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23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acomostert/Documents/WP43S/gitlab.nosync/wp43s/src/"/>
    </mc:Choice>
  </mc:AlternateContent>
  <xr:revisionPtr revIDLastSave="0" documentId="13_ncr:1_{197A44F8-0987-BC4E-8ED5-C97113BBDB36}" xr6:coauthVersionLast="46" xr6:coauthVersionMax="46" xr10:uidLastSave="{00000000-0000-0000-0000-000000000000}"/>
  <bookViews>
    <workbookView xWindow="1420" yWindow="480" windowWidth="29120" windowHeight="19640" tabRatio="500" activeTab="5" xr2:uid="{00000000-000D-0000-FFFF-FFFF00000000}"/>
  </bookViews>
  <sheets>
    <sheet name="SOURCE" sheetId="1" r:id="rId1"/>
    <sheet name="XEQM.c" sheetId="9" r:id="rId2"/>
    <sheet name="Sheet2" sheetId="12" r:id="rId3"/>
    <sheet name="TEST" sheetId="10" r:id="rId4"/>
    <sheet name="EXPORT.C" sheetId="4" r:id="rId5"/>
    <sheet name="EXPORT.H" sheetId="7" r:id="rId6"/>
    <sheet name="lookups" sheetId="3" r:id="rId7"/>
    <sheet name="temp" sheetId="8" r:id="rId8"/>
  </sheets>
  <definedNames>
    <definedName name="_xlnm._FilterDatabase" localSheetId="0" hidden="1">SOURCE!$A$1:$AD$2281</definedName>
    <definedName name="_xlnm._FilterDatabase" localSheetId="1" hidden="1">XEQM.c!$A$1:$AD$352</definedName>
  </definedNames>
  <calcPr calcId="191029" calcMode="manual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931" i="1" l="1"/>
  <c r="W1931" i="1"/>
  <c r="X1931" i="1" s="1"/>
  <c r="P1931" i="1"/>
  <c r="Z1930" i="1"/>
  <c r="W1930" i="1"/>
  <c r="X1930" i="1" s="1"/>
  <c r="P1930" i="1"/>
  <c r="B1930" i="1"/>
  <c r="Y1930" i="1" s="1"/>
  <c r="A2304" i="4"/>
  <c r="A2303" i="4"/>
  <c r="A2302" i="4"/>
  <c r="A2301" i="4"/>
  <c r="A2300" i="4"/>
  <c r="A2299" i="4"/>
  <c r="A2298" i="4"/>
  <c r="A2297" i="4"/>
  <c r="A2296" i="4"/>
  <c r="A2295" i="4"/>
  <c r="A2294" i="4"/>
  <c r="A2293" i="4"/>
  <c r="A2292" i="4"/>
  <c r="A2291" i="4"/>
  <c r="A2290" i="4"/>
  <c r="A2289" i="4"/>
  <c r="A2288" i="4"/>
  <c r="A2287" i="4"/>
  <c r="A2286" i="4"/>
  <c r="A2285" i="4"/>
  <c r="A2284" i="4"/>
  <c r="A2283" i="4"/>
  <c r="A2282" i="4"/>
  <c r="A2281" i="4"/>
  <c r="A2280" i="4"/>
  <c r="A2279" i="4"/>
  <c r="A2278" i="4"/>
  <c r="A2277" i="4"/>
  <c r="A2276" i="4"/>
  <c r="A1586" i="4"/>
  <c r="A1585" i="4"/>
  <c r="A1584" i="4"/>
  <c r="A1583" i="4"/>
  <c r="A1582" i="4"/>
  <c r="A1581" i="4"/>
  <c r="A1580" i="4"/>
  <c r="A1579" i="4"/>
  <c r="A1578" i="4"/>
  <c r="A1577" i="4"/>
  <c r="A1576" i="4"/>
  <c r="A1575" i="4"/>
  <c r="A1574" i="4"/>
  <c r="A1573" i="4"/>
  <c r="A1572" i="4"/>
  <c r="A1571" i="4"/>
  <c r="A1570" i="4"/>
  <c r="A1569" i="4"/>
  <c r="A1568" i="4"/>
  <c r="A1567" i="4"/>
  <c r="A1566" i="4"/>
  <c r="A1565" i="4"/>
  <c r="A1564" i="4"/>
  <c r="A1563" i="4"/>
  <c r="A1562" i="4"/>
  <c r="A1561" i="4"/>
  <c r="A1560" i="4"/>
  <c r="A1559" i="4"/>
  <c r="A1558" i="4"/>
  <c r="A1557" i="4"/>
  <c r="A1556" i="4"/>
  <c r="A1555" i="4"/>
  <c r="A1554" i="4"/>
  <c r="A1553" i="4"/>
  <c r="A1552" i="4"/>
  <c r="A1551" i="4"/>
  <c r="A1550" i="4"/>
  <c r="A1549" i="4"/>
  <c r="A1548" i="4"/>
  <c r="A1547" i="4"/>
  <c r="A1546" i="4"/>
  <c r="A1545" i="4"/>
  <c r="A1544" i="4"/>
  <c r="A1543" i="4"/>
  <c r="A1542" i="4"/>
  <c r="A1541" i="4"/>
  <c r="A1540" i="4"/>
  <c r="A1539" i="4"/>
  <c r="A1538" i="4"/>
  <c r="A1537" i="4"/>
  <c r="A1536" i="4"/>
  <c r="A1535" i="4"/>
  <c r="A1534" i="4"/>
  <c r="A1533" i="4"/>
  <c r="A1532" i="4"/>
  <c r="A1531" i="4"/>
  <c r="A1530" i="4"/>
  <c r="A1529" i="4"/>
  <c r="A1528" i="4"/>
  <c r="A1527" i="4"/>
  <c r="A1526" i="4"/>
  <c r="A1525" i="4"/>
  <c r="A1524" i="4"/>
  <c r="A1523" i="4"/>
  <c r="A1522" i="4"/>
  <c r="A1521" i="4"/>
  <c r="A1520" i="4"/>
  <c r="A1519" i="4"/>
  <c r="A1518" i="4"/>
  <c r="A1517" i="4"/>
  <c r="A1516" i="4"/>
  <c r="A1515" i="4"/>
  <c r="A1514" i="4"/>
  <c r="A1513" i="4"/>
  <c r="A1512" i="4"/>
  <c r="A1511" i="4"/>
  <c r="A1510" i="4"/>
  <c r="A1509" i="4"/>
  <c r="A1508" i="4"/>
  <c r="A1507" i="4"/>
  <c r="A1506" i="4"/>
  <c r="A1505" i="4"/>
  <c r="A1504" i="4"/>
  <c r="A1503" i="4"/>
  <c r="A1502" i="4"/>
  <c r="A1501" i="4"/>
  <c r="A1500" i="4"/>
  <c r="A1499" i="4"/>
  <c r="A1498" i="4"/>
  <c r="A1497" i="4"/>
  <c r="A1496" i="4"/>
  <c r="A1495" i="4"/>
  <c r="A1494" i="4"/>
  <c r="A1493" i="4"/>
  <c r="A1492" i="4"/>
  <c r="A1491" i="4"/>
  <c r="A1490" i="4"/>
  <c r="A1489" i="4"/>
  <c r="A1488" i="4"/>
  <c r="A1487" i="4"/>
  <c r="A1486" i="4"/>
  <c r="A1485" i="4"/>
  <c r="A1484" i="4"/>
  <c r="A1483" i="4"/>
  <c r="A1482" i="4"/>
  <c r="A1481" i="4"/>
  <c r="A1480" i="4"/>
  <c r="A1479" i="4"/>
  <c r="A1478" i="4"/>
  <c r="A1477" i="4"/>
  <c r="A1476" i="4"/>
  <c r="A1475" i="4"/>
  <c r="A1474" i="4"/>
  <c r="A1473" i="4"/>
  <c r="A1472" i="4"/>
  <c r="A1471" i="4"/>
  <c r="A1470" i="4"/>
  <c r="A1469" i="4"/>
  <c r="A1468" i="4"/>
  <c r="A1467" i="4"/>
  <c r="A1466" i="4"/>
  <c r="A1465" i="4"/>
  <c r="A1464" i="4"/>
  <c r="A1463" i="4"/>
  <c r="A1462" i="4"/>
  <c r="A1461" i="4"/>
  <c r="A1460" i="4"/>
  <c r="A1459" i="4"/>
  <c r="A1458" i="4"/>
  <c r="A1457" i="4"/>
  <c r="A1456" i="4"/>
  <c r="A1455" i="4"/>
  <c r="A1454" i="4"/>
  <c r="A1453" i="4"/>
  <c r="A1452" i="4"/>
  <c r="A1451" i="4"/>
  <c r="A1450" i="4"/>
  <c r="A1449" i="4"/>
  <c r="A1448" i="4"/>
  <c r="A1447" i="4"/>
  <c r="A1446" i="4"/>
  <c r="A1445" i="4"/>
  <c r="A1444" i="4"/>
  <c r="A1443" i="4"/>
  <c r="A1442" i="4"/>
  <c r="A1441" i="4"/>
  <c r="A1440" i="4"/>
  <c r="A1439" i="4"/>
  <c r="A1438" i="4"/>
  <c r="A1437" i="4"/>
  <c r="A1436" i="4"/>
  <c r="A1435" i="4"/>
  <c r="A1434" i="4"/>
  <c r="A1433" i="4"/>
  <c r="A1432" i="4"/>
  <c r="A1431" i="4"/>
  <c r="A1430" i="4"/>
  <c r="A1429" i="4"/>
  <c r="A1428" i="4"/>
  <c r="A1427" i="4"/>
  <c r="A1426" i="4"/>
  <c r="A1425" i="4"/>
  <c r="A1424" i="4"/>
  <c r="A1423" i="4"/>
  <c r="A1422" i="4"/>
  <c r="A1421" i="4"/>
  <c r="A1420" i="4"/>
  <c r="A1419" i="4"/>
  <c r="A1418" i="4"/>
  <c r="A1417" i="4"/>
  <c r="A1416" i="4"/>
  <c r="A1415" i="4"/>
  <c r="A1414" i="4"/>
  <c r="A1413" i="4"/>
  <c r="A1412" i="4"/>
  <c r="A1411" i="4"/>
  <c r="A1410" i="4"/>
  <c r="A1409" i="4"/>
  <c r="A1408" i="4"/>
  <c r="A1407" i="4"/>
  <c r="A1406" i="4"/>
  <c r="A1405" i="4"/>
  <c r="A1404" i="4"/>
  <c r="A1403" i="4"/>
  <c r="A1402" i="4"/>
  <c r="A1401" i="4"/>
  <c r="A1400" i="4"/>
  <c r="A1399" i="4"/>
  <c r="A1398" i="4"/>
  <c r="A1397" i="4"/>
  <c r="A1396" i="4"/>
  <c r="A1395" i="4"/>
  <c r="A1394" i="4"/>
  <c r="A1393" i="4"/>
  <c r="A1392" i="4"/>
  <c r="A1391" i="4"/>
  <c r="A1390" i="4"/>
  <c r="A1389" i="4"/>
  <c r="A1388" i="4"/>
  <c r="A1387" i="4"/>
  <c r="A1386" i="4"/>
  <c r="A1385" i="4"/>
  <c r="A1384" i="4"/>
  <c r="A1383" i="4"/>
  <c r="A1382" i="4"/>
  <c r="A1381" i="4"/>
  <c r="A1380" i="4"/>
  <c r="A1379" i="4"/>
  <c r="A1378" i="4"/>
  <c r="A1377" i="4"/>
  <c r="A1376" i="4"/>
  <c r="A1375" i="4"/>
  <c r="A1374" i="4"/>
  <c r="A1373" i="4"/>
  <c r="A1372" i="4"/>
  <c r="A1371" i="4"/>
  <c r="A1370" i="4"/>
  <c r="A1369" i="4"/>
  <c r="A1368" i="4"/>
  <c r="A1367" i="4"/>
  <c r="A1366" i="4"/>
  <c r="A1365" i="4"/>
  <c r="A1364" i="4"/>
  <c r="A1363" i="4"/>
  <c r="A1362" i="4"/>
  <c r="A1361" i="4"/>
  <c r="A1360" i="4"/>
  <c r="A1359" i="4"/>
  <c r="A1358" i="4"/>
  <c r="A1357" i="4"/>
  <c r="A1356" i="4"/>
  <c r="A1355" i="4"/>
  <c r="A1354" i="4"/>
  <c r="A1353" i="4"/>
  <c r="A1352" i="4"/>
  <c r="A1351" i="4"/>
  <c r="A1350" i="4"/>
  <c r="A1349" i="4"/>
  <c r="A1348" i="4"/>
  <c r="A1347" i="4"/>
  <c r="A1346" i="4"/>
  <c r="A1345" i="4"/>
  <c r="A1344" i="4"/>
  <c r="A1343" i="4"/>
  <c r="A1342" i="4"/>
  <c r="A1341" i="4"/>
  <c r="A1340" i="4"/>
  <c r="A1339" i="4"/>
  <c r="A1338" i="4"/>
  <c r="A1337" i="4"/>
  <c r="A1336" i="4"/>
  <c r="A1335" i="4"/>
  <c r="A1334" i="4"/>
  <c r="A1333" i="4"/>
  <c r="A1332" i="4"/>
  <c r="A1331" i="4"/>
  <c r="A1330" i="4"/>
  <c r="A1329" i="4"/>
  <c r="A1328" i="4"/>
  <c r="A1327" i="4"/>
  <c r="A1326" i="4"/>
  <c r="A1325" i="4"/>
  <c r="A1324" i="4"/>
  <c r="A1323" i="4"/>
  <c r="A1322" i="4"/>
  <c r="A1321" i="4"/>
  <c r="A1320" i="4"/>
  <c r="A1319" i="4"/>
  <c r="A1318" i="4"/>
  <c r="A1317" i="4"/>
  <c r="A1316" i="4"/>
  <c r="A1315" i="4"/>
  <c r="A1314" i="4"/>
  <c r="A1313" i="4"/>
  <c r="A1312" i="4"/>
  <c r="A1311" i="4"/>
  <c r="A1310" i="4"/>
  <c r="A1309" i="4"/>
  <c r="A1308" i="4"/>
  <c r="A1307" i="4"/>
  <c r="A1306" i="4"/>
  <c r="A1305" i="4"/>
  <c r="A1304" i="4"/>
  <c r="A1303" i="4"/>
  <c r="A1302" i="4"/>
  <c r="A1301" i="4"/>
  <c r="A1300" i="4"/>
  <c r="A1299" i="4"/>
  <c r="A1298" i="4"/>
  <c r="A1297" i="4"/>
  <c r="A1296" i="4"/>
  <c r="A1295" i="4"/>
  <c r="A1294" i="4"/>
  <c r="A1293" i="4"/>
  <c r="A1292" i="4"/>
  <c r="A1291" i="4"/>
  <c r="A1290" i="4"/>
  <c r="A1289" i="4"/>
  <c r="A1288" i="4"/>
  <c r="A1287" i="4"/>
  <c r="A1286" i="4"/>
  <c r="A1285" i="4"/>
  <c r="A1284" i="4"/>
  <c r="A1283" i="4"/>
  <c r="A1282" i="4"/>
  <c r="A1281" i="4"/>
  <c r="A1280" i="4"/>
  <c r="A1279" i="4"/>
  <c r="A1278" i="4"/>
  <c r="A1277" i="4"/>
  <c r="A1276" i="4"/>
  <c r="A1275" i="4"/>
  <c r="A1274" i="4"/>
  <c r="A1273" i="4"/>
  <c r="A1272" i="4"/>
  <c r="A1271" i="4"/>
  <c r="A1270" i="4"/>
  <c r="A1269" i="4"/>
  <c r="A1268" i="4"/>
  <c r="A1267" i="4"/>
  <c r="A1266" i="4"/>
  <c r="A1265" i="4"/>
  <c r="A1264" i="4"/>
  <c r="A1263" i="4"/>
  <c r="A1262" i="4"/>
  <c r="A1261" i="4"/>
  <c r="A1260" i="4"/>
  <c r="A1259" i="4"/>
  <c r="A1258" i="4"/>
  <c r="A1257" i="4"/>
  <c r="A1256" i="4"/>
  <c r="A1255" i="4"/>
  <c r="A1254" i="4"/>
  <c r="A1253" i="4"/>
  <c r="A1252" i="4"/>
  <c r="A1251" i="4"/>
  <c r="A1250" i="4"/>
  <c r="A1249" i="4"/>
  <c r="A1248" i="4"/>
  <c r="A1247" i="4"/>
  <c r="A1246" i="4"/>
  <c r="A1245" i="4"/>
  <c r="A1244" i="4"/>
  <c r="A1243" i="4"/>
  <c r="A1242" i="4"/>
  <c r="A1241" i="4"/>
  <c r="A1240" i="4"/>
  <c r="A1239" i="4"/>
  <c r="A1238" i="4"/>
  <c r="A1237" i="4"/>
  <c r="A1236" i="4"/>
  <c r="A1235" i="4"/>
  <c r="A1234" i="4"/>
  <c r="A1233" i="4"/>
  <c r="A1232" i="4"/>
  <c r="A1231" i="4"/>
  <c r="A1230" i="4"/>
  <c r="A1229" i="4"/>
  <c r="A1228" i="4"/>
  <c r="A1227" i="4"/>
  <c r="A1226" i="4"/>
  <c r="A1225" i="4"/>
  <c r="A1224" i="4"/>
  <c r="A1223" i="4"/>
  <c r="A1222" i="4"/>
  <c r="A1221" i="4"/>
  <c r="A1220" i="4"/>
  <c r="A1219" i="4"/>
  <c r="A1218" i="4"/>
  <c r="A1217" i="4"/>
  <c r="A1216" i="4"/>
  <c r="A1215" i="4"/>
  <c r="A1214" i="4"/>
  <c r="A1213" i="4"/>
  <c r="A1212" i="4"/>
  <c r="A1211" i="4"/>
  <c r="A1210" i="4"/>
  <c r="A1209" i="4"/>
  <c r="A1208" i="4"/>
  <c r="A1207" i="4"/>
  <c r="A1206" i="4"/>
  <c r="A1205" i="4"/>
  <c r="A1204" i="4"/>
  <c r="A1203" i="4"/>
  <c r="A1202" i="4"/>
  <c r="A1201" i="4"/>
  <c r="A1200" i="4"/>
  <c r="A1199" i="4"/>
  <c r="A1198" i="4"/>
  <c r="A1197" i="4"/>
  <c r="A1196" i="4"/>
  <c r="A1195" i="4"/>
  <c r="A1194" i="4"/>
  <c r="A1193" i="4"/>
  <c r="A1192" i="4"/>
  <c r="A1191" i="4"/>
  <c r="A1190" i="4"/>
  <c r="A1189" i="4"/>
  <c r="A1188" i="4"/>
  <c r="A1187" i="4"/>
  <c r="A1186" i="4"/>
  <c r="A1185" i="4"/>
  <c r="A1184" i="4"/>
  <c r="A1183" i="4"/>
  <c r="A1182" i="4"/>
  <c r="A1181" i="4"/>
  <c r="A1180" i="4"/>
  <c r="A1179" i="4"/>
  <c r="A1178" i="4"/>
  <c r="A1177" i="4"/>
  <c r="A1176" i="4"/>
  <c r="A1175" i="4"/>
  <c r="A1174" i="4"/>
  <c r="A1173" i="4"/>
  <c r="A1172" i="4"/>
  <c r="A1171" i="4"/>
  <c r="A1170" i="4"/>
  <c r="A1169" i="4"/>
  <c r="A1168" i="4"/>
  <c r="A1167" i="4"/>
  <c r="A1166" i="4"/>
  <c r="A1165" i="4"/>
  <c r="A1164" i="4"/>
  <c r="A1163" i="4"/>
  <c r="A1162" i="4"/>
  <c r="A1161" i="4"/>
  <c r="A1160" i="4"/>
  <c r="A1159" i="4"/>
  <c r="A1158" i="4"/>
  <c r="A1157" i="4"/>
  <c r="A1156" i="4"/>
  <c r="A1155" i="4"/>
  <c r="A1154" i="4"/>
  <c r="A1153" i="4"/>
  <c r="A1152" i="4"/>
  <c r="A1151" i="4"/>
  <c r="A1150" i="4"/>
  <c r="A1149" i="4"/>
  <c r="A1148" i="4"/>
  <c r="A1147" i="4"/>
  <c r="A1146" i="4"/>
  <c r="A1145" i="4"/>
  <c r="A1144" i="4"/>
  <c r="A1143" i="4"/>
  <c r="A1142" i="4"/>
  <c r="A1141" i="4"/>
  <c r="A1140" i="4"/>
  <c r="A1139" i="4"/>
  <c r="A1138" i="4"/>
  <c r="A1137" i="4"/>
  <c r="A1136" i="4"/>
  <c r="A1135" i="4"/>
  <c r="A1134" i="4"/>
  <c r="A1133" i="4"/>
  <c r="A1132" i="4"/>
  <c r="A1131" i="4"/>
  <c r="A1130" i="4"/>
  <c r="A1129" i="4"/>
  <c r="A1128" i="4"/>
  <c r="A1127" i="4"/>
  <c r="A1126" i="4"/>
  <c r="A1125" i="4"/>
  <c r="A1124" i="4"/>
  <c r="A1123" i="4"/>
  <c r="A1122" i="4"/>
  <c r="A1121" i="4"/>
  <c r="A1120" i="4"/>
  <c r="A1119" i="4"/>
  <c r="A1118" i="4"/>
  <c r="A1117" i="4"/>
  <c r="A1116" i="4"/>
  <c r="A1115" i="4"/>
  <c r="A1114" i="4"/>
  <c r="A1113" i="4"/>
  <c r="A1112" i="4"/>
  <c r="A1111" i="4"/>
  <c r="A1110" i="4"/>
  <c r="A1109" i="4"/>
  <c r="A1108" i="4"/>
  <c r="A1107" i="4"/>
  <c r="A1106" i="4"/>
  <c r="A1105" i="4"/>
  <c r="A1104" i="4"/>
  <c r="A1103" i="4"/>
  <c r="A1102" i="4"/>
  <c r="A1101" i="4"/>
  <c r="A1100" i="4"/>
  <c r="A1099" i="4"/>
  <c r="A1098" i="4"/>
  <c r="A1097" i="4"/>
  <c r="A1096" i="4"/>
  <c r="A1095" i="4"/>
  <c r="A1094" i="4"/>
  <c r="A1093" i="4"/>
  <c r="A1092" i="4"/>
  <c r="A1091" i="4"/>
  <c r="A1090" i="4"/>
  <c r="A1089" i="4"/>
  <c r="A1088" i="4"/>
  <c r="A1087" i="4"/>
  <c r="A1086" i="4"/>
  <c r="A1085" i="4"/>
  <c r="A1084" i="4"/>
  <c r="A1083" i="4"/>
  <c r="A1082" i="4"/>
  <c r="A1081" i="4"/>
  <c r="A1080" i="4"/>
  <c r="A1079" i="4"/>
  <c r="A1078" i="4"/>
  <c r="A1077" i="4"/>
  <c r="A1076" i="4"/>
  <c r="A1075" i="4"/>
  <c r="A1074" i="4"/>
  <c r="A1073" i="4"/>
  <c r="A1072" i="4"/>
  <c r="A1071" i="4"/>
  <c r="A1070" i="4"/>
  <c r="A1069" i="4"/>
  <c r="A1068" i="4"/>
  <c r="A1067" i="4"/>
  <c r="A1066" i="4"/>
  <c r="A1065" i="4"/>
  <c r="A1064" i="4"/>
  <c r="A1063" i="4"/>
  <c r="A1062" i="4"/>
  <c r="A1061" i="4"/>
  <c r="A1060" i="4"/>
  <c r="A1059" i="4"/>
  <c r="A1058" i="4"/>
  <c r="A1057" i="4"/>
  <c r="A1056" i="4"/>
  <c r="A1055" i="4"/>
  <c r="A1054" i="4"/>
  <c r="A1053" i="4"/>
  <c r="A1052" i="4"/>
  <c r="A1051" i="4"/>
  <c r="A1050" i="4"/>
  <c r="A1049" i="4"/>
  <c r="A1048" i="4"/>
  <c r="A1047" i="4"/>
  <c r="A1046" i="4"/>
  <c r="A1045" i="4"/>
  <c r="A1044" i="4"/>
  <c r="A1043" i="4"/>
  <c r="A1042" i="4"/>
  <c r="A1041" i="4"/>
  <c r="A1040" i="4"/>
  <c r="A1039" i="4"/>
  <c r="A1038" i="4"/>
  <c r="A1037" i="4"/>
  <c r="A1036" i="4"/>
  <c r="A1035" i="4"/>
  <c r="A1034" i="4"/>
  <c r="A1033" i="4"/>
  <c r="A1032" i="4"/>
  <c r="A1031" i="4"/>
  <c r="A1030" i="4"/>
  <c r="A1029" i="4"/>
  <c r="A1028" i="4"/>
  <c r="A1027" i="4"/>
  <c r="A1026" i="4"/>
  <c r="A1025" i="4"/>
  <c r="A1024" i="4"/>
  <c r="A1023" i="4"/>
  <c r="A1022" i="4"/>
  <c r="A1021" i="4"/>
  <c r="A1020" i="4"/>
  <c r="A1019" i="4"/>
  <c r="A1018" i="4"/>
  <c r="A1017" i="4"/>
  <c r="A1016" i="4"/>
  <c r="A1015" i="4"/>
  <c r="A1014" i="4"/>
  <c r="A1013" i="4"/>
  <c r="A1012" i="4"/>
  <c r="A1011" i="4"/>
  <c r="A1010" i="4"/>
  <c r="A1009" i="4"/>
  <c r="A1008" i="4"/>
  <c r="A1007" i="4"/>
  <c r="A1006" i="4"/>
  <c r="A1005" i="4"/>
  <c r="A1004" i="4"/>
  <c r="A1003" i="4"/>
  <c r="A1002" i="4"/>
  <c r="A1001" i="4"/>
  <c r="A1000" i="4"/>
  <c r="A999" i="4"/>
  <c r="A998" i="4"/>
  <c r="A997" i="4"/>
  <c r="A996" i="4"/>
  <c r="A995" i="4"/>
  <c r="A994" i="4"/>
  <c r="A993" i="4"/>
  <c r="A992" i="4"/>
  <c r="A991" i="4"/>
  <c r="A990" i="4"/>
  <c r="A989" i="4"/>
  <c r="A988" i="4"/>
  <c r="A987" i="4"/>
  <c r="A986" i="4"/>
  <c r="A985" i="4"/>
  <c r="A984" i="4"/>
  <c r="A983" i="4"/>
  <c r="A982" i="4"/>
  <c r="A981" i="4"/>
  <c r="A980" i="4"/>
  <c r="A979" i="4"/>
  <c r="A978" i="4"/>
  <c r="A977" i="4"/>
  <c r="A976" i="4"/>
  <c r="A975" i="4"/>
  <c r="A974" i="4"/>
  <c r="A973" i="4"/>
  <c r="A972" i="4"/>
  <c r="A971" i="4"/>
  <c r="A970" i="4"/>
  <c r="A969" i="4"/>
  <c r="A968" i="4"/>
  <c r="A967" i="4"/>
  <c r="A966" i="4"/>
  <c r="A965" i="4"/>
  <c r="A964" i="4"/>
  <c r="A963" i="4"/>
  <c r="A962" i="4"/>
  <c r="A961" i="4"/>
  <c r="A960" i="4"/>
  <c r="A959" i="4"/>
  <c r="A958" i="4"/>
  <c r="A957" i="4"/>
  <c r="A956" i="4"/>
  <c r="A955" i="4"/>
  <c r="A954" i="4"/>
  <c r="A953" i="4"/>
  <c r="A952" i="4"/>
  <c r="A951" i="4"/>
  <c r="A950" i="4"/>
  <c r="A949" i="4"/>
  <c r="A948" i="4"/>
  <c r="A947" i="4"/>
  <c r="A946" i="4"/>
  <c r="A945" i="4"/>
  <c r="A944" i="4"/>
  <c r="A943" i="4"/>
  <c r="A942" i="4"/>
  <c r="A941" i="4"/>
  <c r="A940" i="4"/>
  <c r="A939" i="4"/>
  <c r="A938" i="4"/>
  <c r="A937" i="4"/>
  <c r="A936" i="4"/>
  <c r="A935" i="4"/>
  <c r="A934" i="4"/>
  <c r="A933" i="4"/>
  <c r="A932" i="4"/>
  <c r="A931" i="4"/>
  <c r="A930" i="4"/>
  <c r="A929" i="4"/>
  <c r="A928" i="4"/>
  <c r="A927" i="4"/>
  <c r="A926" i="4"/>
  <c r="A925" i="4"/>
  <c r="A924" i="4"/>
  <c r="A923" i="4"/>
  <c r="A922" i="4"/>
  <c r="A921" i="4"/>
  <c r="A920" i="4"/>
  <c r="A919" i="4"/>
  <c r="A918" i="4"/>
  <c r="A917" i="4"/>
  <c r="A916" i="4"/>
  <c r="A915" i="4"/>
  <c r="A914" i="4"/>
  <c r="A913" i="4"/>
  <c r="A912" i="4"/>
  <c r="A911" i="4"/>
  <c r="A910" i="4"/>
  <c r="A909" i="4"/>
  <c r="A908" i="4"/>
  <c r="A907" i="4"/>
  <c r="A906" i="4"/>
  <c r="A905" i="4"/>
  <c r="A904" i="4"/>
  <c r="A903" i="4"/>
  <c r="A902" i="4"/>
  <c r="A901" i="4"/>
  <c r="A900" i="4"/>
  <c r="A899" i="4"/>
  <c r="A898" i="4"/>
  <c r="A897" i="4"/>
  <c r="A896" i="4"/>
  <c r="A895" i="4"/>
  <c r="A894" i="4"/>
  <c r="A893" i="4"/>
  <c r="A892" i="4"/>
  <c r="A891" i="4"/>
  <c r="A890" i="4"/>
  <c r="A889" i="4"/>
  <c r="A888" i="4"/>
  <c r="A887" i="4"/>
  <c r="A886" i="4"/>
  <c r="A885" i="4"/>
  <c r="A884" i="4"/>
  <c r="A883" i="4"/>
  <c r="A882" i="4"/>
  <c r="A881" i="4"/>
  <c r="A880" i="4"/>
  <c r="A879" i="4"/>
  <c r="A878" i="4"/>
  <c r="A877" i="4"/>
  <c r="A876" i="4"/>
  <c r="A875" i="4"/>
  <c r="A874" i="4"/>
  <c r="A873" i="4"/>
  <c r="A872" i="4"/>
  <c r="A871" i="4"/>
  <c r="A870" i="4"/>
  <c r="A869" i="4"/>
  <c r="A868" i="4"/>
  <c r="A867" i="4"/>
  <c r="A866" i="4"/>
  <c r="A865" i="4"/>
  <c r="A864" i="4"/>
  <c r="A863" i="4"/>
  <c r="A862" i="4"/>
  <c r="A861" i="4"/>
  <c r="A860" i="4"/>
  <c r="A859" i="4"/>
  <c r="A858" i="4"/>
  <c r="A857" i="4"/>
  <c r="A856" i="4"/>
  <c r="A855" i="4"/>
  <c r="A854" i="4"/>
  <c r="A853" i="4"/>
  <c r="A852" i="4"/>
  <c r="A851" i="4"/>
  <c r="A850" i="4"/>
  <c r="A849" i="4"/>
  <c r="A848" i="4"/>
  <c r="A847" i="4"/>
  <c r="A846" i="4"/>
  <c r="A845" i="4"/>
  <c r="A844" i="4"/>
  <c r="A843" i="4"/>
  <c r="A842" i="4"/>
  <c r="A841" i="4"/>
  <c r="A840" i="4"/>
  <c r="A839" i="4"/>
  <c r="A838" i="4"/>
  <c r="A837" i="4"/>
  <c r="A836" i="4"/>
  <c r="A835" i="4"/>
  <c r="A834" i="4"/>
  <c r="A833" i="4"/>
  <c r="A832" i="4"/>
  <c r="A831" i="4"/>
  <c r="A830" i="4"/>
  <c r="A829" i="4"/>
  <c r="A828" i="4"/>
  <c r="A827" i="4"/>
  <c r="A826" i="4"/>
  <c r="A825" i="4"/>
  <c r="A824" i="4"/>
  <c r="A823" i="4"/>
  <c r="A822" i="4"/>
  <c r="A821" i="4"/>
  <c r="A820" i="4"/>
  <c r="A819" i="4"/>
  <c r="A818" i="4"/>
  <c r="A817" i="4"/>
  <c r="A816" i="4"/>
  <c r="A815" i="4"/>
  <c r="A814" i="4"/>
  <c r="A813" i="4"/>
  <c r="A812" i="4"/>
  <c r="A811" i="4"/>
  <c r="A810" i="4"/>
  <c r="A809" i="4"/>
  <c r="A808" i="4"/>
  <c r="A807" i="4"/>
  <c r="A806" i="4"/>
  <c r="A805" i="4"/>
  <c r="A804" i="4"/>
  <c r="A803" i="4"/>
  <c r="A802" i="4"/>
  <c r="A801" i="4"/>
  <c r="A800" i="4"/>
  <c r="A799" i="4"/>
  <c r="A798" i="4"/>
  <c r="A797" i="4"/>
  <c r="A796" i="4"/>
  <c r="A795" i="4"/>
  <c r="A794" i="4"/>
  <c r="A793" i="4"/>
  <c r="A792" i="4"/>
  <c r="A791" i="4"/>
  <c r="A790" i="4"/>
  <c r="A789" i="4"/>
  <c r="A788" i="4"/>
  <c r="A787" i="4"/>
  <c r="A786" i="4"/>
  <c r="A785" i="4"/>
  <c r="A784" i="4"/>
  <c r="A783" i="4"/>
  <c r="A782" i="4"/>
  <c r="A781" i="4"/>
  <c r="A780" i="4"/>
  <c r="A779" i="4"/>
  <c r="A778" i="4"/>
  <c r="A777" i="4"/>
  <c r="A776" i="4"/>
  <c r="A775" i="4"/>
  <c r="A774" i="4"/>
  <c r="A773" i="4"/>
  <c r="A772" i="4"/>
  <c r="A771" i="4"/>
  <c r="A770" i="4"/>
  <c r="A769" i="4"/>
  <c r="A768" i="4"/>
  <c r="A767" i="4"/>
  <c r="A766" i="4"/>
  <c r="A765" i="4"/>
  <c r="A764" i="4"/>
  <c r="A763" i="4"/>
  <c r="A762" i="4"/>
  <c r="A761" i="4"/>
  <c r="A760" i="4"/>
  <c r="A759" i="4"/>
  <c r="A758" i="4"/>
  <c r="A757" i="4"/>
  <c r="A756" i="4"/>
  <c r="A755" i="4"/>
  <c r="A754" i="4"/>
  <c r="A753" i="4"/>
  <c r="A752" i="4"/>
  <c r="A751" i="4"/>
  <c r="A750" i="4"/>
  <c r="A749" i="4"/>
  <c r="A748" i="4"/>
  <c r="A747" i="4"/>
  <c r="A746" i="4"/>
  <c r="A745" i="4"/>
  <c r="A744" i="4"/>
  <c r="A743" i="4"/>
  <c r="A742" i="4"/>
  <c r="A741" i="4"/>
  <c r="A740" i="4"/>
  <c r="A739" i="4"/>
  <c r="A738" i="4"/>
  <c r="A737" i="4"/>
  <c r="A736" i="4"/>
  <c r="A735" i="4"/>
  <c r="A734" i="4"/>
  <c r="A733" i="4"/>
  <c r="A732" i="4"/>
  <c r="A731" i="4"/>
  <c r="A730" i="4"/>
  <c r="A729" i="4"/>
  <c r="A728" i="4"/>
  <c r="A727" i="4"/>
  <c r="A726" i="4"/>
  <c r="A725" i="4"/>
  <c r="A724" i="4"/>
  <c r="A723" i="4"/>
  <c r="A722" i="4"/>
  <c r="A721" i="4"/>
  <c r="A720" i="4"/>
  <c r="A719" i="4"/>
  <c r="A718" i="4"/>
  <c r="A717" i="4"/>
  <c r="A716" i="4"/>
  <c r="A715" i="4"/>
  <c r="A714" i="4"/>
  <c r="A713" i="4"/>
  <c r="A712" i="4"/>
  <c r="A711" i="4"/>
  <c r="A710" i="4"/>
  <c r="A709" i="4"/>
  <c r="A708" i="4"/>
  <c r="A707" i="4"/>
  <c r="A706" i="4"/>
  <c r="A705" i="4"/>
  <c r="A704" i="4"/>
  <c r="A703" i="4"/>
  <c r="A702" i="4"/>
  <c r="A701" i="4"/>
  <c r="A700" i="4"/>
  <c r="A699" i="4"/>
  <c r="A698" i="4"/>
  <c r="A697" i="4"/>
  <c r="A696" i="4"/>
  <c r="A695" i="4"/>
  <c r="A694" i="4"/>
  <c r="A693" i="4"/>
  <c r="A692" i="4"/>
  <c r="A691" i="4"/>
  <c r="A690" i="4"/>
  <c r="A689" i="4"/>
  <c r="A688" i="4"/>
  <c r="A687" i="4"/>
  <c r="A686" i="4"/>
  <c r="A685" i="4"/>
  <c r="A684" i="4"/>
  <c r="A683" i="4"/>
  <c r="A682" i="4"/>
  <c r="A681" i="4"/>
  <c r="A680" i="4"/>
  <c r="A679" i="4"/>
  <c r="A678" i="4"/>
  <c r="A677" i="4"/>
  <c r="A676" i="4"/>
  <c r="A675" i="4"/>
  <c r="A674" i="4"/>
  <c r="A673" i="4"/>
  <c r="A672" i="4"/>
  <c r="A671" i="4"/>
  <c r="A670" i="4"/>
  <c r="A669" i="4"/>
  <c r="A668" i="4"/>
  <c r="A667" i="4"/>
  <c r="A666" i="4"/>
  <c r="A66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W1812" i="1"/>
  <c r="X1812" i="1" s="1"/>
  <c r="W1811" i="1"/>
  <c r="X1811" i="1" s="1"/>
  <c r="W1810" i="1"/>
  <c r="X1810" i="1" s="1"/>
  <c r="W1809" i="1"/>
  <c r="X1809" i="1" s="1"/>
  <c r="W1808" i="1"/>
  <c r="X1808" i="1" s="1"/>
  <c r="W1807" i="1"/>
  <c r="X1807" i="1" s="1"/>
  <c r="W1806" i="1"/>
  <c r="X1806" i="1" s="1"/>
  <c r="W1805" i="1"/>
  <c r="X1805" i="1" s="1"/>
  <c r="W1804" i="1"/>
  <c r="X1804" i="1" s="1"/>
  <c r="W1803" i="1"/>
  <c r="X1803" i="1" s="1"/>
  <c r="W1802" i="1"/>
  <c r="X1802" i="1" s="1"/>
  <c r="W1801" i="1"/>
  <c r="X1801" i="1" s="1"/>
  <c r="W1800" i="1"/>
  <c r="X1800" i="1" s="1"/>
  <c r="W1799" i="1"/>
  <c r="X1799" i="1" s="1"/>
  <c r="W1798" i="1"/>
  <c r="X1798" i="1" s="1"/>
  <c r="Z1797" i="1"/>
  <c r="W1797" i="1"/>
  <c r="X1797" i="1" s="1"/>
  <c r="P1797" i="1"/>
  <c r="Z1796" i="1"/>
  <c r="W1796" i="1"/>
  <c r="X1796" i="1" s="1"/>
  <c r="P1796" i="1"/>
  <c r="Z2275" i="1"/>
  <c r="W2275" i="1"/>
  <c r="X2275" i="1" s="1"/>
  <c r="P2275" i="1"/>
  <c r="Z2274" i="1"/>
  <c r="W2274" i="1"/>
  <c r="X2274" i="1" s="1"/>
  <c r="P2274" i="1"/>
  <c r="A3" i="4"/>
  <c r="Z1914" i="1"/>
  <c r="W1914" i="1"/>
  <c r="X1914" i="1" s="1"/>
  <c r="P1914" i="1"/>
  <c r="Z2273" i="1"/>
  <c r="W2273" i="1"/>
  <c r="X2273" i="1" s="1"/>
  <c r="P2273" i="1"/>
  <c r="Z2272" i="1"/>
  <c r="W2272" i="1"/>
  <c r="X2272" i="1" s="1"/>
  <c r="P2272" i="1"/>
  <c r="Z2271" i="1"/>
  <c r="W2271" i="1"/>
  <c r="X2271" i="1" s="1"/>
  <c r="P2271" i="1"/>
  <c r="Z1928" i="1"/>
  <c r="W1928" i="1"/>
  <c r="X1928" i="1" s="1"/>
  <c r="P1928" i="1"/>
  <c r="Z1929" i="1"/>
  <c r="W1929" i="1"/>
  <c r="X1929" i="1" s="1"/>
  <c r="P1929" i="1"/>
  <c r="P1926" i="1"/>
  <c r="W1926" i="1"/>
  <c r="X1926" i="1" s="1"/>
  <c r="Z1926" i="1"/>
  <c r="P1927" i="1"/>
  <c r="W1927" i="1"/>
  <c r="X1927" i="1" s="1"/>
  <c r="Z1927" i="1"/>
  <c r="Z1925" i="1"/>
  <c r="W1925" i="1"/>
  <c r="X1925" i="1" s="1"/>
  <c r="P1925" i="1"/>
  <c r="W1766" i="1"/>
  <c r="X1766" i="1" s="1"/>
  <c r="W1767" i="1"/>
  <c r="X1767" i="1" s="1"/>
  <c r="AC1767" i="1" s="1"/>
  <c r="Z1493" i="1"/>
  <c r="W1493" i="1"/>
  <c r="X1493" i="1" s="1"/>
  <c r="P1493" i="1"/>
  <c r="Z1509" i="1"/>
  <c r="W1509" i="1"/>
  <c r="X1509" i="1" s="1"/>
  <c r="P1509" i="1"/>
  <c r="Z1983" i="1"/>
  <c r="W1983" i="1"/>
  <c r="X1983" i="1" s="1"/>
  <c r="P1983" i="1"/>
  <c r="Z1935" i="1"/>
  <c r="W1935" i="1"/>
  <c r="X1935" i="1" s="1"/>
  <c r="P1935" i="1"/>
  <c r="Z1934" i="1"/>
  <c r="W1934" i="1"/>
  <c r="X1934" i="1" s="1"/>
  <c r="AC1934" i="1" s="1"/>
  <c r="AD1934" i="1" s="1"/>
  <c r="P1934" i="1"/>
  <c r="AA2281" i="1"/>
  <c r="AA2280" i="1"/>
  <c r="AA2279" i="1"/>
  <c r="AA2278" i="1"/>
  <c r="AA2277" i="1"/>
  <c r="AA2276" i="1"/>
  <c r="J125" i="12"/>
  <c r="J124" i="12"/>
  <c r="J123" i="12"/>
  <c r="J122" i="12"/>
  <c r="J121" i="12"/>
  <c r="J120" i="12"/>
  <c r="J119" i="12"/>
  <c r="J118" i="12"/>
  <c r="J117" i="12"/>
  <c r="J116" i="12"/>
  <c r="J115" i="12"/>
  <c r="J114" i="12"/>
  <c r="J113" i="12"/>
  <c r="J112" i="12"/>
  <c r="J111" i="12"/>
  <c r="J110" i="12"/>
  <c r="J109" i="12"/>
  <c r="J108" i="12"/>
  <c r="J107" i="12"/>
  <c r="J106" i="12"/>
  <c r="J105" i="12"/>
  <c r="J104" i="12"/>
  <c r="J103" i="12"/>
  <c r="J102" i="12"/>
  <c r="J101" i="12"/>
  <c r="J100" i="12"/>
  <c r="J99" i="12"/>
  <c r="J98" i="12"/>
  <c r="J97" i="12"/>
  <c r="J96" i="12"/>
  <c r="J95" i="12"/>
  <c r="J94" i="12"/>
  <c r="J93" i="12"/>
  <c r="J92" i="12"/>
  <c r="J91" i="12"/>
  <c r="J90" i="12"/>
  <c r="J89" i="12"/>
  <c r="J88" i="12"/>
  <c r="J87" i="12"/>
  <c r="J86" i="12"/>
  <c r="J85" i="12"/>
  <c r="J84" i="12"/>
  <c r="J83" i="12"/>
  <c r="J82" i="12"/>
  <c r="J81" i="12"/>
  <c r="J80" i="12"/>
  <c r="J79" i="12"/>
  <c r="J78" i="12"/>
  <c r="J77" i="12"/>
  <c r="J76" i="12"/>
  <c r="J75" i="12"/>
  <c r="J74" i="12"/>
  <c r="J73" i="12"/>
  <c r="J72" i="12"/>
  <c r="J71" i="12"/>
  <c r="J70" i="12"/>
  <c r="J69" i="12"/>
  <c r="J68" i="12"/>
  <c r="J67" i="12"/>
  <c r="J66" i="12"/>
  <c r="J65" i="12"/>
  <c r="J64" i="12"/>
  <c r="J63" i="12"/>
  <c r="J62" i="12"/>
  <c r="J61" i="12"/>
  <c r="J60" i="12"/>
  <c r="J59" i="12"/>
  <c r="J58" i="12"/>
  <c r="J57" i="12"/>
  <c r="J56" i="12"/>
  <c r="J55" i="12"/>
  <c r="J54" i="12"/>
  <c r="J53" i="12"/>
  <c r="J52" i="12"/>
  <c r="J51" i="12"/>
  <c r="J50" i="12"/>
  <c r="J49" i="12"/>
  <c r="J48" i="12"/>
  <c r="J47" i="12"/>
  <c r="J46" i="12"/>
  <c r="J45" i="12"/>
  <c r="J44" i="12"/>
  <c r="J43" i="12"/>
  <c r="J42" i="12"/>
  <c r="J41" i="12"/>
  <c r="J40" i="12"/>
  <c r="J39" i="12"/>
  <c r="J38" i="12"/>
  <c r="J37" i="12"/>
  <c r="J36" i="12"/>
  <c r="J35" i="12"/>
  <c r="J34" i="12"/>
  <c r="J33" i="12"/>
  <c r="J32" i="12"/>
  <c r="J31" i="12"/>
  <c r="J30" i="12"/>
  <c r="J29" i="12"/>
  <c r="J28" i="12"/>
  <c r="J27" i="12"/>
  <c r="J26" i="12"/>
  <c r="J25" i="12"/>
  <c r="J24" i="12"/>
  <c r="J23" i="12"/>
  <c r="J22" i="12"/>
  <c r="J21" i="12"/>
  <c r="J20" i="12"/>
  <c r="J19" i="12"/>
  <c r="J18" i="12"/>
  <c r="J17" i="12"/>
  <c r="J16" i="12"/>
  <c r="J15" i="12"/>
  <c r="J14" i="12"/>
  <c r="J13" i="12"/>
  <c r="J12" i="12"/>
  <c r="J11" i="12"/>
  <c r="J10" i="12"/>
  <c r="J9" i="12"/>
  <c r="J8" i="12"/>
  <c r="J7" i="12"/>
  <c r="J6" i="12"/>
  <c r="J5" i="12"/>
  <c r="J4" i="12"/>
  <c r="J3" i="12"/>
  <c r="J2" i="12"/>
  <c r="J1" i="12"/>
  <c r="H125" i="12"/>
  <c r="H124" i="12"/>
  <c r="H123" i="12"/>
  <c r="H122" i="12"/>
  <c r="H121" i="12"/>
  <c r="H120" i="12"/>
  <c r="H119" i="12"/>
  <c r="H118" i="12"/>
  <c r="H117" i="12"/>
  <c r="H116" i="12"/>
  <c r="H115" i="12"/>
  <c r="H114" i="12"/>
  <c r="H113" i="12"/>
  <c r="H112" i="12"/>
  <c r="H111" i="12"/>
  <c r="H110" i="12"/>
  <c r="H109" i="12"/>
  <c r="H108" i="12"/>
  <c r="H107" i="12"/>
  <c r="H106" i="12"/>
  <c r="H105" i="12"/>
  <c r="H104" i="12"/>
  <c r="H103" i="12"/>
  <c r="H102" i="12"/>
  <c r="H101" i="12"/>
  <c r="H100" i="12"/>
  <c r="H99" i="12"/>
  <c r="H98" i="12"/>
  <c r="H97" i="12"/>
  <c r="H96" i="12"/>
  <c r="H95" i="12"/>
  <c r="H94" i="12"/>
  <c r="H93" i="12"/>
  <c r="H92" i="12"/>
  <c r="H91" i="12"/>
  <c r="H90" i="12"/>
  <c r="H89" i="12"/>
  <c r="H88" i="12"/>
  <c r="H87" i="12"/>
  <c r="H86" i="12"/>
  <c r="H85" i="12"/>
  <c r="H84" i="12"/>
  <c r="H83" i="12"/>
  <c r="H82" i="12"/>
  <c r="H81" i="12"/>
  <c r="H80" i="12"/>
  <c r="H79" i="12"/>
  <c r="H78" i="12"/>
  <c r="H77" i="12"/>
  <c r="H76" i="12"/>
  <c r="H75" i="12"/>
  <c r="H74" i="12"/>
  <c r="H73" i="12"/>
  <c r="H72" i="12"/>
  <c r="H71" i="12"/>
  <c r="H70" i="12"/>
  <c r="H69" i="12"/>
  <c r="H68" i="12"/>
  <c r="H67" i="12"/>
  <c r="H66" i="12"/>
  <c r="H65" i="12"/>
  <c r="H64" i="12"/>
  <c r="H63" i="12"/>
  <c r="H62" i="12"/>
  <c r="H61" i="12"/>
  <c r="H60" i="12"/>
  <c r="H59" i="12"/>
  <c r="H58" i="12"/>
  <c r="H57" i="12"/>
  <c r="H56" i="12"/>
  <c r="H55" i="12"/>
  <c r="H54" i="12"/>
  <c r="H53" i="12"/>
  <c r="H52" i="12"/>
  <c r="H51" i="12"/>
  <c r="H50" i="12"/>
  <c r="H49" i="12"/>
  <c r="H48" i="12"/>
  <c r="H47" i="12"/>
  <c r="H46" i="12"/>
  <c r="H45" i="12"/>
  <c r="H44" i="12"/>
  <c r="H43" i="12"/>
  <c r="H42" i="12"/>
  <c r="H41" i="12"/>
  <c r="H40" i="12"/>
  <c r="H39" i="12"/>
  <c r="H38" i="12"/>
  <c r="H37" i="12"/>
  <c r="H36" i="12"/>
  <c r="H35" i="12"/>
  <c r="H34" i="12"/>
  <c r="H33" i="12"/>
  <c r="H32" i="12"/>
  <c r="H31" i="12"/>
  <c r="H30" i="12"/>
  <c r="H29" i="12"/>
  <c r="H28" i="12"/>
  <c r="H27" i="12"/>
  <c r="H26" i="12"/>
  <c r="H25" i="12"/>
  <c r="H24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11" i="12"/>
  <c r="H10" i="12"/>
  <c r="H9" i="12"/>
  <c r="H8" i="12"/>
  <c r="H7" i="12"/>
  <c r="H6" i="12"/>
  <c r="H5" i="12"/>
  <c r="H4" i="12"/>
  <c r="H3" i="12"/>
  <c r="H2" i="12"/>
  <c r="H1" i="12"/>
  <c r="Q2276" i="1"/>
  <c r="Q2277" i="1"/>
  <c r="Q2278" i="1"/>
  <c r="Q2279" i="1"/>
  <c r="Q2280" i="1"/>
  <c r="Q2281" i="1"/>
  <c r="Z2270" i="1"/>
  <c r="W2270" i="1"/>
  <c r="X2270" i="1" s="1"/>
  <c r="P2270" i="1"/>
  <c r="Z2269" i="1"/>
  <c r="W2269" i="1"/>
  <c r="X2269" i="1" s="1"/>
  <c r="P2269" i="1"/>
  <c r="Z2252" i="1"/>
  <c r="W2252" i="1"/>
  <c r="X2252" i="1" s="1"/>
  <c r="P2252" i="1"/>
  <c r="W2251" i="1"/>
  <c r="X2251" i="1" s="1"/>
  <c r="W1779" i="1"/>
  <c r="X1779" i="1" s="1"/>
  <c r="M1201" i="1"/>
  <c r="M1236" i="1"/>
  <c r="M1329" i="1"/>
  <c r="M1348" i="1"/>
  <c r="M1817" i="1"/>
  <c r="C3" i="7"/>
  <c r="A4" i="7" s="1"/>
  <c r="C4" i="7" s="1"/>
  <c r="W480" i="1"/>
  <c r="X480" i="1" s="1"/>
  <c r="W479" i="1"/>
  <c r="X479" i="1" s="1"/>
  <c r="W478" i="1"/>
  <c r="X478" i="1" s="1"/>
  <c r="W477" i="1"/>
  <c r="X477" i="1" s="1"/>
  <c r="W476" i="1"/>
  <c r="X476" i="1" s="1"/>
  <c r="AC476" i="1" s="1"/>
  <c r="A2617" i="4"/>
  <c r="A2616" i="4"/>
  <c r="A2615" i="4"/>
  <c r="A2614" i="4"/>
  <c r="A2613" i="4"/>
  <c r="A2612" i="4"/>
  <c r="A2611" i="4"/>
  <c r="A2610" i="4"/>
  <c r="A2609" i="4"/>
  <c r="A2608" i="4"/>
  <c r="A2607" i="4"/>
  <c r="A2606" i="4"/>
  <c r="A2605" i="4"/>
  <c r="A2604" i="4"/>
  <c r="A2603" i="4"/>
  <c r="A2602" i="4"/>
  <c r="A2601" i="4"/>
  <c r="A2600" i="4"/>
  <c r="A2599" i="4"/>
  <c r="A2598" i="4"/>
  <c r="A2597" i="4"/>
  <c r="A2596" i="4"/>
  <c r="A2595" i="4"/>
  <c r="A2594" i="4"/>
  <c r="A2593" i="4"/>
  <c r="A2592" i="4"/>
  <c r="A2591" i="4"/>
  <c r="A2590" i="4"/>
  <c r="A2589" i="4"/>
  <c r="A2588" i="4"/>
  <c r="A2587" i="4"/>
  <c r="A2586" i="4"/>
  <c r="A2585" i="4"/>
  <c r="A2584" i="4"/>
  <c r="A2583" i="4"/>
  <c r="A2582" i="4"/>
  <c r="A2581" i="4"/>
  <c r="A2580" i="4"/>
  <c r="A2579" i="4"/>
  <c r="A2578" i="4"/>
  <c r="A2577" i="4"/>
  <c r="A2576" i="4"/>
  <c r="A2575" i="4"/>
  <c r="A2574" i="4"/>
  <c r="A2573" i="4"/>
  <c r="A2572" i="4"/>
  <c r="A2571" i="4"/>
  <c r="A2570" i="4"/>
  <c r="A2569" i="4"/>
  <c r="A2568" i="4"/>
  <c r="A2567" i="4"/>
  <c r="A2566" i="4"/>
  <c r="A2565" i="4"/>
  <c r="A2564" i="4"/>
  <c r="A2563" i="4"/>
  <c r="A2562" i="4"/>
  <c r="A2561" i="4"/>
  <c r="A2560" i="4"/>
  <c r="A2559" i="4"/>
  <c r="A2558" i="4"/>
  <c r="A2557" i="4"/>
  <c r="A2556" i="4"/>
  <c r="A2555" i="4"/>
  <c r="A2554" i="4"/>
  <c r="A2553" i="4"/>
  <c r="A2552" i="4"/>
  <c r="A2551" i="4"/>
  <c r="A2550" i="4"/>
  <c r="A2549" i="4"/>
  <c r="A2548" i="4"/>
  <c r="A2547" i="4"/>
  <c r="A2546" i="4"/>
  <c r="A2545" i="4"/>
  <c r="A2544" i="4"/>
  <c r="A2543" i="4"/>
  <c r="A2542" i="4"/>
  <c r="A2541" i="4"/>
  <c r="A2540" i="4"/>
  <c r="A2539" i="4"/>
  <c r="A2538" i="4"/>
  <c r="A2537" i="4"/>
  <c r="A2536" i="4"/>
  <c r="A2535" i="4"/>
  <c r="A2534" i="4"/>
  <c r="A2533" i="4"/>
  <c r="A2532" i="4"/>
  <c r="A2531" i="4"/>
  <c r="A2530" i="4"/>
  <c r="A2529" i="4"/>
  <c r="A2528" i="4"/>
  <c r="A2527" i="4"/>
  <c r="A2526" i="4"/>
  <c r="A2525" i="4"/>
  <c r="A2524" i="4"/>
  <c r="A2523" i="4"/>
  <c r="A2522" i="4"/>
  <c r="A2521" i="4"/>
  <c r="A2520" i="4"/>
  <c r="A2519" i="4"/>
  <c r="A2518" i="4"/>
  <c r="A2517" i="4"/>
  <c r="A2516" i="4"/>
  <c r="A2515" i="4"/>
  <c r="A2514" i="4"/>
  <c r="A2513" i="4"/>
  <c r="A2512" i="4"/>
  <c r="A2511" i="4"/>
  <c r="A2510" i="4"/>
  <c r="A2509" i="4"/>
  <c r="A2508" i="4"/>
  <c r="A2507" i="4"/>
  <c r="A2506" i="4"/>
  <c r="A2505" i="4"/>
  <c r="A2504" i="4"/>
  <c r="A2503" i="4"/>
  <c r="A2502" i="4"/>
  <c r="A2501" i="4"/>
  <c r="A2500" i="4"/>
  <c r="A2499" i="4"/>
  <c r="A2498" i="4"/>
  <c r="A2497" i="4"/>
  <c r="A2496" i="4"/>
  <c r="A2495" i="4"/>
  <c r="A2494" i="4"/>
  <c r="A2493" i="4"/>
  <c r="A2492" i="4"/>
  <c r="A2491" i="4"/>
  <c r="A2490" i="4"/>
  <c r="A2489" i="4"/>
  <c r="A2488" i="4"/>
  <c r="A2487" i="4"/>
  <c r="A2486" i="4"/>
  <c r="A2485" i="4"/>
  <c r="A2484" i="4"/>
  <c r="A2483" i="4"/>
  <c r="A2482" i="4"/>
  <c r="A2481" i="4"/>
  <c r="A2480" i="4"/>
  <c r="A2479" i="4"/>
  <c r="A2478" i="4"/>
  <c r="A2477" i="4"/>
  <c r="A2476" i="4"/>
  <c r="A2475" i="4"/>
  <c r="A2474" i="4"/>
  <c r="A2473" i="4"/>
  <c r="A2472" i="4"/>
  <c r="A2471" i="4"/>
  <c r="A2470" i="4"/>
  <c r="A2469" i="4"/>
  <c r="A2468" i="4"/>
  <c r="A2467" i="4"/>
  <c r="A2466" i="4"/>
  <c r="A2465" i="4"/>
  <c r="A2464" i="4"/>
  <c r="A2463" i="4"/>
  <c r="A2462" i="4"/>
  <c r="A2461" i="4"/>
  <c r="A2460" i="4"/>
  <c r="A2459" i="4"/>
  <c r="A2458" i="4"/>
  <c r="A2457" i="4"/>
  <c r="A2456" i="4"/>
  <c r="A2455" i="4"/>
  <c r="A2454" i="4"/>
  <c r="A2453" i="4"/>
  <c r="A2452" i="4"/>
  <c r="A2451" i="4"/>
  <c r="A2450" i="4"/>
  <c r="A2449" i="4"/>
  <c r="A2448" i="4"/>
  <c r="A2447" i="4"/>
  <c r="A2446" i="4"/>
  <c r="A2445" i="4"/>
  <c r="A2444" i="4"/>
  <c r="A2443" i="4"/>
  <c r="A2442" i="4"/>
  <c r="A2441" i="4"/>
  <c r="A2440" i="4"/>
  <c r="A2439" i="4"/>
  <c r="A2438" i="4"/>
  <c r="A2437" i="4"/>
  <c r="A2436" i="4"/>
  <c r="A2435" i="4"/>
  <c r="A2434" i="4"/>
  <c r="A2433" i="4"/>
  <c r="A2432" i="4"/>
  <c r="A2431" i="4"/>
  <c r="A2430" i="4"/>
  <c r="A2429" i="4"/>
  <c r="A2428" i="4"/>
  <c r="A2427" i="4"/>
  <c r="A2426" i="4"/>
  <c r="A2425" i="4"/>
  <c r="A2424" i="4"/>
  <c r="A2423" i="4"/>
  <c r="A2422" i="4"/>
  <c r="A2421" i="4"/>
  <c r="A2420" i="4"/>
  <c r="A2419" i="4"/>
  <c r="A2418" i="4"/>
  <c r="A2417" i="4"/>
  <c r="A2416" i="4"/>
  <c r="A2415" i="4"/>
  <c r="A2414" i="4"/>
  <c r="A2413" i="4"/>
  <c r="A2412" i="4"/>
  <c r="A2411" i="4"/>
  <c r="A2410" i="4"/>
  <c r="A2409" i="4"/>
  <c r="A2408" i="4"/>
  <c r="A2407" i="4"/>
  <c r="A2406" i="4"/>
  <c r="A2405" i="4"/>
  <c r="A2404" i="4"/>
  <c r="A2403" i="4"/>
  <c r="A2402" i="4"/>
  <c r="A2401" i="4"/>
  <c r="A2400" i="4"/>
  <c r="A2399" i="4"/>
  <c r="A2398" i="4"/>
  <c r="A2397" i="4"/>
  <c r="A2396" i="4"/>
  <c r="A2395" i="4"/>
  <c r="A2394" i="4"/>
  <c r="A2393" i="4"/>
  <c r="A2392" i="4"/>
  <c r="A2391" i="4"/>
  <c r="A2390" i="4"/>
  <c r="A2389" i="4"/>
  <c r="A2388" i="4"/>
  <c r="A2387" i="4"/>
  <c r="A2386" i="4"/>
  <c r="A2385" i="4"/>
  <c r="A2384" i="4"/>
  <c r="A2383" i="4"/>
  <c r="A2382" i="4"/>
  <c r="A2381" i="4"/>
  <c r="A2380" i="4"/>
  <c r="A2379" i="4"/>
  <c r="A2378" i="4"/>
  <c r="A2377" i="4"/>
  <c r="A2376" i="4"/>
  <c r="A2375" i="4"/>
  <c r="A2374" i="4"/>
  <c r="A2373" i="4"/>
  <c r="A2372" i="4"/>
  <c r="A2371" i="4"/>
  <c r="A2370" i="4"/>
  <c r="A2369" i="4"/>
  <c r="A2368" i="4"/>
  <c r="A2367" i="4"/>
  <c r="A2366" i="4"/>
  <c r="A2365" i="4"/>
  <c r="A2364" i="4"/>
  <c r="A2363" i="4"/>
  <c r="A2362" i="4"/>
  <c r="A2361" i="4"/>
  <c r="A2360" i="4"/>
  <c r="A2359" i="4"/>
  <c r="A2358" i="4"/>
  <c r="A2357" i="4"/>
  <c r="A2356" i="4"/>
  <c r="A2355" i="4"/>
  <c r="A2354" i="4"/>
  <c r="A2353" i="4"/>
  <c r="A2352" i="4"/>
  <c r="A2351" i="4"/>
  <c r="A2350" i="4"/>
  <c r="A2349" i="4"/>
  <c r="A2348" i="4"/>
  <c r="A2347" i="4"/>
  <c r="A2346" i="4"/>
  <c r="A2345" i="4"/>
  <c r="A2344" i="4"/>
  <c r="A2343" i="4"/>
  <c r="A2342" i="4"/>
  <c r="A2341" i="4"/>
  <c r="A2340" i="4"/>
  <c r="A2339" i="4"/>
  <c r="A2338" i="4"/>
  <c r="A2337" i="4"/>
  <c r="A2336" i="4"/>
  <c r="A2335" i="4"/>
  <c r="A2334" i="4"/>
  <c r="A2333" i="4"/>
  <c r="A2332" i="4"/>
  <c r="A2331" i="4"/>
  <c r="A2330" i="4"/>
  <c r="A2329" i="4"/>
  <c r="A2328" i="4"/>
  <c r="A2327" i="4"/>
  <c r="A2326" i="4"/>
  <c r="A2325" i="4"/>
  <c r="A2324" i="4"/>
  <c r="A2323" i="4"/>
  <c r="A2322" i="4"/>
  <c r="A2321" i="4"/>
  <c r="A2320" i="4"/>
  <c r="A2319" i="4"/>
  <c r="A2318" i="4"/>
  <c r="A2317" i="4"/>
  <c r="A2316" i="4"/>
  <c r="A2315" i="4"/>
  <c r="A2314" i="4"/>
  <c r="A2313" i="4"/>
  <c r="A2312" i="4"/>
  <c r="A2311" i="4"/>
  <c r="A2310" i="4"/>
  <c r="A2309" i="4"/>
  <c r="A2308" i="4"/>
  <c r="A2307" i="4"/>
  <c r="A2306" i="4"/>
  <c r="A2305" i="4"/>
  <c r="W1439" i="1"/>
  <c r="X1439" i="1" s="1"/>
  <c r="W1438" i="1"/>
  <c r="X1438" i="1" s="1"/>
  <c r="W1437" i="1"/>
  <c r="X1437" i="1" s="1"/>
  <c r="W1436" i="1"/>
  <c r="X1436" i="1" s="1"/>
  <c r="W1435" i="1"/>
  <c r="X1435" i="1" s="1"/>
  <c r="W1434" i="1"/>
  <c r="X1434" i="1" s="1"/>
  <c r="W1433" i="1"/>
  <c r="X1433" i="1" s="1"/>
  <c r="W1345" i="1"/>
  <c r="X1345" i="1" s="1"/>
  <c r="W1344" i="1"/>
  <c r="X1344" i="1" s="1"/>
  <c r="AC1344" i="1" s="1"/>
  <c r="AA1344" i="1" s="1"/>
  <c r="W1343" i="1"/>
  <c r="X1343" i="1" s="1"/>
  <c r="AC1343" i="1" s="1"/>
  <c r="AD1343" i="1" s="1"/>
  <c r="W1342" i="1"/>
  <c r="X1342" i="1" s="1"/>
  <c r="AC1342" i="1" s="1"/>
  <c r="AD1342" i="1" s="1"/>
  <c r="W1341" i="1"/>
  <c r="X1341" i="1" s="1"/>
  <c r="W1326" i="1"/>
  <c r="X1326" i="1" s="1"/>
  <c r="W1325" i="1"/>
  <c r="X1325" i="1" s="1"/>
  <c r="W1324" i="1"/>
  <c r="X1324" i="1" s="1"/>
  <c r="W1323" i="1"/>
  <c r="X1323" i="1" s="1"/>
  <c r="W1322" i="1"/>
  <c r="X1322" i="1" s="1"/>
  <c r="W1321" i="1"/>
  <c r="X1321" i="1" s="1"/>
  <c r="W1320" i="1"/>
  <c r="X1320" i="1" s="1"/>
  <c r="W1319" i="1"/>
  <c r="X1319" i="1" s="1"/>
  <c r="W1318" i="1"/>
  <c r="X1318" i="1" s="1"/>
  <c r="AC1318" i="1" s="1"/>
  <c r="Q1318" i="1" s="1"/>
  <c r="W1317" i="1"/>
  <c r="X1317" i="1" s="1"/>
  <c r="AC1317" i="1" s="1"/>
  <c r="AD1317" i="1" s="1"/>
  <c r="W1316" i="1"/>
  <c r="X1316" i="1" s="1"/>
  <c r="W1315" i="1"/>
  <c r="X1315" i="1" s="1"/>
  <c r="W1314" i="1"/>
  <c r="X1314" i="1" s="1"/>
  <c r="W1313" i="1"/>
  <c r="X1313" i="1" s="1"/>
  <c r="W1312" i="1"/>
  <c r="X1312" i="1" s="1"/>
  <c r="W1311" i="1"/>
  <c r="X1311" i="1" s="1"/>
  <c r="W1310" i="1"/>
  <c r="X1310" i="1" s="1"/>
  <c r="W1309" i="1"/>
  <c r="X1309" i="1" s="1"/>
  <c r="W1308" i="1"/>
  <c r="X1308" i="1" s="1"/>
  <c r="W1307" i="1"/>
  <c r="X1307" i="1" s="1"/>
  <c r="W1198" i="1"/>
  <c r="X1198" i="1" s="1"/>
  <c r="AC1198" i="1" s="1"/>
  <c r="AA1198" i="1" s="1"/>
  <c r="W1197" i="1"/>
  <c r="X1197" i="1" s="1"/>
  <c r="W1196" i="1"/>
  <c r="X1196" i="1" s="1"/>
  <c r="AC1196" i="1" s="1"/>
  <c r="AD1196" i="1" s="1"/>
  <c r="W1195" i="1"/>
  <c r="X1195" i="1" s="1"/>
  <c r="W1194" i="1"/>
  <c r="X1194" i="1" s="1"/>
  <c r="W1193" i="1"/>
  <c r="X1193" i="1" s="1"/>
  <c r="W1192" i="1"/>
  <c r="X1192" i="1" s="1"/>
  <c r="W1191" i="1"/>
  <c r="X1191" i="1" s="1"/>
  <c r="W1190" i="1"/>
  <c r="X1190" i="1" s="1"/>
  <c r="W1189" i="1"/>
  <c r="X1189" i="1" s="1"/>
  <c r="W1096" i="1"/>
  <c r="X1096" i="1" s="1"/>
  <c r="W1095" i="1"/>
  <c r="X1095" i="1" s="1"/>
  <c r="W1093" i="1"/>
  <c r="X1093" i="1" s="1"/>
  <c r="AC1093" i="1" s="1"/>
  <c r="Q1093" i="1" s="1"/>
  <c r="W1092" i="1"/>
  <c r="X1092" i="1" s="1"/>
  <c r="AC1092" i="1" s="1"/>
  <c r="AD1092" i="1" s="1"/>
  <c r="W988" i="1"/>
  <c r="X988" i="1" s="1"/>
  <c r="AC988" i="1" s="1"/>
  <c r="AD988" i="1" s="1"/>
  <c r="W871" i="1"/>
  <c r="X871" i="1" s="1"/>
  <c r="AC871" i="1" s="1"/>
  <c r="AD871" i="1" s="1"/>
  <c r="W870" i="1"/>
  <c r="X870" i="1" s="1"/>
  <c r="W869" i="1"/>
  <c r="X869" i="1" s="1"/>
  <c r="W868" i="1"/>
  <c r="X868" i="1" s="1"/>
  <c r="W867" i="1"/>
  <c r="X867" i="1" s="1"/>
  <c r="W866" i="1"/>
  <c r="X866" i="1" s="1"/>
  <c r="W791" i="1"/>
  <c r="X791" i="1" s="1"/>
  <c r="W790" i="1"/>
  <c r="X790" i="1" s="1"/>
  <c r="W789" i="1"/>
  <c r="X789" i="1" s="1"/>
  <c r="W788" i="1"/>
  <c r="X788" i="1" s="1"/>
  <c r="AC788" i="1" s="1"/>
  <c r="Q788" i="1" s="1"/>
  <c r="W787" i="1"/>
  <c r="X787" i="1" s="1"/>
  <c r="AC787" i="1" s="1"/>
  <c r="Q787" i="1" s="1"/>
  <c r="W786" i="1"/>
  <c r="X786" i="1" s="1"/>
  <c r="W779" i="1"/>
  <c r="X779" i="1" s="1"/>
  <c r="W778" i="1"/>
  <c r="X778" i="1" s="1"/>
  <c r="W777" i="1"/>
  <c r="X777" i="1" s="1"/>
  <c r="W761" i="1"/>
  <c r="X761" i="1" s="1"/>
  <c r="AC761" i="1" s="1"/>
  <c r="AD761" i="1" s="1"/>
  <c r="W760" i="1"/>
  <c r="X760" i="1" s="1"/>
  <c r="AC760" i="1" s="1"/>
  <c r="AD760" i="1" s="1"/>
  <c r="W735" i="1"/>
  <c r="X735" i="1" s="1"/>
  <c r="W711" i="1"/>
  <c r="X711" i="1" s="1"/>
  <c r="W710" i="1"/>
  <c r="X710" i="1" s="1"/>
  <c r="W709" i="1"/>
  <c r="X709" i="1" s="1"/>
  <c r="W708" i="1"/>
  <c r="X708" i="1" s="1"/>
  <c r="AC708" i="1" s="1"/>
  <c r="Q708" i="1" s="1"/>
  <c r="W707" i="1"/>
  <c r="X707" i="1" s="1"/>
  <c r="W706" i="1"/>
  <c r="X706" i="1" s="1"/>
  <c r="AC706" i="1" s="1"/>
  <c r="AD706" i="1" s="1"/>
  <c r="W669" i="1"/>
  <c r="X669" i="1" s="1"/>
  <c r="W664" i="1"/>
  <c r="X664" i="1" s="1"/>
  <c r="W662" i="1"/>
  <c r="X662" i="1" s="1"/>
  <c r="W659" i="1"/>
  <c r="X659" i="1" s="1"/>
  <c r="W655" i="1"/>
  <c r="X655" i="1" s="1"/>
  <c r="W647" i="1"/>
  <c r="X647" i="1" s="1"/>
  <c r="W646" i="1"/>
  <c r="X646" i="1" s="1"/>
  <c r="W643" i="1"/>
  <c r="X643" i="1" s="1"/>
  <c r="W640" i="1"/>
  <c r="X640" i="1" s="1"/>
  <c r="W635" i="1"/>
  <c r="X635" i="1" s="1"/>
  <c r="W547" i="1"/>
  <c r="X547" i="1" s="1"/>
  <c r="W546" i="1"/>
  <c r="X546" i="1" s="1"/>
  <c r="W545" i="1"/>
  <c r="X545" i="1" s="1"/>
  <c r="W544" i="1"/>
  <c r="X544" i="1" s="1"/>
  <c r="W543" i="1"/>
  <c r="X543" i="1" s="1"/>
  <c r="W542" i="1"/>
  <c r="X542" i="1" s="1"/>
  <c r="W541" i="1"/>
  <c r="X541" i="1" s="1"/>
  <c r="W540" i="1"/>
  <c r="X540" i="1" s="1"/>
  <c r="W539" i="1"/>
  <c r="X539" i="1" s="1"/>
  <c r="AC539" i="1" s="1"/>
  <c r="W538" i="1"/>
  <c r="X538" i="1" s="1"/>
  <c r="AC538" i="1" s="1"/>
  <c r="W537" i="1"/>
  <c r="X537" i="1" s="1"/>
  <c r="AC537" i="1" s="1"/>
  <c r="W536" i="1"/>
  <c r="X536" i="1" s="1"/>
  <c r="W535" i="1"/>
  <c r="X535" i="1" s="1"/>
  <c r="W534" i="1"/>
  <c r="X534" i="1" s="1"/>
  <c r="W533" i="1"/>
  <c r="X533" i="1" s="1"/>
  <c r="W532" i="1"/>
  <c r="X532" i="1" s="1"/>
  <c r="W531" i="1"/>
  <c r="X531" i="1" s="1"/>
  <c r="W530" i="1"/>
  <c r="X530" i="1" s="1"/>
  <c r="W529" i="1"/>
  <c r="X529" i="1" s="1"/>
  <c r="W528" i="1"/>
  <c r="X528" i="1" s="1"/>
  <c r="W527" i="1"/>
  <c r="X527" i="1" s="1"/>
  <c r="AC527" i="1" s="1"/>
  <c r="W526" i="1"/>
  <c r="X526" i="1" s="1"/>
  <c r="W525" i="1"/>
  <c r="X525" i="1" s="1"/>
  <c r="AC525" i="1" s="1"/>
  <c r="W395" i="1"/>
  <c r="X395" i="1" s="1"/>
  <c r="AC395" i="1" s="1"/>
  <c r="AD395" i="1" s="1"/>
  <c r="P396" i="1"/>
  <c r="W396" i="1"/>
  <c r="X396" i="1" s="1"/>
  <c r="Z396" i="1"/>
  <c r="W397" i="1"/>
  <c r="X397" i="1" s="1"/>
  <c r="AC397" i="1" s="1"/>
  <c r="AD397" i="1" s="1"/>
  <c r="P398" i="1"/>
  <c r="W398" i="1"/>
  <c r="X398" i="1" s="1"/>
  <c r="Z398" i="1"/>
  <c r="P399" i="1"/>
  <c r="W399" i="1"/>
  <c r="X399" i="1" s="1"/>
  <c r="Z399" i="1"/>
  <c r="W407" i="1"/>
  <c r="X407" i="1" s="1"/>
  <c r="W406" i="1"/>
  <c r="X406" i="1" s="1"/>
  <c r="W405" i="1"/>
  <c r="X405" i="1" s="1"/>
  <c r="W404" i="1"/>
  <c r="X404" i="1" s="1"/>
  <c r="W403" i="1"/>
  <c r="X403" i="1" s="1"/>
  <c r="W402" i="1"/>
  <c r="X402" i="1" s="1"/>
  <c r="W401" i="1"/>
  <c r="X401" i="1" s="1"/>
  <c r="W400" i="1"/>
  <c r="X400" i="1" s="1"/>
  <c r="AC400" i="1" s="1"/>
  <c r="M410" i="1"/>
  <c r="M231" i="1"/>
  <c r="M136" i="1"/>
  <c r="M135" i="1"/>
  <c r="M5" i="1"/>
  <c r="M550" i="1"/>
  <c r="W1556" i="1"/>
  <c r="X1556" i="1" s="1"/>
  <c r="W1233" i="1"/>
  <c r="X1233" i="1" s="1"/>
  <c r="W1232" i="1"/>
  <c r="X1232" i="1" s="1"/>
  <c r="W571" i="1"/>
  <c r="X571" i="1" s="1"/>
  <c r="W570" i="1"/>
  <c r="X570" i="1" s="1"/>
  <c r="W569" i="1"/>
  <c r="X569" i="1" s="1"/>
  <c r="W568" i="1"/>
  <c r="X568" i="1" s="1"/>
  <c r="W567" i="1"/>
  <c r="X567" i="1" s="1"/>
  <c r="W566" i="1"/>
  <c r="X566" i="1" s="1"/>
  <c r="W565" i="1"/>
  <c r="X565" i="1" s="1"/>
  <c r="W564" i="1"/>
  <c r="X564" i="1" s="1"/>
  <c r="H4" i="10"/>
  <c r="Z2268" i="1"/>
  <c r="W2268" i="1"/>
  <c r="X2268" i="1" s="1"/>
  <c r="P2268" i="1"/>
  <c r="AC1931" i="1" l="1"/>
  <c r="B1931" i="1"/>
  <c r="A1930" i="1"/>
  <c r="AC1930" i="1"/>
  <c r="S1930" i="1"/>
  <c r="S1931" i="1" s="1"/>
  <c r="AC1803" i="1"/>
  <c r="AC1807" i="1"/>
  <c r="AD1807" i="1" s="1"/>
  <c r="AC1808" i="1"/>
  <c r="AD1808" i="1" s="1"/>
  <c r="AC1804" i="1"/>
  <c r="AC1805" i="1"/>
  <c r="AD1805" i="1" s="1"/>
  <c r="AC1809" i="1"/>
  <c r="AC1801" i="1"/>
  <c r="AC1800" i="1"/>
  <c r="AC1811" i="1"/>
  <c r="AC1799" i="1"/>
  <c r="AD1799" i="1" s="1"/>
  <c r="AC1812" i="1"/>
  <c r="AC1798" i="1"/>
  <c r="AD1798" i="1" s="1"/>
  <c r="AC1802" i="1"/>
  <c r="AD1802" i="1" s="1"/>
  <c r="AC1806" i="1"/>
  <c r="AC1810" i="1"/>
  <c r="AD1810" i="1" s="1"/>
  <c r="Z1798" i="1"/>
  <c r="AC1797" i="1"/>
  <c r="AC1796" i="1"/>
  <c r="AC2275" i="1"/>
  <c r="AA871" i="1"/>
  <c r="AC2274" i="1"/>
  <c r="Q1198" i="1"/>
  <c r="Q706" i="1"/>
  <c r="Q761" i="1"/>
  <c r="AA708" i="1"/>
  <c r="AA1092" i="1"/>
  <c r="Q988" i="1"/>
  <c r="Q760" i="1"/>
  <c r="AA1093" i="1"/>
  <c r="AA760" i="1"/>
  <c r="AA988" i="1"/>
  <c r="AA787" i="1"/>
  <c r="Q1092" i="1"/>
  <c r="AA761" i="1"/>
  <c r="AA788" i="1"/>
  <c r="AA1196" i="1"/>
  <c r="Q1196" i="1"/>
  <c r="Q871" i="1"/>
  <c r="AA706" i="1"/>
  <c r="AC1914" i="1"/>
  <c r="AD1914" i="1" s="1"/>
  <c r="AC2271" i="1"/>
  <c r="AC2272" i="1"/>
  <c r="AC2273" i="1"/>
  <c r="AD2273" i="1" s="1"/>
  <c r="AC1928" i="1"/>
  <c r="AC1929" i="1"/>
  <c r="AA1929" i="1" s="1"/>
  <c r="AA400" i="1"/>
  <c r="Q400" i="1"/>
  <c r="Q476" i="1"/>
  <c r="AA476" i="1"/>
  <c r="AD525" i="1"/>
  <c r="Q525" i="1"/>
  <c r="AA525" i="1"/>
  <c r="AD537" i="1"/>
  <c r="Q537" i="1"/>
  <c r="AA537" i="1"/>
  <c r="AD538" i="1"/>
  <c r="Q538" i="1"/>
  <c r="AA538" i="1"/>
  <c r="AD527" i="1"/>
  <c r="AA527" i="1"/>
  <c r="Q527" i="1"/>
  <c r="AD539" i="1"/>
  <c r="AA539" i="1"/>
  <c r="Q539" i="1"/>
  <c r="AC1927" i="1"/>
  <c r="AC1926" i="1"/>
  <c r="AC1766" i="1"/>
  <c r="AD1766" i="1" s="1"/>
  <c r="AA1767" i="1"/>
  <c r="AD1767" i="1"/>
  <c r="Q1767" i="1"/>
  <c r="AC1925" i="1"/>
  <c r="Q1344" i="1"/>
  <c r="AA1317" i="1"/>
  <c r="Q1343" i="1"/>
  <c r="AA1318" i="1"/>
  <c r="AA1342" i="1"/>
  <c r="Q1342" i="1"/>
  <c r="AA1343" i="1"/>
  <c r="Q1317" i="1"/>
  <c r="AC1493" i="1"/>
  <c r="AC1509" i="1"/>
  <c r="Q397" i="1"/>
  <c r="AA397" i="1"/>
  <c r="Q395" i="1"/>
  <c r="AA395" i="1"/>
  <c r="AC1983" i="1"/>
  <c r="AC1935" i="1"/>
  <c r="Q1934" i="1"/>
  <c r="AA1934" i="1"/>
  <c r="I2" i="12"/>
  <c r="I6" i="12"/>
  <c r="I10" i="12"/>
  <c r="I14" i="12"/>
  <c r="I18" i="12"/>
  <c r="I22" i="12"/>
  <c r="I26" i="12"/>
  <c r="I30" i="12"/>
  <c r="I34" i="12"/>
  <c r="I38" i="12"/>
  <c r="I42" i="12"/>
  <c r="I46" i="12"/>
  <c r="I50" i="12"/>
  <c r="I54" i="12"/>
  <c r="I58" i="12"/>
  <c r="I62" i="12"/>
  <c r="I66" i="12"/>
  <c r="I70" i="12"/>
  <c r="I74" i="12"/>
  <c r="I78" i="12"/>
  <c r="I82" i="12"/>
  <c r="I86" i="12"/>
  <c r="I90" i="12"/>
  <c r="I94" i="12"/>
  <c r="I98" i="12"/>
  <c r="I102" i="12"/>
  <c r="I106" i="12"/>
  <c r="I110" i="12"/>
  <c r="I114" i="12"/>
  <c r="I118" i="12"/>
  <c r="I122" i="12"/>
  <c r="I3" i="12"/>
  <c r="I7" i="12"/>
  <c r="I11" i="12"/>
  <c r="I15" i="12"/>
  <c r="I19" i="12"/>
  <c r="I23" i="12"/>
  <c r="I27" i="12"/>
  <c r="I31" i="12"/>
  <c r="I35" i="12"/>
  <c r="I39" i="12"/>
  <c r="I43" i="12"/>
  <c r="I47" i="12"/>
  <c r="I51" i="12"/>
  <c r="I55" i="12"/>
  <c r="I59" i="12"/>
  <c r="I63" i="12"/>
  <c r="I67" i="12"/>
  <c r="I71" i="12"/>
  <c r="I75" i="12"/>
  <c r="I79" i="12"/>
  <c r="I83" i="12"/>
  <c r="I87" i="12"/>
  <c r="I91" i="12"/>
  <c r="I95" i="12"/>
  <c r="I99" i="12"/>
  <c r="I103" i="12"/>
  <c r="I107" i="12"/>
  <c r="I111" i="12"/>
  <c r="I115" i="12"/>
  <c r="I119" i="12"/>
  <c r="I123" i="12"/>
  <c r="I4" i="12"/>
  <c r="I8" i="12"/>
  <c r="I12" i="12"/>
  <c r="I16" i="12"/>
  <c r="I20" i="12"/>
  <c r="I24" i="12"/>
  <c r="I28" i="12"/>
  <c r="I32" i="12"/>
  <c r="I36" i="12"/>
  <c r="I40" i="12"/>
  <c r="I44" i="12"/>
  <c r="I48" i="12"/>
  <c r="I52" i="12"/>
  <c r="I56" i="12"/>
  <c r="I60" i="12"/>
  <c r="I64" i="12"/>
  <c r="I68" i="12"/>
  <c r="I72" i="12"/>
  <c r="I76" i="12"/>
  <c r="I80" i="12"/>
  <c r="I84" i="12"/>
  <c r="I88" i="12"/>
  <c r="I92" i="12"/>
  <c r="I96" i="12"/>
  <c r="I100" i="12"/>
  <c r="I104" i="12"/>
  <c r="I108" i="12"/>
  <c r="I112" i="12"/>
  <c r="I116" i="12"/>
  <c r="I120" i="12"/>
  <c r="I124" i="12"/>
  <c r="I1" i="12"/>
  <c r="I5" i="12"/>
  <c r="I9" i="12"/>
  <c r="I13" i="12"/>
  <c r="I17" i="12"/>
  <c r="I21" i="12"/>
  <c r="I25" i="12"/>
  <c r="I29" i="12"/>
  <c r="I33" i="12"/>
  <c r="I37" i="12"/>
  <c r="I41" i="12"/>
  <c r="I45" i="12"/>
  <c r="I49" i="12"/>
  <c r="I53" i="12"/>
  <c r="I57" i="12"/>
  <c r="I61" i="12"/>
  <c r="I65" i="12"/>
  <c r="I69" i="12"/>
  <c r="I73" i="12"/>
  <c r="I77" i="12"/>
  <c r="I81" i="12"/>
  <c r="I85" i="12"/>
  <c r="I89" i="12"/>
  <c r="I93" i="12"/>
  <c r="I97" i="12"/>
  <c r="I101" i="12"/>
  <c r="I105" i="12"/>
  <c r="I109" i="12"/>
  <c r="I113" i="12"/>
  <c r="I117" i="12"/>
  <c r="I121" i="12"/>
  <c r="I125" i="12"/>
  <c r="AC2270" i="1"/>
  <c r="AC2269" i="1"/>
  <c r="AC2252" i="1"/>
  <c r="AC2251" i="1"/>
  <c r="Z2251" i="1"/>
  <c r="AC1779" i="1"/>
  <c r="A5" i="7"/>
  <c r="AC477" i="1"/>
  <c r="AC478" i="1"/>
  <c r="AD476" i="1"/>
  <c r="AC479" i="1"/>
  <c r="AC480" i="1"/>
  <c r="AC1194" i="1"/>
  <c r="AC1341" i="1"/>
  <c r="AC1315" i="1"/>
  <c r="AC778" i="1"/>
  <c r="AC1195" i="1"/>
  <c r="AC779" i="1"/>
  <c r="AC870" i="1"/>
  <c r="AC786" i="1"/>
  <c r="AC1316" i="1"/>
  <c r="AC1309" i="1"/>
  <c r="AC1433" i="1"/>
  <c r="AC790" i="1"/>
  <c r="AC791" i="1"/>
  <c r="AC1308" i="1"/>
  <c r="AC1321" i="1"/>
  <c r="AC1096" i="1"/>
  <c r="AC869" i="1"/>
  <c r="AC1319" i="1"/>
  <c r="AC709" i="1"/>
  <c r="AC1326" i="1"/>
  <c r="AC777" i="1"/>
  <c r="AC1325" i="1"/>
  <c r="AD787" i="1"/>
  <c r="AC1189" i="1"/>
  <c r="AC1310" i="1"/>
  <c r="AC1320" i="1"/>
  <c r="AC1307" i="1"/>
  <c r="AC1434" i="1"/>
  <c r="AC1345" i="1"/>
  <c r="AC735" i="1"/>
  <c r="AC707" i="1"/>
  <c r="AC710" i="1"/>
  <c r="AC1313" i="1"/>
  <c r="AC1322" i="1"/>
  <c r="AC1190" i="1"/>
  <c r="AC1438" i="1"/>
  <c r="AC1095" i="1"/>
  <c r="AC1435" i="1"/>
  <c r="AC1193" i="1"/>
  <c r="AC1197" i="1"/>
  <c r="AC789" i="1"/>
  <c r="AC711" i="1"/>
  <c r="AC866" i="1"/>
  <c r="AC1314" i="1"/>
  <c r="AC1439" i="1"/>
  <c r="AD708" i="1"/>
  <c r="AD788" i="1"/>
  <c r="AD1093" i="1"/>
  <c r="AD1198" i="1"/>
  <c r="AD1318" i="1"/>
  <c r="AD1344" i="1"/>
  <c r="AC867" i="1"/>
  <c r="AC1191" i="1"/>
  <c r="AC1311" i="1"/>
  <c r="AC1323" i="1"/>
  <c r="AC1436" i="1"/>
  <c r="AC868" i="1"/>
  <c r="AC1192" i="1"/>
  <c r="AC1312" i="1"/>
  <c r="AC1324" i="1"/>
  <c r="AC1437" i="1"/>
  <c r="AC646" i="1"/>
  <c r="AC655" i="1"/>
  <c r="AC647" i="1"/>
  <c r="AC664" i="1"/>
  <c r="AC669" i="1"/>
  <c r="AC659" i="1"/>
  <c r="AC662" i="1"/>
  <c r="AC635" i="1"/>
  <c r="AC536" i="1"/>
  <c r="AC640" i="1"/>
  <c r="AC643" i="1"/>
  <c r="AC529" i="1"/>
  <c r="AC543" i="1"/>
  <c r="AC544" i="1"/>
  <c r="AC532" i="1"/>
  <c r="AC542" i="1"/>
  <c r="AC531" i="1"/>
  <c r="AC398" i="1"/>
  <c r="AC535" i="1"/>
  <c r="AC530" i="1"/>
  <c r="AC546" i="1"/>
  <c r="AC541" i="1"/>
  <c r="AC526" i="1"/>
  <c r="AC534" i="1"/>
  <c r="AC547" i="1"/>
  <c r="AC396" i="1"/>
  <c r="AC528" i="1"/>
  <c r="AC540" i="1"/>
  <c r="AC399" i="1"/>
  <c r="AC533" i="1"/>
  <c r="AC545" i="1"/>
  <c r="AC402" i="1"/>
  <c r="AC403" i="1"/>
  <c r="AC404" i="1"/>
  <c r="AC407" i="1"/>
  <c r="AD400" i="1"/>
  <c r="AC401" i="1"/>
  <c r="AC405" i="1"/>
  <c r="AC406" i="1"/>
  <c r="AC1556" i="1"/>
  <c r="AC1232" i="1"/>
  <c r="AC1233" i="1"/>
  <c r="AC566" i="1"/>
  <c r="AC565" i="1"/>
  <c r="AC567" i="1"/>
  <c r="AC568" i="1"/>
  <c r="AC570" i="1"/>
  <c r="AC571" i="1"/>
  <c r="AC564" i="1"/>
  <c r="AC569" i="1"/>
  <c r="AC2268" i="1"/>
  <c r="B69" i="10"/>
  <c r="H73" i="10"/>
  <c r="H72" i="10"/>
  <c r="H71" i="10"/>
  <c r="H70" i="10"/>
  <c r="H69" i="10"/>
  <c r="H68" i="10"/>
  <c r="H67" i="10"/>
  <c r="L67" i="10" s="1"/>
  <c r="H66" i="10"/>
  <c r="L66" i="10" s="1"/>
  <c r="H65" i="10"/>
  <c r="L65" i="10" s="1"/>
  <c r="H64" i="10"/>
  <c r="L64" i="10" s="1"/>
  <c r="H63" i="10"/>
  <c r="L63" i="10" s="1"/>
  <c r="H62" i="10"/>
  <c r="L62" i="10" s="1"/>
  <c r="H61" i="10"/>
  <c r="H60" i="10"/>
  <c r="H59" i="10"/>
  <c r="H58" i="10"/>
  <c r="H57" i="10"/>
  <c r="H56" i="10"/>
  <c r="H55" i="10"/>
  <c r="L55" i="10" s="1"/>
  <c r="H54" i="10"/>
  <c r="H53" i="10"/>
  <c r="L53" i="10" s="1"/>
  <c r="H52" i="10"/>
  <c r="L52" i="10" s="1"/>
  <c r="H51" i="10"/>
  <c r="L51" i="10" s="1"/>
  <c r="H50" i="10"/>
  <c r="L50" i="10" s="1"/>
  <c r="H49" i="10"/>
  <c r="H48" i="10"/>
  <c r="H47" i="10"/>
  <c r="H46" i="10"/>
  <c r="H45" i="10"/>
  <c r="H44" i="10"/>
  <c r="H43" i="10"/>
  <c r="L43" i="10" s="1"/>
  <c r="H42" i="10"/>
  <c r="L42" i="10" s="1"/>
  <c r="H41" i="10"/>
  <c r="L41" i="10" s="1"/>
  <c r="H40" i="10"/>
  <c r="H39" i="10"/>
  <c r="H38" i="10"/>
  <c r="H37" i="10"/>
  <c r="H36" i="10"/>
  <c r="H35" i="10"/>
  <c r="H34" i="10"/>
  <c r="H33" i="10"/>
  <c r="H32" i="10"/>
  <c r="H31" i="10"/>
  <c r="L31" i="10" s="1"/>
  <c r="H30" i="10"/>
  <c r="L30" i="10" s="1"/>
  <c r="H29" i="10"/>
  <c r="L29" i="10" s="1"/>
  <c r="H28" i="10"/>
  <c r="L28" i="10" s="1"/>
  <c r="H27" i="10"/>
  <c r="L27" i="10" s="1"/>
  <c r="H26" i="10"/>
  <c r="L26" i="10" s="1"/>
  <c r="H25" i="10"/>
  <c r="H24" i="10"/>
  <c r="H23" i="10"/>
  <c r="H22" i="10"/>
  <c r="H21" i="10"/>
  <c r="H20" i="10"/>
  <c r="H19" i="10"/>
  <c r="L19" i="10" s="1"/>
  <c r="H18" i="10"/>
  <c r="L18" i="10" s="1"/>
  <c r="H17" i="10"/>
  <c r="L17" i="10" s="1"/>
  <c r="H16" i="10"/>
  <c r="L16" i="10" s="1"/>
  <c r="H15" i="10"/>
  <c r="L15" i="10" s="1"/>
  <c r="H14" i="10"/>
  <c r="L14" i="10" s="1"/>
  <c r="H13" i="10"/>
  <c r="H12" i="10"/>
  <c r="H11" i="10"/>
  <c r="H10" i="10"/>
  <c r="H9" i="10"/>
  <c r="H8" i="10"/>
  <c r="H7" i="10"/>
  <c r="L7" i="10" s="1"/>
  <c r="H6" i="10"/>
  <c r="L6" i="10" s="1"/>
  <c r="H5" i="10"/>
  <c r="L73" i="10"/>
  <c r="L72" i="10"/>
  <c r="L71" i="10"/>
  <c r="L70" i="10"/>
  <c r="L69" i="10"/>
  <c r="L68" i="10"/>
  <c r="L61" i="10"/>
  <c r="L60" i="10"/>
  <c r="L59" i="10"/>
  <c r="L58" i="10"/>
  <c r="L57" i="10"/>
  <c r="L56" i="10"/>
  <c r="L54" i="10"/>
  <c r="L49" i="10"/>
  <c r="L48" i="10"/>
  <c r="L47" i="10"/>
  <c r="L46" i="10"/>
  <c r="L45" i="10"/>
  <c r="L44" i="10"/>
  <c r="L40" i="10"/>
  <c r="L39" i="10"/>
  <c r="L38" i="10"/>
  <c r="L37" i="10"/>
  <c r="L36" i="10"/>
  <c r="L35" i="10"/>
  <c r="L34" i="10"/>
  <c r="L33" i="10"/>
  <c r="L32" i="10"/>
  <c r="L25" i="10"/>
  <c r="L24" i="10"/>
  <c r="L23" i="10"/>
  <c r="L22" i="10"/>
  <c r="L21" i="10"/>
  <c r="L20" i="10"/>
  <c r="L13" i="10"/>
  <c r="L12" i="10"/>
  <c r="L11" i="10"/>
  <c r="L10" i="10"/>
  <c r="L9" i="10"/>
  <c r="L8" i="10"/>
  <c r="L5" i="10"/>
  <c r="L4" i="10"/>
  <c r="B61" i="10"/>
  <c r="B68" i="10"/>
  <c r="F67" i="10"/>
  <c r="B67" i="10"/>
  <c r="F66" i="10"/>
  <c r="B66" i="10"/>
  <c r="F65" i="10"/>
  <c r="B65" i="10"/>
  <c r="B64" i="10"/>
  <c r="F63" i="10"/>
  <c r="B63" i="10"/>
  <c r="F61" i="10"/>
  <c r="F60" i="10"/>
  <c r="B60" i="10"/>
  <c r="F59" i="10"/>
  <c r="B59" i="10"/>
  <c r="B58" i="10"/>
  <c r="F56" i="10"/>
  <c r="B56" i="10"/>
  <c r="B55" i="10"/>
  <c r="F53" i="10"/>
  <c r="B53" i="10"/>
  <c r="F52" i="10"/>
  <c r="B52" i="10"/>
  <c r="F51" i="10"/>
  <c r="B51" i="10"/>
  <c r="F50" i="10"/>
  <c r="B50" i="10"/>
  <c r="F46" i="10"/>
  <c r="F17" i="10"/>
  <c r="B4" i="10"/>
  <c r="B34" i="10"/>
  <c r="B33" i="10"/>
  <c r="B32" i="10"/>
  <c r="B31" i="10"/>
  <c r="B30" i="10"/>
  <c r="B29" i="10"/>
  <c r="B28" i="10"/>
  <c r="B27" i="10"/>
  <c r="B26" i="10"/>
  <c r="B25" i="10"/>
  <c r="B24" i="10"/>
  <c r="B22" i="10"/>
  <c r="B21" i="10"/>
  <c r="B23" i="10"/>
  <c r="Y351" i="9"/>
  <c r="Y349" i="9"/>
  <c r="Y348" i="9"/>
  <c r="Y347" i="9"/>
  <c r="Y346" i="9"/>
  <c r="Y345" i="9"/>
  <c r="Y344" i="9"/>
  <c r="Y343" i="9"/>
  <c r="Y342" i="9"/>
  <c r="Y341" i="9"/>
  <c r="Y340" i="9"/>
  <c r="Y339" i="9"/>
  <c r="N2" i="9"/>
  <c r="F28" i="10"/>
  <c r="F27" i="10"/>
  <c r="F26" i="10"/>
  <c r="F25" i="10"/>
  <c r="F24" i="10"/>
  <c r="F23" i="10"/>
  <c r="F22" i="10"/>
  <c r="F21" i="10"/>
  <c r="F16" i="10"/>
  <c r="Z1500" i="1"/>
  <c r="W1500" i="1"/>
  <c r="X1500" i="1" s="1"/>
  <c r="AC1500" i="1" s="1"/>
  <c r="P1500" i="1"/>
  <c r="W1768" i="1"/>
  <c r="X1768" i="1" s="1"/>
  <c r="AC1768" i="1" s="1"/>
  <c r="W1728" i="1"/>
  <c r="X1728" i="1" s="1"/>
  <c r="AC1728" i="1" s="1"/>
  <c r="W1726" i="1"/>
  <c r="X1726" i="1" s="1"/>
  <c r="AC1726" i="1" s="1"/>
  <c r="W1722" i="1"/>
  <c r="X1722" i="1" s="1"/>
  <c r="AC1722" i="1" s="1"/>
  <c r="W1721" i="1"/>
  <c r="X1721" i="1" s="1"/>
  <c r="AC1721" i="1" s="1"/>
  <c r="W1720" i="1"/>
  <c r="X1720" i="1" s="1"/>
  <c r="AC1720" i="1" s="1"/>
  <c r="W1684" i="1"/>
  <c r="X1684" i="1" s="1"/>
  <c r="AC1684" i="1" s="1"/>
  <c r="Z1670" i="1"/>
  <c r="W1670" i="1"/>
  <c r="X1670" i="1" s="1"/>
  <c r="AC1670" i="1" s="1"/>
  <c r="P1670" i="1"/>
  <c r="Z1652" i="1"/>
  <c r="W1652" i="1"/>
  <c r="X1652" i="1" s="1"/>
  <c r="AC1652" i="1" s="1"/>
  <c r="P1652" i="1"/>
  <c r="W1622" i="1"/>
  <c r="X1622" i="1" s="1"/>
  <c r="AC1622" i="1" s="1"/>
  <c r="Z1613" i="1"/>
  <c r="W1613" i="1"/>
  <c r="X1613" i="1" s="1"/>
  <c r="AC1613" i="1" s="1"/>
  <c r="P1613" i="1"/>
  <c r="W1611" i="1"/>
  <c r="X1611" i="1" s="1"/>
  <c r="AC1611" i="1" s="1"/>
  <c r="Z1583" i="1"/>
  <c r="W1583" i="1"/>
  <c r="X1583" i="1" s="1"/>
  <c r="AC1583" i="1" s="1"/>
  <c r="P1583" i="1"/>
  <c r="Z1578" i="1"/>
  <c r="W1578" i="1"/>
  <c r="X1578" i="1" s="1"/>
  <c r="AC1578" i="1" s="1"/>
  <c r="P1578" i="1"/>
  <c r="Z1535" i="1"/>
  <c r="W1535" i="1"/>
  <c r="X1535" i="1" s="1"/>
  <c r="AC1535" i="1" s="1"/>
  <c r="P1535" i="1"/>
  <c r="Z1538" i="1"/>
  <c r="W1538" i="1"/>
  <c r="X1538" i="1" s="1"/>
  <c r="AC1538" i="1" s="1"/>
  <c r="P1538" i="1"/>
  <c r="Z1470" i="1"/>
  <c r="W1470" i="1"/>
  <c r="X1470" i="1" s="1"/>
  <c r="AC1470" i="1" s="1"/>
  <c r="P1470" i="1"/>
  <c r="Z1468" i="1"/>
  <c r="W1468" i="1"/>
  <c r="X1468" i="1" s="1"/>
  <c r="AC1468" i="1" s="1"/>
  <c r="P1468" i="1"/>
  <c r="W1188" i="1"/>
  <c r="X1188" i="1" s="1"/>
  <c r="AC1188" i="1" s="1"/>
  <c r="W1187" i="1"/>
  <c r="X1187" i="1" s="1"/>
  <c r="AC1187" i="1" s="1"/>
  <c r="W1186" i="1"/>
  <c r="X1186" i="1" s="1"/>
  <c r="AC1186" i="1" s="1"/>
  <c r="W1185" i="1"/>
  <c r="X1185" i="1" s="1"/>
  <c r="AC1185" i="1" s="1"/>
  <c r="W1184" i="1"/>
  <c r="X1184" i="1" s="1"/>
  <c r="AC1184" i="1" s="1"/>
  <c r="W1183" i="1"/>
  <c r="X1183" i="1" s="1"/>
  <c r="AC1183" i="1" s="1"/>
  <c r="W1182" i="1"/>
  <c r="X1182" i="1" s="1"/>
  <c r="AC1182" i="1" s="1"/>
  <c r="W1181" i="1"/>
  <c r="X1181" i="1" s="1"/>
  <c r="AC1181" i="1" s="1"/>
  <c r="W1180" i="1"/>
  <c r="X1180" i="1" s="1"/>
  <c r="AC1180" i="1" s="1"/>
  <c r="W1179" i="1"/>
  <c r="X1179" i="1" s="1"/>
  <c r="AC1179" i="1" s="1"/>
  <c r="W1178" i="1"/>
  <c r="X1178" i="1" s="1"/>
  <c r="AC1178" i="1" s="1"/>
  <c r="W1177" i="1"/>
  <c r="X1177" i="1" s="1"/>
  <c r="AC1177" i="1" s="1"/>
  <c r="W1176" i="1"/>
  <c r="X1176" i="1" s="1"/>
  <c r="AC1176" i="1" s="1"/>
  <c r="W1175" i="1"/>
  <c r="X1175" i="1" s="1"/>
  <c r="AC1175" i="1" s="1"/>
  <c r="W1174" i="1"/>
  <c r="X1174" i="1" s="1"/>
  <c r="AC1174" i="1" s="1"/>
  <c r="W1173" i="1"/>
  <c r="X1173" i="1" s="1"/>
  <c r="AC1173" i="1" s="1"/>
  <c r="W1172" i="1"/>
  <c r="X1172" i="1" s="1"/>
  <c r="AC1172" i="1" s="1"/>
  <c r="W1171" i="1"/>
  <c r="X1171" i="1" s="1"/>
  <c r="AC1171" i="1" s="1"/>
  <c r="W1070" i="1"/>
  <c r="X1070" i="1" s="1"/>
  <c r="AC1070" i="1" s="1"/>
  <c r="W1067" i="1"/>
  <c r="X1067" i="1" s="1"/>
  <c r="AC1067" i="1" s="1"/>
  <c r="W969" i="1"/>
  <c r="X969" i="1" s="1"/>
  <c r="AC969" i="1" s="1"/>
  <c r="W447" i="1"/>
  <c r="X447" i="1" s="1"/>
  <c r="AC447" i="1" s="1"/>
  <c r="W446" i="1"/>
  <c r="X446" i="1" s="1"/>
  <c r="AC446" i="1" s="1"/>
  <c r="W445" i="1"/>
  <c r="X445" i="1" s="1"/>
  <c r="AC445" i="1" s="1"/>
  <c r="W444" i="1"/>
  <c r="X444" i="1" s="1"/>
  <c r="AC444" i="1" s="1"/>
  <c r="W443" i="1"/>
  <c r="X443" i="1" s="1"/>
  <c r="AC443" i="1" s="1"/>
  <c r="W442" i="1"/>
  <c r="X442" i="1" s="1"/>
  <c r="AC442" i="1" s="1"/>
  <c r="W441" i="1"/>
  <c r="X441" i="1" s="1"/>
  <c r="AC441" i="1" s="1"/>
  <c r="W440" i="1"/>
  <c r="X440" i="1" s="1"/>
  <c r="AC440" i="1" s="1"/>
  <c r="Z439" i="1"/>
  <c r="W439" i="1"/>
  <c r="X439" i="1" s="1"/>
  <c r="AC439" i="1" s="1"/>
  <c r="P439" i="1"/>
  <c r="Z438" i="1"/>
  <c r="W438" i="1"/>
  <c r="X438" i="1" s="1"/>
  <c r="AC438" i="1" s="1"/>
  <c r="P438" i="1"/>
  <c r="Z437" i="1"/>
  <c r="W437" i="1"/>
  <c r="X437" i="1" s="1"/>
  <c r="AC437" i="1" s="1"/>
  <c r="P437" i="1"/>
  <c r="Z436" i="1"/>
  <c r="W436" i="1"/>
  <c r="X436" i="1" s="1"/>
  <c r="AC436" i="1" s="1"/>
  <c r="P436" i="1"/>
  <c r="Z435" i="1"/>
  <c r="W435" i="1"/>
  <c r="X435" i="1" s="1"/>
  <c r="AC435" i="1" s="1"/>
  <c r="P435" i="1"/>
  <c r="Z434" i="1"/>
  <c r="W434" i="1"/>
  <c r="X434" i="1" s="1"/>
  <c r="AC434" i="1" s="1"/>
  <c r="P434" i="1"/>
  <c r="Z433" i="1"/>
  <c r="W433" i="1"/>
  <c r="X433" i="1" s="1"/>
  <c r="AC433" i="1" s="1"/>
  <c r="P433" i="1"/>
  <c r="Z432" i="1"/>
  <c r="W432" i="1"/>
  <c r="X432" i="1" s="1"/>
  <c r="AC432" i="1" s="1"/>
  <c r="P432" i="1"/>
  <c r="Z431" i="1"/>
  <c r="W431" i="1"/>
  <c r="X431" i="1" s="1"/>
  <c r="AC431" i="1" s="1"/>
  <c r="P431" i="1"/>
  <c r="Z430" i="1"/>
  <c r="W430" i="1"/>
  <c r="X430" i="1" s="1"/>
  <c r="AC430" i="1" s="1"/>
  <c r="P430" i="1"/>
  <c r="Z429" i="1"/>
  <c r="W429" i="1"/>
  <c r="X429" i="1" s="1"/>
  <c r="AC429" i="1" s="1"/>
  <c r="P429" i="1"/>
  <c r="Z428" i="1"/>
  <c r="W428" i="1"/>
  <c r="X428" i="1" s="1"/>
  <c r="AC428" i="1" s="1"/>
  <c r="P428" i="1"/>
  <c r="Z427" i="1"/>
  <c r="W427" i="1"/>
  <c r="X427" i="1" s="1"/>
  <c r="AC427" i="1" s="1"/>
  <c r="P427" i="1"/>
  <c r="Z426" i="1"/>
  <c r="W426" i="1"/>
  <c r="X426" i="1" s="1"/>
  <c r="AC426" i="1" s="1"/>
  <c r="P426" i="1"/>
  <c r="Z425" i="1"/>
  <c r="W425" i="1"/>
  <c r="X425" i="1" s="1"/>
  <c r="AC425" i="1" s="1"/>
  <c r="P425" i="1"/>
  <c r="Z424" i="1"/>
  <c r="W424" i="1"/>
  <c r="X424" i="1" s="1"/>
  <c r="AC424" i="1" s="1"/>
  <c r="P424" i="1"/>
  <c r="Z423" i="1"/>
  <c r="W423" i="1"/>
  <c r="X423" i="1" s="1"/>
  <c r="AC423" i="1" s="1"/>
  <c r="P423" i="1"/>
  <c r="Z422" i="1"/>
  <c r="W422" i="1"/>
  <c r="X422" i="1" s="1"/>
  <c r="AC422" i="1" s="1"/>
  <c r="P422" i="1"/>
  <c r="Z421" i="1"/>
  <c r="W421" i="1"/>
  <c r="X421" i="1" s="1"/>
  <c r="AC421" i="1" s="1"/>
  <c r="P421" i="1"/>
  <c r="Z420" i="1"/>
  <c r="W420" i="1"/>
  <c r="X420" i="1" s="1"/>
  <c r="AC420" i="1" s="1"/>
  <c r="P420" i="1"/>
  <c r="Z419" i="1"/>
  <c r="W419" i="1"/>
  <c r="X419" i="1" s="1"/>
  <c r="AC419" i="1" s="1"/>
  <c r="P419" i="1"/>
  <c r="Z418" i="1"/>
  <c r="W418" i="1"/>
  <c r="X418" i="1" s="1"/>
  <c r="AC418" i="1" s="1"/>
  <c r="P418" i="1"/>
  <c r="Z417" i="1"/>
  <c r="W417" i="1"/>
  <c r="X417" i="1" s="1"/>
  <c r="AC417" i="1" s="1"/>
  <c r="P417" i="1"/>
  <c r="Z132" i="1"/>
  <c r="W132" i="1"/>
  <c r="X132" i="1" s="1"/>
  <c r="AC132" i="1" s="1"/>
  <c r="P132" i="1"/>
  <c r="Z131" i="1"/>
  <c r="W131" i="1"/>
  <c r="X131" i="1" s="1"/>
  <c r="AC131" i="1" s="1"/>
  <c r="P131" i="1"/>
  <c r="Z130" i="1"/>
  <c r="W130" i="1"/>
  <c r="X130" i="1" s="1"/>
  <c r="AC130" i="1" s="1"/>
  <c r="P130" i="1"/>
  <c r="Z129" i="1"/>
  <c r="W129" i="1"/>
  <c r="X129" i="1" s="1"/>
  <c r="AC129" i="1" s="1"/>
  <c r="P129" i="1"/>
  <c r="Z128" i="1"/>
  <c r="W128" i="1"/>
  <c r="X128" i="1" s="1"/>
  <c r="AC128" i="1" s="1"/>
  <c r="P128" i="1"/>
  <c r="Z127" i="1"/>
  <c r="W127" i="1"/>
  <c r="X127" i="1" s="1"/>
  <c r="AC127" i="1" s="1"/>
  <c r="P127" i="1"/>
  <c r="Z126" i="1"/>
  <c r="W126" i="1"/>
  <c r="X126" i="1" s="1"/>
  <c r="AC126" i="1" s="1"/>
  <c r="P126" i="1"/>
  <c r="Z125" i="1"/>
  <c r="W125" i="1"/>
  <c r="X125" i="1" s="1"/>
  <c r="AC125" i="1" s="1"/>
  <c r="P125" i="1"/>
  <c r="Z124" i="1"/>
  <c r="W124" i="1"/>
  <c r="X124" i="1" s="1"/>
  <c r="AC124" i="1" s="1"/>
  <c r="P124" i="1"/>
  <c r="Z123" i="1"/>
  <c r="W123" i="1"/>
  <c r="X123" i="1" s="1"/>
  <c r="AC123" i="1" s="1"/>
  <c r="P123" i="1"/>
  <c r="Z122" i="1"/>
  <c r="W122" i="1"/>
  <c r="X122" i="1" s="1"/>
  <c r="AC122" i="1" s="1"/>
  <c r="P122" i="1"/>
  <c r="Z121" i="1"/>
  <c r="W121" i="1"/>
  <c r="X121" i="1" s="1"/>
  <c r="AC121" i="1" s="1"/>
  <c r="P121" i="1"/>
  <c r="Z120" i="1"/>
  <c r="W120" i="1"/>
  <c r="X120" i="1" s="1"/>
  <c r="AC120" i="1" s="1"/>
  <c r="P120" i="1"/>
  <c r="Z118" i="1"/>
  <c r="W118" i="1"/>
  <c r="X118" i="1" s="1"/>
  <c r="AC118" i="1" s="1"/>
  <c r="P118" i="1"/>
  <c r="Z106" i="1"/>
  <c r="W106" i="1"/>
  <c r="X106" i="1" s="1"/>
  <c r="AC106" i="1" s="1"/>
  <c r="P106" i="1"/>
  <c r="Z82" i="1"/>
  <c r="W82" i="1"/>
  <c r="X82" i="1" s="1"/>
  <c r="AC82" i="1" s="1"/>
  <c r="P82" i="1"/>
  <c r="Z75" i="1"/>
  <c r="W75" i="1"/>
  <c r="X75" i="1" s="1"/>
  <c r="AC75" i="1" s="1"/>
  <c r="P75" i="1"/>
  <c r="Z71" i="1"/>
  <c r="W71" i="1"/>
  <c r="X71" i="1" s="1"/>
  <c r="AC71" i="1" s="1"/>
  <c r="P71" i="1"/>
  <c r="Z62" i="1"/>
  <c r="W62" i="1"/>
  <c r="X62" i="1" s="1"/>
  <c r="AC62" i="1" s="1"/>
  <c r="P62" i="1"/>
  <c r="Z61" i="1"/>
  <c r="W61" i="1"/>
  <c r="X61" i="1" s="1"/>
  <c r="AC61" i="1" s="1"/>
  <c r="P61" i="1"/>
  <c r="Z55" i="1"/>
  <c r="W55" i="1"/>
  <c r="X55" i="1" s="1"/>
  <c r="AC55" i="1" s="1"/>
  <c r="P55" i="1"/>
  <c r="Z54" i="1"/>
  <c r="W54" i="1"/>
  <c r="X54" i="1" s="1"/>
  <c r="AC54" i="1" s="1"/>
  <c r="P54" i="1"/>
  <c r="Z1582" i="1"/>
  <c r="W1582" i="1"/>
  <c r="X1582" i="1" s="1"/>
  <c r="AC1582" i="1" s="1"/>
  <c r="P1582" i="1"/>
  <c r="Z43" i="1"/>
  <c r="W43" i="1"/>
  <c r="X43" i="1" s="1"/>
  <c r="AC43" i="1" s="1"/>
  <c r="P43" i="1"/>
  <c r="P25" i="1"/>
  <c r="W25" i="1"/>
  <c r="X25" i="1" s="1"/>
  <c r="AC25" i="1" s="1"/>
  <c r="Z25" i="1"/>
  <c r="W1440" i="1"/>
  <c r="X1440" i="1" s="1"/>
  <c r="AC1440" i="1" s="1"/>
  <c r="Z1440" i="1"/>
  <c r="Z1937" i="1"/>
  <c r="X1937" i="1"/>
  <c r="W1937" i="1"/>
  <c r="P1937" i="1"/>
  <c r="Z1936" i="1"/>
  <c r="X1936" i="1"/>
  <c r="W1936" i="1"/>
  <c r="P1936" i="1"/>
  <c r="Y1931" i="1" l="1"/>
  <c r="A1931" i="1"/>
  <c r="AA1931" i="1"/>
  <c r="Q1931" i="1"/>
  <c r="AD1931" i="1"/>
  <c r="AA1930" i="1"/>
  <c r="Q1930" i="1"/>
  <c r="AD1930" i="1"/>
  <c r="Z1799" i="1"/>
  <c r="Q1802" i="1"/>
  <c r="AA1802" i="1"/>
  <c r="P1798" i="1"/>
  <c r="Q1798" i="1"/>
  <c r="AA1798" i="1"/>
  <c r="P1799" i="1"/>
  <c r="AA1809" i="1"/>
  <c r="Q1809" i="1"/>
  <c r="AD1809" i="1"/>
  <c r="Q1800" i="1"/>
  <c r="AA1800" i="1"/>
  <c r="Q1806" i="1"/>
  <c r="AA1806" i="1"/>
  <c r="Z1800" i="1"/>
  <c r="AA1807" i="1"/>
  <c r="Q1807" i="1"/>
  <c r="AA1811" i="1"/>
  <c r="Q1811" i="1"/>
  <c r="AD1811" i="1"/>
  <c r="AD1800" i="1"/>
  <c r="AA1803" i="1"/>
  <c r="Q1803" i="1"/>
  <c r="Q1801" i="1"/>
  <c r="AA1801" i="1"/>
  <c r="AD1803" i="1"/>
  <c r="AA1810" i="1"/>
  <c r="Q1810" i="1"/>
  <c r="Q1805" i="1"/>
  <c r="AA1805" i="1"/>
  <c r="AA1812" i="1"/>
  <c r="Q1812" i="1"/>
  <c r="Q1804" i="1"/>
  <c r="AA1804" i="1"/>
  <c r="AD1812" i="1"/>
  <c r="AD1804" i="1"/>
  <c r="AD1806" i="1"/>
  <c r="AA1799" i="1"/>
  <c r="Q1799" i="1"/>
  <c r="AD1801" i="1"/>
  <c r="Q1808" i="1"/>
  <c r="AA1808" i="1"/>
  <c r="AA1797" i="1"/>
  <c r="Q1797" i="1"/>
  <c r="AD1797" i="1"/>
  <c r="AA1470" i="1"/>
  <c r="Q1470" i="1"/>
  <c r="AA423" i="1"/>
  <c r="Q423" i="1"/>
  <c r="Q132" i="1"/>
  <c r="AA132" i="1"/>
  <c r="AA436" i="1"/>
  <c r="Q436" i="1"/>
  <c r="Q131" i="1"/>
  <c r="AA131" i="1"/>
  <c r="AA124" i="1"/>
  <c r="Q124" i="1"/>
  <c r="AA428" i="1"/>
  <c r="Q428" i="1"/>
  <c r="AA71" i="1"/>
  <c r="Q71" i="1"/>
  <c r="AA419" i="1"/>
  <c r="Q419" i="1"/>
  <c r="Q55" i="1"/>
  <c r="AA55" i="1"/>
  <c r="AA128" i="1"/>
  <c r="Q128" i="1"/>
  <c r="Q432" i="1"/>
  <c r="AA432" i="1"/>
  <c r="Q125" i="1"/>
  <c r="AA125" i="1"/>
  <c r="AA421" i="1"/>
  <c r="Q421" i="1"/>
  <c r="AA433" i="1"/>
  <c r="Q433" i="1"/>
  <c r="AA437" i="1"/>
  <c r="Q437" i="1"/>
  <c r="AA123" i="1"/>
  <c r="Q123" i="1"/>
  <c r="Q431" i="1"/>
  <c r="AA431" i="1"/>
  <c r="AA420" i="1"/>
  <c r="Q420" i="1"/>
  <c r="AA121" i="1"/>
  <c r="Q121" i="1"/>
  <c r="AA417" i="1"/>
  <c r="Q417" i="1"/>
  <c r="Q429" i="1"/>
  <c r="AA429" i="1"/>
  <c r="AD398" i="1"/>
  <c r="AA398" i="1"/>
  <c r="Q398" i="1"/>
  <c r="AA127" i="1"/>
  <c r="Q127" i="1"/>
  <c r="AA439" i="1"/>
  <c r="Q439" i="1"/>
  <c r="AD2269" i="1"/>
  <c r="AA2269" i="1"/>
  <c r="Q2269" i="1"/>
  <c r="AD2270" i="1"/>
  <c r="AA2270" i="1"/>
  <c r="Q2270" i="1"/>
  <c r="Q120" i="1"/>
  <c r="AA120" i="1"/>
  <c r="AA424" i="1"/>
  <c r="Q424" i="1"/>
  <c r="AA129" i="1"/>
  <c r="Q129" i="1"/>
  <c r="AA425" i="1"/>
  <c r="Q425" i="1"/>
  <c r="AD399" i="1"/>
  <c r="AA399" i="1"/>
  <c r="Q399" i="1"/>
  <c r="Q54" i="1"/>
  <c r="AA54" i="1"/>
  <c r="AA435" i="1"/>
  <c r="Q435" i="1"/>
  <c r="AA1440" i="1"/>
  <c r="Q1440" i="1"/>
  <c r="Q126" i="1"/>
  <c r="AA126" i="1"/>
  <c r="Q130" i="1"/>
  <c r="AA130" i="1"/>
  <c r="AA422" i="1"/>
  <c r="Q422" i="1"/>
  <c r="AA426" i="1"/>
  <c r="Q426" i="1"/>
  <c r="Q430" i="1"/>
  <c r="AA430" i="1"/>
  <c r="AA434" i="1"/>
  <c r="Q434" i="1"/>
  <c r="AA438" i="1"/>
  <c r="Q438" i="1"/>
  <c r="AD2268" i="1"/>
  <c r="AA2268" i="1"/>
  <c r="Q2268" i="1"/>
  <c r="AA1796" i="1"/>
  <c r="Q1796" i="1"/>
  <c r="AA427" i="1"/>
  <c r="Q427" i="1"/>
  <c r="Q122" i="1"/>
  <c r="AA122" i="1"/>
  <c r="AA418" i="1"/>
  <c r="Q418" i="1"/>
  <c r="AD1796" i="1"/>
  <c r="AA2275" i="1"/>
  <c r="Q2275" i="1"/>
  <c r="AD2275" i="1"/>
  <c r="AA2274" i="1"/>
  <c r="Q2274" i="1"/>
  <c r="AD2274" i="1"/>
  <c r="AA1187" i="1"/>
  <c r="Q1187" i="1"/>
  <c r="AD565" i="1"/>
  <c r="Q565" i="1"/>
  <c r="AA565" i="1"/>
  <c r="AD635" i="1"/>
  <c r="AA635" i="1"/>
  <c r="Q635" i="1"/>
  <c r="AD868" i="1"/>
  <c r="AA868" i="1"/>
  <c r="Q868" i="1"/>
  <c r="AD777" i="1"/>
  <c r="AA777" i="1"/>
  <c r="Q777" i="1"/>
  <c r="AA1186" i="1"/>
  <c r="Q1186" i="1"/>
  <c r="Q1188" i="1"/>
  <c r="AA1188" i="1"/>
  <c r="AD566" i="1"/>
  <c r="Q566" i="1"/>
  <c r="AA566" i="1"/>
  <c r="AD662" i="1"/>
  <c r="Q662" i="1"/>
  <c r="AA662" i="1"/>
  <c r="AD710" i="1"/>
  <c r="Q710" i="1"/>
  <c r="AA710" i="1"/>
  <c r="AD786" i="1"/>
  <c r="Q786" i="1"/>
  <c r="AA786" i="1"/>
  <c r="AA1185" i="1"/>
  <c r="Q1185" i="1"/>
  <c r="AA1174" i="1"/>
  <c r="Q1174" i="1"/>
  <c r="Q1176" i="1"/>
  <c r="AA1176" i="1"/>
  <c r="Q1177" i="1"/>
  <c r="AA1177" i="1"/>
  <c r="AD1233" i="1"/>
  <c r="AA1233" i="1"/>
  <c r="Q1233" i="1"/>
  <c r="AD659" i="1"/>
  <c r="AA659" i="1"/>
  <c r="Q659" i="1"/>
  <c r="AD866" i="1"/>
  <c r="Q866" i="1"/>
  <c r="AA866" i="1"/>
  <c r="AD707" i="1"/>
  <c r="AA707" i="1"/>
  <c r="Q707" i="1"/>
  <c r="AD709" i="1"/>
  <c r="Q709" i="1"/>
  <c r="AA709" i="1"/>
  <c r="AD870" i="1"/>
  <c r="Q870" i="1"/>
  <c r="AA870" i="1"/>
  <c r="AD1232" i="1"/>
  <c r="Q1232" i="1"/>
  <c r="AA1232" i="1"/>
  <c r="AD669" i="1"/>
  <c r="AA669" i="1"/>
  <c r="Q669" i="1"/>
  <c r="AD711" i="1"/>
  <c r="AA711" i="1"/>
  <c r="Q711" i="1"/>
  <c r="AD735" i="1"/>
  <c r="AA735" i="1"/>
  <c r="Q735" i="1"/>
  <c r="AD779" i="1"/>
  <c r="AA779" i="1"/>
  <c r="Q779" i="1"/>
  <c r="AA1179" i="1"/>
  <c r="Q1179" i="1"/>
  <c r="AD664" i="1"/>
  <c r="AA664" i="1"/>
  <c r="Q664" i="1"/>
  <c r="AD1191" i="1"/>
  <c r="AA1191" i="1"/>
  <c r="Q1191" i="1"/>
  <c r="AD789" i="1"/>
  <c r="AA789" i="1"/>
  <c r="Q789" i="1"/>
  <c r="AD869" i="1"/>
  <c r="AA869" i="1"/>
  <c r="Q869" i="1"/>
  <c r="AD1195" i="1"/>
  <c r="Q1195" i="1"/>
  <c r="AA1195" i="1"/>
  <c r="AA969" i="1"/>
  <c r="Q969" i="1"/>
  <c r="AA1180" i="1"/>
  <c r="Q1180" i="1"/>
  <c r="AD647" i="1"/>
  <c r="AA647" i="1"/>
  <c r="Q647" i="1"/>
  <c r="AD867" i="1"/>
  <c r="AA867" i="1"/>
  <c r="Q867" i="1"/>
  <c r="AD1197" i="1"/>
  <c r="AA1197" i="1"/>
  <c r="Q1197" i="1"/>
  <c r="AD1096" i="1"/>
  <c r="AA1096" i="1"/>
  <c r="Q1096" i="1"/>
  <c r="AD778" i="1"/>
  <c r="AA778" i="1"/>
  <c r="Q778" i="1"/>
  <c r="AD567" i="1"/>
  <c r="AA567" i="1"/>
  <c r="Q567" i="1"/>
  <c r="Q1178" i="1"/>
  <c r="AA1178" i="1"/>
  <c r="AA1067" i="1"/>
  <c r="Q1067" i="1"/>
  <c r="AA1181" i="1"/>
  <c r="Q1181" i="1"/>
  <c r="AD569" i="1"/>
  <c r="AA569" i="1"/>
  <c r="Q569" i="1"/>
  <c r="AD655" i="1"/>
  <c r="Q655" i="1"/>
  <c r="AA655" i="1"/>
  <c r="AD1193" i="1"/>
  <c r="AA1193" i="1"/>
  <c r="Q1193" i="1"/>
  <c r="AD1192" i="1"/>
  <c r="AA1192" i="1"/>
  <c r="Q1192" i="1"/>
  <c r="AA1175" i="1"/>
  <c r="Q1175" i="1"/>
  <c r="Q1070" i="1"/>
  <c r="AA1070" i="1"/>
  <c r="Q1182" i="1"/>
  <c r="AA1182" i="1"/>
  <c r="AD564" i="1"/>
  <c r="Q564" i="1"/>
  <c r="AA564" i="1"/>
  <c r="AD646" i="1"/>
  <c r="AA646" i="1"/>
  <c r="Q646" i="1"/>
  <c r="AD568" i="1"/>
  <c r="AA568" i="1"/>
  <c r="Q568" i="1"/>
  <c r="AD640" i="1"/>
  <c r="AA640" i="1"/>
  <c r="Q640" i="1"/>
  <c r="AD1190" i="1"/>
  <c r="Q1190" i="1"/>
  <c r="AA1190" i="1"/>
  <c r="Q1171" i="1"/>
  <c r="AA1171" i="1"/>
  <c r="Q1183" i="1"/>
  <c r="AA1183" i="1"/>
  <c r="AD571" i="1"/>
  <c r="Q571" i="1"/>
  <c r="AA571" i="1"/>
  <c r="AD1095" i="1"/>
  <c r="AA1095" i="1"/>
  <c r="Q1095" i="1"/>
  <c r="AD791" i="1"/>
  <c r="AA791" i="1"/>
  <c r="Q791" i="1"/>
  <c r="AD1194" i="1"/>
  <c r="Q1194" i="1"/>
  <c r="AA1194" i="1"/>
  <c r="AA1173" i="1"/>
  <c r="Q1173" i="1"/>
  <c r="Q1172" i="1"/>
  <c r="AA1172" i="1"/>
  <c r="Q1184" i="1"/>
  <c r="AA1184" i="1"/>
  <c r="AD570" i="1"/>
  <c r="Q570" i="1"/>
  <c r="AA570" i="1"/>
  <c r="AD643" i="1"/>
  <c r="Q643" i="1"/>
  <c r="AA643" i="1"/>
  <c r="AD1189" i="1"/>
  <c r="Q1189" i="1"/>
  <c r="AA1189" i="1"/>
  <c r="AD790" i="1"/>
  <c r="AA790" i="1"/>
  <c r="Q790" i="1"/>
  <c r="AA1914" i="1"/>
  <c r="Q1914" i="1"/>
  <c r="AA2273" i="1"/>
  <c r="Q2273" i="1"/>
  <c r="AA2272" i="1"/>
  <c r="Q2272" i="1"/>
  <c r="AD2272" i="1"/>
  <c r="AA2271" i="1"/>
  <c r="Q2271" i="1"/>
  <c r="AD2271" i="1"/>
  <c r="Q1929" i="1"/>
  <c r="AA1928" i="1"/>
  <c r="Q1928" i="1"/>
  <c r="AD1928" i="1"/>
  <c r="AD1929" i="1"/>
  <c r="AD2252" i="1"/>
  <c r="Q2252" i="1"/>
  <c r="AA2252" i="1"/>
  <c r="AD2251" i="1"/>
  <c r="AA2251" i="1"/>
  <c r="Q2251" i="1"/>
  <c r="AD401" i="1"/>
  <c r="Q401" i="1"/>
  <c r="AA401" i="1"/>
  <c r="Q61" i="1"/>
  <c r="AA61" i="1"/>
  <c r="Q1652" i="1"/>
  <c r="AA1652" i="1"/>
  <c r="AD526" i="1"/>
  <c r="Q526" i="1"/>
  <c r="AA526" i="1"/>
  <c r="AA1468" i="1"/>
  <c r="Q1468" i="1"/>
  <c r="AD404" i="1"/>
  <c r="Q404" i="1"/>
  <c r="AA404" i="1"/>
  <c r="AD479" i="1"/>
  <c r="AA479" i="1"/>
  <c r="Q479" i="1"/>
  <c r="AA106" i="1"/>
  <c r="Q106" i="1"/>
  <c r="AA1670" i="1"/>
  <c r="Q1670" i="1"/>
  <c r="AD402" i="1"/>
  <c r="AA402" i="1"/>
  <c r="Q402" i="1"/>
  <c r="AD530" i="1"/>
  <c r="AA530" i="1"/>
  <c r="Q530" i="1"/>
  <c r="AD478" i="1"/>
  <c r="Q478" i="1"/>
  <c r="AA478" i="1"/>
  <c r="AA443" i="1"/>
  <c r="Q443" i="1"/>
  <c r="AA43" i="1"/>
  <c r="Q43" i="1"/>
  <c r="AD534" i="1"/>
  <c r="AA534" i="1"/>
  <c r="Q534" i="1"/>
  <c r="AA446" i="1"/>
  <c r="Q446" i="1"/>
  <c r="AA62" i="1"/>
  <c r="Q62" i="1"/>
  <c r="AD546" i="1"/>
  <c r="AA546" i="1"/>
  <c r="Q546" i="1"/>
  <c r="AD536" i="1"/>
  <c r="Q536" i="1"/>
  <c r="AA536" i="1"/>
  <c r="Q1583" i="1"/>
  <c r="AA1583" i="1"/>
  <c r="AD545" i="1"/>
  <c r="Q545" i="1"/>
  <c r="AA545" i="1"/>
  <c r="AD535" i="1"/>
  <c r="Q535" i="1"/>
  <c r="AA535" i="1"/>
  <c r="AD477" i="1"/>
  <c r="Q477" i="1"/>
  <c r="AA477" i="1"/>
  <c r="AD547" i="1"/>
  <c r="Q547" i="1"/>
  <c r="AA547" i="1"/>
  <c r="AA445" i="1"/>
  <c r="Q445" i="1"/>
  <c r="AD480" i="1"/>
  <c r="AA480" i="1"/>
  <c r="Q480" i="1"/>
  <c r="AA1500" i="1"/>
  <c r="Q1500" i="1"/>
  <c r="AD541" i="1"/>
  <c r="AA541" i="1"/>
  <c r="Q541" i="1"/>
  <c r="Q447" i="1"/>
  <c r="AA447" i="1"/>
  <c r="AA118" i="1"/>
  <c r="Q118" i="1"/>
  <c r="AD533" i="1"/>
  <c r="Q533" i="1"/>
  <c r="AA533" i="1"/>
  <c r="AA82" i="1"/>
  <c r="Q82" i="1"/>
  <c r="AD407" i="1"/>
  <c r="AA407" i="1"/>
  <c r="Q407" i="1"/>
  <c r="AA1578" i="1"/>
  <c r="Q1578" i="1"/>
  <c r="AA1582" i="1"/>
  <c r="Q1582" i="1"/>
  <c r="AD403" i="1"/>
  <c r="Q403" i="1"/>
  <c r="AA403" i="1"/>
  <c r="AD531" i="1"/>
  <c r="Q531" i="1"/>
  <c r="AA531" i="1"/>
  <c r="AD543" i="1"/>
  <c r="Q543" i="1"/>
  <c r="AA543" i="1"/>
  <c r="AD529" i="1"/>
  <c r="AA529" i="1"/>
  <c r="Q529" i="1"/>
  <c r="AA1538" i="1"/>
  <c r="Q1538" i="1"/>
  <c r="AD542" i="1"/>
  <c r="AA542" i="1"/>
  <c r="Q542" i="1"/>
  <c r="AA444" i="1"/>
  <c r="Q444" i="1"/>
  <c r="Q440" i="1"/>
  <c r="AA440" i="1"/>
  <c r="AD540" i="1"/>
  <c r="AA540" i="1"/>
  <c r="Q540" i="1"/>
  <c r="Q75" i="1"/>
  <c r="AA75" i="1"/>
  <c r="Q1613" i="1"/>
  <c r="AA1613" i="1"/>
  <c r="AD406" i="1"/>
  <c r="Q406" i="1"/>
  <c r="AA406" i="1"/>
  <c r="AD528" i="1"/>
  <c r="AA528" i="1"/>
  <c r="Q528" i="1"/>
  <c r="AD532" i="1"/>
  <c r="AA532" i="1"/>
  <c r="Q532" i="1"/>
  <c r="Q1535" i="1"/>
  <c r="AA1535" i="1"/>
  <c r="Q25" i="1"/>
  <c r="AA25" i="1"/>
  <c r="Q441" i="1"/>
  <c r="AA441" i="1"/>
  <c r="Q442" i="1"/>
  <c r="AA442" i="1"/>
  <c r="AD405" i="1"/>
  <c r="Q405" i="1"/>
  <c r="AA405" i="1"/>
  <c r="AD544" i="1"/>
  <c r="AA544" i="1"/>
  <c r="Q544" i="1"/>
  <c r="Q1926" i="1"/>
  <c r="AA1926" i="1"/>
  <c r="AD1926" i="1"/>
  <c r="Q1927" i="1"/>
  <c r="AA1927" i="1"/>
  <c r="AD1927" i="1"/>
  <c r="AA1925" i="1"/>
  <c r="Q1925" i="1"/>
  <c r="AD1925" i="1"/>
  <c r="AA1766" i="1"/>
  <c r="Q1766" i="1"/>
  <c r="AD1315" i="1"/>
  <c r="AA1315" i="1"/>
  <c r="Q1315" i="1"/>
  <c r="AD1308" i="1"/>
  <c r="AA1308" i="1"/>
  <c r="Q1308" i="1"/>
  <c r="AD1437" i="1"/>
  <c r="Q1437" i="1"/>
  <c r="AA1437" i="1"/>
  <c r="AD1312" i="1"/>
  <c r="Q1312" i="1"/>
  <c r="AA1312" i="1"/>
  <c r="AD1433" i="1"/>
  <c r="AA1433" i="1"/>
  <c r="Q1433" i="1"/>
  <c r="AD1341" i="1"/>
  <c r="Q1341" i="1"/>
  <c r="AA1341" i="1"/>
  <c r="AD1438" i="1"/>
  <c r="Q1438" i="1"/>
  <c r="AA1438" i="1"/>
  <c r="AD1322" i="1"/>
  <c r="Q1322" i="1"/>
  <c r="AA1322" i="1"/>
  <c r="AD1325" i="1"/>
  <c r="AA1325" i="1"/>
  <c r="Q1325" i="1"/>
  <c r="AD1309" i="1"/>
  <c r="AA1309" i="1"/>
  <c r="Q1309" i="1"/>
  <c r="AD1316" i="1"/>
  <c r="Q1316" i="1"/>
  <c r="AA1316" i="1"/>
  <c r="AD1436" i="1"/>
  <c r="Q1436" i="1"/>
  <c r="AA1436" i="1"/>
  <c r="AD1314" i="1"/>
  <c r="AA1314" i="1"/>
  <c r="Q1314" i="1"/>
  <c r="AD1326" i="1"/>
  <c r="AA1326" i="1"/>
  <c r="Q1326" i="1"/>
  <c r="AD1321" i="1"/>
  <c r="AA1321" i="1"/>
  <c r="Q1321" i="1"/>
  <c r="AD1313" i="1"/>
  <c r="AA1313" i="1"/>
  <c r="Q1313" i="1"/>
  <c r="AD1323" i="1"/>
  <c r="Q1323" i="1"/>
  <c r="AA1323" i="1"/>
  <c r="AD1310" i="1"/>
  <c r="Q1310" i="1"/>
  <c r="AA1310" i="1"/>
  <c r="AD1311" i="1"/>
  <c r="Q1311" i="1"/>
  <c r="AA1311" i="1"/>
  <c r="AD1319" i="1"/>
  <c r="AA1319" i="1"/>
  <c r="Q1319" i="1"/>
  <c r="AD1320" i="1"/>
  <c r="AA1320" i="1"/>
  <c r="Q1320" i="1"/>
  <c r="AD1345" i="1"/>
  <c r="AA1345" i="1"/>
  <c r="Q1345" i="1"/>
  <c r="AD1307" i="1"/>
  <c r="AA1307" i="1"/>
  <c r="Q1307" i="1"/>
  <c r="AD1435" i="1"/>
  <c r="AA1435" i="1"/>
  <c r="Q1435" i="1"/>
  <c r="AD1324" i="1"/>
  <c r="Q1324" i="1"/>
  <c r="AA1324" i="1"/>
  <c r="AD1439" i="1"/>
  <c r="AA1439" i="1"/>
  <c r="Q1439" i="1"/>
  <c r="AD1434" i="1"/>
  <c r="AA1434" i="1"/>
  <c r="Q1434" i="1"/>
  <c r="AA1493" i="1"/>
  <c r="Q1493" i="1"/>
  <c r="AD1493" i="1"/>
  <c r="AA1509" i="1"/>
  <c r="Q1509" i="1"/>
  <c r="AD1509" i="1"/>
  <c r="AD396" i="1"/>
  <c r="Q396" i="1"/>
  <c r="AA396" i="1"/>
  <c r="AA1983" i="1"/>
  <c r="Q1983" i="1"/>
  <c r="AD1983" i="1"/>
  <c r="AA1935" i="1"/>
  <c r="Q1935" i="1"/>
  <c r="AD1935" i="1"/>
  <c r="AA1611" i="1"/>
  <c r="Q1611" i="1"/>
  <c r="AA1622" i="1"/>
  <c r="Q1622" i="1"/>
  <c r="AD1556" i="1"/>
  <c r="AA1556" i="1"/>
  <c r="Q1556" i="1"/>
  <c r="AD1779" i="1"/>
  <c r="Q1779" i="1"/>
  <c r="AA1779" i="1"/>
  <c r="Q1684" i="1"/>
  <c r="AA1684" i="1"/>
  <c r="Q1768" i="1"/>
  <c r="AA1768" i="1"/>
  <c r="Q1721" i="1"/>
  <c r="AA1721" i="1"/>
  <c r="Q1722" i="1"/>
  <c r="AA1722" i="1"/>
  <c r="AA1726" i="1"/>
  <c r="Q1726" i="1"/>
  <c r="Q1728" i="1"/>
  <c r="AA1728" i="1"/>
  <c r="Q1720" i="1"/>
  <c r="AA1720" i="1"/>
  <c r="P2251" i="1"/>
  <c r="AC1937" i="1"/>
  <c r="AD1937" i="1" s="1"/>
  <c r="AC1936" i="1"/>
  <c r="AD1173" i="1"/>
  <c r="AD431" i="1"/>
  <c r="AD75" i="1"/>
  <c r="AD1185" i="1"/>
  <c r="AD1184" i="1"/>
  <c r="AD25" i="1"/>
  <c r="AD419" i="1"/>
  <c r="AD441" i="1"/>
  <c r="AD430" i="1"/>
  <c r="AD132" i="1"/>
  <c r="AD1500" i="1"/>
  <c r="AD434" i="1"/>
  <c r="AD1176" i="1"/>
  <c r="AD428" i="1"/>
  <c r="AD442" i="1"/>
  <c r="AD1670" i="1"/>
  <c r="AD118" i="1"/>
  <c r="AD1583" i="1"/>
  <c r="AD55" i="1"/>
  <c r="AD423" i="1"/>
  <c r="AD1470" i="1"/>
  <c r="AD437" i="1"/>
  <c r="AD123" i="1"/>
  <c r="AD444" i="1"/>
  <c r="AD1186" i="1"/>
  <c r="AD1611" i="1"/>
  <c r="AD1720" i="1"/>
  <c r="AD424" i="1"/>
  <c r="AD445" i="1"/>
  <c r="AD1070" i="1"/>
  <c r="AD1177" i="1"/>
  <c r="AD1187" i="1"/>
  <c r="AD1538" i="1"/>
  <c r="AD1721" i="1"/>
  <c r="AD1684" i="1"/>
  <c r="AD82" i="1"/>
  <c r="AD446" i="1"/>
  <c r="AD1188" i="1"/>
  <c r="AD1613" i="1"/>
  <c r="AD1722" i="1"/>
  <c r="AD443" i="1"/>
  <c r="AD120" i="1"/>
  <c r="AD421" i="1"/>
  <c r="AD1174" i="1"/>
  <c r="AD126" i="1"/>
  <c r="AD43" i="1"/>
  <c r="AD124" i="1"/>
  <c r="AD447" i="1"/>
  <c r="AD1726" i="1"/>
  <c r="AD1582" i="1"/>
  <c r="AD62" i="1"/>
  <c r="AD121" i="1"/>
  <c r="AD432" i="1"/>
  <c r="AD1171" i="1"/>
  <c r="AD1179" i="1"/>
  <c r="AD1535" i="1"/>
  <c r="AD1622" i="1"/>
  <c r="AD1728" i="1"/>
  <c r="AD417" i="1"/>
  <c r="AD106" i="1"/>
  <c r="AD418" i="1"/>
  <c r="AD436" i="1"/>
  <c r="AD969" i="1"/>
  <c r="AD1180" i="1"/>
  <c r="AD1468" i="1"/>
  <c r="AD427" i="1"/>
  <c r="AD127" i="1"/>
  <c r="AD131" i="1"/>
  <c r="AD425" i="1"/>
  <c r="AD429" i="1"/>
  <c r="AD1181" i="1"/>
  <c r="AD1652" i="1"/>
  <c r="AD438" i="1"/>
  <c r="AD435" i="1"/>
  <c r="AD1178" i="1"/>
  <c r="AD122" i="1"/>
  <c r="AD128" i="1"/>
  <c r="AD422" i="1"/>
  <c r="AD440" i="1"/>
  <c r="AD1175" i="1"/>
  <c r="AD1182" i="1"/>
  <c r="AD1578" i="1"/>
  <c r="AD1768" i="1"/>
  <c r="AD129" i="1"/>
  <c r="AD420" i="1"/>
  <c r="AD61" i="1"/>
  <c r="AD130" i="1"/>
  <c r="AD439" i="1"/>
  <c r="AD54" i="1"/>
  <c r="AD71" i="1"/>
  <c r="AD125" i="1"/>
  <c r="AD433" i="1"/>
  <c r="AD1067" i="1"/>
  <c r="AD1440" i="1"/>
  <c r="AD426" i="1"/>
  <c r="AD1172" i="1"/>
  <c r="AD1183" i="1"/>
  <c r="Z1881" i="1"/>
  <c r="W1881" i="1"/>
  <c r="X1881" i="1" s="1"/>
  <c r="AC1881" i="1" s="1"/>
  <c r="P1881" i="1"/>
  <c r="A1881" i="1"/>
  <c r="Z2267" i="1"/>
  <c r="W2267" i="1"/>
  <c r="X2267" i="1" s="1"/>
  <c r="AC2267" i="1" s="1"/>
  <c r="P2267" i="1"/>
  <c r="Z2266" i="1"/>
  <c r="W2266" i="1"/>
  <c r="X2266" i="1" s="1"/>
  <c r="AC2266" i="1" s="1"/>
  <c r="P2266" i="1"/>
  <c r="Z2265" i="1"/>
  <c r="W2265" i="1"/>
  <c r="X2265" i="1" s="1"/>
  <c r="AC2265" i="1" s="1"/>
  <c r="P2265" i="1"/>
  <c r="Z2264" i="1"/>
  <c r="W2264" i="1"/>
  <c r="X2264" i="1" s="1"/>
  <c r="AC2264" i="1" s="1"/>
  <c r="P2264" i="1"/>
  <c r="Z2263" i="1"/>
  <c r="W2263" i="1"/>
  <c r="X2263" i="1" s="1"/>
  <c r="AC2263" i="1" s="1"/>
  <c r="P2263" i="1"/>
  <c r="Z1801" i="1" l="1"/>
  <c r="P1800" i="1"/>
  <c r="AA2265" i="1"/>
  <c r="Q2265" i="1"/>
  <c r="AA2266" i="1"/>
  <c r="Q2266" i="1"/>
  <c r="AA2267" i="1"/>
  <c r="Q2267" i="1"/>
  <c r="AD1936" i="1"/>
  <c r="AA1936" i="1"/>
  <c r="Q1936" i="1"/>
  <c r="AA1937" i="1"/>
  <c r="Q1937" i="1"/>
  <c r="AA1881" i="1"/>
  <c r="Q1881" i="1"/>
  <c r="Q2264" i="1"/>
  <c r="AA2264" i="1"/>
  <c r="AA2263" i="1"/>
  <c r="Q2263" i="1"/>
  <c r="AD2264" i="1"/>
  <c r="AD1881" i="1"/>
  <c r="AD2265" i="1"/>
  <c r="AD2267" i="1"/>
  <c r="AD2266" i="1"/>
  <c r="AD2263" i="1"/>
  <c r="P1801" i="1" l="1"/>
  <c r="B6" i="1"/>
  <c r="W1822" i="1"/>
  <c r="X1822" i="1" s="1"/>
  <c r="AC1822" i="1" s="1"/>
  <c r="W1933" i="1"/>
  <c r="X1933" i="1" s="1"/>
  <c r="AC1933" i="1" s="1"/>
  <c r="Z1933" i="1"/>
  <c r="P1933" i="1"/>
  <c r="Z1991" i="1"/>
  <c r="W1991" i="1"/>
  <c r="X1991" i="1" s="1"/>
  <c r="AC1991" i="1" s="1"/>
  <c r="P1991" i="1"/>
  <c r="Z1993" i="1"/>
  <c r="W1993" i="1"/>
  <c r="X1993" i="1" s="1"/>
  <c r="AC1993" i="1" s="1"/>
  <c r="P1993" i="1"/>
  <c r="Z1995" i="1"/>
  <c r="W1995" i="1"/>
  <c r="X1995" i="1" s="1"/>
  <c r="AC1995" i="1" s="1"/>
  <c r="W1994" i="1"/>
  <c r="X1994" i="1" s="1"/>
  <c r="AC1994" i="1" s="1"/>
  <c r="P1995" i="1"/>
  <c r="Z1994" i="1"/>
  <c r="P1994" i="1"/>
  <c r="P1421" i="1"/>
  <c r="W1421" i="1"/>
  <c r="X1421" i="1" s="1"/>
  <c r="AC1421" i="1" s="1"/>
  <c r="Z1421" i="1"/>
  <c r="Z1938" i="1"/>
  <c r="W1938" i="1"/>
  <c r="X1938" i="1" s="1"/>
  <c r="AC1938" i="1" s="1"/>
  <c r="W1882" i="1"/>
  <c r="X1882" i="1" s="1"/>
  <c r="AC1882" i="1" s="1"/>
  <c r="P1938" i="1"/>
  <c r="Z2262" i="1"/>
  <c r="W2262" i="1"/>
  <c r="X2262" i="1" s="1"/>
  <c r="AC2262" i="1" s="1"/>
  <c r="W2261" i="1"/>
  <c r="X2261" i="1" s="1"/>
  <c r="AC2261" i="1" s="1"/>
  <c r="W2260" i="1"/>
  <c r="X2260" i="1" s="1"/>
  <c r="AC2260" i="1" s="1"/>
  <c r="P2262" i="1"/>
  <c r="Z2261" i="1"/>
  <c r="P2261" i="1"/>
  <c r="Z2260" i="1"/>
  <c r="P2260" i="1"/>
  <c r="Z2243" i="1"/>
  <c r="W2243" i="1"/>
  <c r="X2243" i="1" s="1"/>
  <c r="AC2243" i="1" s="1"/>
  <c r="W1518" i="1"/>
  <c r="X1518" i="1" s="1"/>
  <c r="AC1518" i="1" s="1"/>
  <c r="W1517" i="1"/>
  <c r="X1517" i="1" s="1"/>
  <c r="AC1517" i="1" s="1"/>
  <c r="W2241" i="1"/>
  <c r="X2241" i="1" s="1"/>
  <c r="AC2241" i="1" s="1"/>
  <c r="P2243" i="1"/>
  <c r="Z2259" i="1"/>
  <c r="W2259" i="1"/>
  <c r="X2259" i="1" s="1"/>
  <c r="AC2259" i="1" s="1"/>
  <c r="W2258" i="1"/>
  <c r="X2258" i="1" s="1"/>
  <c r="AC2258" i="1" s="1"/>
  <c r="W2257" i="1"/>
  <c r="X2257" i="1" s="1"/>
  <c r="AC2257" i="1" s="1"/>
  <c r="W2256" i="1"/>
  <c r="X2256" i="1" s="1"/>
  <c r="AC2256" i="1" s="1"/>
  <c r="W2255" i="1"/>
  <c r="X2255" i="1" s="1"/>
  <c r="AC2255" i="1" s="1"/>
  <c r="W2254" i="1"/>
  <c r="X2254" i="1" s="1"/>
  <c r="AC2254" i="1" s="1"/>
  <c r="P2259" i="1"/>
  <c r="Z2258" i="1"/>
  <c r="P2258" i="1"/>
  <c r="Z2257" i="1"/>
  <c r="P2257" i="1"/>
  <c r="Z2256" i="1"/>
  <c r="P2256" i="1"/>
  <c r="Z2255" i="1"/>
  <c r="P2255" i="1"/>
  <c r="Z2254" i="1"/>
  <c r="P2254" i="1"/>
  <c r="Z2253" i="1"/>
  <c r="W2253" i="1"/>
  <c r="X2253" i="1" s="1"/>
  <c r="AC2253" i="1" s="1"/>
  <c r="P2253" i="1"/>
  <c r="P2249" i="1"/>
  <c r="W2249" i="1"/>
  <c r="X2249" i="1" s="1"/>
  <c r="AC2249" i="1" s="1"/>
  <c r="Z2249" i="1"/>
  <c r="P2250" i="1"/>
  <c r="W2250" i="1"/>
  <c r="X2250" i="1" s="1"/>
  <c r="AC2250" i="1" s="1"/>
  <c r="Z2250" i="1"/>
  <c r="Z1941" i="1"/>
  <c r="W1941" i="1"/>
  <c r="X1941" i="1" s="1"/>
  <c r="AC1941" i="1" s="1"/>
  <c r="W1940" i="1"/>
  <c r="X1940" i="1" s="1"/>
  <c r="AC1940" i="1" s="1"/>
  <c r="W1511" i="1"/>
  <c r="X1511" i="1" s="1"/>
  <c r="AC1511" i="1" s="1"/>
  <c r="Z1940" i="1"/>
  <c r="W2248" i="1"/>
  <c r="X2248" i="1" s="1"/>
  <c r="AC2248" i="1" s="1"/>
  <c r="Z1889" i="1"/>
  <c r="W1889" i="1"/>
  <c r="X1889" i="1" s="1"/>
  <c r="AC1889" i="1" s="1"/>
  <c r="Z2248" i="1"/>
  <c r="P2248" i="1"/>
  <c r="Z2247" i="1"/>
  <c r="W2247" i="1"/>
  <c r="X2247" i="1" s="1"/>
  <c r="AC2247" i="1" s="1"/>
  <c r="W2246" i="1"/>
  <c r="X2246" i="1" s="1"/>
  <c r="AC2246" i="1" s="1"/>
  <c r="W2245" i="1"/>
  <c r="X2245" i="1" s="1"/>
  <c r="AC2245" i="1" s="1"/>
  <c r="W2244" i="1"/>
  <c r="X2244" i="1" s="1"/>
  <c r="AC2244" i="1" s="1"/>
  <c r="P2247" i="1"/>
  <c r="Z2246" i="1"/>
  <c r="P2246" i="1"/>
  <c r="Z2245" i="1"/>
  <c r="P2245" i="1"/>
  <c r="Z2244" i="1"/>
  <c r="P2244" i="1"/>
  <c r="W1588" i="1"/>
  <c r="X1588" i="1" s="1"/>
  <c r="AC1588" i="1" s="1"/>
  <c r="W1510" i="1"/>
  <c r="X1510" i="1" s="1"/>
  <c r="AC1510" i="1" s="1"/>
  <c r="W119" i="1"/>
  <c r="X119" i="1" s="1"/>
  <c r="AC119" i="1" s="1"/>
  <c r="W1700" i="1"/>
  <c r="X1700" i="1" s="1"/>
  <c r="AC1700" i="1" s="1"/>
  <c r="P2242" i="1"/>
  <c r="W2242" i="1"/>
  <c r="X2242" i="1" s="1"/>
  <c r="AC2242" i="1" s="1"/>
  <c r="W1891" i="1"/>
  <c r="X1891" i="1" s="1"/>
  <c r="AC1891" i="1" s="1"/>
  <c r="W2006" i="1"/>
  <c r="X2006" i="1" s="1"/>
  <c r="AC2006" i="1" s="1"/>
  <c r="Z2242" i="1"/>
  <c r="W89" i="1"/>
  <c r="X89" i="1"/>
  <c r="X87" i="1"/>
  <c r="W50" i="1"/>
  <c r="X50" i="1" s="1"/>
  <c r="AC50" i="1" s="1"/>
  <c r="W51" i="1"/>
  <c r="X51" i="1" s="1"/>
  <c r="AC51" i="1" s="1"/>
  <c r="W52" i="1"/>
  <c r="X52" i="1" s="1"/>
  <c r="AC52" i="1" s="1"/>
  <c r="W53" i="1"/>
  <c r="X53" i="1" s="1"/>
  <c r="AC53" i="1" s="1"/>
  <c r="W57" i="1"/>
  <c r="X57" i="1" s="1"/>
  <c r="AC57" i="1" s="1"/>
  <c r="W58" i="1"/>
  <c r="X58" i="1" s="1"/>
  <c r="AC58" i="1" s="1"/>
  <c r="W60" i="1"/>
  <c r="X60" i="1" s="1"/>
  <c r="AC60" i="1" s="1"/>
  <c r="X91" i="1"/>
  <c r="W559" i="1"/>
  <c r="X559" i="1" s="1"/>
  <c r="AC559" i="1" s="1"/>
  <c r="W1939" i="1"/>
  <c r="X1939" i="1" s="1"/>
  <c r="AC1939" i="1" s="1"/>
  <c r="W2239" i="1"/>
  <c r="X2239" i="1" s="1"/>
  <c r="AC2239" i="1" s="1"/>
  <c r="W2240" i="1"/>
  <c r="X2240" i="1" s="1"/>
  <c r="AC2240" i="1" s="1"/>
  <c r="Z2241" i="1"/>
  <c r="X68" i="1"/>
  <c r="W96" i="1"/>
  <c r="X96" i="1" s="1"/>
  <c r="AC96" i="1" s="1"/>
  <c r="W97" i="1"/>
  <c r="X97" i="1" s="1"/>
  <c r="AC97" i="1" s="1"/>
  <c r="W1169" i="1"/>
  <c r="X1169" i="1" s="1"/>
  <c r="AC1169" i="1" s="1"/>
  <c r="W1484" i="1"/>
  <c r="X1484" i="1" s="1"/>
  <c r="AC1484" i="1" s="1"/>
  <c r="W1490" i="1"/>
  <c r="X1490" i="1" s="1"/>
  <c r="AC1490" i="1" s="1"/>
  <c r="W1519" i="1"/>
  <c r="X1519" i="1" s="1"/>
  <c r="AC1519" i="1" s="1"/>
  <c r="W1562" i="1"/>
  <c r="X1562" i="1" s="1"/>
  <c r="AC1562" i="1" s="1"/>
  <c r="W1596" i="1"/>
  <c r="X1596" i="1" s="1"/>
  <c r="AC1596" i="1" s="1"/>
  <c r="P2241" i="1"/>
  <c r="Z2240" i="1"/>
  <c r="W2195" i="1"/>
  <c r="X2195" i="1" s="1"/>
  <c r="AC2195" i="1" s="1"/>
  <c r="W2194" i="1"/>
  <c r="X2194" i="1" s="1"/>
  <c r="AC2194" i="1" s="1"/>
  <c r="W2193" i="1"/>
  <c r="X2193" i="1" s="1"/>
  <c r="AC2193" i="1" s="1"/>
  <c r="W2192" i="1"/>
  <c r="X2192" i="1" s="1"/>
  <c r="AC2192" i="1" s="1"/>
  <c r="W2191" i="1"/>
  <c r="X2191" i="1" s="1"/>
  <c r="AC2191" i="1" s="1"/>
  <c r="W2190" i="1"/>
  <c r="X2190" i="1" s="1"/>
  <c r="AC2190" i="1" s="1"/>
  <c r="W2189" i="1"/>
  <c r="X2189" i="1" s="1"/>
  <c r="AC2189" i="1" s="1"/>
  <c r="W2188" i="1"/>
  <c r="X2188" i="1" s="1"/>
  <c r="AC2188" i="1" s="1"/>
  <c r="W2187" i="1"/>
  <c r="X2187" i="1" s="1"/>
  <c r="AC2187" i="1" s="1"/>
  <c r="W2186" i="1"/>
  <c r="X2186" i="1" s="1"/>
  <c r="AC2186" i="1" s="1"/>
  <c r="W2185" i="1"/>
  <c r="X2185" i="1" s="1"/>
  <c r="AC2185" i="1" s="1"/>
  <c r="W2184" i="1"/>
  <c r="X2184" i="1" s="1"/>
  <c r="AC2184" i="1" s="1"/>
  <c r="W2183" i="1"/>
  <c r="X2183" i="1" s="1"/>
  <c r="AC2183" i="1" s="1"/>
  <c r="W2182" i="1"/>
  <c r="X2182" i="1" s="1"/>
  <c r="AC2182" i="1" s="1"/>
  <c r="W2181" i="1"/>
  <c r="X2181" i="1" s="1"/>
  <c r="AC2181" i="1" s="1"/>
  <c r="W2180" i="1"/>
  <c r="X2180" i="1" s="1"/>
  <c r="AC2180" i="1" s="1"/>
  <c r="W2179" i="1"/>
  <c r="X2179" i="1" s="1"/>
  <c r="AC2179" i="1" s="1"/>
  <c r="W2178" i="1"/>
  <c r="X2178" i="1" s="1"/>
  <c r="AC2178" i="1" s="1"/>
  <c r="W2177" i="1"/>
  <c r="X2177" i="1" s="1"/>
  <c r="AC2177" i="1" s="1"/>
  <c r="W2176" i="1"/>
  <c r="X2176" i="1" s="1"/>
  <c r="AC2176" i="1" s="1"/>
  <c r="W2175" i="1"/>
  <c r="X2175" i="1" s="1"/>
  <c r="AC2175" i="1" s="1"/>
  <c r="W2174" i="1"/>
  <c r="X2174" i="1" s="1"/>
  <c r="AC2174" i="1" s="1"/>
  <c r="W2173" i="1"/>
  <c r="X2173" i="1" s="1"/>
  <c r="AC2173" i="1" s="1"/>
  <c r="W2172" i="1"/>
  <c r="X2172" i="1" s="1"/>
  <c r="AC2172" i="1" s="1"/>
  <c r="W2171" i="1"/>
  <c r="X2171" i="1" s="1"/>
  <c r="AC2171" i="1" s="1"/>
  <c r="W2170" i="1"/>
  <c r="X2170" i="1" s="1"/>
  <c r="AC2170" i="1" s="1"/>
  <c r="W2169" i="1"/>
  <c r="X2169" i="1" s="1"/>
  <c r="AC2169" i="1" s="1"/>
  <c r="W2168" i="1"/>
  <c r="X2168" i="1" s="1"/>
  <c r="AC2168" i="1" s="1"/>
  <c r="W2167" i="1"/>
  <c r="X2167" i="1" s="1"/>
  <c r="AC2167" i="1" s="1"/>
  <c r="W2166" i="1"/>
  <c r="X2166" i="1" s="1"/>
  <c r="AC2166" i="1" s="1"/>
  <c r="W2165" i="1"/>
  <c r="X2165" i="1" s="1"/>
  <c r="AC2165" i="1" s="1"/>
  <c r="W2164" i="1"/>
  <c r="X2164" i="1" s="1"/>
  <c r="AC2164" i="1" s="1"/>
  <c r="W2163" i="1"/>
  <c r="X2163" i="1" s="1"/>
  <c r="AC2163" i="1" s="1"/>
  <c r="W2162" i="1"/>
  <c r="X2162" i="1" s="1"/>
  <c r="AC2162" i="1" s="1"/>
  <c r="W2161" i="1"/>
  <c r="X2161" i="1" s="1"/>
  <c r="AC2161" i="1" s="1"/>
  <c r="W1487" i="1"/>
  <c r="X1487" i="1" s="1"/>
  <c r="AC1487" i="1" s="1"/>
  <c r="W492" i="1"/>
  <c r="X492" i="1" s="1"/>
  <c r="AC492" i="1" s="1"/>
  <c r="W493" i="1"/>
  <c r="X493" i="1" s="1"/>
  <c r="AC493" i="1" s="1"/>
  <c r="W494" i="1"/>
  <c r="X494" i="1" s="1"/>
  <c r="AC494" i="1" s="1"/>
  <c r="W495" i="1"/>
  <c r="X495" i="1" s="1"/>
  <c r="AC495" i="1" s="1"/>
  <c r="W2196" i="1"/>
  <c r="X2196" i="1" s="1"/>
  <c r="AC2196" i="1" s="1"/>
  <c r="W2197" i="1"/>
  <c r="X2197" i="1" s="1"/>
  <c r="AC2197" i="1" s="1"/>
  <c r="W2198" i="1"/>
  <c r="X2198" i="1" s="1"/>
  <c r="AC2198" i="1" s="1"/>
  <c r="W2199" i="1"/>
  <c r="X2199" i="1" s="1"/>
  <c r="AC2199" i="1" s="1"/>
  <c r="W2200" i="1"/>
  <c r="X2200" i="1" s="1"/>
  <c r="AC2200" i="1" s="1"/>
  <c r="W2201" i="1"/>
  <c r="X2201" i="1" s="1"/>
  <c r="AC2201" i="1" s="1"/>
  <c r="W2202" i="1"/>
  <c r="X2202" i="1" s="1"/>
  <c r="AC2202" i="1" s="1"/>
  <c r="W2203" i="1"/>
  <c r="X2203" i="1" s="1"/>
  <c r="AC2203" i="1" s="1"/>
  <c r="W2204" i="1"/>
  <c r="X2204" i="1" s="1"/>
  <c r="AC2204" i="1" s="1"/>
  <c r="W2205" i="1"/>
  <c r="X2205" i="1" s="1"/>
  <c r="AC2205" i="1" s="1"/>
  <c r="W2206" i="1"/>
  <c r="X2206" i="1" s="1"/>
  <c r="AC2206" i="1" s="1"/>
  <c r="W2207" i="1"/>
  <c r="X2207" i="1" s="1"/>
  <c r="AC2207" i="1" s="1"/>
  <c r="W2208" i="1"/>
  <c r="X2208" i="1" s="1"/>
  <c r="AC2208" i="1" s="1"/>
  <c r="W2209" i="1"/>
  <c r="X2209" i="1" s="1"/>
  <c r="AC2209" i="1" s="1"/>
  <c r="W2210" i="1"/>
  <c r="X2210" i="1" s="1"/>
  <c r="AC2210" i="1" s="1"/>
  <c r="W2211" i="1"/>
  <c r="X2211" i="1" s="1"/>
  <c r="AC2211" i="1" s="1"/>
  <c r="W2212" i="1"/>
  <c r="X2212" i="1" s="1"/>
  <c r="AC2212" i="1" s="1"/>
  <c r="W2213" i="1"/>
  <c r="X2213" i="1" s="1"/>
  <c r="AC2213" i="1" s="1"/>
  <c r="W2214" i="1"/>
  <c r="X2214" i="1" s="1"/>
  <c r="AC2214" i="1" s="1"/>
  <c r="W2215" i="1"/>
  <c r="X2215" i="1" s="1"/>
  <c r="AC2215" i="1" s="1"/>
  <c r="W2216" i="1"/>
  <c r="X2216" i="1" s="1"/>
  <c r="AC2216" i="1" s="1"/>
  <c r="W2217" i="1"/>
  <c r="X2217" i="1" s="1"/>
  <c r="AC2217" i="1" s="1"/>
  <c r="W2218" i="1"/>
  <c r="X2218" i="1" s="1"/>
  <c r="AC2218" i="1" s="1"/>
  <c r="W2219" i="1"/>
  <c r="X2219" i="1" s="1"/>
  <c r="AC2219" i="1" s="1"/>
  <c r="W2220" i="1"/>
  <c r="X2220" i="1" s="1"/>
  <c r="AC2220" i="1" s="1"/>
  <c r="W2221" i="1"/>
  <c r="X2221" i="1" s="1"/>
  <c r="AC2221" i="1" s="1"/>
  <c r="W2222" i="1"/>
  <c r="X2222" i="1" s="1"/>
  <c r="AC2222" i="1" s="1"/>
  <c r="W2223" i="1"/>
  <c r="X2223" i="1" s="1"/>
  <c r="AC2223" i="1" s="1"/>
  <c r="W2224" i="1"/>
  <c r="X2224" i="1" s="1"/>
  <c r="AC2224" i="1" s="1"/>
  <c r="P2240" i="1"/>
  <c r="Z2239" i="1"/>
  <c r="P2239" i="1"/>
  <c r="P2237" i="1"/>
  <c r="W2237" i="1"/>
  <c r="X2237" i="1" s="1"/>
  <c r="AC2237" i="1" s="1"/>
  <c r="W2236" i="1"/>
  <c r="X2236" i="1" s="1"/>
  <c r="AC2236" i="1" s="1"/>
  <c r="Z2237" i="1"/>
  <c r="P2238" i="1"/>
  <c r="W2238" i="1"/>
  <c r="X2238" i="1" s="1"/>
  <c r="AC2238" i="1" s="1"/>
  <c r="Z2238" i="1"/>
  <c r="Z2236" i="1"/>
  <c r="P2236" i="1"/>
  <c r="Z2235" i="1"/>
  <c r="W2235" i="1"/>
  <c r="X2235" i="1" s="1"/>
  <c r="AC2235" i="1" s="1"/>
  <c r="P2235" i="1"/>
  <c r="Z2234" i="1"/>
  <c r="W2234" i="1"/>
  <c r="X2234" i="1" s="1"/>
  <c r="AC2234" i="1" s="1"/>
  <c r="W2233" i="1"/>
  <c r="X2233" i="1" s="1"/>
  <c r="AC2233" i="1" s="1"/>
  <c r="W2232" i="1"/>
  <c r="X2232" i="1" s="1"/>
  <c r="AC2232" i="1" s="1"/>
  <c r="W2231" i="1"/>
  <c r="X2231" i="1" s="1"/>
  <c r="AC2231" i="1" s="1"/>
  <c r="W2230" i="1"/>
  <c r="X2230" i="1" s="1"/>
  <c r="AC2230" i="1" s="1"/>
  <c r="W2229" i="1"/>
  <c r="X2229" i="1" s="1"/>
  <c r="AC2229" i="1" s="1"/>
  <c r="W2228" i="1"/>
  <c r="X2228" i="1" s="1"/>
  <c r="AC2228" i="1" s="1"/>
  <c r="W2227" i="1"/>
  <c r="X2227" i="1" s="1"/>
  <c r="AC2227" i="1" s="1"/>
  <c r="W2226" i="1"/>
  <c r="X2226" i="1" s="1"/>
  <c r="AC2226" i="1" s="1"/>
  <c r="W2225" i="1"/>
  <c r="X2225" i="1" s="1"/>
  <c r="AC2225" i="1" s="1"/>
  <c r="P2234" i="1"/>
  <c r="Z2233" i="1"/>
  <c r="P2233" i="1"/>
  <c r="Z2232" i="1"/>
  <c r="P2232" i="1"/>
  <c r="Z2231" i="1"/>
  <c r="P2231" i="1"/>
  <c r="Z2230" i="1"/>
  <c r="P2230" i="1"/>
  <c r="Z2229" i="1"/>
  <c r="P2229" i="1"/>
  <c r="Z2228" i="1"/>
  <c r="P2228" i="1"/>
  <c r="Z2227" i="1"/>
  <c r="P2227" i="1"/>
  <c r="Z2226" i="1"/>
  <c r="P2226" i="1"/>
  <c r="Z2225" i="1"/>
  <c r="P2225" i="1"/>
  <c r="E15" i="8"/>
  <c r="E14" i="8"/>
  <c r="A16" i="8"/>
  <c r="E16" i="8" s="1"/>
  <c r="A17" i="8"/>
  <c r="E17" i="8" s="1"/>
  <c r="A18" i="8"/>
  <c r="E18" i="8" s="1"/>
  <c r="A19" i="8"/>
  <c r="A20" i="8" s="1"/>
  <c r="A15" i="8"/>
  <c r="P2178" i="1"/>
  <c r="W1645" i="1"/>
  <c r="X1645" i="1" s="1"/>
  <c r="AC1645" i="1" s="1"/>
  <c r="Z2178" i="1"/>
  <c r="P2179" i="1"/>
  <c r="Z2179" i="1"/>
  <c r="P2180" i="1"/>
  <c r="Z2180" i="1"/>
  <c r="P2181" i="1"/>
  <c r="Z2181" i="1"/>
  <c r="P2182" i="1"/>
  <c r="Z2182" i="1"/>
  <c r="P2183" i="1"/>
  <c r="Z2183" i="1"/>
  <c r="P2184" i="1"/>
  <c r="Z2184" i="1"/>
  <c r="P2185" i="1"/>
  <c r="Z2185" i="1"/>
  <c r="P2186" i="1"/>
  <c r="Z2186" i="1"/>
  <c r="P2187" i="1"/>
  <c r="Z2187" i="1"/>
  <c r="P2188" i="1"/>
  <c r="Z2188" i="1"/>
  <c r="P2189" i="1"/>
  <c r="Z2189" i="1"/>
  <c r="P2190" i="1"/>
  <c r="Z2190" i="1"/>
  <c r="P2191" i="1"/>
  <c r="Z2191" i="1"/>
  <c r="P2192" i="1"/>
  <c r="Z2192" i="1"/>
  <c r="P2193" i="1"/>
  <c r="Z2193" i="1"/>
  <c r="P2194" i="1"/>
  <c r="Z2194" i="1"/>
  <c r="P2195" i="1"/>
  <c r="Z2195" i="1"/>
  <c r="P2196" i="1"/>
  <c r="Z2196" i="1"/>
  <c r="P2197" i="1"/>
  <c r="Z2197" i="1"/>
  <c r="P2198" i="1"/>
  <c r="Z2198" i="1"/>
  <c r="P2199" i="1"/>
  <c r="Z2199" i="1"/>
  <c r="P2200" i="1"/>
  <c r="Z2200" i="1"/>
  <c r="P2201" i="1"/>
  <c r="Z2201" i="1"/>
  <c r="P2202" i="1"/>
  <c r="Z2202" i="1"/>
  <c r="P2203" i="1"/>
  <c r="Z2203" i="1"/>
  <c r="P2204" i="1"/>
  <c r="Z2204" i="1"/>
  <c r="P2205" i="1"/>
  <c r="Z2205" i="1"/>
  <c r="P2206" i="1"/>
  <c r="Z2206" i="1"/>
  <c r="P2207" i="1"/>
  <c r="Z2207" i="1"/>
  <c r="P2208" i="1"/>
  <c r="Z2208" i="1"/>
  <c r="P2209" i="1"/>
  <c r="Z2209" i="1"/>
  <c r="P2210" i="1"/>
  <c r="Z2210" i="1"/>
  <c r="P2211" i="1"/>
  <c r="Z2211" i="1"/>
  <c r="P2212" i="1"/>
  <c r="Z2212" i="1"/>
  <c r="P2213" i="1"/>
  <c r="Z2213" i="1"/>
  <c r="P2214" i="1"/>
  <c r="Z2214" i="1"/>
  <c r="P2215" i="1"/>
  <c r="Z2215" i="1"/>
  <c r="P2216" i="1"/>
  <c r="Z2216" i="1"/>
  <c r="P2217" i="1"/>
  <c r="Z2217" i="1"/>
  <c r="P2218" i="1"/>
  <c r="Z2218" i="1"/>
  <c r="P2219" i="1"/>
  <c r="Z2219" i="1"/>
  <c r="P2220" i="1"/>
  <c r="Z2220" i="1"/>
  <c r="P2221" i="1"/>
  <c r="Z2221" i="1"/>
  <c r="P2222" i="1"/>
  <c r="Z2222" i="1"/>
  <c r="P2223" i="1"/>
  <c r="Z2223" i="1"/>
  <c r="P2224" i="1"/>
  <c r="Z2224" i="1"/>
  <c r="P2163" i="1"/>
  <c r="Z2163" i="1"/>
  <c r="P2164" i="1"/>
  <c r="Z2164" i="1"/>
  <c r="P2165" i="1"/>
  <c r="Z2165" i="1"/>
  <c r="P2166" i="1"/>
  <c r="Z2166" i="1"/>
  <c r="P2167" i="1"/>
  <c r="Z2167" i="1"/>
  <c r="P2168" i="1"/>
  <c r="Z2168" i="1"/>
  <c r="P2169" i="1"/>
  <c r="Z2169" i="1"/>
  <c r="P2170" i="1"/>
  <c r="Z2170" i="1"/>
  <c r="P2171" i="1"/>
  <c r="Z2171" i="1"/>
  <c r="P2172" i="1"/>
  <c r="Z2172" i="1"/>
  <c r="P2173" i="1"/>
  <c r="Z2173" i="1"/>
  <c r="P2174" i="1"/>
  <c r="Z2174" i="1"/>
  <c r="P2175" i="1"/>
  <c r="Z2175" i="1"/>
  <c r="P2176" i="1"/>
  <c r="Z2176" i="1"/>
  <c r="P2177" i="1"/>
  <c r="Z2177" i="1"/>
  <c r="Z2162" i="1"/>
  <c r="P2162" i="1"/>
  <c r="Z2161" i="1"/>
  <c r="P2161" i="1"/>
  <c r="Z1818" i="1"/>
  <c r="W1818" i="1"/>
  <c r="X1818" i="1" s="1"/>
  <c r="AC1818" i="1" s="1"/>
  <c r="W1817" i="1"/>
  <c r="X1817" i="1" s="1"/>
  <c r="AC1817" i="1" s="1"/>
  <c r="W1816" i="1"/>
  <c r="X1816" i="1" s="1"/>
  <c r="AC1816" i="1" s="1"/>
  <c r="Z1817" i="1"/>
  <c r="Z1816" i="1"/>
  <c r="B3" i="7"/>
  <c r="D3" i="7" s="1"/>
  <c r="W1959" i="1"/>
  <c r="X1959" i="1" s="1"/>
  <c r="AC1959" i="1" s="1"/>
  <c r="W1872" i="1"/>
  <c r="X1872" i="1" s="1"/>
  <c r="AC1872" i="1" s="1"/>
  <c r="W1960" i="1"/>
  <c r="X1960" i="1" s="1"/>
  <c r="AC1960" i="1" s="1"/>
  <c r="W1967" i="1"/>
  <c r="X1967" i="1" s="1"/>
  <c r="AC1967" i="1" s="1"/>
  <c r="W1949" i="1"/>
  <c r="X1949" i="1" s="1"/>
  <c r="AC1949" i="1" s="1"/>
  <c r="W1966" i="1"/>
  <c r="X1966" i="1" s="1"/>
  <c r="AC1966" i="1" s="1"/>
  <c r="W1879" i="1"/>
  <c r="X1879" i="1" s="1"/>
  <c r="AC1879" i="1" s="1"/>
  <c r="W1888" i="1"/>
  <c r="X1888" i="1" s="1"/>
  <c r="AC1888" i="1" s="1"/>
  <c r="W1890" i="1"/>
  <c r="X1890" i="1" s="1"/>
  <c r="AC1890" i="1" s="1"/>
  <c r="W1945" i="1"/>
  <c r="X1945" i="1" s="1"/>
  <c r="AC1945" i="1" s="1"/>
  <c r="W1878" i="1"/>
  <c r="X1878" i="1" s="1"/>
  <c r="AC1878" i="1" s="1"/>
  <c r="W1885" i="1"/>
  <c r="X1885" i="1" s="1"/>
  <c r="AC1885" i="1" s="1"/>
  <c r="W1886" i="1"/>
  <c r="X1886" i="1" s="1"/>
  <c r="AC1886" i="1" s="1"/>
  <c r="W1887" i="1"/>
  <c r="X1887" i="1" s="1"/>
  <c r="AC1887" i="1" s="1"/>
  <c r="W1821" i="1"/>
  <c r="X1821" i="1" s="1"/>
  <c r="AC1821" i="1" s="1"/>
  <c r="W1819" i="1"/>
  <c r="X1819" i="1" s="1"/>
  <c r="AC1819" i="1" s="1"/>
  <c r="W1820" i="1"/>
  <c r="X1820" i="1" s="1"/>
  <c r="AC1820" i="1" s="1"/>
  <c r="W1877" i="1"/>
  <c r="X1877" i="1" s="1"/>
  <c r="AC1877" i="1" s="1"/>
  <c r="W1942" i="1"/>
  <c r="X1942" i="1" s="1"/>
  <c r="AC1942" i="1" s="1"/>
  <c r="W2005" i="1"/>
  <c r="X2005" i="1" s="1"/>
  <c r="AC2005" i="1" s="1"/>
  <c r="W1880" i="1"/>
  <c r="X1880" i="1" s="1"/>
  <c r="AC1880" i="1" s="1"/>
  <c r="W1883" i="1"/>
  <c r="X1883" i="1" s="1"/>
  <c r="AC1883" i="1" s="1"/>
  <c r="W1884" i="1"/>
  <c r="X1884" i="1" s="1"/>
  <c r="AC1884" i="1" s="1"/>
  <c r="W2020" i="1"/>
  <c r="X2020" i="1" s="1"/>
  <c r="AC2020" i="1" s="1"/>
  <c r="W2018" i="1"/>
  <c r="X2018" i="1" s="1"/>
  <c r="AC2018" i="1" s="1"/>
  <c r="W2019" i="1"/>
  <c r="X2019" i="1" s="1"/>
  <c r="AC2019" i="1" s="1"/>
  <c r="W2017" i="1"/>
  <c r="X2017" i="1" s="1"/>
  <c r="AC2017" i="1" s="1"/>
  <c r="W1962" i="1"/>
  <c r="X1962" i="1" s="1"/>
  <c r="AC1962" i="1" s="1"/>
  <c r="W1963" i="1"/>
  <c r="X1963" i="1" s="1"/>
  <c r="AC1963" i="1" s="1"/>
  <c r="W1964" i="1"/>
  <c r="X1964" i="1" s="1"/>
  <c r="AC1964" i="1" s="1"/>
  <c r="W1951" i="1"/>
  <c r="X1951" i="1" s="1"/>
  <c r="AC1951" i="1" s="1"/>
  <c r="W1952" i="1"/>
  <c r="X1952" i="1" s="1"/>
  <c r="AC1952" i="1" s="1"/>
  <c r="W1948" i="1"/>
  <c r="X1948" i="1" s="1"/>
  <c r="AC1948" i="1" s="1"/>
  <c r="W1950" i="1"/>
  <c r="X1950" i="1" s="1"/>
  <c r="AC1950" i="1" s="1"/>
  <c r="W1968" i="1"/>
  <c r="X1968" i="1" s="1"/>
  <c r="AC1968" i="1" s="1"/>
  <c r="W2015" i="1"/>
  <c r="X2015" i="1" s="1"/>
  <c r="AC2015" i="1" s="1"/>
  <c r="W2016" i="1"/>
  <c r="X2016" i="1" s="1"/>
  <c r="AC2016" i="1" s="1"/>
  <c r="W2002" i="1"/>
  <c r="X2002" i="1" s="1"/>
  <c r="AC2002" i="1" s="1"/>
  <c r="W2001" i="1"/>
  <c r="X2001" i="1" s="1"/>
  <c r="AC2001" i="1" s="1"/>
  <c r="W2014" i="1"/>
  <c r="X2014" i="1" s="1"/>
  <c r="AC2014" i="1" s="1"/>
  <c r="W2011" i="1"/>
  <c r="X2011" i="1" s="1"/>
  <c r="AC2011" i="1" s="1"/>
  <c r="W1871" i="1"/>
  <c r="X1871" i="1" s="1"/>
  <c r="AC1871" i="1" s="1"/>
  <c r="W1835" i="1"/>
  <c r="X1835" i="1" s="1"/>
  <c r="AC1835" i="1" s="1"/>
  <c r="W1869" i="1"/>
  <c r="X1869" i="1" s="1"/>
  <c r="AC1869" i="1" s="1"/>
  <c r="W1833" i="1"/>
  <c r="X1833" i="1" s="1"/>
  <c r="AC1833" i="1" s="1"/>
  <c r="W1870" i="1"/>
  <c r="X1870" i="1" s="1"/>
  <c r="AC1870" i="1" s="1"/>
  <c r="W1834" i="1"/>
  <c r="X1834" i="1" s="1"/>
  <c r="AC1834" i="1" s="1"/>
  <c r="X2028" i="1"/>
  <c r="X2027" i="1"/>
  <c r="X2026" i="1"/>
  <c r="X2025" i="1"/>
  <c r="X2024" i="1"/>
  <c r="W2059" i="1"/>
  <c r="X2059" i="1" s="1"/>
  <c r="AC2059" i="1" s="1"/>
  <c r="W2058" i="1"/>
  <c r="X2058" i="1" s="1"/>
  <c r="AC2058" i="1" s="1"/>
  <c r="W2057" i="1"/>
  <c r="X2057" i="1" s="1"/>
  <c r="AC2057" i="1" s="1"/>
  <c r="W2056" i="1"/>
  <c r="X2056" i="1" s="1"/>
  <c r="AC2056" i="1" s="1"/>
  <c r="W2055" i="1"/>
  <c r="X2055" i="1" s="1"/>
  <c r="AC2055" i="1" s="1"/>
  <c r="W2054" i="1"/>
  <c r="X2054" i="1" s="1"/>
  <c r="AC2054" i="1" s="1"/>
  <c r="W2053" i="1"/>
  <c r="X2053" i="1" s="1"/>
  <c r="AC2053" i="1" s="1"/>
  <c r="W2052" i="1"/>
  <c r="X2052" i="1" s="1"/>
  <c r="AC2052" i="1" s="1"/>
  <c r="W2051" i="1"/>
  <c r="X2051" i="1" s="1"/>
  <c r="AC2051" i="1" s="1"/>
  <c r="W2050" i="1"/>
  <c r="X2050" i="1" s="1"/>
  <c r="AC2050" i="1" s="1"/>
  <c r="W2049" i="1"/>
  <c r="X2049" i="1" s="1"/>
  <c r="AC2049" i="1" s="1"/>
  <c r="W2048" i="1"/>
  <c r="X2048" i="1" s="1"/>
  <c r="AC2048" i="1" s="1"/>
  <c r="W2047" i="1"/>
  <c r="X2047" i="1" s="1"/>
  <c r="AC2047" i="1" s="1"/>
  <c r="W2046" i="1"/>
  <c r="X2046" i="1" s="1"/>
  <c r="AC2046" i="1" s="1"/>
  <c r="W2045" i="1"/>
  <c r="X2045" i="1" s="1"/>
  <c r="AC2045" i="1" s="1"/>
  <c r="W2044" i="1"/>
  <c r="X2044" i="1" s="1"/>
  <c r="AC2044" i="1" s="1"/>
  <c r="W2043" i="1"/>
  <c r="X2043" i="1" s="1"/>
  <c r="AC2043" i="1" s="1"/>
  <c r="W2042" i="1"/>
  <c r="X2042" i="1" s="1"/>
  <c r="AC2042" i="1" s="1"/>
  <c r="W2140" i="1"/>
  <c r="X2140" i="1" s="1"/>
  <c r="AC2140" i="1" s="1"/>
  <c r="W2139" i="1"/>
  <c r="X2139" i="1" s="1"/>
  <c r="AC2139" i="1" s="1"/>
  <c r="W2138" i="1"/>
  <c r="X2138" i="1" s="1"/>
  <c r="AC2138" i="1" s="1"/>
  <c r="W2137" i="1"/>
  <c r="X2137" i="1" s="1"/>
  <c r="AC2137" i="1" s="1"/>
  <c r="W2136" i="1"/>
  <c r="X2136" i="1" s="1"/>
  <c r="AC2136" i="1" s="1"/>
  <c r="W2135" i="1"/>
  <c r="X2135" i="1" s="1"/>
  <c r="AC2135" i="1" s="1"/>
  <c r="W2134" i="1"/>
  <c r="X2134" i="1" s="1"/>
  <c r="AC2134" i="1" s="1"/>
  <c r="W2133" i="1"/>
  <c r="X2133" i="1" s="1"/>
  <c r="AC2133" i="1" s="1"/>
  <c r="W2132" i="1"/>
  <c r="X2132" i="1" s="1"/>
  <c r="AC2132" i="1" s="1"/>
  <c r="W2131" i="1"/>
  <c r="X2131" i="1" s="1"/>
  <c r="AC2131" i="1" s="1"/>
  <c r="W2130" i="1"/>
  <c r="X2130" i="1" s="1"/>
  <c r="AC2130" i="1" s="1"/>
  <c r="W2129" i="1"/>
  <c r="X2129" i="1" s="1"/>
  <c r="AC2129" i="1" s="1"/>
  <c r="W2128" i="1"/>
  <c r="X2128" i="1" s="1"/>
  <c r="AC2128" i="1" s="1"/>
  <c r="W2127" i="1"/>
  <c r="X2127" i="1" s="1"/>
  <c r="AC2127" i="1" s="1"/>
  <c r="W2126" i="1"/>
  <c r="X2126" i="1" s="1"/>
  <c r="AC2126" i="1" s="1"/>
  <c r="W2125" i="1"/>
  <c r="X2125" i="1" s="1"/>
  <c r="AC2125" i="1" s="1"/>
  <c r="W2124" i="1"/>
  <c r="X2124" i="1" s="1"/>
  <c r="AC2124" i="1" s="1"/>
  <c r="W2123" i="1"/>
  <c r="X2123" i="1" s="1"/>
  <c r="AC2123" i="1" s="1"/>
  <c r="W2122" i="1"/>
  <c r="X2122" i="1" s="1"/>
  <c r="AC2122" i="1" s="1"/>
  <c r="W2121" i="1"/>
  <c r="X2121" i="1" s="1"/>
  <c r="AC2121" i="1" s="1"/>
  <c r="W2120" i="1"/>
  <c r="X2120" i="1" s="1"/>
  <c r="AC2120" i="1" s="1"/>
  <c r="W2041" i="1"/>
  <c r="X2041" i="1" s="1"/>
  <c r="AC2041" i="1" s="1"/>
  <c r="W2040" i="1"/>
  <c r="X2040" i="1" s="1"/>
  <c r="AC2040" i="1" s="1"/>
  <c r="W2039" i="1"/>
  <c r="X2039" i="1" s="1"/>
  <c r="AC2039" i="1" s="1"/>
  <c r="W2119" i="1"/>
  <c r="X2119" i="1" s="1"/>
  <c r="AC2119" i="1" s="1"/>
  <c r="W2118" i="1"/>
  <c r="X2118" i="1" s="1"/>
  <c r="AC2118" i="1" s="1"/>
  <c r="W2117" i="1"/>
  <c r="X2117" i="1" s="1"/>
  <c r="AC2117" i="1" s="1"/>
  <c r="W2116" i="1"/>
  <c r="X2116" i="1" s="1"/>
  <c r="AC2116" i="1" s="1"/>
  <c r="W2115" i="1"/>
  <c r="X2115" i="1" s="1"/>
  <c r="AC2115" i="1" s="1"/>
  <c r="W2114" i="1"/>
  <c r="X2114" i="1" s="1"/>
  <c r="AC2114" i="1" s="1"/>
  <c r="W2113" i="1"/>
  <c r="X2113" i="1" s="1"/>
  <c r="AC2113" i="1" s="1"/>
  <c r="W2112" i="1"/>
  <c r="X2112" i="1" s="1"/>
  <c r="AC2112" i="1" s="1"/>
  <c r="W2111" i="1"/>
  <c r="X2111" i="1" s="1"/>
  <c r="AC2111" i="1" s="1"/>
  <c r="W2110" i="1"/>
  <c r="X2110" i="1" s="1"/>
  <c r="AC2110" i="1" s="1"/>
  <c r="W2109" i="1"/>
  <c r="X2109" i="1" s="1"/>
  <c r="AC2109" i="1" s="1"/>
  <c r="W2108" i="1"/>
  <c r="X2108" i="1" s="1"/>
  <c r="AC2108" i="1" s="1"/>
  <c r="W2107" i="1"/>
  <c r="X2107" i="1" s="1"/>
  <c r="AC2107" i="1" s="1"/>
  <c r="W2106" i="1"/>
  <c r="X2106" i="1" s="1"/>
  <c r="AC2106" i="1" s="1"/>
  <c r="W2105" i="1"/>
  <c r="X2105" i="1" s="1"/>
  <c r="AC2105" i="1" s="1"/>
  <c r="W2104" i="1"/>
  <c r="X2104" i="1" s="1"/>
  <c r="AC2104" i="1" s="1"/>
  <c r="W2103" i="1"/>
  <c r="X2103" i="1" s="1"/>
  <c r="AC2103" i="1" s="1"/>
  <c r="W2102" i="1"/>
  <c r="X2102" i="1" s="1"/>
  <c r="AC2102" i="1" s="1"/>
  <c r="W2101" i="1"/>
  <c r="X2101" i="1" s="1"/>
  <c r="AC2101" i="1" s="1"/>
  <c r="W2100" i="1"/>
  <c r="X2100" i="1" s="1"/>
  <c r="AC2100" i="1" s="1"/>
  <c r="W2099" i="1"/>
  <c r="X2099" i="1" s="1"/>
  <c r="AC2099" i="1" s="1"/>
  <c r="W2098" i="1"/>
  <c r="X2098" i="1" s="1"/>
  <c r="AC2098" i="1" s="1"/>
  <c r="W2097" i="1"/>
  <c r="X2097" i="1" s="1"/>
  <c r="AC2097" i="1" s="1"/>
  <c r="W2096" i="1"/>
  <c r="X2096" i="1" s="1"/>
  <c r="AC2096" i="1" s="1"/>
  <c r="W2095" i="1"/>
  <c r="X2095" i="1" s="1"/>
  <c r="AC2095" i="1" s="1"/>
  <c r="W2094" i="1"/>
  <c r="X2094" i="1" s="1"/>
  <c r="AC2094" i="1" s="1"/>
  <c r="W2093" i="1"/>
  <c r="X2093" i="1" s="1"/>
  <c r="AC2093" i="1" s="1"/>
  <c r="W2092" i="1"/>
  <c r="X2092" i="1" s="1"/>
  <c r="AC2092" i="1" s="1"/>
  <c r="W2091" i="1"/>
  <c r="X2091" i="1" s="1"/>
  <c r="AC2091" i="1" s="1"/>
  <c r="W2090" i="1"/>
  <c r="X2090" i="1" s="1"/>
  <c r="AC2090" i="1" s="1"/>
  <c r="W2038" i="1"/>
  <c r="X2038" i="1" s="1"/>
  <c r="AC2038" i="1" s="1"/>
  <c r="W2037" i="1"/>
  <c r="X2037" i="1" s="1"/>
  <c r="AC2037" i="1" s="1"/>
  <c r="W2036" i="1"/>
  <c r="X2036" i="1" s="1"/>
  <c r="AC2036" i="1" s="1"/>
  <c r="W2089" i="1"/>
  <c r="X2089" i="1" s="1"/>
  <c r="AC2089" i="1" s="1"/>
  <c r="W2088" i="1"/>
  <c r="X2088" i="1" s="1"/>
  <c r="AC2088" i="1" s="1"/>
  <c r="W2087" i="1"/>
  <c r="X2087" i="1" s="1"/>
  <c r="AC2087" i="1" s="1"/>
  <c r="W2086" i="1"/>
  <c r="X2086" i="1" s="1"/>
  <c r="AC2086" i="1" s="1"/>
  <c r="W2085" i="1"/>
  <c r="X2085" i="1" s="1"/>
  <c r="AC2085" i="1" s="1"/>
  <c r="W2084" i="1"/>
  <c r="X2084" i="1" s="1"/>
  <c r="AC2084" i="1" s="1"/>
  <c r="W2083" i="1"/>
  <c r="X2083" i="1" s="1"/>
  <c r="AC2083" i="1" s="1"/>
  <c r="W2082" i="1"/>
  <c r="X2082" i="1" s="1"/>
  <c r="AC2082" i="1" s="1"/>
  <c r="W2081" i="1"/>
  <c r="X2081" i="1" s="1"/>
  <c r="AC2081" i="1" s="1"/>
  <c r="W2080" i="1"/>
  <c r="X2080" i="1" s="1"/>
  <c r="AC2080" i="1" s="1"/>
  <c r="W2079" i="1"/>
  <c r="X2079" i="1" s="1"/>
  <c r="AC2079" i="1" s="1"/>
  <c r="W2078" i="1"/>
  <c r="X2078" i="1" s="1"/>
  <c r="AC2078" i="1" s="1"/>
  <c r="W2077" i="1"/>
  <c r="X2077" i="1" s="1"/>
  <c r="AC2077" i="1" s="1"/>
  <c r="W2076" i="1"/>
  <c r="X2076" i="1" s="1"/>
  <c r="AC2076" i="1" s="1"/>
  <c r="W2075" i="1"/>
  <c r="X2075" i="1" s="1"/>
  <c r="AC2075" i="1" s="1"/>
  <c r="W2074" i="1"/>
  <c r="X2074" i="1" s="1"/>
  <c r="AC2074" i="1" s="1"/>
  <c r="W2073" i="1"/>
  <c r="X2073" i="1" s="1"/>
  <c r="AC2073" i="1" s="1"/>
  <c r="W2072" i="1"/>
  <c r="X2072" i="1" s="1"/>
  <c r="AC2072" i="1" s="1"/>
  <c r="W2071" i="1"/>
  <c r="X2071" i="1" s="1"/>
  <c r="AC2071" i="1" s="1"/>
  <c r="W2070" i="1"/>
  <c r="X2070" i="1" s="1"/>
  <c r="AC2070" i="1" s="1"/>
  <c r="W2069" i="1"/>
  <c r="X2069" i="1" s="1"/>
  <c r="AC2069" i="1" s="1"/>
  <c r="W2068" i="1"/>
  <c r="X2068" i="1" s="1"/>
  <c r="AC2068" i="1" s="1"/>
  <c r="W2067" i="1"/>
  <c r="X2067" i="1" s="1"/>
  <c r="AC2067" i="1" s="1"/>
  <c r="W2066" i="1"/>
  <c r="X2066" i="1" s="1"/>
  <c r="AC2066" i="1" s="1"/>
  <c r="W2065" i="1"/>
  <c r="X2065" i="1" s="1"/>
  <c r="AC2065" i="1" s="1"/>
  <c r="W2064" i="1"/>
  <c r="X2064" i="1" s="1"/>
  <c r="AC2064" i="1" s="1"/>
  <c r="W2063" i="1"/>
  <c r="X2063" i="1" s="1"/>
  <c r="AC2063" i="1" s="1"/>
  <c r="W2062" i="1"/>
  <c r="X2062" i="1" s="1"/>
  <c r="AC2062" i="1" s="1"/>
  <c r="W2061" i="1"/>
  <c r="X2061" i="1" s="1"/>
  <c r="AC2061" i="1" s="1"/>
  <c r="W2060" i="1"/>
  <c r="X2060" i="1" s="1"/>
  <c r="AC2060" i="1" s="1"/>
  <c r="W2035" i="1"/>
  <c r="X2035" i="1" s="1"/>
  <c r="AC2035" i="1" s="1"/>
  <c r="W2034" i="1"/>
  <c r="X2034" i="1" s="1"/>
  <c r="AC2034" i="1" s="1"/>
  <c r="W2033" i="1"/>
  <c r="X2033" i="1" s="1"/>
  <c r="AC2033" i="1" s="1"/>
  <c r="W2032" i="1"/>
  <c r="X2032" i="1" s="1"/>
  <c r="AC2032" i="1" s="1"/>
  <c r="W2031" i="1"/>
  <c r="X2031" i="1" s="1"/>
  <c r="AC2031" i="1" s="1"/>
  <c r="W2030" i="1"/>
  <c r="X2030" i="1" s="1"/>
  <c r="AC2030" i="1" s="1"/>
  <c r="W1961" i="1"/>
  <c r="X1961" i="1" s="1"/>
  <c r="AC1961" i="1" s="1"/>
  <c r="W1954" i="1"/>
  <c r="X1954" i="1" s="1"/>
  <c r="AC1954" i="1" s="1"/>
  <c r="W1832" i="1"/>
  <c r="X1832" i="1" s="1"/>
  <c r="AC1832" i="1" s="1"/>
  <c r="W1831" i="1"/>
  <c r="X1831" i="1" s="1"/>
  <c r="AC1831" i="1" s="1"/>
  <c r="W1830" i="1"/>
  <c r="X1830" i="1" s="1"/>
  <c r="AC1830" i="1" s="1"/>
  <c r="W1829" i="1"/>
  <c r="X1829" i="1" s="1"/>
  <c r="AC1829" i="1" s="1"/>
  <c r="W1828" i="1"/>
  <c r="X1828" i="1" s="1"/>
  <c r="AC1828" i="1" s="1"/>
  <c r="W1827" i="1"/>
  <c r="X1827" i="1" s="1"/>
  <c r="AC1827" i="1" s="1"/>
  <c r="W1826" i="1"/>
  <c r="X1826" i="1" s="1"/>
  <c r="AC1826" i="1" s="1"/>
  <c r="W1825" i="1"/>
  <c r="X1825" i="1" s="1"/>
  <c r="AC1825" i="1" s="1"/>
  <c r="W1824" i="1"/>
  <c r="X1824" i="1" s="1"/>
  <c r="AC1824" i="1" s="1"/>
  <c r="W1923" i="1"/>
  <c r="X1923" i="1" s="1"/>
  <c r="AC1923" i="1" s="1"/>
  <c r="W1922" i="1"/>
  <c r="X1922" i="1" s="1"/>
  <c r="AC1922" i="1" s="1"/>
  <c r="W1932" i="1"/>
  <c r="X1932" i="1" s="1"/>
  <c r="AC1932" i="1" s="1"/>
  <c r="W1913" i="1"/>
  <c r="X1913" i="1" s="1"/>
  <c r="AC1913" i="1" s="1"/>
  <c r="W1912" i="1"/>
  <c r="X1912" i="1" s="1"/>
  <c r="AC1912" i="1" s="1"/>
  <c r="W2158" i="1"/>
  <c r="X2158" i="1" s="1"/>
  <c r="AC2158" i="1" s="1"/>
  <c r="W2157" i="1"/>
  <c r="X2157" i="1" s="1"/>
  <c r="AC2157" i="1" s="1"/>
  <c r="W1910" i="1"/>
  <c r="X1910" i="1" s="1"/>
  <c r="AC1910" i="1" s="1"/>
  <c r="W2156" i="1"/>
  <c r="X2156" i="1" s="1"/>
  <c r="AC2156" i="1" s="1"/>
  <c r="W1921" i="1"/>
  <c r="X1921" i="1" s="1"/>
  <c r="AC1921" i="1" s="1"/>
  <c r="W1909" i="1"/>
  <c r="X1909" i="1" s="1"/>
  <c r="AC1909" i="1" s="1"/>
  <c r="W2155" i="1"/>
  <c r="X2155" i="1" s="1"/>
  <c r="AC2155" i="1" s="1"/>
  <c r="W1908" i="1"/>
  <c r="X1908" i="1" s="1"/>
  <c r="AC1908" i="1" s="1"/>
  <c r="W2154" i="1"/>
  <c r="X2154" i="1" s="1"/>
  <c r="AC2154" i="1" s="1"/>
  <c r="W1907" i="1"/>
  <c r="X1907" i="1" s="1"/>
  <c r="AC1907" i="1" s="1"/>
  <c r="W2153" i="1"/>
  <c r="X2153" i="1" s="1"/>
  <c r="AC2153" i="1" s="1"/>
  <c r="W1906" i="1"/>
  <c r="X1906" i="1" s="1"/>
  <c r="AC1906" i="1" s="1"/>
  <c r="W2152" i="1"/>
  <c r="X2152" i="1" s="1"/>
  <c r="AC2152" i="1" s="1"/>
  <c r="W1905" i="1"/>
  <c r="X1905" i="1" s="1"/>
  <c r="AC1905" i="1" s="1"/>
  <c r="W2151" i="1"/>
  <c r="X2151" i="1" s="1"/>
  <c r="AC2151" i="1" s="1"/>
  <c r="W1904" i="1"/>
  <c r="X1904" i="1" s="1"/>
  <c r="AC1904" i="1" s="1"/>
  <c r="W2150" i="1"/>
  <c r="X2150" i="1" s="1"/>
  <c r="AC2150" i="1" s="1"/>
  <c r="X1918" i="1"/>
  <c r="W1903" i="1"/>
  <c r="X1903" i="1" s="1"/>
  <c r="AC1903" i="1" s="1"/>
  <c r="W2149" i="1"/>
  <c r="X2149" i="1" s="1"/>
  <c r="AC2149" i="1" s="1"/>
  <c r="W1901" i="1"/>
  <c r="X1901" i="1" s="1"/>
  <c r="AC1901" i="1" s="1"/>
  <c r="W2148" i="1"/>
  <c r="X2148" i="1" s="1"/>
  <c r="AC2148" i="1" s="1"/>
  <c r="W1920" i="1"/>
  <c r="X1920" i="1" s="1"/>
  <c r="AC1920" i="1" s="1"/>
  <c r="X1917" i="1"/>
  <c r="W1902" i="1"/>
  <c r="X1902" i="1" s="1"/>
  <c r="AC1902" i="1" s="1"/>
  <c r="W2147" i="1"/>
  <c r="X2147" i="1" s="1"/>
  <c r="AC2147" i="1" s="1"/>
  <c r="X1899" i="1"/>
  <c r="W2146" i="1"/>
  <c r="X2146" i="1" s="1"/>
  <c r="AC2146" i="1" s="1"/>
  <c r="W2145" i="1"/>
  <c r="X2145" i="1" s="1"/>
  <c r="AC2145" i="1" s="1"/>
  <c r="W2144" i="1"/>
  <c r="X2144" i="1" s="1"/>
  <c r="AC2144" i="1" s="1"/>
  <c r="W2143" i="1"/>
  <c r="X2143" i="1" s="1"/>
  <c r="AC2143" i="1" s="1"/>
  <c r="W2142" i="1"/>
  <c r="X2142" i="1" s="1"/>
  <c r="AC2142" i="1" s="1"/>
  <c r="X1916" i="1"/>
  <c r="W2141" i="1"/>
  <c r="X2141" i="1" s="1"/>
  <c r="AC2141" i="1" s="1"/>
  <c r="W1875" i="1"/>
  <c r="X1875" i="1" s="1"/>
  <c r="AC1875" i="1" s="1"/>
  <c r="W1876" i="1"/>
  <c r="X1876" i="1" s="1"/>
  <c r="AC1876" i="1" s="1"/>
  <c r="W1823" i="1"/>
  <c r="X1823" i="1" s="1"/>
  <c r="AC1823" i="1" s="1"/>
  <c r="W2004" i="1"/>
  <c r="X2004" i="1" s="1"/>
  <c r="AC2004" i="1" s="1"/>
  <c r="W2003" i="1"/>
  <c r="X2003" i="1" s="1"/>
  <c r="AC2003" i="1" s="1"/>
  <c r="W1874" i="1"/>
  <c r="X1874" i="1" s="1"/>
  <c r="AC1874" i="1" s="1"/>
  <c r="W1873" i="1"/>
  <c r="X1873" i="1" s="1"/>
  <c r="AC1873" i="1" s="1"/>
  <c r="W1868" i="1"/>
  <c r="X1868" i="1" s="1"/>
  <c r="AC1868" i="1" s="1"/>
  <c r="W1867" i="1"/>
  <c r="X1867" i="1" s="1"/>
  <c r="AC1867" i="1" s="1"/>
  <c r="W1866" i="1"/>
  <c r="X1866" i="1" s="1"/>
  <c r="AC1866" i="1" s="1"/>
  <c r="W1865" i="1"/>
  <c r="X1865" i="1" s="1"/>
  <c r="AC1865" i="1" s="1"/>
  <c r="W1864" i="1"/>
  <c r="X1864" i="1" s="1"/>
  <c r="AC1864" i="1" s="1"/>
  <c r="W1863" i="1"/>
  <c r="X1863" i="1" s="1"/>
  <c r="AC1863" i="1" s="1"/>
  <c r="W1862" i="1"/>
  <c r="X1862" i="1" s="1"/>
  <c r="AC1862" i="1" s="1"/>
  <c r="W1861" i="1"/>
  <c r="X1861" i="1" s="1"/>
  <c r="AC1861" i="1" s="1"/>
  <c r="W1860" i="1"/>
  <c r="X1860" i="1" s="1"/>
  <c r="AC1860" i="1" s="1"/>
  <c r="W1859" i="1"/>
  <c r="X1859" i="1" s="1"/>
  <c r="AC1859" i="1" s="1"/>
  <c r="W1858" i="1"/>
  <c r="X1858" i="1" s="1"/>
  <c r="AC1858" i="1" s="1"/>
  <c r="W1857" i="1"/>
  <c r="X1857" i="1" s="1"/>
  <c r="AC1857" i="1" s="1"/>
  <c r="W1856" i="1"/>
  <c r="X1856" i="1" s="1"/>
  <c r="AC1856" i="1" s="1"/>
  <c r="W1855" i="1"/>
  <c r="X1855" i="1" s="1"/>
  <c r="AC1855" i="1" s="1"/>
  <c r="W1854" i="1"/>
  <c r="X1854" i="1" s="1"/>
  <c r="AC1854" i="1" s="1"/>
  <c r="W1853" i="1"/>
  <c r="X1853" i="1" s="1"/>
  <c r="AC1853" i="1" s="1"/>
  <c r="W1852" i="1"/>
  <c r="X1852" i="1" s="1"/>
  <c r="AC1852" i="1" s="1"/>
  <c r="W1851" i="1"/>
  <c r="X1851" i="1" s="1"/>
  <c r="AC1851" i="1" s="1"/>
  <c r="W1850" i="1"/>
  <c r="X1850" i="1" s="1"/>
  <c r="AC1850" i="1" s="1"/>
  <c r="W1849" i="1"/>
  <c r="X1849" i="1" s="1"/>
  <c r="AC1849" i="1" s="1"/>
  <c r="W1848" i="1"/>
  <c r="X1848" i="1" s="1"/>
  <c r="AC1848" i="1" s="1"/>
  <c r="W1847" i="1"/>
  <c r="X1847" i="1" s="1"/>
  <c r="AC1847" i="1" s="1"/>
  <c r="W1846" i="1"/>
  <c r="X1846" i="1" s="1"/>
  <c r="AC1846" i="1" s="1"/>
  <c r="W1845" i="1"/>
  <c r="X1845" i="1" s="1"/>
  <c r="AC1845" i="1" s="1"/>
  <c r="W1844" i="1"/>
  <c r="X1844" i="1" s="1"/>
  <c r="AC1844" i="1" s="1"/>
  <c r="W1843" i="1"/>
  <c r="X1843" i="1" s="1"/>
  <c r="AC1843" i="1" s="1"/>
  <c r="W1842" i="1"/>
  <c r="X1842" i="1" s="1"/>
  <c r="AC1842" i="1" s="1"/>
  <c r="W1841" i="1"/>
  <c r="X1841" i="1" s="1"/>
  <c r="AC1841" i="1" s="1"/>
  <c r="W1840" i="1"/>
  <c r="X1840" i="1" s="1"/>
  <c r="AC1840" i="1" s="1"/>
  <c r="W1839" i="1"/>
  <c r="X1839" i="1" s="1"/>
  <c r="AC1839" i="1" s="1"/>
  <c r="W1838" i="1"/>
  <c r="X1838" i="1" s="1"/>
  <c r="AC1838" i="1" s="1"/>
  <c r="W1837" i="1"/>
  <c r="X1837" i="1" s="1"/>
  <c r="AC1837" i="1" s="1"/>
  <c r="W1836" i="1"/>
  <c r="X1836" i="1" s="1"/>
  <c r="AC1836" i="1" s="1"/>
  <c r="W1984" i="1"/>
  <c r="X1984" i="1" s="1"/>
  <c r="AC1984" i="1" s="1"/>
  <c r="W1924" i="1"/>
  <c r="X1924" i="1" s="1"/>
  <c r="AC1924" i="1" s="1"/>
  <c r="W1915" i="1"/>
  <c r="X1915" i="1" s="1"/>
  <c r="AC1915" i="1" s="1"/>
  <c r="W1898" i="1"/>
  <c r="X1898" i="1" s="1"/>
  <c r="AC1898" i="1" s="1"/>
  <c r="W1897" i="1"/>
  <c r="X1897" i="1" s="1"/>
  <c r="AC1897" i="1" s="1"/>
  <c r="W1896" i="1"/>
  <c r="X1896" i="1" s="1"/>
  <c r="AC1896" i="1" s="1"/>
  <c r="W1895" i="1"/>
  <c r="X1895" i="1" s="1"/>
  <c r="AC1895" i="1" s="1"/>
  <c r="W1894" i="1"/>
  <c r="X1894" i="1" s="1"/>
  <c r="AC1894" i="1" s="1"/>
  <c r="W1893" i="1"/>
  <c r="X1893" i="1" s="1"/>
  <c r="AC1893" i="1" s="1"/>
  <c r="W1892" i="1"/>
  <c r="X1892" i="1" s="1"/>
  <c r="AC1892" i="1" s="1"/>
  <c r="W1982" i="1"/>
  <c r="X1982" i="1" s="1"/>
  <c r="AC1982" i="1" s="1"/>
  <c r="W1981" i="1"/>
  <c r="X1981" i="1" s="1"/>
  <c r="AC1981" i="1" s="1"/>
  <c r="W1980" i="1"/>
  <c r="X1980" i="1" s="1"/>
  <c r="AC1980" i="1" s="1"/>
  <c r="W1979" i="1"/>
  <c r="X1979" i="1" s="1"/>
  <c r="AC1979" i="1" s="1"/>
  <c r="W1978" i="1"/>
  <c r="X1978" i="1" s="1"/>
  <c r="AC1978" i="1" s="1"/>
  <c r="W1977" i="1"/>
  <c r="X1977" i="1" s="1"/>
  <c r="AC1977" i="1" s="1"/>
  <c r="W1976" i="1"/>
  <c r="X1976" i="1" s="1"/>
  <c r="AC1976" i="1" s="1"/>
  <c r="W1975" i="1"/>
  <c r="X1975" i="1" s="1"/>
  <c r="AC1975" i="1" s="1"/>
  <c r="W1974" i="1"/>
  <c r="X1974" i="1" s="1"/>
  <c r="AC1974" i="1" s="1"/>
  <c r="W1973" i="1"/>
  <c r="X1973" i="1" s="1"/>
  <c r="AC1973" i="1" s="1"/>
  <c r="W1972" i="1"/>
  <c r="X1972" i="1" s="1"/>
  <c r="AC1972" i="1" s="1"/>
  <c r="W1971" i="1"/>
  <c r="X1971" i="1" s="1"/>
  <c r="AC1971" i="1" s="1"/>
  <c r="W1970" i="1"/>
  <c r="X1970" i="1" s="1"/>
  <c r="AC1970" i="1" s="1"/>
  <c r="W1969" i="1"/>
  <c r="X1969" i="1" s="1"/>
  <c r="AC1969" i="1" s="1"/>
  <c r="W1965" i="1"/>
  <c r="X1965" i="1" s="1"/>
  <c r="AC1965" i="1" s="1"/>
  <c r="W1958" i="1"/>
  <c r="X1958" i="1" s="1"/>
  <c r="AC1958" i="1" s="1"/>
  <c r="W1957" i="1"/>
  <c r="X1957" i="1" s="1"/>
  <c r="AC1957" i="1" s="1"/>
  <c r="W1956" i="1"/>
  <c r="X1956" i="1" s="1"/>
  <c r="AC1956" i="1" s="1"/>
  <c r="W1955" i="1"/>
  <c r="X1955" i="1" s="1"/>
  <c r="AC1955" i="1" s="1"/>
  <c r="W1953" i="1"/>
  <c r="X1953" i="1" s="1"/>
  <c r="AC1953" i="1" s="1"/>
  <c r="W1947" i="1"/>
  <c r="X1947" i="1" s="1"/>
  <c r="AC1947" i="1" s="1"/>
  <c r="W1946" i="1"/>
  <c r="X1946" i="1" s="1"/>
  <c r="AC1946" i="1" s="1"/>
  <c r="W1944" i="1"/>
  <c r="X1944" i="1" s="1"/>
  <c r="AC1944" i="1" s="1"/>
  <c r="W1943" i="1"/>
  <c r="X1943" i="1" s="1"/>
  <c r="AC1943" i="1" s="1"/>
  <c r="W2000" i="1"/>
  <c r="X2000" i="1" s="1"/>
  <c r="AC2000" i="1" s="1"/>
  <c r="W1999" i="1"/>
  <c r="X1999" i="1" s="1"/>
  <c r="AC1999" i="1" s="1"/>
  <c r="W1996" i="1"/>
  <c r="X1996" i="1" s="1"/>
  <c r="AC1996" i="1" s="1"/>
  <c r="W1992" i="1"/>
  <c r="X1992" i="1" s="1"/>
  <c r="AC1992" i="1" s="1"/>
  <c r="W1990" i="1"/>
  <c r="X1990" i="1" s="1"/>
  <c r="AC1990" i="1" s="1"/>
  <c r="W1989" i="1"/>
  <c r="X1989" i="1" s="1"/>
  <c r="AC1989" i="1" s="1"/>
  <c r="W1988" i="1"/>
  <c r="X1988" i="1" s="1"/>
  <c r="AC1988" i="1" s="1"/>
  <c r="W1987" i="1"/>
  <c r="X1987" i="1" s="1"/>
  <c r="AC1987" i="1" s="1"/>
  <c r="W1986" i="1"/>
  <c r="X1986" i="1" s="1"/>
  <c r="AC1986" i="1" s="1"/>
  <c r="W1985" i="1"/>
  <c r="X1985" i="1" s="1"/>
  <c r="AC1985" i="1" s="1"/>
  <c r="W1998" i="1"/>
  <c r="X1998" i="1" s="1"/>
  <c r="AC1998" i="1" s="1"/>
  <c r="W1997" i="1"/>
  <c r="X1997" i="1" s="1"/>
  <c r="AC1997" i="1" s="1"/>
  <c r="W2023" i="1"/>
  <c r="X2023" i="1"/>
  <c r="W2022" i="1"/>
  <c r="X2022" i="1" s="1"/>
  <c r="AC2022" i="1" s="1"/>
  <c r="W2021" i="1"/>
  <c r="X2021" i="1" s="1"/>
  <c r="AC2021" i="1" s="1"/>
  <c r="W2013" i="1"/>
  <c r="X2013" i="1" s="1"/>
  <c r="AC2013" i="1" s="1"/>
  <c r="W2012" i="1"/>
  <c r="X2012" i="1" s="1"/>
  <c r="AC2012" i="1" s="1"/>
  <c r="W2010" i="1"/>
  <c r="X2010" i="1" s="1"/>
  <c r="AC2010" i="1" s="1"/>
  <c r="W2009" i="1"/>
  <c r="X2009" i="1" s="1"/>
  <c r="AC2009" i="1" s="1"/>
  <c r="W2008" i="1"/>
  <c r="X2008" i="1" s="1"/>
  <c r="AC2008" i="1" s="1"/>
  <c r="W2007" i="1"/>
  <c r="X2007" i="1" s="1"/>
  <c r="AC2007" i="1" s="1"/>
  <c r="W1899" i="1"/>
  <c r="W1900" i="1"/>
  <c r="X1900" i="1" s="1"/>
  <c r="AC1900" i="1" s="1"/>
  <c r="W1911" i="1"/>
  <c r="X1911" i="1" s="1"/>
  <c r="AC1911" i="1" s="1"/>
  <c r="W1916" i="1"/>
  <c r="W1917" i="1"/>
  <c r="W1918" i="1"/>
  <c r="W1919" i="1"/>
  <c r="X1919" i="1" s="1"/>
  <c r="AC1919" i="1" s="1"/>
  <c r="W2160" i="1"/>
  <c r="X2160" i="1" s="1"/>
  <c r="AC2160" i="1" s="1"/>
  <c r="W2159" i="1"/>
  <c r="X2159" i="1" s="1"/>
  <c r="AC2159" i="1" s="1"/>
  <c r="W2024" i="1"/>
  <c r="W2025" i="1"/>
  <c r="W2026" i="1"/>
  <c r="W2027" i="1"/>
  <c r="W2028" i="1"/>
  <c r="W2029" i="1"/>
  <c r="X2029" i="1" s="1"/>
  <c r="AC2029" i="1" s="1"/>
  <c r="Z1969" i="1"/>
  <c r="Z2160" i="1"/>
  <c r="Z2159" i="1"/>
  <c r="Z2158" i="1"/>
  <c r="Z1893" i="1"/>
  <c r="Z2157" i="1"/>
  <c r="Z1892" i="1"/>
  <c r="Z2156" i="1"/>
  <c r="Z2004" i="1"/>
  <c r="Z2155" i="1"/>
  <c r="Z2003" i="1"/>
  <c r="Z2154" i="1"/>
  <c r="Z2023" i="1"/>
  <c r="Z2153" i="1"/>
  <c r="Z2152" i="1"/>
  <c r="Z1924" i="1"/>
  <c r="Z2151" i="1"/>
  <c r="Z1915" i="1"/>
  <c r="Z2150" i="1"/>
  <c r="Z1898" i="1"/>
  <c r="Z2149" i="1"/>
  <c r="Z1897" i="1"/>
  <c r="Z2148" i="1"/>
  <c r="Z1896" i="1"/>
  <c r="Z2147" i="1"/>
  <c r="Z1895" i="1"/>
  <c r="Z2146" i="1"/>
  <c r="Z1894" i="1"/>
  <c r="Z2145" i="1"/>
  <c r="Z1882" i="1"/>
  <c r="Z2144" i="1"/>
  <c r="Z1874" i="1"/>
  <c r="Z2143" i="1"/>
  <c r="Z1873" i="1"/>
  <c r="Z2142" i="1"/>
  <c r="Z1872" i="1"/>
  <c r="Z2141" i="1"/>
  <c r="Z1942" i="1"/>
  <c r="Z2029" i="1"/>
  <c r="Z2002" i="1"/>
  <c r="Z2028" i="1"/>
  <c r="Z2001" i="1"/>
  <c r="Z2027" i="1"/>
  <c r="Z2026" i="1"/>
  <c r="Z2025" i="1"/>
  <c r="Z2024" i="1"/>
  <c r="Z1913" i="1"/>
  <c r="Z1919" i="1"/>
  <c r="Z1912" i="1"/>
  <c r="Z1918" i="1"/>
  <c r="Z1917" i="1"/>
  <c r="Z1911" i="1"/>
  <c r="Z1916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76" i="1"/>
  <c r="Z1875" i="1"/>
  <c r="Z1645" i="1"/>
  <c r="Z1998" i="1"/>
  <c r="Z2022" i="1"/>
  <c r="Z1997" i="1"/>
  <c r="Z2021" i="1"/>
  <c r="Z2020" i="1"/>
  <c r="Z2019" i="1"/>
  <c r="Z2018" i="1"/>
  <c r="Z2017" i="1"/>
  <c r="Z1982" i="1"/>
  <c r="Z1996" i="1"/>
  <c r="Z1981" i="1"/>
  <c r="Z1980" i="1"/>
  <c r="Z1979" i="1"/>
  <c r="Z1978" i="1"/>
  <c r="Z1977" i="1"/>
  <c r="Z2016" i="1"/>
  <c r="Z2015" i="1"/>
  <c r="Z2000" i="1"/>
  <c r="Z2014" i="1"/>
  <c r="Z2013" i="1"/>
  <c r="Z2012" i="1"/>
  <c r="Z2011" i="1"/>
  <c r="Z2010" i="1"/>
  <c r="Z2009" i="1"/>
  <c r="Z2008" i="1"/>
  <c r="Z2007" i="1"/>
  <c r="Z2006" i="1"/>
  <c r="Z1939" i="1"/>
  <c r="Z1976" i="1"/>
  <c r="Z1975" i="1"/>
  <c r="Z1974" i="1"/>
  <c r="Z1973" i="1"/>
  <c r="Z1972" i="1"/>
  <c r="Z1832" i="1"/>
  <c r="Z1831" i="1"/>
  <c r="Z1824" i="1"/>
  <c r="Z1823" i="1"/>
  <c r="Z1890" i="1"/>
  <c r="Z1971" i="1"/>
  <c r="Z1970" i="1"/>
  <c r="Z1830" i="1"/>
  <c r="Z1829" i="1"/>
  <c r="Z1828" i="1"/>
  <c r="Z1827" i="1"/>
  <c r="Z1826" i="1"/>
  <c r="Z1825" i="1"/>
  <c r="Z1932" i="1"/>
  <c r="Z1984" i="1"/>
  <c r="Z1952" i="1"/>
  <c r="Z1951" i="1"/>
  <c r="Z1821" i="1"/>
  <c r="Z1950" i="1"/>
  <c r="Z1820" i="1"/>
  <c r="Z1949" i="1"/>
  <c r="Z1948" i="1"/>
  <c r="Z1819" i="1"/>
  <c r="Z1968" i="1"/>
  <c r="Z1985" i="1"/>
  <c r="Z1967" i="1"/>
  <c r="Z1966" i="1"/>
  <c r="Z1965" i="1"/>
  <c r="Z1964" i="1"/>
  <c r="Z1963" i="1"/>
  <c r="Z1947" i="1"/>
  <c r="Z1962" i="1"/>
  <c r="Z1946" i="1"/>
  <c r="Z1961" i="1"/>
  <c r="Z1945" i="1"/>
  <c r="Z1960" i="1"/>
  <c r="Z1944" i="1"/>
  <c r="Z1959" i="1"/>
  <c r="Z1958" i="1"/>
  <c r="Z1957" i="1"/>
  <c r="Z1956" i="1"/>
  <c r="Z1955" i="1"/>
  <c r="Z1954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1992" i="1"/>
  <c r="Z1888" i="1"/>
  <c r="Z1999" i="1"/>
  <c r="Z1990" i="1"/>
  <c r="Z1953" i="1"/>
  <c r="Z2005" i="1"/>
  <c r="Z1887" i="1"/>
  <c r="Z1886" i="1"/>
  <c r="Z1885" i="1"/>
  <c r="Z1884" i="1"/>
  <c r="Z1891" i="1"/>
  <c r="Z1883" i="1"/>
  <c r="Z1989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80" i="1"/>
  <c r="Z1923" i="1"/>
  <c r="Z1922" i="1"/>
  <c r="Z1921" i="1"/>
  <c r="Z1920" i="1"/>
  <c r="Z1988" i="1"/>
  <c r="Z1987" i="1"/>
  <c r="Z1986" i="1"/>
  <c r="Z1879" i="1"/>
  <c r="Z1878" i="1"/>
  <c r="Z1877" i="1"/>
  <c r="Z1943" i="1"/>
  <c r="Z1815" i="1"/>
  <c r="Z1814" i="1"/>
  <c r="Z1813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8" i="1"/>
  <c r="Z1777" i="1"/>
  <c r="Z1776" i="1"/>
  <c r="Z1775" i="1"/>
  <c r="Z1774" i="1"/>
  <c r="Z1773" i="1"/>
  <c r="Z1772" i="1"/>
  <c r="Z1771" i="1"/>
  <c r="Z1770" i="1"/>
  <c r="Z1769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7" i="1"/>
  <c r="Z1725" i="1"/>
  <c r="Z1724" i="1"/>
  <c r="Z1723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1" i="1"/>
  <c r="Z1650" i="1"/>
  <c r="Z1649" i="1"/>
  <c r="Z1648" i="1"/>
  <c r="Z1647" i="1"/>
  <c r="Z1646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1" i="1"/>
  <c r="Z1620" i="1"/>
  <c r="Z1619" i="1"/>
  <c r="Z1618" i="1"/>
  <c r="Z1617" i="1"/>
  <c r="Z1616" i="1"/>
  <c r="Z1615" i="1"/>
  <c r="Z1614" i="1"/>
  <c r="Z1612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1" i="1"/>
  <c r="Z1580" i="1"/>
  <c r="Z1579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7" i="1"/>
  <c r="Z1536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8" i="1"/>
  <c r="Z1507" i="1"/>
  <c r="Z1506" i="1"/>
  <c r="Z1505" i="1"/>
  <c r="Z1504" i="1"/>
  <c r="Z1503" i="1"/>
  <c r="Z1502" i="1"/>
  <c r="Z1501" i="1"/>
  <c r="Z1499" i="1"/>
  <c r="Z1498" i="1"/>
  <c r="Z1497" i="1"/>
  <c r="Z1496" i="1"/>
  <c r="Z1495" i="1"/>
  <c r="Z1494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69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29" i="1"/>
  <c r="Z1428" i="1"/>
  <c r="Z1427" i="1"/>
  <c r="Z1426" i="1"/>
  <c r="Z1425" i="1"/>
  <c r="Z1424" i="1"/>
  <c r="Z1423" i="1"/>
  <c r="Z1422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4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69" i="1"/>
  <c r="Z1068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85" i="1"/>
  <c r="Z784" i="1"/>
  <c r="Z783" i="1"/>
  <c r="Z782" i="1"/>
  <c r="Z781" i="1"/>
  <c r="Z780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8" i="1"/>
  <c r="Z667" i="1"/>
  <c r="Z666" i="1"/>
  <c r="Z665" i="1"/>
  <c r="Z663" i="1"/>
  <c r="Z661" i="1"/>
  <c r="Z660" i="1"/>
  <c r="Z658" i="1"/>
  <c r="Z657" i="1"/>
  <c r="Z656" i="1"/>
  <c r="Z654" i="1"/>
  <c r="Z653" i="1"/>
  <c r="Z652" i="1"/>
  <c r="Z651" i="1"/>
  <c r="Z650" i="1"/>
  <c r="Z649" i="1"/>
  <c r="Z648" i="1"/>
  <c r="Z645" i="1"/>
  <c r="Z644" i="1"/>
  <c r="Z642" i="1"/>
  <c r="Z641" i="1"/>
  <c r="Z639" i="1"/>
  <c r="Z638" i="1"/>
  <c r="Z637" i="1"/>
  <c r="Z636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16" i="1"/>
  <c r="Z415" i="1"/>
  <c r="Z414" i="1"/>
  <c r="Z413" i="1"/>
  <c r="Z412" i="1"/>
  <c r="Z411" i="1"/>
  <c r="Z410" i="1"/>
  <c r="Z409" i="1"/>
  <c r="Z408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17" i="1"/>
  <c r="Z116" i="1"/>
  <c r="Z115" i="1"/>
  <c r="Z114" i="1"/>
  <c r="Z113" i="1"/>
  <c r="Z112" i="1"/>
  <c r="Z111" i="1"/>
  <c r="Z110" i="1"/>
  <c r="Z109" i="1"/>
  <c r="Z108" i="1"/>
  <c r="Z107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1" i="1"/>
  <c r="Z80" i="1"/>
  <c r="Z79" i="1"/>
  <c r="Z78" i="1"/>
  <c r="Z77" i="1"/>
  <c r="Z76" i="1"/>
  <c r="Z74" i="1"/>
  <c r="Z73" i="1"/>
  <c r="Z72" i="1"/>
  <c r="Z70" i="1"/>
  <c r="Z69" i="1"/>
  <c r="Z68" i="1"/>
  <c r="Z67" i="1"/>
  <c r="Z66" i="1"/>
  <c r="Z65" i="1"/>
  <c r="Z64" i="1"/>
  <c r="Z63" i="1"/>
  <c r="Z60" i="1"/>
  <c r="Z59" i="1"/>
  <c r="Z58" i="1"/>
  <c r="Z57" i="1"/>
  <c r="Z56" i="1"/>
  <c r="Z53" i="1"/>
  <c r="Z52" i="1"/>
  <c r="Z51" i="1"/>
  <c r="Z50" i="1"/>
  <c r="Z49" i="1"/>
  <c r="Z48" i="1"/>
  <c r="Z47" i="1"/>
  <c r="Z46" i="1"/>
  <c r="Z45" i="1"/>
  <c r="Z44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W7" i="1"/>
  <c r="X7" i="1" s="1"/>
  <c r="AC7" i="1" s="1"/>
  <c r="W6" i="1"/>
  <c r="X6" i="1" s="1"/>
  <c r="AC6" i="1" s="1"/>
  <c r="W8" i="1"/>
  <c r="X8" i="1" s="1"/>
  <c r="AC8" i="1" s="1"/>
  <c r="W9" i="1"/>
  <c r="X9" i="1" s="1"/>
  <c r="AC9" i="1" s="1"/>
  <c r="W10" i="1"/>
  <c r="X10" i="1" s="1"/>
  <c r="AC10" i="1" s="1"/>
  <c r="W11" i="1"/>
  <c r="X11" i="1" s="1"/>
  <c r="AC11" i="1" s="1"/>
  <c r="W12" i="1"/>
  <c r="X12" i="1" s="1"/>
  <c r="AC12" i="1" s="1"/>
  <c r="W13" i="1"/>
  <c r="X13" i="1" s="1"/>
  <c r="AC13" i="1" s="1"/>
  <c r="W14" i="1"/>
  <c r="X14" i="1" s="1"/>
  <c r="AC14" i="1" s="1"/>
  <c r="W15" i="1"/>
  <c r="X15" i="1" s="1"/>
  <c r="AC15" i="1" s="1"/>
  <c r="W16" i="1"/>
  <c r="X16" i="1" s="1"/>
  <c r="AC16" i="1" s="1"/>
  <c r="W17" i="1"/>
  <c r="X17" i="1" s="1"/>
  <c r="AC17" i="1" s="1"/>
  <c r="W18" i="1"/>
  <c r="X18" i="1" s="1"/>
  <c r="AC18" i="1" s="1"/>
  <c r="W19" i="1"/>
  <c r="X19" i="1" s="1"/>
  <c r="AC19" i="1" s="1"/>
  <c r="W20" i="1"/>
  <c r="X20" i="1" s="1"/>
  <c r="AC20" i="1" s="1"/>
  <c r="W21" i="1"/>
  <c r="X21" i="1" s="1"/>
  <c r="AC21" i="1" s="1"/>
  <c r="W22" i="1"/>
  <c r="X22" i="1" s="1"/>
  <c r="AC22" i="1" s="1"/>
  <c r="W23" i="1"/>
  <c r="X23" i="1" s="1"/>
  <c r="AC23" i="1" s="1"/>
  <c r="W24" i="1"/>
  <c r="X24" i="1" s="1"/>
  <c r="AC24" i="1" s="1"/>
  <c r="W26" i="1"/>
  <c r="X26" i="1" s="1"/>
  <c r="AC26" i="1" s="1"/>
  <c r="W27" i="1"/>
  <c r="X27" i="1" s="1"/>
  <c r="AC27" i="1" s="1"/>
  <c r="W28" i="1"/>
  <c r="X28" i="1" s="1"/>
  <c r="AC28" i="1" s="1"/>
  <c r="W29" i="1"/>
  <c r="X29" i="1" s="1"/>
  <c r="AC29" i="1" s="1"/>
  <c r="W30" i="1"/>
  <c r="X30" i="1" s="1"/>
  <c r="AC30" i="1" s="1"/>
  <c r="W31" i="1"/>
  <c r="X31" i="1" s="1"/>
  <c r="AC31" i="1" s="1"/>
  <c r="W32" i="1"/>
  <c r="X32" i="1" s="1"/>
  <c r="AC32" i="1" s="1"/>
  <c r="W33" i="1"/>
  <c r="X33" i="1" s="1"/>
  <c r="AC33" i="1" s="1"/>
  <c r="W34" i="1"/>
  <c r="X34" i="1" s="1"/>
  <c r="AC34" i="1" s="1"/>
  <c r="W35" i="1"/>
  <c r="X35" i="1" s="1"/>
  <c r="AC35" i="1" s="1"/>
  <c r="W36" i="1"/>
  <c r="X36" i="1" s="1"/>
  <c r="AC36" i="1" s="1"/>
  <c r="W37" i="1"/>
  <c r="X37" i="1" s="1"/>
  <c r="AC37" i="1" s="1"/>
  <c r="W38" i="1"/>
  <c r="X38" i="1" s="1"/>
  <c r="AC38" i="1" s="1"/>
  <c r="W39" i="1"/>
  <c r="X39" i="1" s="1"/>
  <c r="AC39" i="1" s="1"/>
  <c r="W40" i="1"/>
  <c r="X40" i="1" s="1"/>
  <c r="AC40" i="1" s="1"/>
  <c r="W41" i="1"/>
  <c r="X41" i="1" s="1"/>
  <c r="AC41" i="1" s="1"/>
  <c r="W42" i="1"/>
  <c r="X42" i="1" s="1"/>
  <c r="AC42" i="1" s="1"/>
  <c r="W44" i="1"/>
  <c r="X44" i="1" s="1"/>
  <c r="AC44" i="1" s="1"/>
  <c r="W45" i="1"/>
  <c r="X45" i="1" s="1"/>
  <c r="AC45" i="1" s="1"/>
  <c r="W46" i="1"/>
  <c r="X46" i="1" s="1"/>
  <c r="AC46" i="1" s="1"/>
  <c r="W47" i="1"/>
  <c r="X47" i="1" s="1"/>
  <c r="AC47" i="1" s="1"/>
  <c r="W48" i="1"/>
  <c r="X48" i="1" s="1"/>
  <c r="AC48" i="1" s="1"/>
  <c r="W49" i="1"/>
  <c r="X49" i="1" s="1"/>
  <c r="AC49" i="1" s="1"/>
  <c r="W56" i="1"/>
  <c r="X56" i="1" s="1"/>
  <c r="AC56" i="1" s="1"/>
  <c r="W63" i="1"/>
  <c r="X63" i="1" s="1"/>
  <c r="AC63" i="1" s="1"/>
  <c r="W64" i="1"/>
  <c r="X64" i="1" s="1"/>
  <c r="AC64" i="1" s="1"/>
  <c r="W65" i="1"/>
  <c r="X65" i="1" s="1"/>
  <c r="AC65" i="1" s="1"/>
  <c r="X66" i="1"/>
  <c r="W67" i="1"/>
  <c r="X67" i="1"/>
  <c r="W69" i="1"/>
  <c r="X69" i="1" s="1"/>
  <c r="AC69" i="1" s="1"/>
  <c r="W70" i="1"/>
  <c r="X70" i="1" s="1"/>
  <c r="AC70" i="1" s="1"/>
  <c r="W72" i="1"/>
  <c r="X72" i="1" s="1"/>
  <c r="AC72" i="1" s="1"/>
  <c r="W73" i="1"/>
  <c r="X73" i="1" s="1"/>
  <c r="AC73" i="1" s="1"/>
  <c r="W74" i="1"/>
  <c r="X74" i="1" s="1"/>
  <c r="AC74" i="1" s="1"/>
  <c r="W76" i="1"/>
  <c r="X76" i="1" s="1"/>
  <c r="AC76" i="1" s="1"/>
  <c r="W77" i="1"/>
  <c r="X77" i="1" s="1"/>
  <c r="AC77" i="1" s="1"/>
  <c r="W78" i="1"/>
  <c r="X78" i="1" s="1"/>
  <c r="AC78" i="1" s="1"/>
  <c r="W79" i="1"/>
  <c r="X79" i="1" s="1"/>
  <c r="AC79" i="1" s="1"/>
  <c r="W80" i="1"/>
  <c r="X80" i="1" s="1"/>
  <c r="AC80" i="1" s="1"/>
  <c r="W81" i="1"/>
  <c r="X81" i="1" s="1"/>
  <c r="AC81" i="1" s="1"/>
  <c r="W83" i="1"/>
  <c r="X83" i="1" s="1"/>
  <c r="AC83" i="1" s="1"/>
  <c r="W84" i="1"/>
  <c r="X84" i="1" s="1"/>
  <c r="AC84" i="1" s="1"/>
  <c r="W85" i="1"/>
  <c r="X85" i="1" s="1"/>
  <c r="AC85" i="1" s="1"/>
  <c r="W86" i="1"/>
  <c r="X86" i="1" s="1"/>
  <c r="AC86" i="1" s="1"/>
  <c r="W87" i="1"/>
  <c r="W88" i="1"/>
  <c r="X88" i="1" s="1"/>
  <c r="AC88" i="1" s="1"/>
  <c r="W90" i="1"/>
  <c r="X90" i="1" s="1"/>
  <c r="AC90" i="1" s="1"/>
  <c r="W91" i="1"/>
  <c r="W92" i="1"/>
  <c r="X92" i="1" s="1"/>
  <c r="AC92" i="1" s="1"/>
  <c r="W93" i="1"/>
  <c r="X93" i="1" s="1"/>
  <c r="AC93" i="1" s="1"/>
  <c r="W94" i="1"/>
  <c r="X94" i="1" s="1"/>
  <c r="AC94" i="1" s="1"/>
  <c r="W95" i="1"/>
  <c r="X95" i="1" s="1"/>
  <c r="AC95" i="1" s="1"/>
  <c r="W98" i="1"/>
  <c r="X98" i="1" s="1"/>
  <c r="AC98" i="1" s="1"/>
  <c r="W99" i="1"/>
  <c r="X99" i="1" s="1"/>
  <c r="AC99" i="1" s="1"/>
  <c r="W100" i="1"/>
  <c r="X100" i="1" s="1"/>
  <c r="AC100" i="1" s="1"/>
  <c r="W101" i="1"/>
  <c r="X101" i="1" s="1"/>
  <c r="AC101" i="1" s="1"/>
  <c r="W102" i="1"/>
  <c r="X102" i="1" s="1"/>
  <c r="AC102" i="1" s="1"/>
  <c r="X103" i="1"/>
  <c r="W104" i="1"/>
  <c r="X104" i="1" s="1"/>
  <c r="AC104" i="1" s="1"/>
  <c r="W105" i="1"/>
  <c r="X105" i="1" s="1"/>
  <c r="AC105" i="1" s="1"/>
  <c r="W107" i="1"/>
  <c r="X107" i="1" s="1"/>
  <c r="AC107" i="1" s="1"/>
  <c r="W108" i="1"/>
  <c r="X108" i="1" s="1"/>
  <c r="AC108" i="1" s="1"/>
  <c r="W109" i="1"/>
  <c r="X109" i="1" s="1"/>
  <c r="AC109" i="1" s="1"/>
  <c r="X110" i="1"/>
  <c r="W111" i="1"/>
  <c r="X111" i="1" s="1"/>
  <c r="AC111" i="1" s="1"/>
  <c r="W112" i="1"/>
  <c r="X112" i="1" s="1"/>
  <c r="AC112" i="1" s="1"/>
  <c r="W113" i="1"/>
  <c r="X113" i="1" s="1"/>
  <c r="AC113" i="1" s="1"/>
  <c r="W114" i="1"/>
  <c r="X114" i="1" s="1"/>
  <c r="AC114" i="1" s="1"/>
  <c r="W115" i="1"/>
  <c r="X115" i="1" s="1"/>
  <c r="AC115" i="1" s="1"/>
  <c r="W116" i="1"/>
  <c r="X116" i="1" s="1"/>
  <c r="AC116" i="1" s="1"/>
  <c r="W117" i="1"/>
  <c r="X117" i="1" s="1"/>
  <c r="AC117" i="1" s="1"/>
  <c r="W133" i="1"/>
  <c r="X133" i="1" s="1"/>
  <c r="AC133" i="1" s="1"/>
  <c r="W134" i="1"/>
  <c r="X134" i="1" s="1"/>
  <c r="AC134" i="1" s="1"/>
  <c r="W135" i="1"/>
  <c r="X135" i="1" s="1"/>
  <c r="AC135" i="1" s="1"/>
  <c r="W136" i="1"/>
  <c r="X136" i="1" s="1"/>
  <c r="AC136" i="1" s="1"/>
  <c r="W137" i="1"/>
  <c r="X137" i="1" s="1"/>
  <c r="AC137" i="1" s="1"/>
  <c r="W138" i="1"/>
  <c r="X138" i="1" s="1"/>
  <c r="AC138" i="1" s="1"/>
  <c r="W139" i="1"/>
  <c r="X139" i="1" s="1"/>
  <c r="AC139" i="1" s="1"/>
  <c r="W140" i="1"/>
  <c r="X140" i="1" s="1"/>
  <c r="AC140" i="1" s="1"/>
  <c r="W141" i="1"/>
  <c r="X141" i="1" s="1"/>
  <c r="AC141" i="1" s="1"/>
  <c r="W142" i="1"/>
  <c r="X142" i="1" s="1"/>
  <c r="AC142" i="1" s="1"/>
  <c r="W143" i="1"/>
  <c r="X143" i="1" s="1"/>
  <c r="AC143" i="1" s="1"/>
  <c r="W144" i="1"/>
  <c r="X144" i="1" s="1"/>
  <c r="AC144" i="1" s="1"/>
  <c r="W145" i="1"/>
  <c r="X145" i="1" s="1"/>
  <c r="AC145" i="1" s="1"/>
  <c r="W146" i="1"/>
  <c r="X146" i="1" s="1"/>
  <c r="AC146" i="1" s="1"/>
  <c r="W147" i="1"/>
  <c r="X147" i="1" s="1"/>
  <c r="AC147" i="1" s="1"/>
  <c r="W148" i="1"/>
  <c r="X148" i="1" s="1"/>
  <c r="AC148" i="1" s="1"/>
  <c r="W149" i="1"/>
  <c r="X149" i="1" s="1"/>
  <c r="AC149" i="1" s="1"/>
  <c r="W150" i="1"/>
  <c r="X150" i="1" s="1"/>
  <c r="AC150" i="1" s="1"/>
  <c r="W151" i="1"/>
  <c r="X151" i="1" s="1"/>
  <c r="AC151" i="1" s="1"/>
  <c r="W152" i="1"/>
  <c r="X152" i="1" s="1"/>
  <c r="AC152" i="1" s="1"/>
  <c r="W153" i="1"/>
  <c r="X153" i="1" s="1"/>
  <c r="AC153" i="1" s="1"/>
  <c r="W154" i="1"/>
  <c r="X154" i="1" s="1"/>
  <c r="AC154" i="1" s="1"/>
  <c r="W155" i="1"/>
  <c r="X155" i="1" s="1"/>
  <c r="AC155" i="1" s="1"/>
  <c r="W156" i="1"/>
  <c r="X156" i="1" s="1"/>
  <c r="AC156" i="1" s="1"/>
  <c r="W157" i="1"/>
  <c r="X157" i="1" s="1"/>
  <c r="AC157" i="1" s="1"/>
  <c r="W158" i="1"/>
  <c r="X158" i="1" s="1"/>
  <c r="AC158" i="1" s="1"/>
  <c r="W159" i="1"/>
  <c r="X159" i="1" s="1"/>
  <c r="AC159" i="1" s="1"/>
  <c r="W160" i="1"/>
  <c r="X160" i="1" s="1"/>
  <c r="AC160" i="1" s="1"/>
  <c r="W161" i="1"/>
  <c r="X161" i="1" s="1"/>
  <c r="AC161" i="1" s="1"/>
  <c r="W162" i="1"/>
  <c r="X162" i="1" s="1"/>
  <c r="AC162" i="1" s="1"/>
  <c r="W163" i="1"/>
  <c r="X163" i="1" s="1"/>
  <c r="AC163" i="1" s="1"/>
  <c r="W164" i="1"/>
  <c r="X164" i="1" s="1"/>
  <c r="AC164" i="1" s="1"/>
  <c r="W165" i="1"/>
  <c r="X165" i="1" s="1"/>
  <c r="AC165" i="1" s="1"/>
  <c r="W166" i="1"/>
  <c r="X166" i="1" s="1"/>
  <c r="AC166" i="1" s="1"/>
  <c r="W167" i="1"/>
  <c r="X167" i="1" s="1"/>
  <c r="AC167" i="1" s="1"/>
  <c r="W168" i="1"/>
  <c r="X168" i="1" s="1"/>
  <c r="AC168" i="1" s="1"/>
  <c r="W169" i="1"/>
  <c r="X169" i="1" s="1"/>
  <c r="AC169" i="1" s="1"/>
  <c r="W170" i="1"/>
  <c r="X170" i="1" s="1"/>
  <c r="AC170" i="1" s="1"/>
  <c r="W171" i="1"/>
  <c r="X171" i="1" s="1"/>
  <c r="AC171" i="1" s="1"/>
  <c r="W172" i="1"/>
  <c r="X172" i="1" s="1"/>
  <c r="AC172" i="1" s="1"/>
  <c r="W173" i="1"/>
  <c r="X173" i="1" s="1"/>
  <c r="AC173" i="1" s="1"/>
  <c r="W174" i="1"/>
  <c r="X174" i="1" s="1"/>
  <c r="AC174" i="1" s="1"/>
  <c r="W175" i="1"/>
  <c r="X175" i="1" s="1"/>
  <c r="AC175" i="1" s="1"/>
  <c r="W176" i="1"/>
  <c r="X176" i="1" s="1"/>
  <c r="AC176" i="1" s="1"/>
  <c r="W177" i="1"/>
  <c r="X177" i="1" s="1"/>
  <c r="AC177" i="1" s="1"/>
  <c r="W178" i="1"/>
  <c r="X178" i="1" s="1"/>
  <c r="AC178" i="1" s="1"/>
  <c r="W179" i="1"/>
  <c r="X179" i="1" s="1"/>
  <c r="AC179" i="1" s="1"/>
  <c r="W180" i="1"/>
  <c r="X180" i="1" s="1"/>
  <c r="AC180" i="1" s="1"/>
  <c r="W181" i="1"/>
  <c r="X181" i="1" s="1"/>
  <c r="AC181" i="1" s="1"/>
  <c r="W182" i="1"/>
  <c r="X182" i="1" s="1"/>
  <c r="AC182" i="1" s="1"/>
  <c r="W183" i="1"/>
  <c r="X183" i="1" s="1"/>
  <c r="AC183" i="1" s="1"/>
  <c r="W184" i="1"/>
  <c r="X184" i="1" s="1"/>
  <c r="AC184" i="1" s="1"/>
  <c r="W185" i="1"/>
  <c r="X185" i="1" s="1"/>
  <c r="AC185" i="1" s="1"/>
  <c r="W186" i="1"/>
  <c r="X186" i="1" s="1"/>
  <c r="AC186" i="1" s="1"/>
  <c r="W187" i="1"/>
  <c r="X187" i="1" s="1"/>
  <c r="AC187" i="1" s="1"/>
  <c r="W188" i="1"/>
  <c r="X188" i="1" s="1"/>
  <c r="AC188" i="1" s="1"/>
  <c r="W189" i="1"/>
  <c r="X189" i="1" s="1"/>
  <c r="AC189" i="1" s="1"/>
  <c r="W190" i="1"/>
  <c r="X190" i="1" s="1"/>
  <c r="AC190" i="1" s="1"/>
  <c r="W191" i="1"/>
  <c r="X191" i="1" s="1"/>
  <c r="AC191" i="1" s="1"/>
  <c r="W192" i="1"/>
  <c r="X192" i="1" s="1"/>
  <c r="AC192" i="1" s="1"/>
  <c r="W193" i="1"/>
  <c r="X193" i="1" s="1"/>
  <c r="AC193" i="1" s="1"/>
  <c r="W194" i="1"/>
  <c r="X194" i="1" s="1"/>
  <c r="AC194" i="1" s="1"/>
  <c r="W195" i="1"/>
  <c r="X195" i="1" s="1"/>
  <c r="AC195" i="1" s="1"/>
  <c r="W196" i="1"/>
  <c r="X196" i="1" s="1"/>
  <c r="AC196" i="1" s="1"/>
  <c r="W197" i="1"/>
  <c r="X197" i="1" s="1"/>
  <c r="AC197" i="1" s="1"/>
  <c r="W198" i="1"/>
  <c r="X198" i="1" s="1"/>
  <c r="AC198" i="1" s="1"/>
  <c r="W199" i="1"/>
  <c r="X199" i="1" s="1"/>
  <c r="AC199" i="1" s="1"/>
  <c r="W200" i="1"/>
  <c r="X200" i="1" s="1"/>
  <c r="AC200" i="1" s="1"/>
  <c r="W201" i="1"/>
  <c r="X201" i="1" s="1"/>
  <c r="AC201" i="1" s="1"/>
  <c r="W202" i="1"/>
  <c r="X202" i="1" s="1"/>
  <c r="AC202" i="1" s="1"/>
  <c r="W203" i="1"/>
  <c r="X203" i="1" s="1"/>
  <c r="AC203" i="1" s="1"/>
  <c r="W204" i="1"/>
  <c r="X204" i="1" s="1"/>
  <c r="AC204" i="1" s="1"/>
  <c r="W205" i="1"/>
  <c r="X205" i="1" s="1"/>
  <c r="AC205" i="1" s="1"/>
  <c r="W206" i="1"/>
  <c r="X206" i="1" s="1"/>
  <c r="AC206" i="1" s="1"/>
  <c r="W207" i="1"/>
  <c r="X207" i="1" s="1"/>
  <c r="AC207" i="1" s="1"/>
  <c r="W208" i="1"/>
  <c r="X208" i="1" s="1"/>
  <c r="AC208" i="1" s="1"/>
  <c r="W209" i="1"/>
  <c r="X209" i="1" s="1"/>
  <c r="AC209" i="1" s="1"/>
  <c r="W210" i="1"/>
  <c r="X210" i="1" s="1"/>
  <c r="AC210" i="1" s="1"/>
  <c r="W211" i="1"/>
  <c r="X211" i="1" s="1"/>
  <c r="AC211" i="1" s="1"/>
  <c r="W212" i="1"/>
  <c r="X212" i="1" s="1"/>
  <c r="AC212" i="1" s="1"/>
  <c r="W213" i="1"/>
  <c r="X213" i="1" s="1"/>
  <c r="AC213" i="1" s="1"/>
  <c r="W214" i="1"/>
  <c r="X214" i="1" s="1"/>
  <c r="AC214" i="1" s="1"/>
  <c r="W215" i="1"/>
  <c r="X215" i="1" s="1"/>
  <c r="AC215" i="1" s="1"/>
  <c r="W216" i="1"/>
  <c r="X216" i="1" s="1"/>
  <c r="AC216" i="1" s="1"/>
  <c r="W217" i="1"/>
  <c r="X217" i="1" s="1"/>
  <c r="AC217" i="1" s="1"/>
  <c r="W218" i="1"/>
  <c r="X218" i="1" s="1"/>
  <c r="AC218" i="1" s="1"/>
  <c r="W219" i="1"/>
  <c r="X219" i="1" s="1"/>
  <c r="AC219" i="1" s="1"/>
  <c r="W220" i="1"/>
  <c r="X220" i="1" s="1"/>
  <c r="AC220" i="1" s="1"/>
  <c r="W221" i="1"/>
  <c r="X221" i="1" s="1"/>
  <c r="AC221" i="1" s="1"/>
  <c r="W222" i="1"/>
  <c r="X222" i="1" s="1"/>
  <c r="AC222" i="1" s="1"/>
  <c r="W223" i="1"/>
  <c r="X223" i="1" s="1"/>
  <c r="AC223" i="1" s="1"/>
  <c r="W224" i="1"/>
  <c r="X224" i="1" s="1"/>
  <c r="AC224" i="1" s="1"/>
  <c r="W225" i="1"/>
  <c r="X225" i="1" s="1"/>
  <c r="AC225" i="1" s="1"/>
  <c r="W226" i="1"/>
  <c r="X226" i="1" s="1"/>
  <c r="AC226" i="1" s="1"/>
  <c r="W227" i="1"/>
  <c r="X227" i="1" s="1"/>
  <c r="AC227" i="1" s="1"/>
  <c r="W228" i="1"/>
  <c r="X228" i="1" s="1"/>
  <c r="AC228" i="1" s="1"/>
  <c r="W229" i="1"/>
  <c r="X229" i="1" s="1"/>
  <c r="AC229" i="1" s="1"/>
  <c r="W230" i="1"/>
  <c r="X230" i="1" s="1"/>
  <c r="AC230" i="1" s="1"/>
  <c r="W231" i="1"/>
  <c r="X231" i="1" s="1"/>
  <c r="AC231" i="1" s="1"/>
  <c r="W232" i="1"/>
  <c r="X232" i="1" s="1"/>
  <c r="AC232" i="1" s="1"/>
  <c r="W233" i="1"/>
  <c r="X233" i="1" s="1"/>
  <c r="AC233" i="1" s="1"/>
  <c r="W234" i="1"/>
  <c r="X234" i="1" s="1"/>
  <c r="AC234" i="1" s="1"/>
  <c r="W235" i="1"/>
  <c r="X235" i="1" s="1"/>
  <c r="AC235" i="1" s="1"/>
  <c r="W236" i="1"/>
  <c r="X236" i="1" s="1"/>
  <c r="AC236" i="1" s="1"/>
  <c r="W237" i="1"/>
  <c r="X237" i="1" s="1"/>
  <c r="AC237" i="1" s="1"/>
  <c r="W238" i="1"/>
  <c r="X238" i="1" s="1"/>
  <c r="AC238" i="1" s="1"/>
  <c r="W239" i="1"/>
  <c r="X239" i="1" s="1"/>
  <c r="AC239" i="1" s="1"/>
  <c r="W240" i="1"/>
  <c r="X240" i="1" s="1"/>
  <c r="AC240" i="1" s="1"/>
  <c r="W241" i="1"/>
  <c r="X241" i="1" s="1"/>
  <c r="AC241" i="1" s="1"/>
  <c r="W242" i="1"/>
  <c r="X242" i="1" s="1"/>
  <c r="AC242" i="1" s="1"/>
  <c r="W243" i="1"/>
  <c r="X243" i="1" s="1"/>
  <c r="AC243" i="1" s="1"/>
  <c r="W244" i="1"/>
  <c r="X244" i="1" s="1"/>
  <c r="AC244" i="1" s="1"/>
  <c r="W245" i="1"/>
  <c r="X245" i="1" s="1"/>
  <c r="AC245" i="1" s="1"/>
  <c r="W246" i="1"/>
  <c r="X246" i="1" s="1"/>
  <c r="AC246" i="1" s="1"/>
  <c r="W247" i="1"/>
  <c r="X247" i="1" s="1"/>
  <c r="AC247" i="1" s="1"/>
  <c r="W248" i="1"/>
  <c r="X248" i="1" s="1"/>
  <c r="AC248" i="1" s="1"/>
  <c r="W249" i="1"/>
  <c r="X249" i="1" s="1"/>
  <c r="AC249" i="1" s="1"/>
  <c r="W250" i="1"/>
  <c r="X250" i="1" s="1"/>
  <c r="AC250" i="1" s="1"/>
  <c r="W251" i="1"/>
  <c r="X251" i="1" s="1"/>
  <c r="AC251" i="1" s="1"/>
  <c r="W252" i="1"/>
  <c r="X252" i="1" s="1"/>
  <c r="AC252" i="1" s="1"/>
  <c r="W253" i="1"/>
  <c r="X253" i="1" s="1"/>
  <c r="AC253" i="1" s="1"/>
  <c r="W254" i="1"/>
  <c r="X254" i="1" s="1"/>
  <c r="AC254" i="1" s="1"/>
  <c r="W255" i="1"/>
  <c r="X255" i="1" s="1"/>
  <c r="AC255" i="1" s="1"/>
  <c r="W256" i="1"/>
  <c r="X256" i="1" s="1"/>
  <c r="AC256" i="1" s="1"/>
  <c r="W257" i="1"/>
  <c r="X257" i="1" s="1"/>
  <c r="AC257" i="1" s="1"/>
  <c r="W258" i="1"/>
  <c r="X258" i="1" s="1"/>
  <c r="AC258" i="1" s="1"/>
  <c r="W259" i="1"/>
  <c r="X259" i="1" s="1"/>
  <c r="AC259" i="1" s="1"/>
  <c r="W260" i="1"/>
  <c r="X260" i="1" s="1"/>
  <c r="AC260" i="1" s="1"/>
  <c r="W261" i="1"/>
  <c r="X261" i="1" s="1"/>
  <c r="AC261" i="1" s="1"/>
  <c r="W262" i="1"/>
  <c r="X262" i="1" s="1"/>
  <c r="AC262" i="1" s="1"/>
  <c r="W263" i="1"/>
  <c r="X263" i="1" s="1"/>
  <c r="AC263" i="1" s="1"/>
  <c r="W264" i="1"/>
  <c r="X264" i="1" s="1"/>
  <c r="AC264" i="1" s="1"/>
  <c r="W265" i="1"/>
  <c r="X265" i="1" s="1"/>
  <c r="AC265" i="1" s="1"/>
  <c r="W266" i="1"/>
  <c r="X266" i="1" s="1"/>
  <c r="AC266" i="1" s="1"/>
  <c r="W267" i="1"/>
  <c r="X267" i="1" s="1"/>
  <c r="AC267" i="1" s="1"/>
  <c r="W268" i="1"/>
  <c r="X268" i="1" s="1"/>
  <c r="AC268" i="1" s="1"/>
  <c r="W269" i="1"/>
  <c r="X269" i="1" s="1"/>
  <c r="AC269" i="1" s="1"/>
  <c r="W270" i="1"/>
  <c r="X270" i="1" s="1"/>
  <c r="AC270" i="1" s="1"/>
  <c r="W271" i="1"/>
  <c r="X271" i="1" s="1"/>
  <c r="AC271" i="1" s="1"/>
  <c r="W272" i="1"/>
  <c r="X272" i="1" s="1"/>
  <c r="AC272" i="1" s="1"/>
  <c r="W273" i="1"/>
  <c r="X273" i="1" s="1"/>
  <c r="AC273" i="1" s="1"/>
  <c r="W274" i="1"/>
  <c r="X274" i="1" s="1"/>
  <c r="AC274" i="1" s="1"/>
  <c r="W275" i="1"/>
  <c r="X275" i="1" s="1"/>
  <c r="AC275" i="1" s="1"/>
  <c r="W276" i="1"/>
  <c r="X276" i="1" s="1"/>
  <c r="AC276" i="1" s="1"/>
  <c r="W277" i="1"/>
  <c r="X277" i="1" s="1"/>
  <c r="AC277" i="1" s="1"/>
  <c r="W278" i="1"/>
  <c r="X278" i="1" s="1"/>
  <c r="AC278" i="1" s="1"/>
  <c r="W279" i="1"/>
  <c r="X279" i="1" s="1"/>
  <c r="AC279" i="1" s="1"/>
  <c r="W280" i="1"/>
  <c r="X280" i="1" s="1"/>
  <c r="AC280" i="1" s="1"/>
  <c r="W281" i="1"/>
  <c r="X281" i="1" s="1"/>
  <c r="AC281" i="1" s="1"/>
  <c r="W282" i="1"/>
  <c r="X282" i="1" s="1"/>
  <c r="AC282" i="1" s="1"/>
  <c r="W283" i="1"/>
  <c r="X283" i="1" s="1"/>
  <c r="AC283" i="1" s="1"/>
  <c r="W284" i="1"/>
  <c r="X284" i="1" s="1"/>
  <c r="AC284" i="1" s="1"/>
  <c r="W285" i="1"/>
  <c r="X285" i="1" s="1"/>
  <c r="AC285" i="1" s="1"/>
  <c r="W286" i="1"/>
  <c r="X286" i="1" s="1"/>
  <c r="AC286" i="1" s="1"/>
  <c r="W287" i="1"/>
  <c r="X287" i="1" s="1"/>
  <c r="AC287" i="1" s="1"/>
  <c r="W288" i="1"/>
  <c r="X288" i="1" s="1"/>
  <c r="AC288" i="1" s="1"/>
  <c r="W289" i="1"/>
  <c r="X289" i="1" s="1"/>
  <c r="AC289" i="1" s="1"/>
  <c r="W290" i="1"/>
  <c r="X290" i="1" s="1"/>
  <c r="AC290" i="1" s="1"/>
  <c r="W291" i="1"/>
  <c r="X291" i="1" s="1"/>
  <c r="AC291" i="1" s="1"/>
  <c r="W292" i="1"/>
  <c r="X292" i="1" s="1"/>
  <c r="AC292" i="1" s="1"/>
  <c r="W293" i="1"/>
  <c r="X293" i="1" s="1"/>
  <c r="AC293" i="1" s="1"/>
  <c r="W294" i="1"/>
  <c r="X294" i="1" s="1"/>
  <c r="AC294" i="1" s="1"/>
  <c r="W295" i="1"/>
  <c r="X295" i="1" s="1"/>
  <c r="AC295" i="1" s="1"/>
  <c r="W296" i="1"/>
  <c r="X296" i="1" s="1"/>
  <c r="AC296" i="1" s="1"/>
  <c r="W297" i="1"/>
  <c r="X297" i="1" s="1"/>
  <c r="AC297" i="1" s="1"/>
  <c r="W298" i="1"/>
  <c r="X298" i="1" s="1"/>
  <c r="AC298" i="1" s="1"/>
  <c r="W299" i="1"/>
  <c r="X299" i="1" s="1"/>
  <c r="AC299" i="1" s="1"/>
  <c r="W300" i="1"/>
  <c r="X300" i="1" s="1"/>
  <c r="AC300" i="1" s="1"/>
  <c r="W301" i="1"/>
  <c r="X301" i="1" s="1"/>
  <c r="AC301" i="1" s="1"/>
  <c r="W302" i="1"/>
  <c r="X302" i="1" s="1"/>
  <c r="AC302" i="1" s="1"/>
  <c r="W303" i="1"/>
  <c r="X303" i="1" s="1"/>
  <c r="AC303" i="1" s="1"/>
  <c r="W304" i="1"/>
  <c r="X304" i="1" s="1"/>
  <c r="AC304" i="1" s="1"/>
  <c r="W305" i="1"/>
  <c r="X305" i="1" s="1"/>
  <c r="AC305" i="1" s="1"/>
  <c r="W306" i="1"/>
  <c r="X306" i="1" s="1"/>
  <c r="AC306" i="1" s="1"/>
  <c r="W307" i="1"/>
  <c r="X307" i="1" s="1"/>
  <c r="AC307" i="1" s="1"/>
  <c r="W308" i="1"/>
  <c r="X308" i="1" s="1"/>
  <c r="AC308" i="1" s="1"/>
  <c r="W309" i="1"/>
  <c r="X309" i="1" s="1"/>
  <c r="AC309" i="1" s="1"/>
  <c r="W310" i="1"/>
  <c r="X310" i="1" s="1"/>
  <c r="AC310" i="1" s="1"/>
  <c r="W311" i="1"/>
  <c r="X311" i="1" s="1"/>
  <c r="AC311" i="1" s="1"/>
  <c r="W312" i="1"/>
  <c r="X312" i="1" s="1"/>
  <c r="AC312" i="1" s="1"/>
  <c r="W313" i="1"/>
  <c r="X313" i="1" s="1"/>
  <c r="AC313" i="1" s="1"/>
  <c r="W314" i="1"/>
  <c r="X314" i="1" s="1"/>
  <c r="AC314" i="1" s="1"/>
  <c r="W315" i="1"/>
  <c r="X315" i="1" s="1"/>
  <c r="AC315" i="1" s="1"/>
  <c r="W316" i="1"/>
  <c r="X316" i="1" s="1"/>
  <c r="AC316" i="1" s="1"/>
  <c r="W317" i="1"/>
  <c r="X317" i="1" s="1"/>
  <c r="AC317" i="1" s="1"/>
  <c r="W318" i="1"/>
  <c r="X318" i="1" s="1"/>
  <c r="AC318" i="1" s="1"/>
  <c r="W319" i="1"/>
  <c r="X319" i="1" s="1"/>
  <c r="AC319" i="1" s="1"/>
  <c r="W320" i="1"/>
  <c r="X320" i="1" s="1"/>
  <c r="AC320" i="1" s="1"/>
  <c r="W321" i="1"/>
  <c r="X321" i="1" s="1"/>
  <c r="AC321" i="1" s="1"/>
  <c r="W322" i="1"/>
  <c r="X322" i="1" s="1"/>
  <c r="AC322" i="1" s="1"/>
  <c r="W323" i="1"/>
  <c r="X323" i="1" s="1"/>
  <c r="AC323" i="1" s="1"/>
  <c r="W324" i="1"/>
  <c r="X324" i="1" s="1"/>
  <c r="AC324" i="1" s="1"/>
  <c r="W325" i="1"/>
  <c r="X325" i="1" s="1"/>
  <c r="AC325" i="1" s="1"/>
  <c r="W326" i="1"/>
  <c r="X326" i="1" s="1"/>
  <c r="AC326" i="1" s="1"/>
  <c r="W327" i="1"/>
  <c r="X327" i="1" s="1"/>
  <c r="AC327" i="1" s="1"/>
  <c r="W328" i="1"/>
  <c r="X328" i="1" s="1"/>
  <c r="AC328" i="1" s="1"/>
  <c r="W329" i="1"/>
  <c r="X329" i="1" s="1"/>
  <c r="AC329" i="1" s="1"/>
  <c r="W330" i="1"/>
  <c r="X330" i="1" s="1"/>
  <c r="AC330" i="1" s="1"/>
  <c r="W331" i="1"/>
  <c r="X331" i="1" s="1"/>
  <c r="AC331" i="1" s="1"/>
  <c r="W332" i="1"/>
  <c r="X332" i="1" s="1"/>
  <c r="AC332" i="1" s="1"/>
  <c r="W333" i="1"/>
  <c r="X333" i="1" s="1"/>
  <c r="AC333" i="1" s="1"/>
  <c r="W334" i="1"/>
  <c r="X334" i="1" s="1"/>
  <c r="AC334" i="1" s="1"/>
  <c r="W335" i="1"/>
  <c r="X335" i="1" s="1"/>
  <c r="AC335" i="1" s="1"/>
  <c r="W336" i="1"/>
  <c r="X336" i="1" s="1"/>
  <c r="AC336" i="1" s="1"/>
  <c r="W337" i="1"/>
  <c r="X337" i="1" s="1"/>
  <c r="AC337" i="1" s="1"/>
  <c r="W338" i="1"/>
  <c r="X338" i="1" s="1"/>
  <c r="AC338" i="1" s="1"/>
  <c r="W339" i="1"/>
  <c r="X339" i="1" s="1"/>
  <c r="AC339" i="1" s="1"/>
  <c r="W340" i="1"/>
  <c r="X340" i="1" s="1"/>
  <c r="AC340" i="1" s="1"/>
  <c r="W341" i="1"/>
  <c r="X341" i="1" s="1"/>
  <c r="AC341" i="1" s="1"/>
  <c r="W342" i="1"/>
  <c r="X342" i="1" s="1"/>
  <c r="AC342" i="1" s="1"/>
  <c r="W343" i="1"/>
  <c r="X343" i="1" s="1"/>
  <c r="AC343" i="1" s="1"/>
  <c r="W344" i="1"/>
  <c r="X344" i="1" s="1"/>
  <c r="AC344" i="1" s="1"/>
  <c r="W345" i="1"/>
  <c r="X345" i="1" s="1"/>
  <c r="AC345" i="1" s="1"/>
  <c r="W346" i="1"/>
  <c r="X346" i="1" s="1"/>
  <c r="AC346" i="1" s="1"/>
  <c r="W347" i="1"/>
  <c r="X347" i="1" s="1"/>
  <c r="AC347" i="1" s="1"/>
  <c r="W348" i="1"/>
  <c r="X348" i="1" s="1"/>
  <c r="AC348" i="1" s="1"/>
  <c r="W349" i="1"/>
  <c r="X349" i="1" s="1"/>
  <c r="AC349" i="1" s="1"/>
  <c r="W350" i="1"/>
  <c r="X350" i="1" s="1"/>
  <c r="AC350" i="1" s="1"/>
  <c r="W351" i="1"/>
  <c r="X351" i="1" s="1"/>
  <c r="AC351" i="1" s="1"/>
  <c r="W352" i="1"/>
  <c r="X352" i="1" s="1"/>
  <c r="AC352" i="1" s="1"/>
  <c r="W353" i="1"/>
  <c r="X353" i="1" s="1"/>
  <c r="AC353" i="1" s="1"/>
  <c r="W354" i="1"/>
  <c r="X354" i="1" s="1"/>
  <c r="AC354" i="1" s="1"/>
  <c r="W355" i="1"/>
  <c r="X355" i="1" s="1"/>
  <c r="AC355" i="1" s="1"/>
  <c r="W356" i="1"/>
  <c r="X356" i="1" s="1"/>
  <c r="AC356" i="1" s="1"/>
  <c r="W357" i="1"/>
  <c r="X357" i="1" s="1"/>
  <c r="AC357" i="1" s="1"/>
  <c r="W358" i="1"/>
  <c r="X358" i="1" s="1"/>
  <c r="AC358" i="1" s="1"/>
  <c r="W359" i="1"/>
  <c r="X359" i="1" s="1"/>
  <c r="AC359" i="1" s="1"/>
  <c r="W360" i="1"/>
  <c r="X360" i="1" s="1"/>
  <c r="AC360" i="1" s="1"/>
  <c r="W361" i="1"/>
  <c r="X361" i="1" s="1"/>
  <c r="AC361" i="1" s="1"/>
  <c r="W362" i="1"/>
  <c r="X362" i="1" s="1"/>
  <c r="AC362" i="1" s="1"/>
  <c r="W363" i="1"/>
  <c r="X363" i="1" s="1"/>
  <c r="AC363" i="1" s="1"/>
  <c r="W364" i="1"/>
  <c r="X364" i="1" s="1"/>
  <c r="AC364" i="1" s="1"/>
  <c r="W365" i="1"/>
  <c r="X365" i="1" s="1"/>
  <c r="AC365" i="1" s="1"/>
  <c r="W366" i="1"/>
  <c r="X366" i="1" s="1"/>
  <c r="AC366" i="1" s="1"/>
  <c r="W367" i="1"/>
  <c r="X367" i="1" s="1"/>
  <c r="AC367" i="1" s="1"/>
  <c r="W368" i="1"/>
  <c r="X368" i="1" s="1"/>
  <c r="AC368" i="1" s="1"/>
  <c r="W369" i="1"/>
  <c r="X369" i="1" s="1"/>
  <c r="AC369" i="1" s="1"/>
  <c r="W370" i="1"/>
  <c r="X370" i="1" s="1"/>
  <c r="AC370" i="1" s="1"/>
  <c r="W371" i="1"/>
  <c r="X371" i="1" s="1"/>
  <c r="AC371" i="1" s="1"/>
  <c r="W372" i="1"/>
  <c r="X372" i="1" s="1"/>
  <c r="AC372" i="1" s="1"/>
  <c r="W373" i="1"/>
  <c r="X373" i="1" s="1"/>
  <c r="AC373" i="1" s="1"/>
  <c r="W374" i="1"/>
  <c r="X374" i="1" s="1"/>
  <c r="AC374" i="1" s="1"/>
  <c r="W375" i="1"/>
  <c r="X375" i="1" s="1"/>
  <c r="AC375" i="1" s="1"/>
  <c r="W376" i="1"/>
  <c r="X376" i="1" s="1"/>
  <c r="AC376" i="1" s="1"/>
  <c r="W377" i="1"/>
  <c r="X377" i="1" s="1"/>
  <c r="AC377" i="1" s="1"/>
  <c r="W378" i="1"/>
  <c r="X378" i="1" s="1"/>
  <c r="AC378" i="1" s="1"/>
  <c r="W379" i="1"/>
  <c r="X379" i="1" s="1"/>
  <c r="AC379" i="1" s="1"/>
  <c r="W380" i="1"/>
  <c r="X380" i="1" s="1"/>
  <c r="AC380" i="1" s="1"/>
  <c r="W381" i="1"/>
  <c r="X381" i="1" s="1"/>
  <c r="AC381" i="1" s="1"/>
  <c r="W382" i="1"/>
  <c r="X382" i="1" s="1"/>
  <c r="AC382" i="1" s="1"/>
  <c r="W383" i="1"/>
  <c r="X383" i="1" s="1"/>
  <c r="AC383" i="1" s="1"/>
  <c r="W384" i="1"/>
  <c r="X384" i="1" s="1"/>
  <c r="AC384" i="1" s="1"/>
  <c r="W385" i="1"/>
  <c r="X385" i="1" s="1"/>
  <c r="AC385" i="1" s="1"/>
  <c r="W386" i="1"/>
  <c r="X386" i="1" s="1"/>
  <c r="AC386" i="1" s="1"/>
  <c r="W387" i="1"/>
  <c r="X387" i="1" s="1"/>
  <c r="AC387" i="1" s="1"/>
  <c r="W388" i="1"/>
  <c r="X388" i="1" s="1"/>
  <c r="AC388" i="1" s="1"/>
  <c r="W389" i="1"/>
  <c r="X389" i="1" s="1"/>
  <c r="AC389" i="1" s="1"/>
  <c r="W390" i="1"/>
  <c r="X390" i="1" s="1"/>
  <c r="AC390" i="1" s="1"/>
  <c r="W391" i="1"/>
  <c r="X391" i="1" s="1"/>
  <c r="AC391" i="1" s="1"/>
  <c r="W392" i="1"/>
  <c r="X392" i="1" s="1"/>
  <c r="AC392" i="1" s="1"/>
  <c r="W393" i="1"/>
  <c r="X393" i="1" s="1"/>
  <c r="AC393" i="1" s="1"/>
  <c r="W394" i="1"/>
  <c r="X394" i="1" s="1"/>
  <c r="AC394" i="1" s="1"/>
  <c r="W408" i="1"/>
  <c r="X408" i="1" s="1"/>
  <c r="AC408" i="1" s="1"/>
  <c r="W409" i="1"/>
  <c r="X409" i="1" s="1"/>
  <c r="AC409" i="1" s="1"/>
  <c r="W410" i="1"/>
  <c r="X410" i="1" s="1"/>
  <c r="AC410" i="1" s="1"/>
  <c r="W411" i="1"/>
  <c r="X411" i="1" s="1"/>
  <c r="AC411" i="1" s="1"/>
  <c r="W412" i="1"/>
  <c r="X412" i="1" s="1"/>
  <c r="AC412" i="1" s="1"/>
  <c r="W413" i="1"/>
  <c r="X413" i="1" s="1"/>
  <c r="AC413" i="1" s="1"/>
  <c r="W414" i="1"/>
  <c r="X414" i="1" s="1"/>
  <c r="AC414" i="1" s="1"/>
  <c r="W415" i="1"/>
  <c r="X415" i="1" s="1"/>
  <c r="AC415" i="1" s="1"/>
  <c r="W416" i="1"/>
  <c r="X416" i="1" s="1"/>
  <c r="AC416" i="1" s="1"/>
  <c r="W448" i="1"/>
  <c r="X448" i="1" s="1"/>
  <c r="AC448" i="1" s="1"/>
  <c r="W449" i="1"/>
  <c r="X449" i="1" s="1"/>
  <c r="AC449" i="1" s="1"/>
  <c r="W450" i="1"/>
  <c r="X450" i="1" s="1"/>
  <c r="AC450" i="1" s="1"/>
  <c r="X451" i="1"/>
  <c r="W452" i="1"/>
  <c r="X452" i="1" s="1"/>
  <c r="AC452" i="1" s="1"/>
  <c r="W453" i="1"/>
  <c r="X453" i="1" s="1"/>
  <c r="AC453" i="1" s="1"/>
  <c r="W454" i="1"/>
  <c r="X454" i="1" s="1"/>
  <c r="AC454" i="1" s="1"/>
  <c r="W455" i="1"/>
  <c r="X455" i="1" s="1"/>
  <c r="AC455" i="1" s="1"/>
  <c r="W456" i="1"/>
  <c r="V456" i="1" s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81" i="1"/>
  <c r="X481" i="1" s="1"/>
  <c r="AC481" i="1" s="1"/>
  <c r="W482" i="1"/>
  <c r="X482" i="1" s="1"/>
  <c r="AC482" i="1" s="1"/>
  <c r="W483" i="1"/>
  <c r="X483" i="1" s="1"/>
  <c r="AC483" i="1" s="1"/>
  <c r="W484" i="1"/>
  <c r="X484" i="1" s="1"/>
  <c r="AC484" i="1" s="1"/>
  <c r="W485" i="1"/>
  <c r="X485" i="1" s="1"/>
  <c r="AC485" i="1" s="1"/>
  <c r="W486" i="1"/>
  <c r="X486" i="1" s="1"/>
  <c r="AC486" i="1" s="1"/>
  <c r="W487" i="1"/>
  <c r="X487" i="1" s="1"/>
  <c r="AC487" i="1" s="1"/>
  <c r="W488" i="1"/>
  <c r="X488" i="1" s="1"/>
  <c r="AC488" i="1" s="1"/>
  <c r="W489" i="1"/>
  <c r="X489" i="1" s="1"/>
  <c r="AC489" i="1" s="1"/>
  <c r="W490" i="1"/>
  <c r="X490" i="1" s="1"/>
  <c r="AC490" i="1" s="1"/>
  <c r="W491" i="1"/>
  <c r="X491" i="1" s="1"/>
  <c r="AC491" i="1" s="1"/>
  <c r="W496" i="1"/>
  <c r="X496" i="1" s="1"/>
  <c r="AC496" i="1" s="1"/>
  <c r="W497" i="1"/>
  <c r="X497" i="1" s="1"/>
  <c r="AC497" i="1" s="1"/>
  <c r="W498" i="1"/>
  <c r="X498" i="1" s="1"/>
  <c r="AC498" i="1" s="1"/>
  <c r="W499" i="1"/>
  <c r="X499" i="1" s="1"/>
  <c r="AC499" i="1" s="1"/>
  <c r="W500" i="1"/>
  <c r="X500" i="1" s="1"/>
  <c r="AC500" i="1" s="1"/>
  <c r="W501" i="1"/>
  <c r="X501" i="1" s="1"/>
  <c r="AC501" i="1" s="1"/>
  <c r="W502" i="1"/>
  <c r="X502" i="1" s="1"/>
  <c r="AC502" i="1" s="1"/>
  <c r="W503" i="1"/>
  <c r="X503" i="1" s="1"/>
  <c r="AC503" i="1" s="1"/>
  <c r="W504" i="1"/>
  <c r="X504" i="1" s="1"/>
  <c r="AC504" i="1" s="1"/>
  <c r="W505" i="1"/>
  <c r="X505" i="1" s="1"/>
  <c r="AC505" i="1" s="1"/>
  <c r="W506" i="1"/>
  <c r="X506" i="1" s="1"/>
  <c r="AC506" i="1" s="1"/>
  <c r="W507" i="1"/>
  <c r="X507" i="1" s="1"/>
  <c r="AC507" i="1" s="1"/>
  <c r="W508" i="1"/>
  <c r="X508" i="1" s="1"/>
  <c r="AC508" i="1" s="1"/>
  <c r="W509" i="1"/>
  <c r="X509" i="1" s="1"/>
  <c r="AC509" i="1" s="1"/>
  <c r="W510" i="1"/>
  <c r="X510" i="1" s="1"/>
  <c r="AC510" i="1" s="1"/>
  <c r="W511" i="1"/>
  <c r="X511" i="1" s="1"/>
  <c r="AC511" i="1" s="1"/>
  <c r="W512" i="1"/>
  <c r="X512" i="1" s="1"/>
  <c r="AC512" i="1" s="1"/>
  <c r="W513" i="1"/>
  <c r="X513" i="1" s="1"/>
  <c r="AC513" i="1" s="1"/>
  <c r="W514" i="1"/>
  <c r="X514" i="1" s="1"/>
  <c r="AC514" i="1" s="1"/>
  <c r="W515" i="1"/>
  <c r="X515" i="1" s="1"/>
  <c r="AC515" i="1" s="1"/>
  <c r="W516" i="1"/>
  <c r="X516" i="1" s="1"/>
  <c r="AC516" i="1" s="1"/>
  <c r="W517" i="1"/>
  <c r="X517" i="1" s="1"/>
  <c r="AC517" i="1" s="1"/>
  <c r="W518" i="1"/>
  <c r="X518" i="1" s="1"/>
  <c r="AC518" i="1" s="1"/>
  <c r="W519" i="1"/>
  <c r="X519" i="1" s="1"/>
  <c r="AC519" i="1" s="1"/>
  <c r="W520" i="1"/>
  <c r="X520" i="1" s="1"/>
  <c r="AC520" i="1" s="1"/>
  <c r="W521" i="1"/>
  <c r="X521" i="1" s="1"/>
  <c r="AC521" i="1" s="1"/>
  <c r="W522" i="1"/>
  <c r="X522" i="1" s="1"/>
  <c r="AC522" i="1" s="1"/>
  <c r="W523" i="1"/>
  <c r="X523" i="1" s="1"/>
  <c r="AC523" i="1" s="1"/>
  <c r="W524" i="1"/>
  <c r="X524" i="1" s="1"/>
  <c r="AC524" i="1" s="1"/>
  <c r="W548" i="1"/>
  <c r="X548" i="1" s="1"/>
  <c r="AC548" i="1" s="1"/>
  <c r="W549" i="1"/>
  <c r="X549" i="1" s="1"/>
  <c r="AC549" i="1" s="1"/>
  <c r="W550" i="1"/>
  <c r="X550" i="1" s="1"/>
  <c r="AC550" i="1" s="1"/>
  <c r="W551" i="1"/>
  <c r="X551" i="1" s="1"/>
  <c r="AC551" i="1" s="1"/>
  <c r="W552" i="1"/>
  <c r="X552" i="1" s="1"/>
  <c r="AC552" i="1" s="1"/>
  <c r="W553" i="1"/>
  <c r="X553" i="1" s="1"/>
  <c r="AC553" i="1" s="1"/>
  <c r="W554" i="1"/>
  <c r="X554" i="1" s="1"/>
  <c r="AC554" i="1" s="1"/>
  <c r="W555" i="1"/>
  <c r="X555" i="1" s="1"/>
  <c r="AC555" i="1" s="1"/>
  <c r="W556" i="1"/>
  <c r="X556" i="1" s="1"/>
  <c r="AC556" i="1" s="1"/>
  <c r="W557" i="1"/>
  <c r="X557" i="1" s="1"/>
  <c r="AC557" i="1" s="1"/>
  <c r="W558" i="1"/>
  <c r="X558" i="1" s="1"/>
  <c r="AC558" i="1" s="1"/>
  <c r="W560" i="1"/>
  <c r="X560" i="1" s="1"/>
  <c r="AC560" i="1" s="1"/>
  <c r="W561" i="1"/>
  <c r="X561" i="1" s="1"/>
  <c r="AC561" i="1" s="1"/>
  <c r="W562" i="1"/>
  <c r="X562" i="1" s="1"/>
  <c r="AC562" i="1" s="1"/>
  <c r="W563" i="1"/>
  <c r="X563" i="1" s="1"/>
  <c r="AC563" i="1" s="1"/>
  <c r="W572" i="1"/>
  <c r="X572" i="1" s="1"/>
  <c r="AC572" i="1" s="1"/>
  <c r="W573" i="1"/>
  <c r="X573" i="1" s="1"/>
  <c r="AC573" i="1" s="1"/>
  <c r="W574" i="1"/>
  <c r="X574" i="1" s="1"/>
  <c r="AC574" i="1" s="1"/>
  <c r="W575" i="1"/>
  <c r="X575" i="1" s="1"/>
  <c r="AC575" i="1" s="1"/>
  <c r="W576" i="1"/>
  <c r="X576" i="1" s="1"/>
  <c r="AC576" i="1" s="1"/>
  <c r="W577" i="1"/>
  <c r="X577" i="1" s="1"/>
  <c r="AC577" i="1" s="1"/>
  <c r="W578" i="1"/>
  <c r="X578" i="1" s="1"/>
  <c r="AC578" i="1" s="1"/>
  <c r="W579" i="1"/>
  <c r="X579" i="1" s="1"/>
  <c r="AC579" i="1" s="1"/>
  <c r="W580" i="1"/>
  <c r="X580" i="1" s="1"/>
  <c r="AC580" i="1" s="1"/>
  <c r="W581" i="1"/>
  <c r="X581" i="1" s="1"/>
  <c r="AC581" i="1" s="1"/>
  <c r="W582" i="1"/>
  <c r="X582" i="1" s="1"/>
  <c r="AC582" i="1" s="1"/>
  <c r="W583" i="1"/>
  <c r="X583" i="1" s="1"/>
  <c r="AC583" i="1" s="1"/>
  <c r="W584" i="1"/>
  <c r="X584" i="1" s="1"/>
  <c r="AC584" i="1" s="1"/>
  <c r="W585" i="1"/>
  <c r="X585" i="1" s="1"/>
  <c r="AC585" i="1" s="1"/>
  <c r="W586" i="1"/>
  <c r="X586" i="1" s="1"/>
  <c r="AC586" i="1" s="1"/>
  <c r="W587" i="1"/>
  <c r="X587" i="1" s="1"/>
  <c r="AC587" i="1" s="1"/>
  <c r="W588" i="1"/>
  <c r="X588" i="1" s="1"/>
  <c r="AC588" i="1" s="1"/>
  <c r="W589" i="1"/>
  <c r="X589" i="1" s="1"/>
  <c r="AC589" i="1" s="1"/>
  <c r="W590" i="1"/>
  <c r="X590" i="1" s="1"/>
  <c r="AC590" i="1" s="1"/>
  <c r="W591" i="1"/>
  <c r="X591" i="1" s="1"/>
  <c r="AC591" i="1" s="1"/>
  <c r="W592" i="1"/>
  <c r="X592" i="1" s="1"/>
  <c r="AC592" i="1" s="1"/>
  <c r="W593" i="1"/>
  <c r="X593" i="1" s="1"/>
  <c r="AC593" i="1" s="1"/>
  <c r="W594" i="1"/>
  <c r="X594" i="1" s="1"/>
  <c r="AC594" i="1" s="1"/>
  <c r="W595" i="1"/>
  <c r="X595" i="1" s="1"/>
  <c r="AC595" i="1" s="1"/>
  <c r="W596" i="1"/>
  <c r="X596" i="1" s="1"/>
  <c r="AC596" i="1" s="1"/>
  <c r="W597" i="1"/>
  <c r="X597" i="1" s="1"/>
  <c r="AC597" i="1" s="1"/>
  <c r="W598" i="1"/>
  <c r="X598" i="1" s="1"/>
  <c r="AC598" i="1" s="1"/>
  <c r="W599" i="1"/>
  <c r="X599" i="1" s="1"/>
  <c r="AC599" i="1" s="1"/>
  <c r="W600" i="1"/>
  <c r="X600" i="1" s="1"/>
  <c r="AC600" i="1" s="1"/>
  <c r="W601" i="1"/>
  <c r="X601" i="1" s="1"/>
  <c r="AC601" i="1" s="1"/>
  <c r="W602" i="1"/>
  <c r="X602" i="1" s="1"/>
  <c r="AC602" i="1" s="1"/>
  <c r="W603" i="1"/>
  <c r="X603" i="1" s="1"/>
  <c r="AC603" i="1" s="1"/>
  <c r="W604" i="1"/>
  <c r="X604" i="1" s="1"/>
  <c r="AC604" i="1" s="1"/>
  <c r="W605" i="1"/>
  <c r="X605" i="1" s="1"/>
  <c r="AC605" i="1" s="1"/>
  <c r="W606" i="1"/>
  <c r="X606" i="1" s="1"/>
  <c r="AC606" i="1" s="1"/>
  <c r="W607" i="1"/>
  <c r="X607" i="1" s="1"/>
  <c r="AC607" i="1" s="1"/>
  <c r="W608" i="1"/>
  <c r="X608" i="1" s="1"/>
  <c r="AC608" i="1" s="1"/>
  <c r="W609" i="1"/>
  <c r="X609" i="1" s="1"/>
  <c r="AC609" i="1" s="1"/>
  <c r="W610" i="1"/>
  <c r="X610" i="1" s="1"/>
  <c r="AC610" i="1" s="1"/>
  <c r="W611" i="1"/>
  <c r="X611" i="1" s="1"/>
  <c r="AC611" i="1" s="1"/>
  <c r="W612" i="1"/>
  <c r="X612" i="1" s="1"/>
  <c r="AC612" i="1" s="1"/>
  <c r="W613" i="1"/>
  <c r="X613" i="1" s="1"/>
  <c r="AC613" i="1" s="1"/>
  <c r="W614" i="1"/>
  <c r="X614" i="1" s="1"/>
  <c r="AC614" i="1" s="1"/>
  <c r="W615" i="1"/>
  <c r="X615" i="1" s="1"/>
  <c r="AC615" i="1" s="1"/>
  <c r="W616" i="1"/>
  <c r="X616" i="1" s="1"/>
  <c r="AC616" i="1" s="1"/>
  <c r="W617" i="1"/>
  <c r="X617" i="1" s="1"/>
  <c r="AC617" i="1" s="1"/>
  <c r="W618" i="1"/>
  <c r="X618" i="1" s="1"/>
  <c r="AC618" i="1" s="1"/>
  <c r="W619" i="1"/>
  <c r="X619" i="1" s="1"/>
  <c r="AC619" i="1" s="1"/>
  <c r="W620" i="1"/>
  <c r="X620" i="1" s="1"/>
  <c r="AC620" i="1" s="1"/>
  <c r="W621" i="1"/>
  <c r="X621" i="1" s="1"/>
  <c r="AC621" i="1" s="1"/>
  <c r="W622" i="1"/>
  <c r="X622" i="1" s="1"/>
  <c r="AC622" i="1" s="1"/>
  <c r="W623" i="1"/>
  <c r="X623" i="1" s="1"/>
  <c r="AC623" i="1" s="1"/>
  <c r="W624" i="1"/>
  <c r="X624" i="1" s="1"/>
  <c r="AC624" i="1" s="1"/>
  <c r="W625" i="1"/>
  <c r="X625" i="1" s="1"/>
  <c r="AC625" i="1" s="1"/>
  <c r="W626" i="1"/>
  <c r="X626" i="1" s="1"/>
  <c r="AC626" i="1" s="1"/>
  <c r="W627" i="1"/>
  <c r="X627" i="1" s="1"/>
  <c r="AC627" i="1" s="1"/>
  <c r="W628" i="1"/>
  <c r="X628" i="1" s="1"/>
  <c r="AC628" i="1" s="1"/>
  <c r="W629" i="1"/>
  <c r="X629" i="1" s="1"/>
  <c r="AC629" i="1" s="1"/>
  <c r="W630" i="1"/>
  <c r="X630" i="1" s="1"/>
  <c r="AC630" i="1" s="1"/>
  <c r="W631" i="1"/>
  <c r="X631" i="1" s="1"/>
  <c r="AC631" i="1" s="1"/>
  <c r="W632" i="1"/>
  <c r="X632" i="1" s="1"/>
  <c r="AC632" i="1" s="1"/>
  <c r="W633" i="1"/>
  <c r="X633" i="1" s="1"/>
  <c r="AC633" i="1" s="1"/>
  <c r="W634" i="1"/>
  <c r="X634" i="1" s="1"/>
  <c r="AC634" i="1" s="1"/>
  <c r="W636" i="1"/>
  <c r="X636" i="1" s="1"/>
  <c r="AC636" i="1" s="1"/>
  <c r="W637" i="1"/>
  <c r="X637" i="1" s="1"/>
  <c r="AC637" i="1" s="1"/>
  <c r="W638" i="1"/>
  <c r="X638" i="1" s="1"/>
  <c r="AC638" i="1" s="1"/>
  <c r="W639" i="1"/>
  <c r="X639" i="1" s="1"/>
  <c r="AC639" i="1" s="1"/>
  <c r="W641" i="1"/>
  <c r="X641" i="1" s="1"/>
  <c r="AC641" i="1" s="1"/>
  <c r="W642" i="1"/>
  <c r="X642" i="1" s="1"/>
  <c r="AC642" i="1" s="1"/>
  <c r="W644" i="1"/>
  <c r="X644" i="1" s="1"/>
  <c r="AC644" i="1" s="1"/>
  <c r="W645" i="1"/>
  <c r="X645" i="1" s="1"/>
  <c r="AC645" i="1" s="1"/>
  <c r="W648" i="1"/>
  <c r="X648" i="1" s="1"/>
  <c r="AC648" i="1" s="1"/>
  <c r="W649" i="1"/>
  <c r="X649" i="1" s="1"/>
  <c r="AC649" i="1" s="1"/>
  <c r="W650" i="1"/>
  <c r="X650" i="1" s="1"/>
  <c r="AC650" i="1" s="1"/>
  <c r="W651" i="1"/>
  <c r="X651" i="1" s="1"/>
  <c r="AC651" i="1" s="1"/>
  <c r="W652" i="1"/>
  <c r="X652" i="1" s="1"/>
  <c r="AC652" i="1" s="1"/>
  <c r="W653" i="1"/>
  <c r="X653" i="1" s="1"/>
  <c r="AC653" i="1" s="1"/>
  <c r="W654" i="1"/>
  <c r="X654" i="1" s="1"/>
  <c r="AC654" i="1" s="1"/>
  <c r="W656" i="1"/>
  <c r="X656" i="1" s="1"/>
  <c r="AC656" i="1" s="1"/>
  <c r="W657" i="1"/>
  <c r="X657" i="1" s="1"/>
  <c r="AC657" i="1" s="1"/>
  <c r="W658" i="1"/>
  <c r="X658" i="1" s="1"/>
  <c r="AC658" i="1" s="1"/>
  <c r="W660" i="1"/>
  <c r="X660" i="1" s="1"/>
  <c r="AC660" i="1" s="1"/>
  <c r="W661" i="1"/>
  <c r="X661" i="1" s="1"/>
  <c r="AC661" i="1" s="1"/>
  <c r="W663" i="1"/>
  <c r="X663" i="1" s="1"/>
  <c r="AC663" i="1" s="1"/>
  <c r="W665" i="1"/>
  <c r="X665" i="1" s="1"/>
  <c r="AC665" i="1" s="1"/>
  <c r="W666" i="1"/>
  <c r="X666" i="1" s="1"/>
  <c r="AC666" i="1" s="1"/>
  <c r="W667" i="1"/>
  <c r="X667" i="1" s="1"/>
  <c r="AC667" i="1" s="1"/>
  <c r="W668" i="1"/>
  <c r="X668" i="1" s="1"/>
  <c r="AC668" i="1" s="1"/>
  <c r="W670" i="1"/>
  <c r="X670" i="1" s="1"/>
  <c r="AC670" i="1" s="1"/>
  <c r="W671" i="1"/>
  <c r="X671" i="1" s="1"/>
  <c r="AC671" i="1" s="1"/>
  <c r="W672" i="1"/>
  <c r="X672" i="1" s="1"/>
  <c r="AC672" i="1" s="1"/>
  <c r="W673" i="1"/>
  <c r="X673" i="1" s="1"/>
  <c r="AC673" i="1" s="1"/>
  <c r="W674" i="1"/>
  <c r="X674" i="1" s="1"/>
  <c r="AC674" i="1" s="1"/>
  <c r="W675" i="1"/>
  <c r="X675" i="1" s="1"/>
  <c r="AC675" i="1" s="1"/>
  <c r="W676" i="1"/>
  <c r="X676" i="1" s="1"/>
  <c r="AC676" i="1" s="1"/>
  <c r="W677" i="1"/>
  <c r="X677" i="1" s="1"/>
  <c r="AC677" i="1" s="1"/>
  <c r="W678" i="1"/>
  <c r="X678" i="1" s="1"/>
  <c r="AC678" i="1" s="1"/>
  <c r="W679" i="1"/>
  <c r="X679" i="1" s="1"/>
  <c r="AC679" i="1" s="1"/>
  <c r="W680" i="1"/>
  <c r="X680" i="1" s="1"/>
  <c r="AC680" i="1" s="1"/>
  <c r="W681" i="1"/>
  <c r="X681" i="1" s="1"/>
  <c r="AC681" i="1" s="1"/>
  <c r="W682" i="1"/>
  <c r="X682" i="1" s="1"/>
  <c r="AC682" i="1" s="1"/>
  <c r="W683" i="1"/>
  <c r="X683" i="1" s="1"/>
  <c r="AC683" i="1" s="1"/>
  <c r="W684" i="1"/>
  <c r="X684" i="1" s="1"/>
  <c r="AC684" i="1" s="1"/>
  <c r="W685" i="1"/>
  <c r="X685" i="1" s="1"/>
  <c r="AC685" i="1" s="1"/>
  <c r="W686" i="1"/>
  <c r="X686" i="1" s="1"/>
  <c r="AC686" i="1" s="1"/>
  <c r="W687" i="1"/>
  <c r="X687" i="1" s="1"/>
  <c r="AC687" i="1" s="1"/>
  <c r="W688" i="1"/>
  <c r="X688" i="1" s="1"/>
  <c r="AC688" i="1" s="1"/>
  <c r="W689" i="1"/>
  <c r="X689" i="1" s="1"/>
  <c r="AC689" i="1" s="1"/>
  <c r="W690" i="1"/>
  <c r="X690" i="1" s="1"/>
  <c r="AC690" i="1" s="1"/>
  <c r="W691" i="1"/>
  <c r="X691" i="1" s="1"/>
  <c r="AC691" i="1" s="1"/>
  <c r="W692" i="1"/>
  <c r="X692" i="1" s="1"/>
  <c r="AC692" i="1" s="1"/>
  <c r="W693" i="1"/>
  <c r="X693" i="1" s="1"/>
  <c r="AC693" i="1" s="1"/>
  <c r="W694" i="1"/>
  <c r="X694" i="1" s="1"/>
  <c r="AC694" i="1" s="1"/>
  <c r="W695" i="1"/>
  <c r="X695" i="1" s="1"/>
  <c r="AC695" i="1" s="1"/>
  <c r="W696" i="1"/>
  <c r="X696" i="1" s="1"/>
  <c r="AC696" i="1" s="1"/>
  <c r="W697" i="1"/>
  <c r="X697" i="1" s="1"/>
  <c r="AC697" i="1" s="1"/>
  <c r="W698" i="1"/>
  <c r="X698" i="1" s="1"/>
  <c r="AC698" i="1" s="1"/>
  <c r="W699" i="1"/>
  <c r="X699" i="1" s="1"/>
  <c r="AC699" i="1" s="1"/>
  <c r="W700" i="1"/>
  <c r="X700" i="1" s="1"/>
  <c r="AC700" i="1" s="1"/>
  <c r="W701" i="1"/>
  <c r="X701" i="1" s="1"/>
  <c r="AC701" i="1" s="1"/>
  <c r="W702" i="1"/>
  <c r="X702" i="1" s="1"/>
  <c r="AC702" i="1" s="1"/>
  <c r="W703" i="1"/>
  <c r="X703" i="1" s="1"/>
  <c r="AC703" i="1" s="1"/>
  <c r="W704" i="1"/>
  <c r="X704" i="1" s="1"/>
  <c r="AC704" i="1" s="1"/>
  <c r="W705" i="1"/>
  <c r="X705" i="1" s="1"/>
  <c r="AC705" i="1" s="1"/>
  <c r="W712" i="1"/>
  <c r="X712" i="1" s="1"/>
  <c r="AC712" i="1" s="1"/>
  <c r="W713" i="1"/>
  <c r="X713" i="1" s="1"/>
  <c r="AC713" i="1" s="1"/>
  <c r="W714" i="1"/>
  <c r="X714" i="1" s="1"/>
  <c r="AC714" i="1" s="1"/>
  <c r="W715" i="1"/>
  <c r="X715" i="1" s="1"/>
  <c r="AC715" i="1" s="1"/>
  <c r="W716" i="1"/>
  <c r="X716" i="1" s="1"/>
  <c r="AC716" i="1" s="1"/>
  <c r="W717" i="1"/>
  <c r="X717" i="1" s="1"/>
  <c r="AC717" i="1" s="1"/>
  <c r="W718" i="1"/>
  <c r="X718" i="1" s="1"/>
  <c r="AC718" i="1" s="1"/>
  <c r="W719" i="1"/>
  <c r="X719" i="1" s="1"/>
  <c r="AC719" i="1" s="1"/>
  <c r="W720" i="1"/>
  <c r="X720" i="1" s="1"/>
  <c r="AC720" i="1" s="1"/>
  <c r="W721" i="1"/>
  <c r="X721" i="1" s="1"/>
  <c r="AC721" i="1" s="1"/>
  <c r="W722" i="1"/>
  <c r="X722" i="1" s="1"/>
  <c r="AC722" i="1" s="1"/>
  <c r="W723" i="1"/>
  <c r="X723" i="1" s="1"/>
  <c r="AC723" i="1" s="1"/>
  <c r="W724" i="1"/>
  <c r="X724" i="1" s="1"/>
  <c r="AC724" i="1" s="1"/>
  <c r="W725" i="1"/>
  <c r="X725" i="1" s="1"/>
  <c r="AC725" i="1" s="1"/>
  <c r="W726" i="1"/>
  <c r="X726" i="1" s="1"/>
  <c r="AC726" i="1" s="1"/>
  <c r="W727" i="1"/>
  <c r="X727" i="1" s="1"/>
  <c r="AC727" i="1" s="1"/>
  <c r="W728" i="1"/>
  <c r="X728" i="1" s="1"/>
  <c r="AC728" i="1" s="1"/>
  <c r="W729" i="1"/>
  <c r="X729" i="1" s="1"/>
  <c r="AC729" i="1" s="1"/>
  <c r="W730" i="1"/>
  <c r="X730" i="1" s="1"/>
  <c r="AC730" i="1" s="1"/>
  <c r="W731" i="1"/>
  <c r="X731" i="1" s="1"/>
  <c r="AC731" i="1" s="1"/>
  <c r="W732" i="1"/>
  <c r="X732" i="1" s="1"/>
  <c r="AC732" i="1" s="1"/>
  <c r="W733" i="1"/>
  <c r="X733" i="1" s="1"/>
  <c r="AC733" i="1" s="1"/>
  <c r="W734" i="1"/>
  <c r="X734" i="1" s="1"/>
  <c r="AC734" i="1" s="1"/>
  <c r="W736" i="1"/>
  <c r="X736" i="1" s="1"/>
  <c r="AC736" i="1" s="1"/>
  <c r="W737" i="1"/>
  <c r="X737" i="1" s="1"/>
  <c r="AC737" i="1" s="1"/>
  <c r="W738" i="1"/>
  <c r="X738" i="1" s="1"/>
  <c r="AC738" i="1" s="1"/>
  <c r="W739" i="1"/>
  <c r="X739" i="1" s="1"/>
  <c r="AC739" i="1" s="1"/>
  <c r="W740" i="1"/>
  <c r="X740" i="1" s="1"/>
  <c r="AC740" i="1" s="1"/>
  <c r="W741" i="1"/>
  <c r="X741" i="1" s="1"/>
  <c r="AC741" i="1" s="1"/>
  <c r="W742" i="1"/>
  <c r="X742" i="1" s="1"/>
  <c r="AC742" i="1" s="1"/>
  <c r="W743" i="1"/>
  <c r="X743" i="1" s="1"/>
  <c r="AC743" i="1" s="1"/>
  <c r="W744" i="1"/>
  <c r="X744" i="1" s="1"/>
  <c r="AC744" i="1" s="1"/>
  <c r="W745" i="1"/>
  <c r="X745" i="1" s="1"/>
  <c r="AC745" i="1" s="1"/>
  <c r="W746" i="1"/>
  <c r="X746" i="1" s="1"/>
  <c r="AC746" i="1" s="1"/>
  <c r="W747" i="1"/>
  <c r="X747" i="1" s="1"/>
  <c r="AC747" i="1" s="1"/>
  <c r="W748" i="1"/>
  <c r="X748" i="1" s="1"/>
  <c r="AC748" i="1" s="1"/>
  <c r="W749" i="1"/>
  <c r="X749" i="1" s="1"/>
  <c r="AC749" i="1" s="1"/>
  <c r="W750" i="1"/>
  <c r="X750" i="1" s="1"/>
  <c r="AC750" i="1" s="1"/>
  <c r="W751" i="1"/>
  <c r="X751" i="1" s="1"/>
  <c r="AC751" i="1" s="1"/>
  <c r="W752" i="1"/>
  <c r="X752" i="1" s="1"/>
  <c r="AC752" i="1" s="1"/>
  <c r="W753" i="1"/>
  <c r="X753" i="1" s="1"/>
  <c r="AC753" i="1" s="1"/>
  <c r="W754" i="1"/>
  <c r="X754" i="1" s="1"/>
  <c r="AC754" i="1" s="1"/>
  <c r="W755" i="1"/>
  <c r="X755" i="1" s="1"/>
  <c r="AC755" i="1" s="1"/>
  <c r="W756" i="1"/>
  <c r="X756" i="1" s="1"/>
  <c r="AC756" i="1" s="1"/>
  <c r="W757" i="1"/>
  <c r="X757" i="1" s="1"/>
  <c r="AC757" i="1" s="1"/>
  <c r="W758" i="1"/>
  <c r="X758" i="1" s="1"/>
  <c r="AC758" i="1" s="1"/>
  <c r="W759" i="1"/>
  <c r="X759" i="1" s="1"/>
  <c r="AC759" i="1" s="1"/>
  <c r="W762" i="1"/>
  <c r="X762" i="1" s="1"/>
  <c r="AC762" i="1" s="1"/>
  <c r="W763" i="1"/>
  <c r="X763" i="1" s="1"/>
  <c r="AC763" i="1" s="1"/>
  <c r="W764" i="1"/>
  <c r="X764" i="1" s="1"/>
  <c r="AC764" i="1" s="1"/>
  <c r="W765" i="1"/>
  <c r="X765" i="1" s="1"/>
  <c r="AC765" i="1" s="1"/>
  <c r="W766" i="1"/>
  <c r="X766" i="1" s="1"/>
  <c r="AC766" i="1" s="1"/>
  <c r="W767" i="1"/>
  <c r="X767" i="1" s="1"/>
  <c r="AC767" i="1" s="1"/>
  <c r="W768" i="1"/>
  <c r="X768" i="1" s="1"/>
  <c r="AC768" i="1" s="1"/>
  <c r="W769" i="1"/>
  <c r="X769" i="1" s="1"/>
  <c r="AC769" i="1" s="1"/>
  <c r="W770" i="1"/>
  <c r="X770" i="1" s="1"/>
  <c r="AC770" i="1" s="1"/>
  <c r="W771" i="1"/>
  <c r="X771" i="1" s="1"/>
  <c r="AC771" i="1" s="1"/>
  <c r="W772" i="1"/>
  <c r="X772" i="1" s="1"/>
  <c r="AC772" i="1" s="1"/>
  <c r="W773" i="1"/>
  <c r="X773" i="1" s="1"/>
  <c r="AC773" i="1" s="1"/>
  <c r="W774" i="1"/>
  <c r="X774" i="1" s="1"/>
  <c r="AC774" i="1" s="1"/>
  <c r="W775" i="1"/>
  <c r="X775" i="1" s="1"/>
  <c r="AC775" i="1" s="1"/>
  <c r="W776" i="1"/>
  <c r="X776" i="1" s="1"/>
  <c r="AC776" i="1" s="1"/>
  <c r="W780" i="1"/>
  <c r="X780" i="1" s="1"/>
  <c r="AC780" i="1" s="1"/>
  <c r="W781" i="1"/>
  <c r="X781" i="1" s="1"/>
  <c r="AC781" i="1" s="1"/>
  <c r="W782" i="1"/>
  <c r="X782" i="1" s="1"/>
  <c r="AC782" i="1" s="1"/>
  <c r="W783" i="1"/>
  <c r="X783" i="1" s="1"/>
  <c r="AC783" i="1" s="1"/>
  <c r="W784" i="1"/>
  <c r="X784" i="1" s="1"/>
  <c r="AC784" i="1" s="1"/>
  <c r="W785" i="1"/>
  <c r="X785" i="1" s="1"/>
  <c r="AC785" i="1" s="1"/>
  <c r="W792" i="1"/>
  <c r="X792" i="1" s="1"/>
  <c r="AC792" i="1" s="1"/>
  <c r="W793" i="1"/>
  <c r="X793" i="1" s="1"/>
  <c r="AC793" i="1" s="1"/>
  <c r="W794" i="1"/>
  <c r="X794" i="1" s="1"/>
  <c r="AC794" i="1" s="1"/>
  <c r="W795" i="1"/>
  <c r="X795" i="1" s="1"/>
  <c r="AC795" i="1" s="1"/>
  <c r="W796" i="1"/>
  <c r="X796" i="1" s="1"/>
  <c r="AC796" i="1" s="1"/>
  <c r="W797" i="1"/>
  <c r="X797" i="1" s="1"/>
  <c r="AC797" i="1" s="1"/>
  <c r="W798" i="1"/>
  <c r="X798" i="1" s="1"/>
  <c r="AC798" i="1" s="1"/>
  <c r="W799" i="1"/>
  <c r="X799" i="1" s="1"/>
  <c r="AC799" i="1" s="1"/>
  <c r="W800" i="1"/>
  <c r="X800" i="1" s="1"/>
  <c r="AC800" i="1" s="1"/>
  <c r="W801" i="1"/>
  <c r="X801" i="1" s="1"/>
  <c r="AC801" i="1" s="1"/>
  <c r="W802" i="1"/>
  <c r="X802" i="1" s="1"/>
  <c r="AC802" i="1" s="1"/>
  <c r="W803" i="1"/>
  <c r="X803" i="1" s="1"/>
  <c r="AC803" i="1" s="1"/>
  <c r="W804" i="1"/>
  <c r="X804" i="1" s="1"/>
  <c r="AC804" i="1" s="1"/>
  <c r="W805" i="1"/>
  <c r="X805" i="1" s="1"/>
  <c r="AC805" i="1" s="1"/>
  <c r="W806" i="1"/>
  <c r="X806" i="1" s="1"/>
  <c r="AC806" i="1" s="1"/>
  <c r="W807" i="1"/>
  <c r="X807" i="1" s="1"/>
  <c r="AC807" i="1" s="1"/>
  <c r="W808" i="1"/>
  <c r="X808" i="1" s="1"/>
  <c r="AC808" i="1" s="1"/>
  <c r="W809" i="1"/>
  <c r="X809" i="1" s="1"/>
  <c r="AC809" i="1" s="1"/>
  <c r="W810" i="1"/>
  <c r="X810" i="1" s="1"/>
  <c r="AC810" i="1" s="1"/>
  <c r="W811" i="1"/>
  <c r="X811" i="1" s="1"/>
  <c r="AC811" i="1" s="1"/>
  <c r="W812" i="1"/>
  <c r="X812" i="1" s="1"/>
  <c r="AC812" i="1" s="1"/>
  <c r="W813" i="1"/>
  <c r="X813" i="1" s="1"/>
  <c r="AC813" i="1" s="1"/>
  <c r="W814" i="1"/>
  <c r="X814" i="1" s="1"/>
  <c r="AC814" i="1" s="1"/>
  <c r="W815" i="1"/>
  <c r="X815" i="1" s="1"/>
  <c r="AC815" i="1" s="1"/>
  <c r="W816" i="1"/>
  <c r="X816" i="1" s="1"/>
  <c r="AC816" i="1" s="1"/>
  <c r="W817" i="1"/>
  <c r="X817" i="1" s="1"/>
  <c r="AC817" i="1" s="1"/>
  <c r="W818" i="1"/>
  <c r="X818" i="1" s="1"/>
  <c r="AC818" i="1" s="1"/>
  <c r="W819" i="1"/>
  <c r="X819" i="1" s="1"/>
  <c r="AC819" i="1" s="1"/>
  <c r="W820" i="1"/>
  <c r="X820" i="1" s="1"/>
  <c r="AC820" i="1" s="1"/>
  <c r="W821" i="1"/>
  <c r="X821" i="1" s="1"/>
  <c r="AC821" i="1" s="1"/>
  <c r="W822" i="1"/>
  <c r="X822" i="1" s="1"/>
  <c r="AC822" i="1" s="1"/>
  <c r="W823" i="1"/>
  <c r="X823" i="1" s="1"/>
  <c r="AC823" i="1" s="1"/>
  <c r="W824" i="1"/>
  <c r="X824" i="1" s="1"/>
  <c r="AC824" i="1" s="1"/>
  <c r="W825" i="1"/>
  <c r="X825" i="1" s="1"/>
  <c r="AC825" i="1" s="1"/>
  <c r="W826" i="1"/>
  <c r="X826" i="1" s="1"/>
  <c r="AC826" i="1" s="1"/>
  <c r="W827" i="1"/>
  <c r="X827" i="1" s="1"/>
  <c r="AC827" i="1" s="1"/>
  <c r="W828" i="1"/>
  <c r="X828" i="1" s="1"/>
  <c r="AC828" i="1" s="1"/>
  <c r="W829" i="1"/>
  <c r="X829" i="1" s="1"/>
  <c r="AC829" i="1" s="1"/>
  <c r="W830" i="1"/>
  <c r="X830" i="1" s="1"/>
  <c r="AC830" i="1" s="1"/>
  <c r="W831" i="1"/>
  <c r="X831" i="1" s="1"/>
  <c r="AC831" i="1" s="1"/>
  <c r="W832" i="1"/>
  <c r="X832" i="1" s="1"/>
  <c r="AC832" i="1" s="1"/>
  <c r="W833" i="1"/>
  <c r="X833" i="1" s="1"/>
  <c r="AC833" i="1" s="1"/>
  <c r="W834" i="1"/>
  <c r="X834" i="1" s="1"/>
  <c r="AC834" i="1" s="1"/>
  <c r="W835" i="1"/>
  <c r="X835" i="1" s="1"/>
  <c r="AC835" i="1" s="1"/>
  <c r="W836" i="1"/>
  <c r="X836" i="1" s="1"/>
  <c r="AC836" i="1" s="1"/>
  <c r="W837" i="1"/>
  <c r="X837" i="1" s="1"/>
  <c r="AC837" i="1" s="1"/>
  <c r="W838" i="1"/>
  <c r="X838" i="1" s="1"/>
  <c r="AC838" i="1" s="1"/>
  <c r="W839" i="1"/>
  <c r="X839" i="1" s="1"/>
  <c r="AC839" i="1" s="1"/>
  <c r="W840" i="1"/>
  <c r="X840" i="1" s="1"/>
  <c r="AC840" i="1" s="1"/>
  <c r="W841" i="1"/>
  <c r="X841" i="1" s="1"/>
  <c r="AC841" i="1" s="1"/>
  <c r="W842" i="1"/>
  <c r="X842" i="1" s="1"/>
  <c r="AC842" i="1" s="1"/>
  <c r="W843" i="1"/>
  <c r="X843" i="1" s="1"/>
  <c r="AC843" i="1" s="1"/>
  <c r="W844" i="1"/>
  <c r="X844" i="1" s="1"/>
  <c r="AC844" i="1" s="1"/>
  <c r="W845" i="1"/>
  <c r="X845" i="1" s="1"/>
  <c r="AC845" i="1" s="1"/>
  <c r="W846" i="1"/>
  <c r="X846" i="1" s="1"/>
  <c r="AC846" i="1" s="1"/>
  <c r="W847" i="1"/>
  <c r="X847" i="1" s="1"/>
  <c r="AC847" i="1" s="1"/>
  <c r="W848" i="1"/>
  <c r="X848" i="1" s="1"/>
  <c r="AC848" i="1" s="1"/>
  <c r="W849" i="1"/>
  <c r="X849" i="1" s="1"/>
  <c r="AC849" i="1" s="1"/>
  <c r="W850" i="1"/>
  <c r="X850" i="1" s="1"/>
  <c r="AC850" i="1" s="1"/>
  <c r="W851" i="1"/>
  <c r="X851" i="1" s="1"/>
  <c r="AC851" i="1" s="1"/>
  <c r="W852" i="1"/>
  <c r="X852" i="1" s="1"/>
  <c r="AC852" i="1" s="1"/>
  <c r="W853" i="1"/>
  <c r="X853" i="1" s="1"/>
  <c r="AC853" i="1" s="1"/>
  <c r="W854" i="1"/>
  <c r="X854" i="1" s="1"/>
  <c r="AC854" i="1" s="1"/>
  <c r="W855" i="1"/>
  <c r="X855" i="1" s="1"/>
  <c r="AC855" i="1" s="1"/>
  <c r="W856" i="1"/>
  <c r="X856" i="1" s="1"/>
  <c r="AC856" i="1" s="1"/>
  <c r="W857" i="1"/>
  <c r="X857" i="1" s="1"/>
  <c r="AC857" i="1" s="1"/>
  <c r="W858" i="1"/>
  <c r="X858" i="1" s="1"/>
  <c r="AC858" i="1" s="1"/>
  <c r="W859" i="1"/>
  <c r="X859" i="1" s="1"/>
  <c r="AC859" i="1" s="1"/>
  <c r="W860" i="1"/>
  <c r="X860" i="1" s="1"/>
  <c r="AC860" i="1" s="1"/>
  <c r="W861" i="1"/>
  <c r="X861" i="1" s="1"/>
  <c r="AC861" i="1" s="1"/>
  <c r="W862" i="1"/>
  <c r="X862" i="1" s="1"/>
  <c r="AC862" i="1" s="1"/>
  <c r="W863" i="1"/>
  <c r="X863" i="1" s="1"/>
  <c r="AC863" i="1" s="1"/>
  <c r="W864" i="1"/>
  <c r="X864" i="1" s="1"/>
  <c r="AC864" i="1" s="1"/>
  <c r="W865" i="1"/>
  <c r="X865" i="1" s="1"/>
  <c r="AC865" i="1" s="1"/>
  <c r="W872" i="1"/>
  <c r="X872" i="1" s="1"/>
  <c r="AC872" i="1" s="1"/>
  <c r="W873" i="1"/>
  <c r="X873" i="1" s="1"/>
  <c r="AC873" i="1" s="1"/>
  <c r="W874" i="1"/>
  <c r="X874" i="1" s="1"/>
  <c r="AC874" i="1" s="1"/>
  <c r="W875" i="1"/>
  <c r="X875" i="1" s="1"/>
  <c r="AC875" i="1" s="1"/>
  <c r="W876" i="1"/>
  <c r="X876" i="1" s="1"/>
  <c r="AC876" i="1" s="1"/>
  <c r="W877" i="1"/>
  <c r="X877" i="1" s="1"/>
  <c r="AC877" i="1" s="1"/>
  <c r="W878" i="1"/>
  <c r="X878" i="1" s="1"/>
  <c r="AC878" i="1" s="1"/>
  <c r="W879" i="1"/>
  <c r="X879" i="1" s="1"/>
  <c r="AC879" i="1" s="1"/>
  <c r="W880" i="1"/>
  <c r="X880" i="1" s="1"/>
  <c r="AC880" i="1" s="1"/>
  <c r="W881" i="1"/>
  <c r="X881" i="1" s="1"/>
  <c r="AC881" i="1" s="1"/>
  <c r="W882" i="1"/>
  <c r="X882" i="1" s="1"/>
  <c r="AC882" i="1" s="1"/>
  <c r="W883" i="1"/>
  <c r="X883" i="1" s="1"/>
  <c r="AC883" i="1" s="1"/>
  <c r="W884" i="1"/>
  <c r="X884" i="1" s="1"/>
  <c r="AC884" i="1" s="1"/>
  <c r="W885" i="1"/>
  <c r="X885" i="1" s="1"/>
  <c r="AC885" i="1" s="1"/>
  <c r="W886" i="1"/>
  <c r="X886" i="1" s="1"/>
  <c r="AC886" i="1" s="1"/>
  <c r="W887" i="1"/>
  <c r="X887" i="1" s="1"/>
  <c r="AC887" i="1" s="1"/>
  <c r="W888" i="1"/>
  <c r="X888" i="1" s="1"/>
  <c r="AC888" i="1" s="1"/>
  <c r="W889" i="1"/>
  <c r="X889" i="1" s="1"/>
  <c r="AC889" i="1" s="1"/>
  <c r="W890" i="1"/>
  <c r="X890" i="1" s="1"/>
  <c r="AC890" i="1" s="1"/>
  <c r="W891" i="1"/>
  <c r="X891" i="1" s="1"/>
  <c r="AC891" i="1" s="1"/>
  <c r="W892" i="1"/>
  <c r="X892" i="1" s="1"/>
  <c r="AC892" i="1" s="1"/>
  <c r="W893" i="1"/>
  <c r="X893" i="1" s="1"/>
  <c r="AC893" i="1" s="1"/>
  <c r="W894" i="1"/>
  <c r="X894" i="1" s="1"/>
  <c r="AC894" i="1" s="1"/>
  <c r="W895" i="1"/>
  <c r="X895" i="1" s="1"/>
  <c r="AC895" i="1" s="1"/>
  <c r="W896" i="1"/>
  <c r="X896" i="1" s="1"/>
  <c r="AC896" i="1" s="1"/>
  <c r="W897" i="1"/>
  <c r="X897" i="1" s="1"/>
  <c r="AC897" i="1" s="1"/>
  <c r="W898" i="1"/>
  <c r="X898" i="1" s="1"/>
  <c r="AC898" i="1" s="1"/>
  <c r="W899" i="1"/>
  <c r="X899" i="1" s="1"/>
  <c r="AC899" i="1" s="1"/>
  <c r="W900" i="1"/>
  <c r="X900" i="1" s="1"/>
  <c r="AC900" i="1" s="1"/>
  <c r="W901" i="1"/>
  <c r="X901" i="1" s="1"/>
  <c r="AC901" i="1" s="1"/>
  <c r="W902" i="1"/>
  <c r="X902" i="1" s="1"/>
  <c r="AC902" i="1" s="1"/>
  <c r="W903" i="1"/>
  <c r="X903" i="1" s="1"/>
  <c r="AC903" i="1" s="1"/>
  <c r="W904" i="1"/>
  <c r="X904" i="1" s="1"/>
  <c r="AC904" i="1" s="1"/>
  <c r="W905" i="1"/>
  <c r="X905" i="1" s="1"/>
  <c r="AC905" i="1" s="1"/>
  <c r="W906" i="1"/>
  <c r="X906" i="1" s="1"/>
  <c r="AC906" i="1" s="1"/>
  <c r="W907" i="1"/>
  <c r="X907" i="1" s="1"/>
  <c r="AC907" i="1" s="1"/>
  <c r="W908" i="1"/>
  <c r="X908" i="1" s="1"/>
  <c r="AC908" i="1" s="1"/>
  <c r="W909" i="1"/>
  <c r="X909" i="1" s="1"/>
  <c r="AC909" i="1" s="1"/>
  <c r="W910" i="1"/>
  <c r="X910" i="1" s="1"/>
  <c r="AC910" i="1" s="1"/>
  <c r="W911" i="1"/>
  <c r="X911" i="1" s="1"/>
  <c r="AC911" i="1" s="1"/>
  <c r="W912" i="1"/>
  <c r="X912" i="1" s="1"/>
  <c r="AC912" i="1" s="1"/>
  <c r="W913" i="1"/>
  <c r="X913" i="1" s="1"/>
  <c r="AC913" i="1" s="1"/>
  <c r="W914" i="1"/>
  <c r="X914" i="1" s="1"/>
  <c r="AC914" i="1" s="1"/>
  <c r="W915" i="1"/>
  <c r="X915" i="1" s="1"/>
  <c r="AC915" i="1" s="1"/>
  <c r="W916" i="1"/>
  <c r="X916" i="1" s="1"/>
  <c r="AC916" i="1" s="1"/>
  <c r="W917" i="1"/>
  <c r="X917" i="1" s="1"/>
  <c r="AC917" i="1" s="1"/>
  <c r="W918" i="1"/>
  <c r="X918" i="1" s="1"/>
  <c r="AC918" i="1" s="1"/>
  <c r="W919" i="1"/>
  <c r="X919" i="1" s="1"/>
  <c r="AC919" i="1" s="1"/>
  <c r="W920" i="1"/>
  <c r="X920" i="1" s="1"/>
  <c r="AC920" i="1" s="1"/>
  <c r="W921" i="1"/>
  <c r="X921" i="1" s="1"/>
  <c r="AC921" i="1" s="1"/>
  <c r="W922" i="1"/>
  <c r="X922" i="1" s="1"/>
  <c r="AC922" i="1" s="1"/>
  <c r="W923" i="1"/>
  <c r="X923" i="1" s="1"/>
  <c r="AC923" i="1" s="1"/>
  <c r="W924" i="1"/>
  <c r="X924" i="1" s="1"/>
  <c r="AC924" i="1" s="1"/>
  <c r="W925" i="1"/>
  <c r="X925" i="1" s="1"/>
  <c r="AC925" i="1" s="1"/>
  <c r="W926" i="1"/>
  <c r="X926" i="1" s="1"/>
  <c r="AC926" i="1" s="1"/>
  <c r="W927" i="1"/>
  <c r="X927" i="1" s="1"/>
  <c r="AC927" i="1" s="1"/>
  <c r="W928" i="1"/>
  <c r="X928" i="1" s="1"/>
  <c r="AC928" i="1" s="1"/>
  <c r="W929" i="1"/>
  <c r="X929" i="1" s="1"/>
  <c r="AC929" i="1" s="1"/>
  <c r="W930" i="1"/>
  <c r="X930" i="1" s="1"/>
  <c r="AC930" i="1" s="1"/>
  <c r="W931" i="1"/>
  <c r="X931" i="1" s="1"/>
  <c r="AC931" i="1" s="1"/>
  <c r="W932" i="1"/>
  <c r="X932" i="1" s="1"/>
  <c r="AC932" i="1" s="1"/>
  <c r="W933" i="1"/>
  <c r="X933" i="1" s="1"/>
  <c r="AC933" i="1" s="1"/>
  <c r="W934" i="1"/>
  <c r="X934" i="1" s="1"/>
  <c r="AC934" i="1" s="1"/>
  <c r="W935" i="1"/>
  <c r="X935" i="1" s="1"/>
  <c r="AC935" i="1" s="1"/>
  <c r="W936" i="1"/>
  <c r="X936" i="1" s="1"/>
  <c r="AC936" i="1" s="1"/>
  <c r="W937" i="1"/>
  <c r="X937" i="1" s="1"/>
  <c r="AC937" i="1" s="1"/>
  <c r="W938" i="1"/>
  <c r="X938" i="1" s="1"/>
  <c r="AC938" i="1" s="1"/>
  <c r="W939" i="1"/>
  <c r="X939" i="1" s="1"/>
  <c r="AC939" i="1" s="1"/>
  <c r="W940" i="1"/>
  <c r="X940" i="1" s="1"/>
  <c r="AC940" i="1" s="1"/>
  <c r="W941" i="1"/>
  <c r="X941" i="1" s="1"/>
  <c r="AC941" i="1" s="1"/>
  <c r="W942" i="1"/>
  <c r="X942" i="1" s="1"/>
  <c r="AC942" i="1" s="1"/>
  <c r="W943" i="1"/>
  <c r="X943" i="1" s="1"/>
  <c r="AC943" i="1" s="1"/>
  <c r="W944" i="1"/>
  <c r="X944" i="1" s="1"/>
  <c r="AC944" i="1" s="1"/>
  <c r="W945" i="1"/>
  <c r="X945" i="1" s="1"/>
  <c r="AC945" i="1" s="1"/>
  <c r="W946" i="1"/>
  <c r="X946" i="1" s="1"/>
  <c r="AC946" i="1" s="1"/>
  <c r="W947" i="1"/>
  <c r="X947" i="1" s="1"/>
  <c r="AC947" i="1" s="1"/>
  <c r="W948" i="1"/>
  <c r="X948" i="1" s="1"/>
  <c r="AC948" i="1" s="1"/>
  <c r="W949" i="1"/>
  <c r="X949" i="1" s="1"/>
  <c r="AC949" i="1" s="1"/>
  <c r="W950" i="1"/>
  <c r="X950" i="1" s="1"/>
  <c r="AC950" i="1" s="1"/>
  <c r="W951" i="1"/>
  <c r="X951" i="1" s="1"/>
  <c r="AC951" i="1" s="1"/>
  <c r="W952" i="1"/>
  <c r="X952" i="1" s="1"/>
  <c r="AC952" i="1" s="1"/>
  <c r="W953" i="1"/>
  <c r="X953" i="1" s="1"/>
  <c r="AC953" i="1" s="1"/>
  <c r="W954" i="1"/>
  <c r="X954" i="1" s="1"/>
  <c r="AC954" i="1" s="1"/>
  <c r="W955" i="1"/>
  <c r="X955" i="1" s="1"/>
  <c r="AC955" i="1" s="1"/>
  <c r="W956" i="1"/>
  <c r="X956" i="1" s="1"/>
  <c r="AC956" i="1" s="1"/>
  <c r="W957" i="1"/>
  <c r="X957" i="1" s="1"/>
  <c r="AC957" i="1" s="1"/>
  <c r="W958" i="1"/>
  <c r="X958" i="1" s="1"/>
  <c r="AC958" i="1" s="1"/>
  <c r="W959" i="1"/>
  <c r="X959" i="1" s="1"/>
  <c r="AC959" i="1" s="1"/>
  <c r="W960" i="1"/>
  <c r="X960" i="1" s="1"/>
  <c r="AC960" i="1" s="1"/>
  <c r="W961" i="1"/>
  <c r="X961" i="1" s="1"/>
  <c r="AC961" i="1" s="1"/>
  <c r="W962" i="1"/>
  <c r="X962" i="1" s="1"/>
  <c r="AC962" i="1" s="1"/>
  <c r="W963" i="1"/>
  <c r="X963" i="1" s="1"/>
  <c r="AC963" i="1" s="1"/>
  <c r="W964" i="1"/>
  <c r="X964" i="1" s="1"/>
  <c r="AC964" i="1" s="1"/>
  <c r="W965" i="1"/>
  <c r="X965" i="1" s="1"/>
  <c r="AC965" i="1" s="1"/>
  <c r="W966" i="1"/>
  <c r="X966" i="1" s="1"/>
  <c r="AC966" i="1" s="1"/>
  <c r="W967" i="1"/>
  <c r="X967" i="1" s="1"/>
  <c r="AC967" i="1" s="1"/>
  <c r="W968" i="1"/>
  <c r="X968" i="1" s="1"/>
  <c r="AC968" i="1" s="1"/>
  <c r="W970" i="1"/>
  <c r="X970" i="1" s="1"/>
  <c r="AC970" i="1" s="1"/>
  <c r="W971" i="1"/>
  <c r="X971" i="1" s="1"/>
  <c r="AC971" i="1" s="1"/>
  <c r="W972" i="1"/>
  <c r="X972" i="1" s="1"/>
  <c r="AC972" i="1" s="1"/>
  <c r="W973" i="1"/>
  <c r="X973" i="1" s="1"/>
  <c r="AC973" i="1" s="1"/>
  <c r="W974" i="1"/>
  <c r="X974" i="1" s="1"/>
  <c r="AC974" i="1" s="1"/>
  <c r="W975" i="1"/>
  <c r="X975" i="1" s="1"/>
  <c r="AC975" i="1" s="1"/>
  <c r="W976" i="1"/>
  <c r="X976" i="1" s="1"/>
  <c r="AC976" i="1" s="1"/>
  <c r="W977" i="1"/>
  <c r="X977" i="1" s="1"/>
  <c r="AC977" i="1" s="1"/>
  <c r="W978" i="1"/>
  <c r="X978" i="1" s="1"/>
  <c r="AC978" i="1" s="1"/>
  <c r="W979" i="1"/>
  <c r="X979" i="1" s="1"/>
  <c r="AC979" i="1" s="1"/>
  <c r="W980" i="1"/>
  <c r="X980" i="1" s="1"/>
  <c r="AC980" i="1" s="1"/>
  <c r="W981" i="1"/>
  <c r="X981" i="1" s="1"/>
  <c r="AC981" i="1" s="1"/>
  <c r="W982" i="1"/>
  <c r="X982" i="1" s="1"/>
  <c r="AC982" i="1" s="1"/>
  <c r="W983" i="1"/>
  <c r="X983" i="1" s="1"/>
  <c r="AC983" i="1" s="1"/>
  <c r="W984" i="1"/>
  <c r="X984" i="1" s="1"/>
  <c r="AC984" i="1" s="1"/>
  <c r="W985" i="1"/>
  <c r="X985" i="1" s="1"/>
  <c r="AC985" i="1" s="1"/>
  <c r="W986" i="1"/>
  <c r="X986" i="1" s="1"/>
  <c r="AC986" i="1" s="1"/>
  <c r="W987" i="1"/>
  <c r="X987" i="1" s="1"/>
  <c r="AC987" i="1" s="1"/>
  <c r="W989" i="1"/>
  <c r="X989" i="1" s="1"/>
  <c r="AC989" i="1" s="1"/>
  <c r="W990" i="1"/>
  <c r="X990" i="1" s="1"/>
  <c r="AC990" i="1" s="1"/>
  <c r="W991" i="1"/>
  <c r="X991" i="1" s="1"/>
  <c r="AC991" i="1" s="1"/>
  <c r="W992" i="1"/>
  <c r="X992" i="1" s="1"/>
  <c r="AC992" i="1" s="1"/>
  <c r="W993" i="1"/>
  <c r="X993" i="1" s="1"/>
  <c r="AC993" i="1" s="1"/>
  <c r="W994" i="1"/>
  <c r="X994" i="1" s="1"/>
  <c r="AC994" i="1" s="1"/>
  <c r="W995" i="1"/>
  <c r="X995" i="1" s="1"/>
  <c r="AC995" i="1" s="1"/>
  <c r="W996" i="1"/>
  <c r="X996" i="1" s="1"/>
  <c r="AC996" i="1" s="1"/>
  <c r="W997" i="1"/>
  <c r="X997" i="1" s="1"/>
  <c r="AC997" i="1" s="1"/>
  <c r="W998" i="1"/>
  <c r="X998" i="1" s="1"/>
  <c r="AC998" i="1" s="1"/>
  <c r="W999" i="1"/>
  <c r="X999" i="1" s="1"/>
  <c r="AC999" i="1" s="1"/>
  <c r="W1000" i="1"/>
  <c r="X1000" i="1" s="1"/>
  <c r="AC1000" i="1" s="1"/>
  <c r="W1001" i="1"/>
  <c r="X1001" i="1" s="1"/>
  <c r="AC1001" i="1" s="1"/>
  <c r="W1002" i="1"/>
  <c r="X1002" i="1" s="1"/>
  <c r="AC1002" i="1" s="1"/>
  <c r="W1003" i="1"/>
  <c r="X1003" i="1" s="1"/>
  <c r="AC1003" i="1" s="1"/>
  <c r="W1004" i="1"/>
  <c r="X1004" i="1" s="1"/>
  <c r="AC1004" i="1" s="1"/>
  <c r="W1005" i="1"/>
  <c r="X1005" i="1" s="1"/>
  <c r="AC1005" i="1" s="1"/>
  <c r="W1006" i="1"/>
  <c r="X1006" i="1" s="1"/>
  <c r="AC1006" i="1" s="1"/>
  <c r="W1007" i="1"/>
  <c r="X1007" i="1" s="1"/>
  <c r="AC1007" i="1" s="1"/>
  <c r="W1008" i="1"/>
  <c r="X1008" i="1" s="1"/>
  <c r="AC1008" i="1" s="1"/>
  <c r="W1009" i="1"/>
  <c r="X1009" i="1" s="1"/>
  <c r="AC1009" i="1" s="1"/>
  <c r="W1010" i="1"/>
  <c r="X1010" i="1" s="1"/>
  <c r="AC1010" i="1" s="1"/>
  <c r="W1011" i="1"/>
  <c r="X1011" i="1" s="1"/>
  <c r="AC1011" i="1" s="1"/>
  <c r="W1012" i="1"/>
  <c r="X1012" i="1" s="1"/>
  <c r="AC1012" i="1" s="1"/>
  <c r="W1013" i="1"/>
  <c r="X1013" i="1" s="1"/>
  <c r="AC1013" i="1" s="1"/>
  <c r="W1014" i="1"/>
  <c r="X1014" i="1" s="1"/>
  <c r="AC1014" i="1" s="1"/>
  <c r="W1015" i="1"/>
  <c r="X1015" i="1" s="1"/>
  <c r="AC1015" i="1" s="1"/>
  <c r="W1016" i="1"/>
  <c r="X1016" i="1" s="1"/>
  <c r="AC1016" i="1" s="1"/>
  <c r="W1017" i="1"/>
  <c r="X1017" i="1" s="1"/>
  <c r="AC1017" i="1" s="1"/>
  <c r="W1018" i="1"/>
  <c r="X1018" i="1" s="1"/>
  <c r="AC1018" i="1" s="1"/>
  <c r="W1019" i="1"/>
  <c r="X1019" i="1" s="1"/>
  <c r="AC1019" i="1" s="1"/>
  <c r="W1020" i="1"/>
  <c r="X1020" i="1" s="1"/>
  <c r="AC1020" i="1" s="1"/>
  <c r="W1021" i="1"/>
  <c r="X1021" i="1" s="1"/>
  <c r="AC1021" i="1" s="1"/>
  <c r="W1022" i="1"/>
  <c r="X1022" i="1" s="1"/>
  <c r="AC1022" i="1" s="1"/>
  <c r="W1023" i="1"/>
  <c r="X1023" i="1" s="1"/>
  <c r="AC1023" i="1" s="1"/>
  <c r="W1024" i="1"/>
  <c r="X1024" i="1" s="1"/>
  <c r="AC1024" i="1" s="1"/>
  <c r="W1025" i="1"/>
  <c r="X1025" i="1" s="1"/>
  <c r="AC1025" i="1" s="1"/>
  <c r="W1026" i="1"/>
  <c r="X1026" i="1" s="1"/>
  <c r="AC1026" i="1" s="1"/>
  <c r="W1027" i="1"/>
  <c r="X1027" i="1" s="1"/>
  <c r="AC1027" i="1" s="1"/>
  <c r="W1028" i="1"/>
  <c r="X1028" i="1" s="1"/>
  <c r="AC1028" i="1" s="1"/>
  <c r="W1029" i="1"/>
  <c r="X1029" i="1" s="1"/>
  <c r="AC1029" i="1" s="1"/>
  <c r="W1030" i="1"/>
  <c r="X1030" i="1" s="1"/>
  <c r="AC1030" i="1" s="1"/>
  <c r="W1031" i="1"/>
  <c r="X1031" i="1" s="1"/>
  <c r="AC1031" i="1" s="1"/>
  <c r="W1032" i="1"/>
  <c r="X1032" i="1" s="1"/>
  <c r="AC1032" i="1" s="1"/>
  <c r="W1033" i="1"/>
  <c r="X1033" i="1" s="1"/>
  <c r="AC1033" i="1" s="1"/>
  <c r="W1034" i="1"/>
  <c r="X1034" i="1" s="1"/>
  <c r="AC1034" i="1" s="1"/>
  <c r="W1035" i="1"/>
  <c r="X1035" i="1" s="1"/>
  <c r="AC1035" i="1" s="1"/>
  <c r="W1036" i="1"/>
  <c r="X1036" i="1" s="1"/>
  <c r="AC1036" i="1" s="1"/>
  <c r="W1037" i="1"/>
  <c r="X1037" i="1" s="1"/>
  <c r="AC1037" i="1" s="1"/>
  <c r="W1038" i="1"/>
  <c r="X1038" i="1" s="1"/>
  <c r="AC1038" i="1" s="1"/>
  <c r="W1039" i="1"/>
  <c r="X1039" i="1" s="1"/>
  <c r="AC1039" i="1" s="1"/>
  <c r="W1040" i="1"/>
  <c r="X1040" i="1" s="1"/>
  <c r="AC1040" i="1" s="1"/>
  <c r="W1041" i="1"/>
  <c r="X1041" i="1" s="1"/>
  <c r="AC1041" i="1" s="1"/>
  <c r="W1042" i="1"/>
  <c r="X1042" i="1" s="1"/>
  <c r="AC1042" i="1" s="1"/>
  <c r="W1043" i="1"/>
  <c r="X1043" i="1" s="1"/>
  <c r="AC1043" i="1" s="1"/>
  <c r="W1044" i="1"/>
  <c r="X1044" i="1" s="1"/>
  <c r="AC1044" i="1" s="1"/>
  <c r="W1045" i="1"/>
  <c r="X1045" i="1" s="1"/>
  <c r="AC1045" i="1" s="1"/>
  <c r="W1046" i="1"/>
  <c r="X1046" i="1" s="1"/>
  <c r="AC1046" i="1" s="1"/>
  <c r="W1047" i="1"/>
  <c r="X1047" i="1" s="1"/>
  <c r="AC1047" i="1" s="1"/>
  <c r="W1048" i="1"/>
  <c r="X1048" i="1" s="1"/>
  <c r="AC1048" i="1" s="1"/>
  <c r="W1049" i="1"/>
  <c r="X1049" i="1" s="1"/>
  <c r="AC1049" i="1" s="1"/>
  <c r="W1050" i="1"/>
  <c r="X1050" i="1" s="1"/>
  <c r="AC1050" i="1" s="1"/>
  <c r="W1051" i="1"/>
  <c r="X1051" i="1" s="1"/>
  <c r="AC1051" i="1" s="1"/>
  <c r="W1052" i="1"/>
  <c r="X1052" i="1" s="1"/>
  <c r="AC1052" i="1" s="1"/>
  <c r="W1053" i="1"/>
  <c r="X1053" i="1" s="1"/>
  <c r="AC1053" i="1" s="1"/>
  <c r="W1054" i="1"/>
  <c r="X1054" i="1" s="1"/>
  <c r="AC1054" i="1" s="1"/>
  <c r="W1055" i="1"/>
  <c r="X1055" i="1" s="1"/>
  <c r="AC1055" i="1" s="1"/>
  <c r="W1056" i="1"/>
  <c r="X1056" i="1" s="1"/>
  <c r="AC1056" i="1" s="1"/>
  <c r="W1057" i="1"/>
  <c r="X1057" i="1" s="1"/>
  <c r="AC1057" i="1" s="1"/>
  <c r="W1058" i="1"/>
  <c r="X1058" i="1" s="1"/>
  <c r="AC1058" i="1" s="1"/>
  <c r="W1059" i="1"/>
  <c r="X1059" i="1" s="1"/>
  <c r="AC1059" i="1" s="1"/>
  <c r="W1060" i="1"/>
  <c r="X1060" i="1" s="1"/>
  <c r="AC1060" i="1" s="1"/>
  <c r="W1061" i="1"/>
  <c r="X1061" i="1" s="1"/>
  <c r="AC1061" i="1" s="1"/>
  <c r="W1062" i="1"/>
  <c r="X1062" i="1" s="1"/>
  <c r="AC1062" i="1" s="1"/>
  <c r="W1063" i="1"/>
  <c r="X1063" i="1" s="1"/>
  <c r="AC1063" i="1" s="1"/>
  <c r="W1064" i="1"/>
  <c r="X1064" i="1" s="1"/>
  <c r="AC1064" i="1" s="1"/>
  <c r="W1065" i="1"/>
  <c r="X1065" i="1" s="1"/>
  <c r="AC1065" i="1" s="1"/>
  <c r="W1066" i="1"/>
  <c r="X1066" i="1" s="1"/>
  <c r="AC1066" i="1" s="1"/>
  <c r="W1068" i="1"/>
  <c r="X1068" i="1" s="1"/>
  <c r="AC1068" i="1" s="1"/>
  <c r="W1069" i="1"/>
  <c r="X1069" i="1" s="1"/>
  <c r="AC1069" i="1" s="1"/>
  <c r="W1071" i="1"/>
  <c r="X1071" i="1" s="1"/>
  <c r="AC1071" i="1" s="1"/>
  <c r="W1072" i="1"/>
  <c r="X1072" i="1" s="1"/>
  <c r="AC1072" i="1" s="1"/>
  <c r="W1073" i="1"/>
  <c r="X1073" i="1" s="1"/>
  <c r="AC1073" i="1" s="1"/>
  <c r="W1074" i="1"/>
  <c r="X1074" i="1" s="1"/>
  <c r="AC1074" i="1" s="1"/>
  <c r="W1075" i="1"/>
  <c r="X1075" i="1" s="1"/>
  <c r="AC1075" i="1" s="1"/>
  <c r="W1076" i="1"/>
  <c r="X1076" i="1" s="1"/>
  <c r="AC1076" i="1" s="1"/>
  <c r="W1077" i="1"/>
  <c r="X1077" i="1" s="1"/>
  <c r="AC1077" i="1" s="1"/>
  <c r="W1078" i="1"/>
  <c r="X1078" i="1" s="1"/>
  <c r="AC1078" i="1" s="1"/>
  <c r="W1079" i="1"/>
  <c r="X1079" i="1" s="1"/>
  <c r="AC1079" i="1" s="1"/>
  <c r="W1080" i="1"/>
  <c r="X1080" i="1" s="1"/>
  <c r="AC1080" i="1" s="1"/>
  <c r="W1081" i="1"/>
  <c r="X1081" i="1" s="1"/>
  <c r="AC1081" i="1" s="1"/>
  <c r="W1082" i="1"/>
  <c r="X1082" i="1" s="1"/>
  <c r="AC1082" i="1" s="1"/>
  <c r="W1083" i="1"/>
  <c r="X1083" i="1" s="1"/>
  <c r="AC1083" i="1" s="1"/>
  <c r="W1084" i="1"/>
  <c r="X1084" i="1" s="1"/>
  <c r="AC1084" i="1" s="1"/>
  <c r="W1085" i="1"/>
  <c r="X1085" i="1" s="1"/>
  <c r="AC1085" i="1" s="1"/>
  <c r="W1086" i="1"/>
  <c r="X1086" i="1" s="1"/>
  <c r="AC1086" i="1" s="1"/>
  <c r="W1087" i="1"/>
  <c r="X1087" i="1" s="1"/>
  <c r="AC1087" i="1" s="1"/>
  <c r="W1088" i="1"/>
  <c r="X1088" i="1" s="1"/>
  <c r="AC1088" i="1" s="1"/>
  <c r="W1089" i="1"/>
  <c r="X1089" i="1" s="1"/>
  <c r="AC1089" i="1" s="1"/>
  <c r="W1090" i="1"/>
  <c r="X1090" i="1" s="1"/>
  <c r="AC1090" i="1" s="1"/>
  <c r="W1091" i="1"/>
  <c r="X1091" i="1" s="1"/>
  <c r="AC1091" i="1" s="1"/>
  <c r="W1094" i="1"/>
  <c r="X1094" i="1" s="1"/>
  <c r="AC1094" i="1" s="1"/>
  <c r="W1097" i="1"/>
  <c r="X1097" i="1" s="1"/>
  <c r="AC1097" i="1" s="1"/>
  <c r="W1098" i="1"/>
  <c r="X1098" i="1" s="1"/>
  <c r="AC1098" i="1" s="1"/>
  <c r="W1099" i="1"/>
  <c r="X1099" i="1" s="1"/>
  <c r="AC1099" i="1" s="1"/>
  <c r="W1100" i="1"/>
  <c r="X1100" i="1" s="1"/>
  <c r="AC1100" i="1" s="1"/>
  <c r="W1101" i="1"/>
  <c r="X1101" i="1" s="1"/>
  <c r="AC1101" i="1" s="1"/>
  <c r="W1102" i="1"/>
  <c r="X1102" i="1" s="1"/>
  <c r="AC1102" i="1" s="1"/>
  <c r="W1103" i="1"/>
  <c r="X1103" i="1" s="1"/>
  <c r="AC1103" i="1" s="1"/>
  <c r="W1104" i="1"/>
  <c r="X1104" i="1" s="1"/>
  <c r="AC1104" i="1" s="1"/>
  <c r="W1105" i="1"/>
  <c r="X1105" i="1" s="1"/>
  <c r="AC1105" i="1" s="1"/>
  <c r="W1106" i="1"/>
  <c r="X1106" i="1" s="1"/>
  <c r="AC1106" i="1" s="1"/>
  <c r="W1107" i="1"/>
  <c r="X1107" i="1" s="1"/>
  <c r="AC1107" i="1" s="1"/>
  <c r="W1108" i="1"/>
  <c r="X1108" i="1" s="1"/>
  <c r="AC1108" i="1" s="1"/>
  <c r="W1109" i="1"/>
  <c r="X1109" i="1" s="1"/>
  <c r="AC1109" i="1" s="1"/>
  <c r="W1110" i="1"/>
  <c r="X1110" i="1" s="1"/>
  <c r="AC1110" i="1" s="1"/>
  <c r="W1111" i="1"/>
  <c r="X1111" i="1" s="1"/>
  <c r="AC1111" i="1" s="1"/>
  <c r="W1112" i="1"/>
  <c r="X1112" i="1" s="1"/>
  <c r="AC1112" i="1" s="1"/>
  <c r="W1113" i="1"/>
  <c r="X1113" i="1" s="1"/>
  <c r="AC1113" i="1" s="1"/>
  <c r="W1114" i="1"/>
  <c r="X1114" i="1" s="1"/>
  <c r="AC1114" i="1" s="1"/>
  <c r="W1115" i="1"/>
  <c r="X1115" i="1" s="1"/>
  <c r="AC1115" i="1" s="1"/>
  <c r="W1116" i="1"/>
  <c r="X1116" i="1" s="1"/>
  <c r="AC1116" i="1" s="1"/>
  <c r="W1117" i="1"/>
  <c r="X1117" i="1" s="1"/>
  <c r="AC1117" i="1" s="1"/>
  <c r="W1118" i="1"/>
  <c r="X1118" i="1" s="1"/>
  <c r="AC1118" i="1" s="1"/>
  <c r="W1119" i="1"/>
  <c r="X1119" i="1" s="1"/>
  <c r="AC1119" i="1" s="1"/>
  <c r="W1120" i="1"/>
  <c r="X1120" i="1" s="1"/>
  <c r="AC1120" i="1" s="1"/>
  <c r="W1121" i="1"/>
  <c r="X1121" i="1" s="1"/>
  <c r="AC1121" i="1" s="1"/>
  <c r="W1122" i="1"/>
  <c r="X1122" i="1" s="1"/>
  <c r="AC1122" i="1" s="1"/>
  <c r="W1123" i="1"/>
  <c r="X1123" i="1" s="1"/>
  <c r="AC1123" i="1" s="1"/>
  <c r="W1124" i="1"/>
  <c r="X1124" i="1" s="1"/>
  <c r="AC1124" i="1" s="1"/>
  <c r="W1125" i="1"/>
  <c r="X1125" i="1" s="1"/>
  <c r="AC1125" i="1" s="1"/>
  <c r="W1126" i="1"/>
  <c r="X1126" i="1" s="1"/>
  <c r="AC1126" i="1" s="1"/>
  <c r="W1127" i="1"/>
  <c r="X1127" i="1" s="1"/>
  <c r="AC1127" i="1" s="1"/>
  <c r="W1128" i="1"/>
  <c r="X1128" i="1" s="1"/>
  <c r="AC1128" i="1" s="1"/>
  <c r="W1129" i="1"/>
  <c r="X1129" i="1" s="1"/>
  <c r="AC1129" i="1" s="1"/>
  <c r="W1130" i="1"/>
  <c r="X1130" i="1" s="1"/>
  <c r="AC1130" i="1" s="1"/>
  <c r="W1131" i="1"/>
  <c r="X1131" i="1" s="1"/>
  <c r="AC1131" i="1" s="1"/>
  <c r="W1132" i="1"/>
  <c r="X1132" i="1" s="1"/>
  <c r="AC1132" i="1" s="1"/>
  <c r="W1133" i="1"/>
  <c r="X1133" i="1" s="1"/>
  <c r="AC1133" i="1" s="1"/>
  <c r="W1134" i="1"/>
  <c r="X1134" i="1" s="1"/>
  <c r="AC1134" i="1" s="1"/>
  <c r="W1135" i="1"/>
  <c r="X1135" i="1" s="1"/>
  <c r="AC1135" i="1" s="1"/>
  <c r="W1136" i="1"/>
  <c r="X1136" i="1" s="1"/>
  <c r="AC1136" i="1" s="1"/>
  <c r="W1137" i="1"/>
  <c r="X1137" i="1" s="1"/>
  <c r="AC1137" i="1" s="1"/>
  <c r="W1138" i="1"/>
  <c r="X1138" i="1" s="1"/>
  <c r="AC1138" i="1" s="1"/>
  <c r="W1139" i="1"/>
  <c r="X1139" i="1" s="1"/>
  <c r="AC1139" i="1" s="1"/>
  <c r="W1140" i="1"/>
  <c r="X1140" i="1" s="1"/>
  <c r="AC1140" i="1" s="1"/>
  <c r="W1141" i="1"/>
  <c r="X1141" i="1" s="1"/>
  <c r="AC1141" i="1" s="1"/>
  <c r="W1142" i="1"/>
  <c r="X1142" i="1" s="1"/>
  <c r="AC1142" i="1" s="1"/>
  <c r="W1143" i="1"/>
  <c r="X1143" i="1" s="1"/>
  <c r="AC1143" i="1" s="1"/>
  <c r="W1144" i="1"/>
  <c r="X1144" i="1" s="1"/>
  <c r="AC1144" i="1" s="1"/>
  <c r="W1145" i="1"/>
  <c r="X1145" i="1" s="1"/>
  <c r="AC1145" i="1" s="1"/>
  <c r="W1146" i="1"/>
  <c r="X1146" i="1" s="1"/>
  <c r="AC1146" i="1" s="1"/>
  <c r="W1147" i="1"/>
  <c r="X1147" i="1" s="1"/>
  <c r="AC1147" i="1" s="1"/>
  <c r="W1148" i="1"/>
  <c r="X1148" i="1" s="1"/>
  <c r="AC1148" i="1" s="1"/>
  <c r="W1149" i="1"/>
  <c r="X1149" i="1" s="1"/>
  <c r="AC1149" i="1" s="1"/>
  <c r="W1150" i="1"/>
  <c r="X1150" i="1" s="1"/>
  <c r="AC1150" i="1" s="1"/>
  <c r="W1151" i="1"/>
  <c r="X1151" i="1" s="1"/>
  <c r="AC1151" i="1" s="1"/>
  <c r="W1152" i="1"/>
  <c r="X1152" i="1" s="1"/>
  <c r="AC1152" i="1" s="1"/>
  <c r="W1153" i="1"/>
  <c r="X1153" i="1" s="1"/>
  <c r="AC1153" i="1" s="1"/>
  <c r="W1154" i="1"/>
  <c r="X1154" i="1" s="1"/>
  <c r="AC1154" i="1" s="1"/>
  <c r="W1155" i="1"/>
  <c r="X1155" i="1" s="1"/>
  <c r="AC1155" i="1" s="1"/>
  <c r="W1156" i="1"/>
  <c r="X1156" i="1" s="1"/>
  <c r="AC1156" i="1" s="1"/>
  <c r="W1157" i="1"/>
  <c r="X1157" i="1" s="1"/>
  <c r="AC1157" i="1" s="1"/>
  <c r="W1158" i="1"/>
  <c r="X1158" i="1" s="1"/>
  <c r="AC1158" i="1" s="1"/>
  <c r="W1159" i="1"/>
  <c r="X1159" i="1" s="1"/>
  <c r="AC1159" i="1" s="1"/>
  <c r="W1160" i="1"/>
  <c r="X1160" i="1" s="1"/>
  <c r="AC1160" i="1" s="1"/>
  <c r="W1161" i="1"/>
  <c r="X1161" i="1" s="1"/>
  <c r="AC1161" i="1" s="1"/>
  <c r="W1162" i="1"/>
  <c r="X1162" i="1" s="1"/>
  <c r="AC1162" i="1" s="1"/>
  <c r="W1163" i="1"/>
  <c r="X1163" i="1" s="1"/>
  <c r="AC1163" i="1" s="1"/>
  <c r="W1164" i="1"/>
  <c r="X1164" i="1" s="1"/>
  <c r="AC1164" i="1" s="1"/>
  <c r="W1165" i="1"/>
  <c r="X1165" i="1" s="1"/>
  <c r="AC1165" i="1" s="1"/>
  <c r="W1166" i="1"/>
  <c r="X1166" i="1" s="1"/>
  <c r="AC1166" i="1" s="1"/>
  <c r="W1167" i="1"/>
  <c r="X1167" i="1" s="1"/>
  <c r="AC1167" i="1" s="1"/>
  <c r="W1168" i="1"/>
  <c r="X1168" i="1" s="1"/>
  <c r="AC1168" i="1" s="1"/>
  <c r="W1170" i="1"/>
  <c r="X1170" i="1" s="1"/>
  <c r="AC1170" i="1" s="1"/>
  <c r="W1199" i="1"/>
  <c r="X1199" i="1" s="1"/>
  <c r="AC1199" i="1" s="1"/>
  <c r="W1200" i="1"/>
  <c r="X1200" i="1" s="1"/>
  <c r="AC1200" i="1" s="1"/>
  <c r="W1201" i="1"/>
  <c r="X1201" i="1" s="1"/>
  <c r="AC1201" i="1" s="1"/>
  <c r="W1202" i="1"/>
  <c r="X1202" i="1" s="1"/>
  <c r="AC1202" i="1" s="1"/>
  <c r="W1203" i="1"/>
  <c r="X1203" i="1" s="1"/>
  <c r="AC1203" i="1" s="1"/>
  <c r="W1204" i="1"/>
  <c r="X1204" i="1" s="1"/>
  <c r="AC1204" i="1" s="1"/>
  <c r="W1205" i="1"/>
  <c r="X1205" i="1" s="1"/>
  <c r="AC1205" i="1" s="1"/>
  <c r="W1206" i="1"/>
  <c r="X1206" i="1" s="1"/>
  <c r="AC1206" i="1" s="1"/>
  <c r="W1207" i="1"/>
  <c r="X1207" i="1" s="1"/>
  <c r="AC1207" i="1" s="1"/>
  <c r="W1208" i="1"/>
  <c r="X1208" i="1" s="1"/>
  <c r="AC1208" i="1" s="1"/>
  <c r="W1209" i="1"/>
  <c r="X1209" i="1" s="1"/>
  <c r="AC1209" i="1" s="1"/>
  <c r="W1210" i="1"/>
  <c r="X1210" i="1" s="1"/>
  <c r="AC1210" i="1" s="1"/>
  <c r="W1211" i="1"/>
  <c r="X1211" i="1" s="1"/>
  <c r="AC1211" i="1" s="1"/>
  <c r="W1212" i="1"/>
  <c r="X1212" i="1" s="1"/>
  <c r="AC1212" i="1" s="1"/>
  <c r="W1213" i="1"/>
  <c r="X1213" i="1" s="1"/>
  <c r="AC1213" i="1" s="1"/>
  <c r="W1214" i="1"/>
  <c r="X1214" i="1" s="1"/>
  <c r="AC1214" i="1" s="1"/>
  <c r="W1215" i="1"/>
  <c r="X1215" i="1" s="1"/>
  <c r="AC1215" i="1" s="1"/>
  <c r="W1216" i="1"/>
  <c r="X1216" i="1" s="1"/>
  <c r="AC1216" i="1" s="1"/>
  <c r="W1217" i="1"/>
  <c r="X1217" i="1" s="1"/>
  <c r="AC1217" i="1" s="1"/>
  <c r="W1218" i="1"/>
  <c r="X1218" i="1" s="1"/>
  <c r="AC1218" i="1" s="1"/>
  <c r="W1219" i="1"/>
  <c r="X1219" i="1" s="1"/>
  <c r="AC1219" i="1" s="1"/>
  <c r="W1220" i="1"/>
  <c r="X1220" i="1" s="1"/>
  <c r="AC1220" i="1" s="1"/>
  <c r="W1221" i="1"/>
  <c r="X1221" i="1" s="1"/>
  <c r="AC1221" i="1" s="1"/>
  <c r="W1222" i="1"/>
  <c r="X1222" i="1" s="1"/>
  <c r="AC1222" i="1" s="1"/>
  <c r="W1223" i="1"/>
  <c r="X1223" i="1" s="1"/>
  <c r="AC1223" i="1" s="1"/>
  <c r="W1224" i="1"/>
  <c r="X1224" i="1" s="1"/>
  <c r="AC1224" i="1" s="1"/>
  <c r="W1225" i="1"/>
  <c r="X1225" i="1" s="1"/>
  <c r="AC1225" i="1" s="1"/>
  <c r="W1226" i="1"/>
  <c r="X1226" i="1" s="1"/>
  <c r="AC1226" i="1" s="1"/>
  <c r="W1227" i="1"/>
  <c r="X1227" i="1" s="1"/>
  <c r="AC1227" i="1" s="1"/>
  <c r="W1228" i="1"/>
  <c r="X1228" i="1" s="1"/>
  <c r="AC1228" i="1" s="1"/>
  <c r="W1229" i="1"/>
  <c r="X1229" i="1" s="1"/>
  <c r="AC1229" i="1" s="1"/>
  <c r="W1230" i="1"/>
  <c r="X1230" i="1" s="1"/>
  <c r="AC1230" i="1" s="1"/>
  <c r="W1231" i="1"/>
  <c r="X1231" i="1" s="1"/>
  <c r="AC1231" i="1" s="1"/>
  <c r="W1234" i="1"/>
  <c r="X1234" i="1" s="1"/>
  <c r="AC1234" i="1" s="1"/>
  <c r="W1235" i="1"/>
  <c r="X1235" i="1" s="1"/>
  <c r="AC1235" i="1" s="1"/>
  <c r="W1236" i="1"/>
  <c r="X1236" i="1" s="1"/>
  <c r="AC1236" i="1" s="1"/>
  <c r="W1237" i="1"/>
  <c r="X1237" i="1" s="1"/>
  <c r="AC1237" i="1" s="1"/>
  <c r="W1238" i="1"/>
  <c r="X1238" i="1" s="1"/>
  <c r="AC1238" i="1" s="1"/>
  <c r="W1239" i="1"/>
  <c r="X1239" i="1" s="1"/>
  <c r="AC1239" i="1" s="1"/>
  <c r="W1240" i="1"/>
  <c r="X1240" i="1" s="1"/>
  <c r="AC1240" i="1" s="1"/>
  <c r="W1241" i="1"/>
  <c r="X1241" i="1" s="1"/>
  <c r="AC1241" i="1" s="1"/>
  <c r="W1242" i="1"/>
  <c r="X1242" i="1" s="1"/>
  <c r="AC1242" i="1" s="1"/>
  <c r="W1243" i="1"/>
  <c r="X1243" i="1" s="1"/>
  <c r="AC1243" i="1" s="1"/>
  <c r="W1244" i="1"/>
  <c r="X1244" i="1" s="1"/>
  <c r="AC1244" i="1" s="1"/>
  <c r="W1245" i="1"/>
  <c r="X1245" i="1" s="1"/>
  <c r="AC1245" i="1" s="1"/>
  <c r="W1246" i="1"/>
  <c r="X1246" i="1" s="1"/>
  <c r="AC1246" i="1" s="1"/>
  <c r="W1247" i="1"/>
  <c r="X1247" i="1" s="1"/>
  <c r="AC1247" i="1" s="1"/>
  <c r="W1248" i="1"/>
  <c r="X1248" i="1" s="1"/>
  <c r="AC1248" i="1" s="1"/>
  <c r="W1249" i="1"/>
  <c r="X1249" i="1" s="1"/>
  <c r="AC1249" i="1" s="1"/>
  <c r="W1250" i="1"/>
  <c r="X1250" i="1" s="1"/>
  <c r="AC1250" i="1" s="1"/>
  <c r="W1251" i="1"/>
  <c r="X1251" i="1" s="1"/>
  <c r="AC1251" i="1" s="1"/>
  <c r="W1252" i="1"/>
  <c r="X1252" i="1" s="1"/>
  <c r="AC1252" i="1" s="1"/>
  <c r="W1253" i="1"/>
  <c r="X1253" i="1" s="1"/>
  <c r="AC1253" i="1" s="1"/>
  <c r="W1254" i="1"/>
  <c r="X1254" i="1" s="1"/>
  <c r="AC1254" i="1" s="1"/>
  <c r="W1255" i="1"/>
  <c r="X1255" i="1" s="1"/>
  <c r="AC1255" i="1" s="1"/>
  <c r="W1256" i="1"/>
  <c r="X1256" i="1" s="1"/>
  <c r="AC1256" i="1" s="1"/>
  <c r="W1257" i="1"/>
  <c r="X1257" i="1" s="1"/>
  <c r="AC1257" i="1" s="1"/>
  <c r="W1258" i="1"/>
  <c r="X1258" i="1" s="1"/>
  <c r="AC1258" i="1" s="1"/>
  <c r="W1259" i="1"/>
  <c r="X1259" i="1" s="1"/>
  <c r="AC1259" i="1" s="1"/>
  <c r="W1260" i="1"/>
  <c r="X1260" i="1" s="1"/>
  <c r="AC1260" i="1" s="1"/>
  <c r="W1261" i="1"/>
  <c r="X1261" i="1" s="1"/>
  <c r="AC1261" i="1" s="1"/>
  <c r="W1262" i="1"/>
  <c r="X1262" i="1" s="1"/>
  <c r="AC1262" i="1" s="1"/>
  <c r="W1263" i="1"/>
  <c r="X1263" i="1" s="1"/>
  <c r="AC1263" i="1" s="1"/>
  <c r="W1264" i="1"/>
  <c r="X1264" i="1" s="1"/>
  <c r="AC1264" i="1" s="1"/>
  <c r="W1265" i="1"/>
  <c r="X1265" i="1" s="1"/>
  <c r="AC1265" i="1" s="1"/>
  <c r="W1266" i="1"/>
  <c r="X1266" i="1" s="1"/>
  <c r="AC1266" i="1" s="1"/>
  <c r="W1267" i="1"/>
  <c r="X1267" i="1" s="1"/>
  <c r="AC1267" i="1" s="1"/>
  <c r="W1268" i="1"/>
  <c r="X1268" i="1" s="1"/>
  <c r="AC1268" i="1" s="1"/>
  <c r="W1269" i="1"/>
  <c r="X1269" i="1" s="1"/>
  <c r="AC1269" i="1" s="1"/>
  <c r="W1270" i="1"/>
  <c r="X1270" i="1" s="1"/>
  <c r="AC1270" i="1" s="1"/>
  <c r="W1271" i="1"/>
  <c r="X1271" i="1" s="1"/>
  <c r="AC1271" i="1" s="1"/>
  <c r="W1272" i="1"/>
  <c r="X1272" i="1" s="1"/>
  <c r="AC1272" i="1" s="1"/>
  <c r="W1273" i="1"/>
  <c r="X1273" i="1" s="1"/>
  <c r="AC1273" i="1" s="1"/>
  <c r="W1274" i="1"/>
  <c r="X1274" i="1" s="1"/>
  <c r="AC1274" i="1" s="1"/>
  <c r="W1275" i="1"/>
  <c r="X1275" i="1" s="1"/>
  <c r="AC1275" i="1" s="1"/>
  <c r="W1276" i="1"/>
  <c r="X1276" i="1" s="1"/>
  <c r="AC1276" i="1" s="1"/>
  <c r="W1277" i="1"/>
  <c r="X1277" i="1" s="1"/>
  <c r="AC1277" i="1" s="1"/>
  <c r="W1278" i="1"/>
  <c r="X1278" i="1" s="1"/>
  <c r="AC1278" i="1" s="1"/>
  <c r="W1279" i="1"/>
  <c r="X1279" i="1" s="1"/>
  <c r="AC1279" i="1" s="1"/>
  <c r="W1280" i="1"/>
  <c r="X1280" i="1" s="1"/>
  <c r="AC1280" i="1" s="1"/>
  <c r="W1281" i="1"/>
  <c r="X1281" i="1" s="1"/>
  <c r="AC1281" i="1" s="1"/>
  <c r="W1282" i="1"/>
  <c r="X1282" i="1" s="1"/>
  <c r="AC1282" i="1" s="1"/>
  <c r="W1283" i="1"/>
  <c r="X1283" i="1" s="1"/>
  <c r="AC1283" i="1" s="1"/>
  <c r="W1284" i="1"/>
  <c r="X1284" i="1" s="1"/>
  <c r="AC1284" i="1" s="1"/>
  <c r="W1285" i="1"/>
  <c r="X1285" i="1" s="1"/>
  <c r="AC1285" i="1" s="1"/>
  <c r="W1286" i="1"/>
  <c r="X1286" i="1" s="1"/>
  <c r="AC1286" i="1" s="1"/>
  <c r="W1287" i="1"/>
  <c r="X1287" i="1" s="1"/>
  <c r="AC1287" i="1" s="1"/>
  <c r="W1288" i="1"/>
  <c r="X1288" i="1" s="1"/>
  <c r="AC1288" i="1" s="1"/>
  <c r="W1289" i="1"/>
  <c r="X1289" i="1" s="1"/>
  <c r="AC1289" i="1" s="1"/>
  <c r="W1290" i="1"/>
  <c r="X1290" i="1" s="1"/>
  <c r="AC1290" i="1" s="1"/>
  <c r="W1291" i="1"/>
  <c r="X1291" i="1" s="1"/>
  <c r="AC1291" i="1" s="1"/>
  <c r="W1292" i="1"/>
  <c r="X1292" i="1" s="1"/>
  <c r="AC1292" i="1" s="1"/>
  <c r="W1293" i="1"/>
  <c r="X1293" i="1" s="1"/>
  <c r="AC1293" i="1" s="1"/>
  <c r="W1294" i="1"/>
  <c r="X1294" i="1" s="1"/>
  <c r="AC1294" i="1" s="1"/>
  <c r="W1295" i="1"/>
  <c r="X1295" i="1" s="1"/>
  <c r="AC1295" i="1" s="1"/>
  <c r="W1296" i="1"/>
  <c r="X1296" i="1" s="1"/>
  <c r="AC1296" i="1" s="1"/>
  <c r="W1297" i="1"/>
  <c r="X1297" i="1" s="1"/>
  <c r="AC1297" i="1" s="1"/>
  <c r="W1298" i="1"/>
  <c r="X1298" i="1" s="1"/>
  <c r="AC1298" i="1" s="1"/>
  <c r="W1299" i="1"/>
  <c r="X1299" i="1" s="1"/>
  <c r="AC1299" i="1" s="1"/>
  <c r="W1300" i="1"/>
  <c r="X1300" i="1" s="1"/>
  <c r="AC1300" i="1" s="1"/>
  <c r="W1301" i="1"/>
  <c r="X1301" i="1" s="1"/>
  <c r="AC1301" i="1" s="1"/>
  <c r="W1302" i="1"/>
  <c r="X1302" i="1" s="1"/>
  <c r="AC1302" i="1" s="1"/>
  <c r="W1303" i="1"/>
  <c r="X1303" i="1" s="1"/>
  <c r="AC1303" i="1" s="1"/>
  <c r="W1304" i="1"/>
  <c r="X1304" i="1" s="1"/>
  <c r="AC1304" i="1" s="1"/>
  <c r="W1305" i="1"/>
  <c r="X1305" i="1" s="1"/>
  <c r="AC1305" i="1" s="1"/>
  <c r="W1306" i="1"/>
  <c r="X1306" i="1" s="1"/>
  <c r="AC1306" i="1" s="1"/>
  <c r="W1327" i="1"/>
  <c r="X1327" i="1" s="1"/>
  <c r="AC1327" i="1" s="1"/>
  <c r="W1328" i="1"/>
  <c r="X1328" i="1" s="1"/>
  <c r="AC1328" i="1" s="1"/>
  <c r="W1329" i="1"/>
  <c r="X1329" i="1" s="1"/>
  <c r="AC1329" i="1" s="1"/>
  <c r="W1330" i="1"/>
  <c r="X1330" i="1" s="1"/>
  <c r="AC1330" i="1" s="1"/>
  <c r="W1331" i="1"/>
  <c r="X1331" i="1" s="1"/>
  <c r="AC1331" i="1" s="1"/>
  <c r="W1332" i="1"/>
  <c r="X1332" i="1" s="1"/>
  <c r="AC1332" i="1" s="1"/>
  <c r="W1333" i="1"/>
  <c r="X1333" i="1" s="1"/>
  <c r="AC1333" i="1" s="1"/>
  <c r="W1334" i="1"/>
  <c r="X1334" i="1" s="1"/>
  <c r="AC1334" i="1" s="1"/>
  <c r="W1335" i="1"/>
  <c r="X1335" i="1" s="1"/>
  <c r="AC1335" i="1" s="1"/>
  <c r="W1336" i="1"/>
  <c r="X1336" i="1" s="1"/>
  <c r="AC1336" i="1" s="1"/>
  <c r="W1337" i="1"/>
  <c r="X1337" i="1" s="1"/>
  <c r="AC1337" i="1" s="1"/>
  <c r="W1338" i="1"/>
  <c r="X1338" i="1" s="1"/>
  <c r="AC1338" i="1" s="1"/>
  <c r="W1339" i="1"/>
  <c r="X1339" i="1" s="1"/>
  <c r="AC1339" i="1" s="1"/>
  <c r="W1340" i="1"/>
  <c r="X1340" i="1" s="1"/>
  <c r="AC1340" i="1" s="1"/>
  <c r="W1346" i="1"/>
  <c r="X1346" i="1" s="1"/>
  <c r="AC1346" i="1" s="1"/>
  <c r="W1347" i="1"/>
  <c r="X1347" i="1" s="1"/>
  <c r="AC1347" i="1" s="1"/>
  <c r="W1348" i="1"/>
  <c r="X1348" i="1" s="1"/>
  <c r="AC1348" i="1" s="1"/>
  <c r="W1349" i="1"/>
  <c r="X1349" i="1" s="1"/>
  <c r="AC1349" i="1" s="1"/>
  <c r="W1350" i="1"/>
  <c r="X1350" i="1" s="1"/>
  <c r="AC1350" i="1" s="1"/>
  <c r="W1351" i="1"/>
  <c r="X1351" i="1" s="1"/>
  <c r="AC1351" i="1" s="1"/>
  <c r="W1352" i="1"/>
  <c r="X1352" i="1" s="1"/>
  <c r="AC1352" i="1" s="1"/>
  <c r="W1353" i="1"/>
  <c r="X1353" i="1" s="1"/>
  <c r="AC1353" i="1" s="1"/>
  <c r="W1354" i="1"/>
  <c r="X1354" i="1" s="1"/>
  <c r="AC1354" i="1" s="1"/>
  <c r="W1355" i="1"/>
  <c r="X1355" i="1" s="1"/>
  <c r="AC1355" i="1" s="1"/>
  <c r="W1356" i="1"/>
  <c r="X1356" i="1" s="1"/>
  <c r="AC1356" i="1" s="1"/>
  <c r="W1357" i="1"/>
  <c r="X1357" i="1" s="1"/>
  <c r="AC1357" i="1" s="1"/>
  <c r="W1358" i="1"/>
  <c r="X1358" i="1" s="1"/>
  <c r="AC1358" i="1" s="1"/>
  <c r="W1359" i="1"/>
  <c r="X1359" i="1" s="1"/>
  <c r="AC1359" i="1" s="1"/>
  <c r="W1360" i="1"/>
  <c r="X1360" i="1" s="1"/>
  <c r="AC1360" i="1" s="1"/>
  <c r="W1361" i="1"/>
  <c r="X1361" i="1" s="1"/>
  <c r="AC1361" i="1" s="1"/>
  <c r="W1362" i="1"/>
  <c r="X1362" i="1" s="1"/>
  <c r="AC1362" i="1" s="1"/>
  <c r="W1363" i="1"/>
  <c r="X1363" i="1" s="1"/>
  <c r="AC1363" i="1" s="1"/>
  <c r="W1364" i="1"/>
  <c r="X1364" i="1" s="1"/>
  <c r="AC1364" i="1" s="1"/>
  <c r="W1365" i="1"/>
  <c r="X1365" i="1" s="1"/>
  <c r="AC1365" i="1" s="1"/>
  <c r="W1366" i="1"/>
  <c r="X1366" i="1" s="1"/>
  <c r="AC1366" i="1" s="1"/>
  <c r="W1367" i="1"/>
  <c r="X1367" i="1" s="1"/>
  <c r="AC1367" i="1" s="1"/>
  <c r="W1368" i="1"/>
  <c r="X1368" i="1" s="1"/>
  <c r="AC1368" i="1" s="1"/>
  <c r="W1369" i="1"/>
  <c r="X1369" i="1" s="1"/>
  <c r="AC1369" i="1" s="1"/>
  <c r="W1370" i="1"/>
  <c r="X1370" i="1" s="1"/>
  <c r="AC1370" i="1" s="1"/>
  <c r="W1371" i="1"/>
  <c r="X1371" i="1" s="1"/>
  <c r="AC1371" i="1" s="1"/>
  <c r="W1372" i="1"/>
  <c r="X1372" i="1" s="1"/>
  <c r="AC1372" i="1" s="1"/>
  <c r="W1373" i="1"/>
  <c r="X1373" i="1" s="1"/>
  <c r="AC1373" i="1" s="1"/>
  <c r="W1374" i="1"/>
  <c r="X1374" i="1" s="1"/>
  <c r="AC1374" i="1" s="1"/>
  <c r="W1375" i="1"/>
  <c r="X1375" i="1" s="1"/>
  <c r="AC1375" i="1" s="1"/>
  <c r="W1376" i="1"/>
  <c r="X1376" i="1" s="1"/>
  <c r="AC1376" i="1" s="1"/>
  <c r="W1377" i="1"/>
  <c r="X1377" i="1" s="1"/>
  <c r="AC1377" i="1" s="1"/>
  <c r="W1378" i="1"/>
  <c r="X1378" i="1" s="1"/>
  <c r="AC1378" i="1" s="1"/>
  <c r="W1379" i="1"/>
  <c r="X1379" i="1" s="1"/>
  <c r="AC1379" i="1" s="1"/>
  <c r="W1380" i="1"/>
  <c r="X1380" i="1" s="1"/>
  <c r="AC1380" i="1" s="1"/>
  <c r="W1381" i="1"/>
  <c r="X1381" i="1" s="1"/>
  <c r="AC1381" i="1" s="1"/>
  <c r="W1382" i="1"/>
  <c r="X1382" i="1" s="1"/>
  <c r="AC1382" i="1" s="1"/>
  <c r="W1383" i="1"/>
  <c r="X1383" i="1" s="1"/>
  <c r="AC1383" i="1" s="1"/>
  <c r="W1384" i="1"/>
  <c r="X1384" i="1" s="1"/>
  <c r="AC1384" i="1" s="1"/>
  <c r="W1385" i="1"/>
  <c r="X1385" i="1" s="1"/>
  <c r="AC1385" i="1" s="1"/>
  <c r="W1386" i="1"/>
  <c r="X1386" i="1" s="1"/>
  <c r="AC1386" i="1" s="1"/>
  <c r="W1387" i="1"/>
  <c r="X1387" i="1" s="1"/>
  <c r="AC1387" i="1" s="1"/>
  <c r="W1388" i="1"/>
  <c r="X1388" i="1" s="1"/>
  <c r="AC1388" i="1" s="1"/>
  <c r="W1389" i="1"/>
  <c r="X1389" i="1" s="1"/>
  <c r="AC1389" i="1" s="1"/>
  <c r="W1390" i="1"/>
  <c r="X1390" i="1" s="1"/>
  <c r="AC1390" i="1" s="1"/>
  <c r="W1391" i="1"/>
  <c r="X1391" i="1" s="1"/>
  <c r="AC1391" i="1" s="1"/>
  <c r="W1392" i="1"/>
  <c r="X1392" i="1" s="1"/>
  <c r="AC1392" i="1" s="1"/>
  <c r="W1393" i="1"/>
  <c r="X1393" i="1" s="1"/>
  <c r="AC1393" i="1" s="1"/>
  <c r="W1394" i="1"/>
  <c r="X1394" i="1" s="1"/>
  <c r="AC1394" i="1" s="1"/>
  <c r="W1395" i="1"/>
  <c r="X1395" i="1" s="1"/>
  <c r="AC1395" i="1" s="1"/>
  <c r="W1396" i="1"/>
  <c r="X1396" i="1" s="1"/>
  <c r="AC1396" i="1" s="1"/>
  <c r="W1397" i="1"/>
  <c r="X1397" i="1" s="1"/>
  <c r="AC1397" i="1" s="1"/>
  <c r="W1398" i="1"/>
  <c r="X1398" i="1" s="1"/>
  <c r="AC1398" i="1" s="1"/>
  <c r="W1399" i="1"/>
  <c r="X1399" i="1" s="1"/>
  <c r="AC1399" i="1" s="1"/>
  <c r="W1400" i="1"/>
  <c r="X1400" i="1" s="1"/>
  <c r="AC1400" i="1" s="1"/>
  <c r="W1401" i="1"/>
  <c r="X1401" i="1" s="1"/>
  <c r="AC1401" i="1" s="1"/>
  <c r="W1402" i="1"/>
  <c r="X1402" i="1" s="1"/>
  <c r="AC1402" i="1" s="1"/>
  <c r="W1403" i="1"/>
  <c r="X1403" i="1" s="1"/>
  <c r="AC1403" i="1" s="1"/>
  <c r="W1404" i="1"/>
  <c r="X1404" i="1" s="1"/>
  <c r="AC1404" i="1" s="1"/>
  <c r="W1405" i="1"/>
  <c r="X1405" i="1" s="1"/>
  <c r="AC1405" i="1" s="1"/>
  <c r="W1406" i="1"/>
  <c r="X1406" i="1" s="1"/>
  <c r="AC1406" i="1" s="1"/>
  <c r="W1407" i="1"/>
  <c r="X1407" i="1" s="1"/>
  <c r="AC1407" i="1" s="1"/>
  <c r="W1408" i="1"/>
  <c r="X1408" i="1" s="1"/>
  <c r="AC1408" i="1" s="1"/>
  <c r="W1409" i="1"/>
  <c r="X1409" i="1" s="1"/>
  <c r="AC1409" i="1" s="1"/>
  <c r="W1410" i="1"/>
  <c r="X1410" i="1" s="1"/>
  <c r="AC1410" i="1" s="1"/>
  <c r="W1411" i="1"/>
  <c r="X1411" i="1" s="1"/>
  <c r="AC1411" i="1" s="1"/>
  <c r="W1412" i="1"/>
  <c r="X1412" i="1" s="1"/>
  <c r="AC1412" i="1" s="1"/>
  <c r="W1413" i="1"/>
  <c r="X1413" i="1" s="1"/>
  <c r="AC1413" i="1" s="1"/>
  <c r="W1414" i="1"/>
  <c r="X1414" i="1" s="1"/>
  <c r="AC1414" i="1" s="1"/>
  <c r="W1415" i="1"/>
  <c r="X1415" i="1" s="1"/>
  <c r="AC1415" i="1" s="1"/>
  <c r="W1416" i="1"/>
  <c r="X1416" i="1" s="1"/>
  <c r="AC1416" i="1" s="1"/>
  <c r="W1417" i="1"/>
  <c r="X1417" i="1" s="1"/>
  <c r="AC1417" i="1" s="1"/>
  <c r="W1418" i="1"/>
  <c r="X1418" i="1" s="1"/>
  <c r="AC1418" i="1" s="1"/>
  <c r="W1419" i="1"/>
  <c r="X1419" i="1" s="1"/>
  <c r="AC1419" i="1" s="1"/>
  <c r="W1420" i="1"/>
  <c r="X1420" i="1" s="1"/>
  <c r="AC1420" i="1" s="1"/>
  <c r="W1422" i="1"/>
  <c r="X1422" i="1" s="1"/>
  <c r="AC1422" i="1" s="1"/>
  <c r="W1423" i="1"/>
  <c r="X1423" i="1" s="1"/>
  <c r="AC1423" i="1" s="1"/>
  <c r="W1424" i="1"/>
  <c r="X1424" i="1" s="1"/>
  <c r="AC1424" i="1" s="1"/>
  <c r="W1425" i="1"/>
  <c r="X1425" i="1" s="1"/>
  <c r="AC1425" i="1" s="1"/>
  <c r="W1426" i="1"/>
  <c r="X1426" i="1" s="1"/>
  <c r="AC1426" i="1" s="1"/>
  <c r="W1427" i="1"/>
  <c r="X1427" i="1" s="1"/>
  <c r="AC1427" i="1" s="1"/>
  <c r="W1428" i="1"/>
  <c r="X1428" i="1" s="1"/>
  <c r="AC1428" i="1" s="1"/>
  <c r="W1429" i="1"/>
  <c r="X1429" i="1" s="1"/>
  <c r="AC1429" i="1" s="1"/>
  <c r="W1430" i="1"/>
  <c r="X1430" i="1" s="1"/>
  <c r="AC1430" i="1" s="1"/>
  <c r="W1431" i="1"/>
  <c r="X1431" i="1" s="1"/>
  <c r="AC1431" i="1" s="1"/>
  <c r="W1432" i="1"/>
  <c r="X1432" i="1" s="1"/>
  <c r="AC1432" i="1" s="1"/>
  <c r="W1441" i="1"/>
  <c r="X1441" i="1" s="1"/>
  <c r="AC1441" i="1" s="1"/>
  <c r="W1442" i="1"/>
  <c r="X1442" i="1" s="1"/>
  <c r="AC1442" i="1" s="1"/>
  <c r="W1443" i="1"/>
  <c r="X1443" i="1" s="1"/>
  <c r="AC1443" i="1" s="1"/>
  <c r="W1444" i="1"/>
  <c r="X1444" i="1" s="1"/>
  <c r="AC1444" i="1" s="1"/>
  <c r="W1445" i="1"/>
  <c r="X1445" i="1" s="1"/>
  <c r="AC1445" i="1" s="1"/>
  <c r="W1446" i="1"/>
  <c r="X1446" i="1" s="1"/>
  <c r="AC1446" i="1" s="1"/>
  <c r="W1447" i="1"/>
  <c r="X1447" i="1" s="1"/>
  <c r="AC1447" i="1" s="1"/>
  <c r="W1448" i="1"/>
  <c r="X1448" i="1" s="1"/>
  <c r="AC1448" i="1" s="1"/>
  <c r="W1449" i="1"/>
  <c r="X1449" i="1" s="1"/>
  <c r="AC1449" i="1" s="1"/>
  <c r="W1450" i="1"/>
  <c r="X1450" i="1" s="1"/>
  <c r="AC1450" i="1" s="1"/>
  <c r="W1451" i="1"/>
  <c r="X1451" i="1" s="1"/>
  <c r="AC1451" i="1" s="1"/>
  <c r="W1452" i="1"/>
  <c r="X1452" i="1" s="1"/>
  <c r="AC1452" i="1" s="1"/>
  <c r="W1453" i="1"/>
  <c r="X1453" i="1" s="1"/>
  <c r="AC1453" i="1" s="1"/>
  <c r="W1454" i="1"/>
  <c r="X1454" i="1" s="1"/>
  <c r="AC1454" i="1" s="1"/>
  <c r="W1455" i="1"/>
  <c r="X1455" i="1" s="1"/>
  <c r="AC1455" i="1" s="1"/>
  <c r="W1456" i="1"/>
  <c r="X1456" i="1" s="1"/>
  <c r="AC1456" i="1" s="1"/>
  <c r="W1457" i="1"/>
  <c r="X1457" i="1" s="1"/>
  <c r="AC1457" i="1" s="1"/>
  <c r="W1458" i="1"/>
  <c r="X1458" i="1" s="1"/>
  <c r="AC1458" i="1" s="1"/>
  <c r="W1459" i="1"/>
  <c r="X1459" i="1" s="1"/>
  <c r="AC1459" i="1" s="1"/>
  <c r="W1460" i="1"/>
  <c r="X1460" i="1" s="1"/>
  <c r="AC1460" i="1" s="1"/>
  <c r="W1461" i="1"/>
  <c r="X1461" i="1" s="1"/>
  <c r="AC1461" i="1" s="1"/>
  <c r="W1462" i="1"/>
  <c r="X1462" i="1" s="1"/>
  <c r="AC1462" i="1" s="1"/>
  <c r="W1463" i="1"/>
  <c r="X1463" i="1" s="1"/>
  <c r="AC1463" i="1" s="1"/>
  <c r="W1464" i="1"/>
  <c r="X1464" i="1" s="1"/>
  <c r="AC1464" i="1" s="1"/>
  <c r="W1465" i="1"/>
  <c r="X1465" i="1" s="1"/>
  <c r="AC1465" i="1" s="1"/>
  <c r="W1466" i="1"/>
  <c r="X1466" i="1" s="1"/>
  <c r="AC1466" i="1" s="1"/>
  <c r="W1467" i="1"/>
  <c r="X1467" i="1" s="1"/>
  <c r="AC1467" i="1" s="1"/>
  <c r="W1469" i="1"/>
  <c r="X1469" i="1" s="1"/>
  <c r="AC1469" i="1" s="1"/>
  <c r="W1471" i="1"/>
  <c r="X1471" i="1" s="1"/>
  <c r="AC1471" i="1" s="1"/>
  <c r="W1472" i="1"/>
  <c r="X1472" i="1" s="1"/>
  <c r="AC1472" i="1" s="1"/>
  <c r="W1473" i="1"/>
  <c r="X1473" i="1" s="1"/>
  <c r="AC1473" i="1" s="1"/>
  <c r="W1474" i="1"/>
  <c r="X1474" i="1" s="1"/>
  <c r="AC1474" i="1" s="1"/>
  <c r="W1475" i="1"/>
  <c r="X1475" i="1" s="1"/>
  <c r="AC1475" i="1" s="1"/>
  <c r="W1476" i="1"/>
  <c r="X1476" i="1" s="1"/>
  <c r="AC1476" i="1" s="1"/>
  <c r="W1477" i="1"/>
  <c r="X1477" i="1" s="1"/>
  <c r="AC1477" i="1" s="1"/>
  <c r="W1478" i="1"/>
  <c r="X1478" i="1" s="1"/>
  <c r="AC1478" i="1" s="1"/>
  <c r="W1479" i="1"/>
  <c r="X1479" i="1" s="1"/>
  <c r="AC1479" i="1" s="1"/>
  <c r="W1480" i="1"/>
  <c r="X1480" i="1" s="1"/>
  <c r="AC1480" i="1" s="1"/>
  <c r="W1481" i="1"/>
  <c r="X1481" i="1" s="1"/>
  <c r="AC1481" i="1" s="1"/>
  <c r="W1482" i="1"/>
  <c r="X1482" i="1" s="1"/>
  <c r="AC1482" i="1" s="1"/>
  <c r="W1483" i="1"/>
  <c r="X1483" i="1" s="1"/>
  <c r="AC1483" i="1" s="1"/>
  <c r="W1485" i="1"/>
  <c r="X1485" i="1" s="1"/>
  <c r="AC1485" i="1" s="1"/>
  <c r="W1486" i="1"/>
  <c r="X1486" i="1" s="1"/>
  <c r="AC1486" i="1" s="1"/>
  <c r="W1488" i="1"/>
  <c r="X1488" i="1" s="1"/>
  <c r="AC1488" i="1" s="1"/>
  <c r="W1489" i="1"/>
  <c r="X1489" i="1" s="1"/>
  <c r="AC1489" i="1" s="1"/>
  <c r="W1491" i="1"/>
  <c r="X1491" i="1" s="1"/>
  <c r="AC1491" i="1" s="1"/>
  <c r="W1492" i="1"/>
  <c r="X1492" i="1" s="1"/>
  <c r="AC1492" i="1" s="1"/>
  <c r="W1494" i="1"/>
  <c r="X1494" i="1" s="1"/>
  <c r="AC1494" i="1" s="1"/>
  <c r="W1495" i="1"/>
  <c r="X1495" i="1" s="1"/>
  <c r="AC1495" i="1" s="1"/>
  <c r="W1496" i="1"/>
  <c r="X1496" i="1" s="1"/>
  <c r="AC1496" i="1" s="1"/>
  <c r="W1497" i="1"/>
  <c r="X1497" i="1" s="1"/>
  <c r="AC1497" i="1" s="1"/>
  <c r="W1498" i="1"/>
  <c r="X1498" i="1" s="1"/>
  <c r="AC1498" i="1" s="1"/>
  <c r="W1499" i="1"/>
  <c r="X1499" i="1" s="1"/>
  <c r="AC1499" i="1" s="1"/>
  <c r="W1501" i="1"/>
  <c r="X1501" i="1" s="1"/>
  <c r="AC1501" i="1" s="1"/>
  <c r="W1502" i="1"/>
  <c r="X1502" i="1" s="1"/>
  <c r="AC1502" i="1" s="1"/>
  <c r="W1503" i="1"/>
  <c r="X1503" i="1" s="1"/>
  <c r="AC1503" i="1" s="1"/>
  <c r="W1504" i="1"/>
  <c r="X1504" i="1" s="1"/>
  <c r="AC1504" i="1" s="1"/>
  <c r="W1505" i="1"/>
  <c r="X1505" i="1" s="1"/>
  <c r="AC1505" i="1" s="1"/>
  <c r="W1506" i="1"/>
  <c r="X1506" i="1" s="1"/>
  <c r="AC1506" i="1" s="1"/>
  <c r="W1507" i="1"/>
  <c r="X1507" i="1" s="1"/>
  <c r="AC1507" i="1" s="1"/>
  <c r="W1508" i="1"/>
  <c r="X1508" i="1" s="1"/>
  <c r="AC1508" i="1" s="1"/>
  <c r="W1512" i="1"/>
  <c r="X1512" i="1" s="1"/>
  <c r="AC1512" i="1" s="1"/>
  <c r="W1513" i="1"/>
  <c r="X1513" i="1" s="1"/>
  <c r="AC1513" i="1" s="1"/>
  <c r="W1514" i="1"/>
  <c r="X1514" i="1" s="1"/>
  <c r="AC1514" i="1" s="1"/>
  <c r="W1515" i="1"/>
  <c r="X1515" i="1" s="1"/>
  <c r="AC1515" i="1" s="1"/>
  <c r="W1516" i="1"/>
  <c r="X1516" i="1" s="1"/>
  <c r="AC1516" i="1" s="1"/>
  <c r="W1520" i="1"/>
  <c r="X1520" i="1" s="1"/>
  <c r="AC1520" i="1" s="1"/>
  <c r="W1521" i="1"/>
  <c r="X1521" i="1" s="1"/>
  <c r="AC1521" i="1" s="1"/>
  <c r="W1522" i="1"/>
  <c r="X1522" i="1" s="1"/>
  <c r="AC1522" i="1" s="1"/>
  <c r="W1523" i="1"/>
  <c r="X1523" i="1" s="1"/>
  <c r="AC1523" i="1" s="1"/>
  <c r="W1524" i="1"/>
  <c r="X1524" i="1" s="1"/>
  <c r="AC1524" i="1" s="1"/>
  <c r="W1525" i="1"/>
  <c r="X1525" i="1" s="1"/>
  <c r="AC1525" i="1" s="1"/>
  <c r="W1526" i="1"/>
  <c r="X1526" i="1" s="1"/>
  <c r="AC1526" i="1" s="1"/>
  <c r="W1527" i="1"/>
  <c r="X1527" i="1" s="1"/>
  <c r="AC1527" i="1" s="1"/>
  <c r="W1528" i="1"/>
  <c r="X1528" i="1" s="1"/>
  <c r="AC1528" i="1" s="1"/>
  <c r="W1529" i="1"/>
  <c r="X1529" i="1" s="1"/>
  <c r="AC1529" i="1" s="1"/>
  <c r="W1530" i="1"/>
  <c r="X1530" i="1" s="1"/>
  <c r="AC1530" i="1" s="1"/>
  <c r="W1531" i="1"/>
  <c r="X1531" i="1" s="1"/>
  <c r="AC1531" i="1" s="1"/>
  <c r="W1532" i="1"/>
  <c r="X1532" i="1" s="1"/>
  <c r="AC1532" i="1" s="1"/>
  <c r="W1533" i="1"/>
  <c r="X1533" i="1" s="1"/>
  <c r="AC1533" i="1" s="1"/>
  <c r="W1534" i="1"/>
  <c r="X1534" i="1" s="1"/>
  <c r="AC1534" i="1" s="1"/>
  <c r="W1536" i="1"/>
  <c r="X1536" i="1" s="1"/>
  <c r="AC1536" i="1" s="1"/>
  <c r="W1537" i="1"/>
  <c r="X1537" i="1" s="1"/>
  <c r="AC1537" i="1" s="1"/>
  <c r="W1539" i="1"/>
  <c r="X1539" i="1" s="1"/>
  <c r="AC1539" i="1" s="1"/>
  <c r="W1540" i="1"/>
  <c r="X1540" i="1" s="1"/>
  <c r="AC1540" i="1" s="1"/>
  <c r="W1541" i="1"/>
  <c r="X1541" i="1" s="1"/>
  <c r="AC1541" i="1" s="1"/>
  <c r="W1542" i="1"/>
  <c r="X1542" i="1" s="1"/>
  <c r="AC1542" i="1" s="1"/>
  <c r="W1543" i="1"/>
  <c r="X1543" i="1" s="1"/>
  <c r="AC1543" i="1" s="1"/>
  <c r="W1544" i="1"/>
  <c r="X1544" i="1" s="1"/>
  <c r="AC1544" i="1" s="1"/>
  <c r="W1545" i="1"/>
  <c r="X1545" i="1" s="1"/>
  <c r="AC1545" i="1" s="1"/>
  <c r="W1546" i="1"/>
  <c r="X1546" i="1" s="1"/>
  <c r="AC1546" i="1" s="1"/>
  <c r="W1547" i="1"/>
  <c r="X1547" i="1" s="1"/>
  <c r="AC1547" i="1" s="1"/>
  <c r="W1548" i="1"/>
  <c r="X1548" i="1" s="1"/>
  <c r="AC1548" i="1" s="1"/>
  <c r="W1549" i="1"/>
  <c r="X1549" i="1" s="1"/>
  <c r="AC1549" i="1" s="1"/>
  <c r="W1550" i="1"/>
  <c r="X1550" i="1" s="1"/>
  <c r="AC1550" i="1" s="1"/>
  <c r="W1551" i="1"/>
  <c r="X1551" i="1" s="1"/>
  <c r="AC1551" i="1" s="1"/>
  <c r="W1552" i="1"/>
  <c r="X1552" i="1" s="1"/>
  <c r="AC1552" i="1" s="1"/>
  <c r="W1553" i="1"/>
  <c r="X1553" i="1" s="1"/>
  <c r="AC1553" i="1" s="1"/>
  <c r="W1554" i="1"/>
  <c r="X1554" i="1" s="1"/>
  <c r="AC1554" i="1" s="1"/>
  <c r="W1555" i="1"/>
  <c r="X1555" i="1" s="1"/>
  <c r="AC1555" i="1" s="1"/>
  <c r="W1557" i="1"/>
  <c r="X1557" i="1" s="1"/>
  <c r="AC1557" i="1" s="1"/>
  <c r="W1558" i="1"/>
  <c r="X1558" i="1" s="1"/>
  <c r="AC1558" i="1" s="1"/>
  <c r="W1559" i="1"/>
  <c r="X1559" i="1" s="1"/>
  <c r="AC1559" i="1" s="1"/>
  <c r="W1560" i="1"/>
  <c r="X1560" i="1" s="1"/>
  <c r="AC1560" i="1" s="1"/>
  <c r="W1561" i="1"/>
  <c r="X1561" i="1" s="1"/>
  <c r="AC1561" i="1" s="1"/>
  <c r="W1563" i="1"/>
  <c r="X1563" i="1" s="1"/>
  <c r="AC1563" i="1" s="1"/>
  <c r="W1564" i="1"/>
  <c r="X1564" i="1" s="1"/>
  <c r="AC1564" i="1" s="1"/>
  <c r="W1565" i="1"/>
  <c r="X1565" i="1" s="1"/>
  <c r="AC1565" i="1" s="1"/>
  <c r="W1566" i="1"/>
  <c r="X1566" i="1" s="1"/>
  <c r="AC1566" i="1" s="1"/>
  <c r="W1567" i="1"/>
  <c r="X1567" i="1" s="1"/>
  <c r="AC1567" i="1" s="1"/>
  <c r="W1568" i="1"/>
  <c r="X1568" i="1" s="1"/>
  <c r="AC1568" i="1" s="1"/>
  <c r="W1569" i="1"/>
  <c r="X1569" i="1" s="1"/>
  <c r="AC1569" i="1" s="1"/>
  <c r="W1570" i="1"/>
  <c r="X1570" i="1" s="1"/>
  <c r="AC1570" i="1" s="1"/>
  <c r="W1571" i="1"/>
  <c r="X1571" i="1" s="1"/>
  <c r="AC1571" i="1" s="1"/>
  <c r="W1572" i="1"/>
  <c r="X1572" i="1" s="1"/>
  <c r="AC1572" i="1" s="1"/>
  <c r="W1573" i="1"/>
  <c r="X1573" i="1" s="1"/>
  <c r="AC1573" i="1" s="1"/>
  <c r="W1574" i="1"/>
  <c r="X1574" i="1" s="1"/>
  <c r="AC1574" i="1" s="1"/>
  <c r="W1575" i="1"/>
  <c r="X1575" i="1" s="1"/>
  <c r="AC1575" i="1" s="1"/>
  <c r="W1576" i="1"/>
  <c r="X1576" i="1" s="1"/>
  <c r="AC1576" i="1" s="1"/>
  <c r="W1577" i="1"/>
  <c r="X1577" i="1" s="1"/>
  <c r="AC1577" i="1" s="1"/>
  <c r="W1579" i="1"/>
  <c r="X1579" i="1" s="1"/>
  <c r="AC1579" i="1" s="1"/>
  <c r="W1580" i="1"/>
  <c r="X1580" i="1" s="1"/>
  <c r="AC1580" i="1" s="1"/>
  <c r="W1581" i="1"/>
  <c r="X1581" i="1" s="1"/>
  <c r="AC1581" i="1" s="1"/>
  <c r="W1584" i="1"/>
  <c r="X1584" i="1" s="1"/>
  <c r="AC1584" i="1" s="1"/>
  <c r="W1585" i="1"/>
  <c r="X1585" i="1" s="1"/>
  <c r="AC1585" i="1" s="1"/>
  <c r="W1586" i="1"/>
  <c r="X1586" i="1" s="1"/>
  <c r="AC1586" i="1" s="1"/>
  <c r="W1587" i="1"/>
  <c r="X1587" i="1" s="1"/>
  <c r="AC1587" i="1" s="1"/>
  <c r="W1589" i="1"/>
  <c r="X1589" i="1" s="1"/>
  <c r="AC1589" i="1" s="1"/>
  <c r="W1590" i="1"/>
  <c r="X1590" i="1" s="1"/>
  <c r="AC1590" i="1" s="1"/>
  <c r="W1591" i="1"/>
  <c r="X1591" i="1" s="1"/>
  <c r="AC1591" i="1" s="1"/>
  <c r="W1592" i="1"/>
  <c r="X1592" i="1" s="1"/>
  <c r="AC1592" i="1" s="1"/>
  <c r="W1593" i="1"/>
  <c r="X1593" i="1" s="1"/>
  <c r="AC1593" i="1" s="1"/>
  <c r="W1594" i="1"/>
  <c r="X1594" i="1" s="1"/>
  <c r="AC1594" i="1" s="1"/>
  <c r="W1595" i="1"/>
  <c r="X1595" i="1" s="1"/>
  <c r="AC1595" i="1" s="1"/>
  <c r="W1597" i="1"/>
  <c r="X1597" i="1" s="1"/>
  <c r="AC1597" i="1" s="1"/>
  <c r="W1598" i="1"/>
  <c r="X1598" i="1" s="1"/>
  <c r="AC1598" i="1" s="1"/>
  <c r="W1599" i="1"/>
  <c r="X1599" i="1" s="1"/>
  <c r="AC1599" i="1" s="1"/>
  <c r="W1600" i="1"/>
  <c r="X1600" i="1" s="1"/>
  <c r="AC1600" i="1" s="1"/>
  <c r="W1601" i="1"/>
  <c r="X1601" i="1" s="1"/>
  <c r="AC1601" i="1" s="1"/>
  <c r="W1602" i="1"/>
  <c r="X1602" i="1" s="1"/>
  <c r="AC1602" i="1" s="1"/>
  <c r="W1603" i="1"/>
  <c r="X1603" i="1" s="1"/>
  <c r="AC1603" i="1" s="1"/>
  <c r="W1604" i="1"/>
  <c r="X1604" i="1" s="1"/>
  <c r="AC1604" i="1" s="1"/>
  <c r="W1605" i="1"/>
  <c r="X1605" i="1" s="1"/>
  <c r="AC1605" i="1" s="1"/>
  <c r="W1606" i="1"/>
  <c r="X1606" i="1" s="1"/>
  <c r="AC1606" i="1" s="1"/>
  <c r="W1607" i="1"/>
  <c r="X1607" i="1" s="1"/>
  <c r="AC1607" i="1" s="1"/>
  <c r="W1608" i="1"/>
  <c r="X1608" i="1" s="1"/>
  <c r="AC1608" i="1" s="1"/>
  <c r="W1609" i="1"/>
  <c r="X1609" i="1" s="1"/>
  <c r="AC1609" i="1" s="1"/>
  <c r="W1610" i="1"/>
  <c r="X1610" i="1" s="1"/>
  <c r="AC1610" i="1" s="1"/>
  <c r="W1612" i="1"/>
  <c r="X1612" i="1" s="1"/>
  <c r="AC1612" i="1" s="1"/>
  <c r="W1614" i="1"/>
  <c r="X1614" i="1" s="1"/>
  <c r="AC1614" i="1" s="1"/>
  <c r="W1615" i="1"/>
  <c r="X1615" i="1" s="1"/>
  <c r="AC1615" i="1" s="1"/>
  <c r="W1616" i="1"/>
  <c r="X1616" i="1" s="1"/>
  <c r="AC1616" i="1" s="1"/>
  <c r="W1617" i="1"/>
  <c r="X1617" i="1" s="1"/>
  <c r="AC1617" i="1" s="1"/>
  <c r="W1618" i="1"/>
  <c r="X1618" i="1" s="1"/>
  <c r="AC1618" i="1" s="1"/>
  <c r="W1619" i="1"/>
  <c r="X1619" i="1" s="1"/>
  <c r="AC1619" i="1" s="1"/>
  <c r="W1620" i="1"/>
  <c r="X1620" i="1" s="1"/>
  <c r="AC1620" i="1" s="1"/>
  <c r="W1621" i="1"/>
  <c r="X1621" i="1" s="1"/>
  <c r="AC1621" i="1" s="1"/>
  <c r="W1623" i="1"/>
  <c r="X1623" i="1" s="1"/>
  <c r="AC1623" i="1" s="1"/>
  <c r="W1624" i="1"/>
  <c r="X1624" i="1" s="1"/>
  <c r="AC1624" i="1" s="1"/>
  <c r="W1625" i="1"/>
  <c r="X1625" i="1" s="1"/>
  <c r="AC1625" i="1" s="1"/>
  <c r="W1626" i="1"/>
  <c r="X1626" i="1" s="1"/>
  <c r="AC1626" i="1" s="1"/>
  <c r="W1627" i="1"/>
  <c r="X1627" i="1" s="1"/>
  <c r="AC1627" i="1" s="1"/>
  <c r="W1628" i="1"/>
  <c r="X1628" i="1" s="1"/>
  <c r="AC1628" i="1" s="1"/>
  <c r="W1629" i="1"/>
  <c r="X1629" i="1" s="1"/>
  <c r="AC1629" i="1" s="1"/>
  <c r="W1630" i="1"/>
  <c r="X1630" i="1" s="1"/>
  <c r="AC1630" i="1" s="1"/>
  <c r="W1631" i="1"/>
  <c r="X1631" i="1" s="1"/>
  <c r="AC1631" i="1" s="1"/>
  <c r="W1632" i="1"/>
  <c r="X1632" i="1" s="1"/>
  <c r="AC1632" i="1" s="1"/>
  <c r="W1633" i="1"/>
  <c r="X1633" i="1" s="1"/>
  <c r="AC1633" i="1" s="1"/>
  <c r="W1634" i="1"/>
  <c r="X1634" i="1" s="1"/>
  <c r="AC1634" i="1" s="1"/>
  <c r="W1635" i="1"/>
  <c r="X1635" i="1" s="1"/>
  <c r="AC1635" i="1" s="1"/>
  <c r="W1636" i="1"/>
  <c r="X1636" i="1" s="1"/>
  <c r="AC1636" i="1" s="1"/>
  <c r="W1637" i="1"/>
  <c r="X1637" i="1" s="1"/>
  <c r="AC1637" i="1" s="1"/>
  <c r="W1638" i="1"/>
  <c r="X1638" i="1" s="1"/>
  <c r="AC1638" i="1" s="1"/>
  <c r="W1639" i="1"/>
  <c r="X1639" i="1" s="1"/>
  <c r="AC1639" i="1" s="1"/>
  <c r="W1640" i="1"/>
  <c r="X1640" i="1" s="1"/>
  <c r="AC1640" i="1" s="1"/>
  <c r="W1641" i="1"/>
  <c r="X1641" i="1" s="1"/>
  <c r="AC1641" i="1" s="1"/>
  <c r="W1642" i="1"/>
  <c r="X1642" i="1" s="1"/>
  <c r="AC1642" i="1" s="1"/>
  <c r="W1643" i="1"/>
  <c r="X1643" i="1" s="1"/>
  <c r="AC1643" i="1" s="1"/>
  <c r="W1644" i="1"/>
  <c r="X1644" i="1" s="1"/>
  <c r="AC1644" i="1" s="1"/>
  <c r="W1646" i="1"/>
  <c r="X1646" i="1" s="1"/>
  <c r="AC1646" i="1" s="1"/>
  <c r="W1647" i="1"/>
  <c r="X1647" i="1" s="1"/>
  <c r="AC1647" i="1" s="1"/>
  <c r="W1648" i="1"/>
  <c r="X1648" i="1" s="1"/>
  <c r="AC1648" i="1" s="1"/>
  <c r="W1649" i="1"/>
  <c r="X1649" i="1" s="1"/>
  <c r="AC1649" i="1" s="1"/>
  <c r="W1650" i="1"/>
  <c r="X1650" i="1" s="1"/>
  <c r="AC1650" i="1" s="1"/>
  <c r="W1651" i="1"/>
  <c r="X1651" i="1" s="1"/>
  <c r="AC1651" i="1" s="1"/>
  <c r="W1653" i="1"/>
  <c r="X1653" i="1" s="1"/>
  <c r="AC1653" i="1" s="1"/>
  <c r="W1654" i="1"/>
  <c r="X1654" i="1" s="1"/>
  <c r="AC1654" i="1" s="1"/>
  <c r="W1655" i="1"/>
  <c r="X1655" i="1" s="1"/>
  <c r="AC1655" i="1" s="1"/>
  <c r="W1656" i="1"/>
  <c r="X1656" i="1" s="1"/>
  <c r="AC1656" i="1" s="1"/>
  <c r="W1657" i="1"/>
  <c r="X1657" i="1" s="1"/>
  <c r="AC1657" i="1" s="1"/>
  <c r="W1658" i="1"/>
  <c r="X1658" i="1" s="1"/>
  <c r="AC1658" i="1" s="1"/>
  <c r="W1659" i="1"/>
  <c r="X1659" i="1" s="1"/>
  <c r="AC1659" i="1" s="1"/>
  <c r="W1660" i="1"/>
  <c r="X1660" i="1" s="1"/>
  <c r="AC1660" i="1" s="1"/>
  <c r="W1661" i="1"/>
  <c r="X1661" i="1" s="1"/>
  <c r="AC1661" i="1" s="1"/>
  <c r="W1662" i="1"/>
  <c r="X1662" i="1" s="1"/>
  <c r="AC1662" i="1" s="1"/>
  <c r="W1663" i="1"/>
  <c r="X1663" i="1" s="1"/>
  <c r="AC1663" i="1" s="1"/>
  <c r="W1664" i="1"/>
  <c r="X1664" i="1" s="1"/>
  <c r="AC1664" i="1" s="1"/>
  <c r="W1665" i="1"/>
  <c r="X1665" i="1" s="1"/>
  <c r="AC1665" i="1" s="1"/>
  <c r="W1666" i="1"/>
  <c r="X1666" i="1" s="1"/>
  <c r="AC1666" i="1" s="1"/>
  <c r="W1667" i="1"/>
  <c r="X1667" i="1" s="1"/>
  <c r="AC1667" i="1" s="1"/>
  <c r="W1668" i="1"/>
  <c r="X1668" i="1" s="1"/>
  <c r="AC1668" i="1" s="1"/>
  <c r="W1669" i="1"/>
  <c r="X1669" i="1" s="1"/>
  <c r="AC1669" i="1" s="1"/>
  <c r="W1671" i="1"/>
  <c r="X1671" i="1" s="1"/>
  <c r="AC1671" i="1" s="1"/>
  <c r="W1672" i="1"/>
  <c r="X1672" i="1" s="1"/>
  <c r="AC1672" i="1" s="1"/>
  <c r="W1673" i="1"/>
  <c r="X1673" i="1" s="1"/>
  <c r="AC1673" i="1" s="1"/>
  <c r="W1674" i="1"/>
  <c r="X1674" i="1" s="1"/>
  <c r="AC1674" i="1" s="1"/>
  <c r="W1675" i="1"/>
  <c r="X1675" i="1" s="1"/>
  <c r="AC1675" i="1" s="1"/>
  <c r="W1676" i="1"/>
  <c r="X1676" i="1" s="1"/>
  <c r="AC1676" i="1" s="1"/>
  <c r="W1677" i="1"/>
  <c r="X1677" i="1" s="1"/>
  <c r="AC1677" i="1" s="1"/>
  <c r="W1678" i="1"/>
  <c r="X1678" i="1" s="1"/>
  <c r="AC1678" i="1" s="1"/>
  <c r="X1679" i="1"/>
  <c r="X1680" i="1"/>
  <c r="W1682" i="1"/>
  <c r="X1682" i="1" s="1"/>
  <c r="AC1682" i="1" s="1"/>
  <c r="W1683" i="1"/>
  <c r="X1683" i="1" s="1"/>
  <c r="AC1683" i="1" s="1"/>
  <c r="W1685" i="1"/>
  <c r="X1685" i="1" s="1"/>
  <c r="AC1685" i="1" s="1"/>
  <c r="W1686" i="1"/>
  <c r="X1686" i="1" s="1"/>
  <c r="AC1686" i="1" s="1"/>
  <c r="W1687" i="1"/>
  <c r="X1687" i="1" s="1"/>
  <c r="AC1687" i="1" s="1"/>
  <c r="W1688" i="1"/>
  <c r="X1688" i="1" s="1"/>
  <c r="AC1688" i="1" s="1"/>
  <c r="W1689" i="1"/>
  <c r="X1689" i="1" s="1"/>
  <c r="AC1689" i="1" s="1"/>
  <c r="W1690" i="1"/>
  <c r="X1690" i="1" s="1"/>
  <c r="AC1690" i="1" s="1"/>
  <c r="W1691" i="1"/>
  <c r="X1691" i="1" s="1"/>
  <c r="AC1691" i="1" s="1"/>
  <c r="W1692" i="1"/>
  <c r="X1692" i="1" s="1"/>
  <c r="AC1692" i="1" s="1"/>
  <c r="W1693" i="1"/>
  <c r="X1693" i="1" s="1"/>
  <c r="AC1693" i="1" s="1"/>
  <c r="W1694" i="1"/>
  <c r="X1694" i="1" s="1"/>
  <c r="AC1694" i="1" s="1"/>
  <c r="W1695" i="1"/>
  <c r="X1695" i="1" s="1"/>
  <c r="AC1695" i="1" s="1"/>
  <c r="W1696" i="1"/>
  <c r="X1696" i="1" s="1"/>
  <c r="AC1696" i="1" s="1"/>
  <c r="W1697" i="1"/>
  <c r="X1697" i="1" s="1"/>
  <c r="AC1697" i="1" s="1"/>
  <c r="W1698" i="1"/>
  <c r="X1698" i="1" s="1"/>
  <c r="AC1698" i="1" s="1"/>
  <c r="W1699" i="1"/>
  <c r="X1699" i="1" s="1"/>
  <c r="AC1699" i="1" s="1"/>
  <c r="W1701" i="1"/>
  <c r="X1701" i="1" s="1"/>
  <c r="AC1701" i="1" s="1"/>
  <c r="W1702" i="1"/>
  <c r="X1702" i="1" s="1"/>
  <c r="AC1702" i="1" s="1"/>
  <c r="W1703" i="1"/>
  <c r="X1703" i="1" s="1"/>
  <c r="AC1703" i="1" s="1"/>
  <c r="W1704" i="1"/>
  <c r="X1704" i="1" s="1"/>
  <c r="AC1704" i="1" s="1"/>
  <c r="W1705" i="1"/>
  <c r="X1705" i="1" s="1"/>
  <c r="AC1705" i="1" s="1"/>
  <c r="W1706" i="1"/>
  <c r="X1706" i="1" s="1"/>
  <c r="AC1706" i="1" s="1"/>
  <c r="W1707" i="1"/>
  <c r="X1707" i="1" s="1"/>
  <c r="AC1707" i="1" s="1"/>
  <c r="W1708" i="1"/>
  <c r="X1708" i="1" s="1"/>
  <c r="AC1708" i="1" s="1"/>
  <c r="W1709" i="1"/>
  <c r="X1709" i="1" s="1"/>
  <c r="AC1709" i="1" s="1"/>
  <c r="W1710" i="1"/>
  <c r="X1710" i="1" s="1"/>
  <c r="AC1710" i="1" s="1"/>
  <c r="W1711" i="1"/>
  <c r="X1711" i="1" s="1"/>
  <c r="AC1711" i="1" s="1"/>
  <c r="W1712" i="1"/>
  <c r="X1712" i="1" s="1"/>
  <c r="AC1712" i="1" s="1"/>
  <c r="W1713" i="1"/>
  <c r="X1713" i="1" s="1"/>
  <c r="AC1713" i="1" s="1"/>
  <c r="W1714" i="1"/>
  <c r="X1714" i="1" s="1"/>
  <c r="AC1714" i="1" s="1"/>
  <c r="W1715" i="1"/>
  <c r="X1715" i="1" s="1"/>
  <c r="AC1715" i="1" s="1"/>
  <c r="W1716" i="1"/>
  <c r="X1716" i="1" s="1"/>
  <c r="AC1716" i="1" s="1"/>
  <c r="W1717" i="1"/>
  <c r="X1717" i="1" s="1"/>
  <c r="AC1717" i="1" s="1"/>
  <c r="W1718" i="1"/>
  <c r="X1718" i="1" s="1"/>
  <c r="AC1718" i="1" s="1"/>
  <c r="W1719" i="1"/>
  <c r="X1719" i="1" s="1"/>
  <c r="AC1719" i="1" s="1"/>
  <c r="W1723" i="1"/>
  <c r="X1723" i="1" s="1"/>
  <c r="AC1723" i="1" s="1"/>
  <c r="W1724" i="1"/>
  <c r="X1724" i="1" s="1"/>
  <c r="AC1724" i="1" s="1"/>
  <c r="W1725" i="1"/>
  <c r="X1725" i="1" s="1"/>
  <c r="AC1725" i="1" s="1"/>
  <c r="W1727" i="1"/>
  <c r="X1727" i="1" s="1"/>
  <c r="AC1727" i="1" s="1"/>
  <c r="W1729" i="1"/>
  <c r="X1729" i="1" s="1"/>
  <c r="AC1729" i="1" s="1"/>
  <c r="W1730" i="1"/>
  <c r="X1730" i="1" s="1"/>
  <c r="AC1730" i="1" s="1"/>
  <c r="W1731" i="1"/>
  <c r="X1731" i="1" s="1"/>
  <c r="AC1731" i="1" s="1"/>
  <c r="W1732" i="1"/>
  <c r="X1732" i="1" s="1"/>
  <c r="AC1732" i="1" s="1"/>
  <c r="W1733" i="1"/>
  <c r="X1733" i="1" s="1"/>
  <c r="AC1733" i="1" s="1"/>
  <c r="W1734" i="1"/>
  <c r="X1734" i="1" s="1"/>
  <c r="AC1734" i="1" s="1"/>
  <c r="W1735" i="1"/>
  <c r="X1735" i="1" s="1"/>
  <c r="AC1735" i="1" s="1"/>
  <c r="W1736" i="1"/>
  <c r="X1736" i="1" s="1"/>
  <c r="AC1736" i="1" s="1"/>
  <c r="W1737" i="1"/>
  <c r="X1737" i="1" s="1"/>
  <c r="AC1737" i="1" s="1"/>
  <c r="W1738" i="1"/>
  <c r="X1738" i="1" s="1"/>
  <c r="AC1738" i="1" s="1"/>
  <c r="W1739" i="1"/>
  <c r="X1739" i="1" s="1"/>
  <c r="AC1739" i="1" s="1"/>
  <c r="W1740" i="1"/>
  <c r="X1740" i="1" s="1"/>
  <c r="AC1740" i="1" s="1"/>
  <c r="W1741" i="1"/>
  <c r="X1741" i="1"/>
  <c r="W1743" i="1"/>
  <c r="X1743" i="1" s="1"/>
  <c r="AC1743" i="1" s="1"/>
  <c r="W1744" i="1"/>
  <c r="X1744" i="1" s="1"/>
  <c r="AC1744" i="1" s="1"/>
  <c r="W1746" i="1"/>
  <c r="X1746" i="1" s="1"/>
  <c r="AC1746" i="1" s="1"/>
  <c r="W1747" i="1"/>
  <c r="X1747" i="1" s="1"/>
  <c r="AC1747" i="1" s="1"/>
  <c r="W1748" i="1"/>
  <c r="X1748" i="1" s="1"/>
  <c r="AC1748" i="1" s="1"/>
  <c r="W1749" i="1"/>
  <c r="X1749" i="1" s="1"/>
  <c r="AC1749" i="1" s="1"/>
  <c r="W1750" i="1"/>
  <c r="X1750" i="1" s="1"/>
  <c r="AC1750" i="1" s="1"/>
  <c r="W1751" i="1"/>
  <c r="X1751" i="1" s="1"/>
  <c r="AC1751" i="1" s="1"/>
  <c r="W1752" i="1"/>
  <c r="X1752" i="1" s="1"/>
  <c r="AC1752" i="1" s="1"/>
  <c r="W1753" i="1"/>
  <c r="X1753" i="1" s="1"/>
  <c r="AC1753" i="1" s="1"/>
  <c r="W1754" i="1"/>
  <c r="X1754" i="1" s="1"/>
  <c r="AC1754" i="1" s="1"/>
  <c r="W1755" i="1"/>
  <c r="X1755" i="1" s="1"/>
  <c r="AC1755" i="1" s="1"/>
  <c r="W1756" i="1"/>
  <c r="X1756" i="1" s="1"/>
  <c r="AC1756" i="1" s="1"/>
  <c r="W1757" i="1"/>
  <c r="X1757" i="1" s="1"/>
  <c r="AC1757" i="1" s="1"/>
  <c r="W1758" i="1"/>
  <c r="X1758" i="1" s="1"/>
  <c r="AC1758" i="1" s="1"/>
  <c r="W1759" i="1"/>
  <c r="X1759" i="1" s="1"/>
  <c r="AC1759" i="1" s="1"/>
  <c r="W1760" i="1"/>
  <c r="X1760" i="1" s="1"/>
  <c r="AC1760" i="1" s="1"/>
  <c r="W1761" i="1"/>
  <c r="X1761" i="1" s="1"/>
  <c r="AC1761" i="1" s="1"/>
  <c r="W1762" i="1"/>
  <c r="X1762" i="1" s="1"/>
  <c r="AC1762" i="1" s="1"/>
  <c r="W1763" i="1"/>
  <c r="X1763" i="1" s="1"/>
  <c r="AC1763" i="1" s="1"/>
  <c r="W1764" i="1"/>
  <c r="X1764" i="1" s="1"/>
  <c r="AC1764" i="1" s="1"/>
  <c r="W1765" i="1"/>
  <c r="X1765" i="1" s="1"/>
  <c r="AC1765" i="1" s="1"/>
  <c r="W1769" i="1"/>
  <c r="X1769" i="1" s="1"/>
  <c r="AC1769" i="1" s="1"/>
  <c r="W1770" i="1"/>
  <c r="X1770" i="1" s="1"/>
  <c r="AC1770" i="1" s="1"/>
  <c r="W1771" i="1"/>
  <c r="X1771" i="1" s="1"/>
  <c r="AC1771" i="1" s="1"/>
  <c r="W1772" i="1"/>
  <c r="X1772" i="1" s="1"/>
  <c r="AC1772" i="1" s="1"/>
  <c r="W1773" i="1"/>
  <c r="X1773" i="1" s="1"/>
  <c r="AC1773" i="1" s="1"/>
  <c r="W1774" i="1"/>
  <c r="X1774" i="1" s="1"/>
  <c r="AC1774" i="1" s="1"/>
  <c r="W1775" i="1"/>
  <c r="X1775" i="1" s="1"/>
  <c r="AC1775" i="1" s="1"/>
  <c r="W1776" i="1"/>
  <c r="X1776" i="1" s="1"/>
  <c r="AC1776" i="1" s="1"/>
  <c r="W1777" i="1"/>
  <c r="X1777" i="1" s="1"/>
  <c r="AC1777" i="1" s="1"/>
  <c r="W1778" i="1"/>
  <c r="X1778" i="1" s="1"/>
  <c r="AC1778" i="1" s="1"/>
  <c r="W1780" i="1"/>
  <c r="X1780" i="1" s="1"/>
  <c r="AC1780" i="1" s="1"/>
  <c r="W1781" i="1"/>
  <c r="X1781" i="1" s="1"/>
  <c r="AC1781" i="1" s="1"/>
  <c r="W1783" i="1"/>
  <c r="X1783" i="1" s="1"/>
  <c r="AC1783" i="1" s="1"/>
  <c r="W1784" i="1"/>
  <c r="X1784" i="1" s="1"/>
  <c r="AC1784" i="1" s="1"/>
  <c r="W1785" i="1"/>
  <c r="X1785" i="1" s="1"/>
  <c r="AC1785" i="1" s="1"/>
  <c r="W1786" i="1"/>
  <c r="X1786" i="1" s="1"/>
  <c r="AC1786" i="1" s="1"/>
  <c r="X1787" i="1"/>
  <c r="W1789" i="1"/>
  <c r="X1789" i="1" s="1"/>
  <c r="AC1789" i="1" s="1"/>
  <c r="W1790" i="1"/>
  <c r="X1790" i="1" s="1"/>
  <c r="AC1790" i="1" s="1"/>
  <c r="W1791" i="1"/>
  <c r="X1791" i="1" s="1"/>
  <c r="AC1791" i="1" s="1"/>
  <c r="W1792" i="1"/>
  <c r="X1792" i="1" s="1"/>
  <c r="AC1792" i="1" s="1"/>
  <c r="W1793" i="1"/>
  <c r="X1793" i="1" s="1"/>
  <c r="AC1793" i="1" s="1"/>
  <c r="W1794" i="1"/>
  <c r="X1794" i="1" s="1"/>
  <c r="AC1794" i="1" s="1"/>
  <c r="W1795" i="1"/>
  <c r="X1795" i="1" s="1"/>
  <c r="AC1795" i="1" s="1"/>
  <c r="W1813" i="1"/>
  <c r="X1813" i="1" s="1"/>
  <c r="AC1813" i="1" s="1"/>
  <c r="W1814" i="1"/>
  <c r="X1814" i="1" s="1"/>
  <c r="AC1814" i="1" s="1"/>
  <c r="W1815" i="1"/>
  <c r="X1815" i="1" s="1"/>
  <c r="AC1815" i="1" s="1"/>
  <c r="W1788" i="1"/>
  <c r="X1788" i="1" s="1"/>
  <c r="AC1788" i="1" s="1"/>
  <c r="W1787" i="1"/>
  <c r="W1782" i="1"/>
  <c r="X1782" i="1" s="1"/>
  <c r="AC1782" i="1" s="1"/>
  <c r="W1745" i="1"/>
  <c r="X1745" i="1" s="1"/>
  <c r="AC1745" i="1" s="1"/>
  <c r="W1742" i="1"/>
  <c r="X1742" i="1" s="1"/>
  <c r="AC1742" i="1" s="1"/>
  <c r="W1681" i="1"/>
  <c r="X1681" i="1" s="1"/>
  <c r="AC1681" i="1" s="1"/>
  <c r="W1680" i="1"/>
  <c r="W1679" i="1"/>
  <c r="W451" i="1"/>
  <c r="W110" i="1"/>
  <c r="W103" i="1"/>
  <c r="W68" i="1"/>
  <c r="W66" i="1"/>
  <c r="W59" i="1"/>
  <c r="X59" i="1" s="1"/>
  <c r="AC59" i="1" s="1"/>
  <c r="P1510" i="1"/>
  <c r="P1943" i="1"/>
  <c r="P7" i="1"/>
  <c r="P2029" i="1"/>
  <c r="P2028" i="1"/>
  <c r="P2027" i="1"/>
  <c r="P2026" i="1"/>
  <c r="P2025" i="1"/>
  <c r="P2024" i="1"/>
  <c r="P1998" i="1"/>
  <c r="P1969" i="1"/>
  <c r="P2022" i="1"/>
  <c r="P2160" i="1"/>
  <c r="P2159" i="1"/>
  <c r="P1997" i="1"/>
  <c r="P2021" i="1"/>
  <c r="P2020" i="1"/>
  <c r="P2019" i="1"/>
  <c r="P2018" i="1"/>
  <c r="P2017" i="1"/>
  <c r="P1876" i="1"/>
  <c r="P1875" i="1"/>
  <c r="P1982" i="1"/>
  <c r="P1895" i="1"/>
  <c r="P1894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1996" i="1"/>
  <c r="P1981" i="1"/>
  <c r="P1980" i="1"/>
  <c r="P1979" i="1"/>
  <c r="P1978" i="1"/>
  <c r="P1977" i="1"/>
  <c r="P2016" i="1"/>
  <c r="P2015" i="1"/>
  <c r="P2000" i="1"/>
  <c r="P2014" i="1"/>
  <c r="P2004" i="1"/>
  <c r="P2013" i="1"/>
  <c r="P2012" i="1"/>
  <c r="P2011" i="1"/>
  <c r="P2003" i="1"/>
  <c r="P2010" i="1"/>
  <c r="P2009" i="1"/>
  <c r="P2002" i="1"/>
  <c r="P2001" i="1"/>
  <c r="P2008" i="1"/>
  <c r="P2007" i="1"/>
  <c r="P2006" i="1"/>
  <c r="P1874" i="1"/>
  <c r="P1873" i="1"/>
  <c r="P1939" i="1"/>
  <c r="P1976" i="1"/>
  <c r="P1975" i="1"/>
  <c r="P1974" i="1"/>
  <c r="P1973" i="1"/>
  <c r="P1972" i="1"/>
  <c r="P1832" i="1"/>
  <c r="P1831" i="1"/>
  <c r="P1824" i="1"/>
  <c r="P1823" i="1"/>
  <c r="P1890" i="1"/>
  <c r="P1971" i="1"/>
  <c r="P1970" i="1"/>
  <c r="P1830" i="1"/>
  <c r="P1829" i="1"/>
  <c r="P1828" i="1"/>
  <c r="P1827" i="1"/>
  <c r="P1826" i="1"/>
  <c r="P1825" i="1"/>
  <c r="P2023" i="1"/>
  <c r="P1915" i="1"/>
  <c r="P1932" i="1"/>
  <c r="P1984" i="1"/>
  <c r="P1952" i="1"/>
  <c r="P1951" i="1"/>
  <c r="P1821" i="1"/>
  <c r="P1950" i="1"/>
  <c r="P1820" i="1"/>
  <c r="P1949" i="1"/>
  <c r="P1948" i="1"/>
  <c r="P1819" i="1"/>
  <c r="P1968" i="1"/>
  <c r="P1985" i="1"/>
  <c r="P1967" i="1"/>
  <c r="P1966" i="1"/>
  <c r="P1965" i="1"/>
  <c r="P1964" i="1"/>
  <c r="P1924" i="1"/>
  <c r="P1963" i="1"/>
  <c r="P1947" i="1"/>
  <c r="P1962" i="1"/>
  <c r="P1946" i="1"/>
  <c r="P1961" i="1"/>
  <c r="P1945" i="1"/>
  <c r="P1960" i="1"/>
  <c r="P1944" i="1"/>
  <c r="P1959" i="1"/>
  <c r="P1958" i="1"/>
  <c r="P1957" i="1"/>
  <c r="P1956" i="1"/>
  <c r="P1955" i="1"/>
  <c r="P1954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1992" i="1"/>
  <c r="P1888" i="1"/>
  <c r="P1999" i="1"/>
  <c r="P1872" i="1"/>
  <c r="P1913" i="1"/>
  <c r="P1912" i="1"/>
  <c r="P1911" i="1"/>
  <c r="P1910" i="1"/>
  <c r="P1909" i="1"/>
  <c r="P1908" i="1"/>
  <c r="P1907" i="1"/>
  <c r="P1906" i="1"/>
  <c r="P1905" i="1"/>
  <c r="P1904" i="1"/>
  <c r="P1903" i="1"/>
  <c r="P1990" i="1"/>
  <c r="P1902" i="1"/>
  <c r="P1901" i="1"/>
  <c r="P1900" i="1"/>
  <c r="P1899" i="1"/>
  <c r="P1953" i="1"/>
  <c r="P2005" i="1"/>
  <c r="P1887" i="1"/>
  <c r="P1886" i="1"/>
  <c r="P1885" i="1"/>
  <c r="P1884" i="1"/>
  <c r="P1891" i="1"/>
  <c r="P1883" i="1"/>
  <c r="P1898" i="1"/>
  <c r="P1897" i="1"/>
  <c r="P1896" i="1"/>
  <c r="P1989" i="1"/>
  <c r="P188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80" i="1"/>
  <c r="P1942" i="1"/>
  <c r="P1893" i="1"/>
  <c r="P1923" i="1"/>
  <c r="P1922" i="1"/>
  <c r="P1921" i="1"/>
  <c r="P1920" i="1"/>
  <c r="P1919" i="1"/>
  <c r="P1918" i="1"/>
  <c r="P1917" i="1"/>
  <c r="P1916" i="1"/>
  <c r="P1988" i="1"/>
  <c r="P1987" i="1"/>
  <c r="P1892" i="1"/>
  <c r="P1986" i="1"/>
  <c r="P1879" i="1"/>
  <c r="P1878" i="1"/>
  <c r="P1877" i="1"/>
  <c r="P1429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1428" i="1"/>
  <c r="P1427" i="1"/>
  <c r="P383" i="1"/>
  <c r="P382" i="1"/>
  <c r="P1698" i="1"/>
  <c r="P1795" i="1"/>
  <c r="P1794" i="1"/>
  <c r="P1793" i="1"/>
  <c r="P1792" i="1"/>
  <c r="P1791" i="1"/>
  <c r="P1790" i="1"/>
  <c r="P1789" i="1"/>
  <c r="P475" i="1"/>
  <c r="P474" i="1"/>
  <c r="P473" i="1"/>
  <c r="P472" i="1"/>
  <c r="P471" i="1"/>
  <c r="P470" i="1"/>
  <c r="P469" i="1"/>
  <c r="P468" i="1"/>
  <c r="P467" i="1"/>
  <c r="P1340" i="1"/>
  <c r="P1339" i="1"/>
  <c r="P1338" i="1"/>
  <c r="P1337" i="1"/>
  <c r="P1336" i="1"/>
  <c r="P1426" i="1"/>
  <c r="P1788" i="1"/>
  <c r="P1787" i="1"/>
  <c r="P348" i="1"/>
  <c r="P351" i="1"/>
  <c r="P375" i="1"/>
  <c r="P372" i="1"/>
  <c r="P381" i="1"/>
  <c r="P380" i="1"/>
  <c r="P367" i="1"/>
  <c r="P364" i="1"/>
  <c r="P324" i="1"/>
  <c r="P323" i="1"/>
  <c r="P327" i="1"/>
  <c r="P326" i="1"/>
  <c r="P379" i="1"/>
  <c r="P378" i="1"/>
  <c r="P377" i="1"/>
  <c r="P376" i="1"/>
  <c r="P350" i="1"/>
  <c r="P346" i="1"/>
  <c r="P277" i="1"/>
  <c r="P274" i="1"/>
  <c r="P374" i="1"/>
  <c r="P373" i="1"/>
  <c r="P371" i="1"/>
  <c r="P370" i="1"/>
  <c r="P1786" i="1"/>
  <c r="P1785" i="1"/>
  <c r="P1784" i="1"/>
  <c r="P1783" i="1"/>
  <c r="P369" i="1"/>
  <c r="P368" i="1"/>
  <c r="P1782" i="1"/>
  <c r="P1781" i="1"/>
  <c r="P1780" i="1"/>
  <c r="P1778" i="1"/>
  <c r="P1777" i="1"/>
  <c r="P1776" i="1"/>
  <c r="P1775" i="1"/>
  <c r="P1774" i="1"/>
  <c r="P1773" i="1"/>
  <c r="P1772" i="1"/>
  <c r="P1771" i="1"/>
  <c r="P1770" i="1"/>
  <c r="P1425" i="1"/>
  <c r="P1424" i="1"/>
  <c r="P1423" i="1"/>
  <c r="P1769" i="1"/>
  <c r="P1765" i="1"/>
  <c r="P1764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4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69" i="1"/>
  <c r="P1068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1226" i="1"/>
  <c r="P1225" i="1"/>
  <c r="P1224" i="1"/>
  <c r="P1223" i="1"/>
  <c r="P1222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85" i="1"/>
  <c r="P784" i="1"/>
  <c r="P783" i="1"/>
  <c r="P782" i="1"/>
  <c r="P781" i="1"/>
  <c r="P780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8" i="1"/>
  <c r="P667" i="1"/>
  <c r="P666" i="1"/>
  <c r="P665" i="1"/>
  <c r="P663" i="1"/>
  <c r="P661" i="1"/>
  <c r="P660" i="1"/>
  <c r="P658" i="1"/>
  <c r="P657" i="1"/>
  <c r="P656" i="1"/>
  <c r="P654" i="1"/>
  <c r="P653" i="1"/>
  <c r="P652" i="1"/>
  <c r="P651" i="1"/>
  <c r="P650" i="1"/>
  <c r="P649" i="1"/>
  <c r="P648" i="1"/>
  <c r="P645" i="1"/>
  <c r="P644" i="1"/>
  <c r="P642" i="1"/>
  <c r="P641" i="1"/>
  <c r="P639" i="1"/>
  <c r="P638" i="1"/>
  <c r="P637" i="1"/>
  <c r="P636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63" i="1"/>
  <c r="P562" i="1"/>
  <c r="P561" i="1"/>
  <c r="P560" i="1"/>
  <c r="P1422" i="1"/>
  <c r="P1762" i="1"/>
  <c r="P331" i="1"/>
  <c r="P359" i="1"/>
  <c r="P366" i="1"/>
  <c r="P321" i="1"/>
  <c r="P320" i="1"/>
  <c r="P315" i="1"/>
  <c r="P311" i="1"/>
  <c r="P242" i="1"/>
  <c r="P241" i="1"/>
  <c r="P357" i="1"/>
  <c r="P299" i="1"/>
  <c r="P363" i="1"/>
  <c r="P276" i="1"/>
  <c r="P285" i="1"/>
  <c r="P281" i="1"/>
  <c r="P253" i="1"/>
  <c r="P249" i="1"/>
  <c r="P329" i="1"/>
  <c r="P365" i="1"/>
  <c r="P318" i="1"/>
  <c r="P317" i="1"/>
  <c r="P313" i="1"/>
  <c r="P309" i="1"/>
  <c r="P297" i="1"/>
  <c r="P283" i="1"/>
  <c r="P279" i="1"/>
  <c r="P273" i="1"/>
  <c r="P245" i="1"/>
  <c r="P244" i="1"/>
  <c r="P236" i="1"/>
  <c r="P235" i="1"/>
  <c r="P239" i="1"/>
  <c r="P238" i="1"/>
  <c r="P362" i="1"/>
  <c r="P251" i="1"/>
  <c r="P247" i="1"/>
  <c r="P215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420" i="1"/>
  <c r="P1746" i="1"/>
  <c r="P1745" i="1"/>
  <c r="P1744" i="1"/>
  <c r="P1743" i="1"/>
  <c r="P1742" i="1"/>
  <c r="P110" i="1"/>
  <c r="P1741" i="1"/>
  <c r="P1740" i="1"/>
  <c r="P214" i="1"/>
  <c r="P1419" i="1"/>
  <c r="P1418" i="1"/>
  <c r="P1739" i="1"/>
  <c r="P66" i="1"/>
  <c r="P1738" i="1"/>
  <c r="P1737" i="1"/>
  <c r="P1736" i="1"/>
  <c r="P1735" i="1"/>
  <c r="P1734" i="1"/>
  <c r="P1733" i="1"/>
  <c r="P1221" i="1"/>
  <c r="P1220" i="1"/>
  <c r="P1732" i="1"/>
  <c r="P1731" i="1"/>
  <c r="P1730" i="1"/>
  <c r="P1729" i="1"/>
  <c r="P1727" i="1"/>
  <c r="P1725" i="1"/>
  <c r="P1724" i="1"/>
  <c r="P1723" i="1"/>
  <c r="P559" i="1"/>
  <c r="P37" i="1"/>
  <c r="P104" i="1"/>
  <c r="P1719" i="1"/>
  <c r="P103" i="1"/>
  <c r="P213" i="1"/>
  <c r="P101" i="1"/>
  <c r="P102" i="1"/>
  <c r="P100" i="1"/>
  <c r="P1718" i="1"/>
  <c r="P212" i="1"/>
  <c r="P1302" i="1"/>
  <c r="P1306" i="1"/>
  <c r="P1305" i="1"/>
  <c r="P1304" i="1"/>
  <c r="P1303" i="1"/>
  <c r="P1717" i="1"/>
  <c r="P1716" i="1"/>
  <c r="P1417" i="1"/>
  <c r="P1715" i="1"/>
  <c r="P1714" i="1"/>
  <c r="P211" i="1"/>
  <c r="P210" i="1"/>
  <c r="P452" i="1"/>
  <c r="P451" i="1"/>
  <c r="P463" i="1"/>
  <c r="P458" i="1"/>
  <c r="P455" i="1"/>
  <c r="P459" i="1"/>
  <c r="P466" i="1"/>
  <c r="P457" i="1"/>
  <c r="P456" i="1"/>
  <c r="P454" i="1"/>
  <c r="P1713" i="1"/>
  <c r="P464" i="1"/>
  <c r="P460" i="1"/>
  <c r="P461" i="1"/>
  <c r="P465" i="1"/>
  <c r="P462" i="1"/>
  <c r="P209" i="1"/>
  <c r="P1712" i="1"/>
  <c r="P1711" i="1"/>
  <c r="P114" i="1"/>
  <c r="P1710" i="1"/>
  <c r="P208" i="1"/>
  <c r="P207" i="1"/>
  <c r="P206" i="1"/>
  <c r="P205" i="1"/>
  <c r="P204" i="1"/>
  <c r="P203" i="1"/>
  <c r="P202" i="1"/>
  <c r="P201" i="1"/>
  <c r="P200" i="1"/>
  <c r="P199" i="1"/>
  <c r="P198" i="1"/>
  <c r="P1709" i="1"/>
  <c r="P1708" i="1"/>
  <c r="P1707" i="1"/>
  <c r="P197" i="1"/>
  <c r="P1706" i="1"/>
  <c r="P1705" i="1"/>
  <c r="P1704" i="1"/>
  <c r="P1703" i="1"/>
  <c r="P1702" i="1"/>
  <c r="P1701" i="1"/>
  <c r="P195" i="1"/>
  <c r="P194" i="1"/>
  <c r="P193" i="1"/>
  <c r="P1700" i="1"/>
  <c r="P1699" i="1"/>
  <c r="P1416" i="1"/>
  <c r="P1415" i="1"/>
  <c r="P1414" i="1"/>
  <c r="P1697" i="1"/>
  <c r="P1696" i="1"/>
  <c r="P1695" i="1"/>
  <c r="P1694" i="1"/>
  <c r="P1693" i="1"/>
  <c r="P1692" i="1"/>
  <c r="P1413" i="1"/>
  <c r="P1691" i="1"/>
  <c r="P1412" i="1"/>
  <c r="P192" i="1"/>
  <c r="P1690" i="1"/>
  <c r="P191" i="1"/>
  <c r="P1689" i="1"/>
  <c r="P1688" i="1"/>
  <c r="P1687" i="1"/>
  <c r="P65" i="1"/>
  <c r="P361" i="1"/>
  <c r="P1686" i="1"/>
  <c r="P353" i="1"/>
  <c r="P68" i="1"/>
  <c r="P24" i="1"/>
  <c r="P23" i="1"/>
  <c r="P22" i="1"/>
  <c r="P21" i="1"/>
  <c r="P20" i="1"/>
  <c r="P19" i="1"/>
  <c r="P18" i="1"/>
  <c r="P17" i="1"/>
  <c r="P16" i="1"/>
  <c r="P41" i="1"/>
  <c r="P1685" i="1"/>
  <c r="P1683" i="1"/>
  <c r="P1411" i="1"/>
  <c r="P113" i="1"/>
  <c r="P1410" i="1"/>
  <c r="P1682" i="1"/>
  <c r="P1681" i="1"/>
  <c r="P1680" i="1"/>
  <c r="P1679" i="1"/>
  <c r="P8" i="1"/>
  <c r="P64" i="1"/>
  <c r="P63" i="1"/>
  <c r="P295" i="1"/>
  <c r="P293" i="1"/>
  <c r="P291" i="1"/>
  <c r="P1678" i="1"/>
  <c r="P1677" i="1"/>
  <c r="P1676" i="1"/>
  <c r="P1675" i="1"/>
  <c r="P1674" i="1"/>
  <c r="P302" i="1"/>
  <c r="P1673" i="1"/>
  <c r="P1297" i="1"/>
  <c r="P1301" i="1"/>
  <c r="P1300" i="1"/>
  <c r="P1299" i="1"/>
  <c r="P1298" i="1"/>
  <c r="P1672" i="1"/>
  <c r="P1409" i="1"/>
  <c r="P190" i="1"/>
  <c r="P1671" i="1"/>
  <c r="P1408" i="1"/>
  <c r="P1669" i="1"/>
  <c r="P1407" i="1"/>
  <c r="P1668" i="1"/>
  <c r="P1667" i="1"/>
  <c r="P1666" i="1"/>
  <c r="P1665" i="1"/>
  <c r="P1664" i="1"/>
  <c r="P1292" i="1"/>
  <c r="P1406" i="1"/>
  <c r="P330" i="1"/>
  <c r="P1405" i="1"/>
  <c r="P1296" i="1"/>
  <c r="P1295" i="1"/>
  <c r="P1294" i="1"/>
  <c r="P1293" i="1"/>
  <c r="P189" i="1"/>
  <c r="P188" i="1"/>
  <c r="P358" i="1"/>
  <c r="P39" i="1"/>
  <c r="P325" i="1"/>
  <c r="P1663" i="1"/>
  <c r="P1662" i="1"/>
  <c r="P1404" i="1"/>
  <c r="P1661" i="1"/>
  <c r="P1660" i="1"/>
  <c r="P1659" i="1"/>
  <c r="P1403" i="1"/>
  <c r="P1658" i="1"/>
  <c r="P85" i="1"/>
  <c r="P84" i="1"/>
  <c r="P187" i="1"/>
  <c r="P360" i="1"/>
  <c r="P319" i="1"/>
  <c r="P1657" i="1"/>
  <c r="P1656" i="1"/>
  <c r="P1655" i="1"/>
  <c r="P558" i="1"/>
  <c r="P557" i="1"/>
  <c r="P556" i="1"/>
  <c r="P555" i="1"/>
  <c r="P554" i="1"/>
  <c r="P553" i="1"/>
  <c r="P552" i="1"/>
  <c r="P551" i="1"/>
  <c r="P1402" i="1"/>
  <c r="P36" i="1"/>
  <c r="P314" i="1"/>
  <c r="P53" i="1"/>
  <c r="P52" i="1"/>
  <c r="P51" i="1"/>
  <c r="P50" i="1"/>
  <c r="P1654" i="1"/>
  <c r="P1653" i="1"/>
  <c r="P1651" i="1"/>
  <c r="P1650" i="1"/>
  <c r="P49" i="1"/>
  <c r="P1401" i="1"/>
  <c r="P1649" i="1"/>
  <c r="P1400" i="1"/>
  <c r="P1648" i="1"/>
  <c r="P35" i="1"/>
  <c r="P1399" i="1"/>
  <c r="P1647" i="1"/>
  <c r="P1646" i="1"/>
  <c r="P1645" i="1"/>
  <c r="P1644" i="1"/>
  <c r="P1643" i="1"/>
  <c r="P1642" i="1"/>
  <c r="P83" i="1"/>
  <c r="P81" i="1"/>
  <c r="P1641" i="1"/>
  <c r="P1640" i="1"/>
  <c r="P1639" i="1"/>
  <c r="P186" i="1"/>
  <c r="P116" i="1"/>
  <c r="P185" i="1"/>
  <c r="P1638" i="1"/>
  <c r="P1637" i="1"/>
  <c r="P1636" i="1"/>
  <c r="P1635" i="1"/>
  <c r="P1634" i="1"/>
  <c r="P1633" i="1"/>
  <c r="P1632" i="1"/>
  <c r="P1631" i="1"/>
  <c r="P1630" i="1"/>
  <c r="P1629" i="1"/>
  <c r="P1628" i="1"/>
  <c r="P184" i="1"/>
  <c r="P1627" i="1"/>
  <c r="P310" i="1"/>
  <c r="P1626" i="1"/>
  <c r="P183" i="1"/>
  <c r="P1625" i="1"/>
  <c r="P182" i="1"/>
  <c r="P1624" i="1"/>
  <c r="P181" i="1"/>
  <c r="P180" i="1"/>
  <c r="P179" i="1"/>
  <c r="P45" i="1"/>
  <c r="P44" i="1"/>
  <c r="P1623" i="1"/>
  <c r="P1621" i="1"/>
  <c r="P1620" i="1"/>
  <c r="P1619" i="1"/>
  <c r="P1618" i="1"/>
  <c r="P9" i="1"/>
  <c r="P1617" i="1"/>
  <c r="P1616" i="1"/>
  <c r="P1615" i="1"/>
  <c r="P1614" i="1"/>
  <c r="P1612" i="1"/>
  <c r="P1610" i="1"/>
  <c r="P178" i="1"/>
  <c r="P177" i="1"/>
  <c r="P1609" i="1"/>
  <c r="P1608" i="1"/>
  <c r="P1607" i="1"/>
  <c r="P1606" i="1"/>
  <c r="P1219" i="1"/>
  <c r="P34" i="1"/>
  <c r="P1398" i="1"/>
  <c r="P1605" i="1"/>
  <c r="P176" i="1"/>
  <c r="P1604" i="1"/>
  <c r="P60" i="1"/>
  <c r="P59" i="1"/>
  <c r="P58" i="1"/>
  <c r="P57" i="1"/>
  <c r="P1603" i="1"/>
  <c r="P1602" i="1"/>
  <c r="P1601" i="1"/>
  <c r="P1600" i="1"/>
  <c r="P56" i="1"/>
  <c r="P1599" i="1"/>
  <c r="P1598" i="1"/>
  <c r="P1397" i="1"/>
  <c r="P1597" i="1"/>
  <c r="P1596" i="1"/>
  <c r="P175" i="1"/>
  <c r="P1396" i="1"/>
  <c r="P1395" i="1"/>
  <c r="P1394" i="1"/>
  <c r="P1218" i="1"/>
  <c r="P1595" i="1"/>
  <c r="P349" i="1"/>
  <c r="P1594" i="1"/>
  <c r="P354" i="1"/>
  <c r="P1393" i="1"/>
  <c r="P1392" i="1"/>
  <c r="P38" i="1"/>
  <c r="P1593" i="1"/>
  <c r="P240" i="1"/>
  <c r="P1335" i="1"/>
  <c r="P1592" i="1"/>
  <c r="P1591" i="1"/>
  <c r="P1287" i="1"/>
  <c r="P1291" i="1"/>
  <c r="P1290" i="1"/>
  <c r="P1289" i="1"/>
  <c r="P1288" i="1"/>
  <c r="P1590" i="1"/>
  <c r="P1589" i="1"/>
  <c r="P1217" i="1"/>
  <c r="P1588" i="1"/>
  <c r="P1587" i="1"/>
  <c r="P1586" i="1"/>
  <c r="P1585" i="1"/>
  <c r="P1216" i="1"/>
  <c r="P1584" i="1"/>
  <c r="P345" i="1"/>
  <c r="P1391" i="1"/>
  <c r="P356" i="1"/>
  <c r="P355" i="1"/>
  <c r="P298" i="1"/>
  <c r="P258" i="1"/>
  <c r="P254" i="1"/>
  <c r="P174" i="1"/>
  <c r="P307" i="1"/>
  <c r="P1390" i="1"/>
  <c r="P1334" i="1"/>
  <c r="P28" i="1"/>
  <c r="P333" i="1"/>
  <c r="P453" i="1"/>
  <c r="P1215" i="1"/>
  <c r="P1282" i="1"/>
  <c r="P1286" i="1"/>
  <c r="P1285" i="1"/>
  <c r="P1284" i="1"/>
  <c r="P1283" i="1"/>
  <c r="P1581" i="1"/>
  <c r="P343" i="1"/>
  <c r="P112" i="1"/>
  <c r="P111" i="1"/>
  <c r="P1277" i="1"/>
  <c r="P1281" i="1"/>
  <c r="P1280" i="1"/>
  <c r="P1279" i="1"/>
  <c r="P1278" i="1"/>
  <c r="P33" i="1"/>
  <c r="P173" i="1"/>
  <c r="P172" i="1"/>
  <c r="P171" i="1"/>
  <c r="P170" i="1"/>
  <c r="P352" i="1"/>
  <c r="P347" i="1"/>
  <c r="P344" i="1"/>
  <c r="P342" i="1"/>
  <c r="P341" i="1"/>
  <c r="P335" i="1"/>
  <c r="P301" i="1"/>
  <c r="P275" i="1"/>
  <c r="P271" i="1"/>
  <c r="P257" i="1"/>
  <c r="P1389" i="1"/>
  <c r="P1580" i="1"/>
  <c r="P1579" i="1"/>
  <c r="P339" i="1"/>
  <c r="P1577" i="1"/>
  <c r="P1576" i="1"/>
  <c r="P1575" i="1"/>
  <c r="P1574" i="1"/>
  <c r="P1573" i="1"/>
  <c r="P1572" i="1"/>
  <c r="P1571" i="1"/>
  <c r="P1570" i="1"/>
  <c r="P338" i="1"/>
  <c r="P1569" i="1"/>
  <c r="P1568" i="1"/>
  <c r="P1567" i="1"/>
  <c r="P1566" i="1"/>
  <c r="P1565" i="1"/>
  <c r="P1564" i="1"/>
  <c r="P169" i="1"/>
  <c r="P1388" i="1"/>
  <c r="P1387" i="1"/>
  <c r="P1563" i="1"/>
  <c r="P1562" i="1"/>
  <c r="P1386" i="1"/>
  <c r="P1385" i="1"/>
  <c r="P168" i="1"/>
  <c r="P167" i="1"/>
  <c r="P1561" i="1"/>
  <c r="P166" i="1"/>
  <c r="P165" i="1"/>
  <c r="P164" i="1"/>
  <c r="P1560" i="1"/>
  <c r="P1384" i="1"/>
  <c r="P107" i="1"/>
  <c r="P163" i="1"/>
  <c r="P162" i="1"/>
  <c r="P161" i="1"/>
  <c r="P340" i="1"/>
  <c r="P109" i="1"/>
  <c r="P1383" i="1"/>
  <c r="P1559" i="1"/>
  <c r="P1558" i="1"/>
  <c r="P160" i="1"/>
  <c r="P108" i="1"/>
  <c r="P1557" i="1"/>
  <c r="P1214" i="1"/>
  <c r="P1213" i="1"/>
  <c r="P1382" i="1"/>
  <c r="P32" i="1"/>
  <c r="P1381" i="1"/>
  <c r="P289" i="1"/>
  <c r="P287" i="1"/>
  <c r="P284" i="1"/>
  <c r="P280" i="1"/>
  <c r="P252" i="1"/>
  <c r="P248" i="1"/>
  <c r="P1555" i="1"/>
  <c r="P337" i="1"/>
  <c r="P336" i="1"/>
  <c r="P334" i="1"/>
  <c r="P159" i="1"/>
  <c r="P1380" i="1"/>
  <c r="P77" i="1"/>
  <c r="P1272" i="1"/>
  <c r="P1276" i="1"/>
  <c r="P1275" i="1"/>
  <c r="P1274" i="1"/>
  <c r="P1273" i="1"/>
  <c r="P1333" i="1"/>
  <c r="P73" i="1"/>
  <c r="P76" i="1"/>
  <c r="P1554" i="1"/>
  <c r="P1553" i="1"/>
  <c r="P1552" i="1"/>
  <c r="P1551" i="1"/>
  <c r="P1550" i="1"/>
  <c r="P1549" i="1"/>
  <c r="P1548" i="1"/>
  <c r="P1547" i="1"/>
  <c r="P1546" i="1"/>
  <c r="P1545" i="1"/>
  <c r="P1544" i="1"/>
  <c r="P74" i="1"/>
  <c r="P1332" i="1"/>
  <c r="P1267" i="1"/>
  <c r="P1271" i="1"/>
  <c r="P1270" i="1"/>
  <c r="P1269" i="1"/>
  <c r="P1268" i="1"/>
  <c r="P1543" i="1"/>
  <c r="P95" i="1"/>
  <c r="P305" i="1"/>
  <c r="P1542" i="1"/>
  <c r="P6" i="1"/>
  <c r="P332" i="1"/>
  <c r="P1541" i="1"/>
  <c r="P1205" i="1"/>
  <c r="P1540" i="1"/>
  <c r="P158" i="1"/>
  <c r="P328" i="1"/>
  <c r="P322" i="1"/>
  <c r="P316" i="1"/>
  <c r="P312" i="1"/>
  <c r="P308" i="1"/>
  <c r="P306" i="1"/>
  <c r="P304" i="1"/>
  <c r="P269" i="1"/>
  <c r="P1539" i="1"/>
  <c r="P1537" i="1"/>
  <c r="P1536" i="1"/>
  <c r="P157" i="1"/>
  <c r="P1204" i="1"/>
  <c r="P303" i="1"/>
  <c r="P263" i="1"/>
  <c r="P261" i="1"/>
  <c r="P1534" i="1"/>
  <c r="P1533" i="1"/>
  <c r="P1532" i="1"/>
  <c r="P1531" i="1"/>
  <c r="P1203" i="1"/>
  <c r="P1212" i="1"/>
  <c r="P1379" i="1"/>
  <c r="P1530" i="1"/>
  <c r="P1529" i="1"/>
  <c r="P1528" i="1"/>
  <c r="P1527" i="1"/>
  <c r="P1526" i="1"/>
  <c r="P12" i="1"/>
  <c r="P11" i="1"/>
  <c r="P10" i="1"/>
  <c r="P98" i="1"/>
  <c r="P300" i="1"/>
  <c r="P30" i="1"/>
  <c r="P1378" i="1"/>
  <c r="P48" i="1"/>
  <c r="P1377" i="1"/>
  <c r="P1525" i="1"/>
  <c r="P97" i="1"/>
  <c r="P1524" i="1"/>
  <c r="P1376" i="1"/>
  <c r="P296" i="1"/>
  <c r="P105" i="1"/>
  <c r="P1202" i="1"/>
  <c r="P156" i="1"/>
  <c r="P1262" i="1"/>
  <c r="P1266" i="1"/>
  <c r="P1265" i="1"/>
  <c r="P1264" i="1"/>
  <c r="P1263" i="1"/>
  <c r="P294" i="1"/>
  <c r="P292" i="1"/>
  <c r="P290" i="1"/>
  <c r="P1523" i="1"/>
  <c r="P1522" i="1"/>
  <c r="P155" i="1"/>
  <c r="P154" i="1"/>
  <c r="P1521" i="1"/>
  <c r="P1520" i="1"/>
  <c r="P1519" i="1"/>
  <c r="P153" i="1"/>
  <c r="P288" i="1"/>
  <c r="P286" i="1"/>
  <c r="P1257" i="1"/>
  <c r="P1261" i="1"/>
  <c r="P1260" i="1"/>
  <c r="P1259" i="1"/>
  <c r="P1258" i="1"/>
  <c r="P152" i="1"/>
  <c r="P1518" i="1"/>
  <c r="P1517" i="1"/>
  <c r="P94" i="1"/>
  <c r="P151" i="1"/>
  <c r="P1516" i="1"/>
  <c r="P150" i="1"/>
  <c r="P149" i="1"/>
  <c r="P1375" i="1"/>
  <c r="P1515" i="1"/>
  <c r="P1514" i="1"/>
  <c r="P1374" i="1"/>
  <c r="P1373" i="1"/>
  <c r="P1252" i="1"/>
  <c r="P148" i="1"/>
  <c r="P147" i="1"/>
  <c r="P282" i="1"/>
  <c r="P278" i="1"/>
  <c r="P1211" i="1"/>
  <c r="P272" i="1"/>
  <c r="P415" i="1"/>
  <c r="P416" i="1"/>
  <c r="P414" i="1"/>
  <c r="P26" i="1"/>
  <c r="P243" i="1"/>
  <c r="P1256" i="1"/>
  <c r="P1255" i="1"/>
  <c r="P1254" i="1"/>
  <c r="P1253" i="1"/>
  <c r="P29" i="1"/>
  <c r="P99" i="1"/>
  <c r="P93" i="1"/>
  <c r="P1513" i="1"/>
  <c r="P1372" i="1"/>
  <c r="P1371" i="1"/>
  <c r="P1512" i="1"/>
  <c r="P1370" i="1"/>
  <c r="P1369" i="1"/>
  <c r="P47" i="1"/>
  <c r="P1511" i="1"/>
  <c r="P117" i="1"/>
  <c r="P270" i="1"/>
  <c r="P412" i="1"/>
  <c r="P413" i="1"/>
  <c r="P411" i="1"/>
  <c r="P1368" i="1"/>
  <c r="P146" i="1"/>
  <c r="P1367" i="1"/>
  <c r="P1247" i="1"/>
  <c r="P1251" i="1"/>
  <c r="P1250" i="1"/>
  <c r="P1249" i="1"/>
  <c r="P1248" i="1"/>
  <c r="P1331" i="1"/>
  <c r="P1366" i="1"/>
  <c r="P1508" i="1"/>
  <c r="P70" i="1"/>
  <c r="P27" i="1"/>
  <c r="P1507" i="1"/>
  <c r="P1506" i="1"/>
  <c r="P1505" i="1"/>
  <c r="P1504" i="1"/>
  <c r="P1503" i="1"/>
  <c r="P1502" i="1"/>
  <c r="P1365" i="1"/>
  <c r="P1501" i="1"/>
  <c r="P40" i="1"/>
  <c r="P1499" i="1"/>
  <c r="P1498" i="1"/>
  <c r="P1497" i="1"/>
  <c r="P1496" i="1"/>
  <c r="P1495" i="1"/>
  <c r="P145" i="1"/>
  <c r="P144" i="1"/>
  <c r="P1494" i="1"/>
  <c r="P1492" i="1"/>
  <c r="P1491" i="1"/>
  <c r="P1490" i="1"/>
  <c r="P15" i="1"/>
  <c r="P1489" i="1"/>
  <c r="P196" i="1"/>
  <c r="P14" i="1"/>
  <c r="P13" i="1"/>
  <c r="P42" i="1"/>
  <c r="P1488" i="1"/>
  <c r="P1364" i="1"/>
  <c r="P1363" i="1"/>
  <c r="P1487" i="1"/>
  <c r="P1486" i="1"/>
  <c r="P267" i="1"/>
  <c r="P266" i="1"/>
  <c r="P1485" i="1"/>
  <c r="P1484" i="1"/>
  <c r="P1483" i="1"/>
  <c r="P96" i="1"/>
  <c r="P234" i="1"/>
  <c r="P237" i="1"/>
  <c r="P1482" i="1"/>
  <c r="P1481" i="1"/>
  <c r="P1480" i="1"/>
  <c r="P1479" i="1"/>
  <c r="P1478" i="1"/>
  <c r="P1362" i="1"/>
  <c r="P1477" i="1"/>
  <c r="P1210" i="1"/>
  <c r="P1476" i="1"/>
  <c r="P268" i="1"/>
  <c r="P1475" i="1"/>
  <c r="P31" i="1"/>
  <c r="P1361" i="1"/>
  <c r="P1474" i="1"/>
  <c r="P265" i="1"/>
  <c r="P264" i="1"/>
  <c r="P1360" i="1"/>
  <c r="P1473" i="1"/>
  <c r="P80" i="1"/>
  <c r="P79" i="1"/>
  <c r="P1472" i="1"/>
  <c r="P1471" i="1"/>
  <c r="P216" i="1"/>
  <c r="P1469" i="1"/>
  <c r="P1359" i="1"/>
  <c r="P46" i="1"/>
  <c r="P1467" i="1"/>
  <c r="P1466" i="1"/>
  <c r="P1358" i="1"/>
  <c r="P1465" i="1"/>
  <c r="P1464" i="1"/>
  <c r="P1463" i="1"/>
  <c r="P1462" i="1"/>
  <c r="P1357" i="1"/>
  <c r="P1461" i="1"/>
  <c r="P1356" i="1"/>
  <c r="P1460" i="1"/>
  <c r="P1459" i="1"/>
  <c r="P1458" i="1"/>
  <c r="P1355" i="1"/>
  <c r="P115" i="1"/>
  <c r="P92" i="1"/>
  <c r="P1242" i="1"/>
  <c r="P1246" i="1"/>
  <c r="P1245" i="1"/>
  <c r="P1244" i="1"/>
  <c r="P1243" i="1"/>
  <c r="P1354" i="1"/>
  <c r="P1457" i="1"/>
  <c r="P262" i="1"/>
  <c r="P143" i="1"/>
  <c r="P142" i="1"/>
  <c r="P141" i="1"/>
  <c r="P1209" i="1"/>
  <c r="P260" i="1"/>
  <c r="P1456" i="1"/>
  <c r="P1455" i="1"/>
  <c r="P1353" i="1"/>
  <c r="P1237" i="1"/>
  <c r="P1241" i="1"/>
  <c r="P1240" i="1"/>
  <c r="P1239" i="1"/>
  <c r="P1238" i="1"/>
  <c r="P1330" i="1"/>
  <c r="P1454" i="1"/>
  <c r="P1453" i="1"/>
  <c r="P1452" i="1"/>
  <c r="P259" i="1"/>
  <c r="P1451" i="1"/>
  <c r="P1208" i="1"/>
  <c r="P140" i="1"/>
  <c r="P1352" i="1"/>
  <c r="P1351" i="1"/>
  <c r="P256" i="1"/>
  <c r="P255" i="1"/>
  <c r="P1450" i="1"/>
  <c r="P91" i="1"/>
  <c r="P89" i="1"/>
  <c r="P90" i="1"/>
  <c r="P88" i="1"/>
  <c r="P87" i="1"/>
  <c r="P86" i="1"/>
  <c r="P1350" i="1"/>
  <c r="P139" i="1"/>
  <c r="P1449" i="1"/>
  <c r="P1448" i="1"/>
  <c r="P1447" i="1"/>
  <c r="P1349" i="1"/>
  <c r="P250" i="1"/>
  <c r="P246" i="1"/>
  <c r="P1207" i="1"/>
  <c r="P1446" i="1"/>
  <c r="P138" i="1"/>
  <c r="P137" i="1"/>
  <c r="P1206" i="1"/>
  <c r="P67" i="1"/>
  <c r="P69" i="1"/>
  <c r="P1445" i="1"/>
  <c r="P78" i="1"/>
  <c r="P1444" i="1"/>
  <c r="P1443" i="1"/>
  <c r="P72" i="1"/>
  <c r="P233" i="1"/>
  <c r="P232" i="1"/>
  <c r="P3" i="1"/>
  <c r="A6" i="1" l="1"/>
  <c r="C5" i="7"/>
  <c r="A6" i="7" s="1"/>
  <c r="AA1432" i="1"/>
  <c r="Q1432" i="1"/>
  <c r="AA1419" i="1"/>
  <c r="Q1419" i="1"/>
  <c r="AA1407" i="1"/>
  <c r="Q1407" i="1"/>
  <c r="AA1395" i="1"/>
  <c r="Q1395" i="1"/>
  <c r="AA1383" i="1"/>
  <c r="Q1383" i="1"/>
  <c r="AA1371" i="1"/>
  <c r="Q1371" i="1"/>
  <c r="AA1359" i="1"/>
  <c r="Q1359" i="1"/>
  <c r="AA1347" i="1"/>
  <c r="Q1347" i="1"/>
  <c r="AA1262" i="1"/>
  <c r="Q1262" i="1"/>
  <c r="AA1224" i="1"/>
  <c r="Q1224" i="1"/>
  <c r="AA1212" i="1"/>
  <c r="Q1212" i="1"/>
  <c r="AA1200" i="1"/>
  <c r="Q1200" i="1"/>
  <c r="AA1159" i="1"/>
  <c r="Q1159" i="1"/>
  <c r="AA1147" i="1"/>
  <c r="Q1147" i="1"/>
  <c r="AA1135" i="1"/>
  <c r="Q1135" i="1"/>
  <c r="AA1123" i="1"/>
  <c r="Q1123" i="1"/>
  <c r="AA1111" i="1"/>
  <c r="Q1111" i="1"/>
  <c r="AA1099" i="1"/>
  <c r="Q1099" i="1"/>
  <c r="AA1083" i="1"/>
  <c r="Q1083" i="1"/>
  <c r="AA1071" i="1"/>
  <c r="Q1071" i="1"/>
  <c r="AA1057" i="1"/>
  <c r="Q1057" i="1"/>
  <c r="AA1045" i="1"/>
  <c r="Q1045" i="1"/>
  <c r="AA1033" i="1"/>
  <c r="Q1033" i="1"/>
  <c r="AA1021" i="1"/>
  <c r="Q1021" i="1"/>
  <c r="AA1009" i="1"/>
  <c r="Q1009" i="1"/>
  <c r="AA997" i="1"/>
  <c r="Q997" i="1"/>
  <c r="AA984" i="1"/>
  <c r="Q984" i="1"/>
  <c r="AA972" i="1"/>
  <c r="Q972" i="1"/>
  <c r="AA959" i="1"/>
  <c r="Q959" i="1"/>
  <c r="AA947" i="1"/>
  <c r="Q947" i="1"/>
  <c r="AA935" i="1"/>
  <c r="Q935" i="1"/>
  <c r="AA923" i="1"/>
  <c r="Q923" i="1"/>
  <c r="AA911" i="1"/>
  <c r="Q911" i="1"/>
  <c r="AA899" i="1"/>
  <c r="Q899" i="1"/>
  <c r="AA887" i="1"/>
  <c r="Q887" i="1"/>
  <c r="AA875" i="1"/>
  <c r="Q875" i="1"/>
  <c r="AA857" i="1"/>
  <c r="Q857" i="1"/>
  <c r="AA845" i="1"/>
  <c r="Q845" i="1"/>
  <c r="AA833" i="1"/>
  <c r="Q833" i="1"/>
  <c r="AA821" i="1"/>
  <c r="Q821" i="1"/>
  <c r="AA809" i="1"/>
  <c r="Q809" i="1"/>
  <c r="AA797" i="1"/>
  <c r="Q797" i="1"/>
  <c r="AA776" i="1"/>
  <c r="Q776" i="1"/>
  <c r="AA764" i="1"/>
  <c r="Q764" i="1"/>
  <c r="AA750" i="1"/>
  <c r="Q750" i="1"/>
  <c r="AA738" i="1"/>
  <c r="Q738" i="1"/>
  <c r="AA725" i="1"/>
  <c r="Q725" i="1"/>
  <c r="AA713" i="1"/>
  <c r="Q713" i="1"/>
  <c r="AA695" i="1"/>
  <c r="Q695" i="1"/>
  <c r="AA683" i="1"/>
  <c r="Q683" i="1"/>
  <c r="AA671" i="1"/>
  <c r="Q671" i="1"/>
  <c r="AA654" i="1"/>
  <c r="Q654" i="1"/>
  <c r="AA638" i="1"/>
  <c r="Q638" i="1"/>
  <c r="AA625" i="1"/>
  <c r="Q625" i="1"/>
  <c r="AA613" i="1"/>
  <c r="Q613" i="1"/>
  <c r="AA601" i="1"/>
  <c r="Q601" i="1"/>
  <c r="AA589" i="1"/>
  <c r="Q589" i="1"/>
  <c r="AA577" i="1"/>
  <c r="Q577" i="1"/>
  <c r="AA556" i="1"/>
  <c r="Q556" i="1"/>
  <c r="AA481" i="1"/>
  <c r="Q481" i="1"/>
  <c r="AA452" i="1"/>
  <c r="Q452" i="1"/>
  <c r="AA409" i="1"/>
  <c r="Q409" i="1"/>
  <c r="AA384" i="1"/>
  <c r="Q384" i="1"/>
  <c r="AA372" i="1"/>
  <c r="Q372" i="1"/>
  <c r="AA360" i="1"/>
  <c r="Q360" i="1"/>
  <c r="AA336" i="1"/>
  <c r="Q336" i="1"/>
  <c r="AA312" i="1"/>
  <c r="Q312" i="1"/>
  <c r="AA276" i="1"/>
  <c r="Q276" i="1"/>
  <c r="AA264" i="1"/>
  <c r="Q264" i="1"/>
  <c r="Q240" i="1"/>
  <c r="AA240" i="1"/>
  <c r="Q216" i="1"/>
  <c r="AA216" i="1"/>
  <c r="Q204" i="1"/>
  <c r="AA204" i="1"/>
  <c r="Q192" i="1"/>
  <c r="AA192" i="1"/>
  <c r="Q180" i="1"/>
  <c r="AA180" i="1"/>
  <c r="Q168" i="1"/>
  <c r="AA168" i="1"/>
  <c r="Q156" i="1"/>
  <c r="AA156" i="1"/>
  <c r="Q144" i="1"/>
  <c r="AA144" i="1"/>
  <c r="Q104" i="1"/>
  <c r="AA104" i="1"/>
  <c r="Q90" i="1"/>
  <c r="AA90" i="1"/>
  <c r="Q76" i="1"/>
  <c r="AA76" i="1"/>
  <c r="Q56" i="1"/>
  <c r="AA56" i="1"/>
  <c r="AA2022" i="1"/>
  <c r="Q2022" i="1"/>
  <c r="AA1965" i="1"/>
  <c r="Q1965" i="1"/>
  <c r="AA1980" i="1"/>
  <c r="Q1980" i="1"/>
  <c r="AA1984" i="1"/>
  <c r="Q1984" i="1"/>
  <c r="AA1847" i="1"/>
  <c r="Q1847" i="1"/>
  <c r="AA1859" i="1"/>
  <c r="Q1859" i="1"/>
  <c r="AA2003" i="1"/>
  <c r="Q2003" i="1"/>
  <c r="AA2151" i="1"/>
  <c r="Q2151" i="1"/>
  <c r="AA1910" i="1"/>
  <c r="Q1910" i="1"/>
  <c r="AA1828" i="1"/>
  <c r="Q1828" i="1"/>
  <c r="AA2002" i="1"/>
  <c r="Q2002" i="1"/>
  <c r="AA2019" i="1"/>
  <c r="Q2019" i="1"/>
  <c r="AA1887" i="1"/>
  <c r="Q1887" i="1"/>
  <c r="AA1872" i="1"/>
  <c r="Q1872" i="1"/>
  <c r="AA2229" i="1"/>
  <c r="Q2229" i="1"/>
  <c r="AA2222" i="1"/>
  <c r="Q2222" i="1"/>
  <c r="AA2210" i="1"/>
  <c r="Q2210" i="1"/>
  <c r="AA2198" i="1"/>
  <c r="Q2198" i="1"/>
  <c r="AA2165" i="1"/>
  <c r="Q2165" i="1"/>
  <c r="Q2177" i="1"/>
  <c r="AA2177" i="1"/>
  <c r="AA2189" i="1"/>
  <c r="Q2189" i="1"/>
  <c r="Q60" i="1"/>
  <c r="AA60" i="1"/>
  <c r="AA1891" i="1"/>
  <c r="Q1891" i="1"/>
  <c r="AA1882" i="1"/>
  <c r="Q1882" i="1"/>
  <c r="AA1451" i="1"/>
  <c r="Q1451" i="1"/>
  <c r="Q1431" i="1"/>
  <c r="AA1431" i="1"/>
  <c r="AA1418" i="1"/>
  <c r="Q1418" i="1"/>
  <c r="AA1406" i="1"/>
  <c r="Q1406" i="1"/>
  <c r="AA1394" i="1"/>
  <c r="Q1394" i="1"/>
  <c r="AA1382" i="1"/>
  <c r="Q1382" i="1"/>
  <c r="AA1370" i="1"/>
  <c r="Q1370" i="1"/>
  <c r="Q1358" i="1"/>
  <c r="AA1358" i="1"/>
  <c r="AA1346" i="1"/>
  <c r="Q1346" i="1"/>
  <c r="AA1329" i="1"/>
  <c r="Q1329" i="1"/>
  <c r="AA1297" i="1"/>
  <c r="Q1297" i="1"/>
  <c r="AA1237" i="1"/>
  <c r="Q1237" i="1"/>
  <c r="AA1223" i="1"/>
  <c r="Q1223" i="1"/>
  <c r="AA1211" i="1"/>
  <c r="Q1211" i="1"/>
  <c r="AA1199" i="1"/>
  <c r="Q1199" i="1"/>
  <c r="AA1158" i="1"/>
  <c r="Q1158" i="1"/>
  <c r="AA1146" i="1"/>
  <c r="Q1146" i="1"/>
  <c r="AA1134" i="1"/>
  <c r="Q1134" i="1"/>
  <c r="AA1122" i="1"/>
  <c r="Q1122" i="1"/>
  <c r="AA1110" i="1"/>
  <c r="Q1110" i="1"/>
  <c r="AA1098" i="1"/>
  <c r="Q1098" i="1"/>
  <c r="AA1082" i="1"/>
  <c r="Q1082" i="1"/>
  <c r="AA1069" i="1"/>
  <c r="Q1069" i="1"/>
  <c r="AA1056" i="1"/>
  <c r="Q1056" i="1"/>
  <c r="AA1044" i="1"/>
  <c r="Q1044" i="1"/>
  <c r="AA1032" i="1"/>
  <c r="Q1032" i="1"/>
  <c r="AA1020" i="1"/>
  <c r="Q1020" i="1"/>
  <c r="AA1008" i="1"/>
  <c r="Q1008" i="1"/>
  <c r="AA996" i="1"/>
  <c r="Q996" i="1"/>
  <c r="AA983" i="1"/>
  <c r="Q983" i="1"/>
  <c r="AA971" i="1"/>
  <c r="Q971" i="1"/>
  <c r="AA958" i="1"/>
  <c r="Q958" i="1"/>
  <c r="AA946" i="1"/>
  <c r="Q946" i="1"/>
  <c r="AA934" i="1"/>
  <c r="Q934" i="1"/>
  <c r="AA922" i="1"/>
  <c r="Q922" i="1"/>
  <c r="AA910" i="1"/>
  <c r="Q910" i="1"/>
  <c r="AA898" i="1"/>
  <c r="Q898" i="1"/>
  <c r="AA886" i="1"/>
  <c r="Q886" i="1"/>
  <c r="AA874" i="1"/>
  <c r="Q874" i="1"/>
  <c r="AA856" i="1"/>
  <c r="Q856" i="1"/>
  <c r="AA844" i="1"/>
  <c r="Q844" i="1"/>
  <c r="AA832" i="1"/>
  <c r="Q832" i="1"/>
  <c r="AA820" i="1"/>
  <c r="Q820" i="1"/>
  <c r="AA808" i="1"/>
  <c r="Q808" i="1"/>
  <c r="AA796" i="1"/>
  <c r="Q796" i="1"/>
  <c r="AA775" i="1"/>
  <c r="Q775" i="1"/>
  <c r="AA763" i="1"/>
  <c r="Q763" i="1"/>
  <c r="AA749" i="1"/>
  <c r="Q749" i="1"/>
  <c r="AA737" i="1"/>
  <c r="Q737" i="1"/>
  <c r="AA724" i="1"/>
  <c r="Q724" i="1"/>
  <c r="AA712" i="1"/>
  <c r="Q712" i="1"/>
  <c r="AA694" i="1"/>
  <c r="Q694" i="1"/>
  <c r="AA682" i="1"/>
  <c r="Q682" i="1"/>
  <c r="AA670" i="1"/>
  <c r="Q670" i="1"/>
  <c r="AA653" i="1"/>
  <c r="Q653" i="1"/>
  <c r="AA637" i="1"/>
  <c r="Q637" i="1"/>
  <c r="AA624" i="1"/>
  <c r="Q624" i="1"/>
  <c r="AA612" i="1"/>
  <c r="Q612" i="1"/>
  <c r="AA600" i="1"/>
  <c r="Q600" i="1"/>
  <c r="AA588" i="1"/>
  <c r="Q588" i="1"/>
  <c r="AA576" i="1"/>
  <c r="Q576" i="1"/>
  <c r="AA555" i="1"/>
  <c r="Q555" i="1"/>
  <c r="AA408" i="1"/>
  <c r="Q408" i="1"/>
  <c r="AA383" i="1"/>
  <c r="Q383" i="1"/>
  <c r="AA371" i="1"/>
  <c r="Q371" i="1"/>
  <c r="AA359" i="1"/>
  <c r="Q359" i="1"/>
  <c r="AA335" i="1"/>
  <c r="Q335" i="1"/>
  <c r="AA311" i="1"/>
  <c r="Q311" i="1"/>
  <c r="AA299" i="1"/>
  <c r="Q299" i="1"/>
  <c r="AA275" i="1"/>
  <c r="Q275" i="1"/>
  <c r="AA263" i="1"/>
  <c r="Q263" i="1"/>
  <c r="Q239" i="1"/>
  <c r="AA239" i="1"/>
  <c r="Q215" i="1"/>
  <c r="AA215" i="1"/>
  <c r="Q203" i="1"/>
  <c r="AA203" i="1"/>
  <c r="Q191" i="1"/>
  <c r="AA191" i="1"/>
  <c r="Q179" i="1"/>
  <c r="AA179" i="1"/>
  <c r="Q167" i="1"/>
  <c r="AA167" i="1"/>
  <c r="Q155" i="1"/>
  <c r="AA155" i="1"/>
  <c r="Q143" i="1"/>
  <c r="AA143" i="1"/>
  <c r="Q88" i="1"/>
  <c r="AA88" i="1"/>
  <c r="Q74" i="1"/>
  <c r="AA74" i="1"/>
  <c r="AA1969" i="1"/>
  <c r="Q1969" i="1"/>
  <c r="AA1981" i="1"/>
  <c r="Q1981" i="1"/>
  <c r="AA1836" i="1"/>
  <c r="Q1836" i="1"/>
  <c r="Q1848" i="1"/>
  <c r="AA1848" i="1"/>
  <c r="AA1860" i="1"/>
  <c r="Q1860" i="1"/>
  <c r="AA2004" i="1"/>
  <c r="Q2004" i="1"/>
  <c r="AA2147" i="1"/>
  <c r="Q2147" i="1"/>
  <c r="AA1905" i="1"/>
  <c r="Q1905" i="1"/>
  <c r="AA2157" i="1"/>
  <c r="Q2157" i="1"/>
  <c r="AA1829" i="1"/>
  <c r="Q1829" i="1"/>
  <c r="AA2016" i="1"/>
  <c r="Q2016" i="1"/>
  <c r="AA2018" i="1"/>
  <c r="Q2018" i="1"/>
  <c r="AA1886" i="1"/>
  <c r="Q1886" i="1"/>
  <c r="AA1959" i="1"/>
  <c r="Q1959" i="1"/>
  <c r="AA2230" i="1"/>
  <c r="Q2230" i="1"/>
  <c r="AA2221" i="1"/>
  <c r="Q2221" i="1"/>
  <c r="AA2209" i="1"/>
  <c r="Q2209" i="1"/>
  <c r="AA2197" i="1"/>
  <c r="Q2197" i="1"/>
  <c r="AA2166" i="1"/>
  <c r="Q2166" i="1"/>
  <c r="AA2178" i="1"/>
  <c r="Q2178" i="1"/>
  <c r="AA2190" i="1"/>
  <c r="Q2190" i="1"/>
  <c r="AA1484" i="1"/>
  <c r="Q1484" i="1"/>
  <c r="AA58" i="1"/>
  <c r="Q58" i="1"/>
  <c r="AA1938" i="1"/>
  <c r="Q1938" i="1"/>
  <c r="AA1993" i="1"/>
  <c r="Q1993" i="1"/>
  <c r="Q1430" i="1"/>
  <c r="AA1430" i="1"/>
  <c r="AA1417" i="1"/>
  <c r="Q1417" i="1"/>
  <c r="AA1405" i="1"/>
  <c r="Q1405" i="1"/>
  <c r="AA1393" i="1"/>
  <c r="Q1393" i="1"/>
  <c r="AA1381" i="1"/>
  <c r="Q1381" i="1"/>
  <c r="AA1369" i="1"/>
  <c r="Q1369" i="1"/>
  <c r="AA1357" i="1"/>
  <c r="Q1357" i="1"/>
  <c r="AA1328" i="1"/>
  <c r="Q1328" i="1"/>
  <c r="AA1272" i="1"/>
  <c r="Q1272" i="1"/>
  <c r="AA1236" i="1"/>
  <c r="Q1236" i="1"/>
  <c r="AA1222" i="1"/>
  <c r="Q1222" i="1"/>
  <c r="AA1210" i="1"/>
  <c r="Q1210" i="1"/>
  <c r="AA1170" i="1"/>
  <c r="Q1170" i="1"/>
  <c r="AA1157" i="1"/>
  <c r="Q1157" i="1"/>
  <c r="AA1145" i="1"/>
  <c r="Q1145" i="1"/>
  <c r="AA1133" i="1"/>
  <c r="Q1133" i="1"/>
  <c r="AA1121" i="1"/>
  <c r="Q1121" i="1"/>
  <c r="AA1109" i="1"/>
  <c r="Q1109" i="1"/>
  <c r="AA1097" i="1"/>
  <c r="Q1097" i="1"/>
  <c r="AA1081" i="1"/>
  <c r="Q1081" i="1"/>
  <c r="AA1068" i="1"/>
  <c r="Q1068" i="1"/>
  <c r="AA1055" i="1"/>
  <c r="Q1055" i="1"/>
  <c r="AA1043" i="1"/>
  <c r="Q1043" i="1"/>
  <c r="AA1031" i="1"/>
  <c r="Q1031" i="1"/>
  <c r="AA1019" i="1"/>
  <c r="Q1019" i="1"/>
  <c r="AA1007" i="1"/>
  <c r="Q1007" i="1"/>
  <c r="AA995" i="1"/>
  <c r="Q995" i="1"/>
  <c r="AA982" i="1"/>
  <c r="Q982" i="1"/>
  <c r="AA970" i="1"/>
  <c r="Q970" i="1"/>
  <c r="AA957" i="1"/>
  <c r="Q957" i="1"/>
  <c r="AA945" i="1"/>
  <c r="Q945" i="1"/>
  <c r="AA933" i="1"/>
  <c r="Q933" i="1"/>
  <c r="AA921" i="1"/>
  <c r="Q921" i="1"/>
  <c r="AA909" i="1"/>
  <c r="Q909" i="1"/>
  <c r="AA897" i="1"/>
  <c r="Q897" i="1"/>
  <c r="AA885" i="1"/>
  <c r="Q885" i="1"/>
  <c r="AA873" i="1"/>
  <c r="Q873" i="1"/>
  <c r="AA855" i="1"/>
  <c r="Q855" i="1"/>
  <c r="AA843" i="1"/>
  <c r="Q843" i="1"/>
  <c r="AA831" i="1"/>
  <c r="Q831" i="1"/>
  <c r="AA819" i="1"/>
  <c r="Q819" i="1"/>
  <c r="AA807" i="1"/>
  <c r="Q807" i="1"/>
  <c r="AA795" i="1"/>
  <c r="Q795" i="1"/>
  <c r="AA774" i="1"/>
  <c r="Q774" i="1"/>
  <c r="AA762" i="1"/>
  <c r="Q762" i="1"/>
  <c r="AA748" i="1"/>
  <c r="Q748" i="1"/>
  <c r="AA736" i="1"/>
  <c r="Q736" i="1"/>
  <c r="AA723" i="1"/>
  <c r="Q723" i="1"/>
  <c r="AA705" i="1"/>
  <c r="Q705" i="1"/>
  <c r="AA693" i="1"/>
  <c r="Q693" i="1"/>
  <c r="AA681" i="1"/>
  <c r="Q681" i="1"/>
  <c r="AA668" i="1"/>
  <c r="Q668" i="1"/>
  <c r="AA652" i="1"/>
  <c r="Q652" i="1"/>
  <c r="AA636" i="1"/>
  <c r="Q636" i="1"/>
  <c r="AA623" i="1"/>
  <c r="Q623" i="1"/>
  <c r="AA611" i="1"/>
  <c r="Q611" i="1"/>
  <c r="AA599" i="1"/>
  <c r="Q599" i="1"/>
  <c r="AA587" i="1"/>
  <c r="Q587" i="1"/>
  <c r="AA575" i="1"/>
  <c r="Q575" i="1"/>
  <c r="AA554" i="1"/>
  <c r="Q554" i="1"/>
  <c r="AA450" i="1"/>
  <c r="Q450" i="1"/>
  <c r="AA382" i="1"/>
  <c r="Q382" i="1"/>
  <c r="AA370" i="1"/>
  <c r="Q370" i="1"/>
  <c r="AA358" i="1"/>
  <c r="Q358" i="1"/>
  <c r="Q334" i="1"/>
  <c r="AA334" i="1"/>
  <c r="AA322" i="1"/>
  <c r="Q322" i="1"/>
  <c r="AA310" i="1"/>
  <c r="Q310" i="1"/>
  <c r="AA298" i="1"/>
  <c r="Q298" i="1"/>
  <c r="Q274" i="1"/>
  <c r="AA274" i="1"/>
  <c r="AA262" i="1"/>
  <c r="Q262" i="1"/>
  <c r="AA238" i="1"/>
  <c r="Q238" i="1"/>
  <c r="Q214" i="1"/>
  <c r="AA214" i="1"/>
  <c r="Q202" i="1"/>
  <c r="AA202" i="1"/>
  <c r="Q190" i="1"/>
  <c r="AA190" i="1"/>
  <c r="Q178" i="1"/>
  <c r="AA178" i="1"/>
  <c r="Q166" i="1"/>
  <c r="AA166" i="1"/>
  <c r="Q154" i="1"/>
  <c r="AA154" i="1"/>
  <c r="Q142" i="1"/>
  <c r="AA142" i="1"/>
  <c r="Q102" i="1"/>
  <c r="AA102" i="1"/>
  <c r="AA73" i="1"/>
  <c r="Q73" i="1"/>
  <c r="AA1911" i="1"/>
  <c r="Q1911" i="1"/>
  <c r="AA2000" i="1"/>
  <c r="Q2000" i="1"/>
  <c r="AA1970" i="1"/>
  <c r="Q1970" i="1"/>
  <c r="AA1837" i="1"/>
  <c r="Q1837" i="1"/>
  <c r="Q1849" i="1"/>
  <c r="AA1849" i="1"/>
  <c r="AA1861" i="1"/>
  <c r="Q1861" i="1"/>
  <c r="AA1823" i="1"/>
  <c r="Q1823" i="1"/>
  <c r="AA1902" i="1"/>
  <c r="Q1902" i="1"/>
  <c r="AA2152" i="1"/>
  <c r="Q2152" i="1"/>
  <c r="AA1830" i="1"/>
  <c r="Q1830" i="1"/>
  <c r="AA2015" i="1"/>
  <c r="Q2015" i="1"/>
  <c r="AA1885" i="1"/>
  <c r="Q1885" i="1"/>
  <c r="AA2231" i="1"/>
  <c r="Q2231" i="1"/>
  <c r="AA2220" i="1"/>
  <c r="Q2220" i="1"/>
  <c r="AA2208" i="1"/>
  <c r="Q2208" i="1"/>
  <c r="AA2196" i="1"/>
  <c r="Q2196" i="1"/>
  <c r="AA2167" i="1"/>
  <c r="Q2167" i="1"/>
  <c r="AA2179" i="1"/>
  <c r="Q2179" i="1"/>
  <c r="AA2191" i="1"/>
  <c r="Q2191" i="1"/>
  <c r="AA1169" i="1"/>
  <c r="Q1169" i="1"/>
  <c r="AA57" i="1"/>
  <c r="Q57" i="1"/>
  <c r="AA1940" i="1"/>
  <c r="Q1940" i="1"/>
  <c r="AA1475" i="1"/>
  <c r="Q1475" i="1"/>
  <c r="AA1429" i="1"/>
  <c r="Q1429" i="1"/>
  <c r="AA1416" i="1"/>
  <c r="Q1416" i="1"/>
  <c r="AA1404" i="1"/>
  <c r="Q1404" i="1"/>
  <c r="AA1392" i="1"/>
  <c r="Q1392" i="1"/>
  <c r="AA1380" i="1"/>
  <c r="Q1380" i="1"/>
  <c r="AA1368" i="1"/>
  <c r="Q1368" i="1"/>
  <c r="AA1356" i="1"/>
  <c r="Q1356" i="1"/>
  <c r="AA1327" i="1"/>
  <c r="Q1327" i="1"/>
  <c r="AA1247" i="1"/>
  <c r="Q1247" i="1"/>
  <c r="AA1235" i="1"/>
  <c r="Q1235" i="1"/>
  <c r="AA1221" i="1"/>
  <c r="Q1221" i="1"/>
  <c r="AA1209" i="1"/>
  <c r="Q1209" i="1"/>
  <c r="AA1156" i="1"/>
  <c r="Q1156" i="1"/>
  <c r="AA1144" i="1"/>
  <c r="Q1144" i="1"/>
  <c r="AA1132" i="1"/>
  <c r="Q1132" i="1"/>
  <c r="AA1120" i="1"/>
  <c r="Q1120" i="1"/>
  <c r="AA1108" i="1"/>
  <c r="Q1108" i="1"/>
  <c r="AA1094" i="1"/>
  <c r="Q1094" i="1"/>
  <c r="AA1080" i="1"/>
  <c r="Q1080" i="1"/>
  <c r="AA1066" i="1"/>
  <c r="Q1066" i="1"/>
  <c r="AA1054" i="1"/>
  <c r="Q1054" i="1"/>
  <c r="AA1042" i="1"/>
  <c r="Q1042" i="1"/>
  <c r="AA1030" i="1"/>
  <c r="Q1030" i="1"/>
  <c r="AA1018" i="1"/>
  <c r="Q1018" i="1"/>
  <c r="AA1006" i="1"/>
  <c r="Q1006" i="1"/>
  <c r="AA994" i="1"/>
  <c r="Q994" i="1"/>
  <c r="AA981" i="1"/>
  <c r="Q981" i="1"/>
  <c r="AA968" i="1"/>
  <c r="Q968" i="1"/>
  <c r="AA956" i="1"/>
  <c r="Q956" i="1"/>
  <c r="AA944" i="1"/>
  <c r="Q944" i="1"/>
  <c r="AA932" i="1"/>
  <c r="Q932" i="1"/>
  <c r="AA920" i="1"/>
  <c r="Q920" i="1"/>
  <c r="AA908" i="1"/>
  <c r="Q908" i="1"/>
  <c r="AA896" i="1"/>
  <c r="Q896" i="1"/>
  <c r="AA884" i="1"/>
  <c r="Q884" i="1"/>
  <c r="AA872" i="1"/>
  <c r="Q872" i="1"/>
  <c r="AA854" i="1"/>
  <c r="Q854" i="1"/>
  <c r="AA842" i="1"/>
  <c r="Q842" i="1"/>
  <c r="AA830" i="1"/>
  <c r="Q830" i="1"/>
  <c r="AA818" i="1"/>
  <c r="Q818" i="1"/>
  <c r="AA806" i="1"/>
  <c r="Q806" i="1"/>
  <c r="AA794" i="1"/>
  <c r="Q794" i="1"/>
  <c r="AA773" i="1"/>
  <c r="Q773" i="1"/>
  <c r="AA759" i="1"/>
  <c r="Q759" i="1"/>
  <c r="AA747" i="1"/>
  <c r="Q747" i="1"/>
  <c r="AA734" i="1"/>
  <c r="Q734" i="1"/>
  <c r="AA722" i="1"/>
  <c r="Q722" i="1"/>
  <c r="AA704" i="1"/>
  <c r="Q704" i="1"/>
  <c r="AA692" i="1"/>
  <c r="Q692" i="1"/>
  <c r="AA680" i="1"/>
  <c r="Q680" i="1"/>
  <c r="AA667" i="1"/>
  <c r="Q667" i="1"/>
  <c r="AA651" i="1"/>
  <c r="Q651" i="1"/>
  <c r="AA634" i="1"/>
  <c r="Q634" i="1"/>
  <c r="AA622" i="1"/>
  <c r="Q622" i="1"/>
  <c r="AA610" i="1"/>
  <c r="Q610" i="1"/>
  <c r="AA598" i="1"/>
  <c r="Q598" i="1"/>
  <c r="AA586" i="1"/>
  <c r="Q586" i="1"/>
  <c r="AA574" i="1"/>
  <c r="Q574" i="1"/>
  <c r="AA553" i="1"/>
  <c r="Q553" i="1"/>
  <c r="AA449" i="1"/>
  <c r="Q449" i="1"/>
  <c r="AA393" i="1"/>
  <c r="Q393" i="1"/>
  <c r="AA381" i="1"/>
  <c r="Q381" i="1"/>
  <c r="AA357" i="1"/>
  <c r="Q357" i="1"/>
  <c r="Q333" i="1"/>
  <c r="AA333" i="1"/>
  <c r="AA321" i="1"/>
  <c r="Q321" i="1"/>
  <c r="AA309" i="1"/>
  <c r="Q309" i="1"/>
  <c r="Q297" i="1"/>
  <c r="AA297" i="1"/>
  <c r="AA273" i="1"/>
  <c r="Q273" i="1"/>
  <c r="AA261" i="1"/>
  <c r="Q261" i="1"/>
  <c r="AA237" i="1"/>
  <c r="Q237" i="1"/>
  <c r="AA213" i="1"/>
  <c r="Q213" i="1"/>
  <c r="AA201" i="1"/>
  <c r="Q201" i="1"/>
  <c r="AA189" i="1"/>
  <c r="Q189" i="1"/>
  <c r="AA177" i="1"/>
  <c r="Q177" i="1"/>
  <c r="AA165" i="1"/>
  <c r="Q165" i="1"/>
  <c r="AA153" i="1"/>
  <c r="Q153" i="1"/>
  <c r="AA141" i="1"/>
  <c r="Q141" i="1"/>
  <c r="Q114" i="1"/>
  <c r="AA114" i="1"/>
  <c r="Q101" i="1"/>
  <c r="AA101" i="1"/>
  <c r="AA86" i="1"/>
  <c r="Q86" i="1"/>
  <c r="AA72" i="1"/>
  <c r="Q72" i="1"/>
  <c r="Q47" i="1"/>
  <c r="AA47" i="1"/>
  <c r="AA1900" i="1"/>
  <c r="Q1900" i="1"/>
  <c r="AA1943" i="1"/>
  <c r="Q1943" i="1"/>
  <c r="AA1971" i="1"/>
  <c r="Q1971" i="1"/>
  <c r="AA1892" i="1"/>
  <c r="Q1892" i="1"/>
  <c r="AA1838" i="1"/>
  <c r="Q1838" i="1"/>
  <c r="AA1850" i="1"/>
  <c r="Q1850" i="1"/>
  <c r="AA1862" i="1"/>
  <c r="Q1862" i="1"/>
  <c r="AA1876" i="1"/>
  <c r="Q1876" i="1"/>
  <c r="AA1906" i="1"/>
  <c r="Q1906" i="1"/>
  <c r="AA1912" i="1"/>
  <c r="Q1912" i="1"/>
  <c r="AA1831" i="1"/>
  <c r="Q1831" i="1"/>
  <c r="AA2140" i="1"/>
  <c r="Q2140" i="1"/>
  <c r="AA1834" i="1"/>
  <c r="Q1834" i="1"/>
  <c r="AA1968" i="1"/>
  <c r="Q1968" i="1"/>
  <c r="AA1884" i="1"/>
  <c r="Q1884" i="1"/>
  <c r="AA1878" i="1"/>
  <c r="Q1878" i="1"/>
  <c r="Q2232" i="1"/>
  <c r="AA2232" i="1"/>
  <c r="AA2219" i="1"/>
  <c r="Q2219" i="1"/>
  <c r="AA2207" i="1"/>
  <c r="Q2207" i="1"/>
  <c r="AA2168" i="1"/>
  <c r="Q2168" i="1"/>
  <c r="AA2180" i="1"/>
  <c r="Q2180" i="1"/>
  <c r="AA2192" i="1"/>
  <c r="Q2192" i="1"/>
  <c r="AA97" i="1"/>
  <c r="Q97" i="1"/>
  <c r="AA1941" i="1"/>
  <c r="Q1941" i="1"/>
  <c r="AA1474" i="1"/>
  <c r="Q1474" i="1"/>
  <c r="AA1428" i="1"/>
  <c r="Q1428" i="1"/>
  <c r="AA1415" i="1"/>
  <c r="Q1415" i="1"/>
  <c r="AA1403" i="1"/>
  <c r="Q1403" i="1"/>
  <c r="AA1391" i="1"/>
  <c r="Q1391" i="1"/>
  <c r="AA1379" i="1"/>
  <c r="Q1379" i="1"/>
  <c r="AA1367" i="1"/>
  <c r="Q1367" i="1"/>
  <c r="AA1355" i="1"/>
  <c r="Q1355" i="1"/>
  <c r="AA1282" i="1"/>
  <c r="Q1282" i="1"/>
  <c r="AA1234" i="1"/>
  <c r="Q1234" i="1"/>
  <c r="AA1220" i="1"/>
  <c r="Q1220" i="1"/>
  <c r="Q1208" i="1"/>
  <c r="AA1208" i="1"/>
  <c r="AA1155" i="1"/>
  <c r="Q1155" i="1"/>
  <c r="AA1143" i="1"/>
  <c r="Q1143" i="1"/>
  <c r="AA1131" i="1"/>
  <c r="Q1131" i="1"/>
  <c r="AA1119" i="1"/>
  <c r="Q1119" i="1"/>
  <c r="AA1107" i="1"/>
  <c r="Q1107" i="1"/>
  <c r="AA1091" i="1"/>
  <c r="Q1091" i="1"/>
  <c r="AA1079" i="1"/>
  <c r="Q1079" i="1"/>
  <c r="AA1065" i="1"/>
  <c r="Q1065" i="1"/>
  <c r="AA1053" i="1"/>
  <c r="Q1053" i="1"/>
  <c r="AA1041" i="1"/>
  <c r="Q1041" i="1"/>
  <c r="AA1029" i="1"/>
  <c r="Q1029" i="1"/>
  <c r="AA1017" i="1"/>
  <c r="Q1017" i="1"/>
  <c r="AA1005" i="1"/>
  <c r="Q1005" i="1"/>
  <c r="AA993" i="1"/>
  <c r="Q993" i="1"/>
  <c r="AA980" i="1"/>
  <c r="Q980" i="1"/>
  <c r="AA967" i="1"/>
  <c r="Q967" i="1"/>
  <c r="AA955" i="1"/>
  <c r="Q955" i="1"/>
  <c r="AA943" i="1"/>
  <c r="Q943" i="1"/>
  <c r="AA931" i="1"/>
  <c r="Q931" i="1"/>
  <c r="AA919" i="1"/>
  <c r="Q919" i="1"/>
  <c r="AA907" i="1"/>
  <c r="Q907" i="1"/>
  <c r="AA895" i="1"/>
  <c r="Q895" i="1"/>
  <c r="AA883" i="1"/>
  <c r="Q883" i="1"/>
  <c r="AA865" i="1"/>
  <c r="Q865" i="1"/>
  <c r="AA853" i="1"/>
  <c r="Q853" i="1"/>
  <c r="AA841" i="1"/>
  <c r="Q841" i="1"/>
  <c r="AA829" i="1"/>
  <c r="Q829" i="1"/>
  <c r="AA817" i="1"/>
  <c r="Q817" i="1"/>
  <c r="AA805" i="1"/>
  <c r="Q805" i="1"/>
  <c r="AA793" i="1"/>
  <c r="Q793" i="1"/>
  <c r="AA772" i="1"/>
  <c r="Q772" i="1"/>
  <c r="AA758" i="1"/>
  <c r="Q758" i="1"/>
  <c r="AA746" i="1"/>
  <c r="Q746" i="1"/>
  <c r="AA733" i="1"/>
  <c r="Q733" i="1"/>
  <c r="AA721" i="1"/>
  <c r="Q721" i="1"/>
  <c r="AA703" i="1"/>
  <c r="Q703" i="1"/>
  <c r="AA691" i="1"/>
  <c r="Q691" i="1"/>
  <c r="AA679" i="1"/>
  <c r="Q679" i="1"/>
  <c r="AA666" i="1"/>
  <c r="Q666" i="1"/>
  <c r="AA650" i="1"/>
  <c r="Q650" i="1"/>
  <c r="AA633" i="1"/>
  <c r="Q633" i="1"/>
  <c r="AA621" i="1"/>
  <c r="Q621" i="1"/>
  <c r="AA609" i="1"/>
  <c r="Q609" i="1"/>
  <c r="AA597" i="1"/>
  <c r="Q597" i="1"/>
  <c r="Q585" i="1"/>
  <c r="AA585" i="1"/>
  <c r="AA573" i="1"/>
  <c r="Q573" i="1"/>
  <c r="AA552" i="1"/>
  <c r="Q552" i="1"/>
  <c r="AA448" i="1"/>
  <c r="Q448" i="1"/>
  <c r="AA392" i="1"/>
  <c r="Q392" i="1"/>
  <c r="AA380" i="1"/>
  <c r="Q380" i="1"/>
  <c r="AA356" i="1"/>
  <c r="Q356" i="1"/>
  <c r="Q332" i="1"/>
  <c r="AA332" i="1"/>
  <c r="AA320" i="1"/>
  <c r="Q320" i="1"/>
  <c r="AA308" i="1"/>
  <c r="Q308" i="1"/>
  <c r="AA296" i="1"/>
  <c r="Q296" i="1"/>
  <c r="AA272" i="1"/>
  <c r="Q272" i="1"/>
  <c r="AA260" i="1"/>
  <c r="Q260" i="1"/>
  <c r="AA236" i="1"/>
  <c r="Q236" i="1"/>
  <c r="AA212" i="1"/>
  <c r="Q212" i="1"/>
  <c r="AA200" i="1"/>
  <c r="Q200" i="1"/>
  <c r="AA188" i="1"/>
  <c r="Q188" i="1"/>
  <c r="AA176" i="1"/>
  <c r="Q176" i="1"/>
  <c r="AA164" i="1"/>
  <c r="Q164" i="1"/>
  <c r="AA152" i="1"/>
  <c r="Q152" i="1"/>
  <c r="AA140" i="1"/>
  <c r="Q140" i="1"/>
  <c r="Q113" i="1"/>
  <c r="AA113" i="1"/>
  <c r="Q100" i="1"/>
  <c r="AA100" i="1"/>
  <c r="AA85" i="1"/>
  <c r="Q85" i="1"/>
  <c r="Q70" i="1"/>
  <c r="AA70" i="1"/>
  <c r="Q46" i="1"/>
  <c r="AA46" i="1"/>
  <c r="AA1998" i="1"/>
  <c r="Q1998" i="1"/>
  <c r="AA1944" i="1"/>
  <c r="Q1944" i="1"/>
  <c r="AA1972" i="1"/>
  <c r="Q1972" i="1"/>
  <c r="AA1893" i="1"/>
  <c r="Q1893" i="1"/>
  <c r="AA1839" i="1"/>
  <c r="Q1839" i="1"/>
  <c r="AA1851" i="1"/>
  <c r="Q1851" i="1"/>
  <c r="AA1863" i="1"/>
  <c r="Q1863" i="1"/>
  <c r="AA1875" i="1"/>
  <c r="Q1875" i="1"/>
  <c r="AA1920" i="1"/>
  <c r="Q1920" i="1"/>
  <c r="AA2153" i="1"/>
  <c r="Q2153" i="1"/>
  <c r="AA1832" i="1"/>
  <c r="Q1832" i="1"/>
  <c r="AA1870" i="1"/>
  <c r="Q1870" i="1"/>
  <c r="AA1950" i="1"/>
  <c r="Q1950" i="1"/>
  <c r="AA1883" i="1"/>
  <c r="Q1883" i="1"/>
  <c r="AA1945" i="1"/>
  <c r="Q1945" i="1"/>
  <c r="AA2233" i="1"/>
  <c r="Q2233" i="1"/>
  <c r="AA2236" i="1"/>
  <c r="Q2236" i="1"/>
  <c r="AA2218" i="1"/>
  <c r="Q2218" i="1"/>
  <c r="AA2206" i="1"/>
  <c r="Q2206" i="1"/>
  <c r="AA2169" i="1"/>
  <c r="Q2169" i="1"/>
  <c r="AA2181" i="1"/>
  <c r="Q2181" i="1"/>
  <c r="AA2193" i="1"/>
  <c r="Q2193" i="1"/>
  <c r="AA96" i="1"/>
  <c r="Q96" i="1"/>
  <c r="AA1421" i="1"/>
  <c r="Q1421" i="1"/>
  <c r="AA1991" i="1"/>
  <c r="Q1991" i="1"/>
  <c r="AA1427" i="1"/>
  <c r="Q1427" i="1"/>
  <c r="AA1414" i="1"/>
  <c r="Q1414" i="1"/>
  <c r="AA1402" i="1"/>
  <c r="Q1402" i="1"/>
  <c r="AA1390" i="1"/>
  <c r="Q1390" i="1"/>
  <c r="AA1378" i="1"/>
  <c r="Q1378" i="1"/>
  <c r="AA1366" i="1"/>
  <c r="Q1366" i="1"/>
  <c r="AA1354" i="1"/>
  <c r="Q1354" i="1"/>
  <c r="AA1257" i="1"/>
  <c r="Q1257" i="1"/>
  <c r="AA1231" i="1"/>
  <c r="Q1231" i="1"/>
  <c r="AA1219" i="1"/>
  <c r="Q1219" i="1"/>
  <c r="AA1207" i="1"/>
  <c r="Q1207" i="1"/>
  <c r="AA1166" i="1"/>
  <c r="Q1166" i="1"/>
  <c r="AA1154" i="1"/>
  <c r="Q1154" i="1"/>
  <c r="AA1142" i="1"/>
  <c r="Q1142" i="1"/>
  <c r="Q1130" i="1"/>
  <c r="AA1130" i="1"/>
  <c r="AA1118" i="1"/>
  <c r="Q1118" i="1"/>
  <c r="AA1106" i="1"/>
  <c r="Q1106" i="1"/>
  <c r="AA1090" i="1"/>
  <c r="Q1090" i="1"/>
  <c r="AA1078" i="1"/>
  <c r="Q1078" i="1"/>
  <c r="AA1064" i="1"/>
  <c r="Q1064" i="1"/>
  <c r="AA1052" i="1"/>
  <c r="Q1052" i="1"/>
  <c r="AA1040" i="1"/>
  <c r="Q1040" i="1"/>
  <c r="AA1028" i="1"/>
  <c r="Q1028" i="1"/>
  <c r="AA1016" i="1"/>
  <c r="Q1016" i="1"/>
  <c r="Q1004" i="1"/>
  <c r="AA1004" i="1"/>
  <c r="AA992" i="1"/>
  <c r="Q992" i="1"/>
  <c r="AA979" i="1"/>
  <c r="Q979" i="1"/>
  <c r="AA966" i="1"/>
  <c r="Q966" i="1"/>
  <c r="AA954" i="1"/>
  <c r="Q954" i="1"/>
  <c r="AA942" i="1"/>
  <c r="Q942" i="1"/>
  <c r="AA930" i="1"/>
  <c r="Q930" i="1"/>
  <c r="AA918" i="1"/>
  <c r="Q918" i="1"/>
  <c r="AA906" i="1"/>
  <c r="Q906" i="1"/>
  <c r="AA894" i="1"/>
  <c r="Q894" i="1"/>
  <c r="Q882" i="1"/>
  <c r="AA882" i="1"/>
  <c r="AA864" i="1"/>
  <c r="Q864" i="1"/>
  <c r="AA852" i="1"/>
  <c r="Q852" i="1"/>
  <c r="AA840" i="1"/>
  <c r="Q840" i="1"/>
  <c r="Q828" i="1"/>
  <c r="AA828" i="1"/>
  <c r="AA816" i="1"/>
  <c r="Q816" i="1"/>
  <c r="AA804" i="1"/>
  <c r="Q804" i="1"/>
  <c r="AA792" i="1"/>
  <c r="Q792" i="1"/>
  <c r="AA771" i="1"/>
  <c r="Q771" i="1"/>
  <c r="AA757" i="1"/>
  <c r="Q757" i="1"/>
  <c r="Q745" i="1"/>
  <c r="AA745" i="1"/>
  <c r="AA732" i="1"/>
  <c r="Q732" i="1"/>
  <c r="AA720" i="1"/>
  <c r="Q720" i="1"/>
  <c r="AA702" i="1"/>
  <c r="Q702" i="1"/>
  <c r="Q690" i="1"/>
  <c r="AA690" i="1"/>
  <c r="AA678" i="1"/>
  <c r="Q678" i="1"/>
  <c r="AA665" i="1"/>
  <c r="Q665" i="1"/>
  <c r="AA649" i="1"/>
  <c r="Q649" i="1"/>
  <c r="AA632" i="1"/>
  <c r="Q632" i="1"/>
  <c r="AA620" i="1"/>
  <c r="Q620" i="1"/>
  <c r="AA608" i="1"/>
  <c r="Q608" i="1"/>
  <c r="AA596" i="1"/>
  <c r="Q596" i="1"/>
  <c r="AA584" i="1"/>
  <c r="Q584" i="1"/>
  <c r="AA572" i="1"/>
  <c r="Q572" i="1"/>
  <c r="AA551" i="1"/>
  <c r="Q551" i="1"/>
  <c r="AA391" i="1"/>
  <c r="Q391" i="1"/>
  <c r="AA379" i="1"/>
  <c r="Q379" i="1"/>
  <c r="AA355" i="1"/>
  <c r="Q355" i="1"/>
  <c r="AA319" i="1"/>
  <c r="Q319" i="1"/>
  <c r="AA295" i="1"/>
  <c r="Q295" i="1"/>
  <c r="AA271" i="1"/>
  <c r="Q271" i="1"/>
  <c r="AA259" i="1"/>
  <c r="Q259" i="1"/>
  <c r="AA235" i="1"/>
  <c r="Q235" i="1"/>
  <c r="AA211" i="1"/>
  <c r="Q211" i="1"/>
  <c r="AA199" i="1"/>
  <c r="Q199" i="1"/>
  <c r="AA187" i="1"/>
  <c r="Q187" i="1"/>
  <c r="AA175" i="1"/>
  <c r="Q175" i="1"/>
  <c r="AA163" i="1"/>
  <c r="Q163" i="1"/>
  <c r="AA151" i="1"/>
  <c r="Q151" i="1"/>
  <c r="AA139" i="1"/>
  <c r="Q139" i="1"/>
  <c r="AA112" i="1"/>
  <c r="Q112" i="1"/>
  <c r="AA99" i="1"/>
  <c r="Q99" i="1"/>
  <c r="AA84" i="1"/>
  <c r="Q84" i="1"/>
  <c r="Q69" i="1"/>
  <c r="AA69" i="1"/>
  <c r="Q45" i="1"/>
  <c r="AA45" i="1"/>
  <c r="AA2007" i="1"/>
  <c r="Q2007" i="1"/>
  <c r="AA1985" i="1"/>
  <c r="Q1985" i="1"/>
  <c r="AA1946" i="1"/>
  <c r="Q1946" i="1"/>
  <c r="AA1973" i="1"/>
  <c r="Q1973" i="1"/>
  <c r="AA1894" i="1"/>
  <c r="Q1894" i="1"/>
  <c r="AA1840" i="1"/>
  <c r="Q1840" i="1"/>
  <c r="AA1852" i="1"/>
  <c r="Q1852" i="1"/>
  <c r="AA1864" i="1"/>
  <c r="Q1864" i="1"/>
  <c r="AA2141" i="1"/>
  <c r="Q2141" i="1"/>
  <c r="AA2148" i="1"/>
  <c r="Q2148" i="1"/>
  <c r="AA1907" i="1"/>
  <c r="Q1907" i="1"/>
  <c r="AA1954" i="1"/>
  <c r="Q1954" i="1"/>
  <c r="AA1833" i="1"/>
  <c r="Q1833" i="1"/>
  <c r="AA1880" i="1"/>
  <c r="Q1880" i="1"/>
  <c r="AA1890" i="1"/>
  <c r="Q1890" i="1"/>
  <c r="AA1816" i="1"/>
  <c r="Q1816" i="1"/>
  <c r="AA2234" i="1"/>
  <c r="Q2234" i="1"/>
  <c r="AA2237" i="1"/>
  <c r="Q2237" i="1"/>
  <c r="AA2217" i="1"/>
  <c r="Q2217" i="1"/>
  <c r="AA2205" i="1"/>
  <c r="Q2205" i="1"/>
  <c r="AA2170" i="1"/>
  <c r="Q2170" i="1"/>
  <c r="AA2182" i="1"/>
  <c r="Q2182" i="1"/>
  <c r="AA2194" i="1"/>
  <c r="Q2194" i="1"/>
  <c r="AA1446" i="1"/>
  <c r="Q1446" i="1"/>
  <c r="AA1426" i="1"/>
  <c r="Q1426" i="1"/>
  <c r="AA1413" i="1"/>
  <c r="Q1413" i="1"/>
  <c r="AA1401" i="1"/>
  <c r="Q1401" i="1"/>
  <c r="AA1389" i="1"/>
  <c r="Q1389" i="1"/>
  <c r="AA1377" i="1"/>
  <c r="Q1377" i="1"/>
  <c r="AA1365" i="1"/>
  <c r="Q1365" i="1"/>
  <c r="AA1353" i="1"/>
  <c r="Q1353" i="1"/>
  <c r="AA1292" i="1"/>
  <c r="Q1292" i="1"/>
  <c r="AA1230" i="1"/>
  <c r="Q1230" i="1"/>
  <c r="AA1218" i="1"/>
  <c r="Q1218" i="1"/>
  <c r="AA1206" i="1"/>
  <c r="Q1206" i="1"/>
  <c r="AA1165" i="1"/>
  <c r="Q1165" i="1"/>
  <c r="AA1153" i="1"/>
  <c r="Q1153" i="1"/>
  <c r="AA1141" i="1"/>
  <c r="Q1141" i="1"/>
  <c r="AA1129" i="1"/>
  <c r="Q1129" i="1"/>
  <c r="AA1117" i="1"/>
  <c r="Q1117" i="1"/>
  <c r="AA1105" i="1"/>
  <c r="Q1105" i="1"/>
  <c r="AA1089" i="1"/>
  <c r="Q1089" i="1"/>
  <c r="AA1077" i="1"/>
  <c r="Q1077" i="1"/>
  <c r="AA1063" i="1"/>
  <c r="Q1063" i="1"/>
  <c r="AA1051" i="1"/>
  <c r="Q1051" i="1"/>
  <c r="AA1039" i="1"/>
  <c r="Q1039" i="1"/>
  <c r="AA1027" i="1"/>
  <c r="Q1027" i="1"/>
  <c r="AA1015" i="1"/>
  <c r="Q1015" i="1"/>
  <c r="AA1003" i="1"/>
  <c r="Q1003" i="1"/>
  <c r="AA991" i="1"/>
  <c r="Q991" i="1"/>
  <c r="AA978" i="1"/>
  <c r="Q978" i="1"/>
  <c r="AA965" i="1"/>
  <c r="Q965" i="1"/>
  <c r="AA953" i="1"/>
  <c r="Q953" i="1"/>
  <c r="AA941" i="1"/>
  <c r="Q941" i="1"/>
  <c r="AA929" i="1"/>
  <c r="Q929" i="1"/>
  <c r="AA917" i="1"/>
  <c r="Q917" i="1"/>
  <c r="AA905" i="1"/>
  <c r="Q905" i="1"/>
  <c r="AA893" i="1"/>
  <c r="Q893" i="1"/>
  <c r="AA881" i="1"/>
  <c r="Q881" i="1"/>
  <c r="AA863" i="1"/>
  <c r="Q863" i="1"/>
  <c r="AA851" i="1"/>
  <c r="Q851" i="1"/>
  <c r="AA839" i="1"/>
  <c r="Q839" i="1"/>
  <c r="AA827" i="1"/>
  <c r="Q827" i="1"/>
  <c r="AA815" i="1"/>
  <c r="Q815" i="1"/>
  <c r="AA803" i="1"/>
  <c r="Q803" i="1"/>
  <c r="AA785" i="1"/>
  <c r="Q785" i="1"/>
  <c r="AA770" i="1"/>
  <c r="Q770" i="1"/>
  <c r="AA756" i="1"/>
  <c r="Q756" i="1"/>
  <c r="AA744" i="1"/>
  <c r="Q744" i="1"/>
  <c r="AA731" i="1"/>
  <c r="Q731" i="1"/>
  <c r="AA719" i="1"/>
  <c r="Q719" i="1"/>
  <c r="AA701" i="1"/>
  <c r="Q701" i="1"/>
  <c r="AA689" i="1"/>
  <c r="Q689" i="1"/>
  <c r="AA677" i="1"/>
  <c r="Q677" i="1"/>
  <c r="AA663" i="1"/>
  <c r="Q663" i="1"/>
  <c r="AA648" i="1"/>
  <c r="Q648" i="1"/>
  <c r="AA631" i="1"/>
  <c r="Q631" i="1"/>
  <c r="Q619" i="1"/>
  <c r="AA619" i="1"/>
  <c r="AA607" i="1"/>
  <c r="Q607" i="1"/>
  <c r="AA595" i="1"/>
  <c r="Q595" i="1"/>
  <c r="AA583" i="1"/>
  <c r="Q583" i="1"/>
  <c r="AA563" i="1"/>
  <c r="Q563" i="1"/>
  <c r="AA550" i="1"/>
  <c r="Q550" i="1"/>
  <c r="AA390" i="1"/>
  <c r="Q390" i="1"/>
  <c r="AA378" i="1"/>
  <c r="Q378" i="1"/>
  <c r="AA354" i="1"/>
  <c r="Q354" i="1"/>
  <c r="AA318" i="1"/>
  <c r="Q318" i="1"/>
  <c r="AA294" i="1"/>
  <c r="Q294" i="1"/>
  <c r="AA270" i="1"/>
  <c r="Q270" i="1"/>
  <c r="AA258" i="1"/>
  <c r="Q258" i="1"/>
  <c r="AA234" i="1"/>
  <c r="Q234" i="1"/>
  <c r="AA210" i="1"/>
  <c r="Q210" i="1"/>
  <c r="AA198" i="1"/>
  <c r="Q198" i="1"/>
  <c r="AA186" i="1"/>
  <c r="Q186" i="1"/>
  <c r="AA174" i="1"/>
  <c r="Q174" i="1"/>
  <c r="AA162" i="1"/>
  <c r="Q162" i="1"/>
  <c r="AA150" i="1"/>
  <c r="Q150" i="1"/>
  <c r="Q138" i="1"/>
  <c r="AA138" i="1"/>
  <c r="AA111" i="1"/>
  <c r="Q111" i="1"/>
  <c r="AA98" i="1"/>
  <c r="Q98" i="1"/>
  <c r="Q83" i="1"/>
  <c r="AA83" i="1"/>
  <c r="Q44" i="1"/>
  <c r="AA44" i="1"/>
  <c r="AA2008" i="1"/>
  <c r="Q2008" i="1"/>
  <c r="Q1986" i="1"/>
  <c r="AA1986" i="1"/>
  <c r="AA1947" i="1"/>
  <c r="Q1947" i="1"/>
  <c r="AA1974" i="1"/>
  <c r="Q1974" i="1"/>
  <c r="AA1895" i="1"/>
  <c r="Q1895" i="1"/>
  <c r="AA1841" i="1"/>
  <c r="Q1841" i="1"/>
  <c r="AA1853" i="1"/>
  <c r="Q1853" i="1"/>
  <c r="AA1865" i="1"/>
  <c r="Q1865" i="1"/>
  <c r="AA1901" i="1"/>
  <c r="Q1901" i="1"/>
  <c r="AA2154" i="1"/>
  <c r="Q2154" i="1"/>
  <c r="AA1922" i="1"/>
  <c r="Q1922" i="1"/>
  <c r="AA1961" i="1"/>
  <c r="Q1961" i="1"/>
  <c r="AA1869" i="1"/>
  <c r="Q1869" i="1"/>
  <c r="AA1952" i="1"/>
  <c r="Q1952" i="1"/>
  <c r="AA2005" i="1"/>
  <c r="Q2005" i="1"/>
  <c r="AA1888" i="1"/>
  <c r="Q1888" i="1"/>
  <c r="AA1817" i="1"/>
  <c r="Q1817" i="1"/>
  <c r="AA2216" i="1"/>
  <c r="Q2216" i="1"/>
  <c r="AA2204" i="1"/>
  <c r="Q2204" i="1"/>
  <c r="AA2171" i="1"/>
  <c r="Q2171" i="1"/>
  <c r="AA2183" i="1"/>
  <c r="Q2183" i="1"/>
  <c r="AA2195" i="1"/>
  <c r="Q2195" i="1"/>
  <c r="AA59" i="1"/>
  <c r="Q59" i="1"/>
  <c r="AA1445" i="1"/>
  <c r="Q1445" i="1"/>
  <c r="AA1425" i="1"/>
  <c r="Q1425" i="1"/>
  <c r="AA1412" i="1"/>
  <c r="Q1412" i="1"/>
  <c r="AA1400" i="1"/>
  <c r="Q1400" i="1"/>
  <c r="AA1388" i="1"/>
  <c r="Q1388" i="1"/>
  <c r="AA1376" i="1"/>
  <c r="Q1376" i="1"/>
  <c r="AA1364" i="1"/>
  <c r="Q1364" i="1"/>
  <c r="AA1352" i="1"/>
  <c r="Q1352" i="1"/>
  <c r="AA1267" i="1"/>
  <c r="Q1267" i="1"/>
  <c r="AA1229" i="1"/>
  <c r="Q1229" i="1"/>
  <c r="Q1217" i="1"/>
  <c r="AA1217" i="1"/>
  <c r="AA1205" i="1"/>
  <c r="Q1205" i="1"/>
  <c r="AA1164" i="1"/>
  <c r="Q1164" i="1"/>
  <c r="AA1152" i="1"/>
  <c r="Q1152" i="1"/>
  <c r="AA1140" i="1"/>
  <c r="Q1140" i="1"/>
  <c r="AA1128" i="1"/>
  <c r="Q1128" i="1"/>
  <c r="Q1116" i="1"/>
  <c r="AA1116" i="1"/>
  <c r="AA1104" i="1"/>
  <c r="Q1104" i="1"/>
  <c r="AA1088" i="1"/>
  <c r="Q1088" i="1"/>
  <c r="AA1076" i="1"/>
  <c r="Q1076" i="1"/>
  <c r="AA1062" i="1"/>
  <c r="Q1062" i="1"/>
  <c r="AA1050" i="1"/>
  <c r="Q1050" i="1"/>
  <c r="AA1038" i="1"/>
  <c r="Q1038" i="1"/>
  <c r="AA1026" i="1"/>
  <c r="Q1026" i="1"/>
  <c r="AA1014" i="1"/>
  <c r="Q1014" i="1"/>
  <c r="AA1002" i="1"/>
  <c r="Q1002" i="1"/>
  <c r="Q990" i="1"/>
  <c r="AA990" i="1"/>
  <c r="AA977" i="1"/>
  <c r="Q977" i="1"/>
  <c r="AA964" i="1"/>
  <c r="Q964" i="1"/>
  <c r="AA952" i="1"/>
  <c r="Q952" i="1"/>
  <c r="AA940" i="1"/>
  <c r="Q940" i="1"/>
  <c r="AA928" i="1"/>
  <c r="Q928" i="1"/>
  <c r="AA916" i="1"/>
  <c r="Q916" i="1"/>
  <c r="AA904" i="1"/>
  <c r="Q904" i="1"/>
  <c r="AA892" i="1"/>
  <c r="Q892" i="1"/>
  <c r="AA880" i="1"/>
  <c r="Q880" i="1"/>
  <c r="Q862" i="1"/>
  <c r="AA862" i="1"/>
  <c r="AA850" i="1"/>
  <c r="Q850" i="1"/>
  <c r="AA838" i="1"/>
  <c r="Q838" i="1"/>
  <c r="AA826" i="1"/>
  <c r="Q826" i="1"/>
  <c r="AA814" i="1"/>
  <c r="Q814" i="1"/>
  <c r="AA802" i="1"/>
  <c r="Q802" i="1"/>
  <c r="AA784" i="1"/>
  <c r="Q784" i="1"/>
  <c r="AA769" i="1"/>
  <c r="Q769" i="1"/>
  <c r="AA755" i="1"/>
  <c r="Q755" i="1"/>
  <c r="AA743" i="1"/>
  <c r="Q743" i="1"/>
  <c r="AA730" i="1"/>
  <c r="Q730" i="1"/>
  <c r="AA718" i="1"/>
  <c r="Q718" i="1"/>
  <c r="AA700" i="1"/>
  <c r="Q700" i="1"/>
  <c r="AA688" i="1"/>
  <c r="Q688" i="1"/>
  <c r="AA676" i="1"/>
  <c r="Q676" i="1"/>
  <c r="AA661" i="1"/>
  <c r="Q661" i="1"/>
  <c r="AA645" i="1"/>
  <c r="Q645" i="1"/>
  <c r="AA630" i="1"/>
  <c r="Q630" i="1"/>
  <c r="AA618" i="1"/>
  <c r="Q618" i="1"/>
  <c r="AA606" i="1"/>
  <c r="Q606" i="1"/>
  <c r="AA594" i="1"/>
  <c r="Q594" i="1"/>
  <c r="Q582" i="1"/>
  <c r="AA582" i="1"/>
  <c r="Q562" i="1"/>
  <c r="AA562" i="1"/>
  <c r="AA549" i="1"/>
  <c r="Q549" i="1"/>
  <c r="AA389" i="1"/>
  <c r="Q389" i="1"/>
  <c r="AA377" i="1"/>
  <c r="Q377" i="1"/>
  <c r="AA353" i="1"/>
  <c r="Q353" i="1"/>
  <c r="AA317" i="1"/>
  <c r="Q317" i="1"/>
  <c r="AA305" i="1"/>
  <c r="Q305" i="1"/>
  <c r="AA293" i="1"/>
  <c r="Q293" i="1"/>
  <c r="AA269" i="1"/>
  <c r="Q269" i="1"/>
  <c r="AA257" i="1"/>
  <c r="Q257" i="1"/>
  <c r="AA245" i="1"/>
  <c r="Q245" i="1"/>
  <c r="AA233" i="1"/>
  <c r="Q233" i="1"/>
  <c r="AA209" i="1"/>
  <c r="Q209" i="1"/>
  <c r="AA197" i="1"/>
  <c r="Q197" i="1"/>
  <c r="AA185" i="1"/>
  <c r="Q185" i="1"/>
  <c r="AA173" i="1"/>
  <c r="Q173" i="1"/>
  <c r="AA161" i="1"/>
  <c r="Q161" i="1"/>
  <c r="AA149" i="1"/>
  <c r="Q149" i="1"/>
  <c r="Q137" i="1"/>
  <c r="AA137" i="1"/>
  <c r="AA95" i="1"/>
  <c r="Q95" i="1"/>
  <c r="AA81" i="1"/>
  <c r="Q81" i="1"/>
  <c r="Q42" i="1"/>
  <c r="AA42" i="1"/>
  <c r="AA2009" i="1"/>
  <c r="Q2009" i="1"/>
  <c r="AA1987" i="1"/>
  <c r="Q1987" i="1"/>
  <c r="AA1953" i="1"/>
  <c r="Q1953" i="1"/>
  <c r="AA1975" i="1"/>
  <c r="Q1975" i="1"/>
  <c r="AA1896" i="1"/>
  <c r="Q1896" i="1"/>
  <c r="AA1842" i="1"/>
  <c r="Q1842" i="1"/>
  <c r="AA1854" i="1"/>
  <c r="Q1854" i="1"/>
  <c r="AA1866" i="1"/>
  <c r="Q1866" i="1"/>
  <c r="AA2142" i="1"/>
  <c r="Q2142" i="1"/>
  <c r="AA2149" i="1"/>
  <c r="Q2149" i="1"/>
  <c r="AA1908" i="1"/>
  <c r="Q1908" i="1"/>
  <c r="Q1923" i="1"/>
  <c r="AA1923" i="1"/>
  <c r="AA1835" i="1"/>
  <c r="Q1835" i="1"/>
  <c r="AA1951" i="1"/>
  <c r="Q1951" i="1"/>
  <c r="AA1942" i="1"/>
  <c r="Q1942" i="1"/>
  <c r="AA1879" i="1"/>
  <c r="Q1879" i="1"/>
  <c r="AA1818" i="1"/>
  <c r="Q1818" i="1"/>
  <c r="AA2215" i="1"/>
  <c r="Q2215" i="1"/>
  <c r="AA2203" i="1"/>
  <c r="Q2203" i="1"/>
  <c r="AA2172" i="1"/>
  <c r="Q2172" i="1"/>
  <c r="AA2184" i="1"/>
  <c r="Q2184" i="1"/>
  <c r="AA1482" i="1"/>
  <c r="Q1482" i="1"/>
  <c r="AA1469" i="1"/>
  <c r="Q1469" i="1"/>
  <c r="AA1424" i="1"/>
  <c r="Q1424" i="1"/>
  <c r="AA1411" i="1"/>
  <c r="Q1411" i="1"/>
  <c r="AA1399" i="1"/>
  <c r="Q1399" i="1"/>
  <c r="AA1387" i="1"/>
  <c r="Q1387" i="1"/>
  <c r="Q1375" i="1"/>
  <c r="AA1375" i="1"/>
  <c r="AA1363" i="1"/>
  <c r="Q1363" i="1"/>
  <c r="AA1302" i="1"/>
  <c r="Q1302" i="1"/>
  <c r="AA1242" i="1"/>
  <c r="Q1242" i="1"/>
  <c r="AA1228" i="1"/>
  <c r="Q1228" i="1"/>
  <c r="Q1216" i="1"/>
  <c r="AA1216" i="1"/>
  <c r="AA1204" i="1"/>
  <c r="Q1204" i="1"/>
  <c r="AA1163" i="1"/>
  <c r="Q1163" i="1"/>
  <c r="AA1151" i="1"/>
  <c r="Q1151" i="1"/>
  <c r="AA1139" i="1"/>
  <c r="Q1139" i="1"/>
  <c r="AA1127" i="1"/>
  <c r="Q1127" i="1"/>
  <c r="AA1115" i="1"/>
  <c r="Q1115" i="1"/>
  <c r="AA1103" i="1"/>
  <c r="Q1103" i="1"/>
  <c r="AA1087" i="1"/>
  <c r="Q1087" i="1"/>
  <c r="AA1075" i="1"/>
  <c r="Q1075" i="1"/>
  <c r="AA1061" i="1"/>
  <c r="Q1061" i="1"/>
  <c r="AA1049" i="1"/>
  <c r="Q1049" i="1"/>
  <c r="AA1037" i="1"/>
  <c r="Q1037" i="1"/>
  <c r="AA1025" i="1"/>
  <c r="Q1025" i="1"/>
  <c r="AA1013" i="1"/>
  <c r="Q1013" i="1"/>
  <c r="AA1001" i="1"/>
  <c r="Q1001" i="1"/>
  <c r="Q989" i="1"/>
  <c r="AA989" i="1"/>
  <c r="AA976" i="1"/>
  <c r="Q976" i="1"/>
  <c r="AA963" i="1"/>
  <c r="Q963" i="1"/>
  <c r="AA951" i="1"/>
  <c r="Q951" i="1"/>
  <c r="AA939" i="1"/>
  <c r="Q939" i="1"/>
  <c r="AA927" i="1"/>
  <c r="Q927" i="1"/>
  <c r="AA915" i="1"/>
  <c r="Q915" i="1"/>
  <c r="AA903" i="1"/>
  <c r="Q903" i="1"/>
  <c r="AA891" i="1"/>
  <c r="Q891" i="1"/>
  <c r="AA879" i="1"/>
  <c r="Q879" i="1"/>
  <c r="AA861" i="1"/>
  <c r="Q861" i="1"/>
  <c r="AA849" i="1"/>
  <c r="Q849" i="1"/>
  <c r="AA837" i="1"/>
  <c r="Q837" i="1"/>
  <c r="AA825" i="1"/>
  <c r="Q825" i="1"/>
  <c r="AA813" i="1"/>
  <c r="Q813" i="1"/>
  <c r="AA801" i="1"/>
  <c r="Q801" i="1"/>
  <c r="AA783" i="1"/>
  <c r="Q783" i="1"/>
  <c r="AA768" i="1"/>
  <c r="Q768" i="1"/>
  <c r="AA754" i="1"/>
  <c r="Q754" i="1"/>
  <c r="AA742" i="1"/>
  <c r="Q742" i="1"/>
  <c r="AA729" i="1"/>
  <c r="Q729" i="1"/>
  <c r="AA717" i="1"/>
  <c r="Q717" i="1"/>
  <c r="AA699" i="1"/>
  <c r="Q699" i="1"/>
  <c r="AA687" i="1"/>
  <c r="Q687" i="1"/>
  <c r="AA675" i="1"/>
  <c r="Q675" i="1"/>
  <c r="AA660" i="1"/>
  <c r="Q660" i="1"/>
  <c r="AA644" i="1"/>
  <c r="Q644" i="1"/>
  <c r="AA629" i="1"/>
  <c r="Q629" i="1"/>
  <c r="AA617" i="1"/>
  <c r="Q617" i="1"/>
  <c r="AA605" i="1"/>
  <c r="Q605" i="1"/>
  <c r="AA593" i="1"/>
  <c r="Q593" i="1"/>
  <c r="AA581" i="1"/>
  <c r="Q581" i="1"/>
  <c r="AA561" i="1"/>
  <c r="Q561" i="1"/>
  <c r="AA548" i="1"/>
  <c r="Q548" i="1"/>
  <c r="AA388" i="1"/>
  <c r="Q388" i="1"/>
  <c r="AA376" i="1"/>
  <c r="Q376" i="1"/>
  <c r="AA352" i="1"/>
  <c r="Q352" i="1"/>
  <c r="AA316" i="1"/>
  <c r="Q316" i="1"/>
  <c r="AA304" i="1"/>
  <c r="Q304" i="1"/>
  <c r="AA292" i="1"/>
  <c r="Q292" i="1"/>
  <c r="AA268" i="1"/>
  <c r="Q268" i="1"/>
  <c r="AA256" i="1"/>
  <c r="Q256" i="1"/>
  <c r="AA244" i="1"/>
  <c r="Q244" i="1"/>
  <c r="AA232" i="1"/>
  <c r="Q232" i="1"/>
  <c r="AA208" i="1"/>
  <c r="Q208" i="1"/>
  <c r="AA196" i="1"/>
  <c r="Q196" i="1"/>
  <c r="AA184" i="1"/>
  <c r="Q184" i="1"/>
  <c r="AA172" i="1"/>
  <c r="Q172" i="1"/>
  <c r="AA160" i="1"/>
  <c r="Q160" i="1"/>
  <c r="Q148" i="1"/>
  <c r="AA148" i="1"/>
  <c r="AA136" i="1"/>
  <c r="Q136" i="1"/>
  <c r="Q109" i="1"/>
  <c r="AA109" i="1"/>
  <c r="AA94" i="1"/>
  <c r="Q94" i="1"/>
  <c r="AA80" i="1"/>
  <c r="Q80" i="1"/>
  <c r="Q41" i="1"/>
  <c r="AA41" i="1"/>
  <c r="AA1988" i="1"/>
  <c r="Q1988" i="1"/>
  <c r="AA1955" i="1"/>
  <c r="Q1955" i="1"/>
  <c r="AA1976" i="1"/>
  <c r="Q1976" i="1"/>
  <c r="AA1897" i="1"/>
  <c r="Q1897" i="1"/>
  <c r="AA1843" i="1"/>
  <c r="Q1843" i="1"/>
  <c r="AA1855" i="1"/>
  <c r="Q1855" i="1"/>
  <c r="AA1867" i="1"/>
  <c r="Q1867" i="1"/>
  <c r="AA2143" i="1"/>
  <c r="Q2143" i="1"/>
  <c r="AA1903" i="1"/>
  <c r="Q1903" i="1"/>
  <c r="AA2155" i="1"/>
  <c r="Q2155" i="1"/>
  <c r="AA1824" i="1"/>
  <c r="Q1824" i="1"/>
  <c r="AA1964" i="1"/>
  <c r="Q1964" i="1"/>
  <c r="AA1877" i="1"/>
  <c r="Q1877" i="1"/>
  <c r="AA1966" i="1"/>
  <c r="Q1966" i="1"/>
  <c r="AA2225" i="1"/>
  <c r="Q2225" i="1"/>
  <c r="AA2235" i="1"/>
  <c r="Q2235" i="1"/>
  <c r="AA2214" i="1"/>
  <c r="Q2214" i="1"/>
  <c r="AA2202" i="1"/>
  <c r="Q2202" i="1"/>
  <c r="AA2161" i="1"/>
  <c r="Q2161" i="1"/>
  <c r="AA2173" i="1"/>
  <c r="Q2173" i="1"/>
  <c r="AA2185" i="1"/>
  <c r="Q2185" i="1"/>
  <c r="AA1815" i="1"/>
  <c r="Q1815" i="1"/>
  <c r="AA1423" i="1"/>
  <c r="Q1423" i="1"/>
  <c r="AA1410" i="1"/>
  <c r="Q1410" i="1"/>
  <c r="AA1398" i="1"/>
  <c r="Q1398" i="1"/>
  <c r="AA1386" i="1"/>
  <c r="Q1386" i="1"/>
  <c r="AA1374" i="1"/>
  <c r="Q1374" i="1"/>
  <c r="AA1362" i="1"/>
  <c r="Q1362" i="1"/>
  <c r="AA1350" i="1"/>
  <c r="Q1350" i="1"/>
  <c r="AA1277" i="1"/>
  <c r="Q1277" i="1"/>
  <c r="AA1227" i="1"/>
  <c r="Q1227" i="1"/>
  <c r="Q1215" i="1"/>
  <c r="AA1215" i="1"/>
  <c r="AA1203" i="1"/>
  <c r="Q1203" i="1"/>
  <c r="AA1162" i="1"/>
  <c r="Q1162" i="1"/>
  <c r="AA1150" i="1"/>
  <c r="Q1150" i="1"/>
  <c r="AA1138" i="1"/>
  <c r="Q1138" i="1"/>
  <c r="AA1126" i="1"/>
  <c r="Q1126" i="1"/>
  <c r="AA1114" i="1"/>
  <c r="Q1114" i="1"/>
  <c r="AA1102" i="1"/>
  <c r="Q1102" i="1"/>
  <c r="AA1086" i="1"/>
  <c r="Q1086" i="1"/>
  <c r="AA1074" i="1"/>
  <c r="Q1074" i="1"/>
  <c r="Q1060" i="1"/>
  <c r="AA1060" i="1"/>
  <c r="AA1048" i="1"/>
  <c r="Q1048" i="1"/>
  <c r="AA1036" i="1"/>
  <c r="Q1036" i="1"/>
  <c r="AA1024" i="1"/>
  <c r="Q1024" i="1"/>
  <c r="Q1012" i="1"/>
  <c r="AA1012" i="1"/>
  <c r="AA1000" i="1"/>
  <c r="Q1000" i="1"/>
  <c r="AA987" i="1"/>
  <c r="Q987" i="1"/>
  <c r="AA975" i="1"/>
  <c r="Q975" i="1"/>
  <c r="AA962" i="1"/>
  <c r="Q962" i="1"/>
  <c r="AA950" i="1"/>
  <c r="Q950" i="1"/>
  <c r="Q938" i="1"/>
  <c r="AA938" i="1"/>
  <c r="AA926" i="1"/>
  <c r="Q926" i="1"/>
  <c r="Q914" i="1"/>
  <c r="AA914" i="1"/>
  <c r="AA902" i="1"/>
  <c r="Q902" i="1"/>
  <c r="Q890" i="1"/>
  <c r="AA890" i="1"/>
  <c r="AA878" i="1"/>
  <c r="Q878" i="1"/>
  <c r="AA860" i="1"/>
  <c r="Q860" i="1"/>
  <c r="AA848" i="1"/>
  <c r="Q848" i="1"/>
  <c r="Q836" i="1"/>
  <c r="AA836" i="1"/>
  <c r="AA824" i="1"/>
  <c r="Q824" i="1"/>
  <c r="Q812" i="1"/>
  <c r="AA812" i="1"/>
  <c r="AA800" i="1"/>
  <c r="Q800" i="1"/>
  <c r="Q782" i="1"/>
  <c r="AA782" i="1"/>
  <c r="AA767" i="1"/>
  <c r="Q767" i="1"/>
  <c r="Q753" i="1"/>
  <c r="AA753" i="1"/>
  <c r="AA741" i="1"/>
  <c r="Q741" i="1"/>
  <c r="Q728" i="1"/>
  <c r="AA728" i="1"/>
  <c r="AA716" i="1"/>
  <c r="Q716" i="1"/>
  <c r="Q698" i="1"/>
  <c r="AA698" i="1"/>
  <c r="AA686" i="1"/>
  <c r="Q686" i="1"/>
  <c r="AA674" i="1"/>
  <c r="Q674" i="1"/>
  <c r="AA658" i="1"/>
  <c r="Q658" i="1"/>
  <c r="Q642" i="1"/>
  <c r="AA642" i="1"/>
  <c r="AA628" i="1"/>
  <c r="Q628" i="1"/>
  <c r="AA616" i="1"/>
  <c r="Q616" i="1"/>
  <c r="Q604" i="1"/>
  <c r="AA604" i="1"/>
  <c r="AA592" i="1"/>
  <c r="Q592" i="1"/>
  <c r="AA580" i="1"/>
  <c r="Q580" i="1"/>
  <c r="AA560" i="1"/>
  <c r="Q560" i="1"/>
  <c r="AA455" i="1"/>
  <c r="Q455" i="1"/>
  <c r="Q387" i="1"/>
  <c r="AA387" i="1"/>
  <c r="AA375" i="1"/>
  <c r="Q375" i="1"/>
  <c r="AA339" i="1"/>
  <c r="Q339" i="1"/>
  <c r="AA315" i="1"/>
  <c r="Q315" i="1"/>
  <c r="AA303" i="1"/>
  <c r="Q303" i="1"/>
  <c r="AA291" i="1"/>
  <c r="Q291" i="1"/>
  <c r="AA267" i="1"/>
  <c r="Q267" i="1"/>
  <c r="AA255" i="1"/>
  <c r="Q255" i="1"/>
  <c r="AA243" i="1"/>
  <c r="Q243" i="1"/>
  <c r="AA231" i="1"/>
  <c r="Q231" i="1"/>
  <c r="AA207" i="1"/>
  <c r="Q207" i="1"/>
  <c r="AA195" i="1"/>
  <c r="Q195" i="1"/>
  <c r="AA183" i="1"/>
  <c r="Q183" i="1"/>
  <c r="AA171" i="1"/>
  <c r="Q171" i="1"/>
  <c r="AA159" i="1"/>
  <c r="Q159" i="1"/>
  <c r="AA147" i="1"/>
  <c r="Q147" i="1"/>
  <c r="AA135" i="1"/>
  <c r="Q135" i="1"/>
  <c r="AA108" i="1"/>
  <c r="Q108" i="1"/>
  <c r="Q93" i="1"/>
  <c r="AA93" i="1"/>
  <c r="AA79" i="1"/>
  <c r="Q79" i="1"/>
  <c r="AA65" i="1"/>
  <c r="Q65" i="1"/>
  <c r="AA40" i="1"/>
  <c r="Q40" i="1"/>
  <c r="Q2160" i="1"/>
  <c r="AA2160" i="1"/>
  <c r="AA2012" i="1"/>
  <c r="Q2012" i="1"/>
  <c r="AA1989" i="1"/>
  <c r="Q1989" i="1"/>
  <c r="AA1956" i="1"/>
  <c r="Q1956" i="1"/>
  <c r="AA1977" i="1"/>
  <c r="Q1977" i="1"/>
  <c r="AA1898" i="1"/>
  <c r="Q1898" i="1"/>
  <c r="AA1844" i="1"/>
  <c r="Q1844" i="1"/>
  <c r="AA1856" i="1"/>
  <c r="Q1856" i="1"/>
  <c r="AA1868" i="1"/>
  <c r="Q1868" i="1"/>
  <c r="AA2144" i="1"/>
  <c r="Q2144" i="1"/>
  <c r="AA1909" i="1"/>
  <c r="Q1909" i="1"/>
  <c r="AA1825" i="1"/>
  <c r="Q1825" i="1"/>
  <c r="AA2011" i="1"/>
  <c r="Q2011" i="1"/>
  <c r="Q1963" i="1"/>
  <c r="AA1963" i="1"/>
  <c r="AA1820" i="1"/>
  <c r="Q1820" i="1"/>
  <c r="AA1949" i="1"/>
  <c r="Q1949" i="1"/>
  <c r="AA2226" i="1"/>
  <c r="Q2226" i="1"/>
  <c r="AA2213" i="1"/>
  <c r="Q2213" i="1"/>
  <c r="AA2201" i="1"/>
  <c r="Q2201" i="1"/>
  <c r="AA2162" i="1"/>
  <c r="Q2162" i="1"/>
  <c r="AA2174" i="1"/>
  <c r="Q2174" i="1"/>
  <c r="AA2186" i="1"/>
  <c r="Q2186" i="1"/>
  <c r="AA1939" i="1"/>
  <c r="Q1939" i="1"/>
  <c r="AA1889" i="1"/>
  <c r="Q1889" i="1"/>
  <c r="AA1994" i="1"/>
  <c r="Q1994" i="1"/>
  <c r="AA1822" i="1"/>
  <c r="Q1822" i="1"/>
  <c r="AA1814" i="1"/>
  <c r="Q1814" i="1"/>
  <c r="AA1422" i="1"/>
  <c r="Q1422" i="1"/>
  <c r="AA1409" i="1"/>
  <c r="Q1409" i="1"/>
  <c r="AA1397" i="1"/>
  <c r="Q1397" i="1"/>
  <c r="AA1385" i="1"/>
  <c r="Q1385" i="1"/>
  <c r="AA1373" i="1"/>
  <c r="Q1373" i="1"/>
  <c r="AA1361" i="1"/>
  <c r="Q1361" i="1"/>
  <c r="AA1349" i="1"/>
  <c r="Q1349" i="1"/>
  <c r="AA1252" i="1"/>
  <c r="Q1252" i="1"/>
  <c r="AA1226" i="1"/>
  <c r="Q1226" i="1"/>
  <c r="AA1214" i="1"/>
  <c r="Q1214" i="1"/>
  <c r="AA1202" i="1"/>
  <c r="Q1202" i="1"/>
  <c r="AA1161" i="1"/>
  <c r="Q1161" i="1"/>
  <c r="AA1149" i="1"/>
  <c r="Q1149" i="1"/>
  <c r="Q1137" i="1"/>
  <c r="AA1137" i="1"/>
  <c r="AA1125" i="1"/>
  <c r="Q1125" i="1"/>
  <c r="AA1113" i="1"/>
  <c r="Q1113" i="1"/>
  <c r="AA1101" i="1"/>
  <c r="Q1101" i="1"/>
  <c r="AA1085" i="1"/>
  <c r="Q1085" i="1"/>
  <c r="AA1073" i="1"/>
  <c r="Q1073" i="1"/>
  <c r="Q1059" i="1"/>
  <c r="AA1059" i="1"/>
  <c r="AA1047" i="1"/>
  <c r="Q1047" i="1"/>
  <c r="AA1035" i="1"/>
  <c r="Q1035" i="1"/>
  <c r="AA1023" i="1"/>
  <c r="Q1023" i="1"/>
  <c r="Q1011" i="1"/>
  <c r="AA1011" i="1"/>
  <c r="AA999" i="1"/>
  <c r="Q999" i="1"/>
  <c r="AA986" i="1"/>
  <c r="Q986" i="1"/>
  <c r="AA974" i="1"/>
  <c r="Q974" i="1"/>
  <c r="AA961" i="1"/>
  <c r="Q961" i="1"/>
  <c r="AA949" i="1"/>
  <c r="Q949" i="1"/>
  <c r="Q937" i="1"/>
  <c r="AA937" i="1"/>
  <c r="AA925" i="1"/>
  <c r="Q925" i="1"/>
  <c r="Q913" i="1"/>
  <c r="AA913" i="1"/>
  <c r="AA901" i="1"/>
  <c r="Q901" i="1"/>
  <c r="Q889" i="1"/>
  <c r="AA889" i="1"/>
  <c r="AA877" i="1"/>
  <c r="Q877" i="1"/>
  <c r="Q859" i="1"/>
  <c r="AA859" i="1"/>
  <c r="AA847" i="1"/>
  <c r="Q847" i="1"/>
  <c r="Q835" i="1"/>
  <c r="AA835" i="1"/>
  <c r="AA823" i="1"/>
  <c r="Q823" i="1"/>
  <c r="AA811" i="1"/>
  <c r="Q811" i="1"/>
  <c r="AA799" i="1"/>
  <c r="Q799" i="1"/>
  <c r="Q781" i="1"/>
  <c r="AA781" i="1"/>
  <c r="AA766" i="1"/>
  <c r="Q766" i="1"/>
  <c r="Q752" i="1"/>
  <c r="AA752" i="1"/>
  <c r="AA740" i="1"/>
  <c r="Q740" i="1"/>
  <c r="Q727" i="1"/>
  <c r="AA727" i="1"/>
  <c r="AA715" i="1"/>
  <c r="Q715" i="1"/>
  <c r="Q697" i="1"/>
  <c r="AA697" i="1"/>
  <c r="AA685" i="1"/>
  <c r="Q685" i="1"/>
  <c r="Q673" i="1"/>
  <c r="AA673" i="1"/>
  <c r="AA657" i="1"/>
  <c r="Q657" i="1"/>
  <c r="Q641" i="1"/>
  <c r="AA641" i="1"/>
  <c r="AA627" i="1"/>
  <c r="Q627" i="1"/>
  <c r="AA615" i="1"/>
  <c r="Q615" i="1"/>
  <c r="Q603" i="1"/>
  <c r="AA603" i="1"/>
  <c r="AA591" i="1"/>
  <c r="Q591" i="1"/>
  <c r="AA579" i="1"/>
  <c r="Q579" i="1"/>
  <c r="AA558" i="1"/>
  <c r="Q558" i="1"/>
  <c r="AA483" i="1"/>
  <c r="Q483" i="1"/>
  <c r="AA454" i="1"/>
  <c r="Q454" i="1"/>
  <c r="AA386" i="1"/>
  <c r="Q386" i="1"/>
  <c r="AA374" i="1"/>
  <c r="Q374" i="1"/>
  <c r="AA338" i="1"/>
  <c r="Q338" i="1"/>
  <c r="AA314" i="1"/>
  <c r="Q314" i="1"/>
  <c r="AA290" i="1"/>
  <c r="Q290" i="1"/>
  <c r="AA266" i="1"/>
  <c r="Q266" i="1"/>
  <c r="AA254" i="1"/>
  <c r="Q254" i="1"/>
  <c r="AA242" i="1"/>
  <c r="Q242" i="1"/>
  <c r="Q230" i="1"/>
  <c r="AA230" i="1"/>
  <c r="Q206" i="1"/>
  <c r="AA206" i="1"/>
  <c r="AA194" i="1"/>
  <c r="Q194" i="1"/>
  <c r="AA182" i="1"/>
  <c r="Q182" i="1"/>
  <c r="Q170" i="1"/>
  <c r="AA170" i="1"/>
  <c r="AA158" i="1"/>
  <c r="Q158" i="1"/>
  <c r="AA146" i="1"/>
  <c r="Q146" i="1"/>
  <c r="AA134" i="1"/>
  <c r="Q134" i="1"/>
  <c r="AA107" i="1"/>
  <c r="Q107" i="1"/>
  <c r="Q92" i="1"/>
  <c r="AA92" i="1"/>
  <c r="AA78" i="1"/>
  <c r="Q78" i="1"/>
  <c r="Q64" i="1"/>
  <c r="AA64" i="1"/>
  <c r="AA1919" i="1"/>
  <c r="Q1919" i="1"/>
  <c r="AA1990" i="1"/>
  <c r="Q1990" i="1"/>
  <c r="AA1957" i="1"/>
  <c r="Q1957" i="1"/>
  <c r="AA1978" i="1"/>
  <c r="Q1978" i="1"/>
  <c r="AA1915" i="1"/>
  <c r="Q1915" i="1"/>
  <c r="AA1845" i="1"/>
  <c r="Q1845" i="1"/>
  <c r="AA1857" i="1"/>
  <c r="Q1857" i="1"/>
  <c r="AA1873" i="1"/>
  <c r="Q1873" i="1"/>
  <c r="AA2145" i="1"/>
  <c r="Q2145" i="1"/>
  <c r="AA2150" i="1"/>
  <c r="Q2150" i="1"/>
  <c r="AA1921" i="1"/>
  <c r="Q1921" i="1"/>
  <c r="AA1826" i="1"/>
  <c r="Q1826" i="1"/>
  <c r="AA2014" i="1"/>
  <c r="Q2014" i="1"/>
  <c r="AA1962" i="1"/>
  <c r="Q1962" i="1"/>
  <c r="AA1967" i="1"/>
  <c r="Q1967" i="1"/>
  <c r="AA2227" i="1"/>
  <c r="Q2227" i="1"/>
  <c r="AA2224" i="1"/>
  <c r="Q2224" i="1"/>
  <c r="AA2212" i="1"/>
  <c r="Q2212" i="1"/>
  <c r="AA2200" i="1"/>
  <c r="Q2200" i="1"/>
  <c r="AA2163" i="1"/>
  <c r="Q2163" i="1"/>
  <c r="AA2175" i="1"/>
  <c r="Q2175" i="1"/>
  <c r="AA2187" i="1"/>
  <c r="Q2187" i="1"/>
  <c r="Q559" i="1"/>
  <c r="AA559" i="1"/>
  <c r="AA1995" i="1"/>
  <c r="Q1995" i="1"/>
  <c r="AA1813" i="1"/>
  <c r="Q1813" i="1"/>
  <c r="AA1441" i="1"/>
  <c r="Q1441" i="1"/>
  <c r="AA1420" i="1"/>
  <c r="Q1420" i="1"/>
  <c r="Q1408" i="1"/>
  <c r="AA1408" i="1"/>
  <c r="AA1396" i="1"/>
  <c r="Q1396" i="1"/>
  <c r="AA1384" i="1"/>
  <c r="Q1384" i="1"/>
  <c r="AA1372" i="1"/>
  <c r="Q1372" i="1"/>
  <c r="AA1360" i="1"/>
  <c r="Q1360" i="1"/>
  <c r="AA1348" i="1"/>
  <c r="Q1348" i="1"/>
  <c r="AA1287" i="1"/>
  <c r="Q1287" i="1"/>
  <c r="AA1225" i="1"/>
  <c r="Q1225" i="1"/>
  <c r="AA1213" i="1"/>
  <c r="Q1213" i="1"/>
  <c r="AA1201" i="1"/>
  <c r="Q1201" i="1"/>
  <c r="AA1160" i="1"/>
  <c r="Q1160" i="1"/>
  <c r="AA1148" i="1"/>
  <c r="Q1148" i="1"/>
  <c r="AA1136" i="1"/>
  <c r="Q1136" i="1"/>
  <c r="AA1124" i="1"/>
  <c r="Q1124" i="1"/>
  <c r="AA1112" i="1"/>
  <c r="Q1112" i="1"/>
  <c r="AA1100" i="1"/>
  <c r="Q1100" i="1"/>
  <c r="AA1084" i="1"/>
  <c r="Q1084" i="1"/>
  <c r="AA1072" i="1"/>
  <c r="Q1072" i="1"/>
  <c r="AA1058" i="1"/>
  <c r="Q1058" i="1"/>
  <c r="AA1046" i="1"/>
  <c r="Q1046" i="1"/>
  <c r="AA1034" i="1"/>
  <c r="Q1034" i="1"/>
  <c r="AA1022" i="1"/>
  <c r="Q1022" i="1"/>
  <c r="AA1010" i="1"/>
  <c r="Q1010" i="1"/>
  <c r="AA998" i="1"/>
  <c r="Q998" i="1"/>
  <c r="AA985" i="1"/>
  <c r="Q985" i="1"/>
  <c r="AA973" i="1"/>
  <c r="Q973" i="1"/>
  <c r="AA960" i="1"/>
  <c r="Q960" i="1"/>
  <c r="AA948" i="1"/>
  <c r="Q948" i="1"/>
  <c r="AA936" i="1"/>
  <c r="Q936" i="1"/>
  <c r="AA924" i="1"/>
  <c r="Q924" i="1"/>
  <c r="AA912" i="1"/>
  <c r="Q912" i="1"/>
  <c r="AA900" i="1"/>
  <c r="Q900" i="1"/>
  <c r="AA888" i="1"/>
  <c r="Q888" i="1"/>
  <c r="AA876" i="1"/>
  <c r="Q876" i="1"/>
  <c r="AA858" i="1"/>
  <c r="Q858" i="1"/>
  <c r="AA846" i="1"/>
  <c r="Q846" i="1"/>
  <c r="AA834" i="1"/>
  <c r="Q834" i="1"/>
  <c r="AA822" i="1"/>
  <c r="Q822" i="1"/>
  <c r="AA810" i="1"/>
  <c r="Q810" i="1"/>
  <c r="AA798" i="1"/>
  <c r="Q798" i="1"/>
  <c r="AA780" i="1"/>
  <c r="Q780" i="1"/>
  <c r="AA765" i="1"/>
  <c r="Q765" i="1"/>
  <c r="AA751" i="1"/>
  <c r="Q751" i="1"/>
  <c r="AA739" i="1"/>
  <c r="Q739" i="1"/>
  <c r="AA726" i="1"/>
  <c r="Q726" i="1"/>
  <c r="AA714" i="1"/>
  <c r="Q714" i="1"/>
  <c r="AA696" i="1"/>
  <c r="Q696" i="1"/>
  <c r="AA684" i="1"/>
  <c r="Q684" i="1"/>
  <c r="AA672" i="1"/>
  <c r="Q672" i="1"/>
  <c r="AA656" i="1"/>
  <c r="Q656" i="1"/>
  <c r="AA639" i="1"/>
  <c r="Q639" i="1"/>
  <c r="AA626" i="1"/>
  <c r="Q626" i="1"/>
  <c r="AA614" i="1"/>
  <c r="Q614" i="1"/>
  <c r="AA602" i="1"/>
  <c r="Q602" i="1"/>
  <c r="AA590" i="1"/>
  <c r="Q590" i="1"/>
  <c r="AA578" i="1"/>
  <c r="Q578" i="1"/>
  <c r="AA557" i="1"/>
  <c r="Q557" i="1"/>
  <c r="AA482" i="1"/>
  <c r="Q482" i="1"/>
  <c r="AA453" i="1"/>
  <c r="Q453" i="1"/>
  <c r="AA410" i="1"/>
  <c r="Q410" i="1"/>
  <c r="AA385" i="1"/>
  <c r="Q385" i="1"/>
  <c r="AA373" i="1"/>
  <c r="Q373" i="1"/>
  <c r="AA361" i="1"/>
  <c r="Q361" i="1"/>
  <c r="AA337" i="1"/>
  <c r="Q337" i="1"/>
  <c r="AA325" i="1"/>
  <c r="Q325" i="1"/>
  <c r="AA313" i="1"/>
  <c r="Q313" i="1"/>
  <c r="AA277" i="1"/>
  <c r="Q277" i="1"/>
  <c r="AA265" i="1"/>
  <c r="Q265" i="1"/>
  <c r="Q241" i="1"/>
  <c r="AA241" i="1"/>
  <c r="AA229" i="1"/>
  <c r="Q229" i="1"/>
  <c r="Q205" i="1"/>
  <c r="AA205" i="1"/>
  <c r="AA193" i="1"/>
  <c r="Q193" i="1"/>
  <c r="AA181" i="1"/>
  <c r="Q181" i="1"/>
  <c r="Q169" i="1"/>
  <c r="AA169" i="1"/>
  <c r="Q157" i="1"/>
  <c r="AA157" i="1"/>
  <c r="AA145" i="1"/>
  <c r="Q145" i="1"/>
  <c r="AA133" i="1"/>
  <c r="Q133" i="1"/>
  <c r="Q105" i="1"/>
  <c r="AA105" i="1"/>
  <c r="Q77" i="1"/>
  <c r="AA77" i="1"/>
  <c r="Q63" i="1"/>
  <c r="AA63" i="1"/>
  <c r="AA1992" i="1"/>
  <c r="Q1992" i="1"/>
  <c r="AA1958" i="1"/>
  <c r="Q1958" i="1"/>
  <c r="AA1979" i="1"/>
  <c r="Q1979" i="1"/>
  <c r="AA1846" i="1"/>
  <c r="Q1846" i="1"/>
  <c r="AA1858" i="1"/>
  <c r="Q1858" i="1"/>
  <c r="AA1874" i="1"/>
  <c r="Q1874" i="1"/>
  <c r="AA2146" i="1"/>
  <c r="Q2146" i="1"/>
  <c r="AA1904" i="1"/>
  <c r="Q1904" i="1"/>
  <c r="AA2156" i="1"/>
  <c r="Q2156" i="1"/>
  <c r="AA1827" i="1"/>
  <c r="Q1827" i="1"/>
  <c r="AA2001" i="1"/>
  <c r="Q2001" i="1"/>
  <c r="AA2017" i="1"/>
  <c r="Q2017" i="1"/>
  <c r="AA1821" i="1"/>
  <c r="Q1821" i="1"/>
  <c r="AA1960" i="1"/>
  <c r="Q1960" i="1"/>
  <c r="AA2228" i="1"/>
  <c r="Q2228" i="1"/>
  <c r="AA2223" i="1"/>
  <c r="Q2223" i="1"/>
  <c r="AA2211" i="1"/>
  <c r="Q2211" i="1"/>
  <c r="AA2199" i="1"/>
  <c r="Q2199" i="1"/>
  <c r="AA2164" i="1"/>
  <c r="Q2164" i="1"/>
  <c r="AA2176" i="1"/>
  <c r="Q2176" i="1"/>
  <c r="AA2188" i="1"/>
  <c r="Q2188" i="1"/>
  <c r="AA2006" i="1"/>
  <c r="Q2006" i="1"/>
  <c r="AA300" i="1"/>
  <c r="Q300" i="1"/>
  <c r="Q348" i="1"/>
  <c r="AA348" i="1"/>
  <c r="AA252" i="1"/>
  <c r="Q252" i="1"/>
  <c r="Q347" i="1"/>
  <c r="AA347" i="1"/>
  <c r="AA287" i="1"/>
  <c r="Q287" i="1"/>
  <c r="AA251" i="1"/>
  <c r="Q251" i="1"/>
  <c r="AA250" i="1"/>
  <c r="Q250" i="1"/>
  <c r="Q369" i="1"/>
  <c r="AA369" i="1"/>
  <c r="Q345" i="1"/>
  <c r="AA345" i="1"/>
  <c r="Q285" i="1"/>
  <c r="AA285" i="1"/>
  <c r="Q249" i="1"/>
  <c r="AA249" i="1"/>
  <c r="AA288" i="1"/>
  <c r="Q288" i="1"/>
  <c r="AA368" i="1"/>
  <c r="Q368" i="1"/>
  <c r="AA344" i="1"/>
  <c r="Q344" i="1"/>
  <c r="Q284" i="1"/>
  <c r="AA284" i="1"/>
  <c r="Q248" i="1"/>
  <c r="AA248" i="1"/>
  <c r="Q343" i="1"/>
  <c r="AA343" i="1"/>
  <c r="Q331" i="1"/>
  <c r="AA331" i="1"/>
  <c r="Q307" i="1"/>
  <c r="AA307" i="1"/>
  <c r="Q283" i="1"/>
  <c r="AA283" i="1"/>
  <c r="Q247" i="1"/>
  <c r="AA247" i="1"/>
  <c r="AA366" i="1"/>
  <c r="Q366" i="1"/>
  <c r="AA342" i="1"/>
  <c r="Q342" i="1"/>
  <c r="AA330" i="1"/>
  <c r="Q330" i="1"/>
  <c r="Q306" i="1"/>
  <c r="AA306" i="1"/>
  <c r="Q282" i="1"/>
  <c r="AA282" i="1"/>
  <c r="Q246" i="1"/>
  <c r="AA246" i="1"/>
  <c r="Q346" i="1"/>
  <c r="AA346" i="1"/>
  <c r="AA365" i="1"/>
  <c r="Q365" i="1"/>
  <c r="AA341" i="1"/>
  <c r="Q341" i="1"/>
  <c r="AA329" i="1"/>
  <c r="Q329" i="1"/>
  <c r="Q281" i="1"/>
  <c r="AA281" i="1"/>
  <c r="AA340" i="1"/>
  <c r="Q340" i="1"/>
  <c r="AA328" i="1"/>
  <c r="Q328" i="1"/>
  <c r="AA280" i="1"/>
  <c r="Q280" i="1"/>
  <c r="AA286" i="1"/>
  <c r="Q286" i="1"/>
  <c r="AA363" i="1"/>
  <c r="Q363" i="1"/>
  <c r="AA351" i="1"/>
  <c r="Q351" i="1"/>
  <c r="Q279" i="1"/>
  <c r="AA279" i="1"/>
  <c r="AA362" i="1"/>
  <c r="Q362" i="1"/>
  <c r="AA350" i="1"/>
  <c r="Q350" i="1"/>
  <c r="AA302" i="1"/>
  <c r="Q302" i="1"/>
  <c r="AA278" i="1"/>
  <c r="Q278" i="1"/>
  <c r="Q349" i="1"/>
  <c r="AA349" i="1"/>
  <c r="AA301" i="1"/>
  <c r="Q301" i="1"/>
  <c r="AA289" i="1"/>
  <c r="Q289" i="1"/>
  <c r="AA253" i="1"/>
  <c r="Q253" i="1"/>
  <c r="Q323" i="1"/>
  <c r="AA323" i="1"/>
  <c r="AA367" i="1"/>
  <c r="Q367" i="1"/>
  <c r="AA364" i="1"/>
  <c r="Q364" i="1"/>
  <c r="Q327" i="1"/>
  <c r="AA327" i="1"/>
  <c r="Q324" i="1"/>
  <c r="AA324" i="1"/>
  <c r="Q326" i="1"/>
  <c r="AA326" i="1"/>
  <c r="Q1351" i="1"/>
  <c r="AA1351" i="1"/>
  <c r="Q1167" i="1"/>
  <c r="AA1167" i="1"/>
  <c r="Q1168" i="1"/>
  <c r="AA1168" i="1"/>
  <c r="Q1948" i="1"/>
  <c r="AA1948" i="1"/>
  <c r="AA2104" i="1"/>
  <c r="Q2104" i="1"/>
  <c r="Q2072" i="1"/>
  <c r="AA2072" i="1"/>
  <c r="Q2061" i="1"/>
  <c r="AA2061" i="1"/>
  <c r="AA2106" i="1"/>
  <c r="Q2106" i="1"/>
  <c r="Q2086" i="1"/>
  <c r="AA2086" i="1"/>
  <c r="Q2063" i="1"/>
  <c r="AA2063" i="1"/>
  <c r="Q2075" i="1"/>
  <c r="AA2075" i="1"/>
  <c r="Q2087" i="1"/>
  <c r="AA2087" i="1"/>
  <c r="Q2096" i="1"/>
  <c r="AA2096" i="1"/>
  <c r="Q2108" i="1"/>
  <c r="AA2108" i="1"/>
  <c r="Q2039" i="1"/>
  <c r="AA2039" i="1"/>
  <c r="Q2129" i="1"/>
  <c r="AA2129" i="1"/>
  <c r="AA2042" i="1"/>
  <c r="Q2042" i="1"/>
  <c r="AA2054" i="1"/>
  <c r="Q2054" i="1"/>
  <c r="AA2246" i="1"/>
  <c r="Q2246" i="1"/>
  <c r="Q2257" i="1"/>
  <c r="AA2257" i="1"/>
  <c r="Q2242" i="1"/>
  <c r="AA2242" i="1"/>
  <c r="Q2029" i="1"/>
  <c r="AA2029" i="1"/>
  <c r="Q2244" i="1"/>
  <c r="AA2244" i="1"/>
  <c r="Q2074" i="1"/>
  <c r="AA2074" i="1"/>
  <c r="Q2064" i="1"/>
  <c r="AA2064" i="1"/>
  <c r="Q2076" i="1"/>
  <c r="AA2076" i="1"/>
  <c r="Q2088" i="1"/>
  <c r="AA2088" i="1"/>
  <c r="Q2097" i="1"/>
  <c r="AA2097" i="1"/>
  <c r="Q2109" i="1"/>
  <c r="AA2109" i="1"/>
  <c r="Q2040" i="1"/>
  <c r="AA2040" i="1"/>
  <c r="AA2130" i="1"/>
  <c r="Q2130" i="1"/>
  <c r="AA2043" i="1"/>
  <c r="Q2043" i="1"/>
  <c r="AA2055" i="1"/>
  <c r="Q2055" i="1"/>
  <c r="AA2247" i="1"/>
  <c r="Q2247" i="1"/>
  <c r="AA2258" i="1"/>
  <c r="Q2258" i="1"/>
  <c r="AA2035" i="1"/>
  <c r="Q2035" i="1"/>
  <c r="AA2116" i="1"/>
  <c r="Q2116" i="1"/>
  <c r="Q2253" i="1"/>
  <c r="AA2253" i="1"/>
  <c r="Q1999" i="1"/>
  <c r="AA1999" i="1"/>
  <c r="AA2105" i="1"/>
  <c r="Q2105" i="1"/>
  <c r="AA2126" i="1"/>
  <c r="Q2126" i="1"/>
  <c r="Q2238" i="1"/>
  <c r="AA2238" i="1"/>
  <c r="AA2095" i="1"/>
  <c r="Q2095" i="1"/>
  <c r="Q2053" i="1"/>
  <c r="AA2053" i="1"/>
  <c r="Q2065" i="1"/>
  <c r="AA2065" i="1"/>
  <c r="Q2077" i="1"/>
  <c r="AA2077" i="1"/>
  <c r="Q2089" i="1"/>
  <c r="AA2089" i="1"/>
  <c r="Q2098" i="1"/>
  <c r="AA2098" i="1"/>
  <c r="Q2110" i="1"/>
  <c r="AA2110" i="1"/>
  <c r="Q2041" i="1"/>
  <c r="AA2041" i="1"/>
  <c r="AA2131" i="1"/>
  <c r="Q2131" i="1"/>
  <c r="AA2044" i="1"/>
  <c r="Q2044" i="1"/>
  <c r="AA2056" i="1"/>
  <c r="Q2056" i="1"/>
  <c r="AA2250" i="1"/>
  <c r="Q2250" i="1"/>
  <c r="AA2259" i="1"/>
  <c r="Q2259" i="1"/>
  <c r="AA2071" i="1"/>
  <c r="Q2071" i="1"/>
  <c r="AA2093" i="1"/>
  <c r="Q2093" i="1"/>
  <c r="AA2073" i="1"/>
  <c r="Q2073" i="1"/>
  <c r="AA1997" i="1"/>
  <c r="Q1997" i="1"/>
  <c r="Q2245" i="1"/>
  <c r="AA2245" i="1"/>
  <c r="AA2030" i="1"/>
  <c r="Q2030" i="1"/>
  <c r="AA2066" i="1"/>
  <c r="Q2066" i="1"/>
  <c r="AA2078" i="1"/>
  <c r="Q2078" i="1"/>
  <c r="Q2036" i="1"/>
  <c r="AA2036" i="1"/>
  <c r="Q2099" i="1"/>
  <c r="AA2099" i="1"/>
  <c r="Q2111" i="1"/>
  <c r="AA2111" i="1"/>
  <c r="Q2120" i="1"/>
  <c r="AA2120" i="1"/>
  <c r="Q2132" i="1"/>
  <c r="AA2132" i="1"/>
  <c r="Q2045" i="1"/>
  <c r="AA2045" i="1"/>
  <c r="AA2057" i="1"/>
  <c r="Q2057" i="1"/>
  <c r="Q2240" i="1"/>
  <c r="AA2240" i="1"/>
  <c r="AA2260" i="1"/>
  <c r="Q2260" i="1"/>
  <c r="AA2083" i="1"/>
  <c r="Q2083" i="1"/>
  <c r="Q2137" i="1"/>
  <c r="AA2137" i="1"/>
  <c r="Q2084" i="1"/>
  <c r="AA2084" i="1"/>
  <c r="Q2051" i="1"/>
  <c r="AA2051" i="1"/>
  <c r="Q2158" i="1"/>
  <c r="AA2158" i="1"/>
  <c r="AA2118" i="1"/>
  <c r="Q2118" i="1"/>
  <c r="Q2052" i="1"/>
  <c r="AA2052" i="1"/>
  <c r="AA2128" i="1"/>
  <c r="Q2128" i="1"/>
  <c r="Q2159" i="1"/>
  <c r="AA2159" i="1"/>
  <c r="AA2010" i="1"/>
  <c r="Q2010" i="1"/>
  <c r="AA2031" i="1"/>
  <c r="Q2031" i="1"/>
  <c r="AA2067" i="1"/>
  <c r="Q2067" i="1"/>
  <c r="AA2079" i="1"/>
  <c r="Q2079" i="1"/>
  <c r="Q2037" i="1"/>
  <c r="AA2037" i="1"/>
  <c r="Q2100" i="1"/>
  <c r="AA2100" i="1"/>
  <c r="Q2112" i="1"/>
  <c r="AA2112" i="1"/>
  <c r="Q2121" i="1"/>
  <c r="AA2121" i="1"/>
  <c r="Q2133" i="1"/>
  <c r="AA2133" i="1"/>
  <c r="Q2046" i="1"/>
  <c r="AA2046" i="1"/>
  <c r="AA2058" i="1"/>
  <c r="Q2058" i="1"/>
  <c r="AA2239" i="1"/>
  <c r="Q2239" i="1"/>
  <c r="Q2261" i="1"/>
  <c r="AA2261" i="1"/>
  <c r="AA2092" i="1"/>
  <c r="Q2092" i="1"/>
  <c r="Q2050" i="1"/>
  <c r="AA2050" i="1"/>
  <c r="Q2060" i="1"/>
  <c r="AA2060" i="1"/>
  <c r="AA2138" i="1"/>
  <c r="Q2138" i="1"/>
  <c r="Q2094" i="1"/>
  <c r="AA2094" i="1"/>
  <c r="AA2139" i="1"/>
  <c r="Q2139" i="1"/>
  <c r="AA2020" i="1"/>
  <c r="Q2020" i="1"/>
  <c r="Q2062" i="1"/>
  <c r="AA2062" i="1"/>
  <c r="Q2256" i="1"/>
  <c r="AA2256" i="1"/>
  <c r="AA2032" i="1"/>
  <c r="Q2032" i="1"/>
  <c r="AA2068" i="1"/>
  <c r="Q2068" i="1"/>
  <c r="AA2080" i="1"/>
  <c r="Q2080" i="1"/>
  <c r="Q2038" i="1"/>
  <c r="AA2038" i="1"/>
  <c r="Q2101" i="1"/>
  <c r="AA2101" i="1"/>
  <c r="Q2113" i="1"/>
  <c r="AA2113" i="1"/>
  <c r="Q2122" i="1"/>
  <c r="AA2122" i="1"/>
  <c r="Q2134" i="1"/>
  <c r="AA2134" i="1"/>
  <c r="AA2047" i="1"/>
  <c r="Q2047" i="1"/>
  <c r="AA2059" i="1"/>
  <c r="Q2059" i="1"/>
  <c r="AA2249" i="1"/>
  <c r="Q2249" i="1"/>
  <c r="Q2241" i="1"/>
  <c r="AA2241" i="1"/>
  <c r="AA2262" i="1"/>
  <c r="Q2262" i="1"/>
  <c r="AA1996" i="1"/>
  <c r="Q1996" i="1"/>
  <c r="Q2125" i="1"/>
  <c r="AA2125" i="1"/>
  <c r="Q2117" i="1"/>
  <c r="AA2117" i="1"/>
  <c r="AA1982" i="1"/>
  <c r="Q1982" i="1"/>
  <c r="AA2127" i="1"/>
  <c r="Q2127" i="1"/>
  <c r="AA2107" i="1"/>
  <c r="Q2107" i="1"/>
  <c r="Q2013" i="1"/>
  <c r="AA2013" i="1"/>
  <c r="AA2033" i="1"/>
  <c r="Q2033" i="1"/>
  <c r="Q2069" i="1"/>
  <c r="AA2069" i="1"/>
  <c r="AA2081" i="1"/>
  <c r="Q2081" i="1"/>
  <c r="AA2090" i="1"/>
  <c r="Q2090" i="1"/>
  <c r="AA2102" i="1"/>
  <c r="Q2102" i="1"/>
  <c r="AA2114" i="1"/>
  <c r="Q2114" i="1"/>
  <c r="Q2123" i="1"/>
  <c r="AA2123" i="1"/>
  <c r="Q2135" i="1"/>
  <c r="AA2135" i="1"/>
  <c r="Q2048" i="1"/>
  <c r="AA2048" i="1"/>
  <c r="AA2243" i="1"/>
  <c r="Q2243" i="1"/>
  <c r="AA2254" i="1"/>
  <c r="Q2254" i="1"/>
  <c r="Q2085" i="1"/>
  <c r="AA2085" i="1"/>
  <c r="AA2255" i="1"/>
  <c r="Q2255" i="1"/>
  <c r="AA2119" i="1"/>
  <c r="Q2119" i="1"/>
  <c r="AA2021" i="1"/>
  <c r="Q2021" i="1"/>
  <c r="AA2034" i="1"/>
  <c r="Q2034" i="1"/>
  <c r="AA2070" i="1"/>
  <c r="Q2070" i="1"/>
  <c r="AA2082" i="1"/>
  <c r="Q2082" i="1"/>
  <c r="AA2091" i="1"/>
  <c r="Q2091" i="1"/>
  <c r="AA2103" i="1"/>
  <c r="Q2103" i="1"/>
  <c r="AA2115" i="1"/>
  <c r="Q2115" i="1"/>
  <c r="Q2124" i="1"/>
  <c r="AA2124" i="1"/>
  <c r="Q2136" i="1"/>
  <c r="AA2136" i="1"/>
  <c r="Q2049" i="1"/>
  <c r="AA2049" i="1"/>
  <c r="AA2248" i="1"/>
  <c r="Q2248" i="1"/>
  <c r="AA1781" i="1"/>
  <c r="Q1781" i="1"/>
  <c r="Q1727" i="1"/>
  <c r="AA1727" i="1"/>
  <c r="AA1633" i="1"/>
  <c r="Q1633" i="1"/>
  <c r="AA1565" i="1"/>
  <c r="Q1565" i="1"/>
  <c r="Q1494" i="1"/>
  <c r="AA1494" i="1"/>
  <c r="Q1330" i="1"/>
  <c r="AA1330" i="1"/>
  <c r="Q509" i="1"/>
  <c r="AA509" i="1"/>
  <c r="Q1490" i="1"/>
  <c r="AA1490" i="1"/>
  <c r="AA1764" i="1"/>
  <c r="Q1764" i="1"/>
  <c r="AA1697" i="1"/>
  <c r="Q1697" i="1"/>
  <c r="AA1644" i="1"/>
  <c r="Q1644" i="1"/>
  <c r="Q1550" i="1"/>
  <c r="AA1550" i="1"/>
  <c r="AA1463" i="1"/>
  <c r="Q1463" i="1"/>
  <c r="AA520" i="1"/>
  <c r="Q520" i="1"/>
  <c r="Q227" i="1"/>
  <c r="AA227" i="1"/>
  <c r="AA36" i="1"/>
  <c r="Q36" i="1"/>
  <c r="Q1709" i="1"/>
  <c r="AA1709" i="1"/>
  <c r="AA1643" i="1"/>
  <c r="Q1643" i="1"/>
  <c r="Q1563" i="1"/>
  <c r="AA1563" i="1"/>
  <c r="Q1491" i="1"/>
  <c r="AA1491" i="1"/>
  <c r="AA1248" i="1"/>
  <c r="Q1248" i="1"/>
  <c r="Q507" i="1"/>
  <c r="AA507" i="1"/>
  <c r="AA22" i="1"/>
  <c r="Q22" i="1"/>
  <c r="AA1792" i="1"/>
  <c r="Q1792" i="1"/>
  <c r="Q1708" i="1"/>
  <c r="AA1708" i="1"/>
  <c r="AA1630" i="1"/>
  <c r="Q1630" i="1"/>
  <c r="Q1449" i="1"/>
  <c r="AA1449" i="1"/>
  <c r="AA506" i="1"/>
  <c r="Q506" i="1"/>
  <c r="AA21" i="1"/>
  <c r="Q21" i="1"/>
  <c r="Q53" i="1"/>
  <c r="AA53" i="1"/>
  <c r="AA1749" i="1"/>
  <c r="Q1749" i="1"/>
  <c r="Q1629" i="1"/>
  <c r="AA1629" i="1"/>
  <c r="AA1560" i="1"/>
  <c r="Q1560" i="1"/>
  <c r="Q1503" i="1"/>
  <c r="AA1503" i="1"/>
  <c r="Q1448" i="1"/>
  <c r="AA1448" i="1"/>
  <c r="Q1258" i="1"/>
  <c r="AA1258" i="1"/>
  <c r="AA517" i="1"/>
  <c r="Q517" i="1"/>
  <c r="AA1645" i="1"/>
  <c r="Q1645" i="1"/>
  <c r="Q52" i="1"/>
  <c r="AA52" i="1"/>
  <c r="AA1745" i="1"/>
  <c r="Q1745" i="1"/>
  <c r="AA1790" i="1"/>
  <c r="Q1790" i="1"/>
  <c r="AA1775" i="1"/>
  <c r="Q1775" i="1"/>
  <c r="AA1760" i="1"/>
  <c r="Q1760" i="1"/>
  <c r="AA1748" i="1"/>
  <c r="Q1748" i="1"/>
  <c r="Q1735" i="1"/>
  <c r="AA1735" i="1"/>
  <c r="AA1718" i="1"/>
  <c r="Q1718" i="1"/>
  <c r="AA1706" i="1"/>
  <c r="Q1706" i="1"/>
  <c r="Q1693" i="1"/>
  <c r="AA1693" i="1"/>
  <c r="Q1666" i="1"/>
  <c r="AA1666" i="1"/>
  <c r="Q1654" i="1"/>
  <c r="AA1654" i="1"/>
  <c r="Q1640" i="1"/>
  <c r="AA1640" i="1"/>
  <c r="Q1628" i="1"/>
  <c r="AA1628" i="1"/>
  <c r="AA1601" i="1"/>
  <c r="Q1601" i="1"/>
  <c r="Q1587" i="1"/>
  <c r="AA1587" i="1"/>
  <c r="AA1572" i="1"/>
  <c r="Q1572" i="1"/>
  <c r="AA1546" i="1"/>
  <c r="Q1546" i="1"/>
  <c r="Q1532" i="1"/>
  <c r="AA1532" i="1"/>
  <c r="Q1520" i="1"/>
  <c r="AA1520" i="1"/>
  <c r="AA1502" i="1"/>
  <c r="Q1502" i="1"/>
  <c r="AA1486" i="1"/>
  <c r="Q1486" i="1"/>
  <c r="Q1473" i="1"/>
  <c r="AA1473" i="1"/>
  <c r="Q1459" i="1"/>
  <c r="AA1459" i="1"/>
  <c r="Q1447" i="1"/>
  <c r="AA1447" i="1"/>
  <c r="Q1337" i="1"/>
  <c r="AA1337" i="1"/>
  <c r="Q1305" i="1"/>
  <c r="AA1305" i="1"/>
  <c r="Q1293" i="1"/>
  <c r="AA1293" i="1"/>
  <c r="Q1281" i="1"/>
  <c r="AA1281" i="1"/>
  <c r="Q1269" i="1"/>
  <c r="AA1269" i="1"/>
  <c r="Q1245" i="1"/>
  <c r="AA1245" i="1"/>
  <c r="AA516" i="1"/>
  <c r="Q516" i="1"/>
  <c r="AA504" i="1"/>
  <c r="Q504" i="1"/>
  <c r="Q488" i="1"/>
  <c r="AA488" i="1"/>
  <c r="Q416" i="1"/>
  <c r="AA416" i="1"/>
  <c r="AA223" i="1"/>
  <c r="Q223" i="1"/>
  <c r="AA32" i="1"/>
  <c r="Q32" i="1"/>
  <c r="AA19" i="1"/>
  <c r="Q19" i="1"/>
  <c r="Q6" i="1"/>
  <c r="AA6" i="1"/>
  <c r="AA1932" i="1"/>
  <c r="Q1932" i="1"/>
  <c r="AA493" i="1"/>
  <c r="Q493" i="1"/>
  <c r="Q51" i="1"/>
  <c r="AA51" i="1"/>
  <c r="AA1510" i="1"/>
  <c r="Q1510" i="1"/>
  <c r="AA1765" i="1"/>
  <c r="Q1765" i="1"/>
  <c r="AA1686" i="1"/>
  <c r="Q1686" i="1"/>
  <c r="Q1606" i="1"/>
  <c r="AA1606" i="1"/>
  <c r="AA1539" i="1"/>
  <c r="Q1539" i="1"/>
  <c r="AA1452" i="1"/>
  <c r="Q1452" i="1"/>
  <c r="Q497" i="1"/>
  <c r="AA497" i="1"/>
  <c r="AA1780" i="1"/>
  <c r="Q1780" i="1"/>
  <c r="AA1592" i="1"/>
  <c r="Q1592" i="1"/>
  <c r="AA508" i="1"/>
  <c r="Q508" i="1"/>
  <c r="AA1793" i="1"/>
  <c r="Q1793" i="1"/>
  <c r="AA1683" i="1"/>
  <c r="Q1683" i="1"/>
  <c r="AA1618" i="1"/>
  <c r="Q1618" i="1"/>
  <c r="Q1536" i="1"/>
  <c r="AA1536" i="1"/>
  <c r="Q1462" i="1"/>
  <c r="AA1462" i="1"/>
  <c r="Q519" i="1"/>
  <c r="AA519" i="1"/>
  <c r="AA226" i="1"/>
  <c r="Q226" i="1"/>
  <c r="AA1777" i="1"/>
  <c r="Q1777" i="1"/>
  <c r="AA1617" i="1"/>
  <c r="Q1617" i="1"/>
  <c r="Q1548" i="1"/>
  <c r="AA1548" i="1"/>
  <c r="Q1489" i="1"/>
  <c r="AA1489" i="1"/>
  <c r="Q1742" i="1"/>
  <c r="AA1742" i="1"/>
  <c r="AA1776" i="1"/>
  <c r="Q1776" i="1"/>
  <c r="AA1655" i="1"/>
  <c r="Q1655" i="1"/>
  <c r="AA1589" i="1"/>
  <c r="Q1589" i="1"/>
  <c r="Q1521" i="1"/>
  <c r="AA1521" i="1"/>
  <c r="AA1306" i="1"/>
  <c r="Q1306" i="1"/>
  <c r="AA505" i="1"/>
  <c r="Q505" i="1"/>
  <c r="AA8" i="1"/>
  <c r="Q8" i="1"/>
  <c r="AA1782" i="1"/>
  <c r="Q1782" i="1"/>
  <c r="AA1789" i="1"/>
  <c r="Q1789" i="1"/>
  <c r="Q1774" i="1"/>
  <c r="AA1774" i="1"/>
  <c r="Q1759" i="1"/>
  <c r="AA1759" i="1"/>
  <c r="Q1747" i="1"/>
  <c r="AA1747" i="1"/>
  <c r="AA1734" i="1"/>
  <c r="Q1734" i="1"/>
  <c r="Q1717" i="1"/>
  <c r="AA1717" i="1"/>
  <c r="Q1705" i="1"/>
  <c r="AA1705" i="1"/>
  <c r="AA1692" i="1"/>
  <c r="Q1692" i="1"/>
  <c r="Q1678" i="1"/>
  <c r="AA1678" i="1"/>
  <c r="Q1665" i="1"/>
  <c r="AA1665" i="1"/>
  <c r="Q1653" i="1"/>
  <c r="AA1653" i="1"/>
  <c r="Q1639" i="1"/>
  <c r="AA1639" i="1"/>
  <c r="Q1627" i="1"/>
  <c r="AA1627" i="1"/>
  <c r="Q1614" i="1"/>
  <c r="AA1614" i="1"/>
  <c r="Q1600" i="1"/>
  <c r="AA1600" i="1"/>
  <c r="Q1586" i="1"/>
  <c r="AA1586" i="1"/>
  <c r="Q1571" i="1"/>
  <c r="AA1571" i="1"/>
  <c r="Q1558" i="1"/>
  <c r="AA1558" i="1"/>
  <c r="Q1545" i="1"/>
  <c r="AA1545" i="1"/>
  <c r="AA1531" i="1"/>
  <c r="Q1531" i="1"/>
  <c r="Q1516" i="1"/>
  <c r="AA1516" i="1"/>
  <c r="Q1501" i="1"/>
  <c r="AA1501" i="1"/>
  <c r="Q1485" i="1"/>
  <c r="AA1485" i="1"/>
  <c r="Q1472" i="1"/>
  <c r="AA1472" i="1"/>
  <c r="AA1458" i="1"/>
  <c r="Q1458" i="1"/>
  <c r="AA1336" i="1"/>
  <c r="Q1336" i="1"/>
  <c r="AA1304" i="1"/>
  <c r="Q1304" i="1"/>
  <c r="Q1280" i="1"/>
  <c r="AA1280" i="1"/>
  <c r="Q1268" i="1"/>
  <c r="AA1268" i="1"/>
  <c r="Q1256" i="1"/>
  <c r="AA1256" i="1"/>
  <c r="Q1244" i="1"/>
  <c r="AA1244" i="1"/>
  <c r="AA515" i="1"/>
  <c r="Q515" i="1"/>
  <c r="AA503" i="1"/>
  <c r="Q503" i="1"/>
  <c r="Q487" i="1"/>
  <c r="AA487" i="1"/>
  <c r="Q415" i="1"/>
  <c r="AA415" i="1"/>
  <c r="Q222" i="1"/>
  <c r="AA222" i="1"/>
  <c r="AA31" i="1"/>
  <c r="Q31" i="1"/>
  <c r="Q18" i="1"/>
  <c r="AA18" i="1"/>
  <c r="AA7" i="1"/>
  <c r="Q7" i="1"/>
  <c r="AA492" i="1"/>
  <c r="Q492" i="1"/>
  <c r="AA50" i="1"/>
  <c r="Q50" i="1"/>
  <c r="Q1588" i="1"/>
  <c r="AA1588" i="1"/>
  <c r="Q1740" i="1"/>
  <c r="AA1740" i="1"/>
  <c r="AA1698" i="1"/>
  <c r="Q1698" i="1"/>
  <c r="AA1577" i="1"/>
  <c r="Q1577" i="1"/>
  <c r="AA1464" i="1"/>
  <c r="Q1464" i="1"/>
  <c r="Q37" i="1"/>
  <c r="AA37" i="1"/>
  <c r="AA1794" i="1"/>
  <c r="Q1794" i="1"/>
  <c r="Q1576" i="1"/>
  <c r="AA1576" i="1"/>
  <c r="AA1524" i="1"/>
  <c r="Q1524" i="1"/>
  <c r="AA1511" i="1"/>
  <c r="Q1511" i="1"/>
  <c r="AA1751" i="1"/>
  <c r="Q1751" i="1"/>
  <c r="AA1669" i="1"/>
  <c r="Q1669" i="1"/>
  <c r="AA1591" i="1"/>
  <c r="Q1591" i="1"/>
  <c r="Q1296" i="1"/>
  <c r="AA1296" i="1"/>
  <c r="AA115" i="1"/>
  <c r="Q115" i="1"/>
  <c r="Q1737" i="1"/>
  <c r="AA1737" i="1"/>
  <c r="Q1695" i="1"/>
  <c r="AA1695" i="1"/>
  <c r="Q1574" i="1"/>
  <c r="AA1574" i="1"/>
  <c r="Q1295" i="1"/>
  <c r="AA1295" i="1"/>
  <c r="AA34" i="1"/>
  <c r="Q34" i="1"/>
  <c r="AA1791" i="1"/>
  <c r="Q1791" i="1"/>
  <c r="Q1667" i="1"/>
  <c r="AA1667" i="1"/>
  <c r="AA1602" i="1"/>
  <c r="Q1602" i="1"/>
  <c r="Q1270" i="1"/>
  <c r="AA1270" i="1"/>
  <c r="AA20" i="1"/>
  <c r="Q20" i="1"/>
  <c r="AA1773" i="1"/>
  <c r="Q1773" i="1"/>
  <c r="AA1758" i="1"/>
  <c r="Q1758" i="1"/>
  <c r="AA1746" i="1"/>
  <c r="Q1746" i="1"/>
  <c r="AA1733" i="1"/>
  <c r="Q1733" i="1"/>
  <c r="AA1716" i="1"/>
  <c r="Q1716" i="1"/>
  <c r="AA1704" i="1"/>
  <c r="Q1704" i="1"/>
  <c r="Q1691" i="1"/>
  <c r="AA1691" i="1"/>
  <c r="AA1677" i="1"/>
  <c r="Q1677" i="1"/>
  <c r="AA1664" i="1"/>
  <c r="Q1664" i="1"/>
  <c r="Q1651" i="1"/>
  <c r="AA1651" i="1"/>
  <c r="Q1638" i="1"/>
  <c r="AA1638" i="1"/>
  <c r="Q1626" i="1"/>
  <c r="AA1626" i="1"/>
  <c r="Q1612" i="1"/>
  <c r="AA1612" i="1"/>
  <c r="Q1599" i="1"/>
  <c r="AA1599" i="1"/>
  <c r="Q1585" i="1"/>
  <c r="AA1585" i="1"/>
  <c r="AA1570" i="1"/>
  <c r="Q1570" i="1"/>
  <c r="AA1557" i="1"/>
  <c r="Q1557" i="1"/>
  <c r="AA1544" i="1"/>
  <c r="Q1544" i="1"/>
  <c r="Q1530" i="1"/>
  <c r="AA1530" i="1"/>
  <c r="AA1515" i="1"/>
  <c r="Q1515" i="1"/>
  <c r="Q1499" i="1"/>
  <c r="AA1499" i="1"/>
  <c r="AA1483" i="1"/>
  <c r="Q1483" i="1"/>
  <c r="Q1471" i="1"/>
  <c r="AA1471" i="1"/>
  <c r="Q1457" i="1"/>
  <c r="AA1457" i="1"/>
  <c r="Q1335" i="1"/>
  <c r="AA1335" i="1"/>
  <c r="Q1303" i="1"/>
  <c r="AA1303" i="1"/>
  <c r="Q1291" i="1"/>
  <c r="AA1291" i="1"/>
  <c r="Q1279" i="1"/>
  <c r="AA1279" i="1"/>
  <c r="Q1255" i="1"/>
  <c r="AA1255" i="1"/>
  <c r="Q1243" i="1"/>
  <c r="AA1243" i="1"/>
  <c r="Q514" i="1"/>
  <c r="AA514" i="1"/>
  <c r="Q502" i="1"/>
  <c r="AA502" i="1"/>
  <c r="AA486" i="1"/>
  <c r="Q486" i="1"/>
  <c r="AA414" i="1"/>
  <c r="Q414" i="1"/>
  <c r="Q221" i="1"/>
  <c r="AA221" i="1"/>
  <c r="Q30" i="1"/>
  <c r="AA30" i="1"/>
  <c r="Q17" i="1"/>
  <c r="AA17" i="1"/>
  <c r="Q1487" i="1"/>
  <c r="AA1487" i="1"/>
  <c r="AA1753" i="1"/>
  <c r="Q1753" i="1"/>
  <c r="Q1593" i="1"/>
  <c r="AA1593" i="1"/>
  <c r="Q1507" i="1"/>
  <c r="AA1507" i="1"/>
  <c r="Q1298" i="1"/>
  <c r="AA1298" i="1"/>
  <c r="Q521" i="1"/>
  <c r="AA521" i="1"/>
  <c r="AA117" i="1"/>
  <c r="Q117" i="1"/>
  <c r="Q1710" i="1"/>
  <c r="AA1710" i="1"/>
  <c r="AA1632" i="1"/>
  <c r="Q1632" i="1"/>
  <c r="Q1537" i="1"/>
  <c r="AA1537" i="1"/>
  <c r="AA1261" i="1"/>
  <c r="Q1261" i="1"/>
  <c r="AA496" i="1"/>
  <c r="Q496" i="1"/>
  <c r="Q11" i="1"/>
  <c r="AA11" i="1"/>
  <c r="Q1575" i="1"/>
  <c r="AA1575" i="1"/>
  <c r="AA1523" i="1"/>
  <c r="Q1523" i="1"/>
  <c r="Q1450" i="1"/>
  <c r="AA1450" i="1"/>
  <c r="AA491" i="1"/>
  <c r="Q491" i="1"/>
  <c r="AA10" i="1"/>
  <c r="Q10" i="1"/>
  <c r="AA1750" i="1"/>
  <c r="Q1750" i="1"/>
  <c r="Q1668" i="1"/>
  <c r="AA1668" i="1"/>
  <c r="AA1522" i="1"/>
  <c r="Q1522" i="1"/>
  <c r="Q1339" i="1"/>
  <c r="AA1339" i="1"/>
  <c r="AA9" i="1"/>
  <c r="Q9" i="1"/>
  <c r="Q495" i="1"/>
  <c r="AA495" i="1"/>
  <c r="AA1761" i="1"/>
  <c r="Q1761" i="1"/>
  <c r="Q1694" i="1"/>
  <c r="AA1694" i="1"/>
  <c r="Q1616" i="1"/>
  <c r="AA1616" i="1"/>
  <c r="Q1547" i="1"/>
  <c r="AA1547" i="1"/>
  <c r="Q1460" i="1"/>
  <c r="AA1460" i="1"/>
  <c r="AA1294" i="1"/>
  <c r="Q1294" i="1"/>
  <c r="AA33" i="1"/>
  <c r="Q33" i="1"/>
  <c r="AA494" i="1"/>
  <c r="Q494" i="1"/>
  <c r="AA1788" i="1"/>
  <c r="Q1788" i="1"/>
  <c r="AA1786" i="1"/>
  <c r="Q1786" i="1"/>
  <c r="AA1772" i="1"/>
  <c r="Q1772" i="1"/>
  <c r="AA1757" i="1"/>
  <c r="Q1757" i="1"/>
  <c r="AA1744" i="1"/>
  <c r="Q1744" i="1"/>
  <c r="AA1732" i="1"/>
  <c r="Q1732" i="1"/>
  <c r="Q1715" i="1"/>
  <c r="AA1715" i="1"/>
  <c r="Q1703" i="1"/>
  <c r="AA1703" i="1"/>
  <c r="AA1690" i="1"/>
  <c r="Q1690" i="1"/>
  <c r="Q1676" i="1"/>
  <c r="AA1676" i="1"/>
  <c r="Q1663" i="1"/>
  <c r="AA1663" i="1"/>
  <c r="AA1650" i="1"/>
  <c r="Q1650" i="1"/>
  <c r="AA1637" i="1"/>
  <c r="Q1637" i="1"/>
  <c r="AA1625" i="1"/>
  <c r="Q1625" i="1"/>
  <c r="AA1610" i="1"/>
  <c r="Q1610" i="1"/>
  <c r="Q1598" i="1"/>
  <c r="AA1598" i="1"/>
  <c r="AA1584" i="1"/>
  <c r="Q1584" i="1"/>
  <c r="Q1569" i="1"/>
  <c r="AA1569" i="1"/>
  <c r="Q1555" i="1"/>
  <c r="AA1555" i="1"/>
  <c r="Q1543" i="1"/>
  <c r="AA1543" i="1"/>
  <c r="AA1529" i="1"/>
  <c r="Q1529" i="1"/>
  <c r="Q1514" i="1"/>
  <c r="AA1514" i="1"/>
  <c r="AA1498" i="1"/>
  <c r="Q1498" i="1"/>
  <c r="AA1456" i="1"/>
  <c r="Q1456" i="1"/>
  <c r="AA1444" i="1"/>
  <c r="Q1444" i="1"/>
  <c r="AA1334" i="1"/>
  <c r="Q1334" i="1"/>
  <c r="AA1290" i="1"/>
  <c r="Q1290" i="1"/>
  <c r="AA1278" i="1"/>
  <c r="Q1278" i="1"/>
  <c r="AA1266" i="1"/>
  <c r="Q1266" i="1"/>
  <c r="AA1254" i="1"/>
  <c r="Q1254" i="1"/>
  <c r="Q513" i="1"/>
  <c r="AA513" i="1"/>
  <c r="Q501" i="1"/>
  <c r="AA501" i="1"/>
  <c r="Q485" i="1"/>
  <c r="AA485" i="1"/>
  <c r="Q413" i="1"/>
  <c r="AA413" i="1"/>
  <c r="Q220" i="1"/>
  <c r="AA220" i="1"/>
  <c r="Q29" i="1"/>
  <c r="AA29" i="1"/>
  <c r="Q16" i="1"/>
  <c r="AA16" i="1"/>
  <c r="AA1871" i="1"/>
  <c r="Q1871" i="1"/>
  <c r="AA1933" i="1"/>
  <c r="Q1933" i="1"/>
  <c r="AA1711" i="1"/>
  <c r="Q1711" i="1"/>
  <c r="AA1620" i="1"/>
  <c r="Q1620" i="1"/>
  <c r="AA1551" i="1"/>
  <c r="Q1551" i="1"/>
  <c r="AA1274" i="1"/>
  <c r="Q1274" i="1"/>
  <c r="AA228" i="1"/>
  <c r="Q228" i="1"/>
  <c r="AA12" i="1"/>
  <c r="Q12" i="1"/>
  <c r="Q1725" i="1"/>
  <c r="AA1725" i="1"/>
  <c r="AA1658" i="1"/>
  <c r="Q1658" i="1"/>
  <c r="Q1564" i="1"/>
  <c r="AA1564" i="1"/>
  <c r="AA1249" i="1"/>
  <c r="Q1249" i="1"/>
  <c r="Q23" i="1"/>
  <c r="AA23" i="1"/>
  <c r="AA1738" i="1"/>
  <c r="Q1738" i="1"/>
  <c r="AA1604" i="1"/>
  <c r="Q1604" i="1"/>
  <c r="AA1762" i="1"/>
  <c r="Q1762" i="1"/>
  <c r="AA1656" i="1"/>
  <c r="Q1656" i="1"/>
  <c r="Q1561" i="1"/>
  <c r="AA1561" i="1"/>
  <c r="AA1271" i="1"/>
  <c r="Q1271" i="1"/>
  <c r="AA225" i="1"/>
  <c r="Q225" i="1"/>
  <c r="Q1707" i="1"/>
  <c r="AA1707" i="1"/>
  <c r="Q1641" i="1"/>
  <c r="AA1641" i="1"/>
  <c r="Q1573" i="1"/>
  <c r="AA1573" i="1"/>
  <c r="AA1488" i="1"/>
  <c r="Q1488" i="1"/>
  <c r="AA1338" i="1"/>
  <c r="Q1338" i="1"/>
  <c r="Q1246" i="1"/>
  <c r="AA1246" i="1"/>
  <c r="Q489" i="1"/>
  <c r="AA489" i="1"/>
  <c r="AA224" i="1"/>
  <c r="Q224" i="1"/>
  <c r="AA1913" i="1"/>
  <c r="Q1913" i="1"/>
  <c r="Q119" i="1"/>
  <c r="AA119" i="1"/>
  <c r="AA1785" i="1"/>
  <c r="Q1785" i="1"/>
  <c r="AA1771" i="1"/>
  <c r="Q1771" i="1"/>
  <c r="AA1756" i="1"/>
  <c r="Q1756" i="1"/>
  <c r="AA1743" i="1"/>
  <c r="Q1743" i="1"/>
  <c r="AA1731" i="1"/>
  <c r="Q1731" i="1"/>
  <c r="AA1714" i="1"/>
  <c r="Q1714" i="1"/>
  <c r="AA1702" i="1"/>
  <c r="Q1702" i="1"/>
  <c r="Q1689" i="1"/>
  <c r="AA1689" i="1"/>
  <c r="AA1675" i="1"/>
  <c r="Q1675" i="1"/>
  <c r="AA1662" i="1"/>
  <c r="Q1662" i="1"/>
  <c r="Q1649" i="1"/>
  <c r="AA1649" i="1"/>
  <c r="Q1636" i="1"/>
  <c r="AA1636" i="1"/>
  <c r="Q1624" i="1"/>
  <c r="AA1624" i="1"/>
  <c r="Q1597" i="1"/>
  <c r="AA1597" i="1"/>
  <c r="Q1581" i="1"/>
  <c r="AA1581" i="1"/>
  <c r="AA1568" i="1"/>
  <c r="Q1568" i="1"/>
  <c r="AA1554" i="1"/>
  <c r="Q1554" i="1"/>
  <c r="Q1528" i="1"/>
  <c r="AA1528" i="1"/>
  <c r="AA1513" i="1"/>
  <c r="Q1513" i="1"/>
  <c r="AA1497" i="1"/>
  <c r="Q1497" i="1"/>
  <c r="Q1467" i="1"/>
  <c r="AA1467" i="1"/>
  <c r="Q1455" i="1"/>
  <c r="AA1455" i="1"/>
  <c r="Q1443" i="1"/>
  <c r="AA1443" i="1"/>
  <c r="AA1333" i="1"/>
  <c r="Q1333" i="1"/>
  <c r="AA1301" i="1"/>
  <c r="Q1301" i="1"/>
  <c r="AA1289" i="1"/>
  <c r="Q1289" i="1"/>
  <c r="Q1265" i="1"/>
  <c r="AA1265" i="1"/>
  <c r="Q1253" i="1"/>
  <c r="AA1253" i="1"/>
  <c r="Q1241" i="1"/>
  <c r="AA1241" i="1"/>
  <c r="Q524" i="1"/>
  <c r="AA524" i="1"/>
  <c r="Q512" i="1"/>
  <c r="AA512" i="1"/>
  <c r="Q500" i="1"/>
  <c r="AA500" i="1"/>
  <c r="AA484" i="1"/>
  <c r="Q484" i="1"/>
  <c r="AA412" i="1"/>
  <c r="Q412" i="1"/>
  <c r="Q219" i="1"/>
  <c r="AA219" i="1"/>
  <c r="Q28" i="1"/>
  <c r="AA28" i="1"/>
  <c r="Q15" i="1"/>
  <c r="AA15" i="1"/>
  <c r="AA1596" i="1"/>
  <c r="Q1596" i="1"/>
  <c r="Q1646" i="1"/>
  <c r="AA1646" i="1"/>
  <c r="AA1250" i="1"/>
  <c r="Q1250" i="1"/>
  <c r="AA24" i="1"/>
  <c r="Q24" i="1"/>
  <c r="Q1739" i="1"/>
  <c r="AA1739" i="1"/>
  <c r="AA1619" i="1"/>
  <c r="Q1619" i="1"/>
  <c r="Q1506" i="1"/>
  <c r="AA1506" i="1"/>
  <c r="AA116" i="1"/>
  <c r="Q116" i="1"/>
  <c r="AA1778" i="1"/>
  <c r="Q1778" i="1"/>
  <c r="AA1631" i="1"/>
  <c r="Q1631" i="1"/>
  <c r="AA1260" i="1"/>
  <c r="Q1260" i="1"/>
  <c r="AA48" i="1"/>
  <c r="Q48" i="1"/>
  <c r="AA1590" i="1"/>
  <c r="Q1590" i="1"/>
  <c r="Q1461" i="1"/>
  <c r="AA1461" i="1"/>
  <c r="AA518" i="1"/>
  <c r="Q518" i="1"/>
  <c r="AA1784" i="1"/>
  <c r="Q1784" i="1"/>
  <c r="AA1770" i="1"/>
  <c r="Q1770" i="1"/>
  <c r="AA1755" i="1"/>
  <c r="Q1755" i="1"/>
  <c r="Q1730" i="1"/>
  <c r="AA1730" i="1"/>
  <c r="AA1713" i="1"/>
  <c r="Q1713" i="1"/>
  <c r="AA1688" i="1"/>
  <c r="Q1688" i="1"/>
  <c r="Q1674" i="1"/>
  <c r="AA1674" i="1"/>
  <c r="Q1661" i="1"/>
  <c r="AA1661" i="1"/>
  <c r="AA1635" i="1"/>
  <c r="Q1635" i="1"/>
  <c r="AA1623" i="1"/>
  <c r="Q1623" i="1"/>
  <c r="Q1608" i="1"/>
  <c r="AA1608" i="1"/>
  <c r="Q1595" i="1"/>
  <c r="AA1595" i="1"/>
  <c r="AA1580" i="1"/>
  <c r="Q1580" i="1"/>
  <c r="AA1567" i="1"/>
  <c r="Q1567" i="1"/>
  <c r="AA1553" i="1"/>
  <c r="Q1553" i="1"/>
  <c r="AA1541" i="1"/>
  <c r="Q1541" i="1"/>
  <c r="AA1512" i="1"/>
  <c r="Q1512" i="1"/>
  <c r="AA1496" i="1"/>
  <c r="Q1496" i="1"/>
  <c r="AA1466" i="1"/>
  <c r="Q1466" i="1"/>
  <c r="AA1454" i="1"/>
  <c r="Q1454" i="1"/>
  <c r="AA1442" i="1"/>
  <c r="Q1442" i="1"/>
  <c r="AA1332" i="1"/>
  <c r="Q1332" i="1"/>
  <c r="AA1300" i="1"/>
  <c r="Q1300" i="1"/>
  <c r="AA1288" i="1"/>
  <c r="Q1288" i="1"/>
  <c r="AA1276" i="1"/>
  <c r="Q1276" i="1"/>
  <c r="AA1264" i="1"/>
  <c r="Q1264" i="1"/>
  <c r="AA1240" i="1"/>
  <c r="Q1240" i="1"/>
  <c r="Q523" i="1"/>
  <c r="AA523" i="1"/>
  <c r="Q511" i="1"/>
  <c r="AA511" i="1"/>
  <c r="Q499" i="1"/>
  <c r="AA499" i="1"/>
  <c r="Q411" i="1"/>
  <c r="AA411" i="1"/>
  <c r="AA218" i="1"/>
  <c r="Q218" i="1"/>
  <c r="Q39" i="1"/>
  <c r="AA39" i="1"/>
  <c r="Q27" i="1"/>
  <c r="AA27" i="1"/>
  <c r="AA14" i="1"/>
  <c r="Q14" i="1"/>
  <c r="Q1562" i="1"/>
  <c r="AA1562" i="1"/>
  <c r="AA1517" i="1"/>
  <c r="Q1517" i="1"/>
  <c r="AA1672" i="1"/>
  <c r="Q1672" i="1"/>
  <c r="AA1525" i="1"/>
  <c r="Q1525" i="1"/>
  <c r="AA1238" i="1"/>
  <c r="Q1238" i="1"/>
  <c r="AA1752" i="1"/>
  <c r="Q1752" i="1"/>
  <c r="AA1605" i="1"/>
  <c r="Q1605" i="1"/>
  <c r="AA1273" i="1"/>
  <c r="Q1273" i="1"/>
  <c r="Q49" i="1"/>
  <c r="AA49" i="1"/>
  <c r="AA1763" i="1"/>
  <c r="Q1763" i="1"/>
  <c r="Q1696" i="1"/>
  <c r="AA1696" i="1"/>
  <c r="Q1549" i="1"/>
  <c r="AA1549" i="1"/>
  <c r="Q1340" i="1"/>
  <c r="AA1340" i="1"/>
  <c r="Q35" i="1"/>
  <c r="AA35" i="1"/>
  <c r="Q1681" i="1"/>
  <c r="AA1681" i="1"/>
  <c r="AA1642" i="1"/>
  <c r="Q1642" i="1"/>
  <c r="AA1259" i="1"/>
  <c r="Q1259" i="1"/>
  <c r="Q490" i="1"/>
  <c r="AA490" i="1"/>
  <c r="AA1736" i="1"/>
  <c r="Q1736" i="1"/>
  <c r="AA1769" i="1"/>
  <c r="Q1769" i="1"/>
  <c r="AA1754" i="1"/>
  <c r="Q1754" i="1"/>
  <c r="Q1729" i="1"/>
  <c r="AA1729" i="1"/>
  <c r="AA1712" i="1"/>
  <c r="Q1712" i="1"/>
  <c r="AA1699" i="1"/>
  <c r="Q1699" i="1"/>
  <c r="AA1687" i="1"/>
  <c r="Q1687" i="1"/>
  <c r="AA1673" i="1"/>
  <c r="Q1673" i="1"/>
  <c r="AA1660" i="1"/>
  <c r="Q1660" i="1"/>
  <c r="AA1647" i="1"/>
  <c r="Q1647" i="1"/>
  <c r="Q1634" i="1"/>
  <c r="AA1634" i="1"/>
  <c r="Q1621" i="1"/>
  <c r="AA1621" i="1"/>
  <c r="AA1607" i="1"/>
  <c r="Q1607" i="1"/>
  <c r="AA1594" i="1"/>
  <c r="Q1594" i="1"/>
  <c r="AA1579" i="1"/>
  <c r="Q1579" i="1"/>
  <c r="AA1566" i="1"/>
  <c r="Q1566" i="1"/>
  <c r="AA1552" i="1"/>
  <c r="Q1552" i="1"/>
  <c r="AA1540" i="1"/>
  <c r="Q1540" i="1"/>
  <c r="Q1508" i="1"/>
  <c r="AA1508" i="1"/>
  <c r="AA1495" i="1"/>
  <c r="Q1495" i="1"/>
  <c r="AA1465" i="1"/>
  <c r="Q1465" i="1"/>
  <c r="AA1453" i="1"/>
  <c r="Q1453" i="1"/>
  <c r="AA1331" i="1"/>
  <c r="Q1331" i="1"/>
  <c r="AA1299" i="1"/>
  <c r="Q1299" i="1"/>
  <c r="Q1275" i="1"/>
  <c r="AA1275" i="1"/>
  <c r="Q1263" i="1"/>
  <c r="AA1263" i="1"/>
  <c r="Q1251" i="1"/>
  <c r="AA1251" i="1"/>
  <c r="Q1239" i="1"/>
  <c r="AA1239" i="1"/>
  <c r="AA522" i="1"/>
  <c r="Q522" i="1"/>
  <c r="AA510" i="1"/>
  <c r="Q510" i="1"/>
  <c r="AA498" i="1"/>
  <c r="Q498" i="1"/>
  <c r="Q217" i="1"/>
  <c r="AA217" i="1"/>
  <c r="AA38" i="1"/>
  <c r="Q38" i="1"/>
  <c r="AA26" i="1"/>
  <c r="Q26" i="1"/>
  <c r="Q13" i="1"/>
  <c r="AA13" i="1"/>
  <c r="AA1924" i="1"/>
  <c r="Q1924" i="1"/>
  <c r="Q1519" i="1"/>
  <c r="AA1519" i="1"/>
  <c r="Q1518" i="1"/>
  <c r="AA1518" i="1"/>
  <c r="Q1286" i="1"/>
  <c r="AA1286" i="1"/>
  <c r="AA1285" i="1"/>
  <c r="Q1285" i="1"/>
  <c r="AA1284" i="1"/>
  <c r="Q1284" i="1"/>
  <c r="AA1615" i="1"/>
  <c r="Q1615" i="1"/>
  <c r="AA1603" i="1"/>
  <c r="Q1603" i="1"/>
  <c r="AA1283" i="1"/>
  <c r="Q1283" i="1"/>
  <c r="AA1609" i="1"/>
  <c r="Q1609" i="1"/>
  <c r="AA1795" i="1"/>
  <c r="Q1795" i="1"/>
  <c r="AA394" i="1"/>
  <c r="Q394" i="1"/>
  <c r="Q1505" i="1"/>
  <c r="AA1505" i="1"/>
  <c r="AA1504" i="1"/>
  <c r="Q1504" i="1"/>
  <c r="Q1700" i="1"/>
  <c r="AA1700" i="1"/>
  <c r="Q1481" i="1"/>
  <c r="AA1481" i="1"/>
  <c r="AA1701" i="1"/>
  <c r="Q1701" i="1"/>
  <c r="AA1527" i="1"/>
  <c r="Q1527" i="1"/>
  <c r="AA1480" i="1"/>
  <c r="Q1480" i="1"/>
  <c r="AA1526" i="1"/>
  <c r="Q1526" i="1"/>
  <c r="Q1479" i="1"/>
  <c r="AA1479" i="1"/>
  <c r="Q1783" i="1"/>
  <c r="AA1783" i="1"/>
  <c r="AA1819" i="1"/>
  <c r="Q1819" i="1"/>
  <c r="Q1534" i="1"/>
  <c r="AA1534" i="1"/>
  <c r="Q1719" i="1"/>
  <c r="AA1719" i="1"/>
  <c r="AA1533" i="1"/>
  <c r="Q1533" i="1"/>
  <c r="Q1559" i="1"/>
  <c r="AA1559" i="1"/>
  <c r="Q1542" i="1"/>
  <c r="AA1542" i="1"/>
  <c r="Q1682" i="1"/>
  <c r="AA1682" i="1"/>
  <c r="AA1648" i="1"/>
  <c r="Q1648" i="1"/>
  <c r="AA1478" i="1"/>
  <c r="Q1478" i="1"/>
  <c r="AA1685" i="1"/>
  <c r="Q1685" i="1"/>
  <c r="AA1671" i="1"/>
  <c r="Q1671" i="1"/>
  <c r="AA1492" i="1"/>
  <c r="Q1492" i="1"/>
  <c r="AA1477" i="1"/>
  <c r="Q1477" i="1"/>
  <c r="Q1476" i="1"/>
  <c r="AA1476" i="1"/>
  <c r="AA1657" i="1"/>
  <c r="Q1657" i="1"/>
  <c r="AA1723" i="1"/>
  <c r="Q1723" i="1"/>
  <c r="Q1659" i="1"/>
  <c r="AA1659" i="1"/>
  <c r="AA1724" i="1"/>
  <c r="Q1724" i="1"/>
  <c r="AC67" i="1"/>
  <c r="AD67" i="1" s="1"/>
  <c r="AC110" i="1"/>
  <c r="AD110" i="1" s="1"/>
  <c r="AC1680" i="1"/>
  <c r="AC1917" i="1"/>
  <c r="AD1917" i="1" s="1"/>
  <c r="AC68" i="1"/>
  <c r="AC1916" i="1"/>
  <c r="AC66" i="1"/>
  <c r="AC87" i="1"/>
  <c r="AC1787" i="1"/>
  <c r="AC89" i="1"/>
  <c r="AC451" i="1"/>
  <c r="AC1918" i="1"/>
  <c r="AC1679" i="1"/>
  <c r="AC2024" i="1"/>
  <c r="AC2025" i="1"/>
  <c r="AD2025" i="1" s="1"/>
  <c r="AC91" i="1"/>
  <c r="AC1741" i="1"/>
  <c r="AC2023" i="1"/>
  <c r="AC1899" i="1"/>
  <c r="AC2026" i="1"/>
  <c r="AD2026" i="1" s="1"/>
  <c r="AC2027" i="1"/>
  <c r="AC2028" i="1"/>
  <c r="AC103" i="1"/>
  <c r="AD548" i="1"/>
  <c r="AD278" i="1"/>
  <c r="AD151" i="1"/>
  <c r="AD897" i="1"/>
  <c r="AD512" i="1"/>
  <c r="AD2166" i="1"/>
  <c r="AD1919" i="1"/>
  <c r="AD1995" i="1"/>
  <c r="AD1739" i="1"/>
  <c r="AD1049" i="1"/>
  <c r="AD1037" i="1"/>
  <c r="AD883" i="1"/>
  <c r="AD495" i="1"/>
  <c r="AD1762" i="1"/>
  <c r="AD1471" i="1"/>
  <c r="AD482" i="1"/>
  <c r="AD181" i="1"/>
  <c r="AD2080" i="1"/>
  <c r="AD2218" i="1"/>
  <c r="AD987" i="1"/>
  <c r="AD1487" i="1"/>
  <c r="AD1421" i="1"/>
  <c r="AD842" i="1"/>
  <c r="AD1206" i="1"/>
  <c r="AD783" i="1"/>
  <c r="AD1984" i="1"/>
  <c r="AD1527" i="1"/>
  <c r="AD1120" i="1"/>
  <c r="AD2170" i="1"/>
  <c r="AD1993" i="1"/>
  <c r="AD1254" i="1"/>
  <c r="AD1094" i="1"/>
  <c r="AD1970" i="1"/>
  <c r="AD2193" i="1"/>
  <c r="AD1300" i="1"/>
  <c r="AD913" i="1"/>
  <c r="AD1275" i="1"/>
  <c r="AD947" i="1"/>
  <c r="AD1872" i="1"/>
  <c r="AD1385" i="1"/>
  <c r="AD1131" i="1"/>
  <c r="AD308" i="1"/>
  <c r="AD488" i="1"/>
  <c r="AD1746" i="1"/>
  <c r="AD1734" i="1"/>
  <c r="AD1707" i="1"/>
  <c r="AD1682" i="1"/>
  <c r="AD1668" i="1"/>
  <c r="AD1643" i="1"/>
  <c r="AD1631" i="1"/>
  <c r="AD1618" i="1"/>
  <c r="AD1604" i="1"/>
  <c r="AD1591" i="1"/>
  <c r="AD1575" i="1"/>
  <c r="AD1563" i="1"/>
  <c r="AD1550" i="1"/>
  <c r="AD1537" i="1"/>
  <c r="AD1525" i="1"/>
  <c r="AD1495" i="1"/>
  <c r="AD1480" i="1"/>
  <c r="AD1467" i="1"/>
  <c r="AD1456" i="1"/>
  <c r="AD1445" i="1"/>
  <c r="AD1432" i="1"/>
  <c r="AD1419" i="1"/>
  <c r="AD1407" i="1"/>
  <c r="AD1396" i="1"/>
  <c r="AD1374" i="1"/>
  <c r="AD1363" i="1"/>
  <c r="AD1351" i="1"/>
  <c r="AD1340" i="1"/>
  <c r="AD1328" i="1"/>
  <c r="AD1304" i="1"/>
  <c r="AD1293" i="1"/>
  <c r="AD1281" i="1"/>
  <c r="AD1270" i="1"/>
  <c r="AD1258" i="1"/>
  <c r="AD1247" i="1"/>
  <c r="AD1235" i="1"/>
  <c r="AD1223" i="1"/>
  <c r="AD1213" i="1"/>
  <c r="AD1202" i="1"/>
  <c r="AD1160" i="1"/>
  <c r="AD1149" i="1"/>
  <c r="AD1137" i="1"/>
  <c r="AD1126" i="1"/>
  <c r="AD1115" i="1"/>
  <c r="AD1103" i="1"/>
  <c r="AD1081" i="1"/>
  <c r="AD1068" i="1"/>
  <c r="AD1055" i="1"/>
  <c r="AD1044" i="1"/>
  <c r="AD1033" i="1"/>
  <c r="AD1021" i="1"/>
  <c r="AD1009" i="1"/>
  <c r="AD976" i="1"/>
  <c r="AD963" i="1"/>
  <c r="AD951" i="1"/>
  <c r="AD940" i="1"/>
  <c r="AD929" i="1"/>
  <c r="AD917" i="1"/>
  <c r="AD906" i="1"/>
  <c r="AD895" i="1"/>
  <c r="AD872" i="1"/>
  <c r="AD860" i="1"/>
  <c r="AD848" i="1"/>
  <c r="AD837" i="1"/>
  <c r="AD826" i="1"/>
  <c r="AD815" i="1"/>
  <c r="AD803" i="1"/>
  <c r="AD792" i="1"/>
  <c r="AD781" i="1"/>
  <c r="AD769" i="1"/>
  <c r="AD757" i="1"/>
  <c r="AD745" i="1"/>
  <c r="AD733" i="1"/>
  <c r="AD722" i="1"/>
  <c r="AD698" i="1"/>
  <c r="AD687" i="1"/>
  <c r="AD676" i="1"/>
  <c r="AD653" i="1"/>
  <c r="AD642" i="1"/>
  <c r="AD630" i="1"/>
  <c r="AD618" i="1"/>
  <c r="AD606" i="1"/>
  <c r="AD594" i="1"/>
  <c r="AD582" i="1"/>
  <c r="AD572" i="1"/>
  <c r="AD561" i="1"/>
  <c r="AD514" i="1"/>
  <c r="AD503" i="1"/>
  <c r="V465" i="1"/>
  <c r="X465" i="1" s="1"/>
  <c r="AC465" i="1" s="1"/>
  <c r="AD453" i="1"/>
  <c r="AD411" i="1"/>
  <c r="AD389" i="1"/>
  <c r="AD377" i="1"/>
  <c r="AD365" i="1"/>
  <c r="AD353" i="1"/>
  <c r="AD341" i="1"/>
  <c r="AD329" i="1"/>
  <c r="AD317" i="1"/>
  <c r="AD306" i="1"/>
  <c r="AD294" i="1"/>
  <c r="AD282" i="1"/>
  <c r="AD271" i="1"/>
  <c r="AD259" i="1"/>
  <c r="AD247" i="1"/>
  <c r="AD225" i="1"/>
  <c r="AD213" i="1"/>
  <c r="AD201" i="1"/>
  <c r="AD179" i="1"/>
  <c r="AD168" i="1"/>
  <c r="AD147" i="1"/>
  <c r="AD135" i="1"/>
  <c r="AD108" i="1"/>
  <c r="AD93" i="1"/>
  <c r="AD79" i="1"/>
  <c r="AD65" i="1"/>
  <c r="AD40" i="1"/>
  <c r="AD28" i="1"/>
  <c r="AD15" i="1"/>
  <c r="AD2022" i="1"/>
  <c r="AD1996" i="1"/>
  <c r="AD1965" i="1"/>
  <c r="AD1978" i="1"/>
  <c r="AD1897" i="1"/>
  <c r="AD1840" i="1"/>
  <c r="AD1851" i="1"/>
  <c r="AD1862" i="1"/>
  <c r="AD1876" i="1"/>
  <c r="AD1906" i="1"/>
  <c r="AD2158" i="1"/>
  <c r="AD1923" i="1"/>
  <c r="AD2030" i="1"/>
  <c r="AD2066" i="1"/>
  <c r="AD2078" i="1"/>
  <c r="AD2089" i="1"/>
  <c r="AD2098" i="1"/>
  <c r="AD2110" i="1"/>
  <c r="AD2040" i="1"/>
  <c r="AD2130" i="1"/>
  <c r="AD2043" i="1"/>
  <c r="AD2055" i="1"/>
  <c r="AD1833" i="1"/>
  <c r="AD1950" i="1"/>
  <c r="AD1883" i="1"/>
  <c r="AD1878" i="1"/>
  <c r="AD2230" i="1"/>
  <c r="AD2238" i="1"/>
  <c r="AD2222" i="1"/>
  <c r="AD2211" i="1"/>
  <c r="AD2199" i="1"/>
  <c r="AD2162" i="1"/>
  <c r="AD2172" i="1"/>
  <c r="AD2182" i="1"/>
  <c r="AD58" i="1"/>
  <c r="AD1891" i="1"/>
  <c r="AD2248" i="1"/>
  <c r="AD2258" i="1"/>
  <c r="AD504" i="1"/>
  <c r="AD780" i="1"/>
  <c r="AD768" i="1"/>
  <c r="AD756" i="1"/>
  <c r="AD744" i="1"/>
  <c r="AD732" i="1"/>
  <c r="AD721" i="1"/>
  <c r="AD697" i="1"/>
  <c r="AD686" i="1"/>
  <c r="AD675" i="1"/>
  <c r="AD663" i="1"/>
  <c r="AD652" i="1"/>
  <c r="AD641" i="1"/>
  <c r="AD629" i="1"/>
  <c r="AD617" i="1"/>
  <c r="AD605" i="1"/>
  <c r="AD593" i="1"/>
  <c r="AD581" i="1"/>
  <c r="AD560" i="1"/>
  <c r="AD524" i="1"/>
  <c r="AD513" i="1"/>
  <c r="AD502" i="1"/>
  <c r="AD487" i="1"/>
  <c r="V464" i="1"/>
  <c r="X464" i="1" s="1"/>
  <c r="AC464" i="1" s="1"/>
  <c r="AD452" i="1"/>
  <c r="AD410" i="1"/>
  <c r="AD388" i="1"/>
  <c r="AD376" i="1"/>
  <c r="AD364" i="1"/>
  <c r="AD352" i="1"/>
  <c r="AD340" i="1"/>
  <c r="AD328" i="1"/>
  <c r="AD316" i="1"/>
  <c r="AD305" i="1"/>
  <c r="AD293" i="1"/>
  <c r="AD281" i="1"/>
  <c r="AD270" i="1"/>
  <c r="AD258" i="1"/>
  <c r="AD246" i="1"/>
  <c r="AD235" i="1"/>
  <c r="AD224" i="1"/>
  <c r="AD212" i="1"/>
  <c r="AD200" i="1"/>
  <c r="AD189" i="1"/>
  <c r="AD178" i="1"/>
  <c r="AD167" i="1"/>
  <c r="AD156" i="1"/>
  <c r="AD146" i="1"/>
  <c r="AD134" i="1"/>
  <c r="AD107" i="1"/>
  <c r="AD92" i="1"/>
  <c r="AD78" i="1"/>
  <c r="AD64" i="1"/>
  <c r="AD39" i="1"/>
  <c r="AD27" i="1"/>
  <c r="AD14" i="1"/>
  <c r="AD2029" i="1"/>
  <c r="AD1911" i="1"/>
  <c r="AD1999" i="1"/>
  <c r="AD1969" i="1"/>
  <c r="AD1979" i="1"/>
  <c r="AD1898" i="1"/>
  <c r="AD1841" i="1"/>
  <c r="AD1852" i="1"/>
  <c r="AD1863" i="1"/>
  <c r="AD1875" i="1"/>
  <c r="AD1920" i="1"/>
  <c r="AD2153" i="1"/>
  <c r="AD1912" i="1"/>
  <c r="AD1824" i="1"/>
  <c r="AD2031" i="1"/>
  <c r="AD2067" i="1"/>
  <c r="AD2079" i="1"/>
  <c r="AD2036" i="1"/>
  <c r="AD2099" i="1"/>
  <c r="AD2111" i="1"/>
  <c r="AD2041" i="1"/>
  <c r="AD2131" i="1"/>
  <c r="AD2044" i="1"/>
  <c r="AD2056" i="1"/>
  <c r="AD1869" i="1"/>
  <c r="AD1948" i="1"/>
  <c r="AD1880" i="1"/>
  <c r="AD1945" i="1"/>
  <c r="AD2231" i="1"/>
  <c r="AD2221" i="1"/>
  <c r="AD2210" i="1"/>
  <c r="AD2198" i="1"/>
  <c r="AD2163" i="1"/>
  <c r="AD2173" i="1"/>
  <c r="AD2183" i="1"/>
  <c r="AD97" i="1"/>
  <c r="AD57" i="1"/>
  <c r="AD2249" i="1"/>
  <c r="AD2259" i="1"/>
  <c r="AD882" i="1"/>
  <c r="AD858" i="1"/>
  <c r="AD846" i="1"/>
  <c r="AD835" i="1"/>
  <c r="AD824" i="1"/>
  <c r="AD813" i="1"/>
  <c r="AD801" i="1"/>
  <c r="AD767" i="1"/>
  <c r="AD755" i="1"/>
  <c r="AD743" i="1"/>
  <c r="AD731" i="1"/>
  <c r="AD720" i="1"/>
  <c r="AD685" i="1"/>
  <c r="AD674" i="1"/>
  <c r="AD651" i="1"/>
  <c r="AD628" i="1"/>
  <c r="AD616" i="1"/>
  <c r="AD604" i="1"/>
  <c r="AD592" i="1"/>
  <c r="AD558" i="1"/>
  <c r="AD501" i="1"/>
  <c r="AD486" i="1"/>
  <c r="V475" i="1"/>
  <c r="X475" i="1" s="1"/>
  <c r="AC475" i="1" s="1"/>
  <c r="V463" i="1"/>
  <c r="X463" i="1" s="1"/>
  <c r="AC463" i="1" s="1"/>
  <c r="AD409" i="1"/>
  <c r="AD387" i="1"/>
  <c r="AD375" i="1"/>
  <c r="AD363" i="1"/>
  <c r="AD351" i="1"/>
  <c r="AD339" i="1"/>
  <c r="AD327" i="1"/>
  <c r="AD315" i="1"/>
  <c r="AD304" i="1"/>
  <c r="AD292" i="1"/>
  <c r="AD280" i="1"/>
  <c r="AD269" i="1"/>
  <c r="AD257" i="1"/>
  <c r="AD245" i="1"/>
  <c r="AD223" i="1"/>
  <c r="AD211" i="1"/>
  <c r="AD199" i="1"/>
  <c r="AD188" i="1"/>
  <c r="AD177" i="1"/>
  <c r="AD166" i="1"/>
  <c r="AD155" i="1"/>
  <c r="AD145" i="1"/>
  <c r="AD133" i="1"/>
  <c r="AD105" i="1"/>
  <c r="AD77" i="1"/>
  <c r="AD63" i="1"/>
  <c r="AD38" i="1"/>
  <c r="AD26" i="1"/>
  <c r="AD13" i="1"/>
  <c r="AD1900" i="1"/>
  <c r="AD2000" i="1"/>
  <c r="AD1915" i="1"/>
  <c r="AD1853" i="1"/>
  <c r="AD1864" i="1"/>
  <c r="AD2141" i="1"/>
  <c r="AD2148" i="1"/>
  <c r="AD1907" i="1"/>
  <c r="AD1913" i="1"/>
  <c r="AD1825" i="1"/>
  <c r="AD2032" i="1"/>
  <c r="AD2068" i="1"/>
  <c r="AD2037" i="1"/>
  <c r="AD2100" i="1"/>
  <c r="AD2112" i="1"/>
  <c r="AD2120" i="1"/>
  <c r="AD2132" i="1"/>
  <c r="AD2045" i="1"/>
  <c r="AD2057" i="1"/>
  <c r="AD1835" i="1"/>
  <c r="AD1952" i="1"/>
  <c r="AD2005" i="1"/>
  <c r="AD1890" i="1"/>
  <c r="AD1645" i="1"/>
  <c r="AD2232" i="1"/>
  <c r="AD2220" i="1"/>
  <c r="AD2209" i="1"/>
  <c r="AD2197" i="1"/>
  <c r="AD2164" i="1"/>
  <c r="AD2174" i="1"/>
  <c r="AD2184" i="1"/>
  <c r="AD2194" i="1"/>
  <c r="AD96" i="1"/>
  <c r="AD53" i="1"/>
  <c r="AD2242" i="1"/>
  <c r="AD1511" i="1"/>
  <c r="AD2260" i="1"/>
  <c r="AD1822" i="1"/>
  <c r="AD1773" i="1"/>
  <c r="AD1709" i="1"/>
  <c r="AD1620" i="1"/>
  <c r="AD1540" i="1"/>
  <c r="AD1409" i="1"/>
  <c r="AD1330" i="1"/>
  <c r="AD1260" i="1"/>
  <c r="AD1162" i="1"/>
  <c r="AD1105" i="1"/>
  <c r="AD1023" i="1"/>
  <c r="AD965" i="1"/>
  <c r="AD874" i="1"/>
  <c r="AD794" i="1"/>
  <c r="AD654" i="1"/>
  <c r="AD596" i="1"/>
  <c r="AD516" i="1"/>
  <c r="V467" i="1"/>
  <c r="X467" i="1" s="1"/>
  <c r="AC467" i="1" s="1"/>
  <c r="AD343" i="1"/>
  <c r="AD273" i="1"/>
  <c r="AD191" i="1"/>
  <c r="AD137" i="1"/>
  <c r="AD2013" i="1"/>
  <c r="AD1838" i="1"/>
  <c r="AD1910" i="1"/>
  <c r="AD2096" i="1"/>
  <c r="AD2015" i="1"/>
  <c r="AD2256" i="1"/>
  <c r="AD1813" i="1"/>
  <c r="AD1683" i="1"/>
  <c r="AD1576" i="1"/>
  <c r="AD1508" i="1"/>
  <c r="AD1420" i="1"/>
  <c r="AD1352" i="1"/>
  <c r="AD1282" i="1"/>
  <c r="AD1022" i="1"/>
  <c r="AD941" i="1"/>
  <c r="AD884" i="1"/>
  <c r="AD804" i="1"/>
  <c r="AD412" i="1"/>
  <c r="AD330" i="1"/>
  <c r="AD272" i="1"/>
  <c r="AD214" i="1"/>
  <c r="AD148" i="1"/>
  <c r="AD29" i="1"/>
  <c r="AD2021" i="1"/>
  <c r="AD1902" i="1"/>
  <c r="AD2088" i="1"/>
  <c r="AD2054" i="1"/>
  <c r="AD2200" i="1"/>
  <c r="AD2192" i="1"/>
  <c r="AD1756" i="1"/>
  <c r="AD1694" i="1"/>
  <c r="AD1630" i="1"/>
  <c r="AD1561" i="1"/>
  <c r="AD1494" i="1"/>
  <c r="AD1431" i="1"/>
  <c r="AD1362" i="1"/>
  <c r="AD1303" i="1"/>
  <c r="AD1246" i="1"/>
  <c r="AD1148" i="1"/>
  <c r="AD1091" i="1"/>
  <c r="AD1043" i="1"/>
  <c r="AD975" i="1"/>
  <c r="AD916" i="1"/>
  <c r="AD847" i="1"/>
  <c r="AD825" i="1"/>
  <c r="AD1794" i="1"/>
  <c r="AD1755" i="1"/>
  <c r="AD1705" i="1"/>
  <c r="AD1641" i="1"/>
  <c r="AD1573" i="1"/>
  <c r="AD1506" i="1"/>
  <c r="AD1443" i="1"/>
  <c r="AD1372" i="1"/>
  <c r="AD1256" i="1"/>
  <c r="AD1113" i="1"/>
  <c r="AD1053" i="1"/>
  <c r="AD996" i="1"/>
  <c r="AD949" i="1"/>
  <c r="AD927" i="1"/>
  <c r="AD1681" i="1"/>
  <c r="AD1793" i="1"/>
  <c r="AD1780" i="1"/>
  <c r="AD1765" i="1"/>
  <c r="AD1731" i="1"/>
  <c r="AD1716" i="1"/>
  <c r="AD1704" i="1"/>
  <c r="AD1692" i="1"/>
  <c r="AD1678" i="1"/>
  <c r="AD1665" i="1"/>
  <c r="AD1654" i="1"/>
  <c r="AD1640" i="1"/>
  <c r="AD1628" i="1"/>
  <c r="AD1615" i="1"/>
  <c r="AD1601" i="1"/>
  <c r="AD1587" i="1"/>
  <c r="AD1572" i="1"/>
  <c r="AD1559" i="1"/>
  <c r="AD1547" i="1"/>
  <c r="AD1533" i="1"/>
  <c r="AD1522" i="1"/>
  <c r="AD1505" i="1"/>
  <c r="AD1491" i="1"/>
  <c r="AD1477" i="1"/>
  <c r="AD1464" i="1"/>
  <c r="AD1453" i="1"/>
  <c r="AD1442" i="1"/>
  <c r="AD1429" i="1"/>
  <c r="AD1416" i="1"/>
  <c r="AD1404" i="1"/>
  <c r="AD1394" i="1"/>
  <c r="AD1383" i="1"/>
  <c r="AD1371" i="1"/>
  <c r="AD1360" i="1"/>
  <c r="AD1348" i="1"/>
  <c r="AD1337" i="1"/>
  <c r="AD1301" i="1"/>
  <c r="AD1290" i="1"/>
  <c r="AD1278" i="1"/>
  <c r="AD1267" i="1"/>
  <c r="AD1255" i="1"/>
  <c r="AD1244" i="1"/>
  <c r="AD1221" i="1"/>
  <c r="AD1210" i="1"/>
  <c r="AD1199" i="1"/>
  <c r="AD1170" i="1"/>
  <c r="AD1158" i="1"/>
  <c r="AD1146" i="1"/>
  <c r="AD1134" i="1"/>
  <c r="AD1123" i="1"/>
  <c r="AD1112" i="1"/>
  <c r="AD1100" i="1"/>
  <c r="AD1089" i="1"/>
  <c r="AD1078" i="1"/>
  <c r="AD1064" i="1"/>
  <c r="AD1052" i="1"/>
  <c r="AD1041" i="1"/>
  <c r="AD1030" i="1"/>
  <c r="AD1018" i="1"/>
  <c r="AD1006" i="1"/>
  <c r="AD995" i="1"/>
  <c r="AD985" i="1"/>
  <c r="AD973" i="1"/>
  <c r="AD960" i="1"/>
  <c r="AD948" i="1"/>
  <c r="AD938" i="1"/>
  <c r="AD926" i="1"/>
  <c r="AD914" i="1"/>
  <c r="AD903" i="1"/>
  <c r="AD892" i="1"/>
  <c r="AD881" i="1"/>
  <c r="AD857" i="1"/>
  <c r="AD845" i="1"/>
  <c r="AD834" i="1"/>
  <c r="AD823" i="1"/>
  <c r="AD812" i="1"/>
  <c r="AD800" i="1"/>
  <c r="AD766" i="1"/>
  <c r="AD754" i="1"/>
  <c r="AD742" i="1"/>
  <c r="AD730" i="1"/>
  <c r="AD719" i="1"/>
  <c r="AD696" i="1"/>
  <c r="AD684" i="1"/>
  <c r="AD673" i="1"/>
  <c r="AD661" i="1"/>
  <c r="AD650" i="1"/>
  <c r="AD639" i="1"/>
  <c r="AD627" i="1"/>
  <c r="AD615" i="1"/>
  <c r="AD603" i="1"/>
  <c r="AD591" i="1"/>
  <c r="AD580" i="1"/>
  <c r="AD557" i="1"/>
  <c r="AD523" i="1"/>
  <c r="AD500" i="1"/>
  <c r="AD485" i="1"/>
  <c r="V474" i="1"/>
  <c r="X474" i="1" s="1"/>
  <c r="AC474" i="1" s="1"/>
  <c r="V462" i="1"/>
  <c r="X462" i="1" s="1"/>
  <c r="AC462" i="1" s="1"/>
  <c r="AD450" i="1"/>
  <c r="AD408" i="1"/>
  <c r="AD386" i="1"/>
  <c r="AD374" i="1"/>
  <c r="AD362" i="1"/>
  <c r="AD350" i="1"/>
  <c r="AD338" i="1"/>
  <c r="AD326" i="1"/>
  <c r="AD314" i="1"/>
  <c r="AD303" i="1"/>
  <c r="AD291" i="1"/>
  <c r="AD279" i="1"/>
  <c r="AD268" i="1"/>
  <c r="AD256" i="1"/>
  <c r="AD244" i="1"/>
  <c r="AD234" i="1"/>
  <c r="AD222" i="1"/>
  <c r="AD210" i="1"/>
  <c r="AD198" i="1"/>
  <c r="AD187" i="1"/>
  <c r="AD176" i="1"/>
  <c r="AD165" i="1"/>
  <c r="AD154" i="1"/>
  <c r="AD144" i="1"/>
  <c r="AD117" i="1"/>
  <c r="AD104" i="1"/>
  <c r="AD90" i="1"/>
  <c r="AD76" i="1"/>
  <c r="AD56" i="1"/>
  <c r="AD37" i="1"/>
  <c r="AD24" i="1"/>
  <c r="AD12" i="1"/>
  <c r="AD1997" i="1"/>
  <c r="AD1943" i="1"/>
  <c r="AD1980" i="1"/>
  <c r="AD1924" i="1"/>
  <c r="AD1842" i="1"/>
  <c r="AD1854" i="1"/>
  <c r="AD1865" i="1"/>
  <c r="AD1901" i="1"/>
  <c r="AD2154" i="1"/>
  <c r="AD1826" i="1"/>
  <c r="AD2033" i="1"/>
  <c r="AD2069" i="1"/>
  <c r="AD2038" i="1"/>
  <c r="AD2101" i="1"/>
  <c r="AD2113" i="1"/>
  <c r="AD2121" i="1"/>
  <c r="AD2133" i="1"/>
  <c r="AD2046" i="1"/>
  <c r="AD2058" i="1"/>
  <c r="AD1871" i="1"/>
  <c r="AD1951" i="1"/>
  <c r="AD1942" i="1"/>
  <c r="AD1888" i="1"/>
  <c r="AD1816" i="1"/>
  <c r="AD2233" i="1"/>
  <c r="AD2236" i="1"/>
  <c r="AD2219" i="1"/>
  <c r="AD2208" i="1"/>
  <c r="AD2196" i="1"/>
  <c r="AD2165" i="1"/>
  <c r="AD2175" i="1"/>
  <c r="AD2185" i="1"/>
  <c r="AD2195" i="1"/>
  <c r="AD52" i="1"/>
  <c r="AD2244" i="1"/>
  <c r="AD1940" i="1"/>
  <c r="AD2261" i="1"/>
  <c r="AD1736" i="1"/>
  <c r="AD1658" i="1"/>
  <c r="AD1577" i="1"/>
  <c r="AD1458" i="1"/>
  <c r="AD1398" i="1"/>
  <c r="AD1272" i="1"/>
  <c r="AD1214" i="1"/>
  <c r="AD1128" i="1"/>
  <c r="AD1046" i="1"/>
  <c r="AD908" i="1"/>
  <c r="AD839" i="1"/>
  <c r="AD724" i="1"/>
  <c r="AD644" i="1"/>
  <c r="AD584" i="1"/>
  <c r="AD505" i="1"/>
  <c r="AD413" i="1"/>
  <c r="AD319" i="1"/>
  <c r="AD249" i="1"/>
  <c r="AD158" i="1"/>
  <c r="AD17" i="1"/>
  <c r="AD1895" i="1"/>
  <c r="AD1932" i="1"/>
  <c r="AD2108" i="1"/>
  <c r="AD1886" i="1"/>
  <c r="AD2223" i="1"/>
  <c r="AD1747" i="1"/>
  <c r="AD1644" i="1"/>
  <c r="AD1551" i="1"/>
  <c r="AD1481" i="1"/>
  <c r="AD1408" i="1"/>
  <c r="AD1329" i="1"/>
  <c r="AD1259" i="1"/>
  <c r="AD1161" i="1"/>
  <c r="AD1082" i="1"/>
  <c r="AD1010" i="1"/>
  <c r="AD930" i="1"/>
  <c r="AD873" i="1"/>
  <c r="AD793" i="1"/>
  <c r="AD699" i="1"/>
  <c r="AD390" i="1"/>
  <c r="AD307" i="1"/>
  <c r="AD248" i="1"/>
  <c r="AD157" i="1"/>
  <c r="AD80" i="1"/>
  <c r="AD1992" i="1"/>
  <c r="AD1861" i="1"/>
  <c r="AD2065" i="1"/>
  <c r="AD2042" i="1"/>
  <c r="AD1959" i="1"/>
  <c r="AD2181" i="1"/>
  <c r="AD1733" i="1"/>
  <c r="AD1642" i="1"/>
  <c r="AD1574" i="1"/>
  <c r="AD1507" i="1"/>
  <c r="AD1444" i="1"/>
  <c r="AD1395" i="1"/>
  <c r="AD1339" i="1"/>
  <c r="AD1269" i="1"/>
  <c r="AD1201" i="1"/>
  <c r="AD1125" i="1"/>
  <c r="AD1066" i="1"/>
  <c r="AD1008" i="1"/>
  <c r="AD939" i="1"/>
  <c r="AD814" i="1"/>
  <c r="AD1769" i="1"/>
  <c r="AD1693" i="1"/>
  <c r="AD1602" i="1"/>
  <c r="AD1534" i="1"/>
  <c r="AD1478" i="1"/>
  <c r="AD1405" i="1"/>
  <c r="AD1349" i="1"/>
  <c r="AD1291" i="1"/>
  <c r="AD1245" i="1"/>
  <c r="AD1135" i="1"/>
  <c r="AD1079" i="1"/>
  <c r="AD1019" i="1"/>
  <c r="AD974" i="1"/>
  <c r="AD893" i="1"/>
  <c r="AD1742" i="1"/>
  <c r="AD1792" i="1"/>
  <c r="AD1764" i="1"/>
  <c r="AD1754" i="1"/>
  <c r="AD1730" i="1"/>
  <c r="AD1715" i="1"/>
  <c r="AD1703" i="1"/>
  <c r="AD1691" i="1"/>
  <c r="AD1677" i="1"/>
  <c r="AD1664" i="1"/>
  <c r="AD1653" i="1"/>
  <c r="AD1639" i="1"/>
  <c r="AD1627" i="1"/>
  <c r="AD1614" i="1"/>
  <c r="AD1600" i="1"/>
  <c r="AD1586" i="1"/>
  <c r="AD1571" i="1"/>
  <c r="AD1558" i="1"/>
  <c r="AD1546" i="1"/>
  <c r="AD1532" i="1"/>
  <c r="AD1521" i="1"/>
  <c r="AD1504" i="1"/>
  <c r="AD1489" i="1"/>
  <c r="AD1476" i="1"/>
  <c r="AD1452" i="1"/>
  <c r="AD1441" i="1"/>
  <c r="AD1428" i="1"/>
  <c r="AD1415" i="1"/>
  <c r="AD1393" i="1"/>
  <c r="AD1382" i="1"/>
  <c r="AD1370" i="1"/>
  <c r="AD1359" i="1"/>
  <c r="AD1347" i="1"/>
  <c r="AD1336" i="1"/>
  <c r="AD1289" i="1"/>
  <c r="AD1277" i="1"/>
  <c r="AD1266" i="1"/>
  <c r="AD1243" i="1"/>
  <c r="AD1231" i="1"/>
  <c r="AD1220" i="1"/>
  <c r="AD1209" i="1"/>
  <c r="AD1168" i="1"/>
  <c r="AD1157" i="1"/>
  <c r="AD1145" i="1"/>
  <c r="AD1133" i="1"/>
  <c r="AD1122" i="1"/>
  <c r="AD1111" i="1"/>
  <c r="AD1099" i="1"/>
  <c r="AD1088" i="1"/>
  <c r="AD1077" i="1"/>
  <c r="AD1063" i="1"/>
  <c r="AD1051" i="1"/>
  <c r="AD1040" i="1"/>
  <c r="AD1029" i="1"/>
  <c r="AD1017" i="1"/>
  <c r="AD1005" i="1"/>
  <c r="AD994" i="1"/>
  <c r="AD984" i="1"/>
  <c r="AD972" i="1"/>
  <c r="AD959" i="1"/>
  <c r="AD937" i="1"/>
  <c r="AD925" i="1"/>
  <c r="AD902" i="1"/>
  <c r="AD891" i="1"/>
  <c r="AD880" i="1"/>
  <c r="AD856" i="1"/>
  <c r="AD844" i="1"/>
  <c r="AD811" i="1"/>
  <c r="AD765" i="1"/>
  <c r="AD753" i="1"/>
  <c r="AD741" i="1"/>
  <c r="AD729" i="1"/>
  <c r="AD718" i="1"/>
  <c r="AD695" i="1"/>
  <c r="AD683" i="1"/>
  <c r="AD672" i="1"/>
  <c r="AD660" i="1"/>
  <c r="AD649" i="1"/>
  <c r="AD638" i="1"/>
  <c r="AD626" i="1"/>
  <c r="AD614" i="1"/>
  <c r="AD602" i="1"/>
  <c r="AD590" i="1"/>
  <c r="AD579" i="1"/>
  <c r="AD556" i="1"/>
  <c r="AD522" i="1"/>
  <c r="AD511" i="1"/>
  <c r="AD499" i="1"/>
  <c r="AD484" i="1"/>
  <c r="V473" i="1"/>
  <c r="X473" i="1" s="1"/>
  <c r="AC473" i="1" s="1"/>
  <c r="V461" i="1"/>
  <c r="X461" i="1" s="1"/>
  <c r="AC461" i="1" s="1"/>
  <c r="AD449" i="1"/>
  <c r="AD385" i="1"/>
  <c r="AD373" i="1"/>
  <c r="AD361" i="1"/>
  <c r="AD349" i="1"/>
  <c r="AD337" i="1"/>
  <c r="AD325" i="1"/>
  <c r="AD313" i="1"/>
  <c r="AD302" i="1"/>
  <c r="AD290" i="1"/>
  <c r="AD267" i="1"/>
  <c r="AD255" i="1"/>
  <c r="AD243" i="1"/>
  <c r="AD233" i="1"/>
  <c r="AD221" i="1"/>
  <c r="AD209" i="1"/>
  <c r="AD197" i="1"/>
  <c r="AD186" i="1"/>
  <c r="AD175" i="1"/>
  <c r="AD164" i="1"/>
  <c r="AD153" i="1"/>
  <c r="AD143" i="1"/>
  <c r="AD116" i="1"/>
  <c r="AD88" i="1"/>
  <c r="AD74" i="1"/>
  <c r="AD49" i="1"/>
  <c r="AD36" i="1"/>
  <c r="AD23" i="1"/>
  <c r="AD11" i="1"/>
  <c r="AD2007" i="1"/>
  <c r="AD1998" i="1"/>
  <c r="AD1944" i="1"/>
  <c r="AD1971" i="1"/>
  <c r="AD1981" i="1"/>
  <c r="AD1843" i="1"/>
  <c r="AD1866" i="1"/>
  <c r="AD2142" i="1"/>
  <c r="AD2149" i="1"/>
  <c r="AD1908" i="1"/>
  <c r="AD1827" i="1"/>
  <c r="AD2034" i="1"/>
  <c r="AD2070" i="1"/>
  <c r="AD2081" i="1"/>
  <c r="AD2090" i="1"/>
  <c r="AD2102" i="1"/>
  <c r="AD2114" i="1"/>
  <c r="AD2122" i="1"/>
  <c r="AD2134" i="1"/>
  <c r="AD2047" i="1"/>
  <c r="AD2059" i="1"/>
  <c r="AD2011" i="1"/>
  <c r="AD1964" i="1"/>
  <c r="AD1877" i="1"/>
  <c r="AD1879" i="1"/>
  <c r="AD1817" i="1"/>
  <c r="AD2234" i="1"/>
  <c r="AD2237" i="1"/>
  <c r="AD2207" i="1"/>
  <c r="AD2186" i="1"/>
  <c r="AD51" i="1"/>
  <c r="AD1700" i="1"/>
  <c r="AD2245" i="1"/>
  <c r="AD1941" i="1"/>
  <c r="AD2241" i="1"/>
  <c r="AD1748" i="1"/>
  <c r="AD1685" i="1"/>
  <c r="AD1593" i="1"/>
  <c r="AD1482" i="1"/>
  <c r="AD1422" i="1"/>
  <c r="AD1283" i="1"/>
  <c r="AD1204" i="1"/>
  <c r="AD1139" i="1"/>
  <c r="AD1011" i="1"/>
  <c r="AD931" i="1"/>
  <c r="AD862" i="1"/>
  <c r="AD771" i="1"/>
  <c r="AD712" i="1"/>
  <c r="AD632" i="1"/>
  <c r="AD574" i="1"/>
  <c r="AD489" i="1"/>
  <c r="AD367" i="1"/>
  <c r="AD296" i="1"/>
  <c r="AD215" i="1"/>
  <c r="AD169" i="1"/>
  <c r="AD30" i="1"/>
  <c r="AD1976" i="1"/>
  <c r="AD2004" i="1"/>
  <c r="AD2064" i="1"/>
  <c r="AD2053" i="1"/>
  <c r="AD2228" i="1"/>
  <c r="AD2250" i="1"/>
  <c r="AD1735" i="1"/>
  <c r="AD1669" i="1"/>
  <c r="AD1564" i="1"/>
  <c r="AD1469" i="1"/>
  <c r="AD1397" i="1"/>
  <c r="AD1248" i="1"/>
  <c r="AD1127" i="1"/>
  <c r="AD1045" i="1"/>
  <c r="AD964" i="1"/>
  <c r="AD907" i="1"/>
  <c r="AD827" i="1"/>
  <c r="AD746" i="1"/>
  <c r="V466" i="1"/>
  <c r="X466" i="1" s="1"/>
  <c r="AC466" i="1" s="1"/>
  <c r="AD354" i="1"/>
  <c r="AD283" i="1"/>
  <c r="AD180" i="1"/>
  <c r="AD109" i="1"/>
  <c r="AD1850" i="1"/>
  <c r="AD2157" i="1"/>
  <c r="AD2109" i="1"/>
  <c r="AD1870" i="1"/>
  <c r="AD2161" i="1"/>
  <c r="AD2257" i="1"/>
  <c r="AD1782" i="1"/>
  <c r="AD1717" i="1"/>
  <c r="AD1656" i="1"/>
  <c r="AD1590" i="1"/>
  <c r="AD1524" i="1"/>
  <c r="AD1455" i="1"/>
  <c r="AD1373" i="1"/>
  <c r="AD1257" i="1"/>
  <c r="AD1222" i="1"/>
  <c r="AD1159" i="1"/>
  <c r="AD1102" i="1"/>
  <c r="AD1032" i="1"/>
  <c r="AD962" i="1"/>
  <c r="AD905" i="1"/>
  <c r="AD802" i="1"/>
  <c r="AD1743" i="1"/>
  <c r="AD1629" i="1"/>
  <c r="AD1560" i="1"/>
  <c r="AD1492" i="1"/>
  <c r="AD1430" i="1"/>
  <c r="AD1361" i="1"/>
  <c r="AD1302" i="1"/>
  <c r="AD1147" i="1"/>
  <c r="AD1090" i="1"/>
  <c r="AD1031" i="1"/>
  <c r="AD986" i="1"/>
  <c r="AD915" i="1"/>
  <c r="AD1791" i="1"/>
  <c r="AD1763" i="1"/>
  <c r="AD1740" i="1"/>
  <c r="AD1714" i="1"/>
  <c r="AD1690" i="1"/>
  <c r="AD1663" i="1"/>
  <c r="AD1651" i="1"/>
  <c r="AD1638" i="1"/>
  <c r="AD1626" i="1"/>
  <c r="AD1612" i="1"/>
  <c r="AD1599" i="1"/>
  <c r="AD1585" i="1"/>
  <c r="AD1570" i="1"/>
  <c r="AD1545" i="1"/>
  <c r="AD1531" i="1"/>
  <c r="AD1520" i="1"/>
  <c r="AD1503" i="1"/>
  <c r="AD1488" i="1"/>
  <c r="AD1475" i="1"/>
  <c r="AD1463" i="1"/>
  <c r="AD1451" i="1"/>
  <c r="AD1427" i="1"/>
  <c r="AD1414" i="1"/>
  <c r="AD1403" i="1"/>
  <c r="AD1392" i="1"/>
  <c r="AD1381" i="1"/>
  <c r="AD1369" i="1"/>
  <c r="AD1358" i="1"/>
  <c r="AD1346" i="1"/>
  <c r="AD1335" i="1"/>
  <c r="AD1288" i="1"/>
  <c r="AD1276" i="1"/>
  <c r="AD1265" i="1"/>
  <c r="AD1242" i="1"/>
  <c r="AD1230" i="1"/>
  <c r="AD1219" i="1"/>
  <c r="AD1208" i="1"/>
  <c r="AD1167" i="1"/>
  <c r="AD1156" i="1"/>
  <c r="AD1144" i="1"/>
  <c r="AD1132" i="1"/>
  <c r="AD1121" i="1"/>
  <c r="AD1110" i="1"/>
  <c r="AD1098" i="1"/>
  <c r="AD1087" i="1"/>
  <c r="AD1076" i="1"/>
  <c r="AD1062" i="1"/>
  <c r="AD1050" i="1"/>
  <c r="AD1039" i="1"/>
  <c r="AD1028" i="1"/>
  <c r="AD1016" i="1"/>
  <c r="AD1004" i="1"/>
  <c r="AD993" i="1"/>
  <c r="AD983" i="1"/>
  <c r="AD971" i="1"/>
  <c r="AD958" i="1"/>
  <c r="AD936" i="1"/>
  <c r="AD924" i="1"/>
  <c r="AD901" i="1"/>
  <c r="AD890" i="1"/>
  <c r="AD879" i="1"/>
  <c r="AD855" i="1"/>
  <c r="AD843" i="1"/>
  <c r="AD833" i="1"/>
  <c r="AD822" i="1"/>
  <c r="AD810" i="1"/>
  <c r="AD799" i="1"/>
  <c r="AD776" i="1"/>
  <c r="AD764" i="1"/>
  <c r="AD752" i="1"/>
  <c r="AD740" i="1"/>
  <c r="AD728" i="1"/>
  <c r="AD717" i="1"/>
  <c r="AD705" i="1"/>
  <c r="AD694" i="1"/>
  <c r="AD682" i="1"/>
  <c r="AD671" i="1"/>
  <c r="AD648" i="1"/>
  <c r="AD637" i="1"/>
  <c r="AD625" i="1"/>
  <c r="AD613" i="1"/>
  <c r="AD601" i="1"/>
  <c r="AD589" i="1"/>
  <c r="AD578" i="1"/>
  <c r="AD555" i="1"/>
  <c r="AD521" i="1"/>
  <c r="AD510" i="1"/>
  <c r="AD498" i="1"/>
  <c r="AD483" i="1"/>
  <c r="V472" i="1"/>
  <c r="X472" i="1" s="1"/>
  <c r="AC472" i="1" s="1"/>
  <c r="V460" i="1"/>
  <c r="X460" i="1" s="1"/>
  <c r="AC460" i="1" s="1"/>
  <c r="AD448" i="1"/>
  <c r="AD384" i="1"/>
  <c r="AD372" i="1"/>
  <c r="AD360" i="1"/>
  <c r="AD348" i="1"/>
  <c r="AD336" i="1"/>
  <c r="AD324" i="1"/>
  <c r="AD312" i="1"/>
  <c r="AD301" i="1"/>
  <c r="AD289" i="1"/>
  <c r="AD266" i="1"/>
  <c r="AD254" i="1"/>
  <c r="AD242" i="1"/>
  <c r="AD232" i="1"/>
  <c r="AD220" i="1"/>
  <c r="AD208" i="1"/>
  <c r="AD196" i="1"/>
  <c r="AD185" i="1"/>
  <c r="AD174" i="1"/>
  <c r="AD163" i="1"/>
  <c r="AD152" i="1"/>
  <c r="AD142" i="1"/>
  <c r="AD115" i="1"/>
  <c r="AD102" i="1"/>
  <c r="AD73" i="1"/>
  <c r="AD48" i="1"/>
  <c r="AD35" i="1"/>
  <c r="AD22" i="1"/>
  <c r="AD10" i="1"/>
  <c r="AD1985" i="1"/>
  <c r="AD1946" i="1"/>
  <c r="AD1982" i="1"/>
  <c r="AD1844" i="1"/>
  <c r="AD1855" i="1"/>
  <c r="AD1867" i="1"/>
  <c r="AD2143" i="1"/>
  <c r="AD1903" i="1"/>
  <c r="AD2155" i="1"/>
  <c r="AD1828" i="1"/>
  <c r="AD2035" i="1"/>
  <c r="AD2071" i="1"/>
  <c r="AD2082" i="1"/>
  <c r="AD2091" i="1"/>
  <c r="AD2103" i="1"/>
  <c r="AD2115" i="1"/>
  <c r="AD2123" i="1"/>
  <c r="AD2135" i="1"/>
  <c r="AD2048" i="1"/>
  <c r="AD2024" i="1"/>
  <c r="AD2014" i="1"/>
  <c r="AD1963" i="1"/>
  <c r="AD1820" i="1"/>
  <c r="AD1966" i="1"/>
  <c r="AD1818" i="1"/>
  <c r="AD2206" i="1"/>
  <c r="AD2176" i="1"/>
  <c r="AD2187" i="1"/>
  <c r="AD2240" i="1"/>
  <c r="AD50" i="1"/>
  <c r="AD119" i="1"/>
  <c r="AD2246" i="1"/>
  <c r="AD1517" i="1"/>
  <c r="AD2262" i="1"/>
  <c r="AD1991" i="1"/>
  <c r="AD1785" i="1"/>
  <c r="AD1719" i="1"/>
  <c r="AD1633" i="1"/>
  <c r="AD1552" i="1"/>
  <c r="AD1447" i="1"/>
  <c r="AD1387" i="1"/>
  <c r="AD1306" i="1"/>
  <c r="AD1249" i="1"/>
  <c r="AD1151" i="1"/>
  <c r="AD1083" i="1"/>
  <c r="AD999" i="1"/>
  <c r="AD919" i="1"/>
  <c r="AD850" i="1"/>
  <c r="AD759" i="1"/>
  <c r="AD700" i="1"/>
  <c r="AD620" i="1"/>
  <c r="AD455" i="1"/>
  <c r="AD331" i="1"/>
  <c r="AD227" i="1"/>
  <c r="AD81" i="1"/>
  <c r="AD1957" i="1"/>
  <c r="AD2147" i="1"/>
  <c r="AD2076" i="1"/>
  <c r="AD2039" i="1"/>
  <c r="AD2020" i="1"/>
  <c r="AD2201" i="1"/>
  <c r="AD1784" i="1"/>
  <c r="AD1708" i="1"/>
  <c r="AD1657" i="1"/>
  <c r="AD1592" i="1"/>
  <c r="AD1526" i="1"/>
  <c r="AD1364" i="1"/>
  <c r="AD1294" i="1"/>
  <c r="AD1203" i="1"/>
  <c r="AD1116" i="1"/>
  <c r="AD1034" i="1"/>
  <c r="AD952" i="1"/>
  <c r="AD896" i="1"/>
  <c r="AD816" i="1"/>
  <c r="AD734" i="1"/>
  <c r="AD378" i="1"/>
  <c r="AD295" i="1"/>
  <c r="AD202" i="1"/>
  <c r="AD41" i="1"/>
  <c r="AD1958" i="1"/>
  <c r="AD1823" i="1"/>
  <c r="AD1961" i="1"/>
  <c r="AD2129" i="1"/>
  <c r="AD1885" i="1"/>
  <c r="AD2171" i="1"/>
  <c r="AD1169" i="1"/>
  <c r="AD1783" i="1"/>
  <c r="AD1795" i="1"/>
  <c r="AD1744" i="1"/>
  <c r="AD1667" i="1"/>
  <c r="AD1603" i="1"/>
  <c r="AD1536" i="1"/>
  <c r="AD1466" i="1"/>
  <c r="AD1406" i="1"/>
  <c r="AD1327" i="1"/>
  <c r="AD1280" i="1"/>
  <c r="AD1212" i="1"/>
  <c r="AD1114" i="1"/>
  <c r="AD1054" i="1"/>
  <c r="AD997" i="1"/>
  <c r="AD928" i="1"/>
  <c r="AD859" i="1"/>
  <c r="AD1732" i="1"/>
  <c r="AD1655" i="1"/>
  <c r="AD1589" i="1"/>
  <c r="AD1523" i="1"/>
  <c r="AD1454" i="1"/>
  <c r="AD1384" i="1"/>
  <c r="AD1268" i="1"/>
  <c r="AD1200" i="1"/>
  <c r="AD1124" i="1"/>
  <c r="AD1065" i="1"/>
  <c r="AD1007" i="1"/>
  <c r="AD961" i="1"/>
  <c r="AD904" i="1"/>
  <c r="AD1745" i="1"/>
  <c r="AD1778" i="1"/>
  <c r="AD1753" i="1"/>
  <c r="AD1729" i="1"/>
  <c r="AD1702" i="1"/>
  <c r="AD1676" i="1"/>
  <c r="AD1557" i="1"/>
  <c r="AD1790" i="1"/>
  <c r="AD1777" i="1"/>
  <c r="AD1752" i="1"/>
  <c r="AD1727" i="1"/>
  <c r="AD1713" i="1"/>
  <c r="AD1701" i="1"/>
  <c r="AD1689" i="1"/>
  <c r="AD1675" i="1"/>
  <c r="AD1662" i="1"/>
  <c r="AD1650" i="1"/>
  <c r="AD1637" i="1"/>
  <c r="AD1625" i="1"/>
  <c r="AD1610" i="1"/>
  <c r="AD1598" i="1"/>
  <c r="AD1584" i="1"/>
  <c r="AD1569" i="1"/>
  <c r="AD1544" i="1"/>
  <c r="AD1530" i="1"/>
  <c r="AD1516" i="1"/>
  <c r="AD1502" i="1"/>
  <c r="AD1474" i="1"/>
  <c r="AD1462" i="1"/>
  <c r="AD1426" i="1"/>
  <c r="AD1413" i="1"/>
  <c r="AD1402" i="1"/>
  <c r="AD1391" i="1"/>
  <c r="AD1380" i="1"/>
  <c r="AD1368" i="1"/>
  <c r="AD1357" i="1"/>
  <c r="AD1334" i="1"/>
  <c r="AD1299" i="1"/>
  <c r="AD1287" i="1"/>
  <c r="AD1264" i="1"/>
  <c r="AD1253" i="1"/>
  <c r="AD1241" i="1"/>
  <c r="AD1229" i="1"/>
  <c r="AD1218" i="1"/>
  <c r="AD1207" i="1"/>
  <c r="AD1166" i="1"/>
  <c r="AD1155" i="1"/>
  <c r="AD1143" i="1"/>
  <c r="AD1109" i="1"/>
  <c r="AD1097" i="1"/>
  <c r="AD1086" i="1"/>
  <c r="AD1075" i="1"/>
  <c r="AD1061" i="1"/>
  <c r="AD1038" i="1"/>
  <c r="AD1027" i="1"/>
  <c r="AD1015" i="1"/>
  <c r="AD1003" i="1"/>
  <c r="AD992" i="1"/>
  <c r="AD982" i="1"/>
  <c r="AD970" i="1"/>
  <c r="AD957" i="1"/>
  <c r="AD946" i="1"/>
  <c r="AD935" i="1"/>
  <c r="AD923" i="1"/>
  <c r="AD912" i="1"/>
  <c r="AD900" i="1"/>
  <c r="AD889" i="1"/>
  <c r="AD878" i="1"/>
  <c r="AD854" i="1"/>
  <c r="AD832" i="1"/>
  <c r="AD821" i="1"/>
  <c r="AD809" i="1"/>
  <c r="AD798" i="1"/>
  <c r="AD775" i="1"/>
  <c r="AD763" i="1"/>
  <c r="AD751" i="1"/>
  <c r="AD739" i="1"/>
  <c r="AD727" i="1"/>
  <c r="AD716" i="1"/>
  <c r="AD704" i="1"/>
  <c r="AD693" i="1"/>
  <c r="AD681" i="1"/>
  <c r="AD670" i="1"/>
  <c r="AD658" i="1"/>
  <c r="AD636" i="1"/>
  <c r="AD624" i="1"/>
  <c r="AD612" i="1"/>
  <c r="AD600" i="1"/>
  <c r="AD588" i="1"/>
  <c r="AD554" i="1"/>
  <c r="AD520" i="1"/>
  <c r="AD509" i="1"/>
  <c r="AD497" i="1"/>
  <c r="V471" i="1"/>
  <c r="X471" i="1" s="1"/>
  <c r="AC471" i="1" s="1"/>
  <c r="V459" i="1"/>
  <c r="X459" i="1" s="1"/>
  <c r="AC459" i="1" s="1"/>
  <c r="AD416" i="1"/>
  <c r="AD383" i="1"/>
  <c r="AD371" i="1"/>
  <c r="AD359" i="1"/>
  <c r="AD347" i="1"/>
  <c r="AD335" i="1"/>
  <c r="AD323" i="1"/>
  <c r="AD311" i="1"/>
  <c r="AD300" i="1"/>
  <c r="AD288" i="1"/>
  <c r="AD277" i="1"/>
  <c r="AD265" i="1"/>
  <c r="AD253" i="1"/>
  <c r="AD241" i="1"/>
  <c r="AD231" i="1"/>
  <c r="AD219" i="1"/>
  <c r="AD207" i="1"/>
  <c r="AD195" i="1"/>
  <c r="AD184" i="1"/>
  <c r="AD173" i="1"/>
  <c r="AD162" i="1"/>
  <c r="AD141" i="1"/>
  <c r="AD114" i="1"/>
  <c r="AD101" i="1"/>
  <c r="AD86" i="1"/>
  <c r="AD72" i="1"/>
  <c r="AD47" i="1"/>
  <c r="AD34" i="1"/>
  <c r="AD21" i="1"/>
  <c r="AD9" i="1"/>
  <c r="AD2008" i="1"/>
  <c r="AD1986" i="1"/>
  <c r="AD1947" i="1"/>
  <c r="AD1972" i="1"/>
  <c r="AD1845" i="1"/>
  <c r="AD1856" i="1"/>
  <c r="AD1868" i="1"/>
  <c r="AD2144" i="1"/>
  <c r="AD1909" i="1"/>
  <c r="AD1829" i="1"/>
  <c r="AD2060" i="1"/>
  <c r="AD2072" i="1"/>
  <c r="AD2083" i="1"/>
  <c r="AD2092" i="1"/>
  <c r="AD2104" i="1"/>
  <c r="AD2116" i="1"/>
  <c r="AD2124" i="1"/>
  <c r="AD2136" i="1"/>
  <c r="AD2049" i="1"/>
  <c r="AD2001" i="1"/>
  <c r="AD1962" i="1"/>
  <c r="AD1819" i="1"/>
  <c r="AD1949" i="1"/>
  <c r="AD2225" i="1"/>
  <c r="AD2217" i="1"/>
  <c r="AD2205" i="1"/>
  <c r="AD494" i="1"/>
  <c r="AD2167" i="1"/>
  <c r="AD2177" i="1"/>
  <c r="AD2188" i="1"/>
  <c r="AD1596" i="1"/>
  <c r="AD2239" i="1"/>
  <c r="AD87" i="1"/>
  <c r="AD1510" i="1"/>
  <c r="AD2247" i="1"/>
  <c r="AD1518" i="1"/>
  <c r="AD1759" i="1"/>
  <c r="AD1696" i="1"/>
  <c r="AD1606" i="1"/>
  <c r="AD1565" i="1"/>
  <c r="AD1353" i="1"/>
  <c r="AD1295" i="1"/>
  <c r="AD1117" i="1"/>
  <c r="AD1035" i="1"/>
  <c r="AD978" i="1"/>
  <c r="AD885" i="1"/>
  <c r="AD828" i="1"/>
  <c r="AD747" i="1"/>
  <c r="AD666" i="1"/>
  <c r="AD608" i="1"/>
  <c r="AD563" i="1"/>
  <c r="AD355" i="1"/>
  <c r="AD284" i="1"/>
  <c r="AD203" i="1"/>
  <c r="AD149" i="1"/>
  <c r="AD1990" i="1"/>
  <c r="AD1849" i="1"/>
  <c r="AD1954" i="1"/>
  <c r="AD2087" i="1"/>
  <c r="AD1834" i="1"/>
  <c r="AD1889" i="1"/>
  <c r="AD1772" i="1"/>
  <c r="AD1695" i="1"/>
  <c r="AD1632" i="1"/>
  <c r="AD1539" i="1"/>
  <c r="AD1446" i="1"/>
  <c r="AD1386" i="1"/>
  <c r="AD1305" i="1"/>
  <c r="AD1224" i="1"/>
  <c r="AD1138" i="1"/>
  <c r="AD1069" i="1"/>
  <c r="AD998" i="1"/>
  <c r="AD918" i="1"/>
  <c r="AD838" i="1"/>
  <c r="AD782" i="1"/>
  <c r="AD723" i="1"/>
  <c r="AD688" i="1"/>
  <c r="AD631" i="1"/>
  <c r="AD595" i="1"/>
  <c r="AD562" i="1"/>
  <c r="AD454" i="1"/>
  <c r="AD342" i="1"/>
  <c r="AD260" i="1"/>
  <c r="AD190" i="1"/>
  <c r="AD94" i="1"/>
  <c r="AD1839" i="1"/>
  <c r="AD2152" i="1"/>
  <c r="AD2097" i="1"/>
  <c r="AD1884" i="1"/>
  <c r="AD2212" i="1"/>
  <c r="AD1933" i="1"/>
  <c r="AD1770" i="1"/>
  <c r="AD1706" i="1"/>
  <c r="AD1617" i="1"/>
  <c r="AD1549" i="1"/>
  <c r="AD1479" i="1"/>
  <c r="AD1418" i="1"/>
  <c r="AD1350" i="1"/>
  <c r="AD1292" i="1"/>
  <c r="AD1234" i="1"/>
  <c r="AD1136" i="1"/>
  <c r="AD1080" i="1"/>
  <c r="AD1020" i="1"/>
  <c r="AD950" i="1"/>
  <c r="AD894" i="1"/>
  <c r="AD836" i="1"/>
  <c r="AD1781" i="1"/>
  <c r="AD1666" i="1"/>
  <c r="AD1616" i="1"/>
  <c r="AD1548" i="1"/>
  <c r="AD1465" i="1"/>
  <c r="AD1417" i="1"/>
  <c r="AD1338" i="1"/>
  <c r="AD1279" i="1"/>
  <c r="AD1211" i="1"/>
  <c r="AD1101" i="1"/>
  <c r="AD1042" i="1"/>
  <c r="AD59" i="1"/>
  <c r="AD1789" i="1"/>
  <c r="AD1776" i="1"/>
  <c r="AD1751" i="1"/>
  <c r="AD1725" i="1"/>
  <c r="AD1712" i="1"/>
  <c r="AD1699" i="1"/>
  <c r="AD1688" i="1"/>
  <c r="AD1674" i="1"/>
  <c r="AD1661" i="1"/>
  <c r="AD1649" i="1"/>
  <c r="AD1636" i="1"/>
  <c r="AD1624" i="1"/>
  <c r="AD1609" i="1"/>
  <c r="AD1597" i="1"/>
  <c r="AD1581" i="1"/>
  <c r="AD1568" i="1"/>
  <c r="AD1555" i="1"/>
  <c r="AD1543" i="1"/>
  <c r="AD1529" i="1"/>
  <c r="AD1515" i="1"/>
  <c r="AD1501" i="1"/>
  <c r="AD1486" i="1"/>
  <c r="AD1473" i="1"/>
  <c r="AD1461" i="1"/>
  <c r="AD1450" i="1"/>
  <c r="AD1425" i="1"/>
  <c r="AD1412" i="1"/>
  <c r="AD1401" i="1"/>
  <c r="AD1390" i="1"/>
  <c r="AD1379" i="1"/>
  <c r="AD1367" i="1"/>
  <c r="AD1356" i="1"/>
  <c r="AD1333" i="1"/>
  <c r="AD1298" i="1"/>
  <c r="AD1286" i="1"/>
  <c r="AD1263" i="1"/>
  <c r="AD1252" i="1"/>
  <c r="AD1240" i="1"/>
  <c r="AD1228" i="1"/>
  <c r="AD1217" i="1"/>
  <c r="AD1165" i="1"/>
  <c r="AD1154" i="1"/>
  <c r="AD1142" i="1"/>
  <c r="AD1108" i="1"/>
  <c r="AD1085" i="1"/>
  <c r="AD1074" i="1"/>
  <c r="AD1060" i="1"/>
  <c r="AD1026" i="1"/>
  <c r="AD1014" i="1"/>
  <c r="AD1002" i="1"/>
  <c r="AD991" i="1"/>
  <c r="AD981" i="1"/>
  <c r="AD968" i="1"/>
  <c r="AD956" i="1"/>
  <c r="AD945" i="1"/>
  <c r="AD934" i="1"/>
  <c r="AD922" i="1"/>
  <c r="AD911" i="1"/>
  <c r="AD899" i="1"/>
  <c r="AD888" i="1"/>
  <c r="AD877" i="1"/>
  <c r="AD865" i="1"/>
  <c r="AD853" i="1"/>
  <c r="AD831" i="1"/>
  <c r="AD820" i="1"/>
  <c r="AD808" i="1"/>
  <c r="AD797" i="1"/>
  <c r="AD785" i="1"/>
  <c r="AD774" i="1"/>
  <c r="AD762" i="1"/>
  <c r="AD750" i="1"/>
  <c r="AD738" i="1"/>
  <c r="AD726" i="1"/>
  <c r="AD715" i="1"/>
  <c r="AD703" i="1"/>
  <c r="AD692" i="1"/>
  <c r="AD680" i="1"/>
  <c r="AD657" i="1"/>
  <c r="AD623" i="1"/>
  <c r="AD611" i="1"/>
  <c r="AD599" i="1"/>
  <c r="AD587" i="1"/>
  <c r="AD577" i="1"/>
  <c r="AD553" i="1"/>
  <c r="AD519" i="1"/>
  <c r="AD508" i="1"/>
  <c r="AD496" i="1"/>
  <c r="V470" i="1"/>
  <c r="X470" i="1" s="1"/>
  <c r="AC470" i="1" s="1"/>
  <c r="V458" i="1"/>
  <c r="X458" i="1" s="1"/>
  <c r="AC458" i="1" s="1"/>
  <c r="AD415" i="1"/>
  <c r="AD394" i="1"/>
  <c r="AD382" i="1"/>
  <c r="AD370" i="1"/>
  <c r="AD358" i="1"/>
  <c r="AD346" i="1"/>
  <c r="AD334" i="1"/>
  <c r="AD322" i="1"/>
  <c r="AD310" i="1"/>
  <c r="AD299" i="1"/>
  <c r="AD287" i="1"/>
  <c r="AD276" i="1"/>
  <c r="AD264" i="1"/>
  <c r="AD252" i="1"/>
  <c r="AD240" i="1"/>
  <c r="AD230" i="1"/>
  <c r="AD218" i="1"/>
  <c r="AD206" i="1"/>
  <c r="AD194" i="1"/>
  <c r="AD183" i="1"/>
  <c r="AD172" i="1"/>
  <c r="AD161" i="1"/>
  <c r="AD140" i="1"/>
  <c r="AD113" i="1"/>
  <c r="AD100" i="1"/>
  <c r="AD85" i="1"/>
  <c r="AD70" i="1"/>
  <c r="AD46" i="1"/>
  <c r="AD33" i="1"/>
  <c r="AD20" i="1"/>
  <c r="AD8" i="1"/>
  <c r="AD2159" i="1"/>
  <c r="AD2009" i="1"/>
  <c r="AD1987" i="1"/>
  <c r="AD1953" i="1"/>
  <c r="AD1973" i="1"/>
  <c r="AD1892" i="1"/>
  <c r="AD1846" i="1"/>
  <c r="AD1857" i="1"/>
  <c r="AD1873" i="1"/>
  <c r="AD2145" i="1"/>
  <c r="AD2150" i="1"/>
  <c r="AD1830" i="1"/>
  <c r="AD2061" i="1"/>
  <c r="AD2073" i="1"/>
  <c r="AD2084" i="1"/>
  <c r="AD2093" i="1"/>
  <c r="AD2105" i="1"/>
  <c r="AD2117" i="1"/>
  <c r="AD2125" i="1"/>
  <c r="AD2137" i="1"/>
  <c r="AD2050" i="1"/>
  <c r="AD2002" i="1"/>
  <c r="AD2017" i="1"/>
  <c r="AD1821" i="1"/>
  <c r="AD1967" i="1"/>
  <c r="AD2226" i="1"/>
  <c r="AD2235" i="1"/>
  <c r="AD2216" i="1"/>
  <c r="AD2204" i="1"/>
  <c r="AD493" i="1"/>
  <c r="AD2168" i="1"/>
  <c r="AD2178" i="1"/>
  <c r="AD2189" i="1"/>
  <c r="AD1562" i="1"/>
  <c r="AD1939" i="1"/>
  <c r="AD1588" i="1"/>
  <c r="AD2253" i="1"/>
  <c r="AD2243" i="1"/>
  <c r="AD1994" i="1"/>
  <c r="AD1814" i="1"/>
  <c r="AD1646" i="1"/>
  <c r="AD1497" i="1"/>
  <c r="AD1365" i="1"/>
  <c r="AD1237" i="1"/>
  <c r="AD1071" i="1"/>
  <c r="AD953" i="1"/>
  <c r="AD817" i="1"/>
  <c r="AD689" i="1"/>
  <c r="AD379" i="1"/>
  <c r="AD237" i="1"/>
  <c r="AD95" i="1"/>
  <c r="AD1905" i="1"/>
  <c r="AD2140" i="1"/>
  <c r="AD2213" i="1"/>
  <c r="AD1484" i="1"/>
  <c r="AD2006" i="1"/>
  <c r="AD1718" i="1"/>
  <c r="AD1605" i="1"/>
  <c r="AD1457" i="1"/>
  <c r="AD1236" i="1"/>
  <c r="AD1104" i="1"/>
  <c r="AD977" i="1"/>
  <c r="AD849" i="1"/>
  <c r="AD758" i="1"/>
  <c r="AD665" i="1"/>
  <c r="AD607" i="1"/>
  <c r="AD573" i="1"/>
  <c r="AD515" i="1"/>
  <c r="AD366" i="1"/>
  <c r="AD226" i="1"/>
  <c r="AD136" i="1"/>
  <c r="AD1977" i="1"/>
  <c r="AD1922" i="1"/>
  <c r="AD2229" i="1"/>
  <c r="AD1771" i="1"/>
  <c r="AD1788" i="1"/>
  <c r="AD1775" i="1"/>
  <c r="AD1761" i="1"/>
  <c r="AD1750" i="1"/>
  <c r="AD1738" i="1"/>
  <c r="AD1724" i="1"/>
  <c r="AD1711" i="1"/>
  <c r="AD1698" i="1"/>
  <c r="AD1687" i="1"/>
  <c r="AD1673" i="1"/>
  <c r="AD1660" i="1"/>
  <c r="AD1648" i="1"/>
  <c r="AD1635" i="1"/>
  <c r="AD1623" i="1"/>
  <c r="AD1608" i="1"/>
  <c r="AD1595" i="1"/>
  <c r="AD1580" i="1"/>
  <c r="AD1567" i="1"/>
  <c r="AD1554" i="1"/>
  <c r="AD1542" i="1"/>
  <c r="AD1528" i="1"/>
  <c r="AD1514" i="1"/>
  <c r="AD1499" i="1"/>
  <c r="AD1485" i="1"/>
  <c r="AD1472" i="1"/>
  <c r="AD1460" i="1"/>
  <c r="AD1449" i="1"/>
  <c r="AD1424" i="1"/>
  <c r="AD1411" i="1"/>
  <c r="AD1400" i="1"/>
  <c r="AD1389" i="1"/>
  <c r="AD1378" i="1"/>
  <c r="AD1366" i="1"/>
  <c r="AD1355" i="1"/>
  <c r="AD1332" i="1"/>
  <c r="AD1297" i="1"/>
  <c r="AD1285" i="1"/>
  <c r="AD1274" i="1"/>
  <c r="AD1262" i="1"/>
  <c r="AD1251" i="1"/>
  <c r="AD1239" i="1"/>
  <c r="AD1227" i="1"/>
  <c r="AD1216" i="1"/>
  <c r="AD1164" i="1"/>
  <c r="AD1153" i="1"/>
  <c r="AD1141" i="1"/>
  <c r="AD1130" i="1"/>
  <c r="AD1119" i="1"/>
  <c r="AD1107" i="1"/>
  <c r="AD1084" i="1"/>
  <c r="AD1073" i="1"/>
  <c r="AD1059" i="1"/>
  <c r="AD1048" i="1"/>
  <c r="AD1025" i="1"/>
  <c r="AD1013" i="1"/>
  <c r="AD1001" i="1"/>
  <c r="AD990" i="1"/>
  <c r="AD980" i="1"/>
  <c r="AD967" i="1"/>
  <c r="AD955" i="1"/>
  <c r="AD944" i="1"/>
  <c r="AD933" i="1"/>
  <c r="AD921" i="1"/>
  <c r="AD910" i="1"/>
  <c r="AD898" i="1"/>
  <c r="AD887" i="1"/>
  <c r="AD876" i="1"/>
  <c r="AD864" i="1"/>
  <c r="AD852" i="1"/>
  <c r="AD841" i="1"/>
  <c r="AD830" i="1"/>
  <c r="AD819" i="1"/>
  <c r="AD807" i="1"/>
  <c r="AD796" i="1"/>
  <c r="AD784" i="1"/>
  <c r="AD773" i="1"/>
  <c r="AD749" i="1"/>
  <c r="AD737" i="1"/>
  <c r="AD714" i="1"/>
  <c r="AD702" i="1"/>
  <c r="AD691" i="1"/>
  <c r="AD668" i="1"/>
  <c r="AD656" i="1"/>
  <c r="AD645" i="1"/>
  <c r="AD634" i="1"/>
  <c r="AD622" i="1"/>
  <c r="AD610" i="1"/>
  <c r="AD598" i="1"/>
  <c r="AD586" i="1"/>
  <c r="AD576" i="1"/>
  <c r="AD552" i="1"/>
  <c r="AD518" i="1"/>
  <c r="AD507" i="1"/>
  <c r="AD491" i="1"/>
  <c r="AD481" i="1"/>
  <c r="V469" i="1"/>
  <c r="X469" i="1" s="1"/>
  <c r="AC469" i="1" s="1"/>
  <c r="V457" i="1"/>
  <c r="X457" i="1" s="1"/>
  <c r="AC457" i="1" s="1"/>
  <c r="AD414" i="1"/>
  <c r="AD393" i="1"/>
  <c r="AD381" i="1"/>
  <c r="AD369" i="1"/>
  <c r="AD357" i="1"/>
  <c r="AD345" i="1"/>
  <c r="AD333" i="1"/>
  <c r="AD321" i="1"/>
  <c r="AD309" i="1"/>
  <c r="AD298" i="1"/>
  <c r="AD286" i="1"/>
  <c r="AD275" i="1"/>
  <c r="AD263" i="1"/>
  <c r="AD251" i="1"/>
  <c r="AD239" i="1"/>
  <c r="AD229" i="1"/>
  <c r="AD217" i="1"/>
  <c r="AD205" i="1"/>
  <c r="AD193" i="1"/>
  <c r="AD182" i="1"/>
  <c r="AD171" i="1"/>
  <c r="AD160" i="1"/>
  <c r="AD150" i="1"/>
  <c r="AD139" i="1"/>
  <c r="AD112" i="1"/>
  <c r="AD99" i="1"/>
  <c r="AD84" i="1"/>
  <c r="AD69" i="1"/>
  <c r="AD45" i="1"/>
  <c r="AD32" i="1"/>
  <c r="AD19" i="1"/>
  <c r="S6" i="1"/>
  <c r="AD6" i="1"/>
  <c r="AD2160" i="1"/>
  <c r="AD2010" i="1"/>
  <c r="AD1988" i="1"/>
  <c r="AD1955" i="1"/>
  <c r="AD1974" i="1"/>
  <c r="AD1893" i="1"/>
  <c r="AD1836" i="1"/>
  <c r="AD1847" i="1"/>
  <c r="AD1858" i="1"/>
  <c r="AD1874" i="1"/>
  <c r="AD2146" i="1"/>
  <c r="AD1904" i="1"/>
  <c r="AD1921" i="1"/>
  <c r="AD1831" i="1"/>
  <c r="AD2062" i="1"/>
  <c r="AD2074" i="1"/>
  <c r="AD2085" i="1"/>
  <c r="AD2094" i="1"/>
  <c r="AD2106" i="1"/>
  <c r="AD2118" i="1"/>
  <c r="AD2126" i="1"/>
  <c r="AD2138" i="1"/>
  <c r="AD2051" i="1"/>
  <c r="AD2016" i="1"/>
  <c r="AD2019" i="1"/>
  <c r="AD1887" i="1"/>
  <c r="AD1960" i="1"/>
  <c r="AD2215" i="1"/>
  <c r="AD2203" i="1"/>
  <c r="AD492" i="1"/>
  <c r="AD2169" i="1"/>
  <c r="AD2190" i="1"/>
  <c r="AD1519" i="1"/>
  <c r="AD2254" i="1"/>
  <c r="AD1882" i="1"/>
  <c r="AD1671" i="1"/>
  <c r="AD1512" i="1"/>
  <c r="AD1376" i="1"/>
  <c r="AD1225" i="1"/>
  <c r="AD1057" i="1"/>
  <c r="AD942" i="1"/>
  <c r="AD805" i="1"/>
  <c r="AD678" i="1"/>
  <c r="AD550" i="1"/>
  <c r="AD391" i="1"/>
  <c r="AD261" i="1"/>
  <c r="AD42" i="1"/>
  <c r="AD1860" i="1"/>
  <c r="AD2128" i="1"/>
  <c r="AD2180" i="1"/>
  <c r="AD2191" i="1"/>
  <c r="AD1938" i="1"/>
  <c r="AD1758" i="1"/>
  <c r="AD1619" i="1"/>
  <c r="AD1496" i="1"/>
  <c r="AD1375" i="1"/>
  <c r="AD1271" i="1"/>
  <c r="AD1150" i="1"/>
  <c r="AD1056" i="1"/>
  <c r="AD861" i="1"/>
  <c r="AD770" i="1"/>
  <c r="AD677" i="1"/>
  <c r="AD619" i="1"/>
  <c r="AD583" i="1"/>
  <c r="AD549" i="1"/>
  <c r="AD318" i="1"/>
  <c r="AD236" i="1"/>
  <c r="AD16" i="1"/>
  <c r="AD1896" i="1"/>
  <c r="AD2077" i="1"/>
  <c r="AD1968" i="1"/>
  <c r="AD60" i="1"/>
  <c r="AD1757" i="1"/>
  <c r="AD1815" i="1"/>
  <c r="AD1786" i="1"/>
  <c r="AD1774" i="1"/>
  <c r="AD1760" i="1"/>
  <c r="AD1749" i="1"/>
  <c r="AD1737" i="1"/>
  <c r="AD1723" i="1"/>
  <c r="AD1710" i="1"/>
  <c r="AD1697" i="1"/>
  <c r="AD1686" i="1"/>
  <c r="AD1672" i="1"/>
  <c r="AD1659" i="1"/>
  <c r="AD1647" i="1"/>
  <c r="AD1634" i="1"/>
  <c r="AD1621" i="1"/>
  <c r="AD1607" i="1"/>
  <c r="AD1594" i="1"/>
  <c r="AD1579" i="1"/>
  <c r="AD1566" i="1"/>
  <c r="AD1553" i="1"/>
  <c r="AD1541" i="1"/>
  <c r="AD1513" i="1"/>
  <c r="AD1498" i="1"/>
  <c r="AD1483" i="1"/>
  <c r="AD1459" i="1"/>
  <c r="AD1448" i="1"/>
  <c r="AD1423" i="1"/>
  <c r="AD1410" i="1"/>
  <c r="AD1399" i="1"/>
  <c r="AD1388" i="1"/>
  <c r="AD1377" i="1"/>
  <c r="AD1354" i="1"/>
  <c r="AD1331" i="1"/>
  <c r="AD1296" i="1"/>
  <c r="AD1284" i="1"/>
  <c r="AD1273" i="1"/>
  <c r="AD1261" i="1"/>
  <c r="AD1250" i="1"/>
  <c r="AD1238" i="1"/>
  <c r="AD1226" i="1"/>
  <c r="AD1215" i="1"/>
  <c r="AD1205" i="1"/>
  <c r="AD1163" i="1"/>
  <c r="AD1152" i="1"/>
  <c r="AD1140" i="1"/>
  <c r="AD1129" i="1"/>
  <c r="AD1118" i="1"/>
  <c r="AD1106" i="1"/>
  <c r="AD1072" i="1"/>
  <c r="AD1058" i="1"/>
  <c r="AD1047" i="1"/>
  <c r="AD1036" i="1"/>
  <c r="AD1024" i="1"/>
  <c r="AD1012" i="1"/>
  <c r="AD1000" i="1"/>
  <c r="AD989" i="1"/>
  <c r="AD979" i="1"/>
  <c r="AD966" i="1"/>
  <c r="AD954" i="1"/>
  <c r="AD943" i="1"/>
  <c r="AD932" i="1"/>
  <c r="AD920" i="1"/>
  <c r="AD909" i="1"/>
  <c r="AD886" i="1"/>
  <c r="AD875" i="1"/>
  <c r="AD863" i="1"/>
  <c r="AD851" i="1"/>
  <c r="AD840" i="1"/>
  <c r="AD829" i="1"/>
  <c r="AD818" i="1"/>
  <c r="AD806" i="1"/>
  <c r="AD795" i="1"/>
  <c r="AD772" i="1"/>
  <c r="AD748" i="1"/>
  <c r="AD736" i="1"/>
  <c r="AD725" i="1"/>
  <c r="AD713" i="1"/>
  <c r="AD701" i="1"/>
  <c r="AD690" i="1"/>
  <c r="AD679" i="1"/>
  <c r="AD667" i="1"/>
  <c r="AD633" i="1"/>
  <c r="AD621" i="1"/>
  <c r="AD609" i="1"/>
  <c r="AD597" i="1"/>
  <c r="AD585" i="1"/>
  <c r="AD575" i="1"/>
  <c r="AD551" i="1"/>
  <c r="AD517" i="1"/>
  <c r="AD506" i="1"/>
  <c r="AD490" i="1"/>
  <c r="V468" i="1"/>
  <c r="X468" i="1" s="1"/>
  <c r="AC468" i="1" s="1"/>
  <c r="AD392" i="1"/>
  <c r="AD380" i="1"/>
  <c r="AD368" i="1"/>
  <c r="AD356" i="1"/>
  <c r="AD344" i="1"/>
  <c r="AD332" i="1"/>
  <c r="AD320" i="1"/>
  <c r="AD297" i="1"/>
  <c r="AD285" i="1"/>
  <c r="AD274" i="1"/>
  <c r="AD262" i="1"/>
  <c r="AD250" i="1"/>
  <c r="AD238" i="1"/>
  <c r="AD228" i="1"/>
  <c r="AD216" i="1"/>
  <c r="AD204" i="1"/>
  <c r="AD192" i="1"/>
  <c r="AD170" i="1"/>
  <c r="AD159" i="1"/>
  <c r="AD138" i="1"/>
  <c r="AD111" i="1"/>
  <c r="AD98" i="1"/>
  <c r="AD83" i="1"/>
  <c r="AD44" i="1"/>
  <c r="AD31" i="1"/>
  <c r="AD18" i="1"/>
  <c r="AD7" i="1"/>
  <c r="AD2012" i="1"/>
  <c r="AD1989" i="1"/>
  <c r="AD1956" i="1"/>
  <c r="AD1975" i="1"/>
  <c r="AD1894" i="1"/>
  <c r="AD1837" i="1"/>
  <c r="AD1848" i="1"/>
  <c r="AD1859" i="1"/>
  <c r="AD2003" i="1"/>
  <c r="AD2151" i="1"/>
  <c r="AD2156" i="1"/>
  <c r="AD1832" i="1"/>
  <c r="AD2063" i="1"/>
  <c r="AD2075" i="1"/>
  <c r="AD2086" i="1"/>
  <c r="AD2095" i="1"/>
  <c r="AD2107" i="1"/>
  <c r="AD2119" i="1"/>
  <c r="AD2127" i="1"/>
  <c r="AD2139" i="1"/>
  <c r="AD2052" i="1"/>
  <c r="AD2018" i="1"/>
  <c r="AD2227" i="1"/>
  <c r="AD2224" i="1"/>
  <c r="AD2214" i="1"/>
  <c r="AD2202" i="1"/>
  <c r="AD2179" i="1"/>
  <c r="AD1490" i="1"/>
  <c r="AD559" i="1"/>
  <c r="AD2255" i="1"/>
  <c r="Y6" i="1"/>
  <c r="B7" i="1"/>
  <c r="Y7" i="1" s="1"/>
  <c r="A21" i="8"/>
  <c r="E20" i="8"/>
  <c r="E19" i="8"/>
  <c r="C6" i="7" l="1"/>
  <c r="A7" i="7" s="1"/>
  <c r="Q464" i="1"/>
  <c r="AA464" i="1"/>
  <c r="AA1916" i="1"/>
  <c r="Q1916" i="1"/>
  <c r="AA475" i="1"/>
  <c r="Q475" i="1"/>
  <c r="Q66" i="1"/>
  <c r="AA66" i="1"/>
  <c r="AA457" i="1"/>
  <c r="Q457" i="1"/>
  <c r="AA110" i="1"/>
  <c r="Q110" i="1"/>
  <c r="Q68" i="1"/>
  <c r="AA68" i="1"/>
  <c r="Q91" i="1"/>
  <c r="AA91" i="1"/>
  <c r="AA458" i="1"/>
  <c r="Q458" i="1"/>
  <c r="AA469" i="1"/>
  <c r="Q469" i="1"/>
  <c r="AA470" i="1"/>
  <c r="Q470" i="1"/>
  <c r="AA461" i="1"/>
  <c r="Q461" i="1"/>
  <c r="AA462" i="1"/>
  <c r="Q462" i="1"/>
  <c r="AA67" i="1"/>
  <c r="Q67" i="1"/>
  <c r="AA474" i="1"/>
  <c r="Q474" i="1"/>
  <c r="AD1918" i="1"/>
  <c r="AA1918" i="1"/>
  <c r="Q1918" i="1"/>
  <c r="AA1899" i="1"/>
  <c r="Q1899" i="1"/>
  <c r="AA460" i="1"/>
  <c r="Q460" i="1"/>
  <c r="AA473" i="1"/>
  <c r="Q473" i="1"/>
  <c r="AD1899" i="1"/>
  <c r="AA465" i="1"/>
  <c r="Q465" i="1"/>
  <c r="AD103" i="1"/>
  <c r="Q103" i="1"/>
  <c r="AA103" i="1"/>
  <c r="AD451" i="1"/>
  <c r="AA451" i="1"/>
  <c r="Q451" i="1"/>
  <c r="AA467" i="1"/>
  <c r="Q467" i="1"/>
  <c r="AA472" i="1"/>
  <c r="Q472" i="1"/>
  <c r="AD89" i="1"/>
  <c r="Q89" i="1"/>
  <c r="AA89" i="1"/>
  <c r="AD1916" i="1"/>
  <c r="AA459" i="1"/>
  <c r="Q459" i="1"/>
  <c r="AA471" i="1"/>
  <c r="Q471" i="1"/>
  <c r="AA466" i="1"/>
  <c r="Q466" i="1"/>
  <c r="AA463" i="1"/>
  <c r="Q463" i="1"/>
  <c r="AA1917" i="1"/>
  <c r="Q1917" i="1"/>
  <c r="AD91" i="1"/>
  <c r="AA468" i="1"/>
  <c r="Q468" i="1"/>
  <c r="AD66" i="1"/>
  <c r="AD68" i="1"/>
  <c r="AA87" i="1"/>
  <c r="Q87" i="1"/>
  <c r="AD2023" i="1"/>
  <c r="Q2023" i="1"/>
  <c r="AA2023" i="1"/>
  <c r="Q2025" i="1"/>
  <c r="AA2025" i="1"/>
  <c r="Q2026" i="1"/>
  <c r="AA2026" i="1"/>
  <c r="Q2024" i="1"/>
  <c r="AA2024" i="1"/>
  <c r="AD2027" i="1"/>
  <c r="Q2027" i="1"/>
  <c r="AA2027" i="1"/>
  <c r="AD1741" i="1"/>
  <c r="Q1741" i="1"/>
  <c r="AA1741" i="1"/>
  <c r="Q1680" i="1"/>
  <c r="AA1680" i="1"/>
  <c r="AD1679" i="1"/>
  <c r="Q1679" i="1"/>
  <c r="AA1679" i="1"/>
  <c r="E3" i="9"/>
  <c r="D3" i="9"/>
  <c r="AD1680" i="1"/>
  <c r="AD1787" i="1"/>
  <c r="AA1787" i="1"/>
  <c r="Q1787" i="1"/>
  <c r="AD2028" i="1"/>
  <c r="AA2028" i="1"/>
  <c r="Q2028" i="1"/>
  <c r="AD469" i="1"/>
  <c r="AD466" i="1"/>
  <c r="AD463" i="1"/>
  <c r="AD475" i="1"/>
  <c r="AD474" i="1"/>
  <c r="AD467" i="1"/>
  <c r="AD464" i="1"/>
  <c r="AD470" i="1"/>
  <c r="AD457" i="1"/>
  <c r="AD462" i="1"/>
  <c r="AD468" i="1"/>
  <c r="AD471" i="1"/>
  <c r="AD460" i="1"/>
  <c r="AD461" i="1"/>
  <c r="AD465" i="1"/>
  <c r="S7" i="1"/>
  <c r="AD458" i="1"/>
  <c r="AD472" i="1"/>
  <c r="AD473" i="1"/>
  <c r="AD459" i="1"/>
  <c r="Y350" i="9"/>
  <c r="A7" i="1"/>
  <c r="B8" i="1"/>
  <c r="A22" i="8"/>
  <c r="E21" i="8"/>
  <c r="C7" i="7" l="1"/>
  <c r="A8" i="7" s="1"/>
  <c r="B7" i="7"/>
  <c r="D7" i="7" s="1"/>
  <c r="E4" i="9"/>
  <c r="D4" i="9"/>
  <c r="F3" i="9"/>
  <c r="S8" i="1"/>
  <c r="D5" i="9" s="1"/>
  <c r="B9" i="1"/>
  <c r="A8" i="1"/>
  <c r="Y8" i="1"/>
  <c r="A23" i="8"/>
  <c r="E22" i="8"/>
  <c r="C8" i="7" l="1"/>
  <c r="A9" i="7" s="1"/>
  <c r="B8" i="7"/>
  <c r="D8" i="7" s="1"/>
  <c r="E5" i="9"/>
  <c r="F5" i="9" s="1"/>
  <c r="F4" i="9"/>
  <c r="S9" i="1"/>
  <c r="D6" i="9" s="1"/>
  <c r="B10" i="1"/>
  <c r="A9" i="1"/>
  <c r="Y9" i="1"/>
  <c r="A24" i="8"/>
  <c r="E23" i="8"/>
  <c r="C9" i="7" l="1"/>
  <c r="A10" i="7" s="1"/>
  <c r="B9" i="7"/>
  <c r="D9" i="7" s="1"/>
  <c r="E6" i="9"/>
  <c r="F6" i="9" s="1"/>
  <c r="S10" i="1"/>
  <c r="Y10" i="1"/>
  <c r="A10" i="1"/>
  <c r="B11" i="1"/>
  <c r="E24" i="8"/>
  <c r="A25" i="8"/>
  <c r="C10" i="7" l="1"/>
  <c r="A11" i="7" s="1"/>
  <c r="B10" i="7"/>
  <c r="D10" i="7" s="1"/>
  <c r="S11" i="1"/>
  <c r="Y11" i="1"/>
  <c r="B12" i="1"/>
  <c r="A11" i="1"/>
  <c r="E25" i="8"/>
  <c r="A26" i="8"/>
  <c r="C11" i="7" l="1"/>
  <c r="A12" i="7" s="1"/>
  <c r="B11" i="7"/>
  <c r="D11" i="7" s="1"/>
  <c r="S12" i="1"/>
  <c r="Y12" i="1"/>
  <c r="B13" i="1"/>
  <c r="A12" i="1"/>
  <c r="E26" i="8"/>
  <c r="A27" i="8"/>
  <c r="C12" i="7" l="1"/>
  <c r="A13" i="7" s="1"/>
  <c r="B12" i="7"/>
  <c r="D12" i="7" s="1"/>
  <c r="S13" i="1"/>
  <c r="Y13" i="1"/>
  <c r="B14" i="1"/>
  <c r="A13" i="1"/>
  <c r="E27" i="8"/>
  <c r="A28" i="8"/>
  <c r="C13" i="7" l="1"/>
  <c r="A14" i="7" s="1"/>
  <c r="B13" i="7"/>
  <c r="D13" i="7" s="1"/>
  <c r="S14" i="1"/>
  <c r="Y14" i="1"/>
  <c r="B15" i="1"/>
  <c r="A14" i="1"/>
  <c r="E28" i="8"/>
  <c r="A29" i="8"/>
  <c r="E29" i="8" s="1"/>
  <c r="C14" i="7" l="1"/>
  <c r="A15" i="7" s="1"/>
  <c r="B14" i="7"/>
  <c r="D14" i="7" s="1"/>
  <c r="S15" i="1"/>
  <c r="Y15" i="1"/>
  <c r="A15" i="1"/>
  <c r="B16" i="1"/>
  <c r="C15" i="7" l="1"/>
  <c r="A16" i="7" s="1"/>
  <c r="B15" i="7"/>
  <c r="D15" i="7" s="1"/>
  <c r="S16" i="1"/>
  <c r="Y16" i="1"/>
  <c r="A16" i="1"/>
  <c r="B17" i="1"/>
  <c r="B16" i="7" l="1"/>
  <c r="D16" i="7" s="1"/>
  <c r="C16" i="7"/>
  <c r="A17" i="7" s="1"/>
  <c r="D7" i="9"/>
  <c r="E7" i="9"/>
  <c r="S17" i="1"/>
  <c r="Y17" i="1"/>
  <c r="A17" i="1"/>
  <c r="B18" i="1"/>
  <c r="C17" i="7" l="1"/>
  <c r="A18" i="7" s="1"/>
  <c r="B17" i="7"/>
  <c r="D17" i="7" s="1"/>
  <c r="E8" i="9"/>
  <c r="S18" i="1"/>
  <c r="Y18" i="1"/>
  <c r="A18" i="1"/>
  <c r="B19" i="1"/>
  <c r="C18" i="7" l="1"/>
  <c r="A19" i="7" s="1"/>
  <c r="B18" i="7"/>
  <c r="D18" i="7" s="1"/>
  <c r="S19" i="1"/>
  <c r="Y19" i="1"/>
  <c r="A19" i="1"/>
  <c r="B20" i="1"/>
  <c r="C19" i="7" l="1"/>
  <c r="A20" i="7" s="1"/>
  <c r="B19" i="7"/>
  <c r="D19" i="7" s="1"/>
  <c r="S20" i="1"/>
  <c r="Y20" i="1"/>
  <c r="B21" i="1"/>
  <c r="A20" i="1"/>
  <c r="C20" i="7" l="1"/>
  <c r="A21" i="7" s="1"/>
  <c r="B20" i="7"/>
  <c r="D20" i="7" s="1"/>
  <c r="S21" i="1"/>
  <c r="S22" i="1" s="1"/>
  <c r="S23" i="1" s="1"/>
  <c r="S24" i="1" s="1"/>
  <c r="S25" i="1" s="1"/>
  <c r="Y21" i="1"/>
  <c r="B22" i="1"/>
  <c r="A21" i="1"/>
  <c r="C21" i="7" l="1"/>
  <c r="A22" i="7" s="1"/>
  <c r="B21" i="7"/>
  <c r="D21" i="7" s="1"/>
  <c r="Y22" i="1"/>
  <c r="A22" i="1"/>
  <c r="B23" i="1"/>
  <c r="S26" i="1"/>
  <c r="C22" i="7" l="1"/>
  <c r="A23" i="7" s="1"/>
  <c r="B22" i="7"/>
  <c r="D22" i="7" s="1"/>
  <c r="Y23" i="1"/>
  <c r="A23" i="1"/>
  <c r="B24" i="1"/>
  <c r="B25" i="1" s="1"/>
  <c r="S27" i="1"/>
  <c r="C23" i="7" l="1"/>
  <c r="A24" i="7" s="1"/>
  <c r="B23" i="7"/>
  <c r="D23" i="7" s="1"/>
  <c r="A25" i="1"/>
  <c r="Y25" i="1"/>
  <c r="Y24" i="1"/>
  <c r="A24" i="1"/>
  <c r="S28" i="1"/>
  <c r="C24" i="7" l="1"/>
  <c r="A25" i="7" s="1"/>
  <c r="B24" i="7"/>
  <c r="D24" i="7" s="1"/>
  <c r="B26" i="1"/>
  <c r="S29" i="1"/>
  <c r="C25" i="7" l="1"/>
  <c r="A26" i="7" s="1"/>
  <c r="B25" i="7"/>
  <c r="D25" i="7" s="1"/>
  <c r="Y26" i="1"/>
  <c r="A26" i="1"/>
  <c r="B27" i="1"/>
  <c r="S30" i="1"/>
  <c r="C26" i="7" l="1"/>
  <c r="A27" i="7" s="1"/>
  <c r="B26" i="7"/>
  <c r="D26" i="7" s="1"/>
  <c r="Y27" i="1"/>
  <c r="B28" i="1"/>
  <c r="A27" i="1"/>
  <c r="S31" i="1"/>
  <c r="C27" i="7" l="1"/>
  <c r="A28" i="7" s="1"/>
  <c r="B27" i="7"/>
  <c r="D27" i="7" s="1"/>
  <c r="Y28" i="1"/>
  <c r="B29" i="1"/>
  <c r="A28" i="1"/>
  <c r="S32" i="1"/>
  <c r="C28" i="7" l="1"/>
  <c r="A29" i="7" s="1"/>
  <c r="B28" i="7"/>
  <c r="D28" i="7" s="1"/>
  <c r="Y29" i="1"/>
  <c r="B30" i="1"/>
  <c r="A29" i="1"/>
  <c r="S33" i="1"/>
  <c r="C29" i="7" l="1"/>
  <c r="A30" i="7" s="1"/>
  <c r="B29" i="7"/>
  <c r="D29" i="7" s="1"/>
  <c r="Y30" i="1"/>
  <c r="A30" i="1"/>
  <c r="B31" i="1"/>
  <c r="S34" i="1"/>
  <c r="B30" i="7" l="1"/>
  <c r="D30" i="7" s="1"/>
  <c r="C30" i="7"/>
  <c r="A31" i="7" s="1"/>
  <c r="Y31" i="1"/>
  <c r="A31" i="1"/>
  <c r="B32" i="1"/>
  <c r="S35" i="1"/>
  <c r="C31" i="7" l="1"/>
  <c r="A32" i="7" s="1"/>
  <c r="B31" i="7"/>
  <c r="D31" i="7" s="1"/>
  <c r="Y32" i="1"/>
  <c r="B33" i="1"/>
  <c r="A32" i="1"/>
  <c r="S36" i="1"/>
  <c r="C32" i="7" l="1"/>
  <c r="A33" i="7" s="1"/>
  <c r="B32" i="7"/>
  <c r="D32" i="7" s="1"/>
  <c r="Y33" i="1"/>
  <c r="A33" i="1"/>
  <c r="B34" i="1"/>
  <c r="S37" i="1"/>
  <c r="B33" i="7" l="1"/>
  <c r="D33" i="7" s="1"/>
  <c r="C33" i="7"/>
  <c r="A34" i="7" s="1"/>
  <c r="Y34" i="1"/>
  <c r="A34" i="1"/>
  <c r="B35" i="1"/>
  <c r="S38" i="1"/>
  <c r="C34" i="7" l="1"/>
  <c r="A35" i="7" s="1"/>
  <c r="B34" i="7"/>
  <c r="D34" i="7" s="1"/>
  <c r="Y35" i="1"/>
  <c r="B36" i="1"/>
  <c r="A35" i="1"/>
  <c r="S39" i="1"/>
  <c r="C35" i="7" l="1"/>
  <c r="A36" i="7" s="1"/>
  <c r="B35" i="7"/>
  <c r="D35" i="7" s="1"/>
  <c r="Y36" i="1"/>
  <c r="B37" i="1"/>
  <c r="A36" i="1"/>
  <c r="S40" i="1"/>
  <c r="C36" i="7" l="1"/>
  <c r="A37" i="7" s="1"/>
  <c r="B36" i="7"/>
  <c r="D36" i="7" s="1"/>
  <c r="Y37" i="1"/>
  <c r="A37" i="1"/>
  <c r="B38" i="1"/>
  <c r="S41" i="1"/>
  <c r="C37" i="7" l="1"/>
  <c r="A38" i="7" s="1"/>
  <c r="B37" i="7"/>
  <c r="D37" i="7" s="1"/>
  <c r="Y38" i="1"/>
  <c r="A38" i="1"/>
  <c r="B39" i="1"/>
  <c r="S42" i="1"/>
  <c r="S43" i="1" s="1"/>
  <c r="C38" i="7" l="1"/>
  <c r="A39" i="7" s="1"/>
  <c r="B38" i="7"/>
  <c r="D38" i="7" s="1"/>
  <c r="Y39" i="1"/>
  <c r="B40" i="1"/>
  <c r="A39" i="1"/>
  <c r="C39" i="7" l="1"/>
  <c r="A40" i="7" s="1"/>
  <c r="B39" i="7"/>
  <c r="D39" i="7" s="1"/>
  <c r="Y40" i="1"/>
  <c r="A40" i="1"/>
  <c r="B41" i="1"/>
  <c r="S44" i="1"/>
  <c r="C40" i="7" l="1"/>
  <c r="A41" i="7" s="1"/>
  <c r="B40" i="7"/>
  <c r="D40" i="7" s="1"/>
  <c r="Y41" i="1"/>
  <c r="A41" i="1"/>
  <c r="B42" i="1"/>
  <c r="B43" i="1" s="1"/>
  <c r="S45" i="1"/>
  <c r="B41" i="7" l="1"/>
  <c r="D41" i="7" s="1"/>
  <c r="C41" i="7"/>
  <c r="A42" i="7" s="1"/>
  <c r="A43" i="1"/>
  <c r="Y43" i="1"/>
  <c r="Y42" i="1"/>
  <c r="A42" i="1"/>
  <c r="S46" i="1"/>
  <c r="C42" i="7" l="1"/>
  <c r="A43" i="7" s="1"/>
  <c r="B42" i="7"/>
  <c r="D42" i="7" s="1"/>
  <c r="B44" i="1"/>
  <c r="S47" i="1"/>
  <c r="C43" i="7" l="1"/>
  <c r="A44" i="7" s="1"/>
  <c r="B43" i="7"/>
  <c r="D43" i="7" s="1"/>
  <c r="Y44" i="1"/>
  <c r="B45" i="1"/>
  <c r="A44" i="1"/>
  <c r="S48" i="1"/>
  <c r="C44" i="7" l="1"/>
  <c r="A45" i="7" s="1"/>
  <c r="B44" i="7"/>
  <c r="D44" i="7" s="1"/>
  <c r="Y45" i="1"/>
  <c r="B46" i="1"/>
  <c r="A45" i="1"/>
  <c r="S49" i="1"/>
  <c r="C45" i="7" l="1"/>
  <c r="A46" i="7" s="1"/>
  <c r="B45" i="7"/>
  <c r="D45" i="7" s="1"/>
  <c r="Y46" i="1"/>
  <c r="A46" i="1"/>
  <c r="B47" i="1"/>
  <c r="S50" i="1"/>
  <c r="C46" i="7" l="1"/>
  <c r="A47" i="7" s="1"/>
  <c r="B46" i="7"/>
  <c r="D46" i="7" s="1"/>
  <c r="Y47" i="1"/>
  <c r="A47" i="1"/>
  <c r="B48" i="1"/>
  <c r="S51" i="1"/>
  <c r="C47" i="7" l="1"/>
  <c r="A48" i="7" s="1"/>
  <c r="B47" i="7"/>
  <c r="D47" i="7" s="1"/>
  <c r="Y48" i="1"/>
  <c r="B49" i="1"/>
  <c r="A48" i="1"/>
  <c r="S52" i="1"/>
  <c r="B48" i="7" l="1"/>
  <c r="D48" i="7" s="1"/>
  <c r="C48" i="7"/>
  <c r="A49" i="7" s="1"/>
  <c r="Y49" i="1"/>
  <c r="B50" i="1"/>
  <c r="A49" i="1"/>
  <c r="S53" i="1"/>
  <c r="S54" i="1" s="1"/>
  <c r="S55" i="1" s="1"/>
  <c r="C49" i="7" l="1"/>
  <c r="A50" i="7" s="1"/>
  <c r="B49" i="7"/>
  <c r="D49" i="7" s="1"/>
  <c r="Y50" i="1"/>
  <c r="A50" i="1"/>
  <c r="B51" i="1"/>
  <c r="C50" i="7" l="1"/>
  <c r="A51" i="7" s="1"/>
  <c r="B50" i="7"/>
  <c r="D50" i="7" s="1"/>
  <c r="Y51" i="1"/>
  <c r="A51" i="1"/>
  <c r="B52" i="1"/>
  <c r="B51" i="7" l="1"/>
  <c r="D51" i="7" s="1"/>
  <c r="C51" i="7"/>
  <c r="A52" i="7" s="1"/>
  <c r="Y52" i="1"/>
  <c r="B53" i="1"/>
  <c r="B54" i="1" s="1"/>
  <c r="A52" i="1"/>
  <c r="S56" i="1"/>
  <c r="C52" i="7" l="1"/>
  <c r="A53" i="7" s="1"/>
  <c r="B52" i="7"/>
  <c r="D52" i="7" s="1"/>
  <c r="Y54" i="1"/>
  <c r="B55" i="1"/>
  <c r="A54" i="1"/>
  <c r="Y53" i="1"/>
  <c r="A53" i="1"/>
  <c r="S57" i="1"/>
  <c r="C53" i="7" l="1"/>
  <c r="A54" i="7" s="1"/>
  <c r="B53" i="7"/>
  <c r="D53" i="7" s="1"/>
  <c r="A55" i="1"/>
  <c r="Y55" i="1"/>
  <c r="S58" i="1"/>
  <c r="C54" i="7" l="1"/>
  <c r="A55" i="7" s="1"/>
  <c r="B54" i="7"/>
  <c r="D54" i="7" s="1"/>
  <c r="B56" i="1"/>
  <c r="S59" i="1"/>
  <c r="C55" i="7" l="1"/>
  <c r="A56" i="7" s="1"/>
  <c r="B55" i="7"/>
  <c r="D55" i="7" s="1"/>
  <c r="Y56" i="1"/>
  <c r="B57" i="1"/>
  <c r="A56" i="1"/>
  <c r="S60" i="1"/>
  <c r="S61" i="1" s="1"/>
  <c r="S62" i="1" s="1"/>
  <c r="C56" i="7" l="1"/>
  <c r="A57" i="7" s="1"/>
  <c r="B56" i="7"/>
  <c r="D56" i="7" s="1"/>
  <c r="Y57" i="1"/>
  <c r="A57" i="1"/>
  <c r="B58" i="1"/>
  <c r="C57" i="7" l="1"/>
  <c r="A58" i="7" s="1"/>
  <c r="B57" i="7"/>
  <c r="D57" i="7" s="1"/>
  <c r="Y58" i="1"/>
  <c r="A58" i="1"/>
  <c r="B59" i="1"/>
  <c r="C58" i="7" l="1"/>
  <c r="A59" i="7" s="1"/>
  <c r="B58" i="7"/>
  <c r="D58" i="7" s="1"/>
  <c r="Y59" i="1"/>
  <c r="B60" i="1"/>
  <c r="B61" i="1" s="1"/>
  <c r="A59" i="1"/>
  <c r="S63" i="1"/>
  <c r="B59" i="7" l="1"/>
  <c r="D59" i="7" s="1"/>
  <c r="C59" i="7"/>
  <c r="A60" i="7" s="1"/>
  <c r="Y61" i="1"/>
  <c r="B62" i="1"/>
  <c r="A61" i="1"/>
  <c r="Y60" i="1"/>
  <c r="A60" i="1"/>
  <c r="S64" i="1"/>
  <c r="C60" i="7" l="1"/>
  <c r="A61" i="7" s="1"/>
  <c r="B60" i="7"/>
  <c r="D60" i="7" s="1"/>
  <c r="Y62" i="1"/>
  <c r="A62" i="1"/>
  <c r="S65" i="1"/>
  <c r="C61" i="7" l="1"/>
  <c r="A62" i="7" s="1"/>
  <c r="B61" i="7"/>
  <c r="D61" i="7" s="1"/>
  <c r="B63" i="1"/>
  <c r="S66" i="1"/>
  <c r="B62" i="7" l="1"/>
  <c r="D62" i="7" s="1"/>
  <c r="C62" i="7"/>
  <c r="A63" i="7" s="1"/>
  <c r="Y63" i="1"/>
  <c r="B64" i="1"/>
  <c r="A63" i="1"/>
  <c r="S67" i="1"/>
  <c r="C63" i="7" l="1"/>
  <c r="A64" i="7" s="1"/>
  <c r="B63" i="7"/>
  <c r="D63" i="7" s="1"/>
  <c r="Y64" i="1"/>
  <c r="B65" i="1"/>
  <c r="A64" i="1"/>
  <c r="S68" i="1"/>
  <c r="C64" i="7" l="1"/>
  <c r="A65" i="7" s="1"/>
  <c r="B64" i="7"/>
  <c r="D64" i="7" s="1"/>
  <c r="Y65" i="1"/>
  <c r="A65" i="1"/>
  <c r="B66" i="1"/>
  <c r="S69" i="1"/>
  <c r="C65" i="7" l="1"/>
  <c r="A66" i="7" s="1"/>
  <c r="B65" i="7"/>
  <c r="D65" i="7" s="1"/>
  <c r="Y66" i="1"/>
  <c r="A66" i="1"/>
  <c r="B67" i="1"/>
  <c r="S70" i="1"/>
  <c r="S71" i="1" s="1"/>
  <c r="B66" i="7" l="1"/>
  <c r="D66" i="7" s="1"/>
  <c r="C66" i="7"/>
  <c r="A67" i="7" s="1"/>
  <c r="Y67" i="1"/>
  <c r="A67" i="1"/>
  <c r="B68" i="1"/>
  <c r="C67" i="7" l="1"/>
  <c r="A68" i="7" s="1"/>
  <c r="B67" i="7"/>
  <c r="D67" i="7" s="1"/>
  <c r="Y68" i="1"/>
  <c r="A68" i="1"/>
  <c r="B69" i="1"/>
  <c r="S72" i="1"/>
  <c r="C68" i="7" l="1"/>
  <c r="A69" i="7" s="1"/>
  <c r="B68" i="7"/>
  <c r="D68" i="7" s="1"/>
  <c r="Y69" i="1"/>
  <c r="B70" i="1"/>
  <c r="B71" i="1" s="1"/>
  <c r="A69" i="1"/>
  <c r="S73" i="1"/>
  <c r="C69" i="7" l="1"/>
  <c r="A70" i="7" s="1"/>
  <c r="B69" i="7"/>
  <c r="D69" i="7" s="1"/>
  <c r="Y71" i="1"/>
  <c r="A71" i="1"/>
  <c r="Y70" i="1"/>
  <c r="A70" i="1"/>
  <c r="S74" i="1"/>
  <c r="S75" i="1" s="1"/>
  <c r="C70" i="7" l="1"/>
  <c r="A71" i="7" s="1"/>
  <c r="B70" i="7"/>
  <c r="D70" i="7" s="1"/>
  <c r="B72" i="1"/>
  <c r="C71" i="7" l="1"/>
  <c r="A72" i="7" s="1"/>
  <c r="B71" i="7"/>
  <c r="D71" i="7" s="1"/>
  <c r="Y72" i="1"/>
  <c r="B73" i="1"/>
  <c r="A72" i="1"/>
  <c r="S76" i="1"/>
  <c r="C72" i="7" l="1"/>
  <c r="A73" i="7" s="1"/>
  <c r="B72" i="7"/>
  <c r="D72" i="7" s="1"/>
  <c r="Y73" i="1"/>
  <c r="A73" i="1"/>
  <c r="B74" i="1"/>
  <c r="B75" i="1" s="1"/>
  <c r="S77" i="1"/>
  <c r="C73" i="7" l="1"/>
  <c r="A74" i="7" s="1"/>
  <c r="B73" i="7"/>
  <c r="D73" i="7" s="1"/>
  <c r="A75" i="1"/>
  <c r="Y75" i="1"/>
  <c r="Y74" i="1"/>
  <c r="A74" i="1"/>
  <c r="S78" i="1"/>
  <c r="C74" i="7" l="1"/>
  <c r="A75" i="7" s="1"/>
  <c r="B74" i="7"/>
  <c r="D74" i="7" s="1"/>
  <c r="B76" i="1"/>
  <c r="S79" i="1"/>
  <c r="C75" i="7" l="1"/>
  <c r="A76" i="7" s="1"/>
  <c r="B75" i="7"/>
  <c r="D75" i="7" s="1"/>
  <c r="Y76" i="1"/>
  <c r="A76" i="1"/>
  <c r="B77" i="1"/>
  <c r="S80" i="1"/>
  <c r="C76" i="7" l="1"/>
  <c r="A77" i="7" s="1"/>
  <c r="B76" i="7"/>
  <c r="D76" i="7" s="1"/>
  <c r="Y77" i="1"/>
  <c r="A77" i="1"/>
  <c r="B78" i="1"/>
  <c r="S81" i="1"/>
  <c r="S82" i="1" s="1"/>
  <c r="B77" i="7" l="1"/>
  <c r="D77" i="7" s="1"/>
  <c r="C77" i="7"/>
  <c r="A78" i="7" s="1"/>
  <c r="Y78" i="1"/>
  <c r="B79" i="1"/>
  <c r="A78" i="1"/>
  <c r="C78" i="7" l="1"/>
  <c r="A79" i="7" s="1"/>
  <c r="B78" i="7"/>
  <c r="D78" i="7" s="1"/>
  <c r="Y79" i="1"/>
  <c r="A79" i="1"/>
  <c r="B80" i="1"/>
  <c r="S83" i="1"/>
  <c r="C79" i="7" l="1"/>
  <c r="A80" i="7" s="1"/>
  <c r="B79" i="7"/>
  <c r="D79" i="7" s="1"/>
  <c r="Y80" i="1"/>
  <c r="A80" i="1"/>
  <c r="B81" i="1"/>
  <c r="B82" i="1" s="1"/>
  <c r="S84" i="1"/>
  <c r="C80" i="7" l="1"/>
  <c r="A81" i="7" s="1"/>
  <c r="B80" i="7"/>
  <c r="D80" i="7" s="1"/>
  <c r="Y82" i="1"/>
  <c r="A82" i="1"/>
  <c r="Y81" i="1"/>
  <c r="A81" i="1"/>
  <c r="S85" i="1"/>
  <c r="C81" i="7" l="1"/>
  <c r="A82" i="7" s="1"/>
  <c r="B81" i="7"/>
  <c r="D81" i="7" s="1"/>
  <c r="B83" i="1"/>
  <c r="S86" i="1"/>
  <c r="C82" i="7" l="1"/>
  <c r="A83" i="7" s="1"/>
  <c r="B82" i="7"/>
  <c r="D82" i="7" s="1"/>
  <c r="Y83" i="1"/>
  <c r="A83" i="1"/>
  <c r="B84" i="1"/>
  <c r="S87" i="1"/>
  <c r="C83" i="7" l="1"/>
  <c r="A84" i="7" s="1"/>
  <c r="B83" i="7"/>
  <c r="D83" i="7" s="1"/>
  <c r="Y84" i="1"/>
  <c r="B85" i="1"/>
  <c r="A84" i="1"/>
  <c r="S88" i="1"/>
  <c r="B84" i="7" l="1"/>
  <c r="D84" i="7" s="1"/>
  <c r="C84" i="7"/>
  <c r="A85" i="7" s="1"/>
  <c r="Y85" i="1"/>
  <c r="B86" i="1"/>
  <c r="A85" i="1"/>
  <c r="S89" i="1"/>
  <c r="C85" i="7" l="1"/>
  <c r="A86" i="7" s="1"/>
  <c r="B85" i="7"/>
  <c r="D85" i="7" s="1"/>
  <c r="Y86" i="1"/>
  <c r="A86" i="1"/>
  <c r="B87" i="1"/>
  <c r="S90" i="1"/>
  <c r="C86" i="7" l="1"/>
  <c r="A87" i="7" s="1"/>
  <c r="B86" i="7"/>
  <c r="D86" i="7" s="1"/>
  <c r="Y87" i="1"/>
  <c r="A87" i="1"/>
  <c r="B88" i="1"/>
  <c r="S91" i="1"/>
  <c r="B87" i="7" l="1"/>
  <c r="D87" i="7" s="1"/>
  <c r="C87" i="7"/>
  <c r="A88" i="7" s="1"/>
  <c r="Y88" i="1"/>
  <c r="B89" i="1"/>
  <c r="A88" i="1"/>
  <c r="S92" i="1"/>
  <c r="C88" i="7" l="1"/>
  <c r="A89" i="7" s="1"/>
  <c r="B88" i="7"/>
  <c r="D88" i="7" s="1"/>
  <c r="Y89" i="1"/>
  <c r="A89" i="1"/>
  <c r="B90" i="1"/>
  <c r="S93" i="1"/>
  <c r="C89" i="7" l="1"/>
  <c r="A90" i="7" s="1"/>
  <c r="B89" i="7"/>
  <c r="D89" i="7" s="1"/>
  <c r="Y90" i="1"/>
  <c r="A90" i="1"/>
  <c r="B91" i="1"/>
  <c r="S94" i="1"/>
  <c r="C90" i="7" l="1"/>
  <c r="A91" i="7" s="1"/>
  <c r="B90" i="7"/>
  <c r="D90" i="7" s="1"/>
  <c r="Y91" i="1"/>
  <c r="B92" i="1"/>
  <c r="A91" i="1"/>
  <c r="S95" i="1"/>
  <c r="C91" i="7" l="1"/>
  <c r="A92" i="7" s="1"/>
  <c r="B91" i="7"/>
  <c r="D91" i="7" s="1"/>
  <c r="Y92" i="1"/>
  <c r="B93" i="1"/>
  <c r="A92" i="1"/>
  <c r="S96" i="1"/>
  <c r="C92" i="7" l="1"/>
  <c r="A93" i="7" s="1"/>
  <c r="B92" i="7"/>
  <c r="D92" i="7" s="1"/>
  <c r="Y93" i="1"/>
  <c r="A93" i="1"/>
  <c r="B94" i="1"/>
  <c r="S97" i="1"/>
  <c r="C93" i="7" l="1"/>
  <c r="A94" i="7" s="1"/>
  <c r="B93" i="7"/>
  <c r="D93" i="7" s="1"/>
  <c r="Y94" i="1"/>
  <c r="A94" i="1"/>
  <c r="B95" i="1"/>
  <c r="S98" i="1"/>
  <c r="C94" i="7" l="1"/>
  <c r="A95" i="7" s="1"/>
  <c r="B94" i="7"/>
  <c r="D94" i="7" s="1"/>
  <c r="Y95" i="1"/>
  <c r="B96" i="1"/>
  <c r="A95" i="1"/>
  <c r="S99" i="1"/>
  <c r="B95" i="7" l="1"/>
  <c r="D95" i="7" s="1"/>
  <c r="C95" i="7"/>
  <c r="A96" i="7" s="1"/>
  <c r="Y96" i="1"/>
  <c r="B97" i="1"/>
  <c r="A96" i="1"/>
  <c r="S100" i="1"/>
  <c r="C96" i="7" l="1"/>
  <c r="A97" i="7" s="1"/>
  <c r="B96" i="7"/>
  <c r="D96" i="7" s="1"/>
  <c r="Y97" i="1"/>
  <c r="A97" i="1"/>
  <c r="B98" i="1"/>
  <c r="S101" i="1"/>
  <c r="C97" i="7" l="1"/>
  <c r="A98" i="7" s="1"/>
  <c r="B97" i="7"/>
  <c r="D97" i="7" s="1"/>
  <c r="Y98" i="1"/>
  <c r="B99" i="1"/>
  <c r="A98" i="1"/>
  <c r="S102" i="1"/>
  <c r="C98" i="7" l="1"/>
  <c r="A99" i="7" s="1"/>
  <c r="B98" i="7"/>
  <c r="D98" i="7" s="1"/>
  <c r="Y99" i="1"/>
  <c r="B100" i="1"/>
  <c r="A99" i="1"/>
  <c r="S103" i="1"/>
  <c r="C99" i="7" l="1"/>
  <c r="A100" i="7" s="1"/>
  <c r="B99" i="7"/>
  <c r="D99" i="7" s="1"/>
  <c r="Y100" i="1"/>
  <c r="A100" i="1"/>
  <c r="B101" i="1"/>
  <c r="S104" i="1"/>
  <c r="C100" i="7" l="1"/>
  <c r="A101" i="7" s="1"/>
  <c r="B100" i="7"/>
  <c r="D100" i="7" s="1"/>
  <c r="Y101" i="1"/>
  <c r="A101" i="1"/>
  <c r="B102" i="1"/>
  <c r="S105" i="1"/>
  <c r="S106" i="1" s="1"/>
  <c r="C101" i="7" l="1"/>
  <c r="A102" i="7" s="1"/>
  <c r="B101" i="7"/>
  <c r="D101" i="7" s="1"/>
  <c r="Y102" i="1"/>
  <c r="B103" i="1"/>
  <c r="A102" i="1"/>
  <c r="B102" i="7" l="1"/>
  <c r="D102" i="7" s="1"/>
  <c r="C102" i="7"/>
  <c r="A103" i="7" s="1"/>
  <c r="Y103" i="1"/>
  <c r="A103" i="1"/>
  <c r="B104" i="1"/>
  <c r="S107" i="1"/>
  <c r="C103" i="7" l="1"/>
  <c r="A104" i="7" s="1"/>
  <c r="B103" i="7"/>
  <c r="D103" i="7" s="1"/>
  <c r="Y104" i="1"/>
  <c r="A104" i="1"/>
  <c r="B105" i="1"/>
  <c r="B106" i="1" s="1"/>
  <c r="S108" i="1"/>
  <c r="C104" i="7" l="1"/>
  <c r="A105" i="7" s="1"/>
  <c r="B104" i="7"/>
  <c r="D104" i="7" s="1"/>
  <c r="A106" i="1"/>
  <c r="Y106" i="1"/>
  <c r="Y105" i="1"/>
  <c r="A105" i="1"/>
  <c r="S109" i="1"/>
  <c r="B105" i="7" l="1"/>
  <c r="D105" i="7" s="1"/>
  <c r="C105" i="7"/>
  <c r="A106" i="7" s="1"/>
  <c r="B107" i="1"/>
  <c r="S110" i="1"/>
  <c r="C106" i="7" l="1"/>
  <c r="A107" i="7" s="1"/>
  <c r="B106" i="7"/>
  <c r="D106" i="7" s="1"/>
  <c r="Y107" i="1"/>
  <c r="A107" i="1"/>
  <c r="B108" i="1"/>
  <c r="S111" i="1"/>
  <c r="C107" i="7" l="1"/>
  <c r="A108" i="7" s="1"/>
  <c r="B107" i="7"/>
  <c r="D107" i="7" s="1"/>
  <c r="Y108" i="1"/>
  <c r="B109" i="1"/>
  <c r="A108" i="1"/>
  <c r="S112" i="1"/>
  <c r="B108" i="7" l="1"/>
  <c r="D108" i="7" s="1"/>
  <c r="C108" i="7"/>
  <c r="A109" i="7" s="1"/>
  <c r="Y109" i="1"/>
  <c r="A109" i="1"/>
  <c r="B110" i="1"/>
  <c r="S113" i="1"/>
  <c r="C109" i="7" l="1"/>
  <c r="A110" i="7" s="1"/>
  <c r="B109" i="7"/>
  <c r="D109" i="7" s="1"/>
  <c r="Y110" i="1"/>
  <c r="A110" i="1"/>
  <c r="B111" i="1"/>
  <c r="S114" i="1"/>
  <c r="C110" i="7" l="1"/>
  <c r="A111" i="7" s="1"/>
  <c r="B110" i="7"/>
  <c r="D110" i="7" s="1"/>
  <c r="Y111" i="1"/>
  <c r="B112" i="1"/>
  <c r="A111" i="1"/>
  <c r="S115" i="1"/>
  <c r="C111" i="7" l="1"/>
  <c r="A112" i="7" s="1"/>
  <c r="B111" i="7"/>
  <c r="D111" i="7" s="1"/>
  <c r="Y112" i="1"/>
  <c r="A112" i="1"/>
  <c r="B113" i="1"/>
  <c r="S116" i="1"/>
  <c r="C112" i="7" l="1"/>
  <c r="A113" i="7" s="1"/>
  <c r="B112" i="7"/>
  <c r="D112" i="7" s="1"/>
  <c r="Y113" i="1"/>
  <c r="A113" i="1"/>
  <c r="B114" i="1"/>
  <c r="S117" i="1"/>
  <c r="S118" i="1" s="1"/>
  <c r="B113" i="7" l="1"/>
  <c r="D113" i="7" s="1"/>
  <c r="C113" i="7"/>
  <c r="A114" i="7" s="1"/>
  <c r="Y114" i="1"/>
  <c r="A114" i="1"/>
  <c r="B115" i="1"/>
  <c r="C114" i="7" l="1"/>
  <c r="A115" i="7" s="1"/>
  <c r="B114" i="7"/>
  <c r="D114" i="7" s="1"/>
  <c r="Y115" i="1"/>
  <c r="A115" i="1"/>
  <c r="B116" i="1"/>
  <c r="S119" i="1"/>
  <c r="S120" i="1" s="1"/>
  <c r="S121" i="1" s="1"/>
  <c r="S122" i="1" s="1"/>
  <c r="S123" i="1" s="1"/>
  <c r="S124" i="1" s="1"/>
  <c r="S125" i="1" s="1"/>
  <c r="S126" i="1" s="1"/>
  <c r="S127" i="1" s="1"/>
  <c r="S128" i="1" s="1"/>
  <c r="S129" i="1" s="1"/>
  <c r="S130" i="1" s="1"/>
  <c r="S131" i="1" s="1"/>
  <c r="S132" i="1" s="1"/>
  <c r="C115" i="7" l="1"/>
  <c r="A116" i="7" s="1"/>
  <c r="B115" i="7"/>
  <c r="D115" i="7" s="1"/>
  <c r="Y116" i="1"/>
  <c r="A116" i="1"/>
  <c r="B117" i="1"/>
  <c r="B118" i="1" s="1"/>
  <c r="B116" i="7" l="1"/>
  <c r="D116" i="7" s="1"/>
  <c r="C116" i="7"/>
  <c r="A117" i="7" s="1"/>
  <c r="A118" i="1"/>
  <c r="Y118" i="1"/>
  <c r="Y117" i="1"/>
  <c r="A117" i="1"/>
  <c r="Z119" i="1"/>
  <c r="P119" i="1"/>
  <c r="C117" i="7" l="1"/>
  <c r="A118" i="7" s="1"/>
  <c r="B117" i="7"/>
  <c r="D117" i="7" s="1"/>
  <c r="B119" i="1"/>
  <c r="B120" i="1" s="1"/>
  <c r="C118" i="7" l="1"/>
  <c r="A119" i="7" s="1"/>
  <c r="B118" i="7"/>
  <c r="D118" i="7" s="1"/>
  <c r="Y120" i="1"/>
  <c r="A120" i="1"/>
  <c r="B121" i="1"/>
  <c r="Y119" i="1"/>
  <c r="A119" i="1"/>
  <c r="C119" i="7" l="1"/>
  <c r="A120" i="7" s="1"/>
  <c r="B119" i="7"/>
  <c r="D119" i="7" s="1"/>
  <c r="B122" i="1"/>
  <c r="A121" i="1"/>
  <c r="Y121" i="1"/>
  <c r="S133" i="1"/>
  <c r="B120" i="7" l="1"/>
  <c r="D120" i="7" s="1"/>
  <c r="C120" i="7"/>
  <c r="A121" i="7" s="1"/>
  <c r="B123" i="1"/>
  <c r="Y122" i="1"/>
  <c r="A122" i="1"/>
  <c r="S134" i="1"/>
  <c r="C121" i="7" l="1"/>
  <c r="A122" i="7" s="1"/>
  <c r="B121" i="7"/>
  <c r="D121" i="7" s="1"/>
  <c r="Y123" i="1"/>
  <c r="B124" i="1"/>
  <c r="A123" i="1"/>
  <c r="S135" i="1"/>
  <c r="C122" i="7" l="1"/>
  <c r="A123" i="7" s="1"/>
  <c r="B122" i="7"/>
  <c r="D122" i="7" s="1"/>
  <c r="A124" i="1"/>
  <c r="B125" i="1"/>
  <c r="Y124" i="1"/>
  <c r="S136" i="1"/>
  <c r="C123" i="7" l="1"/>
  <c r="A124" i="7" s="1"/>
  <c r="B123" i="7"/>
  <c r="D123" i="7" s="1"/>
  <c r="Y125" i="1"/>
  <c r="B126" i="1"/>
  <c r="A125" i="1"/>
  <c r="S137" i="1"/>
  <c r="C124" i="7" l="1"/>
  <c r="A125" i="7" s="1"/>
  <c r="B124" i="7"/>
  <c r="D124" i="7" s="1"/>
  <c r="Y126" i="1"/>
  <c r="B127" i="1"/>
  <c r="A126" i="1"/>
  <c r="S138" i="1"/>
  <c r="C125" i="7" l="1"/>
  <c r="A126" i="7" s="1"/>
  <c r="B125" i="7"/>
  <c r="D125" i="7" s="1"/>
  <c r="A127" i="1"/>
  <c r="B128" i="1"/>
  <c r="Y127" i="1"/>
  <c r="S139" i="1"/>
  <c r="C126" i="7" l="1"/>
  <c r="A127" i="7" s="1"/>
  <c r="B126" i="7"/>
  <c r="D126" i="7" s="1"/>
  <c r="Y128" i="1"/>
  <c r="B129" i="1"/>
  <c r="A128" i="1"/>
  <c r="S140" i="1"/>
  <c r="C127" i="7" l="1"/>
  <c r="A128" i="7" s="1"/>
  <c r="B127" i="7"/>
  <c r="D127" i="7" s="1"/>
  <c r="Y129" i="1"/>
  <c r="B130" i="1"/>
  <c r="A129" i="1"/>
  <c r="S141" i="1"/>
  <c r="C128" i="7" l="1"/>
  <c r="A129" i="7" s="1"/>
  <c r="B128" i="7"/>
  <c r="D128" i="7" s="1"/>
  <c r="A130" i="1"/>
  <c r="B131" i="1"/>
  <c r="Y130" i="1"/>
  <c r="S142" i="1"/>
  <c r="C129" i="7" l="1"/>
  <c r="A130" i="7" s="1"/>
  <c r="B129" i="7"/>
  <c r="D129" i="7" s="1"/>
  <c r="B132" i="1"/>
  <c r="Y131" i="1"/>
  <c r="A131" i="1"/>
  <c r="S143" i="1"/>
  <c r="C130" i="7" l="1"/>
  <c r="A131" i="7" s="1"/>
  <c r="B130" i="7"/>
  <c r="D130" i="7" s="1"/>
  <c r="A132" i="1"/>
  <c r="Y132" i="1"/>
  <c r="B133" i="1"/>
  <c r="S144" i="1"/>
  <c r="B131" i="7" l="1"/>
  <c r="D131" i="7" s="1"/>
  <c r="C131" i="7"/>
  <c r="A132" i="7" s="1"/>
  <c r="B134" i="1"/>
  <c r="Y133" i="1"/>
  <c r="A133" i="1"/>
  <c r="S145" i="1"/>
  <c r="C132" i="7" l="1"/>
  <c r="A133" i="7" s="1"/>
  <c r="B132" i="7"/>
  <c r="D132" i="7" s="1"/>
  <c r="A134" i="1"/>
  <c r="B135" i="1"/>
  <c r="Y134" i="1"/>
  <c r="S146" i="1"/>
  <c r="C133" i="7" l="1"/>
  <c r="A134" i="7" s="1"/>
  <c r="B133" i="7"/>
  <c r="D133" i="7" s="1"/>
  <c r="Y135" i="1"/>
  <c r="B136" i="1"/>
  <c r="A135" i="1"/>
  <c r="S147" i="1"/>
  <c r="C134" i="7" l="1"/>
  <c r="A135" i="7" s="1"/>
  <c r="B134" i="7"/>
  <c r="D134" i="7" s="1"/>
  <c r="Y136" i="1"/>
  <c r="A136" i="1"/>
  <c r="B137" i="1"/>
  <c r="S148" i="1"/>
  <c r="C135" i="7" l="1"/>
  <c r="A136" i="7" s="1"/>
  <c r="B135" i="7"/>
  <c r="D135" i="7" s="1"/>
  <c r="B138" i="1"/>
  <c r="Y137" i="1"/>
  <c r="A137" i="1"/>
  <c r="S149" i="1"/>
  <c r="C136" i="7" l="1"/>
  <c r="A137" i="7" s="1"/>
  <c r="B136" i="7"/>
  <c r="D136" i="7" s="1"/>
  <c r="Y138" i="1"/>
  <c r="A138" i="1"/>
  <c r="B139" i="1"/>
  <c r="S150" i="1"/>
  <c r="C137" i="7" l="1"/>
  <c r="A138" i="7" s="1"/>
  <c r="B137" i="7"/>
  <c r="D137" i="7" s="1"/>
  <c r="A139" i="1"/>
  <c r="Y139" i="1"/>
  <c r="B140" i="1"/>
  <c r="S151" i="1"/>
  <c r="B138" i="7" l="1"/>
  <c r="D138" i="7" s="1"/>
  <c r="C138" i="7"/>
  <c r="A139" i="7" s="1"/>
  <c r="B141" i="1"/>
  <c r="Y140" i="1"/>
  <c r="A140" i="1"/>
  <c r="S152" i="1"/>
  <c r="C139" i="7" l="1"/>
  <c r="A140" i="7" s="1"/>
  <c r="B139" i="7"/>
  <c r="D139" i="7" s="1"/>
  <c r="Y141" i="1"/>
  <c r="B142" i="1"/>
  <c r="A141" i="1"/>
  <c r="S153" i="1"/>
  <c r="C140" i="7" l="1"/>
  <c r="A141" i="7" s="1"/>
  <c r="B140" i="7"/>
  <c r="D140" i="7" s="1"/>
  <c r="A142" i="1"/>
  <c r="Y142" i="1"/>
  <c r="B143" i="1"/>
  <c r="S154" i="1"/>
  <c r="C141" i="7" l="1"/>
  <c r="A142" i="7" s="1"/>
  <c r="B141" i="7"/>
  <c r="D141" i="7" s="1"/>
  <c r="Y143" i="1"/>
  <c r="B144" i="1"/>
  <c r="A143" i="1"/>
  <c r="S155" i="1"/>
  <c r="C142" i="7" l="1"/>
  <c r="A143" i="7" s="1"/>
  <c r="B142" i="7"/>
  <c r="D142" i="7" s="1"/>
  <c r="A144" i="1"/>
  <c r="B145" i="1"/>
  <c r="Y144" i="1"/>
  <c r="S156" i="1"/>
  <c r="C143" i="7" l="1"/>
  <c r="A144" i="7" s="1"/>
  <c r="B143" i="7"/>
  <c r="D143" i="7" s="1"/>
  <c r="A145" i="1"/>
  <c r="B146" i="1"/>
  <c r="Y145" i="1"/>
  <c r="S157" i="1"/>
  <c r="C144" i="7" l="1"/>
  <c r="A145" i="7" s="1"/>
  <c r="B144" i="7"/>
  <c r="D144" i="7" s="1"/>
  <c r="Y146" i="1"/>
  <c r="B147" i="1"/>
  <c r="A146" i="1"/>
  <c r="S158" i="1"/>
  <c r="C145" i="7" l="1"/>
  <c r="A146" i="7" s="1"/>
  <c r="B145" i="7"/>
  <c r="D145" i="7" s="1"/>
  <c r="Y147" i="1"/>
  <c r="A147" i="1"/>
  <c r="B148" i="1"/>
  <c r="S159" i="1"/>
  <c r="C146" i="7" l="1"/>
  <c r="A147" i="7" s="1"/>
  <c r="B146" i="7"/>
  <c r="D146" i="7" s="1"/>
  <c r="A148" i="1"/>
  <c r="B149" i="1"/>
  <c r="Y148" i="1"/>
  <c r="S160" i="1"/>
  <c r="C147" i="7" l="1"/>
  <c r="A148" i="7" s="1"/>
  <c r="B147" i="7"/>
  <c r="D147" i="7" s="1"/>
  <c r="A149" i="1"/>
  <c r="B150" i="1"/>
  <c r="Y149" i="1"/>
  <c r="S161" i="1"/>
  <c r="C148" i="7" l="1"/>
  <c r="A149" i="7" s="1"/>
  <c r="B148" i="7"/>
  <c r="D148" i="7" s="1"/>
  <c r="Y150" i="1"/>
  <c r="A150" i="1"/>
  <c r="B151" i="1"/>
  <c r="S162" i="1"/>
  <c r="B149" i="7" l="1"/>
  <c r="D149" i="7" s="1"/>
  <c r="C149" i="7"/>
  <c r="A150" i="7" s="1"/>
  <c r="B152" i="1"/>
  <c r="Y151" i="1"/>
  <c r="A151" i="1"/>
  <c r="S163" i="1"/>
  <c r="C150" i="7" l="1"/>
  <c r="A151" i="7" s="1"/>
  <c r="B150" i="7"/>
  <c r="D150" i="7" s="1"/>
  <c r="Y152" i="1"/>
  <c r="B153" i="1"/>
  <c r="A152" i="1"/>
  <c r="S164" i="1"/>
  <c r="C151" i="7" l="1"/>
  <c r="A152" i="7" s="1"/>
  <c r="B151" i="7"/>
  <c r="D151" i="7" s="1"/>
  <c r="A153" i="1"/>
  <c r="B154" i="1"/>
  <c r="Y153" i="1"/>
  <c r="S165" i="1"/>
  <c r="B152" i="7" l="1"/>
  <c r="D152" i="7" s="1"/>
  <c r="C152" i="7"/>
  <c r="A153" i="7" s="1"/>
  <c r="Y154" i="1"/>
  <c r="A154" i="1"/>
  <c r="B155" i="1"/>
  <c r="S166" i="1"/>
  <c r="C153" i="7" l="1"/>
  <c r="A154" i="7" s="1"/>
  <c r="B153" i="7"/>
  <c r="D153" i="7" s="1"/>
  <c r="Y155" i="1"/>
  <c r="A155" i="1"/>
  <c r="B156" i="1"/>
  <c r="S167" i="1"/>
  <c r="C154" i="7" l="1"/>
  <c r="A155" i="7" s="1"/>
  <c r="B154" i="7"/>
  <c r="D154" i="7" s="1"/>
  <c r="Y156" i="1"/>
  <c r="A156" i="1"/>
  <c r="B157" i="1"/>
  <c r="S168" i="1"/>
  <c r="B155" i="7" l="1"/>
  <c r="D155" i="7" s="1"/>
  <c r="C155" i="7"/>
  <c r="A156" i="7" s="1"/>
  <c r="A157" i="1"/>
  <c r="Y157" i="1"/>
  <c r="B158" i="1"/>
  <c r="S169" i="1"/>
  <c r="B156" i="7" l="1"/>
  <c r="D156" i="7" s="1"/>
  <c r="C156" i="7"/>
  <c r="A157" i="7" s="1"/>
  <c r="Y158" i="1"/>
  <c r="B159" i="1"/>
  <c r="A158" i="1"/>
  <c r="S170" i="1"/>
  <c r="C157" i="7" l="1"/>
  <c r="A158" i="7" s="1"/>
  <c r="B157" i="7"/>
  <c r="D157" i="7" s="1"/>
  <c r="A159" i="1"/>
  <c r="Y159" i="1"/>
  <c r="B160" i="1"/>
  <c r="S171" i="1"/>
  <c r="C158" i="7" l="1"/>
  <c r="A159" i="7" s="1"/>
  <c r="B158" i="7"/>
  <c r="D158" i="7" s="1"/>
  <c r="A160" i="1"/>
  <c r="B161" i="1"/>
  <c r="Y160" i="1"/>
  <c r="S172" i="1"/>
  <c r="C159" i="7" l="1"/>
  <c r="A160" i="7" s="1"/>
  <c r="B159" i="7"/>
  <c r="D159" i="7" s="1"/>
  <c r="Y161" i="1"/>
  <c r="B162" i="1"/>
  <c r="A161" i="1"/>
  <c r="S173" i="1"/>
  <c r="C160" i="7" l="1"/>
  <c r="A161" i="7" s="1"/>
  <c r="B160" i="7"/>
  <c r="D160" i="7" s="1"/>
  <c r="Y162" i="1"/>
  <c r="B163" i="1"/>
  <c r="A162" i="1"/>
  <c r="S174" i="1"/>
  <c r="C161" i="7" l="1"/>
  <c r="A162" i="7" s="1"/>
  <c r="B161" i="7"/>
  <c r="D161" i="7" s="1"/>
  <c r="Y163" i="1"/>
  <c r="A163" i="1"/>
  <c r="B164" i="1"/>
  <c r="S175" i="1"/>
  <c r="C162" i="7" l="1"/>
  <c r="A163" i="7" s="1"/>
  <c r="B162" i="7"/>
  <c r="D162" i="7" s="1"/>
  <c r="Y164" i="1"/>
  <c r="A164" i="1"/>
  <c r="B165" i="1"/>
  <c r="S176" i="1"/>
  <c r="C163" i="7" l="1"/>
  <c r="A164" i="7" s="1"/>
  <c r="B163" i="7"/>
  <c r="D163" i="7" s="1"/>
  <c r="Y165" i="1"/>
  <c r="B166" i="1"/>
  <c r="A165" i="1"/>
  <c r="S177" i="1"/>
  <c r="C164" i="7" l="1"/>
  <c r="A165" i="7" s="1"/>
  <c r="B164" i="7"/>
  <c r="D164" i="7" s="1"/>
  <c r="A166" i="1"/>
  <c r="B167" i="1"/>
  <c r="Y166" i="1"/>
  <c r="S178" i="1"/>
  <c r="C165" i="7" l="1"/>
  <c r="A166" i="7" s="1"/>
  <c r="B165" i="7"/>
  <c r="D165" i="7" s="1"/>
  <c r="Y167" i="1"/>
  <c r="A167" i="1"/>
  <c r="B168" i="1"/>
  <c r="S179" i="1"/>
  <c r="C166" i="7" l="1"/>
  <c r="A167" i="7" s="1"/>
  <c r="B166" i="7"/>
  <c r="D166" i="7" s="1"/>
  <c r="Y168" i="1"/>
  <c r="B169" i="1"/>
  <c r="A168" i="1"/>
  <c r="S180" i="1"/>
  <c r="C167" i="7" l="1"/>
  <c r="A168" i="7" s="1"/>
  <c r="B167" i="7"/>
  <c r="D167" i="7" s="1"/>
  <c r="B170" i="1"/>
  <c r="Y169" i="1"/>
  <c r="A169" i="1"/>
  <c r="S181" i="1"/>
  <c r="C168" i="7" l="1"/>
  <c r="A169" i="7" s="1"/>
  <c r="B168" i="7"/>
  <c r="D168" i="7" s="1"/>
  <c r="A170" i="1"/>
  <c r="B171" i="1"/>
  <c r="Y170" i="1"/>
  <c r="S182" i="1"/>
  <c r="C169" i="7" l="1"/>
  <c r="A170" i="7" s="1"/>
  <c r="B169" i="7"/>
  <c r="D169" i="7" s="1"/>
  <c r="Y171" i="1"/>
  <c r="B172" i="1"/>
  <c r="A171" i="1"/>
  <c r="S183" i="1"/>
  <c r="B170" i="7" l="1"/>
  <c r="D170" i="7" s="1"/>
  <c r="C170" i="7"/>
  <c r="A171" i="7" s="1"/>
  <c r="Y172" i="1"/>
  <c r="B173" i="1"/>
  <c r="A172" i="1"/>
  <c r="S184" i="1"/>
  <c r="C171" i="7" l="1"/>
  <c r="A172" i="7" s="1"/>
  <c r="B171" i="7"/>
  <c r="D171" i="7" s="1"/>
  <c r="A173" i="1"/>
  <c r="B174" i="1"/>
  <c r="Y173" i="1"/>
  <c r="S185" i="1"/>
  <c r="C172" i="7" l="1"/>
  <c r="A173" i="7" s="1"/>
  <c r="B172" i="7"/>
  <c r="D172" i="7" s="1"/>
  <c r="Y174" i="1"/>
  <c r="B175" i="1"/>
  <c r="A174" i="1"/>
  <c r="S186" i="1"/>
  <c r="C173" i="7" l="1"/>
  <c r="A174" i="7" s="1"/>
  <c r="B173" i="7"/>
  <c r="D173" i="7" s="1"/>
  <c r="B176" i="1"/>
  <c r="Y175" i="1"/>
  <c r="A175" i="1"/>
  <c r="S187" i="1"/>
  <c r="C174" i="7" l="1"/>
  <c r="A175" i="7" s="1"/>
  <c r="B174" i="7"/>
  <c r="D174" i="7" s="1"/>
  <c r="A176" i="1"/>
  <c r="B177" i="1"/>
  <c r="Y176" i="1"/>
  <c r="S188" i="1"/>
  <c r="C175" i="7" l="1"/>
  <c r="A176" i="7" s="1"/>
  <c r="B175" i="7"/>
  <c r="D175" i="7" s="1"/>
  <c r="B178" i="1"/>
  <c r="Y177" i="1"/>
  <c r="A177" i="1"/>
  <c r="S189" i="1"/>
  <c r="C176" i="7" l="1"/>
  <c r="A177" i="7" s="1"/>
  <c r="B176" i="7"/>
  <c r="D176" i="7" s="1"/>
  <c r="Y178" i="1"/>
  <c r="A178" i="1"/>
  <c r="B179" i="1"/>
  <c r="S190" i="1"/>
  <c r="C177" i="7" l="1"/>
  <c r="A178" i="7" s="1"/>
  <c r="B177" i="7"/>
  <c r="D177" i="7" s="1"/>
  <c r="A179" i="1"/>
  <c r="B180" i="1"/>
  <c r="Y179" i="1"/>
  <c r="S191" i="1"/>
  <c r="C178" i="7" l="1"/>
  <c r="A179" i="7" s="1"/>
  <c r="B178" i="7"/>
  <c r="D178" i="7" s="1"/>
  <c r="B181" i="1"/>
  <c r="Y180" i="1"/>
  <c r="A180" i="1"/>
  <c r="S192" i="1"/>
  <c r="C179" i="7" l="1"/>
  <c r="A180" i="7" s="1"/>
  <c r="B179" i="7"/>
  <c r="D179" i="7" s="1"/>
  <c r="Y181" i="1"/>
  <c r="B182" i="1"/>
  <c r="A181" i="1"/>
  <c r="S193" i="1"/>
  <c r="C180" i="7" l="1"/>
  <c r="A181" i="7" s="1"/>
  <c r="B180" i="7"/>
  <c r="D180" i="7" s="1"/>
  <c r="A182" i="1"/>
  <c r="B183" i="1"/>
  <c r="Y182" i="1"/>
  <c r="S194" i="1"/>
  <c r="C181" i="7" l="1"/>
  <c r="A182" i="7" s="1"/>
  <c r="B181" i="7"/>
  <c r="D181" i="7" s="1"/>
  <c r="Y183" i="1"/>
  <c r="B184" i="1"/>
  <c r="A183" i="1"/>
  <c r="S195" i="1"/>
  <c r="B182" i="7" l="1"/>
  <c r="D182" i="7" s="1"/>
  <c r="C182" i="7"/>
  <c r="A183" i="7" s="1"/>
  <c r="Y184" i="1"/>
  <c r="A184" i="1"/>
  <c r="B185" i="1"/>
  <c r="S196" i="1"/>
  <c r="B183" i="7" l="1"/>
  <c r="D183" i="7" s="1"/>
  <c r="C183" i="7"/>
  <c r="A184" i="7" s="1"/>
  <c r="Y185" i="1"/>
  <c r="A185" i="1"/>
  <c r="B186" i="1"/>
  <c r="S197" i="1"/>
  <c r="C184" i="7" l="1"/>
  <c r="A185" i="7" s="1"/>
  <c r="B184" i="7"/>
  <c r="D184" i="7" s="1"/>
  <c r="Y186" i="1"/>
  <c r="A186" i="1"/>
  <c r="B187" i="1"/>
  <c r="S198" i="1"/>
  <c r="C185" i="7" l="1"/>
  <c r="A186" i="7" s="1"/>
  <c r="B185" i="7"/>
  <c r="D185" i="7" s="1"/>
  <c r="A187" i="1"/>
  <c r="Y187" i="1"/>
  <c r="B188" i="1"/>
  <c r="S199" i="1"/>
  <c r="B186" i="7" l="1"/>
  <c r="D186" i="7" s="1"/>
  <c r="C186" i="7"/>
  <c r="A187" i="7" s="1"/>
  <c r="A188" i="1"/>
  <c r="B189" i="1"/>
  <c r="Y188" i="1"/>
  <c r="S200" i="1"/>
  <c r="C187" i="7" l="1"/>
  <c r="A188" i="7" s="1"/>
  <c r="B187" i="7"/>
  <c r="D187" i="7" s="1"/>
  <c r="Y189" i="1"/>
  <c r="A189" i="1"/>
  <c r="B190" i="1"/>
  <c r="S201" i="1"/>
  <c r="C188" i="7" l="1"/>
  <c r="A189" i="7" s="1"/>
  <c r="B188" i="7"/>
  <c r="D188" i="7" s="1"/>
  <c r="Y190" i="1"/>
  <c r="A190" i="1"/>
  <c r="B191" i="1"/>
  <c r="S202" i="1"/>
  <c r="C189" i="7" l="1"/>
  <c r="A190" i="7" s="1"/>
  <c r="B189" i="7"/>
  <c r="D189" i="7" s="1"/>
  <c r="A191" i="1"/>
  <c r="Y191" i="1"/>
  <c r="B192" i="1"/>
  <c r="S203" i="1"/>
  <c r="C190" i="7" l="1"/>
  <c r="A191" i="7" s="1"/>
  <c r="B190" i="7"/>
  <c r="D190" i="7" s="1"/>
  <c r="Y192" i="1"/>
  <c r="A192" i="1"/>
  <c r="B193" i="1"/>
  <c r="S204" i="1"/>
  <c r="C191" i="7" l="1"/>
  <c r="A192" i="7" s="1"/>
  <c r="B191" i="7"/>
  <c r="D191" i="7" s="1"/>
  <c r="Y193" i="1"/>
  <c r="A193" i="1"/>
  <c r="B194" i="1"/>
  <c r="S205" i="1"/>
  <c r="C192" i="7" l="1"/>
  <c r="A193" i="7" s="1"/>
  <c r="B192" i="7"/>
  <c r="D192" i="7" s="1"/>
  <c r="A194" i="1"/>
  <c r="Y194" i="1"/>
  <c r="B195" i="1"/>
  <c r="S206" i="1"/>
  <c r="C193" i="7" l="1"/>
  <c r="A194" i="7" s="1"/>
  <c r="B193" i="7"/>
  <c r="D193" i="7" s="1"/>
  <c r="Y195" i="1"/>
  <c r="A195" i="1"/>
  <c r="B196" i="1"/>
  <c r="S207" i="1"/>
  <c r="B194" i="7" l="1"/>
  <c r="D194" i="7" s="1"/>
  <c r="C194" i="7"/>
  <c r="A195" i="7" s="1"/>
  <c r="A196" i="1"/>
  <c r="Y196" i="1"/>
  <c r="B197" i="1"/>
  <c r="S208" i="1"/>
  <c r="C195" i="7" l="1"/>
  <c r="A196" i="7" s="1"/>
  <c r="B195" i="7"/>
  <c r="D195" i="7" s="1"/>
  <c r="Y197" i="1"/>
  <c r="B198" i="1"/>
  <c r="A197" i="1"/>
  <c r="S209" i="1"/>
  <c r="C196" i="7" l="1"/>
  <c r="A197" i="7" s="1"/>
  <c r="B196" i="7"/>
  <c r="D196" i="7" s="1"/>
  <c r="A198" i="1"/>
  <c r="Y198" i="1"/>
  <c r="B199" i="1"/>
  <c r="S210" i="1"/>
  <c r="C197" i="7" l="1"/>
  <c r="A198" i="7" s="1"/>
  <c r="B197" i="7"/>
  <c r="D197" i="7" s="1"/>
  <c r="Y199" i="1"/>
  <c r="A199" i="1"/>
  <c r="B200" i="1"/>
  <c r="S211" i="1"/>
  <c r="C198" i="7" l="1"/>
  <c r="A199" i="7" s="1"/>
  <c r="B198" i="7"/>
  <c r="D198" i="7" s="1"/>
  <c r="A200" i="1"/>
  <c r="Y200" i="1"/>
  <c r="B201" i="1"/>
  <c r="S212" i="1"/>
  <c r="C199" i="7" l="1"/>
  <c r="A200" i="7" s="1"/>
  <c r="B199" i="7"/>
  <c r="D199" i="7" s="1"/>
  <c r="A201" i="1"/>
  <c r="Y201" i="1"/>
  <c r="B202" i="1"/>
  <c r="S213" i="1"/>
  <c r="C200" i="7" l="1"/>
  <c r="A201" i="7" s="1"/>
  <c r="B200" i="7"/>
  <c r="D200" i="7" s="1"/>
  <c r="Y202" i="1"/>
  <c r="B203" i="1"/>
  <c r="A202" i="1"/>
  <c r="S214" i="1"/>
  <c r="C201" i="7" l="1"/>
  <c r="A202" i="7" s="1"/>
  <c r="B201" i="7"/>
  <c r="D201" i="7" s="1"/>
  <c r="Y203" i="1"/>
  <c r="A203" i="1"/>
  <c r="B204" i="1"/>
  <c r="S215" i="1"/>
  <c r="C202" i="7" l="1"/>
  <c r="A203" i="7" s="1"/>
  <c r="B202" i="7"/>
  <c r="D202" i="7" s="1"/>
  <c r="Y204" i="1"/>
  <c r="B205" i="1"/>
  <c r="A204" i="1"/>
  <c r="S216" i="1"/>
  <c r="C203" i="7" l="1"/>
  <c r="A204" i="7" s="1"/>
  <c r="B203" i="7"/>
  <c r="D203" i="7" s="1"/>
  <c r="A205" i="1"/>
  <c r="Y205" i="1"/>
  <c r="B206" i="1"/>
  <c r="S217" i="1"/>
  <c r="C204" i="7" l="1"/>
  <c r="A205" i="7" s="1"/>
  <c r="B204" i="7"/>
  <c r="D204" i="7" s="1"/>
  <c r="Y206" i="1"/>
  <c r="B207" i="1"/>
  <c r="A206" i="1"/>
  <c r="Z217" i="1"/>
  <c r="S218" i="1"/>
  <c r="C205" i="7" l="1"/>
  <c r="A206" i="7" s="1"/>
  <c r="B205" i="7"/>
  <c r="D205" i="7" s="1"/>
  <c r="Y207" i="1"/>
  <c r="A207" i="1"/>
  <c r="B208" i="1"/>
  <c r="P217" i="1"/>
  <c r="Z218" i="1"/>
  <c r="S219" i="1"/>
  <c r="B206" i="7" l="1"/>
  <c r="D206" i="7" s="1"/>
  <c r="C206" i="7"/>
  <c r="A207" i="7" s="1"/>
  <c r="Y208" i="1"/>
  <c r="A208" i="1"/>
  <c r="B209" i="1"/>
  <c r="Z219" i="1"/>
  <c r="P218" i="1"/>
  <c r="S220" i="1"/>
  <c r="B207" i="7" l="1"/>
  <c r="D207" i="7" s="1"/>
  <c r="C207" i="7"/>
  <c r="A208" i="7" s="1"/>
  <c r="Y209" i="1"/>
  <c r="B210" i="1"/>
  <c r="A209" i="1"/>
  <c r="P219" i="1"/>
  <c r="Z220" i="1"/>
  <c r="S221" i="1"/>
  <c r="C208" i="7" l="1"/>
  <c r="A209" i="7" s="1"/>
  <c r="B208" i="7"/>
  <c r="D208" i="7" s="1"/>
  <c r="A210" i="1"/>
  <c r="B211" i="1"/>
  <c r="Y210" i="1"/>
  <c r="P220" i="1"/>
  <c r="S222" i="1"/>
  <c r="C209" i="7" l="1"/>
  <c r="A210" i="7" s="1"/>
  <c r="B209" i="7"/>
  <c r="D209" i="7" s="1"/>
  <c r="Y211" i="1"/>
  <c r="A211" i="1"/>
  <c r="B212" i="1"/>
  <c r="Z221" i="1"/>
  <c r="P221" i="1"/>
  <c r="Z222" i="1"/>
  <c r="S223" i="1"/>
  <c r="C210" i="7" l="1"/>
  <c r="A211" i="7" s="1"/>
  <c r="B210" i="7"/>
  <c r="D210" i="7" s="1"/>
  <c r="Y212" i="1"/>
  <c r="A212" i="1"/>
  <c r="B213" i="1"/>
  <c r="P222" i="1"/>
  <c r="P223" i="1"/>
  <c r="S224" i="1"/>
  <c r="C211" i="7" l="1"/>
  <c r="A212" i="7" s="1"/>
  <c r="B211" i="7"/>
  <c r="D211" i="7" s="1"/>
  <c r="Y213" i="1"/>
  <c r="A213" i="1"/>
  <c r="B214" i="1"/>
  <c r="Z223" i="1"/>
  <c r="Z224" i="1"/>
  <c r="S225" i="1"/>
  <c r="C212" i="7" l="1"/>
  <c r="A213" i="7" s="1"/>
  <c r="B212" i="7"/>
  <c r="D212" i="7" s="1"/>
  <c r="A214" i="1"/>
  <c r="Y214" i="1"/>
  <c r="B215" i="1"/>
  <c r="P224" i="1"/>
  <c r="Z225" i="1"/>
  <c r="S226" i="1"/>
  <c r="C213" i="7" l="1"/>
  <c r="A214" i="7" s="1"/>
  <c r="B213" i="7"/>
  <c r="D213" i="7" s="1"/>
  <c r="Y215" i="1"/>
  <c r="B216" i="1"/>
  <c r="A215" i="1"/>
  <c r="P225" i="1"/>
  <c r="Z226" i="1"/>
  <c r="S227" i="1"/>
  <c r="C214" i="7" l="1"/>
  <c r="A215" i="7" s="1"/>
  <c r="B214" i="7"/>
  <c r="D214" i="7" s="1"/>
  <c r="Y216" i="1"/>
  <c r="A216" i="1"/>
  <c r="B217" i="1"/>
  <c r="P226" i="1"/>
  <c r="S228" i="1"/>
  <c r="C215" i="7" l="1"/>
  <c r="A216" i="7" s="1"/>
  <c r="B215" i="7"/>
  <c r="D215" i="7" s="1"/>
  <c r="A217" i="1"/>
  <c r="Y217" i="1"/>
  <c r="B218" i="1"/>
  <c r="Z227" i="1"/>
  <c r="P227" i="1"/>
  <c r="Z228" i="1"/>
  <c r="S229" i="1"/>
  <c r="C216" i="7" l="1"/>
  <c r="A217" i="7" s="1"/>
  <c r="B216" i="7"/>
  <c r="D216" i="7" s="1"/>
  <c r="Y218" i="1"/>
  <c r="B219" i="1"/>
  <c r="A218" i="1"/>
  <c r="P228" i="1"/>
  <c r="S230" i="1"/>
  <c r="C217" i="7" l="1"/>
  <c r="A218" i="7" s="1"/>
  <c r="B217" i="7"/>
  <c r="D217" i="7" s="1"/>
  <c r="Y219" i="1"/>
  <c r="A219" i="1"/>
  <c r="B220" i="1"/>
  <c r="S231" i="1"/>
  <c r="B218" i="7" l="1"/>
  <c r="D218" i="7" s="1"/>
  <c r="C218" i="7"/>
  <c r="A219" i="7" s="1"/>
  <c r="Y220" i="1"/>
  <c r="A220" i="1"/>
  <c r="B221" i="1"/>
  <c r="S232" i="1"/>
  <c r="C219" i="7" l="1"/>
  <c r="A220" i="7" s="1"/>
  <c r="B219" i="7"/>
  <c r="D219" i="7" s="1"/>
  <c r="A221" i="1"/>
  <c r="Y221" i="1"/>
  <c r="B222" i="1"/>
  <c r="S233" i="1"/>
  <c r="C220" i="7" l="1"/>
  <c r="A221" i="7" s="1"/>
  <c r="B220" i="7"/>
  <c r="D220" i="7" s="1"/>
  <c r="Y222" i="1"/>
  <c r="B223" i="1"/>
  <c r="A222" i="1"/>
  <c r="S234" i="1"/>
  <c r="C221" i="7" l="1"/>
  <c r="A222" i="7" s="1"/>
  <c r="B221" i="7"/>
  <c r="D221" i="7" s="1"/>
  <c r="A223" i="1"/>
  <c r="Y223" i="1"/>
  <c r="B224" i="1"/>
  <c r="S235" i="1"/>
  <c r="B222" i="7" l="1"/>
  <c r="D222" i="7" s="1"/>
  <c r="C222" i="7"/>
  <c r="A223" i="7" s="1"/>
  <c r="Y224" i="1"/>
  <c r="A224" i="1"/>
  <c r="B225" i="1"/>
  <c r="S236" i="1"/>
  <c r="C223" i="7" l="1"/>
  <c r="A224" i="7" s="1"/>
  <c r="B223" i="7"/>
  <c r="D223" i="7" s="1"/>
  <c r="Y225" i="1"/>
  <c r="B226" i="1"/>
  <c r="A225" i="1"/>
  <c r="S237" i="1"/>
  <c r="B224" i="7" l="1"/>
  <c r="D224" i="7" s="1"/>
  <c r="C224" i="7"/>
  <c r="A225" i="7" s="1"/>
  <c r="A226" i="1"/>
  <c r="Y226" i="1"/>
  <c r="B227" i="1"/>
  <c r="S238" i="1"/>
  <c r="C225" i="7" l="1"/>
  <c r="A226" i="7" s="1"/>
  <c r="B225" i="7"/>
  <c r="D225" i="7" s="1"/>
  <c r="Y227" i="1"/>
  <c r="A227" i="1"/>
  <c r="B228" i="1"/>
  <c r="S239" i="1"/>
  <c r="C226" i="7" l="1"/>
  <c r="A227" i="7" s="1"/>
  <c r="B226" i="7"/>
  <c r="D226" i="7" s="1"/>
  <c r="Y228" i="1"/>
  <c r="A228" i="1"/>
  <c r="B229" i="1"/>
  <c r="S240" i="1"/>
  <c r="B227" i="7" l="1"/>
  <c r="D227" i="7" s="1"/>
  <c r="C227" i="7"/>
  <c r="A228" i="7" s="1"/>
  <c r="Y229" i="1"/>
  <c r="A229" i="1"/>
  <c r="B230" i="1"/>
  <c r="S241" i="1"/>
  <c r="C228" i="7" l="1"/>
  <c r="A229" i="7" s="1"/>
  <c r="B228" i="7"/>
  <c r="D228" i="7" s="1"/>
  <c r="Y230" i="1"/>
  <c r="A230" i="1"/>
  <c r="B231" i="1"/>
  <c r="S242" i="1"/>
  <c r="C229" i="7" l="1"/>
  <c r="A230" i="7" s="1"/>
  <c r="B229" i="7"/>
  <c r="D229" i="7" s="1"/>
  <c r="Y231" i="1"/>
  <c r="B232" i="1"/>
  <c r="A231" i="1"/>
  <c r="S243" i="1"/>
  <c r="C230" i="7" l="1"/>
  <c r="A231" i="7" s="1"/>
  <c r="B230" i="7"/>
  <c r="D230" i="7" s="1"/>
  <c r="Y232" i="1"/>
  <c r="A232" i="1"/>
  <c r="B233" i="1"/>
  <c r="S244" i="1"/>
  <c r="B231" i="7" l="1"/>
  <c r="D231" i="7" s="1"/>
  <c r="C231" i="7"/>
  <c r="A232" i="7" s="1"/>
  <c r="Y233" i="1"/>
  <c r="A233" i="1"/>
  <c r="B234" i="1"/>
  <c r="S245" i="1"/>
  <c r="C232" i="7" l="1"/>
  <c r="A233" i="7" s="1"/>
  <c r="B232" i="7"/>
  <c r="D232" i="7" s="1"/>
  <c r="A234" i="1"/>
  <c r="B235" i="1"/>
  <c r="Y234" i="1"/>
  <c r="S246" i="1"/>
  <c r="C233" i="7" l="1"/>
  <c r="A234" i="7" s="1"/>
  <c r="B233" i="7"/>
  <c r="D233" i="7" s="1"/>
  <c r="B236" i="1"/>
  <c r="A235" i="1"/>
  <c r="Y235" i="1"/>
  <c r="S247" i="1"/>
  <c r="C234" i="7" l="1"/>
  <c r="A235" i="7" s="1"/>
  <c r="B234" i="7"/>
  <c r="D234" i="7" s="1"/>
  <c r="B237" i="1"/>
  <c r="A236" i="1"/>
  <c r="Y236" i="1"/>
  <c r="S248" i="1"/>
  <c r="C235" i="7" l="1"/>
  <c r="A236" i="7" s="1"/>
  <c r="B235" i="7"/>
  <c r="D235" i="7" s="1"/>
  <c r="A237" i="1"/>
  <c r="Y237" i="1"/>
  <c r="B238" i="1"/>
  <c r="S249" i="1"/>
  <c r="B236" i="7" l="1"/>
  <c r="D236" i="7" s="1"/>
  <c r="C236" i="7"/>
  <c r="A237" i="7" s="1"/>
  <c r="Y238" i="1"/>
  <c r="B239" i="1"/>
  <c r="A238" i="1"/>
  <c r="S250" i="1"/>
  <c r="C237" i="7" l="1"/>
  <c r="A238" i="7" s="1"/>
  <c r="B237" i="7"/>
  <c r="D237" i="7" s="1"/>
  <c r="A239" i="1"/>
  <c r="Y239" i="1"/>
  <c r="B240" i="1"/>
  <c r="S251" i="1"/>
  <c r="C238" i="7" l="1"/>
  <c r="A239" i="7" s="1"/>
  <c r="B238" i="7"/>
  <c r="D238" i="7" s="1"/>
  <c r="A240" i="1"/>
  <c r="B241" i="1"/>
  <c r="Y240" i="1"/>
  <c r="S252" i="1"/>
  <c r="C239" i="7" l="1"/>
  <c r="A240" i="7" s="1"/>
  <c r="B239" i="7"/>
  <c r="D239" i="7" s="1"/>
  <c r="A241" i="1"/>
  <c r="B242" i="1"/>
  <c r="Y241" i="1"/>
  <c r="S253" i="1"/>
  <c r="B240" i="7" l="1"/>
  <c r="D240" i="7" s="1"/>
  <c r="C240" i="7"/>
  <c r="A241" i="7" s="1"/>
  <c r="B243" i="1"/>
  <c r="A242" i="1"/>
  <c r="Y242" i="1"/>
  <c r="S254" i="1"/>
  <c r="C241" i="7" l="1"/>
  <c r="A242" i="7" s="1"/>
  <c r="B241" i="7"/>
  <c r="D241" i="7" s="1"/>
  <c r="A243" i="1"/>
  <c r="B244" i="1"/>
  <c r="Y243" i="1"/>
  <c r="S255" i="1"/>
  <c r="C242" i="7" l="1"/>
  <c r="A243" i="7" s="1"/>
  <c r="B242" i="7"/>
  <c r="D242" i="7" s="1"/>
  <c r="A244" i="1"/>
  <c r="Y244" i="1"/>
  <c r="B245" i="1"/>
  <c r="S256" i="1"/>
  <c r="C243" i="7" l="1"/>
  <c r="A244" i="7" s="1"/>
  <c r="B243" i="7"/>
  <c r="D243" i="7" s="1"/>
  <c r="A245" i="1"/>
  <c r="Y245" i="1"/>
  <c r="B246" i="1"/>
  <c r="S257" i="1"/>
  <c r="C244" i="7" l="1"/>
  <c r="A245" i="7" s="1"/>
  <c r="B244" i="7"/>
  <c r="D244" i="7" s="1"/>
  <c r="A246" i="1"/>
  <c r="Y246" i="1"/>
  <c r="B247" i="1"/>
  <c r="S258" i="1"/>
  <c r="B245" i="7" l="1"/>
  <c r="D245" i="7" s="1"/>
  <c r="C245" i="7"/>
  <c r="A246" i="7" s="1"/>
  <c r="A247" i="1"/>
  <c r="Y247" i="1"/>
  <c r="B248" i="1"/>
  <c r="S259" i="1"/>
  <c r="B246" i="7" l="1"/>
  <c r="D246" i="7" s="1"/>
  <c r="C246" i="7"/>
  <c r="A247" i="7" s="1"/>
  <c r="Y248" i="1"/>
  <c r="A248" i="1"/>
  <c r="B249" i="1"/>
  <c r="S260" i="1"/>
  <c r="C247" i="7" l="1"/>
  <c r="A248" i="7" s="1"/>
  <c r="B247" i="7"/>
  <c r="D247" i="7" s="1"/>
  <c r="Y249" i="1"/>
  <c r="A249" i="1"/>
  <c r="B250" i="1"/>
  <c r="S261" i="1"/>
  <c r="C248" i="7" l="1"/>
  <c r="A249" i="7" s="1"/>
  <c r="B248" i="7"/>
  <c r="D248" i="7" s="1"/>
  <c r="A250" i="1"/>
  <c r="B251" i="1"/>
  <c r="Y250" i="1"/>
  <c r="S262" i="1"/>
  <c r="B249" i="7" l="1"/>
  <c r="D249" i="7" s="1"/>
  <c r="C249" i="7"/>
  <c r="A250" i="7" s="1"/>
  <c r="A251" i="1"/>
  <c r="Y251" i="1"/>
  <c r="B252" i="1"/>
  <c r="S263" i="1"/>
  <c r="C250" i="7" l="1"/>
  <c r="A251" i="7" s="1"/>
  <c r="B250" i="7"/>
  <c r="D250" i="7" s="1"/>
  <c r="Y252" i="1"/>
  <c r="A252" i="1"/>
  <c r="B253" i="1"/>
  <c r="S264" i="1"/>
  <c r="B251" i="7" l="1"/>
  <c r="D251" i="7" s="1"/>
  <c r="C251" i="7"/>
  <c r="A252" i="7" s="1"/>
  <c r="A253" i="1"/>
  <c r="Y253" i="1"/>
  <c r="B254" i="1"/>
  <c r="S265" i="1"/>
  <c r="C252" i="7" l="1"/>
  <c r="A253" i="7" s="1"/>
  <c r="B252" i="7"/>
  <c r="D252" i="7" s="1"/>
  <c r="Y254" i="1"/>
  <c r="A254" i="1"/>
  <c r="B255" i="1"/>
  <c r="S266" i="1"/>
  <c r="C253" i="7" l="1"/>
  <c r="A254" i="7" s="1"/>
  <c r="B253" i="7"/>
  <c r="D253" i="7" s="1"/>
  <c r="A255" i="1"/>
  <c r="B256" i="1"/>
  <c r="Y255" i="1"/>
  <c r="S267" i="1"/>
  <c r="B254" i="7" l="1"/>
  <c r="D254" i="7" s="1"/>
  <c r="C254" i="7"/>
  <c r="A255" i="7" s="1"/>
  <c r="B257" i="1"/>
  <c r="Y256" i="1"/>
  <c r="A256" i="1"/>
  <c r="S268" i="1"/>
  <c r="C255" i="7" l="1"/>
  <c r="A256" i="7" s="1"/>
  <c r="B255" i="7"/>
  <c r="D255" i="7" s="1"/>
  <c r="A257" i="1"/>
  <c r="B258" i="1"/>
  <c r="Y257" i="1"/>
  <c r="S269" i="1"/>
  <c r="C256" i="7" l="1"/>
  <c r="A257" i="7" s="1"/>
  <c r="B256" i="7"/>
  <c r="D256" i="7" s="1"/>
  <c r="A258" i="1"/>
  <c r="Y258" i="1"/>
  <c r="B259" i="1"/>
  <c r="S270" i="1"/>
  <c r="C257" i="7" l="1"/>
  <c r="A258" i="7" s="1"/>
  <c r="B257" i="7"/>
  <c r="D257" i="7" s="1"/>
  <c r="A259" i="1"/>
  <c r="Y259" i="1"/>
  <c r="B260" i="1"/>
  <c r="S271" i="1"/>
  <c r="B258" i="7" l="1"/>
  <c r="D258" i="7" s="1"/>
  <c r="C258" i="7"/>
  <c r="A259" i="7" s="1"/>
  <c r="Y260" i="1"/>
  <c r="A260" i="1"/>
  <c r="B261" i="1"/>
  <c r="S272" i="1"/>
  <c r="C259" i="7" l="1"/>
  <c r="A260" i="7" s="1"/>
  <c r="B259" i="7"/>
  <c r="D259" i="7" s="1"/>
  <c r="A261" i="1"/>
  <c r="Y261" i="1"/>
  <c r="B262" i="1"/>
  <c r="S273" i="1"/>
  <c r="C260" i="7" l="1"/>
  <c r="A261" i="7" s="1"/>
  <c r="B260" i="7"/>
  <c r="D260" i="7" s="1"/>
  <c r="B263" i="1"/>
  <c r="A262" i="1"/>
  <c r="Y262" i="1"/>
  <c r="S274" i="1"/>
  <c r="C261" i="7" l="1"/>
  <c r="A262" i="7" s="1"/>
  <c r="B261" i="7"/>
  <c r="D261" i="7" s="1"/>
  <c r="A263" i="1"/>
  <c r="B264" i="1"/>
  <c r="Y263" i="1"/>
  <c r="S275" i="1"/>
  <c r="C262" i="7" l="1"/>
  <c r="A263" i="7" s="1"/>
  <c r="B262" i="7"/>
  <c r="D262" i="7" s="1"/>
  <c r="B265" i="1"/>
  <c r="A264" i="1"/>
  <c r="Y264" i="1"/>
  <c r="S276" i="1"/>
  <c r="B263" i="7" l="1"/>
  <c r="D263" i="7" s="1"/>
  <c r="C263" i="7"/>
  <c r="A264" i="7" s="1"/>
  <c r="A265" i="1"/>
  <c r="Y265" i="1"/>
  <c r="B266" i="1"/>
  <c r="S277" i="1"/>
  <c r="C264" i="7" l="1"/>
  <c r="A265" i="7" s="1"/>
  <c r="B264" i="7"/>
  <c r="D264" i="7" s="1"/>
  <c r="A266" i="1"/>
  <c r="B267" i="1"/>
  <c r="Y266" i="1"/>
  <c r="S278" i="1"/>
  <c r="C265" i="7" l="1"/>
  <c r="A266" i="7" s="1"/>
  <c r="B265" i="7"/>
  <c r="D265" i="7" s="1"/>
  <c r="Y267" i="1"/>
  <c r="A267" i="1"/>
  <c r="B268" i="1"/>
  <c r="S279" i="1"/>
  <c r="C266" i="7" l="1"/>
  <c r="A267" i="7" s="1"/>
  <c r="B266" i="7"/>
  <c r="D266" i="7" s="1"/>
  <c r="Y268" i="1"/>
  <c r="A268" i="1"/>
  <c r="B269" i="1"/>
  <c r="S280" i="1"/>
  <c r="B267" i="7" l="1"/>
  <c r="D267" i="7" s="1"/>
  <c r="C267" i="7"/>
  <c r="A268" i="7" s="1"/>
  <c r="A269" i="1"/>
  <c r="B270" i="1"/>
  <c r="Y269" i="1"/>
  <c r="S281" i="1"/>
  <c r="C268" i="7" l="1"/>
  <c r="A269" i="7" s="1"/>
  <c r="B268" i="7"/>
  <c r="D268" i="7" s="1"/>
  <c r="A270" i="1"/>
  <c r="Y270" i="1"/>
  <c r="B271" i="1"/>
  <c r="S282" i="1"/>
  <c r="B269" i="7" l="1"/>
  <c r="D269" i="7" s="1"/>
  <c r="C269" i="7"/>
  <c r="A270" i="7" s="1"/>
  <c r="A271" i="1"/>
  <c r="Y271" i="1"/>
  <c r="B272" i="1"/>
  <c r="S283" i="1"/>
  <c r="C270" i="7" l="1"/>
  <c r="A271" i="7" s="1"/>
  <c r="B270" i="7"/>
  <c r="D270" i="7" s="1"/>
  <c r="B273" i="1"/>
  <c r="A272" i="1"/>
  <c r="Y272" i="1"/>
  <c r="S284" i="1"/>
  <c r="C271" i="7" l="1"/>
  <c r="A272" i="7" s="1"/>
  <c r="B271" i="7"/>
  <c r="D271" i="7" s="1"/>
  <c r="B274" i="1"/>
  <c r="A273" i="1"/>
  <c r="Y273" i="1"/>
  <c r="S285" i="1"/>
  <c r="B272" i="7" l="1"/>
  <c r="D272" i="7" s="1"/>
  <c r="C272" i="7"/>
  <c r="A273" i="7" s="1"/>
  <c r="Y274" i="1"/>
  <c r="A274" i="1"/>
  <c r="B275" i="1"/>
  <c r="S286" i="1"/>
  <c r="B273" i="7" l="1"/>
  <c r="D273" i="7" s="1"/>
  <c r="C273" i="7"/>
  <c r="A274" i="7" s="1"/>
  <c r="Y275" i="1"/>
  <c r="B276" i="1"/>
  <c r="A275" i="1"/>
  <c r="S287" i="1"/>
  <c r="C274" i="7" l="1"/>
  <c r="A275" i="7" s="1"/>
  <c r="B274" i="7"/>
  <c r="D274" i="7" s="1"/>
  <c r="A276" i="1"/>
  <c r="B277" i="1"/>
  <c r="Y276" i="1"/>
  <c r="S288" i="1"/>
  <c r="C275" i="7" l="1"/>
  <c r="A276" i="7" s="1"/>
  <c r="B275" i="7"/>
  <c r="D275" i="7" s="1"/>
  <c r="A277" i="1"/>
  <c r="B278" i="1"/>
  <c r="Y277" i="1"/>
  <c r="S289" i="1"/>
  <c r="B276" i="7" l="1"/>
  <c r="D276" i="7" s="1"/>
  <c r="C276" i="7"/>
  <c r="A277" i="7" s="1"/>
  <c r="A278" i="1"/>
  <c r="Y278" i="1"/>
  <c r="B279" i="1"/>
  <c r="S290" i="1"/>
  <c r="C277" i="7" l="1"/>
  <c r="A278" i="7" s="1"/>
  <c r="B277" i="7"/>
  <c r="D277" i="7" s="1"/>
  <c r="A279" i="1"/>
  <c r="Y279" i="1"/>
  <c r="B280" i="1"/>
  <c r="S291" i="1"/>
  <c r="B278" i="7" l="1"/>
  <c r="D278" i="7" s="1"/>
  <c r="C278" i="7"/>
  <c r="A279" i="7" s="1"/>
  <c r="A280" i="1"/>
  <c r="Y280" i="1"/>
  <c r="B281" i="1"/>
  <c r="S292" i="1"/>
  <c r="C279" i="7" l="1"/>
  <c r="A280" i="7" s="1"/>
  <c r="B279" i="7"/>
  <c r="D279" i="7" s="1"/>
  <c r="Y281" i="1"/>
  <c r="A281" i="1"/>
  <c r="B282" i="1"/>
  <c r="S293" i="1"/>
  <c r="C280" i="7" l="1"/>
  <c r="A281" i="7" s="1"/>
  <c r="B280" i="7"/>
  <c r="D280" i="7" s="1"/>
  <c r="A282" i="1"/>
  <c r="B283" i="1"/>
  <c r="Y282" i="1"/>
  <c r="S294" i="1"/>
  <c r="B281" i="7" l="1"/>
  <c r="D281" i="7" s="1"/>
  <c r="C281" i="7"/>
  <c r="A282" i="7" s="1"/>
  <c r="Y283" i="1"/>
  <c r="A283" i="1"/>
  <c r="B284" i="1"/>
  <c r="S295" i="1"/>
  <c r="C282" i="7" l="1"/>
  <c r="A283" i="7" s="1"/>
  <c r="B282" i="7"/>
  <c r="D282" i="7" s="1"/>
  <c r="Y284" i="1"/>
  <c r="A284" i="1"/>
  <c r="B285" i="1"/>
  <c r="S296" i="1"/>
  <c r="C283" i="7" l="1"/>
  <c r="A284" i="7" s="1"/>
  <c r="B283" i="7"/>
  <c r="D283" i="7" s="1"/>
  <c r="Y285" i="1"/>
  <c r="A285" i="1"/>
  <c r="B286" i="1"/>
  <c r="S297" i="1"/>
  <c r="C284" i="7" l="1"/>
  <c r="A285" i="7" s="1"/>
  <c r="B284" i="7"/>
  <c r="D284" i="7" s="1"/>
  <c r="Y286" i="1"/>
  <c r="A286" i="1"/>
  <c r="B287" i="1"/>
  <c r="S298" i="1"/>
  <c r="B285" i="7" l="1"/>
  <c r="D285" i="7" s="1"/>
  <c r="C285" i="7"/>
  <c r="A286" i="7" s="1"/>
  <c r="Y287" i="1"/>
  <c r="A287" i="1"/>
  <c r="B288" i="1"/>
  <c r="S299" i="1"/>
  <c r="C286" i="7" l="1"/>
  <c r="A287" i="7" s="1"/>
  <c r="B286" i="7"/>
  <c r="D286" i="7" s="1"/>
  <c r="A288" i="1"/>
  <c r="Y288" i="1"/>
  <c r="B289" i="1"/>
  <c r="S300" i="1"/>
  <c r="C287" i="7" l="1"/>
  <c r="A288" i="7" s="1"/>
  <c r="B287" i="7"/>
  <c r="D287" i="7" s="1"/>
  <c r="A289" i="1"/>
  <c r="Y289" i="1"/>
  <c r="B290" i="1"/>
  <c r="S301" i="1"/>
  <c r="C288" i="7" l="1"/>
  <c r="A289" i="7" s="1"/>
  <c r="B288" i="7"/>
  <c r="D288" i="7" s="1"/>
  <c r="A290" i="1"/>
  <c r="Y290" i="1"/>
  <c r="B291" i="1"/>
  <c r="S302" i="1"/>
  <c r="C289" i="7" l="1"/>
  <c r="A290" i="7" s="1"/>
  <c r="B289" i="7"/>
  <c r="D289" i="7" s="1"/>
  <c r="Y291" i="1"/>
  <c r="A291" i="1"/>
  <c r="B292" i="1"/>
  <c r="S303" i="1"/>
  <c r="B290" i="7" l="1"/>
  <c r="D290" i="7" s="1"/>
  <c r="C290" i="7"/>
  <c r="A291" i="7" s="1"/>
  <c r="Y292" i="1"/>
  <c r="A292" i="1"/>
  <c r="B293" i="1"/>
  <c r="S304" i="1"/>
  <c r="B291" i="7" l="1"/>
  <c r="D291" i="7" s="1"/>
  <c r="C291" i="7"/>
  <c r="A292" i="7" s="1"/>
  <c r="B294" i="1"/>
  <c r="Y293" i="1"/>
  <c r="A293" i="1"/>
  <c r="S305" i="1"/>
  <c r="C292" i="7" l="1"/>
  <c r="A293" i="7" s="1"/>
  <c r="B292" i="7"/>
  <c r="D292" i="7" s="1"/>
  <c r="A294" i="1"/>
  <c r="Y294" i="1"/>
  <c r="B295" i="1"/>
  <c r="S306" i="1"/>
  <c r="C293" i="7" l="1"/>
  <c r="A294" i="7" s="1"/>
  <c r="B293" i="7"/>
  <c r="D293" i="7" s="1"/>
  <c r="A295" i="1"/>
  <c r="B296" i="1"/>
  <c r="Y295" i="1"/>
  <c r="S307" i="1"/>
  <c r="B294" i="7" l="1"/>
  <c r="D294" i="7" s="1"/>
  <c r="C294" i="7"/>
  <c r="A295" i="7" s="1"/>
  <c r="A296" i="1"/>
  <c r="Y296" i="1"/>
  <c r="B297" i="1"/>
  <c r="S308" i="1"/>
  <c r="C295" i="7" l="1"/>
  <c r="A296" i="7" s="1"/>
  <c r="B295" i="7"/>
  <c r="D295" i="7" s="1"/>
  <c r="Y297" i="1"/>
  <c r="A297" i="1"/>
  <c r="B298" i="1"/>
  <c r="S309" i="1"/>
  <c r="C296" i="7" l="1"/>
  <c r="A297" i="7" s="1"/>
  <c r="B296" i="7"/>
  <c r="D296" i="7" s="1"/>
  <c r="A298" i="1"/>
  <c r="Y298" i="1"/>
  <c r="B299" i="1"/>
  <c r="S310" i="1"/>
  <c r="C297" i="7" l="1"/>
  <c r="A298" i="7" s="1"/>
  <c r="B297" i="7"/>
  <c r="D297" i="7" s="1"/>
  <c r="Y299" i="1"/>
  <c r="A299" i="1"/>
  <c r="B300" i="1"/>
  <c r="S311" i="1"/>
  <c r="C298" i="7" l="1"/>
  <c r="A299" i="7" s="1"/>
  <c r="B298" i="7"/>
  <c r="D298" i="7" s="1"/>
  <c r="A300" i="1"/>
  <c r="Y300" i="1"/>
  <c r="B301" i="1"/>
  <c r="S312" i="1"/>
  <c r="B299" i="7" l="1"/>
  <c r="D299" i="7" s="1"/>
  <c r="C299" i="7"/>
  <c r="A300" i="7" s="1"/>
  <c r="Y301" i="1"/>
  <c r="B302" i="1"/>
  <c r="A301" i="1"/>
  <c r="S313" i="1"/>
  <c r="C300" i="7" l="1"/>
  <c r="A301" i="7" s="1"/>
  <c r="B300" i="7"/>
  <c r="D300" i="7" s="1"/>
  <c r="A302" i="1"/>
  <c r="Y302" i="1"/>
  <c r="B303" i="1"/>
  <c r="S314" i="1"/>
  <c r="C301" i="7" l="1"/>
  <c r="A302" i="7" s="1"/>
  <c r="B301" i="7"/>
  <c r="D301" i="7" s="1"/>
  <c r="A303" i="1"/>
  <c r="B304" i="1"/>
  <c r="Y303" i="1"/>
  <c r="S315" i="1"/>
  <c r="C302" i="7" l="1"/>
  <c r="A303" i="7" s="1"/>
  <c r="B302" i="7"/>
  <c r="D302" i="7" s="1"/>
  <c r="Y304" i="1"/>
  <c r="A304" i="1"/>
  <c r="B305" i="1"/>
  <c r="S316" i="1"/>
  <c r="B303" i="7" l="1"/>
  <c r="D303" i="7" s="1"/>
  <c r="C303" i="7"/>
  <c r="A304" i="7" s="1"/>
  <c r="Y305" i="1"/>
  <c r="A305" i="1"/>
  <c r="B306" i="1"/>
  <c r="S317" i="1"/>
  <c r="C304" i="7" l="1"/>
  <c r="A305" i="7" s="1"/>
  <c r="B304" i="7"/>
  <c r="D304" i="7" s="1"/>
  <c r="Y306" i="1"/>
  <c r="A306" i="1"/>
  <c r="B307" i="1"/>
  <c r="S318" i="1"/>
  <c r="C305" i="7" l="1"/>
  <c r="A306" i="7" s="1"/>
  <c r="B305" i="7"/>
  <c r="D305" i="7" s="1"/>
  <c r="A307" i="1"/>
  <c r="Y307" i="1"/>
  <c r="B308" i="1"/>
  <c r="S319" i="1"/>
  <c r="B306" i="7" l="1"/>
  <c r="D306" i="7" s="1"/>
  <c r="C306" i="7"/>
  <c r="A307" i="7" s="1"/>
  <c r="A308" i="1"/>
  <c r="Y308" i="1"/>
  <c r="B309" i="1"/>
  <c r="S320" i="1"/>
  <c r="C307" i="7" l="1"/>
  <c r="A308" i="7" s="1"/>
  <c r="B307" i="7"/>
  <c r="D307" i="7" s="1"/>
  <c r="Y309" i="1"/>
  <c r="A309" i="1"/>
  <c r="B310" i="1"/>
  <c r="S321" i="1"/>
  <c r="C308" i="7" l="1"/>
  <c r="A309" i="7" s="1"/>
  <c r="B308" i="7"/>
  <c r="D308" i="7" s="1"/>
  <c r="A310" i="1"/>
  <c r="Y310" i="1"/>
  <c r="B311" i="1"/>
  <c r="S322" i="1"/>
  <c r="B309" i="7" l="1"/>
  <c r="D309" i="7" s="1"/>
  <c r="C309" i="7"/>
  <c r="A310" i="7" s="1"/>
  <c r="A311" i="1"/>
  <c r="Y311" i="1"/>
  <c r="B312" i="1"/>
  <c r="S323" i="1"/>
  <c r="C310" i="7" l="1"/>
  <c r="A311" i="7" s="1"/>
  <c r="B310" i="7"/>
  <c r="D310" i="7" s="1"/>
  <c r="Y312" i="1"/>
  <c r="A312" i="1"/>
  <c r="B313" i="1"/>
  <c r="S324" i="1"/>
  <c r="B311" i="7" l="1"/>
  <c r="D311" i="7" s="1"/>
  <c r="C311" i="7"/>
  <c r="A312" i="7" s="1"/>
  <c r="A313" i="1"/>
  <c r="Y313" i="1"/>
  <c r="B314" i="1"/>
  <c r="S325" i="1"/>
  <c r="B312" i="7" l="1"/>
  <c r="D312" i="7" s="1"/>
  <c r="C312" i="7"/>
  <c r="A313" i="7" s="1"/>
  <c r="A314" i="1"/>
  <c r="Y314" i="1"/>
  <c r="B315" i="1"/>
  <c r="S326" i="1"/>
  <c r="C313" i="7" l="1"/>
  <c r="A314" i="7" s="1"/>
  <c r="B313" i="7"/>
  <c r="D313" i="7" s="1"/>
  <c r="Y315" i="1"/>
  <c r="B316" i="1"/>
  <c r="A315" i="1"/>
  <c r="S327" i="1"/>
  <c r="B314" i="7" l="1"/>
  <c r="D314" i="7" s="1"/>
  <c r="C314" i="7"/>
  <c r="A315" i="7" s="1"/>
  <c r="A316" i="1"/>
  <c r="Y316" i="1"/>
  <c r="B317" i="1"/>
  <c r="S328" i="1"/>
  <c r="B315" i="7" l="1"/>
  <c r="D315" i="7" s="1"/>
  <c r="C315" i="7"/>
  <c r="A316" i="7" s="1"/>
  <c r="Y317" i="1"/>
  <c r="B318" i="1"/>
  <c r="A317" i="1"/>
  <c r="S329" i="1"/>
  <c r="C316" i="7" l="1"/>
  <c r="A317" i="7" s="1"/>
  <c r="B316" i="7"/>
  <c r="D316" i="7" s="1"/>
  <c r="A318" i="1"/>
  <c r="Y318" i="1"/>
  <c r="B319" i="1"/>
  <c r="S330" i="1"/>
  <c r="C317" i="7" l="1"/>
  <c r="A318" i="7" s="1"/>
  <c r="B317" i="7"/>
  <c r="D317" i="7" s="1"/>
  <c r="A319" i="1"/>
  <c r="B320" i="1"/>
  <c r="Y319" i="1"/>
  <c r="S331" i="1"/>
  <c r="B318" i="7" l="1"/>
  <c r="D318" i="7" s="1"/>
  <c r="C318" i="7"/>
  <c r="A319" i="7" s="1"/>
  <c r="A320" i="1"/>
  <c r="Y320" i="1"/>
  <c r="B321" i="1"/>
  <c r="S332" i="1"/>
  <c r="C319" i="7" l="1"/>
  <c r="A320" i="7" s="1"/>
  <c r="B319" i="7"/>
  <c r="D319" i="7" s="1"/>
  <c r="A321" i="1"/>
  <c r="Y321" i="1"/>
  <c r="B322" i="1"/>
  <c r="S333" i="1"/>
  <c r="C320" i="7" l="1"/>
  <c r="A321" i="7" s="1"/>
  <c r="B320" i="7"/>
  <c r="D320" i="7" s="1"/>
  <c r="Y322" i="1"/>
  <c r="A322" i="1"/>
  <c r="B323" i="1"/>
  <c r="S334" i="1"/>
  <c r="B321" i="7" l="1"/>
  <c r="D321" i="7" s="1"/>
  <c r="C321" i="7"/>
  <c r="A322" i="7" s="1"/>
  <c r="Y323" i="1"/>
  <c r="A323" i="1"/>
  <c r="B324" i="1"/>
  <c r="S335" i="1"/>
  <c r="C322" i="7" l="1"/>
  <c r="A323" i="7" s="1"/>
  <c r="B322" i="7"/>
  <c r="D322" i="7" s="1"/>
  <c r="A324" i="1"/>
  <c r="Y324" i="1"/>
  <c r="B325" i="1"/>
  <c r="S336" i="1"/>
  <c r="C323" i="7" l="1"/>
  <c r="A324" i="7" s="1"/>
  <c r="B323" i="7"/>
  <c r="D323" i="7" s="1"/>
  <c r="A325" i="1"/>
  <c r="Y325" i="1"/>
  <c r="B326" i="1"/>
  <c r="S337" i="1"/>
  <c r="B324" i="7" l="1"/>
  <c r="D324" i="7" s="1"/>
  <c r="C324" i="7"/>
  <c r="A325" i="7" s="1"/>
  <c r="A326" i="1"/>
  <c r="Y326" i="1"/>
  <c r="B327" i="1"/>
  <c r="S338" i="1"/>
  <c r="C325" i="7" l="1"/>
  <c r="A326" i="7" s="1"/>
  <c r="B325" i="7"/>
  <c r="D325" i="7" s="1"/>
  <c r="B328" i="1"/>
  <c r="A327" i="1"/>
  <c r="Y327" i="1"/>
  <c r="S339" i="1"/>
  <c r="C326" i="7" l="1"/>
  <c r="A327" i="7" s="1"/>
  <c r="B326" i="7"/>
  <c r="D326" i="7" s="1"/>
  <c r="A328" i="1"/>
  <c r="B329" i="1"/>
  <c r="Y328" i="1"/>
  <c r="S340" i="1"/>
  <c r="C327" i="7" l="1"/>
  <c r="A328" i="7" s="1"/>
  <c r="B327" i="7"/>
  <c r="D327" i="7" s="1"/>
  <c r="A329" i="1"/>
  <c r="Y329" i="1"/>
  <c r="B330" i="1"/>
  <c r="S341" i="1"/>
  <c r="C328" i="7" l="1"/>
  <c r="A329" i="7" s="1"/>
  <c r="B328" i="7"/>
  <c r="D328" i="7" s="1"/>
  <c r="A330" i="1"/>
  <c r="Y330" i="1"/>
  <c r="B331" i="1"/>
  <c r="S342" i="1"/>
  <c r="C329" i="7" l="1"/>
  <c r="A330" i="7" s="1"/>
  <c r="B329" i="7"/>
  <c r="D329" i="7" s="1"/>
  <c r="Y331" i="1"/>
  <c r="B332" i="1"/>
  <c r="A331" i="1"/>
  <c r="S343" i="1"/>
  <c r="C330" i="7" l="1"/>
  <c r="A331" i="7" s="1"/>
  <c r="B330" i="7"/>
  <c r="D330" i="7" s="1"/>
  <c r="Y332" i="1"/>
  <c r="A332" i="1"/>
  <c r="B333" i="1"/>
  <c r="S344" i="1"/>
  <c r="C331" i="7" l="1"/>
  <c r="A332" i="7" s="1"/>
  <c r="B331" i="7"/>
  <c r="D331" i="7" s="1"/>
  <c r="Y333" i="1"/>
  <c r="B334" i="1"/>
  <c r="A333" i="1"/>
  <c r="S345" i="1"/>
  <c r="B332" i="7" l="1"/>
  <c r="D332" i="7" s="1"/>
  <c r="C332" i="7"/>
  <c r="A333" i="7" s="1"/>
  <c r="A334" i="1"/>
  <c r="B335" i="1"/>
  <c r="Y334" i="1"/>
  <c r="S346" i="1"/>
  <c r="C333" i="7" l="1"/>
  <c r="A334" i="7" s="1"/>
  <c r="B333" i="7"/>
  <c r="D333" i="7" s="1"/>
  <c r="B336" i="1"/>
  <c r="A335" i="1"/>
  <c r="Y335" i="1"/>
  <c r="S347" i="1"/>
  <c r="C334" i="7" l="1"/>
  <c r="A335" i="7" s="1"/>
  <c r="B334" i="7"/>
  <c r="D334" i="7" s="1"/>
  <c r="A336" i="1"/>
  <c r="B337" i="1"/>
  <c r="Y336" i="1"/>
  <c r="S348" i="1"/>
  <c r="C335" i="7" l="1"/>
  <c r="A336" i="7" s="1"/>
  <c r="B335" i="7"/>
  <c r="D335" i="7" s="1"/>
  <c r="A337" i="1"/>
  <c r="Y337" i="1"/>
  <c r="B338" i="1"/>
  <c r="S349" i="1"/>
  <c r="C336" i="7" l="1"/>
  <c r="A337" i="7" s="1"/>
  <c r="B336" i="7"/>
  <c r="D336" i="7" s="1"/>
  <c r="A338" i="1"/>
  <c r="Y338" i="1"/>
  <c r="B339" i="1"/>
  <c r="S350" i="1"/>
  <c r="C337" i="7" l="1"/>
  <c r="A338" i="7" s="1"/>
  <c r="B337" i="7"/>
  <c r="D337" i="7" s="1"/>
  <c r="A339" i="1"/>
  <c r="Y339" i="1"/>
  <c r="B340" i="1"/>
  <c r="S351" i="1"/>
  <c r="B338" i="7" l="1"/>
  <c r="D338" i="7" s="1"/>
  <c r="C338" i="7"/>
  <c r="A339" i="7" s="1"/>
  <c r="Y340" i="1"/>
  <c r="A340" i="1"/>
  <c r="B341" i="1"/>
  <c r="S352" i="1"/>
  <c r="C339" i="7" l="1"/>
  <c r="A340" i="7" s="1"/>
  <c r="B339" i="7"/>
  <c r="D339" i="7" s="1"/>
  <c r="B342" i="1"/>
  <c r="A341" i="1"/>
  <c r="Y341" i="1"/>
  <c r="S353" i="1"/>
  <c r="C340" i="7" l="1"/>
  <c r="A341" i="7" s="1"/>
  <c r="B340" i="7"/>
  <c r="D340" i="7" s="1"/>
  <c r="A342" i="1"/>
  <c r="Y342" i="1"/>
  <c r="B343" i="1"/>
  <c r="S354" i="1"/>
  <c r="C341" i="7" l="1"/>
  <c r="A342" i="7" s="1"/>
  <c r="B341" i="7"/>
  <c r="D341" i="7" s="1"/>
  <c r="B344" i="1"/>
  <c r="A343" i="1"/>
  <c r="Y343" i="1"/>
  <c r="S355" i="1"/>
  <c r="C342" i="7" l="1"/>
  <c r="A343" i="7" s="1"/>
  <c r="B342" i="7"/>
  <c r="D342" i="7" s="1"/>
  <c r="Y344" i="1"/>
  <c r="A344" i="1"/>
  <c r="B345" i="1"/>
  <c r="S356" i="1"/>
  <c r="C343" i="7" l="1"/>
  <c r="A344" i="7" s="1"/>
  <c r="B343" i="7"/>
  <c r="D343" i="7" s="1"/>
  <c r="A345" i="1"/>
  <c r="Y345" i="1"/>
  <c r="B346" i="1"/>
  <c r="S357" i="1"/>
  <c r="C344" i="7" l="1"/>
  <c r="A345" i="7" s="1"/>
  <c r="B344" i="7"/>
  <c r="D344" i="7" s="1"/>
  <c r="A346" i="1"/>
  <c r="B347" i="1"/>
  <c r="Y346" i="1"/>
  <c r="S358" i="1"/>
  <c r="C345" i="7" l="1"/>
  <c r="A346" i="7" s="1"/>
  <c r="B345" i="7"/>
  <c r="D345" i="7" s="1"/>
  <c r="A347" i="1"/>
  <c r="Y347" i="1"/>
  <c r="B348" i="1"/>
  <c r="S359" i="1"/>
  <c r="C346" i="7" l="1"/>
  <c r="A347" i="7" s="1"/>
  <c r="B346" i="7"/>
  <c r="D346" i="7" s="1"/>
  <c r="Y348" i="1"/>
  <c r="B349" i="1"/>
  <c r="A348" i="1"/>
  <c r="S360" i="1"/>
  <c r="C347" i="7" l="1"/>
  <c r="A348" i="7" s="1"/>
  <c r="B347" i="7"/>
  <c r="D347" i="7" s="1"/>
  <c r="A349" i="1"/>
  <c r="Y349" i="1"/>
  <c r="B350" i="1"/>
  <c r="S361" i="1"/>
  <c r="C348" i="7" l="1"/>
  <c r="A349" i="7" s="1"/>
  <c r="B348" i="7"/>
  <c r="D348" i="7" s="1"/>
  <c r="A350" i="1"/>
  <c r="B351" i="1"/>
  <c r="Y350" i="1"/>
  <c r="S362" i="1"/>
  <c r="S363" i="1" s="1"/>
  <c r="S364" i="1" s="1"/>
  <c r="S365" i="1" s="1"/>
  <c r="S366" i="1" s="1"/>
  <c r="S367" i="1" s="1"/>
  <c r="S368" i="1" s="1"/>
  <c r="S369" i="1" s="1"/>
  <c r="S370" i="1" s="1"/>
  <c r="S371" i="1" s="1"/>
  <c r="S372" i="1" s="1"/>
  <c r="S373" i="1" s="1"/>
  <c r="S374" i="1" s="1"/>
  <c r="S375" i="1" s="1"/>
  <c r="S376" i="1" s="1"/>
  <c r="S377" i="1" s="1"/>
  <c r="S378" i="1" s="1"/>
  <c r="S379" i="1" s="1"/>
  <c r="S380" i="1" s="1"/>
  <c r="S381" i="1" s="1"/>
  <c r="S382" i="1" s="1"/>
  <c r="S383" i="1" s="1"/>
  <c r="S384" i="1" s="1"/>
  <c r="S385" i="1" s="1"/>
  <c r="S386" i="1" s="1"/>
  <c r="C349" i="7" l="1"/>
  <c r="A350" i="7" s="1"/>
  <c r="B349" i="7"/>
  <c r="D349" i="7" s="1"/>
  <c r="S387" i="1"/>
  <c r="A351" i="1"/>
  <c r="B352" i="1"/>
  <c r="Y351" i="1"/>
  <c r="C350" i="7" l="1"/>
  <c r="A351" i="7" s="1"/>
  <c r="B350" i="7"/>
  <c r="D350" i="7" s="1"/>
  <c r="S388" i="1"/>
  <c r="S399" i="1" s="1"/>
  <c r="A352" i="1"/>
  <c r="B353" i="1"/>
  <c r="Y352" i="1"/>
  <c r="C351" i="7" l="1"/>
  <c r="A352" i="7" s="1"/>
  <c r="B351" i="7"/>
  <c r="D351" i="7" s="1"/>
  <c r="S389" i="1"/>
  <c r="S390" i="1" s="1"/>
  <c r="S391" i="1" s="1"/>
  <c r="S392" i="1" s="1"/>
  <c r="S393" i="1" s="1"/>
  <c r="S394" i="1" s="1"/>
  <c r="S400" i="1"/>
  <c r="S401" i="1" s="1"/>
  <c r="S402" i="1" s="1"/>
  <c r="S403" i="1" s="1"/>
  <c r="S404" i="1" s="1"/>
  <c r="S405" i="1" s="1"/>
  <c r="S406" i="1" s="1"/>
  <c r="S407" i="1" s="1"/>
  <c r="S408" i="1" s="1"/>
  <c r="S409" i="1" s="1"/>
  <c r="S410" i="1" s="1"/>
  <c r="S411" i="1" s="1"/>
  <c r="S412" i="1" s="1"/>
  <c r="S413" i="1" s="1"/>
  <c r="S414" i="1" s="1"/>
  <c r="S415" i="1" s="1"/>
  <c r="S416" i="1" s="1"/>
  <c r="S417" i="1" s="1"/>
  <c r="S418" i="1" s="1"/>
  <c r="S419" i="1" s="1"/>
  <c r="S420" i="1" s="1"/>
  <c r="S421" i="1" s="1"/>
  <c r="S422" i="1" s="1"/>
  <c r="S423" i="1" s="1"/>
  <c r="S424" i="1" s="1"/>
  <c r="S425" i="1" s="1"/>
  <c r="S426" i="1" s="1"/>
  <c r="S427" i="1" s="1"/>
  <c r="S428" i="1" s="1"/>
  <c r="S429" i="1" s="1"/>
  <c r="S430" i="1" s="1"/>
  <c r="S431" i="1" s="1"/>
  <c r="S432" i="1" s="1"/>
  <c r="S433" i="1" s="1"/>
  <c r="S434" i="1" s="1"/>
  <c r="S435" i="1" s="1"/>
  <c r="S436" i="1" s="1"/>
  <c r="S437" i="1" s="1"/>
  <c r="S438" i="1" s="1"/>
  <c r="S439" i="1" s="1"/>
  <c r="S440" i="1" s="1"/>
  <c r="S441" i="1" s="1"/>
  <c r="S442" i="1" s="1"/>
  <c r="S443" i="1" s="1"/>
  <c r="S444" i="1" s="1"/>
  <c r="S445" i="1" s="1"/>
  <c r="S446" i="1" s="1"/>
  <c r="S447" i="1" s="1"/>
  <c r="S448" i="1" s="1"/>
  <c r="S449" i="1" s="1"/>
  <c r="S450" i="1" s="1"/>
  <c r="S451" i="1" s="1"/>
  <c r="S452" i="1" s="1"/>
  <c r="S453" i="1" s="1"/>
  <c r="S454" i="1" s="1"/>
  <c r="S455" i="1" s="1"/>
  <c r="A353" i="1"/>
  <c r="Y353" i="1"/>
  <c r="B354" i="1"/>
  <c r="C352" i="7" l="1"/>
  <c r="A353" i="7" s="1"/>
  <c r="B352" i="7"/>
  <c r="D352" i="7" s="1"/>
  <c r="S395" i="1"/>
  <c r="S396" i="1" s="1"/>
  <c r="S397" i="1" s="1"/>
  <c r="S398" i="1" s="1"/>
  <c r="E149" i="9"/>
  <c r="E143" i="9"/>
  <c r="E137" i="9"/>
  <c r="E131" i="9"/>
  <c r="E125" i="9"/>
  <c r="E119" i="9"/>
  <c r="E113" i="9"/>
  <c r="E107" i="9"/>
  <c r="E101" i="9"/>
  <c r="E95" i="9"/>
  <c r="E89" i="9"/>
  <c r="D149" i="9"/>
  <c r="D143" i="9"/>
  <c r="D137" i="9"/>
  <c r="D131" i="9"/>
  <c r="D125" i="9"/>
  <c r="D119" i="9"/>
  <c r="D113" i="9"/>
  <c r="D107" i="9"/>
  <c r="D101" i="9"/>
  <c r="D95" i="9"/>
  <c r="D89" i="9"/>
  <c r="E148" i="9"/>
  <c r="E142" i="9"/>
  <c r="E136" i="9"/>
  <c r="F136" i="9" s="1"/>
  <c r="E130" i="9"/>
  <c r="E124" i="9"/>
  <c r="E118" i="9"/>
  <c r="E112" i="9"/>
  <c r="E106" i="9"/>
  <c r="E100" i="9"/>
  <c r="E94" i="9"/>
  <c r="E88" i="9"/>
  <c r="D148" i="9"/>
  <c r="D142" i="9"/>
  <c r="D136" i="9"/>
  <c r="D130" i="9"/>
  <c r="D124" i="9"/>
  <c r="D118" i="9"/>
  <c r="D112" i="9"/>
  <c r="D106" i="9"/>
  <c r="D100" i="9"/>
  <c r="D94" i="9"/>
  <c r="D88" i="9"/>
  <c r="E147" i="9"/>
  <c r="E141" i="9"/>
  <c r="E135" i="9"/>
  <c r="E129" i="9"/>
  <c r="E123" i="9"/>
  <c r="E117" i="9"/>
  <c r="E111" i="9"/>
  <c r="E105" i="9"/>
  <c r="E99" i="9"/>
  <c r="E93" i="9"/>
  <c r="D147" i="9"/>
  <c r="D141" i="9"/>
  <c r="D135" i="9"/>
  <c r="D129" i="9"/>
  <c r="D123" i="9"/>
  <c r="D117" i="9"/>
  <c r="D111" i="9"/>
  <c r="D105" i="9"/>
  <c r="D99" i="9"/>
  <c r="D93" i="9"/>
  <c r="E152" i="9"/>
  <c r="E146" i="9"/>
  <c r="E140" i="9"/>
  <c r="E134" i="9"/>
  <c r="E128" i="9"/>
  <c r="E122" i="9"/>
  <c r="E116" i="9"/>
  <c r="E110" i="9"/>
  <c r="E104" i="9"/>
  <c r="E98" i="9"/>
  <c r="E92" i="9"/>
  <c r="D152" i="9"/>
  <c r="D146" i="9"/>
  <c r="D140" i="9"/>
  <c r="D134" i="9"/>
  <c r="D128" i="9"/>
  <c r="D122" i="9"/>
  <c r="D116" i="9"/>
  <c r="D110" i="9"/>
  <c r="D104" i="9"/>
  <c r="D98" i="9"/>
  <c r="D92" i="9"/>
  <c r="E151" i="9"/>
  <c r="E145" i="9"/>
  <c r="E139" i="9"/>
  <c r="E133" i="9"/>
  <c r="E127" i="9"/>
  <c r="E121" i="9"/>
  <c r="E115" i="9"/>
  <c r="E109" i="9"/>
  <c r="E103" i="9"/>
  <c r="E97" i="9"/>
  <c r="E91" i="9"/>
  <c r="D151" i="9"/>
  <c r="D145" i="9"/>
  <c r="D139" i="9"/>
  <c r="D133" i="9"/>
  <c r="D127" i="9"/>
  <c r="D121" i="9"/>
  <c r="D115" i="9"/>
  <c r="D109" i="9"/>
  <c r="D103" i="9"/>
  <c r="D97" i="9"/>
  <c r="D91" i="9"/>
  <c r="E150" i="9"/>
  <c r="E144" i="9"/>
  <c r="E138" i="9"/>
  <c r="E132" i="9"/>
  <c r="E126" i="9"/>
  <c r="E120" i="9"/>
  <c r="E114" i="9"/>
  <c r="E108" i="9"/>
  <c r="E102" i="9"/>
  <c r="E96" i="9"/>
  <c r="E90" i="9"/>
  <c r="D150" i="9"/>
  <c r="D144" i="9"/>
  <c r="D138" i="9"/>
  <c r="D132" i="9"/>
  <c r="D126" i="9"/>
  <c r="D120" i="9"/>
  <c r="D114" i="9"/>
  <c r="D108" i="9"/>
  <c r="D102" i="9"/>
  <c r="D96" i="9"/>
  <c r="D90" i="9"/>
  <c r="A354" i="1"/>
  <c r="Y354" i="1"/>
  <c r="B355" i="1"/>
  <c r="C353" i="7" l="1"/>
  <c r="A354" i="7" s="1"/>
  <c r="B353" i="7"/>
  <c r="D353" i="7" s="1"/>
  <c r="F113" i="9"/>
  <c r="F126" i="9"/>
  <c r="F120" i="9"/>
  <c r="F117" i="9"/>
  <c r="F96" i="9"/>
  <c r="F151" i="9"/>
  <c r="F140" i="9"/>
  <c r="F129" i="9"/>
  <c r="F106" i="9"/>
  <c r="F102" i="9"/>
  <c r="F112" i="9"/>
  <c r="F89" i="9"/>
  <c r="F139" i="9"/>
  <c r="F128" i="9"/>
  <c r="F90" i="9"/>
  <c r="F103" i="9"/>
  <c r="F92" i="9"/>
  <c r="F105" i="9"/>
  <c r="F127" i="9"/>
  <c r="F116" i="9"/>
  <c r="F146" i="9"/>
  <c r="F135" i="9"/>
  <c r="F141" i="9"/>
  <c r="F118" i="9"/>
  <c r="F95" i="9"/>
  <c r="F108" i="9"/>
  <c r="F152" i="9"/>
  <c r="F130" i="9"/>
  <c r="F107" i="9"/>
  <c r="F91" i="9"/>
  <c r="F132" i="9"/>
  <c r="F93" i="9"/>
  <c r="F142" i="9"/>
  <c r="F119" i="9"/>
  <c r="F138" i="9"/>
  <c r="F121" i="9"/>
  <c r="F110" i="9"/>
  <c r="F99" i="9"/>
  <c r="F148" i="9"/>
  <c r="F125" i="9"/>
  <c r="F104" i="9"/>
  <c r="F144" i="9"/>
  <c r="F131" i="9"/>
  <c r="F150" i="9"/>
  <c r="F133" i="9"/>
  <c r="F122" i="9"/>
  <c r="F111" i="9"/>
  <c r="F88" i="9"/>
  <c r="F137" i="9"/>
  <c r="F98" i="9"/>
  <c r="F94" i="9"/>
  <c r="F143" i="9"/>
  <c r="F109" i="9"/>
  <c r="F115" i="9"/>
  <c r="F145" i="9"/>
  <c r="F134" i="9"/>
  <c r="F123" i="9"/>
  <c r="F100" i="9"/>
  <c r="F149" i="9"/>
  <c r="F114" i="9"/>
  <c r="F97" i="9"/>
  <c r="F147" i="9"/>
  <c r="F124" i="9"/>
  <c r="F101" i="9"/>
  <c r="A355" i="1"/>
  <c r="Y355" i="1"/>
  <c r="B356" i="1"/>
  <c r="C354" i="7" l="1"/>
  <c r="A355" i="7" s="1"/>
  <c r="B354" i="7"/>
  <c r="D354" i="7" s="1"/>
  <c r="Y356" i="1"/>
  <c r="B357" i="1"/>
  <c r="A356" i="1"/>
  <c r="C355" i="7" l="1"/>
  <c r="A356" i="7" s="1"/>
  <c r="B355" i="7"/>
  <c r="D355" i="7" s="1"/>
  <c r="Y357" i="1"/>
  <c r="A357" i="1"/>
  <c r="B358" i="1"/>
  <c r="C356" i="7" l="1"/>
  <c r="A357" i="7" s="1"/>
  <c r="B356" i="7"/>
  <c r="D356" i="7" s="1"/>
  <c r="A358" i="1"/>
  <c r="Y358" i="1"/>
  <c r="B359" i="1"/>
  <c r="C357" i="7" l="1"/>
  <c r="A358" i="7" s="1"/>
  <c r="B357" i="7"/>
  <c r="D357" i="7" s="1"/>
  <c r="A359" i="1"/>
  <c r="B360" i="1"/>
  <c r="Y359" i="1"/>
  <c r="C358" i="7" l="1"/>
  <c r="A359" i="7" s="1"/>
  <c r="B358" i="7"/>
  <c r="D358" i="7" s="1"/>
  <c r="A360" i="1"/>
  <c r="B361" i="1"/>
  <c r="Y360" i="1"/>
  <c r="C359" i="7" l="1"/>
  <c r="A360" i="7" s="1"/>
  <c r="B359" i="7"/>
  <c r="D359" i="7" s="1"/>
  <c r="B362" i="1"/>
  <c r="A361" i="1"/>
  <c r="Y361" i="1"/>
  <c r="C360" i="7" l="1"/>
  <c r="A361" i="7" s="1"/>
  <c r="B360" i="7"/>
  <c r="D360" i="7" s="1"/>
  <c r="A362" i="1"/>
  <c r="Y362" i="1"/>
  <c r="B363" i="1"/>
  <c r="C361" i="7" l="1"/>
  <c r="A362" i="7" s="1"/>
  <c r="B361" i="7"/>
  <c r="D361" i="7" s="1"/>
  <c r="A363" i="1"/>
  <c r="Y363" i="1"/>
  <c r="B364" i="1"/>
  <c r="C362" i="7" l="1"/>
  <c r="A363" i="7" s="1"/>
  <c r="B362" i="7"/>
  <c r="D362" i="7" s="1"/>
  <c r="A364" i="1"/>
  <c r="B365" i="1"/>
  <c r="Y364" i="1"/>
  <c r="C363" i="7" l="1"/>
  <c r="A364" i="7" s="1"/>
  <c r="B363" i="7"/>
  <c r="D363" i="7" s="1"/>
  <c r="B366" i="1"/>
  <c r="A365" i="1"/>
  <c r="Y365" i="1"/>
  <c r="C364" i="7" l="1"/>
  <c r="A365" i="7" s="1"/>
  <c r="B364" i="7"/>
  <c r="D364" i="7" s="1"/>
  <c r="A366" i="1"/>
  <c r="Y366" i="1"/>
  <c r="B367" i="1"/>
  <c r="C365" i="7" l="1"/>
  <c r="A366" i="7" s="1"/>
  <c r="B365" i="7"/>
  <c r="D365" i="7" s="1"/>
  <c r="Y367" i="1"/>
  <c r="B368" i="1"/>
  <c r="A367" i="1"/>
  <c r="C366" i="7" l="1"/>
  <c r="A367" i="7" s="1"/>
  <c r="B366" i="7"/>
  <c r="D366" i="7" s="1"/>
  <c r="A368" i="1"/>
  <c r="B369" i="1"/>
  <c r="Y368" i="1"/>
  <c r="C367" i="7" l="1"/>
  <c r="A368" i="7" s="1"/>
  <c r="B367" i="7"/>
  <c r="D367" i="7" s="1"/>
  <c r="A369" i="1"/>
  <c r="Y369" i="1"/>
  <c r="B370" i="1"/>
  <c r="C368" i="7" l="1"/>
  <c r="A369" i="7" s="1"/>
  <c r="B368" i="7"/>
  <c r="D368" i="7" s="1"/>
  <c r="Y370" i="1"/>
  <c r="A370" i="1"/>
  <c r="B371" i="1"/>
  <c r="C369" i="7" l="1"/>
  <c r="A370" i="7" s="1"/>
  <c r="B369" i="7"/>
  <c r="D369" i="7" s="1"/>
  <c r="A371" i="1"/>
  <c r="B372" i="1"/>
  <c r="Y371" i="1"/>
  <c r="C370" i="7" l="1"/>
  <c r="A371" i="7" s="1"/>
  <c r="B370" i="7"/>
  <c r="D370" i="7" s="1"/>
  <c r="Y372" i="1"/>
  <c r="A372" i="1"/>
  <c r="B373" i="1"/>
  <c r="C371" i="7" l="1"/>
  <c r="A372" i="7" s="1"/>
  <c r="B371" i="7"/>
  <c r="D371" i="7" s="1"/>
  <c r="A373" i="1"/>
  <c r="Y373" i="1"/>
  <c r="B374" i="1"/>
  <c r="C372" i="7" l="1"/>
  <c r="A373" i="7" s="1"/>
  <c r="B372" i="7"/>
  <c r="D372" i="7" s="1"/>
  <c r="Y374" i="1"/>
  <c r="A374" i="1"/>
  <c r="B375" i="1"/>
  <c r="C373" i="7" l="1"/>
  <c r="A374" i="7" s="1"/>
  <c r="B373" i="7"/>
  <c r="D373" i="7" s="1"/>
  <c r="Y375" i="1"/>
  <c r="B376" i="1"/>
  <c r="A375" i="1"/>
  <c r="Z385" i="1"/>
  <c r="P384" i="1"/>
  <c r="Z384" i="1"/>
  <c r="B374" i="7" l="1"/>
  <c r="D374" i="7" s="1"/>
  <c r="C374" i="7"/>
  <c r="A375" i="7" s="1"/>
  <c r="A376" i="1"/>
  <c r="B377" i="1"/>
  <c r="Y376" i="1"/>
  <c r="P385" i="1"/>
  <c r="C375" i="7" l="1"/>
  <c r="A376" i="7" s="1"/>
  <c r="B375" i="7"/>
  <c r="D375" i="7" s="1"/>
  <c r="Y377" i="1"/>
  <c r="A377" i="1"/>
  <c r="B378" i="1"/>
  <c r="P387" i="1"/>
  <c r="Z387" i="1"/>
  <c r="Z386" i="1"/>
  <c r="P386" i="1"/>
  <c r="C376" i="7" l="1"/>
  <c r="A377" i="7" s="1"/>
  <c r="B376" i="7"/>
  <c r="D376" i="7" s="1"/>
  <c r="A378" i="1"/>
  <c r="Y378" i="1"/>
  <c r="B379" i="1"/>
  <c r="B377" i="7" l="1"/>
  <c r="D377" i="7" s="1"/>
  <c r="C377" i="7"/>
  <c r="A378" i="7" s="1"/>
  <c r="A379" i="1"/>
  <c r="B380" i="1"/>
  <c r="Y379" i="1"/>
  <c r="Z389" i="1"/>
  <c r="P389" i="1"/>
  <c r="P388" i="1"/>
  <c r="Z388" i="1"/>
  <c r="C378" i="7" l="1"/>
  <c r="A379" i="7" s="1"/>
  <c r="B378" i="7"/>
  <c r="D378" i="7" s="1"/>
  <c r="Y380" i="1"/>
  <c r="A380" i="1"/>
  <c r="B381" i="1"/>
  <c r="P390" i="1"/>
  <c r="C379" i="7" l="1"/>
  <c r="A380" i="7" s="1"/>
  <c r="B379" i="7"/>
  <c r="D379" i="7" s="1"/>
  <c r="A381" i="1"/>
  <c r="B382" i="1"/>
  <c r="Y381" i="1"/>
  <c r="Z390" i="1"/>
  <c r="Z391" i="1"/>
  <c r="C380" i="7" l="1"/>
  <c r="A381" i="7" s="1"/>
  <c r="B380" i="7"/>
  <c r="D380" i="7" s="1"/>
  <c r="A382" i="1"/>
  <c r="Y382" i="1"/>
  <c r="B383" i="1"/>
  <c r="Z392" i="1"/>
  <c r="P391" i="1"/>
  <c r="C381" i="7" l="1"/>
  <c r="A382" i="7" s="1"/>
  <c r="B381" i="7"/>
  <c r="D381" i="7" s="1"/>
  <c r="B384" i="1"/>
  <c r="A383" i="1"/>
  <c r="Y383" i="1"/>
  <c r="Z393" i="1"/>
  <c r="P392" i="1"/>
  <c r="C382" i="7" l="1"/>
  <c r="A383" i="7" s="1"/>
  <c r="B382" i="7"/>
  <c r="D382" i="7" s="1"/>
  <c r="Y384" i="1"/>
  <c r="B385" i="1"/>
  <c r="A384" i="1"/>
  <c r="Z394" i="1"/>
  <c r="P393" i="1"/>
  <c r="C383" i="7" l="1"/>
  <c r="A384" i="7" s="1"/>
  <c r="B383" i="7"/>
  <c r="D383" i="7" s="1"/>
  <c r="Y385" i="1"/>
  <c r="A385" i="1"/>
  <c r="B386" i="1"/>
  <c r="P394" i="1"/>
  <c r="C384" i="7" l="1"/>
  <c r="A385" i="7" s="1"/>
  <c r="B384" i="7"/>
  <c r="D384" i="7" s="1"/>
  <c r="Y386" i="1"/>
  <c r="A386" i="1"/>
  <c r="B387" i="1"/>
  <c r="B385" i="7" l="1"/>
  <c r="D385" i="7" s="1"/>
  <c r="C385" i="7"/>
  <c r="A386" i="7" s="1"/>
  <c r="Y387" i="1"/>
  <c r="B388" i="1"/>
  <c r="A387" i="1"/>
  <c r="C386" i="7" l="1"/>
  <c r="A387" i="7" s="1"/>
  <c r="B386" i="7"/>
  <c r="D386" i="7" s="1"/>
  <c r="A388" i="1"/>
  <c r="Y388" i="1"/>
  <c r="B389" i="1"/>
  <c r="C387" i="7" l="1"/>
  <c r="A388" i="7" s="1"/>
  <c r="B387" i="7"/>
  <c r="D387" i="7" s="1"/>
  <c r="Y389" i="1"/>
  <c r="B390" i="1"/>
  <c r="A389" i="1"/>
  <c r="B388" i="7" l="1"/>
  <c r="D388" i="7" s="1"/>
  <c r="C388" i="7"/>
  <c r="A389" i="7" s="1"/>
  <c r="Y390" i="1"/>
  <c r="A390" i="1"/>
  <c r="B391" i="1"/>
  <c r="B389" i="7" l="1"/>
  <c r="D389" i="7" s="1"/>
  <c r="C389" i="7"/>
  <c r="A390" i="7" s="1"/>
  <c r="B392" i="1"/>
  <c r="A391" i="1"/>
  <c r="Y391" i="1"/>
  <c r="C390" i="7" l="1"/>
  <c r="A391" i="7" s="1"/>
  <c r="B390" i="7"/>
  <c r="D390" i="7" s="1"/>
  <c r="Y392" i="1"/>
  <c r="B393" i="1"/>
  <c r="A392" i="1"/>
  <c r="B391" i="7" l="1"/>
  <c r="D391" i="7" s="1"/>
  <c r="C391" i="7"/>
  <c r="A392" i="7" s="1"/>
  <c r="A393" i="1"/>
  <c r="Y393" i="1"/>
  <c r="B394" i="1"/>
  <c r="B395" i="1" s="1"/>
  <c r="C392" i="7" l="1"/>
  <c r="A393" i="7" s="1"/>
  <c r="B392" i="7"/>
  <c r="D392" i="7" s="1"/>
  <c r="A395" i="1"/>
  <c r="B396" i="1"/>
  <c r="Y395" i="1"/>
  <c r="Z395" i="1"/>
  <c r="A394" i="1"/>
  <c r="Y394" i="1"/>
  <c r="C393" i="7" l="1"/>
  <c r="A394" i="7" s="1"/>
  <c r="B393" i="7"/>
  <c r="D393" i="7" s="1"/>
  <c r="A396" i="1"/>
  <c r="B397" i="1"/>
  <c r="A397" i="1" s="1"/>
  <c r="P395" i="1"/>
  <c r="Y396" i="1"/>
  <c r="B394" i="7" l="1"/>
  <c r="D394" i="7" s="1"/>
  <c r="C394" i="7"/>
  <c r="A395" i="7" s="1"/>
  <c r="B398" i="1"/>
  <c r="Z397" i="1"/>
  <c r="Y397" i="1"/>
  <c r="C395" i="7" l="1"/>
  <c r="A396" i="7" s="1"/>
  <c r="B395" i="7"/>
  <c r="D395" i="7" s="1"/>
  <c r="A398" i="1"/>
  <c r="Y398" i="1"/>
  <c r="B399" i="1"/>
  <c r="P397" i="1"/>
  <c r="C396" i="7" l="1"/>
  <c r="A397" i="7" s="1"/>
  <c r="B396" i="7"/>
  <c r="D396" i="7" s="1"/>
  <c r="Y399" i="1"/>
  <c r="A399" i="1"/>
  <c r="B400" i="1"/>
  <c r="B397" i="7" l="1"/>
  <c r="D397" i="7" s="1"/>
  <c r="C397" i="7"/>
  <c r="A398" i="7" s="1"/>
  <c r="Y400" i="1"/>
  <c r="M400" i="1"/>
  <c r="Z400" i="1" s="1"/>
  <c r="B401" i="1"/>
  <c r="E400" i="1"/>
  <c r="A400" i="1"/>
  <c r="C398" i="7" l="1"/>
  <c r="A399" i="7" s="1"/>
  <c r="B398" i="7"/>
  <c r="D398" i="7" s="1"/>
  <c r="M401" i="1"/>
  <c r="Z401" i="1" s="1"/>
  <c r="Y401" i="1"/>
  <c r="B402" i="1"/>
  <c r="E401" i="1"/>
  <c r="A401" i="1"/>
  <c r="F400" i="1"/>
  <c r="P400" i="1" s="1"/>
  <c r="C399" i="7" l="1"/>
  <c r="A400" i="7" s="1"/>
  <c r="B399" i="7"/>
  <c r="D399" i="7" s="1"/>
  <c r="F401" i="1"/>
  <c r="P401" i="1" s="1"/>
  <c r="M402" i="1"/>
  <c r="Z402" i="1" s="1"/>
  <c r="B403" i="1"/>
  <c r="E402" i="1"/>
  <c r="A402" i="1"/>
  <c r="Y402" i="1"/>
  <c r="B400" i="7" l="1"/>
  <c r="D400" i="7" s="1"/>
  <c r="C400" i="7"/>
  <c r="A401" i="7" s="1"/>
  <c r="M403" i="1"/>
  <c r="Z403" i="1" s="1"/>
  <c r="B404" i="1"/>
  <c r="E403" i="1"/>
  <c r="A403" i="1"/>
  <c r="Y403" i="1"/>
  <c r="F402" i="1"/>
  <c r="P402" i="1" s="1"/>
  <c r="B401" i="7" l="1"/>
  <c r="D401" i="7" s="1"/>
  <c r="C401" i="7"/>
  <c r="A402" i="7" s="1"/>
  <c r="F403" i="1"/>
  <c r="P403" i="1" s="1"/>
  <c r="M404" i="1"/>
  <c r="Z404" i="1" s="1"/>
  <c r="B405" i="1"/>
  <c r="E404" i="1"/>
  <c r="A404" i="1"/>
  <c r="Y404" i="1"/>
  <c r="C402" i="7" l="1"/>
  <c r="A403" i="7" s="1"/>
  <c r="B402" i="7"/>
  <c r="D402" i="7" s="1"/>
  <c r="F404" i="1"/>
  <c r="B406" i="1"/>
  <c r="E405" i="1"/>
  <c r="A405" i="1"/>
  <c r="M405" i="1"/>
  <c r="Z405" i="1" s="1"/>
  <c r="Y405" i="1"/>
  <c r="B403" i="7" l="1"/>
  <c r="D403" i="7" s="1"/>
  <c r="C403" i="7"/>
  <c r="A404" i="7" s="1"/>
  <c r="P404" i="1"/>
  <c r="F405" i="1"/>
  <c r="B407" i="1"/>
  <c r="E406" i="1"/>
  <c r="A406" i="1"/>
  <c r="Y406" i="1"/>
  <c r="M406" i="1"/>
  <c r="Z406" i="1" s="1"/>
  <c r="C404" i="7" l="1"/>
  <c r="A405" i="7" s="1"/>
  <c r="B404" i="7"/>
  <c r="D404" i="7" s="1"/>
  <c r="P405" i="1"/>
  <c r="F406" i="1"/>
  <c r="P406" i="1" s="1"/>
  <c r="A407" i="1"/>
  <c r="M407" i="1"/>
  <c r="Z407" i="1" s="1"/>
  <c r="E407" i="1"/>
  <c r="Y407" i="1"/>
  <c r="B408" i="1"/>
  <c r="C405" i="7" l="1"/>
  <c r="A406" i="7" s="1"/>
  <c r="B405" i="7"/>
  <c r="D405" i="7" s="1"/>
  <c r="A408" i="1"/>
  <c r="Y408" i="1"/>
  <c r="B409" i="1"/>
  <c r="F407" i="1"/>
  <c r="P407" i="1" s="1"/>
  <c r="B406" i="7" l="1"/>
  <c r="D406" i="7" s="1"/>
  <c r="C406" i="7"/>
  <c r="A407" i="7" s="1"/>
  <c r="Y409" i="1"/>
  <c r="B410" i="1"/>
  <c r="A409" i="1"/>
  <c r="B407" i="7" l="1"/>
  <c r="D407" i="7" s="1"/>
  <c r="C407" i="7"/>
  <c r="A408" i="7" s="1"/>
  <c r="B411" i="1"/>
  <c r="A410" i="1"/>
  <c r="Y410" i="1"/>
  <c r="J43" i="9"/>
  <c r="J87" i="9"/>
  <c r="J34" i="9"/>
  <c r="L107" i="9"/>
  <c r="J70" i="9"/>
  <c r="L18" i="9"/>
  <c r="J76" i="9"/>
  <c r="J22" i="9"/>
  <c r="I8" i="9"/>
  <c r="I48" i="9"/>
  <c r="L10" i="9"/>
  <c r="L57" i="9"/>
  <c r="I57" i="9"/>
  <c r="J55" i="9"/>
  <c r="I28" i="9"/>
  <c r="I65" i="9"/>
  <c r="L35" i="9"/>
  <c r="J16" i="9"/>
  <c r="L11" i="9"/>
  <c r="J23" i="9"/>
  <c r="L22" i="9"/>
  <c r="J74" i="9"/>
  <c r="J103" i="9"/>
  <c r="J91" i="9"/>
  <c r="J28" i="9"/>
  <c r="L72" i="9"/>
  <c r="I75" i="9"/>
  <c r="L51" i="9"/>
  <c r="L3" i="9"/>
  <c r="J21" i="9"/>
  <c r="I29" i="9"/>
  <c r="I81" i="9"/>
  <c r="I39" i="9"/>
  <c r="J63" i="9"/>
  <c r="L9" i="9"/>
  <c r="J69" i="9"/>
  <c r="J82" i="9"/>
  <c r="I77" i="9"/>
  <c r="J7" i="9"/>
  <c r="L47" i="9"/>
  <c r="L32" i="9"/>
  <c r="I76" i="9"/>
  <c r="L96" i="9"/>
  <c r="J92" i="9"/>
  <c r="L68" i="9"/>
  <c r="I38" i="9"/>
  <c r="J105" i="9"/>
  <c r="J42" i="9"/>
  <c r="J57" i="9"/>
  <c r="J10" i="9"/>
  <c r="J97" i="9"/>
  <c r="L20" i="9"/>
  <c r="L91" i="9"/>
  <c r="L14" i="9"/>
  <c r="J54" i="9"/>
  <c r="L93" i="9"/>
  <c r="I26" i="9"/>
  <c r="L31" i="9"/>
  <c r="J90" i="9"/>
  <c r="L24" i="9"/>
  <c r="J51" i="9"/>
  <c r="J52" i="9"/>
  <c r="I64" i="9"/>
  <c r="I3" i="9"/>
  <c r="L36" i="9"/>
  <c r="I25" i="9"/>
  <c r="L76" i="9"/>
  <c r="L48" i="9"/>
  <c r="I30" i="9"/>
  <c r="L60" i="9"/>
  <c r="J5" i="9"/>
  <c r="I52" i="9"/>
  <c r="L89" i="9"/>
  <c r="L95" i="9"/>
  <c r="I72" i="9"/>
  <c r="J106" i="9"/>
  <c r="L16" i="9"/>
  <c r="J98" i="9"/>
  <c r="I32" i="9"/>
  <c r="J107" i="9"/>
  <c r="J31" i="9"/>
  <c r="J58" i="9"/>
  <c r="I15" i="9"/>
  <c r="L44" i="9"/>
  <c r="J111" i="9"/>
  <c r="I41" i="9"/>
  <c r="J9" i="9"/>
  <c r="I6" i="9"/>
  <c r="I23" i="9"/>
  <c r="L33" i="9"/>
  <c r="J36" i="9"/>
  <c r="L79" i="9"/>
  <c r="I54" i="9"/>
  <c r="J37" i="9"/>
  <c r="J40" i="9"/>
  <c r="J71" i="9"/>
  <c r="L109" i="9"/>
  <c r="J68" i="9"/>
  <c r="L112" i="9"/>
  <c r="J53" i="9"/>
  <c r="L63" i="9"/>
  <c r="J25" i="9"/>
  <c r="L38" i="9"/>
  <c r="I22" i="9"/>
  <c r="J77" i="9"/>
  <c r="L97" i="9"/>
  <c r="L81" i="9"/>
  <c r="L58" i="9"/>
  <c r="J84" i="9"/>
  <c r="I9" i="9"/>
  <c r="J99" i="9"/>
  <c r="I35" i="9"/>
  <c r="I58" i="9"/>
  <c r="L34" i="9"/>
  <c r="L92" i="9"/>
  <c r="L8" i="9"/>
  <c r="J104" i="9"/>
  <c r="I7" i="9"/>
  <c r="J89" i="9"/>
  <c r="I59" i="9"/>
  <c r="J11" i="9"/>
  <c r="J14" i="9"/>
  <c r="L29" i="9"/>
  <c r="J45" i="9"/>
  <c r="J38" i="9"/>
  <c r="L59" i="9"/>
  <c r="L90" i="9"/>
  <c r="L49" i="9"/>
  <c r="J12" i="9"/>
  <c r="J65" i="9"/>
  <c r="L46" i="9"/>
  <c r="L54" i="9"/>
  <c r="L99" i="9"/>
  <c r="I24" i="9"/>
  <c r="L102" i="9"/>
  <c r="L111" i="9"/>
  <c r="I82" i="9"/>
  <c r="L25" i="9"/>
  <c r="I66" i="9"/>
  <c r="L40" i="9"/>
  <c r="L74" i="9"/>
  <c r="L86" i="9"/>
  <c r="L19" i="9"/>
  <c r="L103" i="9"/>
  <c r="I14" i="9"/>
  <c r="J19" i="9"/>
  <c r="L23" i="9"/>
  <c r="J62" i="9"/>
  <c r="J59" i="9"/>
  <c r="J79" i="9"/>
  <c r="L66" i="9"/>
  <c r="L30" i="9"/>
  <c r="J109" i="9"/>
  <c r="L73" i="9"/>
  <c r="I63" i="9"/>
  <c r="J8" i="9"/>
  <c r="L87" i="9"/>
  <c r="L5" i="9"/>
  <c r="I79" i="9"/>
  <c r="L13" i="9"/>
  <c r="I13" i="9"/>
  <c r="J17" i="9"/>
  <c r="I20" i="9"/>
  <c r="J61" i="9"/>
  <c r="I51" i="9"/>
  <c r="I78" i="9"/>
  <c r="L12" i="9"/>
  <c r="I5" i="9"/>
  <c r="J13" i="9"/>
  <c r="I36" i="9"/>
  <c r="I11" i="9"/>
  <c r="I62" i="9"/>
  <c r="J66" i="9"/>
  <c r="I85" i="9"/>
  <c r="L71" i="9"/>
  <c r="I84" i="9"/>
  <c r="I10" i="9"/>
  <c r="L62" i="9"/>
  <c r="L50" i="9"/>
  <c r="J64" i="9"/>
  <c r="L83" i="9"/>
  <c r="L67" i="9"/>
  <c r="J15" i="9"/>
  <c r="J27" i="9"/>
  <c r="J78" i="9"/>
  <c r="J18" i="9"/>
  <c r="L84" i="9"/>
  <c r="I33" i="9"/>
  <c r="J86" i="9"/>
  <c r="I34" i="9"/>
  <c r="L100" i="9"/>
  <c r="J102" i="9"/>
  <c r="J108" i="9"/>
  <c r="I74" i="9"/>
  <c r="J75" i="9"/>
  <c r="I42" i="9"/>
  <c r="L101" i="9"/>
  <c r="L85" i="9"/>
  <c r="J85" i="9"/>
  <c r="L64" i="9"/>
  <c r="I43" i="9"/>
  <c r="I83" i="9"/>
  <c r="L77" i="9"/>
  <c r="I80" i="9"/>
  <c r="J101" i="9"/>
  <c r="L37" i="9"/>
  <c r="J39" i="9"/>
  <c r="L105" i="9"/>
  <c r="J4" i="9"/>
  <c r="I67" i="9"/>
  <c r="J60" i="9"/>
  <c r="L42" i="9"/>
  <c r="J32" i="9"/>
  <c r="L39" i="9"/>
  <c r="L80" i="9"/>
  <c r="J80" i="9"/>
  <c r="I60" i="9"/>
  <c r="L17" i="9"/>
  <c r="J26" i="9"/>
  <c r="I73" i="9"/>
  <c r="L41" i="9"/>
  <c r="I69" i="9"/>
  <c r="J49" i="9"/>
  <c r="J72" i="9"/>
  <c r="J94" i="9"/>
  <c r="L70" i="9"/>
  <c r="J35" i="9"/>
  <c r="J110" i="9"/>
  <c r="L65" i="9"/>
  <c r="J20" i="9"/>
  <c r="J6" i="9"/>
  <c r="J48" i="9"/>
  <c r="L4" i="9"/>
  <c r="L94" i="9"/>
  <c r="I47" i="9"/>
  <c r="I12" i="9"/>
  <c r="J95" i="9"/>
  <c r="I53" i="9"/>
  <c r="L43" i="9"/>
  <c r="J96" i="9"/>
  <c r="I40" i="9"/>
  <c r="I44" i="9"/>
  <c r="J81" i="9"/>
  <c r="J100" i="9"/>
  <c r="I61" i="9"/>
  <c r="I21" i="9"/>
  <c r="J47" i="9"/>
  <c r="I19" i="9"/>
  <c r="L69" i="9"/>
  <c r="L61" i="9"/>
  <c r="J29" i="9"/>
  <c r="I71" i="9"/>
  <c r="L45" i="9"/>
  <c r="J67" i="9"/>
  <c r="L82" i="9"/>
  <c r="I45" i="9"/>
  <c r="J56" i="9"/>
  <c r="L75" i="9"/>
  <c r="L6" i="9"/>
  <c r="J33" i="9"/>
  <c r="L55" i="9"/>
  <c r="L15" i="9"/>
  <c r="J24" i="9"/>
  <c r="I49" i="9"/>
  <c r="J46" i="9"/>
  <c r="I16" i="9"/>
  <c r="L78" i="9"/>
  <c r="J83" i="9"/>
  <c r="L108" i="9"/>
  <c r="L26" i="9"/>
  <c r="L104" i="9"/>
  <c r="J50" i="9"/>
  <c r="I37" i="9"/>
  <c r="I55" i="9"/>
  <c r="J112" i="9"/>
  <c r="I27" i="9"/>
  <c r="I18" i="9"/>
  <c r="I17" i="9"/>
  <c r="L21" i="9"/>
  <c r="L98" i="9"/>
  <c r="I4" i="9"/>
  <c r="I68" i="9"/>
  <c r="J41" i="9"/>
  <c r="L53" i="9"/>
  <c r="J44" i="9"/>
  <c r="I56" i="9"/>
  <c r="L110" i="9"/>
  <c r="L56" i="9"/>
  <c r="I50" i="9"/>
  <c r="J30" i="9"/>
  <c r="J88" i="9"/>
  <c r="I31" i="9"/>
  <c r="J3" i="9"/>
  <c r="L28" i="9"/>
  <c r="I70" i="9"/>
  <c r="L52" i="9"/>
  <c r="L27" i="9"/>
  <c r="J73" i="9"/>
  <c r="L88" i="9"/>
  <c r="J93" i="9"/>
  <c r="L7" i="9"/>
  <c r="I46" i="9"/>
  <c r="L106" i="9"/>
  <c r="C408" i="7" l="1"/>
  <c r="A409" i="7" s="1"/>
  <c r="B408" i="7"/>
  <c r="D408" i="7" s="1"/>
  <c r="A411" i="1"/>
  <c r="Y411" i="1"/>
  <c r="B412" i="1"/>
  <c r="O3" i="9"/>
  <c r="O67" i="9"/>
  <c r="X67" i="9" s="1"/>
  <c r="O6" i="9"/>
  <c r="X6" i="9" s="1"/>
  <c r="O94" i="9"/>
  <c r="O60" i="9"/>
  <c r="X60" i="9" s="1"/>
  <c r="O64" i="9"/>
  <c r="X64" i="9" s="1"/>
  <c r="O66" i="9"/>
  <c r="W66" i="9" s="1"/>
  <c r="O37" i="9"/>
  <c r="W37" i="9" s="1"/>
  <c r="O107" i="9"/>
  <c r="O52" i="9"/>
  <c r="W52" i="9" s="1"/>
  <c r="O55" i="9"/>
  <c r="X55" i="9" s="1"/>
  <c r="O100" i="9"/>
  <c r="O96" i="9"/>
  <c r="O4" i="9"/>
  <c r="N4" i="9" s="1"/>
  <c r="O86" i="9"/>
  <c r="O8" i="9"/>
  <c r="X8" i="9" s="1"/>
  <c r="O38" i="9"/>
  <c r="W38" i="9" s="1"/>
  <c r="O9" i="9"/>
  <c r="W9" i="9" s="1"/>
  <c r="O51" i="9"/>
  <c r="X51" i="9" s="1"/>
  <c r="O42" i="9"/>
  <c r="W42" i="9" s="1"/>
  <c r="O69" i="9"/>
  <c r="W69" i="9" s="1"/>
  <c r="O70" i="9"/>
  <c r="W70" i="9" s="1"/>
  <c r="O41" i="9"/>
  <c r="W41" i="9" s="1"/>
  <c r="O81" i="9"/>
  <c r="X81" i="9" s="1"/>
  <c r="O75" i="9"/>
  <c r="X75" i="9" s="1"/>
  <c r="O13" i="9"/>
  <c r="X13" i="9" s="1"/>
  <c r="O109" i="9"/>
  <c r="O65" i="9"/>
  <c r="X65" i="9" s="1"/>
  <c r="O84" i="9"/>
  <c r="W84" i="9" s="1"/>
  <c r="O98" i="9"/>
  <c r="O28" i="9"/>
  <c r="X28" i="9" s="1"/>
  <c r="O16" i="9"/>
  <c r="W16" i="9" s="1"/>
  <c r="W8" i="9"/>
  <c r="O50" i="9"/>
  <c r="W50" i="9" s="1"/>
  <c r="O33" i="9"/>
  <c r="W33" i="9" s="1"/>
  <c r="O72" i="9"/>
  <c r="W72" i="9" s="1"/>
  <c r="O12" i="9"/>
  <c r="X12" i="9" s="1"/>
  <c r="O45" i="9"/>
  <c r="W45" i="9" s="1"/>
  <c r="O97" i="9"/>
  <c r="O105" i="9"/>
  <c r="O93" i="9"/>
  <c r="O83" i="9"/>
  <c r="W83" i="9" s="1"/>
  <c r="O20" i="9"/>
  <c r="W20" i="9" s="1"/>
  <c r="O49" i="9"/>
  <c r="X49" i="9" s="1"/>
  <c r="O32" i="9"/>
  <c r="W32" i="9" s="1"/>
  <c r="O39" i="9"/>
  <c r="X39" i="9" s="1"/>
  <c r="O78" i="9"/>
  <c r="X78" i="9" s="1"/>
  <c r="O36" i="9"/>
  <c r="W36" i="9" s="1"/>
  <c r="O111" i="9"/>
  <c r="O91" i="9"/>
  <c r="O22" i="9"/>
  <c r="W22" i="9" s="1"/>
  <c r="O34" i="9"/>
  <c r="W34" i="9" s="1"/>
  <c r="X4" i="9"/>
  <c r="W4" i="9"/>
  <c r="O24" i="9"/>
  <c r="W24" i="9" s="1"/>
  <c r="O27" i="9"/>
  <c r="W27" i="9" s="1"/>
  <c r="O19" i="9"/>
  <c r="W19" i="9" s="1"/>
  <c r="O25" i="9"/>
  <c r="W25" i="9" s="1"/>
  <c r="O21" i="9"/>
  <c r="W21" i="9" s="1"/>
  <c r="O87" i="9"/>
  <c r="O56" i="9"/>
  <c r="W56" i="9" s="1"/>
  <c r="O110" i="9"/>
  <c r="O103" i="9"/>
  <c r="O88" i="9"/>
  <c r="O112" i="9"/>
  <c r="O47" i="9"/>
  <c r="X47" i="9" s="1"/>
  <c r="O35" i="9"/>
  <c r="W35" i="9" s="1"/>
  <c r="O26" i="9"/>
  <c r="W26" i="9" s="1"/>
  <c r="O85" i="9"/>
  <c r="W85" i="9" s="1"/>
  <c r="O108" i="9"/>
  <c r="O15" i="9"/>
  <c r="W15" i="9" s="1"/>
  <c r="O89" i="9"/>
  <c r="O58" i="9"/>
  <c r="W58" i="9" s="1"/>
  <c r="O106" i="9"/>
  <c r="O54" i="9"/>
  <c r="W54" i="9" s="1"/>
  <c r="O63" i="9"/>
  <c r="W63" i="9" s="1"/>
  <c r="O74" i="9"/>
  <c r="O76" i="9"/>
  <c r="O43" i="9"/>
  <c r="W43" i="9" s="1"/>
  <c r="O46" i="9"/>
  <c r="W46" i="9" s="1"/>
  <c r="O48" i="9"/>
  <c r="W48" i="9" s="1"/>
  <c r="O101" i="9"/>
  <c r="O102" i="9"/>
  <c r="O61" i="9"/>
  <c r="W61" i="9" s="1"/>
  <c r="O17" i="9"/>
  <c r="W17" i="9" s="1"/>
  <c r="O79" i="9"/>
  <c r="O14" i="9"/>
  <c r="W14" i="9" s="1"/>
  <c r="O77" i="9"/>
  <c r="O53" i="9"/>
  <c r="O5" i="9"/>
  <c r="W5" i="9" s="1"/>
  <c r="O10" i="9"/>
  <c r="W10" i="9" s="1"/>
  <c r="O7" i="9"/>
  <c r="W7" i="9" s="1"/>
  <c r="O44" i="9"/>
  <c r="W44" i="9" s="1"/>
  <c r="W55" i="9"/>
  <c r="O29" i="9"/>
  <c r="W29" i="9" s="1"/>
  <c r="O18" i="9"/>
  <c r="W18" i="9" s="1"/>
  <c r="O59" i="9"/>
  <c r="W59" i="9" s="1"/>
  <c r="O11" i="9"/>
  <c r="W11" i="9" s="1"/>
  <c r="O104" i="9"/>
  <c r="O99" i="9"/>
  <c r="O90" i="9"/>
  <c r="O92" i="9"/>
  <c r="O23" i="9"/>
  <c r="W23" i="9" s="1"/>
  <c r="O95" i="9"/>
  <c r="W78" i="9"/>
  <c r="O71" i="9"/>
  <c r="W71" i="9" s="1"/>
  <c r="W6" i="9"/>
  <c r="O31" i="9"/>
  <c r="W31" i="9" s="1"/>
  <c r="N3" i="9"/>
  <c r="W3" i="9"/>
  <c r="X3" i="9"/>
  <c r="O57" i="9"/>
  <c r="W57" i="9" s="1"/>
  <c r="W39" i="9"/>
  <c r="O73" i="9"/>
  <c r="O30" i="9"/>
  <c r="W30" i="9" s="1"/>
  <c r="O80" i="9"/>
  <c r="O62" i="9"/>
  <c r="W62" i="9" s="1"/>
  <c r="O68" i="9"/>
  <c r="W68" i="9" s="1"/>
  <c r="O40" i="9"/>
  <c r="W40" i="9" s="1"/>
  <c r="O82" i="9"/>
  <c r="W81" i="9"/>
  <c r="Q16" i="9"/>
  <c r="K16" i="9" s="1"/>
  <c r="M16" i="9"/>
  <c r="Q19" i="9"/>
  <c r="K19" i="9" s="1"/>
  <c r="M19" i="9"/>
  <c r="Q53" i="9"/>
  <c r="K53" i="9" s="1"/>
  <c r="M53" i="9"/>
  <c r="Q10" i="9"/>
  <c r="K10" i="9" s="1"/>
  <c r="M10" i="9"/>
  <c r="Q20" i="9"/>
  <c r="K20" i="9" s="1"/>
  <c r="M20" i="9"/>
  <c r="Q14" i="9"/>
  <c r="K14" i="9" s="1"/>
  <c r="M14" i="9"/>
  <c r="Q22" i="9"/>
  <c r="K22" i="9" s="1"/>
  <c r="M22" i="9"/>
  <c r="Q3" i="9"/>
  <c r="K3" i="9" s="1"/>
  <c r="M3" i="9"/>
  <c r="Q39" i="9"/>
  <c r="K39" i="9" s="1"/>
  <c r="M39" i="9"/>
  <c r="Q56" i="9"/>
  <c r="K56" i="9" s="1"/>
  <c r="M56" i="9"/>
  <c r="Q84" i="9"/>
  <c r="K84" i="9" s="1"/>
  <c r="M84" i="9"/>
  <c r="Q85" i="9"/>
  <c r="K85" i="9" s="1"/>
  <c r="M85" i="9"/>
  <c r="Q64" i="9"/>
  <c r="K64" i="9" s="1"/>
  <c r="M64" i="9"/>
  <c r="Q65" i="9"/>
  <c r="K65" i="9" s="1"/>
  <c r="M65" i="9"/>
  <c r="Q45" i="9"/>
  <c r="K45" i="9" s="1"/>
  <c r="M45" i="9"/>
  <c r="Q71" i="9"/>
  <c r="K71" i="9" s="1"/>
  <c r="M71" i="9"/>
  <c r="Q62" i="9"/>
  <c r="K62" i="9" s="1"/>
  <c r="M62" i="9"/>
  <c r="Q79" i="9"/>
  <c r="K79" i="9" s="1"/>
  <c r="M79" i="9"/>
  <c r="Q59" i="9"/>
  <c r="K59" i="9" s="1"/>
  <c r="M59" i="9"/>
  <c r="Q35" i="9"/>
  <c r="K35" i="9" s="1"/>
  <c r="M35" i="9"/>
  <c r="Q76" i="9"/>
  <c r="K76" i="9" s="1"/>
  <c r="M76" i="9"/>
  <c r="Q77" i="9"/>
  <c r="K77" i="9" s="1"/>
  <c r="M77" i="9"/>
  <c r="Q28" i="9"/>
  <c r="K28" i="9" s="1"/>
  <c r="M28" i="9"/>
  <c r="Q17" i="9"/>
  <c r="K17" i="9" s="1"/>
  <c r="M17" i="9"/>
  <c r="Q55" i="9"/>
  <c r="K55" i="9" s="1"/>
  <c r="M55" i="9"/>
  <c r="Q73" i="9"/>
  <c r="K73" i="9" s="1"/>
  <c r="M73" i="9"/>
  <c r="Q67" i="9"/>
  <c r="K67" i="9" s="1"/>
  <c r="M67" i="9"/>
  <c r="Q11" i="9"/>
  <c r="K11" i="9" s="1"/>
  <c r="M11" i="9"/>
  <c r="Q54" i="9"/>
  <c r="K54" i="9" s="1"/>
  <c r="M54" i="9"/>
  <c r="Q81" i="9"/>
  <c r="K81" i="9" s="1"/>
  <c r="M81" i="9"/>
  <c r="Q75" i="9"/>
  <c r="K75" i="9" s="1"/>
  <c r="M75" i="9"/>
  <c r="Q31" i="9"/>
  <c r="K31" i="9" s="1"/>
  <c r="M31" i="9"/>
  <c r="Q18" i="9"/>
  <c r="K18" i="9" s="1"/>
  <c r="M18" i="9"/>
  <c r="Q21" i="9"/>
  <c r="K21" i="9" s="1"/>
  <c r="M21" i="9"/>
  <c r="Q69" i="9"/>
  <c r="K69" i="9" s="1"/>
  <c r="M69" i="9"/>
  <c r="Q42" i="9"/>
  <c r="K42" i="9" s="1"/>
  <c r="M42" i="9"/>
  <c r="Q78" i="9"/>
  <c r="K78" i="9" s="1"/>
  <c r="M78" i="9"/>
  <c r="Q41" i="9"/>
  <c r="K41" i="9" s="1"/>
  <c r="M41" i="9"/>
  <c r="Q29" i="9"/>
  <c r="K29" i="9" s="1"/>
  <c r="M29" i="9"/>
  <c r="Q46" i="9"/>
  <c r="K46" i="9" s="1"/>
  <c r="M46" i="9"/>
  <c r="Q27" i="9"/>
  <c r="K27" i="9" s="1"/>
  <c r="M27" i="9"/>
  <c r="Q61" i="9"/>
  <c r="K61" i="9" s="1"/>
  <c r="M61" i="9"/>
  <c r="Q12" i="9"/>
  <c r="K12" i="9" s="1"/>
  <c r="M12" i="9"/>
  <c r="Q83" i="9"/>
  <c r="K83" i="9" s="1"/>
  <c r="M83" i="9"/>
  <c r="Q51" i="9"/>
  <c r="K51" i="9" s="1"/>
  <c r="M51" i="9"/>
  <c r="Q32" i="9"/>
  <c r="K32" i="9" s="1"/>
  <c r="M32" i="9"/>
  <c r="Q25" i="9"/>
  <c r="K25" i="9" s="1"/>
  <c r="M25" i="9"/>
  <c r="Q50" i="9"/>
  <c r="K50" i="9" s="1"/>
  <c r="M50" i="9"/>
  <c r="Q37" i="9"/>
  <c r="K37" i="9" s="1"/>
  <c r="M37" i="9"/>
  <c r="Q47" i="9"/>
  <c r="K47" i="9" s="1"/>
  <c r="M47" i="9"/>
  <c r="Q43" i="9"/>
  <c r="K43" i="9" s="1"/>
  <c r="M43" i="9"/>
  <c r="Q34" i="9"/>
  <c r="K34" i="9" s="1"/>
  <c r="M34" i="9"/>
  <c r="Q36" i="9"/>
  <c r="K36" i="9" s="1"/>
  <c r="M36" i="9"/>
  <c r="Q9" i="9"/>
  <c r="K9" i="9" s="1"/>
  <c r="M9" i="9"/>
  <c r="Q48" i="9"/>
  <c r="K48" i="9" s="1"/>
  <c r="M48" i="9"/>
  <c r="Q74" i="9"/>
  <c r="K74" i="9" s="1"/>
  <c r="M74" i="9"/>
  <c r="Q63" i="9"/>
  <c r="K63" i="9" s="1"/>
  <c r="M63" i="9"/>
  <c r="Q7" i="9"/>
  <c r="K7" i="9" s="1"/>
  <c r="M7" i="9"/>
  <c r="Q72" i="9"/>
  <c r="K72" i="9" s="1"/>
  <c r="M72" i="9"/>
  <c r="Q8" i="9"/>
  <c r="K8" i="9" s="1"/>
  <c r="M8" i="9"/>
  <c r="Q68" i="9"/>
  <c r="K68" i="9" s="1"/>
  <c r="M68" i="9"/>
  <c r="Q49" i="9"/>
  <c r="K49" i="9" s="1"/>
  <c r="M49" i="9"/>
  <c r="Q80" i="9"/>
  <c r="K80" i="9" s="1"/>
  <c r="M80" i="9"/>
  <c r="Q13" i="9"/>
  <c r="K13" i="9" s="1"/>
  <c r="M13" i="9"/>
  <c r="Q23" i="9"/>
  <c r="K23" i="9" s="1"/>
  <c r="M23" i="9"/>
  <c r="Q52" i="9"/>
  <c r="K52" i="9" s="1"/>
  <c r="M52" i="9"/>
  <c r="Q30" i="9"/>
  <c r="K30" i="9" s="1"/>
  <c r="M30" i="9"/>
  <c r="Q38" i="9"/>
  <c r="K38" i="9" s="1"/>
  <c r="M38" i="9"/>
  <c r="Q4" i="9"/>
  <c r="K4" i="9" s="1"/>
  <c r="M4" i="9"/>
  <c r="Q44" i="9"/>
  <c r="K44" i="9" s="1"/>
  <c r="M44" i="9"/>
  <c r="Q5" i="9"/>
  <c r="M5" i="9"/>
  <c r="Q66" i="9"/>
  <c r="K66" i="9" s="1"/>
  <c r="M66" i="9"/>
  <c r="Q82" i="9"/>
  <c r="K82" i="9" s="1"/>
  <c r="M82" i="9"/>
  <c r="Q24" i="9"/>
  <c r="K24" i="9" s="1"/>
  <c r="M24" i="9"/>
  <c r="Q26" i="9"/>
  <c r="K26" i="9" s="1"/>
  <c r="M26" i="9"/>
  <c r="Q70" i="9"/>
  <c r="K70" i="9" s="1"/>
  <c r="M70" i="9"/>
  <c r="Q40" i="9"/>
  <c r="K40" i="9" s="1"/>
  <c r="M40" i="9"/>
  <c r="Q60" i="9"/>
  <c r="K60" i="9" s="1"/>
  <c r="M60" i="9"/>
  <c r="Q33" i="9"/>
  <c r="K33" i="9" s="1"/>
  <c r="M33" i="9"/>
  <c r="Q58" i="9"/>
  <c r="K58" i="9" s="1"/>
  <c r="M58" i="9"/>
  <c r="Q6" i="9"/>
  <c r="K6" i="9" s="1"/>
  <c r="M6" i="9"/>
  <c r="Q15" i="9"/>
  <c r="K15" i="9" s="1"/>
  <c r="M15" i="9"/>
  <c r="Q57" i="9"/>
  <c r="K57" i="9" s="1"/>
  <c r="M57" i="9"/>
  <c r="W65" i="9" l="1"/>
  <c r="B409" i="7"/>
  <c r="D409" i="7" s="1"/>
  <c r="C409" i="7"/>
  <c r="A410" i="7" s="1"/>
  <c r="W64" i="9"/>
  <c r="W51" i="9"/>
  <c r="W60" i="9"/>
  <c r="W28" i="9"/>
  <c r="W12" i="9"/>
  <c r="W13" i="9"/>
  <c r="W75" i="9"/>
  <c r="W67" i="9"/>
  <c r="Y412" i="1"/>
  <c r="B413" i="1"/>
  <c r="A412" i="1"/>
  <c r="X30" i="9"/>
  <c r="X37" i="9"/>
  <c r="X57" i="9"/>
  <c r="X40" i="9"/>
  <c r="X17" i="9"/>
  <c r="X73" i="9"/>
  <c r="X32" i="9"/>
  <c r="X22" i="9"/>
  <c r="X59" i="9"/>
  <c r="X18" i="9"/>
  <c r="X50" i="9"/>
  <c r="X45" i="9"/>
  <c r="X85" i="9"/>
  <c r="X84" i="9"/>
  <c r="X15" i="9"/>
  <c r="X5" i="9"/>
  <c r="V5" i="9" s="1"/>
  <c r="V6" i="9" s="1"/>
  <c r="X76" i="9"/>
  <c r="X33" i="9"/>
  <c r="X7" i="9"/>
  <c r="X80" i="9"/>
  <c r="X25" i="9"/>
  <c r="X69" i="9"/>
  <c r="X71" i="9"/>
  <c r="X79" i="9"/>
  <c r="X23" i="9"/>
  <c r="X21" i="9"/>
  <c r="X19" i="9"/>
  <c r="X34" i="9"/>
  <c r="W49" i="9"/>
  <c r="X72" i="9"/>
  <c r="X11" i="9"/>
  <c r="X58" i="9"/>
  <c r="X70" i="9"/>
  <c r="X83" i="9"/>
  <c r="X9" i="9"/>
  <c r="X46" i="9"/>
  <c r="X82" i="9"/>
  <c r="X38" i="9"/>
  <c r="X53" i="9"/>
  <c r="X27" i="9"/>
  <c r="X24" i="9"/>
  <c r="X66" i="9"/>
  <c r="X48" i="9"/>
  <c r="X54" i="9"/>
  <c r="X77" i="9"/>
  <c r="X36" i="9"/>
  <c r="X61" i="9"/>
  <c r="X20" i="9"/>
  <c r="X52" i="9"/>
  <c r="X41" i="9"/>
  <c r="X74" i="9"/>
  <c r="X35" i="9"/>
  <c r="W47" i="9"/>
  <c r="X10" i="9"/>
  <c r="X63" i="9"/>
  <c r="X14" i="9"/>
  <c r="X44" i="9"/>
  <c r="X62" i="9"/>
  <c r="X31" i="9"/>
  <c r="X26" i="9"/>
  <c r="X43" i="9"/>
  <c r="X56" i="9"/>
  <c r="X16" i="9"/>
  <c r="X42" i="9"/>
  <c r="X29" i="9"/>
  <c r="X68" i="9"/>
  <c r="W77" i="9"/>
  <c r="W53" i="9"/>
  <c r="W80" i="9"/>
  <c r="U5" i="9"/>
  <c r="W82" i="9"/>
  <c r="W74" i="9"/>
  <c r="W73" i="9"/>
  <c r="W76" i="9"/>
  <c r="W79" i="9"/>
  <c r="K5" i="9"/>
  <c r="C410" i="7" l="1"/>
  <c r="A411" i="7" s="1"/>
  <c r="B410" i="7"/>
  <c r="D410" i="7" s="1"/>
  <c r="B414" i="1"/>
  <c r="A413" i="1"/>
  <c r="Y413" i="1"/>
  <c r="V7" i="9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V84" i="9" s="1"/>
  <c r="V85" i="9" s="1"/>
  <c r="N5" i="9"/>
  <c r="Y5" i="9" s="1"/>
  <c r="U6" i="9"/>
  <c r="C411" i="7" l="1"/>
  <c r="A412" i="7" s="1"/>
  <c r="B411" i="7"/>
  <c r="D411" i="7" s="1"/>
  <c r="Y414" i="1"/>
  <c r="B415" i="1"/>
  <c r="A414" i="1"/>
  <c r="N6" i="9"/>
  <c r="Y6" i="9" s="1"/>
  <c r="U7" i="9"/>
  <c r="B412" i="7" l="1"/>
  <c r="D412" i="7" s="1"/>
  <c r="C412" i="7"/>
  <c r="A413" i="7" s="1"/>
  <c r="A415" i="1"/>
  <c r="Y415" i="1"/>
  <c r="B416" i="1"/>
  <c r="N7" i="9"/>
  <c r="Y7" i="9" s="1"/>
  <c r="U8" i="9"/>
  <c r="C413" i="7" l="1"/>
  <c r="A414" i="7" s="1"/>
  <c r="B413" i="7"/>
  <c r="D413" i="7" s="1"/>
  <c r="A416" i="1"/>
  <c r="Y416" i="1"/>
  <c r="B417" i="1"/>
  <c r="N8" i="9"/>
  <c r="Y8" i="9" s="1"/>
  <c r="U9" i="9"/>
  <c r="C414" i="7" l="1"/>
  <c r="A415" i="7" s="1"/>
  <c r="B414" i="7"/>
  <c r="D414" i="7" s="1"/>
  <c r="A417" i="1"/>
  <c r="B418" i="1"/>
  <c r="Y417" i="1"/>
  <c r="I86" i="9" s="1"/>
  <c r="N9" i="9"/>
  <c r="Y9" i="9" s="1"/>
  <c r="U10" i="9"/>
  <c r="B415" i="7" l="1"/>
  <c r="D415" i="7" s="1"/>
  <c r="C415" i="7"/>
  <c r="A416" i="7" s="1"/>
  <c r="Q86" i="9"/>
  <c r="K86" i="9" s="1"/>
  <c r="M86" i="9"/>
  <c r="X86" i="9"/>
  <c r="W86" i="9"/>
  <c r="A418" i="1"/>
  <c r="B419" i="1"/>
  <c r="Y418" i="1"/>
  <c r="I87" i="9" s="1"/>
  <c r="N10" i="9"/>
  <c r="Y10" i="9" s="1"/>
  <c r="U11" i="9"/>
  <c r="C416" i="7" l="1"/>
  <c r="A417" i="7" s="1"/>
  <c r="B416" i="7"/>
  <c r="D416" i="7" s="1"/>
  <c r="Q87" i="9"/>
  <c r="K87" i="9" s="1"/>
  <c r="M87" i="9"/>
  <c r="W87" i="9"/>
  <c r="X87" i="9"/>
  <c r="V86" i="9"/>
  <c r="B420" i="1"/>
  <c r="A419" i="1"/>
  <c r="Y419" i="1"/>
  <c r="I88" i="9" s="1"/>
  <c r="N11" i="9"/>
  <c r="Y11" i="9" s="1"/>
  <c r="U12" i="9"/>
  <c r="C417" i="7" l="1"/>
  <c r="A418" i="7" s="1"/>
  <c r="B417" i="7"/>
  <c r="D417" i="7" s="1"/>
  <c r="Q88" i="9"/>
  <c r="K88" i="9" s="1"/>
  <c r="M88" i="9"/>
  <c r="W88" i="9"/>
  <c r="X88" i="9"/>
  <c r="V87" i="9"/>
  <c r="A420" i="1"/>
  <c r="Y420" i="1"/>
  <c r="I89" i="9" s="1"/>
  <c r="B421" i="1"/>
  <c r="N12" i="9"/>
  <c r="Y12" i="9" s="1"/>
  <c r="U13" i="9"/>
  <c r="B418" i="7" l="1"/>
  <c r="D418" i="7" s="1"/>
  <c r="C418" i="7"/>
  <c r="A419" i="7" s="1"/>
  <c r="Q89" i="9"/>
  <c r="K89" i="9" s="1"/>
  <c r="M89" i="9"/>
  <c r="X89" i="9"/>
  <c r="W89" i="9"/>
  <c r="V88" i="9"/>
  <c r="Y421" i="1"/>
  <c r="I90" i="9" s="1"/>
  <c r="B422" i="1"/>
  <c r="A421" i="1"/>
  <c r="N13" i="9"/>
  <c r="Y13" i="9" s="1"/>
  <c r="U14" i="9"/>
  <c r="C419" i="7" l="1"/>
  <c r="A420" i="7" s="1"/>
  <c r="B419" i="7"/>
  <c r="D419" i="7" s="1"/>
  <c r="Q90" i="9"/>
  <c r="K90" i="9" s="1"/>
  <c r="M90" i="9"/>
  <c r="W90" i="9"/>
  <c r="X90" i="9"/>
  <c r="V89" i="9"/>
  <c r="Y422" i="1"/>
  <c r="I91" i="9" s="1"/>
  <c r="A422" i="1"/>
  <c r="B423" i="1"/>
  <c r="N14" i="9"/>
  <c r="Y14" i="9" s="1"/>
  <c r="U15" i="9"/>
  <c r="C420" i="7" l="1"/>
  <c r="A421" i="7" s="1"/>
  <c r="B420" i="7"/>
  <c r="D420" i="7" s="1"/>
  <c r="U16" i="9"/>
  <c r="U17" i="9" s="1"/>
  <c r="N15" i="9"/>
  <c r="Y15" i="9" s="1"/>
  <c r="X91" i="9"/>
  <c r="Q91" i="9"/>
  <c r="K91" i="9" s="1"/>
  <c r="W91" i="9"/>
  <c r="M91" i="9"/>
  <c r="V90" i="9"/>
  <c r="A423" i="1"/>
  <c r="B424" i="1"/>
  <c r="Y423" i="1"/>
  <c r="I92" i="9" s="1"/>
  <c r="N16" i="9"/>
  <c r="Y16" i="9" s="1"/>
  <c r="B421" i="7" l="1"/>
  <c r="D421" i="7" s="1"/>
  <c r="C421" i="7"/>
  <c r="A422" i="7" s="1"/>
  <c r="X92" i="9"/>
  <c r="Q92" i="9"/>
  <c r="K92" i="9" s="1"/>
  <c r="M92" i="9"/>
  <c r="W92" i="9"/>
  <c r="N92" i="9"/>
  <c r="V91" i="9"/>
  <c r="Y424" i="1"/>
  <c r="I93" i="9" s="1"/>
  <c r="A424" i="1"/>
  <c r="B425" i="1"/>
  <c r="N17" i="9"/>
  <c r="Y17" i="9" s="1"/>
  <c r="U18" i="9"/>
  <c r="C422" i="7" l="1"/>
  <c r="A423" i="7" s="1"/>
  <c r="B422" i="7"/>
  <c r="D422" i="7" s="1"/>
  <c r="Y92" i="9"/>
  <c r="X93" i="9"/>
  <c r="Q93" i="9"/>
  <c r="K93" i="9" s="1"/>
  <c r="W93" i="9"/>
  <c r="M93" i="9"/>
  <c r="V92" i="9"/>
  <c r="A425" i="1"/>
  <c r="Y425" i="1"/>
  <c r="I94" i="9" s="1"/>
  <c r="B426" i="1"/>
  <c r="N18" i="9"/>
  <c r="Y18" i="9" s="1"/>
  <c r="U19" i="9"/>
  <c r="C423" i="7" l="1"/>
  <c r="A424" i="7" s="1"/>
  <c r="B423" i="7"/>
  <c r="D423" i="7" s="1"/>
  <c r="X94" i="9"/>
  <c r="Q94" i="9"/>
  <c r="K94" i="9" s="1"/>
  <c r="W94" i="9"/>
  <c r="M94" i="9"/>
  <c r="V93" i="9"/>
  <c r="A426" i="1"/>
  <c r="Y426" i="1"/>
  <c r="I95" i="9" s="1"/>
  <c r="B427" i="1"/>
  <c r="N19" i="9"/>
  <c r="Y19" i="9" s="1"/>
  <c r="U20" i="9"/>
  <c r="B424" i="7" l="1"/>
  <c r="D424" i="7" s="1"/>
  <c r="C424" i="7"/>
  <c r="A425" i="7" s="1"/>
  <c r="X95" i="9"/>
  <c r="M95" i="9"/>
  <c r="Q95" i="9"/>
  <c r="K95" i="9" s="1"/>
  <c r="W95" i="9"/>
  <c r="V94" i="9"/>
  <c r="A427" i="1"/>
  <c r="B428" i="1"/>
  <c r="Y427" i="1"/>
  <c r="I96" i="9" s="1"/>
  <c r="N20" i="9"/>
  <c r="Y20" i="9" s="1"/>
  <c r="U21" i="9"/>
  <c r="B425" i="7" l="1"/>
  <c r="D425" i="7" s="1"/>
  <c r="C425" i="7"/>
  <c r="A426" i="7" s="1"/>
  <c r="X96" i="9"/>
  <c r="Q96" i="9"/>
  <c r="K96" i="9" s="1"/>
  <c r="M96" i="9"/>
  <c r="W96" i="9"/>
  <c r="V95" i="9"/>
  <c r="Y428" i="1"/>
  <c r="I97" i="9" s="1"/>
  <c r="A428" i="1"/>
  <c r="B429" i="1"/>
  <c r="N21" i="9"/>
  <c r="Y21" i="9" s="1"/>
  <c r="U22" i="9"/>
  <c r="C426" i="7" l="1"/>
  <c r="A427" i="7" s="1"/>
  <c r="B426" i="7"/>
  <c r="D426" i="7" s="1"/>
  <c r="X97" i="9"/>
  <c r="M97" i="9"/>
  <c r="W97" i="9"/>
  <c r="Q97" i="9"/>
  <c r="K97" i="9" s="1"/>
  <c r="V96" i="9"/>
  <c r="Y429" i="1"/>
  <c r="I98" i="9" s="1"/>
  <c r="B430" i="1"/>
  <c r="A429" i="1"/>
  <c r="N22" i="9"/>
  <c r="Y22" i="9" s="1"/>
  <c r="U23" i="9"/>
  <c r="B427" i="7" l="1"/>
  <c r="D427" i="7" s="1"/>
  <c r="C427" i="7"/>
  <c r="A428" i="7" s="1"/>
  <c r="X98" i="9"/>
  <c r="M98" i="9"/>
  <c r="Q98" i="9"/>
  <c r="K98" i="9" s="1"/>
  <c r="N98" i="9"/>
  <c r="W98" i="9"/>
  <c r="V97" i="9"/>
  <c r="B431" i="1"/>
  <c r="Y430" i="1"/>
  <c r="I99" i="9" s="1"/>
  <c r="A430" i="1"/>
  <c r="N23" i="9"/>
  <c r="Y23" i="9" s="1"/>
  <c r="U24" i="9"/>
  <c r="C428" i="7" l="1"/>
  <c r="A429" i="7" s="1"/>
  <c r="B428" i="7"/>
  <c r="D428" i="7" s="1"/>
  <c r="Y98" i="9"/>
  <c r="X99" i="9"/>
  <c r="Q99" i="9"/>
  <c r="K99" i="9" s="1"/>
  <c r="M99" i="9"/>
  <c r="W99" i="9"/>
  <c r="N99" i="9"/>
  <c r="V98" i="9"/>
  <c r="A431" i="1"/>
  <c r="B432" i="1"/>
  <c r="Y431" i="1"/>
  <c r="I100" i="9" s="1"/>
  <c r="N24" i="9"/>
  <c r="Y24" i="9" s="1"/>
  <c r="U25" i="9"/>
  <c r="C429" i="7" l="1"/>
  <c r="A430" i="7" s="1"/>
  <c r="B429" i="7"/>
  <c r="D429" i="7" s="1"/>
  <c r="Y99" i="9"/>
  <c r="X100" i="9"/>
  <c r="Q100" i="9"/>
  <c r="K100" i="9" s="1"/>
  <c r="W100" i="9"/>
  <c r="M100" i="9"/>
  <c r="V99" i="9"/>
  <c r="A432" i="1"/>
  <c r="Y432" i="1"/>
  <c r="I101" i="9" s="1"/>
  <c r="B433" i="1"/>
  <c r="N25" i="9"/>
  <c r="Y25" i="9" s="1"/>
  <c r="U26" i="9"/>
  <c r="B430" i="7" l="1"/>
  <c r="D430" i="7" s="1"/>
  <c r="C430" i="7"/>
  <c r="A431" i="7" s="1"/>
  <c r="X101" i="9"/>
  <c r="M101" i="9"/>
  <c r="W101" i="9"/>
  <c r="Q101" i="9"/>
  <c r="K101" i="9" s="1"/>
  <c r="V100" i="9"/>
  <c r="Y433" i="1"/>
  <c r="I102" i="9" s="1"/>
  <c r="A433" i="1"/>
  <c r="B434" i="1"/>
  <c r="N26" i="9"/>
  <c r="Y26" i="9" s="1"/>
  <c r="U27" i="9"/>
  <c r="C431" i="7" l="1"/>
  <c r="A432" i="7" s="1"/>
  <c r="B431" i="7"/>
  <c r="D431" i="7" s="1"/>
  <c r="X102" i="9"/>
  <c r="Q102" i="9"/>
  <c r="K102" i="9" s="1"/>
  <c r="W102" i="9"/>
  <c r="N102" i="9"/>
  <c r="M102" i="9"/>
  <c r="V101" i="9"/>
  <c r="A434" i="1"/>
  <c r="Y434" i="1"/>
  <c r="I103" i="9" s="1"/>
  <c r="B435" i="1"/>
  <c r="N27" i="9"/>
  <c r="Y27" i="9" s="1"/>
  <c r="U28" i="9"/>
  <c r="C432" i="7" l="1"/>
  <c r="A433" i="7" s="1"/>
  <c r="B432" i="7"/>
  <c r="D432" i="7" s="1"/>
  <c r="Y102" i="9"/>
  <c r="X103" i="9"/>
  <c r="M103" i="9"/>
  <c r="W103" i="9"/>
  <c r="N103" i="9"/>
  <c r="Q103" i="9"/>
  <c r="K103" i="9" s="1"/>
  <c r="V102" i="9"/>
  <c r="Y435" i="1"/>
  <c r="I104" i="9" s="1"/>
  <c r="B436" i="1"/>
  <c r="A435" i="1"/>
  <c r="N28" i="9"/>
  <c r="Y28" i="9" s="1"/>
  <c r="U29" i="9"/>
  <c r="B433" i="7" l="1"/>
  <c r="D433" i="7" s="1"/>
  <c r="C433" i="7"/>
  <c r="A434" i="7" s="1"/>
  <c r="Y103" i="9"/>
  <c r="V103" i="9"/>
  <c r="X104" i="9"/>
  <c r="V104" i="9" s="1"/>
  <c r="N104" i="9"/>
  <c r="W104" i="9"/>
  <c r="Q104" i="9"/>
  <c r="K104" i="9" s="1"/>
  <c r="M104" i="9"/>
  <c r="Y436" i="1"/>
  <c r="I105" i="9" s="1"/>
  <c r="A436" i="1"/>
  <c r="B437" i="1"/>
  <c r="N29" i="9"/>
  <c r="Y29" i="9" s="1"/>
  <c r="U30" i="9"/>
  <c r="C434" i="7" l="1"/>
  <c r="A435" i="7" s="1"/>
  <c r="B434" i="7"/>
  <c r="D434" i="7" s="1"/>
  <c r="X105" i="9"/>
  <c r="V105" i="9" s="1"/>
  <c r="M105" i="9"/>
  <c r="Q105" i="9"/>
  <c r="K105" i="9" s="1"/>
  <c r="W105" i="9"/>
  <c r="Y104" i="9"/>
  <c r="Y437" i="1"/>
  <c r="I106" i="9" s="1"/>
  <c r="A437" i="1"/>
  <c r="B438" i="1"/>
  <c r="N30" i="9"/>
  <c r="Y30" i="9" s="1"/>
  <c r="U31" i="9"/>
  <c r="C435" i="7" l="1"/>
  <c r="A436" i="7" s="1"/>
  <c r="B435" i="7"/>
  <c r="D435" i="7" s="1"/>
  <c r="X106" i="9"/>
  <c r="V106" i="9" s="1"/>
  <c r="Q106" i="9"/>
  <c r="K106" i="9" s="1"/>
  <c r="M106" i="9"/>
  <c r="W106" i="9"/>
  <c r="A438" i="1"/>
  <c r="Y438" i="1"/>
  <c r="B439" i="1"/>
  <c r="N31" i="9"/>
  <c r="Y31" i="9" s="1"/>
  <c r="U32" i="9"/>
  <c r="B436" i="7" l="1"/>
  <c r="D436" i="7" s="1"/>
  <c r="C436" i="7"/>
  <c r="A437" i="7" s="1"/>
  <c r="Y439" i="1"/>
  <c r="B440" i="1"/>
  <c r="A439" i="1"/>
  <c r="N32" i="9"/>
  <c r="Y32" i="9" s="1"/>
  <c r="U33" i="9"/>
  <c r="C437" i="7" l="1"/>
  <c r="A438" i="7" s="1"/>
  <c r="B437" i="7"/>
  <c r="D437" i="7" s="1"/>
  <c r="A440" i="1"/>
  <c r="B441" i="1"/>
  <c r="Y440" i="1"/>
  <c r="E440" i="1"/>
  <c r="M440" i="1"/>
  <c r="Z440" i="1" s="1"/>
  <c r="N33" i="9"/>
  <c r="Y33" i="9" s="1"/>
  <c r="U34" i="9"/>
  <c r="C438" i="7" l="1"/>
  <c r="A439" i="7" s="1"/>
  <c r="B438" i="7"/>
  <c r="D438" i="7" s="1"/>
  <c r="F440" i="1"/>
  <c r="P440" i="1" s="1"/>
  <c r="Y441" i="1"/>
  <c r="A441" i="1"/>
  <c r="E441" i="1"/>
  <c r="F441" i="1" s="1"/>
  <c r="P441" i="1" s="1"/>
  <c r="B442" i="1"/>
  <c r="M441" i="1"/>
  <c r="Z441" i="1" s="1"/>
  <c r="N34" i="9"/>
  <c r="Y34" i="9" s="1"/>
  <c r="U35" i="9"/>
  <c r="B439" i="7" l="1"/>
  <c r="D439" i="7" s="1"/>
  <c r="C439" i="7"/>
  <c r="A440" i="7" s="1"/>
  <c r="A442" i="1"/>
  <c r="E442" i="1"/>
  <c r="Y442" i="1"/>
  <c r="B443" i="1"/>
  <c r="M442" i="1"/>
  <c r="Z442" i="1" s="1"/>
  <c r="N35" i="9"/>
  <c r="Y35" i="9" s="1"/>
  <c r="U36" i="9"/>
  <c r="C440" i="7" l="1"/>
  <c r="A441" i="7" s="1"/>
  <c r="B440" i="7"/>
  <c r="D440" i="7" s="1"/>
  <c r="B444" i="1"/>
  <c r="M443" i="1"/>
  <c r="Z443" i="1" s="1"/>
  <c r="E443" i="1"/>
  <c r="F443" i="1" s="1"/>
  <c r="P443" i="1" s="1"/>
  <c r="A443" i="1"/>
  <c r="Y443" i="1"/>
  <c r="F442" i="1"/>
  <c r="N36" i="9"/>
  <c r="Y36" i="9" s="1"/>
  <c r="U37" i="9"/>
  <c r="C441" i="7" l="1"/>
  <c r="A442" i="7" s="1"/>
  <c r="B441" i="7"/>
  <c r="D441" i="7" s="1"/>
  <c r="P442" i="1"/>
  <c r="M444" i="1"/>
  <c r="Z444" i="1" s="1"/>
  <c r="A444" i="1"/>
  <c r="B445" i="1"/>
  <c r="E444" i="1"/>
  <c r="F444" i="1" s="1"/>
  <c r="P444" i="1" s="1"/>
  <c r="Y444" i="1"/>
  <c r="N37" i="9"/>
  <c r="Y37" i="9" s="1"/>
  <c r="U38" i="9"/>
  <c r="B442" i="7" l="1"/>
  <c r="D442" i="7" s="1"/>
  <c r="C442" i="7"/>
  <c r="A443" i="7" s="1"/>
  <c r="A445" i="1"/>
  <c r="Y445" i="1"/>
  <c r="M445" i="1"/>
  <c r="Z445" i="1" s="1"/>
  <c r="B446" i="1"/>
  <c r="E445" i="1"/>
  <c r="F445" i="1" s="1"/>
  <c r="P445" i="1" s="1"/>
  <c r="N38" i="9"/>
  <c r="Y38" i="9" s="1"/>
  <c r="U39" i="9"/>
  <c r="B443" i="7" l="1"/>
  <c r="D443" i="7" s="1"/>
  <c r="C443" i="7"/>
  <c r="A444" i="7" s="1"/>
  <c r="Y446" i="1"/>
  <c r="A446" i="1"/>
  <c r="E446" i="1"/>
  <c r="F446" i="1" s="1"/>
  <c r="P446" i="1" s="1"/>
  <c r="B447" i="1"/>
  <c r="M446" i="1"/>
  <c r="Z446" i="1" s="1"/>
  <c r="N39" i="9"/>
  <c r="Y39" i="9" s="1"/>
  <c r="U40" i="9"/>
  <c r="C444" i="7" l="1"/>
  <c r="A445" i="7" s="1"/>
  <c r="B444" i="7"/>
  <c r="D444" i="7" s="1"/>
  <c r="B448" i="1"/>
  <c r="E447" i="1"/>
  <c r="F447" i="1" s="1"/>
  <c r="P447" i="1" s="1"/>
  <c r="Y447" i="1"/>
  <c r="A447" i="1"/>
  <c r="M447" i="1"/>
  <c r="Z447" i="1" s="1"/>
  <c r="N40" i="9"/>
  <c r="Y40" i="9" s="1"/>
  <c r="U41" i="9"/>
  <c r="B445" i="7" l="1"/>
  <c r="D445" i="7" s="1"/>
  <c r="C445" i="7"/>
  <c r="A446" i="7" s="1"/>
  <c r="A448" i="1"/>
  <c r="Y448" i="1"/>
  <c r="B449" i="1"/>
  <c r="N41" i="9"/>
  <c r="Y41" i="9" s="1"/>
  <c r="U42" i="9"/>
  <c r="C446" i="7" l="1"/>
  <c r="A447" i="7" s="1"/>
  <c r="B446" i="7"/>
  <c r="D446" i="7" s="1"/>
  <c r="A449" i="1"/>
  <c r="Y449" i="1"/>
  <c r="B450" i="1"/>
  <c r="N42" i="9"/>
  <c r="Y42" i="9" s="1"/>
  <c r="U43" i="9"/>
  <c r="C447" i="7" l="1"/>
  <c r="A448" i="7" s="1"/>
  <c r="B447" i="7"/>
  <c r="D447" i="7" s="1"/>
  <c r="B451" i="1"/>
  <c r="Y450" i="1"/>
  <c r="A450" i="1"/>
  <c r="N43" i="9"/>
  <c r="Y43" i="9" s="1"/>
  <c r="U44" i="9"/>
  <c r="B448" i="7" l="1"/>
  <c r="D448" i="7" s="1"/>
  <c r="C448" i="7"/>
  <c r="A449" i="7" s="1"/>
  <c r="Y451" i="1"/>
  <c r="B452" i="1"/>
  <c r="A451" i="1"/>
  <c r="N44" i="9"/>
  <c r="Y44" i="9" s="1"/>
  <c r="U45" i="9"/>
  <c r="C449" i="7" l="1"/>
  <c r="A450" i="7" s="1"/>
  <c r="B449" i="7"/>
  <c r="D449" i="7" s="1"/>
  <c r="Y452" i="1"/>
  <c r="B453" i="1"/>
  <c r="A452" i="1"/>
  <c r="N45" i="9"/>
  <c r="Y45" i="9" s="1"/>
  <c r="U46" i="9"/>
  <c r="N46" i="9" s="1"/>
  <c r="C450" i="7" l="1"/>
  <c r="A451" i="7" s="1"/>
  <c r="B450" i="7"/>
  <c r="D450" i="7" s="1"/>
  <c r="A453" i="1"/>
  <c r="Y453" i="1"/>
  <c r="I110" i="9" s="1"/>
  <c r="B454" i="1"/>
  <c r="Y46" i="9"/>
  <c r="U47" i="9"/>
  <c r="B451" i="7" l="1"/>
  <c r="D451" i="7" s="1"/>
  <c r="C451" i="7"/>
  <c r="A452" i="7" s="1"/>
  <c r="X110" i="9"/>
  <c r="N110" i="9"/>
  <c r="W110" i="9"/>
  <c r="Q110" i="9"/>
  <c r="K110" i="9" s="1"/>
  <c r="M110" i="9"/>
  <c r="B455" i="1"/>
  <c r="Y454" i="1"/>
  <c r="I111" i="9" s="1"/>
  <c r="A454" i="1"/>
  <c r="N47" i="9"/>
  <c r="Y47" i="9" s="1"/>
  <c r="U48" i="9"/>
  <c r="C452" i="7" l="1"/>
  <c r="A453" i="7" s="1"/>
  <c r="B452" i="7"/>
  <c r="D452" i="7" s="1"/>
  <c r="Y110" i="9"/>
  <c r="X111" i="9"/>
  <c r="W111" i="9"/>
  <c r="M111" i="9"/>
  <c r="Q111" i="9"/>
  <c r="K111" i="9" s="1"/>
  <c r="Y455" i="1"/>
  <c r="A455" i="1"/>
  <c r="B456" i="1"/>
  <c r="N48" i="9"/>
  <c r="Y48" i="9" s="1"/>
  <c r="U49" i="9"/>
  <c r="C453" i="7" l="1"/>
  <c r="A454" i="7" s="1"/>
  <c r="B453" i="7"/>
  <c r="D453" i="7" s="1"/>
  <c r="A456" i="1"/>
  <c r="Y456" i="1"/>
  <c r="B457" i="1"/>
  <c r="N49" i="9"/>
  <c r="Y49" i="9" s="1"/>
  <c r="U50" i="9"/>
  <c r="B454" i="7" l="1"/>
  <c r="D454" i="7" s="1"/>
  <c r="C454" i="7"/>
  <c r="A455" i="7" s="1"/>
  <c r="A457" i="1"/>
  <c r="B458" i="1"/>
  <c r="Y457" i="1"/>
  <c r="N50" i="9"/>
  <c r="Y50" i="9" s="1"/>
  <c r="U51" i="9"/>
  <c r="C455" i="7" l="1"/>
  <c r="A456" i="7" s="1"/>
  <c r="B455" i="7"/>
  <c r="D455" i="7" s="1"/>
  <c r="B459" i="1"/>
  <c r="Y458" i="1"/>
  <c r="A458" i="1"/>
  <c r="N51" i="9"/>
  <c r="Y51" i="9" s="1"/>
  <c r="U52" i="9"/>
  <c r="C456" i="7" l="1"/>
  <c r="A457" i="7" s="1"/>
  <c r="B456" i="7"/>
  <c r="D456" i="7" s="1"/>
  <c r="B460" i="1"/>
  <c r="A459" i="1"/>
  <c r="Y459" i="1"/>
  <c r="I107" i="9" s="1"/>
  <c r="N52" i="9"/>
  <c r="Y52" i="9" s="1"/>
  <c r="U53" i="9"/>
  <c r="B457" i="7" l="1"/>
  <c r="D457" i="7" s="1"/>
  <c r="C457" i="7"/>
  <c r="A458" i="7" s="1"/>
  <c r="U54" i="9"/>
  <c r="U55" i="9" s="1"/>
  <c r="N53" i="9"/>
  <c r="Y53" i="9" s="1"/>
  <c r="X107" i="9"/>
  <c r="V107" i="9" s="1"/>
  <c r="M107" i="9"/>
  <c r="Q107" i="9"/>
  <c r="K107" i="9" s="1"/>
  <c r="W107" i="9"/>
  <c r="B461" i="1"/>
  <c r="A460" i="1"/>
  <c r="Y460" i="1"/>
  <c r="I108" i="9" s="1"/>
  <c r="N54" i="9"/>
  <c r="Y54" i="9" s="1"/>
  <c r="C458" i="7" l="1"/>
  <c r="A459" i="7" s="1"/>
  <c r="B458" i="7"/>
  <c r="D458" i="7" s="1"/>
  <c r="X108" i="9"/>
  <c r="V108" i="9" s="1"/>
  <c r="Q108" i="9"/>
  <c r="K108" i="9" s="1"/>
  <c r="W108" i="9"/>
  <c r="N108" i="9"/>
  <c r="M108" i="9"/>
  <c r="Y461" i="1"/>
  <c r="I109" i="9" s="1"/>
  <c r="B462" i="1"/>
  <c r="A461" i="1"/>
  <c r="N55" i="9"/>
  <c r="Y55" i="9" s="1"/>
  <c r="U56" i="9"/>
  <c r="C459" i="7" l="1"/>
  <c r="A460" i="7" s="1"/>
  <c r="B459" i="7"/>
  <c r="D459" i="7" s="1"/>
  <c r="Y108" i="9"/>
  <c r="X109" i="9"/>
  <c r="V109" i="9" s="1"/>
  <c r="V110" i="9" s="1"/>
  <c r="V111" i="9" s="1"/>
  <c r="N109" i="9"/>
  <c r="W109" i="9"/>
  <c r="Q109" i="9"/>
  <c r="K109" i="9" s="1"/>
  <c r="M109" i="9"/>
  <c r="A462" i="1"/>
  <c r="Y462" i="1"/>
  <c r="B463" i="1"/>
  <c r="N56" i="9"/>
  <c r="Y56" i="9" s="1"/>
  <c r="U57" i="9"/>
  <c r="B460" i="7" l="1"/>
  <c r="D460" i="7" s="1"/>
  <c r="C460" i="7"/>
  <c r="A461" i="7" s="1"/>
  <c r="Y109" i="9"/>
  <c r="B464" i="1"/>
  <c r="A463" i="1"/>
  <c r="Y463" i="1"/>
  <c r="N57" i="9"/>
  <c r="Y57" i="9" s="1"/>
  <c r="U58" i="9"/>
  <c r="B461" i="7" l="1"/>
  <c r="D461" i="7" s="1"/>
  <c r="C461" i="7"/>
  <c r="A462" i="7" s="1"/>
  <c r="A464" i="1"/>
  <c r="B465" i="1"/>
  <c r="Y464" i="1"/>
  <c r="I112" i="9" s="1"/>
  <c r="N58" i="9"/>
  <c r="Y58" i="9" s="1"/>
  <c r="U59" i="9"/>
  <c r="C462" i="7" l="1"/>
  <c r="A463" i="7" s="1"/>
  <c r="B462" i="7"/>
  <c r="D462" i="7" s="1"/>
  <c r="X112" i="9"/>
  <c r="V112" i="9" s="1"/>
  <c r="Q112" i="9"/>
  <c r="K112" i="9" s="1"/>
  <c r="W112" i="9"/>
  <c r="M112" i="9"/>
  <c r="A465" i="1"/>
  <c r="B466" i="1"/>
  <c r="Y465" i="1"/>
  <c r="N59" i="9"/>
  <c r="Y59" i="9" s="1"/>
  <c r="U60" i="9"/>
  <c r="B463" i="7" l="1"/>
  <c r="D463" i="7" s="1"/>
  <c r="C463" i="7"/>
  <c r="A464" i="7" s="1"/>
  <c r="U61" i="9"/>
  <c r="U62" i="9" s="1"/>
  <c r="N60" i="9"/>
  <c r="Y60" i="9" s="1"/>
  <c r="A466" i="1"/>
  <c r="Y466" i="1"/>
  <c r="B467" i="1"/>
  <c r="N61" i="9"/>
  <c r="Y61" i="9" s="1"/>
  <c r="C464" i="7" l="1"/>
  <c r="A465" i="7" s="1"/>
  <c r="B464" i="7"/>
  <c r="D464" i="7" s="1"/>
  <c r="A467" i="1"/>
  <c r="Y467" i="1"/>
  <c r="B468" i="1"/>
  <c r="N62" i="9"/>
  <c r="Y62" i="9" s="1"/>
  <c r="U63" i="9"/>
  <c r="C465" i="7" l="1"/>
  <c r="A466" i="7" s="1"/>
  <c r="B465" i="7"/>
  <c r="D465" i="7" s="1"/>
  <c r="Y468" i="1"/>
  <c r="B469" i="1"/>
  <c r="A468" i="1"/>
  <c r="N63" i="9"/>
  <c r="Y63" i="9" s="1"/>
  <c r="U64" i="9"/>
  <c r="B466" i="7" l="1"/>
  <c r="D466" i="7" s="1"/>
  <c r="C466" i="7"/>
  <c r="A467" i="7" s="1"/>
  <c r="U65" i="9"/>
  <c r="N64" i="9"/>
  <c r="Y64" i="9" s="1"/>
  <c r="B470" i="1"/>
  <c r="A469" i="1"/>
  <c r="Y469" i="1"/>
  <c r="N65" i="9"/>
  <c r="Y65" i="9" s="1"/>
  <c r="U66" i="9"/>
  <c r="C467" i="7" l="1"/>
  <c r="A468" i="7" s="1"/>
  <c r="B467" i="7"/>
  <c r="D467" i="7" s="1"/>
  <c r="U67" i="9"/>
  <c r="N66" i="9"/>
  <c r="Y66" i="9" s="1"/>
  <c r="Y470" i="1"/>
  <c r="A470" i="1"/>
  <c r="B471" i="1"/>
  <c r="C468" i="7" l="1"/>
  <c r="A469" i="7" s="1"/>
  <c r="B468" i="7"/>
  <c r="D468" i="7" s="1"/>
  <c r="U68" i="9"/>
  <c r="N67" i="9"/>
  <c r="Y67" i="9" s="1"/>
  <c r="A471" i="1"/>
  <c r="Y471" i="1"/>
  <c r="B472" i="1"/>
  <c r="N70" i="9"/>
  <c r="Y70" i="9" s="1"/>
  <c r="B469" i="7" l="1"/>
  <c r="D469" i="7" s="1"/>
  <c r="C469" i="7"/>
  <c r="A470" i="7" s="1"/>
  <c r="U69" i="9"/>
  <c r="N68" i="9"/>
  <c r="Y68" i="9" s="1"/>
  <c r="A472" i="1"/>
  <c r="B473" i="1"/>
  <c r="Y472" i="1"/>
  <c r="C470" i="7" l="1"/>
  <c r="A471" i="7" s="1"/>
  <c r="B470" i="7"/>
  <c r="D470" i="7" s="1"/>
  <c r="U70" i="9"/>
  <c r="U71" i="9" s="1"/>
  <c r="N69" i="9"/>
  <c r="Y69" i="9" s="1"/>
  <c r="A473" i="1"/>
  <c r="B474" i="1"/>
  <c r="Y473" i="1"/>
  <c r="C471" i="7" l="1"/>
  <c r="A472" i="7" s="1"/>
  <c r="B471" i="7"/>
  <c r="D471" i="7" s="1"/>
  <c r="N71" i="9"/>
  <c r="Y71" i="9" s="1"/>
  <c r="U72" i="9"/>
  <c r="A474" i="1"/>
  <c r="Y474" i="1"/>
  <c r="B475" i="1"/>
  <c r="B476" i="1" s="1"/>
  <c r="B472" i="7" l="1"/>
  <c r="D472" i="7" s="1"/>
  <c r="C472" i="7"/>
  <c r="A473" i="7" s="1"/>
  <c r="U73" i="9"/>
  <c r="N72" i="9"/>
  <c r="Y72" i="9" s="1"/>
  <c r="M476" i="1"/>
  <c r="Z476" i="1" s="1"/>
  <c r="Y476" i="1"/>
  <c r="E476" i="1"/>
  <c r="F476" i="1" s="1"/>
  <c r="P476" i="1" s="1"/>
  <c r="B477" i="1"/>
  <c r="A476" i="1"/>
  <c r="A475" i="1"/>
  <c r="Y475" i="1"/>
  <c r="C473" i="7" l="1"/>
  <c r="A474" i="7" s="1"/>
  <c r="B473" i="7"/>
  <c r="D473" i="7" s="1"/>
  <c r="U74" i="9"/>
  <c r="N73" i="9"/>
  <c r="Y73" i="9" s="1"/>
  <c r="B478" i="1"/>
  <c r="A477" i="1"/>
  <c r="M477" i="1"/>
  <c r="Z477" i="1" s="1"/>
  <c r="Y477" i="1"/>
  <c r="E477" i="1"/>
  <c r="F477" i="1" s="1"/>
  <c r="P477" i="1" s="1"/>
  <c r="C474" i="7" l="1"/>
  <c r="A475" i="7" s="1"/>
  <c r="B474" i="7"/>
  <c r="D474" i="7" s="1"/>
  <c r="U75" i="9"/>
  <c r="N74" i="9"/>
  <c r="Y74" i="9" s="1"/>
  <c r="B479" i="1"/>
  <c r="E478" i="1"/>
  <c r="A478" i="1"/>
  <c r="M478" i="1"/>
  <c r="Z478" i="1" s="1"/>
  <c r="Y478" i="1"/>
  <c r="B475" i="7" l="1"/>
  <c r="D475" i="7" s="1"/>
  <c r="C475" i="7"/>
  <c r="A476" i="7" s="1"/>
  <c r="U76" i="9"/>
  <c r="N75" i="9"/>
  <c r="Y75" i="9" s="1"/>
  <c r="F478" i="1"/>
  <c r="P478" i="1" s="1"/>
  <c r="A479" i="1"/>
  <c r="Y479" i="1"/>
  <c r="M479" i="1"/>
  <c r="Z479" i="1" s="1"/>
  <c r="B480" i="1"/>
  <c r="E479" i="1"/>
  <c r="F479" i="1" s="1"/>
  <c r="P479" i="1" s="1"/>
  <c r="B476" i="7" l="1"/>
  <c r="D476" i="7" s="1"/>
  <c r="C476" i="7"/>
  <c r="A477" i="7" s="1"/>
  <c r="U77" i="9"/>
  <c r="N76" i="9"/>
  <c r="Y76" i="9" s="1"/>
  <c r="A480" i="1"/>
  <c r="Y480" i="1"/>
  <c r="M480" i="1"/>
  <c r="Z480" i="1" s="1"/>
  <c r="E480" i="1"/>
  <c r="F480" i="1" s="1"/>
  <c r="P480" i="1" s="1"/>
  <c r="B481" i="1"/>
  <c r="C477" i="7" l="1"/>
  <c r="A478" i="7" s="1"/>
  <c r="B477" i="7"/>
  <c r="D477" i="7" s="1"/>
  <c r="U78" i="9"/>
  <c r="N77" i="9"/>
  <c r="Y77" i="9" s="1"/>
  <c r="Y481" i="1"/>
  <c r="B482" i="1"/>
  <c r="A481" i="1"/>
  <c r="B478" i="7" l="1"/>
  <c r="D478" i="7" s="1"/>
  <c r="C478" i="7"/>
  <c r="A479" i="7" s="1"/>
  <c r="U79" i="9"/>
  <c r="N78" i="9"/>
  <c r="Y78" i="9" s="1"/>
  <c r="N84" i="9"/>
  <c r="Y84" i="9" s="1"/>
  <c r="Y482" i="1"/>
  <c r="A482" i="1"/>
  <c r="B483" i="1"/>
  <c r="B479" i="7" l="1"/>
  <c r="D479" i="7" s="1"/>
  <c r="C479" i="7"/>
  <c r="A480" i="7" s="1"/>
  <c r="U80" i="9"/>
  <c r="N79" i="9"/>
  <c r="Y79" i="9" s="1"/>
  <c r="N85" i="9"/>
  <c r="Y85" i="9" s="1"/>
  <c r="Y483" i="1"/>
  <c r="B484" i="1"/>
  <c r="A483" i="1"/>
  <c r="C480" i="7" l="1"/>
  <c r="A481" i="7" s="1"/>
  <c r="B480" i="7"/>
  <c r="D480" i="7" s="1"/>
  <c r="U81" i="9"/>
  <c r="N80" i="9"/>
  <c r="Y80" i="9" s="1"/>
  <c r="N86" i="9"/>
  <c r="Y86" i="9" s="1"/>
  <c r="A484" i="1"/>
  <c r="B485" i="1"/>
  <c r="Y484" i="1"/>
  <c r="B481" i="7" l="1"/>
  <c r="D481" i="7" s="1"/>
  <c r="C481" i="7"/>
  <c r="A482" i="7" s="1"/>
  <c r="U82" i="9"/>
  <c r="N81" i="9"/>
  <c r="Y81" i="9" s="1"/>
  <c r="A485" i="1"/>
  <c r="B486" i="1"/>
  <c r="Y485" i="1"/>
  <c r="C482" i="7" l="1"/>
  <c r="A483" i="7" s="1"/>
  <c r="B482" i="7"/>
  <c r="D482" i="7" s="1"/>
  <c r="U83" i="9"/>
  <c r="N82" i="9"/>
  <c r="Y82" i="9" s="1"/>
  <c r="N88" i="9"/>
  <c r="Y88" i="9" s="1"/>
  <c r="Y486" i="1"/>
  <c r="B487" i="1"/>
  <c r="A486" i="1"/>
  <c r="C483" i="7" l="1"/>
  <c r="A484" i="7" s="1"/>
  <c r="B483" i="7"/>
  <c r="D483" i="7" s="1"/>
  <c r="U84" i="9"/>
  <c r="U85" i="9" s="1"/>
  <c r="U86" i="9" s="1"/>
  <c r="U87" i="9" s="1"/>
  <c r="N83" i="9"/>
  <c r="Y83" i="9" s="1"/>
  <c r="A487" i="1"/>
  <c r="Y487" i="1"/>
  <c r="B488" i="1"/>
  <c r="B484" i="7" l="1"/>
  <c r="D484" i="7" s="1"/>
  <c r="C484" i="7"/>
  <c r="A485" i="7" s="1"/>
  <c r="U88" i="9"/>
  <c r="U89" i="9" s="1"/>
  <c r="N87" i="9"/>
  <c r="Y87" i="9" s="1"/>
  <c r="N93" i="9"/>
  <c r="Y93" i="9" s="1"/>
  <c r="B489" i="1"/>
  <c r="Y488" i="1"/>
  <c r="A488" i="1"/>
  <c r="C485" i="7" l="1"/>
  <c r="A486" i="7" s="1"/>
  <c r="B485" i="7"/>
  <c r="D485" i="7" s="1"/>
  <c r="U90" i="9"/>
  <c r="N89" i="9"/>
  <c r="Y89" i="9" s="1"/>
  <c r="B490" i="1"/>
  <c r="Y489" i="1"/>
  <c r="A489" i="1"/>
  <c r="C486" i="7" l="1"/>
  <c r="A487" i="7" s="1"/>
  <c r="B486" i="7"/>
  <c r="D486" i="7" s="1"/>
  <c r="U91" i="9"/>
  <c r="N90" i="9"/>
  <c r="Y90" i="9" s="1"/>
  <c r="N96" i="9"/>
  <c r="Y96" i="9" s="1"/>
  <c r="A490" i="1"/>
  <c r="B491" i="1"/>
  <c r="Y490" i="1"/>
  <c r="B487" i="7" l="1"/>
  <c r="D487" i="7" s="1"/>
  <c r="C487" i="7"/>
  <c r="A488" i="7" s="1"/>
  <c r="U92" i="9"/>
  <c r="U93" i="9" s="1"/>
  <c r="U94" i="9" s="1"/>
  <c r="N91" i="9"/>
  <c r="Y91" i="9" s="1"/>
  <c r="N97" i="9"/>
  <c r="Y97" i="9" s="1"/>
  <c r="B492" i="1"/>
  <c r="A491" i="1"/>
  <c r="Y491" i="1"/>
  <c r="C488" i="7" l="1"/>
  <c r="A489" i="7" s="1"/>
  <c r="B488" i="7"/>
  <c r="D488" i="7" s="1"/>
  <c r="U95" i="9"/>
  <c r="N94" i="9"/>
  <c r="Y94" i="9" s="1"/>
  <c r="N100" i="9"/>
  <c r="Y100" i="9" s="1"/>
  <c r="A492" i="1"/>
  <c r="Y492" i="1"/>
  <c r="B493" i="1"/>
  <c r="C489" i="7" l="1"/>
  <c r="A490" i="7" s="1"/>
  <c r="B489" i="7"/>
  <c r="D489" i="7" s="1"/>
  <c r="U96" i="9"/>
  <c r="U97" i="9" s="1"/>
  <c r="U98" i="9" s="1"/>
  <c r="U99" i="9" s="1"/>
  <c r="U100" i="9" s="1"/>
  <c r="U101" i="9" s="1"/>
  <c r="U102" i="9" s="1"/>
  <c r="U103" i="9" s="1"/>
  <c r="U104" i="9" s="1"/>
  <c r="U105" i="9" s="1"/>
  <c r="N95" i="9"/>
  <c r="Y95" i="9" s="1"/>
  <c r="N101" i="9"/>
  <c r="Y101" i="9" s="1"/>
  <c r="A493" i="1"/>
  <c r="Y493" i="1"/>
  <c r="B494" i="1"/>
  <c r="B490" i="7" l="1"/>
  <c r="D490" i="7" s="1"/>
  <c r="C490" i="7"/>
  <c r="A491" i="7" s="1"/>
  <c r="U106" i="9"/>
  <c r="N105" i="9"/>
  <c r="Y105" i="9" s="1"/>
  <c r="B495" i="1"/>
  <c r="A494" i="1"/>
  <c r="Y494" i="1"/>
  <c r="C491" i="7" l="1"/>
  <c r="A492" i="7" s="1"/>
  <c r="B491" i="7"/>
  <c r="D491" i="7" s="1"/>
  <c r="U107" i="9"/>
  <c r="N106" i="9"/>
  <c r="Y106" i="9" s="1"/>
  <c r="N111" i="9"/>
  <c r="Y111" i="9" s="1"/>
  <c r="Y495" i="1"/>
  <c r="B496" i="1"/>
  <c r="A495" i="1"/>
  <c r="C492" i="7" l="1"/>
  <c r="A493" i="7" s="1"/>
  <c r="B492" i="7"/>
  <c r="D492" i="7" s="1"/>
  <c r="U108" i="9"/>
  <c r="U109" i="9" s="1"/>
  <c r="U110" i="9" s="1"/>
  <c r="U111" i="9" s="1"/>
  <c r="U112" i="9" s="1"/>
  <c r="N112" i="9" s="1"/>
  <c r="Y112" i="9" s="1"/>
  <c r="N107" i="9"/>
  <c r="Y107" i="9" s="1"/>
  <c r="A496" i="1"/>
  <c r="Y496" i="1"/>
  <c r="B497" i="1"/>
  <c r="B493" i="7" l="1"/>
  <c r="D493" i="7" s="1"/>
  <c r="C493" i="7"/>
  <c r="A494" i="7" s="1"/>
  <c r="Y497" i="1"/>
  <c r="B498" i="1"/>
  <c r="A497" i="1"/>
  <c r="B494" i="7" l="1"/>
  <c r="D494" i="7" s="1"/>
  <c r="C494" i="7"/>
  <c r="A495" i="7" s="1"/>
  <c r="Y498" i="1"/>
  <c r="B499" i="1"/>
  <c r="A498" i="1"/>
  <c r="C495" i="7" l="1"/>
  <c r="A496" i="7" s="1"/>
  <c r="B495" i="7"/>
  <c r="D495" i="7" s="1"/>
  <c r="A499" i="1"/>
  <c r="B500" i="1"/>
  <c r="Y499" i="1"/>
  <c r="B496" i="7" l="1"/>
  <c r="D496" i="7" s="1"/>
  <c r="C496" i="7"/>
  <c r="A497" i="7" s="1"/>
  <c r="Y500" i="1"/>
  <c r="A500" i="1"/>
  <c r="B501" i="1"/>
  <c r="C497" i="7" l="1"/>
  <c r="A498" i="7" s="1"/>
  <c r="B497" i="7"/>
  <c r="D497" i="7" s="1"/>
  <c r="Y501" i="1"/>
  <c r="B502" i="1"/>
  <c r="A501" i="1"/>
  <c r="C498" i="7" l="1"/>
  <c r="A499" i="7" s="1"/>
  <c r="B498" i="7"/>
  <c r="D498" i="7" s="1"/>
  <c r="Y502" i="1"/>
  <c r="A502" i="1"/>
  <c r="B503" i="1"/>
  <c r="B499" i="7" l="1"/>
  <c r="D499" i="7" s="1"/>
  <c r="C499" i="7"/>
  <c r="A500" i="7" s="1"/>
  <c r="A503" i="1"/>
  <c r="Y503" i="1"/>
  <c r="B504" i="1"/>
  <c r="C500" i="7" l="1"/>
  <c r="A501" i="7" s="1"/>
  <c r="B500" i="7"/>
  <c r="D500" i="7" s="1"/>
  <c r="Y504" i="1"/>
  <c r="A504" i="1"/>
  <c r="B505" i="1"/>
  <c r="C501" i="7" l="1"/>
  <c r="A502" i="7" s="1"/>
  <c r="B501" i="7"/>
  <c r="D501" i="7" s="1"/>
  <c r="A505" i="1"/>
  <c r="B506" i="1"/>
  <c r="Y505" i="1"/>
  <c r="B502" i="7" l="1"/>
  <c r="D502" i="7" s="1"/>
  <c r="C502" i="7"/>
  <c r="A503" i="7" s="1"/>
  <c r="A506" i="1"/>
  <c r="B507" i="1"/>
  <c r="Y506" i="1"/>
  <c r="B503" i="7" l="1"/>
  <c r="D503" i="7" s="1"/>
  <c r="C503" i="7"/>
  <c r="A504" i="7" s="1"/>
  <c r="Y507" i="1"/>
  <c r="B508" i="1"/>
  <c r="A507" i="1"/>
  <c r="C504" i="7" l="1"/>
  <c r="A505" i="7" s="1"/>
  <c r="B504" i="7"/>
  <c r="D504" i="7" s="1"/>
  <c r="A508" i="1"/>
  <c r="Y508" i="1"/>
  <c r="B509" i="1"/>
  <c r="B505" i="7" l="1"/>
  <c r="D505" i="7" s="1"/>
  <c r="C505" i="7"/>
  <c r="A506" i="7" s="1"/>
  <c r="Y509" i="1"/>
  <c r="B510" i="1"/>
  <c r="A509" i="1"/>
  <c r="C506" i="7" l="1"/>
  <c r="A507" i="7" s="1"/>
  <c r="B506" i="7"/>
  <c r="D506" i="7" s="1"/>
  <c r="Y510" i="1"/>
  <c r="A510" i="1"/>
  <c r="B511" i="1"/>
  <c r="C507" i="7" l="1"/>
  <c r="A508" i="7" s="1"/>
  <c r="B507" i="7"/>
  <c r="D507" i="7" s="1"/>
  <c r="B512" i="1"/>
  <c r="A511" i="1"/>
  <c r="Y511" i="1"/>
  <c r="B508" i="7" l="1"/>
  <c r="D508" i="7" s="1"/>
  <c r="C508" i="7"/>
  <c r="A509" i="7" s="1"/>
  <c r="Y512" i="1"/>
  <c r="B513" i="1"/>
  <c r="A512" i="1"/>
  <c r="C509" i="7" l="1"/>
  <c r="A510" i="7" s="1"/>
  <c r="B509" i="7"/>
  <c r="D509" i="7" s="1"/>
  <c r="Y513" i="1"/>
  <c r="A513" i="1"/>
  <c r="B514" i="1"/>
  <c r="C510" i="7" l="1"/>
  <c r="A511" i="7" s="1"/>
  <c r="B510" i="7"/>
  <c r="D510" i="7" s="1"/>
  <c r="B515" i="1"/>
  <c r="A514" i="1"/>
  <c r="Y514" i="1"/>
  <c r="B511" i="7" l="1"/>
  <c r="D511" i="7" s="1"/>
  <c r="C511" i="7"/>
  <c r="A512" i="7" s="1"/>
  <c r="A515" i="1"/>
  <c r="B516" i="1"/>
  <c r="Y515" i="1"/>
  <c r="B512" i="7" l="1"/>
  <c r="D512" i="7" s="1"/>
  <c r="C512" i="7"/>
  <c r="A513" i="7" s="1"/>
  <c r="A516" i="1"/>
  <c r="B517" i="1"/>
  <c r="Y516" i="1"/>
  <c r="C513" i="7" l="1"/>
  <c r="A514" i="7" s="1"/>
  <c r="B513" i="7"/>
  <c r="D513" i="7" s="1"/>
  <c r="A517" i="1"/>
  <c r="Y517" i="1"/>
  <c r="B518" i="1"/>
  <c r="B514" i="7" l="1"/>
  <c r="D514" i="7" s="1"/>
  <c r="C514" i="7"/>
  <c r="A515" i="7" s="1"/>
  <c r="Y518" i="1"/>
  <c r="B519" i="1"/>
  <c r="A518" i="1"/>
  <c r="C515" i="7" l="1"/>
  <c r="A516" i="7" s="1"/>
  <c r="B515" i="7"/>
  <c r="D515" i="7" s="1"/>
  <c r="A519" i="1"/>
  <c r="Y519" i="1"/>
  <c r="B520" i="1"/>
  <c r="C516" i="7" l="1"/>
  <c r="A517" i="7" s="1"/>
  <c r="B516" i="7"/>
  <c r="D516" i="7" s="1"/>
  <c r="Y520" i="1"/>
  <c r="B521" i="1"/>
  <c r="A520" i="1"/>
  <c r="B517" i="7" l="1"/>
  <c r="D517" i="7" s="1"/>
  <c r="C517" i="7"/>
  <c r="A518" i="7" s="1"/>
  <c r="A521" i="1"/>
  <c r="B522" i="1"/>
  <c r="Y521" i="1"/>
  <c r="C518" i="7" l="1"/>
  <c r="A519" i="7" s="1"/>
  <c r="B518" i="7"/>
  <c r="D518" i="7" s="1"/>
  <c r="A522" i="1"/>
  <c r="B523" i="1"/>
  <c r="Y522" i="1"/>
  <c r="C519" i="7" l="1"/>
  <c r="A520" i="7" s="1"/>
  <c r="B519" i="7"/>
  <c r="D519" i="7" s="1"/>
  <c r="Y523" i="1"/>
  <c r="B524" i="1"/>
  <c r="A523" i="1"/>
  <c r="B520" i="7" l="1"/>
  <c r="D520" i="7" s="1"/>
  <c r="C520" i="7"/>
  <c r="A521" i="7" s="1"/>
  <c r="B525" i="1"/>
  <c r="Y524" i="1"/>
  <c r="A524" i="1"/>
  <c r="B521" i="7" l="1"/>
  <c r="D521" i="7" s="1"/>
  <c r="C521" i="7"/>
  <c r="A522" i="7" s="1"/>
  <c r="B526" i="1"/>
  <c r="M525" i="1"/>
  <c r="Z525" i="1" s="1"/>
  <c r="A525" i="1"/>
  <c r="E525" i="1"/>
  <c r="F525" i="1" s="1"/>
  <c r="P525" i="1" s="1"/>
  <c r="Y525" i="1"/>
  <c r="C522" i="7" l="1"/>
  <c r="A523" i="7" s="1"/>
  <c r="B522" i="7"/>
  <c r="D522" i="7" s="1"/>
  <c r="E526" i="1"/>
  <c r="F526" i="1" s="1"/>
  <c r="P526" i="1" s="1"/>
  <c r="Y526" i="1"/>
  <c r="M526" i="1"/>
  <c r="Z526" i="1" s="1"/>
  <c r="B527" i="1"/>
  <c r="A526" i="1"/>
  <c r="B523" i="7" l="1"/>
  <c r="D523" i="7" s="1"/>
  <c r="C523" i="7"/>
  <c r="A524" i="7" s="1"/>
  <c r="M527" i="1"/>
  <c r="Z527" i="1" s="1"/>
  <c r="B528" i="1"/>
  <c r="E527" i="1"/>
  <c r="F527" i="1" s="1"/>
  <c r="P527" i="1" s="1"/>
  <c r="A527" i="1"/>
  <c r="Y527" i="1"/>
  <c r="C524" i="7" l="1"/>
  <c r="A525" i="7" s="1"/>
  <c r="B524" i="7"/>
  <c r="D524" i="7" s="1"/>
  <c r="A528" i="1"/>
  <c r="M528" i="1"/>
  <c r="Z528" i="1" s="1"/>
  <c r="E528" i="1"/>
  <c r="F528" i="1" s="1"/>
  <c r="P528" i="1" s="1"/>
  <c r="Y528" i="1"/>
  <c r="B529" i="1"/>
  <c r="C525" i="7" l="1"/>
  <c r="A526" i="7" s="1"/>
  <c r="B525" i="7"/>
  <c r="D525" i="7" s="1"/>
  <c r="A529" i="1"/>
  <c r="Y529" i="1"/>
  <c r="M529" i="1"/>
  <c r="Z529" i="1" s="1"/>
  <c r="B530" i="1"/>
  <c r="E529" i="1"/>
  <c r="F529" i="1" s="1"/>
  <c r="P529" i="1" s="1"/>
  <c r="B526" i="7" l="1"/>
  <c r="D526" i="7" s="1"/>
  <c r="C526" i="7"/>
  <c r="A527" i="7" s="1"/>
  <c r="M530" i="1"/>
  <c r="Z530" i="1" s="1"/>
  <c r="B531" i="1"/>
  <c r="E530" i="1"/>
  <c r="F530" i="1" s="1"/>
  <c r="P530" i="1" s="1"/>
  <c r="A530" i="1"/>
  <c r="Y530" i="1"/>
  <c r="B527" i="7" l="1"/>
  <c r="D527" i="7" s="1"/>
  <c r="C527" i="7"/>
  <c r="A528" i="7" s="1"/>
  <c r="M531" i="1"/>
  <c r="Z531" i="1" s="1"/>
  <c r="E531" i="1"/>
  <c r="F531" i="1" s="1"/>
  <c r="P531" i="1" s="1"/>
  <c r="A531" i="1"/>
  <c r="Y531" i="1"/>
  <c r="B532" i="1"/>
  <c r="C528" i="7" l="1"/>
  <c r="A529" i="7" s="1"/>
  <c r="B528" i="7"/>
  <c r="D528" i="7" s="1"/>
  <c r="E532" i="1"/>
  <c r="M532" i="1"/>
  <c r="Z532" i="1" s="1"/>
  <c r="A532" i="1"/>
  <c r="Y532" i="1"/>
  <c r="B533" i="1"/>
  <c r="C529" i="7" l="1"/>
  <c r="A530" i="7" s="1"/>
  <c r="B529" i="7"/>
  <c r="D529" i="7" s="1"/>
  <c r="A533" i="1"/>
  <c r="B534" i="1"/>
  <c r="Y533" i="1"/>
  <c r="E533" i="1"/>
  <c r="F533" i="1" s="1"/>
  <c r="P533" i="1" s="1"/>
  <c r="M533" i="1"/>
  <c r="Z533" i="1" s="1"/>
  <c r="F532" i="1"/>
  <c r="P532" i="1" s="1"/>
  <c r="B530" i="7" l="1"/>
  <c r="D530" i="7" s="1"/>
  <c r="C530" i="7"/>
  <c r="A531" i="7" s="1"/>
  <c r="A534" i="1"/>
  <c r="M534" i="1"/>
  <c r="Z534" i="1" s="1"/>
  <c r="E534" i="1"/>
  <c r="Y534" i="1"/>
  <c r="B535" i="1"/>
  <c r="B531" i="7" l="1"/>
  <c r="D531" i="7" s="1"/>
  <c r="C531" i="7"/>
  <c r="A532" i="7" s="1"/>
  <c r="Y535" i="1"/>
  <c r="M535" i="1"/>
  <c r="Z535" i="1" s="1"/>
  <c r="A535" i="1"/>
  <c r="E535" i="1"/>
  <c r="B536" i="1"/>
  <c r="F534" i="1"/>
  <c r="P534" i="1" s="1"/>
  <c r="C532" i="7" l="1"/>
  <c r="A533" i="7" s="1"/>
  <c r="B532" i="7"/>
  <c r="D532" i="7" s="1"/>
  <c r="M536" i="1"/>
  <c r="Z536" i="1" s="1"/>
  <c r="Y536" i="1"/>
  <c r="B537" i="1"/>
  <c r="A536" i="1"/>
  <c r="E536" i="1"/>
  <c r="F536" i="1" s="1"/>
  <c r="P536" i="1" s="1"/>
  <c r="F535" i="1"/>
  <c r="C533" i="7" l="1"/>
  <c r="A534" i="7" s="1"/>
  <c r="B533" i="7"/>
  <c r="D533" i="7" s="1"/>
  <c r="P535" i="1"/>
  <c r="B538" i="1"/>
  <c r="E537" i="1"/>
  <c r="F537" i="1" s="1"/>
  <c r="P537" i="1" s="1"/>
  <c r="A537" i="1"/>
  <c r="Y537" i="1"/>
  <c r="M537" i="1"/>
  <c r="Z537" i="1" s="1"/>
  <c r="C534" i="7" l="1"/>
  <c r="A535" i="7" s="1"/>
  <c r="B534" i="7"/>
  <c r="D534" i="7" s="1"/>
  <c r="A538" i="1"/>
  <c r="B539" i="1"/>
  <c r="Y538" i="1"/>
  <c r="M538" i="1"/>
  <c r="Z538" i="1" s="1"/>
  <c r="E538" i="1"/>
  <c r="F538" i="1" s="1"/>
  <c r="P538" i="1" s="1"/>
  <c r="C535" i="7" l="1"/>
  <c r="A536" i="7" s="1"/>
  <c r="B535" i="7"/>
  <c r="D535" i="7" s="1"/>
  <c r="Y539" i="1"/>
  <c r="M539" i="1"/>
  <c r="Z539" i="1" s="1"/>
  <c r="E539" i="1"/>
  <c r="F539" i="1" s="1"/>
  <c r="P539" i="1" s="1"/>
  <c r="B540" i="1"/>
  <c r="A539" i="1"/>
  <c r="C536" i="7" l="1"/>
  <c r="A537" i="7" s="1"/>
  <c r="B536" i="7"/>
  <c r="D536" i="7" s="1"/>
  <c r="A540" i="1"/>
  <c r="M540" i="1"/>
  <c r="Z540" i="1" s="1"/>
  <c r="E540" i="1"/>
  <c r="F540" i="1" s="1"/>
  <c r="P540" i="1" s="1"/>
  <c r="B541" i="1"/>
  <c r="Y540" i="1"/>
  <c r="B537" i="7" l="1"/>
  <c r="D537" i="7" s="1"/>
  <c r="C537" i="7"/>
  <c r="A538" i="7" s="1"/>
  <c r="A541" i="1"/>
  <c r="Y541" i="1"/>
  <c r="M541" i="1"/>
  <c r="Z541" i="1" s="1"/>
  <c r="B542" i="1"/>
  <c r="E541" i="1"/>
  <c r="F541" i="1" s="1"/>
  <c r="P541" i="1" s="1"/>
  <c r="B538" i="7" l="1"/>
  <c r="D538" i="7" s="1"/>
  <c r="C538" i="7"/>
  <c r="A539" i="7" s="1"/>
  <c r="A542" i="1"/>
  <c r="Y542" i="1"/>
  <c r="M542" i="1"/>
  <c r="Z542" i="1" s="1"/>
  <c r="B543" i="1"/>
  <c r="E542" i="1"/>
  <c r="F542" i="1" s="1"/>
  <c r="P542" i="1" s="1"/>
  <c r="C539" i="7" l="1"/>
  <c r="A540" i="7" s="1"/>
  <c r="B539" i="7"/>
  <c r="D539" i="7" s="1"/>
  <c r="M543" i="1"/>
  <c r="Z543" i="1" s="1"/>
  <c r="E543" i="1"/>
  <c r="F543" i="1" s="1"/>
  <c r="P543" i="1" s="1"/>
  <c r="Y543" i="1"/>
  <c r="A543" i="1"/>
  <c r="B544" i="1"/>
  <c r="C540" i="7" l="1"/>
  <c r="A541" i="7" s="1"/>
  <c r="B540" i="7"/>
  <c r="D540" i="7" s="1"/>
  <c r="E544" i="1"/>
  <c r="F544" i="1" s="1"/>
  <c r="P544" i="1" s="1"/>
  <c r="M544" i="1"/>
  <c r="Z544" i="1" s="1"/>
  <c r="Y544" i="1"/>
  <c r="B545" i="1"/>
  <c r="A544" i="1"/>
  <c r="C541" i="7" l="1"/>
  <c r="A542" i="7" s="1"/>
  <c r="B541" i="7"/>
  <c r="D541" i="7" s="1"/>
  <c r="Y545" i="1"/>
  <c r="E545" i="1"/>
  <c r="A545" i="1"/>
  <c r="B546" i="1"/>
  <c r="M545" i="1"/>
  <c r="Z545" i="1" s="1"/>
  <c r="B542" i="7" l="1"/>
  <c r="D542" i="7" s="1"/>
  <c r="C542" i="7"/>
  <c r="A543" i="7" s="1"/>
  <c r="B547" i="1"/>
  <c r="A546" i="1"/>
  <c r="M546" i="1"/>
  <c r="Z546" i="1" s="1"/>
  <c r="E546" i="1"/>
  <c r="F546" i="1" s="1"/>
  <c r="P546" i="1" s="1"/>
  <c r="Y546" i="1"/>
  <c r="F545" i="1"/>
  <c r="P545" i="1" s="1"/>
  <c r="C543" i="7" l="1"/>
  <c r="A544" i="7" s="1"/>
  <c r="B543" i="7"/>
  <c r="D543" i="7" s="1"/>
  <c r="A547" i="1"/>
  <c r="Y547" i="1"/>
  <c r="E547" i="1"/>
  <c r="M547" i="1"/>
  <c r="Z547" i="1" s="1"/>
  <c r="B548" i="1"/>
  <c r="B544" i="7" l="1"/>
  <c r="D544" i="7" s="1"/>
  <c r="C544" i="7"/>
  <c r="A545" i="7" s="1"/>
  <c r="Y548" i="1"/>
  <c r="A548" i="1"/>
  <c r="B549" i="1"/>
  <c r="F547" i="1"/>
  <c r="C545" i="7" l="1"/>
  <c r="A546" i="7" s="1"/>
  <c r="B545" i="7"/>
  <c r="D545" i="7" s="1"/>
  <c r="P547" i="1"/>
  <c r="Y549" i="1"/>
  <c r="B550" i="1"/>
  <c r="A549" i="1"/>
  <c r="C546" i="7" l="1"/>
  <c r="A547" i="7" s="1"/>
  <c r="B546" i="7"/>
  <c r="D546" i="7" s="1"/>
  <c r="A550" i="1"/>
  <c r="B551" i="1"/>
  <c r="Y550" i="1"/>
  <c r="C547" i="7" l="1"/>
  <c r="A548" i="7" s="1"/>
  <c r="B547" i="7"/>
  <c r="D547" i="7" s="1"/>
  <c r="B552" i="1"/>
  <c r="A551" i="1"/>
  <c r="Y551" i="1"/>
  <c r="B548" i="7" l="1"/>
  <c r="D548" i="7" s="1"/>
  <c r="C548" i="7"/>
  <c r="A549" i="7" s="1"/>
  <c r="Y552" i="1"/>
  <c r="A552" i="1"/>
  <c r="B553" i="1"/>
  <c r="C549" i="7" l="1"/>
  <c r="A550" i="7" s="1"/>
  <c r="B549" i="7"/>
  <c r="D549" i="7" s="1"/>
  <c r="A553" i="1"/>
  <c r="Y553" i="1"/>
  <c r="B554" i="1"/>
  <c r="C550" i="7" l="1"/>
  <c r="A551" i="7" s="1"/>
  <c r="B550" i="7"/>
  <c r="D550" i="7" s="1"/>
  <c r="A554" i="1"/>
  <c r="B555" i="1"/>
  <c r="Y554" i="1"/>
  <c r="C551" i="7" l="1"/>
  <c r="A552" i="7" s="1"/>
  <c r="B551" i="7"/>
  <c r="D551" i="7" s="1"/>
  <c r="A555" i="1"/>
  <c r="Y555" i="1"/>
  <c r="B556" i="1"/>
  <c r="C552" i="7" l="1"/>
  <c r="A553" i="7" s="1"/>
  <c r="B552" i="7"/>
  <c r="D552" i="7" s="1"/>
  <c r="Y556" i="1"/>
  <c r="A556" i="1"/>
  <c r="B557" i="1"/>
  <c r="C553" i="7" l="1"/>
  <c r="A554" i="7" s="1"/>
  <c r="B553" i="7"/>
  <c r="D553" i="7" s="1"/>
  <c r="Y557" i="1"/>
  <c r="A557" i="1"/>
  <c r="B558" i="1"/>
  <c r="C554" i="7" l="1"/>
  <c r="A555" i="7" s="1"/>
  <c r="B554" i="7"/>
  <c r="D554" i="7" s="1"/>
  <c r="Y558" i="1"/>
  <c r="A558" i="1"/>
  <c r="B559" i="1"/>
  <c r="B555" i="7" l="1"/>
  <c r="D555" i="7" s="1"/>
  <c r="C555" i="7"/>
  <c r="A556" i="7" s="1"/>
  <c r="A559" i="1"/>
  <c r="Y559" i="1"/>
  <c r="B560" i="1"/>
  <c r="C556" i="7" l="1"/>
  <c r="A557" i="7" s="1"/>
  <c r="B556" i="7"/>
  <c r="D556" i="7" s="1"/>
  <c r="Y560" i="1"/>
  <c r="A560" i="1"/>
  <c r="B561" i="1"/>
  <c r="C557" i="7" l="1"/>
  <c r="A558" i="7" s="1"/>
  <c r="B557" i="7"/>
  <c r="D557" i="7" s="1"/>
  <c r="A561" i="1"/>
  <c r="B562" i="1"/>
  <c r="Y561" i="1"/>
  <c r="C558" i="7" l="1"/>
  <c r="A559" i="7" s="1"/>
  <c r="B558" i="7"/>
  <c r="D558" i="7" s="1"/>
  <c r="A562" i="1"/>
  <c r="Y562" i="1"/>
  <c r="B563" i="1"/>
  <c r="C559" i="7" l="1"/>
  <c r="A560" i="7" s="1"/>
  <c r="B559" i="7"/>
  <c r="D559" i="7" s="1"/>
  <c r="Y563" i="1"/>
  <c r="B564" i="1"/>
  <c r="A563" i="1"/>
  <c r="C560" i="7" l="1"/>
  <c r="A561" i="7" s="1"/>
  <c r="B560" i="7"/>
  <c r="D560" i="7" s="1"/>
  <c r="A564" i="1"/>
  <c r="Y564" i="1"/>
  <c r="M564" i="1"/>
  <c r="Z564" i="1" s="1"/>
  <c r="E564" i="1"/>
  <c r="F564" i="1" s="1"/>
  <c r="P564" i="1" s="1"/>
  <c r="B565" i="1"/>
  <c r="C561" i="7" l="1"/>
  <c r="A562" i="7" s="1"/>
  <c r="B561" i="7"/>
  <c r="D561" i="7" s="1"/>
  <c r="E565" i="1"/>
  <c r="F565" i="1" s="1"/>
  <c r="P565" i="1" s="1"/>
  <c r="M565" i="1"/>
  <c r="Z565" i="1" s="1"/>
  <c r="A565" i="1"/>
  <c r="Y565" i="1"/>
  <c r="B566" i="1"/>
  <c r="B562" i="7" l="1"/>
  <c r="D562" i="7" s="1"/>
  <c r="C562" i="7"/>
  <c r="A563" i="7" s="1"/>
  <c r="E566" i="1"/>
  <c r="F566" i="1" s="1"/>
  <c r="P566" i="1" s="1"/>
  <c r="Y566" i="1"/>
  <c r="M566" i="1"/>
  <c r="Z566" i="1" s="1"/>
  <c r="B567" i="1"/>
  <c r="A566" i="1"/>
  <c r="C563" i="7" l="1"/>
  <c r="A564" i="7" s="1"/>
  <c r="B563" i="7"/>
  <c r="D563" i="7" s="1"/>
  <c r="Y567" i="1"/>
  <c r="E567" i="1"/>
  <c r="F567" i="1" s="1"/>
  <c r="P567" i="1" s="1"/>
  <c r="M567" i="1"/>
  <c r="Z567" i="1" s="1"/>
  <c r="B568" i="1"/>
  <c r="A567" i="1"/>
  <c r="C564" i="7" l="1"/>
  <c r="A565" i="7" s="1"/>
  <c r="B564" i="7"/>
  <c r="D564" i="7" s="1"/>
  <c r="E568" i="1"/>
  <c r="F568" i="1" s="1"/>
  <c r="P568" i="1" s="1"/>
  <c r="Y568" i="1"/>
  <c r="M568" i="1"/>
  <c r="Z568" i="1" s="1"/>
  <c r="B569" i="1"/>
  <c r="A568" i="1"/>
  <c r="C565" i="7" l="1"/>
  <c r="A566" i="7" s="1"/>
  <c r="B565" i="7"/>
  <c r="D565" i="7" s="1"/>
  <c r="E569" i="1"/>
  <c r="F569" i="1" s="1"/>
  <c r="P569" i="1" s="1"/>
  <c r="Y569" i="1"/>
  <c r="B570" i="1"/>
  <c r="M569" i="1"/>
  <c r="Z569" i="1" s="1"/>
  <c r="A569" i="1"/>
  <c r="B566" i="7" l="1"/>
  <c r="C566" i="7"/>
  <c r="A567" i="7" s="1"/>
  <c r="D566" i="7"/>
  <c r="A570" i="1"/>
  <c r="B571" i="1"/>
  <c r="Y570" i="1"/>
  <c r="E570" i="1"/>
  <c r="F570" i="1" s="1"/>
  <c r="P570" i="1" s="1"/>
  <c r="M570" i="1"/>
  <c r="Z570" i="1" s="1"/>
  <c r="C567" i="7" l="1"/>
  <c r="A568" i="7" s="1"/>
  <c r="B567" i="7"/>
  <c r="D567" i="7" s="1"/>
  <c r="M571" i="1"/>
  <c r="Z571" i="1" s="1"/>
  <c r="E571" i="1"/>
  <c r="F571" i="1" s="1"/>
  <c r="P571" i="1" s="1"/>
  <c r="A571" i="1"/>
  <c r="Y571" i="1"/>
  <c r="B572" i="1"/>
  <c r="C568" i="7" l="1"/>
  <c r="A569" i="7" s="1"/>
  <c r="B568" i="7"/>
  <c r="D568" i="7" s="1"/>
  <c r="Y572" i="1"/>
  <c r="B573" i="1"/>
  <c r="A572" i="1"/>
  <c r="C569" i="7" l="1"/>
  <c r="A570" i="7" s="1"/>
  <c r="B569" i="7"/>
  <c r="D569" i="7" s="1"/>
  <c r="Y573" i="1"/>
  <c r="B574" i="1"/>
  <c r="A573" i="1"/>
  <c r="C570" i="7" l="1"/>
  <c r="A571" i="7" s="1"/>
  <c r="B570" i="7"/>
  <c r="D570" i="7" s="1"/>
  <c r="Y574" i="1"/>
  <c r="B575" i="1"/>
  <c r="A574" i="1"/>
  <c r="C571" i="7" l="1"/>
  <c r="A572" i="7" s="1"/>
  <c r="B571" i="7"/>
  <c r="D571" i="7" s="1"/>
  <c r="A575" i="1"/>
  <c r="B576" i="1"/>
  <c r="Y575" i="1"/>
  <c r="C572" i="7" l="1"/>
  <c r="A573" i="7" s="1"/>
  <c r="B572" i="7"/>
  <c r="D572" i="7" s="1"/>
  <c r="Y576" i="1"/>
  <c r="A576" i="1"/>
  <c r="B577" i="1"/>
  <c r="B573" i="7" l="1"/>
  <c r="D573" i="7" s="1"/>
  <c r="C573" i="7"/>
  <c r="A574" i="7" s="1"/>
  <c r="A577" i="1"/>
  <c r="Y577" i="1"/>
  <c r="B578" i="1"/>
  <c r="C574" i="7" l="1"/>
  <c r="A575" i="7" s="1"/>
  <c r="B574" i="7"/>
  <c r="D574" i="7" s="1"/>
  <c r="A578" i="1"/>
  <c r="B579" i="1"/>
  <c r="Y578" i="1"/>
  <c r="C575" i="7" l="1"/>
  <c r="A576" i="7" s="1"/>
  <c r="B575" i="7"/>
  <c r="D575" i="7" s="1"/>
  <c r="B580" i="1"/>
  <c r="A579" i="1"/>
  <c r="Y579" i="1"/>
  <c r="C576" i="7" l="1"/>
  <c r="A577" i="7" s="1"/>
  <c r="B576" i="7"/>
  <c r="D576" i="7" s="1"/>
  <c r="Y580" i="1"/>
  <c r="A580" i="1"/>
  <c r="B581" i="1"/>
  <c r="C577" i="7" l="1"/>
  <c r="A578" i="7" s="1"/>
  <c r="B577" i="7"/>
  <c r="D577" i="7" s="1"/>
  <c r="Y581" i="1"/>
  <c r="A581" i="1"/>
  <c r="B582" i="1"/>
  <c r="C578" i="7" l="1"/>
  <c r="A579" i="7" s="1"/>
  <c r="B578" i="7"/>
  <c r="D578" i="7" s="1"/>
  <c r="Y582" i="1"/>
  <c r="A582" i="1"/>
  <c r="B583" i="1"/>
  <c r="C579" i="7" l="1"/>
  <c r="A580" i="7" s="1"/>
  <c r="B579" i="7"/>
  <c r="D579" i="7" s="1"/>
  <c r="A583" i="1"/>
  <c r="Y583" i="1"/>
  <c r="B584" i="1"/>
  <c r="B580" i="7" l="1"/>
  <c r="D580" i="7" s="1"/>
  <c r="C580" i="7"/>
  <c r="A581" i="7" s="1"/>
  <c r="Y584" i="1"/>
  <c r="B585" i="1"/>
  <c r="A584" i="1"/>
  <c r="C581" i="7" l="1"/>
  <c r="A582" i="7" s="1"/>
  <c r="B581" i="7"/>
  <c r="D581" i="7" s="1"/>
  <c r="Y585" i="1"/>
  <c r="B586" i="1"/>
  <c r="A585" i="1"/>
  <c r="B582" i="7" l="1"/>
  <c r="D582" i="7" s="1"/>
  <c r="C582" i="7"/>
  <c r="A583" i="7" s="1"/>
  <c r="Y586" i="1"/>
  <c r="B587" i="1"/>
  <c r="A586" i="1"/>
  <c r="C583" i="7" l="1"/>
  <c r="A584" i="7" s="1"/>
  <c r="B583" i="7"/>
  <c r="D583" i="7" s="1"/>
  <c r="Y587" i="1"/>
  <c r="B588" i="1"/>
  <c r="A587" i="1"/>
  <c r="B584" i="7" l="1"/>
  <c r="D584" i="7" s="1"/>
  <c r="C584" i="7"/>
  <c r="A585" i="7" s="1"/>
  <c r="Y588" i="1"/>
  <c r="A588" i="1"/>
  <c r="B589" i="1"/>
  <c r="C585" i="7" l="1"/>
  <c r="A586" i="7" s="1"/>
  <c r="B585" i="7"/>
  <c r="D585" i="7" s="1"/>
  <c r="B590" i="1"/>
  <c r="Y589" i="1"/>
  <c r="A589" i="1"/>
  <c r="C586" i="7" l="1"/>
  <c r="A587" i="7" s="1"/>
  <c r="B586" i="7"/>
  <c r="D586" i="7" s="1"/>
  <c r="B591" i="1"/>
  <c r="A590" i="1"/>
  <c r="Y590" i="1"/>
  <c r="C587" i="7" l="1"/>
  <c r="A588" i="7" s="1"/>
  <c r="B587" i="7"/>
  <c r="D587" i="7" s="1"/>
  <c r="A591" i="1"/>
  <c r="B592" i="1"/>
  <c r="Y591" i="1"/>
  <c r="C588" i="7" l="1"/>
  <c r="A589" i="7" s="1"/>
  <c r="B588" i="7"/>
  <c r="D588" i="7" s="1"/>
  <c r="Y592" i="1"/>
  <c r="B593" i="1"/>
  <c r="A592" i="1"/>
  <c r="C589" i="7" l="1"/>
  <c r="A590" i="7" s="1"/>
  <c r="B589" i="7"/>
  <c r="D589" i="7" s="1"/>
  <c r="B594" i="1"/>
  <c r="A593" i="1"/>
  <c r="Y593" i="1"/>
  <c r="C590" i="7" l="1"/>
  <c r="A591" i="7" s="1"/>
  <c r="B590" i="7"/>
  <c r="D590" i="7" s="1"/>
  <c r="A594" i="1"/>
  <c r="Y594" i="1"/>
  <c r="B595" i="1"/>
  <c r="B591" i="7" l="1"/>
  <c r="D591" i="7" s="1"/>
  <c r="C591" i="7"/>
  <c r="A592" i="7" s="1"/>
  <c r="A595" i="1"/>
  <c r="B596" i="1"/>
  <c r="Y595" i="1"/>
  <c r="C592" i="7" l="1"/>
  <c r="A593" i="7" s="1"/>
  <c r="B592" i="7"/>
  <c r="D592" i="7" s="1"/>
  <c r="A596" i="1"/>
  <c r="B597" i="1"/>
  <c r="Y596" i="1"/>
  <c r="C593" i="7" l="1"/>
  <c r="A594" i="7" s="1"/>
  <c r="B593" i="7"/>
  <c r="D593" i="7" s="1"/>
  <c r="Y597" i="1"/>
  <c r="B598" i="1"/>
  <c r="A597" i="1"/>
  <c r="C594" i="7" l="1"/>
  <c r="A595" i="7" s="1"/>
  <c r="B594" i="7"/>
  <c r="D594" i="7" s="1"/>
  <c r="Y598" i="1"/>
  <c r="A598" i="1"/>
  <c r="B599" i="1"/>
  <c r="B595" i="7" l="1"/>
  <c r="D595" i="7" s="1"/>
  <c r="C595" i="7"/>
  <c r="A596" i="7" s="1"/>
  <c r="A599" i="1"/>
  <c r="Y599" i="1"/>
  <c r="B600" i="1"/>
  <c r="B596" i="7" l="1"/>
  <c r="D596" i="7" s="1"/>
  <c r="C596" i="7"/>
  <c r="A597" i="7" s="1"/>
  <c r="Y600" i="1"/>
  <c r="A600" i="1"/>
  <c r="B601" i="1"/>
  <c r="C597" i="7" l="1"/>
  <c r="A598" i="7" s="1"/>
  <c r="B597" i="7"/>
  <c r="D597" i="7" s="1"/>
  <c r="A601" i="1"/>
  <c r="Y601" i="1"/>
  <c r="B602" i="1"/>
  <c r="B598" i="7" l="1"/>
  <c r="D598" i="7" s="1"/>
  <c r="C598" i="7"/>
  <c r="A599" i="7" s="1"/>
  <c r="A602" i="1"/>
  <c r="Y602" i="1"/>
  <c r="B603" i="1"/>
  <c r="C599" i="7" l="1"/>
  <c r="A600" i="7" s="1"/>
  <c r="B599" i="7"/>
  <c r="D599" i="7" s="1"/>
  <c r="A603" i="1"/>
  <c r="Y603" i="1"/>
  <c r="B604" i="1"/>
  <c r="C600" i="7" l="1"/>
  <c r="A601" i="7" s="1"/>
  <c r="B600" i="7"/>
  <c r="D600" i="7" s="1"/>
  <c r="Y604" i="1"/>
  <c r="A604" i="1"/>
  <c r="B605" i="1"/>
  <c r="C601" i="7" l="1"/>
  <c r="A602" i="7" s="1"/>
  <c r="B601" i="7"/>
  <c r="D601" i="7" s="1"/>
  <c r="Y605" i="1"/>
  <c r="A605" i="1"/>
  <c r="B606" i="1"/>
  <c r="B602" i="7" l="1"/>
  <c r="D602" i="7" s="1"/>
  <c r="C602" i="7"/>
  <c r="A603" i="7" s="1"/>
  <c r="Y606" i="1"/>
  <c r="B607" i="1"/>
  <c r="A606" i="1"/>
  <c r="C603" i="7" l="1"/>
  <c r="A604" i="7" s="1"/>
  <c r="B603" i="7"/>
  <c r="D603" i="7" s="1"/>
  <c r="Y607" i="1"/>
  <c r="B608" i="1"/>
  <c r="A607" i="1"/>
  <c r="C604" i="7" l="1"/>
  <c r="A605" i="7" s="1"/>
  <c r="B604" i="7"/>
  <c r="D604" i="7" s="1"/>
  <c r="A608" i="1"/>
  <c r="B609" i="1"/>
  <c r="Y608" i="1"/>
  <c r="C605" i="7" l="1"/>
  <c r="A606" i="7" s="1"/>
  <c r="B605" i="7"/>
  <c r="D605" i="7" s="1"/>
  <c r="A609" i="1"/>
  <c r="Y609" i="1"/>
  <c r="B610" i="1"/>
  <c r="C606" i="7" l="1"/>
  <c r="A607" i="7" s="1"/>
  <c r="B606" i="7"/>
  <c r="D606" i="7" s="1"/>
  <c r="B611" i="1"/>
  <c r="Y610" i="1"/>
  <c r="A610" i="1"/>
  <c r="C607" i="7" l="1"/>
  <c r="A608" i="7" s="1"/>
  <c r="B607" i="7"/>
  <c r="D607" i="7" s="1"/>
  <c r="A611" i="1"/>
  <c r="B612" i="1"/>
  <c r="Y611" i="1"/>
  <c r="C608" i="7" l="1"/>
  <c r="A609" i="7" s="1"/>
  <c r="B608" i="7"/>
  <c r="D608" i="7" s="1"/>
  <c r="A612" i="1"/>
  <c r="Y612" i="1"/>
  <c r="B613" i="1"/>
  <c r="B609" i="7" l="1"/>
  <c r="D609" i="7" s="1"/>
  <c r="C609" i="7"/>
  <c r="A610" i="7" s="1"/>
  <c r="A613" i="1"/>
  <c r="Y613" i="1"/>
  <c r="B614" i="1"/>
  <c r="C610" i="7" l="1"/>
  <c r="A611" i="7" s="1"/>
  <c r="B610" i="7"/>
  <c r="D610" i="7" s="1"/>
  <c r="Y614" i="1"/>
  <c r="A614" i="1"/>
  <c r="B615" i="1"/>
  <c r="C611" i="7" l="1"/>
  <c r="A612" i="7" s="1"/>
  <c r="B611" i="7"/>
  <c r="D611" i="7" s="1"/>
  <c r="A615" i="1"/>
  <c r="B616" i="1"/>
  <c r="Y615" i="1"/>
  <c r="C612" i="7" l="1"/>
  <c r="A613" i="7" s="1"/>
  <c r="B612" i="7"/>
  <c r="D612" i="7" s="1"/>
  <c r="A616" i="1"/>
  <c r="B617" i="1"/>
  <c r="Y616" i="1"/>
  <c r="C613" i="7" l="1"/>
  <c r="A614" i="7" s="1"/>
  <c r="B613" i="7"/>
  <c r="D613" i="7" s="1"/>
  <c r="Y617" i="1"/>
  <c r="A617" i="1"/>
  <c r="B618" i="1"/>
  <c r="C614" i="7" l="1"/>
  <c r="A615" i="7" s="1"/>
  <c r="B614" i="7"/>
  <c r="D614" i="7" s="1"/>
  <c r="A618" i="1"/>
  <c r="Y618" i="1"/>
  <c r="B619" i="1"/>
  <c r="C615" i="7" l="1"/>
  <c r="A616" i="7" s="1"/>
  <c r="B615" i="7"/>
  <c r="D615" i="7" s="1"/>
  <c r="A619" i="1"/>
  <c r="Y619" i="1"/>
  <c r="B620" i="1"/>
  <c r="B616" i="7" l="1"/>
  <c r="D616" i="7" s="1"/>
  <c r="C616" i="7"/>
  <c r="A617" i="7" s="1"/>
  <c r="A620" i="1"/>
  <c r="Y620" i="1"/>
  <c r="B621" i="1"/>
  <c r="C617" i="7" l="1"/>
  <c r="A618" i="7" s="1"/>
  <c r="B617" i="7"/>
  <c r="D617" i="7" s="1"/>
  <c r="A621" i="1"/>
  <c r="Y621" i="1"/>
  <c r="B622" i="1"/>
  <c r="C618" i="7" l="1"/>
  <c r="A619" i="7" s="1"/>
  <c r="B618" i="7"/>
  <c r="D618" i="7" s="1"/>
  <c r="A622" i="1"/>
  <c r="B623" i="1"/>
  <c r="Y622" i="1"/>
  <c r="C619" i="7" l="1"/>
  <c r="A620" i="7" s="1"/>
  <c r="B619" i="7"/>
  <c r="D619" i="7" s="1"/>
  <c r="Y623" i="1"/>
  <c r="A623" i="1"/>
  <c r="B624" i="1"/>
  <c r="B620" i="7" l="1"/>
  <c r="D620" i="7" s="1"/>
  <c r="C620" i="7"/>
  <c r="A621" i="7" s="1"/>
  <c r="A624" i="1"/>
  <c r="B625" i="1"/>
  <c r="Y624" i="1"/>
  <c r="C621" i="7" l="1"/>
  <c r="A622" i="7" s="1"/>
  <c r="B621" i="7"/>
  <c r="D621" i="7" s="1"/>
  <c r="A625" i="1"/>
  <c r="Y625" i="1"/>
  <c r="B626" i="1"/>
  <c r="C622" i="7" l="1"/>
  <c r="A623" i="7" s="1"/>
  <c r="B622" i="7"/>
  <c r="D622" i="7" s="1"/>
  <c r="A626" i="1"/>
  <c r="B627" i="1"/>
  <c r="Y626" i="1"/>
  <c r="C623" i="7" l="1"/>
  <c r="A624" i="7" s="1"/>
  <c r="B623" i="7"/>
  <c r="D623" i="7" s="1"/>
  <c r="Y627" i="1"/>
  <c r="A627" i="1"/>
  <c r="B628" i="1"/>
  <c r="C624" i="7" l="1"/>
  <c r="A625" i="7" s="1"/>
  <c r="B624" i="7"/>
  <c r="D624" i="7" s="1"/>
  <c r="A628" i="1"/>
  <c r="B629" i="1"/>
  <c r="Y628" i="1"/>
  <c r="B625" i="7" l="1"/>
  <c r="D625" i="7" s="1"/>
  <c r="C625" i="7"/>
  <c r="A626" i="7" s="1"/>
  <c r="A629" i="1"/>
  <c r="B630" i="1"/>
  <c r="Y629" i="1"/>
  <c r="C626" i="7" l="1"/>
  <c r="A627" i="7" s="1"/>
  <c r="B626" i="7"/>
  <c r="D626" i="7" s="1"/>
  <c r="Y630" i="1"/>
  <c r="A630" i="1"/>
  <c r="B631" i="1"/>
  <c r="B627" i="7" l="1"/>
  <c r="D627" i="7" s="1"/>
  <c r="C627" i="7"/>
  <c r="A628" i="7" s="1"/>
  <c r="Y631" i="1"/>
  <c r="A631" i="1"/>
  <c r="B632" i="1"/>
  <c r="C628" i="7" l="1"/>
  <c r="A629" i="7" s="1"/>
  <c r="B628" i="7"/>
  <c r="D628" i="7" s="1"/>
  <c r="A632" i="1"/>
  <c r="B633" i="1"/>
  <c r="Y632" i="1"/>
  <c r="C629" i="7" l="1"/>
  <c r="A630" i="7" s="1"/>
  <c r="B629" i="7"/>
  <c r="D629" i="7" s="1"/>
  <c r="Y633" i="1"/>
  <c r="A633" i="1"/>
  <c r="B634" i="1"/>
  <c r="C630" i="7" l="1"/>
  <c r="A631" i="7" s="1"/>
  <c r="B630" i="7"/>
  <c r="D630" i="7" s="1"/>
  <c r="B635" i="1"/>
  <c r="A634" i="1"/>
  <c r="Y634" i="1"/>
  <c r="C631" i="7" l="1"/>
  <c r="A632" i="7" s="1"/>
  <c r="B631" i="7"/>
  <c r="D631" i="7" s="1"/>
  <c r="E635" i="1"/>
  <c r="F635" i="1" s="1"/>
  <c r="P635" i="1" s="1"/>
  <c r="A635" i="1"/>
  <c r="M635" i="1"/>
  <c r="Z635" i="1" s="1"/>
  <c r="Y635" i="1"/>
  <c r="B636" i="1"/>
  <c r="B632" i="7" l="1"/>
  <c r="D632" i="7" s="1"/>
  <c r="C632" i="7"/>
  <c r="A633" i="7" s="1"/>
  <c r="A636" i="1"/>
  <c r="B637" i="1"/>
  <c r="Y636" i="1"/>
  <c r="C633" i="7" l="1"/>
  <c r="A634" i="7" s="1"/>
  <c r="B633" i="7"/>
  <c r="D633" i="7" s="1"/>
  <c r="Y637" i="1"/>
  <c r="B638" i="1"/>
  <c r="A637" i="1"/>
  <c r="B634" i="7" l="1"/>
  <c r="D634" i="7" s="1"/>
  <c r="C634" i="7"/>
  <c r="A635" i="7" s="1"/>
  <c r="Y638" i="1"/>
  <c r="B639" i="1"/>
  <c r="A638" i="1"/>
  <c r="C635" i="7" l="1"/>
  <c r="A636" i="7" s="1"/>
  <c r="B635" i="7"/>
  <c r="D635" i="7" s="1"/>
  <c r="B640" i="1"/>
  <c r="A639" i="1"/>
  <c r="Y639" i="1"/>
  <c r="C636" i="7" l="1"/>
  <c r="A637" i="7" s="1"/>
  <c r="B636" i="7"/>
  <c r="D636" i="7" s="1"/>
  <c r="A640" i="1"/>
  <c r="Y640" i="1"/>
  <c r="E640" i="1"/>
  <c r="F640" i="1" s="1"/>
  <c r="P640" i="1" s="1"/>
  <c r="M640" i="1"/>
  <c r="Z640" i="1" s="1"/>
  <c r="B641" i="1"/>
  <c r="C637" i="7" l="1"/>
  <c r="A638" i="7" s="1"/>
  <c r="B637" i="7"/>
  <c r="D637" i="7" s="1"/>
  <c r="Y641" i="1"/>
  <c r="B642" i="1"/>
  <c r="A641" i="1"/>
  <c r="B638" i="7" l="1"/>
  <c r="D638" i="7" s="1"/>
  <c r="C638" i="7"/>
  <c r="A639" i="7" s="1"/>
  <c r="B643" i="1"/>
  <c r="A642" i="1"/>
  <c r="Y642" i="1"/>
  <c r="C639" i="7" l="1"/>
  <c r="A640" i="7" s="1"/>
  <c r="B639" i="7"/>
  <c r="D639" i="7" s="1"/>
  <c r="A643" i="1"/>
  <c r="E643" i="1"/>
  <c r="F643" i="1" s="1"/>
  <c r="P643" i="1" s="1"/>
  <c r="M643" i="1"/>
  <c r="Z643" i="1" s="1"/>
  <c r="Y643" i="1"/>
  <c r="B644" i="1"/>
  <c r="C640" i="7" l="1"/>
  <c r="A641" i="7" s="1"/>
  <c r="B640" i="7"/>
  <c r="D640" i="7" s="1"/>
  <c r="A644" i="1"/>
  <c r="Y644" i="1"/>
  <c r="B645" i="1"/>
  <c r="C641" i="7" l="1"/>
  <c r="A642" i="7" s="1"/>
  <c r="B641" i="7"/>
  <c r="D641" i="7" s="1"/>
  <c r="B646" i="1"/>
  <c r="A645" i="1"/>
  <c r="Y645" i="1"/>
  <c r="C642" i="7" l="1"/>
  <c r="A643" i="7" s="1"/>
  <c r="B642" i="7"/>
  <c r="D642" i="7" s="1"/>
  <c r="M646" i="1"/>
  <c r="Z646" i="1" s="1"/>
  <c r="B647" i="1"/>
  <c r="Y646" i="1"/>
  <c r="E646" i="1"/>
  <c r="F646" i="1" s="1"/>
  <c r="P646" i="1" s="1"/>
  <c r="A646" i="1"/>
  <c r="C643" i="7" l="1"/>
  <c r="A644" i="7" s="1"/>
  <c r="B643" i="7"/>
  <c r="D643" i="7" s="1"/>
  <c r="M647" i="1"/>
  <c r="Z647" i="1" s="1"/>
  <c r="Y647" i="1"/>
  <c r="E647" i="1"/>
  <c r="F647" i="1" s="1"/>
  <c r="P647" i="1" s="1"/>
  <c r="A647" i="1"/>
  <c r="B648" i="1"/>
  <c r="C644" i="7" l="1"/>
  <c r="A645" i="7" s="1"/>
  <c r="B644" i="7"/>
  <c r="D644" i="7" s="1"/>
  <c r="A648" i="1"/>
  <c r="Y648" i="1"/>
  <c r="B649" i="1"/>
  <c r="B645" i="7" l="1"/>
  <c r="D645" i="7" s="1"/>
  <c r="C645" i="7"/>
  <c r="A646" i="7" s="1"/>
  <c r="Y649" i="1"/>
  <c r="B650" i="1"/>
  <c r="A649" i="1"/>
  <c r="C646" i="7" l="1"/>
  <c r="A647" i="7" s="1"/>
  <c r="B646" i="7"/>
  <c r="D646" i="7" s="1"/>
  <c r="B651" i="1"/>
  <c r="A650" i="1"/>
  <c r="Y650" i="1"/>
  <c r="C647" i="7" l="1"/>
  <c r="A648" i="7" s="1"/>
  <c r="B647" i="7"/>
  <c r="D647" i="7" s="1"/>
  <c r="Y651" i="1"/>
  <c r="A651" i="1"/>
  <c r="B652" i="1"/>
  <c r="C648" i="7" l="1"/>
  <c r="A649" i="7" s="1"/>
  <c r="B648" i="7"/>
  <c r="D648" i="7" s="1"/>
  <c r="Y652" i="1"/>
  <c r="B653" i="1"/>
  <c r="A652" i="1"/>
  <c r="C649" i="7" l="1"/>
  <c r="A650" i="7" s="1"/>
  <c r="B649" i="7"/>
  <c r="D649" i="7" s="1"/>
  <c r="A653" i="1"/>
  <c r="B654" i="1"/>
  <c r="Y653" i="1"/>
  <c r="C650" i="7" l="1"/>
  <c r="A651" i="7" s="1"/>
  <c r="B650" i="7"/>
  <c r="D650" i="7" s="1"/>
  <c r="B655" i="1"/>
  <c r="A654" i="1"/>
  <c r="Y654" i="1"/>
  <c r="C651" i="7" l="1"/>
  <c r="A652" i="7" s="1"/>
  <c r="B651" i="7"/>
  <c r="D651" i="7" s="1"/>
  <c r="M655" i="1"/>
  <c r="Z655" i="1" s="1"/>
  <c r="A655" i="1"/>
  <c r="E655" i="1"/>
  <c r="Y655" i="1"/>
  <c r="B656" i="1"/>
  <c r="B652" i="7" l="1"/>
  <c r="D652" i="7" s="1"/>
  <c r="C652" i="7"/>
  <c r="A653" i="7" s="1"/>
  <c r="B657" i="1"/>
  <c r="A656" i="1"/>
  <c r="Y656" i="1"/>
  <c r="F655" i="1"/>
  <c r="P655" i="1" s="1"/>
  <c r="C653" i="7" l="1"/>
  <c r="A654" i="7" s="1"/>
  <c r="B653" i="7"/>
  <c r="D653" i="7" s="1"/>
  <c r="Y657" i="1"/>
  <c r="B658" i="1"/>
  <c r="A657" i="1"/>
  <c r="C654" i="7" l="1"/>
  <c r="A655" i="7" s="1"/>
  <c r="B654" i="7"/>
  <c r="D654" i="7" s="1"/>
  <c r="B659" i="1"/>
  <c r="A658" i="1"/>
  <c r="Y658" i="1"/>
  <c r="C655" i="7" l="1"/>
  <c r="A656" i="7" s="1"/>
  <c r="B655" i="7"/>
  <c r="D655" i="7" s="1"/>
  <c r="E659" i="1"/>
  <c r="Y659" i="1"/>
  <c r="M659" i="1"/>
  <c r="Z659" i="1" s="1"/>
  <c r="A659" i="1"/>
  <c r="B660" i="1"/>
  <c r="B656" i="7" l="1"/>
  <c r="D656" i="7" s="1"/>
  <c r="C656" i="7"/>
  <c r="A657" i="7" s="1"/>
  <c r="B661" i="1"/>
  <c r="Y660" i="1"/>
  <c r="A660" i="1"/>
  <c r="F659" i="1"/>
  <c r="P659" i="1" s="1"/>
  <c r="C657" i="7" l="1"/>
  <c r="A658" i="7" s="1"/>
  <c r="B657" i="7"/>
  <c r="D657" i="7" s="1"/>
  <c r="B662" i="1"/>
  <c r="A661" i="1"/>
  <c r="Y661" i="1"/>
  <c r="C658" i="7" l="1"/>
  <c r="A659" i="7" s="1"/>
  <c r="B658" i="7"/>
  <c r="D658" i="7" s="1"/>
  <c r="M662" i="1"/>
  <c r="Z662" i="1" s="1"/>
  <c r="A662" i="1"/>
  <c r="Y662" i="1"/>
  <c r="E662" i="1"/>
  <c r="F662" i="1" s="1"/>
  <c r="P662" i="1" s="1"/>
  <c r="B663" i="1"/>
  <c r="C659" i="7" l="1"/>
  <c r="A660" i="7" s="1"/>
  <c r="B659" i="7"/>
  <c r="D659" i="7" s="1"/>
  <c r="B664" i="1"/>
  <c r="Y663" i="1"/>
  <c r="A663" i="1"/>
  <c r="C660" i="7" l="1"/>
  <c r="A661" i="7" s="1"/>
  <c r="B660" i="7"/>
  <c r="D660" i="7" s="1"/>
  <c r="A664" i="1"/>
  <c r="Y664" i="1"/>
  <c r="M664" i="1"/>
  <c r="Z664" i="1" s="1"/>
  <c r="E664" i="1"/>
  <c r="B665" i="1"/>
  <c r="C661" i="7" l="1"/>
  <c r="A662" i="7" s="1"/>
  <c r="B661" i="7"/>
  <c r="D661" i="7" s="1"/>
  <c r="A665" i="1"/>
  <c r="Y665" i="1"/>
  <c r="B666" i="1"/>
  <c r="F664" i="1"/>
  <c r="P664" i="1"/>
  <c r="C662" i="7" l="1"/>
  <c r="A663" i="7" s="1"/>
  <c r="B662" i="7"/>
  <c r="D662" i="7" s="1"/>
  <c r="B667" i="1"/>
  <c r="A666" i="1"/>
  <c r="Y666" i="1"/>
  <c r="B663" i="7" l="1"/>
  <c r="D663" i="7" s="1"/>
  <c r="C663" i="7"/>
  <c r="A664" i="7" s="1"/>
  <c r="A667" i="1"/>
  <c r="Y667" i="1"/>
  <c r="B668" i="1"/>
  <c r="C664" i="7" l="1"/>
  <c r="A665" i="7" s="1"/>
  <c r="B664" i="7"/>
  <c r="D664" i="7" s="1"/>
  <c r="B669" i="1"/>
  <c r="Y668" i="1"/>
  <c r="A668" i="1"/>
  <c r="C665" i="7" l="1"/>
  <c r="A666" i="7" s="1"/>
  <c r="B665" i="7"/>
  <c r="D665" i="7" s="1"/>
  <c r="A669" i="1"/>
  <c r="Y669" i="1"/>
  <c r="M669" i="1"/>
  <c r="Z669" i="1" s="1"/>
  <c r="E669" i="1"/>
  <c r="B670" i="1"/>
  <c r="C666" i="7" l="1"/>
  <c r="A667" i="7" s="1"/>
  <c r="B666" i="7"/>
  <c r="D666" i="7" s="1"/>
  <c r="A670" i="1"/>
  <c r="B671" i="1"/>
  <c r="Y670" i="1"/>
  <c r="F669" i="1"/>
  <c r="P669" i="1" s="1"/>
  <c r="C667" i="7" l="1"/>
  <c r="A668" i="7" s="1"/>
  <c r="B667" i="7"/>
  <c r="D667" i="7" s="1"/>
  <c r="A671" i="1"/>
  <c r="Y671" i="1"/>
  <c r="B672" i="1"/>
  <c r="C668" i="7" l="1"/>
  <c r="A669" i="7" s="1"/>
  <c r="B668" i="7"/>
  <c r="D668" i="7" s="1"/>
  <c r="Y672" i="1"/>
  <c r="A672" i="1"/>
  <c r="B673" i="1"/>
  <c r="C669" i="7" l="1"/>
  <c r="A670" i="7" s="1"/>
  <c r="B669" i="7"/>
  <c r="D669" i="7" s="1"/>
  <c r="Y673" i="1"/>
  <c r="B674" i="1"/>
  <c r="A673" i="1"/>
  <c r="B670" i="7" l="1"/>
  <c r="D670" i="7" s="1"/>
  <c r="C670" i="7"/>
  <c r="A671" i="7" s="1"/>
  <c r="B675" i="1"/>
  <c r="Y674" i="1"/>
  <c r="A674" i="1"/>
  <c r="C671" i="7" l="1"/>
  <c r="A672" i="7" s="1"/>
  <c r="B671" i="7"/>
  <c r="D671" i="7" s="1"/>
  <c r="Y675" i="1"/>
  <c r="B676" i="1"/>
  <c r="A675" i="1"/>
  <c r="C672" i="7" l="1"/>
  <c r="A673" i="7" s="1"/>
  <c r="B672" i="7"/>
  <c r="D672" i="7" s="1"/>
  <c r="A676" i="1"/>
  <c r="B677" i="1"/>
  <c r="Y676" i="1"/>
  <c r="C673" i="7" l="1"/>
  <c r="A674" i="7" s="1"/>
  <c r="B673" i="7"/>
  <c r="D673" i="7" s="1"/>
  <c r="A677" i="1"/>
  <c r="Y677" i="1"/>
  <c r="B678" i="1"/>
  <c r="B674" i="7" l="1"/>
  <c r="D674" i="7" s="1"/>
  <c r="C674" i="7"/>
  <c r="A675" i="7" s="1"/>
  <c r="B679" i="1"/>
  <c r="A678" i="1"/>
  <c r="Y678" i="1"/>
  <c r="B675" i="7" l="1"/>
  <c r="D675" i="7" s="1"/>
  <c r="C675" i="7"/>
  <c r="A676" i="7" s="1"/>
  <c r="Y679" i="1"/>
  <c r="A679" i="1"/>
  <c r="B680" i="1"/>
  <c r="C676" i="7" l="1"/>
  <c r="A677" i="7" s="1"/>
  <c r="B676" i="7"/>
  <c r="D676" i="7" s="1"/>
  <c r="Y680" i="1"/>
  <c r="A680" i="1"/>
  <c r="B681" i="1"/>
  <c r="C677" i="7" l="1"/>
  <c r="A678" i="7" s="1"/>
  <c r="B677" i="7"/>
  <c r="D677" i="7" s="1"/>
  <c r="Y681" i="1"/>
  <c r="A681" i="1"/>
  <c r="B682" i="1"/>
  <c r="C678" i="7" l="1"/>
  <c r="A679" i="7" s="1"/>
  <c r="B678" i="7"/>
  <c r="D678" i="7" s="1"/>
  <c r="A682" i="1"/>
  <c r="B683" i="1"/>
  <c r="Y682" i="1"/>
  <c r="C679" i="7" l="1"/>
  <c r="A680" i="7" s="1"/>
  <c r="B679" i="7"/>
  <c r="D679" i="7" s="1"/>
  <c r="Y683" i="1"/>
  <c r="A683" i="1"/>
  <c r="B684" i="1"/>
  <c r="C680" i="7" l="1"/>
  <c r="A681" i="7" s="1"/>
  <c r="B680" i="7"/>
  <c r="D680" i="7" s="1"/>
  <c r="A684" i="1"/>
  <c r="B685" i="1"/>
  <c r="Y684" i="1"/>
  <c r="B681" i="7" l="1"/>
  <c r="D681" i="7" s="1"/>
  <c r="C681" i="7"/>
  <c r="A682" i="7" s="1"/>
  <c r="A685" i="1"/>
  <c r="B686" i="1"/>
  <c r="Y685" i="1"/>
  <c r="C682" i="7" l="1"/>
  <c r="A683" i="7" s="1"/>
  <c r="B682" i="7"/>
  <c r="D682" i="7" s="1"/>
  <c r="Y686" i="1"/>
  <c r="A686" i="1"/>
  <c r="B687" i="1"/>
  <c r="B683" i="7" l="1"/>
  <c r="D683" i="7" s="1"/>
  <c r="C683" i="7"/>
  <c r="A684" i="7" s="1"/>
  <c r="A687" i="1"/>
  <c r="Y687" i="1"/>
  <c r="B688" i="1"/>
  <c r="C684" i="7" l="1"/>
  <c r="A685" i="7" s="1"/>
  <c r="B684" i="7"/>
  <c r="D684" i="7" s="1"/>
  <c r="Y688" i="1"/>
  <c r="B689" i="1"/>
  <c r="A688" i="1"/>
  <c r="C685" i="7" l="1"/>
  <c r="A686" i="7" s="1"/>
  <c r="B685" i="7"/>
  <c r="D685" i="7" s="1"/>
  <c r="A689" i="1"/>
  <c r="B690" i="1"/>
  <c r="Y689" i="1"/>
  <c r="C686" i="7" l="1"/>
  <c r="A687" i="7" s="1"/>
  <c r="B686" i="7"/>
  <c r="D686" i="7" s="1"/>
  <c r="A690" i="1"/>
  <c r="B691" i="1"/>
  <c r="Y690" i="1"/>
  <c r="C687" i="7" l="1"/>
  <c r="A688" i="7" s="1"/>
  <c r="B687" i="7"/>
  <c r="D687" i="7" s="1"/>
  <c r="Y691" i="1"/>
  <c r="A691" i="1"/>
  <c r="B692" i="1"/>
  <c r="C688" i="7" l="1"/>
  <c r="A689" i="7" s="1"/>
  <c r="B688" i="7"/>
  <c r="D688" i="7" s="1"/>
  <c r="B693" i="1"/>
  <c r="Y692" i="1"/>
  <c r="A692" i="1"/>
  <c r="C689" i="7" l="1"/>
  <c r="A690" i="7" s="1"/>
  <c r="B689" i="7"/>
  <c r="D689" i="7" s="1"/>
  <c r="A693" i="1"/>
  <c r="Y693" i="1"/>
  <c r="B694" i="1"/>
  <c r="C690" i="7" l="1"/>
  <c r="A691" i="7" s="1"/>
  <c r="B690" i="7"/>
  <c r="D690" i="7" s="1"/>
  <c r="A694" i="1"/>
  <c r="Y694" i="1"/>
  <c r="B695" i="1"/>
  <c r="C691" i="7" l="1"/>
  <c r="A692" i="7" s="1"/>
  <c r="B691" i="7"/>
  <c r="D691" i="7" s="1"/>
  <c r="Y695" i="1"/>
  <c r="B696" i="1"/>
  <c r="A695" i="1"/>
  <c r="C692" i="7" l="1"/>
  <c r="A693" i="7" s="1"/>
  <c r="B692" i="7"/>
  <c r="D692" i="7" s="1"/>
  <c r="B697" i="1"/>
  <c r="A696" i="1"/>
  <c r="Y696" i="1"/>
  <c r="C693" i="7" l="1"/>
  <c r="A694" i="7" s="1"/>
  <c r="B693" i="7"/>
  <c r="D693" i="7" s="1"/>
  <c r="Y697" i="1"/>
  <c r="B698" i="1"/>
  <c r="A697" i="1"/>
  <c r="C694" i="7" l="1"/>
  <c r="A695" i="7" s="1"/>
  <c r="B694" i="7"/>
  <c r="D694" i="7" s="1"/>
  <c r="Y698" i="1"/>
  <c r="A698" i="1"/>
  <c r="B699" i="1"/>
  <c r="C695" i="7" l="1"/>
  <c r="A696" i="7" s="1"/>
  <c r="B695" i="7"/>
  <c r="D695" i="7" s="1"/>
  <c r="B700" i="1"/>
  <c r="A699" i="1"/>
  <c r="Y699" i="1"/>
  <c r="C696" i="7" l="1"/>
  <c r="A697" i="7" s="1"/>
  <c r="B696" i="7"/>
  <c r="D696" i="7" s="1"/>
  <c r="A700" i="1"/>
  <c r="Y700" i="1"/>
  <c r="B701" i="1"/>
  <c r="C697" i="7" l="1"/>
  <c r="A698" i="7" s="1"/>
  <c r="B697" i="7"/>
  <c r="D697" i="7" s="1"/>
  <c r="B702" i="1"/>
  <c r="A701" i="1"/>
  <c r="Y701" i="1"/>
  <c r="C698" i="7" l="1"/>
  <c r="A699" i="7" s="1"/>
  <c r="B698" i="7"/>
  <c r="D698" i="7" s="1"/>
  <c r="Y702" i="1"/>
  <c r="B703" i="1"/>
  <c r="A702" i="1"/>
  <c r="C699" i="7" l="1"/>
  <c r="A700" i="7" s="1"/>
  <c r="B699" i="7"/>
  <c r="D699" i="7" s="1"/>
  <c r="A703" i="1"/>
  <c r="B704" i="1"/>
  <c r="Y703" i="1"/>
  <c r="C700" i="7" l="1"/>
  <c r="A701" i="7" s="1"/>
  <c r="B700" i="7"/>
  <c r="D700" i="7" s="1"/>
  <c r="Y704" i="1"/>
  <c r="A704" i="1"/>
  <c r="B705" i="1"/>
  <c r="C701" i="7" l="1"/>
  <c r="A702" i="7" s="1"/>
  <c r="B701" i="7"/>
  <c r="D701" i="7" s="1"/>
  <c r="B706" i="1"/>
  <c r="Y705" i="1"/>
  <c r="A705" i="1"/>
  <c r="C702" i="7" l="1"/>
  <c r="A703" i="7" s="1"/>
  <c r="B702" i="7"/>
  <c r="D702" i="7" s="1"/>
  <c r="Y706" i="1"/>
  <c r="B707" i="1"/>
  <c r="M706" i="1"/>
  <c r="Z706" i="1" s="1"/>
  <c r="E706" i="1"/>
  <c r="F706" i="1" s="1"/>
  <c r="P706" i="1" s="1"/>
  <c r="A706" i="1"/>
  <c r="C703" i="7" l="1"/>
  <c r="A704" i="7" s="1"/>
  <c r="B703" i="7"/>
  <c r="D703" i="7" s="1"/>
  <c r="M707" i="1"/>
  <c r="Z707" i="1" s="1"/>
  <c r="E707" i="1"/>
  <c r="F707" i="1" s="1"/>
  <c r="P707" i="1" s="1"/>
  <c r="A707" i="1"/>
  <c r="B708" i="1"/>
  <c r="Y707" i="1"/>
  <c r="C704" i="7" l="1"/>
  <c r="A705" i="7" s="1"/>
  <c r="B704" i="7"/>
  <c r="D704" i="7" s="1"/>
  <c r="B709" i="1"/>
  <c r="M708" i="1"/>
  <c r="Z708" i="1" s="1"/>
  <c r="E708" i="1"/>
  <c r="F708" i="1" s="1"/>
  <c r="P708" i="1" s="1"/>
  <c r="A708" i="1"/>
  <c r="Y708" i="1"/>
  <c r="C705" i="7" l="1"/>
  <c r="A706" i="7" s="1"/>
  <c r="B705" i="7"/>
  <c r="D705" i="7" s="1"/>
  <c r="M709" i="1"/>
  <c r="Z709" i="1" s="1"/>
  <c r="B710" i="1"/>
  <c r="E709" i="1"/>
  <c r="F709" i="1" s="1"/>
  <c r="P709" i="1" s="1"/>
  <c r="Y709" i="1"/>
  <c r="A709" i="1"/>
  <c r="C706" i="7" l="1"/>
  <c r="A707" i="7" s="1"/>
  <c r="B706" i="7"/>
  <c r="D706" i="7" s="1"/>
  <c r="B711" i="1"/>
  <c r="E710" i="1"/>
  <c r="F710" i="1" s="1"/>
  <c r="P710" i="1" s="1"/>
  <c r="A710" i="1"/>
  <c r="Y710" i="1"/>
  <c r="M710" i="1"/>
  <c r="Z710" i="1" s="1"/>
  <c r="C707" i="7" l="1"/>
  <c r="A708" i="7" s="1"/>
  <c r="B707" i="7"/>
  <c r="D707" i="7" s="1"/>
  <c r="M711" i="1"/>
  <c r="Z711" i="1" s="1"/>
  <c r="E711" i="1"/>
  <c r="F711" i="1" s="1"/>
  <c r="P711" i="1" s="1"/>
  <c r="Y711" i="1"/>
  <c r="A711" i="1"/>
  <c r="B712" i="1"/>
  <c r="C708" i="7" l="1"/>
  <c r="A709" i="7" s="1"/>
  <c r="B708" i="7"/>
  <c r="D708" i="7" s="1"/>
  <c r="B713" i="1"/>
  <c r="A712" i="1"/>
  <c r="Y712" i="1"/>
  <c r="C709" i="7" l="1"/>
  <c r="A710" i="7" s="1"/>
  <c r="B709" i="7"/>
  <c r="D709" i="7" s="1"/>
  <c r="A713" i="1"/>
  <c r="Y713" i="1"/>
  <c r="B714" i="1"/>
  <c r="C710" i="7" l="1"/>
  <c r="A711" i="7" s="1"/>
  <c r="B710" i="7"/>
  <c r="D710" i="7" s="1"/>
  <c r="Y714" i="1"/>
  <c r="B715" i="1"/>
  <c r="A714" i="1"/>
  <c r="C711" i="7" l="1"/>
  <c r="A712" i="7" s="1"/>
  <c r="B711" i="7"/>
  <c r="D711" i="7" s="1"/>
  <c r="B716" i="1"/>
  <c r="A715" i="1"/>
  <c r="Y715" i="1"/>
  <c r="C712" i="7" l="1"/>
  <c r="A713" i="7" s="1"/>
  <c r="B712" i="7"/>
  <c r="D712" i="7" s="1"/>
  <c r="A716" i="1"/>
  <c r="B717" i="1"/>
  <c r="Y716" i="1"/>
  <c r="C713" i="7" l="1"/>
  <c r="A714" i="7" s="1"/>
  <c r="B713" i="7"/>
  <c r="D713" i="7" s="1"/>
  <c r="A717" i="1"/>
  <c r="Y717" i="1"/>
  <c r="B718" i="1"/>
  <c r="C714" i="7" l="1"/>
  <c r="A715" i="7" s="1"/>
  <c r="B714" i="7"/>
  <c r="D714" i="7" s="1"/>
  <c r="A718" i="1"/>
  <c r="Y718" i="1"/>
  <c r="B719" i="1"/>
  <c r="C715" i="7" l="1"/>
  <c r="A716" i="7" s="1"/>
  <c r="B715" i="7"/>
  <c r="D715" i="7" s="1"/>
  <c r="Y719" i="1"/>
  <c r="B720" i="1"/>
  <c r="A719" i="1"/>
  <c r="C716" i="7" l="1"/>
  <c r="A717" i="7" s="1"/>
  <c r="B716" i="7"/>
  <c r="D716" i="7" s="1"/>
  <c r="Y720" i="1"/>
  <c r="B721" i="1"/>
  <c r="A720" i="1"/>
  <c r="C717" i="7" l="1"/>
  <c r="A718" i="7" s="1"/>
  <c r="B717" i="7"/>
  <c r="D717" i="7" s="1"/>
  <c r="Y721" i="1"/>
  <c r="A721" i="1"/>
  <c r="B722" i="1"/>
  <c r="C718" i="7" l="1"/>
  <c r="A719" i="7" s="1"/>
  <c r="B718" i="7"/>
  <c r="D718" i="7" s="1"/>
  <c r="A722" i="1"/>
  <c r="B723" i="1"/>
  <c r="Y722" i="1"/>
  <c r="C719" i="7" l="1"/>
  <c r="A720" i="7" s="1"/>
  <c r="B719" i="7"/>
  <c r="D719" i="7" s="1"/>
  <c r="Y723" i="1"/>
  <c r="A723" i="1"/>
  <c r="B724" i="1"/>
  <c r="C720" i="7" l="1"/>
  <c r="A721" i="7" s="1"/>
  <c r="B720" i="7"/>
  <c r="D720" i="7" s="1"/>
  <c r="Y724" i="1"/>
  <c r="B725" i="1"/>
  <c r="A724" i="1"/>
  <c r="C721" i="7" l="1"/>
  <c r="A722" i="7" s="1"/>
  <c r="B721" i="7"/>
  <c r="D721" i="7" s="1"/>
  <c r="A725" i="1"/>
  <c r="Y725" i="1"/>
  <c r="B726" i="1"/>
  <c r="C722" i="7" l="1"/>
  <c r="A723" i="7" s="1"/>
  <c r="B722" i="7"/>
  <c r="D722" i="7" s="1"/>
  <c r="Y726" i="1"/>
  <c r="B727" i="1"/>
  <c r="A726" i="1"/>
  <c r="C723" i="7" l="1"/>
  <c r="A724" i="7" s="1"/>
  <c r="B723" i="7"/>
  <c r="D723" i="7" s="1"/>
  <c r="A727" i="1"/>
  <c r="Y727" i="1"/>
  <c r="B728" i="1"/>
  <c r="C724" i="7" l="1"/>
  <c r="A725" i="7" s="1"/>
  <c r="B724" i="7"/>
  <c r="D724" i="7" s="1"/>
  <c r="A728" i="1"/>
  <c r="Y728" i="1"/>
  <c r="B729" i="1"/>
  <c r="C725" i="7" l="1"/>
  <c r="A726" i="7" s="1"/>
  <c r="B725" i="7"/>
  <c r="D725" i="7" s="1"/>
  <c r="A729" i="1"/>
  <c r="Y729" i="1"/>
  <c r="B730" i="1"/>
  <c r="C726" i="7" l="1"/>
  <c r="A727" i="7" s="1"/>
  <c r="B726" i="7"/>
  <c r="D726" i="7" s="1"/>
  <c r="Y730" i="1"/>
  <c r="A730" i="1"/>
  <c r="B731" i="1"/>
  <c r="C727" i="7" l="1"/>
  <c r="A728" i="7" s="1"/>
  <c r="B727" i="7"/>
  <c r="D727" i="7" s="1"/>
  <c r="Y731" i="1"/>
  <c r="A731" i="1"/>
  <c r="B732" i="1"/>
  <c r="C728" i="7" l="1"/>
  <c r="A729" i="7" s="1"/>
  <c r="B728" i="7"/>
  <c r="D728" i="7" s="1"/>
  <c r="A732" i="1"/>
  <c r="Y732" i="1"/>
  <c r="B733" i="1"/>
  <c r="C729" i="7" l="1"/>
  <c r="A730" i="7" s="1"/>
  <c r="B729" i="7"/>
  <c r="D729" i="7" s="1"/>
  <c r="Y733" i="1"/>
  <c r="A733" i="1"/>
  <c r="B734" i="1"/>
  <c r="C730" i="7" l="1"/>
  <c r="A731" i="7" s="1"/>
  <c r="B730" i="7"/>
  <c r="D730" i="7" s="1"/>
  <c r="B735" i="1"/>
  <c r="Y734" i="1"/>
  <c r="A734" i="1"/>
  <c r="C731" i="7" l="1"/>
  <c r="A732" i="7" s="1"/>
  <c r="B731" i="7"/>
  <c r="D731" i="7" s="1"/>
  <c r="M735" i="1"/>
  <c r="Z735" i="1" s="1"/>
  <c r="E735" i="1"/>
  <c r="A735" i="1"/>
  <c r="Y735" i="1"/>
  <c r="B736" i="1"/>
  <c r="B732" i="7" l="1"/>
  <c r="D732" i="7" s="1"/>
  <c r="C732" i="7"/>
  <c r="A733" i="7" s="1"/>
  <c r="F735" i="1"/>
  <c r="Y736" i="1"/>
  <c r="B737" i="1"/>
  <c r="A736" i="1"/>
  <c r="C733" i="7" l="1"/>
  <c r="A734" i="7" s="1"/>
  <c r="B733" i="7"/>
  <c r="D733" i="7" s="1"/>
  <c r="P735" i="1"/>
  <c r="Y737" i="1"/>
  <c r="A737" i="1"/>
  <c r="B738" i="1"/>
  <c r="C734" i="7" l="1"/>
  <c r="A735" i="7" s="1"/>
  <c r="B734" i="7"/>
  <c r="D734" i="7" s="1"/>
  <c r="B739" i="1"/>
  <c r="Y738" i="1"/>
  <c r="A738" i="1"/>
  <c r="B735" i="7" l="1"/>
  <c r="D735" i="7" s="1"/>
  <c r="C735" i="7"/>
  <c r="A736" i="7" s="1"/>
  <c r="A739" i="1"/>
  <c r="Y739" i="1"/>
  <c r="B740" i="1"/>
  <c r="C736" i="7" l="1"/>
  <c r="A737" i="7" s="1"/>
  <c r="B736" i="7"/>
  <c r="D736" i="7" s="1"/>
  <c r="Y740" i="1"/>
  <c r="B741" i="1"/>
  <c r="A740" i="1"/>
  <c r="C737" i="7" l="1"/>
  <c r="A738" i="7" s="1"/>
  <c r="B737" i="7"/>
  <c r="D737" i="7" s="1"/>
  <c r="A741" i="1"/>
  <c r="B742" i="1"/>
  <c r="Y741" i="1"/>
  <c r="B738" i="7" l="1"/>
  <c r="D738" i="7" s="1"/>
  <c r="C738" i="7"/>
  <c r="A739" i="7" s="1"/>
  <c r="Y742" i="1"/>
  <c r="B743" i="1"/>
  <c r="A742" i="1"/>
  <c r="C739" i="7" l="1"/>
  <c r="A740" i="7" s="1"/>
  <c r="B739" i="7"/>
  <c r="D739" i="7" s="1"/>
  <c r="Y743" i="1"/>
  <c r="A743" i="1"/>
  <c r="B744" i="1"/>
  <c r="C740" i="7" l="1"/>
  <c r="A741" i="7" s="1"/>
  <c r="B740" i="7"/>
  <c r="D740" i="7" s="1"/>
  <c r="A744" i="1"/>
  <c r="Y744" i="1"/>
  <c r="B745" i="1"/>
  <c r="B741" i="7" l="1"/>
  <c r="D741" i="7" s="1"/>
  <c r="C741" i="7"/>
  <c r="A742" i="7" s="1"/>
  <c r="B746" i="1"/>
  <c r="A745" i="1"/>
  <c r="Y745" i="1"/>
  <c r="C742" i="7" l="1"/>
  <c r="A743" i="7" s="1"/>
  <c r="B742" i="7"/>
  <c r="D742" i="7" s="1"/>
  <c r="A746" i="1"/>
  <c r="B747" i="1"/>
  <c r="Y746" i="1"/>
  <c r="C743" i="7" l="1"/>
  <c r="A744" i="7" s="1"/>
  <c r="B743" i="7"/>
  <c r="D743" i="7" s="1"/>
  <c r="Y747" i="1"/>
  <c r="A747" i="1"/>
  <c r="B748" i="1"/>
  <c r="B744" i="7" l="1"/>
  <c r="D744" i="7" s="1"/>
  <c r="C744" i="7"/>
  <c r="A745" i="7" s="1"/>
  <c r="A748" i="1"/>
  <c r="Y748" i="1"/>
  <c r="B749" i="1"/>
  <c r="C745" i="7" l="1"/>
  <c r="A746" i="7" s="1"/>
  <c r="B745" i="7"/>
  <c r="D745" i="7" s="1"/>
  <c r="B750" i="1"/>
  <c r="Y749" i="1"/>
  <c r="A749" i="1"/>
  <c r="C746" i="7" l="1"/>
  <c r="A747" i="7" s="1"/>
  <c r="B746" i="7"/>
  <c r="D746" i="7" s="1"/>
  <c r="Y750" i="1"/>
  <c r="B751" i="1"/>
  <c r="A750" i="1"/>
  <c r="B747" i="7" l="1"/>
  <c r="D747" i="7" s="1"/>
  <c r="C747" i="7"/>
  <c r="A748" i="7" s="1"/>
  <c r="Y751" i="1"/>
  <c r="A751" i="1"/>
  <c r="B752" i="1"/>
  <c r="C748" i="7" l="1"/>
  <c r="A749" i="7" s="1"/>
  <c r="B748" i="7"/>
  <c r="D748" i="7" s="1"/>
  <c r="B753" i="1"/>
  <c r="A752" i="1"/>
  <c r="Y752" i="1"/>
  <c r="C749" i="7" l="1"/>
  <c r="A750" i="7" s="1"/>
  <c r="B749" i="7"/>
  <c r="D749" i="7" s="1"/>
  <c r="A753" i="1"/>
  <c r="Y753" i="1"/>
  <c r="B754" i="1"/>
  <c r="B750" i="7" l="1"/>
  <c r="D750" i="7" s="1"/>
  <c r="C750" i="7"/>
  <c r="A751" i="7" s="1"/>
  <c r="B755" i="1"/>
  <c r="A754" i="1"/>
  <c r="Y754" i="1"/>
  <c r="C751" i="7" l="1"/>
  <c r="A752" i="7" s="1"/>
  <c r="B751" i="7"/>
  <c r="D751" i="7" s="1"/>
  <c r="Y755" i="1"/>
  <c r="A755" i="1"/>
  <c r="B756" i="1"/>
  <c r="C752" i="7" l="1"/>
  <c r="A753" i="7" s="1"/>
  <c r="B752" i="7"/>
  <c r="D752" i="7" s="1"/>
  <c r="Y756" i="1"/>
  <c r="B757" i="1"/>
  <c r="A756" i="1"/>
  <c r="B753" i="7" l="1"/>
  <c r="D753" i="7" s="1"/>
  <c r="C753" i="7"/>
  <c r="A754" i="7" s="1"/>
  <c r="Y757" i="1"/>
  <c r="B758" i="1"/>
  <c r="A757" i="1"/>
  <c r="C754" i="7" l="1"/>
  <c r="A755" i="7" s="1"/>
  <c r="B754" i="7"/>
  <c r="D754" i="7" s="1"/>
  <c r="A758" i="1"/>
  <c r="Y758" i="1"/>
  <c r="B759" i="1"/>
  <c r="C755" i="7" l="1"/>
  <c r="A756" i="7" s="1"/>
  <c r="B755" i="7"/>
  <c r="D755" i="7" s="1"/>
  <c r="B760" i="1"/>
  <c r="A759" i="1"/>
  <c r="Y759" i="1"/>
  <c r="B756" i="7" l="1"/>
  <c r="C756" i="7"/>
  <c r="A757" i="7" s="1"/>
  <c r="D756" i="7"/>
  <c r="B761" i="1"/>
  <c r="A760" i="1"/>
  <c r="Y760" i="1"/>
  <c r="M760" i="1"/>
  <c r="Z760" i="1" s="1"/>
  <c r="E760" i="1"/>
  <c r="F760" i="1" s="1"/>
  <c r="P760" i="1" s="1"/>
  <c r="B757" i="7" l="1"/>
  <c r="D757" i="7" s="1"/>
  <c r="C757" i="7"/>
  <c r="A758" i="7" s="1"/>
  <c r="E761" i="1"/>
  <c r="F761" i="1" s="1"/>
  <c r="P761" i="1" s="1"/>
  <c r="M761" i="1"/>
  <c r="Z761" i="1" s="1"/>
  <c r="Y761" i="1"/>
  <c r="A761" i="1"/>
  <c r="B762" i="1"/>
  <c r="C758" i="7" l="1"/>
  <c r="A759" i="7" s="1"/>
  <c r="B758" i="7"/>
  <c r="D758" i="7" s="1"/>
  <c r="A762" i="1"/>
  <c r="Y762" i="1"/>
  <c r="B763" i="1"/>
  <c r="B759" i="7" l="1"/>
  <c r="D759" i="7" s="1"/>
  <c r="C759" i="7"/>
  <c r="A760" i="7" s="1"/>
  <c r="Y763" i="1"/>
  <c r="A763" i="1"/>
  <c r="B764" i="1"/>
  <c r="C760" i="7" l="1"/>
  <c r="A761" i="7" s="1"/>
  <c r="B760" i="7"/>
  <c r="D760" i="7" s="1"/>
  <c r="A764" i="1"/>
  <c r="B765" i="1"/>
  <c r="Y764" i="1"/>
  <c r="C761" i="7" l="1"/>
  <c r="A762" i="7" s="1"/>
  <c r="B761" i="7"/>
  <c r="D761" i="7" s="1"/>
  <c r="Y765" i="1"/>
  <c r="A765" i="1"/>
  <c r="B766" i="1"/>
  <c r="B762" i="7" l="1"/>
  <c r="C762" i="7"/>
  <c r="A763" i="7" s="1"/>
  <c r="D762" i="7"/>
  <c r="A766" i="1"/>
  <c r="Y766" i="1"/>
  <c r="B767" i="1"/>
  <c r="C763" i="7" l="1"/>
  <c r="A764" i="7" s="1"/>
  <c r="B763" i="7"/>
  <c r="D763" i="7" s="1"/>
  <c r="Y767" i="1"/>
  <c r="B768" i="1"/>
  <c r="A767" i="1"/>
  <c r="C764" i="7" l="1"/>
  <c r="A765" i="7" s="1"/>
  <c r="B764" i="7"/>
  <c r="D764" i="7" s="1"/>
  <c r="Y768" i="1"/>
  <c r="A768" i="1"/>
  <c r="B769" i="1"/>
  <c r="B765" i="7" l="1"/>
  <c r="D765" i="7" s="1"/>
  <c r="C765" i="7"/>
  <c r="A766" i="7" s="1"/>
  <c r="B770" i="1"/>
  <c r="A769" i="1"/>
  <c r="Y769" i="1"/>
  <c r="C766" i="7" l="1"/>
  <c r="A767" i="7" s="1"/>
  <c r="B766" i="7"/>
  <c r="D766" i="7" s="1"/>
  <c r="A770" i="1"/>
  <c r="Y770" i="1"/>
  <c r="B771" i="1"/>
  <c r="C767" i="7" l="1"/>
  <c r="A768" i="7" s="1"/>
  <c r="B767" i="7"/>
  <c r="D767" i="7" s="1"/>
  <c r="A771" i="1"/>
  <c r="Y771" i="1"/>
  <c r="B772" i="1"/>
  <c r="B768" i="7" l="1"/>
  <c r="D768" i="7" s="1"/>
  <c r="C768" i="7"/>
  <c r="A769" i="7" s="1"/>
  <c r="A772" i="1"/>
  <c r="B773" i="1"/>
  <c r="Y772" i="1"/>
  <c r="C769" i="7" l="1"/>
  <c r="A770" i="7" s="1"/>
  <c r="B769" i="7"/>
  <c r="D769" i="7" s="1"/>
  <c r="A773" i="1"/>
  <c r="Y773" i="1"/>
  <c r="B774" i="1"/>
  <c r="C770" i="7" l="1"/>
  <c r="A771" i="7" s="1"/>
  <c r="B770" i="7"/>
  <c r="D770" i="7" s="1"/>
  <c r="Y774" i="1"/>
  <c r="B775" i="1"/>
  <c r="A774" i="1"/>
  <c r="B771" i="7" l="1"/>
  <c r="D771" i="7" s="1"/>
  <c r="C771" i="7"/>
  <c r="A772" i="7" s="1"/>
  <c r="B776" i="1"/>
  <c r="A775" i="1"/>
  <c r="Y775" i="1"/>
  <c r="C772" i="7" l="1"/>
  <c r="A773" i="7" s="1"/>
  <c r="B772" i="7"/>
  <c r="D772" i="7" s="1"/>
  <c r="B777" i="1"/>
  <c r="A776" i="1"/>
  <c r="Y776" i="1"/>
  <c r="C773" i="7" l="1"/>
  <c r="A774" i="7" s="1"/>
  <c r="B773" i="7"/>
  <c r="D773" i="7" s="1"/>
  <c r="A777" i="1"/>
  <c r="Y777" i="1"/>
  <c r="E777" i="1"/>
  <c r="F777" i="1" s="1"/>
  <c r="P777" i="1" s="1"/>
  <c r="B778" i="1"/>
  <c r="M777" i="1"/>
  <c r="Z777" i="1" s="1"/>
  <c r="B774" i="7" l="1"/>
  <c r="D774" i="7" s="1"/>
  <c r="C774" i="7"/>
  <c r="A775" i="7" s="1"/>
  <c r="A778" i="1"/>
  <c r="Y778" i="1"/>
  <c r="M778" i="1"/>
  <c r="Z778" i="1" s="1"/>
  <c r="E778" i="1"/>
  <c r="F778" i="1" s="1"/>
  <c r="P778" i="1" s="1"/>
  <c r="B779" i="1"/>
  <c r="C775" i="7" l="1"/>
  <c r="A776" i="7" s="1"/>
  <c r="B775" i="7"/>
  <c r="D775" i="7" s="1"/>
  <c r="E779" i="1"/>
  <c r="F779" i="1" s="1"/>
  <c r="P779" i="1" s="1"/>
  <c r="M779" i="1"/>
  <c r="Z779" i="1" s="1"/>
  <c r="A779" i="1"/>
  <c r="Y779" i="1"/>
  <c r="B780" i="1"/>
  <c r="C776" i="7" l="1"/>
  <c r="A777" i="7" s="1"/>
  <c r="B776" i="7"/>
  <c r="D776" i="7" s="1"/>
  <c r="A780" i="1"/>
  <c r="Y780" i="1"/>
  <c r="B781" i="1"/>
  <c r="B777" i="7" l="1"/>
  <c r="D777" i="7" s="1"/>
  <c r="C777" i="7"/>
  <c r="A778" i="7" s="1"/>
  <c r="Y781" i="1"/>
  <c r="A781" i="1"/>
  <c r="B782" i="1"/>
  <c r="C778" i="7" l="1"/>
  <c r="A779" i="7" s="1"/>
  <c r="B778" i="7"/>
  <c r="D778" i="7" s="1"/>
  <c r="A782" i="1"/>
  <c r="Y782" i="1"/>
  <c r="B783" i="1"/>
  <c r="C779" i="7" l="1"/>
  <c r="A780" i="7" s="1"/>
  <c r="B779" i="7"/>
  <c r="D779" i="7" s="1"/>
  <c r="A783" i="1"/>
  <c r="Y783" i="1"/>
  <c r="B784" i="1"/>
  <c r="B780" i="7" l="1"/>
  <c r="D780" i="7" s="1"/>
  <c r="C780" i="7"/>
  <c r="A781" i="7" s="1"/>
  <c r="A784" i="1"/>
  <c r="B785" i="1"/>
  <c r="Y784" i="1"/>
  <c r="C781" i="7" l="1"/>
  <c r="A782" i="7" s="1"/>
  <c r="B781" i="7"/>
  <c r="D781" i="7" s="1"/>
  <c r="B786" i="1"/>
  <c r="Y785" i="1"/>
  <c r="A785" i="1"/>
  <c r="C782" i="7" l="1"/>
  <c r="A783" i="7" s="1"/>
  <c r="B782" i="7"/>
  <c r="D782" i="7" s="1"/>
  <c r="E786" i="1"/>
  <c r="F786" i="1" s="1"/>
  <c r="P786" i="1" s="1"/>
  <c r="A786" i="1"/>
  <c r="Y786" i="1"/>
  <c r="B787" i="1"/>
  <c r="M786" i="1"/>
  <c r="Z786" i="1" s="1"/>
  <c r="B783" i="7" l="1"/>
  <c r="D783" i="7" s="1"/>
  <c r="C783" i="7"/>
  <c r="A784" i="7" s="1"/>
  <c r="A787" i="1"/>
  <c r="Y787" i="1"/>
  <c r="M787" i="1"/>
  <c r="Z787" i="1" s="1"/>
  <c r="E787" i="1"/>
  <c r="F787" i="1" s="1"/>
  <c r="P787" i="1" s="1"/>
  <c r="B788" i="1"/>
  <c r="C784" i="7" l="1"/>
  <c r="A785" i="7" s="1"/>
  <c r="B784" i="7"/>
  <c r="D784" i="7" s="1"/>
  <c r="A788" i="1"/>
  <c r="Y788" i="1"/>
  <c r="M788" i="1"/>
  <c r="Z788" i="1" s="1"/>
  <c r="B789" i="1"/>
  <c r="E788" i="1"/>
  <c r="F788" i="1" s="1"/>
  <c r="P788" i="1" s="1"/>
  <c r="C785" i="7" l="1"/>
  <c r="A786" i="7" s="1"/>
  <c r="B785" i="7"/>
  <c r="D785" i="7" s="1"/>
  <c r="M789" i="1"/>
  <c r="Z789" i="1" s="1"/>
  <c r="B790" i="1"/>
  <c r="E789" i="1"/>
  <c r="F789" i="1" s="1"/>
  <c r="P789" i="1" s="1"/>
  <c r="A789" i="1"/>
  <c r="Y789" i="1"/>
  <c r="B786" i="7" l="1"/>
  <c r="D786" i="7" s="1"/>
  <c r="C786" i="7"/>
  <c r="A787" i="7" s="1"/>
  <c r="B791" i="1"/>
  <c r="E790" i="1"/>
  <c r="F790" i="1" s="1"/>
  <c r="P790" i="1" s="1"/>
  <c r="A790" i="1"/>
  <c r="Y790" i="1"/>
  <c r="M790" i="1"/>
  <c r="Z790" i="1" s="1"/>
  <c r="C787" i="7" l="1"/>
  <c r="A788" i="7" s="1"/>
  <c r="B787" i="7"/>
  <c r="D787" i="7" s="1"/>
  <c r="M791" i="1"/>
  <c r="Z791" i="1" s="1"/>
  <c r="E791" i="1"/>
  <c r="F791" i="1" s="1"/>
  <c r="P791" i="1" s="1"/>
  <c r="A791" i="1"/>
  <c r="Y791" i="1"/>
  <c r="B792" i="1"/>
  <c r="C788" i="7" l="1"/>
  <c r="A789" i="7" s="1"/>
  <c r="B788" i="7"/>
  <c r="D788" i="7" s="1"/>
  <c r="B793" i="1"/>
  <c r="A792" i="1"/>
  <c r="Y792" i="1"/>
  <c r="B789" i="7" l="1"/>
  <c r="D789" i="7" s="1"/>
  <c r="C789" i="7"/>
  <c r="A790" i="7" s="1"/>
  <c r="Y793" i="1"/>
  <c r="A793" i="1"/>
  <c r="B794" i="1"/>
  <c r="C790" i="7" l="1"/>
  <c r="A791" i="7" s="1"/>
  <c r="B790" i="7"/>
  <c r="D790" i="7" s="1"/>
  <c r="A794" i="1"/>
  <c r="Y794" i="1"/>
  <c r="B795" i="1"/>
  <c r="C791" i="7" l="1"/>
  <c r="A792" i="7" s="1"/>
  <c r="B791" i="7"/>
  <c r="D791" i="7" s="1"/>
  <c r="Y795" i="1"/>
  <c r="A795" i="1"/>
  <c r="B796" i="1"/>
  <c r="B792" i="7" l="1"/>
  <c r="D792" i="7" s="1"/>
  <c r="C792" i="7"/>
  <c r="A793" i="7" s="1"/>
  <c r="B797" i="1"/>
  <c r="A796" i="1"/>
  <c r="Y796" i="1"/>
  <c r="C793" i="7" l="1"/>
  <c r="A794" i="7" s="1"/>
  <c r="B793" i="7"/>
  <c r="D793" i="7" s="1"/>
  <c r="Y797" i="1"/>
  <c r="A797" i="1"/>
  <c r="B798" i="1"/>
  <c r="C794" i="7" l="1"/>
  <c r="A795" i="7" s="1"/>
  <c r="B794" i="7"/>
  <c r="D794" i="7" s="1"/>
  <c r="Y798" i="1"/>
  <c r="B799" i="1"/>
  <c r="A798" i="1"/>
  <c r="B795" i="7" l="1"/>
  <c r="D795" i="7" s="1"/>
  <c r="C795" i="7"/>
  <c r="A796" i="7" s="1"/>
  <c r="B800" i="1"/>
  <c r="A799" i="1"/>
  <c r="Y799" i="1"/>
  <c r="C796" i="7" l="1"/>
  <c r="A797" i="7" s="1"/>
  <c r="B796" i="7"/>
  <c r="D796" i="7" s="1"/>
  <c r="Y800" i="1"/>
  <c r="A800" i="1"/>
  <c r="B801" i="1"/>
  <c r="C797" i="7" l="1"/>
  <c r="A798" i="7" s="1"/>
  <c r="B797" i="7"/>
  <c r="D797" i="7" s="1"/>
  <c r="A801" i="1"/>
  <c r="B802" i="1"/>
  <c r="Y801" i="1"/>
  <c r="B798" i="7" l="1"/>
  <c r="D798" i="7" s="1"/>
  <c r="C798" i="7"/>
  <c r="A799" i="7" s="1"/>
  <c r="Y802" i="1"/>
  <c r="B803" i="1"/>
  <c r="A802" i="1"/>
  <c r="C799" i="7" l="1"/>
  <c r="A800" i="7" s="1"/>
  <c r="B799" i="7"/>
  <c r="D799" i="7" s="1"/>
  <c r="Y803" i="1"/>
  <c r="A803" i="1"/>
  <c r="B804" i="1"/>
  <c r="C800" i="7" l="1"/>
  <c r="A801" i="7" s="1"/>
  <c r="B800" i="7"/>
  <c r="D800" i="7" s="1"/>
  <c r="Y804" i="1"/>
  <c r="A804" i="1"/>
  <c r="B805" i="1"/>
  <c r="B801" i="7" l="1"/>
  <c r="D801" i="7" s="1"/>
  <c r="C801" i="7"/>
  <c r="A802" i="7" s="1"/>
  <c r="A805" i="1"/>
  <c r="Y805" i="1"/>
  <c r="B806" i="1"/>
  <c r="C802" i="7" l="1"/>
  <c r="A803" i="7" s="1"/>
  <c r="B802" i="7"/>
  <c r="D802" i="7" s="1"/>
  <c r="A806" i="1"/>
  <c r="Y806" i="1"/>
  <c r="B807" i="1"/>
  <c r="C803" i="7" l="1"/>
  <c r="A804" i="7" s="1"/>
  <c r="B803" i="7"/>
  <c r="D803" i="7" s="1"/>
  <c r="Y807" i="1"/>
  <c r="A807" i="1"/>
  <c r="B808" i="1"/>
  <c r="B804" i="7" l="1"/>
  <c r="D804" i="7" s="1"/>
  <c r="C804" i="7"/>
  <c r="A805" i="7" s="1"/>
  <c r="A808" i="1"/>
  <c r="Y808" i="1"/>
  <c r="B809" i="1"/>
  <c r="C805" i="7" l="1"/>
  <c r="A806" i="7" s="1"/>
  <c r="B805" i="7"/>
  <c r="D805" i="7" s="1"/>
  <c r="Y809" i="1"/>
  <c r="A809" i="1"/>
  <c r="B810" i="1"/>
  <c r="C806" i="7" l="1"/>
  <c r="A807" i="7" s="1"/>
  <c r="B806" i="7"/>
  <c r="D806" i="7" s="1"/>
  <c r="A810" i="1"/>
  <c r="Y810" i="1"/>
  <c r="B811" i="1"/>
  <c r="B807" i="7" l="1"/>
  <c r="D807" i="7" s="1"/>
  <c r="C807" i="7"/>
  <c r="A808" i="7" s="1"/>
  <c r="A811" i="1"/>
  <c r="Y811" i="1"/>
  <c r="B812" i="1"/>
  <c r="C808" i="7" l="1"/>
  <c r="A809" i="7" s="1"/>
  <c r="B808" i="7"/>
  <c r="D808" i="7" s="1"/>
  <c r="A812" i="1"/>
  <c r="Y812" i="1"/>
  <c r="B813" i="1"/>
  <c r="C809" i="7" l="1"/>
  <c r="A810" i="7" s="1"/>
  <c r="B809" i="7"/>
  <c r="D809" i="7" s="1"/>
  <c r="Y813" i="1"/>
  <c r="A813" i="1"/>
  <c r="B814" i="1"/>
  <c r="B810" i="7" l="1"/>
  <c r="D810" i="7" s="1"/>
  <c r="C810" i="7"/>
  <c r="A811" i="7" s="1"/>
  <c r="A814" i="1"/>
  <c r="Y814" i="1"/>
  <c r="B815" i="1"/>
  <c r="C811" i="7" l="1"/>
  <c r="A812" i="7" s="1"/>
  <c r="B811" i="7"/>
  <c r="D811" i="7" s="1"/>
  <c r="Y815" i="1"/>
  <c r="A815" i="1"/>
  <c r="B816" i="1"/>
  <c r="B812" i="7" l="1"/>
  <c r="D812" i="7" s="1"/>
  <c r="C812" i="7"/>
  <c r="A813" i="7" s="1"/>
  <c r="A816" i="1"/>
  <c r="B817" i="1"/>
  <c r="Y816" i="1"/>
  <c r="B813" i="7" l="1"/>
  <c r="D813" i="7" s="1"/>
  <c r="C813" i="7"/>
  <c r="A814" i="7" s="1"/>
  <c r="Y817" i="1"/>
  <c r="A817" i="1"/>
  <c r="B818" i="1"/>
  <c r="C814" i="7" l="1"/>
  <c r="A815" i="7" s="1"/>
  <c r="B814" i="7"/>
  <c r="D814" i="7" s="1"/>
  <c r="A818" i="1"/>
  <c r="Y818" i="1"/>
  <c r="B819" i="1"/>
  <c r="C815" i="7" l="1"/>
  <c r="A816" i="7" s="1"/>
  <c r="B815" i="7"/>
  <c r="D815" i="7" s="1"/>
  <c r="A819" i="1"/>
  <c r="Y819" i="1"/>
  <c r="B820" i="1"/>
  <c r="B816" i="7" l="1"/>
  <c r="D816" i="7" s="1"/>
  <c r="C816" i="7"/>
  <c r="A817" i="7" s="1"/>
  <c r="Y820" i="1"/>
  <c r="A820" i="1"/>
  <c r="B821" i="1"/>
  <c r="C817" i="7" l="1"/>
  <c r="A818" i="7" s="1"/>
  <c r="B817" i="7"/>
  <c r="D817" i="7" s="1"/>
  <c r="Y821" i="1"/>
  <c r="A821" i="1"/>
  <c r="B822" i="1"/>
  <c r="C818" i="7" l="1"/>
  <c r="A819" i="7" s="1"/>
  <c r="B818" i="7"/>
  <c r="D818" i="7" s="1"/>
  <c r="Y822" i="1"/>
  <c r="A822" i="1"/>
  <c r="B823" i="1"/>
  <c r="B819" i="7" l="1"/>
  <c r="D819" i="7" s="1"/>
  <c r="C819" i="7"/>
  <c r="A820" i="7" s="1"/>
  <c r="Y823" i="1"/>
  <c r="A823" i="1"/>
  <c r="B824" i="1"/>
  <c r="C820" i="7" l="1"/>
  <c r="A821" i="7" s="1"/>
  <c r="B820" i="7"/>
  <c r="D820" i="7" s="1"/>
  <c r="Y824" i="1"/>
  <c r="A824" i="1"/>
  <c r="B825" i="1"/>
  <c r="C821" i="7" l="1"/>
  <c r="A822" i="7" s="1"/>
  <c r="B821" i="7"/>
  <c r="D821" i="7" s="1"/>
  <c r="A825" i="1"/>
  <c r="B826" i="1"/>
  <c r="Y825" i="1"/>
  <c r="B822" i="7" l="1"/>
  <c r="C822" i="7"/>
  <c r="A823" i="7" s="1"/>
  <c r="D822" i="7"/>
  <c r="A826" i="1"/>
  <c r="Y826" i="1"/>
  <c r="B827" i="1"/>
  <c r="C823" i="7" l="1"/>
  <c r="A824" i="7" s="1"/>
  <c r="B823" i="7"/>
  <c r="D823" i="7" s="1"/>
  <c r="A827" i="1"/>
  <c r="Y827" i="1"/>
  <c r="B828" i="1"/>
  <c r="C824" i="7" l="1"/>
  <c r="A825" i="7" s="1"/>
  <c r="B824" i="7"/>
  <c r="D824" i="7" s="1"/>
  <c r="Y828" i="1"/>
  <c r="B829" i="1"/>
  <c r="A828" i="1"/>
  <c r="B825" i="7" l="1"/>
  <c r="D825" i="7" s="1"/>
  <c r="C825" i="7"/>
  <c r="A826" i="7" s="1"/>
  <c r="Y829" i="1"/>
  <c r="B830" i="1"/>
  <c r="A829" i="1"/>
  <c r="C826" i="7" l="1"/>
  <c r="A827" i="7" s="1"/>
  <c r="B826" i="7"/>
  <c r="D826" i="7" s="1"/>
  <c r="A830" i="1"/>
  <c r="Y830" i="1"/>
  <c r="B831" i="1"/>
  <c r="C827" i="7" l="1"/>
  <c r="A828" i="7" s="1"/>
  <c r="B827" i="7"/>
  <c r="D827" i="7" s="1"/>
  <c r="Y831" i="1"/>
  <c r="B832" i="1"/>
  <c r="A831" i="1"/>
  <c r="B828" i="7" l="1"/>
  <c r="D828" i="7" s="1"/>
  <c r="C828" i="7"/>
  <c r="A829" i="7" s="1"/>
  <c r="A832" i="1"/>
  <c r="Y832" i="1"/>
  <c r="B833" i="1"/>
  <c r="C829" i="7" l="1"/>
  <c r="A830" i="7" s="1"/>
  <c r="B829" i="7"/>
  <c r="D829" i="7" s="1"/>
  <c r="B834" i="1"/>
  <c r="A833" i="1"/>
  <c r="Y833" i="1"/>
  <c r="C830" i="7" l="1"/>
  <c r="A831" i="7" s="1"/>
  <c r="B830" i="7"/>
  <c r="D830" i="7" s="1"/>
  <c r="Y834" i="1"/>
  <c r="B835" i="1"/>
  <c r="A834" i="1"/>
  <c r="B831" i="7" l="1"/>
  <c r="D831" i="7" s="1"/>
  <c r="C831" i="7"/>
  <c r="A832" i="7" s="1"/>
  <c r="A835" i="1"/>
  <c r="Y835" i="1"/>
  <c r="B836" i="1"/>
  <c r="C832" i="7" l="1"/>
  <c r="A833" i="7" s="1"/>
  <c r="B832" i="7"/>
  <c r="D832" i="7" s="1"/>
  <c r="A836" i="1"/>
  <c r="B837" i="1"/>
  <c r="Y836" i="1"/>
  <c r="C833" i="7" l="1"/>
  <c r="A834" i="7" s="1"/>
  <c r="B833" i="7"/>
  <c r="D833" i="7" s="1"/>
  <c r="B838" i="1"/>
  <c r="A837" i="1"/>
  <c r="Y837" i="1"/>
  <c r="B834" i="7" l="1"/>
  <c r="D834" i="7" s="1"/>
  <c r="C834" i="7"/>
  <c r="A835" i="7" s="1"/>
  <c r="Y838" i="1"/>
  <c r="B839" i="1"/>
  <c r="A838" i="1"/>
  <c r="C835" i="7" l="1"/>
  <c r="A836" i="7" s="1"/>
  <c r="B835" i="7"/>
  <c r="D835" i="7" s="1"/>
  <c r="Y839" i="1"/>
  <c r="A839" i="1"/>
  <c r="B840" i="1"/>
  <c r="C836" i="7" l="1"/>
  <c r="A837" i="7" s="1"/>
  <c r="B836" i="7"/>
  <c r="D836" i="7" s="1"/>
  <c r="A840" i="1"/>
  <c r="B841" i="1"/>
  <c r="Y840" i="1"/>
  <c r="B837" i="7" l="1"/>
  <c r="D837" i="7" s="1"/>
  <c r="C837" i="7"/>
  <c r="A838" i="7" s="1"/>
  <c r="A841" i="1"/>
  <c r="B842" i="1"/>
  <c r="Y841" i="1"/>
  <c r="C838" i="7" l="1"/>
  <c r="A839" i="7" s="1"/>
  <c r="B838" i="7"/>
  <c r="D838" i="7" s="1"/>
  <c r="Y842" i="1"/>
  <c r="B843" i="1"/>
  <c r="A842" i="1"/>
  <c r="C839" i="7" l="1"/>
  <c r="A840" i="7" s="1"/>
  <c r="B839" i="7"/>
  <c r="D839" i="7" s="1"/>
  <c r="B844" i="1"/>
  <c r="Y843" i="1"/>
  <c r="A843" i="1"/>
  <c r="B840" i="7" l="1"/>
  <c r="D840" i="7" s="1"/>
  <c r="C840" i="7"/>
  <c r="A841" i="7" s="1"/>
  <c r="Y844" i="1"/>
  <c r="A844" i="1"/>
  <c r="B845" i="1"/>
  <c r="C841" i="7" l="1"/>
  <c r="A842" i="7" s="1"/>
  <c r="B841" i="7"/>
  <c r="D841" i="7" s="1"/>
  <c r="Y845" i="1"/>
  <c r="A845" i="1"/>
  <c r="B846" i="1"/>
  <c r="C842" i="7" l="1"/>
  <c r="A843" i="7" s="1"/>
  <c r="B842" i="7"/>
  <c r="D842" i="7" s="1"/>
  <c r="Y846" i="1"/>
  <c r="B847" i="1"/>
  <c r="A846" i="1"/>
  <c r="B843" i="7" l="1"/>
  <c r="D843" i="7" s="1"/>
  <c r="C843" i="7"/>
  <c r="A844" i="7" s="1"/>
  <c r="Y847" i="1"/>
  <c r="B848" i="1"/>
  <c r="A847" i="1"/>
  <c r="C844" i="7" l="1"/>
  <c r="A845" i="7" s="1"/>
  <c r="B844" i="7"/>
  <c r="D844" i="7" s="1"/>
  <c r="A848" i="1"/>
  <c r="B849" i="1"/>
  <c r="Y848" i="1"/>
  <c r="C845" i="7" l="1"/>
  <c r="A846" i="7" s="1"/>
  <c r="B845" i="7"/>
  <c r="D845" i="7" s="1"/>
  <c r="Y849" i="1"/>
  <c r="A849" i="1"/>
  <c r="B850" i="1"/>
  <c r="B846" i="7" l="1"/>
  <c r="D846" i="7" s="1"/>
  <c r="C846" i="7"/>
  <c r="A847" i="7" s="1"/>
  <c r="Y850" i="1"/>
  <c r="B851" i="1"/>
  <c r="A850" i="1"/>
  <c r="C847" i="7" l="1"/>
  <c r="A848" i="7" s="1"/>
  <c r="B847" i="7"/>
  <c r="D847" i="7" s="1"/>
  <c r="A851" i="1"/>
  <c r="Y851" i="1"/>
  <c r="B852" i="1"/>
  <c r="C848" i="7" l="1"/>
  <c r="A849" i="7" s="1"/>
  <c r="B848" i="7"/>
  <c r="D848" i="7" s="1"/>
  <c r="B853" i="1"/>
  <c r="A852" i="1"/>
  <c r="Y852" i="1"/>
  <c r="B849" i="7" l="1"/>
  <c r="D849" i="7" s="1"/>
  <c r="C849" i="7"/>
  <c r="A850" i="7" s="1"/>
  <c r="A853" i="1"/>
  <c r="Y853" i="1"/>
  <c r="B854" i="1"/>
  <c r="C850" i="7" l="1"/>
  <c r="A851" i="7" s="1"/>
  <c r="B850" i="7"/>
  <c r="D850" i="7" s="1"/>
  <c r="A854" i="1"/>
  <c r="B855" i="1"/>
  <c r="Y854" i="1"/>
  <c r="C851" i="7" l="1"/>
  <c r="A852" i="7" s="1"/>
  <c r="B851" i="7"/>
  <c r="D851" i="7" s="1"/>
  <c r="Y855" i="1"/>
  <c r="A855" i="1"/>
  <c r="B856" i="1"/>
  <c r="B852" i="7" l="1"/>
  <c r="D852" i="7" s="1"/>
  <c r="C852" i="7"/>
  <c r="A853" i="7" s="1"/>
  <c r="B857" i="1"/>
  <c r="Y856" i="1"/>
  <c r="A856" i="1"/>
  <c r="C853" i="7" l="1"/>
  <c r="A854" i="7" s="1"/>
  <c r="B853" i="7"/>
  <c r="D853" i="7" s="1"/>
  <c r="Y857" i="1"/>
  <c r="B858" i="1"/>
  <c r="A857" i="1"/>
  <c r="C854" i="7" l="1"/>
  <c r="A855" i="7" s="1"/>
  <c r="B854" i="7"/>
  <c r="D854" i="7" s="1"/>
  <c r="A858" i="1"/>
  <c r="B859" i="1"/>
  <c r="Y858" i="1"/>
  <c r="B855" i="7" l="1"/>
  <c r="D855" i="7" s="1"/>
  <c r="C855" i="7"/>
  <c r="A856" i="7" s="1"/>
  <c r="Y859" i="1"/>
  <c r="A859" i="1"/>
  <c r="B860" i="1"/>
  <c r="C856" i="7" l="1"/>
  <c r="A857" i="7" s="1"/>
  <c r="B856" i="7"/>
  <c r="D856" i="7" s="1"/>
  <c r="Y860" i="1"/>
  <c r="B861" i="1"/>
  <c r="A860" i="1"/>
  <c r="C857" i="7" l="1"/>
  <c r="A858" i="7" s="1"/>
  <c r="B857" i="7"/>
  <c r="D857" i="7" s="1"/>
  <c r="B862" i="1"/>
  <c r="A861" i="1"/>
  <c r="Y861" i="1"/>
  <c r="B858" i="7" l="1"/>
  <c r="D858" i="7" s="1"/>
  <c r="C858" i="7"/>
  <c r="A859" i="7" s="1"/>
  <c r="A862" i="1"/>
  <c r="B863" i="1"/>
  <c r="Y862" i="1"/>
  <c r="C859" i="7" l="1"/>
  <c r="A860" i="7" s="1"/>
  <c r="B859" i="7"/>
  <c r="D859" i="7" s="1"/>
  <c r="B864" i="1"/>
  <c r="Y863" i="1"/>
  <c r="A863" i="1"/>
  <c r="C860" i="7" l="1"/>
  <c r="A861" i="7" s="1"/>
  <c r="B860" i="7"/>
  <c r="D860" i="7" s="1"/>
  <c r="B865" i="1"/>
  <c r="Y864" i="1"/>
  <c r="A864" i="1"/>
  <c r="B861" i="7" l="1"/>
  <c r="D861" i="7" s="1"/>
  <c r="C861" i="7"/>
  <c r="A862" i="7" s="1"/>
  <c r="B866" i="1"/>
  <c r="Y865" i="1"/>
  <c r="A865" i="1"/>
  <c r="C862" i="7" l="1"/>
  <c r="A863" i="7" s="1"/>
  <c r="B862" i="7"/>
  <c r="D862" i="7" s="1"/>
  <c r="M866" i="1"/>
  <c r="Z866" i="1" s="1"/>
  <c r="A866" i="1"/>
  <c r="E866" i="1"/>
  <c r="F866" i="1" s="1"/>
  <c r="P866" i="1" s="1"/>
  <c r="Y866" i="1"/>
  <c r="B867" i="1"/>
  <c r="C863" i="7" l="1"/>
  <c r="A864" i="7" s="1"/>
  <c r="B863" i="7"/>
  <c r="D863" i="7" s="1"/>
  <c r="B868" i="1"/>
  <c r="A867" i="1"/>
  <c r="Y867" i="1"/>
  <c r="M867" i="1"/>
  <c r="Z867" i="1" s="1"/>
  <c r="E867" i="1"/>
  <c r="B864" i="7" l="1"/>
  <c r="D864" i="7" s="1"/>
  <c r="C864" i="7"/>
  <c r="A865" i="7" s="1"/>
  <c r="F867" i="1"/>
  <c r="E868" i="1"/>
  <c r="F868" i="1" s="1"/>
  <c r="P868" i="1" s="1"/>
  <c r="A868" i="1"/>
  <c r="Y868" i="1"/>
  <c r="M868" i="1"/>
  <c r="Z868" i="1" s="1"/>
  <c r="B869" i="1"/>
  <c r="C865" i="7" l="1"/>
  <c r="A866" i="7" s="1"/>
  <c r="B865" i="7"/>
  <c r="D865" i="7" s="1"/>
  <c r="P867" i="1"/>
  <c r="A869" i="1"/>
  <c r="Y869" i="1"/>
  <c r="M869" i="1"/>
  <c r="Z869" i="1" s="1"/>
  <c r="B870" i="1"/>
  <c r="E869" i="1"/>
  <c r="F869" i="1" s="1"/>
  <c r="P869" i="1" s="1"/>
  <c r="C866" i="7" l="1"/>
  <c r="A867" i="7" s="1"/>
  <c r="B866" i="7"/>
  <c r="D866" i="7" s="1"/>
  <c r="M870" i="1"/>
  <c r="Z870" i="1" s="1"/>
  <c r="E870" i="1"/>
  <c r="F870" i="1" s="1"/>
  <c r="P870" i="1" s="1"/>
  <c r="A870" i="1"/>
  <c r="B871" i="1"/>
  <c r="Y870" i="1"/>
  <c r="B867" i="7" l="1"/>
  <c r="D867" i="7" s="1"/>
  <c r="C867" i="7"/>
  <c r="A868" i="7" s="1"/>
  <c r="M871" i="1"/>
  <c r="Z871" i="1" s="1"/>
  <c r="E871" i="1"/>
  <c r="F871" i="1" s="1"/>
  <c r="P871" i="1" s="1"/>
  <c r="A871" i="1"/>
  <c r="Y871" i="1"/>
  <c r="B872" i="1"/>
  <c r="C868" i="7" l="1"/>
  <c r="A869" i="7" s="1"/>
  <c r="B868" i="7"/>
  <c r="D868" i="7" s="1"/>
  <c r="A872" i="1"/>
  <c r="B873" i="1"/>
  <c r="Y872" i="1"/>
  <c r="C869" i="7" l="1"/>
  <c r="A870" i="7" s="1"/>
  <c r="B869" i="7"/>
  <c r="D869" i="7" s="1"/>
  <c r="B874" i="1"/>
  <c r="Y873" i="1"/>
  <c r="A873" i="1"/>
  <c r="B870" i="7" l="1"/>
  <c r="D870" i="7" s="1"/>
  <c r="C870" i="7"/>
  <c r="A871" i="7" s="1"/>
  <c r="A874" i="1"/>
  <c r="Y874" i="1"/>
  <c r="B875" i="1"/>
  <c r="C871" i="7" l="1"/>
  <c r="A872" i="7" s="1"/>
  <c r="B871" i="7"/>
  <c r="D871" i="7" s="1"/>
  <c r="Y875" i="1"/>
  <c r="A875" i="1"/>
  <c r="B876" i="1"/>
  <c r="C872" i="7" l="1"/>
  <c r="A873" i="7" s="1"/>
  <c r="B872" i="7"/>
  <c r="D872" i="7" s="1"/>
  <c r="Y876" i="1"/>
  <c r="A876" i="1"/>
  <c r="B877" i="1"/>
  <c r="B873" i="7" l="1"/>
  <c r="D873" i="7" s="1"/>
  <c r="C873" i="7"/>
  <c r="A874" i="7" s="1"/>
  <c r="B878" i="1"/>
  <c r="Y877" i="1"/>
  <c r="A877" i="1"/>
  <c r="C874" i="7" l="1"/>
  <c r="A875" i="7" s="1"/>
  <c r="B874" i="7"/>
  <c r="D874" i="7" s="1"/>
  <c r="Y878" i="1"/>
  <c r="A878" i="1"/>
  <c r="B879" i="1"/>
  <c r="C875" i="7" l="1"/>
  <c r="A876" i="7" s="1"/>
  <c r="B875" i="7"/>
  <c r="D875" i="7" s="1"/>
  <c r="Y879" i="1"/>
  <c r="A879" i="1"/>
  <c r="B880" i="1"/>
  <c r="B876" i="7" l="1"/>
  <c r="D876" i="7" s="1"/>
  <c r="C876" i="7"/>
  <c r="A877" i="7" s="1"/>
  <c r="A880" i="1"/>
  <c r="B881" i="1"/>
  <c r="Y880" i="1"/>
  <c r="C877" i="7" l="1"/>
  <c r="A878" i="7" s="1"/>
  <c r="B877" i="7"/>
  <c r="D877" i="7" s="1"/>
  <c r="Y881" i="1"/>
  <c r="B882" i="1"/>
  <c r="A881" i="1"/>
  <c r="C878" i="7" l="1"/>
  <c r="A879" i="7" s="1"/>
  <c r="B878" i="7"/>
  <c r="D878" i="7" s="1"/>
  <c r="A882" i="1"/>
  <c r="Y882" i="1"/>
  <c r="B883" i="1"/>
  <c r="B879" i="7" l="1"/>
  <c r="D879" i="7" s="1"/>
  <c r="C879" i="7"/>
  <c r="A880" i="7" s="1"/>
  <c r="Y883" i="1"/>
  <c r="B884" i="1"/>
  <c r="A883" i="1"/>
  <c r="C880" i="7" l="1"/>
  <c r="A881" i="7" s="1"/>
  <c r="B880" i="7"/>
  <c r="D880" i="7" s="1"/>
  <c r="Y884" i="1"/>
  <c r="B885" i="1"/>
  <c r="A884" i="1"/>
  <c r="C881" i="7" l="1"/>
  <c r="A882" i="7" s="1"/>
  <c r="B881" i="7"/>
  <c r="D881" i="7" s="1"/>
  <c r="A885" i="1"/>
  <c r="B886" i="1"/>
  <c r="Y885" i="1"/>
  <c r="B882" i="7" l="1"/>
  <c r="D882" i="7" s="1"/>
  <c r="C882" i="7"/>
  <c r="A883" i="7" s="1"/>
  <c r="Y886" i="1"/>
  <c r="A886" i="1"/>
  <c r="B887" i="1"/>
  <c r="C883" i="7" l="1"/>
  <c r="A884" i="7" s="1"/>
  <c r="B883" i="7"/>
  <c r="D883" i="7" s="1"/>
  <c r="A887" i="1"/>
  <c r="B888" i="1"/>
  <c r="Y887" i="1"/>
  <c r="C884" i="7" l="1"/>
  <c r="A885" i="7" s="1"/>
  <c r="B884" i="7"/>
  <c r="D884" i="7" s="1"/>
  <c r="A888" i="1"/>
  <c r="Y888" i="1"/>
  <c r="B889" i="1"/>
  <c r="B885" i="7" l="1"/>
  <c r="D885" i="7" s="1"/>
  <c r="C885" i="7"/>
  <c r="A886" i="7" s="1"/>
  <c r="A889" i="1"/>
  <c r="B890" i="1"/>
  <c r="Y889" i="1"/>
  <c r="C886" i="7" l="1"/>
  <c r="A887" i="7" s="1"/>
  <c r="B886" i="7"/>
  <c r="D886" i="7" s="1"/>
  <c r="A890" i="1"/>
  <c r="B891" i="1"/>
  <c r="Y890" i="1"/>
  <c r="C887" i="7" l="1"/>
  <c r="A888" i="7" s="1"/>
  <c r="B887" i="7"/>
  <c r="D887" i="7" s="1"/>
  <c r="A891" i="1"/>
  <c r="Y891" i="1"/>
  <c r="B892" i="1"/>
  <c r="B888" i="7" l="1"/>
  <c r="D888" i="7" s="1"/>
  <c r="C888" i="7"/>
  <c r="A889" i="7" s="1"/>
  <c r="Y892" i="1"/>
  <c r="B893" i="1"/>
  <c r="A892" i="1"/>
  <c r="C889" i="7" l="1"/>
  <c r="A890" i="7" s="1"/>
  <c r="B889" i="7"/>
  <c r="D889" i="7" s="1"/>
  <c r="Y893" i="1"/>
  <c r="B894" i="1"/>
  <c r="A893" i="1"/>
  <c r="C890" i="7" l="1"/>
  <c r="A891" i="7" s="1"/>
  <c r="B890" i="7"/>
  <c r="D890" i="7" s="1"/>
  <c r="Y894" i="1"/>
  <c r="A894" i="1"/>
  <c r="B895" i="1"/>
  <c r="B891" i="7" l="1"/>
  <c r="D891" i="7" s="1"/>
  <c r="C891" i="7"/>
  <c r="A892" i="7" s="1"/>
  <c r="Y895" i="1"/>
  <c r="A895" i="1"/>
  <c r="B896" i="1"/>
  <c r="C892" i="7" l="1"/>
  <c r="A893" i="7" s="1"/>
  <c r="B892" i="7"/>
  <c r="D892" i="7" s="1"/>
  <c r="B897" i="1"/>
  <c r="A896" i="1"/>
  <c r="Y896" i="1"/>
  <c r="C893" i="7" l="1"/>
  <c r="A894" i="7" s="1"/>
  <c r="B893" i="7"/>
  <c r="D893" i="7" s="1"/>
  <c r="A897" i="1"/>
  <c r="B898" i="1"/>
  <c r="Y897" i="1"/>
  <c r="B894" i="7" l="1"/>
  <c r="D894" i="7" s="1"/>
  <c r="C894" i="7"/>
  <c r="A895" i="7" s="1"/>
  <c r="Y898" i="1"/>
  <c r="B899" i="1"/>
  <c r="A898" i="1"/>
  <c r="C895" i="7" l="1"/>
  <c r="A896" i="7" s="1"/>
  <c r="B895" i="7"/>
  <c r="D895" i="7" s="1"/>
  <c r="Y899" i="1"/>
  <c r="B900" i="1"/>
  <c r="A899" i="1"/>
  <c r="C896" i="7" l="1"/>
  <c r="A897" i="7" s="1"/>
  <c r="B896" i="7"/>
  <c r="D896" i="7" s="1"/>
  <c r="A900" i="1"/>
  <c r="B901" i="1"/>
  <c r="Y900" i="1"/>
  <c r="B897" i="7" l="1"/>
  <c r="D897" i="7" s="1"/>
  <c r="C897" i="7"/>
  <c r="A898" i="7" s="1"/>
  <c r="A901" i="1"/>
  <c r="B902" i="1"/>
  <c r="Y901" i="1"/>
  <c r="C898" i="7" l="1"/>
  <c r="A899" i="7" s="1"/>
  <c r="B898" i="7"/>
  <c r="D898" i="7" s="1"/>
  <c r="Y902" i="1"/>
  <c r="A902" i="1"/>
  <c r="B903" i="1"/>
  <c r="C899" i="7" l="1"/>
  <c r="A900" i="7" s="1"/>
  <c r="B899" i="7"/>
  <c r="D899" i="7" s="1"/>
  <c r="B904" i="1"/>
  <c r="A903" i="1"/>
  <c r="Y903" i="1"/>
  <c r="B900" i="7" l="1"/>
  <c r="D900" i="7" s="1"/>
  <c r="C900" i="7"/>
  <c r="A901" i="7" s="1"/>
  <c r="A904" i="1"/>
  <c r="B905" i="1"/>
  <c r="Y904" i="1"/>
  <c r="C901" i="7" l="1"/>
  <c r="A902" i="7" s="1"/>
  <c r="B901" i="7"/>
  <c r="D901" i="7" s="1"/>
  <c r="Y905" i="1"/>
  <c r="A905" i="1"/>
  <c r="B906" i="1"/>
  <c r="C902" i="7" l="1"/>
  <c r="A903" i="7" s="1"/>
  <c r="B902" i="7"/>
  <c r="D902" i="7" s="1"/>
  <c r="A906" i="1"/>
  <c r="B907" i="1"/>
  <c r="Y906" i="1"/>
  <c r="B903" i="7" l="1"/>
  <c r="D903" i="7" s="1"/>
  <c r="C903" i="7"/>
  <c r="A904" i="7" s="1"/>
  <c r="B908" i="1"/>
  <c r="A907" i="1"/>
  <c r="Y907" i="1"/>
  <c r="C904" i="7" l="1"/>
  <c r="A905" i="7" s="1"/>
  <c r="B904" i="7"/>
  <c r="D904" i="7" s="1"/>
  <c r="B909" i="1"/>
  <c r="Y908" i="1"/>
  <c r="A908" i="1"/>
  <c r="C905" i="7" l="1"/>
  <c r="A906" i="7" s="1"/>
  <c r="B905" i="7"/>
  <c r="D905" i="7" s="1"/>
  <c r="A909" i="1"/>
  <c r="B910" i="1"/>
  <c r="Y909" i="1"/>
  <c r="B906" i="7" l="1"/>
  <c r="D906" i="7" s="1"/>
  <c r="C906" i="7"/>
  <c r="A907" i="7" s="1"/>
  <c r="Y910" i="1"/>
  <c r="B911" i="1"/>
  <c r="A910" i="1"/>
  <c r="C907" i="7" l="1"/>
  <c r="A908" i="7" s="1"/>
  <c r="B907" i="7"/>
  <c r="D907" i="7" s="1"/>
  <c r="B912" i="1"/>
  <c r="Y911" i="1"/>
  <c r="A911" i="1"/>
  <c r="C908" i="7" l="1"/>
  <c r="A909" i="7" s="1"/>
  <c r="B908" i="7"/>
  <c r="D908" i="7" s="1"/>
  <c r="A912" i="1"/>
  <c r="B913" i="1"/>
  <c r="Y912" i="1"/>
  <c r="B909" i="7" l="1"/>
  <c r="D909" i="7" s="1"/>
  <c r="C909" i="7"/>
  <c r="A910" i="7" s="1"/>
  <c r="Y913" i="1"/>
  <c r="B914" i="1"/>
  <c r="A913" i="1"/>
  <c r="C910" i="7" l="1"/>
  <c r="A911" i="7" s="1"/>
  <c r="B910" i="7"/>
  <c r="D910" i="7" s="1"/>
  <c r="Y914" i="1"/>
  <c r="B915" i="1"/>
  <c r="A914" i="1"/>
  <c r="C911" i="7" l="1"/>
  <c r="A912" i="7" s="1"/>
  <c r="B911" i="7"/>
  <c r="D911" i="7" s="1"/>
  <c r="Y915" i="1"/>
  <c r="B916" i="1"/>
  <c r="A915" i="1"/>
  <c r="B912" i="7" l="1"/>
  <c r="D912" i="7" s="1"/>
  <c r="C912" i="7"/>
  <c r="A913" i="7" s="1"/>
  <c r="A916" i="1"/>
  <c r="Y916" i="1"/>
  <c r="B917" i="1"/>
  <c r="C913" i="7" l="1"/>
  <c r="A914" i="7" s="1"/>
  <c r="B913" i="7"/>
  <c r="D913" i="7" s="1"/>
  <c r="A917" i="1"/>
  <c r="Y917" i="1"/>
  <c r="B918" i="1"/>
  <c r="B914" i="7" l="1"/>
  <c r="D914" i="7" s="1"/>
  <c r="C914" i="7"/>
  <c r="A915" i="7" s="1"/>
  <c r="A918" i="1"/>
  <c r="B919" i="1"/>
  <c r="Y918" i="1"/>
  <c r="B915" i="7" l="1"/>
  <c r="D915" i="7" s="1"/>
  <c r="C915" i="7"/>
  <c r="A916" i="7" s="1"/>
  <c r="Y919" i="1"/>
  <c r="B920" i="1"/>
  <c r="A919" i="1"/>
  <c r="C916" i="7" l="1"/>
  <c r="A917" i="7" s="1"/>
  <c r="B916" i="7"/>
  <c r="D916" i="7" s="1"/>
  <c r="Y920" i="1"/>
  <c r="B921" i="1"/>
  <c r="A920" i="1"/>
  <c r="C917" i="7" l="1"/>
  <c r="A918" i="7" s="1"/>
  <c r="B917" i="7"/>
  <c r="D917" i="7" s="1"/>
  <c r="Y921" i="1"/>
  <c r="B922" i="1"/>
  <c r="A921" i="1"/>
  <c r="B918" i="7" l="1"/>
  <c r="D918" i="7" s="1"/>
  <c r="C918" i="7"/>
  <c r="A919" i="7" s="1"/>
  <c r="A922" i="1"/>
  <c r="Y922" i="1"/>
  <c r="B923" i="1"/>
  <c r="C919" i="7" l="1"/>
  <c r="A920" i="7" s="1"/>
  <c r="B919" i="7"/>
  <c r="D919" i="7" s="1"/>
  <c r="B924" i="1"/>
  <c r="Y923" i="1"/>
  <c r="A923" i="1"/>
  <c r="C920" i="7" l="1"/>
  <c r="A921" i="7" s="1"/>
  <c r="B920" i="7"/>
  <c r="D920" i="7" s="1"/>
  <c r="A924" i="1"/>
  <c r="Y924" i="1"/>
  <c r="B925" i="1"/>
  <c r="B921" i="7" l="1"/>
  <c r="D921" i="7" s="1"/>
  <c r="C921" i="7"/>
  <c r="A922" i="7" s="1"/>
  <c r="Y925" i="1"/>
  <c r="B926" i="1"/>
  <c r="A925" i="1"/>
  <c r="C922" i="7" l="1"/>
  <c r="A923" i="7" s="1"/>
  <c r="B922" i="7"/>
  <c r="D922" i="7" s="1"/>
  <c r="A926" i="1"/>
  <c r="B927" i="1"/>
  <c r="Y926" i="1"/>
  <c r="C923" i="7" l="1"/>
  <c r="A924" i="7" s="1"/>
  <c r="B923" i="7"/>
  <c r="D923" i="7" s="1"/>
  <c r="Y927" i="1"/>
  <c r="B928" i="1"/>
  <c r="A927" i="1"/>
  <c r="B924" i="7" l="1"/>
  <c r="D924" i="7" s="1"/>
  <c r="C924" i="7"/>
  <c r="A925" i="7" s="1"/>
  <c r="Y928" i="1"/>
  <c r="A928" i="1"/>
  <c r="B929" i="1"/>
  <c r="C925" i="7" l="1"/>
  <c r="A926" i="7" s="1"/>
  <c r="B925" i="7"/>
  <c r="D925" i="7" s="1"/>
  <c r="A929" i="1"/>
  <c r="Y929" i="1"/>
  <c r="B930" i="1"/>
  <c r="C926" i="7" l="1"/>
  <c r="A927" i="7" s="1"/>
  <c r="B926" i="7"/>
  <c r="D926" i="7" s="1"/>
  <c r="Y930" i="1"/>
  <c r="B931" i="1"/>
  <c r="A930" i="1"/>
  <c r="B927" i="7" l="1"/>
  <c r="D927" i="7" s="1"/>
  <c r="C927" i="7"/>
  <c r="A928" i="7" s="1"/>
  <c r="Y931" i="1"/>
  <c r="A931" i="1"/>
  <c r="B932" i="1"/>
  <c r="C928" i="7" l="1"/>
  <c r="A929" i="7" s="1"/>
  <c r="B928" i="7"/>
  <c r="D928" i="7" s="1"/>
  <c r="A932" i="1"/>
  <c r="B933" i="1"/>
  <c r="Y932" i="1"/>
  <c r="C929" i="7" l="1"/>
  <c r="A930" i="7" s="1"/>
  <c r="B929" i="7"/>
  <c r="D929" i="7" s="1"/>
  <c r="Y933" i="1"/>
  <c r="B934" i="1"/>
  <c r="A933" i="1"/>
  <c r="B930" i="7" l="1"/>
  <c r="D930" i="7" s="1"/>
  <c r="C930" i="7"/>
  <c r="A931" i="7" s="1"/>
  <c r="A934" i="1"/>
  <c r="B935" i="1"/>
  <c r="Y934" i="1"/>
  <c r="C931" i="7" l="1"/>
  <c r="A932" i="7" s="1"/>
  <c r="B931" i="7"/>
  <c r="D931" i="7" s="1"/>
  <c r="Y935" i="1"/>
  <c r="B936" i="1"/>
  <c r="A935" i="1"/>
  <c r="C932" i="7" l="1"/>
  <c r="A933" i="7" s="1"/>
  <c r="B932" i="7"/>
  <c r="D932" i="7" s="1"/>
  <c r="Y936" i="1"/>
  <c r="A936" i="1"/>
  <c r="B937" i="1"/>
  <c r="B933" i="7" l="1"/>
  <c r="D933" i="7" s="1"/>
  <c r="C933" i="7"/>
  <c r="A934" i="7" s="1"/>
  <c r="B938" i="1"/>
  <c r="A937" i="1"/>
  <c r="Y937" i="1"/>
  <c r="B934" i="7" l="1"/>
  <c r="D934" i="7" s="1"/>
  <c r="C934" i="7"/>
  <c r="A935" i="7" s="1"/>
  <c r="Y938" i="1"/>
  <c r="B939" i="1"/>
  <c r="A938" i="1"/>
  <c r="C935" i="7" l="1"/>
  <c r="A936" i="7" s="1"/>
  <c r="B935" i="7"/>
  <c r="D935" i="7" s="1"/>
  <c r="Y939" i="1"/>
  <c r="A939" i="1"/>
  <c r="B940" i="1"/>
  <c r="B936" i="7" l="1"/>
  <c r="D936" i="7" s="1"/>
  <c r="C936" i="7"/>
  <c r="A937" i="7" s="1"/>
  <c r="A940" i="1"/>
  <c r="B941" i="1"/>
  <c r="Y940" i="1"/>
  <c r="C937" i="7" l="1"/>
  <c r="A938" i="7" s="1"/>
  <c r="B937" i="7"/>
  <c r="D937" i="7" s="1"/>
  <c r="A941" i="1"/>
  <c r="B942" i="1"/>
  <c r="Y941" i="1"/>
  <c r="C938" i="7" l="1"/>
  <c r="A939" i="7" s="1"/>
  <c r="B938" i="7"/>
  <c r="D938" i="7" s="1"/>
  <c r="A942" i="1"/>
  <c r="B943" i="1"/>
  <c r="Y942" i="1"/>
  <c r="B939" i="7" l="1"/>
  <c r="D939" i="7" s="1"/>
  <c r="C939" i="7"/>
  <c r="A940" i="7" s="1"/>
  <c r="Y943" i="1"/>
  <c r="A943" i="1"/>
  <c r="B944" i="1"/>
  <c r="C940" i="7" l="1"/>
  <c r="A941" i="7" s="1"/>
  <c r="B940" i="7"/>
  <c r="D940" i="7" s="1"/>
  <c r="Y944" i="1"/>
  <c r="A944" i="1"/>
  <c r="B945" i="1"/>
  <c r="C941" i="7" l="1"/>
  <c r="A942" i="7" s="1"/>
  <c r="B941" i="7"/>
  <c r="D941" i="7" s="1"/>
  <c r="Y945" i="1"/>
  <c r="B946" i="1"/>
  <c r="A945" i="1"/>
  <c r="B942" i="7" l="1"/>
  <c r="D942" i="7" s="1"/>
  <c r="C942" i="7"/>
  <c r="A943" i="7" s="1"/>
  <c r="A946" i="1"/>
  <c r="Y946" i="1"/>
  <c r="B947" i="1"/>
  <c r="C943" i="7" l="1"/>
  <c r="A944" i="7" s="1"/>
  <c r="B943" i="7"/>
  <c r="D943" i="7" s="1"/>
  <c r="Y947" i="1"/>
  <c r="A947" i="1"/>
  <c r="B948" i="1"/>
  <c r="C944" i="7" l="1"/>
  <c r="A945" i="7" s="1"/>
  <c r="B944" i="7"/>
  <c r="D944" i="7" s="1"/>
  <c r="A948" i="1"/>
  <c r="Y948" i="1"/>
  <c r="B949" i="1"/>
  <c r="B945" i="7" l="1"/>
  <c r="D945" i="7" s="1"/>
  <c r="C945" i="7"/>
  <c r="A946" i="7" s="1"/>
  <c r="B950" i="1"/>
  <c r="A949" i="1"/>
  <c r="Y949" i="1"/>
  <c r="C946" i="7" l="1"/>
  <c r="A947" i="7" s="1"/>
  <c r="B946" i="7"/>
  <c r="D946" i="7" s="1"/>
  <c r="A950" i="1"/>
  <c r="B951" i="1"/>
  <c r="Y950" i="1"/>
  <c r="C947" i="7" l="1"/>
  <c r="A948" i="7" s="1"/>
  <c r="B947" i="7"/>
  <c r="D947" i="7" s="1"/>
  <c r="Y951" i="1"/>
  <c r="B952" i="1"/>
  <c r="A951" i="1"/>
  <c r="B948" i="7" l="1"/>
  <c r="D948" i="7" s="1"/>
  <c r="C948" i="7"/>
  <c r="A949" i="7" s="1"/>
  <c r="A952" i="1"/>
  <c r="B953" i="1"/>
  <c r="Y952" i="1"/>
  <c r="C949" i="7" l="1"/>
  <c r="A950" i="7" s="1"/>
  <c r="B949" i="7"/>
  <c r="D949" i="7" s="1"/>
  <c r="Y953" i="1"/>
  <c r="A953" i="1"/>
  <c r="B954" i="1"/>
  <c r="C950" i="7" l="1"/>
  <c r="A951" i="7" s="1"/>
  <c r="B950" i="7"/>
  <c r="D950" i="7" s="1"/>
  <c r="A954" i="1"/>
  <c r="B955" i="1"/>
  <c r="Y954" i="1"/>
  <c r="B951" i="7" l="1"/>
  <c r="D951" i="7" s="1"/>
  <c r="C951" i="7"/>
  <c r="A952" i="7" s="1"/>
  <c r="A955" i="1"/>
  <c r="Y955" i="1"/>
  <c r="B956" i="1"/>
  <c r="C952" i="7" l="1"/>
  <c r="A953" i="7" s="1"/>
  <c r="B952" i="7"/>
  <c r="D952" i="7" s="1"/>
  <c r="A956" i="1"/>
  <c r="B957" i="1"/>
  <c r="Y956" i="1"/>
  <c r="C953" i="7" l="1"/>
  <c r="A954" i="7" s="1"/>
  <c r="B953" i="7"/>
  <c r="D953" i="7" s="1"/>
  <c r="Y957" i="1"/>
  <c r="A957" i="1"/>
  <c r="B958" i="1"/>
  <c r="B954" i="7" l="1"/>
  <c r="D954" i="7" s="1"/>
  <c r="C954" i="7"/>
  <c r="A955" i="7" s="1"/>
  <c r="Y958" i="1"/>
  <c r="B959" i="1"/>
  <c r="A958" i="1"/>
  <c r="C955" i="7" l="1"/>
  <c r="A956" i="7" s="1"/>
  <c r="B955" i="7"/>
  <c r="D955" i="7" s="1"/>
  <c r="Y959" i="1"/>
  <c r="A959" i="1"/>
  <c r="B960" i="1"/>
  <c r="C956" i="7" l="1"/>
  <c r="A957" i="7" s="1"/>
  <c r="B956" i="7"/>
  <c r="D956" i="7" s="1"/>
  <c r="Y960" i="1"/>
  <c r="A960" i="1"/>
  <c r="B961" i="1"/>
  <c r="B957" i="7" l="1"/>
  <c r="D957" i="7" s="1"/>
  <c r="C957" i="7"/>
  <c r="A958" i="7" s="1"/>
  <c r="A961" i="1"/>
  <c r="Y961" i="1"/>
  <c r="B962" i="1"/>
  <c r="C958" i="7" l="1"/>
  <c r="A959" i="7" s="1"/>
  <c r="B958" i="7"/>
  <c r="D958" i="7" s="1"/>
  <c r="Y962" i="1"/>
  <c r="B963" i="1"/>
  <c r="A962" i="1"/>
  <c r="C959" i="7" l="1"/>
  <c r="A960" i="7" s="1"/>
  <c r="B959" i="7"/>
  <c r="D959" i="7" s="1"/>
  <c r="A963" i="1"/>
  <c r="Y963" i="1"/>
  <c r="B964" i="1"/>
  <c r="B960" i="7" l="1"/>
  <c r="D960" i="7" s="1"/>
  <c r="C960" i="7"/>
  <c r="A961" i="7" s="1"/>
  <c r="Y964" i="1"/>
  <c r="B965" i="1"/>
  <c r="A964" i="1"/>
  <c r="C961" i="7" l="1"/>
  <c r="A962" i="7" s="1"/>
  <c r="B961" i="7"/>
  <c r="D961" i="7" s="1"/>
  <c r="A965" i="1"/>
  <c r="Y965" i="1"/>
  <c r="B966" i="1"/>
  <c r="B962" i="7" l="1"/>
  <c r="D962" i="7" s="1"/>
  <c r="C962" i="7"/>
  <c r="A963" i="7" s="1"/>
  <c r="Y966" i="1"/>
  <c r="B967" i="1"/>
  <c r="A966" i="1"/>
  <c r="B963" i="7" l="1"/>
  <c r="D963" i="7" s="1"/>
  <c r="C963" i="7"/>
  <c r="A964" i="7" s="1"/>
  <c r="Y967" i="1"/>
  <c r="B968" i="1"/>
  <c r="A967" i="1"/>
  <c r="C964" i="7" l="1"/>
  <c r="A965" i="7" s="1"/>
  <c r="B964" i="7"/>
  <c r="D964" i="7" s="1"/>
  <c r="Y968" i="1"/>
  <c r="B969" i="1"/>
  <c r="A968" i="1"/>
  <c r="C965" i="7" l="1"/>
  <c r="A966" i="7" s="1"/>
  <c r="B965" i="7"/>
  <c r="D965" i="7" s="1"/>
  <c r="E969" i="1"/>
  <c r="F969" i="1" s="1"/>
  <c r="P969" i="1" s="1"/>
  <c r="M969" i="1"/>
  <c r="Z969" i="1" s="1"/>
  <c r="B970" i="1"/>
  <c r="Y969" i="1"/>
  <c r="A969" i="1"/>
  <c r="B966" i="7" l="1"/>
  <c r="D966" i="7" s="1"/>
  <c r="C966" i="7"/>
  <c r="A967" i="7" s="1"/>
  <c r="Y970" i="1"/>
  <c r="A970" i="1"/>
  <c r="B971" i="1"/>
  <c r="C967" i="7" l="1"/>
  <c r="A968" i="7" s="1"/>
  <c r="B967" i="7"/>
  <c r="D967" i="7" s="1"/>
  <c r="A971" i="1"/>
  <c r="B972" i="1"/>
  <c r="Y971" i="1"/>
  <c r="C968" i="7" l="1"/>
  <c r="A969" i="7" s="1"/>
  <c r="B968" i="7"/>
  <c r="D968" i="7" s="1"/>
  <c r="A972" i="1"/>
  <c r="B973" i="1"/>
  <c r="Y972" i="1"/>
  <c r="B969" i="7" l="1"/>
  <c r="D969" i="7" s="1"/>
  <c r="C969" i="7"/>
  <c r="A970" i="7" s="1"/>
  <c r="B974" i="1"/>
  <c r="Y973" i="1"/>
  <c r="A973" i="1"/>
  <c r="C970" i="7" l="1"/>
  <c r="A971" i="7" s="1"/>
  <c r="B970" i="7"/>
  <c r="D970" i="7" s="1"/>
  <c r="B975" i="1"/>
  <c r="Y974" i="1"/>
  <c r="A974" i="1"/>
  <c r="C971" i="7" l="1"/>
  <c r="A972" i="7" s="1"/>
  <c r="B971" i="7"/>
  <c r="D971" i="7" s="1"/>
  <c r="Y975" i="1"/>
  <c r="B976" i="1"/>
  <c r="A975" i="1"/>
  <c r="B972" i="7" l="1"/>
  <c r="D972" i="7" s="1"/>
  <c r="C972" i="7"/>
  <c r="A973" i="7" s="1"/>
  <c r="A976" i="1"/>
  <c r="B977" i="1"/>
  <c r="Y976" i="1"/>
  <c r="C973" i="7" l="1"/>
  <c r="A974" i="7" s="1"/>
  <c r="B973" i="7"/>
  <c r="D973" i="7" s="1"/>
  <c r="A977" i="1"/>
  <c r="Y977" i="1"/>
  <c r="B978" i="1"/>
  <c r="C974" i="7" l="1"/>
  <c r="A975" i="7" s="1"/>
  <c r="B974" i="7"/>
  <c r="D974" i="7" s="1"/>
  <c r="Y978" i="1"/>
  <c r="B979" i="1"/>
  <c r="A978" i="1"/>
  <c r="B975" i="7" l="1"/>
  <c r="D975" i="7" s="1"/>
  <c r="C975" i="7"/>
  <c r="A976" i="7" s="1"/>
  <c r="Y979" i="1"/>
  <c r="B980" i="1"/>
  <c r="A979" i="1"/>
  <c r="C976" i="7" l="1"/>
  <c r="A977" i="7" s="1"/>
  <c r="B976" i="7"/>
  <c r="D976" i="7" s="1"/>
  <c r="Y980" i="1"/>
  <c r="B981" i="1"/>
  <c r="A980" i="1"/>
  <c r="C977" i="7" l="1"/>
  <c r="A978" i="7" s="1"/>
  <c r="B977" i="7"/>
  <c r="D977" i="7" s="1"/>
  <c r="A981" i="1"/>
  <c r="Y981" i="1"/>
  <c r="B982" i="1"/>
  <c r="B978" i="7" l="1"/>
  <c r="D978" i="7" s="1"/>
  <c r="C978" i="7"/>
  <c r="A979" i="7" s="1"/>
  <c r="B983" i="1"/>
  <c r="A982" i="1"/>
  <c r="Y982" i="1"/>
  <c r="C979" i="7" l="1"/>
  <c r="A980" i="7" s="1"/>
  <c r="B979" i="7"/>
  <c r="D979" i="7" s="1"/>
  <c r="Y983" i="1"/>
  <c r="A983" i="1"/>
  <c r="B984" i="1"/>
  <c r="C980" i="7" l="1"/>
  <c r="A981" i="7" s="1"/>
  <c r="B980" i="7"/>
  <c r="D980" i="7" s="1"/>
  <c r="B985" i="1"/>
  <c r="A984" i="1"/>
  <c r="Y984" i="1"/>
  <c r="B981" i="7" l="1"/>
  <c r="D981" i="7" s="1"/>
  <c r="C981" i="7"/>
  <c r="A982" i="7" s="1"/>
  <c r="A985" i="1"/>
  <c r="Y985" i="1"/>
  <c r="B986" i="1"/>
  <c r="B982" i="7" l="1"/>
  <c r="D982" i="7" s="1"/>
  <c r="C982" i="7"/>
  <c r="A983" i="7" s="1"/>
  <c r="B987" i="1"/>
  <c r="A986" i="1"/>
  <c r="Y986" i="1"/>
  <c r="C983" i="7" l="1"/>
  <c r="A984" i="7" s="1"/>
  <c r="B983" i="7"/>
  <c r="D983" i="7" s="1"/>
  <c r="B988" i="1"/>
  <c r="Y987" i="1"/>
  <c r="A987" i="1"/>
  <c r="B984" i="7" l="1"/>
  <c r="D984" i="7" s="1"/>
  <c r="C984" i="7"/>
  <c r="A985" i="7" s="1"/>
  <c r="Y988" i="1"/>
  <c r="E988" i="1"/>
  <c r="F988" i="1" s="1"/>
  <c r="P988" i="1" s="1"/>
  <c r="A988" i="1"/>
  <c r="M988" i="1"/>
  <c r="Z988" i="1" s="1"/>
  <c r="B989" i="1"/>
  <c r="C985" i="7" l="1"/>
  <c r="A986" i="7" s="1"/>
  <c r="B985" i="7"/>
  <c r="D985" i="7" s="1"/>
  <c r="Y989" i="1"/>
  <c r="A989" i="1"/>
  <c r="B990" i="1"/>
  <c r="C986" i="7" l="1"/>
  <c r="A987" i="7" s="1"/>
  <c r="B986" i="7"/>
  <c r="D986" i="7" s="1"/>
  <c r="A990" i="1"/>
  <c r="B991" i="1"/>
  <c r="Y990" i="1"/>
  <c r="B987" i="7" l="1"/>
  <c r="D987" i="7" s="1"/>
  <c r="C987" i="7"/>
  <c r="A988" i="7" s="1"/>
  <c r="Y991" i="1"/>
  <c r="B992" i="1"/>
  <c r="A991" i="1"/>
  <c r="C988" i="7" l="1"/>
  <c r="A989" i="7" s="1"/>
  <c r="B988" i="7"/>
  <c r="D988" i="7" s="1"/>
  <c r="Y992" i="1"/>
  <c r="A992" i="1"/>
  <c r="B993" i="1"/>
  <c r="C989" i="7" l="1"/>
  <c r="A990" i="7" s="1"/>
  <c r="B989" i="7"/>
  <c r="D989" i="7" s="1"/>
  <c r="Y993" i="1"/>
  <c r="A993" i="1"/>
  <c r="B994" i="1"/>
  <c r="B990" i="7" l="1"/>
  <c r="D990" i="7" s="1"/>
  <c r="C990" i="7"/>
  <c r="A991" i="7" s="1"/>
  <c r="Y994" i="1"/>
  <c r="A994" i="1"/>
  <c r="B995" i="1"/>
  <c r="C991" i="7" l="1"/>
  <c r="A992" i="7" s="1"/>
  <c r="B991" i="7"/>
  <c r="D991" i="7" s="1"/>
  <c r="A995" i="1"/>
  <c r="B996" i="1"/>
  <c r="Y995" i="1"/>
  <c r="C992" i="7" l="1"/>
  <c r="A993" i="7" s="1"/>
  <c r="B992" i="7"/>
  <c r="D992" i="7" s="1"/>
  <c r="A996" i="1"/>
  <c r="B997" i="1"/>
  <c r="Y996" i="1"/>
  <c r="B993" i="7" l="1"/>
  <c r="D993" i="7" s="1"/>
  <c r="C993" i="7"/>
  <c r="A994" i="7" s="1"/>
  <c r="B998" i="1"/>
  <c r="A997" i="1"/>
  <c r="Y997" i="1"/>
  <c r="C994" i="7" l="1"/>
  <c r="A995" i="7" s="1"/>
  <c r="B994" i="7"/>
  <c r="D994" i="7" s="1"/>
  <c r="A998" i="1"/>
  <c r="B999" i="1"/>
  <c r="Y998" i="1"/>
  <c r="C995" i="7" l="1"/>
  <c r="A996" i="7" s="1"/>
  <c r="B995" i="7"/>
  <c r="D995" i="7" s="1"/>
  <c r="Y999" i="1"/>
  <c r="A999" i="1"/>
  <c r="B1000" i="1"/>
  <c r="B996" i="7" l="1"/>
  <c r="D996" i="7" s="1"/>
  <c r="C996" i="7"/>
  <c r="A997" i="7" s="1"/>
  <c r="Y1000" i="1"/>
  <c r="B1001" i="1"/>
  <c r="A1000" i="1"/>
  <c r="C997" i="7" l="1"/>
  <c r="A998" i="7" s="1"/>
  <c r="B997" i="7"/>
  <c r="D997" i="7" s="1"/>
  <c r="A1001" i="1"/>
  <c r="B1002" i="1"/>
  <c r="Y1001" i="1"/>
  <c r="C998" i="7" l="1"/>
  <c r="A999" i="7" s="1"/>
  <c r="B998" i="7"/>
  <c r="D998" i="7" s="1"/>
  <c r="A1002" i="1"/>
  <c r="B1003" i="1"/>
  <c r="Y1002" i="1"/>
  <c r="B999" i="7" l="1"/>
  <c r="D999" i="7" s="1"/>
  <c r="C999" i="7"/>
  <c r="A1000" i="7" s="1"/>
  <c r="Y1003" i="1"/>
  <c r="B1004" i="1"/>
  <c r="A1003" i="1"/>
  <c r="C1000" i="7" l="1"/>
  <c r="A1001" i="7" s="1"/>
  <c r="B1000" i="7"/>
  <c r="D1000" i="7" s="1"/>
  <c r="B1005" i="1"/>
  <c r="A1004" i="1"/>
  <c r="Y1004" i="1"/>
  <c r="C1001" i="7" l="1"/>
  <c r="A1002" i="7" s="1"/>
  <c r="B1001" i="7"/>
  <c r="D1001" i="7" s="1"/>
  <c r="Y1005" i="1"/>
  <c r="A1005" i="1"/>
  <c r="B1006" i="1"/>
  <c r="B1002" i="7" l="1"/>
  <c r="D1002" i="7" s="1"/>
  <c r="C1002" i="7"/>
  <c r="A1003" i="7" s="1"/>
  <c r="A1006" i="1"/>
  <c r="Y1006" i="1"/>
  <c r="B1007" i="1"/>
  <c r="C1003" i="7" l="1"/>
  <c r="A1004" i="7" s="1"/>
  <c r="B1003" i="7"/>
  <c r="D1003" i="7" s="1"/>
  <c r="A1007" i="1"/>
  <c r="Y1007" i="1"/>
  <c r="B1008" i="1"/>
  <c r="C1004" i="7" l="1"/>
  <c r="A1005" i="7" s="1"/>
  <c r="B1004" i="7"/>
  <c r="D1004" i="7" s="1"/>
  <c r="Y1008" i="1"/>
  <c r="B1009" i="1"/>
  <c r="A1008" i="1"/>
  <c r="B1005" i="7" l="1"/>
  <c r="D1005" i="7" s="1"/>
  <c r="C1005" i="7"/>
  <c r="A1006" i="7" s="1"/>
  <c r="A1009" i="1"/>
  <c r="B1010" i="1"/>
  <c r="Y1009" i="1"/>
  <c r="C1006" i="7" l="1"/>
  <c r="A1007" i="7" s="1"/>
  <c r="B1006" i="7"/>
  <c r="D1006" i="7" s="1"/>
  <c r="A1010" i="1"/>
  <c r="B1011" i="1"/>
  <c r="Y1010" i="1"/>
  <c r="C1007" i="7" l="1"/>
  <c r="A1008" i="7" s="1"/>
  <c r="B1007" i="7"/>
  <c r="D1007" i="7" s="1"/>
  <c r="Y1011" i="1"/>
  <c r="B1012" i="1"/>
  <c r="A1011" i="1"/>
  <c r="B1008" i="7" l="1"/>
  <c r="D1008" i="7" s="1"/>
  <c r="C1008" i="7"/>
  <c r="A1009" i="7" s="1"/>
  <c r="Y1012" i="1"/>
  <c r="A1012" i="1"/>
  <c r="B1013" i="1"/>
  <c r="C1009" i="7" l="1"/>
  <c r="A1010" i="7" s="1"/>
  <c r="B1009" i="7"/>
  <c r="D1009" i="7" s="1"/>
  <c r="A1013" i="1"/>
  <c r="Y1013" i="1"/>
  <c r="B1014" i="1"/>
  <c r="B1010" i="7" l="1"/>
  <c r="D1010" i="7" s="1"/>
  <c r="C1010" i="7"/>
  <c r="A1011" i="7" s="1"/>
  <c r="A1014" i="1"/>
  <c r="Y1014" i="1"/>
  <c r="B1015" i="1"/>
  <c r="B1011" i="7" l="1"/>
  <c r="D1011" i="7" s="1"/>
  <c r="C1011" i="7"/>
  <c r="A1012" i="7" s="1"/>
  <c r="Y1015" i="1"/>
  <c r="B1016" i="1"/>
  <c r="A1015" i="1"/>
  <c r="C1012" i="7" l="1"/>
  <c r="A1013" i="7" s="1"/>
  <c r="B1012" i="7"/>
  <c r="D1012" i="7" s="1"/>
  <c r="Y1016" i="1"/>
  <c r="A1016" i="1"/>
  <c r="B1017" i="1"/>
  <c r="C1013" i="7" l="1"/>
  <c r="A1014" i="7" s="1"/>
  <c r="B1013" i="7"/>
  <c r="D1013" i="7" s="1"/>
  <c r="Y1017" i="1"/>
  <c r="B1018" i="1"/>
  <c r="A1017" i="1"/>
  <c r="B1014" i="7" l="1"/>
  <c r="D1014" i="7" s="1"/>
  <c r="C1014" i="7"/>
  <c r="A1015" i="7" s="1"/>
  <c r="A1018" i="1"/>
  <c r="Y1018" i="1"/>
  <c r="B1019" i="1"/>
  <c r="C1015" i="7" l="1"/>
  <c r="A1016" i="7" s="1"/>
  <c r="B1015" i="7"/>
  <c r="D1015" i="7" s="1"/>
  <c r="Y1019" i="1"/>
  <c r="A1019" i="1"/>
  <c r="B1020" i="1"/>
  <c r="C1016" i="7" l="1"/>
  <c r="A1017" i="7" s="1"/>
  <c r="B1016" i="7"/>
  <c r="D1016" i="7" s="1"/>
  <c r="A1020" i="1"/>
  <c r="Y1020" i="1"/>
  <c r="B1021" i="1"/>
  <c r="B1017" i="7" l="1"/>
  <c r="D1017" i="7" s="1"/>
  <c r="C1017" i="7"/>
  <c r="A1018" i="7" s="1"/>
  <c r="B1022" i="1"/>
  <c r="A1021" i="1"/>
  <c r="Y1021" i="1"/>
  <c r="C1018" i="7" l="1"/>
  <c r="A1019" i="7" s="1"/>
  <c r="B1018" i="7"/>
  <c r="D1018" i="7" s="1"/>
  <c r="A1022" i="1"/>
  <c r="B1023" i="1"/>
  <c r="Y1022" i="1"/>
  <c r="C1019" i="7" l="1"/>
  <c r="A1020" i="7" s="1"/>
  <c r="B1019" i="7"/>
  <c r="D1019" i="7" s="1"/>
  <c r="A1023" i="1"/>
  <c r="B1024" i="1"/>
  <c r="Y1023" i="1"/>
  <c r="B1020" i="7" l="1"/>
  <c r="D1020" i="7" s="1"/>
  <c r="C1020" i="7"/>
  <c r="A1021" i="7" s="1"/>
  <c r="Y1024" i="1"/>
  <c r="A1024" i="1"/>
  <c r="B1025" i="1"/>
  <c r="C1021" i="7" l="1"/>
  <c r="A1022" i="7" s="1"/>
  <c r="B1021" i="7"/>
  <c r="D1021" i="7" s="1"/>
  <c r="Y1025" i="1"/>
  <c r="A1025" i="1"/>
  <c r="B1026" i="1"/>
  <c r="C1022" i="7" l="1"/>
  <c r="A1023" i="7" s="1"/>
  <c r="B1022" i="7"/>
  <c r="D1022" i="7" s="1"/>
  <c r="A1026" i="1"/>
  <c r="Y1026" i="1"/>
  <c r="B1027" i="1"/>
  <c r="B1023" i="7" l="1"/>
  <c r="D1023" i="7" s="1"/>
  <c r="C1023" i="7"/>
  <c r="A1024" i="7" s="1"/>
  <c r="A1027" i="1"/>
  <c r="Y1027" i="1"/>
  <c r="B1028" i="1"/>
  <c r="C1024" i="7" l="1"/>
  <c r="A1025" i="7" s="1"/>
  <c r="B1024" i="7"/>
  <c r="D1024" i="7" s="1"/>
  <c r="A1028" i="1"/>
  <c r="Y1028" i="1"/>
  <c r="B1029" i="1"/>
  <c r="C1025" i="7" l="1"/>
  <c r="A1026" i="7" s="1"/>
  <c r="B1025" i="7"/>
  <c r="D1025" i="7" s="1"/>
  <c r="Y1029" i="1"/>
  <c r="A1029" i="1"/>
  <c r="B1030" i="1"/>
  <c r="B1026" i="7" l="1"/>
  <c r="D1026" i="7" s="1"/>
  <c r="C1026" i="7"/>
  <c r="A1027" i="7" s="1"/>
  <c r="A1030" i="1"/>
  <c r="Y1030" i="1"/>
  <c r="B1031" i="1"/>
  <c r="C1027" i="7" l="1"/>
  <c r="A1028" i="7" s="1"/>
  <c r="B1027" i="7"/>
  <c r="D1027" i="7" s="1"/>
  <c r="A1031" i="1"/>
  <c r="B1032" i="1"/>
  <c r="Y1031" i="1"/>
  <c r="C1028" i="7" l="1"/>
  <c r="A1029" i="7" s="1"/>
  <c r="B1028" i="7"/>
  <c r="D1028" i="7" s="1"/>
  <c r="A1032" i="1"/>
  <c r="Y1032" i="1"/>
  <c r="B1033" i="1"/>
  <c r="B1029" i="7" l="1"/>
  <c r="D1029" i="7" s="1"/>
  <c r="C1029" i="7"/>
  <c r="A1030" i="7" s="1"/>
  <c r="A1033" i="1"/>
  <c r="Y1033" i="1"/>
  <c r="B1034" i="1"/>
  <c r="B1030" i="7" l="1"/>
  <c r="D1030" i="7" s="1"/>
  <c r="C1030" i="7"/>
  <c r="A1031" i="7" s="1"/>
  <c r="Y1034" i="1"/>
  <c r="A1034" i="1"/>
  <c r="B1035" i="1"/>
  <c r="C1031" i="7" l="1"/>
  <c r="A1032" i="7" s="1"/>
  <c r="B1031" i="7"/>
  <c r="D1031" i="7" s="1"/>
  <c r="Y1035" i="1"/>
  <c r="A1035" i="1"/>
  <c r="B1036" i="1"/>
  <c r="B1032" i="7" l="1"/>
  <c r="D1032" i="7" s="1"/>
  <c r="C1032" i="7"/>
  <c r="A1033" i="7" s="1"/>
  <c r="Y1036" i="1"/>
  <c r="B1037" i="1"/>
  <c r="A1036" i="1"/>
  <c r="C1033" i="7" l="1"/>
  <c r="A1034" i="7" s="1"/>
  <c r="B1033" i="7"/>
  <c r="D1033" i="7" s="1"/>
  <c r="A1037" i="1"/>
  <c r="Y1037" i="1"/>
  <c r="B1038" i="1"/>
  <c r="C1034" i="7" l="1"/>
  <c r="A1035" i="7" s="1"/>
  <c r="B1034" i="7"/>
  <c r="D1034" i="7" s="1"/>
  <c r="Y1038" i="1"/>
  <c r="A1038" i="1"/>
  <c r="B1039" i="1"/>
  <c r="B1035" i="7" l="1"/>
  <c r="D1035" i="7" s="1"/>
  <c r="C1035" i="7"/>
  <c r="A1036" i="7" s="1"/>
  <c r="Y1039" i="1"/>
  <c r="B1040" i="1"/>
  <c r="A1039" i="1"/>
  <c r="C1036" i="7" l="1"/>
  <c r="A1037" i="7" s="1"/>
  <c r="B1036" i="7"/>
  <c r="D1036" i="7" s="1"/>
  <c r="Y1040" i="1"/>
  <c r="B1041" i="1"/>
  <c r="A1040" i="1"/>
  <c r="C1037" i="7" l="1"/>
  <c r="A1038" i="7" s="1"/>
  <c r="B1037" i="7"/>
  <c r="D1037" i="7" s="1"/>
  <c r="A1041" i="1"/>
  <c r="Y1041" i="1"/>
  <c r="B1042" i="1"/>
  <c r="B1038" i="7" l="1"/>
  <c r="D1038" i="7" s="1"/>
  <c r="C1038" i="7"/>
  <c r="A1039" i="7" s="1"/>
  <c r="B1043" i="1"/>
  <c r="A1042" i="1"/>
  <c r="Y1042" i="1"/>
  <c r="B1039" i="7" l="1"/>
  <c r="D1039" i="7" s="1"/>
  <c r="C1039" i="7"/>
  <c r="A1040" i="7" s="1"/>
  <c r="Y1043" i="1"/>
  <c r="B1044" i="1"/>
  <c r="A1043" i="1"/>
  <c r="C1040" i="7" l="1"/>
  <c r="A1041" i="7" s="1"/>
  <c r="B1040" i="7"/>
  <c r="D1040" i="7" s="1"/>
  <c r="B1045" i="1"/>
  <c r="A1044" i="1"/>
  <c r="Y1044" i="1"/>
  <c r="B1041" i="7" l="1"/>
  <c r="D1041" i="7" s="1"/>
  <c r="C1041" i="7"/>
  <c r="A1042" i="7" s="1"/>
  <c r="B1046" i="1"/>
  <c r="Y1045" i="1"/>
  <c r="A1045" i="1"/>
  <c r="C1042" i="7" l="1"/>
  <c r="A1043" i="7" s="1"/>
  <c r="B1042" i="7"/>
  <c r="D1042" i="7" s="1"/>
  <c r="A1046" i="1"/>
  <c r="Y1046" i="1"/>
  <c r="B1047" i="1"/>
  <c r="C1043" i="7" l="1"/>
  <c r="A1044" i="7" s="1"/>
  <c r="B1043" i="7"/>
  <c r="D1043" i="7" s="1"/>
  <c r="A1047" i="1"/>
  <c r="B1048" i="1"/>
  <c r="Y1047" i="1"/>
  <c r="B1044" i="7" l="1"/>
  <c r="D1044" i="7" s="1"/>
  <c r="C1044" i="7"/>
  <c r="A1045" i="7" s="1"/>
  <c r="Y1048" i="1"/>
  <c r="A1048" i="1"/>
  <c r="B1049" i="1"/>
  <c r="C1045" i="7" l="1"/>
  <c r="A1046" i="7" s="1"/>
  <c r="B1045" i="7"/>
  <c r="D1045" i="7" s="1"/>
  <c r="Y1049" i="1"/>
  <c r="A1049" i="1"/>
  <c r="B1050" i="1"/>
  <c r="C1046" i="7" l="1"/>
  <c r="A1047" i="7" s="1"/>
  <c r="B1046" i="7"/>
  <c r="D1046" i="7" s="1"/>
  <c r="Y1050" i="1"/>
  <c r="A1050" i="1"/>
  <c r="B1051" i="1"/>
  <c r="B1047" i="7" l="1"/>
  <c r="D1047" i="7" s="1"/>
  <c r="C1047" i="7"/>
  <c r="A1048" i="7" s="1"/>
  <c r="A1051" i="1"/>
  <c r="Y1051" i="1"/>
  <c r="B1052" i="1"/>
  <c r="C1048" i="7" l="1"/>
  <c r="A1049" i="7" s="1"/>
  <c r="B1048" i="7"/>
  <c r="D1048" i="7" s="1"/>
  <c r="A1052" i="1"/>
  <c r="Y1052" i="1"/>
  <c r="B1053" i="1"/>
  <c r="C1049" i="7" l="1"/>
  <c r="A1050" i="7" s="1"/>
  <c r="B1049" i="7"/>
  <c r="D1049" i="7" s="1"/>
  <c r="Y1053" i="1"/>
  <c r="A1053" i="1"/>
  <c r="B1054" i="1"/>
  <c r="B1050" i="7" l="1"/>
  <c r="D1050" i="7" s="1"/>
  <c r="C1050" i="7"/>
  <c r="A1051" i="7" s="1"/>
  <c r="Y1054" i="1"/>
  <c r="B1055" i="1"/>
  <c r="A1054" i="1"/>
  <c r="C1051" i="7" l="1"/>
  <c r="A1052" i="7" s="1"/>
  <c r="B1051" i="7"/>
  <c r="D1051" i="7" s="1"/>
  <c r="Y1055" i="1"/>
  <c r="B1056" i="1"/>
  <c r="A1055" i="1"/>
  <c r="C1052" i="7" l="1"/>
  <c r="A1053" i="7" s="1"/>
  <c r="B1052" i="7"/>
  <c r="D1052" i="7" s="1"/>
  <c r="Y1056" i="1"/>
  <c r="A1056" i="1"/>
  <c r="B1057" i="1"/>
  <c r="B1053" i="7" l="1"/>
  <c r="D1053" i="7" s="1"/>
  <c r="C1053" i="7"/>
  <c r="A1054" i="7" s="1"/>
  <c r="A1057" i="1"/>
  <c r="Y1057" i="1"/>
  <c r="B1058" i="1"/>
  <c r="C1054" i="7" l="1"/>
  <c r="A1055" i="7" s="1"/>
  <c r="B1054" i="7"/>
  <c r="D1054" i="7" s="1"/>
  <c r="A1058" i="1"/>
  <c r="Y1058" i="1"/>
  <c r="B1059" i="1"/>
  <c r="C1055" i="7" l="1"/>
  <c r="A1056" i="7" s="1"/>
  <c r="B1055" i="7"/>
  <c r="D1055" i="7" s="1"/>
  <c r="Y1059" i="1"/>
  <c r="A1059" i="1"/>
  <c r="B1060" i="1"/>
  <c r="B1056" i="7" l="1"/>
  <c r="D1056" i="7" s="1"/>
  <c r="C1056" i="7"/>
  <c r="A1057" i="7" s="1"/>
  <c r="Y1060" i="1"/>
  <c r="B1061" i="1"/>
  <c r="A1060" i="1"/>
  <c r="C1057" i="7" l="1"/>
  <c r="A1058" i="7" s="1"/>
  <c r="B1057" i="7"/>
  <c r="D1057" i="7" s="1"/>
  <c r="Y1061" i="1"/>
  <c r="B1062" i="1"/>
  <c r="A1061" i="1"/>
  <c r="B1058" i="7" l="1"/>
  <c r="D1058" i="7" s="1"/>
  <c r="C1058" i="7"/>
  <c r="A1059" i="7" s="1"/>
  <c r="Y1062" i="1"/>
  <c r="A1062" i="1"/>
  <c r="B1063" i="1"/>
  <c r="B1059" i="7" l="1"/>
  <c r="D1059" i="7" s="1"/>
  <c r="C1059" i="7"/>
  <c r="A1060" i="7" s="1"/>
  <c r="Y1063" i="1"/>
  <c r="A1063" i="1"/>
  <c r="B1064" i="1"/>
  <c r="C1060" i="7" l="1"/>
  <c r="A1061" i="7" s="1"/>
  <c r="B1060" i="7"/>
  <c r="D1060" i="7" s="1"/>
  <c r="Y1064" i="1"/>
  <c r="A1064" i="1"/>
  <c r="B1065" i="1"/>
  <c r="C1061" i="7" l="1"/>
  <c r="A1062" i="7" s="1"/>
  <c r="B1061" i="7"/>
  <c r="D1061" i="7" s="1"/>
  <c r="Y1065" i="1"/>
  <c r="A1065" i="1"/>
  <c r="B1066" i="1"/>
  <c r="B1062" i="7" l="1"/>
  <c r="D1062" i="7" s="1"/>
  <c r="C1062" i="7"/>
  <c r="A1063" i="7" s="1"/>
  <c r="Y1066" i="1"/>
  <c r="A1066" i="1"/>
  <c r="B1067" i="1"/>
  <c r="C1063" i="7" l="1"/>
  <c r="A1064" i="7" s="1"/>
  <c r="B1063" i="7"/>
  <c r="D1063" i="7" s="1"/>
  <c r="M1067" i="1"/>
  <c r="Z1067" i="1" s="1"/>
  <c r="Y1067" i="1"/>
  <c r="A1067" i="1"/>
  <c r="B1068" i="1"/>
  <c r="E1067" i="1"/>
  <c r="F1067" i="1" s="1"/>
  <c r="P1067" i="1" s="1"/>
  <c r="C1064" i="7" l="1"/>
  <c r="A1065" i="7" s="1"/>
  <c r="B1064" i="7"/>
  <c r="D1064" i="7" s="1"/>
  <c r="A1068" i="1"/>
  <c r="B1069" i="1"/>
  <c r="Y1068" i="1"/>
  <c r="B1065" i="7" l="1"/>
  <c r="D1065" i="7" s="1"/>
  <c r="C1065" i="7"/>
  <c r="A1066" i="7" s="1"/>
  <c r="Y1069" i="1"/>
  <c r="A1069" i="1"/>
  <c r="B1070" i="1"/>
  <c r="C1066" i="7" l="1"/>
  <c r="A1067" i="7" s="1"/>
  <c r="B1066" i="7"/>
  <c r="D1066" i="7" s="1"/>
  <c r="B1071" i="1"/>
  <c r="A1070" i="1"/>
  <c r="Y1070" i="1"/>
  <c r="E1070" i="1"/>
  <c r="F1070" i="1" s="1"/>
  <c r="P1070" i="1" s="1"/>
  <c r="M1070" i="1"/>
  <c r="Z1070" i="1" s="1"/>
  <c r="C1067" i="7" l="1"/>
  <c r="A1068" i="7" s="1"/>
  <c r="B1067" i="7"/>
  <c r="D1067" i="7" s="1"/>
  <c r="B1072" i="1"/>
  <c r="Y1071" i="1"/>
  <c r="A1071" i="1"/>
  <c r="B1068" i="7" l="1"/>
  <c r="D1068" i="7" s="1"/>
  <c r="C1068" i="7"/>
  <c r="A1069" i="7" s="1"/>
  <c r="A1072" i="1"/>
  <c r="B1073" i="1"/>
  <c r="Y1072" i="1"/>
  <c r="C1069" i="7" l="1"/>
  <c r="A1070" i="7" s="1"/>
  <c r="B1069" i="7"/>
  <c r="D1069" i="7" s="1"/>
  <c r="Y1073" i="1"/>
  <c r="A1073" i="1"/>
  <c r="B1074" i="1"/>
  <c r="C1070" i="7" l="1"/>
  <c r="A1071" i="7" s="1"/>
  <c r="B1070" i="7"/>
  <c r="D1070" i="7" s="1"/>
  <c r="Y1074" i="1"/>
  <c r="A1074" i="1"/>
  <c r="B1075" i="1"/>
  <c r="B1071" i="7" l="1"/>
  <c r="D1071" i="7" s="1"/>
  <c r="C1071" i="7"/>
  <c r="A1072" i="7" s="1"/>
  <c r="A1075" i="1"/>
  <c r="B1076" i="1"/>
  <c r="Y1075" i="1"/>
  <c r="C1072" i="7" l="1"/>
  <c r="A1073" i="7" s="1"/>
  <c r="B1072" i="7"/>
  <c r="D1072" i="7" s="1"/>
  <c r="Y1076" i="1"/>
  <c r="B1077" i="1"/>
  <c r="A1076" i="1"/>
  <c r="C1073" i="7" l="1"/>
  <c r="A1074" i="7" s="1"/>
  <c r="B1073" i="7"/>
  <c r="D1073" i="7" s="1"/>
  <c r="A1077" i="1"/>
  <c r="Y1077" i="1"/>
  <c r="B1078" i="1"/>
  <c r="B1074" i="7" l="1"/>
  <c r="D1074" i="7" s="1"/>
  <c r="C1074" i="7"/>
  <c r="A1075" i="7" s="1"/>
  <c r="A1078" i="1"/>
  <c r="B1079" i="1"/>
  <c r="Y1078" i="1"/>
  <c r="C1075" i="7" l="1"/>
  <c r="A1076" i="7" s="1"/>
  <c r="B1075" i="7"/>
  <c r="D1075" i="7" s="1"/>
  <c r="Y1079" i="1"/>
  <c r="B1080" i="1"/>
  <c r="A1079" i="1"/>
  <c r="C1076" i="7" l="1"/>
  <c r="A1077" i="7" s="1"/>
  <c r="B1076" i="7"/>
  <c r="D1076" i="7" s="1"/>
  <c r="B1081" i="1"/>
  <c r="A1080" i="1"/>
  <c r="Y1080" i="1"/>
  <c r="B1077" i="7" l="1"/>
  <c r="D1077" i="7" s="1"/>
  <c r="C1077" i="7"/>
  <c r="A1078" i="7" s="1"/>
  <c r="Y1081" i="1"/>
  <c r="B1082" i="1"/>
  <c r="A1081" i="1"/>
  <c r="C1078" i="7" l="1"/>
  <c r="A1079" i="7" s="1"/>
  <c r="B1078" i="7"/>
  <c r="D1078" i="7" s="1"/>
  <c r="A1082" i="1"/>
  <c r="Y1082" i="1"/>
  <c r="B1083" i="1"/>
  <c r="C1079" i="7" l="1"/>
  <c r="A1080" i="7" s="1"/>
  <c r="B1079" i="7"/>
  <c r="D1079" i="7" s="1"/>
  <c r="B1084" i="1"/>
  <c r="Y1083" i="1"/>
  <c r="A1083" i="1"/>
  <c r="B1080" i="7" l="1"/>
  <c r="D1080" i="7" s="1"/>
  <c r="C1080" i="7"/>
  <c r="A1081" i="7" s="1"/>
  <c r="B1085" i="1"/>
  <c r="A1084" i="1"/>
  <c r="Y1084" i="1"/>
  <c r="C1081" i="7" l="1"/>
  <c r="A1082" i="7" s="1"/>
  <c r="B1081" i="7"/>
  <c r="D1081" i="7" s="1"/>
  <c r="A1085" i="1"/>
  <c r="B1086" i="1"/>
  <c r="Y1085" i="1"/>
  <c r="C1082" i="7" l="1"/>
  <c r="A1083" i="7" s="1"/>
  <c r="B1082" i="7"/>
  <c r="D1082" i="7" s="1"/>
  <c r="A1086" i="1"/>
  <c r="Y1086" i="1"/>
  <c r="B1087" i="1"/>
  <c r="B1083" i="7" l="1"/>
  <c r="D1083" i="7" s="1"/>
  <c r="C1083" i="7"/>
  <c r="A1084" i="7" s="1"/>
  <c r="Y1087" i="1"/>
  <c r="A1087" i="1"/>
  <c r="B1088" i="1"/>
  <c r="C1084" i="7" l="1"/>
  <c r="A1085" i="7" s="1"/>
  <c r="B1084" i="7"/>
  <c r="D1084" i="7" s="1"/>
  <c r="B1089" i="1"/>
  <c r="Y1088" i="1"/>
  <c r="A1088" i="1"/>
  <c r="C1085" i="7" l="1"/>
  <c r="A1086" i="7" s="1"/>
  <c r="B1085" i="7"/>
  <c r="D1085" i="7" s="1"/>
  <c r="Y1089" i="1"/>
  <c r="B1090" i="1"/>
  <c r="A1089" i="1"/>
  <c r="B1086" i="7" l="1"/>
  <c r="D1086" i="7" s="1"/>
  <c r="C1086" i="7"/>
  <c r="A1087" i="7" s="1"/>
  <c r="A1090" i="1"/>
  <c r="Y1090" i="1"/>
  <c r="B1091" i="1"/>
  <c r="C1087" i="7" l="1"/>
  <c r="A1088" i="7" s="1"/>
  <c r="B1087" i="7"/>
  <c r="D1087" i="7" s="1"/>
  <c r="B1092" i="1"/>
  <c r="Y1091" i="1"/>
  <c r="A1091" i="1"/>
  <c r="C1088" i="7" l="1"/>
  <c r="A1089" i="7" s="1"/>
  <c r="B1088" i="7"/>
  <c r="D1088" i="7" s="1"/>
  <c r="Y1092" i="1"/>
  <c r="M1092" i="1"/>
  <c r="Z1092" i="1" s="1"/>
  <c r="B1093" i="1"/>
  <c r="E1092" i="1"/>
  <c r="F1092" i="1" s="1"/>
  <c r="P1092" i="1" s="1"/>
  <c r="A1092" i="1"/>
  <c r="B1089" i="7" l="1"/>
  <c r="D1089" i="7" s="1"/>
  <c r="C1089" i="7"/>
  <c r="A1090" i="7" s="1"/>
  <c r="E1093" i="1"/>
  <c r="F1093" i="1" s="1"/>
  <c r="P1093" i="1" s="1"/>
  <c r="A1093" i="1"/>
  <c r="Y1093" i="1"/>
  <c r="M1093" i="1"/>
  <c r="Z1093" i="1" s="1"/>
  <c r="B1094" i="1"/>
  <c r="C1090" i="7" l="1"/>
  <c r="A1091" i="7" s="1"/>
  <c r="B1090" i="7"/>
  <c r="D1090" i="7" s="1"/>
  <c r="B1095" i="1"/>
  <c r="A1094" i="1"/>
  <c r="Y1094" i="1"/>
  <c r="C1091" i="7" l="1"/>
  <c r="A1092" i="7" s="1"/>
  <c r="B1091" i="7"/>
  <c r="D1091" i="7" s="1"/>
  <c r="M1095" i="1"/>
  <c r="Z1095" i="1" s="1"/>
  <c r="E1095" i="1"/>
  <c r="F1095" i="1" s="1"/>
  <c r="P1095" i="1" s="1"/>
  <c r="A1095" i="1"/>
  <c r="Y1095" i="1"/>
  <c r="B1096" i="1"/>
  <c r="B1092" i="7" l="1"/>
  <c r="D1092" i="7" s="1"/>
  <c r="C1092" i="7"/>
  <c r="A1093" i="7" s="1"/>
  <c r="A1096" i="1"/>
  <c r="E1096" i="1"/>
  <c r="F1096" i="1" s="1"/>
  <c r="P1096" i="1" s="1"/>
  <c r="Y1096" i="1"/>
  <c r="M1096" i="1"/>
  <c r="Z1096" i="1" s="1"/>
  <c r="B1097" i="1"/>
  <c r="C1093" i="7" l="1"/>
  <c r="A1094" i="7" s="1"/>
  <c r="B1093" i="7"/>
  <c r="D1093" i="7" s="1"/>
  <c r="A1097" i="1"/>
  <c r="B1098" i="1"/>
  <c r="Y1097" i="1"/>
  <c r="C1094" i="7" l="1"/>
  <c r="A1095" i="7" s="1"/>
  <c r="B1094" i="7"/>
  <c r="D1094" i="7" s="1"/>
  <c r="B1099" i="1"/>
  <c r="A1098" i="1"/>
  <c r="Y1098" i="1"/>
  <c r="B1095" i="7" l="1"/>
  <c r="D1095" i="7" s="1"/>
  <c r="C1095" i="7"/>
  <c r="A1096" i="7" s="1"/>
  <c r="A1099" i="1"/>
  <c r="B1100" i="1"/>
  <c r="Y1099" i="1"/>
  <c r="C1096" i="7" l="1"/>
  <c r="A1097" i="7" s="1"/>
  <c r="B1096" i="7"/>
  <c r="D1096" i="7" s="1"/>
  <c r="Y1100" i="1"/>
  <c r="A1100" i="1"/>
  <c r="B1101" i="1"/>
  <c r="C1097" i="7" l="1"/>
  <c r="A1098" i="7" s="1"/>
  <c r="B1097" i="7"/>
  <c r="D1097" i="7" s="1"/>
  <c r="Y1101" i="1"/>
  <c r="A1101" i="1"/>
  <c r="B1102" i="1"/>
  <c r="B1098" i="7" l="1"/>
  <c r="D1098" i="7" s="1"/>
  <c r="C1098" i="7"/>
  <c r="A1099" i="7" s="1"/>
  <c r="A1102" i="1"/>
  <c r="B1103" i="1"/>
  <c r="Y1102" i="1"/>
  <c r="C1099" i="7" l="1"/>
  <c r="A1100" i="7" s="1"/>
  <c r="B1099" i="7"/>
  <c r="D1099" i="7" s="1"/>
  <c r="Y1103" i="1"/>
  <c r="B1104" i="1"/>
  <c r="A1103" i="1"/>
  <c r="C1100" i="7" l="1"/>
  <c r="A1101" i="7" s="1"/>
  <c r="B1100" i="7"/>
  <c r="D1100" i="7" s="1"/>
  <c r="Y1104" i="1"/>
  <c r="B1105" i="1"/>
  <c r="A1104" i="1"/>
  <c r="C1101" i="7" l="1"/>
  <c r="A1102" i="7" s="1"/>
  <c r="B1101" i="7"/>
  <c r="D1101" i="7" s="1"/>
  <c r="B1106" i="1"/>
  <c r="Y1105" i="1"/>
  <c r="A1105" i="1"/>
  <c r="C1102" i="7" l="1"/>
  <c r="A1103" i="7" s="1"/>
  <c r="B1102" i="7"/>
  <c r="D1102" i="7" s="1"/>
  <c r="A1106" i="1"/>
  <c r="Y1106" i="1"/>
  <c r="B1107" i="1"/>
  <c r="B1103" i="7" l="1"/>
  <c r="C1103" i="7"/>
  <c r="A1104" i="7" s="1"/>
  <c r="D1103" i="7"/>
  <c r="Y1107" i="1"/>
  <c r="B1108" i="1"/>
  <c r="A1107" i="1"/>
  <c r="C1104" i="7" l="1"/>
  <c r="A1105" i="7" s="1"/>
  <c r="B1104" i="7"/>
  <c r="D1104" i="7" s="1"/>
  <c r="Y1108" i="1"/>
  <c r="B1109" i="1"/>
  <c r="A1108" i="1"/>
  <c r="C1105" i="7" l="1"/>
  <c r="A1106" i="7" s="1"/>
  <c r="B1105" i="7"/>
  <c r="D1105" i="7" s="1"/>
  <c r="Y1109" i="1"/>
  <c r="B1110" i="1"/>
  <c r="A1109" i="1"/>
  <c r="C1106" i="7" l="1"/>
  <c r="A1107" i="7" s="1"/>
  <c r="B1106" i="7"/>
  <c r="D1106" i="7" s="1"/>
  <c r="A1110" i="1"/>
  <c r="B1111" i="1"/>
  <c r="Y1110" i="1"/>
  <c r="C1107" i="7" l="1"/>
  <c r="A1108" i="7" s="1"/>
  <c r="B1107" i="7"/>
  <c r="D1107" i="7" s="1"/>
  <c r="Y1111" i="1"/>
  <c r="A1111" i="1"/>
  <c r="B1112" i="1"/>
  <c r="C1108" i="7" l="1"/>
  <c r="A1109" i="7" s="1"/>
  <c r="B1108" i="7"/>
  <c r="D1108" i="7" s="1"/>
  <c r="Y1112" i="1"/>
  <c r="B1113" i="1"/>
  <c r="A1112" i="1"/>
  <c r="B1109" i="7" l="1"/>
  <c r="D1109" i="7" s="1"/>
  <c r="C1109" i="7"/>
  <c r="A1110" i="7" s="1"/>
  <c r="B1114" i="1"/>
  <c r="Y1113" i="1"/>
  <c r="A1113" i="1"/>
  <c r="C1110" i="7" l="1"/>
  <c r="A1111" i="7" s="1"/>
  <c r="B1110" i="7"/>
  <c r="D1110" i="7" s="1"/>
  <c r="A1114" i="1"/>
  <c r="Y1114" i="1"/>
  <c r="B1115" i="1"/>
  <c r="C1111" i="7" l="1"/>
  <c r="A1112" i="7" s="1"/>
  <c r="B1111" i="7"/>
  <c r="D1111" i="7" s="1"/>
  <c r="A1115" i="1"/>
  <c r="Y1115" i="1"/>
  <c r="B1116" i="1"/>
  <c r="C1112" i="7" l="1"/>
  <c r="A1113" i="7" s="1"/>
  <c r="B1112" i="7"/>
  <c r="D1112" i="7" s="1"/>
  <c r="A1116" i="1"/>
  <c r="B1117" i="1"/>
  <c r="Y1116" i="1"/>
  <c r="C1113" i="7" l="1"/>
  <c r="A1114" i="7" s="1"/>
  <c r="B1113" i="7"/>
  <c r="D1113" i="7" s="1"/>
  <c r="B1118" i="1"/>
  <c r="Y1117" i="1"/>
  <c r="A1117" i="1"/>
  <c r="C1114" i="7" l="1"/>
  <c r="A1115" i="7" s="1"/>
  <c r="B1114" i="7"/>
  <c r="D1114" i="7" s="1"/>
  <c r="Y1118" i="1"/>
  <c r="A1118" i="1"/>
  <c r="B1119" i="1"/>
  <c r="C1115" i="7" l="1"/>
  <c r="A1116" i="7" s="1"/>
  <c r="B1115" i="7"/>
  <c r="D1115" i="7" s="1"/>
  <c r="Y1119" i="1"/>
  <c r="A1119" i="1"/>
  <c r="B1120" i="1"/>
  <c r="B1116" i="7" l="1"/>
  <c r="D1116" i="7" s="1"/>
  <c r="C1116" i="7"/>
  <c r="A1117" i="7" s="1"/>
  <c r="A1120" i="1"/>
  <c r="Y1120" i="1"/>
  <c r="B1121" i="1"/>
  <c r="C1117" i="7" l="1"/>
  <c r="A1118" i="7" s="1"/>
  <c r="B1117" i="7"/>
  <c r="D1117" i="7" s="1"/>
  <c r="A1121" i="1"/>
  <c r="Y1121" i="1"/>
  <c r="B1122" i="1"/>
  <c r="C1118" i="7" l="1"/>
  <c r="A1119" i="7" s="1"/>
  <c r="B1118" i="7"/>
  <c r="D1118" i="7" s="1"/>
  <c r="B1123" i="1"/>
  <c r="A1122" i="1"/>
  <c r="Y1122" i="1"/>
  <c r="C1119" i="7" l="1"/>
  <c r="A1120" i="7" s="1"/>
  <c r="B1119" i="7"/>
  <c r="D1119" i="7" s="1"/>
  <c r="B1124" i="1"/>
  <c r="Y1123" i="1"/>
  <c r="A1123" i="1"/>
  <c r="C1120" i="7" l="1"/>
  <c r="A1121" i="7" s="1"/>
  <c r="B1120" i="7"/>
  <c r="D1120" i="7" s="1"/>
  <c r="B1125" i="1"/>
  <c r="Y1124" i="1"/>
  <c r="A1124" i="1"/>
  <c r="C1121" i="7" l="1"/>
  <c r="A1122" i="7" s="1"/>
  <c r="B1121" i="7"/>
  <c r="D1121" i="7" s="1"/>
  <c r="A1125" i="1"/>
  <c r="Y1125" i="1"/>
  <c r="B1126" i="1"/>
  <c r="C1122" i="7" l="1"/>
  <c r="A1123" i="7" s="1"/>
  <c r="B1122" i="7"/>
  <c r="D1122" i="7" s="1"/>
  <c r="A1126" i="1"/>
  <c r="B1127" i="1"/>
  <c r="Y1126" i="1"/>
  <c r="C1123" i="7" l="1"/>
  <c r="A1124" i="7" s="1"/>
  <c r="B1123" i="7"/>
  <c r="D1123" i="7" s="1"/>
  <c r="B1128" i="1"/>
  <c r="Y1127" i="1"/>
  <c r="A1127" i="1"/>
  <c r="C1124" i="7" l="1"/>
  <c r="A1125" i="7" s="1"/>
  <c r="B1124" i="7"/>
  <c r="D1124" i="7" s="1"/>
  <c r="B1129" i="1"/>
  <c r="A1128" i="1"/>
  <c r="Y1128" i="1"/>
  <c r="C1125" i="7" l="1"/>
  <c r="A1126" i="7" s="1"/>
  <c r="B1125" i="7"/>
  <c r="D1125" i="7" s="1"/>
  <c r="A1129" i="1"/>
  <c r="B1130" i="1"/>
  <c r="Y1129" i="1"/>
  <c r="C1126" i="7" l="1"/>
  <c r="A1127" i="7" s="1"/>
  <c r="B1126" i="7"/>
  <c r="D1126" i="7" s="1"/>
  <c r="A1130" i="1"/>
  <c r="Y1130" i="1"/>
  <c r="B1131" i="1"/>
  <c r="B1127" i="7" l="1"/>
  <c r="D1127" i="7" s="1"/>
  <c r="C1127" i="7"/>
  <c r="A1128" i="7" s="1"/>
  <c r="B1132" i="1"/>
  <c r="A1131" i="1"/>
  <c r="Y1131" i="1"/>
  <c r="C1128" i="7" l="1"/>
  <c r="A1129" i="7" s="1"/>
  <c r="B1128" i="7"/>
  <c r="D1128" i="7" s="1"/>
  <c r="A1132" i="1"/>
  <c r="Y1132" i="1"/>
  <c r="B1133" i="1"/>
  <c r="C1129" i="7" l="1"/>
  <c r="A1130" i="7" s="1"/>
  <c r="B1129" i="7"/>
  <c r="D1129" i="7" s="1"/>
  <c r="A1133" i="1"/>
  <c r="Y1133" i="1"/>
  <c r="B1134" i="1"/>
  <c r="C1130" i="7" l="1"/>
  <c r="A1131" i="7" s="1"/>
  <c r="B1130" i="7"/>
  <c r="D1130" i="7" s="1"/>
  <c r="Y1134" i="1"/>
  <c r="B1135" i="1"/>
  <c r="A1134" i="1"/>
  <c r="C1131" i="7" l="1"/>
  <c r="A1132" i="7" s="1"/>
  <c r="B1131" i="7"/>
  <c r="D1131" i="7" s="1"/>
  <c r="A1135" i="1"/>
  <c r="Y1135" i="1"/>
  <c r="B1136" i="1"/>
  <c r="C1132" i="7" l="1"/>
  <c r="A1133" i="7" s="1"/>
  <c r="B1132" i="7"/>
  <c r="D1132" i="7" s="1"/>
  <c r="Y1136" i="1"/>
  <c r="B1137" i="1"/>
  <c r="A1136" i="1"/>
  <c r="C1133" i="7" l="1"/>
  <c r="A1134" i="7" s="1"/>
  <c r="B1133" i="7"/>
  <c r="D1133" i="7" s="1"/>
  <c r="Y1137" i="1"/>
  <c r="A1137" i="1"/>
  <c r="B1138" i="1"/>
  <c r="B1134" i="7" l="1"/>
  <c r="D1134" i="7" s="1"/>
  <c r="C1134" i="7"/>
  <c r="A1135" i="7" s="1"/>
  <c r="A1138" i="1"/>
  <c r="Y1138" i="1"/>
  <c r="B1139" i="1"/>
  <c r="C1135" i="7" l="1"/>
  <c r="A1136" i="7" s="1"/>
  <c r="B1135" i="7"/>
  <c r="D1135" i="7" s="1"/>
  <c r="A1139" i="1"/>
  <c r="B1140" i="1"/>
  <c r="Y1139" i="1"/>
  <c r="C1136" i="7" l="1"/>
  <c r="A1137" i="7" s="1"/>
  <c r="B1136" i="7"/>
  <c r="D1136" i="7" s="1"/>
  <c r="A1140" i="1"/>
  <c r="Y1140" i="1"/>
  <c r="B1141" i="1"/>
  <c r="C1137" i="7" l="1"/>
  <c r="A1138" i="7" s="1"/>
  <c r="B1137" i="7"/>
  <c r="D1137" i="7" s="1"/>
  <c r="A1141" i="1"/>
  <c r="B1142" i="1"/>
  <c r="Y1141" i="1"/>
  <c r="C1138" i="7" l="1"/>
  <c r="A1139" i="7" s="1"/>
  <c r="B1138" i="7"/>
  <c r="D1138" i="7" s="1"/>
  <c r="A1142" i="1"/>
  <c r="Y1142" i="1"/>
  <c r="B1143" i="1"/>
  <c r="C1139" i="7" l="1"/>
  <c r="A1140" i="7" s="1"/>
  <c r="B1139" i="7"/>
  <c r="D1139" i="7" s="1"/>
  <c r="A1143" i="1"/>
  <c r="Y1143" i="1"/>
  <c r="B1144" i="1"/>
  <c r="C1140" i="7" l="1"/>
  <c r="A1141" i="7" s="1"/>
  <c r="B1140" i="7"/>
  <c r="D1140" i="7" s="1"/>
  <c r="Y1144" i="1"/>
  <c r="B1145" i="1"/>
  <c r="A1144" i="1"/>
  <c r="C1141" i="7" l="1"/>
  <c r="A1142" i="7" s="1"/>
  <c r="B1141" i="7"/>
  <c r="D1141" i="7" s="1"/>
  <c r="A1145" i="1"/>
  <c r="Y1145" i="1"/>
  <c r="B1146" i="1"/>
  <c r="C1142" i="7" l="1"/>
  <c r="A1143" i="7" s="1"/>
  <c r="B1142" i="7"/>
  <c r="D1142" i="7" s="1"/>
  <c r="Y1146" i="1"/>
  <c r="A1146" i="1"/>
  <c r="B1147" i="1"/>
  <c r="C1143" i="7" l="1"/>
  <c r="A1144" i="7" s="1"/>
  <c r="B1143" i="7"/>
  <c r="D1143" i="7" s="1"/>
  <c r="Y1147" i="1"/>
  <c r="A1147" i="1"/>
  <c r="B1148" i="1"/>
  <c r="C1144" i="7" l="1"/>
  <c r="A1145" i="7" s="1"/>
  <c r="B1144" i="7"/>
  <c r="D1144" i="7" s="1"/>
  <c r="A1148" i="1"/>
  <c r="Y1148" i="1"/>
  <c r="B1149" i="1"/>
  <c r="B1145" i="7" l="1"/>
  <c r="D1145" i="7" s="1"/>
  <c r="C1145" i="7"/>
  <c r="A1146" i="7" s="1"/>
  <c r="A1149" i="1"/>
  <c r="B1150" i="1"/>
  <c r="Y1149" i="1"/>
  <c r="C1146" i="7" l="1"/>
  <c r="A1147" i="7" s="1"/>
  <c r="B1146" i="7"/>
  <c r="D1146" i="7" s="1"/>
  <c r="Y1150" i="1"/>
  <c r="B1151" i="1"/>
  <c r="A1150" i="1"/>
  <c r="C1147" i="7" l="1"/>
  <c r="A1148" i="7" s="1"/>
  <c r="B1147" i="7"/>
  <c r="D1147" i="7" s="1"/>
  <c r="Y1151" i="1"/>
  <c r="B1152" i="1"/>
  <c r="A1151" i="1"/>
  <c r="C1148" i="7" l="1"/>
  <c r="A1149" i="7" s="1"/>
  <c r="B1148" i="7"/>
  <c r="D1148" i="7" s="1"/>
  <c r="A1152" i="1"/>
  <c r="Y1152" i="1"/>
  <c r="B1153" i="1"/>
  <c r="Z1227" i="1"/>
  <c r="C1149" i="7" l="1"/>
  <c r="A1150" i="7" s="1"/>
  <c r="B1149" i="7"/>
  <c r="D1149" i="7" s="1"/>
  <c r="B1154" i="1"/>
  <c r="A1153" i="1"/>
  <c r="Y1153" i="1"/>
  <c r="Z1228" i="1"/>
  <c r="P1227" i="1"/>
  <c r="C1150" i="7" l="1"/>
  <c r="A1151" i="7" s="1"/>
  <c r="B1150" i="7"/>
  <c r="D1150" i="7" s="1"/>
  <c r="B1155" i="1"/>
  <c r="Y1154" i="1"/>
  <c r="A1154" i="1"/>
  <c r="Z1229" i="1"/>
  <c r="P1228" i="1"/>
  <c r="C1151" i="7" l="1"/>
  <c r="A1152" i="7" s="1"/>
  <c r="B1151" i="7"/>
  <c r="D1151" i="7" s="1"/>
  <c r="A1155" i="1"/>
  <c r="Y1155" i="1"/>
  <c r="B1156" i="1"/>
  <c r="Z1230" i="1"/>
  <c r="P1229" i="1"/>
  <c r="B1152" i="7" l="1"/>
  <c r="D1152" i="7" s="1"/>
  <c r="C1152" i="7"/>
  <c r="A1153" i="7" s="1"/>
  <c r="A1156" i="1"/>
  <c r="B1157" i="1"/>
  <c r="Y1156" i="1"/>
  <c r="Z1231" i="1"/>
  <c r="P1230" i="1"/>
  <c r="C1153" i="7" l="1"/>
  <c r="A1154" i="7" s="1"/>
  <c r="B1153" i="7"/>
  <c r="D1153" i="7" s="1"/>
  <c r="B1158" i="1"/>
  <c r="A1157" i="1"/>
  <c r="Y1157" i="1"/>
  <c r="P1231" i="1"/>
  <c r="C1154" i="7" l="1"/>
  <c r="A1155" i="7" s="1"/>
  <c r="B1154" i="7"/>
  <c r="D1154" i="7" s="1"/>
  <c r="B1159" i="1"/>
  <c r="Y1158" i="1"/>
  <c r="A1158" i="1"/>
  <c r="C1155" i="7" l="1"/>
  <c r="A1156" i="7" s="1"/>
  <c r="B1155" i="7"/>
  <c r="D1155" i="7" s="1"/>
  <c r="A1159" i="1"/>
  <c r="B1160" i="1"/>
  <c r="Y1159" i="1"/>
  <c r="C1156" i="7" l="1"/>
  <c r="A1157" i="7" s="1"/>
  <c r="B1156" i="7"/>
  <c r="D1156" i="7" s="1"/>
  <c r="A1160" i="1"/>
  <c r="B1161" i="1"/>
  <c r="Y1160" i="1"/>
  <c r="C1157" i="7" l="1"/>
  <c r="A1158" i="7" s="1"/>
  <c r="B1157" i="7"/>
  <c r="D1157" i="7" s="1"/>
  <c r="B1162" i="1"/>
  <c r="Y1161" i="1"/>
  <c r="A1161" i="1"/>
  <c r="C1158" i="7" l="1"/>
  <c r="A1159" i="7" s="1"/>
  <c r="B1158" i="7"/>
  <c r="D1158" i="7" s="1"/>
  <c r="A1162" i="1"/>
  <c r="Y1162" i="1"/>
  <c r="B1163" i="1"/>
  <c r="C1159" i="7" l="1"/>
  <c r="A1160" i="7" s="1"/>
  <c r="B1159" i="7"/>
  <c r="D1159" i="7" s="1"/>
  <c r="Y1163" i="1"/>
  <c r="A1163" i="1"/>
  <c r="B1164" i="1"/>
  <c r="B1160" i="7" l="1"/>
  <c r="C1160" i="7"/>
  <c r="A1161" i="7" s="1"/>
  <c r="D1160" i="7"/>
  <c r="A1164" i="1"/>
  <c r="B1165" i="1"/>
  <c r="Y1164" i="1"/>
  <c r="C1161" i="7" l="1"/>
  <c r="A1162" i="7" s="1"/>
  <c r="B1161" i="7"/>
  <c r="D1161" i="7" s="1"/>
  <c r="A1165" i="1"/>
  <c r="B1166" i="1"/>
  <c r="Y1165" i="1"/>
  <c r="C1162" i="7" l="1"/>
  <c r="A1163" i="7" s="1"/>
  <c r="B1162" i="7"/>
  <c r="D1162" i="7" s="1"/>
  <c r="A1166" i="1"/>
  <c r="Y1166" i="1"/>
  <c r="B1167" i="1"/>
  <c r="B1163" i="7" l="1"/>
  <c r="D1163" i="7" s="1"/>
  <c r="C1163" i="7"/>
  <c r="A1164" i="7" s="1"/>
  <c r="A1167" i="1"/>
  <c r="Y1167" i="1"/>
  <c r="B1168" i="1"/>
  <c r="C1164" i="7" l="1"/>
  <c r="A1165" i="7" s="1"/>
  <c r="B1164" i="7"/>
  <c r="D1164" i="7" s="1"/>
  <c r="A1168" i="1"/>
  <c r="Y1168" i="1"/>
  <c r="B1169" i="1"/>
  <c r="C1165" i="7" l="1"/>
  <c r="A1166" i="7" s="1"/>
  <c r="B1165" i="7"/>
  <c r="D1165" i="7" s="1"/>
  <c r="A1169" i="1"/>
  <c r="Y1169" i="1"/>
  <c r="B1170" i="1"/>
  <c r="C1166" i="7" l="1"/>
  <c r="A1167" i="7" s="1"/>
  <c r="B1166" i="7"/>
  <c r="D1166" i="7" s="1"/>
  <c r="Y1170" i="1"/>
  <c r="A1170" i="1"/>
  <c r="B1171" i="1"/>
  <c r="C1167" i="7" l="1"/>
  <c r="A1168" i="7" s="1"/>
  <c r="B1167" i="7"/>
  <c r="D1167" i="7" s="1"/>
  <c r="M1171" i="1"/>
  <c r="Z1171" i="1" s="1"/>
  <c r="E1171" i="1"/>
  <c r="F1171" i="1" s="1"/>
  <c r="P1171" i="1" s="1"/>
  <c r="A1171" i="1"/>
  <c r="B1172" i="1"/>
  <c r="Y1171" i="1"/>
  <c r="C1168" i="7" l="1"/>
  <c r="A1169" i="7" s="1"/>
  <c r="B1168" i="7"/>
  <c r="D1168" i="7" s="1"/>
  <c r="Y1172" i="1"/>
  <c r="A1172" i="1"/>
  <c r="E1172" i="1"/>
  <c r="B1173" i="1"/>
  <c r="M1172" i="1"/>
  <c r="Z1172" i="1" s="1"/>
  <c r="C1169" i="7" l="1"/>
  <c r="A1170" i="7" s="1"/>
  <c r="B1169" i="7"/>
  <c r="D1169" i="7" s="1"/>
  <c r="F1172" i="1"/>
  <c r="Y1173" i="1"/>
  <c r="A1173" i="1"/>
  <c r="M1173" i="1"/>
  <c r="Z1173" i="1" s="1"/>
  <c r="B1174" i="1"/>
  <c r="E1173" i="1"/>
  <c r="F1173" i="1" s="1"/>
  <c r="P1173" i="1" s="1"/>
  <c r="B1170" i="7" l="1"/>
  <c r="D1170" i="7" s="1"/>
  <c r="C1170" i="7"/>
  <c r="A1171" i="7" s="1"/>
  <c r="P1172" i="1"/>
  <c r="E1174" i="1"/>
  <c r="F1174" i="1" s="1"/>
  <c r="P1174" i="1" s="1"/>
  <c r="Y1174" i="1"/>
  <c r="A1174" i="1"/>
  <c r="M1174" i="1"/>
  <c r="Z1174" i="1" s="1"/>
  <c r="B1175" i="1"/>
  <c r="C1171" i="7" l="1"/>
  <c r="A1172" i="7" s="1"/>
  <c r="B1171" i="7"/>
  <c r="D1171" i="7" s="1"/>
  <c r="A1175" i="1"/>
  <c r="M1175" i="1"/>
  <c r="Z1175" i="1" s="1"/>
  <c r="Y1175" i="1"/>
  <c r="E1175" i="1"/>
  <c r="F1175" i="1" s="1"/>
  <c r="P1175" i="1" s="1"/>
  <c r="B1176" i="1"/>
  <c r="C1172" i="7" l="1"/>
  <c r="A1173" i="7" s="1"/>
  <c r="B1172" i="7"/>
  <c r="D1172" i="7" s="1"/>
  <c r="E1176" i="1"/>
  <c r="F1176" i="1" s="1"/>
  <c r="P1176" i="1" s="1"/>
  <c r="M1176" i="1"/>
  <c r="Z1176" i="1" s="1"/>
  <c r="A1176" i="1"/>
  <c r="Y1176" i="1"/>
  <c r="B1177" i="1"/>
  <c r="C1173" i="7" l="1"/>
  <c r="A1174" i="7" s="1"/>
  <c r="B1173" i="7"/>
  <c r="D1173" i="7" s="1"/>
  <c r="E1177" i="1"/>
  <c r="F1177" i="1" s="1"/>
  <c r="P1177" i="1" s="1"/>
  <c r="Y1177" i="1"/>
  <c r="B1178" i="1"/>
  <c r="A1177" i="1"/>
  <c r="M1177" i="1"/>
  <c r="Z1177" i="1" s="1"/>
  <c r="C1174" i="7" l="1"/>
  <c r="A1175" i="7" s="1"/>
  <c r="B1174" i="7"/>
  <c r="D1174" i="7" s="1"/>
  <c r="M1178" i="1"/>
  <c r="Z1178" i="1" s="1"/>
  <c r="E1178" i="1"/>
  <c r="F1178" i="1" s="1"/>
  <c r="P1178" i="1" s="1"/>
  <c r="B1179" i="1"/>
  <c r="A1178" i="1"/>
  <c r="Y1178" i="1"/>
  <c r="B1175" i="7" l="1"/>
  <c r="D1175" i="7" s="1"/>
  <c r="C1175" i="7"/>
  <c r="A1176" i="7" s="1"/>
  <c r="A1179" i="1"/>
  <c r="M1179" i="1"/>
  <c r="Z1179" i="1" s="1"/>
  <c r="E1179" i="1"/>
  <c r="F1179" i="1" s="1"/>
  <c r="P1179" i="1" s="1"/>
  <c r="Y1179" i="1"/>
  <c r="B1180" i="1"/>
  <c r="C1176" i="7" l="1"/>
  <c r="A1177" i="7" s="1"/>
  <c r="B1176" i="7"/>
  <c r="D1176" i="7" s="1"/>
  <c r="A1180" i="1"/>
  <c r="B1181" i="1"/>
  <c r="E1180" i="1"/>
  <c r="F1180" i="1" s="1"/>
  <c r="P1180" i="1" s="1"/>
  <c r="Y1180" i="1"/>
  <c r="M1180" i="1"/>
  <c r="Z1180" i="1" s="1"/>
  <c r="C1177" i="7" l="1"/>
  <c r="A1178" i="7" s="1"/>
  <c r="B1177" i="7"/>
  <c r="D1177" i="7" s="1"/>
  <c r="B1182" i="1"/>
  <c r="Y1181" i="1"/>
  <c r="A1181" i="1"/>
  <c r="M1181" i="1"/>
  <c r="Z1181" i="1" s="1"/>
  <c r="E1181" i="1"/>
  <c r="F1181" i="1" s="1"/>
  <c r="P1181" i="1" s="1"/>
  <c r="C1178" i="7" l="1"/>
  <c r="A1179" i="7" s="1"/>
  <c r="B1178" i="7"/>
  <c r="D1178" i="7" s="1"/>
  <c r="M1182" i="1"/>
  <c r="Z1182" i="1" s="1"/>
  <c r="Y1182" i="1"/>
  <c r="A1182" i="1"/>
  <c r="B1183" i="1"/>
  <c r="E1182" i="1"/>
  <c r="F1182" i="1" s="1"/>
  <c r="P1182" i="1" s="1"/>
  <c r="B1179" i="7" l="1"/>
  <c r="D1179" i="7" s="1"/>
  <c r="C1179" i="7"/>
  <c r="A1180" i="7" s="1"/>
  <c r="B1184" i="1"/>
  <c r="A1183" i="1"/>
  <c r="Y1183" i="1"/>
  <c r="E1183" i="1"/>
  <c r="F1183" i="1" s="1"/>
  <c r="P1183" i="1" s="1"/>
  <c r="M1183" i="1"/>
  <c r="Z1183" i="1" s="1"/>
  <c r="C1180" i="7" l="1"/>
  <c r="A1181" i="7" s="1"/>
  <c r="B1180" i="7"/>
  <c r="D1180" i="7" s="1"/>
  <c r="M1184" i="1"/>
  <c r="Z1184" i="1" s="1"/>
  <c r="E1184" i="1"/>
  <c r="F1184" i="1" s="1"/>
  <c r="P1184" i="1" s="1"/>
  <c r="A1184" i="1"/>
  <c r="B1185" i="1"/>
  <c r="Y1184" i="1"/>
  <c r="B1181" i="7" l="1"/>
  <c r="D1181" i="7" s="1"/>
  <c r="C1181" i="7"/>
  <c r="A1182" i="7" s="1"/>
  <c r="B1186" i="1"/>
  <c r="Y1185" i="1"/>
  <c r="M1185" i="1"/>
  <c r="Z1185" i="1" s="1"/>
  <c r="A1185" i="1"/>
  <c r="E1185" i="1"/>
  <c r="F1185" i="1" s="1"/>
  <c r="P1185" i="1" s="1"/>
  <c r="C1182" i="7" l="1"/>
  <c r="A1183" i="7" s="1"/>
  <c r="B1182" i="7"/>
  <c r="D1182" i="7" s="1"/>
  <c r="E1186" i="1"/>
  <c r="F1186" i="1" s="1"/>
  <c r="P1186" i="1" s="1"/>
  <c r="Y1186" i="1"/>
  <c r="A1186" i="1"/>
  <c r="B1187" i="1"/>
  <c r="M1186" i="1"/>
  <c r="Z1186" i="1" s="1"/>
  <c r="C1183" i="7" l="1"/>
  <c r="A1184" i="7" s="1"/>
  <c r="B1183" i="7"/>
  <c r="D1183" i="7" s="1"/>
  <c r="B1188" i="1"/>
  <c r="Y1187" i="1"/>
  <c r="A1187" i="1"/>
  <c r="E1187" i="1"/>
  <c r="F1187" i="1" s="1"/>
  <c r="P1187" i="1" s="1"/>
  <c r="M1187" i="1"/>
  <c r="Z1187" i="1" s="1"/>
  <c r="B1184" i="7" l="1"/>
  <c r="D1184" i="7" s="1"/>
  <c r="C1184" i="7"/>
  <c r="A1185" i="7" s="1"/>
  <c r="B1189" i="1"/>
  <c r="E1188" i="1"/>
  <c r="F1188" i="1" s="1"/>
  <c r="P1188" i="1" s="1"/>
  <c r="A1188" i="1"/>
  <c r="M1188" i="1"/>
  <c r="Z1188" i="1" s="1"/>
  <c r="Y1188" i="1"/>
  <c r="C1185" i="7" l="1"/>
  <c r="A1186" i="7" s="1"/>
  <c r="B1185" i="7"/>
  <c r="D1185" i="7" s="1"/>
  <c r="M1189" i="1"/>
  <c r="Z1189" i="1" s="1"/>
  <c r="E1189" i="1"/>
  <c r="F1189" i="1" s="1"/>
  <c r="P1189" i="1" s="1"/>
  <c r="Y1189" i="1"/>
  <c r="B1190" i="1"/>
  <c r="A1189" i="1"/>
  <c r="C1186" i="7" l="1"/>
  <c r="A1187" i="7" s="1"/>
  <c r="B1186" i="7"/>
  <c r="D1186" i="7" s="1"/>
  <c r="M1190" i="1"/>
  <c r="Z1190" i="1" s="1"/>
  <c r="B1191" i="1"/>
  <c r="E1190" i="1"/>
  <c r="A1190" i="1"/>
  <c r="Y1190" i="1"/>
  <c r="C1187" i="7" l="1"/>
  <c r="A1188" i="7" s="1"/>
  <c r="B1187" i="7"/>
  <c r="D1187" i="7" s="1"/>
  <c r="M1191" i="1"/>
  <c r="Z1191" i="1" s="1"/>
  <c r="B1192" i="1"/>
  <c r="A1191" i="1"/>
  <c r="Y1191" i="1"/>
  <c r="E1191" i="1"/>
  <c r="F1191" i="1" s="1"/>
  <c r="P1191" i="1" s="1"/>
  <c r="F1190" i="1"/>
  <c r="B1188" i="7" l="1"/>
  <c r="D1188" i="7" s="1"/>
  <c r="C1188" i="7"/>
  <c r="A1189" i="7" s="1"/>
  <c r="P1190" i="1"/>
  <c r="A1192" i="1"/>
  <c r="Y1192" i="1"/>
  <c r="M1192" i="1"/>
  <c r="Z1192" i="1" s="1"/>
  <c r="B1193" i="1"/>
  <c r="E1192" i="1"/>
  <c r="C1189" i="7" l="1"/>
  <c r="A1190" i="7" s="1"/>
  <c r="B1189" i="7"/>
  <c r="D1189" i="7" s="1"/>
  <c r="F1192" i="1"/>
  <c r="P1192" i="1" s="1"/>
  <c r="E1193" i="1"/>
  <c r="F1193" i="1" s="1"/>
  <c r="P1193" i="1" s="1"/>
  <c r="A1193" i="1"/>
  <c r="M1193" i="1"/>
  <c r="Z1193" i="1" s="1"/>
  <c r="B1194" i="1"/>
  <c r="Y1193" i="1"/>
  <c r="C1190" i="7" l="1"/>
  <c r="A1191" i="7" s="1"/>
  <c r="B1190" i="7"/>
  <c r="D1190" i="7" s="1"/>
  <c r="A1194" i="1"/>
  <c r="B1195" i="1"/>
  <c r="M1194" i="1"/>
  <c r="Z1194" i="1" s="1"/>
  <c r="E1194" i="1"/>
  <c r="F1194" i="1" s="1"/>
  <c r="P1194" i="1" s="1"/>
  <c r="Y1194" i="1"/>
  <c r="C1191" i="7" l="1"/>
  <c r="A1192" i="7" s="1"/>
  <c r="B1191" i="7"/>
  <c r="D1191" i="7" s="1"/>
  <c r="Y1195" i="1"/>
  <c r="M1195" i="1"/>
  <c r="Z1195" i="1" s="1"/>
  <c r="E1195" i="1"/>
  <c r="F1195" i="1" s="1"/>
  <c r="P1195" i="1" s="1"/>
  <c r="A1195" i="1"/>
  <c r="B1196" i="1"/>
  <c r="C1192" i="7" l="1"/>
  <c r="A1193" i="7" s="1"/>
  <c r="B1192" i="7"/>
  <c r="D1192" i="7" s="1"/>
  <c r="A1196" i="1"/>
  <c r="B1197" i="1"/>
  <c r="M1196" i="1"/>
  <c r="Z1196" i="1" s="1"/>
  <c r="Y1196" i="1"/>
  <c r="E1196" i="1"/>
  <c r="F1196" i="1" s="1"/>
  <c r="P1196" i="1" s="1"/>
  <c r="B1193" i="7" l="1"/>
  <c r="D1193" i="7" s="1"/>
  <c r="C1193" i="7"/>
  <c r="A1194" i="7" s="1"/>
  <c r="Y1197" i="1"/>
  <c r="M1197" i="1"/>
  <c r="Z1197" i="1" s="1"/>
  <c r="B1198" i="1"/>
  <c r="B1199" i="1" s="1"/>
  <c r="B1200" i="1" s="1"/>
  <c r="B1201" i="1" s="1"/>
  <c r="A1197" i="1"/>
  <c r="E1197" i="1"/>
  <c r="F1197" i="1" s="1"/>
  <c r="P1197" i="1" s="1"/>
  <c r="C1194" i="7" l="1"/>
  <c r="A1195" i="7" s="1"/>
  <c r="B1194" i="7"/>
  <c r="D1194" i="7" s="1"/>
  <c r="M1198" i="1"/>
  <c r="Z1198" i="1" s="1"/>
  <c r="E1198" i="1"/>
  <c r="F1198" i="1" s="1"/>
  <c r="P1198" i="1" s="1"/>
  <c r="A1198" i="1"/>
  <c r="Y1198" i="1"/>
  <c r="C1195" i="7" l="1"/>
  <c r="A1196" i="7" s="1"/>
  <c r="B1195" i="7"/>
  <c r="D1195" i="7" s="1"/>
  <c r="A1199" i="1"/>
  <c r="Y1199" i="1"/>
  <c r="C1196" i="7" l="1"/>
  <c r="A1197" i="7" s="1"/>
  <c r="B1196" i="7"/>
  <c r="D1196" i="7" s="1"/>
  <c r="A1200" i="1"/>
  <c r="Y1200" i="1"/>
  <c r="B1197" i="7" l="1"/>
  <c r="D1197" i="7" s="1"/>
  <c r="C1197" i="7"/>
  <c r="A1198" i="7" s="1"/>
  <c r="A1201" i="1"/>
  <c r="Y1201" i="1"/>
  <c r="B1202" i="1"/>
  <c r="C1198" i="7" l="1"/>
  <c r="A1199" i="7" s="1"/>
  <c r="B1198" i="7"/>
  <c r="D1198" i="7" s="1"/>
  <c r="A1202" i="1"/>
  <c r="B1203" i="1"/>
  <c r="Y1202" i="1"/>
  <c r="C1199" i="7" l="1"/>
  <c r="A1200" i="7" s="1"/>
  <c r="B1199" i="7"/>
  <c r="D1199" i="7" s="1"/>
  <c r="Y1203" i="1"/>
  <c r="A1203" i="1"/>
  <c r="B1204" i="1"/>
  <c r="C1200" i="7" l="1"/>
  <c r="A1201" i="7" s="1"/>
  <c r="B1200" i="7"/>
  <c r="D1200" i="7" s="1"/>
  <c r="Y1204" i="1"/>
  <c r="A1204" i="1"/>
  <c r="B1205" i="1"/>
  <c r="C1201" i="7" l="1"/>
  <c r="A1202" i="7" s="1"/>
  <c r="B1201" i="7"/>
  <c r="D1201" i="7" s="1"/>
  <c r="A1205" i="1"/>
  <c r="B1206" i="1"/>
  <c r="Y1205" i="1"/>
  <c r="B1202" i="7" l="1"/>
  <c r="D1202" i="7" s="1"/>
  <c r="C1202" i="7"/>
  <c r="A1203" i="7" s="1"/>
  <c r="Y1206" i="1"/>
  <c r="A1206" i="1"/>
  <c r="B1207" i="1"/>
  <c r="C1203" i="7" l="1"/>
  <c r="A1204" i="7" s="1"/>
  <c r="B1203" i="7"/>
  <c r="D1203" i="7" s="1"/>
  <c r="Y1207" i="1"/>
  <c r="B1208" i="1"/>
  <c r="A1207" i="1"/>
  <c r="C1204" i="7" l="1"/>
  <c r="A1205" i="7" s="1"/>
  <c r="B1204" i="7"/>
  <c r="D1204" i="7" s="1"/>
  <c r="Y1208" i="1"/>
  <c r="B1209" i="1"/>
  <c r="A1208" i="1"/>
  <c r="C1205" i="7" l="1"/>
  <c r="A1206" i="7" s="1"/>
  <c r="B1205" i="7"/>
  <c r="D1205" i="7" s="1"/>
  <c r="Y1209" i="1"/>
  <c r="B1210" i="1"/>
  <c r="A1209" i="1"/>
  <c r="B1206" i="7" l="1"/>
  <c r="D1206" i="7" s="1"/>
  <c r="C1206" i="7"/>
  <c r="A1207" i="7" s="1"/>
  <c r="Y1210" i="1"/>
  <c r="B1211" i="1"/>
  <c r="A1210" i="1"/>
  <c r="C1207" i="7" l="1"/>
  <c r="A1208" i="7" s="1"/>
  <c r="B1207" i="7"/>
  <c r="D1207" i="7" s="1"/>
  <c r="A1211" i="1"/>
  <c r="B1212" i="1"/>
  <c r="Y1211" i="1"/>
  <c r="C1208" i="7" l="1"/>
  <c r="A1209" i="7" s="1"/>
  <c r="B1208" i="7"/>
  <c r="D1208" i="7" s="1"/>
  <c r="Y1212" i="1"/>
  <c r="A1212" i="1"/>
  <c r="B1213" i="1"/>
  <c r="C1209" i="7" l="1"/>
  <c r="A1210" i="7" s="1"/>
  <c r="B1209" i="7"/>
  <c r="D1209" i="7" s="1"/>
  <c r="A1213" i="1"/>
  <c r="Y1213" i="1"/>
  <c r="B1214" i="1"/>
  <c r="C1210" i="7" l="1"/>
  <c r="A1211" i="7" s="1"/>
  <c r="B1210" i="7"/>
  <c r="D1210" i="7" s="1"/>
  <c r="A1214" i="1"/>
  <c r="B1215" i="1"/>
  <c r="Y1214" i="1"/>
  <c r="B1211" i="7" l="1"/>
  <c r="D1211" i="7" s="1"/>
  <c r="C1211" i="7"/>
  <c r="A1212" i="7" s="1"/>
  <c r="A1215" i="1"/>
  <c r="B1216" i="1"/>
  <c r="Y1215" i="1"/>
  <c r="C1212" i="7" l="1"/>
  <c r="A1213" i="7" s="1"/>
  <c r="B1212" i="7"/>
  <c r="D1212" i="7" s="1"/>
  <c r="Y1216" i="1"/>
  <c r="B1217" i="1"/>
  <c r="A1216" i="1"/>
  <c r="C1213" i="7" l="1"/>
  <c r="A1214" i="7" s="1"/>
  <c r="B1213" i="7"/>
  <c r="D1213" i="7" s="1"/>
  <c r="Y1217" i="1"/>
  <c r="B1218" i="1"/>
  <c r="A1217" i="1"/>
  <c r="C1214" i="7" l="1"/>
  <c r="A1215" i="7" s="1"/>
  <c r="B1214" i="7"/>
  <c r="D1214" i="7" s="1"/>
  <c r="Y1218" i="1"/>
  <c r="B1219" i="1"/>
  <c r="A1218" i="1"/>
  <c r="B1215" i="7" l="1"/>
  <c r="D1215" i="7" s="1"/>
  <c r="C1215" i="7"/>
  <c r="A1216" i="7" s="1"/>
  <c r="Y1219" i="1"/>
  <c r="B1220" i="1"/>
  <c r="A1219" i="1"/>
  <c r="C1216" i="7" l="1"/>
  <c r="A1217" i="7" s="1"/>
  <c r="B1216" i="7"/>
  <c r="D1216" i="7" s="1"/>
  <c r="A1220" i="1"/>
  <c r="B1221" i="1"/>
  <c r="Y1220" i="1"/>
  <c r="C1217" i="7" l="1"/>
  <c r="A1218" i="7" s="1"/>
  <c r="B1217" i="7"/>
  <c r="D1217" i="7" s="1"/>
  <c r="A1221" i="1"/>
  <c r="Y1221" i="1"/>
  <c r="B1222" i="1"/>
  <c r="C1218" i="7" l="1"/>
  <c r="A1219" i="7" s="1"/>
  <c r="B1218" i="7"/>
  <c r="D1218" i="7" s="1"/>
  <c r="Y1222" i="1"/>
  <c r="A1222" i="1"/>
  <c r="B1223" i="1"/>
  <c r="C1219" i="7" l="1"/>
  <c r="A1220" i="7" s="1"/>
  <c r="B1219" i="7"/>
  <c r="D1219" i="7" s="1"/>
  <c r="A1223" i="1"/>
  <c r="Y1223" i="1"/>
  <c r="B1224" i="1"/>
  <c r="B1220" i="7" l="1"/>
  <c r="D1220" i="7" s="1"/>
  <c r="C1220" i="7"/>
  <c r="A1221" i="7" s="1"/>
  <c r="Y1224" i="1"/>
  <c r="B1225" i="1"/>
  <c r="A1224" i="1"/>
  <c r="B1221" i="7" l="1"/>
  <c r="D1221" i="7" s="1"/>
  <c r="C1221" i="7"/>
  <c r="A1222" i="7" s="1"/>
  <c r="Y1225" i="1"/>
  <c r="B1226" i="1"/>
  <c r="A1225" i="1"/>
  <c r="C1222" i="7" l="1"/>
  <c r="A1223" i="7" s="1"/>
  <c r="B1222" i="7"/>
  <c r="D1222" i="7" s="1"/>
  <c r="B1227" i="1"/>
  <c r="Y1226" i="1"/>
  <c r="A1226" i="1"/>
  <c r="C1223" i="7" l="1"/>
  <c r="A1224" i="7" s="1"/>
  <c r="B1223" i="7"/>
  <c r="D1223" i="7" s="1"/>
  <c r="Y1227" i="1"/>
  <c r="B1228" i="1"/>
  <c r="A1227" i="1"/>
  <c r="B1224" i="7" l="1"/>
  <c r="D1224" i="7" s="1"/>
  <c r="C1224" i="7"/>
  <c r="A1225" i="7" s="1"/>
  <c r="A1228" i="1"/>
  <c r="B1229" i="1"/>
  <c r="Y1228" i="1"/>
  <c r="C1225" i="7" l="1"/>
  <c r="A1226" i="7" s="1"/>
  <c r="B1225" i="7"/>
  <c r="D1225" i="7" s="1"/>
  <c r="Y1229" i="1"/>
  <c r="B1230" i="1"/>
  <c r="A1229" i="1"/>
  <c r="C1226" i="7" l="1"/>
  <c r="A1227" i="7" s="1"/>
  <c r="B1226" i="7"/>
  <c r="D1226" i="7" s="1"/>
  <c r="B1231" i="1"/>
  <c r="Y1230" i="1"/>
  <c r="A1230" i="1"/>
  <c r="C1227" i="7" l="1"/>
  <c r="A1228" i="7" s="1"/>
  <c r="B1227" i="7"/>
  <c r="D1227" i="7" s="1"/>
  <c r="Y1231" i="1"/>
  <c r="A1231" i="1"/>
  <c r="B1232" i="1"/>
  <c r="C1228" i="7" l="1"/>
  <c r="A1229" i="7" s="1"/>
  <c r="B1228" i="7"/>
  <c r="D1228" i="7" s="1"/>
  <c r="E1232" i="1"/>
  <c r="F1232" i="1" s="1"/>
  <c r="P1232" i="1" s="1"/>
  <c r="M1232" i="1"/>
  <c r="Z1232" i="1" s="1"/>
  <c r="A1232" i="1"/>
  <c r="Y1232" i="1"/>
  <c r="B1233" i="1"/>
  <c r="B1234" i="1" s="1"/>
  <c r="B1235" i="1" s="1"/>
  <c r="B1236" i="1" s="1"/>
  <c r="B1229" i="7" l="1"/>
  <c r="D1229" i="7" s="1"/>
  <c r="C1229" i="7"/>
  <c r="A1230" i="7" s="1"/>
  <c r="Y1233" i="1"/>
  <c r="E1233" i="1"/>
  <c r="F1233" i="1" s="1"/>
  <c r="P1233" i="1" s="1"/>
  <c r="M1233" i="1"/>
  <c r="Z1233" i="1" s="1"/>
  <c r="A1233" i="1"/>
  <c r="C1230" i="7" l="1"/>
  <c r="A1231" i="7" s="1"/>
  <c r="B1230" i="7"/>
  <c r="D1230" i="7" s="1"/>
  <c r="Y1234" i="1"/>
  <c r="A1234" i="1"/>
  <c r="C1231" i="7" l="1"/>
  <c r="A1232" i="7" s="1"/>
  <c r="B1231" i="7"/>
  <c r="D1231" i="7" s="1"/>
  <c r="Y1235" i="1"/>
  <c r="A1235" i="1"/>
  <c r="C1232" i="7" l="1"/>
  <c r="A1233" i="7" s="1"/>
  <c r="B1232" i="7"/>
  <c r="D1232" i="7" s="1"/>
  <c r="Y1236" i="1"/>
  <c r="A1236" i="1"/>
  <c r="B1237" i="1"/>
  <c r="B1233" i="7" l="1"/>
  <c r="C1233" i="7"/>
  <c r="A1234" i="7" s="1"/>
  <c r="D1233" i="7"/>
  <c r="Y1237" i="1"/>
  <c r="A1237" i="1"/>
  <c r="B1238" i="1"/>
  <c r="C1234" i="7" l="1"/>
  <c r="A1235" i="7" s="1"/>
  <c r="B1234" i="7"/>
  <c r="D1234" i="7" s="1"/>
  <c r="A1238" i="1"/>
  <c r="Y1238" i="1"/>
  <c r="B1239" i="1"/>
  <c r="C1235" i="7" l="1"/>
  <c r="A1236" i="7" s="1"/>
  <c r="B1235" i="7"/>
  <c r="D1235" i="7" s="1"/>
  <c r="Y1239" i="1"/>
  <c r="A1239" i="1"/>
  <c r="B1240" i="1"/>
  <c r="C1236" i="7" l="1"/>
  <c r="A1237" i="7" s="1"/>
  <c r="B1236" i="7"/>
  <c r="D1236" i="7" s="1"/>
  <c r="A1240" i="1"/>
  <c r="B1241" i="1"/>
  <c r="Y1240" i="1"/>
  <c r="C1237" i="7" l="1"/>
  <c r="A1238" i="7" s="1"/>
  <c r="B1237" i="7"/>
  <c r="D1237" i="7" s="1"/>
  <c r="A1241" i="1"/>
  <c r="Y1241" i="1"/>
  <c r="B1242" i="1"/>
  <c r="B1238" i="7" l="1"/>
  <c r="D1238" i="7" s="1"/>
  <c r="C1238" i="7"/>
  <c r="A1239" i="7" s="1"/>
  <c r="A1242" i="1"/>
  <c r="B1243" i="1"/>
  <c r="Y1242" i="1"/>
  <c r="C1239" i="7" l="1"/>
  <c r="A1240" i="7" s="1"/>
  <c r="B1239" i="7"/>
  <c r="D1239" i="7" s="1"/>
  <c r="B1244" i="1"/>
  <c r="A1243" i="1"/>
  <c r="Y1243" i="1"/>
  <c r="C1240" i="7" l="1"/>
  <c r="A1241" i="7" s="1"/>
  <c r="B1240" i="7"/>
  <c r="D1240" i="7" s="1"/>
  <c r="A1244" i="1"/>
  <c r="B1245" i="1"/>
  <c r="Y1244" i="1"/>
  <c r="C1241" i="7" l="1"/>
  <c r="A1242" i="7" s="1"/>
  <c r="B1241" i="7"/>
  <c r="D1241" i="7" s="1"/>
  <c r="Y1245" i="1"/>
  <c r="B1246" i="1"/>
  <c r="A1245" i="1"/>
  <c r="C1242" i="7" l="1"/>
  <c r="A1243" i="7" s="1"/>
  <c r="B1242" i="7"/>
  <c r="D1242" i="7" s="1"/>
  <c r="A1246" i="1"/>
  <c r="Y1246" i="1"/>
  <c r="B1247" i="1"/>
  <c r="B1243" i="7" l="1"/>
  <c r="D1243" i="7" s="1"/>
  <c r="C1243" i="7"/>
  <c r="A1244" i="7" s="1"/>
  <c r="A1247" i="1"/>
  <c r="B1248" i="1"/>
  <c r="Y1247" i="1"/>
  <c r="C1244" i="7" l="1"/>
  <c r="A1245" i="7" s="1"/>
  <c r="B1244" i="7"/>
  <c r="D1244" i="7" s="1"/>
  <c r="A1248" i="1"/>
  <c r="Y1248" i="1"/>
  <c r="B1249" i="1"/>
  <c r="C1245" i="7" l="1"/>
  <c r="A1246" i="7" s="1"/>
  <c r="B1245" i="7"/>
  <c r="D1245" i="7" s="1"/>
  <c r="Y1249" i="1"/>
  <c r="B1250" i="1"/>
  <c r="A1249" i="1"/>
  <c r="C1246" i="7" l="1"/>
  <c r="A1247" i="7" s="1"/>
  <c r="B1246" i="7"/>
  <c r="D1246" i="7" s="1"/>
  <c r="Y1250" i="1"/>
  <c r="A1250" i="1"/>
  <c r="B1251" i="1"/>
  <c r="C1247" i="7" l="1"/>
  <c r="A1248" i="7" s="1"/>
  <c r="B1247" i="7"/>
  <c r="D1247" i="7" s="1"/>
  <c r="Y1251" i="1"/>
  <c r="B1252" i="1"/>
  <c r="A1251" i="1"/>
  <c r="C1248" i="7" l="1"/>
  <c r="A1249" i="7" s="1"/>
  <c r="B1248" i="7"/>
  <c r="D1248" i="7" s="1"/>
  <c r="Y1252" i="1"/>
  <c r="B1253" i="1"/>
  <c r="A1252" i="1"/>
  <c r="B1249" i="7" l="1"/>
  <c r="D1249" i="7" s="1"/>
  <c r="C1249" i="7"/>
  <c r="A1250" i="7" s="1"/>
  <c r="B1254" i="1"/>
  <c r="Y1253" i="1"/>
  <c r="A1253" i="1"/>
  <c r="C1250" i="7" l="1"/>
  <c r="A1251" i="7" s="1"/>
  <c r="B1250" i="7"/>
  <c r="D1250" i="7" s="1"/>
  <c r="A1254" i="1"/>
  <c r="Y1254" i="1"/>
  <c r="B1255" i="1"/>
  <c r="C1251" i="7" l="1"/>
  <c r="A1252" i="7" s="1"/>
  <c r="B1251" i="7"/>
  <c r="D1251" i="7" s="1"/>
  <c r="B1256" i="1"/>
  <c r="Y1255" i="1"/>
  <c r="A1255" i="1"/>
  <c r="C1252" i="7" l="1"/>
  <c r="A1253" i="7" s="1"/>
  <c r="B1252" i="7"/>
  <c r="D1252" i="7" s="1"/>
  <c r="A1256" i="1"/>
  <c r="Y1256" i="1"/>
  <c r="B1257" i="1"/>
  <c r="C1253" i="7" l="1"/>
  <c r="A1254" i="7" s="1"/>
  <c r="B1253" i="7"/>
  <c r="D1253" i="7" s="1"/>
  <c r="B1258" i="1"/>
  <c r="Y1257" i="1"/>
  <c r="A1257" i="1"/>
  <c r="C1254" i="7" l="1"/>
  <c r="A1255" i="7" s="1"/>
  <c r="B1254" i="7"/>
  <c r="D1254" i="7" s="1"/>
  <c r="B1259" i="1"/>
  <c r="Y1258" i="1"/>
  <c r="A1258" i="1"/>
  <c r="C1255" i="7" l="1"/>
  <c r="A1256" i="7" s="1"/>
  <c r="B1255" i="7"/>
  <c r="D1255" i="7" s="1"/>
  <c r="A1259" i="1"/>
  <c r="B1260" i="1"/>
  <c r="Y1259" i="1"/>
  <c r="C1256" i="7" l="1"/>
  <c r="A1257" i="7" s="1"/>
  <c r="B1256" i="7"/>
  <c r="D1256" i="7" s="1"/>
  <c r="A1260" i="1"/>
  <c r="B1261" i="1"/>
  <c r="Y1260" i="1"/>
  <c r="C1257" i="7" l="1"/>
  <c r="A1258" i="7" s="1"/>
  <c r="B1257" i="7"/>
  <c r="D1257" i="7" s="1"/>
  <c r="Y1261" i="1"/>
  <c r="B1262" i="1"/>
  <c r="A1261" i="1"/>
  <c r="C1258" i="7" l="1"/>
  <c r="A1259" i="7" s="1"/>
  <c r="B1258" i="7"/>
  <c r="D1258" i="7" s="1"/>
  <c r="Y1262" i="1"/>
  <c r="B1263" i="1"/>
  <c r="A1262" i="1"/>
  <c r="C1259" i="7" l="1"/>
  <c r="A1260" i="7" s="1"/>
  <c r="B1259" i="7"/>
  <c r="D1259" i="7" s="1"/>
  <c r="A1263" i="1"/>
  <c r="Y1263" i="1"/>
  <c r="B1264" i="1"/>
  <c r="C1260" i="7" l="1"/>
  <c r="A1261" i="7" s="1"/>
  <c r="B1260" i="7"/>
  <c r="D1260" i="7" s="1"/>
  <c r="B1265" i="1"/>
  <c r="Y1264" i="1"/>
  <c r="A1264" i="1"/>
  <c r="B1261" i="7" l="1"/>
  <c r="D1261" i="7" s="1"/>
  <c r="C1261" i="7"/>
  <c r="A1262" i="7" s="1"/>
  <c r="B1266" i="1"/>
  <c r="A1265" i="1"/>
  <c r="Y1265" i="1"/>
  <c r="C1262" i="7" l="1"/>
  <c r="A1263" i="7" s="1"/>
  <c r="B1262" i="7"/>
  <c r="D1262" i="7" s="1"/>
  <c r="Y1266" i="1"/>
  <c r="A1266" i="1"/>
  <c r="B1267" i="1"/>
  <c r="C1263" i="7" l="1"/>
  <c r="A1264" i="7" s="1"/>
  <c r="B1263" i="7"/>
  <c r="D1263" i="7" s="1"/>
  <c r="A1267" i="1"/>
  <c r="Y1267" i="1"/>
  <c r="B1268" i="1"/>
  <c r="C1264" i="7" l="1"/>
  <c r="A1265" i="7" s="1"/>
  <c r="B1264" i="7"/>
  <c r="D1264" i="7" s="1"/>
  <c r="Y1268" i="1"/>
  <c r="B1269" i="1"/>
  <c r="A1268" i="1"/>
  <c r="C1265" i="7" l="1"/>
  <c r="A1266" i="7" s="1"/>
  <c r="B1265" i="7"/>
  <c r="D1265" i="7" s="1"/>
  <c r="Y1269" i="1"/>
  <c r="A1269" i="1"/>
  <c r="B1270" i="1"/>
  <c r="C1266" i="7" l="1"/>
  <c r="A1267" i="7" s="1"/>
  <c r="B1266" i="7"/>
  <c r="D1266" i="7" s="1"/>
  <c r="Y1270" i="1"/>
  <c r="B1271" i="1"/>
  <c r="A1270" i="1"/>
  <c r="C1267" i="7" l="1"/>
  <c r="A1268" i="7" s="1"/>
  <c r="B1267" i="7"/>
  <c r="D1267" i="7" s="1"/>
  <c r="A1271" i="1"/>
  <c r="B1272" i="1"/>
  <c r="Y1271" i="1"/>
  <c r="C1268" i="7" l="1"/>
  <c r="A1269" i="7" s="1"/>
  <c r="B1268" i="7"/>
  <c r="D1268" i="7" s="1"/>
  <c r="B1273" i="1"/>
  <c r="Y1272" i="1"/>
  <c r="A1272" i="1"/>
  <c r="C1269" i="7" l="1"/>
  <c r="A1270" i="7" s="1"/>
  <c r="B1269" i="7"/>
  <c r="D1269" i="7" s="1"/>
  <c r="Y1273" i="1"/>
  <c r="A1273" i="1"/>
  <c r="B1274" i="1"/>
  <c r="C1270" i="7" l="1"/>
  <c r="A1271" i="7" s="1"/>
  <c r="B1270" i="7"/>
  <c r="D1270" i="7" s="1"/>
  <c r="A1274" i="1"/>
  <c r="B1275" i="1"/>
  <c r="Y1274" i="1"/>
  <c r="B1271" i="7" l="1"/>
  <c r="D1271" i="7" s="1"/>
  <c r="C1271" i="7"/>
  <c r="A1272" i="7" s="1"/>
  <c r="Y1275" i="1"/>
  <c r="A1275" i="1"/>
  <c r="B1276" i="1"/>
  <c r="C1272" i="7" l="1"/>
  <c r="A1273" i="7" s="1"/>
  <c r="B1272" i="7"/>
  <c r="D1272" i="7" s="1"/>
  <c r="Y1276" i="1"/>
  <c r="A1276" i="1"/>
  <c r="B1277" i="1"/>
  <c r="C1273" i="7" l="1"/>
  <c r="A1274" i="7" s="1"/>
  <c r="B1273" i="7"/>
  <c r="D1273" i="7" s="1"/>
  <c r="A1277" i="1"/>
  <c r="Y1277" i="1"/>
  <c r="B1278" i="1"/>
  <c r="C1274" i="7" l="1"/>
  <c r="A1275" i="7" s="1"/>
  <c r="B1274" i="7"/>
  <c r="D1274" i="7" s="1"/>
  <c r="Y1278" i="1"/>
  <c r="A1278" i="1"/>
  <c r="B1279" i="1"/>
  <c r="C1275" i="7" l="1"/>
  <c r="A1276" i="7" s="1"/>
  <c r="B1275" i="7"/>
  <c r="D1275" i="7" s="1"/>
  <c r="Y1279" i="1"/>
  <c r="A1279" i="1"/>
  <c r="B1280" i="1"/>
  <c r="C1276" i="7" l="1"/>
  <c r="A1277" i="7" s="1"/>
  <c r="B1276" i="7"/>
  <c r="D1276" i="7" s="1"/>
  <c r="A1280" i="1"/>
  <c r="Y1280" i="1"/>
  <c r="B1281" i="1"/>
  <c r="C1277" i="7" l="1"/>
  <c r="A1278" i="7" s="1"/>
  <c r="B1277" i="7"/>
  <c r="D1277" i="7" s="1"/>
  <c r="A1281" i="1"/>
  <c r="Y1281" i="1"/>
  <c r="B1282" i="1"/>
  <c r="C1278" i="7" l="1"/>
  <c r="A1279" i="7" s="1"/>
  <c r="B1278" i="7"/>
  <c r="D1278" i="7" s="1"/>
  <c r="Y1282" i="1"/>
  <c r="B1283" i="1"/>
  <c r="A1282" i="1"/>
  <c r="C1279" i="7" l="1"/>
  <c r="A1280" i="7" s="1"/>
  <c r="B1279" i="7"/>
  <c r="D1279" i="7" s="1"/>
  <c r="Y1283" i="1"/>
  <c r="A1283" i="1"/>
  <c r="B1284" i="1"/>
  <c r="C1280" i="7" l="1"/>
  <c r="A1281" i="7" s="1"/>
  <c r="B1280" i="7"/>
  <c r="D1280" i="7" s="1"/>
  <c r="Y1284" i="1"/>
  <c r="B1285" i="1"/>
  <c r="A1284" i="1"/>
  <c r="C1281" i="7" l="1"/>
  <c r="A1282" i="7" s="1"/>
  <c r="B1281" i="7"/>
  <c r="D1281" i="7" s="1"/>
  <c r="A1285" i="1"/>
  <c r="Y1285" i="1"/>
  <c r="B1286" i="1"/>
  <c r="C1282" i="7" l="1"/>
  <c r="A1283" i="7" s="1"/>
  <c r="B1282" i="7"/>
  <c r="D1282" i="7" s="1"/>
  <c r="A1286" i="1"/>
  <c r="B1287" i="1"/>
  <c r="Y1286" i="1"/>
  <c r="C1283" i="7" l="1"/>
  <c r="A1284" i="7" s="1"/>
  <c r="B1283" i="7"/>
  <c r="D1283" i="7" s="1"/>
  <c r="A1287" i="1"/>
  <c r="Y1287" i="1"/>
  <c r="B1288" i="1"/>
  <c r="C1284" i="7" l="1"/>
  <c r="A1285" i="7" s="1"/>
  <c r="B1284" i="7"/>
  <c r="D1284" i="7" s="1"/>
  <c r="Y1288" i="1"/>
  <c r="B1289" i="1"/>
  <c r="A1288" i="1"/>
  <c r="C1285" i="7" l="1"/>
  <c r="A1286" i="7" s="1"/>
  <c r="B1285" i="7"/>
  <c r="D1285" i="7" s="1"/>
  <c r="Y1289" i="1"/>
  <c r="A1289" i="1"/>
  <c r="B1290" i="1"/>
  <c r="B1286" i="7" l="1"/>
  <c r="D1286" i="7" s="1"/>
  <c r="C1286" i="7"/>
  <c r="A1287" i="7" s="1"/>
  <c r="B1291" i="1"/>
  <c r="Y1290" i="1"/>
  <c r="A1290" i="1"/>
  <c r="C1287" i="7" l="1"/>
  <c r="A1288" i="7" s="1"/>
  <c r="B1287" i="7"/>
  <c r="D1287" i="7" s="1"/>
  <c r="Y1291" i="1"/>
  <c r="A1291" i="1"/>
  <c r="B1292" i="1"/>
  <c r="C1288" i="7" l="1"/>
  <c r="A1289" i="7" s="1"/>
  <c r="B1288" i="7"/>
  <c r="D1288" i="7" s="1"/>
  <c r="B1293" i="1"/>
  <c r="Y1292" i="1"/>
  <c r="A1292" i="1"/>
  <c r="C1289" i="7" l="1"/>
  <c r="A1290" i="7" s="1"/>
  <c r="B1289" i="7"/>
  <c r="D1289" i="7" s="1"/>
  <c r="Y1293" i="1"/>
  <c r="A1293" i="1"/>
  <c r="B1294" i="1"/>
  <c r="C1290" i="7" l="1"/>
  <c r="A1291" i="7" s="1"/>
  <c r="B1290" i="7"/>
  <c r="D1290" i="7" s="1"/>
  <c r="B1295" i="1"/>
  <c r="A1294" i="1"/>
  <c r="Y1294" i="1"/>
  <c r="C1291" i="7" l="1"/>
  <c r="A1292" i="7" s="1"/>
  <c r="B1291" i="7"/>
  <c r="D1291" i="7" s="1"/>
  <c r="A1295" i="1"/>
  <c r="B1296" i="1"/>
  <c r="Y1295" i="1"/>
  <c r="B1292" i="7" l="1"/>
  <c r="D1292" i="7" s="1"/>
  <c r="C1292" i="7"/>
  <c r="A1293" i="7" s="1"/>
  <c r="A1296" i="1"/>
  <c r="Y1296" i="1"/>
  <c r="B1297" i="1"/>
  <c r="C1293" i="7" l="1"/>
  <c r="A1294" i="7" s="1"/>
  <c r="B1293" i="7"/>
  <c r="D1293" i="7" s="1"/>
  <c r="Y1297" i="1"/>
  <c r="B1298" i="1"/>
  <c r="A1297" i="1"/>
  <c r="C1294" i="7" l="1"/>
  <c r="A1295" i="7" s="1"/>
  <c r="B1294" i="7"/>
  <c r="D1294" i="7" s="1"/>
  <c r="Y1298" i="1"/>
  <c r="B1299" i="1"/>
  <c r="A1298" i="1"/>
  <c r="C1295" i="7" l="1"/>
  <c r="A1296" i="7" s="1"/>
  <c r="B1295" i="7"/>
  <c r="D1295" i="7" s="1"/>
  <c r="A1299" i="1"/>
  <c r="Y1299" i="1"/>
  <c r="B1300" i="1"/>
  <c r="C1296" i="7" l="1"/>
  <c r="A1297" i="7" s="1"/>
  <c r="B1296" i="7"/>
  <c r="D1296" i="7" s="1"/>
  <c r="A1300" i="1"/>
  <c r="Y1300" i="1"/>
  <c r="B1301" i="1"/>
  <c r="B1297" i="7" l="1"/>
  <c r="D1297" i="7" s="1"/>
  <c r="C1297" i="7"/>
  <c r="A1298" i="7" s="1"/>
  <c r="B1302" i="1"/>
  <c r="Y1301" i="1"/>
  <c r="A1301" i="1"/>
  <c r="C1298" i="7" l="1"/>
  <c r="A1299" i="7" s="1"/>
  <c r="B1298" i="7"/>
  <c r="D1298" i="7" s="1"/>
  <c r="Y1302" i="1"/>
  <c r="B1303" i="1"/>
  <c r="A1302" i="1"/>
  <c r="C1299" i="7" l="1"/>
  <c r="A1300" i="7" s="1"/>
  <c r="B1299" i="7"/>
  <c r="D1299" i="7" s="1"/>
  <c r="Y1303" i="1"/>
  <c r="B1304" i="1"/>
  <c r="A1303" i="1"/>
  <c r="C1300" i="7" l="1"/>
  <c r="A1301" i="7" s="1"/>
  <c r="B1300" i="7"/>
  <c r="D1300" i="7" s="1"/>
  <c r="A1304" i="1"/>
  <c r="Y1304" i="1"/>
  <c r="B1305" i="1"/>
  <c r="C1301" i="7" l="1"/>
  <c r="A1302" i="7" s="1"/>
  <c r="B1301" i="7"/>
  <c r="D1301" i="7" s="1"/>
  <c r="Y1305" i="1"/>
  <c r="B1306" i="1"/>
  <c r="A1305" i="1"/>
  <c r="C1302" i="7" l="1"/>
  <c r="A1303" i="7" s="1"/>
  <c r="B1302" i="7"/>
  <c r="D1302" i="7" s="1"/>
  <c r="B1307" i="1"/>
  <c r="Y1306" i="1"/>
  <c r="A1306" i="1"/>
  <c r="B1303" i="7" l="1"/>
  <c r="D1303" i="7" s="1"/>
  <c r="C1303" i="7"/>
  <c r="A1304" i="7" s="1"/>
  <c r="M1307" i="1"/>
  <c r="Z1307" i="1" s="1"/>
  <c r="E1307" i="1"/>
  <c r="F1307" i="1" s="1"/>
  <c r="P1307" i="1" s="1"/>
  <c r="A1307" i="1"/>
  <c r="Y1307" i="1"/>
  <c r="B1308" i="1"/>
  <c r="C1304" i="7" l="1"/>
  <c r="A1305" i="7" s="1"/>
  <c r="B1304" i="7"/>
  <c r="D1304" i="7" s="1"/>
  <c r="M1308" i="1"/>
  <c r="Z1308" i="1" s="1"/>
  <c r="B1309" i="1"/>
  <c r="E1308" i="1"/>
  <c r="F1308" i="1" s="1"/>
  <c r="P1308" i="1" s="1"/>
  <c r="A1308" i="1"/>
  <c r="Y1308" i="1"/>
  <c r="C1305" i="7" l="1"/>
  <c r="A1306" i="7" s="1"/>
  <c r="B1305" i="7"/>
  <c r="D1305" i="7" s="1"/>
  <c r="M1309" i="1"/>
  <c r="Z1309" i="1" s="1"/>
  <c r="B1310" i="1"/>
  <c r="E1309" i="1"/>
  <c r="F1309" i="1" s="1"/>
  <c r="P1309" i="1" s="1"/>
  <c r="A1309" i="1"/>
  <c r="Y1309" i="1"/>
  <c r="C1306" i="7" l="1"/>
  <c r="A1307" i="7" s="1"/>
  <c r="B1306" i="7"/>
  <c r="D1306" i="7" s="1"/>
  <c r="M1310" i="1"/>
  <c r="Z1310" i="1" s="1"/>
  <c r="A1310" i="1"/>
  <c r="E1310" i="1"/>
  <c r="F1310" i="1" s="1"/>
  <c r="P1310" i="1" s="1"/>
  <c r="Y1310" i="1"/>
  <c r="B1311" i="1"/>
  <c r="C1307" i="7" l="1"/>
  <c r="A1308" i="7" s="1"/>
  <c r="B1307" i="7"/>
  <c r="D1307" i="7" s="1"/>
  <c r="M1311" i="1"/>
  <c r="Z1311" i="1" s="1"/>
  <c r="B1312" i="1"/>
  <c r="A1311" i="1"/>
  <c r="Y1311" i="1"/>
  <c r="E1311" i="1"/>
  <c r="C1308" i="7" l="1"/>
  <c r="A1309" i="7" s="1"/>
  <c r="B1308" i="7"/>
  <c r="D1308" i="7" s="1"/>
  <c r="M1312" i="1"/>
  <c r="Z1312" i="1" s="1"/>
  <c r="Y1312" i="1"/>
  <c r="E1312" i="1"/>
  <c r="F1312" i="1" s="1"/>
  <c r="P1312" i="1" s="1"/>
  <c r="A1312" i="1"/>
  <c r="B1313" i="1"/>
  <c r="F1311" i="1"/>
  <c r="P1311" i="1" s="1"/>
  <c r="C1309" i="7" l="1"/>
  <c r="A1310" i="7" s="1"/>
  <c r="B1309" i="7"/>
  <c r="D1309" i="7" s="1"/>
  <c r="M1313" i="1"/>
  <c r="Z1313" i="1" s="1"/>
  <c r="A1313" i="1"/>
  <c r="Y1313" i="1"/>
  <c r="B1314" i="1"/>
  <c r="E1313" i="1"/>
  <c r="F1313" i="1" s="1"/>
  <c r="P1313" i="1" s="1"/>
  <c r="C1310" i="7" l="1"/>
  <c r="A1311" i="7" s="1"/>
  <c r="B1310" i="7"/>
  <c r="D1310" i="7" s="1"/>
  <c r="M1314" i="1"/>
  <c r="Z1314" i="1" s="1"/>
  <c r="B1315" i="1"/>
  <c r="A1314" i="1"/>
  <c r="E1314" i="1"/>
  <c r="F1314" i="1" s="1"/>
  <c r="P1314" i="1" s="1"/>
  <c r="Y1314" i="1"/>
  <c r="C1311" i="7" l="1"/>
  <c r="A1312" i="7" s="1"/>
  <c r="B1311" i="7"/>
  <c r="D1311" i="7" s="1"/>
  <c r="M1315" i="1"/>
  <c r="Z1315" i="1" s="1"/>
  <c r="Y1315" i="1"/>
  <c r="A1315" i="1"/>
  <c r="B1316" i="1"/>
  <c r="E1315" i="1"/>
  <c r="F1315" i="1" s="1"/>
  <c r="P1315" i="1" s="1"/>
  <c r="C1312" i="7" l="1"/>
  <c r="A1313" i="7" s="1"/>
  <c r="B1312" i="7"/>
  <c r="D1312" i="7" s="1"/>
  <c r="M1316" i="1"/>
  <c r="Z1316" i="1" s="1"/>
  <c r="A1316" i="1"/>
  <c r="E1316" i="1"/>
  <c r="F1316" i="1" s="1"/>
  <c r="P1316" i="1" s="1"/>
  <c r="Y1316" i="1"/>
  <c r="B1317" i="1"/>
  <c r="C1313" i="7" l="1"/>
  <c r="A1314" i="7" s="1"/>
  <c r="B1313" i="7"/>
  <c r="D1313" i="7" s="1"/>
  <c r="M1317" i="1"/>
  <c r="Z1317" i="1" s="1"/>
  <c r="E1317" i="1"/>
  <c r="F1317" i="1" s="1"/>
  <c r="P1317" i="1" s="1"/>
  <c r="B1318" i="1"/>
  <c r="A1317" i="1"/>
  <c r="Y1317" i="1"/>
  <c r="C1314" i="7" l="1"/>
  <c r="A1315" i="7" s="1"/>
  <c r="B1314" i="7"/>
  <c r="D1314" i="7" s="1"/>
  <c r="M1318" i="1"/>
  <c r="Z1318" i="1" s="1"/>
  <c r="A1318" i="1"/>
  <c r="Y1318" i="1"/>
  <c r="B1319" i="1"/>
  <c r="E1318" i="1"/>
  <c r="F1318" i="1" s="1"/>
  <c r="P1318" i="1" s="1"/>
  <c r="C1315" i="7" l="1"/>
  <c r="A1316" i="7" s="1"/>
  <c r="B1315" i="7"/>
  <c r="D1315" i="7" s="1"/>
  <c r="M1319" i="1"/>
  <c r="Z1319" i="1" s="1"/>
  <c r="B1320" i="1"/>
  <c r="A1319" i="1"/>
  <c r="Y1319" i="1"/>
  <c r="E1319" i="1"/>
  <c r="F1319" i="1" s="1"/>
  <c r="P1319" i="1" s="1"/>
  <c r="C1316" i="7" l="1"/>
  <c r="A1317" i="7" s="1"/>
  <c r="B1316" i="7"/>
  <c r="D1316" i="7" s="1"/>
  <c r="M1320" i="1"/>
  <c r="Z1320" i="1" s="1"/>
  <c r="B1321" i="1"/>
  <c r="A1320" i="1"/>
  <c r="Y1320" i="1"/>
  <c r="E1320" i="1"/>
  <c r="F1320" i="1" s="1"/>
  <c r="P1320" i="1" s="1"/>
  <c r="C1317" i="7" l="1"/>
  <c r="A1318" i="7" s="1"/>
  <c r="B1317" i="7"/>
  <c r="D1317" i="7" s="1"/>
  <c r="M1321" i="1"/>
  <c r="Z1321" i="1" s="1"/>
  <c r="E1321" i="1"/>
  <c r="F1321" i="1" s="1"/>
  <c r="P1321" i="1" s="1"/>
  <c r="Y1321" i="1"/>
  <c r="B1322" i="1"/>
  <c r="A1321" i="1"/>
  <c r="C1318" i="7" l="1"/>
  <c r="A1319" i="7" s="1"/>
  <c r="B1318" i="7"/>
  <c r="D1318" i="7" s="1"/>
  <c r="M1322" i="1"/>
  <c r="Z1322" i="1" s="1"/>
  <c r="B1323" i="1"/>
  <c r="A1322" i="1"/>
  <c r="E1322" i="1"/>
  <c r="F1322" i="1" s="1"/>
  <c r="P1322" i="1" s="1"/>
  <c r="Y1322" i="1"/>
  <c r="B1319" i="7" l="1"/>
  <c r="D1319" i="7" s="1"/>
  <c r="C1319" i="7"/>
  <c r="A1320" i="7" s="1"/>
  <c r="M1323" i="1"/>
  <c r="Z1323" i="1" s="1"/>
  <c r="A1323" i="1"/>
  <c r="B1324" i="1"/>
  <c r="Y1323" i="1"/>
  <c r="E1323" i="1"/>
  <c r="C1320" i="7" l="1"/>
  <c r="A1321" i="7" s="1"/>
  <c r="B1320" i="7"/>
  <c r="D1320" i="7" s="1"/>
  <c r="F1323" i="1"/>
  <c r="P1323" i="1" s="1"/>
  <c r="M1324" i="1"/>
  <c r="Z1324" i="1" s="1"/>
  <c r="A1324" i="1"/>
  <c r="Y1324" i="1"/>
  <c r="E1324" i="1"/>
  <c r="F1324" i="1" s="1"/>
  <c r="P1324" i="1" s="1"/>
  <c r="B1325" i="1"/>
  <c r="C1321" i="7" l="1"/>
  <c r="A1322" i="7" s="1"/>
  <c r="B1321" i="7"/>
  <c r="D1321" i="7" s="1"/>
  <c r="M1325" i="1"/>
  <c r="Z1325" i="1" s="1"/>
  <c r="B1326" i="1"/>
  <c r="B1327" i="1" s="1"/>
  <c r="B1328" i="1" s="1"/>
  <c r="B1329" i="1" s="1"/>
  <c r="A1325" i="1"/>
  <c r="Y1325" i="1"/>
  <c r="E1325" i="1"/>
  <c r="F1325" i="1" s="1"/>
  <c r="P1325" i="1" s="1"/>
  <c r="C1322" i="7" l="1"/>
  <c r="A1323" i="7" s="1"/>
  <c r="B1322" i="7"/>
  <c r="D1322" i="7" s="1"/>
  <c r="M1326" i="1"/>
  <c r="Z1326" i="1" s="1"/>
  <c r="E1326" i="1"/>
  <c r="F1326" i="1" s="1"/>
  <c r="P1326" i="1" s="1"/>
  <c r="A1326" i="1"/>
  <c r="Y1326" i="1"/>
  <c r="C1323" i="7" l="1"/>
  <c r="A1324" i="7" s="1"/>
  <c r="B1323" i="7"/>
  <c r="D1323" i="7" s="1"/>
  <c r="A1327" i="1"/>
  <c r="Y1327" i="1"/>
  <c r="C1324" i="7" l="1"/>
  <c r="A1325" i="7" s="1"/>
  <c r="B1324" i="7"/>
  <c r="D1324" i="7" s="1"/>
  <c r="A1328" i="1"/>
  <c r="Y1328" i="1"/>
  <c r="C1325" i="7" l="1"/>
  <c r="A1326" i="7" s="1"/>
  <c r="B1325" i="7"/>
  <c r="D1325" i="7" s="1"/>
  <c r="Y1329" i="1"/>
  <c r="B1330" i="1"/>
  <c r="A1329" i="1"/>
  <c r="C1326" i="7" l="1"/>
  <c r="A1327" i="7" s="1"/>
  <c r="B1326" i="7"/>
  <c r="D1326" i="7" s="1"/>
  <c r="B1331" i="1"/>
  <c r="Y1330" i="1"/>
  <c r="A1330" i="1"/>
  <c r="B1327" i="7" l="1"/>
  <c r="D1327" i="7" s="1"/>
  <c r="C1327" i="7"/>
  <c r="A1328" i="7" s="1"/>
  <c r="A1331" i="1"/>
  <c r="Y1331" i="1"/>
  <c r="B1332" i="1"/>
  <c r="C1328" i="7" l="1"/>
  <c r="A1329" i="7" s="1"/>
  <c r="B1328" i="7"/>
  <c r="D1328" i="7" s="1"/>
  <c r="Y1332" i="1"/>
  <c r="B1333" i="1"/>
  <c r="A1332" i="1"/>
  <c r="C1329" i="7" l="1"/>
  <c r="A1330" i="7" s="1"/>
  <c r="B1329" i="7"/>
  <c r="D1329" i="7" s="1"/>
  <c r="B1334" i="1"/>
  <c r="Y1333" i="1"/>
  <c r="A1333" i="1"/>
  <c r="C1330" i="7" l="1"/>
  <c r="A1331" i="7" s="1"/>
  <c r="B1330" i="7"/>
  <c r="D1330" i="7" s="1"/>
  <c r="A1334" i="1"/>
  <c r="B1335" i="1"/>
  <c r="Y1334" i="1"/>
  <c r="B1331" i="7" l="1"/>
  <c r="D1331" i="7" s="1"/>
  <c r="C1331" i="7"/>
  <c r="A1332" i="7" s="1"/>
  <c r="A1335" i="1"/>
  <c r="Y1335" i="1"/>
  <c r="B1336" i="1"/>
  <c r="C1332" i="7" l="1"/>
  <c r="A1333" i="7" s="1"/>
  <c r="B1332" i="7"/>
  <c r="D1332" i="7" s="1"/>
  <c r="B1337" i="1"/>
  <c r="Y1336" i="1"/>
  <c r="A1336" i="1"/>
  <c r="C1333" i="7" l="1"/>
  <c r="A1334" i="7" s="1"/>
  <c r="B1333" i="7"/>
  <c r="D1333" i="7" s="1"/>
  <c r="A1337" i="1"/>
  <c r="B1338" i="1"/>
  <c r="Y1337" i="1"/>
  <c r="C1334" i="7" l="1"/>
  <c r="A1335" i="7" s="1"/>
  <c r="B1334" i="7"/>
  <c r="D1334" i="7" s="1"/>
  <c r="A1338" i="1"/>
  <c r="B1339" i="1"/>
  <c r="Y1338" i="1"/>
  <c r="C1335" i="7" l="1"/>
  <c r="A1336" i="7" s="1"/>
  <c r="B1335" i="7"/>
  <c r="D1335" i="7" s="1"/>
  <c r="Y1339" i="1"/>
  <c r="B1340" i="1"/>
  <c r="A1339" i="1"/>
  <c r="C1336" i="7" l="1"/>
  <c r="A1337" i="7" s="1"/>
  <c r="B1336" i="7"/>
  <c r="D1336" i="7" s="1"/>
  <c r="B1341" i="1"/>
  <c r="Y1340" i="1"/>
  <c r="A1340" i="1"/>
  <c r="C1337" i="7" l="1"/>
  <c r="A1338" i="7" s="1"/>
  <c r="B1337" i="7"/>
  <c r="D1337" i="7" s="1"/>
  <c r="M1341" i="1"/>
  <c r="Z1341" i="1" s="1"/>
  <c r="Y1341" i="1"/>
  <c r="A1341" i="1"/>
  <c r="B1342" i="1"/>
  <c r="E1341" i="1"/>
  <c r="F1341" i="1" s="1"/>
  <c r="P1341" i="1" s="1"/>
  <c r="C1338" i="7" l="1"/>
  <c r="A1339" i="7" s="1"/>
  <c r="B1338" i="7"/>
  <c r="D1338" i="7" s="1"/>
  <c r="M1342" i="1"/>
  <c r="Z1342" i="1" s="1"/>
  <c r="Y1342" i="1"/>
  <c r="B1343" i="1"/>
  <c r="E1342" i="1"/>
  <c r="F1342" i="1" s="1"/>
  <c r="P1342" i="1" s="1"/>
  <c r="A1342" i="1"/>
  <c r="B1339" i="7" l="1"/>
  <c r="D1339" i="7" s="1"/>
  <c r="C1339" i="7"/>
  <c r="A1340" i="7" s="1"/>
  <c r="M1343" i="1"/>
  <c r="Z1343" i="1" s="1"/>
  <c r="Y1343" i="1"/>
  <c r="E1343" i="1"/>
  <c r="F1343" i="1" s="1"/>
  <c r="P1343" i="1" s="1"/>
  <c r="A1343" i="1"/>
  <c r="B1344" i="1"/>
  <c r="C1340" i="7" l="1"/>
  <c r="A1341" i="7" s="1"/>
  <c r="B1340" i="7"/>
  <c r="D1340" i="7" s="1"/>
  <c r="M1344" i="1"/>
  <c r="Z1344" i="1" s="1"/>
  <c r="Y1344" i="1"/>
  <c r="E1344" i="1"/>
  <c r="F1344" i="1" s="1"/>
  <c r="P1344" i="1" s="1"/>
  <c r="A1344" i="1"/>
  <c r="B1345" i="1"/>
  <c r="B1346" i="1" s="1"/>
  <c r="B1347" i="1" s="1"/>
  <c r="B1348" i="1" s="1"/>
  <c r="C1341" i="7" l="1"/>
  <c r="A1342" i="7" s="1"/>
  <c r="B1341" i="7"/>
  <c r="D1341" i="7" s="1"/>
  <c r="M1345" i="1"/>
  <c r="Z1345" i="1" s="1"/>
  <c r="Y1345" i="1"/>
  <c r="E1345" i="1"/>
  <c r="F1345" i="1" s="1"/>
  <c r="P1345" i="1" s="1"/>
  <c r="A1345" i="1"/>
  <c r="B1342" i="7" l="1"/>
  <c r="D1342" i="7" s="1"/>
  <c r="C1342" i="7"/>
  <c r="A1343" i="7" s="1"/>
  <c r="A1346" i="1"/>
  <c r="Y1346" i="1"/>
  <c r="C1343" i="7" l="1"/>
  <c r="A1344" i="7" s="1"/>
  <c r="B1343" i="7"/>
  <c r="D1343" i="7" s="1"/>
  <c r="Y1347" i="1"/>
  <c r="A1347" i="1"/>
  <c r="C1344" i="7" l="1"/>
  <c r="A1345" i="7" s="1"/>
  <c r="B1344" i="7"/>
  <c r="D1344" i="7" s="1"/>
  <c r="Y1348" i="1"/>
  <c r="B1349" i="1"/>
  <c r="A1348" i="1"/>
  <c r="C1345" i="7" l="1"/>
  <c r="A1346" i="7" s="1"/>
  <c r="B1345" i="7"/>
  <c r="D1345" i="7" s="1"/>
  <c r="A1349" i="1"/>
  <c r="Y1349" i="1"/>
  <c r="B1350" i="1"/>
  <c r="C1346" i="7" l="1"/>
  <c r="A1347" i="7" s="1"/>
  <c r="B1346" i="7"/>
  <c r="D1346" i="7" s="1"/>
  <c r="A1350" i="1"/>
  <c r="B1351" i="1"/>
  <c r="Y1350" i="1"/>
  <c r="C1347" i="7" l="1"/>
  <c r="A1348" i="7" s="1"/>
  <c r="B1347" i="7"/>
  <c r="D1347" i="7" s="1"/>
  <c r="B1352" i="1"/>
  <c r="A1351" i="1"/>
  <c r="Y1351" i="1"/>
  <c r="C1348" i="7" l="1"/>
  <c r="A1349" i="7" s="1"/>
  <c r="B1348" i="7"/>
  <c r="D1348" i="7" s="1"/>
  <c r="A1352" i="1"/>
  <c r="B1353" i="1"/>
  <c r="Y1352" i="1"/>
  <c r="C1349" i="7" l="1"/>
  <c r="A1350" i="7" s="1"/>
  <c r="B1349" i="7"/>
  <c r="D1349" i="7" s="1"/>
  <c r="Y1353" i="1"/>
  <c r="B1354" i="1"/>
  <c r="A1353" i="1"/>
  <c r="C1350" i="7" l="1"/>
  <c r="A1351" i="7" s="1"/>
  <c r="B1350" i="7"/>
  <c r="D1350" i="7" s="1"/>
  <c r="A1354" i="1"/>
  <c r="Y1354" i="1"/>
  <c r="B1355" i="1"/>
  <c r="C1351" i="7" l="1"/>
  <c r="A1352" i="7" s="1"/>
  <c r="B1351" i="7"/>
  <c r="D1351" i="7" s="1"/>
  <c r="Y1355" i="1"/>
  <c r="B1356" i="1"/>
  <c r="A1355" i="1"/>
  <c r="Z1430" i="1"/>
  <c r="P1430" i="1"/>
  <c r="C1352" i="7" l="1"/>
  <c r="A1353" i="7" s="1"/>
  <c r="B1352" i="7"/>
  <c r="D1352" i="7" s="1"/>
  <c r="A1356" i="1"/>
  <c r="Y1356" i="1"/>
  <c r="B1357" i="1"/>
  <c r="Z1431" i="1"/>
  <c r="P1431" i="1"/>
  <c r="C1353" i="7" l="1"/>
  <c r="A1354" i="7" s="1"/>
  <c r="B1353" i="7"/>
  <c r="D1353" i="7" s="1"/>
  <c r="A1357" i="1"/>
  <c r="Y1357" i="1"/>
  <c r="B1358" i="1"/>
  <c r="Z1432" i="1"/>
  <c r="C1354" i="7" l="1"/>
  <c r="A1355" i="7" s="1"/>
  <c r="B1354" i="7"/>
  <c r="D1354" i="7" s="1"/>
  <c r="Y1358" i="1"/>
  <c r="A1358" i="1"/>
  <c r="B1359" i="1"/>
  <c r="P1432" i="1"/>
  <c r="C1355" i="7" l="1"/>
  <c r="A1356" i="7" s="1"/>
  <c r="B1355" i="7"/>
  <c r="D1355" i="7" s="1"/>
  <c r="A1359" i="1"/>
  <c r="Y1359" i="1"/>
  <c r="B1360" i="1"/>
  <c r="C1356" i="7" l="1"/>
  <c r="A1357" i="7" s="1"/>
  <c r="B1356" i="7"/>
  <c r="D1356" i="7" s="1"/>
  <c r="A1360" i="1"/>
  <c r="B1361" i="1"/>
  <c r="Y1360" i="1"/>
  <c r="C1357" i="7" l="1"/>
  <c r="A1358" i="7" s="1"/>
  <c r="B1357" i="7"/>
  <c r="D1357" i="7" s="1"/>
  <c r="Y1361" i="1"/>
  <c r="B1362" i="1"/>
  <c r="A1361" i="1"/>
  <c r="B1358" i="7" l="1"/>
  <c r="D1358" i="7" s="1"/>
  <c r="C1358" i="7"/>
  <c r="A1359" i="7" s="1"/>
  <c r="Y1362" i="1"/>
  <c r="B1363" i="1"/>
  <c r="A1362" i="1"/>
  <c r="C1359" i="7" l="1"/>
  <c r="A1360" i="7" s="1"/>
  <c r="B1359" i="7"/>
  <c r="D1359" i="7" s="1"/>
  <c r="Y1363" i="1"/>
  <c r="B1364" i="1"/>
  <c r="A1363" i="1"/>
  <c r="C1360" i="7" l="1"/>
  <c r="A1361" i="7" s="1"/>
  <c r="B1360" i="7"/>
  <c r="D1360" i="7" s="1"/>
  <c r="Y1364" i="1"/>
  <c r="A1364" i="1"/>
  <c r="B1365" i="1"/>
  <c r="C1361" i="7" l="1"/>
  <c r="A1362" i="7" s="1"/>
  <c r="B1361" i="7"/>
  <c r="D1361" i="7" s="1"/>
  <c r="Y1365" i="1"/>
  <c r="A1365" i="1"/>
  <c r="B1366" i="1"/>
  <c r="C1362" i="7" l="1"/>
  <c r="A1363" i="7" s="1"/>
  <c r="B1362" i="7"/>
  <c r="D1362" i="7" s="1"/>
  <c r="A1366" i="1"/>
  <c r="B1367" i="1"/>
  <c r="Y1366" i="1"/>
  <c r="B1363" i="7" l="1"/>
  <c r="D1363" i="7" s="1"/>
  <c r="C1363" i="7"/>
  <c r="A1364" i="7" s="1"/>
  <c r="Y1367" i="1"/>
  <c r="A1367" i="1"/>
  <c r="B1368" i="1"/>
  <c r="C1364" i="7" l="1"/>
  <c r="A1365" i="7" s="1"/>
  <c r="B1364" i="7"/>
  <c r="D1364" i="7" s="1"/>
  <c r="Y1368" i="1"/>
  <c r="B1369" i="1"/>
  <c r="A1368" i="1"/>
  <c r="C1365" i="7" l="1"/>
  <c r="A1366" i="7" s="1"/>
  <c r="B1365" i="7"/>
  <c r="D1365" i="7" s="1"/>
  <c r="Y1369" i="1"/>
  <c r="B1370" i="1"/>
  <c r="A1369" i="1"/>
  <c r="C1366" i="7" l="1"/>
  <c r="A1367" i="7" s="1"/>
  <c r="B1366" i="7"/>
  <c r="D1366" i="7" s="1"/>
  <c r="Y1370" i="1"/>
  <c r="A1370" i="1"/>
  <c r="B1371" i="1"/>
  <c r="C1367" i="7" l="1"/>
  <c r="A1368" i="7" s="1"/>
  <c r="B1367" i="7"/>
  <c r="D1367" i="7" s="1"/>
  <c r="Y1371" i="1"/>
  <c r="B1372" i="1"/>
  <c r="A1371" i="1"/>
  <c r="C1368" i="7" l="1"/>
  <c r="A1369" i="7" s="1"/>
  <c r="B1368" i="7"/>
  <c r="D1368" i="7" s="1"/>
  <c r="A1372" i="1"/>
  <c r="Y1372" i="1"/>
  <c r="B1373" i="1"/>
  <c r="C1369" i="7" l="1"/>
  <c r="A1370" i="7" s="1"/>
  <c r="B1369" i="7"/>
  <c r="D1369" i="7" s="1"/>
  <c r="Y1373" i="1"/>
  <c r="A1373" i="1"/>
  <c r="B1374" i="1"/>
  <c r="C1370" i="7" l="1"/>
  <c r="A1371" i="7" s="1"/>
  <c r="B1370" i="7"/>
  <c r="D1370" i="7" s="1"/>
  <c r="A1374" i="1"/>
  <c r="Y1374" i="1"/>
  <c r="B1375" i="1"/>
  <c r="C1371" i="7" l="1"/>
  <c r="A1372" i="7" s="1"/>
  <c r="B1371" i="7"/>
  <c r="D1371" i="7" s="1"/>
  <c r="B1376" i="1"/>
  <c r="A1375" i="1"/>
  <c r="Y1375" i="1"/>
  <c r="C1372" i="7" l="1"/>
  <c r="A1373" i="7" s="1"/>
  <c r="B1372" i="7"/>
  <c r="D1372" i="7" s="1"/>
  <c r="Y1376" i="1"/>
  <c r="A1376" i="1"/>
  <c r="B1377" i="1"/>
  <c r="C1373" i="7" l="1"/>
  <c r="A1374" i="7" s="1"/>
  <c r="B1373" i="7"/>
  <c r="D1373" i="7" s="1"/>
  <c r="Y1377" i="1"/>
  <c r="B1378" i="1"/>
  <c r="A1377" i="1"/>
  <c r="C1374" i="7" l="1"/>
  <c r="A1375" i="7" s="1"/>
  <c r="B1374" i="7"/>
  <c r="D1374" i="7" s="1"/>
  <c r="A1378" i="1"/>
  <c r="Y1378" i="1"/>
  <c r="B1379" i="1"/>
  <c r="C1375" i="7" l="1"/>
  <c r="A1376" i="7" s="1"/>
  <c r="B1375" i="7"/>
  <c r="D1375" i="7" s="1"/>
  <c r="A1379" i="1"/>
  <c r="Y1379" i="1"/>
  <c r="B1380" i="1"/>
  <c r="C1376" i="7" l="1"/>
  <c r="A1377" i="7" s="1"/>
  <c r="B1376" i="7"/>
  <c r="D1376" i="7" s="1"/>
  <c r="A1380" i="1"/>
  <c r="Y1380" i="1"/>
  <c r="B1381" i="1"/>
  <c r="C1377" i="7" l="1"/>
  <c r="A1378" i="7" s="1"/>
  <c r="B1377" i="7"/>
  <c r="D1377" i="7" s="1"/>
  <c r="A1381" i="1"/>
  <c r="Y1381" i="1"/>
  <c r="B1382" i="1"/>
  <c r="C1378" i="7" l="1"/>
  <c r="A1379" i="7" s="1"/>
  <c r="B1378" i="7"/>
  <c r="D1378" i="7" s="1"/>
  <c r="Y1382" i="1"/>
  <c r="A1382" i="1"/>
  <c r="B1383" i="1"/>
  <c r="B1379" i="7" l="1"/>
  <c r="D1379" i="7" s="1"/>
  <c r="C1379" i="7"/>
  <c r="A1380" i="7" s="1"/>
  <c r="Y1383" i="1"/>
  <c r="A1383" i="1"/>
  <c r="B1384" i="1"/>
  <c r="C1380" i="7" l="1"/>
  <c r="A1381" i="7" s="1"/>
  <c r="B1380" i="7"/>
  <c r="D1380" i="7" s="1"/>
  <c r="Y1384" i="1"/>
  <c r="A1384" i="1"/>
  <c r="B1385" i="1"/>
  <c r="C1381" i="7" l="1"/>
  <c r="A1382" i="7" s="1"/>
  <c r="B1381" i="7"/>
  <c r="D1381" i="7" s="1"/>
  <c r="A1385" i="1"/>
  <c r="B1386" i="1"/>
  <c r="Y1385" i="1"/>
  <c r="C1382" i="7" l="1"/>
  <c r="A1383" i="7" s="1"/>
  <c r="B1382" i="7"/>
  <c r="D1382" i="7" s="1"/>
  <c r="A1386" i="1"/>
  <c r="B1387" i="1"/>
  <c r="Y1386" i="1"/>
  <c r="C1383" i="7" l="1"/>
  <c r="A1384" i="7" s="1"/>
  <c r="B1383" i="7"/>
  <c r="D1383" i="7" s="1"/>
  <c r="A1387" i="1"/>
  <c r="Y1387" i="1"/>
  <c r="B1388" i="1"/>
  <c r="C1384" i="7" l="1"/>
  <c r="A1385" i="7" s="1"/>
  <c r="B1384" i="7"/>
  <c r="D1384" i="7" s="1"/>
  <c r="A1388" i="1"/>
  <c r="Y1388" i="1"/>
  <c r="B1389" i="1"/>
  <c r="C1385" i="7" l="1"/>
  <c r="A1386" i="7" s="1"/>
  <c r="B1385" i="7"/>
  <c r="D1385" i="7" s="1"/>
  <c r="Y1389" i="1"/>
  <c r="A1389" i="1"/>
  <c r="B1390" i="1"/>
  <c r="C1386" i="7" l="1"/>
  <c r="A1387" i="7" s="1"/>
  <c r="B1386" i="7"/>
  <c r="D1386" i="7" s="1"/>
  <c r="A1390" i="1"/>
  <c r="Y1390" i="1"/>
  <c r="B1391" i="1"/>
  <c r="B1387" i="7" l="1"/>
  <c r="D1387" i="7" s="1"/>
  <c r="C1387" i="7"/>
  <c r="A1388" i="7" s="1"/>
  <c r="Y1391" i="1"/>
  <c r="B1392" i="1"/>
  <c r="A1391" i="1"/>
  <c r="C1388" i="7" l="1"/>
  <c r="A1389" i="7" s="1"/>
  <c r="B1388" i="7"/>
  <c r="D1388" i="7" s="1"/>
  <c r="Y1392" i="1"/>
  <c r="B1393" i="1"/>
  <c r="A1392" i="1"/>
  <c r="C1389" i="7" l="1"/>
  <c r="A1390" i="7" s="1"/>
  <c r="B1389" i="7"/>
  <c r="D1389" i="7" s="1"/>
  <c r="A1393" i="1"/>
  <c r="B1394" i="1"/>
  <c r="Y1393" i="1"/>
  <c r="C1390" i="7" l="1"/>
  <c r="A1391" i="7" s="1"/>
  <c r="B1390" i="7"/>
  <c r="D1390" i="7" s="1"/>
  <c r="Y1394" i="1"/>
  <c r="A1394" i="1"/>
  <c r="B1395" i="1"/>
  <c r="C1391" i="7" l="1"/>
  <c r="A1392" i="7" s="1"/>
  <c r="B1391" i="7"/>
  <c r="D1391" i="7" s="1"/>
  <c r="B1396" i="1"/>
  <c r="A1395" i="1"/>
  <c r="Y1395" i="1"/>
  <c r="C1392" i="7" l="1"/>
  <c r="A1393" i="7" s="1"/>
  <c r="B1392" i="7"/>
  <c r="D1392" i="7" s="1"/>
  <c r="Y1396" i="1"/>
  <c r="B1397" i="1"/>
  <c r="A1396" i="1"/>
  <c r="C1393" i="7" l="1"/>
  <c r="A1394" i="7" s="1"/>
  <c r="B1393" i="7"/>
  <c r="D1393" i="7" s="1"/>
  <c r="B1398" i="1"/>
  <c r="A1397" i="1"/>
  <c r="Y1397" i="1"/>
  <c r="C1394" i="7" l="1"/>
  <c r="A1395" i="7" s="1"/>
  <c r="B1394" i="7"/>
  <c r="D1394" i="7" s="1"/>
  <c r="B1399" i="1"/>
  <c r="A1398" i="1"/>
  <c r="Y1398" i="1"/>
  <c r="C1395" i="7" l="1"/>
  <c r="A1396" i="7" s="1"/>
  <c r="B1395" i="7"/>
  <c r="D1395" i="7" s="1"/>
  <c r="B1400" i="1"/>
  <c r="Y1399" i="1"/>
  <c r="A1399" i="1"/>
  <c r="C1396" i="7" l="1"/>
  <c r="A1397" i="7" s="1"/>
  <c r="B1396" i="7"/>
  <c r="D1396" i="7" s="1"/>
  <c r="A1400" i="1"/>
  <c r="Y1400" i="1"/>
  <c r="B1401" i="1"/>
  <c r="C1397" i="7" l="1"/>
  <c r="A1398" i="7" s="1"/>
  <c r="B1397" i="7"/>
  <c r="D1397" i="7" s="1"/>
  <c r="A1401" i="1"/>
  <c r="B1402" i="1"/>
  <c r="Y1401" i="1"/>
  <c r="C1398" i="7" l="1"/>
  <c r="A1399" i="7" s="1"/>
  <c r="B1398" i="7"/>
  <c r="D1398" i="7" s="1"/>
  <c r="Y1402" i="1"/>
  <c r="B1403" i="1"/>
  <c r="A1402" i="1"/>
  <c r="C1399" i="7" l="1"/>
  <c r="A1400" i="7" s="1"/>
  <c r="B1399" i="7"/>
  <c r="D1399" i="7" s="1"/>
  <c r="A1403" i="1"/>
  <c r="B1404" i="1"/>
  <c r="Y1403" i="1"/>
  <c r="C1400" i="7" l="1"/>
  <c r="A1401" i="7" s="1"/>
  <c r="B1400" i="7"/>
  <c r="D1400" i="7" s="1"/>
  <c r="A1404" i="1"/>
  <c r="B1405" i="1"/>
  <c r="Y1404" i="1"/>
  <c r="C1401" i="7" l="1"/>
  <c r="A1402" i="7" s="1"/>
  <c r="B1401" i="7"/>
  <c r="D1401" i="7" s="1"/>
  <c r="B1406" i="1"/>
  <c r="Y1405" i="1"/>
  <c r="A1405" i="1"/>
  <c r="C1402" i="7" l="1"/>
  <c r="A1403" i="7" s="1"/>
  <c r="B1402" i="7"/>
  <c r="D1402" i="7" s="1"/>
  <c r="Y1406" i="1"/>
  <c r="B1407" i="1"/>
  <c r="A1406" i="1"/>
  <c r="C1403" i="7" l="1"/>
  <c r="A1404" i="7" s="1"/>
  <c r="B1403" i="7"/>
  <c r="D1403" i="7" s="1"/>
  <c r="A1407" i="1"/>
  <c r="B1408" i="1"/>
  <c r="Y1407" i="1"/>
  <c r="C1404" i="7" l="1"/>
  <c r="A1405" i="7" s="1"/>
  <c r="B1404" i="7"/>
  <c r="D1404" i="7" s="1"/>
  <c r="A1408" i="1"/>
  <c r="Y1408" i="1"/>
  <c r="B1409" i="1"/>
  <c r="C1405" i="7" l="1"/>
  <c r="A1406" i="7" s="1"/>
  <c r="B1405" i="7"/>
  <c r="D1405" i="7" s="1"/>
  <c r="Y1409" i="1"/>
  <c r="B1410" i="1"/>
  <c r="A1409" i="1"/>
  <c r="C1406" i="7" l="1"/>
  <c r="A1407" i="7" s="1"/>
  <c r="B1406" i="7"/>
  <c r="D1406" i="7" s="1"/>
  <c r="B1411" i="1"/>
  <c r="Y1410" i="1"/>
  <c r="A1410" i="1"/>
  <c r="C1407" i="7" l="1"/>
  <c r="A1408" i="7" s="1"/>
  <c r="B1407" i="7"/>
  <c r="D1407" i="7" s="1"/>
  <c r="A1411" i="1"/>
  <c r="Y1411" i="1"/>
  <c r="B1412" i="1"/>
  <c r="C1408" i="7" l="1"/>
  <c r="A1409" i="7" s="1"/>
  <c r="B1408" i="7"/>
  <c r="D1408" i="7" s="1"/>
  <c r="B1413" i="1"/>
  <c r="A1412" i="1"/>
  <c r="Y1412" i="1"/>
  <c r="C1409" i="7" l="1"/>
  <c r="A1410" i="7" s="1"/>
  <c r="B1409" i="7"/>
  <c r="D1409" i="7" s="1"/>
  <c r="A1413" i="1"/>
  <c r="B1414" i="1"/>
  <c r="Y1413" i="1"/>
  <c r="C1410" i="7" l="1"/>
  <c r="A1411" i="7" s="1"/>
  <c r="B1410" i="7"/>
  <c r="D1410" i="7" s="1"/>
  <c r="A1414" i="1"/>
  <c r="Y1414" i="1"/>
  <c r="B1415" i="1"/>
  <c r="B1411" i="7" l="1"/>
  <c r="D1411" i="7" s="1"/>
  <c r="C1411" i="7"/>
  <c r="A1412" i="7" s="1"/>
  <c r="A1415" i="1"/>
  <c r="B1416" i="1"/>
  <c r="Y1415" i="1"/>
  <c r="C1412" i="7" l="1"/>
  <c r="A1413" i="7" s="1"/>
  <c r="B1412" i="7"/>
  <c r="D1412" i="7" s="1"/>
  <c r="Y1416" i="1"/>
  <c r="A1416" i="1"/>
  <c r="B1417" i="1"/>
  <c r="C1413" i="7" l="1"/>
  <c r="A1414" i="7" s="1"/>
  <c r="B1413" i="7"/>
  <c r="D1413" i="7" s="1"/>
  <c r="Y1417" i="1"/>
  <c r="A1417" i="1"/>
  <c r="B1418" i="1"/>
  <c r="C1414" i="7" l="1"/>
  <c r="A1415" i="7" s="1"/>
  <c r="B1414" i="7"/>
  <c r="D1414" i="7" s="1"/>
  <c r="B1419" i="1"/>
  <c r="Y1418" i="1"/>
  <c r="C1415" i="7" l="1"/>
  <c r="A1416" i="7" s="1"/>
  <c r="B1415" i="7"/>
  <c r="D1415" i="7" s="1"/>
  <c r="A1419" i="1"/>
  <c r="B1420" i="1"/>
  <c r="Y1419" i="1"/>
  <c r="C1416" i="7" l="1"/>
  <c r="A1417" i="7" s="1"/>
  <c r="B1416" i="7"/>
  <c r="D1416" i="7" s="1"/>
  <c r="Y1420" i="1"/>
  <c r="A1420" i="1"/>
  <c r="B1421" i="1"/>
  <c r="C1417" i="7" l="1"/>
  <c r="A1418" i="7" s="1"/>
  <c r="B1417" i="7"/>
  <c r="D1417" i="7" s="1"/>
  <c r="A1421" i="1"/>
  <c r="Y1421" i="1"/>
  <c r="B1422" i="1"/>
  <c r="C1418" i="7" l="1"/>
  <c r="A1419" i="7" s="1"/>
  <c r="B1418" i="7"/>
  <c r="D1418" i="7" s="1"/>
  <c r="A1422" i="1"/>
  <c r="B1423" i="1"/>
  <c r="Y1422" i="1"/>
  <c r="C1419" i="7" l="1"/>
  <c r="A1420" i="7" s="1"/>
  <c r="B1419" i="7"/>
  <c r="D1419" i="7" s="1"/>
  <c r="A1423" i="1"/>
  <c r="B1424" i="1"/>
  <c r="Y1423" i="1"/>
  <c r="C1420" i="7" l="1"/>
  <c r="A1421" i="7" s="1"/>
  <c r="B1420" i="7"/>
  <c r="D1420" i="7" s="1"/>
  <c r="A1424" i="1"/>
  <c r="Y1424" i="1"/>
  <c r="B1425" i="1"/>
  <c r="C1421" i="7" l="1"/>
  <c r="A1422" i="7" s="1"/>
  <c r="B1421" i="7"/>
  <c r="D1421" i="7" s="1"/>
  <c r="A1425" i="1"/>
  <c r="Y1425" i="1"/>
  <c r="B1426" i="1"/>
  <c r="C1422" i="7" l="1"/>
  <c r="A1423" i="7" s="1"/>
  <c r="B1422" i="7"/>
  <c r="D1422" i="7" s="1"/>
  <c r="A1426" i="1"/>
  <c r="Y1426" i="1"/>
  <c r="B1427" i="1"/>
  <c r="C1423" i="7" l="1"/>
  <c r="A1424" i="7" s="1"/>
  <c r="B1423" i="7"/>
  <c r="D1423" i="7" s="1"/>
  <c r="Y1427" i="1"/>
  <c r="B1428" i="1"/>
  <c r="A1427" i="1"/>
  <c r="C1424" i="7" l="1"/>
  <c r="A1425" i="7" s="1"/>
  <c r="B1424" i="7"/>
  <c r="D1424" i="7" s="1"/>
  <c r="A1428" i="1"/>
  <c r="B1429" i="1"/>
  <c r="Y1428" i="1"/>
  <c r="C1425" i="7" l="1"/>
  <c r="A1426" i="7" s="1"/>
  <c r="B1425" i="7"/>
  <c r="D1425" i="7" s="1"/>
  <c r="A1429" i="1"/>
  <c r="Y1429" i="1"/>
  <c r="B1430" i="1"/>
  <c r="C1426" i="7" l="1"/>
  <c r="A1427" i="7" s="1"/>
  <c r="B1426" i="7"/>
  <c r="D1426" i="7" s="1"/>
  <c r="A1430" i="1"/>
  <c r="Y1430" i="1"/>
  <c r="B1431" i="1"/>
  <c r="C1427" i="7" l="1"/>
  <c r="A1428" i="7" s="1"/>
  <c r="B1427" i="7"/>
  <c r="D1427" i="7" s="1"/>
  <c r="Y1431" i="1"/>
  <c r="B1432" i="1"/>
  <c r="A1431" i="1"/>
  <c r="C1428" i="7" l="1"/>
  <c r="A1429" i="7" s="1"/>
  <c r="B1428" i="7"/>
  <c r="D1428" i="7" s="1"/>
  <c r="B1433" i="1"/>
  <c r="Y1432" i="1"/>
  <c r="A1432" i="1"/>
  <c r="C1429" i="7" l="1"/>
  <c r="A1430" i="7" s="1"/>
  <c r="B1429" i="7"/>
  <c r="D1429" i="7" s="1"/>
  <c r="Z1433" i="1"/>
  <c r="B1434" i="1"/>
  <c r="A1433" i="1"/>
  <c r="Y1433" i="1"/>
  <c r="P1433" i="1"/>
  <c r="C1430" i="7" l="1"/>
  <c r="A1431" i="7" s="1"/>
  <c r="B1430" i="7"/>
  <c r="D1430" i="7" s="1"/>
  <c r="Z1434" i="1"/>
  <c r="A1434" i="1"/>
  <c r="Y1434" i="1"/>
  <c r="B1435" i="1"/>
  <c r="M1435" i="1" s="1"/>
  <c r="P1434" i="1"/>
  <c r="C1431" i="7" l="1"/>
  <c r="A1432" i="7" s="1"/>
  <c r="B1431" i="7"/>
  <c r="D1431" i="7" s="1"/>
  <c r="Z1435" i="1"/>
  <c r="A1435" i="1"/>
  <c r="Y1435" i="1"/>
  <c r="B1436" i="1"/>
  <c r="M1436" i="1" s="1"/>
  <c r="E1435" i="1"/>
  <c r="F1435" i="1" s="1"/>
  <c r="P1435" i="1" s="1"/>
  <c r="C1432" i="7" l="1"/>
  <c r="A1433" i="7" s="1"/>
  <c r="B1432" i="7"/>
  <c r="D1432" i="7" s="1"/>
  <c r="Z1436" i="1"/>
  <c r="B1437" i="1"/>
  <c r="M1437" i="1" s="1"/>
  <c r="A1436" i="1"/>
  <c r="Y1436" i="1"/>
  <c r="E1436" i="1"/>
  <c r="F1436" i="1" s="1"/>
  <c r="P1436" i="1" s="1"/>
  <c r="C1433" i="7" l="1"/>
  <c r="A1434" i="7" s="1"/>
  <c r="B1433" i="7"/>
  <c r="D1433" i="7" s="1"/>
  <c r="Z1437" i="1"/>
  <c r="A1437" i="1"/>
  <c r="E1437" i="1"/>
  <c r="F1437" i="1" s="1"/>
  <c r="P1437" i="1" s="1"/>
  <c r="Y1437" i="1"/>
  <c r="B1438" i="1"/>
  <c r="M1438" i="1" s="1"/>
  <c r="C1434" i="7" l="1"/>
  <c r="A1435" i="7" s="1"/>
  <c r="B1434" i="7"/>
  <c r="D1434" i="7" s="1"/>
  <c r="Z1438" i="1"/>
  <c r="E1438" i="1"/>
  <c r="F1438" i="1" s="1"/>
  <c r="P1438" i="1" s="1"/>
  <c r="A1438" i="1"/>
  <c r="B1439" i="1"/>
  <c r="Y1438" i="1"/>
  <c r="B1435" i="7" l="1"/>
  <c r="D1435" i="7" s="1"/>
  <c r="C1435" i="7"/>
  <c r="A1436" i="7" s="1"/>
  <c r="B1440" i="1"/>
  <c r="B1441" i="1" s="1"/>
  <c r="M1439" i="1"/>
  <c r="Z1439" i="1" s="1"/>
  <c r="E1439" i="1"/>
  <c r="F1439" i="1" s="1"/>
  <c r="P1439" i="1" s="1"/>
  <c r="A1439" i="1"/>
  <c r="Y1439" i="1"/>
  <c r="C1436" i="7" l="1"/>
  <c r="A1437" i="7" s="1"/>
  <c r="B1436" i="7"/>
  <c r="D1436" i="7" s="1"/>
  <c r="A1440" i="1"/>
  <c r="Y1440" i="1"/>
  <c r="C1437" i="7" l="1"/>
  <c r="A1438" i="7" s="1"/>
  <c r="B1437" i="7"/>
  <c r="D1437" i="7" s="1"/>
  <c r="A1441" i="1"/>
  <c r="Y1441" i="1"/>
  <c r="B1442" i="1"/>
  <c r="C1438" i="7" l="1"/>
  <c r="A1439" i="7" s="1"/>
  <c r="B1438" i="7"/>
  <c r="D1438" i="7" s="1"/>
  <c r="Y1442" i="1"/>
  <c r="B1443" i="1"/>
  <c r="A1442" i="1"/>
  <c r="C1439" i="7" l="1"/>
  <c r="A1440" i="7" s="1"/>
  <c r="B1439" i="7"/>
  <c r="D1439" i="7" s="1"/>
  <c r="A1443" i="1"/>
  <c r="B1444" i="1"/>
  <c r="Y1443" i="1"/>
  <c r="C1440" i="7" l="1"/>
  <c r="A1441" i="7" s="1"/>
  <c r="B1440" i="7"/>
  <c r="D1440" i="7" s="1"/>
  <c r="A1444" i="1"/>
  <c r="Y1444" i="1"/>
  <c r="B1445" i="1"/>
  <c r="C1441" i="7" l="1"/>
  <c r="A1442" i="7" s="1"/>
  <c r="B1441" i="7"/>
  <c r="D1441" i="7" s="1"/>
  <c r="A1445" i="1"/>
  <c r="Y1445" i="1"/>
  <c r="B1446" i="1"/>
  <c r="C1442" i="7" l="1"/>
  <c r="A1443" i="7" s="1"/>
  <c r="B1442" i="7"/>
  <c r="D1442" i="7" s="1"/>
  <c r="A1446" i="1"/>
  <c r="B1447" i="1"/>
  <c r="Y1446" i="1"/>
  <c r="C1443" i="7" l="1"/>
  <c r="A1444" i="7" s="1"/>
  <c r="B1443" i="7"/>
  <c r="D1443" i="7" s="1"/>
  <c r="A1447" i="1"/>
  <c r="Y1447" i="1"/>
  <c r="B1448" i="1"/>
  <c r="C1444" i="7" l="1"/>
  <c r="A1445" i="7" s="1"/>
  <c r="B1444" i="7"/>
  <c r="D1444" i="7" s="1"/>
  <c r="Y1448" i="1"/>
  <c r="B1449" i="1"/>
  <c r="A1448" i="1"/>
  <c r="C1445" i="7" l="1"/>
  <c r="A1446" i="7" s="1"/>
  <c r="B1445" i="7"/>
  <c r="D1445" i="7" s="1"/>
  <c r="A1449" i="1"/>
  <c r="Y1449" i="1"/>
  <c r="B1450" i="1"/>
  <c r="C1446" i="7" l="1"/>
  <c r="A1447" i="7" s="1"/>
  <c r="B1446" i="7"/>
  <c r="D1446" i="7" s="1"/>
  <c r="A1450" i="1"/>
  <c r="Y1450" i="1"/>
  <c r="B1451" i="1"/>
  <c r="C1447" i="7" l="1"/>
  <c r="A1448" i="7" s="1"/>
  <c r="B1447" i="7"/>
  <c r="D1447" i="7" s="1"/>
  <c r="Y1451" i="1"/>
  <c r="A1451" i="1"/>
  <c r="B1452" i="1"/>
  <c r="C1448" i="7" l="1"/>
  <c r="A1449" i="7" s="1"/>
  <c r="B1448" i="7"/>
  <c r="D1448" i="7" s="1"/>
  <c r="A1452" i="1"/>
  <c r="B1453" i="1"/>
  <c r="Y1452" i="1"/>
  <c r="C1449" i="7" l="1"/>
  <c r="A1450" i="7" s="1"/>
  <c r="B1449" i="7"/>
  <c r="D1449" i="7" s="1"/>
  <c r="A1453" i="1"/>
  <c r="B1454" i="1"/>
  <c r="Y1453" i="1"/>
  <c r="C1450" i="7" l="1"/>
  <c r="A1451" i="7" s="1"/>
  <c r="B1450" i="7"/>
  <c r="D1450" i="7" s="1"/>
  <c r="Y1454" i="1"/>
  <c r="B1455" i="1"/>
  <c r="A1454" i="1"/>
  <c r="C1451" i="7" l="1"/>
  <c r="A1452" i="7" s="1"/>
  <c r="B1451" i="7"/>
  <c r="D1451" i="7" s="1"/>
  <c r="A1455" i="1"/>
  <c r="Y1455" i="1"/>
  <c r="B1456" i="1"/>
  <c r="C1452" i="7" l="1"/>
  <c r="A1453" i="7" s="1"/>
  <c r="B1452" i="7"/>
  <c r="D1452" i="7" s="1"/>
  <c r="Y1456" i="1"/>
  <c r="A1456" i="1"/>
  <c r="B1457" i="1"/>
  <c r="C1453" i="7" l="1"/>
  <c r="A1454" i="7" s="1"/>
  <c r="B1453" i="7"/>
  <c r="D1453" i="7" s="1"/>
  <c r="A1457" i="1"/>
  <c r="Y1457" i="1"/>
  <c r="B1458" i="1"/>
  <c r="C1454" i="7" l="1"/>
  <c r="A1455" i="7" s="1"/>
  <c r="B1454" i="7"/>
  <c r="D1454" i="7" s="1"/>
  <c r="B1459" i="1"/>
  <c r="Y1458" i="1"/>
  <c r="A1458" i="1"/>
  <c r="C1455" i="7" l="1"/>
  <c r="A1456" i="7" s="1"/>
  <c r="B1455" i="7"/>
  <c r="D1455" i="7" s="1"/>
  <c r="A1459" i="1"/>
  <c r="Y1459" i="1"/>
  <c r="B1460" i="1"/>
  <c r="C1456" i="7" l="1"/>
  <c r="A1457" i="7" s="1"/>
  <c r="B1456" i="7"/>
  <c r="D1456" i="7" s="1"/>
  <c r="A1460" i="1"/>
  <c r="B1461" i="1"/>
  <c r="Y1460" i="1"/>
  <c r="B1457" i="7" l="1"/>
  <c r="D1457" i="7" s="1"/>
  <c r="C1457" i="7"/>
  <c r="A1458" i="7" s="1"/>
  <c r="Y1461" i="1"/>
  <c r="B1462" i="1"/>
  <c r="A1461" i="1"/>
  <c r="C1458" i="7" l="1"/>
  <c r="A1459" i="7" s="1"/>
  <c r="B1458" i="7"/>
  <c r="D1458" i="7" s="1"/>
  <c r="A1462" i="1"/>
  <c r="B1463" i="1"/>
  <c r="Y1462" i="1"/>
  <c r="C1459" i="7" l="1"/>
  <c r="A1460" i="7" s="1"/>
  <c r="B1459" i="7"/>
  <c r="D1459" i="7" s="1"/>
  <c r="Y1463" i="1"/>
  <c r="A1463" i="1"/>
  <c r="B1464" i="1"/>
  <c r="C1460" i="7" l="1"/>
  <c r="A1461" i="7" s="1"/>
  <c r="B1460" i="7"/>
  <c r="D1460" i="7" s="1"/>
  <c r="Y1464" i="1"/>
  <c r="B1465" i="1"/>
  <c r="A1464" i="1"/>
  <c r="C1461" i="7" l="1"/>
  <c r="A1462" i="7" s="1"/>
  <c r="B1461" i="7"/>
  <c r="D1461" i="7" s="1"/>
  <c r="Y1465" i="1"/>
  <c r="A1465" i="1"/>
  <c r="B1466" i="1"/>
  <c r="C1462" i="7" l="1"/>
  <c r="A1463" i="7" s="1"/>
  <c r="B1462" i="7"/>
  <c r="D1462" i="7" s="1"/>
  <c r="A1466" i="1"/>
  <c r="Y1466" i="1"/>
  <c r="B1467" i="1"/>
  <c r="C1463" i="7" l="1"/>
  <c r="A1464" i="7" s="1"/>
  <c r="B1463" i="7"/>
  <c r="D1463" i="7" s="1"/>
  <c r="A1467" i="1"/>
  <c r="B1468" i="1"/>
  <c r="Y1467" i="1"/>
  <c r="C1464" i="7" l="1"/>
  <c r="A1465" i="7" s="1"/>
  <c r="B1464" i="7"/>
  <c r="D1464" i="7" s="1"/>
  <c r="A1468" i="1"/>
  <c r="Y1468" i="1"/>
  <c r="B1469" i="1"/>
  <c r="C1465" i="7" l="1"/>
  <c r="A1466" i="7" s="1"/>
  <c r="B1465" i="7"/>
  <c r="D1465" i="7" s="1"/>
  <c r="B1470" i="1"/>
  <c r="Y1469" i="1"/>
  <c r="A1469" i="1"/>
  <c r="C1466" i="7" l="1"/>
  <c r="A1467" i="7" s="1"/>
  <c r="B1466" i="7"/>
  <c r="D1466" i="7" s="1"/>
  <c r="A1470" i="1"/>
  <c r="B1471" i="1"/>
  <c r="Y1470" i="1"/>
  <c r="B1467" i="7" l="1"/>
  <c r="D1467" i="7" s="1"/>
  <c r="C1467" i="7"/>
  <c r="A1468" i="7" s="1"/>
  <c r="Y1471" i="1"/>
  <c r="B1472" i="1"/>
  <c r="A1471" i="1"/>
  <c r="C1468" i="7" l="1"/>
  <c r="A1469" i="7" s="1"/>
  <c r="B1468" i="7"/>
  <c r="D1468" i="7" s="1"/>
  <c r="Y1472" i="1"/>
  <c r="A1472" i="1"/>
  <c r="B1473" i="1"/>
  <c r="C1469" i="7" l="1"/>
  <c r="A1470" i="7" s="1"/>
  <c r="B1469" i="7"/>
  <c r="D1469" i="7" s="1"/>
  <c r="A1473" i="1"/>
  <c r="B1474" i="1"/>
  <c r="Y1473" i="1"/>
  <c r="C1470" i="7" l="1"/>
  <c r="A1471" i="7" s="1"/>
  <c r="B1470" i="7"/>
  <c r="D1470" i="7" s="1"/>
  <c r="Y1474" i="1"/>
  <c r="A1474" i="1"/>
  <c r="B1475" i="1"/>
  <c r="C1471" i="7" l="1"/>
  <c r="A1472" i="7" s="1"/>
  <c r="B1471" i="7"/>
  <c r="D1471" i="7" s="1"/>
  <c r="A1475" i="1"/>
  <c r="B1476" i="1"/>
  <c r="Y1475" i="1"/>
  <c r="C1472" i="7" l="1"/>
  <c r="A1473" i="7" s="1"/>
  <c r="B1472" i="7"/>
  <c r="D1472" i="7" s="1"/>
  <c r="Y1476" i="1"/>
  <c r="B1477" i="1"/>
  <c r="A1476" i="1"/>
  <c r="C1473" i="7" l="1"/>
  <c r="A1474" i="7" s="1"/>
  <c r="B1473" i="7"/>
  <c r="D1473" i="7" s="1"/>
  <c r="A1477" i="1"/>
  <c r="B1478" i="1"/>
  <c r="Y1477" i="1"/>
  <c r="C1474" i="7" l="1"/>
  <c r="A1475" i="7" s="1"/>
  <c r="B1474" i="7"/>
  <c r="D1474" i="7" s="1"/>
  <c r="A1478" i="1"/>
  <c r="B1479" i="1"/>
  <c r="Y1478" i="1"/>
  <c r="C1475" i="7" l="1"/>
  <c r="A1476" i="7" s="1"/>
  <c r="B1475" i="7"/>
  <c r="D1475" i="7" s="1"/>
  <c r="Y1479" i="1"/>
  <c r="B1480" i="1"/>
  <c r="A1479" i="1"/>
  <c r="C1476" i="7" l="1"/>
  <c r="A1477" i="7" s="1"/>
  <c r="B1476" i="7"/>
  <c r="D1476" i="7" s="1"/>
  <c r="Y1480" i="1"/>
  <c r="A1480" i="1"/>
  <c r="B1481" i="1"/>
  <c r="C1477" i="7" l="1"/>
  <c r="A1478" i="7" s="1"/>
  <c r="B1477" i="7"/>
  <c r="D1477" i="7" s="1"/>
  <c r="Y1481" i="1"/>
  <c r="A1481" i="1"/>
  <c r="B1482" i="1"/>
  <c r="C1478" i="7" l="1"/>
  <c r="A1479" i="7" s="1"/>
  <c r="B1478" i="7"/>
  <c r="D1478" i="7" s="1"/>
  <c r="A1482" i="1"/>
  <c r="B1483" i="1"/>
  <c r="Y1482" i="1"/>
  <c r="C1479" i="7" l="1"/>
  <c r="A1480" i="7" s="1"/>
  <c r="B1479" i="7"/>
  <c r="D1479" i="7" s="1"/>
  <c r="A1483" i="1"/>
  <c r="Y1483" i="1"/>
  <c r="B1484" i="1"/>
  <c r="C1480" i="7" l="1"/>
  <c r="A1481" i="7" s="1"/>
  <c r="B1480" i="7"/>
  <c r="D1480" i="7" s="1"/>
  <c r="A1484" i="1"/>
  <c r="Y1484" i="1"/>
  <c r="B1485" i="1"/>
  <c r="C1481" i="7" l="1"/>
  <c r="A1482" i="7" s="1"/>
  <c r="B1481" i="7"/>
  <c r="D1481" i="7" s="1"/>
  <c r="B1486" i="1"/>
  <c r="Y1485" i="1"/>
  <c r="A1485" i="1"/>
  <c r="C1482" i="7" l="1"/>
  <c r="A1483" i="7" s="1"/>
  <c r="B1482" i="7"/>
  <c r="D1482" i="7" s="1"/>
  <c r="A1486" i="1"/>
  <c r="B1487" i="1"/>
  <c r="Y1486" i="1"/>
  <c r="C1483" i="7" l="1"/>
  <c r="A1484" i="7" s="1"/>
  <c r="B1483" i="7"/>
  <c r="D1483" i="7" s="1"/>
  <c r="Y1487" i="1"/>
  <c r="A1487" i="1"/>
  <c r="B1488" i="1"/>
  <c r="C1484" i="7" l="1"/>
  <c r="A1485" i="7" s="1"/>
  <c r="B1484" i="7"/>
  <c r="D1484" i="7" s="1"/>
  <c r="Y1488" i="1"/>
  <c r="B1489" i="1"/>
  <c r="A1488" i="1"/>
  <c r="C1485" i="7" l="1"/>
  <c r="A1486" i="7" s="1"/>
  <c r="B1485" i="7"/>
  <c r="D1485" i="7" s="1"/>
  <c r="Y1489" i="1"/>
  <c r="A1489" i="1"/>
  <c r="B1490" i="1"/>
  <c r="C1486" i="7" l="1"/>
  <c r="A1487" i="7" s="1"/>
  <c r="B1486" i="7"/>
  <c r="D1486" i="7" s="1"/>
  <c r="A1490" i="1"/>
  <c r="B1491" i="1"/>
  <c r="Y1490" i="1"/>
  <c r="C1487" i="7" l="1"/>
  <c r="A1488" i="7" s="1"/>
  <c r="B1487" i="7"/>
  <c r="D1487" i="7" s="1"/>
  <c r="A1491" i="1"/>
  <c r="B1492" i="1"/>
  <c r="B1493" i="1" s="1"/>
  <c r="Y1491" i="1"/>
  <c r="C1488" i="7" l="1"/>
  <c r="A1489" i="7" s="1"/>
  <c r="B1488" i="7"/>
  <c r="D1488" i="7" s="1"/>
  <c r="A1493" i="1"/>
  <c r="Y1493" i="1"/>
  <c r="A1492" i="1"/>
  <c r="Y1492" i="1"/>
  <c r="C1489" i="7" l="1"/>
  <c r="A1490" i="7" s="1"/>
  <c r="B1489" i="7"/>
  <c r="D1489" i="7" s="1"/>
  <c r="B1494" i="1"/>
  <c r="C1490" i="7" l="1"/>
  <c r="A1491" i="7" s="1"/>
  <c r="B1490" i="7"/>
  <c r="D1490" i="7" s="1"/>
  <c r="Y1494" i="1"/>
  <c r="A1494" i="1"/>
  <c r="B1495" i="1"/>
  <c r="C1491" i="7" l="1"/>
  <c r="A1492" i="7" s="1"/>
  <c r="B1491" i="7"/>
  <c r="D1491" i="7" s="1"/>
  <c r="Y1495" i="1"/>
  <c r="A1495" i="1"/>
  <c r="B1496" i="1"/>
  <c r="C1492" i="7" l="1"/>
  <c r="A1493" i="7" s="1"/>
  <c r="B1492" i="7"/>
  <c r="D1492" i="7" s="1"/>
  <c r="A1496" i="1"/>
  <c r="Y1496" i="1"/>
  <c r="B1497" i="1"/>
  <c r="C1493" i="7" l="1"/>
  <c r="A1494" i="7" s="1"/>
  <c r="B1493" i="7"/>
  <c r="D1493" i="7" s="1"/>
  <c r="Y1497" i="1"/>
  <c r="B1498" i="1"/>
  <c r="A1497" i="1"/>
  <c r="C1494" i="7" l="1"/>
  <c r="A1495" i="7" s="1"/>
  <c r="B1494" i="7"/>
  <c r="D1494" i="7" s="1"/>
  <c r="A1498" i="1"/>
  <c r="B1499" i="1"/>
  <c r="Y1498" i="1"/>
  <c r="C1495" i="7" l="1"/>
  <c r="A1496" i="7" s="1"/>
  <c r="B1495" i="7"/>
  <c r="D1495" i="7" s="1"/>
  <c r="Y1499" i="1"/>
  <c r="B1500" i="1"/>
  <c r="A1499" i="1"/>
  <c r="C1496" i="7" l="1"/>
  <c r="A1497" i="7" s="1"/>
  <c r="B1496" i="7"/>
  <c r="D1496" i="7" s="1"/>
  <c r="Y1500" i="1"/>
  <c r="A1500" i="1"/>
  <c r="B1501" i="1"/>
  <c r="C1497" i="7" l="1"/>
  <c r="A1498" i="7" s="1"/>
  <c r="B1497" i="7"/>
  <c r="D1497" i="7" s="1"/>
  <c r="A1501" i="1"/>
  <c r="B1502" i="1"/>
  <c r="Y1501" i="1"/>
  <c r="C1498" i="7" l="1"/>
  <c r="A1499" i="7" s="1"/>
  <c r="B1498" i="7"/>
  <c r="D1498" i="7" s="1"/>
  <c r="A1502" i="1"/>
  <c r="B1503" i="1"/>
  <c r="Y1502" i="1"/>
  <c r="C1499" i="7" l="1"/>
  <c r="A1500" i="7" s="1"/>
  <c r="B1499" i="7"/>
  <c r="D1499" i="7" s="1"/>
  <c r="Y1503" i="1"/>
  <c r="B1504" i="1"/>
  <c r="A1503" i="1"/>
  <c r="B1500" i="7" l="1"/>
  <c r="D1500" i="7" s="1"/>
  <c r="C1500" i="7"/>
  <c r="A1501" i="7" s="1"/>
  <c r="A1504" i="1"/>
  <c r="B1505" i="1"/>
  <c r="Y1504" i="1"/>
  <c r="C1501" i="7" l="1"/>
  <c r="A1502" i="7" s="1"/>
  <c r="B1501" i="7"/>
  <c r="D1501" i="7" s="1"/>
  <c r="A1505" i="1"/>
  <c r="Y1505" i="1"/>
  <c r="B1506" i="1"/>
  <c r="C1502" i="7" l="1"/>
  <c r="A1503" i="7" s="1"/>
  <c r="B1502" i="7"/>
  <c r="D1502" i="7" s="1"/>
  <c r="A1506" i="1"/>
  <c r="B1507" i="1"/>
  <c r="Y1506" i="1"/>
  <c r="C1503" i="7" l="1"/>
  <c r="A1504" i="7" s="1"/>
  <c r="B1503" i="7"/>
  <c r="D1503" i="7" s="1"/>
  <c r="A1507" i="1"/>
  <c r="Y1507" i="1"/>
  <c r="B1508" i="1"/>
  <c r="B1509" i="1" s="1"/>
  <c r="C1504" i="7" l="1"/>
  <c r="A1505" i="7" s="1"/>
  <c r="B1504" i="7"/>
  <c r="D1504" i="7" s="1"/>
  <c r="Y1509" i="1"/>
  <c r="A1509" i="1"/>
  <c r="A1508" i="1"/>
  <c r="Y1508" i="1"/>
  <c r="C1505" i="7" l="1"/>
  <c r="A1506" i="7" s="1"/>
  <c r="B1505" i="7"/>
  <c r="D1505" i="7" s="1"/>
  <c r="B1510" i="1"/>
  <c r="C1506" i="7" l="1"/>
  <c r="A1507" i="7" s="1"/>
  <c r="B1506" i="7"/>
  <c r="D1506" i="7" s="1"/>
  <c r="Y1510" i="1"/>
  <c r="B1511" i="1"/>
  <c r="A1510" i="1"/>
  <c r="C1507" i="7" l="1"/>
  <c r="A1508" i="7" s="1"/>
  <c r="B1507" i="7"/>
  <c r="D1507" i="7" s="1"/>
  <c r="A1511" i="1"/>
  <c r="Y1511" i="1"/>
  <c r="B1512" i="1"/>
  <c r="C1508" i="7" l="1"/>
  <c r="A1509" i="7" s="1"/>
  <c r="B1508" i="7"/>
  <c r="D1508" i="7" s="1"/>
  <c r="A1512" i="1"/>
  <c r="B1513" i="1"/>
  <c r="Y1512" i="1"/>
  <c r="C1509" i="7" l="1"/>
  <c r="A1510" i="7" s="1"/>
  <c r="B1509" i="7"/>
  <c r="D1509" i="7" s="1"/>
  <c r="A1513" i="1"/>
  <c r="Y1513" i="1"/>
  <c r="B1514" i="1"/>
  <c r="C1510" i="7" l="1"/>
  <c r="A1511" i="7" s="1"/>
  <c r="B1510" i="7"/>
  <c r="D1510" i="7" s="1"/>
  <c r="A1514" i="1"/>
  <c r="B1515" i="1"/>
  <c r="Y1514" i="1"/>
  <c r="C1511" i="7" l="1"/>
  <c r="A1512" i="7" s="1"/>
  <c r="B1511" i="7"/>
  <c r="D1511" i="7" s="1"/>
  <c r="Y1515" i="1"/>
  <c r="A1515" i="1"/>
  <c r="B1516" i="1"/>
  <c r="C1512" i="7" l="1"/>
  <c r="A1513" i="7" s="1"/>
  <c r="B1512" i="7"/>
  <c r="D1512" i="7" s="1"/>
  <c r="A1516" i="1"/>
  <c r="B1517" i="1"/>
  <c r="Y1516" i="1"/>
  <c r="C1513" i="7" l="1"/>
  <c r="A1514" i="7" s="1"/>
  <c r="B1513" i="7"/>
  <c r="D1513" i="7" s="1"/>
  <c r="Y1517" i="1"/>
  <c r="A1517" i="1"/>
  <c r="B1518" i="1"/>
  <c r="C1514" i="7" l="1"/>
  <c r="A1515" i="7" s="1"/>
  <c r="B1514" i="7"/>
  <c r="D1514" i="7" s="1"/>
  <c r="Y1518" i="1"/>
  <c r="A1518" i="1"/>
  <c r="B1519" i="1"/>
  <c r="C1515" i="7" l="1"/>
  <c r="A1516" i="7" s="1"/>
  <c r="B1515" i="7"/>
  <c r="D1515" i="7" s="1"/>
  <c r="A1519" i="1"/>
  <c r="B1520" i="1"/>
  <c r="Y1519" i="1"/>
  <c r="C1516" i="7" l="1"/>
  <c r="A1517" i="7" s="1"/>
  <c r="B1516" i="7"/>
  <c r="D1516" i="7" s="1"/>
  <c r="Y1520" i="1"/>
  <c r="B1521" i="1"/>
  <c r="A1520" i="1"/>
  <c r="C1517" i="7" l="1"/>
  <c r="A1518" i="7" s="1"/>
  <c r="B1517" i="7"/>
  <c r="D1517" i="7" s="1"/>
  <c r="Y1521" i="1"/>
  <c r="B1522" i="1"/>
  <c r="A1521" i="1"/>
  <c r="C1518" i="7" l="1"/>
  <c r="A1519" i="7" s="1"/>
  <c r="B1518" i="7"/>
  <c r="D1518" i="7" s="1"/>
  <c r="A1522" i="1"/>
  <c r="Y1522" i="1"/>
  <c r="B1523" i="1"/>
  <c r="C1519" i="7" l="1"/>
  <c r="A1520" i="7" s="1"/>
  <c r="B1519" i="7"/>
  <c r="D1519" i="7" s="1"/>
  <c r="A1523" i="1"/>
  <c r="Y1523" i="1"/>
  <c r="B1524" i="1"/>
  <c r="C1520" i="7" l="1"/>
  <c r="A1521" i="7" s="1"/>
  <c r="B1520" i="7"/>
  <c r="D1520" i="7" s="1"/>
  <c r="B1525" i="1"/>
  <c r="A1524" i="1"/>
  <c r="Y1524" i="1"/>
  <c r="C1521" i="7" l="1"/>
  <c r="A1522" i="7" s="1"/>
  <c r="B1521" i="7"/>
  <c r="D1521" i="7" s="1"/>
  <c r="A1525" i="1"/>
  <c r="B1526" i="1"/>
  <c r="Y1525" i="1"/>
  <c r="C1522" i="7" l="1"/>
  <c r="A1523" i="7" s="1"/>
  <c r="B1522" i="7"/>
  <c r="D1522" i="7" s="1"/>
  <c r="A1526" i="1"/>
  <c r="B1527" i="1"/>
  <c r="Y1526" i="1"/>
  <c r="C1523" i="7" l="1"/>
  <c r="A1524" i="7" s="1"/>
  <c r="B1523" i="7"/>
  <c r="D1523" i="7" s="1"/>
  <c r="Y1527" i="1"/>
  <c r="A1527" i="1"/>
  <c r="B1528" i="1"/>
  <c r="C1524" i="7" l="1"/>
  <c r="A1525" i="7" s="1"/>
  <c r="B1524" i="7"/>
  <c r="D1524" i="7" s="1"/>
  <c r="Y1528" i="1"/>
  <c r="A1528" i="1"/>
  <c r="B1529" i="1"/>
  <c r="C1525" i="7" l="1"/>
  <c r="A1526" i="7" s="1"/>
  <c r="B1525" i="7"/>
  <c r="D1525" i="7" s="1"/>
  <c r="Y1529" i="1"/>
  <c r="A1529" i="1"/>
  <c r="B1530" i="1"/>
  <c r="C1526" i="7" l="1"/>
  <c r="A1527" i="7" s="1"/>
  <c r="B1526" i="7"/>
  <c r="D1526" i="7" s="1"/>
  <c r="Y1530" i="1"/>
  <c r="A1530" i="1"/>
  <c r="B1531" i="1"/>
  <c r="C1527" i="7" l="1"/>
  <c r="A1528" i="7" s="1"/>
  <c r="B1527" i="7"/>
  <c r="D1527" i="7" s="1"/>
  <c r="Y1531" i="1"/>
  <c r="B1532" i="1"/>
  <c r="A1531" i="1"/>
  <c r="C1528" i="7" l="1"/>
  <c r="A1529" i="7" s="1"/>
  <c r="B1528" i="7"/>
  <c r="D1528" i="7" s="1"/>
  <c r="Y1532" i="1"/>
  <c r="A1532" i="1"/>
  <c r="B1533" i="1"/>
  <c r="B1529" i="7" l="1"/>
  <c r="D1529" i="7" s="1"/>
  <c r="C1529" i="7"/>
  <c r="A1530" i="7" s="1"/>
  <c r="Y1533" i="1"/>
  <c r="A1533" i="1"/>
  <c r="B1534" i="1"/>
  <c r="C1530" i="7" l="1"/>
  <c r="A1531" i="7" s="1"/>
  <c r="B1530" i="7"/>
  <c r="D1530" i="7" s="1"/>
  <c r="A1534" i="1"/>
  <c r="B1535" i="1"/>
  <c r="Y1534" i="1"/>
  <c r="C1531" i="7" l="1"/>
  <c r="A1532" i="7" s="1"/>
  <c r="B1531" i="7"/>
  <c r="D1531" i="7" s="1"/>
  <c r="B1536" i="1"/>
  <c r="A1535" i="1"/>
  <c r="Y1535" i="1"/>
  <c r="C1532" i="7" l="1"/>
  <c r="A1533" i="7" s="1"/>
  <c r="B1532" i="7"/>
  <c r="D1532" i="7" s="1"/>
  <c r="A1536" i="1"/>
  <c r="Y1536" i="1"/>
  <c r="B1537" i="1"/>
  <c r="C1533" i="7" l="1"/>
  <c r="A1534" i="7" s="1"/>
  <c r="B1533" i="7"/>
  <c r="D1533" i="7" s="1"/>
  <c r="Y1537" i="1"/>
  <c r="B1538" i="1"/>
  <c r="A1537" i="1"/>
  <c r="C1534" i="7" l="1"/>
  <c r="A1535" i="7" s="1"/>
  <c r="B1534" i="7"/>
  <c r="D1534" i="7" s="1"/>
  <c r="Y1538" i="1"/>
  <c r="A1538" i="1"/>
  <c r="B1539" i="1"/>
  <c r="C1535" i="7" l="1"/>
  <c r="A1536" i="7" s="1"/>
  <c r="B1535" i="7"/>
  <c r="D1535" i="7" s="1"/>
  <c r="B1540" i="1"/>
  <c r="A1539" i="1"/>
  <c r="Y1539" i="1"/>
  <c r="C1536" i="7" l="1"/>
  <c r="A1537" i="7" s="1"/>
  <c r="B1536" i="7"/>
  <c r="D1536" i="7" s="1"/>
  <c r="A1540" i="1"/>
  <c r="Y1540" i="1"/>
  <c r="B1541" i="1"/>
  <c r="C1537" i="7" l="1"/>
  <c r="A1538" i="7" s="1"/>
  <c r="B1537" i="7"/>
  <c r="D1537" i="7" s="1"/>
  <c r="A1541" i="1"/>
  <c r="Y1541" i="1"/>
  <c r="B1542" i="1"/>
  <c r="C1538" i="7" l="1"/>
  <c r="A1539" i="7" s="1"/>
  <c r="B1538" i="7"/>
  <c r="D1538" i="7" s="1"/>
  <c r="Y1542" i="1"/>
  <c r="B1543" i="1"/>
  <c r="A1542" i="1"/>
  <c r="C1539" i="7" l="1"/>
  <c r="A1540" i="7" s="1"/>
  <c r="B1539" i="7"/>
  <c r="D1539" i="7" s="1"/>
  <c r="Y1543" i="1"/>
  <c r="A1543" i="1"/>
  <c r="B1544" i="1"/>
  <c r="C1540" i="7" l="1"/>
  <c r="A1541" i="7" s="1"/>
  <c r="B1540" i="7"/>
  <c r="D1540" i="7" s="1"/>
  <c r="A1544" i="1"/>
  <c r="B1545" i="1"/>
  <c r="Y1544" i="1"/>
  <c r="C1541" i="7" l="1"/>
  <c r="A1542" i="7" s="1"/>
  <c r="B1541" i="7"/>
  <c r="D1541" i="7" s="1"/>
  <c r="A1545" i="1"/>
  <c r="Y1545" i="1"/>
  <c r="B1546" i="1"/>
  <c r="C1542" i="7" l="1"/>
  <c r="A1543" i="7" s="1"/>
  <c r="B1542" i="7"/>
  <c r="D1542" i="7" s="1"/>
  <c r="Y1546" i="1"/>
  <c r="B1547" i="1"/>
  <c r="A1546" i="1"/>
  <c r="C1543" i="7" l="1"/>
  <c r="A1544" i="7" s="1"/>
  <c r="B1543" i="7"/>
  <c r="D1543" i="7" s="1"/>
  <c r="A1547" i="1"/>
  <c r="B1548" i="1"/>
  <c r="Y1547" i="1"/>
  <c r="C1544" i="7" l="1"/>
  <c r="A1545" i="7" s="1"/>
  <c r="B1544" i="7"/>
  <c r="D1544" i="7" s="1"/>
  <c r="Y1548" i="1"/>
  <c r="A1548" i="1"/>
  <c r="B1549" i="1"/>
  <c r="C1545" i="7" l="1"/>
  <c r="A1546" i="7" s="1"/>
  <c r="B1545" i="7"/>
  <c r="D1545" i="7" s="1"/>
  <c r="A1549" i="1"/>
  <c r="B1550" i="1"/>
  <c r="Y1549" i="1"/>
  <c r="C1546" i="7" l="1"/>
  <c r="A1547" i="7" s="1"/>
  <c r="B1546" i="7"/>
  <c r="D1546" i="7" s="1"/>
  <c r="Y1550" i="1"/>
  <c r="B1551" i="1"/>
  <c r="A1550" i="1"/>
  <c r="C1547" i="7" l="1"/>
  <c r="A1548" i="7" s="1"/>
  <c r="B1547" i="7"/>
  <c r="D1547" i="7" s="1"/>
  <c r="A1551" i="1"/>
  <c r="Y1551" i="1"/>
  <c r="B1552" i="1"/>
  <c r="C1548" i="7" l="1"/>
  <c r="A1549" i="7" s="1"/>
  <c r="B1548" i="7"/>
  <c r="D1548" i="7" s="1"/>
  <c r="A1552" i="1"/>
  <c r="Y1552" i="1"/>
  <c r="B1553" i="1"/>
  <c r="C1549" i="7" l="1"/>
  <c r="A1550" i="7" s="1"/>
  <c r="B1549" i="7"/>
  <c r="D1549" i="7" s="1"/>
  <c r="A1553" i="1"/>
  <c r="B1554" i="1"/>
  <c r="Y1553" i="1"/>
  <c r="C1550" i="7" l="1"/>
  <c r="A1551" i="7" s="1"/>
  <c r="B1550" i="7"/>
  <c r="D1550" i="7" s="1"/>
  <c r="Y1554" i="1"/>
  <c r="A1554" i="1"/>
  <c r="B1555" i="1"/>
  <c r="C1551" i="7" l="1"/>
  <c r="A1552" i="7" s="1"/>
  <c r="B1551" i="7"/>
  <c r="D1551" i="7" s="1"/>
  <c r="A1555" i="1"/>
  <c r="B1556" i="1"/>
  <c r="Y1555" i="1"/>
  <c r="C1552" i="7" l="1"/>
  <c r="A1553" i="7" s="1"/>
  <c r="B1552" i="7"/>
  <c r="D1552" i="7" s="1"/>
  <c r="Y1556" i="1"/>
  <c r="A1556" i="1"/>
  <c r="B1557" i="1"/>
  <c r="Z1556" i="1"/>
  <c r="P1556" i="1"/>
  <c r="C1553" i="7" l="1"/>
  <c r="A1554" i="7" s="1"/>
  <c r="B1553" i="7"/>
  <c r="D1553" i="7" s="1"/>
  <c r="A1557" i="1"/>
  <c r="Y1557" i="1"/>
  <c r="B1558" i="1"/>
  <c r="C1554" i="7" l="1"/>
  <c r="A1555" i="7" s="1"/>
  <c r="B1554" i="7"/>
  <c r="D1554" i="7" s="1"/>
  <c r="Y1558" i="1"/>
  <c r="A1558" i="1"/>
  <c r="B1559" i="1"/>
  <c r="C1555" i="7" l="1"/>
  <c r="A1556" i="7" s="1"/>
  <c r="B1555" i="7"/>
  <c r="D1555" i="7" s="1"/>
  <c r="A1559" i="1"/>
  <c r="B1560" i="1"/>
  <c r="Y1559" i="1"/>
  <c r="C1556" i="7" l="1"/>
  <c r="A1557" i="7" s="1"/>
  <c r="B1556" i="7"/>
  <c r="D1556" i="7" s="1"/>
  <c r="A1560" i="1"/>
  <c r="Y1560" i="1"/>
  <c r="B1561" i="1"/>
  <c r="B1557" i="7" l="1"/>
  <c r="D1557" i="7" s="1"/>
  <c r="C1557" i="7"/>
  <c r="A1558" i="7" s="1"/>
  <c r="Y1561" i="1"/>
  <c r="A1561" i="1"/>
  <c r="B1562" i="1"/>
  <c r="C1558" i="7" l="1"/>
  <c r="A1559" i="7" s="1"/>
  <c r="B1558" i="7"/>
  <c r="D1558" i="7" s="1"/>
  <c r="A1562" i="1"/>
  <c r="Y1562" i="1"/>
  <c r="B1563" i="1"/>
  <c r="C1559" i="7" l="1"/>
  <c r="A1560" i="7" s="1"/>
  <c r="B1559" i="7"/>
  <c r="D1559" i="7" s="1"/>
  <c r="A1563" i="1"/>
  <c r="B1564" i="1"/>
  <c r="Y1563" i="1"/>
  <c r="C1560" i="7" l="1"/>
  <c r="A1561" i="7" s="1"/>
  <c r="B1560" i="7"/>
  <c r="D1560" i="7" s="1"/>
  <c r="Y1564" i="1"/>
  <c r="B1565" i="1"/>
  <c r="A1564" i="1"/>
  <c r="C1561" i="7" l="1"/>
  <c r="A1562" i="7" s="1"/>
  <c r="B1561" i="7"/>
  <c r="D1561" i="7" s="1"/>
  <c r="A1565" i="1"/>
  <c r="Y1565" i="1"/>
  <c r="B1566" i="1"/>
  <c r="C1562" i="7" l="1"/>
  <c r="A1563" i="7" s="1"/>
  <c r="B1562" i="7"/>
  <c r="D1562" i="7" s="1"/>
  <c r="B1567" i="1"/>
  <c r="Y1566" i="1"/>
  <c r="A1566" i="1"/>
  <c r="C1563" i="7" l="1"/>
  <c r="A1564" i="7" s="1"/>
  <c r="B1563" i="7"/>
  <c r="D1563" i="7" s="1"/>
  <c r="Y1567" i="1"/>
  <c r="B1568" i="1"/>
  <c r="A1567" i="1"/>
  <c r="C1564" i="7" l="1"/>
  <c r="A1565" i="7" s="1"/>
  <c r="B1564" i="7"/>
  <c r="D1564" i="7" s="1"/>
  <c r="B1569" i="1"/>
  <c r="Y1568" i="1"/>
  <c r="A1568" i="1"/>
  <c r="C1565" i="7" l="1"/>
  <c r="A1566" i="7" s="1"/>
  <c r="B1565" i="7"/>
  <c r="D1565" i="7" s="1"/>
  <c r="A1569" i="1"/>
  <c r="Y1569" i="1"/>
  <c r="B1570" i="1"/>
  <c r="C1566" i="7" l="1"/>
  <c r="A1567" i="7" s="1"/>
  <c r="B1566" i="7"/>
  <c r="D1566" i="7" s="1"/>
  <c r="A1570" i="1"/>
  <c r="B1571" i="1"/>
  <c r="Y1570" i="1"/>
  <c r="C1567" i="7" l="1"/>
  <c r="A1568" i="7" s="1"/>
  <c r="B1567" i="7"/>
  <c r="D1567" i="7" s="1"/>
  <c r="A1571" i="1"/>
  <c r="B1572" i="1"/>
  <c r="Y1571" i="1"/>
  <c r="C1568" i="7" l="1"/>
  <c r="A1569" i="7" s="1"/>
  <c r="B1568" i="7"/>
  <c r="D1568" i="7" s="1"/>
  <c r="Y1572" i="1"/>
  <c r="A1572" i="1"/>
  <c r="B1573" i="1"/>
  <c r="B1569" i="7" l="1"/>
  <c r="D1569" i="7" s="1"/>
  <c r="C1569" i="7"/>
  <c r="A1570" i="7" s="1"/>
  <c r="A1573" i="1"/>
  <c r="B1574" i="1"/>
  <c r="Y1573" i="1"/>
  <c r="C1570" i="7" l="1"/>
  <c r="A1571" i="7" s="1"/>
  <c r="B1570" i="7"/>
  <c r="D1570" i="7" s="1"/>
  <c r="Y1574" i="1"/>
  <c r="B1575" i="1"/>
  <c r="A1574" i="1"/>
  <c r="C1571" i="7" l="1"/>
  <c r="A1572" i="7" s="1"/>
  <c r="B1571" i="7"/>
  <c r="D1571" i="7" s="1"/>
  <c r="A1575" i="1"/>
  <c r="Y1575" i="1"/>
  <c r="B1576" i="1"/>
  <c r="C1572" i="7" l="1"/>
  <c r="A1573" i="7" s="1"/>
  <c r="B1572" i="7"/>
  <c r="D1572" i="7" s="1"/>
  <c r="A1576" i="1"/>
  <c r="Y1576" i="1"/>
  <c r="B1577" i="1"/>
  <c r="C1573" i="7" l="1"/>
  <c r="A1574" i="7" s="1"/>
  <c r="B1573" i="7"/>
  <c r="D1573" i="7" s="1"/>
  <c r="A1577" i="1"/>
  <c r="B1578" i="1"/>
  <c r="Y1577" i="1"/>
  <c r="C1574" i="7" l="1"/>
  <c r="A1575" i="7" s="1"/>
  <c r="B1574" i="7"/>
  <c r="D1574" i="7" s="1"/>
  <c r="Y1578" i="1"/>
  <c r="B1579" i="1"/>
  <c r="A1578" i="1"/>
  <c r="C1575" i="7" l="1"/>
  <c r="A1576" i="7" s="1"/>
  <c r="B1575" i="7"/>
  <c r="D1575" i="7" s="1"/>
  <c r="Y1579" i="1"/>
  <c r="A1579" i="1"/>
  <c r="B1580" i="1"/>
  <c r="C1576" i="7" l="1"/>
  <c r="A1577" i="7" s="1"/>
  <c r="B1576" i="7"/>
  <c r="D1576" i="7" s="1"/>
  <c r="A1580" i="1"/>
  <c r="B1581" i="1"/>
  <c r="Y1580" i="1"/>
  <c r="C1577" i="7" l="1"/>
  <c r="A1578" i="7" s="1"/>
  <c r="B1577" i="7"/>
  <c r="D1577" i="7" s="1"/>
  <c r="Y1581" i="1"/>
  <c r="B1582" i="1"/>
  <c r="A1581" i="1"/>
  <c r="C1578" i="7" l="1"/>
  <c r="A1579" i="7" s="1"/>
  <c r="B1578" i="7"/>
  <c r="D1578" i="7" s="1"/>
  <c r="Y1582" i="1"/>
  <c r="B1583" i="1"/>
  <c r="A1582" i="1"/>
  <c r="C1579" i="7" l="1"/>
  <c r="A1580" i="7" s="1"/>
  <c r="B1579" i="7"/>
  <c r="D1579" i="7" s="1"/>
  <c r="Y1583" i="1"/>
  <c r="B1584" i="1"/>
  <c r="A1583" i="1"/>
  <c r="C1580" i="7" l="1"/>
  <c r="A1581" i="7" s="1"/>
  <c r="B1580" i="7"/>
  <c r="D1580" i="7" s="1"/>
  <c r="A1584" i="1"/>
  <c r="Y1584" i="1"/>
  <c r="B1585" i="1"/>
  <c r="B1581" i="7" l="1"/>
  <c r="D1581" i="7" s="1"/>
  <c r="C1581" i="7"/>
  <c r="A1582" i="7" s="1"/>
  <c r="B1586" i="1"/>
  <c r="Y1585" i="1"/>
  <c r="A1585" i="1"/>
  <c r="C1582" i="7" l="1"/>
  <c r="A1583" i="7" s="1"/>
  <c r="B1582" i="7"/>
  <c r="D1582" i="7" s="1"/>
  <c r="A1586" i="1"/>
  <c r="B1587" i="1"/>
  <c r="Y1586" i="1"/>
  <c r="C1583" i="7" l="1"/>
  <c r="A1584" i="7" s="1"/>
  <c r="B1583" i="7"/>
  <c r="D1583" i="7" s="1"/>
  <c r="A1587" i="1"/>
  <c r="A1587" i="4" s="1"/>
  <c r="B1588" i="1"/>
  <c r="Y1587" i="1"/>
  <c r="C1584" i="7" l="1"/>
  <c r="A1585" i="7" s="1"/>
  <c r="B1584" i="7"/>
  <c r="D1584" i="7" s="1"/>
  <c r="Y1588" i="1"/>
  <c r="A1588" i="1"/>
  <c r="A1588" i="4" s="1"/>
  <c r="B1589" i="1"/>
  <c r="C1585" i="7" l="1"/>
  <c r="A1586" i="7" s="1"/>
  <c r="B1585" i="7"/>
  <c r="D1585" i="7" s="1"/>
  <c r="Y1589" i="1"/>
  <c r="A1589" i="1"/>
  <c r="A1589" i="4" s="1"/>
  <c r="B1590" i="1"/>
  <c r="C1586" i="7" l="1"/>
  <c r="A1587" i="7" s="1"/>
  <c r="B1586" i="7"/>
  <c r="D1586" i="7" s="1"/>
  <c r="Y1590" i="1"/>
  <c r="A1590" i="1"/>
  <c r="A1590" i="4" s="1"/>
  <c r="B1591" i="1"/>
  <c r="C1587" i="7" l="1"/>
  <c r="A1588" i="7" s="1"/>
  <c r="B1587" i="7"/>
  <c r="D1587" i="7" s="1"/>
  <c r="Y1591" i="1"/>
  <c r="B1592" i="1"/>
  <c r="A1591" i="1"/>
  <c r="A1591" i="4" s="1"/>
  <c r="C1588" i="7" l="1"/>
  <c r="A1589" i="7" s="1"/>
  <c r="B1588" i="7"/>
  <c r="D1588" i="7" s="1"/>
  <c r="A1592" i="1"/>
  <c r="A1592" i="4" s="1"/>
  <c r="Y1592" i="1"/>
  <c r="B1593" i="1"/>
  <c r="C1589" i="7" l="1"/>
  <c r="A1590" i="7" s="1"/>
  <c r="B1589" i="7"/>
  <c r="D1589" i="7" s="1"/>
  <c r="Y1593" i="1"/>
  <c r="B1594" i="1"/>
  <c r="A1593" i="1"/>
  <c r="A1593" i="4" s="1"/>
  <c r="C1590" i="7" l="1"/>
  <c r="A1591" i="7" s="1"/>
  <c r="B1590" i="7"/>
  <c r="D1590" i="7" s="1"/>
  <c r="A1594" i="1"/>
  <c r="A1594" i="4" s="1"/>
  <c r="Y1594" i="1"/>
  <c r="B1595" i="1"/>
  <c r="C1591" i="7" l="1"/>
  <c r="A1592" i="7" s="1"/>
  <c r="B1591" i="7"/>
  <c r="D1591" i="7" s="1"/>
  <c r="B1596" i="1"/>
  <c r="Y1595" i="1"/>
  <c r="A1595" i="1"/>
  <c r="A1595" i="4" s="1"/>
  <c r="C1592" i="7" l="1"/>
  <c r="A1593" i="7" s="1"/>
  <c r="B1592" i="7"/>
  <c r="D1592" i="7" s="1"/>
  <c r="A1596" i="1"/>
  <c r="A1596" i="4" s="1"/>
  <c r="B1597" i="1"/>
  <c r="Y1596" i="1"/>
  <c r="B1593" i="7" l="1"/>
  <c r="D1593" i="7" s="1"/>
  <c r="C1593" i="7"/>
  <c r="A1594" i="7" s="1"/>
  <c r="B1598" i="1"/>
  <c r="A1597" i="1"/>
  <c r="A1597" i="4" s="1"/>
  <c r="Y1597" i="1"/>
  <c r="C1594" i="7" l="1"/>
  <c r="A1595" i="7" s="1"/>
  <c r="B1594" i="7"/>
  <c r="D1594" i="7" s="1"/>
  <c r="A1598" i="1"/>
  <c r="A1598" i="4" s="1"/>
  <c r="B1599" i="1"/>
  <c r="Y1598" i="1"/>
  <c r="C1595" i="7" l="1"/>
  <c r="A1596" i="7" s="1"/>
  <c r="B1595" i="7"/>
  <c r="D1595" i="7" s="1"/>
  <c r="A1599" i="1"/>
  <c r="A1599" i="4" s="1"/>
  <c r="Y1599" i="1"/>
  <c r="B1600" i="1"/>
  <c r="C1596" i="7" l="1"/>
  <c r="A1597" i="7" s="1"/>
  <c r="B1596" i="7"/>
  <c r="D1596" i="7" s="1"/>
  <c r="Y1600" i="1"/>
  <c r="B1601" i="1"/>
  <c r="A1600" i="1"/>
  <c r="A1600" i="4" s="1"/>
  <c r="C1597" i="7" l="1"/>
  <c r="A1598" i="7" s="1"/>
  <c r="B1597" i="7"/>
  <c r="D1597" i="7" s="1"/>
  <c r="B1602" i="1"/>
  <c r="Y1601" i="1"/>
  <c r="A1601" i="1"/>
  <c r="A1601" i="4" s="1"/>
  <c r="C1598" i="7" l="1"/>
  <c r="A1599" i="7" s="1"/>
  <c r="B1598" i="7"/>
  <c r="D1598" i="7" s="1"/>
  <c r="B1603" i="1"/>
  <c r="A1602" i="1"/>
  <c r="A1602" i="4" s="1"/>
  <c r="Y1602" i="1"/>
  <c r="C1599" i="7" l="1"/>
  <c r="A1600" i="7" s="1"/>
  <c r="B1599" i="7"/>
  <c r="D1599" i="7" s="1"/>
  <c r="A1603" i="1"/>
  <c r="A1603" i="4" s="1"/>
  <c r="B1604" i="1"/>
  <c r="Y1603" i="1"/>
  <c r="C1600" i="7" l="1"/>
  <c r="A1601" i="7" s="1"/>
  <c r="B1600" i="7"/>
  <c r="D1600" i="7" s="1"/>
  <c r="B1605" i="1"/>
  <c r="Y1604" i="1"/>
  <c r="A1604" i="1"/>
  <c r="A1604" i="4" s="1"/>
  <c r="C1601" i="7" l="1"/>
  <c r="A1602" i="7" s="1"/>
  <c r="B1601" i="7"/>
  <c r="D1601" i="7" s="1"/>
  <c r="Y1605" i="1"/>
  <c r="A1605" i="1"/>
  <c r="A1605" i="4" s="1"/>
  <c r="B1606" i="1"/>
  <c r="C1602" i="7" l="1"/>
  <c r="A1603" i="7" s="1"/>
  <c r="B1602" i="7"/>
  <c r="D1602" i="7" s="1"/>
  <c r="A1606" i="1"/>
  <c r="A1606" i="4" s="1"/>
  <c r="B1607" i="1"/>
  <c r="Y1606" i="1"/>
  <c r="C1603" i="7" l="1"/>
  <c r="A1604" i="7" s="1"/>
  <c r="B1603" i="7"/>
  <c r="D1603" i="7" s="1"/>
  <c r="Y1607" i="1"/>
  <c r="A1607" i="1"/>
  <c r="A1607" i="4" s="1"/>
  <c r="B1608" i="1"/>
  <c r="C1604" i="7" l="1"/>
  <c r="A1605" i="7" s="1"/>
  <c r="B1604" i="7"/>
  <c r="D1604" i="7" s="1"/>
  <c r="B1609" i="1"/>
  <c r="A1608" i="1"/>
  <c r="A1608" i="4" s="1"/>
  <c r="Y1608" i="1"/>
  <c r="B1605" i="7" l="1"/>
  <c r="D1605" i="7" s="1"/>
  <c r="C1605" i="7"/>
  <c r="A1606" i="7" s="1"/>
  <c r="Y1609" i="1"/>
  <c r="A1609" i="1"/>
  <c r="A1609" i="4" s="1"/>
  <c r="B1610" i="1"/>
  <c r="C1606" i="7" l="1"/>
  <c r="A1607" i="7" s="1"/>
  <c r="B1606" i="7"/>
  <c r="D1606" i="7" s="1"/>
  <c r="A1610" i="1"/>
  <c r="A1610" i="4" s="1"/>
  <c r="B1611" i="1"/>
  <c r="Y1610" i="1"/>
  <c r="C1607" i="7" l="1"/>
  <c r="A1608" i="7" s="1"/>
  <c r="B1607" i="7"/>
  <c r="D1607" i="7" s="1"/>
  <c r="Y1611" i="1"/>
  <c r="M1611" i="1"/>
  <c r="Z1611" i="1" s="1"/>
  <c r="E1611" i="1"/>
  <c r="F1611" i="1" s="1"/>
  <c r="P1611" i="1" s="1"/>
  <c r="B1612" i="1"/>
  <c r="A1611" i="1"/>
  <c r="A1611" i="4" s="1"/>
  <c r="C1608" i="7" l="1"/>
  <c r="A1609" i="7" s="1"/>
  <c r="B1608" i="7"/>
  <c r="D1608" i="7" s="1"/>
  <c r="Y1612" i="1"/>
  <c r="A1612" i="1"/>
  <c r="A1612" i="4" s="1"/>
  <c r="B1613" i="1"/>
  <c r="C1609" i="7" l="1"/>
  <c r="A1610" i="7" s="1"/>
  <c r="B1609" i="7"/>
  <c r="D1609" i="7" s="1"/>
  <c r="Y1613" i="1"/>
  <c r="B1614" i="1"/>
  <c r="A1613" i="1"/>
  <c r="A1613" i="4" s="1"/>
  <c r="C1610" i="7" l="1"/>
  <c r="A1611" i="7" s="1"/>
  <c r="B1610" i="7"/>
  <c r="D1610" i="7" s="1"/>
  <c r="Y1614" i="1"/>
  <c r="B1615" i="1"/>
  <c r="A1614" i="1"/>
  <c r="A1614" i="4" s="1"/>
  <c r="C1611" i="7" l="1"/>
  <c r="A1612" i="7" s="1"/>
  <c r="B1611" i="7"/>
  <c r="D1611" i="7" s="1"/>
  <c r="A1615" i="1"/>
  <c r="A1615" i="4" s="1"/>
  <c r="Y1615" i="1"/>
  <c r="B1616" i="1"/>
  <c r="C1612" i="7" l="1"/>
  <c r="A1613" i="7" s="1"/>
  <c r="B1612" i="7"/>
  <c r="D1612" i="7" s="1"/>
  <c r="A1616" i="1"/>
  <c r="A1616" i="4" s="1"/>
  <c r="B1617" i="1"/>
  <c r="Y1616" i="1"/>
  <c r="C1613" i="7" l="1"/>
  <c r="A1614" i="7" s="1"/>
  <c r="B1613" i="7"/>
  <c r="D1613" i="7" s="1"/>
  <c r="A1617" i="1"/>
  <c r="A1617" i="4" s="1"/>
  <c r="B1618" i="1"/>
  <c r="Y1617" i="1"/>
  <c r="C1614" i="7" l="1"/>
  <c r="A1615" i="7" s="1"/>
  <c r="B1614" i="7"/>
  <c r="D1614" i="7" s="1"/>
  <c r="A1618" i="1"/>
  <c r="A1618" i="4" s="1"/>
  <c r="B1619" i="1"/>
  <c r="Y1618" i="1"/>
  <c r="C1615" i="7" l="1"/>
  <c r="A1616" i="7" s="1"/>
  <c r="B1615" i="7"/>
  <c r="D1615" i="7" s="1"/>
  <c r="A1619" i="1"/>
  <c r="A1619" i="4" s="1"/>
  <c r="B1620" i="1"/>
  <c r="Y1619" i="1"/>
  <c r="C1616" i="7" l="1"/>
  <c r="A1617" i="7" s="1"/>
  <c r="B1616" i="7"/>
  <c r="D1616" i="7" s="1"/>
  <c r="Y1620" i="1"/>
  <c r="A1620" i="1"/>
  <c r="A1620" i="4" s="1"/>
  <c r="B1621" i="1"/>
  <c r="B1617" i="7" l="1"/>
  <c r="D1617" i="7" s="1"/>
  <c r="C1617" i="7"/>
  <c r="A1618" i="7" s="1"/>
  <c r="Y1621" i="1"/>
  <c r="B1622" i="1"/>
  <c r="A1621" i="1"/>
  <c r="A1621" i="4" s="1"/>
  <c r="C1618" i="7" l="1"/>
  <c r="A1619" i="7" s="1"/>
  <c r="B1618" i="7"/>
  <c r="D1618" i="7" s="1"/>
  <c r="M1622" i="1"/>
  <c r="Z1622" i="1" s="1"/>
  <c r="Y1622" i="1"/>
  <c r="E1622" i="1"/>
  <c r="F1622" i="1" s="1"/>
  <c r="P1622" i="1" s="1"/>
  <c r="B1623" i="1"/>
  <c r="A1622" i="1"/>
  <c r="A1622" i="4" s="1"/>
  <c r="C1619" i="7" l="1"/>
  <c r="A1620" i="7" s="1"/>
  <c r="B1619" i="7"/>
  <c r="D1619" i="7" s="1"/>
  <c r="A1623" i="1"/>
  <c r="A1623" i="4" s="1"/>
  <c r="Y1623" i="1"/>
  <c r="B1624" i="1"/>
  <c r="C1620" i="7" l="1"/>
  <c r="A1621" i="7" s="1"/>
  <c r="B1620" i="7"/>
  <c r="D1620" i="7" s="1"/>
  <c r="Y1624" i="1"/>
  <c r="B1625" i="1"/>
  <c r="A1624" i="1"/>
  <c r="A1624" i="4" s="1"/>
  <c r="C1621" i="7" l="1"/>
  <c r="A1622" i="7" s="1"/>
  <c r="B1621" i="7"/>
  <c r="D1621" i="7" s="1"/>
  <c r="A1625" i="1"/>
  <c r="A1625" i="4" s="1"/>
  <c r="Y1625" i="1"/>
  <c r="B1626" i="1"/>
  <c r="C1622" i="7" l="1"/>
  <c r="A1623" i="7" s="1"/>
  <c r="B1622" i="7"/>
  <c r="D1622" i="7" s="1"/>
  <c r="A1626" i="1"/>
  <c r="A1626" i="4" s="1"/>
  <c r="B1627" i="1"/>
  <c r="Y1626" i="1"/>
  <c r="C1623" i="7" l="1"/>
  <c r="A1624" i="7" s="1"/>
  <c r="B1623" i="7"/>
  <c r="D1623" i="7" s="1"/>
  <c r="Y1627" i="1"/>
  <c r="B1628" i="1"/>
  <c r="A1627" i="1"/>
  <c r="A1627" i="4" s="1"/>
  <c r="C1624" i="7" l="1"/>
  <c r="A1625" i="7" s="1"/>
  <c r="B1624" i="7"/>
  <c r="D1624" i="7" s="1"/>
  <c r="Y1628" i="1"/>
  <c r="A1628" i="1"/>
  <c r="A1628" i="4" s="1"/>
  <c r="B1629" i="1"/>
  <c r="C1625" i="7" l="1"/>
  <c r="A1626" i="7" s="1"/>
  <c r="B1625" i="7"/>
  <c r="D1625" i="7" s="1"/>
  <c r="A1629" i="1"/>
  <c r="A1629" i="4" s="1"/>
  <c r="Y1629" i="1"/>
  <c r="B1630" i="1"/>
  <c r="C1626" i="7" l="1"/>
  <c r="A1627" i="7" s="1"/>
  <c r="B1626" i="7"/>
  <c r="D1626" i="7" s="1"/>
  <c r="A1630" i="1"/>
  <c r="A1630" i="4" s="1"/>
  <c r="B1631" i="1"/>
  <c r="Y1630" i="1"/>
  <c r="C1627" i="7" l="1"/>
  <c r="A1628" i="7" s="1"/>
  <c r="B1627" i="7"/>
  <c r="D1627" i="7" s="1"/>
  <c r="Y1631" i="1"/>
  <c r="B1632" i="1"/>
  <c r="A1631" i="1"/>
  <c r="A1631" i="4" s="1"/>
  <c r="C1628" i="7" l="1"/>
  <c r="A1629" i="7" s="1"/>
  <c r="B1628" i="7"/>
  <c r="D1628" i="7" s="1"/>
  <c r="Y1632" i="1"/>
  <c r="A1632" i="1"/>
  <c r="A1632" i="4" s="1"/>
  <c r="B1633" i="1"/>
  <c r="B1629" i="7" l="1"/>
  <c r="D1629" i="7" s="1"/>
  <c r="C1629" i="7"/>
  <c r="A1630" i="7" s="1"/>
  <c r="A1633" i="1"/>
  <c r="A1633" i="4" s="1"/>
  <c r="B1634" i="1"/>
  <c r="Y1633" i="1"/>
  <c r="C1630" i="7" l="1"/>
  <c r="A1631" i="7" s="1"/>
  <c r="B1630" i="7"/>
  <c r="D1630" i="7" s="1"/>
  <c r="A1634" i="1"/>
  <c r="A1634" i="4" s="1"/>
  <c r="Y1634" i="1"/>
  <c r="B1635" i="1"/>
  <c r="C1631" i="7" l="1"/>
  <c r="A1632" i="7" s="1"/>
  <c r="B1631" i="7"/>
  <c r="D1631" i="7" s="1"/>
  <c r="A1635" i="1"/>
  <c r="A1635" i="4" s="1"/>
  <c r="B1636" i="1"/>
  <c r="Y1635" i="1"/>
  <c r="C1632" i="7" l="1"/>
  <c r="A1633" i="7" s="1"/>
  <c r="B1632" i="7"/>
  <c r="D1632" i="7" s="1"/>
  <c r="B1637" i="1"/>
  <c r="A1636" i="1"/>
  <c r="A1636" i="4" s="1"/>
  <c r="Y1636" i="1"/>
  <c r="C1633" i="7" l="1"/>
  <c r="A1634" i="7" s="1"/>
  <c r="B1633" i="7"/>
  <c r="D1633" i="7" s="1"/>
  <c r="A1637" i="1"/>
  <c r="A1637" i="4" s="1"/>
  <c r="Y1637" i="1"/>
  <c r="B1638" i="1"/>
  <c r="C1634" i="7" l="1"/>
  <c r="A1635" i="7" s="1"/>
  <c r="B1634" i="7"/>
  <c r="D1634" i="7" s="1"/>
  <c r="A1638" i="1"/>
  <c r="A1638" i="4" s="1"/>
  <c r="Y1638" i="1"/>
  <c r="B1639" i="1"/>
  <c r="C1635" i="7" l="1"/>
  <c r="A1636" i="7" s="1"/>
  <c r="B1635" i="7"/>
  <c r="D1635" i="7" s="1"/>
  <c r="A1639" i="1"/>
  <c r="A1639" i="4" s="1"/>
  <c r="Y1639" i="1"/>
  <c r="B1640" i="1"/>
  <c r="C1636" i="7" l="1"/>
  <c r="A1637" i="7" s="1"/>
  <c r="B1636" i="7"/>
  <c r="D1636" i="7" s="1"/>
  <c r="B1641" i="1"/>
  <c r="A1640" i="1"/>
  <c r="A1640" i="4" s="1"/>
  <c r="Y1640" i="1"/>
  <c r="C1637" i="7" l="1"/>
  <c r="A1638" i="7" s="1"/>
  <c r="B1637" i="7"/>
  <c r="D1637" i="7" s="1"/>
  <c r="Y1641" i="1"/>
  <c r="A1641" i="1"/>
  <c r="A1641" i="4" s="1"/>
  <c r="B1642" i="1"/>
  <c r="C1638" i="7" l="1"/>
  <c r="A1639" i="7" s="1"/>
  <c r="B1638" i="7"/>
  <c r="D1638" i="7" s="1"/>
  <c r="Y1642" i="1"/>
  <c r="A1642" i="1"/>
  <c r="A1642" i="4" s="1"/>
  <c r="B1643" i="1"/>
  <c r="C1639" i="7" l="1"/>
  <c r="A1640" i="7" s="1"/>
  <c r="B1639" i="7"/>
  <c r="D1639" i="7" s="1"/>
  <c r="A1643" i="1"/>
  <c r="A1643" i="4" s="1"/>
  <c r="Y1643" i="1"/>
  <c r="B1644" i="1"/>
  <c r="C1640" i="7" l="1"/>
  <c r="A1641" i="7" s="1"/>
  <c r="B1640" i="7"/>
  <c r="D1640" i="7" s="1"/>
  <c r="B1645" i="1"/>
  <c r="A1644" i="1"/>
  <c r="A1644" i="4" s="1"/>
  <c r="Y1644" i="1"/>
  <c r="B1641" i="7" l="1"/>
  <c r="D1641" i="7" s="1"/>
  <c r="C1641" i="7"/>
  <c r="A1642" i="7" s="1"/>
  <c r="Y1645" i="1"/>
  <c r="B1646" i="1"/>
  <c r="A1645" i="1"/>
  <c r="A1645" i="4" s="1"/>
  <c r="C1642" i="7" l="1"/>
  <c r="A1643" i="7" s="1"/>
  <c r="B1642" i="7"/>
  <c r="D1642" i="7" s="1"/>
  <c r="Y1646" i="1"/>
  <c r="A1646" i="1"/>
  <c r="A1646" i="4" s="1"/>
  <c r="B1647" i="1"/>
  <c r="C1643" i="7" l="1"/>
  <c r="A1644" i="7" s="1"/>
  <c r="B1643" i="7"/>
  <c r="D1643" i="7" s="1"/>
  <c r="A1647" i="1"/>
  <c r="A1647" i="4" s="1"/>
  <c r="B1648" i="1"/>
  <c r="Y1647" i="1"/>
  <c r="C1644" i="7" l="1"/>
  <c r="A1645" i="7" s="1"/>
  <c r="B1644" i="7"/>
  <c r="D1644" i="7" s="1"/>
  <c r="A1648" i="1"/>
  <c r="A1648" i="4" s="1"/>
  <c r="Y1648" i="1"/>
  <c r="B1649" i="1"/>
  <c r="C1645" i="7" l="1"/>
  <c r="A1646" i="7" s="1"/>
  <c r="B1645" i="7"/>
  <c r="D1645" i="7" s="1"/>
  <c r="A1649" i="1"/>
  <c r="A1649" i="4" s="1"/>
  <c r="B1650" i="1"/>
  <c r="Y1649" i="1"/>
  <c r="C1646" i="7" l="1"/>
  <c r="A1647" i="7" s="1"/>
  <c r="B1646" i="7"/>
  <c r="D1646" i="7" s="1"/>
  <c r="Y1650" i="1"/>
  <c r="A1650" i="1"/>
  <c r="A1650" i="4" s="1"/>
  <c r="B1651" i="1"/>
  <c r="C1647" i="7" l="1"/>
  <c r="A1648" i="7" s="1"/>
  <c r="B1647" i="7"/>
  <c r="D1647" i="7" s="1"/>
  <c r="Y1651" i="1"/>
  <c r="A1651" i="1"/>
  <c r="A1651" i="4" s="1"/>
  <c r="B1652" i="1"/>
  <c r="C1648" i="7" l="1"/>
  <c r="A1649" i="7" s="1"/>
  <c r="B1648" i="7"/>
  <c r="D1648" i="7" s="1"/>
  <c r="Y1652" i="1"/>
  <c r="A1652" i="1"/>
  <c r="A1652" i="4" s="1"/>
  <c r="B1653" i="1"/>
  <c r="C1649" i="7" l="1"/>
  <c r="A1650" i="7" s="1"/>
  <c r="B1649" i="7"/>
  <c r="D1649" i="7" s="1"/>
  <c r="Y1653" i="1"/>
  <c r="B1654" i="1"/>
  <c r="A1653" i="1"/>
  <c r="A1653" i="4" s="1"/>
  <c r="C1650" i="7" l="1"/>
  <c r="A1651" i="7" s="1"/>
  <c r="B1650" i="7"/>
  <c r="D1650" i="7" s="1"/>
  <c r="A1654" i="1"/>
  <c r="A1654" i="4" s="1"/>
  <c r="Y1654" i="1"/>
  <c r="B1655" i="1"/>
  <c r="C1651" i="7" l="1"/>
  <c r="A1652" i="7" s="1"/>
  <c r="B1651" i="7"/>
  <c r="D1651" i="7" s="1"/>
  <c r="Y1655" i="1"/>
  <c r="A1655" i="1"/>
  <c r="A1655" i="4" s="1"/>
  <c r="B1656" i="1"/>
  <c r="C1652" i="7" l="1"/>
  <c r="A1653" i="7" s="1"/>
  <c r="B1652" i="7"/>
  <c r="D1652" i="7" s="1"/>
  <c r="A1656" i="1"/>
  <c r="A1656" i="4" s="1"/>
  <c r="B1657" i="1"/>
  <c r="Y1656" i="1"/>
  <c r="B1653" i="7" l="1"/>
  <c r="D1653" i="7" s="1"/>
  <c r="C1653" i="7"/>
  <c r="A1654" i="7" s="1"/>
  <c r="A1657" i="1"/>
  <c r="A1657" i="4" s="1"/>
  <c r="B1658" i="1"/>
  <c r="Y1657" i="1"/>
  <c r="C1654" i="7" l="1"/>
  <c r="A1655" i="7" s="1"/>
  <c r="B1654" i="7"/>
  <c r="D1654" i="7" s="1"/>
  <c r="A1658" i="1"/>
  <c r="A1658" i="4" s="1"/>
  <c r="B1659" i="1"/>
  <c r="Y1658" i="1"/>
  <c r="C1655" i="7" l="1"/>
  <c r="A1656" i="7" s="1"/>
  <c r="B1655" i="7"/>
  <c r="D1655" i="7" s="1"/>
  <c r="Y1659" i="1"/>
  <c r="A1659" i="1"/>
  <c r="A1659" i="4" s="1"/>
  <c r="B1660" i="1"/>
  <c r="C1656" i="7" l="1"/>
  <c r="A1657" i="7" s="1"/>
  <c r="B1656" i="7"/>
  <c r="D1656" i="7" s="1"/>
  <c r="Y1660" i="1"/>
  <c r="A1660" i="1"/>
  <c r="A1660" i="4" s="1"/>
  <c r="B1661" i="1"/>
  <c r="C1657" i="7" l="1"/>
  <c r="A1658" i="7" s="1"/>
  <c r="B1657" i="7"/>
  <c r="D1657" i="7" s="1"/>
  <c r="Y1661" i="1"/>
  <c r="A1661" i="1"/>
  <c r="A1661" i="4" s="1"/>
  <c r="B1662" i="1"/>
  <c r="C1658" i="7" l="1"/>
  <c r="A1659" i="7" s="1"/>
  <c r="B1658" i="7"/>
  <c r="D1658" i="7" s="1"/>
  <c r="B1663" i="1"/>
  <c r="A1662" i="1"/>
  <c r="A1662" i="4" s="1"/>
  <c r="Y1662" i="1"/>
  <c r="C1659" i="7" l="1"/>
  <c r="A1660" i="7" s="1"/>
  <c r="B1659" i="7"/>
  <c r="D1659" i="7" s="1"/>
  <c r="A1663" i="1"/>
  <c r="A1663" i="4" s="1"/>
  <c r="B1664" i="1"/>
  <c r="Y1663" i="1"/>
  <c r="C1660" i="7" l="1"/>
  <c r="A1661" i="7" s="1"/>
  <c r="B1660" i="7"/>
  <c r="D1660" i="7" s="1"/>
  <c r="A1664" i="1"/>
  <c r="A1664" i="4" s="1"/>
  <c r="B1665" i="1"/>
  <c r="Y1664" i="1"/>
  <c r="C1661" i="7" l="1"/>
  <c r="A1662" i="7" s="1"/>
  <c r="B1661" i="7"/>
  <c r="D1661" i="7" s="1"/>
  <c r="Y1665" i="1"/>
  <c r="A1665" i="1"/>
  <c r="A1665" i="4" s="1"/>
  <c r="B1666" i="1"/>
  <c r="C1662" i="7" l="1"/>
  <c r="A1663" i="7" s="1"/>
  <c r="B1662" i="7"/>
  <c r="D1662" i="7" s="1"/>
  <c r="B1667" i="1"/>
  <c r="A1666" i="1"/>
  <c r="A1666" i="4" s="1"/>
  <c r="Y1666" i="1"/>
  <c r="C1663" i="7" l="1"/>
  <c r="A1664" i="7" s="1"/>
  <c r="B1663" i="7"/>
  <c r="D1663" i="7" s="1"/>
  <c r="Y1667" i="1"/>
  <c r="B1668" i="1"/>
  <c r="A1667" i="1"/>
  <c r="A1667" i="4" s="1"/>
  <c r="C1664" i="7" l="1"/>
  <c r="A1665" i="7" s="1"/>
  <c r="B1664" i="7"/>
  <c r="D1664" i="7" s="1"/>
  <c r="B1669" i="1"/>
  <c r="A1668" i="1"/>
  <c r="A1668" i="4" s="1"/>
  <c r="Y1668" i="1"/>
  <c r="B1665" i="7" l="1"/>
  <c r="D1665" i="7" s="1"/>
  <c r="C1665" i="7"/>
  <c r="A1666" i="7" s="1"/>
  <c r="A1669" i="1"/>
  <c r="A1669" i="4" s="1"/>
  <c r="B1670" i="1"/>
  <c r="Y1669" i="1"/>
  <c r="C1666" i="7" l="1"/>
  <c r="A1667" i="7" s="1"/>
  <c r="B1666" i="7"/>
  <c r="D1666" i="7" s="1"/>
  <c r="Y1670" i="1"/>
  <c r="B1671" i="1"/>
  <c r="A1670" i="1"/>
  <c r="A1670" i="4" s="1"/>
  <c r="C1667" i="7" l="1"/>
  <c r="A1668" i="7" s="1"/>
  <c r="B1667" i="7"/>
  <c r="D1667" i="7" s="1"/>
  <c r="A1671" i="1"/>
  <c r="A1671" i="4" s="1"/>
  <c r="Y1671" i="1"/>
  <c r="B1672" i="1"/>
  <c r="C1668" i="7" l="1"/>
  <c r="A1669" i="7" s="1"/>
  <c r="B1668" i="7"/>
  <c r="D1668" i="7" s="1"/>
  <c r="A1672" i="1"/>
  <c r="A1672" i="4" s="1"/>
  <c r="Y1672" i="1"/>
  <c r="B1673" i="1"/>
  <c r="C1669" i="7" l="1"/>
  <c r="A1670" i="7" s="1"/>
  <c r="B1669" i="7"/>
  <c r="D1669" i="7" s="1"/>
  <c r="A1673" i="1"/>
  <c r="A1673" i="4" s="1"/>
  <c r="B1674" i="1"/>
  <c r="Y1673" i="1"/>
  <c r="C1670" i="7" l="1"/>
  <c r="A1671" i="7" s="1"/>
  <c r="B1670" i="7"/>
  <c r="D1670" i="7" s="1"/>
  <c r="B1675" i="1"/>
  <c r="Y1674" i="1"/>
  <c r="A1674" i="1"/>
  <c r="A1674" i="4" s="1"/>
  <c r="C1671" i="7" l="1"/>
  <c r="A1672" i="7" s="1"/>
  <c r="B1671" i="7"/>
  <c r="D1671" i="7" s="1"/>
  <c r="A1675" i="1"/>
  <c r="A1675" i="4" s="1"/>
  <c r="B1676" i="1"/>
  <c r="Y1675" i="1"/>
  <c r="C1672" i="7" l="1"/>
  <c r="A1673" i="7" s="1"/>
  <c r="B1672" i="7"/>
  <c r="D1672" i="7" s="1"/>
  <c r="Y1676" i="1"/>
  <c r="B1677" i="1"/>
  <c r="A1676" i="1"/>
  <c r="A1676" i="4" s="1"/>
  <c r="C1673" i="7" l="1"/>
  <c r="A1674" i="7" s="1"/>
  <c r="B1673" i="7"/>
  <c r="D1673" i="7" s="1"/>
  <c r="A1677" i="1"/>
  <c r="A1677" i="4" s="1"/>
  <c r="Y1677" i="1"/>
  <c r="B1678" i="1"/>
  <c r="C1674" i="7" l="1"/>
  <c r="A1675" i="7" s="1"/>
  <c r="B1674" i="7"/>
  <c r="D1674" i="7" s="1"/>
  <c r="B1679" i="1"/>
  <c r="A1678" i="1"/>
  <c r="A1678" i="4" s="1"/>
  <c r="Y1678" i="1"/>
  <c r="C1675" i="7" l="1"/>
  <c r="A1676" i="7" s="1"/>
  <c r="B1675" i="7"/>
  <c r="D1675" i="7" s="1"/>
  <c r="A1679" i="1"/>
  <c r="A1679" i="4" s="1"/>
  <c r="B1680" i="1"/>
  <c r="Y1679" i="1"/>
  <c r="C1676" i="7" l="1"/>
  <c r="A1677" i="7" s="1"/>
  <c r="B1676" i="7"/>
  <c r="D1676" i="7" s="1"/>
  <c r="A1680" i="1"/>
  <c r="A1680" i="4" s="1"/>
  <c r="Y1680" i="1"/>
  <c r="B1681" i="1"/>
  <c r="B1677" i="7" l="1"/>
  <c r="D1677" i="7" s="1"/>
  <c r="C1677" i="7"/>
  <c r="A1678" i="7" s="1"/>
  <c r="Y1681" i="1"/>
  <c r="B1682" i="1"/>
  <c r="A1681" i="1"/>
  <c r="A1681" i="4" s="1"/>
  <c r="C1678" i="7" l="1"/>
  <c r="A1679" i="7" s="1"/>
  <c r="B1678" i="7"/>
  <c r="D1678" i="7" s="1"/>
  <c r="B1683" i="1"/>
  <c r="A1682" i="1"/>
  <c r="A1682" i="4" s="1"/>
  <c r="Y1682" i="1"/>
  <c r="C1679" i="7" l="1"/>
  <c r="A1680" i="7" s="1"/>
  <c r="B1679" i="7"/>
  <c r="D1679" i="7" s="1"/>
  <c r="Y1683" i="1"/>
  <c r="B1684" i="1"/>
  <c r="A1683" i="1"/>
  <c r="A1683" i="4" s="1"/>
  <c r="C1680" i="7" l="1"/>
  <c r="A1681" i="7" s="1"/>
  <c r="B1680" i="7"/>
  <c r="D1680" i="7" s="1"/>
  <c r="A1684" i="1"/>
  <c r="M1684" i="1"/>
  <c r="Z1684" i="1" s="1"/>
  <c r="Y1684" i="1"/>
  <c r="B1685" i="1"/>
  <c r="E1684" i="1"/>
  <c r="A1684" i="4" l="1"/>
  <c r="C1681" i="7"/>
  <c r="A1682" i="7" s="1"/>
  <c r="B1681" i="7"/>
  <c r="D1681" i="7" s="1"/>
  <c r="F1684" i="1"/>
  <c r="P1684" i="1" s="1"/>
  <c r="B1686" i="1"/>
  <c r="A1685" i="1"/>
  <c r="A1685" i="4" s="1"/>
  <c r="Y1685" i="1"/>
  <c r="C1682" i="7" l="1"/>
  <c r="A1683" i="7" s="1"/>
  <c r="B1682" i="7"/>
  <c r="D1682" i="7" s="1"/>
  <c r="B1687" i="1"/>
  <c r="Y1686" i="1"/>
  <c r="A1686" i="1"/>
  <c r="A1686" i="4" s="1"/>
  <c r="C1683" i="7" l="1"/>
  <c r="A1684" i="7" s="1"/>
  <c r="B1683" i="7"/>
  <c r="D1683" i="7" s="1"/>
  <c r="B1688" i="1"/>
  <c r="Y1687" i="1"/>
  <c r="A1687" i="1"/>
  <c r="A1687" i="4" s="1"/>
  <c r="C1684" i="7" l="1"/>
  <c r="A1685" i="7" s="1"/>
  <c r="B1684" i="7"/>
  <c r="D1684" i="7" s="1"/>
  <c r="Y1688" i="1"/>
  <c r="B1689" i="1"/>
  <c r="A1688" i="1"/>
  <c r="A1688" i="4" s="1"/>
  <c r="C1685" i="7" l="1"/>
  <c r="A1686" i="7" s="1"/>
  <c r="B1685" i="7"/>
  <c r="D1685" i="7" s="1"/>
  <c r="A1689" i="1"/>
  <c r="A1689" i="4" s="1"/>
  <c r="B1690" i="1"/>
  <c r="Y1689" i="1"/>
  <c r="C1686" i="7" l="1"/>
  <c r="A1687" i="7" s="1"/>
  <c r="B1686" i="7"/>
  <c r="D1686" i="7" s="1"/>
  <c r="A1690" i="1"/>
  <c r="A1690" i="4" s="1"/>
  <c r="Y1690" i="1"/>
  <c r="B1691" i="1"/>
  <c r="C1687" i="7" l="1"/>
  <c r="A1688" i="7" s="1"/>
  <c r="B1687" i="7"/>
  <c r="D1687" i="7" s="1"/>
  <c r="B1692" i="1"/>
  <c r="A1691" i="1"/>
  <c r="A1691" i="4" s="1"/>
  <c r="Y1691" i="1"/>
  <c r="C1688" i="7" l="1"/>
  <c r="A1689" i="7" s="1"/>
  <c r="B1688" i="7"/>
  <c r="D1688" i="7" s="1"/>
  <c r="Y1692" i="1"/>
  <c r="A1692" i="1"/>
  <c r="A1692" i="4" s="1"/>
  <c r="B1693" i="1"/>
  <c r="B1689" i="7" l="1"/>
  <c r="D1689" i="7" s="1"/>
  <c r="C1689" i="7"/>
  <c r="A1690" i="7" s="1"/>
  <c r="Y1693" i="1"/>
  <c r="B1694" i="1"/>
  <c r="A1693" i="1"/>
  <c r="A1693" i="4" s="1"/>
  <c r="C1690" i="7" l="1"/>
  <c r="A1691" i="7" s="1"/>
  <c r="B1690" i="7"/>
  <c r="D1690" i="7" s="1"/>
  <c r="A1694" i="1"/>
  <c r="A1694" i="4" s="1"/>
  <c r="Y1694" i="1"/>
  <c r="B1695" i="1"/>
  <c r="C1691" i="7" l="1"/>
  <c r="A1692" i="7" s="1"/>
  <c r="B1691" i="7"/>
  <c r="D1691" i="7" s="1"/>
  <c r="B1696" i="1"/>
  <c r="Y1695" i="1"/>
  <c r="A1695" i="1"/>
  <c r="A1695" i="4" s="1"/>
  <c r="C1692" i="7" l="1"/>
  <c r="A1693" i="7" s="1"/>
  <c r="B1692" i="7"/>
  <c r="D1692" i="7" s="1"/>
  <c r="Y1696" i="1"/>
  <c r="A1696" i="1"/>
  <c r="A1696" i="4" s="1"/>
  <c r="B1697" i="1"/>
  <c r="C1693" i="7" l="1"/>
  <c r="A1694" i="7" s="1"/>
  <c r="B1693" i="7"/>
  <c r="D1693" i="7" s="1"/>
  <c r="A1697" i="1"/>
  <c r="A1697" i="4" s="1"/>
  <c r="B1698" i="1"/>
  <c r="Y1697" i="1"/>
  <c r="C1694" i="7" l="1"/>
  <c r="A1695" i="7" s="1"/>
  <c r="B1694" i="7"/>
  <c r="D1694" i="7" s="1"/>
  <c r="Y1698" i="1"/>
  <c r="A1698" i="1"/>
  <c r="A1698" i="4" s="1"/>
  <c r="B1699" i="1"/>
  <c r="C1695" i="7" l="1"/>
  <c r="A1696" i="7" s="1"/>
  <c r="B1695" i="7"/>
  <c r="D1695" i="7" s="1"/>
  <c r="Y1699" i="1"/>
  <c r="A1699" i="1"/>
  <c r="A1699" i="4" s="1"/>
  <c r="B1700" i="1"/>
  <c r="C1696" i="7" l="1"/>
  <c r="A1697" i="7" s="1"/>
  <c r="B1696" i="7"/>
  <c r="D1696" i="7" s="1"/>
  <c r="Y1700" i="1"/>
  <c r="B1701" i="1"/>
  <c r="A1700" i="1"/>
  <c r="A1700" i="4" s="1"/>
  <c r="C1697" i="7" l="1"/>
  <c r="A1698" i="7" s="1"/>
  <c r="B1697" i="7"/>
  <c r="D1697" i="7" s="1"/>
  <c r="B1702" i="1"/>
  <c r="A1701" i="1"/>
  <c r="A1701" i="4" s="1"/>
  <c r="Y1701" i="1"/>
  <c r="C1698" i="7" l="1"/>
  <c r="A1699" i="7" s="1"/>
  <c r="B1698" i="7"/>
  <c r="D1698" i="7" s="1"/>
  <c r="Y1702" i="1"/>
  <c r="A1702" i="1"/>
  <c r="A1702" i="4" s="1"/>
  <c r="B1703" i="1"/>
  <c r="C1699" i="7" l="1"/>
  <c r="A1700" i="7" s="1"/>
  <c r="B1699" i="7"/>
  <c r="D1699" i="7" s="1"/>
  <c r="B1704" i="1"/>
  <c r="A1703" i="1"/>
  <c r="A1703" i="4" s="1"/>
  <c r="Y1703" i="1"/>
  <c r="C1700" i="7" l="1"/>
  <c r="A1701" i="7" s="1"/>
  <c r="B1700" i="7"/>
  <c r="D1700" i="7" s="1"/>
  <c r="Y1704" i="1"/>
  <c r="B1705" i="1"/>
  <c r="A1704" i="1"/>
  <c r="A1704" i="4" s="1"/>
  <c r="B1701" i="7" l="1"/>
  <c r="D1701" i="7" s="1"/>
  <c r="C1701" i="7"/>
  <c r="A1702" i="7" s="1"/>
  <c r="Y1705" i="1"/>
  <c r="A1705" i="1"/>
  <c r="A1705" i="4" s="1"/>
  <c r="B1706" i="1"/>
  <c r="C1702" i="7" l="1"/>
  <c r="A1703" i="7" s="1"/>
  <c r="B1702" i="7"/>
  <c r="D1702" i="7" s="1"/>
  <c r="A1706" i="1"/>
  <c r="A1706" i="4" s="1"/>
  <c r="B1707" i="1"/>
  <c r="Y1706" i="1"/>
  <c r="C1703" i="7" l="1"/>
  <c r="A1704" i="7" s="1"/>
  <c r="B1703" i="7"/>
  <c r="D1703" i="7" s="1"/>
  <c r="Y1707" i="1"/>
  <c r="A1707" i="1"/>
  <c r="A1707" i="4" s="1"/>
  <c r="B1708" i="1"/>
  <c r="C1704" i="7" l="1"/>
  <c r="A1705" i="7" s="1"/>
  <c r="B1704" i="7"/>
  <c r="D1704" i="7" s="1"/>
  <c r="Y1708" i="1"/>
  <c r="B1709" i="1"/>
  <c r="A1708" i="1"/>
  <c r="A1708" i="4" s="1"/>
  <c r="C1705" i="7" l="1"/>
  <c r="A1706" i="7" s="1"/>
  <c r="B1705" i="7"/>
  <c r="D1705" i="7" s="1"/>
  <c r="Y1709" i="1"/>
  <c r="B1710" i="1"/>
  <c r="A1709" i="1"/>
  <c r="A1709" i="4" s="1"/>
  <c r="C1706" i="7" l="1"/>
  <c r="A1707" i="7" s="1"/>
  <c r="B1706" i="7"/>
  <c r="D1706" i="7" s="1"/>
  <c r="A1710" i="1"/>
  <c r="A1710" i="4" s="1"/>
  <c r="B1711" i="1"/>
  <c r="Y1710" i="1"/>
  <c r="C1707" i="7" l="1"/>
  <c r="A1708" i="7" s="1"/>
  <c r="B1707" i="7"/>
  <c r="D1707" i="7" s="1"/>
  <c r="Y1711" i="1"/>
  <c r="A1711" i="1"/>
  <c r="A1711" i="4" s="1"/>
  <c r="B1712" i="1"/>
  <c r="C1708" i="7" l="1"/>
  <c r="A1709" i="7" s="1"/>
  <c r="B1708" i="7"/>
  <c r="D1708" i="7" s="1"/>
  <c r="Y1712" i="1"/>
  <c r="B1713" i="1"/>
  <c r="A1712" i="1"/>
  <c r="A1712" i="4" s="1"/>
  <c r="C1709" i="7" l="1"/>
  <c r="A1710" i="7" s="1"/>
  <c r="B1709" i="7"/>
  <c r="D1709" i="7" s="1"/>
  <c r="Y1713" i="1"/>
  <c r="B1714" i="1"/>
  <c r="A1713" i="1"/>
  <c r="A1713" i="4" s="1"/>
  <c r="C1710" i="7" l="1"/>
  <c r="A1711" i="7" s="1"/>
  <c r="B1710" i="7"/>
  <c r="D1710" i="7" s="1"/>
  <c r="A1714" i="1"/>
  <c r="A1714" i="4" s="1"/>
  <c r="Y1714" i="1"/>
  <c r="B1715" i="1"/>
  <c r="C1711" i="7" l="1"/>
  <c r="A1712" i="7" s="1"/>
  <c r="B1711" i="7"/>
  <c r="D1711" i="7" s="1"/>
  <c r="A1715" i="1"/>
  <c r="A1715" i="4" s="1"/>
  <c r="B1716" i="1"/>
  <c r="Y1715" i="1"/>
  <c r="C1712" i="7" l="1"/>
  <c r="A1713" i="7" s="1"/>
  <c r="B1712" i="7"/>
  <c r="D1712" i="7" s="1"/>
  <c r="Y1716" i="1"/>
  <c r="B1717" i="1"/>
  <c r="A1716" i="1"/>
  <c r="A1716" i="4" s="1"/>
  <c r="B1713" i="7" l="1"/>
  <c r="D1713" i="7" s="1"/>
  <c r="C1713" i="7"/>
  <c r="A1714" i="7" s="1"/>
  <c r="Y1717" i="1"/>
  <c r="B1718" i="1"/>
  <c r="A1717" i="1"/>
  <c r="A1717" i="4" s="1"/>
  <c r="C1714" i="7" l="1"/>
  <c r="A1715" i="7" s="1"/>
  <c r="B1714" i="7"/>
  <c r="D1714" i="7" s="1"/>
  <c r="Y1718" i="1"/>
  <c r="A1718" i="1"/>
  <c r="A1718" i="4" s="1"/>
  <c r="B1719" i="1"/>
  <c r="C1715" i="7" l="1"/>
  <c r="A1716" i="7" s="1"/>
  <c r="B1715" i="7"/>
  <c r="D1715" i="7" s="1"/>
  <c r="Y1719" i="1"/>
  <c r="B1720" i="1"/>
  <c r="A1719" i="1"/>
  <c r="A1719" i="4" s="1"/>
  <c r="C1716" i="7" l="1"/>
  <c r="A1717" i="7" s="1"/>
  <c r="B1716" i="7"/>
  <c r="D1716" i="7" s="1"/>
  <c r="M1720" i="1"/>
  <c r="Z1720" i="1" s="1"/>
  <c r="E1720" i="1"/>
  <c r="F1720" i="1" s="1"/>
  <c r="P1720" i="1" s="1"/>
  <c r="A1720" i="1"/>
  <c r="A1720" i="4" s="1"/>
  <c r="B1721" i="1"/>
  <c r="Y1720" i="1"/>
  <c r="C1717" i="7" l="1"/>
  <c r="A1718" i="7" s="1"/>
  <c r="B1717" i="7"/>
  <c r="D1717" i="7" s="1"/>
  <c r="M1721" i="1"/>
  <c r="Z1721" i="1" s="1"/>
  <c r="A1721" i="1"/>
  <c r="A1721" i="4" s="1"/>
  <c r="Y1721" i="1"/>
  <c r="B1722" i="1"/>
  <c r="E1721" i="1"/>
  <c r="F1721" i="1" s="1"/>
  <c r="P1721" i="1" s="1"/>
  <c r="C1718" i="7" l="1"/>
  <c r="A1719" i="7" s="1"/>
  <c r="B1718" i="7"/>
  <c r="D1718" i="7" s="1"/>
  <c r="E1722" i="1"/>
  <c r="F1722" i="1" s="1"/>
  <c r="P1722" i="1" s="1"/>
  <c r="A1722" i="1"/>
  <c r="A1722" i="4" s="1"/>
  <c r="M1722" i="1"/>
  <c r="Z1722" i="1" s="1"/>
  <c r="B1723" i="1"/>
  <c r="Y1722" i="1"/>
  <c r="C1719" i="7" l="1"/>
  <c r="A1720" i="7" s="1"/>
  <c r="B1719" i="7"/>
  <c r="D1719" i="7" s="1"/>
  <c r="Y1723" i="1"/>
  <c r="B1724" i="1"/>
  <c r="A1723" i="1"/>
  <c r="A1723" i="4" s="1"/>
  <c r="C1720" i="7" l="1"/>
  <c r="A1721" i="7" s="1"/>
  <c r="B1720" i="7"/>
  <c r="D1720" i="7" s="1"/>
  <c r="Y1724" i="1"/>
  <c r="B1725" i="1"/>
  <c r="A1724" i="1"/>
  <c r="A1724" i="4" s="1"/>
  <c r="C1721" i="7" l="1"/>
  <c r="A1722" i="7" s="1"/>
  <c r="B1721" i="7"/>
  <c r="D1721" i="7" s="1"/>
  <c r="Y1725" i="1"/>
  <c r="A1725" i="1"/>
  <c r="A1725" i="4" s="1"/>
  <c r="B1726" i="1"/>
  <c r="C1722" i="7" l="1"/>
  <c r="A1723" i="7" s="1"/>
  <c r="B1722" i="7"/>
  <c r="D1722" i="7" s="1"/>
  <c r="A1726" i="1"/>
  <c r="Y1726" i="1"/>
  <c r="B1727" i="1"/>
  <c r="E1726" i="1"/>
  <c r="F1726" i="1" s="1"/>
  <c r="P1726" i="1" s="1"/>
  <c r="M1726" i="1"/>
  <c r="Z1726" i="1" s="1"/>
  <c r="C1723" i="7" l="1"/>
  <c r="A1724" i="7" s="1"/>
  <c r="B1723" i="7"/>
  <c r="D1723" i="7" s="1"/>
  <c r="A1726" i="4"/>
  <c r="B1728" i="1"/>
  <c r="Y1727" i="1"/>
  <c r="A1727" i="1"/>
  <c r="A1727" i="4" s="1"/>
  <c r="C1724" i="7" l="1"/>
  <c r="A1725" i="7" s="1"/>
  <c r="B1724" i="7"/>
  <c r="D1724" i="7" s="1"/>
  <c r="M1728" i="1"/>
  <c r="Z1728" i="1" s="1"/>
  <c r="Y1728" i="1"/>
  <c r="E1728" i="1"/>
  <c r="F1728" i="1" s="1"/>
  <c r="P1728" i="1" s="1"/>
  <c r="B1729" i="1"/>
  <c r="A1728" i="1"/>
  <c r="A1728" i="4" s="1"/>
  <c r="B1725" i="7" l="1"/>
  <c r="D1725" i="7" s="1"/>
  <c r="C1725" i="7"/>
  <c r="A1726" i="7" s="1"/>
  <c r="Y1729" i="1"/>
  <c r="A1729" i="1"/>
  <c r="A1729" i="4" s="1"/>
  <c r="B1730" i="1"/>
  <c r="C1726" i="7" l="1"/>
  <c r="A1727" i="7" s="1"/>
  <c r="B1726" i="7"/>
  <c r="D1726" i="7" s="1"/>
  <c r="A1730" i="1"/>
  <c r="A1730" i="4" s="1"/>
  <c r="Y1730" i="1"/>
  <c r="B1731" i="1"/>
  <c r="C1727" i="7" l="1"/>
  <c r="A1728" i="7" s="1"/>
  <c r="B1727" i="7"/>
  <c r="D1727" i="7" s="1"/>
  <c r="A1731" i="1"/>
  <c r="A1731" i="4" s="1"/>
  <c r="Y1731" i="1"/>
  <c r="B1732" i="1"/>
  <c r="Z1822" i="1"/>
  <c r="P1822" i="1"/>
  <c r="C1728" i="7" l="1"/>
  <c r="A1729" i="7" s="1"/>
  <c r="B1728" i="7"/>
  <c r="D1728" i="7" s="1"/>
  <c r="A1732" i="1"/>
  <c r="A1732" i="4" s="1"/>
  <c r="B1733" i="1"/>
  <c r="Y1732" i="1"/>
  <c r="C1729" i="7" l="1"/>
  <c r="A1730" i="7" s="1"/>
  <c r="B1729" i="7"/>
  <c r="D1729" i="7" s="1"/>
  <c r="A1733" i="1"/>
  <c r="A1733" i="4" s="1"/>
  <c r="B1734" i="1"/>
  <c r="Y1733" i="1"/>
  <c r="C1730" i="7" l="1"/>
  <c r="A1731" i="7" s="1"/>
  <c r="B1730" i="7"/>
  <c r="D1730" i="7" s="1"/>
  <c r="A1734" i="1"/>
  <c r="A1734" i="4" s="1"/>
  <c r="B1735" i="1"/>
  <c r="Y1734" i="1"/>
  <c r="C1731" i="7" l="1"/>
  <c r="A1732" i="7" s="1"/>
  <c r="B1731" i="7"/>
  <c r="D1731" i="7" s="1"/>
  <c r="Y1735" i="1"/>
  <c r="A1735" i="1"/>
  <c r="A1735" i="4" s="1"/>
  <c r="B1736" i="1"/>
  <c r="C1732" i="7" l="1"/>
  <c r="A1733" i="7" s="1"/>
  <c r="B1732" i="7"/>
  <c r="D1732" i="7" s="1"/>
  <c r="Y1736" i="1"/>
  <c r="B1737" i="1"/>
  <c r="A1736" i="1"/>
  <c r="A1736" i="4" s="1"/>
  <c r="C1733" i="7" l="1"/>
  <c r="A1734" i="7" s="1"/>
  <c r="B1733" i="7"/>
  <c r="D1733" i="7" s="1"/>
  <c r="Y1737" i="1"/>
  <c r="A1737" i="1"/>
  <c r="A1737" i="4" s="1"/>
  <c r="B1738" i="1"/>
  <c r="C1734" i="7" l="1"/>
  <c r="A1735" i="7" s="1"/>
  <c r="B1734" i="7"/>
  <c r="D1734" i="7" s="1"/>
  <c r="A1738" i="1"/>
  <c r="A1738" i="4" s="1"/>
  <c r="B1739" i="1"/>
  <c r="Y1738" i="1"/>
  <c r="C1735" i="7" l="1"/>
  <c r="A1736" i="7" s="1"/>
  <c r="B1735" i="7"/>
  <c r="D1735" i="7" s="1"/>
  <c r="A1739" i="1"/>
  <c r="A1739" i="4" s="1"/>
  <c r="B1740" i="1"/>
  <c r="Y1739" i="1"/>
  <c r="C1736" i="7" l="1"/>
  <c r="A1737" i="7" s="1"/>
  <c r="B1736" i="7"/>
  <c r="D1736" i="7" s="1"/>
  <c r="Y1740" i="1"/>
  <c r="B1741" i="1"/>
  <c r="A1740" i="1"/>
  <c r="A1740" i="4" s="1"/>
  <c r="C1737" i="7" l="1"/>
  <c r="A1738" i="7" s="1"/>
  <c r="B1737" i="7"/>
  <c r="D1737" i="7" s="1"/>
  <c r="Y1741" i="1"/>
  <c r="B1742" i="1"/>
  <c r="A1741" i="1"/>
  <c r="A1741" i="4" s="1"/>
  <c r="C1738" i="7" l="1"/>
  <c r="A1739" i="7" s="1"/>
  <c r="B1738" i="7"/>
  <c r="D1738" i="7" s="1"/>
  <c r="A1742" i="1"/>
  <c r="A1742" i="4" s="1"/>
  <c r="B1743" i="1"/>
  <c r="Y1742" i="1"/>
  <c r="C1739" i="7" l="1"/>
  <c r="A1740" i="7" s="1"/>
  <c r="B1739" i="7"/>
  <c r="D1739" i="7" s="1"/>
  <c r="A1743" i="1"/>
  <c r="A1743" i="4" s="1"/>
  <c r="B1744" i="1"/>
  <c r="Y1743" i="1"/>
  <c r="C1740" i="7" l="1"/>
  <c r="A1741" i="7" s="1"/>
  <c r="B1740" i="7"/>
  <c r="D1740" i="7" s="1"/>
  <c r="Y1744" i="1"/>
  <c r="B1745" i="1"/>
  <c r="A1744" i="1"/>
  <c r="A1744" i="4" s="1"/>
  <c r="C1741" i="7" l="1"/>
  <c r="A1742" i="7" s="1"/>
  <c r="B1741" i="7"/>
  <c r="D1741" i="7" s="1"/>
  <c r="B1746" i="1"/>
  <c r="A1745" i="1"/>
  <c r="A1745" i="4" s="1"/>
  <c r="Y1745" i="1"/>
  <c r="C1742" i="7" l="1"/>
  <c r="A1743" i="7" s="1"/>
  <c r="B1742" i="7"/>
  <c r="D1742" i="7" s="1"/>
  <c r="A1746" i="1"/>
  <c r="A1746" i="4" s="1"/>
  <c r="Y1746" i="1"/>
  <c r="B1747" i="1"/>
  <c r="B1743" i="7" l="1"/>
  <c r="D1743" i="7" s="1"/>
  <c r="C1743" i="7"/>
  <c r="A1744" i="7" s="1"/>
  <c r="A1747" i="1"/>
  <c r="A1747" i="4" s="1"/>
  <c r="Y1747" i="1"/>
  <c r="B1748" i="1"/>
  <c r="B1744" i="7" l="1"/>
  <c r="D1744" i="7" s="1"/>
  <c r="C1744" i="7"/>
  <c r="A1745" i="7" s="1"/>
  <c r="Y1748" i="1"/>
  <c r="B1749" i="1"/>
  <c r="A1748" i="1"/>
  <c r="A1748" i="4" s="1"/>
  <c r="C1745" i="7" l="1"/>
  <c r="A1746" i="7" s="1"/>
  <c r="B1745" i="7"/>
  <c r="D1745" i="7" s="1"/>
  <c r="A1749" i="1"/>
  <c r="A1749" i="4" s="1"/>
  <c r="Y1749" i="1"/>
  <c r="B1750" i="1"/>
  <c r="C1746" i="7" l="1"/>
  <c r="A1747" i="7" s="1"/>
  <c r="B1746" i="7"/>
  <c r="D1746" i="7" s="1"/>
  <c r="A1750" i="1"/>
  <c r="A1750" i="4" s="1"/>
  <c r="B1751" i="1"/>
  <c r="Y1750" i="1"/>
  <c r="C1747" i="7" l="1"/>
  <c r="A1748" i="7" s="1"/>
  <c r="B1747" i="7"/>
  <c r="D1747" i="7" s="1"/>
  <c r="A1751" i="1"/>
  <c r="A1751" i="4" s="1"/>
  <c r="B1752" i="1"/>
  <c r="Y1751" i="1"/>
  <c r="C1748" i="7" l="1"/>
  <c r="A1749" i="7" s="1"/>
  <c r="B1748" i="7"/>
  <c r="D1748" i="7" s="1"/>
  <c r="A1752" i="1"/>
  <c r="A1752" i="4" s="1"/>
  <c r="B1753" i="1"/>
  <c r="Y1752" i="1"/>
  <c r="C1749" i="7" l="1"/>
  <c r="A1750" i="7" s="1"/>
  <c r="B1749" i="7"/>
  <c r="D1749" i="7" s="1"/>
  <c r="A1753" i="1"/>
  <c r="A1753" i="4" s="1"/>
  <c r="Y1753" i="1"/>
  <c r="B1754" i="1"/>
  <c r="C1750" i="7" l="1"/>
  <c r="A1751" i="7" s="1"/>
  <c r="B1750" i="7"/>
  <c r="D1750" i="7" s="1"/>
  <c r="A1754" i="1"/>
  <c r="A1754" i="4" s="1"/>
  <c r="B1755" i="1"/>
  <c r="Y1754" i="1"/>
  <c r="C1751" i="7" l="1"/>
  <c r="A1752" i="7" s="1"/>
  <c r="B1751" i="7"/>
  <c r="D1751" i="7" s="1"/>
  <c r="A1755" i="1"/>
  <c r="A1755" i="4" s="1"/>
  <c r="B1756" i="1"/>
  <c r="Y1755" i="1"/>
  <c r="B1752" i="7" l="1"/>
  <c r="D1752" i="7" s="1"/>
  <c r="C1752" i="7"/>
  <c r="A1753" i="7" s="1"/>
  <c r="Y1756" i="1"/>
  <c r="B1757" i="1"/>
  <c r="A1756" i="1"/>
  <c r="A1756" i="4" s="1"/>
  <c r="C1753" i="7" l="1"/>
  <c r="A1754" i="7" s="1"/>
  <c r="B1753" i="7"/>
  <c r="D1753" i="7" s="1"/>
  <c r="A1757" i="1"/>
  <c r="A1757" i="4" s="1"/>
  <c r="Y1757" i="1"/>
  <c r="B1758" i="1"/>
  <c r="C1754" i="7" l="1"/>
  <c r="A1755" i="7" s="1"/>
  <c r="B1754" i="7"/>
  <c r="D1754" i="7" s="1"/>
  <c r="A1758" i="1"/>
  <c r="A1758" i="4" s="1"/>
  <c r="B1759" i="1"/>
  <c r="Y1758" i="1"/>
  <c r="C1755" i="7" l="1"/>
  <c r="A1756" i="7" s="1"/>
  <c r="B1755" i="7"/>
  <c r="D1755" i="7" s="1"/>
  <c r="Y1759" i="1"/>
  <c r="B1760" i="1"/>
  <c r="A1759" i="1"/>
  <c r="A1759" i="4" s="1"/>
  <c r="C1756" i="7" l="1"/>
  <c r="A1757" i="7" s="1"/>
  <c r="B1756" i="7"/>
  <c r="D1756" i="7" s="1"/>
  <c r="B1761" i="1"/>
  <c r="Y1760" i="1"/>
  <c r="A1760" i="1"/>
  <c r="A1760" i="4" s="1"/>
  <c r="C1757" i="7" l="1"/>
  <c r="A1758" i="7" s="1"/>
  <c r="B1757" i="7"/>
  <c r="D1757" i="7" s="1"/>
  <c r="A1761" i="1"/>
  <c r="A1761" i="4" s="1"/>
  <c r="Y1761" i="1"/>
  <c r="B1762" i="1"/>
  <c r="C1758" i="7" l="1"/>
  <c r="A1759" i="7" s="1"/>
  <c r="B1758" i="7"/>
  <c r="D1758" i="7" s="1"/>
  <c r="Y1762" i="1"/>
  <c r="A1762" i="1"/>
  <c r="A1762" i="4" s="1"/>
  <c r="B1763" i="1"/>
  <c r="C1759" i="7" l="1"/>
  <c r="A1760" i="7" s="1"/>
  <c r="B1759" i="7"/>
  <c r="D1759" i="7" s="1"/>
  <c r="Y1763" i="1"/>
  <c r="A1763" i="1"/>
  <c r="A1763" i="4" s="1"/>
  <c r="B1764" i="1"/>
  <c r="C1760" i="7" l="1"/>
  <c r="A1761" i="7" s="1"/>
  <c r="B1760" i="7"/>
  <c r="D1760" i="7" s="1"/>
  <c r="B1765" i="1"/>
  <c r="B1766" i="1" s="1"/>
  <c r="A1764" i="1"/>
  <c r="A1764" i="4" s="1"/>
  <c r="Y1764" i="1"/>
  <c r="C1761" i="7" l="1"/>
  <c r="A1762" i="7" s="1"/>
  <c r="B1761" i="7"/>
  <c r="D1761" i="7" s="1"/>
  <c r="A1766" i="1"/>
  <c r="A1766" i="4" s="1"/>
  <c r="E1766" i="1"/>
  <c r="F1766" i="1" s="1"/>
  <c r="P1766" i="1" s="1"/>
  <c r="M1766" i="1"/>
  <c r="Z1766" i="1" s="1"/>
  <c r="Y1766" i="1"/>
  <c r="B1767" i="1"/>
  <c r="Y1765" i="1"/>
  <c r="A1765" i="1"/>
  <c r="A1765" i="4" s="1"/>
  <c r="C1762" i="7" l="1"/>
  <c r="A1763" i="7" s="1"/>
  <c r="B1762" i="7"/>
  <c r="D1762" i="7" s="1"/>
  <c r="Y1767" i="1"/>
  <c r="M1767" i="1"/>
  <c r="Z1767" i="1" s="1"/>
  <c r="A1767" i="1"/>
  <c r="A1767" i="4" s="1"/>
  <c r="E1767" i="1"/>
  <c r="F1767" i="1" s="1"/>
  <c r="P1767" i="1" s="1"/>
  <c r="C1763" i="7" l="1"/>
  <c r="A1764" i="7" s="1"/>
  <c r="B1763" i="7"/>
  <c r="D1763" i="7" s="1"/>
  <c r="B1768" i="1"/>
  <c r="C1764" i="7" l="1"/>
  <c r="A1765" i="7" s="1"/>
  <c r="B1764" i="7"/>
  <c r="D1764" i="7" s="1"/>
  <c r="Y1768" i="1"/>
  <c r="E1768" i="1"/>
  <c r="F1768" i="1" s="1"/>
  <c r="P1768" i="1" s="1"/>
  <c r="A1768" i="1"/>
  <c r="A1768" i="4" s="1"/>
  <c r="M1768" i="1"/>
  <c r="Z1768" i="1" s="1"/>
  <c r="B1769" i="1"/>
  <c r="C1765" i="7" l="1"/>
  <c r="A1766" i="7" s="1"/>
  <c r="B1765" i="7"/>
  <c r="D1765" i="7" s="1"/>
  <c r="B1770" i="1"/>
  <c r="A1769" i="1"/>
  <c r="A1769" i="4" s="1"/>
  <c r="Y1769" i="1"/>
  <c r="C1766" i="7" l="1"/>
  <c r="A1767" i="7" s="1"/>
  <c r="B1766" i="7"/>
  <c r="D1766" i="7" s="1"/>
  <c r="Y1770" i="1"/>
  <c r="A1770" i="1"/>
  <c r="A1770" i="4" s="1"/>
  <c r="B1771" i="1"/>
  <c r="C1767" i="7" l="1"/>
  <c r="A1768" i="7" s="1"/>
  <c r="B1767" i="7"/>
  <c r="D1767" i="7" s="1"/>
  <c r="Y1771" i="1"/>
  <c r="B1772" i="1"/>
  <c r="A1771" i="1"/>
  <c r="A1771" i="4" s="1"/>
  <c r="B1768" i="7" l="1"/>
  <c r="D1768" i="7" s="1"/>
  <c r="C1768" i="7"/>
  <c r="A1769" i="7" s="1"/>
  <c r="A1772" i="1"/>
  <c r="A1772" i="4" s="1"/>
  <c r="Y1772" i="1"/>
  <c r="B1773" i="1"/>
  <c r="C1769" i="7" l="1"/>
  <c r="A1770" i="7" s="1"/>
  <c r="B1769" i="7"/>
  <c r="D1769" i="7" s="1"/>
  <c r="A1773" i="1"/>
  <c r="A1773" i="4" s="1"/>
  <c r="Y1773" i="1"/>
  <c r="B1774" i="1"/>
  <c r="C1770" i="7" l="1"/>
  <c r="A1771" i="7" s="1"/>
  <c r="B1770" i="7"/>
  <c r="D1770" i="7" s="1"/>
  <c r="A1774" i="1"/>
  <c r="A1774" i="4" s="1"/>
  <c r="Y1774" i="1"/>
  <c r="B1775" i="1"/>
  <c r="C1771" i="7" l="1"/>
  <c r="A1772" i="7" s="1"/>
  <c r="B1771" i="7"/>
  <c r="D1771" i="7" s="1"/>
  <c r="A1775" i="1"/>
  <c r="A1775" i="4" s="1"/>
  <c r="B1776" i="1"/>
  <c r="Y1775" i="1"/>
  <c r="C1772" i="7" l="1"/>
  <c r="A1773" i="7" s="1"/>
  <c r="B1772" i="7"/>
  <c r="D1772" i="7" s="1"/>
  <c r="A1776" i="1"/>
  <c r="A1776" i="4" s="1"/>
  <c r="Y1776" i="1"/>
  <c r="B1777" i="1"/>
  <c r="C1773" i="7" l="1"/>
  <c r="A1774" i="7" s="1"/>
  <c r="B1773" i="7"/>
  <c r="D1773" i="7" s="1"/>
  <c r="A1777" i="1"/>
  <c r="A1777" i="4" s="1"/>
  <c r="B1778" i="1"/>
  <c r="B1779" i="1" s="1"/>
  <c r="Y1777" i="1"/>
  <c r="C1774" i="7" l="1"/>
  <c r="A1775" i="7" s="1"/>
  <c r="B1774" i="7"/>
  <c r="D1774" i="7" s="1"/>
  <c r="A1779" i="1"/>
  <c r="A1779" i="4" s="1"/>
  <c r="Y1779" i="1"/>
  <c r="E1779" i="1"/>
  <c r="F1779" i="1" s="1"/>
  <c r="P1779" i="1" s="1"/>
  <c r="M1779" i="1"/>
  <c r="Z1779" i="1" s="1"/>
  <c r="Y1778" i="1"/>
  <c r="A1778" i="1"/>
  <c r="A1778" i="4" s="1"/>
  <c r="C1775" i="7" l="1"/>
  <c r="A1776" i="7" s="1"/>
  <c r="B1775" i="7"/>
  <c r="D1775" i="7" s="1"/>
  <c r="B1780" i="1"/>
  <c r="C1776" i="7" l="1"/>
  <c r="A1777" i="7" s="1"/>
  <c r="B1776" i="7"/>
  <c r="D1776" i="7" s="1"/>
  <c r="Y1780" i="1"/>
  <c r="B1781" i="1"/>
  <c r="A1780" i="1"/>
  <c r="A1780" i="4" s="1"/>
  <c r="C1777" i="7" l="1"/>
  <c r="A1778" i="7" s="1"/>
  <c r="B1777" i="7"/>
  <c r="D1777" i="7" s="1"/>
  <c r="A1781" i="1"/>
  <c r="A1781" i="4" s="1"/>
  <c r="B1782" i="1"/>
  <c r="Y1781" i="1"/>
  <c r="C1778" i="7" l="1"/>
  <c r="A1779" i="7" s="1"/>
  <c r="B1778" i="7"/>
  <c r="D1778" i="7" s="1"/>
  <c r="Y1782" i="1"/>
  <c r="B1783" i="1"/>
  <c r="A1782" i="1"/>
  <c r="A1782" i="4" s="1"/>
  <c r="C1779" i="7" l="1"/>
  <c r="A1780" i="7" s="1"/>
  <c r="B1779" i="7"/>
  <c r="D1779" i="7" s="1"/>
  <c r="A1783" i="1"/>
  <c r="A1783" i="4" s="1"/>
  <c r="B1784" i="1"/>
  <c r="Y1783" i="1"/>
  <c r="C1780" i="7" l="1"/>
  <c r="A1781" i="7" s="1"/>
  <c r="B1780" i="7"/>
  <c r="D1780" i="7" s="1"/>
  <c r="B1785" i="1"/>
  <c r="A1784" i="1"/>
  <c r="A1784" i="4" s="1"/>
  <c r="Y1784" i="1"/>
  <c r="C1781" i="7" l="1"/>
  <c r="A1782" i="7" s="1"/>
  <c r="B1781" i="7"/>
  <c r="D1781" i="7" s="1"/>
  <c r="A1785" i="1"/>
  <c r="A1785" i="4" s="1"/>
  <c r="B1786" i="1"/>
  <c r="Y1785" i="1"/>
  <c r="C1782" i="7" l="1"/>
  <c r="A1783" i="7" s="1"/>
  <c r="B1782" i="7"/>
  <c r="D1782" i="7" s="1"/>
  <c r="B1787" i="1"/>
  <c r="Y1786" i="1"/>
  <c r="A1786" i="1"/>
  <c r="A1786" i="4" s="1"/>
  <c r="C1783" i="7" l="1"/>
  <c r="A1784" i="7" s="1"/>
  <c r="B1783" i="7"/>
  <c r="D1783" i="7" s="1"/>
  <c r="Y1787" i="1"/>
  <c r="B1788" i="1"/>
  <c r="A1787" i="1"/>
  <c r="A1787" i="4" s="1"/>
  <c r="C1784" i="7" l="1"/>
  <c r="A1785" i="7" s="1"/>
  <c r="B1784" i="7"/>
  <c r="D1784" i="7" s="1"/>
  <c r="B1789" i="1"/>
  <c r="Y1788" i="1"/>
  <c r="A1788" i="1"/>
  <c r="A1788" i="4" s="1"/>
  <c r="C1785" i="7" l="1"/>
  <c r="A1786" i="7" s="1"/>
  <c r="B1785" i="7"/>
  <c r="D1785" i="7" s="1"/>
  <c r="A1789" i="1"/>
  <c r="A1789" i="4" s="1"/>
  <c r="B1790" i="1"/>
  <c r="Y1789" i="1"/>
  <c r="C1786" i="7" l="1"/>
  <c r="A1787" i="7" s="1"/>
  <c r="B1786" i="7"/>
  <c r="D1786" i="7" s="1"/>
  <c r="A1790" i="1"/>
  <c r="A1790" i="4" s="1"/>
  <c r="Y1790" i="1"/>
  <c r="B1791" i="1"/>
  <c r="C1787" i="7" l="1"/>
  <c r="A1788" i="7" s="1"/>
  <c r="B1787" i="7"/>
  <c r="D1787" i="7" s="1"/>
  <c r="B1792" i="1"/>
  <c r="Y1791" i="1"/>
  <c r="A1791" i="1"/>
  <c r="A1791" i="4" s="1"/>
  <c r="C1788" i="7" l="1"/>
  <c r="A1789" i="7" s="1"/>
  <c r="B1788" i="7"/>
  <c r="D1788" i="7" s="1"/>
  <c r="Y1792" i="1"/>
  <c r="B1793" i="1"/>
  <c r="A1792" i="1"/>
  <c r="A1792" i="4" s="1"/>
  <c r="C1789" i="7" l="1"/>
  <c r="A1790" i="7" s="1"/>
  <c r="B1789" i="7"/>
  <c r="D1789" i="7" s="1"/>
  <c r="Y1793" i="1"/>
  <c r="B1794" i="1"/>
  <c r="B1795" i="1" s="1"/>
  <c r="A1793" i="1"/>
  <c r="A1793" i="4" s="1"/>
  <c r="C1790" i="7" l="1"/>
  <c r="A1791" i="7" s="1"/>
  <c r="B1790" i="7"/>
  <c r="D1790" i="7" s="1"/>
  <c r="A1795" i="1"/>
  <c r="A1795" i="4" s="1"/>
  <c r="B1796" i="1"/>
  <c r="Y1794" i="1"/>
  <c r="A1794" i="1"/>
  <c r="A1794" i="4" s="1"/>
  <c r="C1791" i="7" l="1"/>
  <c r="A1792" i="7" s="1"/>
  <c r="B1791" i="7"/>
  <c r="D1791" i="7" s="1"/>
  <c r="Y1796" i="1"/>
  <c r="B1797" i="1"/>
  <c r="A1796" i="1"/>
  <c r="A1796" i="4" s="1"/>
  <c r="Y1795" i="1"/>
  <c r="C1792" i="7" l="1"/>
  <c r="A1793" i="7" s="1"/>
  <c r="B1792" i="7"/>
  <c r="D1792" i="7" s="1"/>
  <c r="B1798" i="1"/>
  <c r="Y1797" i="1"/>
  <c r="A1797" i="1"/>
  <c r="A1797" i="4" s="1"/>
  <c r="C1793" i="7" l="1"/>
  <c r="A1794" i="7" s="1"/>
  <c r="B1793" i="7"/>
  <c r="D1793" i="7" s="1"/>
  <c r="A1798" i="1"/>
  <c r="A1798" i="4" s="1"/>
  <c r="B1799" i="1"/>
  <c r="Y1798" i="1"/>
  <c r="C1794" i="7" l="1"/>
  <c r="A1795" i="7" s="1"/>
  <c r="B1794" i="7"/>
  <c r="D1794" i="7" s="1"/>
  <c r="B1800" i="1"/>
  <c r="A1799" i="1"/>
  <c r="A1799" i="4" s="1"/>
  <c r="Y1799" i="1"/>
  <c r="C1795" i="7" l="1"/>
  <c r="A1796" i="7" s="1"/>
  <c r="B1795" i="7"/>
  <c r="D1795" i="7" s="1"/>
  <c r="B1801" i="1"/>
  <c r="A1800" i="1"/>
  <c r="A1800" i="4" s="1"/>
  <c r="Y1800" i="1"/>
  <c r="C1796" i="7" l="1"/>
  <c r="A1797" i="7" s="1"/>
  <c r="B1796" i="7"/>
  <c r="D1796" i="7" s="1"/>
  <c r="B1802" i="1"/>
  <c r="Y1801" i="1"/>
  <c r="A1801" i="1"/>
  <c r="A1801" i="4" s="1"/>
  <c r="P1802" i="1" l="1"/>
  <c r="B1797" i="7"/>
  <c r="D1797" i="7" s="1"/>
  <c r="C1797" i="7"/>
  <c r="A1798" i="7" s="1"/>
  <c r="B1803" i="1"/>
  <c r="A1802" i="1"/>
  <c r="A1802" i="4" s="1"/>
  <c r="Y1802" i="1"/>
  <c r="Z1802" i="1"/>
  <c r="P1803" i="1" l="1"/>
  <c r="C1798" i="7"/>
  <c r="A1799" i="7" s="1"/>
  <c r="B1798" i="7"/>
  <c r="D1798" i="7" s="1"/>
  <c r="B1804" i="1"/>
  <c r="E1804" i="1" s="1"/>
  <c r="F1804" i="1" s="1"/>
  <c r="Z1803" i="1"/>
  <c r="A1803" i="1"/>
  <c r="A1803" i="4" s="1"/>
  <c r="Y1803" i="1"/>
  <c r="C1799" i="7" l="1"/>
  <c r="A1800" i="7" s="1"/>
  <c r="B1799" i="7"/>
  <c r="D1799" i="7" s="1"/>
  <c r="B1805" i="1"/>
  <c r="P1804" i="1"/>
  <c r="A1804" i="1"/>
  <c r="A1804" i="4" s="1"/>
  <c r="Y1804" i="1"/>
  <c r="M1804" i="1"/>
  <c r="Z1804" i="1" s="1"/>
  <c r="C1800" i="7" l="1"/>
  <c r="A1801" i="7" s="1"/>
  <c r="B1800" i="7"/>
  <c r="D1800" i="7" s="1"/>
  <c r="B1806" i="1"/>
  <c r="Y1805" i="1"/>
  <c r="M1805" i="1"/>
  <c r="Z1805" i="1" s="1"/>
  <c r="E1805" i="1"/>
  <c r="F1805" i="1" s="1"/>
  <c r="P1805" i="1" s="1"/>
  <c r="A1805" i="1"/>
  <c r="A1805" i="4" s="1"/>
  <c r="C1801" i="7" l="1"/>
  <c r="A1802" i="7" s="1"/>
  <c r="B1801" i="7"/>
  <c r="D1801" i="7" s="1"/>
  <c r="B1807" i="1"/>
  <c r="A1806" i="1"/>
  <c r="A1806" i="4" s="1"/>
  <c r="E1806" i="1"/>
  <c r="F1806" i="1" s="1"/>
  <c r="P1806" i="1" s="1"/>
  <c r="Y1806" i="1"/>
  <c r="M1806" i="1"/>
  <c r="Z1806" i="1" s="1"/>
  <c r="C1802" i="7" l="1"/>
  <c r="A1803" i="7" s="1"/>
  <c r="B1802" i="7"/>
  <c r="D1802" i="7" s="1"/>
  <c r="B1808" i="1"/>
  <c r="A1807" i="1"/>
  <c r="A1807" i="4" s="1"/>
  <c r="Y1807" i="1"/>
  <c r="M1807" i="1"/>
  <c r="Z1807" i="1" s="1"/>
  <c r="E1807" i="1"/>
  <c r="F1807" i="1" s="1"/>
  <c r="P1807" i="1" s="1"/>
  <c r="C1803" i="7" l="1"/>
  <c r="A1804" i="7" s="1"/>
  <c r="B1803" i="7"/>
  <c r="D1803" i="7" s="1"/>
  <c r="B1809" i="1"/>
  <c r="A1808" i="1"/>
  <c r="A1808" i="4" s="1"/>
  <c r="E1808" i="1"/>
  <c r="F1808" i="1" s="1"/>
  <c r="P1808" i="1" s="1"/>
  <c r="Y1808" i="1"/>
  <c r="M1808" i="1"/>
  <c r="Z1808" i="1" s="1"/>
  <c r="C1804" i="7" l="1"/>
  <c r="A1805" i="7" s="1"/>
  <c r="B1804" i="7"/>
  <c r="D1804" i="7" s="1"/>
  <c r="B1810" i="1"/>
  <c r="Y1809" i="1"/>
  <c r="A1809" i="1"/>
  <c r="A1809" i="4" s="1"/>
  <c r="E1809" i="1"/>
  <c r="F1809" i="1" s="1"/>
  <c r="P1809" i="1" s="1"/>
  <c r="M1809" i="1"/>
  <c r="Z1809" i="1" s="1"/>
  <c r="B1805" i="7" l="1"/>
  <c r="D1805" i="7" s="1"/>
  <c r="C1805" i="7"/>
  <c r="A1806" i="7" s="1"/>
  <c r="B1811" i="1"/>
  <c r="Y1810" i="1"/>
  <c r="M1810" i="1"/>
  <c r="Z1810" i="1" s="1"/>
  <c r="A1810" i="1"/>
  <c r="A1810" i="4" s="1"/>
  <c r="E1810" i="1"/>
  <c r="F1810" i="1" s="1"/>
  <c r="P1810" i="1" s="1"/>
  <c r="C1806" i="7" l="1"/>
  <c r="A1807" i="7" s="1"/>
  <c r="B1806" i="7"/>
  <c r="D1806" i="7" s="1"/>
  <c r="B1812" i="1"/>
  <c r="M1811" i="1"/>
  <c r="Z1811" i="1" s="1"/>
  <c r="A1811" i="1"/>
  <c r="A1811" i="4" s="1"/>
  <c r="Y1811" i="1"/>
  <c r="E1811" i="1"/>
  <c r="F1811" i="1" s="1"/>
  <c r="P1811" i="1" s="1"/>
  <c r="C1807" i="7" l="1"/>
  <c r="A1808" i="7" s="1"/>
  <c r="B1807" i="7"/>
  <c r="D1807" i="7" s="1"/>
  <c r="Y1812" i="1"/>
  <c r="M1812" i="1"/>
  <c r="Z1812" i="1" s="1"/>
  <c r="E1812" i="1"/>
  <c r="F1812" i="1" s="1"/>
  <c r="P1812" i="1" s="1"/>
  <c r="A1812" i="1"/>
  <c r="A1812" i="4" s="1"/>
  <c r="B1813" i="1"/>
  <c r="C1808" i="7" l="1"/>
  <c r="A1809" i="7" s="1"/>
  <c r="B1808" i="7"/>
  <c r="D1808" i="7" s="1"/>
  <c r="B1814" i="1"/>
  <c r="A1813" i="1"/>
  <c r="A1813" i="4" s="1"/>
  <c r="Y1813" i="1"/>
  <c r="C1809" i="7" l="1"/>
  <c r="A1810" i="7" s="1"/>
  <c r="B1809" i="7"/>
  <c r="D1809" i="7" s="1"/>
  <c r="B1815" i="1"/>
  <c r="A1814" i="1"/>
  <c r="A1814" i="4" s="1"/>
  <c r="Y1814" i="1"/>
  <c r="C1810" i="7" l="1"/>
  <c r="A1811" i="7" s="1"/>
  <c r="B1810" i="7"/>
  <c r="D1810" i="7" s="1"/>
  <c r="B1816" i="1"/>
  <c r="Y1815" i="1"/>
  <c r="A1815" i="1"/>
  <c r="A1815" i="4" s="1"/>
  <c r="C1811" i="7" l="1"/>
  <c r="A1812" i="7" s="1"/>
  <c r="B1811" i="7"/>
  <c r="D1811" i="7" s="1"/>
  <c r="B1817" i="1"/>
  <c r="Y1816" i="1"/>
  <c r="A1816" i="1"/>
  <c r="A1816" i="4" s="1"/>
  <c r="C1812" i="7" l="1"/>
  <c r="A1813" i="7" s="1"/>
  <c r="B1812" i="7"/>
  <c r="D1812" i="7" s="1"/>
  <c r="A1817" i="1"/>
  <c r="A1817" i="4" s="1"/>
  <c r="Y1817" i="1"/>
  <c r="B1818" i="1"/>
  <c r="C1813" i="7" l="1"/>
  <c r="A1814" i="7" s="1"/>
  <c r="B1813" i="7"/>
  <c r="D1813" i="7" s="1"/>
  <c r="Y1818" i="1"/>
  <c r="A1818" i="1"/>
  <c r="A1818" i="4" s="1"/>
  <c r="B1819" i="1"/>
  <c r="C1814" i="7" l="1"/>
  <c r="A1815" i="7" s="1"/>
  <c r="B1814" i="7"/>
  <c r="D1814" i="7" s="1"/>
  <c r="Y1819" i="1"/>
  <c r="B1820" i="1"/>
  <c r="A1819" i="1"/>
  <c r="A1819" i="4" s="1"/>
  <c r="C1815" i="7" l="1"/>
  <c r="A1816" i="7" s="1"/>
  <c r="B1815" i="7"/>
  <c r="D1815" i="7" s="1"/>
  <c r="A1820" i="1"/>
  <c r="A1820" i="4" s="1"/>
  <c r="Y1820" i="1"/>
  <c r="B1821" i="1"/>
  <c r="C1816" i="7" l="1"/>
  <c r="A1817" i="7" s="1"/>
  <c r="B1816" i="7"/>
  <c r="D1816" i="7" s="1"/>
  <c r="A1821" i="1"/>
  <c r="A1821" i="4" s="1"/>
  <c r="B1822" i="1"/>
  <c r="Y1821" i="1"/>
  <c r="C1817" i="7" l="1"/>
  <c r="A1818" i="7" s="1"/>
  <c r="B1817" i="7"/>
  <c r="D1817" i="7" s="1"/>
  <c r="Y1822" i="1"/>
  <c r="A1822" i="1"/>
  <c r="A1822" i="4" s="1"/>
  <c r="B1823" i="1"/>
  <c r="C1818" i="7" l="1"/>
  <c r="A1819" i="7" s="1"/>
  <c r="B1818" i="7"/>
  <c r="D1818" i="7" s="1"/>
  <c r="A1823" i="1"/>
  <c r="A1823" i="4" s="1"/>
  <c r="Y1823" i="1"/>
  <c r="B1824" i="1"/>
  <c r="C1819" i="7" l="1"/>
  <c r="A1820" i="7" s="1"/>
  <c r="B1819" i="7"/>
  <c r="D1819" i="7" s="1"/>
  <c r="Y1824" i="1"/>
  <c r="A1824" i="1"/>
  <c r="A1824" i="4" s="1"/>
  <c r="B1825" i="1"/>
  <c r="B1820" i="7" l="1"/>
  <c r="D1820" i="7" s="1"/>
  <c r="C1820" i="7"/>
  <c r="A1821" i="7" s="1"/>
  <c r="B1826" i="1"/>
  <c r="A1825" i="1"/>
  <c r="A1825" i="4" s="1"/>
  <c r="Y1825" i="1"/>
  <c r="C1821" i="7" l="1"/>
  <c r="A1822" i="7" s="1"/>
  <c r="B1821" i="7"/>
  <c r="D1821" i="7" s="1"/>
  <c r="Y1826" i="1"/>
  <c r="A1826" i="1"/>
  <c r="A1826" i="4" s="1"/>
  <c r="B1827" i="1"/>
  <c r="C1822" i="7" l="1"/>
  <c r="A1823" i="7" s="1"/>
  <c r="B1822" i="7"/>
  <c r="D1822" i="7" s="1"/>
  <c r="Y1827" i="1"/>
  <c r="B1828" i="1"/>
  <c r="A1827" i="1"/>
  <c r="A1827" i="4" s="1"/>
  <c r="C1823" i="7" l="1"/>
  <c r="A1824" i="7" s="1"/>
  <c r="B1823" i="7"/>
  <c r="D1823" i="7" s="1"/>
  <c r="A1828" i="1"/>
  <c r="A1828" i="4" s="1"/>
  <c r="B1829" i="1"/>
  <c r="Y1828" i="1"/>
  <c r="C1824" i="7" l="1"/>
  <c r="A1825" i="7" s="1"/>
  <c r="B1824" i="7"/>
  <c r="D1824" i="7" s="1"/>
  <c r="Y1829" i="1"/>
  <c r="B1830" i="1"/>
  <c r="A1829" i="1"/>
  <c r="A1829" i="4" s="1"/>
  <c r="C1825" i="7" l="1"/>
  <c r="A1826" i="7" s="1"/>
  <c r="B1825" i="7"/>
  <c r="D1825" i="7" s="1"/>
  <c r="B1831" i="1"/>
  <c r="Y1830" i="1"/>
  <c r="A1830" i="1"/>
  <c r="A1830" i="4" s="1"/>
  <c r="C1826" i="7" l="1"/>
  <c r="A1827" i="7" s="1"/>
  <c r="B1826" i="7"/>
  <c r="D1826" i="7" s="1"/>
  <c r="B1832" i="1"/>
  <c r="A1831" i="1"/>
  <c r="A1831" i="4" s="1"/>
  <c r="Y1831" i="1"/>
  <c r="C1827" i="7" l="1"/>
  <c r="A1828" i="7" s="1"/>
  <c r="B1827" i="7"/>
  <c r="D1827" i="7" s="1"/>
  <c r="A1832" i="1"/>
  <c r="A1832" i="4" s="1"/>
  <c r="Y1832" i="1"/>
  <c r="B1833" i="1"/>
  <c r="C1828" i="7" l="1"/>
  <c r="A1829" i="7" s="1"/>
  <c r="B1828" i="7"/>
  <c r="D1828" i="7" s="1"/>
  <c r="Y1833" i="1"/>
  <c r="B1834" i="1"/>
  <c r="A1833" i="1"/>
  <c r="A1833" i="4" s="1"/>
  <c r="C1829" i="7" l="1"/>
  <c r="A1830" i="7" s="1"/>
  <c r="B1829" i="7"/>
  <c r="D1829" i="7" s="1"/>
  <c r="A1834" i="1"/>
  <c r="A1834" i="4" s="1"/>
  <c r="Y1834" i="1"/>
  <c r="B1835" i="1"/>
  <c r="B1830" i="7" l="1"/>
  <c r="D1830" i="7" s="1"/>
  <c r="C1830" i="7"/>
  <c r="A1831" i="7" s="1"/>
  <c r="A1835" i="1"/>
  <c r="A1835" i="4" s="1"/>
  <c r="B1836" i="1"/>
  <c r="Y1835" i="1"/>
  <c r="C1831" i="7" l="1"/>
  <c r="A1832" i="7" s="1"/>
  <c r="B1831" i="7"/>
  <c r="D1831" i="7" s="1"/>
  <c r="Y1836" i="1"/>
  <c r="B1837" i="1"/>
  <c r="A1836" i="1"/>
  <c r="A1836" i="4" s="1"/>
  <c r="C1832" i="7" l="1"/>
  <c r="A1833" i="7" s="1"/>
  <c r="B1832" i="7"/>
  <c r="D1832" i="7" s="1"/>
  <c r="Y1837" i="1"/>
  <c r="B1838" i="1"/>
  <c r="A1837" i="1"/>
  <c r="A1837" i="4" s="1"/>
  <c r="C1833" i="7" l="1"/>
  <c r="A1834" i="7" s="1"/>
  <c r="B1833" i="7"/>
  <c r="D1833" i="7" s="1"/>
  <c r="B1839" i="1"/>
  <c r="A1838" i="1"/>
  <c r="A1838" i="4" s="1"/>
  <c r="Y1838" i="1"/>
  <c r="C1834" i="7" l="1"/>
  <c r="A1835" i="7" s="1"/>
  <c r="B1834" i="7"/>
  <c r="D1834" i="7" s="1"/>
  <c r="A1839" i="1"/>
  <c r="A1839" i="4" s="1"/>
  <c r="Y1839" i="1"/>
  <c r="B1840" i="1"/>
  <c r="C1835" i="7" l="1"/>
  <c r="A1836" i="7" s="1"/>
  <c r="B1835" i="7"/>
  <c r="D1835" i="7" s="1"/>
  <c r="A1840" i="1"/>
  <c r="A1840" i="4" s="1"/>
  <c r="B1841" i="1"/>
  <c r="Y1840" i="1"/>
  <c r="B1836" i="7" l="1"/>
  <c r="D1836" i="7" s="1"/>
  <c r="C1836" i="7"/>
  <c r="A1837" i="7" s="1"/>
  <c r="A1841" i="1"/>
  <c r="A1841" i="4" s="1"/>
  <c r="Y1841" i="1"/>
  <c r="B1842" i="1"/>
  <c r="C1837" i="7" l="1"/>
  <c r="A1838" i="7" s="1"/>
  <c r="B1837" i="7"/>
  <c r="D1837" i="7" s="1"/>
  <c r="A1842" i="1"/>
  <c r="A1842" i="4" s="1"/>
  <c r="Y1842" i="1"/>
  <c r="B1843" i="1"/>
  <c r="C1838" i="7" l="1"/>
  <c r="A1839" i="7" s="1"/>
  <c r="B1838" i="7"/>
  <c r="D1838" i="7" s="1"/>
  <c r="B1844" i="1"/>
  <c r="A1843" i="1"/>
  <c r="A1843" i="4" s="1"/>
  <c r="Y1843" i="1"/>
  <c r="B1839" i="7" l="1"/>
  <c r="D1839" i="7" s="1"/>
  <c r="C1839" i="7"/>
  <c r="A1840" i="7" s="1"/>
  <c r="Y1844" i="1"/>
  <c r="B1845" i="1"/>
  <c r="A1844" i="1"/>
  <c r="A1844" i="4" s="1"/>
  <c r="C1840" i="7" l="1"/>
  <c r="A1841" i="7" s="1"/>
  <c r="B1840" i="7"/>
  <c r="D1840" i="7" s="1"/>
  <c r="B1846" i="1"/>
  <c r="A1845" i="1"/>
  <c r="A1845" i="4" s="1"/>
  <c r="Y1845" i="1"/>
  <c r="B1841" i="7" l="1"/>
  <c r="D1841" i="7" s="1"/>
  <c r="C1841" i="7"/>
  <c r="A1842" i="7" s="1"/>
  <c r="Y1846" i="1"/>
  <c r="A1846" i="1"/>
  <c r="A1846" i="4" s="1"/>
  <c r="B1847" i="1"/>
  <c r="B1842" i="7" l="1"/>
  <c r="D1842" i="7" s="1"/>
  <c r="C1842" i="7"/>
  <c r="A1843" i="7" s="1"/>
  <c r="Y1847" i="1"/>
  <c r="B1848" i="1"/>
  <c r="A1847" i="1"/>
  <c r="A1847" i="4" s="1"/>
  <c r="C1843" i="7" l="1"/>
  <c r="A1844" i="7" s="1"/>
  <c r="B1843" i="7"/>
  <c r="D1843" i="7" s="1"/>
  <c r="B1849" i="1"/>
  <c r="A1848" i="1"/>
  <c r="A1848" i="4" s="1"/>
  <c r="Y1848" i="1"/>
  <c r="B1844" i="7" l="1"/>
  <c r="D1844" i="7" s="1"/>
  <c r="C1844" i="7"/>
  <c r="A1845" i="7" s="1"/>
  <c r="A1849" i="1"/>
  <c r="A1849" i="4" s="1"/>
  <c r="B1850" i="1"/>
  <c r="Y1849" i="1"/>
  <c r="B1845" i="7" l="1"/>
  <c r="D1845" i="7" s="1"/>
  <c r="C1845" i="7"/>
  <c r="A1846" i="7" s="1"/>
  <c r="B1851" i="1"/>
  <c r="Y1850" i="1"/>
  <c r="A1850" i="1"/>
  <c r="A1850" i="4" s="1"/>
  <c r="C1846" i="7" l="1"/>
  <c r="A1847" i="7" s="1"/>
  <c r="B1846" i="7"/>
  <c r="D1846" i="7" s="1"/>
  <c r="A1851" i="1"/>
  <c r="A1851" i="4" s="1"/>
  <c r="Y1851" i="1"/>
  <c r="B1852" i="1"/>
  <c r="C1847" i="7" l="1"/>
  <c r="A1848" i="7" s="1"/>
  <c r="B1847" i="7"/>
  <c r="D1847" i="7" s="1"/>
  <c r="A1852" i="1"/>
  <c r="A1852" i="4" s="1"/>
  <c r="B1853" i="1"/>
  <c r="Y1852" i="1"/>
  <c r="B1848" i="7" l="1"/>
  <c r="D1848" i="7" s="1"/>
  <c r="C1848" i="7"/>
  <c r="A1849" i="7" s="1"/>
  <c r="A1853" i="1"/>
  <c r="A1853" i="4" s="1"/>
  <c r="Y1853" i="1"/>
  <c r="B1854" i="1"/>
  <c r="C1849" i="7" l="1"/>
  <c r="A1850" i="7" s="1"/>
  <c r="B1849" i="7"/>
  <c r="D1849" i="7" s="1"/>
  <c r="Y1854" i="1"/>
  <c r="B1855" i="1"/>
  <c r="A1854" i="1"/>
  <c r="A1854" i="4" s="1"/>
  <c r="C1850" i="7" l="1"/>
  <c r="A1851" i="7" s="1"/>
  <c r="B1850" i="7"/>
  <c r="D1850" i="7" s="1"/>
  <c r="A1855" i="1"/>
  <c r="A1855" i="4" s="1"/>
  <c r="Y1855" i="1"/>
  <c r="B1856" i="1"/>
  <c r="B1851" i="7" l="1"/>
  <c r="D1851" i="7" s="1"/>
  <c r="C1851" i="7"/>
  <c r="A1852" i="7" s="1"/>
  <c r="Y1856" i="1"/>
  <c r="A1856" i="1"/>
  <c r="A1856" i="4" s="1"/>
  <c r="B1857" i="1"/>
  <c r="C1852" i="7" l="1"/>
  <c r="A1853" i="7" s="1"/>
  <c r="B1852" i="7"/>
  <c r="D1852" i="7" s="1"/>
  <c r="Y1857" i="1"/>
  <c r="B1858" i="1"/>
  <c r="A1857" i="1"/>
  <c r="A1857" i="4" s="1"/>
  <c r="B1853" i="7" l="1"/>
  <c r="D1853" i="7" s="1"/>
  <c r="C1853" i="7"/>
  <c r="A1854" i="7" s="1"/>
  <c r="B1859" i="1"/>
  <c r="Y1858" i="1"/>
  <c r="A1858" i="1"/>
  <c r="A1858" i="4" s="1"/>
  <c r="B1854" i="7" l="1"/>
  <c r="C1854" i="7"/>
  <c r="A1855" i="7" s="1"/>
  <c r="D1854" i="7"/>
  <c r="A1859" i="1"/>
  <c r="A1859" i="4" s="1"/>
  <c r="B1860" i="1"/>
  <c r="Y1859" i="1"/>
  <c r="B1855" i="7" l="1"/>
  <c r="D1855" i="7" s="1"/>
  <c r="C1855" i="7"/>
  <c r="A1856" i="7" s="1"/>
  <c r="B1861" i="1"/>
  <c r="Y1860" i="1"/>
  <c r="A1860" i="1"/>
  <c r="A1860" i="4" s="1"/>
  <c r="C1856" i="7" l="1"/>
  <c r="A1857" i="7" s="1"/>
  <c r="B1856" i="7"/>
  <c r="D1856" i="7" s="1"/>
  <c r="A1861" i="1"/>
  <c r="A1861" i="4" s="1"/>
  <c r="Y1861" i="1"/>
  <c r="B1862" i="1"/>
  <c r="B1857" i="7" l="1"/>
  <c r="D1857" i="7" s="1"/>
  <c r="C1857" i="7"/>
  <c r="A1858" i="7" s="1"/>
  <c r="B1863" i="1"/>
  <c r="A1862" i="1"/>
  <c r="A1862" i="4" s="1"/>
  <c r="Y1862" i="1"/>
  <c r="C1858" i="7" l="1"/>
  <c r="A1859" i="7" s="1"/>
  <c r="B1858" i="7"/>
  <c r="D1858" i="7" s="1"/>
  <c r="Y1863" i="1"/>
  <c r="B1864" i="1"/>
  <c r="A1863" i="1"/>
  <c r="A1863" i="4" s="1"/>
  <c r="C1859" i="7" l="1"/>
  <c r="A1860" i="7" s="1"/>
  <c r="B1859" i="7"/>
  <c r="D1859" i="7" s="1"/>
  <c r="A1864" i="1"/>
  <c r="A1864" i="4" s="1"/>
  <c r="B1865" i="1"/>
  <c r="Y1864" i="1"/>
  <c r="B1860" i="7" l="1"/>
  <c r="D1860" i="7" s="1"/>
  <c r="C1860" i="7"/>
  <c r="A1861" i="7" s="1"/>
  <c r="A1865" i="1"/>
  <c r="A1865" i="4" s="1"/>
  <c r="Y1865" i="1"/>
  <c r="B1866" i="1"/>
  <c r="C1861" i="7" l="1"/>
  <c r="A1862" i="7" s="1"/>
  <c r="B1861" i="7"/>
  <c r="D1861" i="7" s="1"/>
  <c r="A1866" i="1"/>
  <c r="A1866" i="4" s="1"/>
  <c r="Y1866" i="1"/>
  <c r="B1867" i="1"/>
  <c r="B1862" i="7" l="1"/>
  <c r="D1862" i="7" s="1"/>
  <c r="C1862" i="7"/>
  <c r="A1863" i="7" s="1"/>
  <c r="Y1867" i="1"/>
  <c r="A1867" i="1"/>
  <c r="A1867" i="4" s="1"/>
  <c r="B1868" i="1"/>
  <c r="C1863" i="7" l="1"/>
  <c r="A1864" i="7" s="1"/>
  <c r="B1863" i="7"/>
  <c r="D1863" i="7" s="1"/>
  <c r="Y1868" i="1"/>
  <c r="A1868" i="1"/>
  <c r="A1868" i="4" s="1"/>
  <c r="B1869" i="1"/>
  <c r="C1864" i="7" l="1"/>
  <c r="A1865" i="7" s="1"/>
  <c r="B1864" i="7"/>
  <c r="D1864" i="7" s="1"/>
  <c r="Y1869" i="1"/>
  <c r="B1870" i="1"/>
  <c r="A1869" i="1"/>
  <c r="A1869" i="4" s="1"/>
  <c r="B1865" i="7" l="1"/>
  <c r="D1865" i="7" s="1"/>
  <c r="C1865" i="7"/>
  <c r="A1866" i="7" s="1"/>
  <c r="A1870" i="1"/>
  <c r="A1870" i="4" s="1"/>
  <c r="Y1870" i="1"/>
  <c r="B1871" i="1"/>
  <c r="C1866" i="7" l="1"/>
  <c r="A1867" i="7" s="1"/>
  <c r="B1866" i="7"/>
  <c r="D1866" i="7" s="1"/>
  <c r="Y1871" i="1"/>
  <c r="B1872" i="1"/>
  <c r="A1871" i="1"/>
  <c r="A1871" i="4" s="1"/>
  <c r="B1867" i="7" l="1"/>
  <c r="D1867" i="7" s="1"/>
  <c r="C1867" i="7"/>
  <c r="A1868" i="7" s="1"/>
  <c r="B1873" i="1"/>
  <c r="Y1872" i="1"/>
  <c r="A1872" i="1"/>
  <c r="A1872" i="4" s="1"/>
  <c r="B1868" i="7" l="1"/>
  <c r="D1868" i="7" s="1"/>
  <c r="C1868" i="7"/>
  <c r="A1869" i="7" s="1"/>
  <c r="B1874" i="1"/>
  <c r="Y1873" i="1"/>
  <c r="A1873" i="1"/>
  <c r="A1873" i="4" s="1"/>
  <c r="C1869" i="7" l="1"/>
  <c r="A1870" i="7" s="1"/>
  <c r="B1869" i="7"/>
  <c r="D1869" i="7" s="1"/>
  <c r="A1874" i="1"/>
  <c r="A1874" i="4" s="1"/>
  <c r="B1875" i="1"/>
  <c r="Y1874" i="1"/>
  <c r="C1870" i="7" l="1"/>
  <c r="A1871" i="7" s="1"/>
  <c r="B1870" i="7"/>
  <c r="D1870" i="7" s="1"/>
  <c r="A1875" i="1"/>
  <c r="A1875" i="4" s="1"/>
  <c r="B1876" i="1"/>
  <c r="Y1875" i="1"/>
  <c r="B1871" i="7" l="1"/>
  <c r="D1871" i="7" s="1"/>
  <c r="C1871" i="7"/>
  <c r="A1872" i="7" s="1"/>
  <c r="A1876" i="1"/>
  <c r="A1876" i="4" s="1"/>
  <c r="B1877" i="1"/>
  <c r="Y1876" i="1"/>
  <c r="C1872" i="7" l="1"/>
  <c r="A1873" i="7" s="1"/>
  <c r="B1872" i="7"/>
  <c r="D1872" i="7" s="1"/>
  <c r="Y1877" i="1"/>
  <c r="A1877" i="1"/>
  <c r="A1877" i="4" s="1"/>
  <c r="B1878" i="1"/>
  <c r="C1873" i="7" l="1"/>
  <c r="A1874" i="7" s="1"/>
  <c r="B1873" i="7"/>
  <c r="D1873" i="7" s="1"/>
  <c r="A1878" i="1"/>
  <c r="A1878" i="4" s="1"/>
  <c r="B1879" i="1"/>
  <c r="Y1878" i="1"/>
  <c r="B1874" i="7" l="1"/>
  <c r="D1874" i="7" s="1"/>
  <c r="C1874" i="7"/>
  <c r="A1875" i="7" s="1"/>
  <c r="Y1879" i="1"/>
  <c r="B1880" i="1"/>
  <c r="A1879" i="1"/>
  <c r="A1879" i="4" s="1"/>
  <c r="C1875" i="7" l="1"/>
  <c r="A1876" i="7" s="1"/>
  <c r="B1875" i="7"/>
  <c r="D1875" i="7" s="1"/>
  <c r="A1880" i="1"/>
  <c r="A1880" i="4" s="1"/>
  <c r="B1881" i="1"/>
  <c r="A1881" i="4" s="1"/>
  <c r="Y1880" i="1"/>
  <c r="C1876" i="7" l="1"/>
  <c r="A1877" i="7" s="1"/>
  <c r="B1876" i="7"/>
  <c r="D1876" i="7" s="1"/>
  <c r="Y1881" i="1"/>
  <c r="B1882" i="1"/>
  <c r="B1877" i="7" l="1"/>
  <c r="D1877" i="7" s="1"/>
  <c r="C1877" i="7"/>
  <c r="A1878" i="7" s="1"/>
  <c r="A1882" i="1"/>
  <c r="A1882" i="4" s="1"/>
  <c r="Y1882" i="1"/>
  <c r="B1883" i="1"/>
  <c r="B1878" i="7" l="1"/>
  <c r="D1878" i="7" s="1"/>
  <c r="C1878" i="7"/>
  <c r="A1879" i="7" s="1"/>
  <c r="A1883" i="1"/>
  <c r="A1883" i="4" s="1"/>
  <c r="Y1883" i="1"/>
  <c r="B1884" i="1"/>
  <c r="C1879" i="7" l="1"/>
  <c r="A1880" i="7" s="1"/>
  <c r="B1879" i="7"/>
  <c r="D1879" i="7" s="1"/>
  <c r="B1885" i="1"/>
  <c r="Y1884" i="1"/>
  <c r="A1884" i="1"/>
  <c r="A1884" i="4" s="1"/>
  <c r="B1880" i="7" l="1"/>
  <c r="D1880" i="7" s="1"/>
  <c r="C1880" i="7"/>
  <c r="A1881" i="7" s="1"/>
  <c r="Y1885" i="1"/>
  <c r="B1886" i="1"/>
  <c r="A1885" i="1"/>
  <c r="A1885" i="4" s="1"/>
  <c r="C1881" i="7" l="1"/>
  <c r="A1882" i="7" s="1"/>
  <c r="B1881" i="7"/>
  <c r="D1881" i="7" s="1"/>
  <c r="B1887" i="1"/>
  <c r="Y1886" i="1"/>
  <c r="A1886" i="1"/>
  <c r="A1886" i="4" s="1"/>
  <c r="C1882" i="7" l="1"/>
  <c r="A1883" i="7" s="1"/>
  <c r="B1882" i="7"/>
  <c r="D1882" i="7" s="1"/>
  <c r="A1887" i="1"/>
  <c r="A1887" i="4" s="1"/>
  <c r="B1888" i="1"/>
  <c r="Y1887" i="1"/>
  <c r="B1883" i="7" l="1"/>
  <c r="D1883" i="7" s="1"/>
  <c r="C1883" i="7"/>
  <c r="A1884" i="7" s="1"/>
  <c r="B1889" i="1"/>
  <c r="A1888" i="1"/>
  <c r="A1888" i="4" s="1"/>
  <c r="Y1888" i="1"/>
  <c r="C1884" i="7" l="1"/>
  <c r="A1885" i="7" s="1"/>
  <c r="B1884" i="7"/>
  <c r="D1884" i="7" s="1"/>
  <c r="B1890" i="1"/>
  <c r="Y1889" i="1"/>
  <c r="A1889" i="1"/>
  <c r="A1889" i="4" s="1"/>
  <c r="B1885" i="7" l="1"/>
  <c r="D1885" i="7" s="1"/>
  <c r="C1885" i="7"/>
  <c r="A1886" i="7" s="1"/>
  <c r="Y1890" i="1"/>
  <c r="B1891" i="1"/>
  <c r="A1890" i="1"/>
  <c r="A1890" i="4" s="1"/>
  <c r="B1886" i="7" l="1"/>
  <c r="D1886" i="7" s="1"/>
  <c r="C1886" i="7"/>
  <c r="A1887" i="7" s="1"/>
  <c r="B1892" i="1"/>
  <c r="Y1891" i="1"/>
  <c r="A1891" i="1"/>
  <c r="A1891" i="4" s="1"/>
  <c r="C1887" i="7" l="1"/>
  <c r="A1888" i="7" s="1"/>
  <c r="B1887" i="7"/>
  <c r="D1887" i="7" s="1"/>
  <c r="B1893" i="1"/>
  <c r="A1892" i="1"/>
  <c r="A1892" i="4" s="1"/>
  <c r="Y1892" i="1"/>
  <c r="C1888" i="7" l="1"/>
  <c r="A1889" i="7" s="1"/>
  <c r="B1888" i="7"/>
  <c r="D1888" i="7" s="1"/>
  <c r="Y1893" i="1"/>
  <c r="B1894" i="1"/>
  <c r="A1893" i="1"/>
  <c r="A1893" i="4" s="1"/>
  <c r="B1889" i="7" l="1"/>
  <c r="D1889" i="7" s="1"/>
  <c r="C1889" i="7"/>
  <c r="A1890" i="7" s="1"/>
  <c r="Y1894" i="1"/>
  <c r="B1895" i="1"/>
  <c r="A1894" i="1"/>
  <c r="A1894" i="4" s="1"/>
  <c r="C1890" i="7" l="1"/>
  <c r="A1891" i="7" s="1"/>
  <c r="B1890" i="7"/>
  <c r="D1890" i="7" s="1"/>
  <c r="B1896" i="1"/>
  <c r="Y1895" i="1"/>
  <c r="A1895" i="1"/>
  <c r="A1895" i="4" s="1"/>
  <c r="C1891" i="7" l="1"/>
  <c r="A1892" i="7" s="1"/>
  <c r="B1891" i="7"/>
  <c r="D1891" i="7" s="1"/>
  <c r="Y1896" i="1"/>
  <c r="A1896" i="1"/>
  <c r="A1896" i="4" s="1"/>
  <c r="B1897" i="1"/>
  <c r="B1892" i="7" l="1"/>
  <c r="D1892" i="7" s="1"/>
  <c r="C1892" i="7"/>
  <c r="A1893" i="7" s="1"/>
  <c r="Y1897" i="1"/>
  <c r="B1898" i="1"/>
  <c r="A1897" i="1"/>
  <c r="A1897" i="4" s="1"/>
  <c r="C1893" i="7" l="1"/>
  <c r="A1894" i="7" s="1"/>
  <c r="B1893" i="7"/>
  <c r="D1893" i="7" s="1"/>
  <c r="Y1898" i="1"/>
  <c r="B1899" i="1"/>
  <c r="A1898" i="1"/>
  <c r="A1898" i="4" s="1"/>
  <c r="C1894" i="7" l="1"/>
  <c r="A1895" i="7" s="1"/>
  <c r="B1894" i="7"/>
  <c r="D1894" i="7" s="1"/>
  <c r="A1899" i="1"/>
  <c r="A1899" i="4" s="1"/>
  <c r="B1900" i="1"/>
  <c r="Y1899" i="1"/>
  <c r="B1895" i="7" l="1"/>
  <c r="D1895" i="7" s="1"/>
  <c r="C1895" i="7"/>
  <c r="A1896" i="7" s="1"/>
  <c r="B1901" i="1"/>
  <c r="Y1900" i="1"/>
  <c r="A1900" i="1"/>
  <c r="A1900" i="4" s="1"/>
  <c r="B1896" i="7" l="1"/>
  <c r="D1896" i="7" s="1"/>
  <c r="C1896" i="7"/>
  <c r="A1897" i="7" s="1"/>
  <c r="B1902" i="1"/>
  <c r="Y1901" i="1"/>
  <c r="A1901" i="1"/>
  <c r="A1901" i="4" s="1"/>
  <c r="C1897" i="7" l="1"/>
  <c r="A1898" i="7" s="1"/>
  <c r="B1897" i="7"/>
  <c r="D1897" i="7" s="1"/>
  <c r="A1902" i="1"/>
  <c r="A1902" i="4" s="1"/>
  <c r="Y1902" i="1"/>
  <c r="B1903" i="1"/>
  <c r="B1898" i="7" l="1"/>
  <c r="D1898" i="7" s="1"/>
  <c r="C1898" i="7"/>
  <c r="A1899" i="7" s="1"/>
  <c r="A1903" i="1"/>
  <c r="A1903" i="4" s="1"/>
  <c r="B1904" i="1"/>
  <c r="Y1903" i="1"/>
  <c r="C1899" i="7" l="1"/>
  <c r="A1900" i="7" s="1"/>
  <c r="B1899" i="7"/>
  <c r="D1899" i="7" s="1"/>
  <c r="A1904" i="1"/>
  <c r="A1904" i="4" s="1"/>
  <c r="Y1904" i="1"/>
  <c r="B1905" i="1"/>
  <c r="C1900" i="7" l="1"/>
  <c r="A1901" i="7" s="1"/>
  <c r="B1900" i="7"/>
  <c r="D1900" i="7" s="1"/>
  <c r="Y1905" i="1"/>
  <c r="A1905" i="1"/>
  <c r="A1905" i="4" s="1"/>
  <c r="B1906" i="1"/>
  <c r="B1901" i="7" l="1"/>
  <c r="D1901" i="7" s="1"/>
  <c r="C1901" i="7"/>
  <c r="A1902" i="7" s="1"/>
  <c r="A1906" i="1"/>
  <c r="A1906" i="4" s="1"/>
  <c r="Y1906" i="1"/>
  <c r="B1907" i="1"/>
  <c r="C1902" i="7" l="1"/>
  <c r="A1903" i="7" s="1"/>
  <c r="B1902" i="7"/>
  <c r="D1902" i="7" s="1"/>
  <c r="Y1907" i="1"/>
  <c r="B1908" i="1"/>
  <c r="A1907" i="1"/>
  <c r="A1907" i="4" s="1"/>
  <c r="B1903" i="7" l="1"/>
  <c r="D1903" i="7" s="1"/>
  <c r="C1903" i="7"/>
  <c r="A1904" i="7" s="1"/>
  <c r="B1909" i="1"/>
  <c r="Y1908" i="1"/>
  <c r="A1908" i="1"/>
  <c r="A1908" i="4" s="1"/>
  <c r="B1904" i="7" l="1"/>
  <c r="D1904" i="7" s="1"/>
  <c r="C1904" i="7"/>
  <c r="A1905" i="7" s="1"/>
  <c r="A1909" i="1"/>
  <c r="A1909" i="4" s="1"/>
  <c r="B1910" i="1"/>
  <c r="Y1909" i="1"/>
  <c r="C1905" i="7" l="1"/>
  <c r="A1906" i="7" s="1"/>
  <c r="B1905" i="7"/>
  <c r="D1905" i="7" s="1"/>
  <c r="Y1910" i="1"/>
  <c r="B1911" i="1"/>
  <c r="A1910" i="1"/>
  <c r="A1910" i="4" s="1"/>
  <c r="C1906" i="7" l="1"/>
  <c r="A1907" i="7" s="1"/>
  <c r="B1906" i="7"/>
  <c r="D1906" i="7" s="1"/>
  <c r="A1911" i="1"/>
  <c r="A1911" i="4" s="1"/>
  <c r="Y1911" i="1"/>
  <c r="B1912" i="1"/>
  <c r="B1907" i="7" l="1"/>
  <c r="D1907" i="7" s="1"/>
  <c r="C1907" i="7"/>
  <c r="A1908" i="7" s="1"/>
  <c r="B1913" i="1"/>
  <c r="A1912" i="1"/>
  <c r="A1912" i="4" s="1"/>
  <c r="Y1912" i="1"/>
  <c r="C1908" i="7" l="1"/>
  <c r="A1909" i="7" s="1"/>
  <c r="B1908" i="7"/>
  <c r="D1908" i="7" s="1"/>
  <c r="B1914" i="1"/>
  <c r="A1913" i="1"/>
  <c r="A1913" i="4" s="1"/>
  <c r="Y1913" i="1"/>
  <c r="C1909" i="7" l="1"/>
  <c r="A1910" i="7" s="1"/>
  <c r="B1909" i="7"/>
  <c r="D1909" i="7" s="1"/>
  <c r="A1914" i="1"/>
  <c r="A1914" i="4" s="1"/>
  <c r="Y1914" i="1"/>
  <c r="B1915" i="1"/>
  <c r="B1910" i="7" l="1"/>
  <c r="D1910" i="7" s="1"/>
  <c r="C1910" i="7"/>
  <c r="A1911" i="7" s="1"/>
  <c r="Y1915" i="1"/>
  <c r="B1916" i="1"/>
  <c r="A1915" i="1"/>
  <c r="A1915" i="4" s="1"/>
  <c r="C1911" i="7" l="1"/>
  <c r="A1912" i="7" s="1"/>
  <c r="B1911" i="7"/>
  <c r="D1911" i="7" s="1"/>
  <c r="A1916" i="1"/>
  <c r="A1916" i="4" s="1"/>
  <c r="B1917" i="1"/>
  <c r="Y1916" i="1"/>
  <c r="C1912" i="7" l="1"/>
  <c r="A1913" i="7" s="1"/>
  <c r="B1912" i="7"/>
  <c r="D1912" i="7" s="1"/>
  <c r="Y1917" i="1"/>
  <c r="B1918" i="1"/>
  <c r="A1917" i="1"/>
  <c r="A1917" i="4" s="1"/>
  <c r="B1913" i="7" l="1"/>
  <c r="D1913" i="7" s="1"/>
  <c r="C1913" i="7"/>
  <c r="A1914" i="7" s="1"/>
  <c r="Y1918" i="1"/>
  <c r="B1919" i="1"/>
  <c r="A1918" i="1"/>
  <c r="A1918" i="4" s="1"/>
  <c r="B1914" i="7" l="1"/>
  <c r="D1914" i="7" s="1"/>
  <c r="C1914" i="7"/>
  <c r="A1915" i="7" s="1"/>
  <c r="Y1919" i="1"/>
  <c r="A1919" i="1"/>
  <c r="A1919" i="4" s="1"/>
  <c r="B1920" i="1"/>
  <c r="C1915" i="7" l="1"/>
  <c r="A1916" i="7" s="1"/>
  <c r="B1915" i="7"/>
  <c r="D1915" i="7" s="1"/>
  <c r="Y1920" i="1"/>
  <c r="A1920" i="1"/>
  <c r="A1920" i="4" s="1"/>
  <c r="B1921" i="1"/>
  <c r="B1916" i="7" l="1"/>
  <c r="D1916" i="7" s="1"/>
  <c r="C1916" i="7"/>
  <c r="A1917" i="7" s="1"/>
  <c r="Y1921" i="1"/>
  <c r="B1922" i="1"/>
  <c r="A1921" i="1"/>
  <c r="A1921" i="4" s="1"/>
  <c r="C1917" i="7" l="1"/>
  <c r="A1918" i="7" s="1"/>
  <c r="B1917" i="7"/>
  <c r="D1917" i="7" s="1"/>
  <c r="Y1922" i="1"/>
  <c r="A1922" i="1"/>
  <c r="A1922" i="4" s="1"/>
  <c r="B1923" i="1"/>
  <c r="B1918" i="7" l="1"/>
  <c r="D1918" i="7" s="1"/>
  <c r="C1918" i="7"/>
  <c r="A1919" i="7" s="1"/>
  <c r="Y1923" i="1"/>
  <c r="B1924" i="1"/>
  <c r="A1923" i="1"/>
  <c r="A1923" i="4" s="1"/>
  <c r="B1919" i="7" l="1"/>
  <c r="D1919" i="7" s="1"/>
  <c r="C1919" i="7"/>
  <c r="A1920" i="7" s="1"/>
  <c r="B1925" i="1"/>
  <c r="Y1924" i="1"/>
  <c r="A1924" i="1"/>
  <c r="A1924" i="4" s="1"/>
  <c r="C1920" i="7" l="1"/>
  <c r="A1921" i="7" s="1"/>
  <c r="B1920" i="7"/>
  <c r="D1920" i="7" s="1"/>
  <c r="B1926" i="1"/>
  <c r="Y1925" i="1"/>
  <c r="A1925" i="1"/>
  <c r="A1925" i="4" s="1"/>
  <c r="B1921" i="7" l="1"/>
  <c r="D1921" i="7" s="1"/>
  <c r="C1921" i="7"/>
  <c r="A1922" i="7" s="1"/>
  <c r="A1926" i="1"/>
  <c r="A1926" i="4" s="1"/>
  <c r="B1927" i="1"/>
  <c r="Y1926" i="1"/>
  <c r="B1922" i="7" l="1"/>
  <c r="D1922" i="7" s="1"/>
  <c r="C1922" i="7"/>
  <c r="A1923" i="7" s="1"/>
  <c r="B1928" i="1"/>
  <c r="A1927" i="1"/>
  <c r="A1927" i="4" s="1"/>
  <c r="Y1927" i="1"/>
  <c r="C1923" i="7" l="1"/>
  <c r="A1924" i="7" s="1"/>
  <c r="B1923" i="7"/>
  <c r="D1923" i="7" s="1"/>
  <c r="A1928" i="1"/>
  <c r="A1928" i="4" s="1"/>
  <c r="B1929" i="1"/>
  <c r="Y1928" i="1"/>
  <c r="C1924" i="7" l="1"/>
  <c r="A1925" i="7" s="1"/>
  <c r="B1924" i="7"/>
  <c r="D1924" i="7" s="1"/>
  <c r="Y1929" i="1"/>
  <c r="A1929" i="1"/>
  <c r="A1929" i="4" s="1"/>
  <c r="B1925" i="7" l="1"/>
  <c r="D1925" i="7" s="1"/>
  <c r="C1925" i="7"/>
  <c r="A1926" i="7" s="1"/>
  <c r="A1930" i="4"/>
  <c r="C1926" i="7" l="1"/>
  <c r="A1927" i="7" s="1"/>
  <c r="B1926" i="7"/>
  <c r="D1926" i="7" s="1"/>
  <c r="B1932" i="1"/>
  <c r="A1931" i="4" l="1"/>
  <c r="C1927" i="7"/>
  <c r="A1928" i="7" s="1"/>
  <c r="B1927" i="7"/>
  <c r="D1927" i="7" s="1"/>
  <c r="B1933" i="1"/>
  <c r="Y1932" i="1"/>
  <c r="A1932" i="1"/>
  <c r="A1932" i="4" s="1"/>
  <c r="B1928" i="7" l="1"/>
  <c r="D1928" i="7" s="1"/>
  <c r="C1928" i="7"/>
  <c r="A1929" i="7" s="1"/>
  <c r="B1934" i="1"/>
  <c r="Y1933" i="1"/>
  <c r="A1933" i="1"/>
  <c r="A1933" i="4" s="1"/>
  <c r="C1929" i="7" l="1"/>
  <c r="A1930" i="7" s="1"/>
  <c r="B1929" i="7"/>
  <c r="D1929" i="7" s="1"/>
  <c r="Y1934" i="1"/>
  <c r="B1935" i="1"/>
  <c r="A1934" i="1"/>
  <c r="A1934" i="4" s="1"/>
  <c r="C1930" i="7" l="1"/>
  <c r="A1931" i="7" s="1"/>
  <c r="B1930" i="7"/>
  <c r="D1930" i="7" s="1"/>
  <c r="A1935" i="1"/>
  <c r="A1935" i="4" s="1"/>
  <c r="Y1935" i="1"/>
  <c r="B1936" i="1"/>
  <c r="B1931" i="7" l="1"/>
  <c r="D1931" i="7" s="1"/>
  <c r="C1931" i="7"/>
  <c r="A1932" i="7" s="1"/>
  <c r="B1937" i="1"/>
  <c r="Y1936" i="1"/>
  <c r="A1936" i="1"/>
  <c r="A1936" i="4" s="1"/>
  <c r="B1932" i="7" l="1"/>
  <c r="D1932" i="7" s="1"/>
  <c r="C1932" i="7"/>
  <c r="A1933" i="7" s="1"/>
  <c r="A1937" i="1"/>
  <c r="A1937" i="4" s="1"/>
  <c r="B1938" i="1"/>
  <c r="Y1937" i="1"/>
  <c r="C1933" i="7" l="1"/>
  <c r="A1934" i="7" s="1"/>
  <c r="B1933" i="7"/>
  <c r="D1933" i="7" s="1"/>
  <c r="A1938" i="1"/>
  <c r="A1938" i="4" s="1"/>
  <c r="B1939" i="1"/>
  <c r="Y1938" i="1"/>
  <c r="B1934" i="7" l="1"/>
  <c r="D1934" i="7" s="1"/>
  <c r="C1934" i="7"/>
  <c r="A1935" i="7" s="1"/>
  <c r="B1940" i="1"/>
  <c r="A1939" i="1"/>
  <c r="A1939" i="4" s="1"/>
  <c r="Y1939" i="1"/>
  <c r="C1935" i="7" l="1"/>
  <c r="A1936" i="7" s="1"/>
  <c r="B1935" i="7"/>
  <c r="D1935" i="7" s="1"/>
  <c r="A1940" i="1"/>
  <c r="A1940" i="4" s="1"/>
  <c r="B1941" i="1"/>
  <c r="Y1940" i="1"/>
  <c r="C1936" i="7" l="1"/>
  <c r="A1937" i="7" s="1"/>
  <c r="B1936" i="7"/>
  <c r="D1936" i="7" s="1"/>
  <c r="A1941" i="1"/>
  <c r="A1941" i="4" s="1"/>
  <c r="Y1941" i="1"/>
  <c r="B1942" i="1"/>
  <c r="B1937" i="7" l="1"/>
  <c r="D1937" i="7" s="1"/>
  <c r="C1937" i="7"/>
  <c r="A1938" i="7" s="1"/>
  <c r="A1942" i="1"/>
  <c r="A1942" i="4" s="1"/>
  <c r="B1943" i="1"/>
  <c r="Y1942" i="1"/>
  <c r="C1938" i="7" l="1"/>
  <c r="A1939" i="7" s="1"/>
  <c r="B1938" i="7"/>
  <c r="D1938" i="7" s="1"/>
  <c r="A1943" i="1"/>
  <c r="A1943" i="4" s="1"/>
  <c r="Y1943" i="1"/>
  <c r="B1944" i="1"/>
  <c r="B1939" i="7" l="1"/>
  <c r="D1939" i="7" s="1"/>
  <c r="C1939" i="7"/>
  <c r="A1940" i="7" s="1"/>
  <c r="Y1944" i="1"/>
  <c r="A1944" i="1"/>
  <c r="A1944" i="4" s="1"/>
  <c r="B1945" i="1"/>
  <c r="B1940" i="7" l="1"/>
  <c r="D1940" i="7" s="1"/>
  <c r="C1940" i="7"/>
  <c r="A1941" i="7" s="1"/>
  <c r="A1945" i="1"/>
  <c r="A1945" i="4" s="1"/>
  <c r="Y1945" i="1"/>
  <c r="B1946" i="1"/>
  <c r="C1941" i="7" l="1"/>
  <c r="A1942" i="7" s="1"/>
  <c r="B1941" i="7"/>
  <c r="D1941" i="7" s="1"/>
  <c r="Y1946" i="1"/>
  <c r="B1947" i="1"/>
  <c r="A1946" i="1"/>
  <c r="A1946" i="4" s="1"/>
  <c r="C1942" i="7" l="1"/>
  <c r="A1943" i="7" s="1"/>
  <c r="B1942" i="7"/>
  <c r="D1942" i="7" s="1"/>
  <c r="A1947" i="1"/>
  <c r="A1947" i="4" s="1"/>
  <c r="B1948" i="1"/>
  <c r="Y1947" i="1"/>
  <c r="B1943" i="7" l="1"/>
  <c r="D1943" i="7" s="1"/>
  <c r="C1943" i="7"/>
  <c r="A1944" i="7" s="1"/>
  <c r="Y1948" i="1"/>
  <c r="A1948" i="1"/>
  <c r="A1948" i="4" s="1"/>
  <c r="B1949" i="1"/>
  <c r="C1944" i="7" l="1"/>
  <c r="A1945" i="7" s="1"/>
  <c r="B1944" i="7"/>
  <c r="D1944" i="7" s="1"/>
  <c r="B1950" i="1"/>
  <c r="A1949" i="1"/>
  <c r="A1949" i="4" s="1"/>
  <c r="Y1949" i="1"/>
  <c r="C1945" i="7" l="1"/>
  <c r="A1946" i="7" s="1"/>
  <c r="B1945" i="7"/>
  <c r="D1945" i="7" s="1"/>
  <c r="A1950" i="1"/>
  <c r="A1950" i="4" s="1"/>
  <c r="Y1950" i="1"/>
  <c r="B1951" i="1"/>
  <c r="B1946" i="7" l="1"/>
  <c r="D1946" i="7" s="1"/>
  <c r="C1946" i="7"/>
  <c r="A1947" i="7" s="1"/>
  <c r="B1952" i="1"/>
  <c r="A1951" i="1"/>
  <c r="A1951" i="4" s="1"/>
  <c r="Y1951" i="1"/>
  <c r="C1947" i="7" l="1"/>
  <c r="A1948" i="7" s="1"/>
  <c r="B1947" i="7"/>
  <c r="D1947" i="7" s="1"/>
  <c r="B1953" i="1"/>
  <c r="Y1952" i="1"/>
  <c r="A1952" i="1"/>
  <c r="A1952" i="4" s="1"/>
  <c r="C1948" i="7" l="1"/>
  <c r="A1949" i="7" s="1"/>
  <c r="B1948" i="7"/>
  <c r="D1948" i="7" s="1"/>
  <c r="B1954" i="1"/>
  <c r="Y1953" i="1"/>
  <c r="A1953" i="1"/>
  <c r="A1953" i="4" s="1"/>
  <c r="B1949" i="7" l="1"/>
  <c r="D1949" i="7" s="1"/>
  <c r="C1949" i="7"/>
  <c r="A1950" i="7" s="1"/>
  <c r="Y1954" i="1"/>
  <c r="A1954" i="1"/>
  <c r="A1954" i="4" s="1"/>
  <c r="B1955" i="1"/>
  <c r="B1950" i="7" l="1"/>
  <c r="D1950" i="7" s="1"/>
  <c r="C1950" i="7"/>
  <c r="A1951" i="7" s="1"/>
  <c r="B1956" i="1"/>
  <c r="A1955" i="1"/>
  <c r="A1955" i="4" s="1"/>
  <c r="Y1955" i="1"/>
  <c r="C1951" i="7" l="1"/>
  <c r="A1952" i="7" s="1"/>
  <c r="B1951" i="7"/>
  <c r="D1951" i="7" s="1"/>
  <c r="A1956" i="1"/>
  <c r="A1956" i="4" s="1"/>
  <c r="Y1956" i="1"/>
  <c r="B1957" i="1"/>
  <c r="B1952" i="7" l="1"/>
  <c r="D1952" i="7" s="1"/>
  <c r="C1952" i="7"/>
  <c r="A1953" i="7" s="1"/>
  <c r="Y1957" i="1"/>
  <c r="B1958" i="1"/>
  <c r="A1957" i="1"/>
  <c r="A1957" i="4" s="1"/>
  <c r="C1953" i="7" l="1"/>
  <c r="A1954" i="7" s="1"/>
  <c r="B1953" i="7"/>
  <c r="D1953" i="7" s="1"/>
  <c r="A1958" i="1"/>
  <c r="A1958" i="4" s="1"/>
  <c r="B1959" i="1"/>
  <c r="Y1958" i="1"/>
  <c r="C1954" i="7" l="1"/>
  <c r="A1955" i="7" s="1"/>
  <c r="B1954" i="7"/>
  <c r="D1954" i="7" s="1"/>
  <c r="A1959" i="1"/>
  <c r="A1959" i="4" s="1"/>
  <c r="Y1959" i="1"/>
  <c r="B1960" i="1"/>
  <c r="B1955" i="7" l="1"/>
  <c r="D1955" i="7" s="1"/>
  <c r="C1955" i="7"/>
  <c r="A1956" i="7" s="1"/>
  <c r="Y1960" i="1"/>
  <c r="B1961" i="1"/>
  <c r="A1960" i="1"/>
  <c r="A1960" i="4" s="1"/>
  <c r="C1956" i="7" l="1"/>
  <c r="A1957" i="7" s="1"/>
  <c r="B1956" i="7"/>
  <c r="D1956" i="7" s="1"/>
  <c r="Y1961" i="1"/>
  <c r="A1961" i="1"/>
  <c r="A1961" i="4" s="1"/>
  <c r="B1962" i="1"/>
  <c r="B1957" i="7" l="1"/>
  <c r="D1957" i="7" s="1"/>
  <c r="C1957" i="7"/>
  <c r="A1958" i="7" s="1"/>
  <c r="B1963" i="1"/>
  <c r="A1962" i="1"/>
  <c r="A1962" i="4" s="1"/>
  <c r="Y1962" i="1"/>
  <c r="B1958" i="7" l="1"/>
  <c r="D1958" i="7" s="1"/>
  <c r="C1958" i="7"/>
  <c r="A1959" i="7" s="1"/>
  <c r="Y1963" i="1"/>
  <c r="B1964" i="1"/>
  <c r="A1963" i="1"/>
  <c r="A1963" i="4" s="1"/>
  <c r="C1959" i="7" l="1"/>
  <c r="A1960" i="7" s="1"/>
  <c r="B1959" i="7"/>
  <c r="D1959" i="7" s="1"/>
  <c r="A1964" i="1"/>
  <c r="A1964" i="4" s="1"/>
  <c r="B1965" i="1"/>
  <c r="Y1964" i="1"/>
  <c r="C1960" i="7" l="1"/>
  <c r="A1961" i="7" s="1"/>
  <c r="B1960" i="7"/>
  <c r="D1960" i="7" s="1"/>
  <c r="Y1965" i="1"/>
  <c r="B1966" i="1"/>
  <c r="A1965" i="1"/>
  <c r="A1965" i="4" s="1"/>
  <c r="B1961" i="7" l="1"/>
  <c r="D1961" i="7" s="1"/>
  <c r="C1961" i="7"/>
  <c r="A1962" i="7" s="1"/>
  <c r="A1966" i="1"/>
  <c r="A1966" i="4" s="1"/>
  <c r="Y1966" i="1"/>
  <c r="B1967" i="1"/>
  <c r="C1962" i="7" l="1"/>
  <c r="A1963" i="7" s="1"/>
  <c r="B1962" i="7"/>
  <c r="D1962" i="7" s="1"/>
  <c r="A1967" i="1"/>
  <c r="A1967" i="4" s="1"/>
  <c r="B1968" i="1"/>
  <c r="Y1967" i="1"/>
  <c r="C1963" i="7" l="1"/>
  <c r="A1964" i="7" s="1"/>
  <c r="B1963" i="7"/>
  <c r="D1963" i="7" s="1"/>
  <c r="B1969" i="1"/>
  <c r="Y1968" i="1"/>
  <c r="A1968" i="1"/>
  <c r="A1968" i="4" s="1"/>
  <c r="B1964" i="7" l="1"/>
  <c r="D1964" i="7" s="1"/>
  <c r="C1964" i="7"/>
  <c r="A1965" i="7" s="1"/>
  <c r="A1969" i="1"/>
  <c r="A1969" i="4" s="1"/>
  <c r="B1970" i="1"/>
  <c r="Y1969" i="1"/>
  <c r="C1965" i="7" l="1"/>
  <c r="A1966" i="7" s="1"/>
  <c r="B1965" i="7"/>
  <c r="D1965" i="7" s="1"/>
  <c r="A1970" i="1"/>
  <c r="A1970" i="4" s="1"/>
  <c r="Y1970" i="1"/>
  <c r="B1971" i="1"/>
  <c r="C1966" i="7" l="1"/>
  <c r="A1967" i="7" s="1"/>
  <c r="B1966" i="7"/>
  <c r="D1966" i="7" s="1"/>
  <c r="A1971" i="1"/>
  <c r="A1971" i="4" s="1"/>
  <c r="Y1971" i="1"/>
  <c r="B1972" i="1"/>
  <c r="B1967" i="7" l="1"/>
  <c r="D1967" i="7" s="1"/>
  <c r="C1967" i="7"/>
  <c r="A1968" i="7" s="1"/>
  <c r="B1973" i="1"/>
  <c r="A1972" i="1"/>
  <c r="A1972" i="4" s="1"/>
  <c r="Y1972" i="1"/>
  <c r="B1968" i="7" l="1"/>
  <c r="D1968" i="7" s="1"/>
  <c r="C1968" i="7"/>
  <c r="A1969" i="7" s="1"/>
  <c r="A1973" i="1"/>
  <c r="A1973" i="4" s="1"/>
  <c r="B1974" i="1"/>
  <c r="Y1973" i="1"/>
  <c r="C1969" i="7" l="1"/>
  <c r="A1970" i="7" s="1"/>
  <c r="B1969" i="7"/>
  <c r="D1969" i="7" s="1"/>
  <c r="B1975" i="1"/>
  <c r="A1974" i="1"/>
  <c r="A1974" i="4" s="1"/>
  <c r="Y1974" i="1"/>
  <c r="B1970" i="7" l="1"/>
  <c r="C1970" i="7"/>
  <c r="A1971" i="7" s="1"/>
  <c r="D1970" i="7"/>
  <c r="A1975" i="1"/>
  <c r="A1975" i="4" s="1"/>
  <c r="Y1975" i="1"/>
  <c r="B1976" i="1"/>
  <c r="C1971" i="7" l="1"/>
  <c r="A1972" i="7" s="1"/>
  <c r="B1971" i="7"/>
  <c r="D1971" i="7" s="1"/>
  <c r="A1976" i="1"/>
  <c r="A1976" i="4" s="1"/>
  <c r="B1977" i="1"/>
  <c r="Y1976" i="1"/>
  <c r="C1972" i="7" l="1"/>
  <c r="A1973" i="7" s="1"/>
  <c r="B1972" i="7"/>
  <c r="D1972" i="7" s="1"/>
  <c r="A1977" i="1"/>
  <c r="A1977" i="4" s="1"/>
  <c r="Y1977" i="1"/>
  <c r="B1978" i="1"/>
  <c r="B1973" i="7" l="1"/>
  <c r="D1973" i="7" s="1"/>
  <c r="C1973" i="7"/>
  <c r="A1974" i="7" s="1"/>
  <c r="A1978" i="1"/>
  <c r="A1978" i="4" s="1"/>
  <c r="B1979" i="1"/>
  <c r="Y1978" i="1"/>
  <c r="C1974" i="7" l="1"/>
  <c r="A1975" i="7" s="1"/>
  <c r="B1974" i="7"/>
  <c r="D1974" i="7" s="1"/>
  <c r="A1979" i="1"/>
  <c r="A1979" i="4" s="1"/>
  <c r="Y1979" i="1"/>
  <c r="B1980" i="1"/>
  <c r="B1975" i="7" l="1"/>
  <c r="D1975" i="7" s="1"/>
  <c r="C1975" i="7"/>
  <c r="A1976" i="7" s="1"/>
  <c r="A1980" i="1"/>
  <c r="A1980" i="4" s="1"/>
  <c r="Y1980" i="1"/>
  <c r="B1981" i="1"/>
  <c r="B1976" i="7" l="1"/>
  <c r="C1976" i="7"/>
  <c r="A1977" i="7" s="1"/>
  <c r="D1976" i="7"/>
  <c r="Y1981" i="1"/>
  <c r="B1982" i="1"/>
  <c r="A1981" i="1"/>
  <c r="A1981" i="4" s="1"/>
  <c r="C1977" i="7" l="1"/>
  <c r="A1978" i="7" s="1"/>
  <c r="B1977" i="7"/>
  <c r="D1977" i="7" s="1"/>
  <c r="B1983" i="1"/>
  <c r="Y1982" i="1"/>
  <c r="A1982" i="1"/>
  <c r="A1982" i="4" s="1"/>
  <c r="C1978" i="7" l="1"/>
  <c r="A1979" i="7" s="1"/>
  <c r="B1978" i="7"/>
  <c r="D1978" i="7" s="1"/>
  <c r="A1983" i="1"/>
  <c r="A1983" i="4" s="1"/>
  <c r="Y1983" i="1"/>
  <c r="B1984" i="1"/>
  <c r="B1979" i="7" l="1"/>
  <c r="D1979" i="7" s="1"/>
  <c r="C1979" i="7"/>
  <c r="A1980" i="7" s="1"/>
  <c r="A1984" i="1"/>
  <c r="A1984" i="4" s="1"/>
  <c r="Y1984" i="1"/>
  <c r="B1985" i="1"/>
  <c r="C1980" i="7" l="1"/>
  <c r="A1981" i="7" s="1"/>
  <c r="B1980" i="7"/>
  <c r="D1980" i="7" s="1"/>
  <c r="A1985" i="1"/>
  <c r="A1985" i="4" s="1"/>
  <c r="B1986" i="1"/>
  <c r="Y1985" i="1"/>
  <c r="C1981" i="7" l="1"/>
  <c r="A1982" i="7" s="1"/>
  <c r="B1981" i="7"/>
  <c r="D1981" i="7" s="1"/>
  <c r="Y1986" i="1"/>
  <c r="B1987" i="1"/>
  <c r="A1986" i="1"/>
  <c r="A1986" i="4" s="1"/>
  <c r="B1982" i="7" l="1"/>
  <c r="D1982" i="7" s="1"/>
  <c r="C1982" i="7"/>
  <c r="A1983" i="7" s="1"/>
  <c r="A1987" i="1"/>
  <c r="A1987" i="4" s="1"/>
  <c r="B1988" i="1"/>
  <c r="Y1987" i="1"/>
  <c r="C1983" i="7" l="1"/>
  <c r="A1984" i="7" s="1"/>
  <c r="B1983" i="7"/>
  <c r="D1983" i="7" s="1"/>
  <c r="A1988" i="1"/>
  <c r="A1988" i="4" s="1"/>
  <c r="B1989" i="1"/>
  <c r="Y1988" i="1"/>
  <c r="C1984" i="7" l="1"/>
  <c r="A1985" i="7" s="1"/>
  <c r="B1984" i="7"/>
  <c r="D1984" i="7" s="1"/>
  <c r="A1989" i="1"/>
  <c r="A1989" i="4" s="1"/>
  <c r="B1990" i="1"/>
  <c r="Y1989" i="1"/>
  <c r="B1985" i="7" l="1"/>
  <c r="D1985" i="7" s="1"/>
  <c r="C1985" i="7"/>
  <c r="A1986" i="7" s="1"/>
  <c r="Y1990" i="1"/>
  <c r="B1991" i="1"/>
  <c r="A1990" i="1"/>
  <c r="A1990" i="4" s="1"/>
  <c r="B1986" i="7" l="1"/>
  <c r="D1986" i="7" s="1"/>
  <c r="C1986" i="7"/>
  <c r="A1987" i="7" s="1"/>
  <c r="A1991" i="1"/>
  <c r="A1991" i="4" s="1"/>
  <c r="Y1991" i="1"/>
  <c r="B1992" i="1"/>
  <c r="C1987" i="7" l="1"/>
  <c r="A1988" i="7" s="1"/>
  <c r="B1987" i="7"/>
  <c r="D1987" i="7" s="1"/>
  <c r="A1992" i="1"/>
  <c r="A1992" i="4" s="1"/>
  <c r="B1993" i="1"/>
  <c r="Y1992" i="1"/>
  <c r="B1988" i="7" l="1"/>
  <c r="C1988" i="7"/>
  <c r="A1989" i="7" s="1"/>
  <c r="D1988" i="7"/>
  <c r="Y1993" i="1"/>
  <c r="A1993" i="1"/>
  <c r="A1993" i="4" s="1"/>
  <c r="B1994" i="1"/>
  <c r="C1989" i="7" l="1"/>
  <c r="A1990" i="7" s="1"/>
  <c r="B1989" i="7"/>
  <c r="D1989" i="7" s="1"/>
  <c r="A1994" i="1"/>
  <c r="A1994" i="4" s="1"/>
  <c r="B1995" i="1"/>
  <c r="Y1994" i="1"/>
  <c r="C1990" i="7" l="1"/>
  <c r="A1991" i="7" s="1"/>
  <c r="B1990" i="7"/>
  <c r="D1990" i="7" s="1"/>
  <c r="Y1995" i="1"/>
  <c r="A1995" i="1"/>
  <c r="A1995" i="4" s="1"/>
  <c r="B1996" i="1"/>
  <c r="B1991" i="7" l="1"/>
  <c r="D1991" i="7" s="1"/>
  <c r="C1991" i="7"/>
  <c r="A1992" i="7" s="1"/>
  <c r="A1996" i="1"/>
  <c r="A1996" i="4" s="1"/>
  <c r="B1997" i="1"/>
  <c r="Y1996" i="1"/>
  <c r="C1992" i="7" l="1"/>
  <c r="A1993" i="7" s="1"/>
  <c r="B1992" i="7"/>
  <c r="D1992" i="7" s="1"/>
  <c r="A1997" i="1"/>
  <c r="A1997" i="4" s="1"/>
  <c r="Y1997" i="1"/>
  <c r="B1998" i="1"/>
  <c r="B1993" i="7" l="1"/>
  <c r="D1993" i="7" s="1"/>
  <c r="C1993" i="7"/>
  <c r="A1994" i="7" s="1"/>
  <c r="Y1998" i="1"/>
  <c r="B1999" i="1"/>
  <c r="A1998" i="1"/>
  <c r="A1998" i="4" s="1"/>
  <c r="B1994" i="7" l="1"/>
  <c r="D1994" i="7" s="1"/>
  <c r="C1994" i="7"/>
  <c r="A1995" i="7" s="1"/>
  <c r="Y1999" i="1"/>
  <c r="B2000" i="1"/>
  <c r="A1999" i="1"/>
  <c r="A1999" i="4" s="1"/>
  <c r="B1995" i="7" l="1"/>
  <c r="D1995" i="7" s="1"/>
  <c r="C1995" i="7"/>
  <c r="A1996" i="7" s="1"/>
  <c r="A2000" i="1"/>
  <c r="A2000" i="4" s="1"/>
  <c r="Y2000" i="1"/>
  <c r="B2001" i="1"/>
  <c r="C1996" i="7" l="1"/>
  <c r="A1997" i="7" s="1"/>
  <c r="B1996" i="7"/>
  <c r="D1996" i="7" s="1"/>
  <c r="A2001" i="1"/>
  <c r="A2001" i="4" s="1"/>
  <c r="B2002" i="1"/>
  <c r="Y2001" i="1"/>
  <c r="B1997" i="7" l="1"/>
  <c r="D1997" i="7" s="1"/>
  <c r="C1997" i="7"/>
  <c r="A1998" i="7" s="1"/>
  <c r="Y2002" i="1"/>
  <c r="B2003" i="1"/>
  <c r="A2002" i="1"/>
  <c r="A2002" i="4" s="1"/>
  <c r="C1998" i="7" l="1"/>
  <c r="A1999" i="7" s="1"/>
  <c r="B1998" i="7"/>
  <c r="D1998" i="7" s="1"/>
  <c r="A2003" i="1"/>
  <c r="A2003" i="4" s="1"/>
  <c r="Y2003" i="1"/>
  <c r="B2004" i="1"/>
  <c r="C1999" i="7" l="1"/>
  <c r="A2000" i="7" s="1"/>
  <c r="B1999" i="7"/>
  <c r="D1999" i="7" s="1"/>
  <c r="Y2004" i="1"/>
  <c r="B2005" i="1"/>
  <c r="A2004" i="1"/>
  <c r="A2004" i="4" s="1"/>
  <c r="B2000" i="7" l="1"/>
  <c r="D2000" i="7" s="1"/>
  <c r="C2000" i="7"/>
  <c r="A2001" i="7" s="1"/>
  <c r="Y2005" i="1"/>
  <c r="A2005" i="1"/>
  <c r="A2005" i="4" s="1"/>
  <c r="B2006" i="1"/>
  <c r="C2001" i="7" l="1"/>
  <c r="A2002" i="7" s="1"/>
  <c r="B2001" i="7"/>
  <c r="D2001" i="7" s="1"/>
  <c r="Y2006" i="1"/>
  <c r="B2007" i="1"/>
  <c r="A2006" i="1"/>
  <c r="A2006" i="4" s="1"/>
  <c r="C2002" i="7" l="1"/>
  <c r="A2003" i="7" s="1"/>
  <c r="B2002" i="7"/>
  <c r="D2002" i="7" s="1"/>
  <c r="A2007" i="1"/>
  <c r="A2007" i="4" s="1"/>
  <c r="Y2007" i="1"/>
  <c r="B2008" i="1"/>
  <c r="B2003" i="7" l="1"/>
  <c r="D2003" i="7" s="1"/>
  <c r="C2003" i="7"/>
  <c r="A2004" i="7" s="1"/>
  <c r="A2008" i="1"/>
  <c r="A2008" i="4" s="1"/>
  <c r="Y2008" i="1"/>
  <c r="B2009" i="1"/>
  <c r="B2004" i="7" l="1"/>
  <c r="D2004" i="7" s="1"/>
  <c r="C2004" i="7"/>
  <c r="A2005" i="7" s="1"/>
  <c r="Y2009" i="1"/>
  <c r="B2010" i="1"/>
  <c r="A2009" i="1"/>
  <c r="A2009" i="4" s="1"/>
  <c r="C2005" i="7" l="1"/>
  <c r="A2006" i="7" s="1"/>
  <c r="B2005" i="7"/>
  <c r="D2005" i="7" s="1"/>
  <c r="A2010" i="1"/>
  <c r="A2010" i="4" s="1"/>
  <c r="B2011" i="1"/>
  <c r="Y2010" i="1"/>
  <c r="B2006" i="7" l="1"/>
  <c r="D2006" i="7" s="1"/>
  <c r="C2006" i="7"/>
  <c r="A2007" i="7" s="1"/>
  <c r="Y2011" i="1"/>
  <c r="A2011" i="1"/>
  <c r="A2011" i="4" s="1"/>
  <c r="B2012" i="1"/>
  <c r="C2007" i="7" l="1"/>
  <c r="A2008" i="7" s="1"/>
  <c r="B2007" i="7"/>
  <c r="D2007" i="7" s="1"/>
  <c r="Y2012" i="1"/>
  <c r="B2013" i="1"/>
  <c r="A2012" i="1"/>
  <c r="A2012" i="4" s="1"/>
  <c r="C2008" i="7" l="1"/>
  <c r="A2009" i="7" s="1"/>
  <c r="B2008" i="7"/>
  <c r="D2008" i="7" s="1"/>
  <c r="A2013" i="1"/>
  <c r="A2013" i="4" s="1"/>
  <c r="B2014" i="1"/>
  <c r="Y2013" i="1"/>
  <c r="B2009" i="7" l="1"/>
  <c r="D2009" i="7" s="1"/>
  <c r="C2009" i="7"/>
  <c r="A2010" i="7" s="1"/>
  <c r="A2014" i="1"/>
  <c r="A2014" i="4" s="1"/>
  <c r="B2015" i="1"/>
  <c r="Y2014" i="1"/>
  <c r="C2010" i="7" l="1"/>
  <c r="A2011" i="7" s="1"/>
  <c r="B2010" i="7"/>
  <c r="D2010" i="7" s="1"/>
  <c r="A2015" i="1"/>
  <c r="A2015" i="4" s="1"/>
  <c r="B2016" i="1"/>
  <c r="Y2015" i="1"/>
  <c r="B2011" i="7" l="1"/>
  <c r="D2011" i="7" s="1"/>
  <c r="C2011" i="7"/>
  <c r="A2012" i="7" s="1"/>
  <c r="A2016" i="1"/>
  <c r="A2016" i="4" s="1"/>
  <c r="B2017" i="1"/>
  <c r="Y2016" i="1"/>
  <c r="B2012" i="7" l="1"/>
  <c r="D2012" i="7" s="1"/>
  <c r="C2012" i="7"/>
  <c r="A2013" i="7" s="1"/>
  <c r="A2017" i="1"/>
  <c r="A2017" i="4" s="1"/>
  <c r="B2018" i="1"/>
  <c r="Y2017" i="1"/>
  <c r="C2013" i="7" l="1"/>
  <c r="A2014" i="7" s="1"/>
  <c r="B2013" i="7"/>
  <c r="D2013" i="7" s="1"/>
  <c r="Y2018" i="1"/>
  <c r="B2019" i="1"/>
  <c r="A2018" i="1"/>
  <c r="A2018" i="4" s="1"/>
  <c r="C2014" i="7" l="1"/>
  <c r="A2015" i="7" s="1"/>
  <c r="B2014" i="7"/>
  <c r="D2014" i="7" s="1"/>
  <c r="Y2019" i="1"/>
  <c r="B2020" i="1"/>
  <c r="A2019" i="1"/>
  <c r="A2019" i="4" s="1"/>
  <c r="B2015" i="7" l="1"/>
  <c r="D2015" i="7" s="1"/>
  <c r="C2015" i="7"/>
  <c r="A2016" i="7" s="1"/>
  <c r="A2020" i="1"/>
  <c r="A2020" i="4" s="1"/>
  <c r="B2021" i="1"/>
  <c r="Y2020" i="1"/>
  <c r="C2016" i="7" l="1"/>
  <c r="A2017" i="7" s="1"/>
  <c r="B2016" i="7"/>
  <c r="D2016" i="7" s="1"/>
  <c r="A2021" i="1"/>
  <c r="A2021" i="4" s="1"/>
  <c r="Y2021" i="1"/>
  <c r="B2022" i="1"/>
  <c r="C2017" i="7" l="1"/>
  <c r="A2018" i="7" s="1"/>
  <c r="B2017" i="7"/>
  <c r="D2017" i="7" s="1"/>
  <c r="A2022" i="1"/>
  <c r="A2022" i="4" s="1"/>
  <c r="B2023" i="1"/>
  <c r="Y2022" i="1"/>
  <c r="B2018" i="7" l="1"/>
  <c r="D2018" i="7" s="1"/>
  <c r="C2018" i="7"/>
  <c r="A2019" i="7" s="1"/>
  <c r="B2024" i="1"/>
  <c r="Y2023" i="1"/>
  <c r="A2023" i="1"/>
  <c r="A2023" i="4" s="1"/>
  <c r="C2019" i="7" l="1"/>
  <c r="A2020" i="7" s="1"/>
  <c r="B2019" i="7"/>
  <c r="D2019" i="7" s="1"/>
  <c r="Y2024" i="1"/>
  <c r="B2025" i="1"/>
  <c r="A2024" i="1"/>
  <c r="A2024" i="4" s="1"/>
  <c r="C2020" i="7" l="1"/>
  <c r="A2021" i="7" s="1"/>
  <c r="B2020" i="7"/>
  <c r="D2020" i="7" s="1"/>
  <c r="A2025" i="1"/>
  <c r="A2025" i="4" s="1"/>
  <c r="Y2025" i="1"/>
  <c r="B2026" i="1"/>
  <c r="B2021" i="7" l="1"/>
  <c r="D2021" i="7" s="1"/>
  <c r="C2021" i="7"/>
  <c r="A2022" i="7" s="1"/>
  <c r="A2026" i="1"/>
  <c r="A2026" i="4" s="1"/>
  <c r="Y2026" i="1"/>
  <c r="B2027" i="1"/>
  <c r="B2022" i="7" l="1"/>
  <c r="D2022" i="7" s="1"/>
  <c r="C2022" i="7"/>
  <c r="A2023" i="7" s="1"/>
  <c r="A2027" i="1"/>
  <c r="A2027" i="4" s="1"/>
  <c r="Y2027" i="1"/>
  <c r="B2028" i="1"/>
  <c r="C2023" i="7" l="1"/>
  <c r="A2024" i="7" s="1"/>
  <c r="B2023" i="7"/>
  <c r="D2023" i="7" s="1"/>
  <c r="Y2028" i="1"/>
  <c r="A2028" i="1"/>
  <c r="A2028" i="4" s="1"/>
  <c r="B2029" i="1"/>
  <c r="B2024" i="7" l="1"/>
  <c r="D2024" i="7" s="1"/>
  <c r="C2024" i="7"/>
  <c r="A2025" i="7" s="1"/>
  <c r="A2029" i="1"/>
  <c r="A2029" i="4" s="1"/>
  <c r="Y2029" i="1"/>
  <c r="B2030" i="1"/>
  <c r="C2025" i="7" l="1"/>
  <c r="A2026" i="7" s="1"/>
  <c r="B2025" i="7"/>
  <c r="D2025" i="7" s="1"/>
  <c r="Y2030" i="1"/>
  <c r="A2030" i="1"/>
  <c r="A2030" i="4" s="1"/>
  <c r="B2031" i="1"/>
  <c r="C2026" i="7" l="1"/>
  <c r="A2027" i="7" s="1"/>
  <c r="B2026" i="7"/>
  <c r="D2026" i="7" s="1"/>
  <c r="Y2031" i="1"/>
  <c r="B2032" i="1"/>
  <c r="A2031" i="1"/>
  <c r="A2031" i="4" s="1"/>
  <c r="B2027" i="7" l="1"/>
  <c r="D2027" i="7" s="1"/>
  <c r="C2027" i="7"/>
  <c r="A2028" i="7" s="1"/>
  <c r="Y2032" i="1"/>
  <c r="B2033" i="1"/>
  <c r="A2032" i="1"/>
  <c r="A2032" i="4" s="1"/>
  <c r="C2028" i="7" l="1"/>
  <c r="A2029" i="7" s="1"/>
  <c r="B2028" i="7"/>
  <c r="D2028" i="7" s="1"/>
  <c r="A2033" i="1"/>
  <c r="A2033" i="4" s="1"/>
  <c r="Y2033" i="1"/>
  <c r="B2034" i="1"/>
  <c r="C2029" i="7" l="1"/>
  <c r="A2030" i="7" s="1"/>
  <c r="B2029" i="7"/>
  <c r="D2029" i="7" s="1"/>
  <c r="B2035" i="1"/>
  <c r="Y2034" i="1"/>
  <c r="A2034" i="1"/>
  <c r="A2034" i="4" s="1"/>
  <c r="C2030" i="7" l="1"/>
  <c r="A2031" i="7" s="1"/>
  <c r="B2030" i="7"/>
  <c r="D2030" i="7" s="1"/>
  <c r="A2035" i="1"/>
  <c r="A2035" i="4" s="1"/>
  <c r="Y2035" i="1"/>
  <c r="B2036" i="1"/>
  <c r="C2031" i="7" l="1"/>
  <c r="A2032" i="7" s="1"/>
  <c r="B2031" i="7"/>
  <c r="D2031" i="7" s="1"/>
  <c r="Y2036" i="1"/>
  <c r="B2037" i="1"/>
  <c r="A2036" i="1"/>
  <c r="A2036" i="4" s="1"/>
  <c r="B2032" i="7" l="1"/>
  <c r="D2032" i="7" s="1"/>
  <c r="C2032" i="7"/>
  <c r="A2033" i="7" s="1"/>
  <c r="A2037" i="1"/>
  <c r="A2037" i="4" s="1"/>
  <c r="Y2037" i="1"/>
  <c r="B2038" i="1"/>
  <c r="C2033" i="7" l="1"/>
  <c r="A2034" i="7" s="1"/>
  <c r="B2033" i="7"/>
  <c r="D2033" i="7" s="1"/>
  <c r="Y2038" i="1"/>
  <c r="B2039" i="1"/>
  <c r="A2038" i="1"/>
  <c r="A2038" i="4" s="1"/>
  <c r="C2034" i="7" l="1"/>
  <c r="A2035" i="7" s="1"/>
  <c r="B2034" i="7"/>
  <c r="D2034" i="7" s="1"/>
  <c r="Y2039" i="1"/>
  <c r="A2039" i="1"/>
  <c r="A2039" i="4" s="1"/>
  <c r="B2040" i="1"/>
  <c r="C2035" i="7" l="1"/>
  <c r="A2036" i="7" s="1"/>
  <c r="B2035" i="7"/>
  <c r="D2035" i="7" s="1"/>
  <c r="B2041" i="1"/>
  <c r="Y2040" i="1"/>
  <c r="A2040" i="1"/>
  <c r="A2040" i="4" s="1"/>
  <c r="B2036" i="7" l="1"/>
  <c r="D2036" i="7" s="1"/>
  <c r="C2036" i="7"/>
  <c r="A2037" i="7" s="1"/>
  <c r="Y2041" i="1"/>
  <c r="B2042" i="1"/>
  <c r="A2041" i="1"/>
  <c r="A2041" i="4" s="1"/>
  <c r="C2037" i="7" l="1"/>
  <c r="A2038" i="7" s="1"/>
  <c r="B2037" i="7"/>
  <c r="D2037" i="7" s="1"/>
  <c r="Y2042" i="1"/>
  <c r="B2043" i="1"/>
  <c r="A2042" i="1"/>
  <c r="A2042" i="4" s="1"/>
  <c r="C2038" i="7" l="1"/>
  <c r="A2039" i="7" s="1"/>
  <c r="B2038" i="7"/>
  <c r="D2038" i="7" s="1"/>
  <c r="Y2043" i="1"/>
  <c r="B2044" i="1"/>
  <c r="A2043" i="1"/>
  <c r="A2043" i="4" s="1"/>
  <c r="C2039" i="7" l="1"/>
  <c r="A2040" i="7" s="1"/>
  <c r="B2039" i="7"/>
  <c r="D2039" i="7" s="1"/>
  <c r="B2045" i="1"/>
  <c r="A2044" i="1"/>
  <c r="A2044" i="4" s="1"/>
  <c r="Y2044" i="1"/>
  <c r="C2040" i="7" l="1"/>
  <c r="A2041" i="7" s="1"/>
  <c r="B2040" i="7"/>
  <c r="D2040" i="7" s="1"/>
  <c r="Y2045" i="1"/>
  <c r="A2045" i="1"/>
  <c r="A2045" i="4" s="1"/>
  <c r="B2046" i="1"/>
  <c r="C2041" i="7" l="1"/>
  <c r="A2042" i="7" s="1"/>
  <c r="B2041" i="7"/>
  <c r="D2041" i="7" s="1"/>
  <c r="Y2046" i="1"/>
  <c r="A2046" i="1"/>
  <c r="A2046" i="4" s="1"/>
  <c r="B2047" i="1"/>
  <c r="C2042" i="7" l="1"/>
  <c r="A2043" i="7" s="1"/>
  <c r="B2042" i="7"/>
  <c r="D2042" i="7" s="1"/>
  <c r="Y2047" i="1"/>
  <c r="B2048" i="1"/>
  <c r="A2047" i="1"/>
  <c r="A2047" i="4" s="1"/>
  <c r="C2043" i="7" l="1"/>
  <c r="A2044" i="7" s="1"/>
  <c r="B2043" i="7"/>
  <c r="D2043" i="7" s="1"/>
  <c r="Y2048" i="1"/>
  <c r="B2049" i="1"/>
  <c r="A2048" i="1"/>
  <c r="A2048" i="4" s="1"/>
  <c r="C2044" i="7" l="1"/>
  <c r="A2045" i="7" s="1"/>
  <c r="B2044" i="7"/>
  <c r="D2044" i="7" s="1"/>
  <c r="Y2049" i="1"/>
  <c r="B2050" i="1"/>
  <c r="A2049" i="1"/>
  <c r="A2049" i="4" s="1"/>
  <c r="C2045" i="7" l="1"/>
  <c r="A2046" i="7" s="1"/>
  <c r="B2045" i="7"/>
  <c r="D2045" i="7" s="1"/>
  <c r="A2050" i="1"/>
  <c r="A2050" i="4" s="1"/>
  <c r="B2051" i="1"/>
  <c r="Y2050" i="1"/>
  <c r="C2046" i="7" l="1"/>
  <c r="A2047" i="7" s="1"/>
  <c r="B2046" i="7"/>
  <c r="D2046" i="7" s="1"/>
  <c r="Y2051" i="1"/>
  <c r="A2051" i="1"/>
  <c r="A2051" i="4" s="1"/>
  <c r="B2052" i="1"/>
  <c r="C2047" i="7" l="1"/>
  <c r="A2048" i="7" s="1"/>
  <c r="B2047" i="7"/>
  <c r="D2047" i="7" s="1"/>
  <c r="Y2052" i="1"/>
  <c r="A2052" i="1"/>
  <c r="A2052" i="4" s="1"/>
  <c r="B2053" i="1"/>
  <c r="C2048" i="7" l="1"/>
  <c r="A2049" i="7" s="1"/>
  <c r="B2048" i="7"/>
  <c r="D2048" i="7" s="1"/>
  <c r="A2053" i="1"/>
  <c r="A2053" i="4" s="1"/>
  <c r="B2054" i="1"/>
  <c r="Y2053" i="1"/>
  <c r="C2049" i="7" l="1"/>
  <c r="A2050" i="7" s="1"/>
  <c r="B2049" i="7"/>
  <c r="D2049" i="7" s="1"/>
  <c r="A2054" i="1"/>
  <c r="A2054" i="4" s="1"/>
  <c r="Y2054" i="1"/>
  <c r="B2055" i="1"/>
  <c r="C2050" i="7" l="1"/>
  <c r="A2051" i="7" s="1"/>
  <c r="B2050" i="7"/>
  <c r="D2050" i="7" s="1"/>
  <c r="B2056" i="1"/>
  <c r="A2055" i="1"/>
  <c r="A2055" i="4" s="1"/>
  <c r="Y2055" i="1"/>
  <c r="C2051" i="7" l="1"/>
  <c r="A2052" i="7" s="1"/>
  <c r="B2051" i="7"/>
  <c r="D2051" i="7" s="1"/>
  <c r="A2056" i="1"/>
  <c r="A2056" i="4" s="1"/>
  <c r="B2057" i="1"/>
  <c r="Y2056" i="1"/>
  <c r="C2052" i="7" l="1"/>
  <c r="A2053" i="7" s="1"/>
  <c r="B2052" i="7"/>
  <c r="D2052" i="7" s="1"/>
  <c r="A2057" i="1"/>
  <c r="A2057" i="4" s="1"/>
  <c r="Y2057" i="1"/>
  <c r="B2058" i="1"/>
  <c r="C2053" i="7" l="1"/>
  <c r="A2054" i="7" s="1"/>
  <c r="B2053" i="7"/>
  <c r="D2053" i="7" s="1"/>
  <c r="Y2058" i="1"/>
  <c r="B2059" i="1"/>
  <c r="A2058" i="1"/>
  <c r="A2058" i="4" s="1"/>
  <c r="C2054" i="7" l="1"/>
  <c r="A2055" i="7" s="1"/>
  <c r="B2054" i="7"/>
  <c r="D2054" i="7" s="1"/>
  <c r="B2060" i="1"/>
  <c r="Y2059" i="1"/>
  <c r="A2059" i="1"/>
  <c r="A2059" i="4" s="1"/>
  <c r="C2055" i="7" l="1"/>
  <c r="A2056" i="7" s="1"/>
  <c r="B2055" i="7"/>
  <c r="D2055" i="7" s="1"/>
  <c r="Y2060" i="1"/>
  <c r="B2061" i="1"/>
  <c r="A2060" i="1"/>
  <c r="A2060" i="4" s="1"/>
  <c r="C2056" i="7" l="1"/>
  <c r="A2057" i="7" s="1"/>
  <c r="B2056" i="7"/>
  <c r="D2056" i="7" s="1"/>
  <c r="Y2061" i="1"/>
  <c r="A2061" i="1"/>
  <c r="A2061" i="4" s="1"/>
  <c r="B2062" i="1"/>
  <c r="C2057" i="7" l="1"/>
  <c r="A2058" i="7" s="1"/>
  <c r="B2057" i="7"/>
  <c r="D2057" i="7" s="1"/>
  <c r="Y2062" i="1"/>
  <c r="B2063" i="1"/>
  <c r="A2062" i="1"/>
  <c r="A2062" i="4" s="1"/>
  <c r="C2058" i="7" l="1"/>
  <c r="A2059" i="7" s="1"/>
  <c r="B2058" i="7"/>
  <c r="D2058" i="7" s="1"/>
  <c r="A2063" i="1"/>
  <c r="A2063" i="4" s="1"/>
  <c r="Y2063" i="1"/>
  <c r="B2064" i="1"/>
  <c r="C2059" i="7" l="1"/>
  <c r="A2060" i="7" s="1"/>
  <c r="B2059" i="7"/>
  <c r="D2059" i="7" s="1"/>
  <c r="Y2064" i="1"/>
  <c r="A2064" i="1"/>
  <c r="A2064" i="4" s="1"/>
  <c r="B2065" i="1"/>
  <c r="C2060" i="7" l="1"/>
  <c r="A2061" i="7" s="1"/>
  <c r="B2060" i="7"/>
  <c r="D2060" i="7" s="1"/>
  <c r="Y2065" i="1"/>
  <c r="B2066" i="1"/>
  <c r="A2065" i="1"/>
  <c r="A2065" i="4" s="1"/>
  <c r="C2061" i="7" l="1"/>
  <c r="A2062" i="7" s="1"/>
  <c r="B2061" i="7"/>
  <c r="D2061" i="7" s="1"/>
  <c r="Y2066" i="1"/>
  <c r="B2067" i="1"/>
  <c r="A2066" i="1"/>
  <c r="A2066" i="4" s="1"/>
  <c r="C2062" i="7" l="1"/>
  <c r="A2063" i="7" s="1"/>
  <c r="B2062" i="7"/>
  <c r="D2062" i="7" s="1"/>
  <c r="B2068" i="1"/>
  <c r="Y2067" i="1"/>
  <c r="A2067" i="1"/>
  <c r="A2067" i="4" s="1"/>
  <c r="C2063" i="7" l="1"/>
  <c r="A2064" i="7" s="1"/>
  <c r="B2063" i="7"/>
  <c r="D2063" i="7" s="1"/>
  <c r="Y2068" i="1"/>
  <c r="B2069" i="1"/>
  <c r="A2068" i="1"/>
  <c r="A2068" i="4" s="1"/>
  <c r="C2064" i="7" l="1"/>
  <c r="A2065" i="7" s="1"/>
  <c r="B2064" i="7"/>
  <c r="D2064" i="7" s="1"/>
  <c r="A2069" i="1"/>
  <c r="A2069" i="4" s="1"/>
  <c r="B2070" i="1"/>
  <c r="Y2069" i="1"/>
  <c r="C2065" i="7" l="1"/>
  <c r="A2066" i="7" s="1"/>
  <c r="B2065" i="7"/>
  <c r="D2065" i="7" s="1"/>
  <c r="A2070" i="1"/>
  <c r="A2070" i="4" s="1"/>
  <c r="B2071" i="1"/>
  <c r="Y2070" i="1"/>
  <c r="C2066" i="7" l="1"/>
  <c r="A2067" i="7" s="1"/>
  <c r="B2066" i="7"/>
  <c r="D2066" i="7" s="1"/>
  <c r="Y2071" i="1"/>
  <c r="A2071" i="1"/>
  <c r="A2071" i="4" s="1"/>
  <c r="B2072" i="1"/>
  <c r="C2067" i="7" l="1"/>
  <c r="A2068" i="7" s="1"/>
  <c r="B2067" i="7"/>
  <c r="D2067" i="7" s="1"/>
  <c r="A2072" i="1"/>
  <c r="A2072" i="4" s="1"/>
  <c r="B2073" i="1"/>
  <c r="Y2072" i="1"/>
  <c r="C2068" i="7" l="1"/>
  <c r="A2069" i="7" s="1"/>
  <c r="B2068" i="7"/>
  <c r="D2068" i="7" s="1"/>
  <c r="A2073" i="1"/>
  <c r="A2073" i="4" s="1"/>
  <c r="B2074" i="1"/>
  <c r="Y2073" i="1"/>
  <c r="C2069" i="7" l="1"/>
  <c r="A2070" i="7" s="1"/>
  <c r="B2069" i="7"/>
  <c r="D2069" i="7" s="1"/>
  <c r="A2074" i="1"/>
  <c r="A2074" i="4" s="1"/>
  <c r="Y2074" i="1"/>
  <c r="B2075" i="1"/>
  <c r="C2070" i="7" l="1"/>
  <c r="A2071" i="7" s="1"/>
  <c r="B2070" i="7"/>
  <c r="D2070" i="7" s="1"/>
  <c r="A2075" i="1"/>
  <c r="A2075" i="4" s="1"/>
  <c r="B2076" i="1"/>
  <c r="Y2075" i="1"/>
  <c r="C2071" i="7" l="1"/>
  <c r="A2072" i="7" s="1"/>
  <c r="B2071" i="7"/>
  <c r="D2071" i="7" s="1"/>
  <c r="B2077" i="1"/>
  <c r="Y2076" i="1"/>
  <c r="A2076" i="1"/>
  <c r="A2076" i="4" s="1"/>
  <c r="B2072" i="7" l="1"/>
  <c r="D2072" i="7" s="1"/>
  <c r="C2072" i="7"/>
  <c r="A2073" i="7" s="1"/>
  <c r="Y2077" i="1"/>
  <c r="B2078" i="1"/>
  <c r="A2077" i="1"/>
  <c r="A2077" i="4" s="1"/>
  <c r="C2073" i="7" l="1"/>
  <c r="A2074" i="7" s="1"/>
  <c r="B2073" i="7"/>
  <c r="D2073" i="7" s="1"/>
  <c r="A2078" i="1"/>
  <c r="A2078" i="4" s="1"/>
  <c r="B2079" i="1"/>
  <c r="Y2078" i="1"/>
  <c r="C2074" i="7" l="1"/>
  <c r="A2075" i="7" s="1"/>
  <c r="B2074" i="7"/>
  <c r="D2074" i="7" s="1"/>
  <c r="B2080" i="1"/>
  <c r="Y2079" i="1"/>
  <c r="A2079" i="1"/>
  <c r="A2079" i="4" s="1"/>
  <c r="C2075" i="7" l="1"/>
  <c r="A2076" i="7" s="1"/>
  <c r="B2075" i="7"/>
  <c r="D2075" i="7" s="1"/>
  <c r="A2080" i="1"/>
  <c r="A2080" i="4" s="1"/>
  <c r="B2081" i="1"/>
  <c r="Y2080" i="1"/>
  <c r="C2076" i="7" l="1"/>
  <c r="A2077" i="7" s="1"/>
  <c r="B2076" i="7"/>
  <c r="D2076" i="7" s="1"/>
  <c r="Y2081" i="1"/>
  <c r="B2082" i="1"/>
  <c r="A2081" i="1"/>
  <c r="A2081" i="4" s="1"/>
  <c r="C2077" i="7" l="1"/>
  <c r="A2078" i="7" s="1"/>
  <c r="B2077" i="7"/>
  <c r="D2077" i="7" s="1"/>
  <c r="A2082" i="1"/>
  <c r="A2082" i="4" s="1"/>
  <c r="Y2082" i="1"/>
  <c r="B2083" i="1"/>
  <c r="C2078" i="7" l="1"/>
  <c r="A2079" i="7" s="1"/>
  <c r="B2078" i="7"/>
  <c r="D2078" i="7" s="1"/>
  <c r="A2083" i="1"/>
  <c r="A2083" i="4" s="1"/>
  <c r="B2084" i="1"/>
  <c r="Y2083" i="1"/>
  <c r="C2079" i="7" l="1"/>
  <c r="A2080" i="7" s="1"/>
  <c r="B2079" i="7"/>
  <c r="D2079" i="7" s="1"/>
  <c r="A2084" i="1"/>
  <c r="A2084" i="4" s="1"/>
  <c r="Y2084" i="1"/>
  <c r="B2085" i="1"/>
  <c r="C2080" i="7" l="1"/>
  <c r="A2081" i="7" s="1"/>
  <c r="B2080" i="7"/>
  <c r="D2080" i="7" s="1"/>
  <c r="Y2085" i="1"/>
  <c r="A2085" i="1"/>
  <c r="A2085" i="4" s="1"/>
  <c r="B2086" i="1"/>
  <c r="B2081" i="7" l="1"/>
  <c r="D2081" i="7" s="1"/>
  <c r="C2081" i="7"/>
  <c r="A2082" i="7" s="1"/>
  <c r="B2087" i="1"/>
  <c r="Y2086" i="1"/>
  <c r="A2086" i="1"/>
  <c r="A2086" i="4" s="1"/>
  <c r="C2082" i="7" l="1"/>
  <c r="A2083" i="7" s="1"/>
  <c r="B2082" i="7"/>
  <c r="D2082" i="7" s="1"/>
  <c r="B2088" i="1"/>
  <c r="A2087" i="1"/>
  <c r="A2087" i="4" s="1"/>
  <c r="Y2087" i="1"/>
  <c r="C2083" i="7" l="1"/>
  <c r="A2084" i="7" s="1"/>
  <c r="B2083" i="7"/>
  <c r="D2083" i="7" s="1"/>
  <c r="A2088" i="1"/>
  <c r="A2088" i="4" s="1"/>
  <c r="Y2088" i="1"/>
  <c r="B2089" i="1"/>
  <c r="C2084" i="7" l="1"/>
  <c r="A2085" i="7" s="1"/>
  <c r="B2084" i="7"/>
  <c r="D2084" i="7" s="1"/>
  <c r="Y2089" i="1"/>
  <c r="A2089" i="1"/>
  <c r="A2089" i="4" s="1"/>
  <c r="B2090" i="1"/>
  <c r="C2085" i="7" l="1"/>
  <c r="A2086" i="7" s="1"/>
  <c r="B2085" i="7"/>
  <c r="D2085" i="7" s="1"/>
  <c r="A2090" i="1"/>
  <c r="A2090" i="4" s="1"/>
  <c r="Y2090" i="1"/>
  <c r="B2091" i="1"/>
  <c r="C2086" i="7" l="1"/>
  <c r="A2087" i="7" s="1"/>
  <c r="B2086" i="7"/>
  <c r="D2086" i="7" s="1"/>
  <c r="A2091" i="1"/>
  <c r="A2091" i="4" s="1"/>
  <c r="B2092" i="1"/>
  <c r="Y2091" i="1"/>
  <c r="C2087" i="7" l="1"/>
  <c r="A2088" i="7" s="1"/>
  <c r="B2087" i="7"/>
  <c r="D2087" i="7" s="1"/>
  <c r="Y2092" i="1"/>
  <c r="A2092" i="1"/>
  <c r="A2092" i="4" s="1"/>
  <c r="B2093" i="1"/>
  <c r="C2088" i="7" l="1"/>
  <c r="A2089" i="7" s="1"/>
  <c r="B2088" i="7"/>
  <c r="D2088" i="7" s="1"/>
  <c r="A2093" i="1"/>
  <c r="A2093" i="4" s="1"/>
  <c r="B2094" i="1"/>
  <c r="Y2093" i="1"/>
  <c r="C2089" i="7" l="1"/>
  <c r="A2090" i="7" s="1"/>
  <c r="B2089" i="7"/>
  <c r="D2089" i="7" s="1"/>
  <c r="A2094" i="1"/>
  <c r="A2094" i="4" s="1"/>
  <c r="Y2094" i="1"/>
  <c r="B2095" i="1"/>
  <c r="C2090" i="7" l="1"/>
  <c r="A2091" i="7" s="1"/>
  <c r="B2090" i="7"/>
  <c r="D2090" i="7" s="1"/>
  <c r="A2095" i="1"/>
  <c r="A2095" i="4" s="1"/>
  <c r="B2096" i="1"/>
  <c r="Y2095" i="1"/>
  <c r="C2091" i="7" l="1"/>
  <c r="A2092" i="7" s="1"/>
  <c r="B2091" i="7"/>
  <c r="D2091" i="7" s="1"/>
  <c r="A2096" i="1"/>
  <c r="A2096" i="4" s="1"/>
  <c r="B2097" i="1"/>
  <c r="Y2096" i="1"/>
  <c r="C2092" i="7" l="1"/>
  <c r="A2093" i="7" s="1"/>
  <c r="B2092" i="7"/>
  <c r="D2092" i="7" s="1"/>
  <c r="A2097" i="1"/>
  <c r="A2097" i="4" s="1"/>
  <c r="B2098" i="1"/>
  <c r="Y2097" i="1"/>
  <c r="C2093" i="7" l="1"/>
  <c r="A2094" i="7" s="1"/>
  <c r="B2093" i="7"/>
  <c r="D2093" i="7" s="1"/>
  <c r="Y2098" i="1"/>
  <c r="A2098" i="1"/>
  <c r="A2098" i="4" s="1"/>
  <c r="B2099" i="1"/>
  <c r="C2094" i="7" l="1"/>
  <c r="A2095" i="7" s="1"/>
  <c r="B2094" i="7"/>
  <c r="D2094" i="7" s="1"/>
  <c r="A2099" i="1"/>
  <c r="A2099" i="4" s="1"/>
  <c r="B2100" i="1"/>
  <c r="Y2099" i="1"/>
  <c r="C2095" i="7" l="1"/>
  <c r="A2096" i="7" s="1"/>
  <c r="B2095" i="7"/>
  <c r="D2095" i="7" s="1"/>
  <c r="A2100" i="1"/>
  <c r="A2100" i="4" s="1"/>
  <c r="Y2100" i="1"/>
  <c r="B2101" i="1"/>
  <c r="C2096" i="7" l="1"/>
  <c r="A2097" i="7" s="1"/>
  <c r="B2096" i="7"/>
  <c r="D2096" i="7" s="1"/>
  <c r="A2101" i="1"/>
  <c r="A2101" i="4" s="1"/>
  <c r="Y2101" i="1"/>
  <c r="B2102" i="1"/>
  <c r="C2097" i="7" l="1"/>
  <c r="A2098" i="7" s="1"/>
  <c r="B2097" i="7"/>
  <c r="D2097" i="7" s="1"/>
  <c r="A2102" i="1"/>
  <c r="A2102" i="4" s="1"/>
  <c r="B2103" i="1"/>
  <c r="Y2102" i="1"/>
  <c r="C2098" i="7" l="1"/>
  <c r="A2099" i="7" s="1"/>
  <c r="B2098" i="7"/>
  <c r="D2098" i="7" s="1"/>
  <c r="A2103" i="1"/>
  <c r="A2103" i="4" s="1"/>
  <c r="Y2103" i="1"/>
  <c r="B2104" i="1"/>
  <c r="C2099" i="7" l="1"/>
  <c r="A2100" i="7" s="1"/>
  <c r="B2099" i="7"/>
  <c r="D2099" i="7" s="1"/>
  <c r="A2104" i="1"/>
  <c r="A2104" i="4" s="1"/>
  <c r="Y2104" i="1"/>
  <c r="B2105" i="1"/>
  <c r="C2100" i="7" l="1"/>
  <c r="A2101" i="7" s="1"/>
  <c r="B2100" i="7"/>
  <c r="D2100" i="7" s="1"/>
  <c r="A2105" i="1"/>
  <c r="A2105" i="4" s="1"/>
  <c r="Y2105" i="1"/>
  <c r="B2106" i="1"/>
  <c r="C2101" i="7" l="1"/>
  <c r="A2102" i="7" s="1"/>
  <c r="B2101" i="7"/>
  <c r="D2101" i="7" s="1"/>
  <c r="Y2106" i="1"/>
  <c r="A2106" i="1"/>
  <c r="A2106" i="4" s="1"/>
  <c r="B2107" i="1"/>
  <c r="C2102" i="7" l="1"/>
  <c r="A2103" i="7" s="1"/>
  <c r="B2102" i="7"/>
  <c r="D2102" i="7" s="1"/>
  <c r="A2107" i="1"/>
  <c r="A2107" i="4" s="1"/>
  <c r="Y2107" i="1"/>
  <c r="B2108" i="1"/>
  <c r="C2103" i="7" l="1"/>
  <c r="A2104" i="7" s="1"/>
  <c r="B2103" i="7"/>
  <c r="D2103" i="7" s="1"/>
  <c r="Y2108" i="1"/>
  <c r="B2109" i="1"/>
  <c r="A2108" i="1"/>
  <c r="A2108" i="4" s="1"/>
  <c r="C2104" i="7" l="1"/>
  <c r="A2105" i="7" s="1"/>
  <c r="B2104" i="7"/>
  <c r="D2104" i="7" s="1"/>
  <c r="Y2109" i="1"/>
  <c r="A2109" i="1"/>
  <c r="A2109" i="4" s="1"/>
  <c r="B2110" i="1"/>
  <c r="C2105" i="7" l="1"/>
  <c r="A2106" i="7" s="1"/>
  <c r="B2105" i="7"/>
  <c r="D2105" i="7" s="1"/>
  <c r="A2110" i="1"/>
  <c r="A2110" i="4" s="1"/>
  <c r="B2111" i="1"/>
  <c r="Y2110" i="1"/>
  <c r="C2106" i="7" l="1"/>
  <c r="A2107" i="7" s="1"/>
  <c r="B2106" i="7"/>
  <c r="D2106" i="7" s="1"/>
  <c r="A2111" i="1"/>
  <c r="A2111" i="4" s="1"/>
  <c r="B2112" i="1"/>
  <c r="Y2111" i="1"/>
  <c r="C2107" i="7" l="1"/>
  <c r="A2108" i="7" s="1"/>
  <c r="B2107" i="7"/>
  <c r="D2107" i="7" s="1"/>
  <c r="A2112" i="1"/>
  <c r="A2112" i="4" s="1"/>
  <c r="B2113" i="1"/>
  <c r="Y2112" i="1"/>
  <c r="C2108" i="7" l="1"/>
  <c r="A2109" i="7" s="1"/>
  <c r="B2108" i="7"/>
  <c r="D2108" i="7" s="1"/>
  <c r="A2113" i="1"/>
  <c r="A2113" i="4" s="1"/>
  <c r="B2114" i="1"/>
  <c r="Y2113" i="1"/>
  <c r="C2109" i="7" l="1"/>
  <c r="A2110" i="7" s="1"/>
  <c r="B2109" i="7"/>
  <c r="D2109" i="7" s="1"/>
  <c r="Y2114" i="1"/>
  <c r="B2115" i="1"/>
  <c r="A2114" i="1"/>
  <c r="A2114" i="4" s="1"/>
  <c r="C2110" i="7" l="1"/>
  <c r="A2111" i="7" s="1"/>
  <c r="B2110" i="7"/>
  <c r="D2110" i="7" s="1"/>
  <c r="Y2115" i="1"/>
  <c r="B2116" i="1"/>
  <c r="A2115" i="1"/>
  <c r="A2115" i="4" s="1"/>
  <c r="C2111" i="7" l="1"/>
  <c r="A2112" i="7" s="1"/>
  <c r="B2111" i="7"/>
  <c r="D2111" i="7" s="1"/>
  <c r="Y2116" i="1"/>
  <c r="A2116" i="1"/>
  <c r="A2116" i="4" s="1"/>
  <c r="B2117" i="1"/>
  <c r="C2112" i="7" l="1"/>
  <c r="A2113" i="7" s="1"/>
  <c r="B2112" i="7"/>
  <c r="D2112" i="7" s="1"/>
  <c r="Y2117" i="1"/>
  <c r="B2118" i="1"/>
  <c r="A2117" i="1"/>
  <c r="A2117" i="4" s="1"/>
  <c r="C2113" i="7" l="1"/>
  <c r="A2114" i="7" s="1"/>
  <c r="B2113" i="7"/>
  <c r="D2113" i="7" s="1"/>
  <c r="B2119" i="1"/>
  <c r="Y2118" i="1"/>
  <c r="A2118" i="1"/>
  <c r="A2118" i="4" s="1"/>
  <c r="C2114" i="7" l="1"/>
  <c r="A2115" i="7" s="1"/>
  <c r="B2114" i="7"/>
  <c r="D2114" i="7" s="1"/>
  <c r="A2119" i="1"/>
  <c r="A2119" i="4" s="1"/>
  <c r="Y2119" i="1"/>
  <c r="B2120" i="1"/>
  <c r="C2115" i="7" l="1"/>
  <c r="A2116" i="7" s="1"/>
  <c r="B2115" i="7"/>
  <c r="D2115" i="7" s="1"/>
  <c r="A2120" i="1"/>
  <c r="A2120" i="4" s="1"/>
  <c r="Y2120" i="1"/>
  <c r="B2121" i="1"/>
  <c r="C2116" i="7" l="1"/>
  <c r="A2117" i="7" s="1"/>
  <c r="B2116" i="7"/>
  <c r="D2116" i="7" s="1"/>
  <c r="Y2121" i="1"/>
  <c r="B2122" i="1"/>
  <c r="A2121" i="1"/>
  <c r="A2121" i="4" s="1"/>
  <c r="C2117" i="7" l="1"/>
  <c r="A2118" i="7" s="1"/>
  <c r="B2117" i="7"/>
  <c r="D2117" i="7" s="1"/>
  <c r="Y2122" i="1"/>
  <c r="B2123" i="1"/>
  <c r="A2122" i="1"/>
  <c r="A2122" i="4" s="1"/>
  <c r="C2118" i="7" l="1"/>
  <c r="A2119" i="7" s="1"/>
  <c r="B2118" i="7"/>
  <c r="D2118" i="7" s="1"/>
  <c r="B2124" i="1"/>
  <c r="Y2123" i="1"/>
  <c r="A2123" i="1"/>
  <c r="A2123" i="4" s="1"/>
  <c r="C2119" i="7" l="1"/>
  <c r="A2120" i="7" s="1"/>
  <c r="B2119" i="7"/>
  <c r="D2119" i="7" s="1"/>
  <c r="A2124" i="1"/>
  <c r="A2124" i="4" s="1"/>
  <c r="B2125" i="1"/>
  <c r="Y2124" i="1"/>
  <c r="C2120" i="7" l="1"/>
  <c r="A2121" i="7" s="1"/>
  <c r="B2120" i="7"/>
  <c r="D2120" i="7" s="1"/>
  <c r="A2125" i="1"/>
  <c r="A2125" i="4" s="1"/>
  <c r="B2126" i="1"/>
  <c r="Y2125" i="1"/>
  <c r="C2121" i="7" l="1"/>
  <c r="A2122" i="7" s="1"/>
  <c r="B2121" i="7"/>
  <c r="D2121" i="7" s="1"/>
  <c r="Y2126" i="1"/>
  <c r="B2127" i="1"/>
  <c r="A2126" i="1"/>
  <c r="A2126" i="4" s="1"/>
  <c r="C2122" i="7" l="1"/>
  <c r="A2123" i="7" s="1"/>
  <c r="B2122" i="7"/>
  <c r="D2122" i="7" s="1"/>
  <c r="Y2127" i="1"/>
  <c r="A2127" i="1"/>
  <c r="A2127" i="4" s="1"/>
  <c r="B2128" i="1"/>
  <c r="C2123" i="7" l="1"/>
  <c r="A2124" i="7" s="1"/>
  <c r="B2123" i="7"/>
  <c r="D2123" i="7" s="1"/>
  <c r="A2128" i="1"/>
  <c r="A2128" i="4" s="1"/>
  <c r="Y2128" i="1"/>
  <c r="B2129" i="1"/>
  <c r="C2124" i="7" l="1"/>
  <c r="A2125" i="7" s="1"/>
  <c r="B2124" i="7"/>
  <c r="D2124" i="7" s="1"/>
  <c r="Y2129" i="1"/>
  <c r="A2129" i="1"/>
  <c r="A2129" i="4" s="1"/>
  <c r="B2130" i="1"/>
  <c r="C2125" i="7" l="1"/>
  <c r="A2126" i="7" s="1"/>
  <c r="B2125" i="7"/>
  <c r="D2125" i="7" s="1"/>
  <c r="A2130" i="1"/>
  <c r="A2130" i="4" s="1"/>
  <c r="B2131" i="1"/>
  <c r="Y2130" i="1"/>
  <c r="C2126" i="7" l="1"/>
  <c r="A2127" i="7" s="1"/>
  <c r="B2126" i="7"/>
  <c r="D2126" i="7" s="1"/>
  <c r="A2131" i="1"/>
  <c r="A2131" i="4" s="1"/>
  <c r="B2132" i="1"/>
  <c r="Y2131" i="1"/>
  <c r="C2127" i="7" l="1"/>
  <c r="A2128" i="7" s="1"/>
  <c r="B2127" i="7"/>
  <c r="D2127" i="7" s="1"/>
  <c r="Y2132" i="1"/>
  <c r="B2133" i="1"/>
  <c r="A2132" i="1"/>
  <c r="A2132" i="4" s="1"/>
  <c r="C2128" i="7" l="1"/>
  <c r="A2129" i="7" s="1"/>
  <c r="B2128" i="7"/>
  <c r="D2128" i="7" s="1"/>
  <c r="A2133" i="1"/>
  <c r="A2133" i="4" s="1"/>
  <c r="B2134" i="1"/>
  <c r="Y2133" i="1"/>
  <c r="C2129" i="7" l="1"/>
  <c r="A2130" i="7" s="1"/>
  <c r="B2129" i="7"/>
  <c r="D2129" i="7" s="1"/>
  <c r="A2134" i="1"/>
  <c r="A2134" i="4" s="1"/>
  <c r="Y2134" i="1"/>
  <c r="B2135" i="1"/>
  <c r="C2130" i="7" l="1"/>
  <c r="A2131" i="7" s="1"/>
  <c r="B2130" i="7"/>
  <c r="D2130" i="7" s="1"/>
  <c r="A2135" i="1"/>
  <c r="A2135" i="4" s="1"/>
  <c r="B2136" i="1"/>
  <c r="Y2135" i="1"/>
  <c r="C2131" i="7" l="1"/>
  <c r="A2132" i="7" s="1"/>
  <c r="B2131" i="7"/>
  <c r="D2131" i="7" s="1"/>
  <c r="A2136" i="1"/>
  <c r="A2136" i="4" s="1"/>
  <c r="B2137" i="1"/>
  <c r="Y2136" i="1"/>
  <c r="C2132" i="7" l="1"/>
  <c r="A2133" i="7" s="1"/>
  <c r="B2132" i="7"/>
  <c r="D2132" i="7" s="1"/>
  <c r="Y2137" i="1"/>
  <c r="A2137" i="1"/>
  <c r="A2137" i="4" s="1"/>
  <c r="B2138" i="1"/>
  <c r="C2133" i="7" l="1"/>
  <c r="A2134" i="7" s="1"/>
  <c r="B2133" i="7"/>
  <c r="D2133" i="7" s="1"/>
  <c r="Y2138" i="1"/>
  <c r="B2139" i="1"/>
  <c r="A2138" i="1"/>
  <c r="A2138" i="4" s="1"/>
  <c r="C2134" i="7" l="1"/>
  <c r="A2135" i="7" s="1"/>
  <c r="B2134" i="7"/>
  <c r="D2134" i="7" s="1"/>
  <c r="B2140" i="1"/>
  <c r="A2139" i="1"/>
  <c r="A2139" i="4" s="1"/>
  <c r="Y2139" i="1"/>
  <c r="C2135" i="7" l="1"/>
  <c r="A2136" i="7" s="1"/>
  <c r="B2135" i="7"/>
  <c r="D2135" i="7" s="1"/>
  <c r="Y2140" i="1"/>
  <c r="B2141" i="1"/>
  <c r="A2140" i="1"/>
  <c r="A2140" i="4" s="1"/>
  <c r="C2136" i="7" l="1"/>
  <c r="A2137" i="7" s="1"/>
  <c r="B2136" i="7"/>
  <c r="D2136" i="7" s="1"/>
  <c r="Y2141" i="1"/>
  <c r="A2141" i="1"/>
  <c r="A2141" i="4" s="1"/>
  <c r="B2142" i="1"/>
  <c r="C2137" i="7" l="1"/>
  <c r="A2138" i="7" s="1"/>
  <c r="B2137" i="7"/>
  <c r="D2137" i="7" s="1"/>
  <c r="B2143" i="1"/>
  <c r="Y2142" i="1"/>
  <c r="A2142" i="1"/>
  <c r="A2142" i="4" s="1"/>
  <c r="C2138" i="7" l="1"/>
  <c r="A2139" i="7" s="1"/>
  <c r="B2138" i="7"/>
  <c r="D2138" i="7" s="1"/>
  <c r="A2143" i="1"/>
  <c r="A2143" i="4" s="1"/>
  <c r="B2144" i="1"/>
  <c r="Y2143" i="1"/>
  <c r="C2139" i="7" l="1"/>
  <c r="A2140" i="7" s="1"/>
  <c r="B2139" i="7"/>
  <c r="D2139" i="7" s="1"/>
  <c r="A2144" i="1"/>
  <c r="A2144" i="4" s="1"/>
  <c r="Y2144" i="1"/>
  <c r="B2145" i="1"/>
  <c r="C2140" i="7" l="1"/>
  <c r="A2141" i="7" s="1"/>
  <c r="B2140" i="7"/>
  <c r="D2140" i="7" s="1"/>
  <c r="Y2145" i="1"/>
  <c r="A2145" i="1"/>
  <c r="A2145" i="4" s="1"/>
  <c r="B2146" i="1"/>
  <c r="C2141" i="7" l="1"/>
  <c r="A2142" i="7" s="1"/>
  <c r="B2141" i="7"/>
  <c r="D2141" i="7" s="1"/>
  <c r="A2146" i="1"/>
  <c r="A2146" i="4" s="1"/>
  <c r="B2147" i="1"/>
  <c r="Y2146" i="1"/>
  <c r="C2142" i="7" l="1"/>
  <c r="A2143" i="7" s="1"/>
  <c r="B2142" i="7"/>
  <c r="D2142" i="7" s="1"/>
  <c r="A2147" i="1"/>
  <c r="A2147" i="4" s="1"/>
  <c r="Y2147" i="1"/>
  <c r="B2148" i="1"/>
  <c r="C2143" i="7" l="1"/>
  <c r="A2144" i="7" s="1"/>
  <c r="B2143" i="7"/>
  <c r="D2143" i="7" s="1"/>
  <c r="Y2148" i="1"/>
  <c r="A2148" i="1"/>
  <c r="A2148" i="4" s="1"/>
  <c r="B2149" i="1"/>
  <c r="C2144" i="7" l="1"/>
  <c r="A2145" i="7" s="1"/>
  <c r="B2144" i="7"/>
  <c r="D2144" i="7" s="1"/>
  <c r="B2150" i="1"/>
  <c r="Y2149" i="1"/>
  <c r="A2149" i="1"/>
  <c r="A2149" i="4" s="1"/>
  <c r="C2145" i="7" l="1"/>
  <c r="A2146" i="7" s="1"/>
  <c r="B2145" i="7"/>
  <c r="D2145" i="7" s="1"/>
  <c r="Y2150" i="1"/>
  <c r="B2151" i="1"/>
  <c r="A2150" i="1"/>
  <c r="A2150" i="4" s="1"/>
  <c r="C2146" i="7" l="1"/>
  <c r="A2147" i="7" s="1"/>
  <c r="B2146" i="7"/>
  <c r="D2146" i="7" s="1"/>
  <c r="Y2151" i="1"/>
  <c r="A2151" i="1"/>
  <c r="A2151" i="4" s="1"/>
  <c r="B2152" i="1"/>
  <c r="C2147" i="7" l="1"/>
  <c r="A2148" i="7" s="1"/>
  <c r="B2147" i="7"/>
  <c r="D2147" i="7" s="1"/>
  <c r="A2152" i="1"/>
  <c r="A2152" i="4" s="1"/>
  <c r="Y2152" i="1"/>
  <c r="B2153" i="1"/>
  <c r="C2148" i="7" l="1"/>
  <c r="A2149" i="7" s="1"/>
  <c r="B2148" i="7"/>
  <c r="D2148" i="7" s="1"/>
  <c r="A2153" i="1"/>
  <c r="A2153" i="4" s="1"/>
  <c r="B2154" i="1"/>
  <c r="Y2153" i="1"/>
  <c r="C2149" i="7" l="1"/>
  <c r="A2150" i="7" s="1"/>
  <c r="B2149" i="7"/>
  <c r="D2149" i="7" s="1"/>
  <c r="A2154" i="1"/>
  <c r="A2154" i="4" s="1"/>
  <c r="Y2154" i="1"/>
  <c r="B2155" i="1"/>
  <c r="C2150" i="7" l="1"/>
  <c r="A2151" i="7" s="1"/>
  <c r="B2150" i="7"/>
  <c r="D2150" i="7" s="1"/>
  <c r="B2156" i="1"/>
  <c r="A2155" i="1"/>
  <c r="A2155" i="4" s="1"/>
  <c r="Y2155" i="1"/>
  <c r="C2151" i="7" l="1"/>
  <c r="A2152" i="7" s="1"/>
  <c r="B2151" i="7"/>
  <c r="D2151" i="7" s="1"/>
  <c r="B2157" i="1"/>
  <c r="Y2156" i="1"/>
  <c r="A2156" i="1"/>
  <c r="A2156" i="4" s="1"/>
  <c r="C2152" i="7" l="1"/>
  <c r="A2153" i="7" s="1"/>
  <c r="B2152" i="7"/>
  <c r="D2152" i="7" s="1"/>
  <c r="Y2157" i="1"/>
  <c r="B2158" i="1"/>
  <c r="A2157" i="1"/>
  <c r="A2157" i="4" s="1"/>
  <c r="C2153" i="7" l="1"/>
  <c r="A2154" i="7" s="1"/>
  <c r="B2153" i="7"/>
  <c r="D2153" i="7" s="1"/>
  <c r="Y2158" i="1"/>
  <c r="B2159" i="1"/>
  <c r="A2158" i="1"/>
  <c r="A2158" i="4" s="1"/>
  <c r="C2154" i="7" l="1"/>
  <c r="A2155" i="7" s="1"/>
  <c r="B2154" i="7"/>
  <c r="D2154" i="7" s="1"/>
  <c r="B2160" i="1"/>
  <c r="A2159" i="1"/>
  <c r="A2159" i="4" s="1"/>
  <c r="Y2159" i="1"/>
  <c r="C2155" i="7" l="1"/>
  <c r="A2156" i="7" s="1"/>
  <c r="B2155" i="7"/>
  <c r="D2155" i="7" s="1"/>
  <c r="A2160" i="1"/>
  <c r="A2160" i="4" s="1"/>
  <c r="B2161" i="1"/>
  <c r="Y2160" i="1"/>
  <c r="C2156" i="7" l="1"/>
  <c r="A2157" i="7" s="1"/>
  <c r="B2156" i="7"/>
  <c r="D2156" i="7" s="1"/>
  <c r="A2161" i="1"/>
  <c r="A2161" i="4" s="1"/>
  <c r="B2162" i="1"/>
  <c r="Y2161" i="1"/>
  <c r="C2157" i="7" l="1"/>
  <c r="A2158" i="7" s="1"/>
  <c r="B2157" i="7"/>
  <c r="D2157" i="7" s="1"/>
  <c r="B2163" i="1"/>
  <c r="Y2162" i="1"/>
  <c r="A2162" i="1"/>
  <c r="A2162" i="4" s="1"/>
  <c r="C2158" i="7" l="1"/>
  <c r="A2159" i="7" s="1"/>
  <c r="B2158" i="7"/>
  <c r="D2158" i="7" s="1"/>
  <c r="Y2163" i="1"/>
  <c r="A2163" i="1"/>
  <c r="A2163" i="4" s="1"/>
  <c r="B2164" i="1"/>
  <c r="C2159" i="7" l="1"/>
  <c r="A2160" i="7" s="1"/>
  <c r="B2159" i="7"/>
  <c r="D2159" i="7" s="1"/>
  <c r="A2164" i="1"/>
  <c r="A2164" i="4" s="1"/>
  <c r="B2165" i="1"/>
  <c r="Y2164" i="1"/>
  <c r="C2160" i="7" l="1"/>
  <c r="A2161" i="7" s="1"/>
  <c r="B2160" i="7"/>
  <c r="D2160" i="7" s="1"/>
  <c r="Y2165" i="1"/>
  <c r="A2165" i="1"/>
  <c r="A2165" i="4" s="1"/>
  <c r="B2166" i="1"/>
  <c r="C2161" i="7" l="1"/>
  <c r="A2162" i="7" s="1"/>
  <c r="B2161" i="7"/>
  <c r="D2161" i="7" s="1"/>
  <c r="A2166" i="1"/>
  <c r="A2166" i="4" s="1"/>
  <c r="B2167" i="1"/>
  <c r="Y2166" i="1"/>
  <c r="C2162" i="7" l="1"/>
  <c r="A2163" i="7" s="1"/>
  <c r="B2162" i="7"/>
  <c r="D2162" i="7" s="1"/>
  <c r="B2168" i="1"/>
  <c r="Y2167" i="1"/>
  <c r="A2167" i="1"/>
  <c r="A2167" i="4" s="1"/>
  <c r="C2163" i="7" l="1"/>
  <c r="A2164" i="7" s="1"/>
  <c r="B2163" i="7"/>
  <c r="D2163" i="7" s="1"/>
  <c r="A2168" i="1"/>
  <c r="A2168" i="4" s="1"/>
  <c r="B2169" i="1"/>
  <c r="Y2168" i="1"/>
  <c r="C2164" i="7" l="1"/>
  <c r="A2165" i="7" s="1"/>
  <c r="B2164" i="7"/>
  <c r="D2164" i="7" s="1"/>
  <c r="A2169" i="1"/>
  <c r="A2169" i="4" s="1"/>
  <c r="Y2169" i="1"/>
  <c r="B2170" i="1"/>
  <c r="C2165" i="7" l="1"/>
  <c r="A2166" i="7" s="1"/>
  <c r="B2165" i="7"/>
  <c r="D2165" i="7" s="1"/>
  <c r="Y2170" i="1"/>
  <c r="A2170" i="1"/>
  <c r="A2170" i="4" s="1"/>
  <c r="B2171" i="1"/>
  <c r="C2166" i="7" l="1"/>
  <c r="A2167" i="7" s="1"/>
  <c r="B2166" i="7"/>
  <c r="D2166" i="7" s="1"/>
  <c r="Y2171" i="1"/>
  <c r="B2172" i="1"/>
  <c r="A2171" i="1"/>
  <c r="A2171" i="4" s="1"/>
  <c r="C2167" i="7" l="1"/>
  <c r="A2168" i="7" s="1"/>
  <c r="B2167" i="7"/>
  <c r="D2167" i="7" s="1"/>
  <c r="A2172" i="1"/>
  <c r="A2172" i="4" s="1"/>
  <c r="Y2172" i="1"/>
  <c r="B2173" i="1"/>
  <c r="C2168" i="7" l="1"/>
  <c r="A2169" i="7" s="1"/>
  <c r="B2168" i="7"/>
  <c r="D2168" i="7" s="1"/>
  <c r="Y2173" i="1"/>
  <c r="B2174" i="1"/>
  <c r="A2173" i="1"/>
  <c r="A2173" i="4" s="1"/>
  <c r="C2169" i="7" l="1"/>
  <c r="A2170" i="7" s="1"/>
  <c r="B2169" i="7"/>
  <c r="D2169" i="7" s="1"/>
  <c r="Y2174" i="1"/>
  <c r="B2175" i="1"/>
  <c r="A2174" i="1"/>
  <c r="A2174" i="4" s="1"/>
  <c r="X456" i="1"/>
  <c r="AC456" i="1" s="1"/>
  <c r="C2170" i="7" l="1"/>
  <c r="A2171" i="7" s="1"/>
  <c r="B2170" i="7"/>
  <c r="D2170" i="7" s="1"/>
  <c r="B2176" i="1"/>
  <c r="Y2175" i="1"/>
  <c r="A2175" i="1"/>
  <c r="A2175" i="4" s="1"/>
  <c r="AA456" i="1"/>
  <c r="Q456" i="1"/>
  <c r="S456" i="1"/>
  <c r="S457" i="1" s="1"/>
  <c r="AD456" i="1"/>
  <c r="C2171" i="7" l="1"/>
  <c r="A2172" i="7" s="1"/>
  <c r="B2171" i="7"/>
  <c r="D2171" i="7" s="1"/>
  <c r="A2176" i="1"/>
  <c r="A2176" i="4" s="1"/>
  <c r="Y2176" i="1"/>
  <c r="B2177" i="1"/>
  <c r="L113" i="9"/>
  <c r="J113" i="9"/>
  <c r="I113" i="9"/>
  <c r="Q113" i="9" s="1"/>
  <c r="K113" i="9" s="1"/>
  <c r="S458" i="1"/>
  <c r="I115" i="9" s="1"/>
  <c r="J114" i="9"/>
  <c r="I114" i="9"/>
  <c r="L114" i="9"/>
  <c r="C2172" i="7" l="1"/>
  <c r="A2173" i="7" s="1"/>
  <c r="B2172" i="7"/>
  <c r="D2172" i="7" s="1"/>
  <c r="A2177" i="1"/>
  <c r="A2177" i="4" s="1"/>
  <c r="Y2177" i="1"/>
  <c r="B2178" i="1"/>
  <c r="O113" i="9"/>
  <c r="W113" i="9" s="1"/>
  <c r="J115" i="9"/>
  <c r="O115" i="9" s="1"/>
  <c r="N115" i="9" s="1"/>
  <c r="M113" i="9"/>
  <c r="M114" i="9"/>
  <c r="Q114" i="9"/>
  <c r="K114" i="9" s="1"/>
  <c r="L115" i="9"/>
  <c r="Q115" i="9"/>
  <c r="K115" i="9" s="1"/>
  <c r="M115" i="9"/>
  <c r="O114" i="9"/>
  <c r="X114" i="9" s="1"/>
  <c r="S459" i="1"/>
  <c r="C2173" i="7" l="1"/>
  <c r="A2174" i="7" s="1"/>
  <c r="B2173" i="7"/>
  <c r="D2173" i="7" s="1"/>
  <c r="A2178" i="1"/>
  <c r="A2178" i="4" s="1"/>
  <c r="Y2178" i="1"/>
  <c r="B2179" i="1"/>
  <c r="X113" i="9"/>
  <c r="V113" i="9" s="1"/>
  <c r="V114" i="9" s="1"/>
  <c r="X115" i="9"/>
  <c r="Y115" i="9" s="1"/>
  <c r="W115" i="9"/>
  <c r="W114" i="9"/>
  <c r="S460" i="1"/>
  <c r="I117" i="9"/>
  <c r="L116" i="9"/>
  <c r="I116" i="9"/>
  <c r="J116" i="9"/>
  <c r="U113" i="9"/>
  <c r="N113" i="9" s="1"/>
  <c r="C2174" i="7" l="1"/>
  <c r="A2175" i="7" s="1"/>
  <c r="B2174" i="7"/>
  <c r="D2174" i="7" s="1"/>
  <c r="A2179" i="1"/>
  <c r="A2179" i="4" s="1"/>
  <c r="B2180" i="1"/>
  <c r="Y2179" i="1"/>
  <c r="Y113" i="9"/>
  <c r="V115" i="9"/>
  <c r="J117" i="9"/>
  <c r="U114" i="9"/>
  <c r="O116" i="9"/>
  <c r="W116" i="9" s="1"/>
  <c r="L117" i="9"/>
  <c r="M117" i="9"/>
  <c r="Q117" i="9"/>
  <c r="K117" i="9" s="1"/>
  <c r="S461" i="1"/>
  <c r="L118" i="9" s="1"/>
  <c r="Q116" i="9"/>
  <c r="K116" i="9" s="1"/>
  <c r="M116" i="9"/>
  <c r="C2175" i="7" l="1"/>
  <c r="A2176" i="7" s="1"/>
  <c r="B2175" i="7"/>
  <c r="D2175" i="7" s="1"/>
  <c r="Y2180" i="1"/>
  <c r="B2181" i="1"/>
  <c r="A2180" i="1"/>
  <c r="A2180" i="4" s="1"/>
  <c r="U115" i="9"/>
  <c r="U116" i="9" s="1"/>
  <c r="N114" i="9"/>
  <c r="Y114" i="9" s="1"/>
  <c r="X116" i="9"/>
  <c r="V116" i="9" s="1"/>
  <c r="O117" i="9"/>
  <c r="X117" i="9" s="1"/>
  <c r="N116" i="9"/>
  <c r="S462" i="1"/>
  <c r="J119" i="9"/>
  <c r="J118" i="9"/>
  <c r="I118" i="9"/>
  <c r="C2176" i="7" l="1"/>
  <c r="A2177" i="7" s="1"/>
  <c r="B2176" i="7"/>
  <c r="D2176" i="7" s="1"/>
  <c r="A2181" i="1"/>
  <c r="A2181" i="4" s="1"/>
  <c r="Y2181" i="1"/>
  <c r="B2182" i="1"/>
  <c r="Y116" i="9"/>
  <c r="L119" i="9"/>
  <c r="V117" i="9"/>
  <c r="I119" i="9"/>
  <c r="N117" i="9"/>
  <c r="Y117" i="9" s="1"/>
  <c r="W117" i="9"/>
  <c r="U117" i="9" s="1"/>
  <c r="O118" i="9"/>
  <c r="W118" i="9" s="1"/>
  <c r="M118" i="9"/>
  <c r="Q118" i="9"/>
  <c r="K118" i="9" s="1"/>
  <c r="O119" i="9"/>
  <c r="S463" i="1"/>
  <c r="L120" i="9" s="1"/>
  <c r="C2177" i="7" l="1"/>
  <c r="A2178" i="7" s="1"/>
  <c r="B2177" i="7"/>
  <c r="D2177" i="7" s="1"/>
  <c r="Y2182" i="1"/>
  <c r="A2182" i="1"/>
  <c r="A2182" i="4" s="1"/>
  <c r="B2183" i="1"/>
  <c r="Q119" i="9"/>
  <c r="K119" i="9" s="1"/>
  <c r="X119" i="9"/>
  <c r="X118" i="9"/>
  <c r="V118" i="9" s="1"/>
  <c r="M119" i="9"/>
  <c r="N118" i="9"/>
  <c r="U118" i="9"/>
  <c r="S464" i="1"/>
  <c r="I120" i="9"/>
  <c r="J120" i="9"/>
  <c r="W119" i="9"/>
  <c r="N119" i="9"/>
  <c r="C2178" i="7" l="1"/>
  <c r="A2179" i="7" s="1"/>
  <c r="B2178" i="7"/>
  <c r="D2178" i="7" s="1"/>
  <c r="B2184" i="1"/>
  <c r="A2183" i="1"/>
  <c r="A2183" i="4" s="1"/>
  <c r="Y2183" i="1"/>
  <c r="I121" i="9"/>
  <c r="M121" i="9" s="1"/>
  <c r="Y118" i="9"/>
  <c r="U119" i="9"/>
  <c r="Y119" i="9"/>
  <c r="V119" i="9"/>
  <c r="J121" i="9"/>
  <c r="O120" i="9"/>
  <c r="M120" i="9"/>
  <c r="Q120" i="9"/>
  <c r="K120" i="9" s="1"/>
  <c r="S465" i="1"/>
  <c r="S466" i="1" s="1"/>
  <c r="S467" i="1" s="1"/>
  <c r="S468" i="1" s="1"/>
  <c r="S469" i="1" s="1"/>
  <c r="S470" i="1" s="1"/>
  <c r="S471" i="1" s="1"/>
  <c r="S472" i="1" s="1"/>
  <c r="S473" i="1" s="1"/>
  <c r="S474" i="1" s="1"/>
  <c r="S475" i="1" s="1"/>
  <c r="L121" i="9"/>
  <c r="C2179" i="7" l="1"/>
  <c r="A2180" i="7" s="1"/>
  <c r="B2179" i="7"/>
  <c r="D2179" i="7" s="1"/>
  <c r="Y2184" i="1"/>
  <c r="A2184" i="1"/>
  <c r="A2184" i="4" s="1"/>
  <c r="B2185" i="1"/>
  <c r="S476" i="1"/>
  <c r="S477" i="1" s="1"/>
  <c r="S478" i="1" s="1"/>
  <c r="S479" i="1" s="1"/>
  <c r="S480" i="1" s="1"/>
  <c r="S481" i="1" s="1"/>
  <c r="Q121" i="9"/>
  <c r="K121" i="9" s="1"/>
  <c r="X120" i="9"/>
  <c r="O121" i="9"/>
  <c r="W121" i="9" s="1"/>
  <c r="L129" i="9"/>
  <c r="W120" i="9"/>
  <c r="U120" i="9" s="1"/>
  <c r="N120" i="9" s="1"/>
  <c r="L128" i="9"/>
  <c r="L132" i="9"/>
  <c r="L125" i="9"/>
  <c r="L126" i="9"/>
  <c r="L123" i="9"/>
  <c r="L127" i="9"/>
  <c r="L131" i="9"/>
  <c r="J122" i="9"/>
  <c r="I129" i="9"/>
  <c r="I126" i="9"/>
  <c r="I122" i="9"/>
  <c r="I131" i="9"/>
  <c r="J132" i="9"/>
  <c r="J131" i="9"/>
  <c r="I124" i="9"/>
  <c r="J127" i="9"/>
  <c r="J125" i="9"/>
  <c r="I130" i="9"/>
  <c r="I132" i="9"/>
  <c r="L130" i="9"/>
  <c r="J124" i="9"/>
  <c r="J129" i="9"/>
  <c r="L122" i="9"/>
  <c r="I125" i="9"/>
  <c r="J130" i="9"/>
  <c r="J123" i="9"/>
  <c r="I128" i="9"/>
  <c r="I127" i="9"/>
  <c r="J128" i="9"/>
  <c r="I123" i="9"/>
  <c r="L124" i="9"/>
  <c r="J126" i="9"/>
  <c r="C2180" i="7" l="1"/>
  <c r="A2181" i="7" s="1"/>
  <c r="B2180" i="7"/>
  <c r="D2180" i="7" s="1"/>
  <c r="B2186" i="1"/>
  <c r="Y2185" i="1"/>
  <c r="A2185" i="1"/>
  <c r="A2185" i="4" s="1"/>
  <c r="Y120" i="9"/>
  <c r="V120" i="9"/>
  <c r="S482" i="1"/>
  <c r="S483" i="1" s="1"/>
  <c r="S484" i="1" s="1"/>
  <c r="S485" i="1" s="1"/>
  <c r="S486" i="1" s="1"/>
  <c r="S487" i="1" s="1"/>
  <c r="S488" i="1" s="1"/>
  <c r="S489" i="1" s="1"/>
  <c r="S490" i="1" s="1"/>
  <c r="S491" i="1" s="1"/>
  <c r="S492" i="1" s="1"/>
  <c r="S493" i="1" s="1"/>
  <c r="S494" i="1" s="1"/>
  <c r="S495" i="1" s="1"/>
  <c r="S496" i="1" s="1"/>
  <c r="S497" i="1" s="1"/>
  <c r="S498" i="1" s="1"/>
  <c r="S499" i="1" s="1"/>
  <c r="S500" i="1" s="1"/>
  <c r="S501" i="1" s="1"/>
  <c r="S502" i="1" s="1"/>
  <c r="S503" i="1" s="1"/>
  <c r="S504" i="1" s="1"/>
  <c r="S505" i="1" s="1"/>
  <c r="S506" i="1" s="1"/>
  <c r="S507" i="1" s="1"/>
  <c r="S508" i="1" s="1"/>
  <c r="S509" i="1" s="1"/>
  <c r="S510" i="1" s="1"/>
  <c r="S511" i="1" s="1"/>
  <c r="S512" i="1" s="1"/>
  <c r="S513" i="1" s="1"/>
  <c r="S514" i="1" s="1"/>
  <c r="S515" i="1" s="1"/>
  <c r="S516" i="1" s="1"/>
  <c r="S517" i="1" s="1"/>
  <c r="S518" i="1" s="1"/>
  <c r="S519" i="1" s="1"/>
  <c r="S520" i="1" s="1"/>
  <c r="S521" i="1" s="1"/>
  <c r="S522" i="1" s="1"/>
  <c r="S523" i="1" s="1"/>
  <c r="S524" i="1" s="1"/>
  <c r="S525" i="1" s="1"/>
  <c r="S526" i="1" s="1"/>
  <c r="S527" i="1" s="1"/>
  <c r="S528" i="1" s="1"/>
  <c r="S529" i="1" s="1"/>
  <c r="S530" i="1" s="1"/>
  <c r="S531" i="1" s="1"/>
  <c r="S532" i="1" s="1"/>
  <c r="S533" i="1" s="1"/>
  <c r="S534" i="1" s="1"/>
  <c r="S535" i="1" s="1"/>
  <c r="S536" i="1" s="1"/>
  <c r="S537" i="1" s="1"/>
  <c r="S538" i="1" s="1"/>
  <c r="S539" i="1" s="1"/>
  <c r="S540" i="1" s="1"/>
  <c r="S541" i="1" s="1"/>
  <c r="S542" i="1" s="1"/>
  <c r="S543" i="1" s="1"/>
  <c r="S544" i="1" s="1"/>
  <c r="S545" i="1" s="1"/>
  <c r="S546" i="1" s="1"/>
  <c r="S547" i="1" s="1"/>
  <c r="S548" i="1" s="1"/>
  <c r="S549" i="1" s="1"/>
  <c r="S550" i="1" s="1"/>
  <c r="S551" i="1" s="1"/>
  <c r="S552" i="1" s="1"/>
  <c r="S553" i="1" s="1"/>
  <c r="S554" i="1" s="1"/>
  <c r="S555" i="1" s="1"/>
  <c r="S556" i="1" s="1"/>
  <c r="S557" i="1" s="1"/>
  <c r="S558" i="1" s="1"/>
  <c r="S559" i="1" s="1"/>
  <c r="S560" i="1" s="1"/>
  <c r="S561" i="1" s="1"/>
  <c r="S562" i="1" s="1"/>
  <c r="S563" i="1" s="1"/>
  <c r="S564" i="1" s="1"/>
  <c r="S565" i="1" s="1"/>
  <c r="S566" i="1" s="1"/>
  <c r="S567" i="1" s="1"/>
  <c r="S568" i="1" s="1"/>
  <c r="S569" i="1" s="1"/>
  <c r="S570" i="1" s="1"/>
  <c r="S571" i="1" s="1"/>
  <c r="S572" i="1" s="1"/>
  <c r="S573" i="1" s="1"/>
  <c r="S574" i="1" s="1"/>
  <c r="S575" i="1" s="1"/>
  <c r="S576" i="1" s="1"/>
  <c r="S577" i="1" s="1"/>
  <c r="S578" i="1" s="1"/>
  <c r="S579" i="1" s="1"/>
  <c r="S580" i="1" s="1"/>
  <c r="S581" i="1" s="1"/>
  <c r="S582" i="1" s="1"/>
  <c r="S583" i="1" s="1"/>
  <c r="S584" i="1" s="1"/>
  <c r="S585" i="1" s="1"/>
  <c r="S586" i="1" s="1"/>
  <c r="S587" i="1" s="1"/>
  <c r="S588" i="1" s="1"/>
  <c r="S589" i="1" s="1"/>
  <c r="S590" i="1" s="1"/>
  <c r="S591" i="1" s="1"/>
  <c r="S592" i="1" s="1"/>
  <c r="S593" i="1" s="1"/>
  <c r="S594" i="1" s="1"/>
  <c r="S595" i="1" s="1"/>
  <c r="S596" i="1" s="1"/>
  <c r="S597" i="1" s="1"/>
  <c r="S598" i="1" s="1"/>
  <c r="S599" i="1" s="1"/>
  <c r="S600" i="1" s="1"/>
  <c r="S601" i="1" s="1"/>
  <c r="S602" i="1" s="1"/>
  <c r="S603" i="1" s="1"/>
  <c r="S604" i="1" s="1"/>
  <c r="S605" i="1" s="1"/>
  <c r="S606" i="1" s="1"/>
  <c r="S607" i="1" s="1"/>
  <c r="S608" i="1" s="1"/>
  <c r="S609" i="1" s="1"/>
  <c r="S610" i="1" s="1"/>
  <c r="S611" i="1" s="1"/>
  <c r="S612" i="1" s="1"/>
  <c r="S613" i="1" s="1"/>
  <c r="S614" i="1" s="1"/>
  <c r="S615" i="1" s="1"/>
  <c r="S616" i="1" s="1"/>
  <c r="S617" i="1" s="1"/>
  <c r="S618" i="1" s="1"/>
  <c r="S619" i="1" s="1"/>
  <c r="S620" i="1" s="1"/>
  <c r="S621" i="1" s="1"/>
  <c r="S622" i="1" s="1"/>
  <c r="S623" i="1" s="1"/>
  <c r="S624" i="1" s="1"/>
  <c r="S625" i="1" s="1"/>
  <c r="S626" i="1" s="1"/>
  <c r="S627" i="1" s="1"/>
  <c r="S628" i="1" s="1"/>
  <c r="S629" i="1" s="1"/>
  <c r="S630" i="1" s="1"/>
  <c r="S631" i="1" s="1"/>
  <c r="S632" i="1" s="1"/>
  <c r="S633" i="1" s="1"/>
  <c r="S634" i="1" s="1"/>
  <c r="S635" i="1" s="1"/>
  <c r="I133" i="9"/>
  <c r="Q133" i="9" s="1"/>
  <c r="K133" i="9" s="1"/>
  <c r="I134" i="9"/>
  <c r="Q134" i="9" s="1"/>
  <c r="K134" i="9" s="1"/>
  <c r="J136" i="9"/>
  <c r="J133" i="9"/>
  <c r="O133" i="9" s="1"/>
  <c r="N133" i="9" s="1"/>
  <c r="J134" i="9"/>
  <c r="I136" i="9"/>
  <c r="Q136" i="9" s="1"/>
  <c r="K136" i="9" s="1"/>
  <c r="L133" i="9"/>
  <c r="L134" i="9"/>
  <c r="L135" i="9"/>
  <c r="J147" i="9"/>
  <c r="L137" i="9"/>
  <c r="J135" i="9"/>
  <c r="N121" i="9"/>
  <c r="X121" i="9"/>
  <c r="U121" i="9"/>
  <c r="M129" i="9"/>
  <c r="Q129" i="9"/>
  <c r="K129" i="9" s="1"/>
  <c r="Q131" i="9"/>
  <c r="K131" i="9" s="1"/>
  <c r="M131" i="9"/>
  <c r="O125" i="9"/>
  <c r="W125" i="9" s="1"/>
  <c r="O128" i="9"/>
  <c r="W128" i="9" s="1"/>
  <c r="O126" i="9"/>
  <c r="W126" i="9" s="1"/>
  <c r="M127" i="9"/>
  <c r="Q127" i="9"/>
  <c r="K127" i="9" s="1"/>
  <c r="O130" i="9"/>
  <c r="N130" i="9" s="1"/>
  <c r="O124" i="9"/>
  <c r="W124" i="9" s="1"/>
  <c r="M132" i="9"/>
  <c r="Q132" i="9"/>
  <c r="K132" i="9" s="1"/>
  <c r="O131" i="9"/>
  <c r="W131" i="9" s="1"/>
  <c r="O122" i="9"/>
  <c r="N122" i="9" s="1"/>
  <c r="M128" i="9"/>
  <c r="Q128" i="9"/>
  <c r="K128" i="9" s="1"/>
  <c r="O123" i="9"/>
  <c r="N123" i="9" s="1"/>
  <c r="O132" i="9"/>
  <c r="N132" i="9" s="1"/>
  <c r="M122" i="9"/>
  <c r="Q122" i="9"/>
  <c r="K122" i="9" s="1"/>
  <c r="M125" i="9"/>
  <c r="Q125" i="9"/>
  <c r="K125" i="9" s="1"/>
  <c r="Q124" i="9"/>
  <c r="K124" i="9" s="1"/>
  <c r="M124" i="9"/>
  <c r="O127" i="9"/>
  <c r="X127" i="9" s="1"/>
  <c r="M123" i="9"/>
  <c r="Q123" i="9"/>
  <c r="K123" i="9" s="1"/>
  <c r="O129" i="9"/>
  <c r="W129" i="9" s="1"/>
  <c r="M130" i="9"/>
  <c r="Q130" i="9"/>
  <c r="K130" i="9" s="1"/>
  <c r="M126" i="9"/>
  <c r="Q126" i="9"/>
  <c r="K126" i="9" s="1"/>
  <c r="C2181" i="7" l="1"/>
  <c r="A2182" i="7" s="1"/>
  <c r="B2181" i="7"/>
  <c r="D2181" i="7" s="1"/>
  <c r="A2186" i="1"/>
  <c r="A2186" i="4" s="1"/>
  <c r="B2187" i="1"/>
  <c r="Y2186" i="1"/>
  <c r="M136" i="9"/>
  <c r="M134" i="9"/>
  <c r="I144" i="9"/>
  <c r="Q144" i="9" s="1"/>
  <c r="K144" i="9" s="1"/>
  <c r="L136" i="9"/>
  <c r="J145" i="9"/>
  <c r="L142" i="9"/>
  <c r="L144" i="9"/>
  <c r="I147" i="9"/>
  <c r="M147" i="9" s="1"/>
  <c r="L147" i="9"/>
  <c r="J149" i="9"/>
  <c r="L145" i="9"/>
  <c r="J142" i="9"/>
  <c r="L140" i="9"/>
  <c r="I145" i="9"/>
  <c r="Q145" i="9" s="1"/>
  <c r="K145" i="9" s="1"/>
  <c r="V121" i="9"/>
  <c r="M133" i="9"/>
  <c r="O135" i="9"/>
  <c r="O134" i="9"/>
  <c r="N134" i="9" s="1"/>
  <c r="O136" i="9"/>
  <c r="W136" i="9" s="1"/>
  <c r="I142" i="9"/>
  <c r="Q142" i="9" s="1"/>
  <c r="K142" i="9" s="1"/>
  <c r="J144" i="9"/>
  <c r="J138" i="9"/>
  <c r="J143" i="9"/>
  <c r="I149" i="9"/>
  <c r="Q149" i="9" s="1"/>
  <c r="K149" i="9" s="1"/>
  <c r="J141" i="9"/>
  <c r="I141" i="9"/>
  <c r="J146" i="9"/>
  <c r="L138" i="9"/>
  <c r="J148" i="9"/>
  <c r="J139" i="9"/>
  <c r="I143" i="9"/>
  <c r="I146" i="9"/>
  <c r="I139" i="9"/>
  <c r="I140" i="9"/>
  <c r="Q140" i="9" s="1"/>
  <c r="K140" i="9" s="1"/>
  <c r="I135" i="9"/>
  <c r="J137" i="9"/>
  <c r="L149" i="9"/>
  <c r="I138" i="9"/>
  <c r="I148" i="9"/>
  <c r="L141" i="9"/>
  <c r="J140" i="9"/>
  <c r="I137" i="9"/>
  <c r="L146" i="9"/>
  <c r="L139" i="9"/>
  <c r="L143" i="9"/>
  <c r="L148" i="9"/>
  <c r="S636" i="1"/>
  <c r="X131" i="9"/>
  <c r="X126" i="9"/>
  <c r="X122" i="9"/>
  <c r="X125" i="9"/>
  <c r="Y121" i="9"/>
  <c r="X123" i="9"/>
  <c r="Y123" i="9" s="1"/>
  <c r="X124" i="9"/>
  <c r="X129" i="9"/>
  <c r="X130" i="9"/>
  <c r="Y130" i="9" s="1"/>
  <c r="X133" i="9"/>
  <c r="Y133" i="9" s="1"/>
  <c r="X132" i="9"/>
  <c r="Y132" i="9" s="1"/>
  <c r="X128" i="9"/>
  <c r="W122" i="9"/>
  <c r="U122" i="9" s="1"/>
  <c r="N125" i="9"/>
  <c r="N124" i="9"/>
  <c r="W132" i="9"/>
  <c r="W127" i="9"/>
  <c r="N128" i="9"/>
  <c r="N127" i="9"/>
  <c r="Y127" i="9" s="1"/>
  <c r="N131" i="9"/>
  <c r="N126" i="9"/>
  <c r="W130" i="9"/>
  <c r="W123" i="9"/>
  <c r="W133" i="9"/>
  <c r="N129" i="9"/>
  <c r="C2182" i="7" l="1"/>
  <c r="A2183" i="7" s="1"/>
  <c r="B2182" i="7"/>
  <c r="D2182" i="7" s="1"/>
  <c r="X134" i="9"/>
  <c r="Y134" i="9" s="1"/>
  <c r="Y2187" i="1"/>
  <c r="B2188" i="1"/>
  <c r="A2187" i="1"/>
  <c r="A2187" i="4" s="1"/>
  <c r="V122" i="9"/>
  <c r="V123" i="9" s="1"/>
  <c r="V124" i="9" s="1"/>
  <c r="V125" i="9" s="1"/>
  <c r="V126" i="9" s="1"/>
  <c r="V127" i="9" s="1"/>
  <c r="V128" i="9" s="1"/>
  <c r="V129" i="9" s="1"/>
  <c r="V130" i="9" s="1"/>
  <c r="V131" i="9" s="1"/>
  <c r="V132" i="9" s="1"/>
  <c r="V133" i="9" s="1"/>
  <c r="N136" i="9"/>
  <c r="X136" i="9"/>
  <c r="M144" i="9"/>
  <c r="M142" i="9"/>
  <c r="W134" i="9"/>
  <c r="X135" i="9"/>
  <c r="Q147" i="9"/>
  <c r="K147" i="9" s="1"/>
  <c r="M145" i="9"/>
  <c r="O143" i="9"/>
  <c r="N143" i="9" s="1"/>
  <c r="M149" i="9"/>
  <c r="M140" i="9"/>
  <c r="W135" i="9"/>
  <c r="O138" i="9"/>
  <c r="W138" i="9" s="1"/>
  <c r="O142" i="9"/>
  <c r="W142" i="9" s="1"/>
  <c r="O144" i="9"/>
  <c r="N144" i="9" s="1"/>
  <c r="Q146" i="9"/>
  <c r="K146" i="9" s="1"/>
  <c r="M146" i="9"/>
  <c r="Q143" i="9"/>
  <c r="K143" i="9" s="1"/>
  <c r="M143" i="9"/>
  <c r="M135" i="9"/>
  <c r="Q135" i="9"/>
  <c r="K135" i="9" s="1"/>
  <c r="M139" i="9"/>
  <c r="Q139" i="9"/>
  <c r="K139" i="9" s="1"/>
  <c r="Q141" i="9"/>
  <c r="K141" i="9" s="1"/>
  <c r="M141" i="9"/>
  <c r="N135" i="9"/>
  <c r="M138" i="9"/>
  <c r="Q138" i="9"/>
  <c r="K138" i="9" s="1"/>
  <c r="Q148" i="9"/>
  <c r="K148" i="9" s="1"/>
  <c r="M148" i="9"/>
  <c r="O139" i="9"/>
  <c r="O137" i="9"/>
  <c r="X137" i="9" s="1"/>
  <c r="Q137" i="9"/>
  <c r="K137" i="9" s="1"/>
  <c r="M137" i="9"/>
  <c r="O145" i="9"/>
  <c r="O149" i="9"/>
  <c r="O147" i="9"/>
  <c r="O141" i="9"/>
  <c r="O140" i="9"/>
  <c r="O146" i="9"/>
  <c r="O148" i="9"/>
  <c r="S637" i="1"/>
  <c r="Y128" i="9"/>
  <c r="Y122" i="9"/>
  <c r="Y126" i="9"/>
  <c r="Y131" i="9"/>
  <c r="Y129" i="9"/>
  <c r="Y125" i="9"/>
  <c r="Y124" i="9"/>
  <c r="U123" i="9"/>
  <c r="U124" i="9" s="1"/>
  <c r="U125" i="9" s="1"/>
  <c r="U126" i="9" s="1"/>
  <c r="U127" i="9" s="1"/>
  <c r="U128" i="9" s="1"/>
  <c r="U129" i="9" s="1"/>
  <c r="U130" i="9" s="1"/>
  <c r="U131" i="9" s="1"/>
  <c r="U132" i="9" s="1"/>
  <c r="U133" i="9" s="1"/>
  <c r="V134" i="9" l="1"/>
  <c r="Y136" i="9"/>
  <c r="C2183" i="7"/>
  <c r="A2184" i="7" s="1"/>
  <c r="B2183" i="7"/>
  <c r="D2183" i="7" s="1"/>
  <c r="Y2188" i="1"/>
  <c r="B2189" i="1"/>
  <c r="A2188" i="1"/>
  <c r="A2188" i="4" s="1"/>
  <c r="U134" i="9"/>
  <c r="U135" i="9" s="1"/>
  <c r="U136" i="9" s="1"/>
  <c r="Y135" i="9"/>
  <c r="V135" i="9"/>
  <c r="V136" i="9" s="1"/>
  <c r="V137" i="9" s="1"/>
  <c r="X143" i="9"/>
  <c r="Y143" i="9" s="1"/>
  <c r="W143" i="9"/>
  <c r="N142" i="9"/>
  <c r="X144" i="9"/>
  <c r="Y144" i="9" s="1"/>
  <c r="X138" i="9"/>
  <c r="N138" i="9"/>
  <c r="X142" i="9"/>
  <c r="W144" i="9"/>
  <c r="N139" i="9"/>
  <c r="X139" i="9"/>
  <c r="W139" i="9"/>
  <c r="W137" i="9"/>
  <c r="U137" i="9" s="1"/>
  <c r="U138" i="9" s="1"/>
  <c r="N137" i="9"/>
  <c r="Y137" i="9" s="1"/>
  <c r="W148" i="9"/>
  <c r="N148" i="9"/>
  <c r="X148" i="9"/>
  <c r="N146" i="9"/>
  <c r="W146" i="9"/>
  <c r="X146" i="9"/>
  <c r="N140" i="9"/>
  <c r="W140" i="9"/>
  <c r="X140" i="9"/>
  <c r="N141" i="9"/>
  <c r="W141" i="9"/>
  <c r="X141" i="9"/>
  <c r="W147" i="9"/>
  <c r="X147" i="9"/>
  <c r="N147" i="9"/>
  <c r="W149" i="9"/>
  <c r="N149" i="9"/>
  <c r="X149" i="9"/>
  <c r="W145" i="9"/>
  <c r="X145" i="9"/>
  <c r="N145" i="9"/>
  <c r="S638" i="1"/>
  <c r="C2184" i="7" l="1"/>
  <c r="A2185" i="7" s="1"/>
  <c r="B2184" i="7"/>
  <c r="D2184" i="7" s="1"/>
  <c r="Y2189" i="1"/>
  <c r="A2189" i="1"/>
  <c r="A2189" i="4" s="1"/>
  <c r="B2190" i="1"/>
  <c r="Y142" i="9"/>
  <c r="V138" i="9"/>
  <c r="V139" i="9" s="1"/>
  <c r="V140" i="9" s="1"/>
  <c r="V141" i="9" s="1"/>
  <c r="V142" i="9" s="1"/>
  <c r="V143" i="9" s="1"/>
  <c r="V144" i="9" s="1"/>
  <c r="V145" i="9" s="1"/>
  <c r="V146" i="9" s="1"/>
  <c r="V147" i="9" s="1"/>
  <c r="V148" i="9" s="1"/>
  <c r="V149" i="9" s="1"/>
  <c r="Y139" i="9"/>
  <c r="Y138" i="9"/>
  <c r="U139" i="9"/>
  <c r="U140" i="9" s="1"/>
  <c r="U141" i="9" s="1"/>
  <c r="U142" i="9" s="1"/>
  <c r="U143" i="9" s="1"/>
  <c r="U144" i="9" s="1"/>
  <c r="U145" i="9" s="1"/>
  <c r="U146" i="9" s="1"/>
  <c r="U147" i="9" s="1"/>
  <c r="U148" i="9" s="1"/>
  <c r="U149" i="9" s="1"/>
  <c r="Y145" i="9"/>
  <c r="Y146" i="9"/>
  <c r="Y148" i="9"/>
  <c r="Y140" i="9"/>
  <c r="Y149" i="9"/>
  <c r="Y147" i="9"/>
  <c r="Y141" i="9"/>
  <c r="S639" i="1"/>
  <c r="C2185" i="7" l="1"/>
  <c r="A2186" i="7" s="1"/>
  <c r="B2185" i="7"/>
  <c r="D2185" i="7" s="1"/>
  <c r="A2190" i="1"/>
  <c r="A2190" i="4" s="1"/>
  <c r="Y2190" i="1"/>
  <c r="B2191" i="1"/>
  <c r="S640" i="1"/>
  <c r="C2186" i="7" l="1"/>
  <c r="A2187" i="7" s="1"/>
  <c r="B2186" i="7"/>
  <c r="D2186" i="7" s="1"/>
  <c r="Y2191" i="1"/>
  <c r="B2192" i="1"/>
  <c r="A2191" i="1"/>
  <c r="A2191" i="4" s="1"/>
  <c r="S641" i="1"/>
  <c r="C2187" i="7" l="1"/>
  <c r="A2188" i="7" s="1"/>
  <c r="B2187" i="7"/>
  <c r="D2187" i="7" s="1"/>
  <c r="A2192" i="1"/>
  <c r="A2192" i="4" s="1"/>
  <c r="Y2192" i="1"/>
  <c r="B2193" i="1"/>
  <c r="S642" i="1"/>
  <c r="C2188" i="7" l="1"/>
  <c r="A2189" i="7" s="1"/>
  <c r="B2188" i="7"/>
  <c r="D2188" i="7" s="1"/>
  <c r="A2193" i="1"/>
  <c r="A2193" i="4" s="1"/>
  <c r="B2194" i="1"/>
  <c r="Y2193" i="1"/>
  <c r="S643" i="1"/>
  <c r="C2189" i="7" l="1"/>
  <c r="A2190" i="7" s="1"/>
  <c r="B2189" i="7"/>
  <c r="D2189" i="7" s="1"/>
  <c r="B2195" i="1"/>
  <c r="Y2194" i="1"/>
  <c r="A2194" i="1"/>
  <c r="A2194" i="4" s="1"/>
  <c r="S644" i="1"/>
  <c r="C2190" i="7" l="1"/>
  <c r="A2191" i="7" s="1"/>
  <c r="B2190" i="7"/>
  <c r="D2190" i="7" s="1"/>
  <c r="Y2195" i="1"/>
  <c r="A2195" i="1"/>
  <c r="A2195" i="4" s="1"/>
  <c r="B2196" i="1"/>
  <c r="S645" i="1"/>
  <c r="S646" i="1" s="1"/>
  <c r="S647" i="1" s="1"/>
  <c r="S648" i="1" s="1"/>
  <c r="S649" i="1" s="1"/>
  <c r="S650" i="1" s="1"/>
  <c r="S651" i="1" s="1"/>
  <c r="S652" i="1" s="1"/>
  <c r="S653" i="1" s="1"/>
  <c r="S654" i="1" s="1"/>
  <c r="S655" i="1" s="1"/>
  <c r="S656" i="1" s="1"/>
  <c r="S657" i="1" s="1"/>
  <c r="S658" i="1" s="1"/>
  <c r="S659" i="1" s="1"/>
  <c r="S660" i="1" s="1"/>
  <c r="S661" i="1" s="1"/>
  <c r="S662" i="1" s="1"/>
  <c r="S663" i="1" s="1"/>
  <c r="S664" i="1" s="1"/>
  <c r="S665" i="1" s="1"/>
  <c r="S666" i="1" s="1"/>
  <c r="S667" i="1" s="1"/>
  <c r="S668" i="1" s="1"/>
  <c r="S669" i="1" s="1"/>
  <c r="S670" i="1" s="1"/>
  <c r="S671" i="1" s="1"/>
  <c r="S672" i="1" s="1"/>
  <c r="S673" i="1" s="1"/>
  <c r="S674" i="1" s="1"/>
  <c r="S675" i="1" s="1"/>
  <c r="S676" i="1" s="1"/>
  <c r="S677" i="1" s="1"/>
  <c r="S678" i="1" s="1"/>
  <c r="S679" i="1" s="1"/>
  <c r="S680" i="1" s="1"/>
  <c r="S681" i="1" s="1"/>
  <c r="S682" i="1" s="1"/>
  <c r="S683" i="1" s="1"/>
  <c r="S684" i="1" s="1"/>
  <c r="S685" i="1" s="1"/>
  <c r="S686" i="1" s="1"/>
  <c r="S687" i="1" s="1"/>
  <c r="S688" i="1" s="1"/>
  <c r="S689" i="1" s="1"/>
  <c r="S690" i="1" s="1"/>
  <c r="S691" i="1" s="1"/>
  <c r="S692" i="1" s="1"/>
  <c r="S693" i="1" s="1"/>
  <c r="S694" i="1" s="1"/>
  <c r="S695" i="1" s="1"/>
  <c r="S696" i="1" s="1"/>
  <c r="S697" i="1" s="1"/>
  <c r="S698" i="1" s="1"/>
  <c r="S699" i="1" s="1"/>
  <c r="S700" i="1" s="1"/>
  <c r="S701" i="1" s="1"/>
  <c r="S702" i="1" s="1"/>
  <c r="S703" i="1" s="1"/>
  <c r="S704" i="1" s="1"/>
  <c r="S705" i="1" s="1"/>
  <c r="S706" i="1" s="1"/>
  <c r="S707" i="1" s="1"/>
  <c r="S708" i="1" s="1"/>
  <c r="S709" i="1" s="1"/>
  <c r="S710" i="1" s="1"/>
  <c r="S711" i="1" s="1"/>
  <c r="S712" i="1" s="1"/>
  <c r="S713" i="1" s="1"/>
  <c r="S714" i="1" s="1"/>
  <c r="S715" i="1" s="1"/>
  <c r="S716" i="1" s="1"/>
  <c r="S717" i="1" s="1"/>
  <c r="S718" i="1" s="1"/>
  <c r="S719" i="1" s="1"/>
  <c r="S720" i="1" s="1"/>
  <c r="S721" i="1" s="1"/>
  <c r="S722" i="1" s="1"/>
  <c r="S723" i="1" s="1"/>
  <c r="S724" i="1" s="1"/>
  <c r="S725" i="1" s="1"/>
  <c r="S726" i="1" s="1"/>
  <c r="S727" i="1" s="1"/>
  <c r="S728" i="1" s="1"/>
  <c r="S729" i="1" s="1"/>
  <c r="S730" i="1" s="1"/>
  <c r="S731" i="1" s="1"/>
  <c r="S732" i="1" s="1"/>
  <c r="S733" i="1" s="1"/>
  <c r="S734" i="1" s="1"/>
  <c r="S735" i="1" s="1"/>
  <c r="S736" i="1" s="1"/>
  <c r="S737" i="1" s="1"/>
  <c r="S738" i="1" s="1"/>
  <c r="S739" i="1" s="1"/>
  <c r="S740" i="1" s="1"/>
  <c r="S741" i="1" s="1"/>
  <c r="S742" i="1" s="1"/>
  <c r="S743" i="1" s="1"/>
  <c r="S744" i="1" s="1"/>
  <c r="S745" i="1" s="1"/>
  <c r="S746" i="1" s="1"/>
  <c r="S747" i="1" s="1"/>
  <c r="S748" i="1" s="1"/>
  <c r="S749" i="1" s="1"/>
  <c r="S750" i="1" s="1"/>
  <c r="S751" i="1" s="1"/>
  <c r="S752" i="1" s="1"/>
  <c r="S753" i="1" s="1"/>
  <c r="S754" i="1" s="1"/>
  <c r="S755" i="1" s="1"/>
  <c r="S756" i="1" s="1"/>
  <c r="S757" i="1" s="1"/>
  <c r="S758" i="1" s="1"/>
  <c r="S759" i="1" s="1"/>
  <c r="C2191" i="7" l="1"/>
  <c r="A2192" i="7" s="1"/>
  <c r="B2191" i="7"/>
  <c r="D2191" i="7" s="1"/>
  <c r="A2196" i="1"/>
  <c r="A2196" i="4" s="1"/>
  <c r="Y2196" i="1"/>
  <c r="B2197" i="1"/>
  <c r="S760" i="1"/>
  <c r="S761" i="1" s="1"/>
  <c r="S762" i="1" s="1"/>
  <c r="S763" i="1" s="1"/>
  <c r="S764" i="1" s="1"/>
  <c r="S765" i="1" s="1"/>
  <c r="S766" i="1" s="1"/>
  <c r="S767" i="1" s="1"/>
  <c r="S768" i="1" s="1"/>
  <c r="S769" i="1" s="1"/>
  <c r="S770" i="1" s="1"/>
  <c r="S771" i="1" s="1"/>
  <c r="S772" i="1" s="1"/>
  <c r="S773" i="1" s="1"/>
  <c r="S774" i="1" s="1"/>
  <c r="S775" i="1" s="1"/>
  <c r="S776" i="1" s="1"/>
  <c r="C2192" i="7" l="1"/>
  <c r="A2193" i="7" s="1"/>
  <c r="B2192" i="7"/>
  <c r="D2192" i="7" s="1"/>
  <c r="B2198" i="1"/>
  <c r="Y2197" i="1"/>
  <c r="A2197" i="1"/>
  <c r="A2197" i="4" s="1"/>
  <c r="S777" i="1"/>
  <c r="S778" i="1" s="1"/>
  <c r="S779" i="1" s="1"/>
  <c r="S780" i="1" s="1"/>
  <c r="S781" i="1" s="1"/>
  <c r="S782" i="1" s="1"/>
  <c r="S783" i="1" s="1"/>
  <c r="S784" i="1" s="1"/>
  <c r="S785" i="1" s="1"/>
  <c r="C2193" i="7" l="1"/>
  <c r="A2194" i="7" s="1"/>
  <c r="B2193" i="7"/>
  <c r="D2193" i="7" s="1"/>
  <c r="Y2198" i="1"/>
  <c r="B2199" i="1"/>
  <c r="A2198" i="1"/>
  <c r="A2198" i="4" s="1"/>
  <c r="S786" i="1"/>
  <c r="S787" i="1" s="1"/>
  <c r="S788" i="1" s="1"/>
  <c r="S789" i="1" s="1"/>
  <c r="S790" i="1" s="1"/>
  <c r="S791" i="1" s="1"/>
  <c r="S792" i="1" s="1"/>
  <c r="S793" i="1" s="1"/>
  <c r="S794" i="1" s="1"/>
  <c r="S795" i="1" s="1"/>
  <c r="S796" i="1" s="1"/>
  <c r="S797" i="1" s="1"/>
  <c r="S798" i="1" s="1"/>
  <c r="S799" i="1" s="1"/>
  <c r="S800" i="1" s="1"/>
  <c r="S801" i="1" s="1"/>
  <c r="S802" i="1" s="1"/>
  <c r="S803" i="1" s="1"/>
  <c r="S804" i="1" s="1"/>
  <c r="S805" i="1" s="1"/>
  <c r="S806" i="1" s="1"/>
  <c r="S807" i="1" s="1"/>
  <c r="S808" i="1" s="1"/>
  <c r="S809" i="1" s="1"/>
  <c r="S810" i="1" s="1"/>
  <c r="S811" i="1" s="1"/>
  <c r="S812" i="1" s="1"/>
  <c r="S813" i="1" s="1"/>
  <c r="S814" i="1" s="1"/>
  <c r="S815" i="1" s="1"/>
  <c r="S816" i="1" s="1"/>
  <c r="S817" i="1" s="1"/>
  <c r="S818" i="1" s="1"/>
  <c r="S819" i="1" s="1"/>
  <c r="S820" i="1" s="1"/>
  <c r="S821" i="1" s="1"/>
  <c r="S822" i="1" s="1"/>
  <c r="S823" i="1" s="1"/>
  <c r="S824" i="1" s="1"/>
  <c r="S825" i="1" s="1"/>
  <c r="S826" i="1" s="1"/>
  <c r="S827" i="1" s="1"/>
  <c r="S828" i="1" s="1"/>
  <c r="S829" i="1" s="1"/>
  <c r="S830" i="1" s="1"/>
  <c r="S831" i="1" s="1"/>
  <c r="S832" i="1" s="1"/>
  <c r="S833" i="1" s="1"/>
  <c r="S834" i="1" s="1"/>
  <c r="S835" i="1" s="1"/>
  <c r="S836" i="1" s="1"/>
  <c r="S837" i="1" s="1"/>
  <c r="S838" i="1" s="1"/>
  <c r="S839" i="1" s="1"/>
  <c r="S840" i="1" s="1"/>
  <c r="S841" i="1" s="1"/>
  <c r="S842" i="1" s="1"/>
  <c r="S843" i="1" s="1"/>
  <c r="S844" i="1" s="1"/>
  <c r="S845" i="1" s="1"/>
  <c r="S846" i="1" s="1"/>
  <c r="S847" i="1" s="1"/>
  <c r="S848" i="1" s="1"/>
  <c r="S849" i="1" s="1"/>
  <c r="S850" i="1" s="1"/>
  <c r="S851" i="1" s="1"/>
  <c r="S852" i="1" s="1"/>
  <c r="S853" i="1" s="1"/>
  <c r="S854" i="1" s="1"/>
  <c r="S855" i="1" s="1"/>
  <c r="S856" i="1" s="1"/>
  <c r="S857" i="1" s="1"/>
  <c r="S858" i="1" s="1"/>
  <c r="S859" i="1" s="1"/>
  <c r="S860" i="1" s="1"/>
  <c r="S861" i="1" s="1"/>
  <c r="S862" i="1" s="1"/>
  <c r="S863" i="1" s="1"/>
  <c r="S864" i="1" s="1"/>
  <c r="S865" i="1" s="1"/>
  <c r="C2194" i="7" l="1"/>
  <c r="A2195" i="7" s="1"/>
  <c r="B2194" i="7"/>
  <c r="D2194" i="7" s="1"/>
  <c r="Y2199" i="1"/>
  <c r="A2199" i="1"/>
  <c r="A2199" i="4" s="1"/>
  <c r="B2200" i="1"/>
  <c r="S866" i="1"/>
  <c r="S867" i="1" s="1"/>
  <c r="S868" i="1" s="1"/>
  <c r="S869" i="1" s="1"/>
  <c r="S870" i="1" s="1"/>
  <c r="S871" i="1" s="1"/>
  <c r="S872" i="1" s="1"/>
  <c r="S873" i="1" s="1"/>
  <c r="S874" i="1" s="1"/>
  <c r="S875" i="1" s="1"/>
  <c r="S876" i="1" s="1"/>
  <c r="S877" i="1" s="1"/>
  <c r="S878" i="1" s="1"/>
  <c r="S879" i="1" s="1"/>
  <c r="S880" i="1" s="1"/>
  <c r="S881" i="1" s="1"/>
  <c r="S882" i="1" s="1"/>
  <c r="S883" i="1" s="1"/>
  <c r="S884" i="1" s="1"/>
  <c r="S885" i="1" s="1"/>
  <c r="S886" i="1" s="1"/>
  <c r="S887" i="1" s="1"/>
  <c r="S888" i="1" s="1"/>
  <c r="S889" i="1" s="1"/>
  <c r="S890" i="1" s="1"/>
  <c r="S891" i="1" s="1"/>
  <c r="S892" i="1" s="1"/>
  <c r="S893" i="1" s="1"/>
  <c r="S894" i="1" s="1"/>
  <c r="S895" i="1" s="1"/>
  <c r="S896" i="1" s="1"/>
  <c r="S897" i="1" s="1"/>
  <c r="S898" i="1" s="1"/>
  <c r="S899" i="1" s="1"/>
  <c r="S900" i="1" s="1"/>
  <c r="S901" i="1" s="1"/>
  <c r="S902" i="1" s="1"/>
  <c r="S903" i="1" s="1"/>
  <c r="S904" i="1" s="1"/>
  <c r="S905" i="1" s="1"/>
  <c r="S906" i="1" s="1"/>
  <c r="S907" i="1" s="1"/>
  <c r="S908" i="1" s="1"/>
  <c r="S909" i="1" s="1"/>
  <c r="S910" i="1" s="1"/>
  <c r="S911" i="1" s="1"/>
  <c r="S912" i="1" s="1"/>
  <c r="S913" i="1" s="1"/>
  <c r="S914" i="1" s="1"/>
  <c r="S915" i="1" s="1"/>
  <c r="S916" i="1" s="1"/>
  <c r="S917" i="1" s="1"/>
  <c r="S918" i="1" s="1"/>
  <c r="S919" i="1" s="1"/>
  <c r="S920" i="1" s="1"/>
  <c r="S921" i="1" s="1"/>
  <c r="S922" i="1" s="1"/>
  <c r="S923" i="1" s="1"/>
  <c r="S924" i="1" s="1"/>
  <c r="S925" i="1" s="1"/>
  <c r="S926" i="1" s="1"/>
  <c r="S927" i="1" s="1"/>
  <c r="S928" i="1" s="1"/>
  <c r="S929" i="1" s="1"/>
  <c r="S930" i="1" s="1"/>
  <c r="S931" i="1" s="1"/>
  <c r="S932" i="1" s="1"/>
  <c r="S933" i="1" s="1"/>
  <c r="S934" i="1" s="1"/>
  <c r="S935" i="1" s="1"/>
  <c r="S936" i="1" s="1"/>
  <c r="S937" i="1" s="1"/>
  <c r="S938" i="1" s="1"/>
  <c r="S939" i="1" s="1"/>
  <c r="S940" i="1" s="1"/>
  <c r="S941" i="1" s="1"/>
  <c r="S942" i="1" s="1"/>
  <c r="S943" i="1" s="1"/>
  <c r="S944" i="1" s="1"/>
  <c r="S945" i="1" s="1"/>
  <c r="S946" i="1" s="1"/>
  <c r="S947" i="1" s="1"/>
  <c r="S948" i="1" s="1"/>
  <c r="S949" i="1" s="1"/>
  <c r="S950" i="1" s="1"/>
  <c r="S951" i="1" s="1"/>
  <c r="S952" i="1" s="1"/>
  <c r="S953" i="1" s="1"/>
  <c r="S954" i="1" s="1"/>
  <c r="S955" i="1" s="1"/>
  <c r="S956" i="1" s="1"/>
  <c r="S957" i="1" s="1"/>
  <c r="S958" i="1" s="1"/>
  <c r="S959" i="1" s="1"/>
  <c r="S960" i="1" s="1"/>
  <c r="S961" i="1" s="1"/>
  <c r="S962" i="1" s="1"/>
  <c r="S963" i="1" s="1"/>
  <c r="S964" i="1" s="1"/>
  <c r="S965" i="1" s="1"/>
  <c r="S966" i="1" s="1"/>
  <c r="S967" i="1" s="1"/>
  <c r="S968" i="1" s="1"/>
  <c r="S969" i="1" s="1"/>
  <c r="S970" i="1" s="1"/>
  <c r="S971" i="1" s="1"/>
  <c r="S972" i="1" s="1"/>
  <c r="S973" i="1" s="1"/>
  <c r="S974" i="1" s="1"/>
  <c r="S975" i="1" s="1"/>
  <c r="S976" i="1" s="1"/>
  <c r="S977" i="1" s="1"/>
  <c r="S978" i="1" s="1"/>
  <c r="S979" i="1" s="1"/>
  <c r="S980" i="1" s="1"/>
  <c r="S981" i="1" s="1"/>
  <c r="S982" i="1" s="1"/>
  <c r="S983" i="1" s="1"/>
  <c r="S984" i="1" s="1"/>
  <c r="S985" i="1" s="1"/>
  <c r="S986" i="1" s="1"/>
  <c r="S987" i="1" s="1"/>
  <c r="C2195" i="7" l="1"/>
  <c r="A2196" i="7" s="1"/>
  <c r="B2195" i="7"/>
  <c r="D2195" i="7" s="1"/>
  <c r="A2200" i="1"/>
  <c r="A2200" i="4" s="1"/>
  <c r="Y2200" i="1"/>
  <c r="B2201" i="1"/>
  <c r="S988" i="1"/>
  <c r="S989" i="1" s="1"/>
  <c r="S990" i="1" s="1"/>
  <c r="S991" i="1" s="1"/>
  <c r="S992" i="1" s="1"/>
  <c r="S993" i="1" s="1"/>
  <c r="S994" i="1" s="1"/>
  <c r="S995" i="1" s="1"/>
  <c r="S996" i="1" s="1"/>
  <c r="S997" i="1" s="1"/>
  <c r="S998" i="1" s="1"/>
  <c r="S999" i="1" s="1"/>
  <c r="S1000" i="1" s="1"/>
  <c r="S1001" i="1" s="1"/>
  <c r="S1002" i="1" s="1"/>
  <c r="S1003" i="1" s="1"/>
  <c r="S1004" i="1" s="1"/>
  <c r="S1005" i="1" s="1"/>
  <c r="S1006" i="1" s="1"/>
  <c r="S1007" i="1" s="1"/>
  <c r="S1008" i="1" s="1"/>
  <c r="S1009" i="1" s="1"/>
  <c r="S1010" i="1" s="1"/>
  <c r="S1011" i="1" s="1"/>
  <c r="S1012" i="1" s="1"/>
  <c r="S1013" i="1" s="1"/>
  <c r="S1014" i="1" s="1"/>
  <c r="S1015" i="1" s="1"/>
  <c r="S1016" i="1" s="1"/>
  <c r="S1017" i="1" s="1"/>
  <c r="S1018" i="1" s="1"/>
  <c r="S1019" i="1" s="1"/>
  <c r="S1020" i="1" s="1"/>
  <c r="S1021" i="1" s="1"/>
  <c r="S1022" i="1" s="1"/>
  <c r="S1023" i="1" s="1"/>
  <c r="S1024" i="1" s="1"/>
  <c r="S1025" i="1" s="1"/>
  <c r="S1026" i="1" s="1"/>
  <c r="S1027" i="1" s="1"/>
  <c r="S1028" i="1" s="1"/>
  <c r="S1029" i="1" s="1"/>
  <c r="S1030" i="1" s="1"/>
  <c r="S1031" i="1" s="1"/>
  <c r="S1032" i="1" s="1"/>
  <c r="S1033" i="1" s="1"/>
  <c r="S1034" i="1" s="1"/>
  <c r="S1035" i="1" s="1"/>
  <c r="S1036" i="1" s="1"/>
  <c r="S1037" i="1" s="1"/>
  <c r="S1038" i="1" s="1"/>
  <c r="S1039" i="1" s="1"/>
  <c r="S1040" i="1" s="1"/>
  <c r="S1041" i="1" s="1"/>
  <c r="S1042" i="1" s="1"/>
  <c r="S1043" i="1" s="1"/>
  <c r="S1044" i="1" s="1"/>
  <c r="S1045" i="1" s="1"/>
  <c r="S1046" i="1" s="1"/>
  <c r="S1047" i="1" s="1"/>
  <c r="S1048" i="1" s="1"/>
  <c r="S1049" i="1" s="1"/>
  <c r="S1050" i="1" s="1"/>
  <c r="S1051" i="1" s="1"/>
  <c r="S1052" i="1" s="1"/>
  <c r="S1053" i="1" s="1"/>
  <c r="S1054" i="1" s="1"/>
  <c r="S1055" i="1" s="1"/>
  <c r="S1056" i="1" s="1"/>
  <c r="S1057" i="1" s="1"/>
  <c r="S1058" i="1" s="1"/>
  <c r="S1059" i="1" s="1"/>
  <c r="S1060" i="1" s="1"/>
  <c r="S1061" i="1" s="1"/>
  <c r="S1062" i="1" s="1"/>
  <c r="S1063" i="1" s="1"/>
  <c r="S1064" i="1" s="1"/>
  <c r="S1065" i="1" s="1"/>
  <c r="S1066" i="1" s="1"/>
  <c r="S1067" i="1" s="1"/>
  <c r="S1068" i="1" s="1"/>
  <c r="S1069" i="1" s="1"/>
  <c r="S1070" i="1" s="1"/>
  <c r="S1071" i="1" s="1"/>
  <c r="S1072" i="1" s="1"/>
  <c r="S1073" i="1" s="1"/>
  <c r="S1074" i="1" s="1"/>
  <c r="S1075" i="1" s="1"/>
  <c r="S1076" i="1" s="1"/>
  <c r="S1077" i="1" s="1"/>
  <c r="S1078" i="1" s="1"/>
  <c r="S1079" i="1" s="1"/>
  <c r="S1080" i="1" s="1"/>
  <c r="S1081" i="1" s="1"/>
  <c r="S1082" i="1" s="1"/>
  <c r="S1083" i="1" s="1"/>
  <c r="S1084" i="1" s="1"/>
  <c r="S1085" i="1" s="1"/>
  <c r="S1086" i="1" s="1"/>
  <c r="S1087" i="1" s="1"/>
  <c r="S1088" i="1" s="1"/>
  <c r="S1089" i="1" s="1"/>
  <c r="S1090" i="1" s="1"/>
  <c r="S1091" i="1" s="1"/>
  <c r="C2196" i="7" l="1"/>
  <c r="A2197" i="7" s="1"/>
  <c r="B2196" i="7"/>
  <c r="D2196" i="7" s="1"/>
  <c r="A2201" i="1"/>
  <c r="A2201" i="4" s="1"/>
  <c r="B2202" i="1"/>
  <c r="Y2201" i="1"/>
  <c r="S1092" i="1"/>
  <c r="S1093" i="1" s="1"/>
  <c r="S1094" i="1" s="1"/>
  <c r="C2197" i="7" l="1"/>
  <c r="A2198" i="7" s="1"/>
  <c r="B2197" i="7"/>
  <c r="D2197" i="7" s="1"/>
  <c r="A2202" i="1"/>
  <c r="A2202" i="4" s="1"/>
  <c r="B2203" i="1"/>
  <c r="Y2202" i="1"/>
  <c r="S1095" i="1"/>
  <c r="S1096" i="1" s="1"/>
  <c r="S1097" i="1" s="1"/>
  <c r="S1098" i="1" s="1"/>
  <c r="S1099" i="1" s="1"/>
  <c r="S1100" i="1" s="1"/>
  <c r="S1101" i="1" s="1"/>
  <c r="S1102" i="1" s="1"/>
  <c r="S1103" i="1" s="1"/>
  <c r="S1104" i="1" s="1"/>
  <c r="S1105" i="1" s="1"/>
  <c r="S1106" i="1" s="1"/>
  <c r="S1107" i="1" s="1"/>
  <c r="S1108" i="1" s="1"/>
  <c r="S1109" i="1" s="1"/>
  <c r="S1110" i="1" s="1"/>
  <c r="S1111" i="1" s="1"/>
  <c r="S1112" i="1" s="1"/>
  <c r="S1113" i="1" s="1"/>
  <c r="S1114" i="1" s="1"/>
  <c r="S1115" i="1" s="1"/>
  <c r="S1116" i="1" s="1"/>
  <c r="S1117" i="1" s="1"/>
  <c r="S1118" i="1" s="1"/>
  <c r="S1119" i="1" s="1"/>
  <c r="S1120" i="1" s="1"/>
  <c r="S1121" i="1" s="1"/>
  <c r="S1122" i="1" s="1"/>
  <c r="S1123" i="1" s="1"/>
  <c r="S1124" i="1" s="1"/>
  <c r="S1125" i="1" s="1"/>
  <c r="S1126" i="1" s="1"/>
  <c r="S1127" i="1" s="1"/>
  <c r="S1128" i="1" s="1"/>
  <c r="S1129" i="1" s="1"/>
  <c r="S1130" i="1" s="1"/>
  <c r="S1131" i="1" s="1"/>
  <c r="S1132" i="1" s="1"/>
  <c r="S1133" i="1" s="1"/>
  <c r="S1134" i="1" s="1"/>
  <c r="S1135" i="1" s="1"/>
  <c r="S1136" i="1" s="1"/>
  <c r="S1137" i="1" s="1"/>
  <c r="S1138" i="1" s="1"/>
  <c r="S1139" i="1" s="1"/>
  <c r="S1140" i="1" s="1"/>
  <c r="S1141" i="1" s="1"/>
  <c r="S1142" i="1" s="1"/>
  <c r="S1143" i="1" s="1"/>
  <c r="S1144" i="1" s="1"/>
  <c r="S1145" i="1" s="1"/>
  <c r="S1146" i="1" s="1"/>
  <c r="S1147" i="1" s="1"/>
  <c r="S1148" i="1" s="1"/>
  <c r="S1149" i="1" s="1"/>
  <c r="S1150" i="1" s="1"/>
  <c r="S1151" i="1" s="1"/>
  <c r="S1152" i="1" s="1"/>
  <c r="S1153" i="1" s="1"/>
  <c r="S1154" i="1" s="1"/>
  <c r="S1155" i="1" s="1"/>
  <c r="S1156" i="1" s="1"/>
  <c r="S1157" i="1" s="1"/>
  <c r="S1158" i="1" s="1"/>
  <c r="S1159" i="1" s="1"/>
  <c r="S1160" i="1" s="1"/>
  <c r="S1161" i="1" s="1"/>
  <c r="S1162" i="1" s="1"/>
  <c r="S1163" i="1" s="1"/>
  <c r="S1164" i="1" s="1"/>
  <c r="S1165" i="1" s="1"/>
  <c r="S1166" i="1" s="1"/>
  <c r="S1167" i="1" s="1"/>
  <c r="S1168" i="1" s="1"/>
  <c r="S1169" i="1" s="1"/>
  <c r="S1170" i="1" s="1"/>
  <c r="S1171" i="1" s="1"/>
  <c r="S1172" i="1" s="1"/>
  <c r="S1173" i="1" s="1"/>
  <c r="S1174" i="1" s="1"/>
  <c r="S1175" i="1" s="1"/>
  <c r="S1176" i="1" s="1"/>
  <c r="S1177" i="1" s="1"/>
  <c r="S1178" i="1" s="1"/>
  <c r="S1179" i="1" s="1"/>
  <c r="S1180" i="1" s="1"/>
  <c r="S1181" i="1" s="1"/>
  <c r="S1182" i="1" s="1"/>
  <c r="S1183" i="1" s="1"/>
  <c r="S1184" i="1" s="1"/>
  <c r="S1185" i="1" s="1"/>
  <c r="S1186" i="1" s="1"/>
  <c r="S1187" i="1" s="1"/>
  <c r="S1188" i="1" s="1"/>
  <c r="C2198" i="7" l="1"/>
  <c r="A2199" i="7" s="1"/>
  <c r="B2198" i="7"/>
  <c r="D2198" i="7" s="1"/>
  <c r="B2204" i="1"/>
  <c r="A2203" i="1"/>
  <c r="A2203" i="4" s="1"/>
  <c r="Y2203" i="1"/>
  <c r="S1189" i="1"/>
  <c r="S1190" i="1" s="1"/>
  <c r="S1191" i="1" s="1"/>
  <c r="S1192" i="1" s="1"/>
  <c r="S1193" i="1" s="1"/>
  <c r="S1194" i="1" s="1"/>
  <c r="S1195" i="1" s="1"/>
  <c r="S1196" i="1" s="1"/>
  <c r="S1197" i="1" s="1"/>
  <c r="S1198" i="1" s="1"/>
  <c r="S1199" i="1" s="1"/>
  <c r="S1200" i="1" s="1"/>
  <c r="S1201" i="1" s="1"/>
  <c r="S1202" i="1" s="1"/>
  <c r="S1203" i="1" s="1"/>
  <c r="S1204" i="1" s="1"/>
  <c r="S1205" i="1" s="1"/>
  <c r="S1206" i="1" s="1"/>
  <c r="S1207" i="1" s="1"/>
  <c r="S1208" i="1" s="1"/>
  <c r="S1209" i="1" s="1"/>
  <c r="S1210" i="1" s="1"/>
  <c r="S1211" i="1" s="1"/>
  <c r="S1212" i="1" s="1"/>
  <c r="S1213" i="1" s="1"/>
  <c r="S1214" i="1" s="1"/>
  <c r="S1215" i="1" s="1"/>
  <c r="S1216" i="1" s="1"/>
  <c r="S1217" i="1" s="1"/>
  <c r="S1218" i="1" s="1"/>
  <c r="S1219" i="1" s="1"/>
  <c r="S1220" i="1" s="1"/>
  <c r="S1221" i="1" s="1"/>
  <c r="S1222" i="1" s="1"/>
  <c r="S1223" i="1" s="1"/>
  <c r="S1224" i="1" s="1"/>
  <c r="S1225" i="1" s="1"/>
  <c r="S1226" i="1" s="1"/>
  <c r="S1227" i="1" s="1"/>
  <c r="S1228" i="1" s="1"/>
  <c r="S1229" i="1" s="1"/>
  <c r="S1230" i="1" s="1"/>
  <c r="S1231" i="1" s="1"/>
  <c r="S1232" i="1" s="1"/>
  <c r="S1233" i="1" s="1"/>
  <c r="S1234" i="1" s="1"/>
  <c r="S1235" i="1" s="1"/>
  <c r="S1236" i="1" s="1"/>
  <c r="S1237" i="1" s="1"/>
  <c r="S1238" i="1" s="1"/>
  <c r="S1239" i="1" s="1"/>
  <c r="S1240" i="1" s="1"/>
  <c r="S1241" i="1" s="1"/>
  <c r="S1242" i="1" s="1"/>
  <c r="S1243" i="1" s="1"/>
  <c r="S1244" i="1" s="1"/>
  <c r="S1245" i="1" s="1"/>
  <c r="S1246" i="1" s="1"/>
  <c r="S1247" i="1" s="1"/>
  <c r="S1248" i="1" s="1"/>
  <c r="S1249" i="1" s="1"/>
  <c r="S1250" i="1" s="1"/>
  <c r="C2199" i="7" l="1"/>
  <c r="A2200" i="7" s="1"/>
  <c r="B2199" i="7"/>
  <c r="D2199" i="7" s="1"/>
  <c r="A2204" i="1"/>
  <c r="A2204" i="4" s="1"/>
  <c r="Y2204" i="1"/>
  <c r="B2205" i="1"/>
  <c r="S1251" i="1"/>
  <c r="S1252" i="1" s="1"/>
  <c r="S1253" i="1" s="1"/>
  <c r="S1254" i="1" s="1"/>
  <c r="S1255" i="1" s="1"/>
  <c r="S1256" i="1" s="1"/>
  <c r="S1257" i="1" s="1"/>
  <c r="S1258" i="1" s="1"/>
  <c r="S1259" i="1" s="1"/>
  <c r="S1260" i="1" s="1"/>
  <c r="S1261" i="1" s="1"/>
  <c r="S1262" i="1" s="1"/>
  <c r="S1263" i="1" s="1"/>
  <c r="S1264" i="1" s="1"/>
  <c r="S1265" i="1" s="1"/>
  <c r="S1266" i="1" s="1"/>
  <c r="S1267" i="1" s="1"/>
  <c r="S1268" i="1" s="1"/>
  <c r="S1269" i="1" s="1"/>
  <c r="S1270" i="1" s="1"/>
  <c r="S1271" i="1" s="1"/>
  <c r="S1272" i="1" s="1"/>
  <c r="S1273" i="1" s="1"/>
  <c r="S1274" i="1" s="1"/>
  <c r="S1275" i="1" s="1"/>
  <c r="S1276" i="1" s="1"/>
  <c r="S1277" i="1" s="1"/>
  <c r="S1278" i="1" s="1"/>
  <c r="S1279" i="1" s="1"/>
  <c r="S1280" i="1" s="1"/>
  <c r="S1281" i="1" s="1"/>
  <c r="S1282" i="1" s="1"/>
  <c r="S1283" i="1" s="1"/>
  <c r="C2200" i="7" l="1"/>
  <c r="A2201" i="7" s="1"/>
  <c r="B2200" i="7"/>
  <c r="D2200" i="7" s="1"/>
  <c r="Y2205" i="1"/>
  <c r="A2205" i="1"/>
  <c r="A2205" i="4" s="1"/>
  <c r="B2206" i="1"/>
  <c r="S1284" i="1"/>
  <c r="S1285" i="1" s="1"/>
  <c r="S1286" i="1" s="1"/>
  <c r="S1287" i="1" s="1"/>
  <c r="S1288" i="1" s="1"/>
  <c r="S1289" i="1" s="1"/>
  <c r="S1290" i="1" s="1"/>
  <c r="S1291" i="1" s="1"/>
  <c r="S1292" i="1" s="1"/>
  <c r="S1293" i="1" s="1"/>
  <c r="S1294" i="1" s="1"/>
  <c r="S1295" i="1" s="1"/>
  <c r="S1296" i="1" s="1"/>
  <c r="S1297" i="1" s="1"/>
  <c r="S1298" i="1" s="1"/>
  <c r="S1299" i="1" s="1"/>
  <c r="S1300" i="1" s="1"/>
  <c r="S1301" i="1" s="1"/>
  <c r="S1302" i="1" s="1"/>
  <c r="S1303" i="1" s="1"/>
  <c r="S1304" i="1" s="1"/>
  <c r="S1305" i="1" s="1"/>
  <c r="S1306" i="1" s="1"/>
  <c r="S1307" i="1" s="1"/>
  <c r="S1308" i="1" s="1"/>
  <c r="S1309" i="1" s="1"/>
  <c r="S1310" i="1" s="1"/>
  <c r="S1311" i="1" s="1"/>
  <c r="S1312" i="1" s="1"/>
  <c r="S1313" i="1" s="1"/>
  <c r="S1314" i="1" s="1"/>
  <c r="S1315" i="1" s="1"/>
  <c r="S1316" i="1" s="1"/>
  <c r="S1317" i="1" s="1"/>
  <c r="S1318" i="1" s="1"/>
  <c r="S1319" i="1" s="1"/>
  <c r="S1320" i="1" s="1"/>
  <c r="S1321" i="1" s="1"/>
  <c r="S1322" i="1" s="1"/>
  <c r="S1323" i="1" s="1"/>
  <c r="S1324" i="1" s="1"/>
  <c r="S1325" i="1" s="1"/>
  <c r="S1326" i="1" s="1"/>
  <c r="S1327" i="1" s="1"/>
  <c r="S1328" i="1" s="1"/>
  <c r="S1329" i="1" s="1"/>
  <c r="S1330" i="1" s="1"/>
  <c r="S1331" i="1" s="1"/>
  <c r="S1332" i="1" s="1"/>
  <c r="S1333" i="1" s="1"/>
  <c r="S1334" i="1" s="1"/>
  <c r="S1335" i="1" s="1"/>
  <c r="S1336" i="1" s="1"/>
  <c r="S1337" i="1" s="1"/>
  <c r="S1338" i="1" s="1"/>
  <c r="S1339" i="1" s="1"/>
  <c r="S1340" i="1" s="1"/>
  <c r="E155" i="9"/>
  <c r="D155" i="9"/>
  <c r="E156" i="9"/>
  <c r="E154" i="9"/>
  <c r="D156" i="9"/>
  <c r="D154" i="9"/>
  <c r="E153" i="9"/>
  <c r="D153" i="9"/>
  <c r="C2201" i="7" l="1"/>
  <c r="A2202" i="7" s="1"/>
  <c r="B2201" i="7"/>
  <c r="D2201" i="7" s="1"/>
  <c r="A2206" i="1"/>
  <c r="A2206" i="4" s="1"/>
  <c r="Y2206" i="1"/>
  <c r="B2207" i="1"/>
  <c r="F156" i="9"/>
  <c r="F155" i="9"/>
  <c r="F153" i="9"/>
  <c r="F154" i="9"/>
  <c r="S1341" i="1"/>
  <c r="C2202" i="7" l="1"/>
  <c r="A2203" i="7" s="1"/>
  <c r="B2202" i="7"/>
  <c r="D2202" i="7" s="1"/>
  <c r="A2207" i="1"/>
  <c r="A2207" i="4" s="1"/>
  <c r="B2208" i="1"/>
  <c r="Y2207" i="1"/>
  <c r="S1342" i="1"/>
  <c r="C2203" i="7" l="1"/>
  <c r="A2204" i="7" s="1"/>
  <c r="B2203" i="7"/>
  <c r="D2203" i="7" s="1"/>
  <c r="A2208" i="1"/>
  <c r="A2208" i="4" s="1"/>
  <c r="Y2208" i="1"/>
  <c r="B2209" i="1"/>
  <c r="S1343" i="1"/>
  <c r="C2204" i="7" l="1"/>
  <c r="A2205" i="7" s="1"/>
  <c r="B2204" i="7"/>
  <c r="D2204" i="7" s="1"/>
  <c r="Y2209" i="1"/>
  <c r="A2209" i="1"/>
  <c r="A2209" i="4" s="1"/>
  <c r="B2210" i="1"/>
  <c r="S1344" i="1"/>
  <c r="C2205" i="7" l="1"/>
  <c r="A2206" i="7" s="1"/>
  <c r="B2205" i="7"/>
  <c r="D2205" i="7" s="1"/>
  <c r="Y2210" i="1"/>
  <c r="A2210" i="1"/>
  <c r="A2210" i="4" s="1"/>
  <c r="B2211" i="1"/>
  <c r="S1345" i="1"/>
  <c r="C2206" i="7" l="1"/>
  <c r="A2207" i="7" s="1"/>
  <c r="B2206" i="7"/>
  <c r="D2206" i="7" s="1"/>
  <c r="Y2211" i="1"/>
  <c r="B2212" i="1"/>
  <c r="A2211" i="1"/>
  <c r="A2211" i="4" s="1"/>
  <c r="S1346" i="1"/>
  <c r="C2207" i="7" l="1"/>
  <c r="A2208" i="7" s="1"/>
  <c r="B2207" i="7"/>
  <c r="D2207" i="7" s="1"/>
  <c r="Y2212" i="1"/>
  <c r="B2213" i="1"/>
  <c r="A2212" i="1"/>
  <c r="A2212" i="4" s="1"/>
  <c r="S1347" i="1"/>
  <c r="C2208" i="7" l="1"/>
  <c r="A2209" i="7" s="1"/>
  <c r="B2208" i="7"/>
  <c r="D2208" i="7" s="1"/>
  <c r="A2213" i="1"/>
  <c r="A2213" i="4" s="1"/>
  <c r="Y2213" i="1"/>
  <c r="B2214" i="1"/>
  <c r="S1348" i="1"/>
  <c r="C2209" i="7" l="1"/>
  <c r="A2210" i="7" s="1"/>
  <c r="B2209" i="7"/>
  <c r="D2209" i="7" s="1"/>
  <c r="A2214" i="1"/>
  <c r="A2214" i="4" s="1"/>
  <c r="Y2214" i="1"/>
  <c r="B2215" i="1"/>
  <c r="S1349" i="1"/>
  <c r="C2210" i="7" l="1"/>
  <c r="A2211" i="7" s="1"/>
  <c r="B2210" i="7"/>
  <c r="D2210" i="7" s="1"/>
  <c r="A2215" i="1"/>
  <c r="A2215" i="4" s="1"/>
  <c r="B2216" i="1"/>
  <c r="Y2215" i="1"/>
  <c r="S1350" i="1"/>
  <c r="C2211" i="7" l="1"/>
  <c r="A2212" i="7" s="1"/>
  <c r="B2211" i="7"/>
  <c r="D2211" i="7" s="1"/>
  <c r="A2216" i="1"/>
  <c r="A2216" i="4" s="1"/>
  <c r="B2217" i="1"/>
  <c r="Y2216" i="1"/>
  <c r="S1351" i="1"/>
  <c r="C2212" i="7" l="1"/>
  <c r="A2213" i="7" s="1"/>
  <c r="B2212" i="7"/>
  <c r="D2212" i="7" s="1"/>
  <c r="Y2217" i="1"/>
  <c r="B2218" i="1"/>
  <c r="A2217" i="1"/>
  <c r="A2217" i="4" s="1"/>
  <c r="S1352" i="1"/>
  <c r="C2213" i="7" l="1"/>
  <c r="A2214" i="7" s="1"/>
  <c r="B2213" i="7"/>
  <c r="D2213" i="7" s="1"/>
  <c r="Y2218" i="1"/>
  <c r="B2219" i="1"/>
  <c r="A2218" i="1"/>
  <c r="A2218" i="4" s="1"/>
  <c r="S1353" i="1"/>
  <c r="C2214" i="7" l="1"/>
  <c r="A2215" i="7" s="1"/>
  <c r="B2214" i="7"/>
  <c r="D2214" i="7" s="1"/>
  <c r="A2219" i="1"/>
  <c r="A2219" i="4" s="1"/>
  <c r="Y2219" i="1"/>
  <c r="B2220" i="1"/>
  <c r="S1354" i="1"/>
  <c r="C2215" i="7" l="1"/>
  <c r="A2216" i="7" s="1"/>
  <c r="B2215" i="7"/>
  <c r="D2215" i="7" s="1"/>
  <c r="B2221" i="1"/>
  <c r="A2220" i="1"/>
  <c r="A2220" i="4" s="1"/>
  <c r="Y2220" i="1"/>
  <c r="S1355" i="1"/>
  <c r="C2216" i="7" l="1"/>
  <c r="A2217" i="7" s="1"/>
  <c r="B2216" i="7"/>
  <c r="D2216" i="7" s="1"/>
  <c r="Y2221" i="1"/>
  <c r="A2221" i="1"/>
  <c r="A2221" i="4" s="1"/>
  <c r="B2222" i="1"/>
  <c r="S1356" i="1"/>
  <c r="C2217" i="7" l="1"/>
  <c r="A2218" i="7" s="1"/>
  <c r="B2217" i="7"/>
  <c r="D2217" i="7" s="1"/>
  <c r="Y2222" i="1"/>
  <c r="A2222" i="1"/>
  <c r="A2222" i="4" s="1"/>
  <c r="B2223" i="1"/>
  <c r="S1357" i="1"/>
  <c r="C2218" i="7" l="1"/>
  <c r="A2219" i="7" s="1"/>
  <c r="B2218" i="7"/>
  <c r="D2218" i="7" s="1"/>
  <c r="Y2223" i="1"/>
  <c r="A2223" i="1"/>
  <c r="A2223" i="4" s="1"/>
  <c r="B2224" i="1"/>
  <c r="S1358" i="1"/>
  <c r="C2219" i="7" l="1"/>
  <c r="A2220" i="7" s="1"/>
  <c r="B2219" i="7"/>
  <c r="D2219" i="7" s="1"/>
  <c r="Y2224" i="1"/>
  <c r="A2224" i="1"/>
  <c r="A2224" i="4" s="1"/>
  <c r="B2225" i="1"/>
  <c r="S1359" i="1"/>
  <c r="C2220" i="7" l="1"/>
  <c r="A2221" i="7" s="1"/>
  <c r="B2220" i="7"/>
  <c r="D2220" i="7" s="1"/>
  <c r="A2225" i="1"/>
  <c r="A2225" i="4" s="1"/>
  <c r="B2226" i="1"/>
  <c r="Y2225" i="1"/>
  <c r="S1360" i="1"/>
  <c r="C2221" i="7" l="1"/>
  <c r="A2222" i="7" s="1"/>
  <c r="B2221" i="7"/>
  <c r="D2221" i="7" s="1"/>
  <c r="A2226" i="1"/>
  <c r="A2226" i="4" s="1"/>
  <c r="B2227" i="1"/>
  <c r="Y2226" i="1"/>
  <c r="S1361" i="1"/>
  <c r="C2222" i="7" l="1"/>
  <c r="A2223" i="7" s="1"/>
  <c r="B2222" i="7"/>
  <c r="D2222" i="7" s="1"/>
  <c r="A2227" i="1"/>
  <c r="A2227" i="4" s="1"/>
  <c r="B2228" i="1"/>
  <c r="Y2227" i="1"/>
  <c r="S1362" i="1"/>
  <c r="C2223" i="7" l="1"/>
  <c r="A2224" i="7" s="1"/>
  <c r="B2223" i="7"/>
  <c r="D2223" i="7" s="1"/>
  <c r="Y2228" i="1"/>
  <c r="A2228" i="1"/>
  <c r="A2228" i="4" s="1"/>
  <c r="B2229" i="1"/>
  <c r="S1363" i="1"/>
  <c r="C2224" i="7" l="1"/>
  <c r="A2225" i="7" s="1"/>
  <c r="B2224" i="7"/>
  <c r="D2224" i="7" s="1"/>
  <c r="Y2229" i="1"/>
  <c r="B2230" i="1"/>
  <c r="A2229" i="1"/>
  <c r="A2229" i="4" s="1"/>
  <c r="S1364" i="1"/>
  <c r="S1365" i="1" s="1"/>
  <c r="S1366" i="1" s="1"/>
  <c r="S1367" i="1" s="1"/>
  <c r="S1368" i="1" s="1"/>
  <c r="S1369" i="1" s="1"/>
  <c r="S1370" i="1" s="1"/>
  <c r="S1371" i="1" s="1"/>
  <c r="S1372" i="1" s="1"/>
  <c r="S1373" i="1" s="1"/>
  <c r="S1374" i="1" s="1"/>
  <c r="S1375" i="1" s="1"/>
  <c r="S1376" i="1" s="1"/>
  <c r="S1377" i="1" s="1"/>
  <c r="S1378" i="1" s="1"/>
  <c r="S1379" i="1" s="1"/>
  <c r="S1380" i="1" s="1"/>
  <c r="S1381" i="1" s="1"/>
  <c r="S1382" i="1" s="1"/>
  <c r="S1383" i="1" s="1"/>
  <c r="S1384" i="1" s="1"/>
  <c r="S1385" i="1" s="1"/>
  <c r="S1386" i="1" s="1"/>
  <c r="S1387" i="1" s="1"/>
  <c r="S1388" i="1" s="1"/>
  <c r="S1389" i="1" s="1"/>
  <c r="S1390" i="1" s="1"/>
  <c r="S1391" i="1" s="1"/>
  <c r="S1392" i="1" s="1"/>
  <c r="S1393" i="1" s="1"/>
  <c r="S1394" i="1" s="1"/>
  <c r="S1395" i="1" s="1"/>
  <c r="S1396" i="1" s="1"/>
  <c r="S1397" i="1" s="1"/>
  <c r="S1398" i="1" s="1"/>
  <c r="S1399" i="1" s="1"/>
  <c r="S1400" i="1" s="1"/>
  <c r="S1401" i="1" s="1"/>
  <c r="S1402" i="1" s="1"/>
  <c r="S1403" i="1" s="1"/>
  <c r="S1404" i="1" s="1"/>
  <c r="S1405" i="1" s="1"/>
  <c r="S1406" i="1" s="1"/>
  <c r="S1407" i="1" s="1"/>
  <c r="S1408" i="1" s="1"/>
  <c r="S1409" i="1" s="1"/>
  <c r="S1410" i="1" s="1"/>
  <c r="S1411" i="1" s="1"/>
  <c r="S1412" i="1" s="1"/>
  <c r="S1413" i="1" s="1"/>
  <c r="S1414" i="1" s="1"/>
  <c r="S1415" i="1" s="1"/>
  <c r="S1416" i="1" s="1"/>
  <c r="S1417" i="1" s="1"/>
  <c r="S1418" i="1" s="1"/>
  <c r="S1419" i="1" s="1"/>
  <c r="S1420" i="1" s="1"/>
  <c r="S1421" i="1" s="1"/>
  <c r="S1422" i="1" s="1"/>
  <c r="S1423" i="1" s="1"/>
  <c r="S1424" i="1" s="1"/>
  <c r="S1425" i="1" s="1"/>
  <c r="S1426" i="1" s="1"/>
  <c r="S1427" i="1" s="1"/>
  <c r="S1428" i="1" s="1"/>
  <c r="S1429" i="1" s="1"/>
  <c r="S1430" i="1" s="1"/>
  <c r="S1431" i="1" s="1"/>
  <c r="S1432" i="1" s="1"/>
  <c r="S1433" i="1" s="1"/>
  <c r="S1434" i="1" s="1"/>
  <c r="S1435" i="1" s="1"/>
  <c r="S1436" i="1" s="1"/>
  <c r="S1437" i="1" s="1"/>
  <c r="S1438" i="1" s="1"/>
  <c r="S1439" i="1" s="1"/>
  <c r="S1440" i="1" s="1"/>
  <c r="S1441" i="1" s="1"/>
  <c r="S1442" i="1" s="1"/>
  <c r="S1443" i="1" s="1"/>
  <c r="S1444" i="1" s="1"/>
  <c r="S1445" i="1" s="1"/>
  <c r="S1446" i="1" s="1"/>
  <c r="S1447" i="1" s="1"/>
  <c r="S1448" i="1" s="1"/>
  <c r="S1449" i="1" s="1"/>
  <c r="S1450" i="1" s="1"/>
  <c r="S1451" i="1" s="1"/>
  <c r="S1452" i="1" s="1"/>
  <c r="S1453" i="1" s="1"/>
  <c r="S1454" i="1" s="1"/>
  <c r="S1455" i="1" s="1"/>
  <c r="S1456" i="1" s="1"/>
  <c r="S1457" i="1" s="1"/>
  <c r="S1458" i="1" s="1"/>
  <c r="S1459" i="1" s="1"/>
  <c r="S1460" i="1" s="1"/>
  <c r="S1461" i="1" s="1"/>
  <c r="S1462" i="1" s="1"/>
  <c r="S1463" i="1" s="1"/>
  <c r="S1464" i="1" s="1"/>
  <c r="S1465" i="1" s="1"/>
  <c r="S1466" i="1" s="1"/>
  <c r="S1467" i="1" s="1"/>
  <c r="S1468" i="1" s="1"/>
  <c r="S1469" i="1" s="1"/>
  <c r="S1470" i="1" s="1"/>
  <c r="S1471" i="1" s="1"/>
  <c r="S1472" i="1" s="1"/>
  <c r="S1473" i="1" s="1"/>
  <c r="S1474" i="1" s="1"/>
  <c r="S1475" i="1" s="1"/>
  <c r="S1476" i="1" s="1"/>
  <c r="S1477" i="1" s="1"/>
  <c r="S1478" i="1" s="1"/>
  <c r="S1479" i="1" s="1"/>
  <c r="S1480" i="1" s="1"/>
  <c r="S1481" i="1" s="1"/>
  <c r="S1482" i="1" s="1"/>
  <c r="S1483" i="1" s="1"/>
  <c r="S1484" i="1" s="1"/>
  <c r="S1485" i="1" s="1"/>
  <c r="S1486" i="1" s="1"/>
  <c r="S1487" i="1" s="1"/>
  <c r="S1488" i="1" s="1"/>
  <c r="S1489" i="1" s="1"/>
  <c r="S1490" i="1" s="1"/>
  <c r="S1491" i="1" s="1"/>
  <c r="S1492" i="1" s="1"/>
  <c r="S1493" i="1" s="1"/>
  <c r="S1494" i="1" s="1"/>
  <c r="S1495" i="1" s="1"/>
  <c r="S1496" i="1" s="1"/>
  <c r="S1497" i="1" s="1"/>
  <c r="S1498" i="1" s="1"/>
  <c r="S1499" i="1" s="1"/>
  <c r="S1500" i="1" s="1"/>
  <c r="S1501" i="1" s="1"/>
  <c r="S1502" i="1" s="1"/>
  <c r="S1503" i="1" s="1"/>
  <c r="S1504" i="1" s="1"/>
  <c r="S1505" i="1" s="1"/>
  <c r="S1506" i="1" s="1"/>
  <c r="S1507" i="1" s="1"/>
  <c r="S1508" i="1" s="1"/>
  <c r="S1509" i="1" s="1"/>
  <c r="S1510" i="1" s="1"/>
  <c r="S1511" i="1" s="1"/>
  <c r="S1512" i="1" s="1"/>
  <c r="S1513" i="1" s="1"/>
  <c r="S1514" i="1" s="1"/>
  <c r="S1515" i="1" s="1"/>
  <c r="S1516" i="1" s="1"/>
  <c r="S1517" i="1" s="1"/>
  <c r="S1518" i="1" s="1"/>
  <c r="S1519" i="1" s="1"/>
  <c r="S1520" i="1" s="1"/>
  <c r="S1521" i="1" s="1"/>
  <c r="S1522" i="1" s="1"/>
  <c r="S1523" i="1" s="1"/>
  <c r="S1524" i="1" s="1"/>
  <c r="S1525" i="1" s="1"/>
  <c r="S1526" i="1" s="1"/>
  <c r="S1527" i="1" s="1"/>
  <c r="S1528" i="1" s="1"/>
  <c r="S1529" i="1" s="1"/>
  <c r="S1530" i="1" s="1"/>
  <c r="S1531" i="1" s="1"/>
  <c r="S1532" i="1" s="1"/>
  <c r="S1533" i="1" s="1"/>
  <c r="S1534" i="1" s="1"/>
  <c r="S1535" i="1" s="1"/>
  <c r="S1536" i="1" s="1"/>
  <c r="S1537" i="1" s="1"/>
  <c r="S1538" i="1" s="1"/>
  <c r="S1539" i="1" s="1"/>
  <c r="S1540" i="1" s="1"/>
  <c r="S1541" i="1" s="1"/>
  <c r="S1542" i="1" s="1"/>
  <c r="S1543" i="1" s="1"/>
  <c r="S1544" i="1" s="1"/>
  <c r="S1545" i="1" s="1"/>
  <c r="S1546" i="1" s="1"/>
  <c r="S1547" i="1" s="1"/>
  <c r="S1548" i="1" s="1"/>
  <c r="S1549" i="1" s="1"/>
  <c r="S1550" i="1" s="1"/>
  <c r="S1551" i="1" s="1"/>
  <c r="S1552" i="1" s="1"/>
  <c r="S1553" i="1" s="1"/>
  <c r="S1554" i="1" s="1"/>
  <c r="S1555" i="1" s="1"/>
  <c r="S1556" i="1" s="1"/>
  <c r="S1557" i="1" s="1"/>
  <c r="S1558" i="1" s="1"/>
  <c r="S1559" i="1" s="1"/>
  <c r="S1560" i="1" s="1"/>
  <c r="S1561" i="1" s="1"/>
  <c r="S1562" i="1" s="1"/>
  <c r="S1563" i="1" s="1"/>
  <c r="S1564" i="1" s="1"/>
  <c r="S1565" i="1" s="1"/>
  <c r="S1566" i="1" s="1"/>
  <c r="S1567" i="1" s="1"/>
  <c r="S1568" i="1" s="1"/>
  <c r="S1569" i="1" s="1"/>
  <c r="S1570" i="1" s="1"/>
  <c r="S1571" i="1" s="1"/>
  <c r="S1572" i="1" s="1"/>
  <c r="S1573" i="1" s="1"/>
  <c r="S1574" i="1" s="1"/>
  <c r="S1575" i="1" s="1"/>
  <c r="S1576" i="1" s="1"/>
  <c r="S1577" i="1" s="1"/>
  <c r="S1578" i="1" s="1"/>
  <c r="S1579" i="1" s="1"/>
  <c r="S1580" i="1" s="1"/>
  <c r="S1581" i="1" s="1"/>
  <c r="S1582" i="1" s="1"/>
  <c r="S1583" i="1" s="1"/>
  <c r="S1584" i="1" s="1"/>
  <c r="S1585" i="1" s="1"/>
  <c r="S1586" i="1" s="1"/>
  <c r="S1587" i="1" s="1"/>
  <c r="S1588" i="1" s="1"/>
  <c r="S1589" i="1" s="1"/>
  <c r="S1590" i="1" s="1"/>
  <c r="S1591" i="1" s="1"/>
  <c r="S1592" i="1" s="1"/>
  <c r="S1593" i="1" s="1"/>
  <c r="S1594" i="1" s="1"/>
  <c r="S1595" i="1" s="1"/>
  <c r="S1596" i="1" s="1"/>
  <c r="S1597" i="1" s="1"/>
  <c r="S1598" i="1" s="1"/>
  <c r="S1599" i="1" s="1"/>
  <c r="S1600" i="1" s="1"/>
  <c r="S1601" i="1" s="1"/>
  <c r="S1602" i="1" s="1"/>
  <c r="S1603" i="1" s="1"/>
  <c r="S1604" i="1" s="1"/>
  <c r="S1605" i="1" s="1"/>
  <c r="S1606" i="1" s="1"/>
  <c r="S1607" i="1" s="1"/>
  <c r="S1608" i="1" s="1"/>
  <c r="S1609" i="1" s="1"/>
  <c r="S1610" i="1" s="1"/>
  <c r="S1611" i="1" s="1"/>
  <c r="S1612" i="1" s="1"/>
  <c r="S1613" i="1" s="1"/>
  <c r="S1614" i="1" s="1"/>
  <c r="S1615" i="1" s="1"/>
  <c r="S1616" i="1" s="1"/>
  <c r="S1617" i="1" s="1"/>
  <c r="S1618" i="1" s="1"/>
  <c r="S1619" i="1" s="1"/>
  <c r="S1620" i="1" s="1"/>
  <c r="S1621" i="1" s="1"/>
  <c r="S1622" i="1" s="1"/>
  <c r="S1623" i="1" s="1"/>
  <c r="S1624" i="1" s="1"/>
  <c r="S1625" i="1" s="1"/>
  <c r="S1626" i="1" s="1"/>
  <c r="S1627" i="1" s="1"/>
  <c r="S1628" i="1" s="1"/>
  <c r="S1629" i="1" s="1"/>
  <c r="S1630" i="1" s="1"/>
  <c r="S1631" i="1" s="1"/>
  <c r="S1632" i="1" s="1"/>
  <c r="S1633" i="1" s="1"/>
  <c r="S1634" i="1" s="1"/>
  <c r="S1635" i="1" s="1"/>
  <c r="S1636" i="1" s="1"/>
  <c r="S1637" i="1" s="1"/>
  <c r="S1638" i="1" s="1"/>
  <c r="S1639" i="1" s="1"/>
  <c r="S1640" i="1" s="1"/>
  <c r="S1641" i="1" s="1"/>
  <c r="S1642" i="1" s="1"/>
  <c r="S1643" i="1" s="1"/>
  <c r="S1644" i="1" s="1"/>
  <c r="S1645" i="1" s="1"/>
  <c r="S1646" i="1" s="1"/>
  <c r="S1647" i="1" s="1"/>
  <c r="S1648" i="1" s="1"/>
  <c r="S1649" i="1" s="1"/>
  <c r="S1650" i="1" s="1"/>
  <c r="S1651" i="1" s="1"/>
  <c r="S1652" i="1" s="1"/>
  <c r="S1653" i="1" s="1"/>
  <c r="S1654" i="1" s="1"/>
  <c r="S1655" i="1" s="1"/>
  <c r="S1656" i="1" s="1"/>
  <c r="S1657" i="1" s="1"/>
  <c r="S1658" i="1" s="1"/>
  <c r="S1659" i="1" s="1"/>
  <c r="S1660" i="1" s="1"/>
  <c r="S1661" i="1" s="1"/>
  <c r="S1662" i="1" s="1"/>
  <c r="S1663" i="1" s="1"/>
  <c r="S1664" i="1" s="1"/>
  <c r="S1665" i="1" s="1"/>
  <c r="S1666" i="1" s="1"/>
  <c r="S1667" i="1" s="1"/>
  <c r="S1668" i="1" s="1"/>
  <c r="S1669" i="1" s="1"/>
  <c r="S1670" i="1" s="1"/>
  <c r="S1671" i="1" s="1"/>
  <c r="S1672" i="1" s="1"/>
  <c r="S1673" i="1" s="1"/>
  <c r="S1674" i="1" s="1"/>
  <c r="S1675" i="1" s="1"/>
  <c r="S1676" i="1" s="1"/>
  <c r="S1677" i="1" s="1"/>
  <c r="S1678" i="1" s="1"/>
  <c r="S1679" i="1" s="1"/>
  <c r="S1680" i="1" s="1"/>
  <c r="S1681" i="1" s="1"/>
  <c r="S1682" i="1" s="1"/>
  <c r="S1683" i="1" s="1"/>
  <c r="S1684" i="1" s="1"/>
  <c r="S1685" i="1" s="1"/>
  <c r="S1686" i="1" s="1"/>
  <c r="S1687" i="1" s="1"/>
  <c r="S1688" i="1" s="1"/>
  <c r="S1689" i="1" s="1"/>
  <c r="S1690" i="1" s="1"/>
  <c r="S1691" i="1" s="1"/>
  <c r="S1692" i="1" s="1"/>
  <c r="S1693" i="1" s="1"/>
  <c r="S1694" i="1" s="1"/>
  <c r="S1695" i="1" s="1"/>
  <c r="S1696" i="1" s="1"/>
  <c r="S1697" i="1" s="1"/>
  <c r="S1698" i="1" s="1"/>
  <c r="S1699" i="1" s="1"/>
  <c r="S1700" i="1" s="1"/>
  <c r="S1701" i="1" s="1"/>
  <c r="S1702" i="1" s="1"/>
  <c r="S1703" i="1" s="1"/>
  <c r="S1704" i="1" s="1"/>
  <c r="S1705" i="1" s="1"/>
  <c r="S1706" i="1" s="1"/>
  <c r="S1707" i="1" s="1"/>
  <c r="S1708" i="1" s="1"/>
  <c r="S1709" i="1" s="1"/>
  <c r="S1710" i="1" s="1"/>
  <c r="S1711" i="1" s="1"/>
  <c r="S1712" i="1" s="1"/>
  <c r="S1713" i="1" s="1"/>
  <c r="S1714" i="1" s="1"/>
  <c r="S1715" i="1" s="1"/>
  <c r="S1716" i="1" s="1"/>
  <c r="S1717" i="1" s="1"/>
  <c r="S1718" i="1" s="1"/>
  <c r="S1719" i="1" s="1"/>
  <c r="S1720" i="1" s="1"/>
  <c r="S1721" i="1" s="1"/>
  <c r="S1722" i="1" s="1"/>
  <c r="S1723" i="1" s="1"/>
  <c r="S1724" i="1" s="1"/>
  <c r="S1725" i="1" s="1"/>
  <c r="S1726" i="1" s="1"/>
  <c r="S1727" i="1" s="1"/>
  <c r="S1728" i="1" s="1"/>
  <c r="S1729" i="1" s="1"/>
  <c r="S1730" i="1" s="1"/>
  <c r="S1731" i="1" s="1"/>
  <c r="S1732" i="1" s="1"/>
  <c r="S1733" i="1" s="1"/>
  <c r="S1734" i="1" s="1"/>
  <c r="S1735" i="1" s="1"/>
  <c r="S1736" i="1" s="1"/>
  <c r="S1737" i="1" s="1"/>
  <c r="S1738" i="1" s="1"/>
  <c r="S1739" i="1" s="1"/>
  <c r="S1740" i="1" s="1"/>
  <c r="S1741" i="1" s="1"/>
  <c r="S1742" i="1" s="1"/>
  <c r="S1743" i="1" s="1"/>
  <c r="S1744" i="1" s="1"/>
  <c r="S1745" i="1" s="1"/>
  <c r="S1746" i="1" s="1"/>
  <c r="S1747" i="1" s="1"/>
  <c r="S1748" i="1" s="1"/>
  <c r="S1749" i="1" s="1"/>
  <c r="S1750" i="1" s="1"/>
  <c r="S1751" i="1" s="1"/>
  <c r="S1752" i="1" s="1"/>
  <c r="S1753" i="1" s="1"/>
  <c r="S1754" i="1" s="1"/>
  <c r="S1755" i="1" s="1"/>
  <c r="S1756" i="1" s="1"/>
  <c r="S1757" i="1" s="1"/>
  <c r="S1758" i="1" s="1"/>
  <c r="S1759" i="1" s="1"/>
  <c r="S1760" i="1" s="1"/>
  <c r="S1761" i="1" s="1"/>
  <c r="S1762" i="1" s="1"/>
  <c r="S1763" i="1" s="1"/>
  <c r="S1764" i="1" s="1"/>
  <c r="S1765" i="1" s="1"/>
  <c r="C2225" i="7" l="1"/>
  <c r="A2226" i="7" s="1"/>
  <c r="B2225" i="7"/>
  <c r="D2225" i="7" s="1"/>
  <c r="A2230" i="1"/>
  <c r="A2230" i="4" s="1"/>
  <c r="Y2230" i="1"/>
  <c r="B2231" i="1"/>
  <c r="S1766" i="1"/>
  <c r="S1767" i="1" s="1"/>
  <c r="S1768" i="1" s="1"/>
  <c r="S1769" i="1" s="1"/>
  <c r="S1770" i="1" s="1"/>
  <c r="S1771" i="1" s="1"/>
  <c r="S1772" i="1" s="1"/>
  <c r="S1773" i="1" s="1"/>
  <c r="S1774" i="1" s="1"/>
  <c r="S1775" i="1" s="1"/>
  <c r="S1776" i="1" s="1"/>
  <c r="S1777" i="1" s="1"/>
  <c r="S1778" i="1" s="1"/>
  <c r="S1779" i="1" s="1"/>
  <c r="S1780" i="1" s="1"/>
  <c r="E316" i="9"/>
  <c r="D316" i="9"/>
  <c r="C2226" i="7" l="1"/>
  <c r="A2227" i="7" s="1"/>
  <c r="B2226" i="7"/>
  <c r="D2226" i="7" s="1"/>
  <c r="S1781" i="1"/>
  <c r="S1782" i="1" s="1"/>
  <c r="S1783" i="1" s="1"/>
  <c r="S1784" i="1" s="1"/>
  <c r="S1785" i="1" s="1"/>
  <c r="S1786" i="1" s="1"/>
  <c r="S1787" i="1" s="1"/>
  <c r="S1788" i="1" s="1"/>
  <c r="S1789" i="1" s="1"/>
  <c r="S1790" i="1" s="1"/>
  <c r="S1791" i="1" s="1"/>
  <c r="S1792" i="1" s="1"/>
  <c r="S1793" i="1" s="1"/>
  <c r="S1794" i="1" s="1"/>
  <c r="S1797" i="1"/>
  <c r="S1798" i="1" s="1"/>
  <c r="S1799" i="1" s="1"/>
  <c r="S1800" i="1" s="1"/>
  <c r="S1801" i="1" s="1"/>
  <c r="S1802" i="1" s="1"/>
  <c r="S1803" i="1" s="1"/>
  <c r="S1804" i="1" s="1"/>
  <c r="S1805" i="1" s="1"/>
  <c r="S1806" i="1" s="1"/>
  <c r="S1807" i="1" s="1"/>
  <c r="S1808" i="1" s="1"/>
  <c r="S1809" i="1" s="1"/>
  <c r="S1810" i="1" s="1"/>
  <c r="S1811" i="1" s="1"/>
  <c r="S1812" i="1" s="1"/>
  <c r="Y2231" i="1"/>
  <c r="B2232" i="1"/>
  <c r="A2231" i="1"/>
  <c r="A2231" i="4" s="1"/>
  <c r="S1795" i="1"/>
  <c r="S1796" i="1"/>
  <c r="I337" i="9"/>
  <c r="Q337" i="9" s="1"/>
  <c r="K337" i="9" s="1"/>
  <c r="F316" i="9"/>
  <c r="L261" i="9"/>
  <c r="I248" i="9"/>
  <c r="L242" i="9"/>
  <c r="I289" i="9"/>
  <c r="J165" i="9"/>
  <c r="I220" i="9"/>
  <c r="I231" i="9"/>
  <c r="J164" i="9"/>
  <c r="I264" i="9"/>
  <c r="J245" i="9"/>
  <c r="I224" i="9"/>
  <c r="I295" i="9"/>
  <c r="I239" i="9"/>
  <c r="I274" i="9"/>
  <c r="L157" i="9"/>
  <c r="I186" i="9"/>
  <c r="J271" i="9"/>
  <c r="I210" i="9"/>
  <c r="J194" i="9"/>
  <c r="I176" i="9"/>
  <c r="L233" i="9"/>
  <c r="I284" i="9"/>
  <c r="I217" i="9"/>
  <c r="J246" i="9"/>
  <c r="J273" i="9"/>
  <c r="I241" i="9"/>
  <c r="L155" i="9"/>
  <c r="L270" i="9"/>
  <c r="J180" i="9"/>
  <c r="L168" i="9"/>
  <c r="L258" i="9"/>
  <c r="I276" i="9"/>
  <c r="I265" i="9"/>
  <c r="J238" i="9"/>
  <c r="J211" i="9"/>
  <c r="J247" i="9"/>
  <c r="I228" i="9"/>
  <c r="I194" i="9"/>
  <c r="I175" i="9"/>
  <c r="J282" i="9"/>
  <c r="I232" i="9"/>
  <c r="J223" i="9"/>
  <c r="J182" i="9"/>
  <c r="L275" i="9"/>
  <c r="I155" i="9"/>
  <c r="J261" i="9"/>
  <c r="I161" i="9"/>
  <c r="I273" i="9"/>
  <c r="L217" i="9"/>
  <c r="J225" i="9"/>
  <c r="I196" i="9"/>
  <c r="I193" i="9"/>
  <c r="J201" i="9"/>
  <c r="L188" i="9"/>
  <c r="I221" i="9"/>
  <c r="L152" i="9"/>
  <c r="L203" i="9"/>
  <c r="J236" i="9"/>
  <c r="I260" i="9"/>
  <c r="L173" i="9"/>
  <c r="I209" i="9"/>
  <c r="L202" i="9"/>
  <c r="J240" i="9"/>
  <c r="I158" i="9"/>
  <c r="I258" i="9"/>
  <c r="I277" i="9"/>
  <c r="I238" i="9"/>
  <c r="L278" i="9"/>
  <c r="L260" i="9"/>
  <c r="J297" i="9"/>
  <c r="J221" i="9"/>
  <c r="J183" i="9"/>
  <c r="L154" i="9"/>
  <c r="L231" i="9"/>
  <c r="I280" i="9"/>
  <c r="J208" i="9"/>
  <c r="J153" i="9"/>
  <c r="J229" i="9"/>
  <c r="I233" i="9"/>
  <c r="L265" i="9"/>
  <c r="L297" i="9"/>
  <c r="L288" i="9"/>
  <c r="I172" i="9"/>
  <c r="J252" i="9"/>
  <c r="J181" i="9"/>
  <c r="I287" i="9"/>
  <c r="I283" i="9"/>
  <c r="L269" i="9"/>
  <c r="J193" i="9"/>
  <c r="L212" i="9"/>
  <c r="L161" i="9"/>
  <c r="L227" i="9"/>
  <c r="I222" i="9"/>
  <c r="I208" i="9"/>
  <c r="L264" i="9"/>
  <c r="J256" i="9"/>
  <c r="I253" i="9"/>
  <c r="I251" i="9"/>
  <c r="J151" i="9"/>
  <c r="L267" i="9"/>
  <c r="J254" i="9"/>
  <c r="I187" i="9"/>
  <c r="J244" i="9"/>
  <c r="L181" i="9"/>
  <c r="I227" i="9"/>
  <c r="J197" i="9"/>
  <c r="L185" i="9"/>
  <c r="I229" i="9"/>
  <c r="J161" i="9"/>
  <c r="J270" i="9"/>
  <c r="I167" i="9"/>
  <c r="J231" i="9"/>
  <c r="I245" i="9"/>
  <c r="L223" i="9"/>
  <c r="L220" i="9"/>
  <c r="L213" i="9"/>
  <c r="J277" i="9"/>
  <c r="L238" i="9"/>
  <c r="L170" i="9"/>
  <c r="L180" i="9"/>
  <c r="J220" i="9"/>
  <c r="I198" i="9"/>
  <c r="J255" i="9"/>
  <c r="J242" i="9"/>
  <c r="I173" i="9"/>
  <c r="J275" i="9"/>
  <c r="J154" i="9"/>
  <c r="J260" i="9"/>
  <c r="J159" i="9"/>
  <c r="J235" i="9"/>
  <c r="J210" i="9"/>
  <c r="I288" i="9"/>
  <c r="I223" i="9"/>
  <c r="I267" i="9"/>
  <c r="I269" i="9"/>
  <c r="L250" i="9"/>
  <c r="L286" i="9"/>
  <c r="L204" i="9"/>
  <c r="I290" i="9"/>
  <c r="I240" i="9"/>
  <c r="L200" i="9"/>
  <c r="L293" i="9"/>
  <c r="I244" i="9"/>
  <c r="J166" i="9"/>
  <c r="J157" i="9"/>
  <c r="I192" i="9"/>
  <c r="J281" i="9"/>
  <c r="I191" i="9"/>
  <c r="L245" i="9"/>
  <c r="J294" i="9"/>
  <c r="J227" i="9"/>
  <c r="I216" i="9"/>
  <c r="J265" i="9"/>
  <c r="J233" i="9"/>
  <c r="J239" i="9"/>
  <c r="L224" i="9"/>
  <c r="J162" i="9"/>
  <c r="L179" i="9"/>
  <c r="J295" i="9"/>
  <c r="I298" i="9"/>
  <c r="L184" i="9"/>
  <c r="J172" i="9"/>
  <c r="J262" i="9"/>
  <c r="I182" i="9"/>
  <c r="I165" i="9"/>
  <c r="I213" i="9"/>
  <c r="L277" i="9"/>
  <c r="L159" i="9"/>
  <c r="I205" i="9"/>
  <c r="L195" i="9"/>
  <c r="I157" i="9"/>
  <c r="I234" i="9"/>
  <c r="J276" i="9"/>
  <c r="I237" i="9"/>
  <c r="L280" i="9"/>
  <c r="L165" i="9"/>
  <c r="I243" i="9"/>
  <c r="I199" i="9"/>
  <c r="J243" i="9"/>
  <c r="J269" i="9"/>
  <c r="L151" i="9"/>
  <c r="J286" i="9"/>
  <c r="L214" i="9"/>
  <c r="J184" i="9"/>
  <c r="J185" i="9"/>
  <c r="I272" i="9"/>
  <c r="I296" i="9"/>
  <c r="I257" i="9"/>
  <c r="L221" i="9"/>
  <c r="L209" i="9"/>
  <c r="J296" i="9"/>
  <c r="J257" i="9"/>
  <c r="J267" i="9"/>
  <c r="L225" i="9"/>
  <c r="L257" i="9"/>
  <c r="J207" i="9"/>
  <c r="I278" i="9"/>
  <c r="L210" i="9"/>
  <c r="L291" i="9"/>
  <c r="I250" i="9"/>
  <c r="J175" i="9"/>
  <c r="J152" i="9"/>
  <c r="J195" i="9"/>
  <c r="J187" i="9"/>
  <c r="I203" i="9"/>
  <c r="L259" i="9"/>
  <c r="I246" i="9"/>
  <c r="L218" i="9"/>
  <c r="I254" i="9"/>
  <c r="J178" i="9"/>
  <c r="I212" i="9"/>
  <c r="L232" i="9"/>
  <c r="I226" i="9"/>
  <c r="L226" i="9"/>
  <c r="J288" i="9"/>
  <c r="L229" i="9"/>
  <c r="L239" i="9"/>
  <c r="L253" i="9"/>
  <c r="J249" i="9"/>
  <c r="L287" i="9"/>
  <c r="I286" i="9"/>
  <c r="J285" i="9"/>
  <c r="I285" i="9"/>
  <c r="I185" i="9"/>
  <c r="L276" i="9"/>
  <c r="L290" i="9"/>
  <c r="I297" i="9"/>
  <c r="I195" i="9"/>
  <c r="I249" i="9"/>
  <c r="J203" i="9"/>
  <c r="L197" i="9"/>
  <c r="J274" i="9"/>
  <c r="L235" i="9"/>
  <c r="I206" i="9"/>
  <c r="L292" i="9"/>
  <c r="I151" i="9"/>
  <c r="J293" i="9"/>
  <c r="J248" i="9"/>
  <c r="J258" i="9"/>
  <c r="J263" i="9"/>
  <c r="I270" i="9"/>
  <c r="L274" i="9"/>
  <c r="I282" i="9"/>
  <c r="L256" i="9"/>
  <c r="I162" i="9"/>
  <c r="L248" i="9"/>
  <c r="L205" i="9"/>
  <c r="J186" i="9"/>
  <c r="L190" i="9"/>
  <c r="L182" i="9"/>
  <c r="J218" i="9"/>
  <c r="I252" i="9"/>
  <c r="J189" i="9"/>
  <c r="I153" i="9"/>
  <c r="J266" i="9"/>
  <c r="L162" i="9"/>
  <c r="I299" i="9"/>
  <c r="J228" i="9"/>
  <c r="J214" i="9"/>
  <c r="J234" i="9"/>
  <c r="J174" i="9"/>
  <c r="I200" i="9"/>
  <c r="J226" i="9"/>
  <c r="I202" i="9"/>
  <c r="L198" i="9"/>
  <c r="J237" i="9"/>
  <c r="J163" i="9"/>
  <c r="L266" i="9"/>
  <c r="L211" i="9"/>
  <c r="I170" i="9"/>
  <c r="I201" i="9"/>
  <c r="I268" i="9"/>
  <c r="I281" i="9"/>
  <c r="L295" i="9"/>
  <c r="J259" i="9"/>
  <c r="J264" i="9"/>
  <c r="J199" i="9"/>
  <c r="J200" i="9"/>
  <c r="I218" i="9"/>
  <c r="I164" i="9"/>
  <c r="L272" i="9"/>
  <c r="J204" i="9"/>
  <c r="J170" i="9"/>
  <c r="L192" i="9"/>
  <c r="I247" i="9"/>
  <c r="I215" i="9"/>
  <c r="L196" i="9"/>
  <c r="J198" i="9"/>
  <c r="J167" i="9"/>
  <c r="J278" i="9"/>
  <c r="J213" i="9"/>
  <c r="I160" i="9"/>
  <c r="L191" i="9"/>
  <c r="I236" i="9"/>
  <c r="J177" i="9"/>
  <c r="J284" i="9"/>
  <c r="I225" i="9"/>
  <c r="J190" i="9"/>
  <c r="I207" i="9"/>
  <c r="I279" i="9"/>
  <c r="J173" i="9"/>
  <c r="I171" i="9"/>
  <c r="L284" i="9"/>
  <c r="I266" i="9"/>
  <c r="J272" i="9"/>
  <c r="J217" i="9"/>
  <c r="J176" i="9"/>
  <c r="L285" i="9"/>
  <c r="I152" i="9"/>
  <c r="J216" i="9"/>
  <c r="I292" i="9"/>
  <c r="J289" i="9"/>
  <c r="L228" i="9"/>
  <c r="J250" i="9"/>
  <c r="J179" i="9"/>
  <c r="I184" i="9"/>
  <c r="L246" i="9"/>
  <c r="J215" i="9"/>
  <c r="J253" i="9"/>
  <c r="I183" i="9"/>
  <c r="I159" i="9"/>
  <c r="J191" i="9"/>
  <c r="L164" i="9"/>
  <c r="J222" i="9"/>
  <c r="J251" i="9"/>
  <c r="J299" i="9"/>
  <c r="J290" i="9"/>
  <c r="J171" i="9"/>
  <c r="I204" i="9"/>
  <c r="I156" i="9"/>
  <c r="I197" i="9"/>
  <c r="I259" i="9"/>
  <c r="J292" i="9"/>
  <c r="I293" i="9"/>
  <c r="L279" i="9"/>
  <c r="I188" i="9"/>
  <c r="I219" i="9"/>
  <c r="I242" i="9"/>
  <c r="L175" i="9"/>
  <c r="L194" i="9"/>
  <c r="J280" i="9"/>
  <c r="L298" i="9"/>
  <c r="L283" i="9"/>
  <c r="I163" i="9"/>
  <c r="I294" i="9"/>
  <c r="J155" i="9"/>
  <c r="L172" i="9"/>
  <c r="J291" i="9"/>
  <c r="I255" i="9"/>
  <c r="L167" i="9"/>
  <c r="L244" i="9"/>
  <c r="J188" i="9"/>
  <c r="L183" i="9"/>
  <c r="J241" i="9"/>
  <c r="L236" i="9"/>
  <c r="J224" i="9"/>
  <c r="L281" i="9"/>
  <c r="I154" i="9"/>
  <c r="J279" i="9"/>
  <c r="J192" i="9"/>
  <c r="L262" i="9"/>
  <c r="L230" i="9"/>
  <c r="I179" i="9"/>
  <c r="L294" i="9"/>
  <c r="J168" i="9"/>
  <c r="L206" i="9"/>
  <c r="J219" i="9"/>
  <c r="L251" i="9"/>
  <c r="I261" i="9"/>
  <c r="J205" i="9"/>
  <c r="J209" i="9"/>
  <c r="J160" i="9"/>
  <c r="I190" i="9"/>
  <c r="I214" i="9"/>
  <c r="L234" i="9"/>
  <c r="I271" i="9"/>
  <c r="J158" i="9"/>
  <c r="I211" i="9"/>
  <c r="I166" i="9"/>
  <c r="L273" i="9"/>
  <c r="J298" i="9"/>
  <c r="L296" i="9"/>
  <c r="L177" i="9"/>
  <c r="L247" i="9"/>
  <c r="L153" i="9"/>
  <c r="I181" i="9"/>
  <c r="L271" i="9"/>
  <c r="L186" i="9"/>
  <c r="L255" i="9"/>
  <c r="L215" i="9"/>
  <c r="I275" i="9"/>
  <c r="L263" i="9"/>
  <c r="I174" i="9"/>
  <c r="L299" i="9"/>
  <c r="J212" i="9"/>
  <c r="J230" i="9"/>
  <c r="I256" i="9"/>
  <c r="J232" i="9"/>
  <c r="L163" i="9"/>
  <c r="J202" i="9"/>
  <c r="L160" i="9"/>
  <c r="L201" i="9"/>
  <c r="L282" i="9"/>
  <c r="L176" i="9"/>
  <c r="L169" i="9"/>
  <c r="I230" i="9"/>
  <c r="J196" i="9"/>
  <c r="L249" i="9"/>
  <c r="L222" i="9"/>
  <c r="I177" i="9"/>
  <c r="L237" i="9"/>
  <c r="I235" i="9"/>
  <c r="L199" i="9"/>
  <c r="I189" i="9"/>
  <c r="I262" i="9"/>
  <c r="I180" i="9"/>
  <c r="I291" i="9"/>
  <c r="L240" i="9"/>
  <c r="I263" i="9"/>
  <c r="L243" i="9"/>
  <c r="L189" i="9"/>
  <c r="L219" i="9"/>
  <c r="L252" i="9"/>
  <c r="L208" i="9"/>
  <c r="L156" i="9"/>
  <c r="L207" i="9"/>
  <c r="L171" i="9"/>
  <c r="J287" i="9"/>
  <c r="L268" i="9"/>
  <c r="L166" i="9"/>
  <c r="L254" i="9"/>
  <c r="L216" i="9"/>
  <c r="L187" i="9"/>
  <c r="J169" i="9"/>
  <c r="L193" i="9"/>
  <c r="J283" i="9"/>
  <c r="I178" i="9"/>
  <c r="L289" i="9"/>
  <c r="J268" i="9"/>
  <c r="I168" i="9"/>
  <c r="L158" i="9"/>
  <c r="I169" i="9"/>
  <c r="J206" i="9"/>
  <c r="L241" i="9"/>
  <c r="L174" i="9"/>
  <c r="L178" i="9"/>
  <c r="J156" i="9"/>
  <c r="L300" i="9"/>
  <c r="J300" i="9"/>
  <c r="L301" i="9"/>
  <c r="I300" i="9"/>
  <c r="J301" i="9"/>
  <c r="I301" i="9"/>
  <c r="J302" i="9"/>
  <c r="I302" i="9"/>
  <c r="L302" i="9"/>
  <c r="L303" i="9"/>
  <c r="I303" i="9"/>
  <c r="J303" i="9"/>
  <c r="L327" i="9"/>
  <c r="L304" i="9"/>
  <c r="I327" i="9"/>
  <c r="I304" i="9"/>
  <c r="L307" i="9"/>
  <c r="L305" i="9"/>
  <c r="I324" i="9"/>
  <c r="J305" i="9"/>
  <c r="I305" i="9"/>
  <c r="L308" i="9"/>
  <c r="J307" i="9"/>
  <c r="J326" i="9"/>
  <c r="J311" i="9"/>
  <c r="L315" i="9"/>
  <c r="I308" i="9"/>
  <c r="I316" i="9"/>
  <c r="J304" i="9"/>
  <c r="I307" i="9"/>
  <c r="I306" i="9"/>
  <c r="J317" i="9"/>
  <c r="J338" i="9"/>
  <c r="I326" i="9"/>
  <c r="L334" i="9"/>
  <c r="J306" i="9"/>
  <c r="I330" i="9"/>
  <c r="L323" i="9"/>
  <c r="L314" i="9"/>
  <c r="L322" i="9"/>
  <c r="L331" i="9"/>
  <c r="J308" i="9"/>
  <c r="I334" i="9"/>
  <c r="J321" i="9"/>
  <c r="I323" i="9"/>
  <c r="I329" i="9"/>
  <c r="L306" i="9"/>
  <c r="I322" i="9"/>
  <c r="J336" i="9"/>
  <c r="L319" i="9"/>
  <c r="I333" i="9"/>
  <c r="J319" i="9"/>
  <c r="L316" i="9"/>
  <c r="I331" i="9"/>
  <c r="I312" i="9"/>
  <c r="J333" i="9"/>
  <c r="J318" i="9"/>
  <c r="J340" i="9"/>
  <c r="I320" i="9"/>
  <c r="L326" i="9"/>
  <c r="L317" i="9"/>
  <c r="I318" i="9"/>
  <c r="J334" i="9"/>
  <c r="L310" i="9"/>
  <c r="J328" i="9"/>
  <c r="L309" i="9"/>
  <c r="J329" i="9"/>
  <c r="J310" i="9"/>
  <c r="I311" i="9"/>
  <c r="L339" i="9"/>
  <c r="L337" i="9"/>
  <c r="I317" i="9"/>
  <c r="J313" i="9"/>
  <c r="I325" i="9"/>
  <c r="L324" i="9"/>
  <c r="J327" i="9"/>
  <c r="L338" i="9"/>
  <c r="J322" i="9"/>
  <c r="J320" i="9"/>
  <c r="L336" i="9"/>
  <c r="I309" i="9"/>
  <c r="L330" i="9"/>
  <c r="J331" i="9"/>
  <c r="J337" i="9"/>
  <c r="I315" i="9"/>
  <c r="I314" i="9"/>
  <c r="J323" i="9"/>
  <c r="I328" i="9"/>
  <c r="I332" i="9"/>
  <c r="L335" i="9"/>
  <c r="L333" i="9"/>
  <c r="L312" i="9"/>
  <c r="L321" i="9"/>
  <c r="J316" i="9"/>
  <c r="L325" i="9"/>
  <c r="L329" i="9"/>
  <c r="I319" i="9"/>
  <c r="L320" i="9"/>
  <c r="L311" i="9"/>
  <c r="I335" i="9"/>
  <c r="L313" i="9"/>
  <c r="J309" i="9"/>
  <c r="J335" i="9"/>
  <c r="J330" i="9"/>
  <c r="L332" i="9"/>
  <c r="J339" i="9"/>
  <c r="L318" i="9"/>
  <c r="I321" i="9"/>
  <c r="J332" i="9"/>
  <c r="J314" i="9"/>
  <c r="L328" i="9"/>
  <c r="I313" i="9"/>
  <c r="J315" i="9"/>
  <c r="J312" i="9"/>
  <c r="J325" i="9"/>
  <c r="I310" i="9"/>
  <c r="I336" i="9"/>
  <c r="L340" i="9"/>
  <c r="J324" i="9"/>
  <c r="J342" i="9"/>
  <c r="L341" i="9"/>
  <c r="L345" i="9"/>
  <c r="J347" i="9"/>
  <c r="L349" i="9"/>
  <c r="L344" i="9"/>
  <c r="J346" i="9"/>
  <c r="I347" i="9"/>
  <c r="J351" i="9"/>
  <c r="L351" i="9"/>
  <c r="I349" i="9"/>
  <c r="L347" i="9"/>
  <c r="J348" i="9"/>
  <c r="J345" i="9"/>
  <c r="I346" i="9"/>
  <c r="L350" i="9"/>
  <c r="J341" i="9"/>
  <c r="L342" i="9"/>
  <c r="I350" i="9"/>
  <c r="L343" i="9"/>
  <c r="L346" i="9"/>
  <c r="L348" i="9"/>
  <c r="J349" i="9"/>
  <c r="J344" i="9"/>
  <c r="J350" i="9"/>
  <c r="I348" i="9"/>
  <c r="S1813" i="1" l="1"/>
  <c r="S1814" i="1" s="1"/>
  <c r="S1815" i="1" s="1"/>
  <c r="S1816" i="1" s="1"/>
  <c r="S1817" i="1" s="1"/>
  <c r="S1818" i="1" s="1"/>
  <c r="S1819" i="1" s="1"/>
  <c r="S1820" i="1" s="1"/>
  <c r="S1821" i="1" s="1"/>
  <c r="S1822" i="1" s="1"/>
  <c r="S1823" i="1" s="1"/>
  <c r="S1824" i="1" s="1"/>
  <c r="S1825" i="1" s="1"/>
  <c r="S1826" i="1" s="1"/>
  <c r="S1827" i="1" s="1"/>
  <c r="S1828" i="1" s="1"/>
  <c r="S1829" i="1" s="1"/>
  <c r="S1830" i="1" s="1"/>
  <c r="S1831" i="1" s="1"/>
  <c r="S1832" i="1" s="1"/>
  <c r="S1833" i="1" s="1"/>
  <c r="S1834" i="1" s="1"/>
  <c r="S1835" i="1" s="1"/>
  <c r="S1836" i="1" s="1"/>
  <c r="S1837" i="1" s="1"/>
  <c r="S1838" i="1" s="1"/>
  <c r="S1839" i="1" s="1"/>
  <c r="S1840" i="1" s="1"/>
  <c r="S1841" i="1" s="1"/>
  <c r="S1842" i="1" s="1"/>
  <c r="S1843" i="1" s="1"/>
  <c r="S1844" i="1" s="1"/>
  <c r="S1845" i="1" s="1"/>
  <c r="S1846" i="1" s="1"/>
  <c r="S1847" i="1" s="1"/>
  <c r="S1848" i="1" s="1"/>
  <c r="S1849" i="1" s="1"/>
  <c r="S1850" i="1" s="1"/>
  <c r="S1851" i="1" s="1"/>
  <c r="S1852" i="1" s="1"/>
  <c r="S1853" i="1" s="1"/>
  <c r="S1854" i="1" s="1"/>
  <c r="S1855" i="1" s="1"/>
  <c r="S1856" i="1" s="1"/>
  <c r="S1857" i="1" s="1"/>
  <c r="S1858" i="1" s="1"/>
  <c r="S1859" i="1" s="1"/>
  <c r="S1860" i="1" s="1"/>
  <c r="S1861" i="1" s="1"/>
  <c r="S1862" i="1" s="1"/>
  <c r="S1863" i="1" s="1"/>
  <c r="S1864" i="1" s="1"/>
  <c r="S1865" i="1" s="1"/>
  <c r="S1866" i="1" s="1"/>
  <c r="S1867" i="1" s="1"/>
  <c r="S1868" i="1" s="1"/>
  <c r="S1869" i="1" s="1"/>
  <c r="S1870" i="1" s="1"/>
  <c r="S1871" i="1" s="1"/>
  <c r="S1872" i="1" s="1"/>
  <c r="S1873" i="1" s="1"/>
  <c r="S1874" i="1" s="1"/>
  <c r="S1875" i="1" s="1"/>
  <c r="S1876" i="1" s="1"/>
  <c r="S1877" i="1" s="1"/>
  <c r="S1878" i="1" s="1"/>
  <c r="S1879" i="1" s="1"/>
  <c r="S1880" i="1" s="1"/>
  <c r="S1881" i="1" s="1"/>
  <c r="S1882" i="1" s="1"/>
  <c r="S1883" i="1" s="1"/>
  <c r="S1884" i="1" s="1"/>
  <c r="S1885" i="1" s="1"/>
  <c r="S1886" i="1" s="1"/>
  <c r="S1887" i="1" s="1"/>
  <c r="S1888" i="1" s="1"/>
  <c r="S1889" i="1" s="1"/>
  <c r="S1890" i="1" s="1"/>
  <c r="S1891" i="1" s="1"/>
  <c r="S1892" i="1" s="1"/>
  <c r="S1893" i="1" s="1"/>
  <c r="S1894" i="1" s="1"/>
  <c r="S1895" i="1" s="1"/>
  <c r="S1896" i="1" s="1"/>
  <c r="S1897" i="1" s="1"/>
  <c r="S1898" i="1" s="1"/>
  <c r="S1899" i="1" s="1"/>
  <c r="S1900" i="1" s="1"/>
  <c r="S1901" i="1" s="1"/>
  <c r="S1902" i="1" s="1"/>
  <c r="S1903" i="1" s="1"/>
  <c r="S1904" i="1" s="1"/>
  <c r="S1905" i="1" s="1"/>
  <c r="S1906" i="1" s="1"/>
  <c r="S1907" i="1" s="1"/>
  <c r="S1908" i="1" s="1"/>
  <c r="S1909" i="1" s="1"/>
  <c r="S1910" i="1" s="1"/>
  <c r="S1911" i="1" s="1"/>
  <c r="S1912" i="1" s="1"/>
  <c r="S1913" i="1" s="1"/>
  <c r="S1914" i="1" s="1"/>
  <c r="S1915" i="1" s="1"/>
  <c r="S1916" i="1" s="1"/>
  <c r="S1917" i="1" s="1"/>
  <c r="S1918" i="1" s="1"/>
  <c r="S1919" i="1" s="1"/>
  <c r="S1920" i="1" s="1"/>
  <c r="S1921" i="1" s="1"/>
  <c r="S1922" i="1" s="1"/>
  <c r="S1923" i="1" s="1"/>
  <c r="S1924" i="1" s="1"/>
  <c r="S1925" i="1" s="1"/>
  <c r="S1926" i="1" s="1"/>
  <c r="S1927" i="1" s="1"/>
  <c r="S1928" i="1" s="1"/>
  <c r="S1929" i="1" s="1"/>
  <c r="S1932" i="1" s="1"/>
  <c r="S1933" i="1" s="1"/>
  <c r="S1934" i="1" s="1"/>
  <c r="S1935" i="1" s="1"/>
  <c r="S1936" i="1" s="1"/>
  <c r="S1937" i="1" s="1"/>
  <c r="S1938" i="1" s="1"/>
  <c r="S1939" i="1" s="1"/>
  <c r="S1940" i="1" s="1"/>
  <c r="S1941" i="1" s="1"/>
  <c r="S1942" i="1" s="1"/>
  <c r="S1943" i="1" s="1"/>
  <c r="S1944" i="1" s="1"/>
  <c r="S1945" i="1" s="1"/>
  <c r="S1946" i="1" s="1"/>
  <c r="S1947" i="1" s="1"/>
  <c r="S1948" i="1" s="1"/>
  <c r="S1949" i="1" s="1"/>
  <c r="S1950" i="1" s="1"/>
  <c r="S1951" i="1" s="1"/>
  <c r="S1952" i="1" s="1"/>
  <c r="S1953" i="1" s="1"/>
  <c r="S1954" i="1" s="1"/>
  <c r="S1955" i="1" s="1"/>
  <c r="S1956" i="1" s="1"/>
  <c r="S1957" i="1" s="1"/>
  <c r="S1958" i="1" s="1"/>
  <c r="S1959" i="1" s="1"/>
  <c r="S1960" i="1" s="1"/>
  <c r="S1961" i="1" s="1"/>
  <c r="S1962" i="1" s="1"/>
  <c r="S1963" i="1" s="1"/>
  <c r="S1964" i="1" s="1"/>
  <c r="S1965" i="1" s="1"/>
  <c r="S1966" i="1" s="1"/>
  <c r="S1967" i="1" s="1"/>
  <c r="S1968" i="1" s="1"/>
  <c r="S1969" i="1" s="1"/>
  <c r="S1970" i="1" s="1"/>
  <c r="S1971" i="1" s="1"/>
  <c r="S1972" i="1" s="1"/>
  <c r="S1973" i="1" s="1"/>
  <c r="S1974" i="1" s="1"/>
  <c r="S1975" i="1" s="1"/>
  <c r="S1976" i="1" s="1"/>
  <c r="S1977" i="1" s="1"/>
  <c r="S1978" i="1" s="1"/>
  <c r="S1979" i="1" s="1"/>
  <c r="S1980" i="1" s="1"/>
  <c r="S1981" i="1" s="1"/>
  <c r="S1982" i="1" s="1"/>
  <c r="S1983" i="1" s="1"/>
  <c r="S1984" i="1" s="1"/>
  <c r="S1985" i="1" s="1"/>
  <c r="S1986" i="1" s="1"/>
  <c r="S1987" i="1" s="1"/>
  <c r="S1988" i="1" s="1"/>
  <c r="S1989" i="1" s="1"/>
  <c r="S1990" i="1" s="1"/>
  <c r="S1991" i="1" s="1"/>
  <c r="S1992" i="1" s="1"/>
  <c r="S1993" i="1" s="1"/>
  <c r="S1994" i="1" s="1"/>
  <c r="S1995" i="1" s="1"/>
  <c r="S1996" i="1" s="1"/>
  <c r="S1997" i="1" s="1"/>
  <c r="S1998" i="1" s="1"/>
  <c r="S1999" i="1" s="1"/>
  <c r="S2000" i="1" s="1"/>
  <c r="S2001" i="1" s="1"/>
  <c r="S2002" i="1" s="1"/>
  <c r="S2003" i="1" s="1"/>
  <c r="S2004" i="1" s="1"/>
  <c r="S2005" i="1" s="1"/>
  <c r="S2006" i="1" s="1"/>
  <c r="S2007" i="1" s="1"/>
  <c r="S2008" i="1" s="1"/>
  <c r="S2009" i="1" s="1"/>
  <c r="S2010" i="1" s="1"/>
  <c r="S2011" i="1" s="1"/>
  <c r="S2012" i="1" s="1"/>
  <c r="S2013" i="1" s="1"/>
  <c r="S2014" i="1" s="1"/>
  <c r="S2015" i="1" s="1"/>
  <c r="S2016" i="1" s="1"/>
  <c r="S2017" i="1" s="1"/>
  <c r="S2018" i="1" s="1"/>
  <c r="S2019" i="1" s="1"/>
  <c r="S2020" i="1" s="1"/>
  <c r="S2021" i="1" s="1"/>
  <c r="S2022" i="1" s="1"/>
  <c r="S2023" i="1" s="1"/>
  <c r="S2024" i="1" s="1"/>
  <c r="S2025" i="1" s="1"/>
  <c r="S2026" i="1" s="1"/>
  <c r="S2027" i="1" s="1"/>
  <c r="S2028" i="1" s="1"/>
  <c r="S2029" i="1" s="1"/>
  <c r="S2030" i="1" s="1"/>
  <c r="S2031" i="1" s="1"/>
  <c r="S2032" i="1" s="1"/>
  <c r="S2033" i="1" s="1"/>
  <c r="S2034" i="1" s="1"/>
  <c r="S2035" i="1" s="1"/>
  <c r="S2036" i="1" s="1"/>
  <c r="S2037" i="1" s="1"/>
  <c r="S2038" i="1" s="1"/>
  <c r="S2039" i="1" s="1"/>
  <c r="S2040" i="1" s="1"/>
  <c r="S2041" i="1" s="1"/>
  <c r="S2042" i="1" s="1"/>
  <c r="S2043" i="1" s="1"/>
  <c r="S2044" i="1" s="1"/>
  <c r="S2045" i="1" s="1"/>
  <c r="S2046" i="1" s="1"/>
  <c r="S2047" i="1" s="1"/>
  <c r="S2048" i="1" s="1"/>
  <c r="S2049" i="1" s="1"/>
  <c r="S2050" i="1" s="1"/>
  <c r="S2051" i="1" s="1"/>
  <c r="S2052" i="1" s="1"/>
  <c r="S2053" i="1" s="1"/>
  <c r="S2054" i="1" s="1"/>
  <c r="S2055" i="1" s="1"/>
  <c r="S2056" i="1" s="1"/>
  <c r="S2057" i="1" s="1"/>
  <c r="S2058" i="1" s="1"/>
  <c r="S2059" i="1" s="1"/>
  <c r="S2060" i="1" s="1"/>
  <c r="S2061" i="1" s="1"/>
  <c r="S2062" i="1" s="1"/>
  <c r="S2063" i="1" s="1"/>
  <c r="S2064" i="1" s="1"/>
  <c r="S2065" i="1" s="1"/>
  <c r="S2066" i="1" s="1"/>
  <c r="S2067" i="1" s="1"/>
  <c r="S2068" i="1" s="1"/>
  <c r="S2069" i="1" s="1"/>
  <c r="S2070" i="1" s="1"/>
  <c r="S2071" i="1" s="1"/>
  <c r="S2072" i="1" s="1"/>
  <c r="S2073" i="1" s="1"/>
  <c r="S2074" i="1" s="1"/>
  <c r="S2075" i="1" s="1"/>
  <c r="S2076" i="1" s="1"/>
  <c r="S2077" i="1" s="1"/>
  <c r="S2078" i="1" s="1"/>
  <c r="S2079" i="1" s="1"/>
  <c r="S2080" i="1" s="1"/>
  <c r="S2081" i="1" s="1"/>
  <c r="S2082" i="1" s="1"/>
  <c r="S2083" i="1" s="1"/>
  <c r="S2084" i="1" s="1"/>
  <c r="S2085" i="1" s="1"/>
  <c r="S2086" i="1" s="1"/>
  <c r="S2087" i="1" s="1"/>
  <c r="S2088" i="1" s="1"/>
  <c r="S2089" i="1" s="1"/>
  <c r="S2090" i="1" s="1"/>
  <c r="S2091" i="1" s="1"/>
  <c r="S2092" i="1" s="1"/>
  <c r="S2093" i="1" s="1"/>
  <c r="S2094" i="1" s="1"/>
  <c r="S2095" i="1" s="1"/>
  <c r="S2096" i="1" s="1"/>
  <c r="S2097" i="1" s="1"/>
  <c r="S2098" i="1" s="1"/>
  <c r="S2099" i="1" s="1"/>
  <c r="S2100" i="1" s="1"/>
  <c r="S2101" i="1" s="1"/>
  <c r="S2102" i="1" s="1"/>
  <c r="S2103" i="1" s="1"/>
  <c r="S2104" i="1" s="1"/>
  <c r="S2105" i="1" s="1"/>
  <c r="S2106" i="1" s="1"/>
  <c r="S2107" i="1" s="1"/>
  <c r="S2108" i="1" s="1"/>
  <c r="S2109" i="1" s="1"/>
  <c r="S2110" i="1" s="1"/>
  <c r="S2111" i="1" s="1"/>
  <c r="S2112" i="1" s="1"/>
  <c r="S2113" i="1" s="1"/>
  <c r="S2114" i="1" s="1"/>
  <c r="S2115" i="1" s="1"/>
  <c r="S2116" i="1" s="1"/>
  <c r="S2117" i="1" s="1"/>
  <c r="S2118" i="1" s="1"/>
  <c r="S2119" i="1" s="1"/>
  <c r="S2120" i="1" s="1"/>
  <c r="S2121" i="1" s="1"/>
  <c r="S2122" i="1" s="1"/>
  <c r="S2123" i="1" s="1"/>
  <c r="S2124" i="1" s="1"/>
  <c r="S2125" i="1" s="1"/>
  <c r="S2126" i="1" s="1"/>
  <c r="S2127" i="1" s="1"/>
  <c r="S2128" i="1" s="1"/>
  <c r="S2129" i="1" s="1"/>
  <c r="S2130" i="1" s="1"/>
  <c r="S2131" i="1" s="1"/>
  <c r="S2132" i="1" s="1"/>
  <c r="S2133" i="1" s="1"/>
  <c r="S2134" i="1" s="1"/>
  <c r="S2135" i="1" s="1"/>
  <c r="S2136" i="1" s="1"/>
  <c r="S2137" i="1" s="1"/>
  <c r="S2138" i="1" s="1"/>
  <c r="S2139" i="1" s="1"/>
  <c r="S2140" i="1" s="1"/>
  <c r="S2141" i="1" s="1"/>
  <c r="S2142" i="1" s="1"/>
  <c r="S2143" i="1" s="1"/>
  <c r="S2144" i="1" s="1"/>
  <c r="S2145" i="1" s="1"/>
  <c r="S2146" i="1" s="1"/>
  <c r="S2147" i="1" s="1"/>
  <c r="S2148" i="1" s="1"/>
  <c r="S2149" i="1" s="1"/>
  <c r="S2150" i="1" s="1"/>
  <c r="S2151" i="1" s="1"/>
  <c r="S2152" i="1" s="1"/>
  <c r="S2153" i="1" s="1"/>
  <c r="S2154" i="1" s="1"/>
  <c r="S2155" i="1" s="1"/>
  <c r="S2156" i="1" s="1"/>
  <c r="S2157" i="1" s="1"/>
  <c r="S2158" i="1" s="1"/>
  <c r="S2159" i="1" s="1"/>
  <c r="S2160" i="1" s="1"/>
  <c r="S2161" i="1" s="1"/>
  <c r="S2162" i="1" s="1"/>
  <c r="S2163" i="1" s="1"/>
  <c r="S2164" i="1" s="1"/>
  <c r="S2165" i="1" s="1"/>
  <c r="S2166" i="1" s="1"/>
  <c r="S2167" i="1" s="1"/>
  <c r="S2168" i="1" s="1"/>
  <c r="S2169" i="1" s="1"/>
  <c r="S2170" i="1" s="1"/>
  <c r="S2171" i="1" s="1"/>
  <c r="S2172" i="1" s="1"/>
  <c r="S2173" i="1" s="1"/>
  <c r="S2174" i="1" s="1"/>
  <c r="S2175" i="1" s="1"/>
  <c r="S2176" i="1" s="1"/>
  <c r="S2177" i="1" s="1"/>
  <c r="S2178" i="1" s="1"/>
  <c r="S2179" i="1" s="1"/>
  <c r="S2180" i="1" s="1"/>
  <c r="S2181" i="1" s="1"/>
  <c r="S2182" i="1" s="1"/>
  <c r="S2183" i="1" s="1"/>
  <c r="S2184" i="1" s="1"/>
  <c r="S2185" i="1" s="1"/>
  <c r="S2186" i="1" s="1"/>
  <c r="S2187" i="1" s="1"/>
  <c r="S2188" i="1" s="1"/>
  <c r="S2189" i="1" s="1"/>
  <c r="S2190" i="1" s="1"/>
  <c r="S2191" i="1" s="1"/>
  <c r="S2192" i="1" s="1"/>
  <c r="S2193" i="1" s="1"/>
  <c r="S2194" i="1" s="1"/>
  <c r="S2195" i="1" s="1"/>
  <c r="S2196" i="1" s="1"/>
  <c r="S2197" i="1" s="1"/>
  <c r="S2198" i="1" s="1"/>
  <c r="S2199" i="1" s="1"/>
  <c r="S2200" i="1" s="1"/>
  <c r="S2201" i="1" s="1"/>
  <c r="S2202" i="1" s="1"/>
  <c r="S2203" i="1" s="1"/>
  <c r="S2204" i="1" s="1"/>
  <c r="S2205" i="1" s="1"/>
  <c r="S2206" i="1" s="1"/>
  <c r="S2207" i="1" s="1"/>
  <c r="S2208" i="1" s="1"/>
  <c r="S2209" i="1" s="1"/>
  <c r="S2210" i="1" s="1"/>
  <c r="S2211" i="1" s="1"/>
  <c r="S2212" i="1" s="1"/>
  <c r="S2213" i="1" s="1"/>
  <c r="S2214" i="1" s="1"/>
  <c r="S2215" i="1" s="1"/>
  <c r="S2216" i="1" s="1"/>
  <c r="S2217" i="1" s="1"/>
  <c r="S2218" i="1" s="1"/>
  <c r="S2219" i="1" s="1"/>
  <c r="S2220" i="1" s="1"/>
  <c r="S2221" i="1" s="1"/>
  <c r="S2222" i="1" s="1"/>
  <c r="S2223" i="1" s="1"/>
  <c r="S2224" i="1" s="1"/>
  <c r="S2225" i="1" s="1"/>
  <c r="S2226" i="1" s="1"/>
  <c r="S2227" i="1" s="1"/>
  <c r="S2228" i="1" s="1"/>
  <c r="S2229" i="1" s="1"/>
  <c r="S2230" i="1" s="1"/>
  <c r="S2231" i="1" s="1"/>
  <c r="S2232" i="1" s="1"/>
  <c r="S2233" i="1" s="1"/>
  <c r="S2234" i="1" s="1"/>
  <c r="S2235" i="1" s="1"/>
  <c r="S2236" i="1" s="1"/>
  <c r="S2237" i="1" s="1"/>
  <c r="S2238" i="1" s="1"/>
  <c r="S2239" i="1" s="1"/>
  <c r="S2240" i="1" s="1"/>
  <c r="S2241" i="1" s="1"/>
  <c r="S2242" i="1" s="1"/>
  <c r="S2243" i="1" s="1"/>
  <c r="S2244" i="1" s="1"/>
  <c r="S2245" i="1" s="1"/>
  <c r="S2246" i="1" s="1"/>
  <c r="S2247" i="1" s="1"/>
  <c r="S2248" i="1" s="1"/>
  <c r="S2249" i="1" s="1"/>
  <c r="S2250" i="1" s="1"/>
  <c r="S2251" i="1" s="1"/>
  <c r="S2252" i="1" s="1"/>
  <c r="S2253" i="1" s="1"/>
  <c r="S2254" i="1" s="1"/>
  <c r="S2255" i="1" s="1"/>
  <c r="S2256" i="1" s="1"/>
  <c r="S2257" i="1" s="1"/>
  <c r="S2258" i="1" s="1"/>
  <c r="S2259" i="1" s="1"/>
  <c r="S2260" i="1" s="1"/>
  <c r="S2261" i="1" s="1"/>
  <c r="S2262" i="1" s="1"/>
  <c r="S2263" i="1" s="1"/>
  <c r="S2264" i="1" s="1"/>
  <c r="S2265" i="1" s="1"/>
  <c r="S2266" i="1" s="1"/>
  <c r="S2267" i="1" s="1"/>
  <c r="S2268" i="1" s="1"/>
  <c r="S2269" i="1" s="1"/>
  <c r="S2270" i="1" s="1"/>
  <c r="S2271" i="1" s="1"/>
  <c r="S2272" i="1" s="1"/>
  <c r="S2273" i="1" s="1"/>
  <c r="S2274" i="1" s="1"/>
  <c r="S2275" i="1" s="1"/>
  <c r="C2227" i="7"/>
  <c r="A2228" i="7" s="1"/>
  <c r="B2227" i="7"/>
  <c r="D2227" i="7" s="1"/>
  <c r="Y2232" i="1"/>
  <c r="A2232" i="1"/>
  <c r="A2232" i="4" s="1"/>
  <c r="B2233" i="1"/>
  <c r="F7" i="9"/>
  <c r="D8" i="9"/>
  <c r="F8" i="9" s="1"/>
  <c r="E9" i="9"/>
  <c r="D9" i="9"/>
  <c r="E61" i="9"/>
  <c r="E38" i="9"/>
  <c r="E50" i="9"/>
  <c r="D64" i="9"/>
  <c r="D80" i="9"/>
  <c r="D18" i="9"/>
  <c r="D41" i="9"/>
  <c r="E22" i="9"/>
  <c r="D53" i="9"/>
  <c r="E87" i="9"/>
  <c r="E30" i="9"/>
  <c r="E27" i="9"/>
  <c r="E35" i="9"/>
  <c r="D54" i="9"/>
  <c r="E33" i="9"/>
  <c r="D52" i="9"/>
  <c r="E58" i="9"/>
  <c r="D36" i="9"/>
  <c r="E64" i="9"/>
  <c r="F64" i="9" s="1"/>
  <c r="E10" i="9"/>
  <c r="D27" i="9"/>
  <c r="E13" i="9"/>
  <c r="D30" i="9"/>
  <c r="D78" i="9"/>
  <c r="D82" i="9"/>
  <c r="D50" i="9"/>
  <c r="D25" i="9"/>
  <c r="E19" i="9"/>
  <c r="E37" i="9"/>
  <c r="D13" i="9"/>
  <c r="D55" i="9"/>
  <c r="D75" i="9"/>
  <c r="E15" i="9"/>
  <c r="D66" i="9"/>
  <c r="D68" i="9"/>
  <c r="D14" i="9"/>
  <c r="E84" i="9"/>
  <c r="D15" i="9"/>
  <c r="D76" i="9"/>
  <c r="E29" i="9"/>
  <c r="D29" i="9"/>
  <c r="D58" i="9"/>
  <c r="D19" i="9"/>
  <c r="D17" i="9"/>
  <c r="E73" i="9"/>
  <c r="E51" i="9"/>
  <c r="D43" i="9"/>
  <c r="D22" i="9"/>
  <c r="D23" i="9"/>
  <c r="D81" i="9"/>
  <c r="E55" i="9"/>
  <c r="E34" i="9"/>
  <c r="D28" i="9"/>
  <c r="D47" i="9"/>
  <c r="E70" i="9"/>
  <c r="E77" i="9"/>
  <c r="E39" i="9"/>
  <c r="E56" i="9"/>
  <c r="D79" i="9"/>
  <c r="D63" i="9"/>
  <c r="D67" i="9"/>
  <c r="D40" i="9"/>
  <c r="E43" i="9"/>
  <c r="E20" i="9"/>
  <c r="E80" i="9"/>
  <c r="F80" i="9" s="1"/>
  <c r="D48" i="9"/>
  <c r="E76" i="9"/>
  <c r="D61" i="9"/>
  <c r="E48" i="9"/>
  <c r="D32" i="9"/>
  <c r="E45" i="9"/>
  <c r="D70" i="9"/>
  <c r="D38" i="9"/>
  <c r="E47" i="9"/>
  <c r="D16" i="9"/>
  <c r="E72" i="9"/>
  <c r="E32" i="9"/>
  <c r="D85" i="9"/>
  <c r="E71" i="9"/>
  <c r="D87" i="9"/>
  <c r="E25" i="9"/>
  <c r="E86" i="9"/>
  <c r="D33" i="9"/>
  <c r="E44" i="9"/>
  <c r="D12" i="9"/>
  <c r="E23" i="9"/>
  <c r="F23" i="9" s="1"/>
  <c r="E28" i="9"/>
  <c r="E52" i="9"/>
  <c r="F52" i="9" s="1"/>
  <c r="D65" i="9"/>
  <c r="E62" i="9"/>
  <c r="D44" i="9"/>
  <c r="D49" i="9"/>
  <c r="D86" i="9"/>
  <c r="D42" i="9"/>
  <c r="E31" i="9"/>
  <c r="E85" i="9"/>
  <c r="E16" i="9"/>
  <c r="D71" i="9"/>
  <c r="E65" i="9"/>
  <c r="E24" i="9"/>
  <c r="D39" i="9"/>
  <c r="D31" i="9"/>
  <c r="E46" i="9"/>
  <c r="E60" i="9"/>
  <c r="D77" i="9"/>
  <c r="D84" i="9"/>
  <c r="E49" i="9"/>
  <c r="D20" i="9"/>
  <c r="E14" i="9"/>
  <c r="D26" i="9"/>
  <c r="D57" i="9"/>
  <c r="E83" i="9"/>
  <c r="E26" i="9"/>
  <c r="D24" i="9"/>
  <c r="E57" i="9"/>
  <c r="D72" i="9"/>
  <c r="E74" i="9"/>
  <c r="D35" i="9"/>
  <c r="E63" i="9"/>
  <c r="E81" i="9"/>
  <c r="E75" i="9"/>
  <c r="E42" i="9"/>
  <c r="D34" i="9"/>
  <c r="E53" i="9"/>
  <c r="F53" i="9" s="1"/>
  <c r="D74" i="9"/>
  <c r="D37" i="9"/>
  <c r="E41" i="9"/>
  <c r="F41" i="9" s="1"/>
  <c r="D56" i="9"/>
  <c r="D83" i="9"/>
  <c r="E79" i="9"/>
  <c r="E54" i="9"/>
  <c r="E69" i="9"/>
  <c r="D11" i="9"/>
  <c r="E78" i="9"/>
  <c r="D21" i="9"/>
  <c r="D10" i="9"/>
  <c r="E59" i="9"/>
  <c r="D62" i="9"/>
  <c r="E36" i="9"/>
  <c r="F36" i="9" s="1"/>
  <c r="E12" i="9"/>
  <c r="D60" i="9"/>
  <c r="E21" i="9"/>
  <c r="D51" i="9"/>
  <c r="E68" i="9"/>
  <c r="E66" i="9"/>
  <c r="E18" i="9"/>
  <c r="D69" i="9"/>
  <c r="E82" i="9"/>
  <c r="D46" i="9"/>
  <c r="E17" i="9"/>
  <c r="E11" i="9"/>
  <c r="D73" i="9"/>
  <c r="E40" i="9"/>
  <c r="E67" i="9"/>
  <c r="D45" i="9"/>
  <c r="D59" i="9"/>
  <c r="M337" i="9"/>
  <c r="H350" i="9"/>
  <c r="H349" i="9"/>
  <c r="H351" i="9"/>
  <c r="Q174" i="9"/>
  <c r="K174" i="9" s="1"/>
  <c r="M174" i="9"/>
  <c r="Q281" i="9"/>
  <c r="K281" i="9" s="1"/>
  <c r="M281" i="9"/>
  <c r="Q252" i="9"/>
  <c r="K252" i="9" s="1"/>
  <c r="M252" i="9"/>
  <c r="Q297" i="9"/>
  <c r="K297" i="9" s="1"/>
  <c r="M297" i="9"/>
  <c r="M209" i="9"/>
  <c r="Q209" i="9"/>
  <c r="K209" i="9" s="1"/>
  <c r="M274" i="9"/>
  <c r="Q274" i="9"/>
  <c r="K274" i="9" s="1"/>
  <c r="M278" i="9"/>
  <c r="Q278" i="9"/>
  <c r="K278" i="9" s="1"/>
  <c r="M178" i="9"/>
  <c r="Q178" i="9"/>
  <c r="K178" i="9" s="1"/>
  <c r="M244" i="9"/>
  <c r="Q244" i="9"/>
  <c r="K244" i="9" s="1"/>
  <c r="Q223" i="9"/>
  <c r="K223" i="9" s="1"/>
  <c r="M223" i="9"/>
  <c r="M222" i="9"/>
  <c r="Q222" i="9"/>
  <c r="K222" i="9" s="1"/>
  <c r="M239" i="9"/>
  <c r="Q239" i="9"/>
  <c r="K239" i="9" s="1"/>
  <c r="Q214" i="9"/>
  <c r="K214" i="9" s="1"/>
  <c r="M214" i="9"/>
  <c r="M219" i="9"/>
  <c r="Q219" i="9"/>
  <c r="K219" i="9" s="1"/>
  <c r="Q259" i="9"/>
  <c r="K259" i="9" s="1"/>
  <c r="M259" i="9"/>
  <c r="M159" i="9"/>
  <c r="Q159" i="9"/>
  <c r="K159" i="9" s="1"/>
  <c r="M247" i="9"/>
  <c r="Q247" i="9"/>
  <c r="K247" i="9" s="1"/>
  <c r="Q170" i="9"/>
  <c r="K170" i="9" s="1"/>
  <c r="M170" i="9"/>
  <c r="M202" i="9"/>
  <c r="Q202" i="9"/>
  <c r="K202" i="9" s="1"/>
  <c r="M185" i="9"/>
  <c r="Q185" i="9"/>
  <c r="K185" i="9" s="1"/>
  <c r="M233" i="9"/>
  <c r="Q233" i="9"/>
  <c r="K233" i="9" s="1"/>
  <c r="Q260" i="9"/>
  <c r="K260" i="9" s="1"/>
  <c r="M260" i="9"/>
  <c r="Q193" i="9"/>
  <c r="K193" i="9" s="1"/>
  <c r="M193" i="9"/>
  <c r="Q220" i="9"/>
  <c r="K220" i="9" s="1"/>
  <c r="M220" i="9"/>
  <c r="Q179" i="9"/>
  <c r="K179" i="9" s="1"/>
  <c r="M179" i="9"/>
  <c r="Q218" i="9"/>
  <c r="K218" i="9" s="1"/>
  <c r="M218" i="9"/>
  <c r="M268" i="9"/>
  <c r="Q268" i="9"/>
  <c r="K268" i="9" s="1"/>
  <c r="M208" i="9"/>
  <c r="Q208" i="9"/>
  <c r="K208" i="9" s="1"/>
  <c r="M207" i="9"/>
  <c r="Q207" i="9"/>
  <c r="K207" i="9" s="1"/>
  <c r="Q215" i="9"/>
  <c r="K215" i="9" s="1"/>
  <c r="M215" i="9"/>
  <c r="Q253" i="9"/>
  <c r="K253" i="9" s="1"/>
  <c r="M253" i="9"/>
  <c r="M287" i="9"/>
  <c r="Q287" i="9"/>
  <c r="K287" i="9" s="1"/>
  <c r="M265" i="9"/>
  <c r="Q265" i="9"/>
  <c r="K265" i="9" s="1"/>
  <c r="Q176" i="9"/>
  <c r="K176" i="9" s="1"/>
  <c r="M176" i="9"/>
  <c r="M303" i="9"/>
  <c r="Q303" i="9"/>
  <c r="K303" i="9" s="1"/>
  <c r="Q263" i="9"/>
  <c r="K263" i="9" s="1"/>
  <c r="M263" i="9"/>
  <c r="Q177" i="9"/>
  <c r="K177" i="9" s="1"/>
  <c r="M177" i="9"/>
  <c r="M190" i="9"/>
  <c r="Q190" i="9"/>
  <c r="K190" i="9" s="1"/>
  <c r="M188" i="9"/>
  <c r="Q188" i="9"/>
  <c r="K188" i="9" s="1"/>
  <c r="Q183" i="9"/>
  <c r="K183" i="9" s="1"/>
  <c r="M183" i="9"/>
  <c r="M299" i="9"/>
  <c r="Q299" i="9"/>
  <c r="K299" i="9" s="1"/>
  <c r="M285" i="9"/>
  <c r="Q285" i="9"/>
  <c r="K285" i="9" s="1"/>
  <c r="Q212" i="9"/>
  <c r="K212" i="9" s="1"/>
  <c r="M212" i="9"/>
  <c r="M257" i="9"/>
  <c r="Q257" i="9"/>
  <c r="K257" i="9" s="1"/>
  <c r="M213" i="9"/>
  <c r="Q213" i="9"/>
  <c r="K213" i="9" s="1"/>
  <c r="M173" i="9"/>
  <c r="Q173" i="9"/>
  <c r="K173" i="9" s="1"/>
  <c r="M187" i="9"/>
  <c r="Q187" i="9"/>
  <c r="K187" i="9" s="1"/>
  <c r="Q241" i="9"/>
  <c r="K241" i="9" s="1"/>
  <c r="M241" i="9"/>
  <c r="Q236" i="9"/>
  <c r="K236" i="9" s="1"/>
  <c r="M236" i="9"/>
  <c r="M271" i="9"/>
  <c r="Q271" i="9"/>
  <c r="K271" i="9" s="1"/>
  <c r="Q267" i="9"/>
  <c r="K267" i="9" s="1"/>
  <c r="M267" i="9"/>
  <c r="Q197" i="9"/>
  <c r="K197" i="9" s="1"/>
  <c r="M197" i="9"/>
  <c r="M266" i="9"/>
  <c r="Q266" i="9"/>
  <c r="K266" i="9" s="1"/>
  <c r="M225" i="9"/>
  <c r="Q225" i="9"/>
  <c r="K225" i="9" s="1"/>
  <c r="M282" i="9"/>
  <c r="Q282" i="9"/>
  <c r="K282" i="9" s="1"/>
  <c r="M298" i="9"/>
  <c r="Q298" i="9"/>
  <c r="K298" i="9" s="1"/>
  <c r="Q240" i="9"/>
  <c r="K240" i="9" s="1"/>
  <c r="M240" i="9"/>
  <c r="Q238" i="9"/>
  <c r="K238" i="9" s="1"/>
  <c r="M238" i="9"/>
  <c r="Q196" i="9"/>
  <c r="K196" i="9" s="1"/>
  <c r="M196" i="9"/>
  <c r="Q232" i="9"/>
  <c r="K232" i="9" s="1"/>
  <c r="M232" i="9"/>
  <c r="M210" i="9"/>
  <c r="Q210" i="9"/>
  <c r="K210" i="9" s="1"/>
  <c r="M295" i="9"/>
  <c r="Q295" i="9"/>
  <c r="K295" i="9" s="1"/>
  <c r="M275" i="9"/>
  <c r="Q275" i="9"/>
  <c r="K275" i="9" s="1"/>
  <c r="Q294" i="9"/>
  <c r="K294" i="9" s="1"/>
  <c r="M294" i="9"/>
  <c r="M292" i="9"/>
  <c r="Q292" i="9"/>
  <c r="K292" i="9" s="1"/>
  <c r="Q200" i="9"/>
  <c r="K200" i="9" s="1"/>
  <c r="M200" i="9"/>
  <c r="Q151" i="9"/>
  <c r="K151" i="9" s="1"/>
  <c r="M151" i="9"/>
  <c r="M286" i="9"/>
  <c r="Q286" i="9"/>
  <c r="K286" i="9" s="1"/>
  <c r="M254" i="9"/>
  <c r="Q254" i="9"/>
  <c r="K254" i="9" s="1"/>
  <c r="Q165" i="9"/>
  <c r="K165" i="9" s="1"/>
  <c r="M165" i="9"/>
  <c r="Q290" i="9"/>
  <c r="K290" i="9" s="1"/>
  <c r="M290" i="9"/>
  <c r="Q288" i="9"/>
  <c r="K288" i="9" s="1"/>
  <c r="M288" i="9"/>
  <c r="Q277" i="9"/>
  <c r="K277" i="9" s="1"/>
  <c r="M277" i="9"/>
  <c r="M289" i="9"/>
  <c r="Q289" i="9"/>
  <c r="K289" i="9" s="1"/>
  <c r="M269" i="9"/>
  <c r="Q269" i="9"/>
  <c r="K269" i="9" s="1"/>
  <c r="Q155" i="9"/>
  <c r="K155" i="9" s="1"/>
  <c r="M155" i="9"/>
  <c r="M300" i="9"/>
  <c r="Q300" i="9"/>
  <c r="K300" i="9" s="1"/>
  <c r="M291" i="9"/>
  <c r="Q291" i="9"/>
  <c r="K291" i="9" s="1"/>
  <c r="M256" i="9"/>
  <c r="Q256" i="9"/>
  <c r="K256" i="9" s="1"/>
  <c r="M163" i="9"/>
  <c r="Q163" i="9"/>
  <c r="K163" i="9" s="1"/>
  <c r="Q156" i="9"/>
  <c r="K156" i="9" s="1"/>
  <c r="M156" i="9"/>
  <c r="Q171" i="9"/>
  <c r="K171" i="9" s="1"/>
  <c r="M171" i="9"/>
  <c r="M199" i="9"/>
  <c r="Q199" i="9"/>
  <c r="K199" i="9" s="1"/>
  <c r="Q234" i="9"/>
  <c r="K234" i="9" s="1"/>
  <c r="M234" i="9"/>
  <c r="Q182" i="9"/>
  <c r="K182" i="9" s="1"/>
  <c r="M182" i="9"/>
  <c r="Q191" i="9"/>
  <c r="K191" i="9" s="1"/>
  <c r="M191" i="9"/>
  <c r="M245" i="9"/>
  <c r="Q245" i="9"/>
  <c r="K245" i="9" s="1"/>
  <c r="M229" i="9"/>
  <c r="Q229" i="9"/>
  <c r="K229" i="9" s="1"/>
  <c r="M224" i="9"/>
  <c r="Q224" i="9"/>
  <c r="K224" i="9" s="1"/>
  <c r="M189" i="9"/>
  <c r="Q189" i="9"/>
  <c r="K189" i="9" s="1"/>
  <c r="M227" i="9"/>
  <c r="Q227" i="9"/>
  <c r="K227" i="9" s="1"/>
  <c r="Q251" i="9"/>
  <c r="K251" i="9" s="1"/>
  <c r="M251" i="9"/>
  <c r="M231" i="9"/>
  <c r="Q231" i="9"/>
  <c r="K231" i="9" s="1"/>
  <c r="M237" i="9"/>
  <c r="Q237" i="9"/>
  <c r="K237" i="9" s="1"/>
  <c r="M201" i="9"/>
  <c r="Q201" i="9"/>
  <c r="K201" i="9" s="1"/>
  <c r="Q160" i="9"/>
  <c r="K160" i="9" s="1"/>
  <c r="M160" i="9"/>
  <c r="M180" i="9"/>
  <c r="Q180" i="9"/>
  <c r="K180" i="9" s="1"/>
  <c r="Q230" i="9"/>
  <c r="K230" i="9" s="1"/>
  <c r="M230" i="9"/>
  <c r="M204" i="9"/>
  <c r="Q204" i="9"/>
  <c r="K204" i="9" s="1"/>
  <c r="Q152" i="9"/>
  <c r="K152" i="9" s="1"/>
  <c r="M152" i="9"/>
  <c r="Q270" i="9"/>
  <c r="K270" i="9" s="1"/>
  <c r="M270" i="9"/>
  <c r="M249" i="9"/>
  <c r="Q249" i="9"/>
  <c r="K249" i="9" s="1"/>
  <c r="M246" i="9"/>
  <c r="Q246" i="9"/>
  <c r="K246" i="9" s="1"/>
  <c r="M296" i="9"/>
  <c r="Q296" i="9"/>
  <c r="K296" i="9" s="1"/>
  <c r="Q243" i="9"/>
  <c r="K243" i="9" s="1"/>
  <c r="M243" i="9"/>
  <c r="M157" i="9"/>
  <c r="Q157" i="9"/>
  <c r="K157" i="9" s="1"/>
  <c r="M198" i="9"/>
  <c r="Q198" i="9"/>
  <c r="K198" i="9" s="1"/>
  <c r="M258" i="9"/>
  <c r="Q258" i="9"/>
  <c r="K258" i="9" s="1"/>
  <c r="Q221" i="9"/>
  <c r="K221" i="9" s="1"/>
  <c r="M221" i="9"/>
  <c r="Q273" i="9"/>
  <c r="K273" i="9" s="1"/>
  <c r="M273" i="9"/>
  <c r="Q175" i="9"/>
  <c r="K175" i="9" s="1"/>
  <c r="M175" i="9"/>
  <c r="Q276" i="9"/>
  <c r="K276" i="9" s="1"/>
  <c r="M276" i="9"/>
  <c r="M162" i="9"/>
  <c r="Q162" i="9"/>
  <c r="K162" i="9" s="1"/>
  <c r="Q301" i="9"/>
  <c r="K301" i="9" s="1"/>
  <c r="M301" i="9"/>
  <c r="M235" i="9"/>
  <c r="Q235" i="9"/>
  <c r="K235" i="9" s="1"/>
  <c r="Q242" i="9"/>
  <c r="K242" i="9" s="1"/>
  <c r="M242" i="9"/>
  <c r="M169" i="9"/>
  <c r="Q169" i="9"/>
  <c r="K169" i="9" s="1"/>
  <c r="M262" i="9"/>
  <c r="Q262" i="9"/>
  <c r="K262" i="9" s="1"/>
  <c r="M181" i="9"/>
  <c r="Q181" i="9"/>
  <c r="K181" i="9" s="1"/>
  <c r="M166" i="9"/>
  <c r="Q166" i="9"/>
  <c r="K166" i="9" s="1"/>
  <c r="M153" i="9"/>
  <c r="Q153" i="9"/>
  <c r="K153" i="9" s="1"/>
  <c r="M195" i="9"/>
  <c r="Q195" i="9"/>
  <c r="K195" i="9" s="1"/>
  <c r="M250" i="9"/>
  <c r="Q250" i="9"/>
  <c r="K250" i="9" s="1"/>
  <c r="Q272" i="9"/>
  <c r="K272" i="9" s="1"/>
  <c r="M272" i="9"/>
  <c r="M216" i="9"/>
  <c r="Q216" i="9"/>
  <c r="K216" i="9" s="1"/>
  <c r="Q280" i="9"/>
  <c r="K280" i="9" s="1"/>
  <c r="M280" i="9"/>
  <c r="Q158" i="9"/>
  <c r="K158" i="9" s="1"/>
  <c r="M158" i="9"/>
  <c r="Q161" i="9"/>
  <c r="K161" i="9" s="1"/>
  <c r="M161" i="9"/>
  <c r="Q194" i="9"/>
  <c r="K194" i="9" s="1"/>
  <c r="M194" i="9"/>
  <c r="M186" i="9"/>
  <c r="Q186" i="9"/>
  <c r="K186" i="9" s="1"/>
  <c r="M264" i="9"/>
  <c r="Q264" i="9"/>
  <c r="K264" i="9" s="1"/>
  <c r="M248" i="9"/>
  <c r="Q248" i="9"/>
  <c r="K248" i="9" s="1"/>
  <c r="Q284" i="9"/>
  <c r="K284" i="9" s="1"/>
  <c r="M284" i="9"/>
  <c r="M302" i="9"/>
  <c r="Q302" i="9"/>
  <c r="K302" i="9" s="1"/>
  <c r="M211" i="9"/>
  <c r="Q211" i="9"/>
  <c r="K211" i="9" s="1"/>
  <c r="Q261" i="9"/>
  <c r="K261" i="9" s="1"/>
  <c r="M261" i="9"/>
  <c r="M293" i="9"/>
  <c r="Q293" i="9"/>
  <c r="K293" i="9" s="1"/>
  <c r="M164" i="9"/>
  <c r="Q164" i="9"/>
  <c r="K164" i="9" s="1"/>
  <c r="M206" i="9"/>
  <c r="Q206" i="9"/>
  <c r="K206" i="9" s="1"/>
  <c r="M167" i="9"/>
  <c r="Q167" i="9"/>
  <c r="K167" i="9" s="1"/>
  <c r="M172" i="9"/>
  <c r="Q172" i="9"/>
  <c r="K172" i="9" s="1"/>
  <c r="Q228" i="9"/>
  <c r="K228" i="9" s="1"/>
  <c r="M228" i="9"/>
  <c r="M226" i="9"/>
  <c r="Q226" i="9"/>
  <c r="K226" i="9" s="1"/>
  <c r="M168" i="9"/>
  <c r="Q168" i="9"/>
  <c r="K168" i="9" s="1"/>
  <c r="M154" i="9"/>
  <c r="Q154" i="9"/>
  <c r="K154" i="9" s="1"/>
  <c r="Q255" i="9"/>
  <c r="K255" i="9" s="1"/>
  <c r="M255" i="9"/>
  <c r="Q184" i="9"/>
  <c r="K184" i="9" s="1"/>
  <c r="M184" i="9"/>
  <c r="Q279" i="9"/>
  <c r="K279" i="9" s="1"/>
  <c r="M279" i="9"/>
  <c r="M203" i="9"/>
  <c r="Q203" i="9"/>
  <c r="K203" i="9" s="1"/>
  <c r="M205" i="9"/>
  <c r="Q205" i="9"/>
  <c r="K205" i="9" s="1"/>
  <c r="M192" i="9"/>
  <c r="Q192" i="9"/>
  <c r="K192" i="9" s="1"/>
  <c r="M283" i="9"/>
  <c r="Q283" i="9"/>
  <c r="K283" i="9" s="1"/>
  <c r="M217" i="9"/>
  <c r="Q217" i="9"/>
  <c r="K217" i="9" s="1"/>
  <c r="Q326" i="9"/>
  <c r="K326" i="9" s="1"/>
  <c r="M326" i="9"/>
  <c r="M336" i="9"/>
  <c r="Q336" i="9"/>
  <c r="K336" i="9" s="1"/>
  <c r="Q304" i="9"/>
  <c r="K304" i="9" s="1"/>
  <c r="M304" i="9"/>
  <c r="M310" i="9"/>
  <c r="Q310" i="9"/>
  <c r="K310" i="9" s="1"/>
  <c r="M306" i="9"/>
  <c r="Q306" i="9"/>
  <c r="K306" i="9" s="1"/>
  <c r="M327" i="9"/>
  <c r="Q327" i="9"/>
  <c r="K327" i="9" s="1"/>
  <c r="Q319" i="9"/>
  <c r="K319" i="9" s="1"/>
  <c r="M319" i="9"/>
  <c r="M332" i="9"/>
  <c r="Q332" i="9"/>
  <c r="K332" i="9" s="1"/>
  <c r="M311" i="9"/>
  <c r="Q311" i="9"/>
  <c r="K311" i="9" s="1"/>
  <c r="Q322" i="9"/>
  <c r="K322" i="9" s="1"/>
  <c r="M322" i="9"/>
  <c r="M316" i="9"/>
  <c r="Q316" i="9"/>
  <c r="K316" i="9" s="1"/>
  <c r="Q334" i="9"/>
  <c r="K334" i="9" s="1"/>
  <c r="M334" i="9"/>
  <c r="Q308" i="9"/>
  <c r="K308" i="9" s="1"/>
  <c r="M308" i="9"/>
  <c r="Q325" i="9"/>
  <c r="K325" i="9" s="1"/>
  <c r="M325" i="9"/>
  <c r="M312" i="9"/>
  <c r="Q312" i="9"/>
  <c r="K312" i="9" s="1"/>
  <c r="Q333" i="9"/>
  <c r="K333" i="9" s="1"/>
  <c r="M333" i="9"/>
  <c r="M324" i="9"/>
  <c r="Q324" i="9"/>
  <c r="K324" i="9" s="1"/>
  <c r="M321" i="9"/>
  <c r="Q321" i="9"/>
  <c r="K321" i="9" s="1"/>
  <c r="M317" i="9"/>
  <c r="Q317" i="9"/>
  <c r="K317" i="9" s="1"/>
  <c r="M329" i="9"/>
  <c r="Q329" i="9"/>
  <c r="K329" i="9" s="1"/>
  <c r="Q307" i="9"/>
  <c r="K307" i="9" s="1"/>
  <c r="M307" i="9"/>
  <c r="Q313" i="9"/>
  <c r="K313" i="9" s="1"/>
  <c r="M313" i="9"/>
  <c r="Q320" i="9"/>
  <c r="K320" i="9" s="1"/>
  <c r="M320" i="9"/>
  <c r="M328" i="9"/>
  <c r="Q328" i="9"/>
  <c r="K328" i="9" s="1"/>
  <c r="M314" i="9"/>
  <c r="Q314" i="9"/>
  <c r="K314" i="9" s="1"/>
  <c r="Q309" i="9"/>
  <c r="K309" i="9" s="1"/>
  <c r="M309" i="9"/>
  <c r="Q331" i="9"/>
  <c r="K331" i="9" s="1"/>
  <c r="M331" i="9"/>
  <c r="Q323" i="9"/>
  <c r="K323" i="9" s="1"/>
  <c r="M323" i="9"/>
  <c r="Q305" i="9"/>
  <c r="K305" i="9" s="1"/>
  <c r="M305" i="9"/>
  <c r="M335" i="9"/>
  <c r="Q335" i="9"/>
  <c r="K335" i="9" s="1"/>
  <c r="Q315" i="9"/>
  <c r="K315" i="9" s="1"/>
  <c r="M315" i="9"/>
  <c r="Q318" i="9"/>
  <c r="K318" i="9" s="1"/>
  <c r="M318" i="9"/>
  <c r="Q330" i="9"/>
  <c r="K330" i="9" s="1"/>
  <c r="M330" i="9"/>
  <c r="H348" i="9"/>
  <c r="H347" i="9"/>
  <c r="H346" i="9"/>
  <c r="H345" i="9"/>
  <c r="H344" i="9"/>
  <c r="Q349" i="9"/>
  <c r="K349" i="9" s="1"/>
  <c r="M349" i="9"/>
  <c r="Q346" i="9"/>
  <c r="K346" i="9" s="1"/>
  <c r="M346" i="9"/>
  <c r="Q347" i="9"/>
  <c r="K347" i="9" s="1"/>
  <c r="M347" i="9"/>
  <c r="M348" i="9"/>
  <c r="Q348" i="9"/>
  <c r="K348" i="9" s="1"/>
  <c r="M350" i="9"/>
  <c r="Q350" i="9"/>
  <c r="K350" i="9" s="1"/>
  <c r="F54" i="9" l="1"/>
  <c r="F67" i="9"/>
  <c r="F40" i="9"/>
  <c r="F12" i="9"/>
  <c r="F11" i="9"/>
  <c r="F57" i="9"/>
  <c r="F71" i="9"/>
  <c r="F76" i="9"/>
  <c r="F82" i="9"/>
  <c r="C2228" i="7"/>
  <c r="A2229" i="7" s="1"/>
  <c r="B2228" i="7"/>
  <c r="D2228" i="7" s="1"/>
  <c r="Y2233" i="1"/>
  <c r="B2234" i="1"/>
  <c r="A2233" i="1"/>
  <c r="A2233" i="4" s="1"/>
  <c r="F18" i="9"/>
  <c r="F81" i="9"/>
  <c r="F85" i="9"/>
  <c r="F25" i="9"/>
  <c r="F27" i="9"/>
  <c r="F17" i="9"/>
  <c r="F75" i="9"/>
  <c r="F68" i="9"/>
  <c r="F69" i="9"/>
  <c r="F16" i="9"/>
  <c r="F9" i="9"/>
  <c r="F48" i="9"/>
  <c r="F26" i="9"/>
  <c r="F15" i="9"/>
  <c r="F49" i="9"/>
  <c r="F31" i="9"/>
  <c r="F21" i="9"/>
  <c r="F13" i="9"/>
  <c r="F74" i="9"/>
  <c r="F79" i="9"/>
  <c r="F66" i="9"/>
  <c r="F24" i="9"/>
  <c r="F47" i="9"/>
  <c r="F63" i="9"/>
  <c r="F86" i="9"/>
  <c r="F28" i="9"/>
  <c r="F78" i="9"/>
  <c r="F14" i="9"/>
  <c r="F44" i="9"/>
  <c r="F45" i="9"/>
  <c r="F30" i="9"/>
  <c r="F56" i="9"/>
  <c r="F51" i="9"/>
  <c r="F87" i="9"/>
  <c r="F39" i="9"/>
  <c r="F73" i="9"/>
  <c r="F60" i="9"/>
  <c r="F77" i="9"/>
  <c r="F10" i="9"/>
  <c r="F22" i="9"/>
  <c r="F46" i="9"/>
  <c r="F70" i="9"/>
  <c r="F62" i="9"/>
  <c r="F59" i="9"/>
  <c r="F32" i="9"/>
  <c r="F37" i="9"/>
  <c r="F58" i="9"/>
  <c r="F83" i="9"/>
  <c r="F72" i="9"/>
  <c r="F20" i="9"/>
  <c r="F34" i="9"/>
  <c r="F29" i="9"/>
  <c r="F19" i="9"/>
  <c r="F65" i="9"/>
  <c r="F43" i="9"/>
  <c r="F55" i="9"/>
  <c r="F33" i="9"/>
  <c r="F50" i="9"/>
  <c r="F42" i="9"/>
  <c r="F38" i="9"/>
  <c r="F84" i="9"/>
  <c r="F35" i="9"/>
  <c r="F61" i="9"/>
  <c r="C2229" i="7" l="1"/>
  <c r="A2230" i="7" s="1"/>
  <c r="B2229" i="7"/>
  <c r="D2229" i="7" s="1"/>
  <c r="Y2234" i="1"/>
  <c r="B2235" i="1"/>
  <c r="A2234" i="1"/>
  <c r="A2234" i="4" s="1"/>
  <c r="C2230" i="7" l="1"/>
  <c r="A2231" i="7" s="1"/>
  <c r="B2230" i="7"/>
  <c r="D2230" i="7" s="1"/>
  <c r="B2236" i="1"/>
  <c r="Y2235" i="1"/>
  <c r="A2235" i="1"/>
  <c r="A2235" i="4" s="1"/>
  <c r="C2231" i="7" l="1"/>
  <c r="A2232" i="7" s="1"/>
  <c r="B2231" i="7"/>
  <c r="D2231" i="7" s="1"/>
  <c r="Y2236" i="1"/>
  <c r="A2236" i="1"/>
  <c r="A2236" i="4" s="1"/>
  <c r="B2237" i="1"/>
  <c r="C2232" i="7" l="1"/>
  <c r="A2233" i="7" s="1"/>
  <c r="B2232" i="7"/>
  <c r="D2232" i="7" s="1"/>
  <c r="A2237" i="1"/>
  <c r="A2237" i="4" s="1"/>
  <c r="Y2237" i="1"/>
  <c r="B2238" i="1"/>
  <c r="C2233" i="7" l="1"/>
  <c r="A2234" i="7" s="1"/>
  <c r="B2233" i="7"/>
  <c r="D2233" i="7" s="1"/>
  <c r="Y2238" i="1"/>
  <c r="A2238" i="1"/>
  <c r="A2238" i="4" s="1"/>
  <c r="B2239" i="1"/>
  <c r="C2234" i="7" l="1"/>
  <c r="A2235" i="7" s="1"/>
  <c r="B2234" i="7"/>
  <c r="D2234" i="7" s="1"/>
  <c r="A2239" i="1"/>
  <c r="A2239" i="4" s="1"/>
  <c r="Y2239" i="1"/>
  <c r="B2240" i="1"/>
  <c r="C2235" i="7" l="1"/>
  <c r="A2236" i="7" s="1"/>
  <c r="B2235" i="7"/>
  <c r="D2235" i="7" s="1"/>
  <c r="A2240" i="1"/>
  <c r="A2240" i="4" s="1"/>
  <c r="Y2240" i="1"/>
  <c r="B2241" i="1"/>
  <c r="C2236" i="7" l="1"/>
  <c r="A2237" i="7" s="1"/>
  <c r="B2236" i="7"/>
  <c r="D2236" i="7" s="1"/>
  <c r="Y2241" i="1"/>
  <c r="B2242" i="1"/>
  <c r="A2241" i="1"/>
  <c r="A2241" i="4" s="1"/>
  <c r="C2237" i="7" l="1"/>
  <c r="A2238" i="7" s="1"/>
  <c r="B2237" i="7"/>
  <c r="D2237" i="7" s="1"/>
  <c r="A2242" i="1"/>
  <c r="A2242" i="4" s="1"/>
  <c r="Y2242" i="1"/>
  <c r="B2243" i="1"/>
  <c r="C2238" i="7" l="1"/>
  <c r="A2239" i="7" s="1"/>
  <c r="B2238" i="7"/>
  <c r="D2238" i="7" s="1"/>
  <c r="A2243" i="1"/>
  <c r="A2243" i="4" s="1"/>
  <c r="Y2243" i="1"/>
  <c r="B2244" i="1"/>
  <c r="I338" i="9"/>
  <c r="C2239" i="7" l="1"/>
  <c r="A2240" i="7" s="1"/>
  <c r="B2239" i="7"/>
  <c r="D2239" i="7" s="1"/>
  <c r="A2244" i="1"/>
  <c r="A2244" i="4" s="1"/>
  <c r="B2245" i="1"/>
  <c r="Y2244" i="1"/>
  <c r="Q338" i="9"/>
  <c r="K338" i="9" s="1"/>
  <c r="M338" i="9"/>
  <c r="I339" i="9"/>
  <c r="C2240" i="7" l="1"/>
  <c r="A2241" i="7" s="1"/>
  <c r="B2240" i="7"/>
  <c r="D2240" i="7" s="1"/>
  <c r="A2245" i="1"/>
  <c r="A2245" i="4" s="1"/>
  <c r="Y2245" i="1"/>
  <c r="B2246" i="1"/>
  <c r="M339" i="9"/>
  <c r="Q339" i="9"/>
  <c r="K339" i="9" s="1"/>
  <c r="I340" i="9"/>
  <c r="C2241" i="7" l="1"/>
  <c r="A2242" i="7" s="1"/>
  <c r="B2241" i="7"/>
  <c r="D2241" i="7" s="1"/>
  <c r="A2246" i="1"/>
  <c r="A2246" i="4" s="1"/>
  <c r="Y2246" i="1"/>
  <c r="B2247" i="1"/>
  <c r="M340" i="9"/>
  <c r="Q340" i="9"/>
  <c r="K340" i="9" s="1"/>
  <c r="I341" i="9"/>
  <c r="C2242" i="7" l="1"/>
  <c r="A2243" i="7" s="1"/>
  <c r="B2242" i="7"/>
  <c r="D2242" i="7" s="1"/>
  <c r="B2248" i="1"/>
  <c r="A2247" i="1"/>
  <c r="A2247" i="4" s="1"/>
  <c r="Y2247" i="1"/>
  <c r="M341" i="9"/>
  <c r="Q341" i="9"/>
  <c r="K341" i="9" s="1"/>
  <c r="I150" i="9"/>
  <c r="J150" i="9"/>
  <c r="L150" i="9"/>
  <c r="C2243" i="7" l="1"/>
  <c r="A2244" i="7" s="1"/>
  <c r="B2243" i="7"/>
  <c r="D2243" i="7" s="1"/>
  <c r="Y2248" i="1"/>
  <c r="B2249" i="1"/>
  <c r="A2248" i="1"/>
  <c r="A2248" i="4" s="1"/>
  <c r="O154" i="9"/>
  <c r="O150" i="9"/>
  <c r="O152" i="9"/>
  <c r="O321" i="9"/>
  <c r="O293" i="9"/>
  <c r="O182" i="9"/>
  <c r="O259" i="9"/>
  <c r="O242" i="9"/>
  <c r="O292" i="9"/>
  <c r="O271" i="9"/>
  <c r="O234" i="9"/>
  <c r="O162" i="9"/>
  <c r="O189" i="9"/>
  <c r="O270" i="9"/>
  <c r="O310" i="9"/>
  <c r="O307" i="9"/>
  <c r="O151" i="9"/>
  <c r="O184" i="9"/>
  <c r="O306" i="9"/>
  <c r="O194" i="9"/>
  <c r="O275" i="9"/>
  <c r="O226" i="9"/>
  <c r="O223" i="9"/>
  <c r="O203" i="9"/>
  <c r="O174" i="9"/>
  <c r="O283" i="9"/>
  <c r="O263" i="9"/>
  <c r="O294" i="9"/>
  <c r="O280" i="9"/>
  <c r="O258" i="9"/>
  <c r="O197" i="9"/>
  <c r="O320" i="9"/>
  <c r="O302" i="9"/>
  <c r="O303" i="9"/>
  <c r="O161" i="9"/>
  <c r="O241" i="9"/>
  <c r="O217" i="9"/>
  <c r="O181" i="9"/>
  <c r="O210" i="9"/>
  <c r="O215" i="9"/>
  <c r="O208" i="9"/>
  <c r="O273" i="9"/>
  <c r="O232" i="9"/>
  <c r="O249" i="9"/>
  <c r="O333" i="9"/>
  <c r="O319" i="9"/>
  <c r="O268" i="9"/>
  <c r="O298" i="9"/>
  <c r="O244" i="9"/>
  <c r="O301" i="9"/>
  <c r="O155" i="9"/>
  <c r="O160" i="9"/>
  <c r="O285" i="9"/>
  <c r="O229" i="9"/>
  <c r="O246" i="9"/>
  <c r="O245" i="9"/>
  <c r="O248" i="9"/>
  <c r="O240" i="9"/>
  <c r="O156" i="9"/>
  <c r="O308" i="9"/>
  <c r="O326" i="9"/>
  <c r="O322" i="9"/>
  <c r="O315" i="9"/>
  <c r="O305" i="9"/>
  <c r="O158" i="9"/>
  <c r="O288" i="9"/>
  <c r="O287" i="9"/>
  <c r="O218" i="9"/>
  <c r="O233" i="9"/>
  <c r="O178" i="9"/>
  <c r="O297" i="9"/>
  <c r="O237" i="9"/>
  <c r="O255" i="9"/>
  <c r="O277" i="9"/>
  <c r="O169" i="9"/>
  <c r="O159" i="9"/>
  <c r="O261" i="9"/>
  <c r="O327" i="9"/>
  <c r="O325" i="9"/>
  <c r="O337" i="9"/>
  <c r="O331" i="9"/>
  <c r="O264" i="9"/>
  <c r="O269" i="9"/>
  <c r="O216" i="9"/>
  <c r="O228" i="9"/>
  <c r="O199" i="9"/>
  <c r="O262" i="9"/>
  <c r="O220" i="9"/>
  <c r="O257" i="9"/>
  <c r="O296" i="9"/>
  <c r="O329" i="9"/>
  <c r="O338" i="9"/>
  <c r="O313" i="9"/>
  <c r="O171" i="9"/>
  <c r="O219" i="9"/>
  <c r="O195" i="9"/>
  <c r="O180" i="9"/>
  <c r="O183" i="9"/>
  <c r="O276" i="9"/>
  <c r="O250" i="9"/>
  <c r="O284" i="9"/>
  <c r="O175" i="9"/>
  <c r="O254" i="9"/>
  <c r="O187" i="9"/>
  <c r="O265" i="9"/>
  <c r="O300" i="9"/>
  <c r="O279" i="9"/>
  <c r="O185" i="9"/>
  <c r="O317" i="9"/>
  <c r="O335" i="9"/>
  <c r="O334" i="9"/>
  <c r="O201" i="9"/>
  <c r="O286" i="9"/>
  <c r="O165" i="9"/>
  <c r="O253" i="9"/>
  <c r="O236" i="9"/>
  <c r="O243" i="9"/>
  <c r="O196" i="9"/>
  <c r="O173" i="9"/>
  <c r="O235" i="9"/>
  <c r="O166" i="9"/>
  <c r="O222" i="9"/>
  <c r="O295" i="9"/>
  <c r="O177" i="9"/>
  <c r="O247" i="9"/>
  <c r="O318" i="9"/>
  <c r="O314" i="9"/>
  <c r="O311" i="9"/>
  <c r="O316" i="9"/>
  <c r="O332" i="9"/>
  <c r="O238" i="9"/>
  <c r="O291" i="9"/>
  <c r="O256" i="9"/>
  <c r="O206" i="9"/>
  <c r="O278" i="9"/>
  <c r="O281" i="9"/>
  <c r="O172" i="9"/>
  <c r="O336" i="9"/>
  <c r="O330" i="9"/>
  <c r="O324" i="9"/>
  <c r="O157" i="9"/>
  <c r="O179" i="9"/>
  <c r="O290" i="9"/>
  <c r="O202" i="9"/>
  <c r="O289" i="9"/>
  <c r="O225" i="9"/>
  <c r="O191" i="9"/>
  <c r="O252" i="9"/>
  <c r="O251" i="9"/>
  <c r="O230" i="9"/>
  <c r="O204" i="9"/>
  <c r="O167" i="9"/>
  <c r="O267" i="9"/>
  <c r="O193" i="9"/>
  <c r="O198" i="9"/>
  <c r="O274" i="9"/>
  <c r="O227" i="9"/>
  <c r="O309" i="9"/>
  <c r="O312" i="9"/>
  <c r="O153" i="9"/>
  <c r="O239" i="9"/>
  <c r="O176" i="9"/>
  <c r="O272" i="9"/>
  <c r="O209" i="9"/>
  <c r="O282" i="9"/>
  <c r="O200" i="9"/>
  <c r="O205" i="9"/>
  <c r="O213" i="9"/>
  <c r="O192" i="9"/>
  <c r="O266" i="9"/>
  <c r="O231" i="9"/>
  <c r="O260" i="9"/>
  <c r="O163" i="9"/>
  <c r="O164" i="9"/>
  <c r="O328" i="9"/>
  <c r="O323" i="9"/>
  <c r="O188" i="9"/>
  <c r="O190" i="9"/>
  <c r="O211" i="9"/>
  <c r="O214" i="9"/>
  <c r="O299" i="9"/>
  <c r="O168" i="9"/>
  <c r="O304" i="9"/>
  <c r="O170" i="9"/>
  <c r="O212" i="9"/>
  <c r="O224" i="9"/>
  <c r="O221" i="9"/>
  <c r="O186" i="9"/>
  <c r="O207" i="9"/>
  <c r="Q150" i="9"/>
  <c r="K150" i="9" s="1"/>
  <c r="M150" i="9"/>
  <c r="X150" i="9"/>
  <c r="W150" i="9"/>
  <c r="C2244" i="7" l="1"/>
  <c r="A2245" i="7" s="1"/>
  <c r="B2244" i="7"/>
  <c r="D2244" i="7" s="1"/>
  <c r="Y2249" i="1"/>
  <c r="B2250" i="1"/>
  <c r="A2249" i="1"/>
  <c r="A2249" i="4" s="1"/>
  <c r="W154" i="9"/>
  <c r="N154" i="9"/>
  <c r="X154" i="9"/>
  <c r="X304" i="9"/>
  <c r="W304" i="9"/>
  <c r="N304" i="9"/>
  <c r="W239" i="9"/>
  <c r="N239" i="9"/>
  <c r="X239" i="9"/>
  <c r="X269" i="9"/>
  <c r="W269" i="9"/>
  <c r="N269" i="9"/>
  <c r="X197" i="9"/>
  <c r="W197" i="9"/>
  <c r="N197" i="9"/>
  <c r="N190" i="9"/>
  <c r="W190" i="9"/>
  <c r="X190" i="9"/>
  <c r="N336" i="9"/>
  <c r="W336" i="9"/>
  <c r="X336" i="9"/>
  <c r="W271" i="9"/>
  <c r="X271" i="9"/>
  <c r="N271" i="9"/>
  <c r="W247" i="9"/>
  <c r="X247" i="9"/>
  <c r="N247" i="9"/>
  <c r="W280" i="9"/>
  <c r="N280" i="9"/>
  <c r="X280" i="9"/>
  <c r="W225" i="9"/>
  <c r="N225" i="9"/>
  <c r="X225" i="9"/>
  <c r="X201" i="9"/>
  <c r="W201" i="9"/>
  <c r="W298" i="9"/>
  <c r="X298" i="9"/>
  <c r="W294" i="9"/>
  <c r="X294" i="9"/>
  <c r="N294" i="9"/>
  <c r="N242" i="9"/>
  <c r="W242" i="9"/>
  <c r="X242" i="9"/>
  <c r="W192" i="9"/>
  <c r="X192" i="9"/>
  <c r="N192" i="9"/>
  <c r="W227" i="9"/>
  <c r="N227" i="9"/>
  <c r="X227" i="9"/>
  <c r="W289" i="9"/>
  <c r="X289" i="9"/>
  <c r="N289" i="9"/>
  <c r="X278" i="9"/>
  <c r="W278" i="9"/>
  <c r="W295" i="9"/>
  <c r="X295" i="9"/>
  <c r="X334" i="9"/>
  <c r="N334" i="9"/>
  <c r="W334" i="9"/>
  <c r="W276" i="9"/>
  <c r="X276" i="9"/>
  <c r="W329" i="9"/>
  <c r="X329" i="9"/>
  <c r="N329" i="9"/>
  <c r="W297" i="9"/>
  <c r="X297" i="9"/>
  <c r="W156" i="9"/>
  <c r="X156" i="9"/>
  <c r="N156" i="9"/>
  <c r="N268" i="9"/>
  <c r="X268" i="9"/>
  <c r="W268" i="9"/>
  <c r="W161" i="9"/>
  <c r="X161" i="9"/>
  <c r="N161" i="9"/>
  <c r="X263" i="9"/>
  <c r="N263" i="9"/>
  <c r="W263" i="9"/>
  <c r="W259" i="9"/>
  <c r="X259" i="9"/>
  <c r="N259" i="9"/>
  <c r="W163" i="9"/>
  <c r="N163" i="9"/>
  <c r="X163" i="9"/>
  <c r="N254" i="9"/>
  <c r="X254" i="9"/>
  <c r="W254" i="9"/>
  <c r="N210" i="9"/>
  <c r="W210" i="9"/>
  <c r="X210" i="9"/>
  <c r="N168" i="9"/>
  <c r="X168" i="9"/>
  <c r="W168" i="9"/>
  <c r="W153" i="9"/>
  <c r="X153" i="9"/>
  <c r="N153" i="9"/>
  <c r="X264" i="9"/>
  <c r="W264" i="9"/>
  <c r="N264" i="9"/>
  <c r="N172" i="9"/>
  <c r="X172" i="9"/>
  <c r="W172" i="9"/>
  <c r="W151" i="9"/>
  <c r="N151" i="9"/>
  <c r="X151" i="9"/>
  <c r="W309" i="9"/>
  <c r="N309" i="9"/>
  <c r="X309" i="9"/>
  <c r="X177" i="9"/>
  <c r="N177" i="9"/>
  <c r="W177" i="9"/>
  <c r="X338" i="9"/>
  <c r="N338" i="9"/>
  <c r="W338" i="9"/>
  <c r="N308" i="9"/>
  <c r="X308" i="9"/>
  <c r="W308" i="9"/>
  <c r="W213" i="9"/>
  <c r="X213" i="9"/>
  <c r="X274" i="9"/>
  <c r="W274" i="9"/>
  <c r="W202" i="9"/>
  <c r="X202" i="9"/>
  <c r="X206" i="9"/>
  <c r="W206" i="9"/>
  <c r="W222" i="9"/>
  <c r="X222" i="9"/>
  <c r="N335" i="9"/>
  <c r="W335" i="9"/>
  <c r="X335" i="9"/>
  <c r="X183" i="9"/>
  <c r="W183" i="9"/>
  <c r="N183" i="9"/>
  <c r="W296" i="9"/>
  <c r="X296" i="9"/>
  <c r="N178" i="9"/>
  <c r="W178" i="9"/>
  <c r="X178" i="9"/>
  <c r="N240" i="9"/>
  <c r="W240" i="9"/>
  <c r="X240" i="9"/>
  <c r="X319" i="9"/>
  <c r="W319" i="9"/>
  <c r="N319" i="9"/>
  <c r="W303" i="9"/>
  <c r="X303" i="9"/>
  <c r="X283" i="9"/>
  <c r="W283" i="9"/>
  <c r="N283" i="9"/>
  <c r="N182" i="9"/>
  <c r="W182" i="9"/>
  <c r="X182" i="9"/>
  <c r="W211" i="9"/>
  <c r="X211" i="9"/>
  <c r="W314" i="9"/>
  <c r="X314" i="9"/>
  <c r="N314" i="9"/>
  <c r="N306" i="9"/>
  <c r="X306" i="9"/>
  <c r="W306" i="9"/>
  <c r="X318" i="9"/>
  <c r="N318" i="9"/>
  <c r="W318" i="9"/>
  <c r="N175" i="9"/>
  <c r="X175" i="9"/>
  <c r="W175" i="9"/>
  <c r="W184" i="9"/>
  <c r="X184" i="9"/>
  <c r="X286" i="9"/>
  <c r="W286" i="9"/>
  <c r="N286" i="9"/>
  <c r="W217" i="9"/>
  <c r="X217" i="9"/>
  <c r="N266" i="9"/>
  <c r="X266" i="9"/>
  <c r="W266" i="9"/>
  <c r="W281" i="9"/>
  <c r="N281" i="9"/>
  <c r="X281" i="9"/>
  <c r="W250" i="9"/>
  <c r="N250" i="9"/>
  <c r="X250" i="9"/>
  <c r="N237" i="9"/>
  <c r="W237" i="9"/>
  <c r="X237" i="9"/>
  <c r="X241" i="9"/>
  <c r="W241" i="9"/>
  <c r="N241" i="9"/>
  <c r="W205" i="9"/>
  <c r="X205" i="9"/>
  <c r="X198" i="9"/>
  <c r="W198" i="9"/>
  <c r="W290" i="9"/>
  <c r="N290" i="9"/>
  <c r="X290" i="9"/>
  <c r="N256" i="9"/>
  <c r="X256" i="9"/>
  <c r="W256" i="9"/>
  <c r="N166" i="9"/>
  <c r="W166" i="9"/>
  <c r="X166" i="9"/>
  <c r="X317" i="9"/>
  <c r="N317" i="9"/>
  <c r="W317" i="9"/>
  <c r="N180" i="9"/>
  <c r="X180" i="9"/>
  <c r="W180" i="9"/>
  <c r="W257" i="9"/>
  <c r="X257" i="9"/>
  <c r="N257" i="9"/>
  <c r="W331" i="9"/>
  <c r="N331" i="9"/>
  <c r="X331" i="9"/>
  <c r="W233" i="9"/>
  <c r="X233" i="9"/>
  <c r="N233" i="9"/>
  <c r="W248" i="9"/>
  <c r="N248" i="9"/>
  <c r="X248" i="9"/>
  <c r="X333" i="9"/>
  <c r="N333" i="9"/>
  <c r="W333" i="9"/>
  <c r="X302" i="9"/>
  <c r="W302" i="9"/>
  <c r="X174" i="9"/>
  <c r="N174" i="9"/>
  <c r="W174" i="9"/>
  <c r="N293" i="9"/>
  <c r="W293" i="9"/>
  <c r="X293" i="9"/>
  <c r="N251" i="9"/>
  <c r="W251" i="9"/>
  <c r="X251" i="9"/>
  <c r="N155" i="9"/>
  <c r="X155" i="9"/>
  <c r="W155" i="9"/>
  <c r="X252" i="9"/>
  <c r="N252" i="9"/>
  <c r="W252" i="9"/>
  <c r="N181" i="9"/>
  <c r="X181" i="9"/>
  <c r="W181" i="9"/>
  <c r="W231" i="9"/>
  <c r="X231" i="9"/>
  <c r="N255" i="9"/>
  <c r="X255" i="9"/>
  <c r="W255" i="9"/>
  <c r="N200" i="9"/>
  <c r="W200" i="9"/>
  <c r="X200" i="9"/>
  <c r="N193" i="9"/>
  <c r="W193" i="9"/>
  <c r="X193" i="9"/>
  <c r="W179" i="9"/>
  <c r="X179" i="9"/>
  <c r="N179" i="9"/>
  <c r="N291" i="9"/>
  <c r="W291" i="9"/>
  <c r="X291" i="9"/>
  <c r="N235" i="9"/>
  <c r="W235" i="9"/>
  <c r="X235" i="9"/>
  <c r="W185" i="9"/>
  <c r="X185" i="9"/>
  <c r="W195" i="9"/>
  <c r="N195" i="9"/>
  <c r="X195" i="9"/>
  <c r="X220" i="9"/>
  <c r="W220" i="9"/>
  <c r="W337" i="9"/>
  <c r="X337" i="9"/>
  <c r="N337" i="9"/>
  <c r="W218" i="9"/>
  <c r="X218" i="9"/>
  <c r="W245" i="9"/>
  <c r="X245" i="9"/>
  <c r="N245" i="9"/>
  <c r="W249" i="9"/>
  <c r="X249" i="9"/>
  <c r="N249" i="9"/>
  <c r="W203" i="9"/>
  <c r="X203" i="9"/>
  <c r="W307" i="9"/>
  <c r="N307" i="9"/>
  <c r="X307" i="9"/>
  <c r="X321" i="9"/>
  <c r="W321" i="9"/>
  <c r="N321" i="9"/>
  <c r="U150" i="9"/>
  <c r="X277" i="9"/>
  <c r="W277" i="9"/>
  <c r="X191" i="9"/>
  <c r="W191" i="9"/>
  <c r="N244" i="9"/>
  <c r="X244" i="9"/>
  <c r="W244" i="9"/>
  <c r="X186" i="9"/>
  <c r="W186" i="9"/>
  <c r="N282" i="9"/>
  <c r="X282" i="9"/>
  <c r="W282" i="9"/>
  <c r="N267" i="9"/>
  <c r="X267" i="9"/>
  <c r="W267" i="9"/>
  <c r="W157" i="9"/>
  <c r="N157" i="9"/>
  <c r="X157" i="9"/>
  <c r="X238" i="9"/>
  <c r="W238" i="9"/>
  <c r="N173" i="9"/>
  <c r="X173" i="9"/>
  <c r="W173" i="9"/>
  <c r="X279" i="9"/>
  <c r="W279" i="9"/>
  <c r="N279" i="9"/>
  <c r="W219" i="9"/>
  <c r="X219" i="9"/>
  <c r="W262" i="9"/>
  <c r="X262" i="9"/>
  <c r="N262" i="9"/>
  <c r="X325" i="9"/>
  <c r="W325" i="9"/>
  <c r="N325" i="9"/>
  <c r="X287" i="9"/>
  <c r="W287" i="9"/>
  <c r="N246" i="9"/>
  <c r="W246" i="9"/>
  <c r="X246" i="9"/>
  <c r="W232" i="9"/>
  <c r="X232" i="9"/>
  <c r="W223" i="9"/>
  <c r="N223" i="9"/>
  <c r="X223" i="9"/>
  <c r="N310" i="9"/>
  <c r="W310" i="9"/>
  <c r="X310" i="9"/>
  <c r="X152" i="9"/>
  <c r="N152" i="9"/>
  <c r="W152" i="9"/>
  <c r="X253" i="9"/>
  <c r="N253" i="9"/>
  <c r="W253" i="9"/>
  <c r="X322" i="9"/>
  <c r="W322" i="9"/>
  <c r="N322" i="9"/>
  <c r="X326" i="9"/>
  <c r="W326" i="9"/>
  <c r="N326" i="9"/>
  <c r="W221" i="9"/>
  <c r="X221" i="9"/>
  <c r="X212" i="9"/>
  <c r="W212" i="9"/>
  <c r="N212" i="9"/>
  <c r="X323" i="9"/>
  <c r="W323" i="9"/>
  <c r="N323" i="9"/>
  <c r="X209" i="9"/>
  <c r="W209" i="9"/>
  <c r="N167" i="9"/>
  <c r="W167" i="9"/>
  <c r="X167" i="9"/>
  <c r="W332" i="9"/>
  <c r="N332" i="9"/>
  <c r="X332" i="9"/>
  <c r="W196" i="9"/>
  <c r="X196" i="9"/>
  <c r="N196" i="9"/>
  <c r="W300" i="9"/>
  <c r="X300" i="9"/>
  <c r="N300" i="9"/>
  <c r="W171" i="9"/>
  <c r="X171" i="9"/>
  <c r="N171" i="9"/>
  <c r="X199" i="9"/>
  <c r="W199" i="9"/>
  <c r="N327" i="9"/>
  <c r="W327" i="9"/>
  <c r="X327" i="9"/>
  <c r="X288" i="9"/>
  <c r="W288" i="9"/>
  <c r="N229" i="9"/>
  <c r="W229" i="9"/>
  <c r="X229" i="9"/>
  <c r="W273" i="9"/>
  <c r="X273" i="9"/>
  <c r="N273" i="9"/>
  <c r="W226" i="9"/>
  <c r="X226" i="9"/>
  <c r="N270" i="9"/>
  <c r="X270" i="9"/>
  <c r="W270" i="9"/>
  <c r="N150" i="9"/>
  <c r="Y150" i="9" s="1"/>
  <c r="V150" i="9"/>
  <c r="X315" i="9"/>
  <c r="N315" i="9"/>
  <c r="W315" i="9"/>
  <c r="N301" i="9"/>
  <c r="W301" i="9"/>
  <c r="X301" i="9"/>
  <c r="W313" i="9"/>
  <c r="X313" i="9"/>
  <c r="N313" i="9"/>
  <c r="W207" i="9"/>
  <c r="X207" i="9"/>
  <c r="X224" i="9"/>
  <c r="W224" i="9"/>
  <c r="W170" i="9"/>
  <c r="N170" i="9"/>
  <c r="X170" i="9"/>
  <c r="W299" i="9"/>
  <c r="N299" i="9"/>
  <c r="X299" i="9"/>
  <c r="X188" i="9"/>
  <c r="N188" i="9"/>
  <c r="W188" i="9"/>
  <c r="N328" i="9"/>
  <c r="W328" i="9"/>
  <c r="X328" i="9"/>
  <c r="N272" i="9"/>
  <c r="X272" i="9"/>
  <c r="W272" i="9"/>
  <c r="W204" i="9"/>
  <c r="X204" i="9"/>
  <c r="X324" i="9"/>
  <c r="W324" i="9"/>
  <c r="N324" i="9"/>
  <c r="X316" i="9"/>
  <c r="W316" i="9"/>
  <c r="N316" i="9"/>
  <c r="N243" i="9"/>
  <c r="X243" i="9"/>
  <c r="W243" i="9"/>
  <c r="W265" i="9"/>
  <c r="N265" i="9"/>
  <c r="X265" i="9"/>
  <c r="N228" i="9"/>
  <c r="W228" i="9"/>
  <c r="X228" i="9"/>
  <c r="X261" i="9"/>
  <c r="N261" i="9"/>
  <c r="W261" i="9"/>
  <c r="X158" i="9"/>
  <c r="N158" i="9"/>
  <c r="W158" i="9"/>
  <c r="W285" i="9"/>
  <c r="X285" i="9"/>
  <c r="N285" i="9"/>
  <c r="X208" i="9"/>
  <c r="W208" i="9"/>
  <c r="N208" i="9"/>
  <c r="X275" i="9"/>
  <c r="W275" i="9"/>
  <c r="W189" i="9"/>
  <c r="N189" i="9"/>
  <c r="X189" i="9"/>
  <c r="X330" i="9"/>
  <c r="N330" i="9"/>
  <c r="W330" i="9"/>
  <c r="W169" i="9"/>
  <c r="N169" i="9"/>
  <c r="X169" i="9"/>
  <c r="X234" i="9"/>
  <c r="W234" i="9"/>
  <c r="N234" i="9"/>
  <c r="N260" i="9"/>
  <c r="W260" i="9"/>
  <c r="X260" i="9"/>
  <c r="N165" i="9"/>
  <c r="X165" i="9"/>
  <c r="W165" i="9"/>
  <c r="N258" i="9"/>
  <c r="W258" i="9"/>
  <c r="X258" i="9"/>
  <c r="W312" i="9"/>
  <c r="N312" i="9"/>
  <c r="X312" i="9"/>
  <c r="N284" i="9"/>
  <c r="W284" i="9"/>
  <c r="X284" i="9"/>
  <c r="W292" i="9"/>
  <c r="N292" i="9"/>
  <c r="X292" i="9"/>
  <c r="N214" i="9"/>
  <c r="X214" i="9"/>
  <c r="W214" i="9"/>
  <c r="W164" i="9"/>
  <c r="N164" i="9"/>
  <c r="X164" i="9"/>
  <c r="N176" i="9"/>
  <c r="X176" i="9"/>
  <c r="W176" i="9"/>
  <c r="N230" i="9"/>
  <c r="W230" i="9"/>
  <c r="X230" i="9"/>
  <c r="W311" i="9"/>
  <c r="N311" i="9"/>
  <c r="X311" i="9"/>
  <c r="N236" i="9"/>
  <c r="X236" i="9"/>
  <c r="W236" i="9"/>
  <c r="W187" i="9"/>
  <c r="X187" i="9"/>
  <c r="N187" i="9"/>
  <c r="W216" i="9"/>
  <c r="X216" i="9"/>
  <c r="N159" i="9"/>
  <c r="X159" i="9"/>
  <c r="W159" i="9"/>
  <c r="X305" i="9"/>
  <c r="N305" i="9"/>
  <c r="W305" i="9"/>
  <c r="N160" i="9"/>
  <c r="W160" i="9"/>
  <c r="X160" i="9"/>
  <c r="X215" i="9"/>
  <c r="W215" i="9"/>
  <c r="N215" i="9"/>
  <c r="X320" i="9"/>
  <c r="N320" i="9"/>
  <c r="W320" i="9"/>
  <c r="N194" i="9"/>
  <c r="X194" i="9"/>
  <c r="W194" i="9"/>
  <c r="N162" i="9"/>
  <c r="X162" i="9"/>
  <c r="W162" i="9"/>
  <c r="C2245" i="7" l="1"/>
  <c r="A2246" i="7" s="1"/>
  <c r="B2245" i="7"/>
  <c r="D2245" i="7" s="1"/>
  <c r="B2251" i="1"/>
  <c r="A2250" i="1"/>
  <c r="A2250" i="4" s="1"/>
  <c r="Y2250" i="1"/>
  <c r="Y154" i="9"/>
  <c r="Y215" i="9"/>
  <c r="Y230" i="9"/>
  <c r="Y165" i="9"/>
  <c r="Y330" i="9"/>
  <c r="Y197" i="9"/>
  <c r="Y314" i="9"/>
  <c r="Y308" i="9"/>
  <c r="Y187" i="9"/>
  <c r="Y291" i="9"/>
  <c r="Y166" i="9"/>
  <c r="Y210" i="9"/>
  <c r="Y285" i="9"/>
  <c r="Y313" i="9"/>
  <c r="Y270" i="9"/>
  <c r="Y310" i="9"/>
  <c r="Y279" i="9"/>
  <c r="Y250" i="9"/>
  <c r="Y249" i="9"/>
  <c r="Y192" i="9"/>
  <c r="Y188" i="9"/>
  <c r="Y152" i="9"/>
  <c r="Y338" i="9"/>
  <c r="Y172" i="9"/>
  <c r="Y263" i="9"/>
  <c r="Y289" i="9"/>
  <c r="Y264" i="9"/>
  <c r="Y242" i="9"/>
  <c r="Y333" i="9"/>
  <c r="Y256" i="9"/>
  <c r="Y334" i="9"/>
  <c r="Y161" i="9"/>
  <c r="Y329" i="9"/>
  <c r="Y294" i="9"/>
  <c r="Y212" i="9"/>
  <c r="Y309" i="9"/>
  <c r="Y244" i="9"/>
  <c r="Y189" i="9"/>
  <c r="Y243" i="9"/>
  <c r="Y155" i="9"/>
  <c r="Y177" i="9"/>
  <c r="Y254" i="9"/>
  <c r="Y246" i="9"/>
  <c r="Y193" i="9"/>
  <c r="Y293" i="9"/>
  <c r="Y181" i="9"/>
  <c r="Y180" i="9"/>
  <c r="Y163" i="9"/>
  <c r="Y268" i="9"/>
  <c r="Y170" i="9"/>
  <c r="Y223" i="9"/>
  <c r="Y301" i="9"/>
  <c r="Y227" i="9"/>
  <c r="Y316" i="9"/>
  <c r="Y328" i="9"/>
  <c r="Y332" i="9"/>
  <c r="Y266" i="9"/>
  <c r="Y236" i="9"/>
  <c r="Y234" i="9"/>
  <c r="Y261" i="9"/>
  <c r="Y315" i="9"/>
  <c r="Y195" i="9"/>
  <c r="Y182" i="9"/>
  <c r="Y240" i="9"/>
  <c r="Y335" i="9"/>
  <c r="Y239" i="9"/>
  <c r="Y194" i="9"/>
  <c r="Y305" i="9"/>
  <c r="Y171" i="9"/>
  <c r="Y237" i="9"/>
  <c r="Y318" i="9"/>
  <c r="W1" i="9"/>
  <c r="Y214" i="9"/>
  <c r="Y169" i="9"/>
  <c r="Y300" i="9"/>
  <c r="Y326" i="9"/>
  <c r="X1" i="9"/>
  <c r="Y292" i="9"/>
  <c r="Y299" i="9"/>
  <c r="Y307" i="9"/>
  <c r="Y248" i="9"/>
  <c r="Y290" i="9"/>
  <c r="Y271" i="9"/>
  <c r="Y269" i="9"/>
  <c r="Y265" i="9"/>
  <c r="Y327" i="9"/>
  <c r="Y196" i="9"/>
  <c r="Y323" i="9"/>
  <c r="Y267" i="9"/>
  <c r="Y160" i="9"/>
  <c r="Y162" i="9"/>
  <c r="Y284" i="9"/>
  <c r="Y260" i="9"/>
  <c r="Y322" i="9"/>
  <c r="Y337" i="9"/>
  <c r="Y235" i="9"/>
  <c r="Y200" i="9"/>
  <c r="Y233" i="9"/>
  <c r="Y286" i="9"/>
  <c r="Y283" i="9"/>
  <c r="Y178" i="9"/>
  <c r="Y175" i="9"/>
  <c r="Y176" i="9"/>
  <c r="Y158" i="9"/>
  <c r="Y272" i="9"/>
  <c r="Y325" i="9"/>
  <c r="Y252" i="9"/>
  <c r="Y174" i="9"/>
  <c r="Y317" i="9"/>
  <c r="Y306" i="9"/>
  <c r="Y225" i="9"/>
  <c r="Y336" i="9"/>
  <c r="Y273" i="9"/>
  <c r="Y173" i="9"/>
  <c r="Y282" i="9"/>
  <c r="Y153" i="9"/>
  <c r="V151" i="9"/>
  <c r="V152" i="9" s="1"/>
  <c r="V153" i="9" s="1"/>
  <c r="V154" i="9" s="1"/>
  <c r="V155" i="9" s="1"/>
  <c r="V156" i="9" s="1"/>
  <c r="V157" i="9" s="1"/>
  <c r="V158" i="9" s="1"/>
  <c r="V159" i="9" s="1"/>
  <c r="V160" i="9" s="1"/>
  <c r="V161" i="9" s="1"/>
  <c r="V162" i="9" s="1"/>
  <c r="V163" i="9" s="1"/>
  <c r="V164" i="9" s="1"/>
  <c r="V165" i="9" s="1"/>
  <c r="V166" i="9" s="1"/>
  <c r="V167" i="9" s="1"/>
  <c r="V168" i="9" s="1"/>
  <c r="V169" i="9" s="1"/>
  <c r="V170" i="9" s="1"/>
  <c r="V171" i="9" s="1"/>
  <c r="V172" i="9" s="1"/>
  <c r="V173" i="9" s="1"/>
  <c r="V174" i="9" s="1"/>
  <c r="V175" i="9" s="1"/>
  <c r="V176" i="9" s="1"/>
  <c r="V177" i="9" s="1"/>
  <c r="V178" i="9" s="1"/>
  <c r="V179" i="9" s="1"/>
  <c r="V180" i="9" s="1"/>
  <c r="V181" i="9" s="1"/>
  <c r="V182" i="9" s="1"/>
  <c r="V183" i="9" s="1"/>
  <c r="V184" i="9" s="1"/>
  <c r="V185" i="9" s="1"/>
  <c r="V186" i="9" s="1"/>
  <c r="V187" i="9" s="1"/>
  <c r="V188" i="9" s="1"/>
  <c r="V189" i="9" s="1"/>
  <c r="V190" i="9" s="1"/>
  <c r="V191" i="9" s="1"/>
  <c r="V192" i="9" s="1"/>
  <c r="V193" i="9" s="1"/>
  <c r="V194" i="9" s="1"/>
  <c r="V195" i="9" s="1"/>
  <c r="V196" i="9" s="1"/>
  <c r="V197" i="9" s="1"/>
  <c r="V198" i="9" s="1"/>
  <c r="V199" i="9" s="1"/>
  <c r="V200" i="9" s="1"/>
  <c r="V201" i="9" s="1"/>
  <c r="V202" i="9" s="1"/>
  <c r="V203" i="9" s="1"/>
  <c r="V204" i="9" s="1"/>
  <c r="V205" i="9" s="1"/>
  <c r="V206" i="9" s="1"/>
  <c r="V207" i="9" s="1"/>
  <c r="V208" i="9" s="1"/>
  <c r="V209" i="9" s="1"/>
  <c r="V210" i="9" s="1"/>
  <c r="V211" i="9" s="1"/>
  <c r="V212" i="9" s="1"/>
  <c r="V213" i="9" s="1"/>
  <c r="V214" i="9" s="1"/>
  <c r="V215" i="9" s="1"/>
  <c r="V216" i="9" s="1"/>
  <c r="V217" i="9" s="1"/>
  <c r="V218" i="9" s="1"/>
  <c r="V219" i="9" s="1"/>
  <c r="V220" i="9" s="1"/>
  <c r="V221" i="9" s="1"/>
  <c r="V222" i="9" s="1"/>
  <c r="V223" i="9" s="1"/>
  <c r="V224" i="9" s="1"/>
  <c r="V225" i="9" s="1"/>
  <c r="V226" i="9" s="1"/>
  <c r="V227" i="9" s="1"/>
  <c r="V228" i="9" s="1"/>
  <c r="V229" i="9" s="1"/>
  <c r="V230" i="9" s="1"/>
  <c r="V231" i="9" s="1"/>
  <c r="V232" i="9" s="1"/>
  <c r="V233" i="9" s="1"/>
  <c r="V234" i="9" s="1"/>
  <c r="V235" i="9" s="1"/>
  <c r="V236" i="9" s="1"/>
  <c r="V237" i="9" s="1"/>
  <c r="V238" i="9" s="1"/>
  <c r="V239" i="9" s="1"/>
  <c r="V240" i="9" s="1"/>
  <c r="V241" i="9" s="1"/>
  <c r="V242" i="9" s="1"/>
  <c r="V243" i="9" s="1"/>
  <c r="V244" i="9" s="1"/>
  <c r="V245" i="9" s="1"/>
  <c r="V246" i="9" s="1"/>
  <c r="V247" i="9" s="1"/>
  <c r="V248" i="9" s="1"/>
  <c r="V249" i="9" s="1"/>
  <c r="V250" i="9" s="1"/>
  <c r="V251" i="9" s="1"/>
  <c r="V252" i="9" s="1"/>
  <c r="V253" i="9" s="1"/>
  <c r="V254" i="9" s="1"/>
  <c r="V255" i="9" s="1"/>
  <c r="V256" i="9" s="1"/>
  <c r="V257" i="9" s="1"/>
  <c r="V258" i="9" s="1"/>
  <c r="V259" i="9" s="1"/>
  <c r="V260" i="9" s="1"/>
  <c r="V261" i="9" s="1"/>
  <c r="V262" i="9" s="1"/>
  <c r="V263" i="9" s="1"/>
  <c r="V264" i="9" s="1"/>
  <c r="V265" i="9" s="1"/>
  <c r="V266" i="9" s="1"/>
  <c r="V267" i="9" s="1"/>
  <c r="V268" i="9" s="1"/>
  <c r="V269" i="9" s="1"/>
  <c r="V270" i="9" s="1"/>
  <c r="V271" i="9" s="1"/>
  <c r="V272" i="9" s="1"/>
  <c r="V273" i="9" s="1"/>
  <c r="V274" i="9" s="1"/>
  <c r="V275" i="9" s="1"/>
  <c r="V276" i="9" s="1"/>
  <c r="V277" i="9" s="1"/>
  <c r="V278" i="9" s="1"/>
  <c r="V279" i="9" s="1"/>
  <c r="V280" i="9" s="1"/>
  <c r="V281" i="9" s="1"/>
  <c r="V282" i="9" s="1"/>
  <c r="V283" i="9" s="1"/>
  <c r="V284" i="9" s="1"/>
  <c r="V285" i="9" s="1"/>
  <c r="V286" i="9" s="1"/>
  <c r="V287" i="9" s="1"/>
  <c r="V288" i="9" s="1"/>
  <c r="V289" i="9" s="1"/>
  <c r="V290" i="9" s="1"/>
  <c r="V291" i="9" s="1"/>
  <c r="V292" i="9" s="1"/>
  <c r="V293" i="9" s="1"/>
  <c r="V294" i="9" s="1"/>
  <c r="V295" i="9" s="1"/>
  <c r="V296" i="9" s="1"/>
  <c r="V297" i="9" s="1"/>
  <c r="V298" i="9" s="1"/>
  <c r="V299" i="9" s="1"/>
  <c r="V300" i="9" s="1"/>
  <c r="V301" i="9" s="1"/>
  <c r="V302" i="9" s="1"/>
  <c r="V303" i="9" s="1"/>
  <c r="V304" i="9" s="1"/>
  <c r="V305" i="9" s="1"/>
  <c r="V306" i="9" s="1"/>
  <c r="V307" i="9" s="1"/>
  <c r="V308" i="9" s="1"/>
  <c r="V309" i="9" s="1"/>
  <c r="V310" i="9" s="1"/>
  <c r="V311" i="9" s="1"/>
  <c r="V312" i="9" s="1"/>
  <c r="V313" i="9" s="1"/>
  <c r="V314" i="9" s="1"/>
  <c r="V315" i="9" s="1"/>
  <c r="V316" i="9" s="1"/>
  <c r="V317" i="9" s="1"/>
  <c r="V318" i="9" s="1"/>
  <c r="V319" i="9" s="1"/>
  <c r="V320" i="9" s="1"/>
  <c r="V321" i="9" s="1"/>
  <c r="V322" i="9" s="1"/>
  <c r="V323" i="9" s="1"/>
  <c r="V324" i="9" s="1"/>
  <c r="V325" i="9" s="1"/>
  <c r="V326" i="9" s="1"/>
  <c r="V327" i="9" s="1"/>
  <c r="V328" i="9" s="1"/>
  <c r="V329" i="9" s="1"/>
  <c r="V330" i="9" s="1"/>
  <c r="V331" i="9" s="1"/>
  <c r="V332" i="9" s="1"/>
  <c r="V333" i="9" s="1"/>
  <c r="V334" i="9" s="1"/>
  <c r="V335" i="9" s="1"/>
  <c r="V336" i="9" s="1"/>
  <c r="V337" i="9" s="1"/>
  <c r="V338" i="9" s="1"/>
  <c r="V339" i="9" s="1"/>
  <c r="V340" i="9" s="1"/>
  <c r="V341" i="9" s="1"/>
  <c r="V342" i="9" s="1"/>
  <c r="V343" i="9" s="1"/>
  <c r="V344" i="9" s="1"/>
  <c r="V345" i="9" s="1"/>
  <c r="V346" i="9" s="1"/>
  <c r="V347" i="9" s="1"/>
  <c r="V348" i="9" s="1"/>
  <c r="V349" i="9" s="1"/>
  <c r="V350" i="9" s="1"/>
  <c r="V351" i="9" s="1"/>
  <c r="Y253" i="9"/>
  <c r="Y262" i="9"/>
  <c r="Y255" i="9"/>
  <c r="Y331" i="9"/>
  <c r="Y281" i="9"/>
  <c r="Y151" i="9"/>
  <c r="Y280" i="9"/>
  <c r="Y190" i="9"/>
  <c r="Y304" i="9"/>
  <c r="Y164" i="9"/>
  <c r="U151" i="9"/>
  <c r="U152" i="9" s="1"/>
  <c r="U153" i="9" s="1"/>
  <c r="U154" i="9" s="1"/>
  <c r="U155" i="9" s="1"/>
  <c r="U156" i="9" s="1"/>
  <c r="U157" i="9" s="1"/>
  <c r="U158" i="9" s="1"/>
  <c r="U159" i="9" s="1"/>
  <c r="U160" i="9" s="1"/>
  <c r="U161" i="9" s="1"/>
  <c r="U162" i="9" s="1"/>
  <c r="U163" i="9" s="1"/>
  <c r="U164" i="9" s="1"/>
  <c r="U165" i="9" s="1"/>
  <c r="U166" i="9" s="1"/>
  <c r="U167" i="9" s="1"/>
  <c r="U168" i="9" s="1"/>
  <c r="U169" i="9" s="1"/>
  <c r="U170" i="9" s="1"/>
  <c r="U171" i="9" s="1"/>
  <c r="U172" i="9" s="1"/>
  <c r="U173" i="9" s="1"/>
  <c r="U174" i="9" s="1"/>
  <c r="U175" i="9" s="1"/>
  <c r="U176" i="9" s="1"/>
  <c r="U177" i="9" s="1"/>
  <c r="U178" i="9" s="1"/>
  <c r="U179" i="9" s="1"/>
  <c r="U180" i="9" s="1"/>
  <c r="U181" i="9" s="1"/>
  <c r="U182" i="9" s="1"/>
  <c r="U183" i="9" s="1"/>
  <c r="U184" i="9" s="1"/>
  <c r="Y259" i="9"/>
  <c r="Y157" i="9"/>
  <c r="Y312" i="9"/>
  <c r="Y229" i="9"/>
  <c r="Y167" i="9"/>
  <c r="Y320" i="9"/>
  <c r="Y159" i="9"/>
  <c r="Y311" i="9"/>
  <c r="Y258" i="9"/>
  <c r="Y208" i="9"/>
  <c r="Y228" i="9"/>
  <c r="Y324" i="9"/>
  <c r="Y321" i="9"/>
  <c r="Y245" i="9"/>
  <c r="Y179" i="9"/>
  <c r="Y251" i="9"/>
  <c r="Y257" i="9"/>
  <c r="Y241" i="9"/>
  <c r="Y319" i="9"/>
  <c r="Y183" i="9"/>
  <c r="Y168" i="9"/>
  <c r="Y156" i="9"/>
  <c r="Y247" i="9"/>
  <c r="C2246" i="7" l="1"/>
  <c r="A2247" i="7" s="1"/>
  <c r="B2246" i="7"/>
  <c r="D2246" i="7" s="1"/>
  <c r="A2251" i="1"/>
  <c r="A2251" i="4" s="1"/>
  <c r="Y2251" i="1"/>
  <c r="B2252" i="1"/>
  <c r="U185" i="9"/>
  <c r="N184" i="9"/>
  <c r="Y184" i="9" s="1"/>
  <c r="C2247" i="7" l="1"/>
  <c r="A2248" i="7" s="1"/>
  <c r="B2247" i="7"/>
  <c r="D2247" i="7" s="1"/>
  <c r="A2252" i="1"/>
  <c r="A2252" i="4" s="1"/>
  <c r="Y2252" i="1"/>
  <c r="B2253" i="1"/>
  <c r="I344" i="9"/>
  <c r="Q344" i="9" s="1"/>
  <c r="K344" i="9" s="1"/>
  <c r="I345" i="9"/>
  <c r="U186" i="9"/>
  <c r="N185" i="9"/>
  <c r="Y185" i="9" s="1"/>
  <c r="I343" i="9"/>
  <c r="Q343" i="9" s="1"/>
  <c r="K343" i="9" s="1"/>
  <c r="I342" i="9"/>
  <c r="N201" i="9"/>
  <c r="Y201" i="9" s="1"/>
  <c r="C2248" i="7" l="1"/>
  <c r="A2249" i="7" s="1"/>
  <c r="B2248" i="7"/>
  <c r="D2248" i="7" s="1"/>
  <c r="B2254" i="1"/>
  <c r="A2253" i="1"/>
  <c r="A2253" i="4" s="1"/>
  <c r="Y2253" i="1"/>
  <c r="D157" i="9"/>
  <c r="D159" i="9"/>
  <c r="D168" i="9"/>
  <c r="E159" i="9"/>
  <c r="F159" i="9" s="1"/>
  <c r="E161" i="9"/>
  <c r="E168" i="9"/>
  <c r="D165" i="9"/>
  <c r="D166" i="9"/>
  <c r="E166" i="9"/>
  <c r="D163" i="9"/>
  <c r="D161" i="9"/>
  <c r="E167" i="9"/>
  <c r="D160" i="9"/>
  <c r="D162" i="9"/>
  <c r="E162" i="9"/>
  <c r="D167" i="9"/>
  <c r="E157" i="9"/>
  <c r="E160" i="9"/>
  <c r="F160" i="9" s="1"/>
  <c r="E165" i="9"/>
  <c r="F165" i="9" s="1"/>
  <c r="D158" i="9"/>
  <c r="D164" i="9"/>
  <c r="E164" i="9"/>
  <c r="E163" i="9"/>
  <c r="E158" i="9"/>
  <c r="D172" i="9"/>
  <c r="D185" i="9"/>
  <c r="E171" i="9"/>
  <c r="D186" i="9"/>
  <c r="E175" i="9"/>
  <c r="D176" i="9"/>
  <c r="D181" i="9"/>
  <c r="D179" i="9"/>
  <c r="D170" i="9"/>
  <c r="E181" i="9"/>
  <c r="E169" i="9"/>
  <c r="E177" i="9"/>
  <c r="E184" i="9"/>
  <c r="D184" i="9"/>
  <c r="E182" i="9"/>
  <c r="D175" i="9"/>
  <c r="E176" i="9"/>
  <c r="D169" i="9"/>
  <c r="E185" i="9"/>
  <c r="E179" i="9"/>
  <c r="E186" i="9"/>
  <c r="D180" i="9"/>
  <c r="E180" i="9"/>
  <c r="E170" i="9"/>
  <c r="E183" i="9"/>
  <c r="D183" i="9"/>
  <c r="D178" i="9"/>
  <c r="E172" i="9"/>
  <c r="F172" i="9" s="1"/>
  <c r="D171" i="9"/>
  <c r="D174" i="9"/>
  <c r="E173" i="9"/>
  <c r="E178" i="9"/>
  <c r="D173" i="9"/>
  <c r="D177" i="9"/>
  <c r="E174" i="9"/>
  <c r="D182" i="9"/>
  <c r="E187" i="9"/>
  <c r="D188" i="9"/>
  <c r="D187" i="9"/>
  <c r="E188" i="9"/>
  <c r="F188" i="9" s="1"/>
  <c r="E190" i="9"/>
  <c r="D190" i="9"/>
  <c r="E189" i="9"/>
  <c r="D189" i="9"/>
  <c r="D191" i="9"/>
  <c r="E191" i="9"/>
  <c r="E192" i="9"/>
  <c r="D192" i="9"/>
  <c r="D193" i="9"/>
  <c r="E193" i="9"/>
  <c r="D219" i="9"/>
  <c r="D212" i="9"/>
  <c r="E209" i="9"/>
  <c r="E198" i="9"/>
  <c r="D221" i="9"/>
  <c r="E201" i="9"/>
  <c r="E200" i="9"/>
  <c r="E210" i="9"/>
  <c r="E208" i="9"/>
  <c r="E213" i="9"/>
  <c r="D213" i="9"/>
  <c r="D203" i="9"/>
  <c r="D197" i="9"/>
  <c r="E196" i="9"/>
  <c r="D207" i="9"/>
  <c r="E195" i="9"/>
  <c r="D226" i="9"/>
  <c r="E202" i="9"/>
  <c r="E218" i="9"/>
  <c r="E206" i="9"/>
  <c r="E225" i="9"/>
  <c r="E221" i="9"/>
  <c r="D225" i="9"/>
  <c r="E226" i="9"/>
  <c r="E222" i="9"/>
  <c r="E224" i="9"/>
  <c r="E223" i="9"/>
  <c r="D198" i="9"/>
  <c r="E204" i="9"/>
  <c r="D194" i="9"/>
  <c r="E203" i="9"/>
  <c r="E215" i="9"/>
  <c r="E194" i="9"/>
  <c r="D224" i="9"/>
  <c r="D215" i="9"/>
  <c r="D205" i="9"/>
  <c r="D209" i="9"/>
  <c r="D195" i="9"/>
  <c r="D196" i="9"/>
  <c r="E197" i="9"/>
  <c r="D202" i="9"/>
  <c r="D222" i="9"/>
  <c r="E219" i="9"/>
  <c r="E220" i="9"/>
  <c r="D216" i="9"/>
  <c r="D199" i="9"/>
  <c r="D206" i="9"/>
  <c r="D223" i="9"/>
  <c r="D204" i="9"/>
  <c r="D272" i="9"/>
  <c r="D284" i="9"/>
  <c r="D243" i="9"/>
  <c r="D275" i="9"/>
  <c r="D244" i="9"/>
  <c r="E239" i="9"/>
  <c r="E245" i="9"/>
  <c r="E240" i="9"/>
  <c r="E269" i="9"/>
  <c r="E263" i="9"/>
  <c r="D269" i="9"/>
  <c r="D279" i="9"/>
  <c r="E267" i="9"/>
  <c r="D257" i="9"/>
  <c r="E262" i="9"/>
  <c r="E232" i="9"/>
  <c r="D273" i="9"/>
  <c r="E259" i="9"/>
  <c r="D234" i="9"/>
  <c r="E233" i="9"/>
  <c r="D220" i="9"/>
  <c r="D280" i="9"/>
  <c r="E236" i="9"/>
  <c r="E241" i="9"/>
  <c r="E238" i="9"/>
  <c r="D233" i="9"/>
  <c r="D235" i="9"/>
  <c r="E255" i="9"/>
  <c r="E277" i="9"/>
  <c r="D242" i="9"/>
  <c r="E282" i="9"/>
  <c r="D229" i="9"/>
  <c r="E251" i="9"/>
  <c r="E230" i="9"/>
  <c r="E266" i="9"/>
  <c r="D248" i="9"/>
  <c r="D262" i="9"/>
  <c r="E229" i="9"/>
  <c r="E227" i="9"/>
  <c r="D283" i="9"/>
  <c r="D218" i="9"/>
  <c r="E211" i="9"/>
  <c r="D228" i="9"/>
  <c r="E249" i="9"/>
  <c r="E265" i="9"/>
  <c r="E260" i="9"/>
  <c r="E234" i="9"/>
  <c r="D276" i="9"/>
  <c r="E276" i="9"/>
  <c r="D263" i="9"/>
  <c r="D286" i="9"/>
  <c r="E271" i="9"/>
  <c r="D247" i="9"/>
  <c r="D249" i="9"/>
  <c r="E261" i="9"/>
  <c r="E279" i="9"/>
  <c r="D258" i="9"/>
  <c r="D274" i="9"/>
  <c r="E278" i="9"/>
  <c r="D201" i="9"/>
  <c r="E258" i="9"/>
  <c r="E212" i="9"/>
  <c r="E237" i="9"/>
  <c r="E283" i="9"/>
  <c r="E214" i="9"/>
  <c r="D254" i="9"/>
  <c r="D251" i="9"/>
  <c r="E275" i="9"/>
  <c r="E235" i="9"/>
  <c r="E253" i="9"/>
  <c r="E270" i="9"/>
  <c r="D232" i="9"/>
  <c r="E231" i="9"/>
  <c r="E246" i="9"/>
  <c r="D227" i="9"/>
  <c r="D253" i="9"/>
  <c r="D265" i="9"/>
  <c r="D256" i="9"/>
  <c r="E264" i="9"/>
  <c r="E284" i="9"/>
  <c r="E242" i="9"/>
  <c r="E257" i="9"/>
  <c r="D267" i="9"/>
  <c r="E248" i="9"/>
  <c r="D255" i="9"/>
  <c r="E268" i="9"/>
  <c r="D271" i="9"/>
  <c r="E280" i="9"/>
  <c r="D238" i="9"/>
  <c r="D210" i="9"/>
  <c r="D285" i="9"/>
  <c r="D211" i="9"/>
  <c r="E285" i="9"/>
  <c r="D281" i="9"/>
  <c r="E274" i="9"/>
  <c r="E250" i="9"/>
  <c r="E216" i="9"/>
  <c r="D239" i="9"/>
  <c r="E252" i="9"/>
  <c r="D217" i="9"/>
  <c r="D236" i="9"/>
  <c r="E273" i="9"/>
  <c r="D270" i="9"/>
  <c r="D260" i="9"/>
  <c r="E256" i="9"/>
  <c r="D241" i="9"/>
  <c r="E286" i="9"/>
  <c r="D282" i="9"/>
  <c r="D252" i="9"/>
  <c r="D264" i="9"/>
  <c r="D200" i="9"/>
  <c r="D250" i="9"/>
  <c r="E205" i="9"/>
  <c r="E217" i="9"/>
  <c r="D261" i="9"/>
  <c r="D214" i="9"/>
  <c r="D246" i="9"/>
  <c r="E247" i="9"/>
  <c r="D230" i="9"/>
  <c r="D278" i="9"/>
  <c r="D231" i="9"/>
  <c r="D268" i="9"/>
  <c r="E272" i="9"/>
  <c r="D277" i="9"/>
  <c r="E207" i="9"/>
  <c r="D208" i="9"/>
  <c r="E228" i="9"/>
  <c r="E281" i="9"/>
  <c r="E199" i="9"/>
  <c r="F199" i="9" s="1"/>
  <c r="D266" i="9"/>
  <c r="D240" i="9"/>
  <c r="E244" i="9"/>
  <c r="D245" i="9"/>
  <c r="D237" i="9"/>
  <c r="D259" i="9"/>
  <c r="E254" i="9"/>
  <c r="E243" i="9"/>
  <c r="E287" i="9"/>
  <c r="D288" i="9"/>
  <c r="D287" i="9"/>
  <c r="E288" i="9"/>
  <c r="D298" i="9"/>
  <c r="E297" i="9"/>
  <c r="D307" i="9"/>
  <c r="E301" i="9"/>
  <c r="E292" i="9"/>
  <c r="D290" i="9"/>
  <c r="E300" i="9"/>
  <c r="E293" i="9"/>
  <c r="D302" i="9"/>
  <c r="E294" i="9"/>
  <c r="D292" i="9"/>
  <c r="D299" i="9"/>
  <c r="E295" i="9"/>
  <c r="D305" i="9"/>
  <c r="E306" i="9"/>
  <c r="D296" i="9"/>
  <c r="D297" i="9"/>
  <c r="E299" i="9"/>
  <c r="D294" i="9"/>
  <c r="D293" i="9"/>
  <c r="E305" i="9"/>
  <c r="E298" i="9"/>
  <c r="D291" i="9"/>
  <c r="E291" i="9"/>
  <c r="D300" i="9"/>
  <c r="E290" i="9"/>
  <c r="D304" i="9"/>
  <c r="D295" i="9"/>
  <c r="D301" i="9"/>
  <c r="E289" i="9"/>
  <c r="E302" i="9"/>
  <c r="D303" i="9"/>
  <c r="D306" i="9"/>
  <c r="E296" i="9"/>
  <c r="E304" i="9"/>
  <c r="D289" i="9"/>
  <c r="E307" i="9"/>
  <c r="D308" i="9"/>
  <c r="D312" i="9"/>
  <c r="E310" i="9"/>
  <c r="E303" i="9"/>
  <c r="D310" i="9"/>
  <c r="E308" i="9"/>
  <c r="E311" i="9"/>
  <c r="E309" i="9"/>
  <c r="E312" i="9"/>
  <c r="D309" i="9"/>
  <c r="D311" i="9"/>
  <c r="E313" i="9"/>
  <c r="D313" i="9"/>
  <c r="E314" i="9"/>
  <c r="D314" i="9"/>
  <c r="D315" i="9"/>
  <c r="E315" i="9"/>
  <c r="E318" i="9"/>
  <c r="D331" i="9"/>
  <c r="D323" i="9"/>
  <c r="E334" i="9"/>
  <c r="E332" i="9"/>
  <c r="D328" i="9"/>
  <c r="E343" i="9"/>
  <c r="E325" i="9"/>
  <c r="D335" i="9"/>
  <c r="D333" i="9"/>
  <c r="E317" i="9"/>
  <c r="E324" i="9"/>
  <c r="E335" i="9"/>
  <c r="D327" i="9"/>
  <c r="D318" i="9"/>
  <c r="E342" i="9"/>
  <c r="D332" i="9"/>
  <c r="E327" i="9"/>
  <c r="D321" i="9"/>
  <c r="E321" i="9"/>
  <c r="E323" i="9"/>
  <c r="D345" i="9"/>
  <c r="E322" i="9"/>
  <c r="D344" i="9"/>
  <c r="D324" i="9"/>
  <c r="E345" i="9"/>
  <c r="D322" i="9"/>
  <c r="E339" i="9"/>
  <c r="E319" i="9"/>
  <c r="E331" i="9"/>
  <c r="D339" i="9"/>
  <c r="E337" i="9"/>
  <c r="E330" i="9"/>
  <c r="D336" i="9"/>
  <c r="D325" i="9"/>
  <c r="E320" i="9"/>
  <c r="D340" i="9"/>
  <c r="D341" i="9"/>
  <c r="D320" i="9"/>
  <c r="E341" i="9"/>
  <c r="D317" i="9"/>
  <c r="D319" i="9"/>
  <c r="J343" i="9"/>
  <c r="E336" i="9"/>
  <c r="D337" i="9"/>
  <c r="D342" i="9"/>
  <c r="D329" i="9"/>
  <c r="D330" i="9"/>
  <c r="E328" i="9"/>
  <c r="E333" i="9"/>
  <c r="E344" i="9"/>
  <c r="E326" i="9"/>
  <c r="D338" i="9"/>
  <c r="D326" i="9"/>
  <c r="E338" i="9"/>
  <c r="E340" i="9"/>
  <c r="E329" i="9"/>
  <c r="D343" i="9"/>
  <c r="D334" i="9"/>
  <c r="E348" i="9"/>
  <c r="E346" i="9"/>
  <c r="D349" i="9"/>
  <c r="D350" i="9"/>
  <c r="D348" i="9"/>
  <c r="E349" i="9"/>
  <c r="D346" i="9"/>
  <c r="E350" i="9"/>
  <c r="D347" i="9"/>
  <c r="E347" i="9"/>
  <c r="D351" i="9"/>
  <c r="A351" i="9" s="1"/>
  <c r="E351" i="9"/>
  <c r="M344" i="9"/>
  <c r="Q345" i="9"/>
  <c r="K345" i="9" s="1"/>
  <c r="M345" i="9"/>
  <c r="U187" i="9"/>
  <c r="U188" i="9" s="1"/>
  <c r="U189" i="9" s="1"/>
  <c r="U190" i="9" s="1"/>
  <c r="U191" i="9" s="1"/>
  <c r="N186" i="9"/>
  <c r="Y186" i="9" s="1"/>
  <c r="N202" i="9"/>
  <c r="Y202" i="9" s="1"/>
  <c r="M343" i="9"/>
  <c r="M342" i="9"/>
  <c r="Q342" i="9"/>
  <c r="K342" i="9" s="1"/>
  <c r="F273" i="9" l="1"/>
  <c r="F178" i="9"/>
  <c r="C2249" i="7"/>
  <c r="A2250" i="7" s="1"/>
  <c r="B2249" i="7"/>
  <c r="D2249" i="7" s="1"/>
  <c r="F168" i="9"/>
  <c r="A2254" i="1"/>
  <c r="A2254" i="4" s="1"/>
  <c r="Y2254" i="1"/>
  <c r="B2255" i="1"/>
  <c r="F179" i="9"/>
  <c r="F219" i="9"/>
  <c r="F272" i="9"/>
  <c r="F232" i="9"/>
  <c r="F243" i="9"/>
  <c r="F197" i="9"/>
  <c r="F312" i="9"/>
  <c r="F282" i="9"/>
  <c r="F204" i="9"/>
  <c r="F248" i="9"/>
  <c r="F207" i="9"/>
  <c r="F181" i="9"/>
  <c r="F228" i="9"/>
  <c r="F288" i="9"/>
  <c r="F256" i="9"/>
  <c r="F285" i="9"/>
  <c r="F242" i="9"/>
  <c r="F235" i="9"/>
  <c r="F221" i="9"/>
  <c r="F170" i="9"/>
  <c r="F177" i="9"/>
  <c r="F158" i="9"/>
  <c r="F167" i="9"/>
  <c r="F214" i="9"/>
  <c r="F284" i="9"/>
  <c r="F279" i="9"/>
  <c r="F194" i="9"/>
  <c r="F174" i="9"/>
  <c r="F180" i="9"/>
  <c r="F283" i="9"/>
  <c r="F281" i="9"/>
  <c r="F280" i="9"/>
  <c r="F275" i="9"/>
  <c r="F169" i="9"/>
  <c r="F220" i="9"/>
  <c r="F185" i="9"/>
  <c r="B80" i="9"/>
  <c r="B55" i="9"/>
  <c r="F218" i="9"/>
  <c r="F255" i="9"/>
  <c r="F200" i="9"/>
  <c r="H221" i="9"/>
  <c r="H3" i="9"/>
  <c r="H55" i="9"/>
  <c r="H80" i="9"/>
  <c r="H61" i="9"/>
  <c r="F253" i="9"/>
  <c r="F187" i="9"/>
  <c r="F210" i="9"/>
  <c r="F186" i="9"/>
  <c r="F192" i="9"/>
  <c r="F163" i="9"/>
  <c r="F262" i="9"/>
  <c r="F252" i="9"/>
  <c r="F212" i="9"/>
  <c r="F176" i="9"/>
  <c r="F162" i="9"/>
  <c r="F183" i="9"/>
  <c r="F184" i="9"/>
  <c r="F191" i="9"/>
  <c r="F164" i="9"/>
  <c r="F166" i="9"/>
  <c r="F189" i="9"/>
  <c r="F173" i="9"/>
  <c r="F195" i="9"/>
  <c r="F190" i="9"/>
  <c r="F175" i="9"/>
  <c r="F157" i="9"/>
  <c r="B61" i="9"/>
  <c r="F161" i="9"/>
  <c r="F182" i="9"/>
  <c r="F171" i="9"/>
  <c r="F208" i="9"/>
  <c r="F254" i="9"/>
  <c r="F240" i="9"/>
  <c r="F286" i="9"/>
  <c r="F278" i="9"/>
  <c r="F234" i="9"/>
  <c r="F226" i="9"/>
  <c r="F193" i="9"/>
  <c r="F259" i="9"/>
  <c r="F247" i="9"/>
  <c r="F257" i="9"/>
  <c r="F229" i="9"/>
  <c r="F209" i="9"/>
  <c r="F276" i="9"/>
  <c r="F291" i="9"/>
  <c r="F269" i="9"/>
  <c r="F213" i="9"/>
  <c r="F217" i="9"/>
  <c r="F203" i="9"/>
  <c r="F205" i="9"/>
  <c r="F236" i="9"/>
  <c r="F300" i="9"/>
  <c r="F274" i="9"/>
  <c r="F270" i="9"/>
  <c r="F266" i="9"/>
  <c r="F260" i="9"/>
  <c r="F230" i="9"/>
  <c r="F263" i="9"/>
  <c r="F265" i="9"/>
  <c r="F251" i="9"/>
  <c r="F249" i="9"/>
  <c r="F233" i="9"/>
  <c r="F225" i="9"/>
  <c r="F264" i="9"/>
  <c r="F261" i="9"/>
  <c r="F215" i="9"/>
  <c r="F206" i="9"/>
  <c r="F211" i="9"/>
  <c r="F239" i="9"/>
  <c r="F277" i="9"/>
  <c r="F202" i="9"/>
  <c r="F271" i="9"/>
  <c r="F227" i="9"/>
  <c r="F198" i="9"/>
  <c r="F308" i="9"/>
  <c r="F237" i="9"/>
  <c r="F268" i="9"/>
  <c r="F246" i="9"/>
  <c r="F223" i="9"/>
  <c r="F303" i="9"/>
  <c r="F245" i="9"/>
  <c r="F216" i="9"/>
  <c r="F231" i="9"/>
  <c r="F258" i="9"/>
  <c r="F238" i="9"/>
  <c r="F267" i="9"/>
  <c r="F224" i="9"/>
  <c r="F196" i="9"/>
  <c r="F244" i="9"/>
  <c r="F250" i="9"/>
  <c r="F201" i="9"/>
  <c r="F241" i="9"/>
  <c r="F222" i="9"/>
  <c r="F314" i="9"/>
  <c r="F304" i="9"/>
  <c r="F296" i="9"/>
  <c r="F298" i="9"/>
  <c r="F294" i="9"/>
  <c r="F305" i="9"/>
  <c r="F287" i="9"/>
  <c r="F309" i="9"/>
  <c r="F311" i="9"/>
  <c r="F293" i="9"/>
  <c r="F302" i="9"/>
  <c r="F315" i="9"/>
  <c r="F289" i="9"/>
  <c r="F299" i="9"/>
  <c r="F292" i="9"/>
  <c r="F310" i="9"/>
  <c r="F301" i="9"/>
  <c r="F306" i="9"/>
  <c r="F290" i="9"/>
  <c r="F297" i="9"/>
  <c r="F313" i="9"/>
  <c r="F307" i="9"/>
  <c r="F295" i="9"/>
  <c r="A350" i="9"/>
  <c r="F348" i="9"/>
  <c r="B348" i="9"/>
  <c r="A344" i="9"/>
  <c r="F324" i="9"/>
  <c r="B324" i="9"/>
  <c r="A329" i="9"/>
  <c r="A325" i="9"/>
  <c r="F322" i="9"/>
  <c r="B322" i="9"/>
  <c r="F317" i="9"/>
  <c r="B215" i="9"/>
  <c r="B174" i="9"/>
  <c r="B272" i="9"/>
  <c r="B265" i="9"/>
  <c r="B214" i="9"/>
  <c r="B193" i="9"/>
  <c r="B262" i="9"/>
  <c r="B263" i="9"/>
  <c r="B208" i="9"/>
  <c r="B209" i="9"/>
  <c r="B224" i="9"/>
  <c r="B220" i="9"/>
  <c r="B173" i="9"/>
  <c r="B182" i="9"/>
  <c r="B293" i="9"/>
  <c r="B225" i="9"/>
  <c r="B178" i="9"/>
  <c r="B308" i="9"/>
  <c r="B257" i="9"/>
  <c r="B161" i="9"/>
  <c r="B192" i="9"/>
  <c r="B240" i="9"/>
  <c r="B251" i="9"/>
  <c r="B197" i="9"/>
  <c r="B276" i="9"/>
  <c r="B228" i="9"/>
  <c r="B165" i="9"/>
  <c r="B189" i="9"/>
  <c r="B231" i="9"/>
  <c r="B155" i="9"/>
  <c r="B299" i="9"/>
  <c r="B277" i="9"/>
  <c r="B188" i="9"/>
  <c r="B253" i="9"/>
  <c r="B291" i="9"/>
  <c r="B252" i="9"/>
  <c r="B311" i="9"/>
  <c r="B205" i="9"/>
  <c r="B280" i="9"/>
  <c r="B254" i="9"/>
  <c r="B249" i="9"/>
  <c r="B244" i="9"/>
  <c r="B200" i="9"/>
  <c r="B176" i="9"/>
  <c r="B296" i="9"/>
  <c r="B237" i="9"/>
  <c r="B170" i="9"/>
  <c r="B301" i="9"/>
  <c r="B275" i="9"/>
  <c r="B295" i="9"/>
  <c r="B305" i="9"/>
  <c r="B271" i="9"/>
  <c r="B282" i="9"/>
  <c r="B297" i="9"/>
  <c r="B261" i="9"/>
  <c r="B234" i="9"/>
  <c r="B270" i="9"/>
  <c r="B186" i="9"/>
  <c r="B180" i="9"/>
  <c r="B313" i="9"/>
  <c r="B229" i="9"/>
  <c r="B309" i="9"/>
  <c r="B236" i="9"/>
  <c r="B303" i="9"/>
  <c r="B304" i="9"/>
  <c r="B312" i="9"/>
  <c r="B163" i="9"/>
  <c r="B204" i="9"/>
  <c r="B298" i="9"/>
  <c r="B232" i="9"/>
  <c r="B187" i="9"/>
  <c r="B151" i="9"/>
  <c r="B177" i="9"/>
  <c r="B164" i="9"/>
  <c r="B314" i="9"/>
  <c r="B156" i="9"/>
  <c r="B258" i="9"/>
  <c r="B316" i="9"/>
  <c r="B221" i="9"/>
  <c r="B185" i="9"/>
  <c r="B169" i="9"/>
  <c r="B154" i="9"/>
  <c r="B307" i="9"/>
  <c r="B206" i="9"/>
  <c r="B255" i="9"/>
  <c r="B248" i="9"/>
  <c r="B247" i="9"/>
  <c r="B306" i="9"/>
  <c r="B302" i="9"/>
  <c r="B256" i="9"/>
  <c r="B227" i="9"/>
  <c r="B183" i="9"/>
  <c r="B218" i="9"/>
  <c r="B152" i="9"/>
  <c r="B223" i="9"/>
  <c r="B160" i="9"/>
  <c r="B288" i="9"/>
  <c r="B190" i="9"/>
  <c r="B285" i="9"/>
  <c r="B289" i="9"/>
  <c r="B239" i="9"/>
  <c r="B243" i="9"/>
  <c r="B207" i="9"/>
  <c r="B210" i="9"/>
  <c r="B157" i="9"/>
  <c r="B279" i="9"/>
  <c r="B158" i="9"/>
  <c r="B159" i="9"/>
  <c r="B245" i="9"/>
  <c r="B203" i="9"/>
  <c r="B284" i="9"/>
  <c r="B184" i="9"/>
  <c r="B259" i="9"/>
  <c r="B172" i="9"/>
  <c r="B317" i="9"/>
  <c r="B283" i="9"/>
  <c r="B217" i="9"/>
  <c r="B212" i="9"/>
  <c r="B300" i="9"/>
  <c r="B191" i="9"/>
  <c r="B315" i="9"/>
  <c r="B264" i="9"/>
  <c r="B294" i="9"/>
  <c r="B216" i="9"/>
  <c r="B211" i="9"/>
  <c r="B201" i="9"/>
  <c r="B175" i="9"/>
  <c r="B219" i="9"/>
  <c r="B166" i="9"/>
  <c r="B278" i="9"/>
  <c r="B199" i="9"/>
  <c r="B181" i="9"/>
  <c r="B310" i="9"/>
  <c r="B287" i="9"/>
  <c r="B250" i="9"/>
  <c r="B167" i="9"/>
  <c r="B179" i="9"/>
  <c r="B274" i="9"/>
  <c r="B194" i="9"/>
  <c r="B269" i="9"/>
  <c r="B235" i="9"/>
  <c r="B171" i="9"/>
  <c r="B242" i="9"/>
  <c r="B153" i="9"/>
  <c r="B241" i="9"/>
  <c r="B267" i="9"/>
  <c r="B268" i="9"/>
  <c r="B292" i="9"/>
  <c r="B202" i="9"/>
  <c r="B230" i="9"/>
  <c r="B238" i="9"/>
  <c r="B233" i="9"/>
  <c r="B162" i="9"/>
  <c r="B290" i="9"/>
  <c r="B246" i="9"/>
  <c r="B281" i="9"/>
  <c r="B226" i="9"/>
  <c r="B222" i="9"/>
  <c r="B196" i="9"/>
  <c r="B195" i="9"/>
  <c r="B266" i="9"/>
  <c r="B273" i="9"/>
  <c r="B213" i="9"/>
  <c r="B198" i="9"/>
  <c r="B260" i="9"/>
  <c r="B286" i="9"/>
  <c r="B168" i="9"/>
  <c r="B99" i="9"/>
  <c r="B104" i="9"/>
  <c r="B21" i="9"/>
  <c r="B15" i="9"/>
  <c r="B115" i="9"/>
  <c r="B47" i="9"/>
  <c r="B146" i="9"/>
  <c r="B97" i="9"/>
  <c r="B73" i="9"/>
  <c r="B57" i="9"/>
  <c r="B63" i="9"/>
  <c r="B59" i="9"/>
  <c r="B92" i="9"/>
  <c r="B107" i="9"/>
  <c r="B138" i="9"/>
  <c r="B16" i="9"/>
  <c r="B19" i="9"/>
  <c r="B112" i="9"/>
  <c r="B121" i="9"/>
  <c r="B62" i="9"/>
  <c r="B86" i="9"/>
  <c r="B114" i="9"/>
  <c r="B124" i="9"/>
  <c r="B106" i="9"/>
  <c r="B147" i="9"/>
  <c r="B64" i="9"/>
  <c r="B116" i="9"/>
  <c r="B28" i="9"/>
  <c r="B135" i="9"/>
  <c r="B142" i="9"/>
  <c r="B101" i="9"/>
  <c r="B94" i="9"/>
  <c r="B33" i="9"/>
  <c r="B110" i="9"/>
  <c r="B148" i="9"/>
  <c r="B83" i="9"/>
  <c r="B67" i="9"/>
  <c r="B79" i="9"/>
  <c r="B131" i="9"/>
  <c r="B32" i="9"/>
  <c r="B132" i="9"/>
  <c r="B36" i="9"/>
  <c r="B128" i="9"/>
  <c r="B137" i="9"/>
  <c r="B66" i="9"/>
  <c r="B25" i="9"/>
  <c r="B42" i="9"/>
  <c r="B7" i="9"/>
  <c r="B52" i="9"/>
  <c r="B136" i="9"/>
  <c r="B56" i="9"/>
  <c r="B77" i="9"/>
  <c r="B71" i="9"/>
  <c r="B23" i="9"/>
  <c r="B44" i="9"/>
  <c r="B17" i="9"/>
  <c r="B27" i="9"/>
  <c r="B3" i="9"/>
  <c r="B4" i="9"/>
  <c r="B10" i="9"/>
  <c r="B31" i="9"/>
  <c r="B78" i="9"/>
  <c r="B140" i="9"/>
  <c r="B90" i="9"/>
  <c r="B46" i="9"/>
  <c r="B117" i="9"/>
  <c r="B123" i="9"/>
  <c r="B8" i="9"/>
  <c r="B5" i="9"/>
  <c r="B18" i="9"/>
  <c r="B134" i="9"/>
  <c r="B53" i="9"/>
  <c r="B84" i="9"/>
  <c r="B65" i="9"/>
  <c r="B130" i="9"/>
  <c r="B43" i="9"/>
  <c r="B96" i="9"/>
  <c r="B6" i="9"/>
  <c r="B12" i="9"/>
  <c r="B9" i="9"/>
  <c r="B60" i="9"/>
  <c r="B34" i="9"/>
  <c r="B129" i="9"/>
  <c r="B50" i="9"/>
  <c r="B22" i="9"/>
  <c r="B118" i="9"/>
  <c r="B29" i="9"/>
  <c r="B13" i="9"/>
  <c r="B68" i="9"/>
  <c r="B74" i="9"/>
  <c r="B69" i="9"/>
  <c r="B133" i="9"/>
  <c r="B39" i="9"/>
  <c r="B70" i="9"/>
  <c r="B76" i="9"/>
  <c r="B48" i="9"/>
  <c r="B45" i="9"/>
  <c r="B87" i="9"/>
  <c r="B119" i="9"/>
  <c r="B38" i="9"/>
  <c r="B89" i="9"/>
  <c r="B20" i="9"/>
  <c r="B30" i="9"/>
  <c r="B51" i="9"/>
  <c r="B113" i="9"/>
  <c r="B91" i="9"/>
  <c r="B100" i="9"/>
  <c r="B40" i="9"/>
  <c r="B14" i="9"/>
  <c r="B127" i="9"/>
  <c r="B72" i="9"/>
  <c r="B54" i="9"/>
  <c r="B139" i="9"/>
  <c r="B26" i="9"/>
  <c r="B37" i="9"/>
  <c r="B103" i="9"/>
  <c r="B149" i="9"/>
  <c r="B126" i="9"/>
  <c r="B143" i="9"/>
  <c r="B41" i="9"/>
  <c r="B88" i="9"/>
  <c r="B95" i="9"/>
  <c r="B120" i="9"/>
  <c r="B111" i="9"/>
  <c r="B108" i="9"/>
  <c r="B49" i="9"/>
  <c r="B125" i="9"/>
  <c r="B85" i="9"/>
  <c r="B105" i="9"/>
  <c r="B122" i="9"/>
  <c r="B144" i="9"/>
  <c r="B58" i="9"/>
  <c r="B75" i="9"/>
  <c r="B11" i="9"/>
  <c r="B35" i="9"/>
  <c r="B141" i="9"/>
  <c r="B93" i="9"/>
  <c r="B81" i="9"/>
  <c r="B109" i="9"/>
  <c r="B102" i="9"/>
  <c r="B82" i="9"/>
  <c r="B150" i="9"/>
  <c r="B145" i="9"/>
  <c r="B98" i="9"/>
  <c r="B24" i="9"/>
  <c r="A343" i="9"/>
  <c r="A342" i="9"/>
  <c r="A336" i="9"/>
  <c r="A345" i="9"/>
  <c r="A333" i="9"/>
  <c r="F351" i="9"/>
  <c r="B351" i="9"/>
  <c r="F347" i="9"/>
  <c r="B347" i="9"/>
  <c r="F329" i="9"/>
  <c r="B329" i="9"/>
  <c r="A337" i="9"/>
  <c r="F330" i="9"/>
  <c r="B330" i="9"/>
  <c r="F323" i="9"/>
  <c r="B323" i="9"/>
  <c r="A335" i="9"/>
  <c r="A330" i="9"/>
  <c r="F320" i="9"/>
  <c r="B320" i="9"/>
  <c r="A334" i="9"/>
  <c r="A347" i="9"/>
  <c r="F340" i="9"/>
  <c r="B340" i="9"/>
  <c r="F336" i="9"/>
  <c r="B336" i="9"/>
  <c r="F337" i="9"/>
  <c r="B337" i="9"/>
  <c r="F321" i="9"/>
  <c r="B321" i="9"/>
  <c r="F325" i="9"/>
  <c r="B325" i="9"/>
  <c r="F350" i="9"/>
  <c r="B350" i="9"/>
  <c r="F338" i="9"/>
  <c r="B338" i="9"/>
  <c r="H319" i="9"/>
  <c r="H245" i="9"/>
  <c r="H235" i="9"/>
  <c r="H296" i="9"/>
  <c r="H279" i="9"/>
  <c r="H293" i="9"/>
  <c r="H222" i="9"/>
  <c r="H216" i="9"/>
  <c r="H266" i="9"/>
  <c r="H313" i="9"/>
  <c r="H212" i="9"/>
  <c r="H285" i="9"/>
  <c r="H157" i="9"/>
  <c r="H202" i="9"/>
  <c r="H206" i="9"/>
  <c r="H239" i="9"/>
  <c r="H304" i="9"/>
  <c r="H269" i="9"/>
  <c r="H194" i="9"/>
  <c r="H339" i="9"/>
  <c r="H161" i="9"/>
  <c r="H232" i="9"/>
  <c r="H338" i="9"/>
  <c r="H207" i="9"/>
  <c r="H283" i="9"/>
  <c r="H257" i="9"/>
  <c r="H244" i="9"/>
  <c r="H264" i="9"/>
  <c r="H217" i="9"/>
  <c r="H158" i="9"/>
  <c r="H180" i="9"/>
  <c r="H276" i="9"/>
  <c r="H198" i="9"/>
  <c r="H251" i="9"/>
  <c r="H176" i="9"/>
  <c r="H242" i="9"/>
  <c r="H318" i="9"/>
  <c r="H278" i="9"/>
  <c r="H284" i="9"/>
  <c r="H174" i="9"/>
  <c r="H287" i="9"/>
  <c r="H230" i="9"/>
  <c r="H315" i="9"/>
  <c r="H227" i="9"/>
  <c r="H193" i="9"/>
  <c r="H256" i="9"/>
  <c r="H253" i="9"/>
  <c r="H258" i="9"/>
  <c r="H179" i="9"/>
  <c r="H225" i="9"/>
  <c r="H210" i="9"/>
  <c r="H291" i="9"/>
  <c r="H172" i="9"/>
  <c r="H270" i="9"/>
  <c r="H177" i="9"/>
  <c r="H321" i="9"/>
  <c r="H170" i="9"/>
  <c r="H323" i="9"/>
  <c r="H248" i="9"/>
  <c r="H237" i="9"/>
  <c r="H306" i="9"/>
  <c r="H288" i="9"/>
  <c r="H173" i="9"/>
  <c r="H265" i="9"/>
  <c r="H333" i="9"/>
  <c r="H314" i="9"/>
  <c r="H152" i="9"/>
  <c r="H271" i="9"/>
  <c r="H329" i="9"/>
  <c r="H310" i="9"/>
  <c r="H324" i="9"/>
  <c r="H262" i="9"/>
  <c r="H187" i="9"/>
  <c r="H286" i="9"/>
  <c r="H305" i="9"/>
  <c r="H311" i="9"/>
  <c r="H335" i="9"/>
  <c r="H246" i="9"/>
  <c r="H205" i="9"/>
  <c r="H209" i="9"/>
  <c r="H327" i="9"/>
  <c r="H233" i="9"/>
  <c r="H200" i="9"/>
  <c r="H263" i="9"/>
  <c r="H155" i="9"/>
  <c r="H219" i="9"/>
  <c r="H280" i="9"/>
  <c r="H331" i="9"/>
  <c r="H255" i="9"/>
  <c r="H240" i="9"/>
  <c r="H214" i="9"/>
  <c r="H340" i="9"/>
  <c r="H312" i="9"/>
  <c r="H190" i="9"/>
  <c r="H260" i="9"/>
  <c r="H201" i="9"/>
  <c r="H267" i="9"/>
  <c r="H184" i="9"/>
  <c r="H282" i="9"/>
  <c r="H223" i="9"/>
  <c r="H299" i="9"/>
  <c r="H297" i="9"/>
  <c r="H330" i="9"/>
  <c r="H231" i="9"/>
  <c r="H317" i="9"/>
  <c r="H249" i="9"/>
  <c r="H171" i="9"/>
  <c r="H261" i="9"/>
  <c r="H316" i="9"/>
  <c r="H236" i="9"/>
  <c r="H342" i="9"/>
  <c r="H275" i="9"/>
  <c r="H181" i="9"/>
  <c r="H215" i="9"/>
  <c r="H294" i="9"/>
  <c r="H289" i="9"/>
  <c r="H302" i="9"/>
  <c r="H169" i="9"/>
  <c r="H165" i="9"/>
  <c r="H281" i="9"/>
  <c r="H199" i="9"/>
  <c r="H164" i="9"/>
  <c r="H332" i="9"/>
  <c r="H183" i="9"/>
  <c r="H228" i="9"/>
  <c r="H303" i="9"/>
  <c r="H247" i="9"/>
  <c r="H238" i="9"/>
  <c r="H182" i="9"/>
  <c r="H292" i="9"/>
  <c r="H151" i="9"/>
  <c r="H307" i="9"/>
  <c r="H336" i="9"/>
  <c r="H295" i="9"/>
  <c r="H192" i="9"/>
  <c r="H326" i="9"/>
  <c r="H337" i="9"/>
  <c r="H189" i="9"/>
  <c r="H185" i="9"/>
  <c r="H234" i="9"/>
  <c r="H273" i="9"/>
  <c r="H241" i="9"/>
  <c r="H211" i="9"/>
  <c r="H160" i="9"/>
  <c r="H186" i="9"/>
  <c r="H162" i="9"/>
  <c r="H322" i="9"/>
  <c r="H301" i="9"/>
  <c r="H156" i="9"/>
  <c r="H268" i="9"/>
  <c r="H250" i="9"/>
  <c r="H159" i="9"/>
  <c r="H220" i="9"/>
  <c r="H191" i="9"/>
  <c r="H272" i="9"/>
  <c r="H334" i="9"/>
  <c r="H290" i="9"/>
  <c r="H254" i="9"/>
  <c r="H298" i="9"/>
  <c r="H320" i="9"/>
  <c r="H188" i="9"/>
  <c r="H341" i="9"/>
  <c r="H308" i="9"/>
  <c r="H277" i="9"/>
  <c r="H328" i="9"/>
  <c r="H218" i="9"/>
  <c r="H343" i="9"/>
  <c r="H229" i="9"/>
  <c r="H259" i="9"/>
  <c r="H309" i="9"/>
  <c r="H168" i="9"/>
  <c r="H178" i="9"/>
  <c r="H252" i="9"/>
  <c r="H154" i="9"/>
  <c r="H274" i="9"/>
  <c r="H195" i="9"/>
  <c r="H213" i="9"/>
  <c r="H226" i="9"/>
  <c r="H325" i="9"/>
  <c r="H224" i="9"/>
  <c r="H175" i="9"/>
  <c r="H203" i="9"/>
  <c r="H204" i="9"/>
  <c r="H208" i="9"/>
  <c r="H197" i="9"/>
  <c r="H167" i="9"/>
  <c r="H300" i="9"/>
  <c r="H196" i="9"/>
  <c r="H163" i="9"/>
  <c r="H166" i="9"/>
  <c r="H243" i="9"/>
  <c r="H153" i="9"/>
  <c r="H145" i="9"/>
  <c r="H116" i="9"/>
  <c r="H130" i="9"/>
  <c r="H140" i="9"/>
  <c r="H22" i="9"/>
  <c r="H121" i="9"/>
  <c r="H92" i="9"/>
  <c r="H111" i="9"/>
  <c r="H123" i="9"/>
  <c r="H124" i="9"/>
  <c r="H88" i="9"/>
  <c r="H40" i="9"/>
  <c r="H73" i="9"/>
  <c r="H94" i="9"/>
  <c r="H91" i="9"/>
  <c r="H4" i="9"/>
  <c r="H5" i="9"/>
  <c r="H102" i="9"/>
  <c r="H24" i="9"/>
  <c r="H44" i="9"/>
  <c r="H12" i="9"/>
  <c r="H138" i="9"/>
  <c r="H133" i="9"/>
  <c r="H59" i="9"/>
  <c r="H82" i="9"/>
  <c r="H78" i="9"/>
  <c r="H6" i="9"/>
  <c r="H81" i="9"/>
  <c r="H67" i="9"/>
  <c r="H42" i="9"/>
  <c r="H96" i="9"/>
  <c r="H16" i="9"/>
  <c r="H89" i="9"/>
  <c r="H128" i="9"/>
  <c r="H127" i="9"/>
  <c r="H87" i="9"/>
  <c r="H136" i="9"/>
  <c r="H139" i="9"/>
  <c r="H142" i="9"/>
  <c r="H48" i="9"/>
  <c r="H21" i="9"/>
  <c r="H118" i="9"/>
  <c r="H97" i="9"/>
  <c r="H137" i="9"/>
  <c r="H54" i="9"/>
  <c r="H103" i="9"/>
  <c r="H85" i="9"/>
  <c r="H7" i="9"/>
  <c r="H31" i="9"/>
  <c r="H66" i="9"/>
  <c r="H19" i="9"/>
  <c r="H132" i="9"/>
  <c r="H23" i="9"/>
  <c r="H34" i="9"/>
  <c r="H53" i="9"/>
  <c r="H70" i="9"/>
  <c r="H65" i="9"/>
  <c r="H56" i="9"/>
  <c r="H126" i="9"/>
  <c r="H104" i="9"/>
  <c r="H125" i="9"/>
  <c r="H100" i="9"/>
  <c r="H113" i="9"/>
  <c r="H122" i="9"/>
  <c r="H105" i="9"/>
  <c r="H30" i="9"/>
  <c r="H146" i="9"/>
  <c r="H75" i="9"/>
  <c r="H147" i="9"/>
  <c r="H71" i="9"/>
  <c r="H114" i="9"/>
  <c r="H11" i="9"/>
  <c r="H90" i="9"/>
  <c r="H108" i="9"/>
  <c r="H93" i="9"/>
  <c r="H13" i="9"/>
  <c r="H46" i="9"/>
  <c r="H14" i="9"/>
  <c r="H86" i="9"/>
  <c r="H45" i="9"/>
  <c r="H63" i="9"/>
  <c r="H129" i="9"/>
  <c r="H107" i="9"/>
  <c r="H49" i="9"/>
  <c r="H29" i="9"/>
  <c r="H18" i="9"/>
  <c r="H33" i="9"/>
  <c r="H28" i="9"/>
  <c r="H27" i="9"/>
  <c r="H135" i="9"/>
  <c r="H131" i="9"/>
  <c r="H57" i="9"/>
  <c r="H110" i="9"/>
  <c r="H38" i="9"/>
  <c r="H119" i="9"/>
  <c r="H51" i="9"/>
  <c r="H37" i="9"/>
  <c r="H117" i="9"/>
  <c r="H84" i="9"/>
  <c r="H15" i="9"/>
  <c r="H150" i="9"/>
  <c r="H69" i="9"/>
  <c r="H148" i="9"/>
  <c r="H106" i="9"/>
  <c r="H62" i="9"/>
  <c r="H76" i="9"/>
  <c r="H60" i="9"/>
  <c r="H144" i="9"/>
  <c r="H47" i="9"/>
  <c r="H41" i="9"/>
  <c r="H95" i="9"/>
  <c r="H77" i="9"/>
  <c r="H79" i="9"/>
  <c r="H101" i="9"/>
  <c r="H74" i="9"/>
  <c r="H98" i="9"/>
  <c r="H9" i="9"/>
  <c r="H141" i="9"/>
  <c r="H32" i="9"/>
  <c r="H68" i="9"/>
  <c r="H72" i="9"/>
  <c r="H8" i="9"/>
  <c r="H83" i="9"/>
  <c r="H39" i="9"/>
  <c r="H10" i="9"/>
  <c r="H120" i="9"/>
  <c r="H115" i="9"/>
  <c r="H52" i="9"/>
  <c r="H112" i="9"/>
  <c r="H26" i="9"/>
  <c r="H36" i="9"/>
  <c r="H149" i="9"/>
  <c r="H143" i="9"/>
  <c r="H20" i="9"/>
  <c r="H134" i="9"/>
  <c r="H17" i="9"/>
  <c r="H64" i="9"/>
  <c r="H50" i="9"/>
  <c r="H43" i="9"/>
  <c r="H109" i="9"/>
  <c r="H35" i="9"/>
  <c r="H99" i="9"/>
  <c r="H25" i="9"/>
  <c r="H58" i="9"/>
  <c r="A339" i="9"/>
  <c r="A321" i="9"/>
  <c r="F343" i="9"/>
  <c r="B343" i="9"/>
  <c r="A346" i="9"/>
  <c r="A326" i="9"/>
  <c r="F331" i="9"/>
  <c r="B331" i="9"/>
  <c r="F327" i="9"/>
  <c r="B327" i="9"/>
  <c r="A328" i="9"/>
  <c r="F349" i="9"/>
  <c r="B349" i="9"/>
  <c r="A338" i="9"/>
  <c r="A204" i="9"/>
  <c r="A273" i="9"/>
  <c r="A271" i="9"/>
  <c r="A186" i="9"/>
  <c r="A248" i="9"/>
  <c r="A193" i="9"/>
  <c r="A314" i="9"/>
  <c r="A157" i="9"/>
  <c r="A181" i="9"/>
  <c r="A311" i="9"/>
  <c r="A212" i="9"/>
  <c r="A262" i="9"/>
  <c r="A185" i="9"/>
  <c r="A167" i="9"/>
  <c r="A268" i="9"/>
  <c r="A283" i="9"/>
  <c r="A315" i="9"/>
  <c r="A280" i="9"/>
  <c r="A214" i="9"/>
  <c r="A304" i="9"/>
  <c r="A153" i="9"/>
  <c r="A284" i="9"/>
  <c r="A229" i="9"/>
  <c r="A276" i="9"/>
  <c r="A302" i="9"/>
  <c r="A310" i="9"/>
  <c r="A231" i="9"/>
  <c r="A224" i="9"/>
  <c r="A175" i="9"/>
  <c r="A308" i="9"/>
  <c r="A217" i="9"/>
  <c r="A241" i="9"/>
  <c r="A238" i="9"/>
  <c r="A298" i="9"/>
  <c r="A259" i="9"/>
  <c r="A250" i="9"/>
  <c r="A198" i="9"/>
  <c r="A207" i="9"/>
  <c r="A233" i="9"/>
  <c r="A178" i="9"/>
  <c r="A286" i="9"/>
  <c r="A227" i="9"/>
  <c r="A252" i="9"/>
  <c r="A281" i="9"/>
  <c r="A258" i="9"/>
  <c r="A236" i="9"/>
  <c r="A219" i="9"/>
  <c r="A184" i="9"/>
  <c r="A249" i="9"/>
  <c r="A164" i="9"/>
  <c r="A183" i="9"/>
  <c r="A279" i="9"/>
  <c r="A239" i="9"/>
  <c r="A269" i="9"/>
  <c r="A222" i="9"/>
  <c r="A312" i="9"/>
  <c r="A290" i="9"/>
  <c r="A251" i="9"/>
  <c r="A179" i="9"/>
  <c r="A168" i="9"/>
  <c r="A172" i="9"/>
  <c r="A272" i="9"/>
  <c r="A294" i="9"/>
  <c r="A288" i="9"/>
  <c r="A151" i="9"/>
  <c r="A192" i="9"/>
  <c r="A206" i="9"/>
  <c r="A316" i="9"/>
  <c r="A166" i="9"/>
  <c r="A156" i="9"/>
  <c r="A205" i="9"/>
  <c r="A293" i="9"/>
  <c r="A299" i="9"/>
  <c r="A242" i="9"/>
  <c r="A173" i="9"/>
  <c r="A264" i="9"/>
  <c r="A152" i="9"/>
  <c r="A187" i="9"/>
  <c r="A211" i="9"/>
  <c r="A194" i="9"/>
  <c r="A234" i="9"/>
  <c r="A216" i="9"/>
  <c r="A313" i="9"/>
  <c r="A223" i="9"/>
  <c r="A159" i="9"/>
  <c r="A209" i="9"/>
  <c r="A182" i="9"/>
  <c r="A303" i="9"/>
  <c r="A161" i="9"/>
  <c r="A180" i="9"/>
  <c r="A307" i="9"/>
  <c r="A215" i="9"/>
  <c r="A245" i="9"/>
  <c r="A246" i="9"/>
  <c r="A195" i="9"/>
  <c r="A309" i="9"/>
  <c r="A300" i="9"/>
  <c r="A256" i="9"/>
  <c r="A291" i="9"/>
  <c r="A255" i="9"/>
  <c r="A296" i="9"/>
  <c r="A154" i="9"/>
  <c r="A158" i="9"/>
  <c r="A287" i="9"/>
  <c r="A210" i="9"/>
  <c r="A228" i="9"/>
  <c r="A230" i="9"/>
  <c r="A274" i="9"/>
  <c r="A244" i="9"/>
  <c r="A163" i="9"/>
  <c r="A203" i="9"/>
  <c r="A305" i="9"/>
  <c r="A297" i="9"/>
  <c r="A232" i="9"/>
  <c r="A169" i="9"/>
  <c r="A267" i="9"/>
  <c r="A275" i="9"/>
  <c r="A177" i="9"/>
  <c r="A189" i="9"/>
  <c r="A155" i="9"/>
  <c r="A243" i="9"/>
  <c r="A170" i="9"/>
  <c r="A254" i="9"/>
  <c r="A247" i="9"/>
  <c r="A270" i="9"/>
  <c r="A165" i="9"/>
  <c r="A176" i="9"/>
  <c r="A226" i="9"/>
  <c r="A295" i="9"/>
  <c r="A260" i="9"/>
  <c r="A208" i="9"/>
  <c r="A253" i="9"/>
  <c r="A257" i="9"/>
  <c r="A261" i="9"/>
  <c r="A200" i="9"/>
  <c r="A240" i="9"/>
  <c r="A174" i="9"/>
  <c r="A218" i="9"/>
  <c r="A190" i="9"/>
  <c r="A188" i="9"/>
  <c r="A285" i="9"/>
  <c r="A213" i="9"/>
  <c r="A201" i="9"/>
  <c r="A199" i="9"/>
  <c r="A171" i="9"/>
  <c r="A289" i="9"/>
  <c r="A197" i="9"/>
  <c r="A266" i="9"/>
  <c r="A202" i="9"/>
  <c r="A277" i="9"/>
  <c r="A292" i="9"/>
  <c r="A220" i="9"/>
  <c r="A306" i="9"/>
  <c r="A263" i="9"/>
  <c r="A235" i="9"/>
  <c r="A265" i="9"/>
  <c r="A317" i="9"/>
  <c r="A160" i="9"/>
  <c r="A237" i="9"/>
  <c r="A221" i="9"/>
  <c r="A301" i="9"/>
  <c r="A162" i="9"/>
  <c r="A196" i="9"/>
  <c r="A225" i="9"/>
  <c r="A282" i="9"/>
  <c r="A191" i="9"/>
  <c r="A278" i="9"/>
  <c r="A88" i="9"/>
  <c r="A113" i="9"/>
  <c r="A86" i="9"/>
  <c r="A39" i="9"/>
  <c r="A54" i="9"/>
  <c r="A21" i="9"/>
  <c r="A42" i="9"/>
  <c r="A96" i="9"/>
  <c r="A111" i="9"/>
  <c r="A140" i="9"/>
  <c r="A139" i="9"/>
  <c r="A134" i="9"/>
  <c r="A34" i="9"/>
  <c r="A80" i="9"/>
  <c r="A82" i="9"/>
  <c r="A103" i="9"/>
  <c r="A44" i="9"/>
  <c r="A40" i="9"/>
  <c r="A35" i="9"/>
  <c r="A24" i="9"/>
  <c r="A135" i="9"/>
  <c r="A100" i="9"/>
  <c r="A10" i="9"/>
  <c r="A38" i="9"/>
  <c r="A65" i="9"/>
  <c r="A23" i="9"/>
  <c r="A122" i="9"/>
  <c r="A66" i="9"/>
  <c r="A129" i="9"/>
  <c r="A128" i="9"/>
  <c r="A33" i="9"/>
  <c r="A145" i="9"/>
  <c r="A112" i="9"/>
  <c r="A84" i="9"/>
  <c r="A64" i="9"/>
  <c r="A105" i="9"/>
  <c r="A16" i="9"/>
  <c r="A124" i="9"/>
  <c r="A120" i="9"/>
  <c r="A150" i="9"/>
  <c r="A37" i="9"/>
  <c r="A97" i="9"/>
  <c r="A114" i="9"/>
  <c r="A53" i="9"/>
  <c r="A89" i="9"/>
  <c r="A137" i="9"/>
  <c r="A148" i="9"/>
  <c r="A27" i="9"/>
  <c r="A109" i="9"/>
  <c r="A141" i="9"/>
  <c r="A131" i="9"/>
  <c r="A29" i="9"/>
  <c r="A75" i="9"/>
  <c r="A59" i="9"/>
  <c r="A61" i="9"/>
  <c r="A67" i="9"/>
  <c r="A36" i="9"/>
  <c r="A14" i="9"/>
  <c r="A5" i="9"/>
  <c r="A78" i="9"/>
  <c r="A71" i="9"/>
  <c r="A60" i="9"/>
  <c r="A127" i="9"/>
  <c r="A62" i="9"/>
  <c r="A47" i="9"/>
  <c r="A49" i="9"/>
  <c r="A30" i="9"/>
  <c r="A31" i="9"/>
  <c r="A32" i="9"/>
  <c r="A13" i="9"/>
  <c r="A3" i="9"/>
  <c r="A144" i="9"/>
  <c r="A93" i="9"/>
  <c r="A76" i="9"/>
  <c r="A19" i="9"/>
  <c r="A46" i="9"/>
  <c r="A63" i="9"/>
  <c r="A106" i="9"/>
  <c r="A72" i="9"/>
  <c r="A87" i="9"/>
  <c r="A15" i="9"/>
  <c r="A11" i="9"/>
  <c r="A4" i="9"/>
  <c r="A85" i="9"/>
  <c r="A138" i="9"/>
  <c r="A94" i="9"/>
  <c r="A20" i="9"/>
  <c r="A147" i="9"/>
  <c r="A115" i="9"/>
  <c r="A123" i="9"/>
  <c r="A74" i="9"/>
  <c r="A91" i="9"/>
  <c r="A81" i="9"/>
  <c r="A41" i="9"/>
  <c r="A90" i="9"/>
  <c r="A126" i="9"/>
  <c r="A143" i="9"/>
  <c r="A55" i="9"/>
  <c r="A73" i="9"/>
  <c r="A117" i="9"/>
  <c r="A68" i="9"/>
  <c r="A107" i="9"/>
  <c r="A58" i="9"/>
  <c r="A98" i="9"/>
  <c r="A149" i="9"/>
  <c r="A28" i="9"/>
  <c r="A118" i="9"/>
  <c r="A104" i="9"/>
  <c r="A69" i="9"/>
  <c r="A125" i="9"/>
  <c r="A130" i="9"/>
  <c r="A26" i="9"/>
  <c r="A95" i="9"/>
  <c r="A79" i="9"/>
  <c r="A142" i="9"/>
  <c r="A110" i="9"/>
  <c r="A99" i="9"/>
  <c r="A57" i="9"/>
  <c r="A83" i="9"/>
  <c r="A9" i="9"/>
  <c r="A8" i="9"/>
  <c r="A6" i="9"/>
  <c r="A52" i="9"/>
  <c r="A70" i="9"/>
  <c r="A119" i="9"/>
  <c r="A116" i="9"/>
  <c r="A17" i="9"/>
  <c r="A77" i="9"/>
  <c r="A132" i="9"/>
  <c r="A56" i="9"/>
  <c r="A133" i="9"/>
  <c r="A25" i="9"/>
  <c r="A12" i="9"/>
  <c r="A7" i="9"/>
  <c r="A22" i="9"/>
  <c r="A48" i="9"/>
  <c r="A43" i="9"/>
  <c r="A50" i="9"/>
  <c r="A92" i="9"/>
  <c r="A51" i="9"/>
  <c r="A102" i="9"/>
  <c r="A108" i="9"/>
  <c r="A136" i="9"/>
  <c r="A101" i="9"/>
  <c r="A45" i="9"/>
  <c r="A146" i="9"/>
  <c r="A18" i="9"/>
  <c r="A121" i="9"/>
  <c r="F319" i="9"/>
  <c r="B319" i="9"/>
  <c r="A332" i="9"/>
  <c r="F332" i="9"/>
  <c r="B332" i="9"/>
  <c r="A319" i="9"/>
  <c r="A348" i="9"/>
  <c r="F326" i="9"/>
  <c r="B326" i="9"/>
  <c r="F341" i="9"/>
  <c r="B341" i="9"/>
  <c r="F339" i="9"/>
  <c r="B339" i="9"/>
  <c r="F342" i="9"/>
  <c r="B342" i="9"/>
  <c r="F334" i="9"/>
  <c r="B334" i="9"/>
  <c r="F344" i="9"/>
  <c r="B344" i="9"/>
  <c r="A320" i="9"/>
  <c r="A322" i="9"/>
  <c r="F318" i="9"/>
  <c r="A318" i="9"/>
  <c r="A323" i="9"/>
  <c r="A349" i="9"/>
  <c r="F333" i="9"/>
  <c r="B333" i="9"/>
  <c r="A341" i="9"/>
  <c r="F345" i="9"/>
  <c r="B345" i="9"/>
  <c r="A327" i="9"/>
  <c r="A331" i="9"/>
  <c r="F346" i="9"/>
  <c r="B346" i="9"/>
  <c r="F328" i="9"/>
  <c r="B328" i="9"/>
  <c r="A340" i="9"/>
  <c r="A324" i="9"/>
  <c r="F335" i="9"/>
  <c r="B335" i="9"/>
  <c r="B318" i="9"/>
  <c r="U192" i="9"/>
  <c r="U193" i="9" s="1"/>
  <c r="U194" i="9" s="1"/>
  <c r="U195" i="9" s="1"/>
  <c r="U196" i="9" s="1"/>
  <c r="U197" i="9" s="1"/>
  <c r="U198" i="9" s="1"/>
  <c r="N191" i="9"/>
  <c r="Y191" i="9" s="1"/>
  <c r="N204" i="9"/>
  <c r="Y204" i="9" s="1"/>
  <c r="C2250" i="7" l="1"/>
  <c r="A2251" i="7" s="1"/>
  <c r="B2250" i="7"/>
  <c r="D2250" i="7" s="1"/>
  <c r="Y2255" i="1"/>
  <c r="A2255" i="1"/>
  <c r="A2255" i="4" s="1"/>
  <c r="B2256" i="1"/>
  <c r="U199" i="9"/>
  <c r="N198" i="9"/>
  <c r="Y198" i="9" s="1"/>
  <c r="A1" i="9"/>
  <c r="B1" i="9"/>
  <c r="H1" i="9"/>
  <c r="N205" i="9"/>
  <c r="Y205" i="9" s="1"/>
  <c r="N206" i="9"/>
  <c r="Y206" i="9" s="1"/>
  <c r="C2251" i="7" l="1"/>
  <c r="A2252" i="7" s="1"/>
  <c r="B2251" i="7"/>
  <c r="D2251" i="7" s="1"/>
  <c r="A2256" i="1"/>
  <c r="A2256" i="4" s="1"/>
  <c r="B2257" i="1"/>
  <c r="Y2256" i="1"/>
  <c r="U200" i="9"/>
  <c r="U201" i="9" s="1"/>
  <c r="U202" i="9" s="1"/>
  <c r="U203" i="9" s="1"/>
  <c r="N199" i="9"/>
  <c r="Y199" i="9" s="1"/>
  <c r="N207" i="9"/>
  <c r="Y207" i="9" s="1"/>
  <c r="N274" i="9"/>
  <c r="Y274" i="9" s="1"/>
  <c r="C2252" i="7" l="1"/>
  <c r="A2253" i="7" s="1"/>
  <c r="B2252" i="7"/>
  <c r="D2252" i="7" s="1"/>
  <c r="Y2257" i="1"/>
  <c r="A2257" i="1"/>
  <c r="A2257" i="4" s="1"/>
  <c r="B2258" i="1"/>
  <c r="U204" i="9"/>
  <c r="U205" i="9" s="1"/>
  <c r="U206" i="9" s="1"/>
  <c r="U207" i="9" s="1"/>
  <c r="U208" i="9" s="1"/>
  <c r="U209" i="9" s="1"/>
  <c r="U210" i="9" s="1"/>
  <c r="U211" i="9" s="1"/>
  <c r="N203" i="9"/>
  <c r="Y203" i="9" s="1"/>
  <c r="N209" i="9"/>
  <c r="Y209" i="9" s="1"/>
  <c r="N275" i="9"/>
  <c r="Y275" i="9" s="1"/>
  <c r="B6" i="7"/>
  <c r="D6" i="7" s="1"/>
  <c r="B5" i="7"/>
  <c r="D5" i="7" s="1"/>
  <c r="B4" i="7"/>
  <c r="D4" i="7" s="1"/>
  <c r="C2253" i="7" l="1"/>
  <c r="A2254" i="7" s="1"/>
  <c r="B2253" i="7"/>
  <c r="D2253" i="7" s="1"/>
  <c r="Y2258" i="1"/>
  <c r="A2258" i="1"/>
  <c r="A2258" i="4" s="1"/>
  <c r="B2259" i="1"/>
  <c r="U212" i="9"/>
  <c r="U213" i="9" s="1"/>
  <c r="N211" i="9"/>
  <c r="Y211" i="9" s="1"/>
  <c r="N276" i="9"/>
  <c r="Y276" i="9" s="1"/>
  <c r="C2254" i="7" l="1"/>
  <c r="A2255" i="7" s="1"/>
  <c r="B2254" i="7"/>
  <c r="D2254" i="7" s="1"/>
  <c r="A2259" i="1"/>
  <c r="A2259" i="4" s="1"/>
  <c r="Y2259" i="1"/>
  <c r="I351" i="9" s="1"/>
  <c r="B2260" i="1"/>
  <c r="U214" i="9"/>
  <c r="U215" i="9" s="1"/>
  <c r="U216" i="9" s="1"/>
  <c r="N213" i="9"/>
  <c r="Y213" i="9" s="1"/>
  <c r="N277" i="9"/>
  <c r="Y277" i="9" s="1"/>
  <c r="C2255" i="7" l="1"/>
  <c r="A2256" i="7" s="1"/>
  <c r="B2255" i="7"/>
  <c r="D2255" i="7" s="1"/>
  <c r="Q351" i="9"/>
  <c r="K351" i="9" s="1"/>
  <c r="M351" i="9"/>
  <c r="A2260" i="1"/>
  <c r="A2260" i="4" s="1"/>
  <c r="B2261" i="1"/>
  <c r="Y2260" i="1"/>
  <c r="U217" i="9"/>
  <c r="N216" i="9"/>
  <c r="Y216" i="9" s="1"/>
  <c r="N278" i="9"/>
  <c r="Y278" i="9" s="1"/>
  <c r="C2256" i="7" l="1"/>
  <c r="A2257" i="7" s="1"/>
  <c r="B2256" i="7"/>
  <c r="D2256" i="7" s="1"/>
  <c r="A2261" i="1"/>
  <c r="A2261" i="4" s="1"/>
  <c r="B2262" i="1"/>
  <c r="Y2261" i="1"/>
  <c r="U218" i="9"/>
  <c r="U219" i="9" s="1"/>
  <c r="N217" i="9"/>
  <c r="Y217" i="9" s="1"/>
  <c r="N218" i="9"/>
  <c r="Y218" i="9" s="1"/>
  <c r="N287" i="9"/>
  <c r="Y287" i="9" s="1"/>
  <c r="C2257" i="7" l="1"/>
  <c r="A2258" i="7" s="1"/>
  <c r="B2257" i="7"/>
  <c r="D2257" i="7" s="1"/>
  <c r="Y2262" i="1"/>
  <c r="B2263" i="1"/>
  <c r="A2262" i="1"/>
  <c r="A2262" i="4" s="1"/>
  <c r="U220" i="9"/>
  <c r="U221" i="9" s="1"/>
  <c r="N219" i="9"/>
  <c r="Y219" i="9" s="1"/>
  <c r="N220" i="9"/>
  <c r="Y220" i="9" s="1"/>
  <c r="N288" i="9"/>
  <c r="Y288" i="9" s="1"/>
  <c r="C2258" i="7" l="1"/>
  <c r="A2259" i="7" s="1"/>
  <c r="B2258" i="7"/>
  <c r="D2258" i="7" s="1"/>
  <c r="A2263" i="1"/>
  <c r="A2263" i="4" s="1"/>
  <c r="B2264" i="1"/>
  <c r="Y2263" i="1"/>
  <c r="U222" i="9"/>
  <c r="N221" i="9"/>
  <c r="Y221" i="9" s="1"/>
  <c r="N231" i="9"/>
  <c r="Y231" i="9" s="1"/>
  <c r="C2259" i="7" l="1"/>
  <c r="A2260" i="7" s="1"/>
  <c r="B2259" i="7"/>
  <c r="D2259" i="7" s="1"/>
  <c r="A2264" i="1"/>
  <c r="A2264" i="4" s="1"/>
  <c r="B2265" i="1"/>
  <c r="Y2264" i="1"/>
  <c r="U223" i="9"/>
  <c r="U224" i="9" s="1"/>
  <c r="N222" i="9"/>
  <c r="Y222" i="9" s="1"/>
  <c r="N232" i="9"/>
  <c r="Y232" i="9" s="1"/>
  <c r="N295" i="9"/>
  <c r="Y295" i="9" s="1"/>
  <c r="C2260" i="7" l="1"/>
  <c r="A2261" i="7" s="1"/>
  <c r="B2260" i="7"/>
  <c r="D2260" i="7" s="1"/>
  <c r="Y2265" i="1"/>
  <c r="A2265" i="1"/>
  <c r="A2265" i="4" s="1"/>
  <c r="B2266" i="1"/>
  <c r="U225" i="9"/>
  <c r="U226" i="9" s="1"/>
  <c r="N224" i="9"/>
  <c r="Y224" i="9" s="1"/>
  <c r="N296" i="9"/>
  <c r="Y296" i="9" s="1"/>
  <c r="N298" i="9"/>
  <c r="Y298" i="9" s="1"/>
  <c r="C2261" i="7" l="1"/>
  <c r="A2262" i="7" s="1"/>
  <c r="B2261" i="7"/>
  <c r="D2261" i="7" s="1"/>
  <c r="Y2266" i="1"/>
  <c r="A2266" i="1"/>
  <c r="A2266" i="4" s="1"/>
  <c r="B2267" i="1"/>
  <c r="U227" i="9"/>
  <c r="U228" i="9" s="1"/>
  <c r="U229" i="9" s="1"/>
  <c r="U230" i="9" s="1"/>
  <c r="U231" i="9" s="1"/>
  <c r="U232" i="9" s="1"/>
  <c r="U233" i="9" s="1"/>
  <c r="U234" i="9" s="1"/>
  <c r="U235" i="9" s="1"/>
  <c r="U236" i="9" s="1"/>
  <c r="U237" i="9" s="1"/>
  <c r="U238" i="9" s="1"/>
  <c r="N226" i="9"/>
  <c r="Y226" i="9" s="1"/>
  <c r="N297" i="9"/>
  <c r="Y297" i="9" s="1"/>
  <c r="C2262" i="7" l="1"/>
  <c r="A2263" i="7" s="1"/>
  <c r="B2262" i="7"/>
  <c r="D2262" i="7" s="1"/>
  <c r="B2268" i="1"/>
  <c r="A2267" i="1"/>
  <c r="A2267" i="4" s="1"/>
  <c r="Y2267" i="1"/>
  <c r="U239" i="9"/>
  <c r="U240" i="9" s="1"/>
  <c r="U241" i="9" s="1"/>
  <c r="U242" i="9" s="1"/>
  <c r="U243" i="9" s="1"/>
  <c r="U244" i="9" s="1"/>
  <c r="U245" i="9" s="1"/>
  <c r="U246" i="9" s="1"/>
  <c r="U247" i="9" s="1"/>
  <c r="U248" i="9" s="1"/>
  <c r="U249" i="9" s="1"/>
  <c r="U250" i="9" s="1"/>
  <c r="U251" i="9" s="1"/>
  <c r="U252" i="9" s="1"/>
  <c r="U253" i="9" s="1"/>
  <c r="U254" i="9" s="1"/>
  <c r="U255" i="9" s="1"/>
  <c r="U256" i="9" s="1"/>
  <c r="U257" i="9" s="1"/>
  <c r="U258" i="9" s="1"/>
  <c r="U259" i="9" s="1"/>
  <c r="U260" i="9" s="1"/>
  <c r="U261" i="9" s="1"/>
  <c r="U262" i="9" s="1"/>
  <c r="U263" i="9" s="1"/>
  <c r="U264" i="9" s="1"/>
  <c r="U265" i="9" s="1"/>
  <c r="U266" i="9" s="1"/>
  <c r="U267" i="9" s="1"/>
  <c r="U268" i="9" s="1"/>
  <c r="U269" i="9" s="1"/>
  <c r="U270" i="9" s="1"/>
  <c r="U271" i="9" s="1"/>
  <c r="U272" i="9" s="1"/>
  <c r="U273" i="9" s="1"/>
  <c r="U274" i="9" s="1"/>
  <c r="U275" i="9" s="1"/>
  <c r="U276" i="9" s="1"/>
  <c r="U277" i="9" s="1"/>
  <c r="U278" i="9" s="1"/>
  <c r="U279" i="9" s="1"/>
  <c r="U280" i="9" s="1"/>
  <c r="U281" i="9" s="1"/>
  <c r="U282" i="9" s="1"/>
  <c r="U283" i="9" s="1"/>
  <c r="U284" i="9" s="1"/>
  <c r="U285" i="9" s="1"/>
  <c r="U286" i="9" s="1"/>
  <c r="U287" i="9" s="1"/>
  <c r="U288" i="9" s="1"/>
  <c r="U289" i="9" s="1"/>
  <c r="U290" i="9" s="1"/>
  <c r="U291" i="9" s="1"/>
  <c r="U292" i="9" s="1"/>
  <c r="U293" i="9" s="1"/>
  <c r="U294" i="9" s="1"/>
  <c r="U295" i="9" s="1"/>
  <c r="U296" i="9" s="1"/>
  <c r="U297" i="9" s="1"/>
  <c r="U298" i="9" s="1"/>
  <c r="U299" i="9" s="1"/>
  <c r="U300" i="9" s="1"/>
  <c r="U301" i="9" s="1"/>
  <c r="U302" i="9" s="1"/>
  <c r="N238" i="9"/>
  <c r="Y238" i="9" s="1"/>
  <c r="C2263" i="7" l="1"/>
  <c r="A2264" i="7" s="1"/>
  <c r="B2263" i="7"/>
  <c r="D2263" i="7" s="1"/>
  <c r="B2269" i="1"/>
  <c r="Y2268" i="1"/>
  <c r="A2268" i="1"/>
  <c r="A2268" i="4" s="1"/>
  <c r="U303" i="9"/>
  <c r="N302" i="9"/>
  <c r="Y302" i="9" s="1"/>
  <c r="C2264" i="7" l="1"/>
  <c r="A2265" i="7" s="1"/>
  <c r="B2264" i="7"/>
  <c r="D2264" i="7" s="1"/>
  <c r="Y2269" i="1"/>
  <c r="A2269" i="1"/>
  <c r="A2269" i="4" s="1"/>
  <c r="B2270" i="1"/>
  <c r="U304" i="9"/>
  <c r="U305" i="9" s="1"/>
  <c r="U306" i="9" s="1"/>
  <c r="U307" i="9" s="1"/>
  <c r="U308" i="9" s="1"/>
  <c r="U309" i="9" s="1"/>
  <c r="U310" i="9" s="1"/>
  <c r="U311" i="9" s="1"/>
  <c r="U312" i="9" s="1"/>
  <c r="U313" i="9" s="1"/>
  <c r="U314" i="9" s="1"/>
  <c r="U315" i="9" s="1"/>
  <c r="U316" i="9" s="1"/>
  <c r="U317" i="9" s="1"/>
  <c r="U318" i="9" s="1"/>
  <c r="U319" i="9" s="1"/>
  <c r="U320" i="9" s="1"/>
  <c r="U321" i="9" s="1"/>
  <c r="U322" i="9" s="1"/>
  <c r="U323" i="9" s="1"/>
  <c r="U324" i="9" s="1"/>
  <c r="U325" i="9" s="1"/>
  <c r="U326" i="9" s="1"/>
  <c r="U327" i="9" s="1"/>
  <c r="U328" i="9" s="1"/>
  <c r="U329" i="9" s="1"/>
  <c r="U330" i="9" s="1"/>
  <c r="U331" i="9" s="1"/>
  <c r="U332" i="9" s="1"/>
  <c r="U333" i="9" s="1"/>
  <c r="U334" i="9" s="1"/>
  <c r="U335" i="9" s="1"/>
  <c r="U336" i="9" s="1"/>
  <c r="U337" i="9" s="1"/>
  <c r="U338" i="9" s="1"/>
  <c r="U339" i="9" s="1"/>
  <c r="U340" i="9" s="1"/>
  <c r="U341" i="9" s="1"/>
  <c r="U342" i="9" s="1"/>
  <c r="U343" i="9" s="1"/>
  <c r="U344" i="9" s="1"/>
  <c r="U345" i="9" s="1"/>
  <c r="U346" i="9" s="1"/>
  <c r="U347" i="9" s="1"/>
  <c r="U348" i="9" s="1"/>
  <c r="U349" i="9" s="1"/>
  <c r="U350" i="9" s="1"/>
  <c r="U351" i="9" s="1"/>
  <c r="N303" i="9"/>
  <c r="Y303" i="9" s="1"/>
  <c r="C2265" i="7" l="1"/>
  <c r="A2266" i="7" s="1"/>
  <c r="B2265" i="7"/>
  <c r="D2265" i="7" s="1"/>
  <c r="B2271" i="1"/>
  <c r="A2270" i="1"/>
  <c r="A2270" i="4" s="1"/>
  <c r="Y2270" i="1"/>
  <c r="C2266" i="7" l="1"/>
  <c r="A2267" i="7" s="1"/>
  <c r="B2266" i="7"/>
  <c r="D2266" i="7" s="1"/>
  <c r="Y2271" i="1"/>
  <c r="A2271" i="1"/>
  <c r="A2271" i="4" s="1"/>
  <c r="B2272" i="1"/>
  <c r="C2267" i="7" l="1"/>
  <c r="A2268" i="7" s="1"/>
  <c r="B2267" i="7"/>
  <c r="D2267" i="7" s="1"/>
  <c r="A2272" i="1"/>
  <c r="A2272" i="4" s="1"/>
  <c r="Y2272" i="1"/>
  <c r="B2273" i="1"/>
  <c r="C2268" i="7" l="1"/>
  <c r="A2269" i="7" s="1"/>
  <c r="B2268" i="7"/>
  <c r="D2268" i="7" s="1"/>
  <c r="B2274" i="1"/>
  <c r="Y2273" i="1"/>
  <c r="A2273" i="1"/>
  <c r="A2273" i="4" s="1"/>
  <c r="C2269" i="7" l="1"/>
  <c r="A2270" i="7" s="1"/>
  <c r="B2269" i="7"/>
  <c r="D2269" i="7" s="1"/>
  <c r="B2275" i="1"/>
  <c r="Y2274" i="1"/>
  <c r="A2274" i="1"/>
  <c r="A2274" i="4" s="1"/>
  <c r="C2270" i="7" l="1"/>
  <c r="A2271" i="7" s="1"/>
  <c r="B2270" i="7"/>
  <c r="D2270" i="7" s="1"/>
  <c r="A2275" i="1"/>
  <c r="A2275" i="4" s="1"/>
  <c r="Y2275" i="1"/>
  <c r="C2271" i="7" l="1"/>
  <c r="A2272" i="7" s="1"/>
  <c r="B2271" i="7"/>
  <c r="D2271" i="7" s="1"/>
  <c r="C2272" i="7" l="1"/>
  <c r="A2273" i="7" s="1"/>
  <c r="B2272" i="7"/>
  <c r="D2272" i="7" s="1"/>
  <c r="C2273" i="7" l="1"/>
  <c r="A2274" i="7" s="1"/>
  <c r="B2273" i="7"/>
  <c r="D2273" i="7" s="1"/>
  <c r="C2274" i="7" l="1"/>
  <c r="A2275" i="7" s="1"/>
  <c r="B2274" i="7"/>
  <c r="D2274" i="7" s="1"/>
  <c r="C2275" i="7" l="1"/>
  <c r="A2276" i="7" s="1"/>
  <c r="B2275" i="7"/>
  <c r="D2275" i="7" s="1"/>
  <c r="D2276" i="7" l="1"/>
  <c r="C2276" i="7"/>
  <c r="A2277" i="7" s="1"/>
  <c r="B2276" i="7"/>
  <c r="D2277" i="7" l="1"/>
  <c r="C2277" i="7"/>
  <c r="A2278" i="7" s="1"/>
  <c r="B2277" i="7"/>
  <c r="C2278" i="7" l="1"/>
  <c r="A2279" i="7" s="1"/>
  <c r="D2278" i="7"/>
  <c r="B2278" i="7"/>
  <c r="D2279" i="7" l="1"/>
  <c r="C2279" i="7"/>
  <c r="A2280" i="7" s="1"/>
  <c r="B2279" i="7"/>
  <c r="D2280" i="7" l="1"/>
  <c r="C2280" i="7"/>
  <c r="A2281" i="7" s="1"/>
  <c r="B2280" i="7"/>
  <c r="D2281" i="7" l="1"/>
  <c r="C2281" i="7"/>
  <c r="A2282" i="7" s="1"/>
  <c r="B2281" i="7"/>
  <c r="D2282" i="7" l="1"/>
  <c r="C2282" i="7"/>
  <c r="A2283" i="7" s="1"/>
  <c r="B2282" i="7"/>
  <c r="C2283" i="7" l="1"/>
  <c r="A2284" i="7" s="1"/>
  <c r="B2283" i="7"/>
  <c r="D2283" i="7" s="1"/>
  <c r="C2284" i="7" l="1"/>
  <c r="A2285" i="7" s="1"/>
  <c r="B2284" i="7"/>
  <c r="D2284" i="7" s="1"/>
  <c r="C2285" i="7" l="1"/>
  <c r="A2286" i="7" s="1"/>
  <c r="B2285" i="7"/>
  <c r="D2285" i="7" s="1"/>
  <c r="B2286" i="7" l="1"/>
  <c r="D2286" i="7" s="1"/>
  <c r="C2286" i="7"/>
  <c r="A2287" i="7" s="1"/>
  <c r="B2287" i="7" l="1"/>
  <c r="D2287" i="7" s="1"/>
  <c r="C2287" i="7"/>
  <c r="A2288" i="7" s="1"/>
  <c r="B2288" i="7" l="1"/>
  <c r="D2288" i="7" s="1"/>
  <c r="C2288" i="7"/>
  <c r="A2289" i="7" s="1"/>
  <c r="C2289" i="7" l="1"/>
  <c r="A2290" i="7" s="1"/>
  <c r="B2289" i="7"/>
  <c r="D2289" i="7" s="1"/>
  <c r="B2290" i="7" l="1"/>
  <c r="D2290" i="7" s="1"/>
  <c r="C2290" i="7"/>
  <c r="A2291" i="7" s="1"/>
  <c r="C2291" i="7" l="1"/>
  <c r="A2292" i="7" s="1"/>
  <c r="B2291" i="7"/>
  <c r="D2291" i="7" s="1"/>
  <c r="B2292" i="7" l="1"/>
  <c r="D2292" i="7" s="1"/>
  <c r="C2292" i="7"/>
  <c r="A2293" i="7" s="1"/>
  <c r="B2293" i="7" l="1"/>
  <c r="D2293" i="7" s="1"/>
  <c r="C2293" i="7"/>
  <c r="A2294" i="7" s="1"/>
  <c r="C2294" i="7" l="1"/>
  <c r="A2295" i="7" s="1"/>
  <c r="B2294" i="7"/>
  <c r="D2294" i="7" s="1"/>
  <c r="B2295" i="7" l="1"/>
  <c r="D2295" i="7" s="1"/>
  <c r="C2295" i="7"/>
  <c r="A2296" i="7" s="1"/>
  <c r="C2296" i="7" l="1"/>
  <c r="A2297" i="7" s="1"/>
  <c r="B2296" i="7"/>
  <c r="D2296" i="7" s="1"/>
  <c r="C2297" i="7" l="1"/>
  <c r="A2298" i="7" s="1"/>
  <c r="B2297" i="7"/>
  <c r="D2297" i="7" s="1"/>
  <c r="B2298" i="7" l="1"/>
  <c r="D2298" i="7" s="1"/>
  <c r="C2298" i="7"/>
  <c r="A2299" i="7" s="1"/>
  <c r="C2299" i="7" l="1"/>
  <c r="A2300" i="7" s="1"/>
  <c r="B2299" i="7"/>
  <c r="D2299" i="7" s="1"/>
  <c r="B2300" i="7" l="1"/>
  <c r="D2300" i="7" s="1"/>
  <c r="C2300" i="7"/>
  <c r="A2301" i="7" s="1"/>
  <c r="C2301" i="7" l="1"/>
  <c r="A2302" i="7" s="1"/>
  <c r="B2301" i="7"/>
  <c r="D2301" i="7" s="1"/>
  <c r="B2302" i="7" l="1"/>
  <c r="D2302" i="7" s="1"/>
  <c r="C2302" i="7"/>
  <c r="A2303" i="7" s="1"/>
  <c r="B2303" i="7" l="1"/>
  <c r="D2303" i="7" s="1"/>
  <c r="C2303" i="7"/>
  <c r="A2304" i="7" s="1"/>
  <c r="C2304" i="7" l="1"/>
  <c r="A2305" i="7" s="1"/>
  <c r="B2304" i="7"/>
  <c r="D2304" i="7" s="1"/>
  <c r="B2305" i="7" l="1"/>
  <c r="D2305" i="7" s="1"/>
  <c r="C2305" i="7"/>
  <c r="A2306" i="7" s="1"/>
  <c r="B2306" i="7" l="1"/>
  <c r="D2306" i="7" s="1"/>
  <c r="C2306" i="7"/>
  <c r="A2307" i="7" s="1"/>
  <c r="B2307" i="7" l="1"/>
  <c r="D2307" i="7" s="1"/>
  <c r="C2307" i="7"/>
  <c r="A2308" i="7" s="1"/>
  <c r="C2308" i="7" l="1"/>
  <c r="A2309" i="7" s="1"/>
  <c r="B2308" i="7"/>
  <c r="D2308" i="7" s="1"/>
  <c r="C2309" i="7" l="1"/>
  <c r="A2310" i="7" s="1"/>
  <c r="B2309" i="7"/>
  <c r="D2309" i="7" s="1"/>
  <c r="C2310" i="7" l="1"/>
  <c r="A2311" i="7" s="1"/>
  <c r="B2310" i="7"/>
  <c r="D2310" i="7" s="1"/>
  <c r="C2311" i="7" l="1"/>
  <c r="A2312" i="7" s="1"/>
  <c r="B2311" i="7"/>
  <c r="D2311" i="7" s="1"/>
  <c r="B2312" i="7" l="1"/>
  <c r="D2312" i="7" s="1"/>
  <c r="C2312" i="7"/>
  <c r="A2313" i="7" s="1"/>
  <c r="C2313" i="7" l="1"/>
  <c r="A2314" i="7" s="1"/>
  <c r="B2313" i="7"/>
  <c r="D2313" i="7" s="1"/>
  <c r="B2314" i="7" l="1"/>
  <c r="D2314" i="7" s="1"/>
  <c r="C2314" i="7"/>
  <c r="A2315" i="7" s="1"/>
  <c r="C2315" i="7" l="1"/>
  <c r="A2316" i="7" s="1"/>
  <c r="B2315" i="7"/>
  <c r="D2315" i="7" s="1"/>
  <c r="B2316" i="7" l="1"/>
  <c r="D2316" i="7" s="1"/>
  <c r="C2316" i="7"/>
  <c r="A2317" i="7" s="1"/>
  <c r="C2317" i="7" l="1"/>
  <c r="A2318" i="7" s="1"/>
  <c r="B2317" i="7"/>
  <c r="D2317" i="7" s="1"/>
  <c r="C2318" i="7" l="1"/>
  <c r="A2319" i="7" s="1"/>
  <c r="B2318" i="7"/>
  <c r="D2318" i="7" s="1"/>
  <c r="C2319" i="7" l="1"/>
  <c r="A2320" i="7" s="1"/>
  <c r="B2319" i="7"/>
  <c r="D2319" i="7" s="1"/>
  <c r="C2320" i="7" l="1"/>
  <c r="A2321" i="7" s="1"/>
  <c r="B2320" i="7"/>
  <c r="D2320" i="7" s="1"/>
  <c r="B2321" i="7" l="1"/>
  <c r="D2321" i="7" s="1"/>
  <c r="C2321" i="7"/>
  <c r="A2322" i="7" s="1"/>
  <c r="C2322" i="7" l="1"/>
  <c r="A2323" i="7" s="1"/>
  <c r="B2322" i="7"/>
  <c r="D2322" i="7" s="1"/>
  <c r="B2323" i="7" l="1"/>
  <c r="D2323" i="7" s="1"/>
  <c r="C2323" i="7"/>
  <c r="A2324" i="7" s="1"/>
  <c r="C2324" i="7" l="1"/>
  <c r="A2325" i="7" s="1"/>
  <c r="B2324" i="7"/>
  <c r="D2324" i="7" s="1"/>
  <c r="B2325" i="7" l="1"/>
  <c r="D2325" i="7" s="1"/>
  <c r="C2325" i="7"/>
  <c r="A2326" i="7" s="1"/>
  <c r="B2326" i="7" l="1"/>
  <c r="D2326" i="7" s="1"/>
  <c r="C2326" i="7"/>
  <c r="A2327" i="7" s="1"/>
  <c r="C2327" i="7" l="1"/>
  <c r="A2328" i="7" s="1"/>
  <c r="B2327" i="7"/>
  <c r="D2327" i="7" s="1"/>
  <c r="C2328" i="7" l="1"/>
  <c r="A2329" i="7" s="1"/>
  <c r="B2328" i="7"/>
  <c r="D2328" i="7" s="1"/>
  <c r="C2329" i="7" l="1"/>
  <c r="A2330" i="7" s="1"/>
  <c r="B2329" i="7"/>
  <c r="D2329" i="7" s="1"/>
  <c r="C2330" i="7" l="1"/>
  <c r="A2331" i="7" s="1"/>
  <c r="B2330" i="7"/>
  <c r="D2330" i="7" s="1"/>
  <c r="C2331" i="7" l="1"/>
  <c r="A2332" i="7" s="1"/>
  <c r="B2331" i="7"/>
  <c r="D2331" i="7" s="1"/>
  <c r="B2332" i="7" l="1"/>
  <c r="D2332" i="7" s="1"/>
  <c r="C2332" i="7"/>
  <c r="A2333" i="7" s="1"/>
  <c r="B2333" i="7" l="1"/>
  <c r="D2333" i="7" s="1"/>
  <c r="C2333" i="7"/>
  <c r="A2334" i="7" s="1"/>
  <c r="C2334" i="7" l="1"/>
  <c r="A2335" i="7" s="1"/>
  <c r="B2334" i="7"/>
  <c r="D2334" i="7" s="1"/>
  <c r="B2335" i="7" l="1"/>
  <c r="D2335" i="7" s="1"/>
  <c r="C2335" i="7"/>
  <c r="A2336" i="7" s="1"/>
  <c r="B2336" i="7" l="1"/>
  <c r="D2336" i="7" s="1"/>
  <c r="C2336" i="7"/>
  <c r="A2337" i="7" s="1"/>
  <c r="B2337" i="7" l="1"/>
  <c r="D2337" i="7" s="1"/>
  <c r="C2337" i="7"/>
  <c r="A2338" i="7" s="1"/>
  <c r="C2338" i="7" l="1"/>
  <c r="A2339" i="7" s="1"/>
  <c r="B2338" i="7"/>
  <c r="D2338" i="7" s="1"/>
  <c r="B2339" i="7" l="1"/>
  <c r="D2339" i="7" s="1"/>
  <c r="C2339" i="7"/>
  <c r="A2340" i="7" s="1"/>
  <c r="B2340" i="7" l="1"/>
  <c r="D2340" i="7" s="1"/>
  <c r="C2340" i="7"/>
  <c r="A2341" i="7" s="1"/>
  <c r="C2341" i="7" l="1"/>
  <c r="A2342" i="7" s="1"/>
  <c r="B2341" i="7"/>
  <c r="D2341" i="7" s="1"/>
  <c r="B2342" i="7" l="1"/>
  <c r="D2342" i="7" s="1"/>
  <c r="C2342" i="7"/>
  <c r="A2343" i="7" s="1"/>
  <c r="B2343" i="7" l="1"/>
  <c r="D2343" i="7" s="1"/>
  <c r="C2343" i="7"/>
  <c r="A2344" i="7" s="1"/>
  <c r="C2344" i="7" l="1"/>
  <c r="A2345" i="7" s="1"/>
  <c r="B2344" i="7"/>
  <c r="D2344" i="7" s="1"/>
  <c r="C2345" i="7" l="1"/>
  <c r="A2346" i="7" s="1"/>
  <c r="B2345" i="7"/>
  <c r="D2345" i="7" s="1"/>
  <c r="C2346" i="7" l="1"/>
  <c r="A2347" i="7" s="1"/>
  <c r="B2346" i="7"/>
  <c r="D2346" i="7" s="1"/>
  <c r="B2347" i="7" l="1"/>
  <c r="D2347" i="7" s="1"/>
  <c r="C2347" i="7"/>
  <c r="A2348" i="7" s="1"/>
  <c r="C2348" i="7" l="1"/>
  <c r="A2349" i="7" s="1"/>
  <c r="B2348" i="7"/>
  <c r="D2348" i="7" s="1"/>
  <c r="B2349" i="7" l="1"/>
  <c r="D2349" i="7" s="1"/>
  <c r="C2349" i="7"/>
  <c r="A2350" i="7" s="1"/>
  <c r="C2350" i="7" l="1"/>
  <c r="A2351" i="7" s="1"/>
  <c r="B2350" i="7"/>
  <c r="D2350" i="7" s="1"/>
  <c r="C2351" i="7" l="1"/>
  <c r="A2352" i="7" s="1"/>
  <c r="B2351" i="7"/>
  <c r="D2351" i="7" s="1"/>
  <c r="C2352" i="7" l="1"/>
  <c r="A2353" i="7" s="1"/>
  <c r="B2352" i="7"/>
  <c r="D2352" i="7" s="1"/>
  <c r="C2353" i="7" l="1"/>
  <c r="A2354" i="7" s="1"/>
  <c r="B2353" i="7"/>
  <c r="D2353" i="7" s="1"/>
  <c r="B2354" i="7" l="1"/>
  <c r="D2354" i="7" s="1"/>
  <c r="C2354" i="7"/>
  <c r="A2355" i="7" s="1"/>
  <c r="B2355" i="7" l="1"/>
  <c r="D2355" i="7" s="1"/>
  <c r="C2355" i="7"/>
  <c r="A2356" i="7" s="1"/>
  <c r="B2356" i="7" l="1"/>
  <c r="D2356" i="7" s="1"/>
  <c r="C2356" i="7"/>
  <c r="A2357" i="7" s="1"/>
  <c r="B2357" i="7" l="1"/>
  <c r="D2357" i="7" s="1"/>
  <c r="C2357" i="7"/>
  <c r="A2358" i="7" s="1"/>
  <c r="C2358" i="7" l="1"/>
  <c r="A2359" i="7" s="1"/>
  <c r="B2358" i="7"/>
  <c r="D2358" i="7" s="1"/>
  <c r="B2359" i="7" l="1"/>
  <c r="D2359" i="7" s="1"/>
  <c r="C2359" i="7"/>
  <c r="A2360" i="7" s="1"/>
  <c r="C2360" i="7" l="1"/>
  <c r="A2361" i="7" s="1"/>
  <c r="B2360" i="7"/>
  <c r="D2360" i="7" s="1"/>
  <c r="B2361" i="7" l="1"/>
  <c r="D2361" i="7" s="1"/>
  <c r="C2361" i="7"/>
  <c r="A2362" i="7" s="1"/>
  <c r="C2362" i="7" l="1"/>
  <c r="A2363" i="7" s="1"/>
  <c r="B2362" i="7"/>
  <c r="D2362" i="7" s="1"/>
  <c r="C2363" i="7" l="1"/>
  <c r="A2364" i="7" s="1"/>
  <c r="B2363" i="7"/>
  <c r="D2363" i="7" s="1"/>
  <c r="C2364" i="7" l="1"/>
  <c r="A2365" i="7" s="1"/>
  <c r="B2364" i="7"/>
  <c r="D2364" i="7" s="1"/>
  <c r="C2365" i="7" l="1"/>
  <c r="A2366" i="7" s="1"/>
  <c r="B2365" i="7"/>
  <c r="D2365" i="7" s="1"/>
  <c r="B2366" i="7" l="1"/>
  <c r="D2366" i="7" s="1"/>
  <c r="C2366" i="7"/>
  <c r="A2367" i="7" s="1"/>
  <c r="B2367" i="7" l="1"/>
  <c r="D2367" i="7" s="1"/>
  <c r="C2367" i="7"/>
  <c r="A2368" i="7" s="1"/>
  <c r="B2368" i="7" l="1"/>
  <c r="D2368" i="7" s="1"/>
  <c r="C2368" i="7"/>
  <c r="A2369" i="7" s="1"/>
  <c r="B2369" i="7" l="1"/>
  <c r="D2369" i="7" s="1"/>
  <c r="C2369" i="7"/>
  <c r="A2370" i="7" s="1"/>
  <c r="C2370" i="7" l="1"/>
  <c r="A2371" i="7" s="1"/>
  <c r="B2370" i="7"/>
  <c r="D2370" i="7" s="1"/>
  <c r="B2371" i="7" l="1"/>
  <c r="D2371" i="7" s="1"/>
  <c r="C2371" i="7"/>
  <c r="A2372" i="7" s="1"/>
  <c r="B2372" i="7" l="1"/>
  <c r="D2372" i="7" s="1"/>
  <c r="C2372" i="7"/>
  <c r="A2373" i="7" s="1"/>
  <c r="C2373" i="7" l="1"/>
  <c r="A2374" i="7" s="1"/>
  <c r="B2373" i="7"/>
  <c r="D2373" i="7" s="1"/>
  <c r="C2374" i="7" l="1"/>
  <c r="A2375" i="7" s="1"/>
  <c r="B2374" i="7"/>
  <c r="D2374" i="7" s="1"/>
  <c r="C2375" i="7" l="1"/>
  <c r="A2376" i="7" s="1"/>
  <c r="B2375" i="7"/>
  <c r="D2375" i="7" s="1"/>
  <c r="B2376" i="7" l="1"/>
  <c r="D2376" i="7" s="1"/>
  <c r="C2376" i="7"/>
  <c r="A2377" i="7" s="1"/>
  <c r="C2377" i="7" l="1"/>
  <c r="A2378" i="7" s="1"/>
  <c r="B2377" i="7"/>
  <c r="D2377" i="7" s="1"/>
  <c r="C2378" i="7" l="1"/>
  <c r="A2379" i="7" s="1"/>
  <c r="B2378" i="7"/>
  <c r="D2378" i="7" s="1"/>
  <c r="C2379" i="7" l="1"/>
  <c r="A2380" i="7" s="1"/>
  <c r="B2379" i="7"/>
  <c r="D2379" i="7" s="1"/>
  <c r="C2380" i="7" l="1"/>
  <c r="A2381" i="7" s="1"/>
  <c r="B2380" i="7"/>
  <c r="D2380" i="7" s="1"/>
  <c r="C2381" i="7" l="1"/>
  <c r="A2382" i="7" s="1"/>
  <c r="B2381" i="7"/>
  <c r="D2381" i="7" s="1"/>
  <c r="B2382" i="7" l="1"/>
  <c r="D2382" i="7" s="1"/>
  <c r="C2382" i="7"/>
  <c r="A2383" i="7" s="1"/>
  <c r="B2383" i="7" l="1"/>
  <c r="D2383" i="7" s="1"/>
  <c r="C2383" i="7"/>
  <c r="A2384" i="7" s="1"/>
  <c r="C2384" i="7" l="1"/>
  <c r="A2385" i="7" s="1"/>
  <c r="B2384" i="7"/>
  <c r="D2384" i="7" s="1"/>
  <c r="B2385" i="7" l="1"/>
  <c r="D2385" i="7" s="1"/>
  <c r="C2385" i="7"/>
  <c r="A2386" i="7" s="1"/>
  <c r="C2386" i="7" l="1"/>
  <c r="A2387" i="7" s="1"/>
  <c r="B2386" i="7"/>
  <c r="D2386" i="7" s="1"/>
  <c r="B2387" i="7" l="1"/>
  <c r="D2387" i="7" s="1"/>
  <c r="C2387" i="7"/>
  <c r="A2388" i="7" s="1"/>
  <c r="C2388" i="7" l="1"/>
  <c r="A2389" i="7" s="1"/>
  <c r="B2388" i="7"/>
  <c r="D2388" i="7" s="1"/>
  <c r="B2389" i="7" l="1"/>
  <c r="D2389" i="7" s="1"/>
  <c r="C2389" i="7"/>
  <c r="A2390" i="7" s="1"/>
  <c r="C2390" i="7" l="1"/>
  <c r="A2391" i="7" s="1"/>
  <c r="B2390" i="7"/>
  <c r="D2390" i="7" s="1"/>
  <c r="C2391" i="7" l="1"/>
  <c r="A2392" i="7" s="1"/>
  <c r="B2391" i="7"/>
  <c r="D2391" i="7" s="1"/>
  <c r="B2392" i="7" l="1"/>
  <c r="D2392" i="7" s="1"/>
  <c r="C2392" i="7"/>
  <c r="A2393" i="7" s="1"/>
  <c r="C2393" i="7" l="1"/>
  <c r="A2394" i="7" s="1"/>
  <c r="B2393" i="7"/>
  <c r="D2393" i="7" s="1"/>
  <c r="B2394" i="7" l="1"/>
  <c r="D2394" i="7" s="1"/>
  <c r="C2394" i="7"/>
  <c r="A2395" i="7" s="1"/>
  <c r="C2395" i="7" l="1"/>
  <c r="A2396" i="7" s="1"/>
  <c r="B2395" i="7"/>
  <c r="D2395" i="7" s="1"/>
  <c r="B2396" i="7" l="1"/>
  <c r="D2396" i="7" s="1"/>
  <c r="C2396" i="7"/>
  <c r="A2397" i="7" s="1"/>
  <c r="B2397" i="7" l="1"/>
  <c r="D2397" i="7" s="1"/>
  <c r="C2397" i="7"/>
  <c r="A2398" i="7" s="1"/>
  <c r="C2398" i="7" l="1"/>
  <c r="A2399" i="7" s="1"/>
  <c r="B2398" i="7"/>
  <c r="D2398" i="7" s="1"/>
  <c r="B2399" i="7" l="1"/>
  <c r="D2399" i="7" s="1"/>
  <c r="C2399" i="7"/>
  <c r="A2400" i="7" s="1"/>
  <c r="C2400" i="7" l="1"/>
  <c r="A2401" i="7" s="1"/>
  <c r="B2400" i="7"/>
  <c r="D2400" i="7" s="1"/>
  <c r="B2401" i="7" l="1"/>
  <c r="D2401" i="7" s="1"/>
  <c r="C2401" i="7"/>
  <c r="A2402" i="7" s="1"/>
  <c r="C2402" i="7" l="1"/>
  <c r="A2403" i="7" s="1"/>
  <c r="B2402" i="7"/>
  <c r="D2402" i="7" s="1"/>
  <c r="C2403" i="7" l="1"/>
  <c r="A2404" i="7" s="1"/>
  <c r="B2403" i="7"/>
  <c r="D2403" i="7" s="1"/>
  <c r="C2404" i="7" l="1"/>
  <c r="A2405" i="7" s="1"/>
  <c r="B2404" i="7"/>
  <c r="D2404" i="7" s="1"/>
  <c r="C2405" i="7" l="1"/>
  <c r="A2406" i="7" s="1"/>
  <c r="B2405" i="7"/>
  <c r="D2405" i="7" s="1"/>
  <c r="B2406" i="7" l="1"/>
  <c r="D2406" i="7" s="1"/>
  <c r="C2406" i="7"/>
  <c r="A2407" i="7" s="1"/>
  <c r="B2407" i="7" l="1"/>
  <c r="D2407" i="7" s="1"/>
  <c r="C2407" i="7"/>
  <c r="A2408" i="7" s="1"/>
  <c r="C2408" i="7" l="1"/>
  <c r="A2409" i="7" s="1"/>
  <c r="B2408" i="7"/>
  <c r="D2408" i="7" s="1"/>
  <c r="B2409" i="7" l="1"/>
  <c r="D2409" i="7" s="1"/>
  <c r="C2409" i="7"/>
  <c r="A2410" i="7" s="1"/>
  <c r="C2410" i="7" l="1"/>
  <c r="A2411" i="7" s="1"/>
  <c r="B2410" i="7"/>
  <c r="D2410" i="7" s="1"/>
  <c r="B2411" i="7" l="1"/>
  <c r="D2411" i="7" s="1"/>
  <c r="C2411" i="7"/>
  <c r="A2412" i="7" s="1"/>
  <c r="B2412" i="7" l="1"/>
  <c r="D2412" i="7" s="1"/>
  <c r="C2412" i="7"/>
  <c r="A2413" i="7" s="1"/>
  <c r="B2413" i="7" l="1"/>
  <c r="D2413" i="7" s="1"/>
  <c r="C2413" i="7"/>
  <c r="A2414" i="7" s="1"/>
  <c r="B2414" i="7" l="1"/>
  <c r="D2414" i="7" s="1"/>
  <c r="C2414" i="7"/>
  <c r="A2415" i="7" s="1"/>
  <c r="B2415" i="7" l="1"/>
  <c r="D2415" i="7" s="1"/>
  <c r="C2415" i="7"/>
  <c r="A2416" i="7" s="1"/>
  <c r="B2416" i="7" l="1"/>
  <c r="D2416" i="7" s="1"/>
  <c r="C2416" i="7"/>
  <c r="A2417" i="7" s="1"/>
  <c r="B2417" i="7" l="1"/>
  <c r="D2417" i="7" s="1"/>
  <c r="C2417" i="7"/>
  <c r="A2418" i="7" s="1"/>
  <c r="C2418" i="7" l="1"/>
  <c r="A2419" i="7" s="1"/>
  <c r="B2418" i="7"/>
  <c r="D2418" i="7" s="1"/>
  <c r="B2419" i="7" l="1"/>
  <c r="D2419" i="7" s="1"/>
  <c r="C2419" i="7"/>
  <c r="A2420" i="7" s="1"/>
  <c r="C2420" i="7" l="1"/>
  <c r="A2421" i="7" s="1"/>
  <c r="B2420" i="7"/>
  <c r="D2420" i="7" s="1"/>
  <c r="C2421" i="7" l="1"/>
  <c r="A2422" i="7" s="1"/>
  <c r="B2421" i="7"/>
  <c r="D2421" i="7" s="1"/>
  <c r="B2422" i="7" l="1"/>
  <c r="D2422" i="7" s="1"/>
  <c r="C2422" i="7"/>
  <c r="A2423" i="7" s="1"/>
  <c r="C2423" i="7" l="1"/>
  <c r="A2424" i="7" s="1"/>
  <c r="B2423" i="7"/>
  <c r="D2423" i="7" s="1"/>
  <c r="C2424" i="7" l="1"/>
  <c r="A2425" i="7" s="1"/>
  <c r="B2424" i="7"/>
  <c r="D2424" i="7" s="1"/>
  <c r="B2425" i="7" l="1"/>
  <c r="D2425" i="7" s="1"/>
  <c r="C2425" i="7"/>
  <c r="A2426" i="7" s="1"/>
  <c r="B2426" i="7" l="1"/>
  <c r="D2426" i="7" s="1"/>
  <c r="C2426" i="7"/>
  <c r="A2427" i="7" s="1"/>
  <c r="B2427" i="7" l="1"/>
  <c r="D2427" i="7" s="1"/>
  <c r="C2427" i="7"/>
  <c r="A2428" i="7" s="1"/>
  <c r="B2428" i="7" l="1"/>
  <c r="D2428" i="7" s="1"/>
  <c r="C2428" i="7"/>
  <c r="A2429" i="7" s="1"/>
  <c r="B2429" i="7" l="1"/>
  <c r="D2429" i="7" s="1"/>
  <c r="C2429" i="7"/>
  <c r="A2430" i="7" s="1"/>
  <c r="B2430" i="7" l="1"/>
  <c r="D2430" i="7" s="1"/>
  <c r="C2430" i="7"/>
  <c r="A2431" i="7" s="1"/>
  <c r="B2431" i="7" l="1"/>
  <c r="D2431" i="7" s="1"/>
  <c r="C2431" i="7"/>
  <c r="A2432" i="7" s="1"/>
  <c r="C2432" i="7" l="1"/>
  <c r="A2433" i="7" s="1"/>
  <c r="B2432" i="7"/>
  <c r="D2432" i="7" s="1"/>
  <c r="C2433" i="7" l="1"/>
  <c r="A2434" i="7" s="1"/>
  <c r="B2433" i="7"/>
  <c r="D2433" i="7" s="1"/>
  <c r="C2434" i="7" l="1"/>
  <c r="A2435" i="7" s="1"/>
  <c r="B2434" i="7"/>
  <c r="D2434" i="7" s="1"/>
  <c r="B2435" i="7" l="1"/>
  <c r="D2435" i="7" s="1"/>
  <c r="C2435" i="7"/>
  <c r="A2436" i="7" s="1"/>
  <c r="B2436" i="7" l="1"/>
  <c r="D2436" i="7" s="1"/>
  <c r="C2436" i="7"/>
  <c r="A2437" i="7" s="1"/>
  <c r="C2437" i="7" l="1"/>
  <c r="A2438" i="7" s="1"/>
  <c r="B2437" i="7"/>
  <c r="D2437" i="7" s="1"/>
  <c r="C2438" i="7" l="1"/>
  <c r="A2439" i="7" s="1"/>
  <c r="B2438" i="7"/>
  <c r="D2438" i="7" s="1"/>
  <c r="B2439" i="7" l="1"/>
  <c r="D2439" i="7" s="1"/>
  <c r="C2439" i="7"/>
  <c r="A2440" i="7" s="1"/>
  <c r="B2440" i="7" l="1"/>
  <c r="D2440" i="7" s="1"/>
  <c r="C2440" i="7"/>
  <c r="A2441" i="7" s="1"/>
  <c r="C2441" i="7" l="1"/>
  <c r="A2442" i="7" s="1"/>
  <c r="B2441" i="7"/>
  <c r="D2441" i="7" s="1"/>
  <c r="B2442" i="7" l="1"/>
  <c r="D2442" i="7" s="1"/>
  <c r="C2442" i="7"/>
  <c r="A2443" i="7" s="1"/>
  <c r="C2443" i="7" l="1"/>
  <c r="A2444" i="7" s="1"/>
  <c r="B2443" i="7"/>
  <c r="D2443" i="7" s="1"/>
  <c r="B2444" i="7" l="1"/>
  <c r="D2444" i="7" s="1"/>
  <c r="C2444" i="7"/>
  <c r="A2445" i="7" s="1"/>
  <c r="C2445" i="7" l="1"/>
  <c r="A2446" i="7" s="1"/>
  <c r="B2445" i="7"/>
  <c r="D2445" i="7" s="1"/>
  <c r="B2446" i="7" l="1"/>
  <c r="D2446" i="7" s="1"/>
  <c r="C2446" i="7"/>
  <c r="A2447" i="7" s="1"/>
  <c r="C2447" i="7" l="1"/>
  <c r="A2448" i="7" s="1"/>
  <c r="B2447" i="7"/>
  <c r="D2447" i="7" s="1"/>
  <c r="C2448" i="7" l="1"/>
  <c r="A2449" i="7" s="1"/>
  <c r="B2448" i="7"/>
  <c r="D2448" i="7" s="1"/>
  <c r="B2449" i="7" l="1"/>
  <c r="D2449" i="7" s="1"/>
  <c r="C2449" i="7"/>
  <c r="A2450" i="7" s="1"/>
  <c r="B2450" i="7" l="1"/>
  <c r="D2450" i="7" s="1"/>
  <c r="C2450" i="7"/>
  <c r="A2451" i="7" s="1"/>
  <c r="B2451" i="7" l="1"/>
  <c r="D2451" i="7" s="1"/>
  <c r="C2451" i="7"/>
  <c r="A2452" i="7" s="1"/>
  <c r="C2452" i="7" l="1"/>
  <c r="A2453" i="7" s="1"/>
  <c r="B2452" i="7"/>
  <c r="D2452" i="7" s="1"/>
  <c r="C2453" i="7" l="1"/>
  <c r="A2454" i="7" s="1"/>
  <c r="B2453" i="7"/>
  <c r="D2453" i="7" s="1"/>
  <c r="C2454" i="7" l="1"/>
  <c r="A2455" i="7" s="1"/>
  <c r="B2454" i="7"/>
  <c r="D2454" i="7" s="1"/>
  <c r="C2455" i="7" l="1"/>
  <c r="A2456" i="7" s="1"/>
  <c r="B2455" i="7"/>
  <c r="D2455" i="7" s="1"/>
  <c r="C2456" i="7" l="1"/>
  <c r="A2457" i="7" s="1"/>
  <c r="B2456" i="7"/>
  <c r="D2456" i="7" s="1"/>
  <c r="B2457" i="7" l="1"/>
  <c r="D2457" i="7" s="1"/>
  <c r="C2457" i="7"/>
  <c r="A2458" i="7" s="1"/>
  <c r="C2458" i="7" l="1"/>
  <c r="A2459" i="7" s="1"/>
  <c r="B2458" i="7"/>
  <c r="D2458" i="7" s="1"/>
  <c r="C2459" i="7" l="1"/>
  <c r="A2460" i="7" s="1"/>
  <c r="B2459" i="7"/>
  <c r="D2459" i="7" s="1"/>
  <c r="C2460" i="7" l="1"/>
  <c r="A2461" i="7" s="1"/>
  <c r="B2460" i="7"/>
  <c r="D2460" i="7" s="1"/>
  <c r="B2461" i="7" l="1"/>
  <c r="D2461" i="7" s="1"/>
  <c r="C2461" i="7"/>
  <c r="A2462" i="7" s="1"/>
  <c r="C2462" i="7" l="1"/>
  <c r="A2463" i="7" s="1"/>
  <c r="B2462" i="7"/>
  <c r="D2462" i="7" s="1"/>
  <c r="B2463" i="7" l="1"/>
  <c r="D2463" i="7" s="1"/>
  <c r="C2463" i="7"/>
  <c r="A2464" i="7" s="1"/>
  <c r="B2464" i="7" l="1"/>
  <c r="D2464" i="7" s="1"/>
  <c r="C2464" i="7"/>
  <c r="A2465" i="7" s="1"/>
  <c r="B2465" i="7" l="1"/>
  <c r="D2465" i="7" s="1"/>
  <c r="C2465" i="7"/>
  <c r="A2466" i="7" s="1"/>
  <c r="B2466" i="7" l="1"/>
  <c r="D2466" i="7" s="1"/>
  <c r="C2466" i="7"/>
  <c r="A2467" i="7" s="1"/>
  <c r="C2467" i="7" l="1"/>
  <c r="A2468" i="7" s="1"/>
  <c r="B2467" i="7"/>
  <c r="D2467" i="7" s="1"/>
  <c r="B2468" i="7" l="1"/>
  <c r="D2468" i="7" s="1"/>
  <c r="C2468" i="7"/>
  <c r="A2469" i="7" s="1"/>
  <c r="C2469" i="7" l="1"/>
  <c r="A2470" i="7" s="1"/>
  <c r="B2469" i="7"/>
  <c r="D2469" i="7" s="1"/>
  <c r="C2470" i="7" l="1"/>
  <c r="A2471" i="7" s="1"/>
  <c r="B2470" i="7"/>
  <c r="D2470" i="7" s="1"/>
  <c r="C2471" i="7" l="1"/>
  <c r="A2472" i="7" s="1"/>
  <c r="B2471" i="7"/>
  <c r="D2471" i="7" s="1"/>
  <c r="B2472" i="7" l="1"/>
  <c r="D2472" i="7" s="1"/>
  <c r="C2472" i="7"/>
  <c r="A2473" i="7" s="1"/>
  <c r="B2473" i="7" l="1"/>
  <c r="D2473" i="7" s="1"/>
  <c r="C2473" i="7"/>
  <c r="A2474" i="7" s="1"/>
  <c r="B2474" i="7" l="1"/>
  <c r="D2474" i="7" s="1"/>
  <c r="C2474" i="7"/>
  <c r="A2475" i="7" s="1"/>
  <c r="C2475" i="7" l="1"/>
  <c r="A2476" i="7" s="1"/>
  <c r="B2475" i="7"/>
  <c r="D2475" i="7" s="1"/>
  <c r="B2476" i="7" l="1"/>
  <c r="D2476" i="7" s="1"/>
  <c r="C2476" i="7"/>
  <c r="A2477" i="7" s="1"/>
  <c r="C2477" i="7" l="1"/>
  <c r="A2478" i="7" s="1"/>
  <c r="B2477" i="7"/>
  <c r="D2477" i="7" s="1"/>
  <c r="B2478" i="7" l="1"/>
  <c r="D2478" i="7" s="1"/>
  <c r="C2478" i="7"/>
  <c r="A2479" i="7" s="1"/>
  <c r="C2479" i="7" l="1"/>
  <c r="A2480" i="7" s="1"/>
  <c r="B2479" i="7"/>
  <c r="D2479" i="7" s="1"/>
  <c r="B2480" i="7" l="1"/>
  <c r="D2480" i="7" s="1"/>
  <c r="C2480" i="7"/>
  <c r="A2481" i="7" s="1"/>
  <c r="C2481" i="7" l="1"/>
  <c r="A2482" i="7" s="1"/>
  <c r="B2481" i="7"/>
  <c r="D2481" i="7" s="1"/>
  <c r="C2482" i="7" l="1"/>
  <c r="A2483" i="7" s="1"/>
  <c r="B2482" i="7"/>
  <c r="D2482" i="7" s="1"/>
  <c r="C2483" i="7" l="1"/>
  <c r="A2484" i="7" s="1"/>
  <c r="B2483" i="7"/>
  <c r="D2483" i="7" s="1"/>
  <c r="B2484" i="7" l="1"/>
  <c r="D2484" i="7" s="1"/>
  <c r="C2484" i="7"/>
  <c r="A2485" i="7" s="1"/>
  <c r="B2485" i="7" l="1"/>
  <c r="D2485" i="7" s="1"/>
  <c r="C2485" i="7"/>
  <c r="A2486" i="7" s="1"/>
  <c r="C2486" i="7" l="1"/>
  <c r="A2487" i="7" s="1"/>
  <c r="B2486" i="7"/>
  <c r="D2486" i="7" s="1"/>
  <c r="B2487" i="7" l="1"/>
  <c r="D2487" i="7" s="1"/>
  <c r="C2487" i="7"/>
  <c r="A2488" i="7" s="1"/>
  <c r="C2488" i="7" l="1"/>
  <c r="A2489" i="7" s="1"/>
  <c r="B2488" i="7"/>
  <c r="D2488" i="7" s="1"/>
  <c r="B2489" i="7" l="1"/>
  <c r="D2489" i="7" s="1"/>
  <c r="C2489" i="7"/>
  <c r="A2490" i="7" s="1"/>
  <c r="B2490" i="7" l="1"/>
  <c r="D2490" i="7" s="1"/>
  <c r="C2490" i="7"/>
  <c r="A2491" i="7" s="1"/>
  <c r="C2491" i="7" l="1"/>
  <c r="A2492" i="7" s="1"/>
  <c r="B2491" i="7"/>
  <c r="D2491" i="7" s="1"/>
  <c r="C2492" i="7" l="1"/>
  <c r="A2493" i="7" s="1"/>
  <c r="B2492" i="7"/>
  <c r="D2492" i="7" s="1"/>
  <c r="B2493" i="7" l="1"/>
  <c r="D2493" i="7" s="1"/>
  <c r="C2493" i="7"/>
  <c r="A2494" i="7" s="1"/>
  <c r="B2494" i="7" l="1"/>
  <c r="D2494" i="7" s="1"/>
  <c r="C2494" i="7"/>
  <c r="A2495" i="7" s="1"/>
  <c r="C2495" i="7" l="1"/>
  <c r="A2496" i="7" s="1"/>
  <c r="B2495" i="7"/>
  <c r="D2495" i="7" s="1"/>
  <c r="B2496" i="7" l="1"/>
  <c r="D2496" i="7" s="1"/>
  <c r="C2496" i="7"/>
  <c r="A2497" i="7" s="1"/>
  <c r="C2497" i="7" l="1"/>
  <c r="A2498" i="7" s="1"/>
  <c r="B2497" i="7"/>
  <c r="D2497" i="7" s="1"/>
  <c r="C2498" i="7" l="1"/>
  <c r="A2499" i="7" s="1"/>
  <c r="B2498" i="7"/>
  <c r="D2498" i="7" s="1"/>
  <c r="B2499" i="7" l="1"/>
  <c r="D2499" i="7" s="1"/>
  <c r="C2499" i="7"/>
  <c r="A2500" i="7" s="1"/>
  <c r="B2500" i="7" l="1"/>
  <c r="D2500" i="7" s="1"/>
  <c r="C2500" i="7"/>
  <c r="A2501" i="7" s="1"/>
  <c r="C2501" i="7" l="1"/>
  <c r="A2502" i="7" s="1"/>
  <c r="B2501" i="7"/>
  <c r="D2501" i="7" s="1"/>
  <c r="C2502" i="7" l="1"/>
  <c r="A2503" i="7" s="1"/>
  <c r="B2502" i="7"/>
  <c r="D2502" i="7" s="1"/>
  <c r="C2503" i="7" l="1"/>
  <c r="A2504" i="7" s="1"/>
  <c r="B2503" i="7"/>
  <c r="D2503" i="7" s="1"/>
  <c r="B2504" i="7" l="1"/>
  <c r="D2504" i="7" s="1"/>
  <c r="C2504" i="7"/>
  <c r="A2505" i="7" s="1"/>
  <c r="B2505" i="7" l="1"/>
  <c r="D2505" i="7" s="1"/>
  <c r="C2505" i="7"/>
  <c r="A2506" i="7" s="1"/>
  <c r="C2506" i="7" l="1"/>
  <c r="A2507" i="7" s="1"/>
  <c r="B2506" i="7"/>
  <c r="D2506" i="7" s="1"/>
  <c r="C2507" i="7" l="1"/>
  <c r="A2508" i="7" s="1"/>
  <c r="B2507" i="7"/>
  <c r="D2507" i="7" s="1"/>
  <c r="B2508" i="7" l="1"/>
  <c r="D2508" i="7" s="1"/>
  <c r="C2508" i="7"/>
  <c r="A2509" i="7" s="1"/>
  <c r="C2509" i="7" l="1"/>
  <c r="A2510" i="7" s="1"/>
  <c r="B2509" i="7"/>
  <c r="D2509" i="7" s="1"/>
  <c r="C2510" i="7" l="1"/>
  <c r="A2511" i="7" s="1"/>
  <c r="B2510" i="7"/>
  <c r="D2510" i="7" s="1"/>
  <c r="B2511" i="7" l="1"/>
  <c r="D2511" i="7" s="1"/>
  <c r="C2511" i="7"/>
  <c r="A2512" i="7" s="1"/>
  <c r="C2512" i="7" l="1"/>
  <c r="A2513" i="7" s="1"/>
  <c r="B2512" i="7"/>
  <c r="D2512" i="7" s="1"/>
  <c r="B2513" i="7" l="1"/>
  <c r="D2513" i="7" s="1"/>
  <c r="C2513" i="7"/>
  <c r="A2514" i="7" s="1"/>
  <c r="C2514" i="7" l="1"/>
  <c r="A2515" i="7" s="1"/>
  <c r="B2514" i="7"/>
  <c r="D2514" i="7" s="1"/>
  <c r="C2515" i="7" l="1"/>
  <c r="A2516" i="7" s="1"/>
  <c r="B2515" i="7"/>
  <c r="D2515" i="7" s="1"/>
  <c r="C2516" i="7" l="1"/>
  <c r="A2517" i="7" s="1"/>
  <c r="B2516" i="7"/>
  <c r="D2516" i="7" s="1"/>
  <c r="B2517" i="7" l="1"/>
  <c r="D2517" i="7" s="1"/>
  <c r="C2517" i="7"/>
  <c r="A2518" i="7" s="1"/>
  <c r="C2518" i="7" l="1"/>
  <c r="A2519" i="7" s="1"/>
  <c r="B2518" i="7"/>
  <c r="D2518" i="7" s="1"/>
  <c r="B2519" i="7" l="1"/>
  <c r="D2519" i="7" s="1"/>
  <c r="C2519" i="7"/>
  <c r="A2520" i="7" s="1"/>
  <c r="C2520" i="7" l="1"/>
  <c r="A2521" i="7" s="1"/>
  <c r="B2520" i="7"/>
  <c r="D2520" i="7" s="1"/>
  <c r="B2521" i="7" l="1"/>
  <c r="D2521" i="7" s="1"/>
  <c r="C2521" i="7"/>
  <c r="A2522" i="7" s="1"/>
  <c r="C2522" i="7" l="1"/>
  <c r="A2523" i="7" s="1"/>
  <c r="B2522" i="7"/>
  <c r="D2522" i="7" s="1"/>
  <c r="C2523" i="7" l="1"/>
  <c r="A2524" i="7" s="1"/>
  <c r="B2523" i="7"/>
  <c r="D2523" i="7" s="1"/>
  <c r="C2524" i="7" l="1"/>
  <c r="A2525" i="7" s="1"/>
  <c r="B2524" i="7"/>
  <c r="D2524" i="7" s="1"/>
  <c r="B2525" i="7" l="1"/>
  <c r="D2525" i="7" s="1"/>
  <c r="C2525" i="7"/>
  <c r="A2526" i="7" s="1"/>
  <c r="C2526" i="7" l="1"/>
  <c r="A2527" i="7" s="1"/>
  <c r="B2526" i="7"/>
  <c r="D2526" i="7" s="1"/>
  <c r="C2527" i="7" l="1"/>
  <c r="A2528" i="7" s="1"/>
  <c r="B2527" i="7"/>
  <c r="D2527" i="7" s="1"/>
  <c r="B2528" i="7" l="1"/>
  <c r="D2528" i="7" s="1"/>
  <c r="C2528" i="7"/>
  <c r="A2529" i="7" s="1"/>
  <c r="B2529" i="7" l="1"/>
  <c r="D2529" i="7" s="1"/>
  <c r="C2529" i="7"/>
  <c r="A2530" i="7" s="1"/>
  <c r="B2530" i="7" l="1"/>
  <c r="D2530" i="7" s="1"/>
  <c r="C2530" i="7"/>
  <c r="A2531" i="7" s="1"/>
  <c r="B2531" i="7" l="1"/>
  <c r="D2531" i="7" s="1"/>
  <c r="C2531" i="7"/>
  <c r="A2532" i="7" s="1"/>
  <c r="B2532" i="7" l="1"/>
  <c r="D2532" i="7" s="1"/>
  <c r="C2532" i="7"/>
  <c r="A2533" i="7" s="1"/>
  <c r="B2533" i="7" l="1"/>
  <c r="D2533" i="7" s="1"/>
  <c r="C2533" i="7"/>
  <c r="A2534" i="7" s="1"/>
  <c r="C2534" i="7" l="1"/>
  <c r="A2535" i="7" s="1"/>
  <c r="B2534" i="7"/>
  <c r="D2534" i="7" s="1"/>
  <c r="C2535" i="7" l="1"/>
  <c r="A2536" i="7" s="1"/>
  <c r="B2535" i="7"/>
  <c r="D2535" i="7" s="1"/>
  <c r="B2536" i="7" l="1"/>
  <c r="D2536" i="7" s="1"/>
  <c r="C2536" i="7"/>
  <c r="A2537" i="7" s="1"/>
  <c r="C2537" i="7" l="1"/>
  <c r="A2538" i="7" s="1"/>
  <c r="B2537" i="7"/>
  <c r="D2537" i="7" s="1"/>
  <c r="C2538" i="7" l="1"/>
  <c r="B2538" i="7"/>
  <c r="D2538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items.h" type="6" refreshedVersion="0" background="1" saveData="1">
    <textPr fileType="mac" sourceFile="Macintosh HD:Users:jacomostert:Documents:WP43S:gitlab:wp43s:src:wp43s:items.h" delimited="0" decimal="," thousands=" " tab="0" space="1" consecutive="1">
      <textFields count="5">
        <textField/>
        <textField position="7"/>
        <textField position="8"/>
        <textField position="38"/>
        <textField position="42"/>
      </textFields>
    </textPr>
  </connection>
</connections>
</file>

<file path=xl/sharedStrings.xml><?xml version="1.0" encoding="utf-8"?>
<sst xmlns="http://schemas.openxmlformats.org/spreadsheetml/2006/main" count="23868" uniqueCount="5273">
  <si>
    <t>STD_alpha</t>
  </si>
  <si>
    <t>CAT_NONE</t>
  </si>
  <si>
    <t>"10" STD_SUP_x</t>
  </si>
  <si>
    <t>CAT_FNCT</t>
  </si>
  <si>
    <t>"1COMPL"</t>
  </si>
  <si>
    <t>STD_ONE_HALF</t>
  </si>
  <si>
    <t>CAT_CNST</t>
  </si>
  <si>
    <t>NOPARAM</t>
  </si>
  <si>
    <t>"2COMPL"</t>
  </si>
  <si>
    <t>STD_CUBE_ROOT STD_x_UNDER_ROOT</t>
  </si>
  <si>
    <t>"acre"</t>
  </si>
  <si>
    <t>"AGRAPH"</t>
  </si>
  <si>
    <t>TM_VALUE</t>
  </si>
  <si>
    <t xml:space="preserve">"ALL" </t>
  </si>
  <si>
    <t>"ALL"</t>
  </si>
  <si>
    <t>"ANGLES"</t>
  </si>
  <si>
    <t>CAT_MENU</t>
  </si>
  <si>
    <t>"ACOS"</t>
  </si>
  <si>
    <t>//JM</t>
  </si>
  <si>
    <t>"arcosh"</t>
  </si>
  <si>
    <t>"ASIN"</t>
  </si>
  <si>
    <t>"ATAN"</t>
  </si>
  <si>
    <t>"arsinh"</t>
  </si>
  <si>
    <t>"artanh"</t>
  </si>
  <si>
    <t>"ASN"</t>
  </si>
  <si>
    <t>multiply</t>
  </si>
  <si>
    <t>"atm" STD_RIGHT_ARROW "Pa"</t>
  </si>
  <si>
    <t>"au" STD_RIGHT_ARROW "m"</t>
  </si>
  <si>
    <t>CAT_FREE</t>
  </si>
  <si>
    <t>"BACK"</t>
  </si>
  <si>
    <t>"bar" STD_RIGHT_ARROW "Pa"</t>
  </si>
  <si>
    <t>"BEEP"</t>
  </si>
  <si>
    <t>"Begin"</t>
  </si>
  <si>
    <t>"Binom:"</t>
  </si>
  <si>
    <t>"BITS"</t>
  </si>
  <si>
    <t>"B" STD_SUB_n STD_SUP_ASTERISK</t>
  </si>
  <si>
    <t>"Btu" STD_RIGHT_ARROW "J"</t>
  </si>
  <si>
    <t>"cal" STD_RIGHT_ARROW "J"</t>
  </si>
  <si>
    <t>"CASE"</t>
  </si>
  <si>
    <t>"Cauch:"</t>
  </si>
  <si>
    <t>"CB"</t>
  </si>
  <si>
    <t>"CEIL"</t>
  </si>
  <si>
    <t>"CF"</t>
  </si>
  <si>
    <t>"CLCVAR"</t>
  </si>
  <si>
    <t>"CLFall"</t>
  </si>
  <si>
    <t>TF_H12</t>
  </si>
  <si>
    <t>"CLK12"</t>
  </si>
  <si>
    <t>TF_H24</t>
  </si>
  <si>
    <t>"CLK24"</t>
  </si>
  <si>
    <t>"CLMENU"</t>
  </si>
  <si>
    <t>NOT_CONFIRMED</t>
  </si>
  <si>
    <t>"CLPall"</t>
  </si>
  <si>
    <t>"CLREGS"</t>
  </si>
  <si>
    <t>"CL" STD_SIGMA</t>
  </si>
  <si>
    <t>"CNST"</t>
  </si>
  <si>
    <t>"C" STD_SUB_y STD_SUB_x</t>
  </si>
  <si>
    <t>"conj"</t>
  </si>
  <si>
    <t>"CONVG?"</t>
  </si>
  <si>
    <t>"r"</t>
  </si>
  <si>
    <t>"cosh"</t>
  </si>
  <si>
    <t>"CPXj"</t>
  </si>
  <si>
    <t>"CPXRES"</t>
  </si>
  <si>
    <t>//dr</t>
  </si>
  <si>
    <t>"CPXS"</t>
  </si>
  <si>
    <t>"CPX?"</t>
  </si>
  <si>
    <t>"cwt" STD_RIGHT_ARROW "kg"</t>
  </si>
  <si>
    <t>"DATE"</t>
  </si>
  <si>
    <t>"DATE" STD_RIGHT_ARROW</t>
  </si>
  <si>
    <t>"DBLR"</t>
  </si>
  <si>
    <t>"DBL/"</t>
  </si>
  <si>
    <t>"dB" STD_RIGHT_ARROW "fr"</t>
  </si>
  <si>
    <t>"dB" STD_RIGHT_ARROW "pr"</t>
  </si>
  <si>
    <t>"DECOMP"</t>
  </si>
  <si>
    <t>"DENANY"</t>
  </si>
  <si>
    <t>"DENFIX"</t>
  </si>
  <si>
    <t>"DENMAX"</t>
  </si>
  <si>
    <t>"DIGITS"</t>
  </si>
  <si>
    <t>"DISP"</t>
  </si>
  <si>
    <t>"DROP" STD_DOWN_ARROW</t>
  </si>
  <si>
    <t>STD_DELTA STD_nu STD_SUB_C STD_SUB_s</t>
  </si>
  <si>
    <t>"DSTACK"</t>
  </si>
  <si>
    <t>"D.MS"</t>
  </si>
  <si>
    <t>"d.ms"</t>
  </si>
  <si>
    <t>"D.MS" STD_RIGHT_ARROW</t>
  </si>
  <si>
    <t>"D.MY"</t>
  </si>
  <si>
    <t>"EIGVAL"</t>
  </si>
  <si>
    <t>"EIGVEC"</t>
  </si>
  <si>
    <t>"End"</t>
  </si>
  <si>
    <t>"ENG"</t>
  </si>
  <si>
    <t>"ENTER" STD_UP_ARROW</t>
  </si>
  <si>
    <t>"ENTRY?"</t>
  </si>
  <si>
    <t>"DELETE"</t>
  </si>
  <si>
    <t>"EDIT"</t>
  </si>
  <si>
    <t>"NEW"</t>
  </si>
  <si>
    <t>"erfc"</t>
  </si>
  <si>
    <t>CF_EXPONENTIAL_FITTING</t>
  </si>
  <si>
    <t>"ExpF"</t>
  </si>
  <si>
    <t>"Expon:"</t>
  </si>
  <si>
    <t>"EXPT"</t>
  </si>
  <si>
    <t>"e" STD_SUP_x "-1"</t>
  </si>
  <si>
    <t>"F"</t>
  </si>
  <si>
    <t>"FB"</t>
  </si>
  <si>
    <t>"FCNS"</t>
  </si>
  <si>
    <t>"FC?C"</t>
  </si>
  <si>
    <t>"FC?F"</t>
  </si>
  <si>
    <t>"FC?S"</t>
  </si>
  <si>
    <t>"ft." STD_RIGHT_ARROW "m"</t>
  </si>
  <si>
    <t>"FF"</t>
  </si>
  <si>
    <t>"FILL"</t>
  </si>
  <si>
    <t>"S.INTS"</t>
  </si>
  <si>
    <t>"FIX"</t>
  </si>
  <si>
    <t>"FLASH?"</t>
  </si>
  <si>
    <t>"FP"</t>
  </si>
  <si>
    <t>"fr" STD_RIGHT_ARROW "dB"</t>
  </si>
  <si>
    <t>"FS?C"</t>
  </si>
  <si>
    <t>"FS?F"</t>
  </si>
  <si>
    <t>"FS?S"</t>
  </si>
  <si>
    <t>"ft" STD_US STD_RIGHT_ARROW "m"</t>
  </si>
  <si>
    <t>"FV"</t>
  </si>
  <si>
    <t>CAT_RVAR</t>
  </si>
  <si>
    <t>"F" STD_SUB_alpha</t>
  </si>
  <si>
    <t>"F" STD_SUB_delta</t>
  </si>
  <si>
    <t>"F:"</t>
  </si>
  <si>
    <t>"f'"</t>
  </si>
  <si>
    <t>"f\"(x)"</t>
  </si>
  <si>
    <t>"F&amp;p:"</t>
  </si>
  <si>
    <t>"G"</t>
  </si>
  <si>
    <t>"G" STD_SUB_0</t>
  </si>
  <si>
    <t>"GAP"</t>
  </si>
  <si>
    <t>"G" STD_SUB_C</t>
  </si>
  <si>
    <t>"g" STD_SUB_e</t>
  </si>
  <si>
    <t>"Geom" STD_SUB_p</t>
  </si>
  <si>
    <t>"Geom" STD_SUP_MINUS_1</t>
  </si>
  <si>
    <t>"GM" STD_SUB_EARTH</t>
  </si>
  <si>
    <t>"GRAD"</t>
  </si>
  <si>
    <t>"GRAD" STD_RIGHT_ARROW</t>
  </si>
  <si>
    <t>"GTO."</t>
  </si>
  <si>
    <t>"g" STD_SUB_EARTH</t>
  </si>
  <si>
    <t>STD_PLANCK</t>
  </si>
  <si>
    <t>"hp" STD_SUB_E STD_RIGHT_ARROW "W"</t>
  </si>
  <si>
    <t>"hp" STD_SUB_M STD_RIGHT_ARROW "W"</t>
  </si>
  <si>
    <t>"hp" STD_UK STD_RIGHT_ARROW "W"</t>
  </si>
  <si>
    <t>"Hyper:"</t>
  </si>
  <si>
    <t>STD_PLANCK_2PI</t>
  </si>
  <si>
    <t>"I"</t>
  </si>
  <si>
    <t>"IDIV"</t>
  </si>
  <si>
    <t>"iHg" STD_RIGHT_ARROW "Pa"</t>
  </si>
  <si>
    <t>"in.Hg"</t>
  </si>
  <si>
    <t>"L.INTS"</t>
  </si>
  <si>
    <t>"Im"</t>
  </si>
  <si>
    <t>"INFO"</t>
  </si>
  <si>
    <t>"INTS"</t>
  </si>
  <si>
    <t>"INT?"</t>
  </si>
  <si>
    <t>"IP"</t>
  </si>
  <si>
    <t>"I+"</t>
  </si>
  <si>
    <t>"I-"</t>
  </si>
  <si>
    <t>"i%/a"</t>
  </si>
  <si>
    <t>"J"</t>
  </si>
  <si>
    <t>"J+"</t>
  </si>
  <si>
    <t>"J-"</t>
  </si>
  <si>
    <t>"J" STD_RIGHT_ARROW "Btu"</t>
  </si>
  <si>
    <t>"J" STD_RIGHT_ARROW "cal"</t>
  </si>
  <si>
    <t>divide</t>
  </si>
  <si>
    <t>"J" STD_RIGHT_ARROW "Wh"</t>
  </si>
  <si>
    <t>"K"</t>
  </si>
  <si>
    <t>"k"</t>
  </si>
  <si>
    <t>"KEYG"</t>
  </si>
  <si>
    <t>"KEYX"</t>
  </si>
  <si>
    <t>"kg" STD_RIGHT_ARROW "cwt"</t>
  </si>
  <si>
    <t>"kg" STD_RIGHT_ARROW "lb."</t>
  </si>
  <si>
    <t>"kg" STD_RIGHT_ARROW "scw"</t>
  </si>
  <si>
    <t>"kg " STD_RIGHT_ARROW</t>
  </si>
  <si>
    <t>"kg" STD_RIGHT_ARROW "sto"</t>
  </si>
  <si>
    <t>"kg" STD_RIGHT_ARROW "s.t"</t>
  </si>
  <si>
    <t>"kg" STD_RIGHT_ARROW "ton"</t>
  </si>
  <si>
    <t>"K" STD_SUB_J</t>
  </si>
  <si>
    <t>"L"</t>
  </si>
  <si>
    <t>"lbf" STD_RIGHT_ARROW "N"</t>
  </si>
  <si>
    <t>"LBL?"</t>
  </si>
  <si>
    <t>"lb." STD_RIGHT_ARROW "kg"</t>
  </si>
  <si>
    <t>"LgNrm:"</t>
  </si>
  <si>
    <t>CF_LINEAR_FITTING</t>
  </si>
  <si>
    <t>"LinF"</t>
  </si>
  <si>
    <t>"LJ"</t>
  </si>
  <si>
    <t>"LN"</t>
  </si>
  <si>
    <t>//JM3 change ln to LN</t>
  </si>
  <si>
    <t xml:space="preserve">"L" STD_SUB_m </t>
  </si>
  <si>
    <t>"ln" STD_GAMMA</t>
  </si>
  <si>
    <t>"LOAD"</t>
  </si>
  <si>
    <t>"LOADSS"</t>
  </si>
  <si>
    <t>"LOAD" STD_SIGMA</t>
  </si>
  <si>
    <t>"LocR"</t>
  </si>
  <si>
    <t>"LOG"</t>
  </si>
  <si>
    <t>//JM Change lg to LOG</t>
  </si>
  <si>
    <t>CF_LOGARITHMIC_FITTING</t>
  </si>
  <si>
    <t>"LogF"</t>
  </si>
  <si>
    <t>"Logis:"</t>
  </si>
  <si>
    <t>"LOOP"</t>
  </si>
  <si>
    <t>"l" STD_SUB_P STD_SUB_L</t>
  </si>
  <si>
    <t>"L.R."</t>
  </si>
  <si>
    <t>"MANT"</t>
  </si>
  <si>
    <t>"MATX"</t>
  </si>
  <si>
    <t>"m" STD_SUB_e</t>
  </si>
  <si>
    <t>"MEM?"</t>
  </si>
  <si>
    <t>"MENU"</t>
  </si>
  <si>
    <t>"MIRROR"</t>
  </si>
  <si>
    <t>"M" STD_SUB_M STD_SUB_o STD_SUB_o STD_SUB_n</t>
  </si>
  <si>
    <t>"m" STD_SUB_n</t>
  </si>
  <si>
    <t>"m" STD_SUB_n "/m" STD_SUB_p</t>
  </si>
  <si>
    <t>"MODE"</t>
  </si>
  <si>
    <t>"m" STD_SUB_p</t>
  </si>
  <si>
    <t>"m" STD_SUB_P STD_SUB_L</t>
  </si>
  <si>
    <t>"m" STD_SUB_p "/m" STD_SUB_e</t>
  </si>
  <si>
    <t>"m" STD_SUB_u</t>
  </si>
  <si>
    <t>"m" STD_SUB_u "c" STD_SUP_2</t>
  </si>
  <si>
    <t>"MULT" STD_CROSS</t>
  </si>
  <si>
    <t>"MUL" STD_pi</t>
  </si>
  <si>
    <t>"MVAR"</t>
  </si>
  <si>
    <t>"MyMenu"</t>
  </si>
  <si>
    <t>"My" STD_alpha</t>
  </si>
  <si>
    <t>"m" STD_SUB_mu</t>
  </si>
  <si>
    <t>"DELR"</t>
  </si>
  <si>
    <t>"DIM?"</t>
  </si>
  <si>
    <t>"M.DY"</t>
  </si>
  <si>
    <t>"EDITN"</t>
  </si>
  <si>
    <t>"GOTO"</t>
  </si>
  <si>
    <t>"GROW"</t>
  </si>
  <si>
    <t>"INSR"</t>
  </si>
  <si>
    <t>"M.LU"</t>
  </si>
  <si>
    <t>"M.SIMQ"</t>
  </si>
  <si>
    <t>"M.SQR?"</t>
  </si>
  <si>
    <t>"WRAP"</t>
  </si>
  <si>
    <t>"m" STD_RIGHT_ARROW "au"</t>
  </si>
  <si>
    <t>"m" STD_RIGHT_ARROW "ft."</t>
  </si>
  <si>
    <t>"m" STD_RIGHT_ARROW "ft" STD_US</t>
  </si>
  <si>
    <t>"m" STD_RIGHT_ARROW "pc"</t>
  </si>
  <si>
    <t>"m" STD_RIGHT_ARROW "yd."</t>
  </si>
  <si>
    <t>"M" STD_SUB_SUN</t>
  </si>
  <si>
    <t>"M" STD_SUB_EARTH</t>
  </si>
  <si>
    <t>"N" STD_SUB_A</t>
  </si>
  <si>
    <t>"NaN"</t>
  </si>
  <si>
    <t>"NAND"</t>
  </si>
  <si>
    <t>"NaN?"</t>
  </si>
  <si>
    <t>"NBin" STD_SUB_p</t>
  </si>
  <si>
    <t>"NBin" STD_SUP_MINUS_1</t>
  </si>
  <si>
    <t>"NEIGHB"</t>
  </si>
  <si>
    <t>"Norml:"</t>
  </si>
  <si>
    <t>"N" STD_RIGHT_ARROW "lbf"</t>
  </si>
  <si>
    <t>"ODD?"</t>
  </si>
  <si>
    <t>"OR"</t>
  </si>
  <si>
    <t>"OrthoF"</t>
  </si>
  <si>
    <t>"Orthog"</t>
  </si>
  <si>
    <t>"p" STD_SUB_0</t>
  </si>
  <si>
    <t>"Pa" STD_RIGHT_ARROW "atm"</t>
  </si>
  <si>
    <t>"Pa" STD_RIGHT_ARROW "bar"</t>
  </si>
  <si>
    <t>"Pa" STD_RIGHT_ARROW "iHg"</t>
  </si>
  <si>
    <t>"Pa" STD_RIGHT_ARROW "psi"</t>
  </si>
  <si>
    <t>"Pa" STD_RIGHT_ARROW "tor"</t>
  </si>
  <si>
    <t>"Pa " STD_RIGHT_ARROW</t>
  </si>
  <si>
    <t>"pc" STD_RIGHT_ARROW "m"</t>
  </si>
  <si>
    <t>"P" STD_SUB_y STD_SUB_x</t>
  </si>
  <si>
    <t>"PGMINT"</t>
  </si>
  <si>
    <t>"PGMSLV"</t>
  </si>
  <si>
    <t>"PLOT"</t>
  </si>
  <si>
    <t>"Poiss:"</t>
  </si>
  <si>
    <t>"POLAR"</t>
  </si>
  <si>
    <t>CF_POWER_FITTING</t>
  </si>
  <si>
    <t>"PowerF"</t>
  </si>
  <si>
    <t>"pr" STD_RIGHT_ARROW "dB"</t>
  </si>
  <si>
    <t>"PRCL"</t>
  </si>
  <si>
    <t>"PRIME?"</t>
  </si>
  <si>
    <t>"PROB"</t>
  </si>
  <si>
    <t>"psi" STD_RIGHT_ARROW "Pa"</t>
  </si>
  <si>
    <t>"PSTO"</t>
  </si>
  <si>
    <t>"PUTK"</t>
  </si>
  <si>
    <t>"PV"</t>
  </si>
  <si>
    <t>"P.FN"</t>
  </si>
  <si>
    <t>"R"</t>
  </si>
  <si>
    <t>"RAN#"</t>
  </si>
  <si>
    <t>"REGS.V"</t>
  </si>
  <si>
    <t>//JM Changed RBR to REGS</t>
  </si>
  <si>
    <t>TM_STORCL</t>
  </si>
  <si>
    <t>"Config"</t>
  </si>
  <si>
    <t>"Stack"</t>
  </si>
  <si>
    <t>"RCL+"</t>
  </si>
  <si>
    <t>"RCL-"</t>
  </si>
  <si>
    <t>"RCL/"</t>
  </si>
  <si>
    <t>"Max"</t>
  </si>
  <si>
    <t>"Min"</t>
  </si>
  <si>
    <t>"RDX."</t>
  </si>
  <si>
    <t>"r" STD_SUB_e</t>
  </si>
  <si>
    <t>"Re"</t>
  </si>
  <si>
    <t>"RECT"</t>
  </si>
  <si>
    <t>"REGS"</t>
  </si>
  <si>
    <t>"RECV"</t>
  </si>
  <si>
    <t>"RJ"</t>
  </si>
  <si>
    <t>"R" STD_SUB_K</t>
  </si>
  <si>
    <t>"RL"</t>
  </si>
  <si>
    <t>"R" STD_SUB_M STD_SUB_o STD_SUB_o STD_SUB_n</t>
  </si>
  <si>
    <t>"ROUNDI"</t>
  </si>
  <si>
    <t>"RR"</t>
  </si>
  <si>
    <t>"RSUM"</t>
  </si>
  <si>
    <t>"R-COPY"</t>
  </si>
  <si>
    <t>"R-SORT"</t>
  </si>
  <si>
    <t>"R-SWAP"</t>
  </si>
  <si>
    <t>"R" STD_UP_ARROW</t>
  </si>
  <si>
    <t>"R" STD_DOWN_ARROW</t>
  </si>
  <si>
    <t>"R" STD_SUB_INFINITY</t>
  </si>
  <si>
    <t>"R" STD_SUB_SUN</t>
  </si>
  <si>
    <t>"R" STD_SUB_EARTH</t>
  </si>
  <si>
    <t>"Sa"</t>
  </si>
  <si>
    <t>"SAVE"</t>
  </si>
  <si>
    <t>"SB"</t>
  </si>
  <si>
    <t>"Sb"</t>
  </si>
  <si>
    <t>"SCI"</t>
  </si>
  <si>
    <t>"scw" STD_RIGHT_ARROW "kg"</t>
  </si>
  <si>
    <t>"short"</t>
  </si>
  <si>
    <t>"SDIGS?"</t>
  </si>
  <si>
    <t>"Se" STD_SUP_2</t>
  </si>
  <si>
    <t>"SEED"</t>
  </si>
  <si>
    <t>"SEND"</t>
  </si>
  <si>
    <t>"CHINA"</t>
  </si>
  <si>
    <t>"SETDAT"</t>
  </si>
  <si>
    <t>"EUROPE"</t>
  </si>
  <si>
    <t>"INDIA"</t>
  </si>
  <si>
    <t>"JAPAN"</t>
  </si>
  <si>
    <t>"SETSIG"</t>
  </si>
  <si>
    <t>"SETTIM"</t>
  </si>
  <si>
    <t>"USA"</t>
  </si>
  <si>
    <t>"Se'" STD_SUP_2</t>
  </si>
  <si>
    <t>"SF"</t>
  </si>
  <si>
    <t>"Sf" STD_SUP_MINUS_1</t>
  </si>
  <si>
    <t>"sign"</t>
  </si>
  <si>
    <t>"SIGNMT"</t>
  </si>
  <si>
    <t>"SIM EQ"</t>
  </si>
  <si>
    <t>//JM3</t>
  </si>
  <si>
    <t>"sinc"</t>
  </si>
  <si>
    <t>"sinh"</t>
  </si>
  <si>
    <t>"SKIP"</t>
  </si>
  <si>
    <t>"SL"</t>
  </si>
  <si>
    <t>"SLOW"</t>
  </si>
  <si>
    <t>"SLVQ"</t>
  </si>
  <si>
    <t>"Solver"</t>
  </si>
  <si>
    <t>"SR"</t>
  </si>
  <si>
    <t>"SSIZE8"</t>
  </si>
  <si>
    <t>"SSIZE?"</t>
  </si>
  <si>
    <t>"STAT"</t>
  </si>
  <si>
    <t>//JM Changed STATUS</t>
  </si>
  <si>
    <t>"R/S"</t>
  </si>
  <si>
    <t>"STO+"</t>
  </si>
  <si>
    <t>"STO-"</t>
  </si>
  <si>
    <t>"STO/"</t>
  </si>
  <si>
    <t>"sto" STD_RIGHT_ARROW "kg"</t>
  </si>
  <si>
    <t>"stone"</t>
  </si>
  <si>
    <t>"STRING"</t>
  </si>
  <si>
    <t>"A"</t>
  </si>
  <si>
    <t>"B"</t>
  </si>
  <si>
    <t>"C"</t>
  </si>
  <si>
    <t>"D"</t>
  </si>
  <si>
    <t>"s.t" STD_RIGHT_ARROW "kg"</t>
  </si>
  <si>
    <t>"s" STD_RIGHT_ARROW "year"</t>
  </si>
  <si>
    <t>"T" STD_SUB_0</t>
  </si>
  <si>
    <t>"tanh"</t>
  </si>
  <si>
    <t>"TEST"</t>
  </si>
  <si>
    <t>"TIME"</t>
  </si>
  <si>
    <t>"TONE"</t>
  </si>
  <si>
    <t>"ton" STD_RIGHT_ARROW "kg"</t>
  </si>
  <si>
    <t>"TOP?"</t>
  </si>
  <si>
    <t>"tor" STD_RIGHT_ARROW "Pa"</t>
  </si>
  <si>
    <t>"torr"</t>
  </si>
  <si>
    <t>"T" STD_SUB_p</t>
  </si>
  <si>
    <t>"t" STD_SUB_P STD_SUB_L</t>
  </si>
  <si>
    <t>"tr.oz"</t>
  </si>
  <si>
    <t>"t:"</t>
  </si>
  <si>
    <t>"ULP?"</t>
  </si>
  <si>
    <t>"UNSIGN"</t>
  </si>
  <si>
    <t>"UNIT"</t>
  </si>
  <si>
    <t>//JM Change U&gt; arrow to CONV. Changed again to UNIT</t>
  </si>
  <si>
    <t>"VARMNU"</t>
  </si>
  <si>
    <t>"VARS"</t>
  </si>
  <si>
    <t>"VIEW"</t>
  </si>
  <si>
    <t>"V" STD_SUB_m</t>
  </si>
  <si>
    <t>"WDAY"</t>
  </si>
  <si>
    <t>"Weibl:"</t>
  </si>
  <si>
    <t>"WHO?"</t>
  </si>
  <si>
    <t>"Wh" STD_RIGHT_ARROW "J"</t>
  </si>
  <si>
    <t>"WSIZE"</t>
  </si>
  <si>
    <t>"WSIZE?"</t>
  </si>
  <si>
    <t>"W" STD_RIGHT_ARROW "hp" STD_SUB_E</t>
  </si>
  <si>
    <t>"W" STD_RIGHT_ARROW "hp" STD_SUB_M</t>
  </si>
  <si>
    <t>"W" STD_RIGHT_ARROW "hp" STD_UK</t>
  </si>
  <si>
    <t>"XNOR"</t>
  </si>
  <si>
    <t>STD_x_CIRC</t>
  </si>
  <si>
    <t>"X.FN"</t>
  </si>
  <si>
    <t>"x!"</t>
  </si>
  <si>
    <t>"x" STD_RIGHT_ARROW "DATE"</t>
  </si>
  <si>
    <t>"x= ?"</t>
  </si>
  <si>
    <t>"x" STD_NOT_EQUAL " ?"</t>
  </si>
  <si>
    <t>"x&lt; ?"</t>
  </si>
  <si>
    <t>"x" STD_GREATER_EQUAL " ?"</t>
  </si>
  <si>
    <t>"x&gt; ?"</t>
  </si>
  <si>
    <t>"yd." STD_RIGHT_ARROW "m"</t>
  </si>
  <si>
    <t>"YEAR"</t>
  </si>
  <si>
    <t>"year" STD_RIGHT_ARROW "s"</t>
  </si>
  <si>
    <t>STD_y_CIRC</t>
  </si>
  <si>
    <t>"Y.MD"</t>
  </si>
  <si>
    <t>"Z" STD_SUB_0</t>
  </si>
  <si>
    <t>STD_alpha "INTL"</t>
  </si>
  <si>
    <t>STD_alpha "MATH"</t>
  </si>
  <si>
    <t>STD_alpha "POS?"</t>
  </si>
  <si>
    <t>STD_alpha "RL"</t>
  </si>
  <si>
    <t>STD_alpha "RR"</t>
  </si>
  <si>
    <t>STD_alpha "SL"</t>
  </si>
  <si>
    <t>//JM Changed a.FN to STRNG</t>
  </si>
  <si>
    <t>STD_ALPHA STD_ELLIPSIS STD_OMEGA</t>
  </si>
  <si>
    <t>STD_gamma</t>
  </si>
  <si>
    <t>STD_gamma STD_SUB_E STD_SUB_M</t>
  </si>
  <si>
    <t>STD_gamma STD_SUB_p</t>
  </si>
  <si>
    <t>STD_epsilon STD_SUB_0</t>
  </si>
  <si>
    <t>STD_zeta "(x)"</t>
  </si>
  <si>
    <t>STD_lambda STD_SUB_C</t>
  </si>
  <si>
    <t>STD_lambda STD_SUB_C STD_SUB_n</t>
  </si>
  <si>
    <t>STD_lambda STD_SUB_C STD_SUB_p</t>
  </si>
  <si>
    <t>STD_mu STD_SUB_0</t>
  </si>
  <si>
    <t>STD_mu STD_SUB_B</t>
  </si>
  <si>
    <t>STD_mu STD_SUB_e</t>
  </si>
  <si>
    <t>STD_mu STD_SUB_e "/" STD_mu STD_SUB_B</t>
  </si>
  <si>
    <t>STD_mu STD_SUB_n</t>
  </si>
  <si>
    <t>STD_mu STD_SUB_p</t>
  </si>
  <si>
    <t>STD_mu STD_SUB_u</t>
  </si>
  <si>
    <t>STD_mu STD_SUB_mu</t>
  </si>
  <si>
    <t>STD_PI STD_SUB_n</t>
  </si>
  <si>
    <t>STD_pi</t>
  </si>
  <si>
    <t>STD_sigma STD_SUB_B</t>
  </si>
  <si>
    <t>STD_SIGMA "ln" STD_SUP_2 "x"</t>
  </si>
  <si>
    <t>STD_SIGMA "ln" STD_SUP_2 "y"</t>
  </si>
  <si>
    <t>STD_SIGMA "lnxy"</t>
  </si>
  <si>
    <t>STD_SIGMA "lny"</t>
  </si>
  <si>
    <t>STD_SIGMA "xlny"</t>
  </si>
  <si>
    <t>STD_SIGMA "xy"</t>
  </si>
  <si>
    <t>STD_SIGMA "ylnx"</t>
  </si>
  <si>
    <t>STD_PHI</t>
  </si>
  <si>
    <t>STD_PHI STD_SUB_0</t>
  </si>
  <si>
    <t>STD_omega</t>
  </si>
  <si>
    <t>"(-1)" STD_SUP_x</t>
  </si>
  <si>
    <t>ITM_CHS</t>
  </si>
  <si>
    <t>//JM Change +/- to CHS</t>
  </si>
  <si>
    <t>ITM_SUB</t>
  </si>
  <si>
    <t>"-" STD_INFINITY</t>
  </si>
  <si>
    <t>ITM_MULT</t>
  </si>
  <si>
    <t>STD_CROSS</t>
  </si>
  <si>
    <t>ITM_DIV</t>
  </si>
  <si>
    <t>STD_RIGHT_ARROW "DATE"</t>
  </si>
  <si>
    <t>STD_RIGHT_ARROW "D.MS"</t>
  </si>
  <si>
    <t>STD_RIGHT_ARROW "GRAD"</t>
  </si>
  <si>
    <t>".d"</t>
  </si>
  <si>
    <t>STD_RIGHT_ARROW "h.ms"</t>
  </si>
  <si>
    <t>TM_VALUE_CHB</t>
  </si>
  <si>
    <t>STD_RIGHT_ARROW "INT"</t>
  </si>
  <si>
    <t>STD_RIGHT_ARROW "MUL" STD_pi</t>
  </si>
  <si>
    <t>"D" STD_RIGHT_ARROW "D.MS"</t>
  </si>
  <si>
    <t>"%MRR"</t>
  </si>
  <si>
    <t>"%T"</t>
  </si>
  <si>
    <t>"%+MG"</t>
  </si>
  <si>
    <t>STD_SQUARE_ROOT STD_x_UNDER_ROOT</t>
  </si>
  <si>
    <t>STD_INTEGRAL</t>
  </si>
  <si>
    <t>STD_INTEGRAL "f"</t>
  </si>
  <si>
    <t>STD_INTEGRAL "fdx"</t>
  </si>
  <si>
    <t>STD_INFINITY</t>
  </si>
  <si>
    <t>"^MOD"</t>
  </si>
  <si>
    <t>"|" STD_SPACE_3_PER_EM "|"</t>
  </si>
  <si>
    <t>STD_MEASURED_ANGLE</t>
  </si>
  <si>
    <t>"MUL" STD_pi STD_RIGHT_ARROW</t>
  </si>
  <si>
    <t>"CONV"</t>
  </si>
  <si>
    <t>//JM Change to text DRG and change again to CONV</t>
  </si>
  <si>
    <t>STD_PRINTER "CHAR"</t>
  </si>
  <si>
    <t>STD_PRINTER "DLAY"</t>
  </si>
  <si>
    <t>STD_PRINTER "MODE"</t>
  </si>
  <si>
    <t>STD_PRINTER "PROG"</t>
  </si>
  <si>
    <t>STD_PRINTER "REGS"</t>
  </si>
  <si>
    <t>STD_PRINTER "USER"</t>
  </si>
  <si>
    <t>"#B"</t>
  </si>
  <si>
    <t>CAT_DUPL</t>
  </si>
  <si>
    <t>STD_RIGHT_ARROW " Pa"</t>
  </si>
  <si>
    <t>"sh.cwt"</t>
  </si>
  <si>
    <t>"ton"</t>
  </si>
  <si>
    <t>STD_RIGHT_ARROW " kg"</t>
  </si>
  <si>
    <t>STD_alpha STD_ELLIPSIS STD_omega</t>
  </si>
  <si>
    <t>STD_alpha "intl"</t>
  </si>
  <si>
    <t>"0"</t>
  </si>
  <si>
    <t>"1"</t>
  </si>
  <si>
    <t>"2"</t>
  </si>
  <si>
    <t>"3"</t>
  </si>
  <si>
    <t>"4"</t>
  </si>
  <si>
    <t>"5"</t>
  </si>
  <si>
    <t>"6"</t>
  </si>
  <si>
    <t>"7"</t>
  </si>
  <si>
    <t>"8"</t>
  </si>
  <si>
    <t>"9"</t>
  </si>
  <si>
    <t>"E"</t>
  </si>
  <si>
    <t>"H"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</si>
  <si>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</si>
  <si>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</si>
  <si>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</si>
  <si>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</si>
  <si>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</si>
  <si>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</si>
  <si>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</si>
  <si>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</si>
  <si>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</si>
  <si>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</si>
  <si>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</si>
  <si>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</si>
  <si>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</si>
  <si>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"a"</t>
  </si>
  <si>
    <t>"b"</t>
  </si>
  <si>
    <t>"c"</t>
  </si>
  <si>
    <t>"d"</t>
  </si>
  <si>
    <t>"e"</t>
  </si>
  <si>
    <t>"f"</t>
  </si>
  <si>
    <t>"g"</t>
  </si>
  <si>
    <t>"h"</t>
  </si>
  <si>
    <t>"i"</t>
  </si>
  <si>
    <t>"j"</t>
  </si>
  <si>
    <t>"l"</t>
  </si>
  <si>
    <t>"m"</t>
  </si>
  <si>
    <t>"n"</t>
  </si>
  <si>
    <t>"o"</t>
  </si>
  <si>
    <t>"p"</t>
  </si>
  <si>
    <t>"q"</t>
  </si>
  <si>
    <t>"s"</t>
  </si>
  <si>
    <t>"t"</t>
  </si>
  <si>
    <t>"u"</t>
  </si>
  <si>
    <t>"v"</t>
  </si>
  <si>
    <t>"w"</t>
  </si>
  <si>
    <t>"x"</t>
  </si>
  <si>
    <t>"y"</t>
  </si>
  <si>
    <t>"z"</t>
  </si>
  <si>
    <t>STD_ALPHA</t>
  </si>
  <si>
    <t>""</t>
  </si>
  <si>
    <t>STD_BETA</t>
  </si>
  <si>
    <t>STD_GAMMA</t>
  </si>
  <si>
    <t>STD_DELTA</t>
  </si>
  <si>
    <t>STD_EPSILON</t>
  </si>
  <si>
    <t>STD_ZETA</t>
  </si>
  <si>
    <t>STD_ETA</t>
  </si>
  <si>
    <t>STD_THETA</t>
  </si>
  <si>
    <t>STD_IOTA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</si>
  <si>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</si>
  <si>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</si>
  <si>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</si>
  <si>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</si>
  <si>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</si>
  <si>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</si>
  <si>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</si>
  <si>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STD_PI</t>
  </si>
  <si>
    <t>STD_RHO</t>
  </si>
  <si>
    <t>STD_SIGMA</t>
  </si>
  <si>
    <t>STD_TAU</t>
  </si>
  <si>
    <t>STD_UPSILON</t>
  </si>
  <si>
    <t>STD_UPSILON_DIALYTIKA</t>
  </si>
  <si>
    <t>STD_CHI</t>
  </si>
  <si>
    <t>STD_PSI</t>
  </si>
  <si>
    <t>STD_OMEGA</t>
  </si>
  <si>
    <t>STD_alpha_TONOS</t>
  </si>
  <si>
    <t>STD_beta</t>
  </si>
  <si>
    <t>STD_delta</t>
  </si>
  <si>
    <t>STD_epsilon</t>
  </si>
  <si>
    <t>STD_epsilon_TONOS</t>
  </si>
  <si>
    <t>STD_zeta</t>
  </si>
  <si>
    <t>STD_eta</t>
  </si>
  <si>
    <t>STD_eta_TONOS</t>
  </si>
  <si>
    <t>STD_theta</t>
  </si>
  <si>
    <t>STD_iota</t>
  </si>
  <si>
    <t>STD_iota_TONOS</t>
  </si>
  <si>
    <t>STD_iota_DIALYTIKA_TONOS</t>
  </si>
  <si>
    <t>STD_iota_DIALYTIKA</t>
  </si>
  <si>
    <t>STD_kappa</t>
  </si>
  <si>
    <t>STD_lambda</t>
  </si>
  <si>
    <t>STD_mu</t>
  </si>
  <si>
    <t>STD_nu</t>
  </si>
  <si>
    <t>STD_xi</t>
  </si>
  <si>
    <t>STD_omicron</t>
  </si>
  <si>
    <t>STD_omicron_TONOS</t>
  </si>
  <si>
    <t>STD_rho</t>
  </si>
  <si>
    <t>STD_sigma</t>
  </si>
  <si>
    <t>STD_sigma_end</t>
  </si>
  <si>
    <t>STD_tau</t>
  </si>
  <si>
    <t>STD_upsilon</t>
  </si>
  <si>
    <t>STD_upsilon_TONOS</t>
  </si>
  <si>
    <t>STD_upsilon_DIALYTIKA</t>
  </si>
  <si>
    <t>STD_upsilon_DIALYTIKA_TONOS</t>
  </si>
  <si>
    <t>STD_phi</t>
  </si>
  <si>
    <t>STD_chi</t>
  </si>
  <si>
    <t>STD_psi</t>
  </si>
  <si>
    <t>STD_omega_TONOS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</si>
  <si>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</si>
  <si>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</si>
  <si>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</si>
  <si>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</si>
  <si>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</si>
  <si>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</si>
  <si>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</si>
  <si>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</si>
  <si>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</si>
  <si>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</si>
  <si>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</si>
  <si>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</si>
  <si>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</si>
  <si>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</si>
  <si>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STD_D_CARON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</si>
  <si>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</si>
  <si>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</si>
  <si>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</si>
  <si>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</si>
  <si>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</si>
  <si>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</si>
  <si>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</si>
  <si>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</si>
  <si>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</si>
  <si>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</si>
  <si>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</si>
  <si>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</si>
  <si>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</si>
  <si>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</si>
  <si>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</si>
  <si>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</si>
  <si>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</si>
  <si>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</si>
  <si>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</si>
  <si>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</si>
  <si>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</si>
  <si>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</si>
  <si>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</si>
  <si>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</si>
  <si>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</si>
  <si>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</si>
  <si>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</si>
  <si>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</si>
  <si>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</si>
  <si>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</si>
  <si>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</si>
  <si>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STD_S_ACUTE</t>
  </si>
  <si>
    <t>STD_S_CARON</t>
  </si>
  <si>
    <t>STD_S_CEDILLA</t>
  </si>
  <si>
    <t>STD_T_CARON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</si>
  <si>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</si>
  <si>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</si>
  <si>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</si>
  <si>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</si>
  <si>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</si>
  <si>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</si>
  <si>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</si>
  <si>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</si>
  <si>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</si>
  <si>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</si>
  <si>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STD_Y_CIRC</t>
  </si>
  <si>
    <t>STD_Y_ACUTE</t>
  </si>
  <si>
    <t>STD_Y_DIARESIS</t>
  </si>
  <si>
    <t>STD_Z_ACUTE</t>
  </si>
  <si>
    <t>STD_Z_CARON</t>
  </si>
  <si>
    <t>STD_Z_DOT</t>
  </si>
  <si>
    <t>STD_a_MACRON</t>
  </si>
  <si>
    <t>STD_a_ACUTE</t>
  </si>
  <si>
    <t>STD_a_BREVE</t>
  </si>
  <si>
    <t>STD_a_GRAVE</t>
  </si>
  <si>
    <t>STD_a_DIARESIS</t>
  </si>
  <si>
    <t>STD_a_TILDE</t>
  </si>
  <si>
    <t>STD_a_CIRC</t>
  </si>
  <si>
    <t>STD_a_RING</t>
  </si>
  <si>
    <t>STD_ae</t>
  </si>
  <si>
    <t>STD_a_OGONEK</t>
  </si>
  <si>
    <t>STD_c_ACUTE</t>
  </si>
  <si>
    <t>STD_c_CARON</t>
  </si>
  <si>
    <t>STD_c_CEDILLA</t>
  </si>
  <si>
    <t>STD_d_STROKE</t>
  </si>
  <si>
    <t>STD_d_APOSTROPHE</t>
  </si>
  <si>
    <t>STD_e_MACRON</t>
  </si>
  <si>
    <t>STD_e_ACUTE</t>
  </si>
  <si>
    <t>STD_e_BREVE</t>
  </si>
  <si>
    <t>STD_e_GRAVE</t>
  </si>
  <si>
    <t>STD_e_DIARESIS</t>
  </si>
  <si>
    <t>STD_e_CIRC</t>
  </si>
  <si>
    <t>STD_e_OGONEK</t>
  </si>
  <si>
    <t>STD_g_BREVE</t>
  </si>
  <si>
    <t>STD_h_STROKE</t>
  </si>
  <si>
    <t>STD_i_MACRON</t>
  </si>
  <si>
    <t>STD_i_ACUTE</t>
  </si>
  <si>
    <t>STD_i_BREVE</t>
  </si>
  <si>
    <t>STD_i_GRAVE</t>
  </si>
  <si>
    <t>STD_i_DIARESIS</t>
  </si>
  <si>
    <t>STD_i_CIRC</t>
  </si>
  <si>
    <t>STD_i_OGONEK</t>
  </si>
  <si>
    <t>STD_i_DOTLESS</t>
  </si>
  <si>
    <t>STD_l_STROKE</t>
  </si>
  <si>
    <t>STD_l_ACUTE</t>
  </si>
  <si>
    <t>STD_l_APOSTROPHE</t>
  </si>
  <si>
    <t>STD_n_ACUTE</t>
  </si>
  <si>
    <t>STD_n_CARON</t>
  </si>
  <si>
    <t>STD_n_TILDE</t>
  </si>
  <si>
    <t>STD_o_MACRON</t>
  </si>
  <si>
    <t>STD_o_ACUTE</t>
  </si>
  <si>
    <t>STD_o_BREVE</t>
  </si>
  <si>
    <t>STD_o_GRAVE</t>
  </si>
  <si>
    <t>STD_o_DIARESIS</t>
  </si>
  <si>
    <t>STD_o_TILDE</t>
  </si>
  <si>
    <t>STD_o_CIRC</t>
  </si>
  <si>
    <t>STD_o_STROKE</t>
  </si>
  <si>
    <t>STD_oe</t>
  </si>
  <si>
    <t>STD_r_CARON</t>
  </si>
  <si>
    <t>STD_r_ACUTE</t>
  </si>
  <si>
    <t>STD_s_SHARP</t>
  </si>
  <si>
    <t>STD_s_ACUTE</t>
  </si>
  <si>
    <t>STD_s_CARON</t>
  </si>
  <si>
    <t>STD_s_CEDILLA</t>
  </si>
  <si>
    <t>STD_t_APOSTROPHE</t>
  </si>
  <si>
    <t>STD_t_CEDILLA</t>
  </si>
  <si>
    <t>STD_u_MACRON</t>
  </si>
  <si>
    <t>STD_u_ACUTE</t>
  </si>
  <si>
    <t>STD_u_BREVE</t>
  </si>
  <si>
    <t>STD_u_GRAVE</t>
  </si>
  <si>
    <t>STD_u_DIARESIS</t>
  </si>
  <si>
    <t>STD_u_TILDE</t>
  </si>
  <si>
    <t>STD_u_CIRC</t>
  </si>
  <si>
    <t>STD_u_RING</t>
  </si>
  <si>
    <t>STD_w_CIRC</t>
  </si>
  <si>
    <t>STD_x_BAR</t>
  </si>
  <si>
    <t>STD_y_BAR</t>
  </si>
  <si>
    <t>STD_y_ACUTE</t>
  </si>
  <si>
    <t>STD_y_DIARESIS</t>
  </si>
  <si>
    <t>STD_z_ACUTE</t>
  </si>
  <si>
    <t>STD_z_CARON</t>
  </si>
  <si>
    <t>STD_z_DOT</t>
  </si>
  <si>
    <t>STD_SUB_alpha</t>
  </si>
  <si>
    <t>STD_SUB_delta</t>
  </si>
  <si>
    <t>STD_SUB_mu</t>
  </si>
  <si>
    <t>STD_SUB_SUN</t>
  </si>
  <si>
    <t>STD_SUB_SUN_b</t>
  </si>
  <si>
    <t>STD_SUB_EARTH</t>
  </si>
  <si>
    <t>STD_SUB_EARTH_b</t>
  </si>
  <si>
    <t>STD_SUB_PLUS</t>
  </si>
  <si>
    <t>STD_SUB_MINUS</t>
  </si>
  <si>
    <t>STD_SUB_INFINITY</t>
  </si>
  <si>
    <t>STD_SUB_0</t>
  </si>
  <si>
    <t>STD_SUB_1</t>
  </si>
  <si>
    <t>STD_SUB_2</t>
  </si>
  <si>
    <t>STD_SUB_3</t>
  </si>
  <si>
    <t>STD_SUB_4</t>
  </si>
  <si>
    <t>STD_SUB_5</t>
  </si>
  <si>
    <t>STD_SUB_6</t>
  </si>
  <si>
    <t>STD_SUB_7</t>
  </si>
  <si>
    <t>STD_SUB_8</t>
  </si>
  <si>
    <t>STD_SUB_9</t>
  </si>
  <si>
    <t>STD_SUB_10</t>
  </si>
  <si>
    <t>STD_SUB_A</t>
  </si>
  <si>
    <t>STD_SUB_B</t>
  </si>
  <si>
    <t>STD_SUB_C</t>
  </si>
  <si>
    <t>STD_SUB_D</t>
  </si>
  <si>
    <t>STD_SUB_E</t>
  </si>
  <si>
    <t>STD_SUB_F</t>
  </si>
  <si>
    <t>STD_SUB_G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</si>
  <si>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</si>
  <si>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</si>
  <si>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</si>
  <si>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</si>
  <si>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</si>
  <si>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</si>
  <si>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</si>
  <si>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</si>
  <si>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</si>
  <si>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</si>
  <si>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STD_SUB_R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</si>
  <si>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</si>
  <si>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</si>
  <si>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</si>
  <si>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</si>
  <si>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</si>
  <si>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</si>
  <si>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</si>
  <si>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</si>
  <si>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STD_SUB_E_OUTLINE</t>
  </si>
  <si>
    <t>STD_SUB_a</t>
  </si>
  <si>
    <t>STD_SUB_b</t>
  </si>
  <si>
    <t>STD_SUB_c</t>
  </si>
  <si>
    <t>STD_SUB_d</t>
  </si>
  <si>
    <t>STD_SUB_e</t>
  </si>
  <si>
    <t>STD_SUB_h</t>
  </si>
  <si>
    <t>STD_SUB_i</t>
  </si>
  <si>
    <t>STD_SUB_j</t>
  </si>
  <si>
    <t>STD_SUB_k</t>
  </si>
  <si>
    <t>STD_SUB_l</t>
  </si>
  <si>
    <t>STD_SUB_m</t>
  </si>
  <si>
    <t>STD_SUB_n</t>
  </si>
  <si>
    <t>STD_SUB_o</t>
  </si>
  <si>
    <t>STD_SUB_p</t>
  </si>
  <si>
    <t>STD_SUB_q</t>
  </si>
  <si>
    <t>STD_SUB_s</t>
  </si>
  <si>
    <t>STD_SUB_t</t>
  </si>
  <si>
    <t>STD_SUB_u</t>
  </si>
  <si>
    <t>STD_SUB_v</t>
  </si>
  <si>
    <t>STD_SUB_w</t>
  </si>
  <si>
    <t>STD_SUB_x</t>
  </si>
  <si>
    <t>STD_SUB_y</t>
  </si>
  <si>
    <t>STD_SUB_z</t>
  </si>
  <si>
    <t>STD_SUB_a_b</t>
  </si>
  <si>
    <t>STD_SUB_e_b</t>
  </si>
  <si>
    <t>STD_SUB_k_b</t>
  </si>
  <si>
    <t>STD_SUB_l_b</t>
  </si>
  <si>
    <t>STD_SUB_m_b</t>
  </si>
  <si>
    <t>STD_SUB_n_b</t>
  </si>
  <si>
    <t>STD_SUB_o_b</t>
  </si>
  <si>
    <t>STD_SUB_p_b</t>
  </si>
  <si>
    <t>STD_SUB_s_b</t>
  </si>
  <si>
    <t>STD_SUB_u_b</t>
  </si>
  <si>
    <t>STD_SUB_x_b</t>
  </si>
  <si>
    <t>STD_SUP_PLUS</t>
  </si>
  <si>
    <t>STD_SUP_MINUS</t>
  </si>
  <si>
    <t>STD_SUP_MINUS_1</t>
  </si>
  <si>
    <t>STD_SUP_INFINITY</t>
  </si>
  <si>
    <t>STD_SUP_ASTERISK</t>
  </si>
  <si>
    <t>STD_SUP_0</t>
  </si>
  <si>
    <t>STD_SUP_1</t>
  </si>
  <si>
    <t>STD_SUP_2</t>
  </si>
  <si>
    <t>STD_SUP_3</t>
  </si>
  <si>
    <t>STD_SUP_4</t>
  </si>
  <si>
    <t>STD_SUP_5</t>
  </si>
  <si>
    <t>STD_SUP_6</t>
  </si>
  <si>
    <t>STD_SUP_7</t>
  </si>
  <si>
    <t>STD_SUP_8</t>
  </si>
  <si>
    <t>STD_SUP_9</t>
  </si>
  <si>
    <t>STD_SUP_T</t>
  </si>
  <si>
    <t>STD_SUP_a</t>
  </si>
  <si>
    <t>STD_SUP_f</t>
  </si>
  <si>
    <t>STD_SUP_g</t>
  </si>
  <si>
    <t>STD_SUP_h</t>
  </si>
  <si>
    <t>STD_SUP_r</t>
  </si>
  <si>
    <t>STD_SUP_x</t>
  </si>
  <si>
    <t>STD_SPACE</t>
  </si>
  <si>
    <t>STD_EXCLAMATION_MARK</t>
  </si>
  <si>
    <t>STD_DOUBLE_QUOTE</t>
  </si>
  <si>
    <t>STD_NUMBER_SIGN</t>
  </si>
  <si>
    <t>STD_DOLLAR</t>
  </si>
  <si>
    <t>STD_PERCENT</t>
  </si>
  <si>
    <t>STD_AMPERSAND</t>
  </si>
  <si>
    <t>STD_QUOTE</t>
  </si>
  <si>
    <t>STD_LEFT_PARENTHESIS</t>
  </si>
  <si>
    <t>STD_RIGHT_PARENTHESIS</t>
  </si>
  <si>
    <t>STD_ASTERISK</t>
  </si>
  <si>
    <t>STD_PLUS</t>
  </si>
  <si>
    <t>STD_COMMA</t>
  </si>
  <si>
    <t>STD_MINUS</t>
  </si>
  <si>
    <t>STD_PERIOD</t>
  </si>
  <si>
    <t>STD_SLASH</t>
  </si>
  <si>
    <t>STD_COLON</t>
  </si>
  <si>
    <t>STD_SEMICOLON</t>
  </si>
  <si>
    <t>STD_LESS_THAN</t>
  </si>
  <si>
    <t>STD_EQUAL</t>
  </si>
  <si>
    <t>STD_GREATER_THAN</t>
  </si>
  <si>
    <t>STD_QUESTION_MARK</t>
  </si>
  <si>
    <t>STD_AT</t>
  </si>
  <si>
    <t>STD_LEFT_SQUARE_BRACKET</t>
  </si>
  <si>
    <t>STD_BACK_SLASH</t>
  </si>
  <si>
    <t>STD_RIGHT_SQUARE_BRACKET</t>
  </si>
  <si>
    <t>STD_CIRCUMFLEX</t>
  </si>
  <si>
    <t>STD_UNDERSCORE</t>
  </si>
  <si>
    <t>STD_LEFT_CURLY_BRACKET</t>
  </si>
  <si>
    <t>STD_PIPE</t>
  </si>
  <si>
    <t>STD_RIGHT_CURLY_BRACKET</t>
  </si>
  <si>
    <t>STD_TILDE</t>
  </si>
  <si>
    <t>STD_INVERTED_EXCLAMATION_MARK</t>
  </si>
  <si>
    <t>STD_CENT</t>
  </si>
  <si>
    <t>STD_POUND</t>
  </si>
  <si>
    <t>STD_YEN</t>
  </si>
  <si>
    <t>STD_SECTION</t>
  </si>
  <si>
    <t>STD_OVERFLOW_CARRY</t>
  </si>
  <si>
    <t>STD_LEFT_DOUBLE_ANGLE</t>
  </si>
  <si>
    <t>STD_NOT</t>
  </si>
  <si>
    <t>STD_DEGREE</t>
  </si>
  <si>
    <t>STD_PLUS_MINUS</t>
  </si>
  <si>
    <t>STD_mu_b</t>
  </si>
  <si>
    <t>STD_DOT</t>
  </si>
  <si>
    <t>STD_ORDINAL</t>
  </si>
  <si>
    <t>STD_RIGHT_DOUBLE_ANGLE</t>
  </si>
  <si>
    <t>STD_ONE_QUARTER</t>
  </si>
  <si>
    <t>STD_INVERTED_QUESTION_MARK</t>
  </si>
  <si>
    <t>STD_ETH</t>
  </si>
  <si>
    <t>STD_eth</t>
  </si>
  <si>
    <t>STD_DIVIDE</t>
  </si>
  <si>
    <t>STD_E_DOT</t>
  </si>
  <si>
    <t>STD_e_DOT</t>
  </si>
  <si>
    <t>STD_E_CARON</t>
  </si>
  <si>
    <t>STD_e_CARON</t>
  </si>
  <si>
    <t>STD_R_ACUTE</t>
  </si>
  <si>
    <t>STD_R_CARON</t>
  </si>
  <si>
    <t>STD_U_OGONEK</t>
  </si>
  <si>
    <t>STD_u_OGONEK</t>
  </si>
  <si>
    <t>STD_y_UNDER_ROOT</t>
  </si>
  <si>
    <t>STD_x_UNDER_ROOT</t>
  </si>
  <si>
    <t>STD_SPACE_EM</t>
  </si>
  <si>
    <t>STD_SPACE_3_PER_EM</t>
  </si>
  <si>
    <t>STD_SPACE_4_PER_EM</t>
  </si>
  <si>
    <t>STD_SPACE_6_PER_EM</t>
  </si>
  <si>
    <t>STD_SPACE_FIGURE</t>
  </si>
  <si>
    <t>STD_SPACE_PUNCTUATION</t>
  </si>
  <si>
    <t>STD_SPACE_HAIR</t>
  </si>
  <si>
    <t>STD_LEFT_SINGLE_QUOTE</t>
  </si>
  <si>
    <t>STD_RIGHT_SINGLE_QUOTE</t>
  </si>
  <si>
    <t>STD_SINGLE_LOW_QUOTE</t>
  </si>
  <si>
    <t>STD_SINGLE_HIGH_QUOTE</t>
  </si>
  <si>
    <t>STD_LEFT_DOUBLE_QUOTE</t>
  </si>
  <si>
    <t>STD_RIGHT_DOUBLE_QUOTE</t>
  </si>
  <si>
    <t>STD_DOUBLE_LOW_QUOTE</t>
  </si>
  <si>
    <t>STD_DOUBLE_HIGH_QUOTE</t>
  </si>
  <si>
    <t>STD_ELLIPSIS</t>
  </si>
  <si>
    <t>STD_ONE</t>
  </si>
  <si>
    <t>STD_EURO</t>
  </si>
  <si>
    <t>STD_COMPLEX_C</t>
  </si>
  <si>
    <t>STD_NATURAL_N</t>
  </si>
  <si>
    <t>STD_RATIONAL_Q</t>
  </si>
  <si>
    <t>STD_REAL_R</t>
  </si>
  <si>
    <t>STD_LEFT_ARROW</t>
  </si>
  <si>
    <t>STD_UP_ARROW</t>
  </si>
  <si>
    <t>STD_RIGHT_ARROW</t>
  </si>
  <si>
    <t>STD_DOWN_ARROW</t>
  </si>
  <si>
    <t>STD_SERIAL_IO</t>
  </si>
  <si>
    <t>STD_RIGHT_SHORT_ARROW</t>
  </si>
  <si>
    <t>STD_LEFT_RIGHT_ARROWS</t>
  </si>
  <si>
    <t>STD_BST</t>
  </si>
  <si>
    <t>STD_SST</t>
  </si>
  <si>
    <t>STD_HAMBURGER</t>
  </si>
  <si>
    <t>STD_UNDO</t>
  </si>
  <si>
    <t>STD_FOR_ALL</t>
  </si>
  <si>
    <t>STD_COMPLEMENT</t>
  </si>
  <si>
    <t>STD_PARTIAL_DIFF</t>
  </si>
  <si>
    <t>STD_THERE_EXISTS</t>
  </si>
  <si>
    <t>STD_THERE_DOES_NOT_EXIST</t>
  </si>
  <si>
    <t>STD_EMPTY_SET</t>
  </si>
  <si>
    <t>STD_INCREMENT</t>
  </si>
  <si>
    <t>STD_NABLA</t>
  </si>
  <si>
    <t>STD_ELEMENT_OF</t>
  </si>
  <si>
    <t>STD_NOT_ELEMENT_OF</t>
  </si>
  <si>
    <t>STD_CONTAINS</t>
  </si>
  <si>
    <t>STD_DOES_NOT_CONTAIN</t>
  </si>
  <si>
    <t>STD_ZERO</t>
  </si>
  <si>
    <t>STD_PRODUCT</t>
  </si>
  <si>
    <t>STD_MINUS_PLUS</t>
  </si>
  <si>
    <t>STD_RING</t>
  </si>
  <si>
    <t>STD_BULLET</t>
  </si>
  <si>
    <t>STD_SQUARE_ROOT</t>
  </si>
  <si>
    <t>STD_CUBE_ROOT</t>
  </si>
  <si>
    <t>STD_xTH_ROOT</t>
  </si>
  <si>
    <t>STD_PROPORTIONAL</t>
  </si>
  <si>
    <t>STD_RIGHT_ANGLE</t>
  </si>
  <si>
    <t>STD_ANGLE</t>
  </si>
  <si>
    <t>STD_DIVIDES</t>
  </si>
  <si>
    <t>STD_DOES_NOT_DIVIDE</t>
  </si>
  <si>
    <t>STD_PARALLEL</t>
  </si>
  <si>
    <t>STD_NOT_PARALLEL</t>
  </si>
  <si>
    <t>STD_AND</t>
  </si>
  <si>
    <t>STD_OR</t>
  </si>
  <si>
    <t>STD_INTERSECTION</t>
  </si>
  <si>
    <t>STD_UNION</t>
  </si>
  <si>
    <t>STD_DOUBLE_INTEGRAL</t>
  </si>
  <si>
    <t>STD_CONTOUR_INTEGRAL</t>
  </si>
  <si>
    <t>STD_SURFACE_INTEGRAL</t>
  </si>
  <si>
    <t>STD_RATIO</t>
  </si>
  <si>
    <t>STD_CHECK_MARK</t>
  </si>
  <si>
    <t>STD_ASYMPOTICALLY_EQUAL</t>
  </si>
  <si>
    <t>STD_ALMOST_EQUAL</t>
  </si>
  <si>
    <t>STD_COLON_EQUALS</t>
  </si>
  <si>
    <t>STD_CORRESPONDS_TO</t>
  </si>
  <si>
    <t>STD_ESTIMATES</t>
  </si>
  <si>
    <t>STD_NOT_EQUAL</t>
  </si>
  <si>
    <t>STD_IDENTICAL_TO</t>
  </si>
  <si>
    <t>STD_LESS_EQUAL</t>
  </si>
  <si>
    <t>STD_GREATER_EQUAL</t>
  </si>
  <si>
    <t>STD_MUCH_LESS</t>
  </si>
  <si>
    <t>STD_MUCH_GREATER</t>
  </si>
  <si>
    <t>STD_SUN</t>
  </si>
  <si>
    <t>STD_DOWN_TACK</t>
  </si>
  <si>
    <t>STD_PERPENDICULAR</t>
  </si>
  <si>
    <t>STD_XOR</t>
  </si>
  <si>
    <t>STD_NAND</t>
  </si>
  <si>
    <t>STD_NOR</t>
  </si>
  <si>
    <t>STD_WATCH</t>
  </si>
  <si>
    <t>STD_HOURGLASS</t>
  </si>
  <si>
    <t>STD_PRINTER</t>
  </si>
  <si>
    <t>STD_MAT_TL</t>
  </si>
  <si>
    <t>STD_MAT_ML</t>
  </si>
  <si>
    <t>STD_MAT_BL</t>
  </si>
  <si>
    <t>STD_MAT_TR</t>
  </si>
  <si>
    <t>STD_MAT_MR</t>
  </si>
  <si>
    <t>STD_MAT_BR</t>
  </si>
  <si>
    <t>STD_OBLIQUE1</t>
  </si>
  <si>
    <t>STD_OBLIQUE2</t>
  </si>
  <si>
    <t>STD_OBLIQUE3</t>
  </si>
  <si>
    <t>STD_OBLIQUE4</t>
  </si>
  <si>
    <t>STD_CURSOR</t>
  </si>
  <si>
    <t>STD_PERIOD34</t>
  </si>
  <si>
    <t>STD_COMMA34</t>
  </si>
  <si>
    <t>STD_BATTERY</t>
  </si>
  <si>
    <t>STD_PGM_BEGIN</t>
  </si>
  <si>
    <t>STD_USER_MODE</t>
  </si>
  <si>
    <t>STD_UK</t>
  </si>
  <si>
    <t>STD_US</t>
  </si>
  <si>
    <t>STD_NEG_EXCLAMATION_MARK</t>
  </si>
  <si>
    <t>STD_ELLIPSIS "EL"</t>
  </si>
  <si>
    <t>STD_ELLIPSIS "IJ"</t>
  </si>
  <si>
    <t>"0."</t>
  </si>
  <si>
    <t>"1."</t>
  </si>
  <si>
    <t>"EEX"</t>
  </si>
  <si>
    <t>//JM Change E to EEX</t>
  </si>
  <si>
    <t>"PRGM"</t>
  </si>
  <si>
    <t>//JM Change P/R to PRGM</t>
  </si>
  <si>
    <t>"Tam"</t>
  </si>
  <si>
    <t>"TamCmp"</t>
  </si>
  <si>
    <t>"TamStoRcl"</t>
  </si>
  <si>
    <t>"USER"</t>
  </si>
  <si>
    <t>"CC"</t>
  </si>
  <si>
    <t>//JM Change CC to COMPLEX</t>
  </si>
  <si>
    <t>STD_HAMBURGER STD_BST</t>
  </si>
  <si>
    <t>STD_HAMBURGER STD_SST</t>
  </si>
  <si>
    <t>"EXIT"</t>
  </si>
  <si>
    <t>STD_PRINTER "x"</t>
  </si>
  <si>
    <t>"ALPHA"</t>
  </si>
  <si>
    <t>//JM mod</t>
  </si>
  <si>
    <t>"SHOW"</t>
  </si>
  <si>
    <t>"SYSTEM"</t>
  </si>
  <si>
    <t>"D.MS" STD_RIGHT_ARROW "D"</t>
  </si>
  <si>
    <t>"fm." STD_RIGHT_ARROW "m"</t>
  </si>
  <si>
    <t>"m" STD_RIGHT_ARROW "fm."</t>
  </si>
  <si>
    <t>"bbl" STD_RIGHT_ARROW "m" STD_SUP_3</t>
  </si>
  <si>
    <t>"m" STD_SUP_3 STD_RIGHT_ARROW "bbl"</t>
  </si>
  <si>
    <t>"SUMS"</t>
  </si>
  <si>
    <t>"GaussF"</t>
  </si>
  <si>
    <t>"CauchF"</t>
  </si>
  <si>
    <t>"ParabF"</t>
  </si>
  <si>
    <t>"HypF"</t>
  </si>
  <si>
    <t>STD_SIGMA "lny/x"</t>
  </si>
  <si>
    <t>STD_SIGMA "x" STD_SUP_2 "/y"</t>
  </si>
  <si>
    <t>STD_SIGMA STD_SUP_1 "/x"</t>
  </si>
  <si>
    <t>STD_SIGMA STD_SUP_1 "/x" STD_SUP_2</t>
  </si>
  <si>
    <t>STD_SIGMA "x/y"</t>
  </si>
  <si>
    <t>STD_SIGMA STD_SUP_1 "/y"</t>
  </si>
  <si>
    <t>STD_SIGMA STD_SUP_1 "/y" STD_SUP_2</t>
  </si>
  <si>
    <t>STD_SIGMA "x" STD_SUP_3</t>
  </si>
  <si>
    <t>STD_SIGMA "x" STD_SUP_4</t>
  </si>
  <si>
    <t>"xOUT"</t>
  </si>
  <si>
    <t>STD_alpha "SR"</t>
  </si>
  <si>
    <t>"ha" STD_RIGHT_ARROW "m" STD_SUP_2</t>
  </si>
  <si>
    <t>"m" STD_SUP_2 STD_RIGHT_ARROW "ha"</t>
  </si>
  <si>
    <t>JC_ERPN</t>
  </si>
  <si>
    <t>"eRPN"</t>
  </si>
  <si>
    <t>//JM eRPN</t>
  </si>
  <si>
    <t>JC_HOME_TRIPLE</t>
  </si>
  <si>
    <t>//JM HOME.3</t>
  </si>
  <si>
    <t>JC_SHFT_4s</t>
  </si>
  <si>
    <t>//JM SHIFT CANCEL</t>
  </si>
  <si>
    <t>"HOME"</t>
  </si>
  <si>
    <t>//JM HOME</t>
  </si>
  <si>
    <t>"SIG"</t>
  </si>
  <si>
    <t>//JM SIGFIG</t>
  </si>
  <si>
    <t>//JM ALPHA</t>
  </si>
  <si>
    <t>//JM BASE</t>
  </si>
  <si>
    <t>//JM HEX</t>
  </si>
  <si>
    <t>"16-BIT"</t>
  </si>
  <si>
    <t>"32-BIT"</t>
  </si>
  <si>
    <t>"64-BIT"</t>
  </si>
  <si>
    <t>//JM UNIT</t>
  </si>
  <si>
    <t>//JM SHOW</t>
  </si>
  <si>
    <t>JC_BCR</t>
  </si>
  <si>
    <t>JC_BLZ</t>
  </si>
  <si>
    <t>"LEAD0"</t>
  </si>
  <si>
    <t>STD_QOPPA</t>
  </si>
  <si>
    <t>//JM GREEK</t>
  </si>
  <si>
    <t>STD_DIGAMMA</t>
  </si>
  <si>
    <t>STD_SAMPI</t>
  </si>
  <si>
    <t>STD_qoppa</t>
  </si>
  <si>
    <t>STD_digamma</t>
  </si>
  <si>
    <t>STD_sampi</t>
  </si>
  <si>
    <t>//JM Operator a</t>
  </si>
  <si>
    <t>"a" STD_SUP_2</t>
  </si>
  <si>
    <t>JC_BASE_HOME</t>
  </si>
  <si>
    <t>JC_BASE_AHOME</t>
  </si>
  <si>
    <t>STD_alpha "HOME"</t>
  </si>
  <si>
    <t>"Y" STD_SPACE_3_PER_EM STD_RIGHT_ARROW STD_SPACE_3_PER_EM STD_DELTA</t>
  </si>
  <si>
    <t>//JM EE</t>
  </si>
  <si>
    <t>STD_DELTA STD_SPACE_3_PER_EM STD_RIGHT_ARROW STD_SPACE_3_PER_EM "Y"</t>
  </si>
  <si>
    <t>STD_RIGHT_ARROW STD_SPACE_3_PER_EM "012"</t>
  </si>
  <si>
    <t>STD_RIGHT_ARROW STD_SPACE_3_PER_EM "abc"</t>
  </si>
  <si>
    <t>"ELEC"</t>
  </si>
  <si>
    <t>"STO" STD_SPACE_3_PER_EM "3Z"</t>
  </si>
  <si>
    <t>"RCL" STD_SPACE_3_PER_EM "3Z"</t>
  </si>
  <si>
    <t>"STO" STD_SPACE_3_PER_EM "3V"</t>
  </si>
  <si>
    <t>"RCL" STD_SPACE_3_PER_EM "3V"</t>
  </si>
  <si>
    <t>"STO" STD_SPACE_3_PER_EM "3I"</t>
  </si>
  <si>
    <t>"RCL" STD_SPACE_3_PER_EM "3I"</t>
  </si>
  <si>
    <t>JC_SH_3T</t>
  </si>
  <si>
    <t>"SH.3T"</t>
  </si>
  <si>
    <t>//JM USER</t>
  </si>
  <si>
    <t>256+0</t>
  </si>
  <si>
    <t>256+1</t>
  </si>
  <si>
    <t>256+2</t>
  </si>
  <si>
    <t>256+3</t>
  </si>
  <si>
    <t>256+4</t>
  </si>
  <si>
    <t>256+5</t>
  </si>
  <si>
    <t>256+6</t>
  </si>
  <si>
    <t>256+7</t>
  </si>
  <si>
    <t>256+8</t>
  </si>
  <si>
    <t>256+9</t>
  </si>
  <si>
    <t>"f/g"</t>
  </si>
  <si>
    <t>USER_DEFAULTS</t>
  </si>
  <si>
    <t>"U" STD_UP_ARROW " CC"</t>
  </si>
  <si>
    <t>USER_SHIFTS</t>
  </si>
  <si>
    <t>STD_SIGMA "+USR"</t>
  </si>
  <si>
    <t>STD_SIGMA "+CC"</t>
  </si>
  <si>
    <t>STD_SIGMA "+MyM"</t>
  </si>
  <si>
    <t>STD_SIGMA "+"</t>
  </si>
  <si>
    <t>STD_SIGMA "+PGM"</t>
  </si>
  <si>
    <t>STD_SIGMA "+" STD_alpha</t>
  </si>
  <si>
    <t>STD_SIGMA "+ toX"</t>
  </si>
  <si>
    <t>//JM USER NORMAL</t>
  </si>
  <si>
    <t>JM_ASSIGN</t>
  </si>
  <si>
    <t>"ASSIGN"</t>
  </si>
  <si>
    <t>"FN" STD_DOT "ASN"</t>
  </si>
  <si>
    <t>"i" STD_SPACE_3_PER_EM "LI/RL"</t>
  </si>
  <si>
    <t>//JM INPUT DEFAULT</t>
  </si>
  <si>
    <t>JM_INP_DFLT</t>
  </si>
  <si>
    <t>"i" STD_SPACE_3_PER_EM "CPX"</t>
  </si>
  <si>
    <t>JC_G_DOUBLETAP</t>
  </si>
  <si>
    <t>"G" STD_SPACE_3_PER_EM "2TAP"</t>
  </si>
  <si>
    <t>//JM GRAPHING</t>
  </si>
  <si>
    <t>"A" STD_ELLIPSIS "Z"</t>
  </si>
  <si>
    <t>"a" STD_ELLIPSIS "z"</t>
  </si>
  <si>
    <t>"RDX,"</t>
  </si>
  <si>
    <t>SIM_1COMPL</t>
  </si>
  <si>
    <t>SIM_2COMPL</t>
  </si>
  <si>
    <t>REGISTER_I</t>
  </si>
  <si>
    <t>REGISTER_J</t>
  </si>
  <si>
    <t>REGISTER_K</t>
  </si>
  <si>
    <t>REGISTER_L</t>
  </si>
  <si>
    <t>CM_POLAR</t>
  </si>
  <si>
    <t>CM_RECTANGULAR</t>
  </si>
  <si>
    <t>SIM_SIGNMT</t>
  </si>
  <si>
    <t>REGISTER_A</t>
  </si>
  <si>
    <t>REGISTER_B</t>
  </si>
  <si>
    <t>REGISTER_C</t>
  </si>
  <si>
    <t>REGISTER_D</t>
  </si>
  <si>
    <t>REGISTER_T</t>
  </si>
  <si>
    <t>REGISTER_X</t>
  </si>
  <si>
    <t>REGISTER_Y</t>
  </si>
  <si>
    <t>REGISTER_Z</t>
  </si>
  <si>
    <t>SIM_UNSIGN</t>
  </si>
  <si>
    <t>ITM_ADD</t>
  </si>
  <si>
    <t>ITM_INDIRECTION</t>
  </si>
  <si>
    <t>ITM_Max</t>
  </si>
  <si>
    <t>ITM_Min</t>
  </si>
  <si>
    <t>ITM_Config</t>
  </si>
  <si>
    <t>ITM_Stack</t>
  </si>
  <si>
    <t>ITM_dddEL</t>
  </si>
  <si>
    <t>ITM_dddIJ</t>
  </si>
  <si>
    <t>ITM_EXPONENT</t>
  </si>
  <si>
    <t>256+10</t>
  </si>
  <si>
    <t>256+11</t>
  </si>
  <si>
    <t>256+12</t>
  </si>
  <si>
    <t>256+13</t>
  </si>
  <si>
    <t>256+14</t>
  </si>
  <si>
    <t>256+15</t>
  </si>
  <si>
    <t>256+16</t>
  </si>
  <si>
    <t>256+17</t>
  </si>
  <si>
    <t>256+18</t>
  </si>
  <si>
    <t>256+19</t>
  </si>
  <si>
    <t>256+20</t>
  </si>
  <si>
    <t>256+21</t>
  </si>
  <si>
    <t>256+22</t>
  </si>
  <si>
    <t>256+23</t>
  </si>
  <si>
    <t>256+24</t>
  </si>
  <si>
    <t>256+25</t>
  </si>
  <si>
    <t>256+26</t>
  </si>
  <si>
    <t>256+27</t>
  </si>
  <si>
    <t>256+28</t>
  </si>
  <si>
    <t>256+29</t>
  </si>
  <si>
    <t>256+30</t>
  </si>
  <si>
    <t>256+31</t>
  </si>
  <si>
    <t>256+32</t>
  </si>
  <si>
    <t>256+33</t>
  </si>
  <si>
    <t>256+34</t>
  </si>
  <si>
    <t>256+35</t>
  </si>
  <si>
    <t>256+36</t>
  </si>
  <si>
    <t>USER_COMPLEX</t>
  </si>
  <si>
    <t>USER_RESET</t>
  </si>
  <si>
    <t>-MNU_MyMenu</t>
  </si>
  <si>
    <t>ITM_SIGMAPLUS</t>
  </si>
  <si>
    <t>ITM_PR</t>
  </si>
  <si>
    <t>ITM_AIM</t>
  </si>
  <si>
    <t>JM_SEEK_FN</t>
  </si>
  <si>
    <t>ID_43S</t>
  </si>
  <si>
    <t>JC_FG_LINE</t>
  </si>
  <si>
    <t>ID_DP</t>
  </si>
  <si>
    <t>ID_CPXDP</t>
  </si>
  <si>
    <t>ID_SI</t>
  </si>
  <si>
    <t>ID_LI</t>
  </si>
  <si>
    <t>STD_DEGREE "C" STD_RIGHT_ARROW STD_DEGREE "F"</t>
  </si>
  <si>
    <t>STD_DEGREE "F" STD_RIGHT_ARROW STD_DEGREE "C"</t>
  </si>
  <si>
    <t>"1/x"</t>
  </si>
  <si>
    <t>"2" STD_SUP_x</t>
  </si>
  <si>
    <t>"a" STD_SUB_0</t>
  </si>
  <si>
    <t>"ABS"</t>
  </si>
  <si>
    <t>"ACC"</t>
  </si>
  <si>
    <t>"acre" STD_US</t>
  </si>
  <si>
    <t>"ADV"</t>
  </si>
  <si>
    <t>"AGM"</t>
  </si>
  <si>
    <t>"a" STD_SUB_M STD_SUB_o STD_SUB_o STD_SUB_n</t>
  </si>
  <si>
    <t>"AND"</t>
  </si>
  <si>
    <t>"ARCCOS"</t>
  </si>
  <si>
    <t>"ARCSIN"</t>
  </si>
  <si>
    <t>"ARCTAN"</t>
  </si>
  <si>
    <t>"ASR"</t>
  </si>
  <si>
    <t>"a" STD_SUB_EARTH</t>
  </si>
  <si>
    <t>"BATT?"</t>
  </si>
  <si>
    <t>"BC?"</t>
  </si>
  <si>
    <t>"BeginP"</t>
  </si>
  <si>
    <t>"BestF"</t>
  </si>
  <si>
    <t>"Binom" STD_SUB_p</t>
  </si>
  <si>
    <t>"Binom" STD_SUP_MINUS_1</t>
  </si>
  <si>
    <t>"B" STD_SUB_n</t>
  </si>
  <si>
    <t>"BS?"</t>
  </si>
  <si>
    <t>"c" STD_SUB_1</t>
  </si>
  <si>
    <t>"c" STD_SUB_2</t>
  </si>
  <si>
    <t>"CATALOG"</t>
  </si>
  <si>
    <t>"CAT"</t>
  </si>
  <si>
    <t>"Cauch" STD_SUB_p</t>
  </si>
  <si>
    <t>"Cauch" STD_SUP_MINUS_1</t>
  </si>
  <si>
    <t>"CHARS"</t>
  </si>
  <si>
    <t>"CLALL"</t>
  </si>
  <si>
    <t>"CLall"</t>
  </si>
  <si>
    <t>"CLFALL"</t>
  </si>
  <si>
    <t>"CLK"</t>
  </si>
  <si>
    <t>"CLLCD"</t>
  </si>
  <si>
    <t>"CLP"</t>
  </si>
  <si>
    <t>"CLPALL"</t>
  </si>
  <si>
    <t>"CLR"</t>
  </si>
  <si>
    <t>"CLSTK"</t>
  </si>
  <si>
    <t>"CLX"</t>
  </si>
  <si>
    <t>"COMB"</t>
  </si>
  <si>
    <t>"CONJ"</t>
  </si>
  <si>
    <t>"CORR"</t>
  </si>
  <si>
    <t>"COS"</t>
  </si>
  <si>
    <t>"COV"</t>
  </si>
  <si>
    <t>"cov"</t>
  </si>
  <si>
    <t>"CPX"</t>
  </si>
  <si>
    <t>"CROSS"</t>
  </si>
  <si>
    <t>"cross"</t>
  </si>
  <si>
    <t>"CX" STD_RIGHT_ARROW "RE"</t>
  </si>
  <si>
    <t>"DATES"</t>
  </si>
  <si>
    <t>"DAY"</t>
  </si>
  <si>
    <t>"DBL" STD_CROSS</t>
  </si>
  <si>
    <t>"dB " STD_RIGHT_ARROW</t>
  </si>
  <si>
    <t>"DEC"</t>
  </si>
  <si>
    <t>"DEG"</t>
  </si>
  <si>
    <t>"DEG" STD_RIGHT_ARROW</t>
  </si>
  <si>
    <t>"DOT"</t>
  </si>
  <si>
    <t>"dot"</t>
  </si>
  <si>
    <t>"DROP"</t>
  </si>
  <si>
    <t>"DROPy"</t>
  </si>
  <si>
    <t>"DSE"</t>
  </si>
  <si>
    <t>"DSL"</t>
  </si>
  <si>
    <t>"DSZ"</t>
  </si>
  <si>
    <t>"D" STD_RIGHT_ARROW "J"</t>
  </si>
  <si>
    <t>"D" STD_RIGHT_ARROW "R"</t>
  </si>
  <si>
    <t>"e" STD_SUB_E</t>
  </si>
  <si>
    <t>"END"</t>
  </si>
  <si>
    <t>"ENDP"</t>
  </si>
  <si>
    <t>"ENORM"</t>
  </si>
  <si>
    <t>"EQN"</t>
  </si>
  <si>
    <t>"EQ.DEL"</t>
  </si>
  <si>
    <t>"EQ.EDI"</t>
  </si>
  <si>
    <t>"EQ.NEW"</t>
  </si>
  <si>
    <t>"erf"</t>
  </si>
  <si>
    <t>"ERR"</t>
  </si>
  <si>
    <t>"EVEN?"</t>
  </si>
  <si>
    <t>"e" STD_SUP_x</t>
  </si>
  <si>
    <t>"EXITALL"</t>
  </si>
  <si>
    <t>"EXITall"</t>
  </si>
  <si>
    <t>"EXP"</t>
  </si>
  <si>
    <t>"Expon" STD_SUB_p</t>
  </si>
  <si>
    <t>"Expon" STD_SUP_MINUS_1</t>
  </si>
  <si>
    <t>"FC?"</t>
  </si>
  <si>
    <t>"FIB"</t>
  </si>
  <si>
    <t>"FIN"</t>
  </si>
  <si>
    <t>"FLAGS"</t>
  </si>
  <si>
    <t>"FLASH"</t>
  </si>
  <si>
    <t>"FLOOR"</t>
  </si>
  <si>
    <t>"FP?"</t>
  </si>
  <si>
    <t>"F" STD_SUB_p "(x)"</t>
  </si>
  <si>
    <t>"F" STD_SUP_MINUS_1 "(p)"</t>
  </si>
  <si>
    <t>"field"</t>
  </si>
  <si>
    <t>"FS?"</t>
  </si>
  <si>
    <t>"survey"</t>
  </si>
  <si>
    <t>"floz" STD_UK</t>
  </si>
  <si>
    <t>"floz" STD_US</t>
  </si>
  <si>
    <t>"f\""</t>
  </si>
  <si>
    <t>"f'(x)"</t>
  </si>
  <si>
    <t>"GCD"</t>
  </si>
  <si>
    <t>"g" STD_SUB_d</t>
  </si>
  <si>
    <t>"g" STD_SUB_d STD_SUP_MINUS_1</t>
  </si>
  <si>
    <t>"Geom:"</t>
  </si>
  <si>
    <t>"GTO"</t>
  </si>
  <si>
    <t>"H" STD_SUB_n</t>
  </si>
  <si>
    <t>"H" STD_SUB_n STD_SUB_P</t>
  </si>
  <si>
    <t>"Hyper" STD_SUB_p</t>
  </si>
  <si>
    <t>"Hyper" STD_SUP_MINUS_1</t>
  </si>
  <si>
    <t>"INDEX"</t>
  </si>
  <si>
    <t>"INPUT"</t>
  </si>
  <si>
    <t>"ISE"</t>
  </si>
  <si>
    <t>"ISG"</t>
  </si>
  <si>
    <t>"ISZ"</t>
  </si>
  <si>
    <t>"I" STD_SUB_x STD_SUB_y STD_SUB_z</t>
  </si>
  <si>
    <t>"I" STD_GAMMA STD_SUB_p</t>
  </si>
  <si>
    <t>"I" STD_GAMMA STD_SUB_q</t>
  </si>
  <si>
    <t>"I/O"</t>
  </si>
  <si>
    <t>"J" STD_SUB_y "(x)"</t>
  </si>
  <si>
    <t>"J/G"</t>
  </si>
  <si>
    <t>"J" STD_RIGHT_ARROW "D"</t>
  </si>
  <si>
    <t>"KEY"</t>
  </si>
  <si>
    <t>"KTYP?"</t>
  </si>
  <si>
    <t>"LASTx"</t>
  </si>
  <si>
    <t>"LBL"</t>
  </si>
  <si>
    <t>"LCM"</t>
  </si>
  <si>
    <t>"LEAP?"</t>
  </si>
  <si>
    <t>"LgNrm" STD_SUB_p</t>
  </si>
  <si>
    <t>"LgNrm" STD_SUP_MINUS_1</t>
  </si>
  <si>
    <t>"LN(1+x)"</t>
  </si>
  <si>
    <t>"ln 1+x"</t>
  </si>
  <si>
    <t>"L" STD_SUB_m STD_SUB_alpha</t>
  </si>
  <si>
    <t>"LN" STD_beta</t>
  </si>
  <si>
    <t>"ln" STD_beta</t>
  </si>
  <si>
    <t>"LN" STD_GAMMA</t>
  </si>
  <si>
    <t>"LOADP"</t>
  </si>
  <si>
    <t>"LOADR"</t>
  </si>
  <si>
    <t>"LocR?"</t>
  </si>
  <si>
    <t>"LOG" STD_SUB_2</t>
  </si>
  <si>
    <t>"lb x"</t>
  </si>
  <si>
    <t>"Logis" STD_SUB_p</t>
  </si>
  <si>
    <t>"Logis" STD_SUP_MINUS_1</t>
  </si>
  <si>
    <t>"LOG" STD_SUB_x "y"</t>
  </si>
  <si>
    <t>"log" STD_SUB_x "y"</t>
  </si>
  <si>
    <t>"MASKL"</t>
  </si>
  <si>
    <t>"MASKR"</t>
  </si>
  <si>
    <t>"MATRS"</t>
  </si>
  <si>
    <t>"MATR?"</t>
  </si>
  <si>
    <t>"Mat_A"</t>
  </si>
  <si>
    <t>"Mat_B"</t>
  </si>
  <si>
    <t>"Mat_X"</t>
  </si>
  <si>
    <t>"max"</t>
  </si>
  <si>
    <t>"MENUS"</t>
  </si>
  <si>
    <t>"min"</t>
  </si>
  <si>
    <t>"MOD"</t>
  </si>
  <si>
    <t>"MONTH"</t>
  </si>
  <si>
    <t>"MSG"</t>
  </si>
  <si>
    <t>"M.DELR"</t>
  </si>
  <si>
    <t>"M.DIM"</t>
  </si>
  <si>
    <t>"DIM"</t>
  </si>
  <si>
    <t>"M.DIM?"</t>
  </si>
  <si>
    <t>"M.EDI"</t>
  </si>
  <si>
    <t>"M.EDIN"</t>
  </si>
  <si>
    <t>"M.EDIT"</t>
  </si>
  <si>
    <t>"M.GET"</t>
  </si>
  <si>
    <t>"GETM"</t>
  </si>
  <si>
    <t>"M.GOTO"</t>
  </si>
  <si>
    <t>"M.GROW"</t>
  </si>
  <si>
    <t>"M.INSR"</t>
  </si>
  <si>
    <t>"M.NEW"</t>
  </si>
  <si>
    <t>"M.OLD"</t>
  </si>
  <si>
    <t>"OLD"</t>
  </si>
  <si>
    <t>"M.PUT"</t>
  </si>
  <si>
    <t>"PUTM"</t>
  </si>
  <si>
    <t>"M.R" STD_LEFT_RIGHT_ARROWS "R"</t>
  </si>
  <si>
    <t>"R" STD_LEFT_RIGHT_ARROWS "R"</t>
  </si>
  <si>
    <t>"M.WRAP"</t>
  </si>
  <si>
    <t>"m " STD_RIGHT_ARROW</t>
  </si>
  <si>
    <t>"point"</t>
  </si>
  <si>
    <t>"NBin:"</t>
  </si>
  <si>
    <t>"NEXTP"</t>
  </si>
  <si>
    <t>"NOP"</t>
  </si>
  <si>
    <t>"NOR"</t>
  </si>
  <si>
    <t>"Norml" STD_SUB_p</t>
  </si>
  <si>
    <t>"Norml" STD_SUP_MINUS_1</t>
  </si>
  <si>
    <t>"NOT"</t>
  </si>
  <si>
    <t>"NPER"</t>
  </si>
  <si>
    <t>"n" STD_SIGMA</t>
  </si>
  <si>
    <t>"OFF"</t>
  </si>
  <si>
    <t>"ORTHOG"</t>
  </si>
  <si>
    <t>"PAUSE"</t>
  </si>
  <si>
    <t>"PARTS"</t>
  </si>
  <si>
    <t>"PERM"</t>
  </si>
  <si>
    <t>"PER/a"</t>
  </si>
  <si>
    <t>"per/a"</t>
  </si>
  <si>
    <t>"PIXEL"</t>
  </si>
  <si>
    <t>"PMT"</t>
  </si>
  <si>
    <t>"P" STD_SUB_n</t>
  </si>
  <si>
    <t>"POINT"</t>
  </si>
  <si>
    <t>"Poiss" STD_SUB_p</t>
  </si>
  <si>
    <t>"Poiss" STD_SUP_MINUS_1</t>
  </si>
  <si>
    <t>"PopLR"</t>
  </si>
  <si>
    <t>"power"</t>
  </si>
  <si>
    <t>"PROGS"</t>
  </si>
  <si>
    <t>"P.FN2"</t>
  </si>
  <si>
    <t>"QUIET"</t>
  </si>
  <si>
    <t>"RAD"</t>
  </si>
  <si>
    <t>"RAD" STD_RIGHT_ARROW</t>
  </si>
  <si>
    <t>"RAM"</t>
  </si>
  <si>
    <t>"RCL"</t>
  </si>
  <si>
    <t>"RCLCFG"</t>
  </si>
  <si>
    <t>"RCLEL"</t>
  </si>
  <si>
    <t>"RCLIJ"</t>
  </si>
  <si>
    <t>"RCLS"</t>
  </si>
  <si>
    <t>"RCL" STD_CROSS</t>
  </si>
  <si>
    <t>"RCL" STD_UP_ARROW</t>
  </si>
  <si>
    <t>"RDP"</t>
  </si>
  <si>
    <t>"REALS"</t>
  </si>
  <si>
    <t>"REAL?"</t>
  </si>
  <si>
    <t>"RESET"</t>
  </si>
  <si>
    <t>"RE" STD_RIGHT_ARROW "CX"</t>
  </si>
  <si>
    <t>"Re" STD_LEFT_RIGHT_ARROWS "Im"</t>
  </si>
  <si>
    <t>"RLC"</t>
  </si>
  <si>
    <t>"RMD"</t>
  </si>
  <si>
    <t>"RNORM"</t>
  </si>
  <si>
    <t>"ROUND"</t>
  </si>
  <si>
    <t>"RRC"</t>
  </si>
  <si>
    <t>"RSD"</t>
  </si>
  <si>
    <t>"RTN"</t>
  </si>
  <si>
    <t>"RTN+1"</t>
  </si>
  <si>
    <t>"R-CLR"</t>
  </si>
  <si>
    <t>"R" STD_RIGHT_ARROW "D"</t>
  </si>
  <si>
    <t>"SDL"</t>
  </si>
  <si>
    <t>"SDR"</t>
  </si>
  <si>
    <t>"SETCHN"</t>
  </si>
  <si>
    <t>"SETEUR"</t>
  </si>
  <si>
    <t>"SETIND"</t>
  </si>
  <si>
    <t>"SETJPN"</t>
  </si>
  <si>
    <t>"SETUK"</t>
  </si>
  <si>
    <t>"UK"</t>
  </si>
  <si>
    <t>"SETUSA"</t>
  </si>
  <si>
    <t>"SIGN"</t>
  </si>
  <si>
    <t>"SIN"</t>
  </si>
  <si>
    <t>"s" STD_SUB_m</t>
  </si>
  <si>
    <t>"s" STD_SUB_m STD_SUB_w</t>
  </si>
  <si>
    <t>"SOLVE"</t>
  </si>
  <si>
    <t>"SPEC?"</t>
  </si>
  <si>
    <t>"FLAGS.V"</t>
  </si>
  <si>
    <t>"STK"</t>
  </si>
  <si>
    <t>"STO"</t>
  </si>
  <si>
    <t>"STOCFG"</t>
  </si>
  <si>
    <t>"STOEL"</t>
  </si>
  <si>
    <t>"STOIJ"</t>
  </si>
  <si>
    <t>"STOP"</t>
  </si>
  <si>
    <t>"STOS"</t>
  </si>
  <si>
    <t>"STO" STD_CROSS</t>
  </si>
  <si>
    <t>"STO" STD_UP_ARROW</t>
  </si>
  <si>
    <t>"STO" STD_DOWN_ARROW</t>
  </si>
  <si>
    <t>"STRI?"</t>
  </si>
  <si>
    <t>"SUM"</t>
  </si>
  <si>
    <t>"s" STD_SUB_w</t>
  </si>
  <si>
    <t>"s" STD_SUB_x STD_SUB_y</t>
  </si>
  <si>
    <t>"TAN"</t>
  </si>
  <si>
    <t>"TDISP"</t>
  </si>
  <si>
    <t>"TICKS"</t>
  </si>
  <si>
    <t>"TIMER"</t>
  </si>
  <si>
    <t>"TIMES"</t>
  </si>
  <si>
    <t>"T" STD_SUB_n</t>
  </si>
  <si>
    <t>"T" STD_SUB_P</t>
  </si>
  <si>
    <t>"t" STD_SUB_p "(x)"</t>
  </si>
  <si>
    <t>"t" STD_SUP_MINUS_1 "(p)"</t>
  </si>
  <si>
    <t>"TRI"</t>
  </si>
  <si>
    <t>"TRIG"</t>
  </si>
  <si>
    <t>"TVM"</t>
  </si>
  <si>
    <t>"t" STD_LEFT_RIGHT_ARROWS</t>
  </si>
  <si>
    <t>"U" STD_SUB_n</t>
  </si>
  <si>
    <t>"UNITV"</t>
  </si>
  <si>
    <t>"VERS?"</t>
  </si>
  <si>
    <t>"Weibl" STD_SUB_p</t>
  </si>
  <si>
    <t>"Weibl" STD_SUP_MINUS_1</t>
  </si>
  <si>
    <t>"W" STD_SUB_m</t>
  </si>
  <si>
    <t>"W" STD_SUB_p</t>
  </si>
  <si>
    <t>"W" STD_SUP_MINUS_1</t>
  </si>
  <si>
    <t>"x" STD_SUP_2</t>
  </si>
  <si>
    <t>"x" STD_SUP_3</t>
  </si>
  <si>
    <t>"XEQ"</t>
  </si>
  <si>
    <t>"XOR"</t>
  </si>
  <si>
    <t>STD_x_BAR STD_SUB_G</t>
  </si>
  <si>
    <t>STD_x_BAR STD_SUB_w</t>
  </si>
  <si>
    <t>"x" STD_RIGHT_ARROW STD_alpha</t>
  </si>
  <si>
    <t>"x" STD_LEFT_RIGHT_ARROWS</t>
  </si>
  <si>
    <t>"x" STD_LEFT_RIGHT_ARROWS "y"</t>
  </si>
  <si>
    <t>"x=+0?"</t>
  </si>
  <si>
    <t>"x=-0?"</t>
  </si>
  <si>
    <t>"x" STD_ALMOST_EQUAL " ?"</t>
  </si>
  <si>
    <t>"x" STD_LESS_EQUAL " ?"</t>
  </si>
  <si>
    <t>STD_xTH_ROOT STD_y_UNDER_ROOT</t>
  </si>
  <si>
    <t>"y" STD_SUP_x</t>
  </si>
  <si>
    <t>"y" STD_LEFT_RIGHT_ARROWS</t>
  </si>
  <si>
    <t>"z" STD_LEFT_RIGHT_ARROWS</t>
  </si>
  <si>
    <t>STD_alpha "LENG?"</t>
  </si>
  <si>
    <t>STD_alpha "STR"</t>
  </si>
  <si>
    <t>STD_alpha STD_RIGHT_ARROW "x"</t>
  </si>
  <si>
    <t>STD_gamma STD_SUB_x STD_SUB_y</t>
  </si>
  <si>
    <t>STD_GAMMA STD_SUB_x STD_SUB_y</t>
  </si>
  <si>
    <t>STD_GAMMA "(x)"</t>
  </si>
  <si>
    <t>STD_delta "x"</t>
  </si>
  <si>
    <t>STD_DELTA "%"</t>
  </si>
  <si>
    <t>STD_epsilon STD_SUB_m</t>
  </si>
  <si>
    <t>STD_epsilon STD_SUB_p</t>
  </si>
  <si>
    <t>STD_SIGMA STD_SUB_n</t>
  </si>
  <si>
    <t>STD_SIGMA "lnx"</t>
  </si>
  <si>
    <t>STD_sigma STD_SUB_w</t>
  </si>
  <si>
    <t>STD_SIGMA "x"</t>
  </si>
  <si>
    <t>STD_SIGMA "x" STD_SUP_2</t>
  </si>
  <si>
    <t>STD_SIGMA "x" STD_SUP_2 "y"</t>
  </si>
  <si>
    <t>STD_SIGMA "y"</t>
  </si>
  <si>
    <t>STD_SIGMA "y" STD_SUP_2</t>
  </si>
  <si>
    <t>STD_SIGMA "-"</t>
  </si>
  <si>
    <t>"RANI#"</t>
  </si>
  <si>
    <t>"(" STD_chi STD_SUP_2 ")" STD_SUP_MINUS_1</t>
  </si>
  <si>
    <t>STD_chi STD_SUP_2 ":"</t>
  </si>
  <si>
    <t>"+"</t>
  </si>
  <si>
    <t>"CHS"</t>
  </si>
  <si>
    <t>"-"</t>
  </si>
  <si>
    <t>STD_CROSS "MOD"</t>
  </si>
  <si>
    <t>STD_PLUS_MINUS STD_INFINITY "?"</t>
  </si>
  <si>
    <t>STD_RIGHT_ARROW "DEG"</t>
  </si>
  <si>
    <t>STD_RIGHT_ARROW "HR"</t>
  </si>
  <si>
    <t>STD_RIGHT_ARROW "H.MS"</t>
  </si>
  <si>
    <t>"#"</t>
  </si>
  <si>
    <t>STD_RIGHT_ARROW "P"</t>
  </si>
  <si>
    <t>STD_RIGHT_ARROW "RAD"</t>
  </si>
  <si>
    <t>STD_RIGHT_ARROW "REAL"</t>
  </si>
  <si>
    <t>STD_RIGHT_ARROW "R"</t>
  </si>
  <si>
    <t>"%"</t>
  </si>
  <si>
    <t>"%" STD_SIGMA</t>
  </si>
  <si>
    <t>"|M|"</t>
  </si>
  <si>
    <t>"|x|"</t>
  </si>
  <si>
    <t>"[M]" STD_SUP_T</t>
  </si>
  <si>
    <t>"[M]" STD_SUP_MINUS_1</t>
  </si>
  <si>
    <t>STD_PRINTER "ADV"</t>
  </si>
  <si>
    <t>STD_PRINTER "LCD"</t>
  </si>
  <si>
    <t>STD_PRINTER "r"</t>
  </si>
  <si>
    <t>STD_PRINTER "STK"</t>
  </si>
  <si>
    <t>STD_PRINTER "TAB"</t>
  </si>
  <si>
    <t>STD_PRINTER "WIDTH"</t>
  </si>
  <si>
    <t>STD_PRINTER STD_SIGMA</t>
  </si>
  <si>
    <t>STD_PRINTER "#"</t>
  </si>
  <si>
    <t>"carat"</t>
  </si>
  <si>
    <t>"ratio"</t>
  </si>
  <si>
    <t>STD_RIGHT_ARROW " dB"</t>
  </si>
  <si>
    <t>"foot" STD_US</t>
  </si>
  <si>
    <t>STD_RIGHT_ARROW " m" STD_SUP_3</t>
  </si>
  <si>
    <t>"FBR"</t>
  </si>
  <si>
    <t>"CFG"</t>
  </si>
  <si>
    <t>"V" STD_MEASURED_ANGLE</t>
  </si>
  <si>
    <t>"fathom"</t>
  </si>
  <si>
    <t>STD_RIGHT_ARROW " m"</t>
  </si>
  <si>
    <t>"barrel"</t>
  </si>
  <si>
    <t>STD_x_BAR STD_SUB_H</t>
  </si>
  <si>
    <t>STD_x_BAR STD_SUB_R STD_SUB_M STD_SUB_S</t>
  </si>
  <si>
    <t>"RootF"</t>
  </si>
  <si>
    <t>"HEX"</t>
  </si>
  <si>
    <t>"IDIVR"</t>
  </si>
  <si>
    <t>"DET"</t>
  </si>
  <si>
    <t>"INVRT"</t>
  </si>
  <si>
    <t>"TRANS"</t>
  </si>
  <si>
    <t>"xIN"</t>
  </si>
  <si>
    <t>"mm.Hg"</t>
  </si>
  <si>
    <t>"HOME.3"</t>
  </si>
  <si>
    <t>"SH_4s"</t>
  </si>
  <si>
    <t>"8-BIT"</t>
  </si>
  <si>
    <t>"eRPN?"</t>
  </si>
  <si>
    <t>"op_a"</t>
  </si>
  <si>
    <t>"op_a" STD_SUP_2</t>
  </si>
  <si>
    <t>"op_j"</t>
  </si>
  <si>
    <t>"AtoSYM"</t>
  </si>
  <si>
    <t>"SYMtoA"</t>
  </si>
  <si>
    <t>"ELEC.ENG"</t>
  </si>
  <si>
    <t>"e^" STD_THETA "j"</t>
  </si>
  <si>
    <t>"V" STD_DIVIDE "I"</t>
  </si>
  <si>
    <t>"I" STD_CROSS "Z"</t>
  </si>
  <si>
    <t>"V" STD_DIVIDE "Z"</t>
  </si>
  <si>
    <t>"X" STD_SPACE_3_PER_EM STD_RIGHT_ARROW STD_SPACE_3_PER_EM "BAL"</t>
  </si>
  <si>
    <t>"COMPLEX"</t>
  </si>
  <si>
    <t>"i" STD_SPACE_3_PER_EM "REAL"</t>
  </si>
  <si>
    <t>"i" STD_SPACE_3_PER_EM "SI"</t>
  </si>
  <si>
    <t>"i" STD_SPACE_3_PER_EM "LI"</t>
  </si>
  <si>
    <t>SLS_ENABLED</t>
  </si>
  <si>
    <t>SLS_UNCHANGED</t>
  </si>
  <si>
    <t>SLS_DISABLED</t>
  </si>
  <si>
    <t>"U" STD_SIGMA " CC"</t>
  </si>
  <si>
    <t>"X to" STD_SIGMA "+"</t>
  </si>
  <si>
    <t>//JM GREEK (Reserved - do not use)</t>
  </si>
  <si>
    <t>//JM Operator a.a</t>
  </si>
  <si>
    <t>//JM Operator j</t>
  </si>
  <si>
    <t>//JM User mode (Will remove later - reserved)</t>
  </si>
  <si>
    <t>//JM Shift replacement</t>
  </si>
  <si>
    <t>//JM UNDERLINING</t>
  </si>
  <si>
    <t>//JM KEY TAP DOUBLE SETTING</t>
  </si>
  <si>
    <t>"reserved"</t>
  </si>
  <si>
    <t>// JM</t>
  </si>
  <si>
    <t>STD_RIGHT_ARROW "RECT"</t>
  </si>
  <si>
    <t>STD_RIGHT_ARROW "POLAR"</t>
  </si>
  <si>
    <t>"0000"</t>
  </si>
  <si>
    <t>#ifdef JM_LAYOUT_2_DM42_STRICT //JM LAYOUT 2. DM42 STRICT.</t>
  </si>
  <si>
    <t>#endif //JM END OF LAYOUT 2 DM42 STRICT.</t>
  </si>
  <si>
    <t>#endif //JM END OF LAYOUT 1</t>
  </si>
  <si>
    <t>#ifdef JM_LAYOUT_1A</t>
  </si>
  <si>
    <t>ITM_NULL</t>
  </si>
  <si>
    <t>ITM_CtoF</t>
  </si>
  <si>
    <t>ITM_FtoC</t>
  </si>
  <si>
    <t>ITM_10x</t>
  </si>
  <si>
    <t>ITM_1COMPL</t>
  </si>
  <si>
    <t>ITM_1ONX</t>
  </si>
  <si>
    <t>ITM_2COMPL</t>
  </si>
  <si>
    <t>ITM_2X</t>
  </si>
  <si>
    <t>ITM_CUBEROOT</t>
  </si>
  <si>
    <t>CST_01</t>
  </si>
  <si>
    <t>CST_02</t>
  </si>
  <si>
    <t>ITM_ABS</t>
  </si>
  <si>
    <t>MNU_ADV</t>
  </si>
  <si>
    <t>ITM_AGM</t>
  </si>
  <si>
    <t>ITM_AGRAPH</t>
  </si>
  <si>
    <t>ITM_ALL</t>
  </si>
  <si>
    <t>CST_03</t>
  </si>
  <si>
    <t>ITM_AND</t>
  </si>
  <si>
    <t>MNU_ANGLES</t>
  </si>
  <si>
    <t>ITM_arccos</t>
  </si>
  <si>
    <t>ITM_arcosh</t>
  </si>
  <si>
    <t>ITM_arcsin</t>
  </si>
  <si>
    <t>ITM_arctan</t>
  </si>
  <si>
    <t>ITM_arsinh</t>
  </si>
  <si>
    <t>ITM_artanh</t>
  </si>
  <si>
    <t>ITM_ASR</t>
  </si>
  <si>
    <t>ITM_ASSIGN</t>
  </si>
  <si>
    <t>ITM_ATMtoPA</t>
  </si>
  <si>
    <t>ITM_AUtoM</t>
  </si>
  <si>
    <t>MNU_CONVA</t>
  </si>
  <si>
    <t>CST_04</t>
  </si>
  <si>
    <t>ITM_BACK</t>
  </si>
  <si>
    <t>ITM_BARtoPA</t>
  </si>
  <si>
    <t>ITM_BATT</t>
  </si>
  <si>
    <t>ITM_BC</t>
  </si>
  <si>
    <t>ITM_BEEP</t>
  </si>
  <si>
    <t>ITM_BEGINP</t>
  </si>
  <si>
    <t>ITM_BESTF</t>
  </si>
  <si>
    <t>ITM_BINOM</t>
  </si>
  <si>
    <t>ITM_BINOMP</t>
  </si>
  <si>
    <t>ITM_BINOMU</t>
  </si>
  <si>
    <t>ITM_BINOMM1</t>
  </si>
  <si>
    <t>MNU_BINOM</t>
  </si>
  <si>
    <t>MNU_BITS</t>
  </si>
  <si>
    <t>ITM_BN</t>
  </si>
  <si>
    <t>ITM_BNS</t>
  </si>
  <si>
    <t>ITM_BS</t>
  </si>
  <si>
    <t>ITM_BTUtoJ</t>
  </si>
  <si>
    <t>CST_05</t>
  </si>
  <si>
    <t>CST_06</t>
  </si>
  <si>
    <t>CST_07</t>
  </si>
  <si>
    <t>ITM_CALtoJ</t>
  </si>
  <si>
    <t>ITM_CASE</t>
  </si>
  <si>
    <t>MNU_CATALOG</t>
  </si>
  <si>
    <t>ITM_CAUCH</t>
  </si>
  <si>
    <t>ITM_CAUCHP</t>
  </si>
  <si>
    <t>ITM_CAUCHU</t>
  </si>
  <si>
    <t>ITM_CAUCHM1</t>
  </si>
  <si>
    <t>MNU_CAUCH</t>
  </si>
  <si>
    <t>ITM_CB</t>
  </si>
  <si>
    <t>ITM_CEIL</t>
  </si>
  <si>
    <t>ITM_CF</t>
  </si>
  <si>
    <t>MNU_CHARS</t>
  </si>
  <si>
    <t>ITM_CLALL</t>
  </si>
  <si>
    <t>ITM_CLCVAR</t>
  </si>
  <si>
    <t>ITM_CLFALL</t>
  </si>
  <si>
    <t>MNU_CLK</t>
  </si>
  <si>
    <t>ITM_CLK12</t>
  </si>
  <si>
    <t>ITM_CLK24</t>
  </si>
  <si>
    <t>ITM_CLLCD</t>
  </si>
  <si>
    <t>ITM_CLMENU</t>
  </si>
  <si>
    <t>ITM_CLP</t>
  </si>
  <si>
    <t>ITM_CLPALL</t>
  </si>
  <si>
    <t>MNU_CLR</t>
  </si>
  <si>
    <t>ITM_CLREGS</t>
  </si>
  <si>
    <t>ITM_CLSTK</t>
  </si>
  <si>
    <t>ITM_CLX</t>
  </si>
  <si>
    <t>ITM_CLSIGMA</t>
  </si>
  <si>
    <t>ITM_COMB</t>
  </si>
  <si>
    <t>ITM_CONJ</t>
  </si>
  <si>
    <t>ITM_CONVG</t>
  </si>
  <si>
    <t>ITM_CORR</t>
  </si>
  <si>
    <t>ITM_cos</t>
  </si>
  <si>
    <t>ITM_cosh</t>
  </si>
  <si>
    <t>ITM_COV</t>
  </si>
  <si>
    <t>MNU_CPX</t>
  </si>
  <si>
    <t>MNU_CPXS</t>
  </si>
  <si>
    <t>ITM_CPX</t>
  </si>
  <si>
    <t>ITM_CROSS</t>
  </si>
  <si>
    <t>ITM_CWTtoKG</t>
  </si>
  <si>
    <t>ITM_CXtoRE</t>
  </si>
  <si>
    <t>ITM_DATE</t>
  </si>
  <si>
    <t>MNU_DATES</t>
  </si>
  <si>
    <t>ITM_DATEto</t>
  </si>
  <si>
    <t>ITM_DAY</t>
  </si>
  <si>
    <t>ITM_DBLR</t>
  </si>
  <si>
    <t>ITM_DBtoFR</t>
  </si>
  <si>
    <t>ITM_DBtoPR</t>
  </si>
  <si>
    <t>ITM_DEC</t>
  </si>
  <si>
    <t>ITM_DECOMP</t>
  </si>
  <si>
    <t>ITM_DEG</t>
  </si>
  <si>
    <t>ITM_DEGto</t>
  </si>
  <si>
    <t>ITM_DENMAX</t>
  </si>
  <si>
    <t>MNU_DIGITS</t>
  </si>
  <si>
    <t>ITM_DOT</t>
  </si>
  <si>
    <t>ITM_DROP</t>
  </si>
  <si>
    <t>ITM_DROPY</t>
  </si>
  <si>
    <t>ITM_DSE</t>
  </si>
  <si>
    <t>ITM_DSL</t>
  </si>
  <si>
    <t>ITM_DSTACK</t>
  </si>
  <si>
    <t>ITM_DSZ</t>
  </si>
  <si>
    <t>ITM_DMS</t>
  </si>
  <si>
    <t>ITM_DMSto</t>
  </si>
  <si>
    <t>ITM_DMY</t>
  </si>
  <si>
    <t>ITM_DtoJ</t>
  </si>
  <si>
    <t>ITM_DtoR</t>
  </si>
  <si>
    <t>CST_08</t>
  </si>
  <si>
    <t>CST_09</t>
  </si>
  <si>
    <t>ITM_EIGVAL</t>
  </si>
  <si>
    <t>ITM_EIGVEC</t>
  </si>
  <si>
    <t>ITM_END</t>
  </si>
  <si>
    <t>ITM_ENDP</t>
  </si>
  <si>
    <t>ITM_ENG</t>
  </si>
  <si>
    <t>ITM_ENORM</t>
  </si>
  <si>
    <t>ITM_ENTER</t>
  </si>
  <si>
    <t>ITM_ENTRY</t>
  </si>
  <si>
    <t>MNU_EQN</t>
  </si>
  <si>
    <t>ITM_EQ_DEL</t>
  </si>
  <si>
    <t>ITM_EQ_EDI</t>
  </si>
  <si>
    <t>ITM_EQ_NEW</t>
  </si>
  <si>
    <t>ITM_ERF</t>
  </si>
  <si>
    <t>ITM_ERFC</t>
  </si>
  <si>
    <t>ITM_ERR</t>
  </si>
  <si>
    <t>ITM_EVEN</t>
  </si>
  <si>
    <t>ITM_EXITALL</t>
  </si>
  <si>
    <t>MNU_EXP</t>
  </si>
  <si>
    <t>ITM_EXPF</t>
  </si>
  <si>
    <t>ITM_EXPON</t>
  </si>
  <si>
    <t>ITM_EXPONP</t>
  </si>
  <si>
    <t>ITM_EXPONU</t>
  </si>
  <si>
    <t>ITM_EXPONM1</t>
  </si>
  <si>
    <t>MNU_EXPON</t>
  </si>
  <si>
    <t>ITM_EXPT</t>
  </si>
  <si>
    <t>ITM_EX1</t>
  </si>
  <si>
    <t>CST_10</t>
  </si>
  <si>
    <t>MNU_CONVE</t>
  </si>
  <si>
    <t>CST_11</t>
  </si>
  <si>
    <t>ITM_FB</t>
  </si>
  <si>
    <t>MNU_FCNS</t>
  </si>
  <si>
    <t>ITM_FC</t>
  </si>
  <si>
    <t>ITM_FCC</t>
  </si>
  <si>
    <t>ITM_FCF</t>
  </si>
  <si>
    <t>ITM_FCS</t>
  </si>
  <si>
    <t>ITM_FTtoM</t>
  </si>
  <si>
    <t>ITM_FF</t>
  </si>
  <si>
    <t>ITM_FIB</t>
  </si>
  <si>
    <t>ITM_FILL</t>
  </si>
  <si>
    <t>MNU_FIN</t>
  </si>
  <si>
    <t>ITM_FIX</t>
  </si>
  <si>
    <t>MNU_FLAGS</t>
  </si>
  <si>
    <t>MNU_FLASH</t>
  </si>
  <si>
    <t>ITM_FLASH</t>
  </si>
  <si>
    <t>ITM_FLOOR</t>
  </si>
  <si>
    <t>ITM_FP</t>
  </si>
  <si>
    <t>ITM_FPQ</t>
  </si>
  <si>
    <t>ITM_FPX</t>
  </si>
  <si>
    <t>ITM_FUX</t>
  </si>
  <si>
    <t>ITM_FX</t>
  </si>
  <si>
    <t>ITM_FM1P</t>
  </si>
  <si>
    <t>ITM_FRtoDB</t>
  </si>
  <si>
    <t>ITM_FS</t>
  </si>
  <si>
    <t>ITM_FSC</t>
  </si>
  <si>
    <t>ITM_FSF</t>
  </si>
  <si>
    <t>ITM_FSS</t>
  </si>
  <si>
    <t>ITM_FTUStoM</t>
  </si>
  <si>
    <t>CST_12</t>
  </si>
  <si>
    <t>CST_13</t>
  </si>
  <si>
    <t>MNU_F</t>
  </si>
  <si>
    <t>MNU_1STDERIV</t>
  </si>
  <si>
    <t>MNU_2NDDERIV</t>
  </si>
  <si>
    <t>ITM_FQX</t>
  </si>
  <si>
    <t>ITM_FDQX</t>
  </si>
  <si>
    <t>MNU_CONVFP</t>
  </si>
  <si>
    <t>CST_14</t>
  </si>
  <si>
    <t>CST_15</t>
  </si>
  <si>
    <t>ITM_GAP</t>
  </si>
  <si>
    <t>CST_16</t>
  </si>
  <si>
    <t>ITM_GCD</t>
  </si>
  <si>
    <t>ITM_GD</t>
  </si>
  <si>
    <t>ITM_GDM1</t>
  </si>
  <si>
    <t>CST_17</t>
  </si>
  <si>
    <t>ITM_GEOM</t>
  </si>
  <si>
    <t>ITM_GEOMP</t>
  </si>
  <si>
    <t>ITM_GEOMU</t>
  </si>
  <si>
    <t>ITM_GEOMM1</t>
  </si>
  <si>
    <t>MNU_GEOM</t>
  </si>
  <si>
    <t>CST_18</t>
  </si>
  <si>
    <t>ITM_GRAD</t>
  </si>
  <si>
    <t>ITM_GRADto</t>
  </si>
  <si>
    <t>ITM_GTO</t>
  </si>
  <si>
    <t>ITM_GTOP</t>
  </si>
  <si>
    <t>CST_19</t>
  </si>
  <si>
    <t>CST_20</t>
  </si>
  <si>
    <t>ITM_HN</t>
  </si>
  <si>
    <t>ITM_HNP</t>
  </si>
  <si>
    <t>ITM_HPEtoW</t>
  </si>
  <si>
    <t>ITM_HPMtoW</t>
  </si>
  <si>
    <t>ITM_HPUKtoW</t>
  </si>
  <si>
    <t>ITM_HYPER</t>
  </si>
  <si>
    <t>ITM_HYPERP</t>
  </si>
  <si>
    <t>ITM_HYPERU</t>
  </si>
  <si>
    <t>ITM_HYPERM1</t>
  </si>
  <si>
    <t>MNU_HYPER</t>
  </si>
  <si>
    <t>CST_21</t>
  </si>
  <si>
    <t>ITM_IDIV</t>
  </si>
  <si>
    <t>ITM_IM</t>
  </si>
  <si>
    <t>ITM_INC</t>
  </si>
  <si>
    <t>ITM_INDEX</t>
  </si>
  <si>
    <t>MNU_INFO</t>
  </si>
  <si>
    <t>ITM_INPUT</t>
  </si>
  <si>
    <t>MNU_INTS</t>
  </si>
  <si>
    <t>ITM_INT</t>
  </si>
  <si>
    <t>ITM_IP</t>
  </si>
  <si>
    <t>ITM_ISE</t>
  </si>
  <si>
    <t>ITM_ISG</t>
  </si>
  <si>
    <t>ITM_ISZ</t>
  </si>
  <si>
    <t>ITM_IXYZ</t>
  </si>
  <si>
    <t>ITM_IGAMMAP</t>
  </si>
  <si>
    <t>ITM_IGAMMAQ</t>
  </si>
  <si>
    <t>ITM_IPLUS</t>
  </si>
  <si>
    <t>ITM_IMINUS</t>
  </si>
  <si>
    <t>MNU_IO</t>
  </si>
  <si>
    <t>ITM_JYX</t>
  </si>
  <si>
    <t>ITM_JPLUS</t>
  </si>
  <si>
    <t>ITM_JMINUS</t>
  </si>
  <si>
    <t>ITM_JtoBTU</t>
  </si>
  <si>
    <t>ITM_JtoCAL</t>
  </si>
  <si>
    <t>ITM_JtoD</t>
  </si>
  <si>
    <t>ITM_JtoWH</t>
  </si>
  <si>
    <t>CST_22</t>
  </si>
  <si>
    <t>ITM_KEY</t>
  </si>
  <si>
    <t>ITM_KEYG</t>
  </si>
  <si>
    <t>ITM_KEYX</t>
  </si>
  <si>
    <t>ITM_KGtoCWT</t>
  </si>
  <si>
    <t>ITM_KGtoLBS</t>
  </si>
  <si>
    <t>ITM_KGtoSCW</t>
  </si>
  <si>
    <t>ITM_KGtoSTO</t>
  </si>
  <si>
    <t>ITM_KGtoST</t>
  </si>
  <si>
    <t>ITM_KGtoTON</t>
  </si>
  <si>
    <t>CST_23</t>
  </si>
  <si>
    <t>ITM_KTYP</t>
  </si>
  <si>
    <t>ITM_LASTX</t>
  </si>
  <si>
    <t>ITM_LBFtoN</t>
  </si>
  <si>
    <t>ITM_LBL</t>
  </si>
  <si>
    <t>ITM_LBLQ</t>
  </si>
  <si>
    <t>ITM_LBStoKG</t>
  </si>
  <si>
    <t>ITM_LCM</t>
  </si>
  <si>
    <t>ITM_LEAP</t>
  </si>
  <si>
    <t>ITM_LGNRM</t>
  </si>
  <si>
    <t>ITM_LGNRMP</t>
  </si>
  <si>
    <t>ITM_LGNRMU</t>
  </si>
  <si>
    <t>ITM_LGNRMM1</t>
  </si>
  <si>
    <t>MNU_LGNRM</t>
  </si>
  <si>
    <t>ITM_LINF</t>
  </si>
  <si>
    <t>ITM_LJ</t>
  </si>
  <si>
    <t>ITM_LN</t>
  </si>
  <si>
    <t>ITM_LN1X</t>
  </si>
  <si>
    <t>ITM_LNBETA</t>
  </si>
  <si>
    <t>ITM_LNGAMMA</t>
  </si>
  <si>
    <t>ITM_LOAD</t>
  </si>
  <si>
    <t>ITM_LOADP</t>
  </si>
  <si>
    <t>ITM_LOADR</t>
  </si>
  <si>
    <t>ITM_LOADSS</t>
  </si>
  <si>
    <t>ITM_LOADSIGMA</t>
  </si>
  <si>
    <t>ITM_LocR</t>
  </si>
  <si>
    <t>ITM_LocRQ</t>
  </si>
  <si>
    <t>ITM_LOG10</t>
  </si>
  <si>
    <t>ITM_LOG2</t>
  </si>
  <si>
    <t>ITM_LOGF</t>
  </si>
  <si>
    <t>ITM_LOGIS</t>
  </si>
  <si>
    <t>ITM_LOGISP</t>
  </si>
  <si>
    <t>ITM_LOGISU</t>
  </si>
  <si>
    <t>ITM_LOGISM1</t>
  </si>
  <si>
    <t>MNU_LOGIS</t>
  </si>
  <si>
    <t>ITM_LOGXY</t>
  </si>
  <si>
    <t>MNU_LOOP</t>
  </si>
  <si>
    <t>CST_24</t>
  </si>
  <si>
    <t>ITM_LYtoM</t>
  </si>
  <si>
    <t>ITM_LR</t>
  </si>
  <si>
    <t>ITM_MANT</t>
  </si>
  <si>
    <t>ITM_MASKL</t>
  </si>
  <si>
    <t>ITM_MASKR</t>
  </si>
  <si>
    <t>MNU_MATRS</t>
  </si>
  <si>
    <t>ITM_MATR</t>
  </si>
  <si>
    <t>MNU_MATX</t>
  </si>
  <si>
    <t>ITM_MAX</t>
  </si>
  <si>
    <t>CST_25</t>
  </si>
  <si>
    <t>ITM_MEM</t>
  </si>
  <si>
    <t>ITM_MENU</t>
  </si>
  <si>
    <t>MNU_MENUS</t>
  </si>
  <si>
    <t>ITM_MIN</t>
  </si>
  <si>
    <t>ITM_MIRROR</t>
  </si>
  <si>
    <t>CST_26</t>
  </si>
  <si>
    <t>CST_27</t>
  </si>
  <si>
    <t>CST_28</t>
  </si>
  <si>
    <t>ITM_MOD</t>
  </si>
  <si>
    <t>MNU_MODE</t>
  </si>
  <si>
    <t>ITM_MONTH</t>
  </si>
  <si>
    <t>CST_29</t>
  </si>
  <si>
    <t>CST_30</t>
  </si>
  <si>
    <t>CST_31</t>
  </si>
  <si>
    <t>ITM_MSG</t>
  </si>
  <si>
    <t>CST_32</t>
  </si>
  <si>
    <t>CST_33</t>
  </si>
  <si>
    <t>ITM_MULPI</t>
  </si>
  <si>
    <t>ITM_MVAR</t>
  </si>
  <si>
    <t>MNU_MyMenu</t>
  </si>
  <si>
    <t>MNU_MyAlpha</t>
  </si>
  <si>
    <t>CST_34</t>
  </si>
  <si>
    <t>ITM_M_DELR</t>
  </si>
  <si>
    <t>ITM_M_DIM</t>
  </si>
  <si>
    <t>ITM_M_DIMQ</t>
  </si>
  <si>
    <t>ITM_MDY</t>
  </si>
  <si>
    <t>ITM_M_EDI</t>
  </si>
  <si>
    <t>ITM_M_GET</t>
  </si>
  <si>
    <t>ITM_M_GOTO</t>
  </si>
  <si>
    <t>ITM_M_GROW</t>
  </si>
  <si>
    <t>ITM_M_INSR</t>
  </si>
  <si>
    <t>ITM_M_LU</t>
  </si>
  <si>
    <t>ITM_M_NEW</t>
  </si>
  <si>
    <t>ITM_M_OLD</t>
  </si>
  <si>
    <t>ITM_M_PUT</t>
  </si>
  <si>
    <t>ITM_M_SQR</t>
  </si>
  <si>
    <t>ITM_M_WRAP</t>
  </si>
  <si>
    <t>MNU_CONVM</t>
  </si>
  <si>
    <t>ITM_MtoAU</t>
  </si>
  <si>
    <t>ITM_MtoFT</t>
  </si>
  <si>
    <t>ITM_MtoFTUS</t>
  </si>
  <si>
    <t>ITM_MtoLY</t>
  </si>
  <si>
    <t>ITM_MtoPC</t>
  </si>
  <si>
    <t>ITM_MtoYD</t>
  </si>
  <si>
    <t>CST_35</t>
  </si>
  <si>
    <t>CST_36</t>
  </si>
  <si>
    <t>CST_37</t>
  </si>
  <si>
    <t>CST_38</t>
  </si>
  <si>
    <t>ITM_NAND</t>
  </si>
  <si>
    <t>ITM_NAN</t>
  </si>
  <si>
    <t>ITM_NBIN</t>
  </si>
  <si>
    <t>ITM_NBINP</t>
  </si>
  <si>
    <t>ITM_NBINU</t>
  </si>
  <si>
    <t>ITM_NBINM1</t>
  </si>
  <si>
    <t>MNU_NBIN</t>
  </si>
  <si>
    <t>ITM_NEIGHB</t>
  </si>
  <si>
    <t>ITM_NEXTP</t>
  </si>
  <si>
    <t>ITM_NOP</t>
  </si>
  <si>
    <t>ITM_NOR</t>
  </si>
  <si>
    <t>ITM_NORML</t>
  </si>
  <si>
    <t>ITM_NORMLP</t>
  </si>
  <si>
    <t>ITM_NORMLU</t>
  </si>
  <si>
    <t>ITM_NORMLM1</t>
  </si>
  <si>
    <t>MNU_NORML</t>
  </si>
  <si>
    <t>ITM_NOT</t>
  </si>
  <si>
    <t>ITM_NSIGMA</t>
  </si>
  <si>
    <t>ITM_NtoLBF</t>
  </si>
  <si>
    <t>ITM_ODD</t>
  </si>
  <si>
    <t>ITM_OFF</t>
  </si>
  <si>
    <t>ITM_OR</t>
  </si>
  <si>
    <t>ITM_ORTHOF</t>
  </si>
  <si>
    <t>MNU_ORTHOG</t>
  </si>
  <si>
    <t>CST_39</t>
  </si>
  <si>
    <t>ITM_PAUSE</t>
  </si>
  <si>
    <t>ITM_PAtoATM</t>
  </si>
  <si>
    <t>ITM_PAtoBAR</t>
  </si>
  <si>
    <t>ITM_PAtoPSI</t>
  </si>
  <si>
    <t>ITM_PAtoTOR</t>
  </si>
  <si>
    <t>MNU_PARTS</t>
  </si>
  <si>
    <t>ITM_PCtoM</t>
  </si>
  <si>
    <t>ITM_PERM</t>
  </si>
  <si>
    <t>ITM_PGMINT</t>
  </si>
  <si>
    <t>ITM_PGMSLV</t>
  </si>
  <si>
    <t>ITM_PIXEL</t>
  </si>
  <si>
    <t>ITM_PLOT</t>
  </si>
  <si>
    <t>ITM_POINT</t>
  </si>
  <si>
    <t>ITM_POISS</t>
  </si>
  <si>
    <t>ITM_POISSP</t>
  </si>
  <si>
    <t>ITM_POISSU</t>
  </si>
  <si>
    <t>ITM_POISSM1</t>
  </si>
  <si>
    <t>MNU_POISS</t>
  </si>
  <si>
    <t>ITM_POLAR</t>
  </si>
  <si>
    <t>ITM_POPLR</t>
  </si>
  <si>
    <t>ITM_POWERF</t>
  </si>
  <si>
    <t>ITM_PRtoDB</t>
  </si>
  <si>
    <t>ITM_PRCL</t>
  </si>
  <si>
    <t>ITM_PRIME</t>
  </si>
  <si>
    <t>MNU_PROB</t>
  </si>
  <si>
    <t>MNU_PROGS</t>
  </si>
  <si>
    <t>ITM_PSItoPA</t>
  </si>
  <si>
    <t>ITM_PSTO</t>
  </si>
  <si>
    <t>ITM_PUTK</t>
  </si>
  <si>
    <t>MNU_PFN</t>
  </si>
  <si>
    <t>MNU_PFN2</t>
  </si>
  <si>
    <t>MNU_CONVP</t>
  </si>
  <si>
    <t>CST_40</t>
  </si>
  <si>
    <t>ITM_RAD</t>
  </si>
  <si>
    <t>ITM_RADto</t>
  </si>
  <si>
    <t>MNU_RAM</t>
  </si>
  <si>
    <t>ITM_RAN</t>
  </si>
  <si>
    <t>ITM_RBR</t>
  </si>
  <si>
    <t>ITM_RCL</t>
  </si>
  <si>
    <t>ITM_RCLCFG</t>
  </si>
  <si>
    <t>ITM_RCLEL</t>
  </si>
  <si>
    <t>ITM_RCLIJ</t>
  </si>
  <si>
    <t>ITM_RCLS</t>
  </si>
  <si>
    <t>ITM_RCLMULT</t>
  </si>
  <si>
    <t>ITM_RCLDIV</t>
  </si>
  <si>
    <t>ITM_RCLMAX</t>
  </si>
  <si>
    <t>ITM_RDP</t>
  </si>
  <si>
    <t>ITM_RDXCOM</t>
  </si>
  <si>
    <t>ITM_RDXPER</t>
  </si>
  <si>
    <t>CST_41</t>
  </si>
  <si>
    <t>ITM_RE</t>
  </si>
  <si>
    <t>MNU_REALS</t>
  </si>
  <si>
    <t>ITM_REAL</t>
  </si>
  <si>
    <t>ITM_RECT</t>
  </si>
  <si>
    <t>ITM_RECV</t>
  </si>
  <si>
    <t>ITM_RESET</t>
  </si>
  <si>
    <t>ITM_REtoCX</t>
  </si>
  <si>
    <t>ITM_REexIM</t>
  </si>
  <si>
    <t>ITM_RJ</t>
  </si>
  <si>
    <t>CST_42</t>
  </si>
  <si>
    <t>ITM_RL</t>
  </si>
  <si>
    <t>ITM_RLC</t>
  </si>
  <si>
    <t>CST_43</t>
  </si>
  <si>
    <t>ITM_RM</t>
  </si>
  <si>
    <t>ITM_RMQ</t>
  </si>
  <si>
    <t>ITM_RMD</t>
  </si>
  <si>
    <t>ITM_RNORM</t>
  </si>
  <si>
    <t>ITM_ROUND</t>
  </si>
  <si>
    <t>ITM_ROUNDI</t>
  </si>
  <si>
    <t>ITM_RR</t>
  </si>
  <si>
    <t>ITM_RRC</t>
  </si>
  <si>
    <t>ITM_RSD</t>
  </si>
  <si>
    <t>ITM_RSUM</t>
  </si>
  <si>
    <t>ITM_RTN</t>
  </si>
  <si>
    <t>ITM_RTNP1</t>
  </si>
  <si>
    <t>ITM_R_CLR</t>
  </si>
  <si>
    <t>ITM_R_COPY</t>
  </si>
  <si>
    <t>ITM_R_SORT</t>
  </si>
  <si>
    <t>ITM_R_SWAP</t>
  </si>
  <si>
    <t>ITM_RtoD</t>
  </si>
  <si>
    <t>ITM_Rup</t>
  </si>
  <si>
    <t>ITM_Rdown</t>
  </si>
  <si>
    <t>CST_44</t>
  </si>
  <si>
    <t>CST_45</t>
  </si>
  <si>
    <t>CST_46</t>
  </si>
  <si>
    <t>ITM_S</t>
  </si>
  <si>
    <t>CST_47</t>
  </si>
  <si>
    <t>ITM_SAVE</t>
  </si>
  <si>
    <t>ITM_SB</t>
  </si>
  <si>
    <t>CST_48</t>
  </si>
  <si>
    <t>ITM_SCI</t>
  </si>
  <si>
    <t>ITM_SCWtoKG</t>
  </si>
  <si>
    <t>ITM_SDIGS</t>
  </si>
  <si>
    <t>ITM_SDL</t>
  </si>
  <si>
    <t>ITM_SDR</t>
  </si>
  <si>
    <t>CST_49</t>
  </si>
  <si>
    <t>ITM_SEED</t>
  </si>
  <si>
    <t>ITM_SEND</t>
  </si>
  <si>
    <t>ITM_SETCHN</t>
  </si>
  <si>
    <t>ITM_SETDAT</t>
  </si>
  <si>
    <t>ITM_SETEUR</t>
  </si>
  <si>
    <t>ITM_SETIND</t>
  </si>
  <si>
    <t>ITM_SETJPN</t>
  </si>
  <si>
    <t>ITM_SETSIG</t>
  </si>
  <si>
    <t>ITM_SETTIM</t>
  </si>
  <si>
    <t>ITM_SETUK</t>
  </si>
  <si>
    <t>ITM_SETUSA</t>
  </si>
  <si>
    <t>CST_50</t>
  </si>
  <si>
    <t>ITM_SF</t>
  </si>
  <si>
    <t>CST_51</t>
  </si>
  <si>
    <t>ITM_SIGN</t>
  </si>
  <si>
    <t>ITM_SIGNMT</t>
  </si>
  <si>
    <t>ITM_sin</t>
  </si>
  <si>
    <t>ITM_sinc</t>
  </si>
  <si>
    <t>ITM_sinh</t>
  </si>
  <si>
    <t>ITM_SKIP</t>
  </si>
  <si>
    <t>ITM_SL</t>
  </si>
  <si>
    <t>ITM_SLVQ</t>
  </si>
  <si>
    <t>ITM_SM</t>
  </si>
  <si>
    <t>ITM_SMW</t>
  </si>
  <si>
    <t>ITM_SOLVE</t>
  </si>
  <si>
    <t>MNU_Solver</t>
  </si>
  <si>
    <t>ITM_SPEC</t>
  </si>
  <si>
    <t>ITM_SR</t>
  </si>
  <si>
    <t>ITM_SSIZE</t>
  </si>
  <si>
    <t>MNU_STAT</t>
  </si>
  <si>
    <t>ITM_STATUS</t>
  </si>
  <si>
    <t>MNU_STK</t>
  </si>
  <si>
    <t>ITM_STO</t>
  </si>
  <si>
    <t>ITM_STOCFG</t>
  </si>
  <si>
    <t>ITM_STOEL</t>
  </si>
  <si>
    <t>ITM_STOIJ</t>
  </si>
  <si>
    <t>ITM_STOP</t>
  </si>
  <si>
    <t>ITM_STOS</t>
  </si>
  <si>
    <t>ITM_STOMULT</t>
  </si>
  <si>
    <t>ITM_STODIV</t>
  </si>
  <si>
    <t>ITM_STOMAX</t>
  </si>
  <si>
    <t>ITM_STOMIN</t>
  </si>
  <si>
    <t>ITM_STOtoKG</t>
  </si>
  <si>
    <t>ITM_STRI</t>
  </si>
  <si>
    <t>ITM_SUM</t>
  </si>
  <si>
    <t>ITM_SW</t>
  </si>
  <si>
    <t>ITM_SXY</t>
  </si>
  <si>
    <t>ITM_STtoKG</t>
  </si>
  <si>
    <t>ITM_StoYEAR</t>
  </si>
  <si>
    <t>CST_52</t>
  </si>
  <si>
    <t>ITM_tan</t>
  </si>
  <si>
    <t>ITM_tanh</t>
  </si>
  <si>
    <t>ITM_TDISP</t>
  </si>
  <si>
    <t>MNU_TEST</t>
  </si>
  <si>
    <t>ITM_TICKS</t>
  </si>
  <si>
    <t>ITM_TIME</t>
  </si>
  <si>
    <t>ITM_TIMER</t>
  </si>
  <si>
    <t>MNU_TIMES</t>
  </si>
  <si>
    <t>ITM_TONE</t>
  </si>
  <si>
    <t>ITM_TONtoKG</t>
  </si>
  <si>
    <t>ITM_TOP</t>
  </si>
  <si>
    <t>ITM_TORtoPA</t>
  </si>
  <si>
    <t>CST_53</t>
  </si>
  <si>
    <t>CST_54</t>
  </si>
  <si>
    <t>ITM_TPX</t>
  </si>
  <si>
    <t>ITM_TUX</t>
  </si>
  <si>
    <t>ITM_TX</t>
  </si>
  <si>
    <t>ITM_TM1P</t>
  </si>
  <si>
    <t>MNU_TRI</t>
  </si>
  <si>
    <t>MNU_TVM</t>
  </si>
  <si>
    <t>MNU_T</t>
  </si>
  <si>
    <t>ITM_Tex</t>
  </si>
  <si>
    <t>ITM_ULP</t>
  </si>
  <si>
    <t>ITM_UNITV</t>
  </si>
  <si>
    <t>ITM_UNSIGN</t>
  </si>
  <si>
    <t>MNU_UNITCONV</t>
  </si>
  <si>
    <t>ITM_VARMNU</t>
  </si>
  <si>
    <t>MNU_VARS</t>
  </si>
  <si>
    <t>ITM_VERS</t>
  </si>
  <si>
    <t>ITM_VIEW</t>
  </si>
  <si>
    <t>CST_55</t>
  </si>
  <si>
    <t>MNU_CONVV</t>
  </si>
  <si>
    <t>ITM_WDAY</t>
  </si>
  <si>
    <t>ITM_WEIBL</t>
  </si>
  <si>
    <t>ITM_WEIBLP</t>
  </si>
  <si>
    <t>ITM_WEIBLU</t>
  </si>
  <si>
    <t>ITM_WEIBLM1</t>
  </si>
  <si>
    <t>MNU_WEIBL</t>
  </si>
  <si>
    <t>ITM_WHO</t>
  </si>
  <si>
    <t>ITM_WHtoJ</t>
  </si>
  <si>
    <t>ITM_WM</t>
  </si>
  <si>
    <t>ITM_WP</t>
  </si>
  <si>
    <t>ITM_WM1</t>
  </si>
  <si>
    <t>ITM_WSIZE</t>
  </si>
  <si>
    <t>ITM_WSIZEQ</t>
  </si>
  <si>
    <t>ITM_WtoHPE</t>
  </si>
  <si>
    <t>ITM_WtoHPM</t>
  </si>
  <si>
    <t>ITM_WtoHPUK</t>
  </si>
  <si>
    <t>ITM_SQUARE</t>
  </si>
  <si>
    <t>ITM_CUBE</t>
  </si>
  <si>
    <t>ITM_XEQ</t>
  </si>
  <si>
    <t>ITM_XOR</t>
  </si>
  <si>
    <t>ITM_XBAR</t>
  </si>
  <si>
    <t>ITM_XG</t>
  </si>
  <si>
    <t>ITM_XW</t>
  </si>
  <si>
    <t>ITM_XCIRC</t>
  </si>
  <si>
    <t>MNU_XFN</t>
  </si>
  <si>
    <t>ITM_XFACT</t>
  </si>
  <si>
    <t>MNU_CONVX</t>
  </si>
  <si>
    <t>ITM_XtoDATE</t>
  </si>
  <si>
    <t>ITM_XtoALPHA</t>
  </si>
  <si>
    <t>ITM_Xex</t>
  </si>
  <si>
    <t>ITM_XexY</t>
  </si>
  <si>
    <t>ITM_XEQU</t>
  </si>
  <si>
    <t>ITM_XNE</t>
  </si>
  <si>
    <t>ITM_XEQUP0</t>
  </si>
  <si>
    <t>ITM_XEQUM0</t>
  </si>
  <si>
    <t>ITM_XAEQU</t>
  </si>
  <si>
    <t>ITM_XLT</t>
  </si>
  <si>
    <t>ITM_XLE</t>
  </si>
  <si>
    <t>ITM_XGE</t>
  </si>
  <si>
    <t>ITM_XGT</t>
  </si>
  <si>
    <t>ITM_XTHROOT</t>
  </si>
  <si>
    <t>ITM_YDtoM</t>
  </si>
  <si>
    <t>ITM_YEAR</t>
  </si>
  <si>
    <t>ITM_YEARtoS</t>
  </si>
  <si>
    <t>ITM_YX</t>
  </si>
  <si>
    <t>ITM_YCIRC</t>
  </si>
  <si>
    <t>ITM_YMD</t>
  </si>
  <si>
    <t>ITM_Yex</t>
  </si>
  <si>
    <t>CST_56</t>
  </si>
  <si>
    <t>ITM_Zex</t>
  </si>
  <si>
    <t>CST_57</t>
  </si>
  <si>
    <t>MNU_ALPHAINTL</t>
  </si>
  <si>
    <t>ITM_ALPHALENG</t>
  </si>
  <si>
    <t>MNU_ALPHAMATH</t>
  </si>
  <si>
    <t>ITM_ALPHAPOS</t>
  </si>
  <si>
    <t>ITM_ALPHARL</t>
  </si>
  <si>
    <t>ITM_ALPHARR</t>
  </si>
  <si>
    <t>ITM_ALPHASL</t>
  </si>
  <si>
    <t>MNU_ALPHAFN</t>
  </si>
  <si>
    <t>MNU_ALPHA_OMEGA</t>
  </si>
  <si>
    <t>MNU_ALPHADOT</t>
  </si>
  <si>
    <t>ITM_ALPHAtoX</t>
  </si>
  <si>
    <t>ITM_BETAXY</t>
  </si>
  <si>
    <t>CST_58</t>
  </si>
  <si>
    <t>CST_59</t>
  </si>
  <si>
    <t>CST_60</t>
  </si>
  <si>
    <t>ITM_gammaXY</t>
  </si>
  <si>
    <t>ITM_GAMMAXY</t>
  </si>
  <si>
    <t>ITM_GAMMAX</t>
  </si>
  <si>
    <t>ITM_deltaX</t>
  </si>
  <si>
    <t>ITM_DELTAPC</t>
  </si>
  <si>
    <t>ITM_epsilon</t>
  </si>
  <si>
    <t>CST_61</t>
  </si>
  <si>
    <t>ITM_zetaX</t>
  </si>
  <si>
    <t>CST_62</t>
  </si>
  <si>
    <t>CST_63</t>
  </si>
  <si>
    <t>CST_64</t>
  </si>
  <si>
    <t>CST_65</t>
  </si>
  <si>
    <t>CST_66</t>
  </si>
  <si>
    <t>CST_67</t>
  </si>
  <si>
    <t>CST_68</t>
  </si>
  <si>
    <t>CST_69</t>
  </si>
  <si>
    <t>CST_70</t>
  </si>
  <si>
    <t>CST_71</t>
  </si>
  <si>
    <t>CST_72</t>
  </si>
  <si>
    <t>ITM_PI</t>
  </si>
  <si>
    <t>ITM_pi</t>
  </si>
  <si>
    <t>ITM_SIGMA</t>
  </si>
  <si>
    <t>ITM_sigma</t>
  </si>
  <si>
    <t>CST_73</t>
  </si>
  <si>
    <t>ITM_SIGMAln2x</t>
  </si>
  <si>
    <t>ITM_SIGMAln2y</t>
  </si>
  <si>
    <t>ITM_SIGMAlnx</t>
  </si>
  <si>
    <t>ITM_SIGMAlnxy</t>
  </si>
  <si>
    <t>ITM_SIGMAlny</t>
  </si>
  <si>
    <t>ITM_SIGMAx</t>
  </si>
  <si>
    <t>ITM_SIGMAx2</t>
  </si>
  <si>
    <t>ITM_SIGMAx2y</t>
  </si>
  <si>
    <t>ITM_SIGMAxlny</t>
  </si>
  <si>
    <t>ITM_SIGMAxy</t>
  </si>
  <si>
    <t>ITM_SIGMAy</t>
  </si>
  <si>
    <t>ITM_SIGMAy2</t>
  </si>
  <si>
    <t>ITM_SIGMAylnx</t>
  </si>
  <si>
    <t>ITM_SIGMAMINUS</t>
  </si>
  <si>
    <t>CST_74</t>
  </si>
  <si>
    <t>CST_75</t>
  </si>
  <si>
    <t>ITM_RANI</t>
  </si>
  <si>
    <t>ITM_chi2x</t>
  </si>
  <si>
    <t>ITM_chi2Px</t>
  </si>
  <si>
    <t>ITM_chi2ux</t>
  </si>
  <si>
    <t>ITM_chi2M1</t>
  </si>
  <si>
    <t>MNU_CHI2</t>
  </si>
  <si>
    <t>CST_76</t>
  </si>
  <si>
    <t>ITM_M1X</t>
  </si>
  <si>
    <t>CST_77</t>
  </si>
  <si>
    <t>ITM_XMOD</t>
  </si>
  <si>
    <t>ITM_PMINFINITY</t>
  </si>
  <si>
    <t>ITM_toDATE</t>
  </si>
  <si>
    <t>ITM_toDEG</t>
  </si>
  <si>
    <t>ITM_toDMS</t>
  </si>
  <si>
    <t>ITM_toGRAD</t>
  </si>
  <si>
    <t>ITM_toHR</t>
  </si>
  <si>
    <t>ITM_toHMS</t>
  </si>
  <si>
    <t>ITM_toINT</t>
  </si>
  <si>
    <t>ITM_toMULpi</t>
  </si>
  <si>
    <t>ITM_toPOL</t>
  </si>
  <si>
    <t>ITM_toRAD</t>
  </si>
  <si>
    <t>ITM_toREAL</t>
  </si>
  <si>
    <t>ITM_toREC</t>
  </si>
  <si>
    <t>ITM_DtoDMS</t>
  </si>
  <si>
    <t>ITM_ex</t>
  </si>
  <si>
    <t>ITM_PC</t>
  </si>
  <si>
    <t>ITM_PCMRR</t>
  </si>
  <si>
    <t>ITM_PCT</t>
  </si>
  <si>
    <t>ITM_PCSIGMA</t>
  </si>
  <si>
    <t>ITM_PCPMG</t>
  </si>
  <si>
    <t>ITM_SQUAREROOTX</t>
  </si>
  <si>
    <t>ITM_INTEGRAL</t>
  </si>
  <si>
    <t>MNU_Sf</t>
  </si>
  <si>
    <t>MNU_Sfdx</t>
  </si>
  <si>
    <t>CST_78</t>
  </si>
  <si>
    <t>ITM_PMOD</t>
  </si>
  <si>
    <t>ITM_M_DET</t>
  </si>
  <si>
    <t>ITM_MAGNITUDE</t>
  </si>
  <si>
    <t>ITM_PARALLEL</t>
  </si>
  <si>
    <t>ITM_M_TRANSP</t>
  </si>
  <si>
    <t>ITM_M_INV</t>
  </si>
  <si>
    <t>ITM_ANGLE</t>
  </si>
  <si>
    <t>ITM_MULPIto</t>
  </si>
  <si>
    <t>MNU_ANGLECONV</t>
  </si>
  <si>
    <t>ITM_PRINTERADV</t>
  </si>
  <si>
    <t>ITM_PRINTERCHAR</t>
  </si>
  <si>
    <t>ITM_PRINTERDLAY</t>
  </si>
  <si>
    <t>ITM_PRINTERLCD</t>
  </si>
  <si>
    <t>ITM_PRINTERMODE</t>
  </si>
  <si>
    <t>ITM_PRINTERPROG</t>
  </si>
  <si>
    <t>ITM_PRINTERR</t>
  </si>
  <si>
    <t>ITM_PRINTERREGS</t>
  </si>
  <si>
    <t>ITM_PRINTERSTK</t>
  </si>
  <si>
    <t>ITM_PRINTERTAB</t>
  </si>
  <si>
    <t>ITM_PRINTERUSER</t>
  </si>
  <si>
    <t>ITM_PRINTERWIDTH</t>
  </si>
  <si>
    <t>ITM_PRINTERSIGMA</t>
  </si>
  <si>
    <t>ITM_PRINTERHASH</t>
  </si>
  <si>
    <t>CST_79</t>
  </si>
  <si>
    <t>ITM_NUMB</t>
  </si>
  <si>
    <t>ITM_DBtoFRb</t>
  </si>
  <si>
    <t>ITM_DBtoFRc</t>
  </si>
  <si>
    <t>ITM_DBtoPRb</t>
  </si>
  <si>
    <t>ITM_DBtoPRc</t>
  </si>
  <si>
    <t>ITM_FRtoDBb</t>
  </si>
  <si>
    <t>ITM_FRtoDBc</t>
  </si>
  <si>
    <t>ITM_FTUStoMb</t>
  </si>
  <si>
    <t>ITM_KGtoSCWb</t>
  </si>
  <si>
    <t>ITM_KGtoSTOb</t>
  </si>
  <si>
    <t>ITM_KGtoSTb</t>
  </si>
  <si>
    <t>ITM_KGtoSTc</t>
  </si>
  <si>
    <t>ITM_MtoFTUSb</t>
  </si>
  <si>
    <t>ITM_PAtoTORb</t>
  </si>
  <si>
    <t>ITM_PRtoDBb</t>
  </si>
  <si>
    <t>ITM_PRtoDBc</t>
  </si>
  <si>
    <t>ITM_SCWtoKGb</t>
  </si>
  <si>
    <t>ITM_STOtoKGb</t>
  </si>
  <si>
    <t>ITM_STtoKGb</t>
  </si>
  <si>
    <t>ITM_STtoKGc</t>
  </si>
  <si>
    <t>ITM_TORtoPAb</t>
  </si>
  <si>
    <t>ITM_FBR</t>
  </si>
  <si>
    <t>MNU_alpha_omega</t>
  </si>
  <si>
    <t>MNU_ALPHAintl</t>
  </si>
  <si>
    <t>ITM_REG_X</t>
  </si>
  <si>
    <t>ITM_REG_Y</t>
  </si>
  <si>
    <t>ITM_REG_Z</t>
  </si>
  <si>
    <t>ITM_REG_T</t>
  </si>
  <si>
    <t>ITM_REG_A</t>
  </si>
  <si>
    <t>ITM_REG_B</t>
  </si>
  <si>
    <t>ITM_REG_C</t>
  </si>
  <si>
    <t>ITM_REG_D</t>
  </si>
  <si>
    <t>ITM_REG_L</t>
  </si>
  <si>
    <t>ITM_REG_I</t>
  </si>
  <si>
    <t>ITM_REG_J</t>
  </si>
  <si>
    <t>ITM_REG_K</t>
  </si>
  <si>
    <t>ITM_0P</t>
  </si>
  <si>
    <t>ITM_1P</t>
  </si>
  <si>
    <t>ITM_RS</t>
  </si>
  <si>
    <t>MNU_TAM</t>
  </si>
  <si>
    <t>MNU_TAMCMP</t>
  </si>
  <si>
    <t>MNU_TAMSTORCL</t>
  </si>
  <si>
    <t>ITM_SHOW</t>
  </si>
  <si>
    <t>ITM_SYSTEM</t>
  </si>
  <si>
    <t>ITM_DMStoD</t>
  </si>
  <si>
    <t>ITM_VANGLE</t>
  </si>
  <si>
    <t>ITM_FATHOMtoM</t>
  </si>
  <si>
    <t>ITM_FATHOMtoMb</t>
  </si>
  <si>
    <t>ITM_MtoFATHOM</t>
  </si>
  <si>
    <t>ITM_MtoFATHOMb</t>
  </si>
  <si>
    <t>ITM_FTUStoMc</t>
  </si>
  <si>
    <t>ITM_MtoFTUSc</t>
  </si>
  <si>
    <t>ITM_BARRELtoM3</t>
  </si>
  <si>
    <t>ITM_BARRELtoM3b</t>
  </si>
  <si>
    <t>ITM_M3toBARREL</t>
  </si>
  <si>
    <t>ITM_M3toBARRELb</t>
  </si>
  <si>
    <t>ITM_ATMtoPAb</t>
  </si>
  <si>
    <t>ITM_PAtoATMb</t>
  </si>
  <si>
    <t>ITM_FATHOMtoMc</t>
  </si>
  <si>
    <t>ITM_MtoFATHOMc</t>
  </si>
  <si>
    <t>ITM_XH</t>
  </si>
  <si>
    <t>ITM_XRMS</t>
  </si>
  <si>
    <t>MNU_SUMS</t>
  </si>
  <si>
    <t>ITM_GAUSSF</t>
  </si>
  <si>
    <t>ITM_CAUCHF</t>
  </si>
  <si>
    <t>ITM_PARABF</t>
  </si>
  <si>
    <t>ITM_HYPF</t>
  </si>
  <si>
    <t>ITM_ROOTF</t>
  </si>
  <si>
    <t>ITM_SIGMAlnyonx</t>
  </si>
  <si>
    <t>ITM_SIGMAx2ony</t>
  </si>
  <si>
    <t>ITM_SIGMA1onx</t>
  </si>
  <si>
    <t>ITM_SIGMA1onx2</t>
  </si>
  <si>
    <t>ITM_SIGMAxony</t>
  </si>
  <si>
    <t>ITM_SIGMA1ony</t>
  </si>
  <si>
    <t>ITM_SIGMA1ony2</t>
  </si>
  <si>
    <t>ITM_SIGMAx3</t>
  </si>
  <si>
    <t>ITM_SIGMAx4</t>
  </si>
  <si>
    <t>ITM_HEX</t>
  </si>
  <si>
    <t>ITM_IDIVR</t>
  </si>
  <si>
    <t>ITM_ACOS</t>
  </si>
  <si>
    <t>ITM_ASIN</t>
  </si>
  <si>
    <t>ITM_ATAN</t>
  </si>
  <si>
    <t>ITM_DET</t>
  </si>
  <si>
    <t>ITM_INVRT</t>
  </si>
  <si>
    <t>ITM_TRANS</t>
  </si>
  <si>
    <t>ITM_XIN</t>
  </si>
  <si>
    <t>ITM_XOUT</t>
  </si>
  <si>
    <t>ITM_ALPHASR</t>
  </si>
  <si>
    <t>ITM_HECTAREtoM2</t>
  </si>
  <si>
    <t>ITM_M2toHECTARE</t>
  </si>
  <si>
    <t>ITM_ERPN</t>
  </si>
  <si>
    <t>ITM_HOMEx3</t>
  </si>
  <si>
    <t>ITM_SHTIM</t>
  </si>
  <si>
    <t>MNU_HOME</t>
  </si>
  <si>
    <t>ITM_SIGFIG</t>
  </si>
  <si>
    <t>MNU_ALPHA</t>
  </si>
  <si>
    <t>MNU_BASE</t>
  </si>
  <si>
    <t>ITM_2BIN</t>
  </si>
  <si>
    <t>ITM_2OCT</t>
  </si>
  <si>
    <t>ITM_2DEC</t>
  </si>
  <si>
    <t>ITM_2HEX</t>
  </si>
  <si>
    <t>ITM_WS8</t>
  </si>
  <si>
    <t>ITM_WS16</t>
  </si>
  <si>
    <t>ITM_WS32</t>
  </si>
  <si>
    <t>ITM_WS64</t>
  </si>
  <si>
    <t>ITM_UNIT</t>
  </si>
  <si>
    <t>ITM_SH_ERPN</t>
  </si>
  <si>
    <t>ITM_CB_CPXRES</t>
  </si>
  <si>
    <t>ITM_CB_LEADING_ZERO</t>
  </si>
  <si>
    <t>ITM_op_a</t>
  </si>
  <si>
    <t>ITM_op_a2</t>
  </si>
  <si>
    <t>ITM_op_j</t>
  </si>
  <si>
    <t>ITM_BASE_HOME</t>
  </si>
  <si>
    <t>ITM_BASE_AHOME</t>
  </si>
  <si>
    <t>ITM_EE_D2Y</t>
  </si>
  <si>
    <t>ITM_EE_Y2D</t>
  </si>
  <si>
    <t>ITM_EE_A2S</t>
  </si>
  <si>
    <t>ITM_EE_S2A</t>
  </si>
  <si>
    <t>MNU_EE</t>
  </si>
  <si>
    <t>ITM_EE_EXP_TH</t>
  </si>
  <si>
    <t>ITM_EE_STO_Z</t>
  </si>
  <si>
    <t>ITM_EE_RCL_Z</t>
  </si>
  <si>
    <t>ITM_EE_STO_V</t>
  </si>
  <si>
    <t>ITM_EE_RCL_V</t>
  </si>
  <si>
    <t>ITM_EE_STO_I</t>
  </si>
  <si>
    <t>ITM_EE_RCL_I</t>
  </si>
  <si>
    <t>ITM_EE_STO_V_I</t>
  </si>
  <si>
    <t>ITM_EE_STO_IR</t>
  </si>
  <si>
    <t>ITM_EE_STO_V_Z</t>
  </si>
  <si>
    <t>ITM_EE_X2BAL</t>
  </si>
  <si>
    <t>KEY_COMPLEX</t>
  </si>
  <si>
    <t>ITM_HOMEx3T</t>
  </si>
  <si>
    <t>MNU_ASN</t>
  </si>
  <si>
    <t>KEY_fg</t>
  </si>
  <si>
    <t>ITM_USER_DEFAULTS</t>
  </si>
  <si>
    <t>ITM_USER_COMPLEX</t>
  </si>
  <si>
    <t>ITM_USER_SHIFTS</t>
  </si>
  <si>
    <t>ITM_USER_RESET</t>
  </si>
  <si>
    <t>ITM_U_KEY_USER</t>
  </si>
  <si>
    <t>MNU_INL_TST</t>
  </si>
  <si>
    <t>ITM_U_KEY_CC</t>
  </si>
  <si>
    <t>ITM_U_KEY_MM</t>
  </si>
  <si>
    <t>ITM_U_KEY_SIGMA</t>
  </si>
  <si>
    <t>ITM_U_KEY_PRGM</t>
  </si>
  <si>
    <t>ITM_U_KEY_ALPHA</t>
  </si>
  <si>
    <t>ITM_SH_NORM_E</t>
  </si>
  <si>
    <t>ITM_JM_ASN</t>
  </si>
  <si>
    <t>ITM_JM_SEEK</t>
  </si>
  <si>
    <t>MNU_ASN_N</t>
  </si>
  <si>
    <t>ITM_GET_NORM_E</t>
  </si>
  <si>
    <t>ITM_INP_DEF_43S</t>
  </si>
  <si>
    <t>ITM_FG_LINE</t>
  </si>
  <si>
    <t>ITM_INP_DEF_DP</t>
  </si>
  <si>
    <t>ITM_SH_INP_DEF</t>
  </si>
  <si>
    <t>ITM_INP_DEF_CPXDP</t>
  </si>
  <si>
    <t>ITM_G_DOUBLETAP</t>
  </si>
  <si>
    <t>ITM_INP_DEF_SI</t>
  </si>
  <si>
    <t>ITM_INP_DEF_LI</t>
  </si>
  <si>
    <t/>
  </si>
  <si>
    <t>"fg" STD_SPACE_3_PER_EM "LINE"</t>
  </si>
  <si>
    <t>"3V" STD_DIVIDE "3I"</t>
  </si>
  <si>
    <t>"3I" STD_CROSS "3Z"</t>
  </si>
  <si>
    <t>"3V" STD_DIVIDE "3Z"</t>
  </si>
  <si>
    <t>"_HOME"</t>
  </si>
  <si>
    <t>"_" STD_alpha "HOME"</t>
  </si>
  <si>
    <t>"Energy:"</t>
  </si>
  <si>
    <t>"Power:"</t>
  </si>
  <si>
    <t>"Area:"</t>
  </si>
  <si>
    <t>//JM TEXT &amp; point to function to add POLAR/RECT</t>
  </si>
  <si>
    <t>//SWAPPED ARROW DIRECTION &amp; JM TEXT &amp; point to function to add POLAR/RECT</t>
  </si>
  <si>
    <t>"Mass:"</t>
  </si>
  <si>
    <t>"Volume:"</t>
  </si>
  <si>
    <t>".ms"</t>
  </si>
  <si>
    <t>//JM DMS HMS</t>
  </si>
  <si>
    <t>ITM_ms</t>
  </si>
  <si>
    <t>"RMODE"</t>
  </si>
  <si>
    <t>"RMODE?"</t>
  </si>
  <si>
    <t>"MyM"</t>
  </si>
  <si>
    <t>//JM PRE UNIT</t>
  </si>
  <si>
    <t>ITM_SI_p</t>
  </si>
  <si>
    <t>ITM_SI_n</t>
  </si>
  <si>
    <t>ITM_SI_u</t>
  </si>
  <si>
    <t>ITM_SI_m</t>
  </si>
  <si>
    <t>ITM_SI_k</t>
  </si>
  <si>
    <t>ITM_SI_M</t>
  </si>
  <si>
    <t>STD_DOT "p"</t>
  </si>
  <si>
    <t>STD_DOT "n"</t>
  </si>
  <si>
    <t>STD_DOT STD_mu</t>
  </si>
  <si>
    <t>STD_DOT "m"</t>
  </si>
  <si>
    <t>STD_DOT "k"</t>
  </si>
  <si>
    <t>STD_DOT "M"</t>
  </si>
  <si>
    <t>"Dist:"</t>
  </si>
  <si>
    <t>//INLINE_TEST</t>
  </si>
  <si>
    <t>"Inl. Tst"</t>
  </si>
  <si>
    <t>"Test"</t>
  </si>
  <si>
    <t>"Get BS"</t>
  </si>
  <si>
    <t>"Set BS"</t>
  </si>
  <si>
    <t>ITM_TEST</t>
  </si>
  <si>
    <t>ITM_GET_TEST_BS</t>
  </si>
  <si>
    <t>ITM_SET_TEST_BS</t>
  </si>
  <si>
    <t>TM_REGISTER</t>
  </si>
  <si>
    <t>MNU_PRINT</t>
  </si>
  <si>
    <t>MNU_DSP</t>
  </si>
  <si>
    <t>MNU_SINTS</t>
  </si>
  <si>
    <t>MNU_LINTS</t>
  </si>
  <si>
    <t>ITM_PRINTERX</t>
  </si>
  <si>
    <t>MNU_SYSFL</t>
  </si>
  <si>
    <t>"PRINT"</t>
  </si>
  <si>
    <t>STD_alpha STD_BULLET</t>
  </si>
  <si>
    <t>"SYS.FL"</t>
  </si>
  <si>
    <t>USER_ALPHA</t>
  </si>
  <si>
    <t>ITM_USER_ALPHA</t>
  </si>
  <si>
    <t>"U" STD_SIGMA STD_DOT STD_alpha</t>
  </si>
  <si>
    <t>USER_GSHFT</t>
  </si>
  <si>
    <t>ITM_USER_GSHFT</t>
  </si>
  <si>
    <t>"U" STD_SIGMA STD_DOT "G" STD_DOT "SH"</t>
  </si>
  <si>
    <t>MNU_CONST</t>
  </si>
  <si>
    <t>ITM_CNST</t>
  </si>
  <si>
    <t>//JM Keeps the same. Don't havce space for more on kjeyplate</t>
  </si>
  <si>
    <t>"DEMO1"</t>
  </si>
  <si>
    <t>"DEMO2"</t>
  </si>
  <si>
    <t>"DEMO3"</t>
  </si>
  <si>
    <t>"DEMO4"</t>
  </si>
  <si>
    <t>"DEMO5"</t>
  </si>
  <si>
    <t>"DEMO6"</t>
  </si>
  <si>
    <t>ITM_DEMO1</t>
  </si>
  <si>
    <t>ITM_DEMO2</t>
  </si>
  <si>
    <t>ITM_DEMO3</t>
  </si>
  <si>
    <t>ITM_DEMO4</t>
  </si>
  <si>
    <t>ITM_DEMO5</t>
  </si>
  <si>
    <t>ITM_DEMO6</t>
  </si>
  <si>
    <t>//JM VECTOR MODE</t>
  </si>
  <si>
    <t>ITM_VECT</t>
  </si>
  <si>
    <t>"SNAP"</t>
  </si>
  <si>
    <t>STD_PRINTER "ALLr"</t>
  </si>
  <si>
    <t>ITM_P_ALLREGS</t>
  </si>
  <si>
    <t>STD_DOT "f"</t>
  </si>
  <si>
    <t>STD_DOT "G"</t>
  </si>
  <si>
    <t>STD_DOT "T"</t>
  </si>
  <si>
    <t>ITM_SI_f</t>
  </si>
  <si>
    <t>ITM_SI_G</t>
  </si>
  <si>
    <t>ITM_SI_T</t>
  </si>
  <si>
    <t>"KEYS"</t>
  </si>
  <si>
    <t>ITM_USER_CC</t>
  </si>
  <si>
    <t>ITM_USER_MYM</t>
  </si>
  <si>
    <t>USER_CC</t>
  </si>
  <si>
    <t>USER_MYM</t>
  </si>
  <si>
    <t>"U" STD_SIGMA STD_DOT "CC"</t>
  </si>
  <si>
    <t>"U" STD_SIGMA STD_DOT "MYM"</t>
  </si>
  <si>
    <t>"FLGS"</t>
  </si>
  <si>
    <t>ITM_USER_PRGM</t>
  </si>
  <si>
    <t>ITM_USER_USER</t>
  </si>
  <si>
    <t>USER_PRGM</t>
  </si>
  <si>
    <t>USER_USER</t>
  </si>
  <si>
    <t>"U" STD_SIGMA STD_DOT "PRGM"</t>
  </si>
  <si>
    <t>"U" STD_SIGMA STD_DOT "USER"</t>
  </si>
  <si>
    <t>USER_SIGMAPLUS</t>
  </si>
  <si>
    <t>ITM_USER_SIGMAPLUS</t>
  </si>
  <si>
    <t>"RANGE"</t>
  </si>
  <si>
    <t>"RANGE?"</t>
  </si>
  <si>
    <t>ITM_RANGE</t>
  </si>
  <si>
    <t>ITM_GETRANGE</t>
  </si>
  <si>
    <t>"U" STD_SIGMA STD_DOT STD_SIGMA "+"</t>
  </si>
  <si>
    <t>ITM_LISTXY</t>
  </si>
  <si>
    <t>"LISTXY"</t>
  </si>
  <si>
    <t>"H-MIRROR"</t>
  </si>
  <si>
    <t>"SUMRY"</t>
  </si>
  <si>
    <t>"FIXED"</t>
  </si>
  <si>
    <t>"H-FIXED"</t>
  </si>
  <si>
    <t>"REPLCA"</t>
  </si>
  <si>
    <t>//JMHOME</t>
  </si>
  <si>
    <t>ITM_H_FIXED</t>
  </si>
  <si>
    <t>ITM_H_REPLCA</t>
  </si>
  <si>
    <t>"H-SUMMARY"</t>
  </si>
  <si>
    <t>ITM_H_SUMRY</t>
  </si>
  <si>
    <t>JC_H_SUM</t>
  </si>
  <si>
    <t>JC_H_MIR</t>
  </si>
  <si>
    <t>JC_H_FIX</t>
  </si>
  <si>
    <t>"Binom" STD_GAUSS_BLACK_L STD_GAUSS_WHITE_R</t>
  </si>
  <si>
    <t>"Binom" STD_GAUSS_WHITE_L STD_GAUSS_BLACK_R</t>
  </si>
  <si>
    <t>"Cauch" STD_GAUSS_BLACK_L STD_GAUSS_WHITE_R</t>
  </si>
  <si>
    <t>"Cauch" STD_GAUSS_WHITE_L STD_GAUSS_BLACK_R</t>
  </si>
  <si>
    <t>"Expon" STD_GAUSS_BLACK_L STD_GAUSS_WHITE_R</t>
  </si>
  <si>
    <t>"Expon" STD_GAUSS_WHITE_L STD_GAUSS_BLACK_R</t>
  </si>
  <si>
    <t>"F" STD_GAUSS_BLACK_L STD_GAUSS_WHITE_R "(x)"</t>
  </si>
  <si>
    <t>"F" STD_GAUSS_WHITE_L STD_GAUSS_BLACK_R "(x)"</t>
  </si>
  <si>
    <t>"Geom" STD_GAUSS_BLACK_L STD_GAUSS_WHITE_R</t>
  </si>
  <si>
    <t>"Geom" STD_GAUSS_WHITE_L STD_GAUSS_BLACK_R</t>
  </si>
  <si>
    <t>"Hyper" STD_GAUSS_BLACK_L STD_GAUSS_WHITE_R</t>
  </si>
  <si>
    <t>"Hyper" STD_GAUSS_WHITE_L STD_GAUSS_BLACK_R</t>
  </si>
  <si>
    <t>"Logis" STD_GAUSS_BLACK_L STD_GAUSS_WHITE_R</t>
  </si>
  <si>
    <t>"Logis" STD_GAUSS_WHITE_L STD_GAUSS_BLACK_R</t>
  </si>
  <si>
    <t>"NBin" STD_GAUSS_BLACK_L STD_GAUSS_WHITE_R</t>
  </si>
  <si>
    <t>"NBin" STD_GAUSS_WHITE_L STD_GAUSS_BLACK_R</t>
  </si>
  <si>
    <t>"Norml" STD_GAUSS_BLACK_L STD_GAUSS_WHITE_R</t>
  </si>
  <si>
    <t>"Norml" STD_GAUSS_WHITE_L STD_GAUSS_BLACK_R</t>
  </si>
  <si>
    <t>"Poiss" STD_GAUSS_BLACK_L STD_GAUSS_WHITE_R</t>
  </si>
  <si>
    <t>"Poiss" STD_GAUSS_WHITE_L STD_GAUSS_BLACK_R</t>
  </si>
  <si>
    <t>"Weibl" STD_GAUSS_BLACK_L STD_GAUSS_WHITE_R</t>
  </si>
  <si>
    <t>"Weibl" STD_GAUSS_WHITE_L STD_GAUSS_BLACK_R</t>
  </si>
  <si>
    <t>"t" STD_GAUSS_BLACK_L STD_GAUSS_WHITE_R "(x)"</t>
  </si>
  <si>
    <t>"t" STD_GAUSS_WHITE_L STD_GAUSS_BLACK_R "(x)"</t>
  </si>
  <si>
    <t>"VAR"</t>
  </si>
  <si>
    <t>"TamFlag"</t>
  </si>
  <si>
    <t>MNU_VAR</t>
  </si>
  <si>
    <t>MNU_TAMFLAG</t>
  </si>
  <si>
    <t>"BASE"</t>
  </si>
  <si>
    <t>STD_chi STD_SUP_2 STD_GAUSS_BLACK_L STD_GAUSS_WHITE_R "(x)"</t>
  </si>
  <si>
    <t>STD_chi STD_SUP_2 STD_GAUSS_WHITE_L STD_GAUSS_BLACK_R "(x)"</t>
  </si>
  <si>
    <t>"UP"</t>
  </si>
  <si>
    <t>"DOWN"</t>
  </si>
  <si>
    <t>"BKSPC"</t>
  </si>
  <si>
    <t>"LgNrm" STD_GAUSS_BLACK_L STD_GAUSS_WHITE_R</t>
  </si>
  <si>
    <t>"LgNrm" STD_GAUSS_WHITE_L STD_GAUSS_BLACK_R</t>
  </si>
  <si>
    <t>"UNDO"</t>
  </si>
  <si>
    <t>//TEMPORARY SHOW OLD</t>
  </si>
  <si>
    <t>STD_chi STD_SUP_2 STD_SUB_p "(x)"</t>
  </si>
  <si>
    <t>"BST"</t>
  </si>
  <si>
    <t>"SST"</t>
  </si>
  <si>
    <t>"AIM"</t>
  </si>
  <si>
    <t>ITM_PGMTST</t>
  </si>
  <si>
    <t>ITM_toPOL2</t>
  </si>
  <si>
    <t>ITM_toREC2</t>
  </si>
  <si>
    <t>ITM_RI</t>
  </si>
  <si>
    <t>STD_RIGHT_ARROW "I"</t>
  </si>
  <si>
    <t>TM_FLAGW</t>
  </si>
  <si>
    <t>"a b/c"</t>
  </si>
  <si>
    <t>TM_FLAGR</t>
  </si>
  <si>
    <t>FLAG_USER</t>
  </si>
  <si>
    <t>FLAG_OVERFLOW</t>
  </si>
  <si>
    <t>FLAG_alphaCAP</t>
  </si>
  <si>
    <t>FLAG_TDM24</t>
  </si>
  <si>
    <t>FLAG_YMD</t>
  </si>
  <si>
    <t>FLAG_DMY</t>
  </si>
  <si>
    <t>FLAG_MDY</t>
  </si>
  <si>
    <t>FLAG_CPXRES</t>
  </si>
  <si>
    <t>FLAG_CPXj</t>
  </si>
  <si>
    <t>FLAG_FRACT</t>
  </si>
  <si>
    <t>FLAG_PROPFR</t>
  </si>
  <si>
    <t>FLAG_DENANY</t>
  </si>
  <si>
    <t>FLAG_DENFIX</t>
  </si>
  <si>
    <t>FLAG_CARRY</t>
  </si>
  <si>
    <t>FLAG_LEAD0</t>
  </si>
  <si>
    <t>FLAG_ALPHA</t>
  </si>
  <si>
    <t>FLAG_RUNTIM</t>
  </si>
  <si>
    <t>FLAG_RUNIO</t>
  </si>
  <si>
    <t>FLAG_PRINT</t>
  </si>
  <si>
    <t>FLAG_TRACE</t>
  </si>
  <si>
    <t>FLAG_LOWBAT</t>
  </si>
  <si>
    <t>FLAG_SLOW</t>
  </si>
  <si>
    <t>FLAG_SPCRES</t>
  </si>
  <si>
    <t>FLAG_SSIZE8</t>
  </si>
  <si>
    <t>FLAG_QUIET</t>
  </si>
  <si>
    <t>FLAG_DECIMP</t>
  </si>
  <si>
    <t>FLAG_MULTx</t>
  </si>
  <si>
    <t>FLAG_GROW</t>
  </si>
  <si>
    <t>FLAG_AUTOFF</t>
  </si>
  <si>
    <t>FLAG_AUTXEQ</t>
  </si>
  <si>
    <t>FLAG_PRTACT</t>
  </si>
  <si>
    <t>FLAG_NUMIN</t>
  </si>
  <si>
    <t>FLAG_ALPIN</t>
  </si>
  <si>
    <t>FLAG_ASLIFT</t>
  </si>
  <si>
    <t>FLAG_IGN1ER</t>
  </si>
  <si>
    <t>FLAG_INTING</t>
  </si>
  <si>
    <t>FLAG_SOLVING</t>
  </si>
  <si>
    <t>FLAG_VMDISP</t>
  </si>
  <si>
    <t>CAT_SYFL</t>
  </si>
  <si>
    <t>"TDM24"</t>
  </si>
  <si>
    <t>"YMD"</t>
  </si>
  <si>
    <t>"DMY"</t>
  </si>
  <si>
    <t>"MDY"</t>
  </si>
  <si>
    <t>"FRACT"</t>
  </si>
  <si>
    <t>"PROPFR"</t>
  </si>
  <si>
    <t>"CARRY"</t>
  </si>
  <si>
    <t>"OVERFL"</t>
  </si>
  <si>
    <t>"LEAD.0"</t>
  </si>
  <si>
    <t>"RUNTIM"</t>
  </si>
  <si>
    <t>"RUNIO"</t>
  </si>
  <si>
    <t>"TRACE"</t>
  </si>
  <si>
    <t>"LOWBAT"</t>
  </si>
  <si>
    <t>"SPCRES"</t>
  </si>
  <si>
    <t>"DECIM."</t>
  </si>
  <si>
    <t>"AUTOFF"</t>
  </si>
  <si>
    <t>"AUTXEQ"</t>
  </si>
  <si>
    <t>"PRTACT"</t>
  </si>
  <si>
    <t>"NUM.IN"</t>
  </si>
  <si>
    <t>"ALP.IN"</t>
  </si>
  <si>
    <t>"ASLIFT"</t>
  </si>
  <si>
    <t>"IGN1ER"</t>
  </si>
  <si>
    <t>"INTING"</t>
  </si>
  <si>
    <t>"SOLVING"</t>
  </si>
  <si>
    <t>"VMDISP"</t>
  </si>
  <si>
    <t>STD_alpha "CAP"</t>
  </si>
  <si>
    <t>SFL_TDM24</t>
  </si>
  <si>
    <t>SFL_YMD</t>
  </si>
  <si>
    <t>SFL_DMY</t>
  </si>
  <si>
    <t>SFL_MDY</t>
  </si>
  <si>
    <t>SFL_CPXRES</t>
  </si>
  <si>
    <t>SFL_CPXj</t>
  </si>
  <si>
    <t>SFL_FRACT</t>
  </si>
  <si>
    <t>SFL_PROPFR</t>
  </si>
  <si>
    <t>SFL_DENANY</t>
  </si>
  <si>
    <t>SFL_DENFIX</t>
  </si>
  <si>
    <t>SFL_CARRY</t>
  </si>
  <si>
    <t>SFL_OVERFL</t>
  </si>
  <si>
    <t>SFL_LEAD0</t>
  </si>
  <si>
    <t>SFL_ALPHA</t>
  </si>
  <si>
    <t>SFL_alphaCAP</t>
  </si>
  <si>
    <t>SFL_RUNTIM</t>
  </si>
  <si>
    <t>SFL_RUNIO</t>
  </si>
  <si>
    <t>SFL_PRINT</t>
  </si>
  <si>
    <t>SFL_TRACE</t>
  </si>
  <si>
    <t>SFL_USER</t>
  </si>
  <si>
    <t>SFL_LOWBAT</t>
  </si>
  <si>
    <t>SFL_SLOW</t>
  </si>
  <si>
    <t>SFL_SPCRES</t>
  </si>
  <si>
    <t>SFL_SSIZE8</t>
  </si>
  <si>
    <t>SFL_QUIET</t>
  </si>
  <si>
    <t>SFL_DECIMP</t>
  </si>
  <si>
    <t>SFL_MULTx</t>
  </si>
  <si>
    <t>SFL_GROW</t>
  </si>
  <si>
    <t>SFL_AUTOFF</t>
  </si>
  <si>
    <t>SFL_AUTXEQ</t>
  </si>
  <si>
    <t>SFL_PRTACT</t>
  </si>
  <si>
    <t>SFL_NUMIN</t>
  </si>
  <si>
    <t>SFL_ALPIN</t>
  </si>
  <si>
    <t>SFL_ASLIFT</t>
  </si>
  <si>
    <t>SFL_IGN1ER</t>
  </si>
  <si>
    <t>SFL_INTING</t>
  </si>
  <si>
    <t>SFL_SOLVING</t>
  </si>
  <si>
    <t>SFL_VMDISP</t>
  </si>
  <si>
    <t>//JM Replacements</t>
  </si>
  <si>
    <t>ITM_TGLFRT</t>
  </si>
  <si>
    <t>CU_I</t>
  </si>
  <si>
    <t>CU_J</t>
  </si>
  <si>
    <t>"CPXi"</t>
  </si>
  <si>
    <t>ITM_CPXI</t>
  </si>
  <si>
    <t>ITM_CPXJ</t>
  </si>
  <si>
    <t>PS_CROSS</t>
  </si>
  <si>
    <t>ITM_MULTCR</t>
  </si>
  <si>
    <t>PS_DOT</t>
  </si>
  <si>
    <t>"MULT" STD_DOT</t>
  </si>
  <si>
    <t>ITM_MULTDOT</t>
  </si>
  <si>
    <t>SS_4</t>
  </si>
  <si>
    <t>"SSIZE4"</t>
  </si>
  <si>
    <t>ITM_SSIZE4</t>
  </si>
  <si>
    <t>SS_8</t>
  </si>
  <si>
    <t>ITM_SSIZE8</t>
  </si>
  <si>
    <t>CAT_AINT</t>
  </si>
  <si>
    <t>CAT_aint</t>
  </si>
  <si>
    <t>MNU_REGIST</t>
  </si>
  <si>
    <t>"REGIST"</t>
  </si>
  <si>
    <t>CAT_REGS</t>
  </si>
  <si>
    <t>FLAG_POLAR</t>
  </si>
  <si>
    <t>FLAG_ALLENG</t>
  </si>
  <si>
    <t>"ALLENG"</t>
  </si>
  <si>
    <t>SFL_POLAR</t>
  </si>
  <si>
    <t>SFL_ALLENG</t>
  </si>
  <si>
    <t>MNU_XEQ</t>
  </si>
  <si>
    <t>//JM EXEC</t>
  </si>
  <si>
    <t>ITM_FLGSV</t>
  </si>
  <si>
    <t>"STATUS"</t>
  </si>
  <si>
    <t>RX_COMMA</t>
  </si>
  <si>
    <t>RX_PERIOD</t>
  </si>
  <si>
    <t>DO_SCI</t>
  </si>
  <si>
    <t>DO_ENG</t>
  </si>
  <si>
    <t>"SCIOVR"</t>
  </si>
  <si>
    <t>"ENGOVR"</t>
  </si>
  <si>
    <t>ITM_SCIOVR</t>
  </si>
  <si>
    <t>ITM_ENGOVR</t>
  </si>
  <si>
    <t>"RNG"</t>
  </si>
  <si>
    <t>ITM_RNG</t>
  </si>
  <si>
    <t>JC_BSR</t>
  </si>
  <si>
    <t>ITM_CFG</t>
  </si>
  <si>
    <t>ITM_CB_SPCRES</t>
  </si>
  <si>
    <t>//J=V43</t>
  </si>
  <si>
    <t>ITM_USER_V43</t>
  </si>
  <si>
    <t>ITM_USER_V43MIN</t>
  </si>
  <si>
    <t>USER_SHIFTS2</t>
  </si>
  <si>
    <t>ITM_USER_SHIFTS2</t>
  </si>
  <si>
    <t>USER_V43</t>
  </si>
  <si>
    <t>ITM_USER_HOME</t>
  </si>
  <si>
    <t>USER_HOME</t>
  </si>
  <si>
    <t>"U" STD_SIGMA STD_DOT "HOME"</t>
  </si>
  <si>
    <t>"LT SHFT"</t>
  </si>
  <si>
    <t>"V43 LT"</t>
  </si>
  <si>
    <t>"V43 RT"</t>
  </si>
  <si>
    <t>USER_V43LT</t>
  </si>
  <si>
    <t>USER_43S</t>
  </si>
  <si>
    <t>"WP43S"</t>
  </si>
  <si>
    <t>ITM_USER_WP43S</t>
  </si>
  <si>
    <t>"C43 ALT"</t>
  </si>
  <si>
    <t>MNU_TAMSHUFFLE</t>
  </si>
  <si>
    <t>"TamShuffle"</t>
  </si>
  <si>
    <t>TM_SHUFFLE</t>
  </si>
  <si>
    <t>ITM_LBFFTtoNM</t>
  </si>
  <si>
    <t>ITM_LBFFTtoNMb</t>
  </si>
  <si>
    <t>ITM_NMtoLBFFT</t>
  </si>
  <si>
    <t>ITM_NMtoLBFFTb</t>
  </si>
  <si>
    <t>STD_RIGHT_ARROW " Nm"</t>
  </si>
  <si>
    <t>"Nm " STD_RIGHT_ARROW</t>
  </si>
  <si>
    <t>LM_ALL</t>
  </si>
  <si>
    <t>LM_PROGRAMS</t>
  </si>
  <si>
    <t>LM_REGISTERS</t>
  </si>
  <si>
    <t>LM_SYSTEM_STATE</t>
  </si>
  <si>
    <t>LM_SUMS</t>
  </si>
  <si>
    <t>JC_LARGELI</t>
  </si>
  <si>
    <t>"LARGELI"</t>
  </si>
  <si>
    <t>ITM_LARGELI</t>
  </si>
  <si>
    <t>"LRG_LI"</t>
  </si>
  <si>
    <t>"BestF?"</t>
  </si>
  <si>
    <t>"s(a)"</t>
  </si>
  <si>
    <t>"LOG" STD_SUB_1 STD_SUB_0</t>
  </si>
  <si>
    <t>ITM_BESTFQ</t>
  </si>
  <si>
    <t>ITM_SA</t>
  </si>
  <si>
    <t>"lbft" STD_RIGHT_SHORT_ARROW "Nm"</t>
  </si>
  <si>
    <t>"Nm" STD_RIGHT_SHORT_ARROW "lbft"</t>
  </si>
  <si>
    <t>ITM_SIM_EQ</t>
  </si>
  <si>
    <t>"mmH" STD_RIGHT_SHORT_ARROW "Pa"</t>
  </si>
  <si>
    <t>"Pa" STD_RIGHT_SHORT_ARROW "mmH"</t>
  </si>
  <si>
    <t>"SIM_EQ"</t>
  </si>
  <si>
    <t>ITM_MMHGtoPA</t>
  </si>
  <si>
    <t>ITM_MMHGtoPAb</t>
  </si>
  <si>
    <t>MNU_SIMQ</t>
  </si>
  <si>
    <t>MNU_M_EDIT</t>
  </si>
  <si>
    <t>ITM_M_EDIN</t>
  </si>
  <si>
    <t>ITM_PAtoMMHG</t>
  </si>
  <si>
    <t>ITM_M_RR</t>
  </si>
  <si>
    <t>ITM_PAtoMMHGb</t>
  </si>
  <si>
    <t>USER_DM42</t>
  </si>
  <si>
    <t>"DM42"</t>
  </si>
  <si>
    <t>ITM_USER_DM42</t>
  </si>
  <si>
    <t>MNU_ASN_U</t>
  </si>
  <si>
    <t>STD_SIGMA "+NRM"</t>
  </si>
  <si>
    <t>STD_SIGMA "+U&amp;N"</t>
  </si>
  <si>
    <t>"XEQM01"</t>
  </si>
  <si>
    <t>ITM_X_P1</t>
  </si>
  <si>
    <t>ITM_X_P2</t>
  </si>
  <si>
    <t>"XEQM02"</t>
  </si>
  <si>
    <t>ITM_X_P3</t>
  </si>
  <si>
    <t>ITM_X_P4</t>
  </si>
  <si>
    <t>ITM_X_P5</t>
  </si>
  <si>
    <t>ITM_X_P6</t>
  </si>
  <si>
    <t>ITM_X_f1</t>
  </si>
  <si>
    <t>ITM_X_f2</t>
  </si>
  <si>
    <t>ITM_X_f3</t>
  </si>
  <si>
    <t>ITM_X_f4</t>
  </si>
  <si>
    <t>ITM_X_f5</t>
  </si>
  <si>
    <t>ITM_X_f6</t>
  </si>
  <si>
    <t>ITM_X_g1</t>
  </si>
  <si>
    <t>ITM_X_g2</t>
  </si>
  <si>
    <t>ITM_X_g3</t>
  </si>
  <si>
    <t>ITM_X_g4</t>
  </si>
  <si>
    <t>ITM_X_g5</t>
  </si>
  <si>
    <t>ITM_X_g6</t>
  </si>
  <si>
    <t>"XEQM03"</t>
  </si>
  <si>
    <t>"XEQM04"</t>
  </si>
  <si>
    <t>"XEQM05"</t>
  </si>
  <si>
    <t>"XEQM06"</t>
  </si>
  <si>
    <t>"XEQM07"</t>
  </si>
  <si>
    <t>"XEQM08"</t>
  </si>
  <si>
    <t>"XEQM09"</t>
  </si>
  <si>
    <t>"XEQM10"</t>
  </si>
  <si>
    <t>"XEQM11"</t>
  </si>
  <si>
    <t>"XEQM12"</t>
  </si>
  <si>
    <t>"XEQM13"</t>
  </si>
  <si>
    <t>"XEQM14"</t>
  </si>
  <si>
    <t>"XEQM15"</t>
  </si>
  <si>
    <t>"XEQM16"</t>
  </si>
  <si>
    <t>"XEQM17"</t>
  </si>
  <si>
    <t>"XEQM18"</t>
  </si>
  <si>
    <t>LM_NAMED_VARIABLES</t>
  </si>
  <si>
    <t>"LOADV"</t>
  </si>
  <si>
    <t>ITM_LOADV</t>
  </si>
  <si>
    <t>ITM_ROUNDI2</t>
  </si>
  <si>
    <t>ITM_ROUND2</t>
  </si>
  <si>
    <t>"x" STD_SUB_m STD_SUB_a STD_SUB_x</t>
  </si>
  <si>
    <t>"x" STD_SUB_m STD_SUB_i STD_SUB_n</t>
  </si>
  <si>
    <t>ITM_XMAX</t>
  </si>
  <si>
    <t>ITM_XMIN</t>
  </si>
  <si>
    <t>XRTY</t>
  </si>
  <si>
    <t>NO</t>
  </si>
  <si>
    <t>SQRT</t>
  </si>
  <si>
    <t>PARL</t>
  </si>
  <si>
    <t>ABS</t>
  </si>
  <si>
    <t>ARG</t>
  </si>
  <si>
    <t>D&gt;Y</t>
  </si>
  <si>
    <t>Y&gt;D</t>
  </si>
  <si>
    <t>YES</t>
  </si>
  <si>
    <t>SUM+</t>
  </si>
  <si>
    <t>X_MEAN</t>
  </si>
  <si>
    <t>X_GEO</t>
  </si>
  <si>
    <t>X_HARM</t>
  </si>
  <si>
    <t>X_RMS</t>
  </si>
  <si>
    <t>CNST</t>
  </si>
  <si>
    <t>DUP</t>
  </si>
  <si>
    <t>3Ix3Z</t>
  </si>
  <si>
    <t>*</t>
  </si>
  <si>
    <t>TEXT NAME</t>
  </si>
  <si>
    <t>Number</t>
  </si>
  <si>
    <t>INDEX OF ITEMS IOI ReM p17</t>
  </si>
  <si>
    <t>USER_C43</t>
  </si>
  <si>
    <t>"C43"</t>
  </si>
  <si>
    <t>//J=C43</t>
  </si>
  <si>
    <t>ITM_USER_C43</t>
  </si>
  <si>
    <t>ITM_eRPN_ON</t>
  </si>
  <si>
    <t>ITM_eRPN_OFF</t>
  </si>
  <si>
    <t>"RPN"</t>
  </si>
  <si>
    <t>ITM_T_LEFT_ARROW</t>
  </si>
  <si>
    <t>ITM_T_RIGHT_ARROW</t>
  </si>
  <si>
    <t>"T.EDIT"</t>
  </si>
  <si>
    <t>MNU_T_EDIT</t>
  </si>
  <si>
    <t>JC_ITM_TST</t>
  </si>
  <si>
    <t>ITM_XSAVE</t>
  </si>
  <si>
    <t>ITM_XLOAD</t>
  </si>
  <si>
    <t>"X.SAVE"</t>
  </si>
  <si>
    <t>"X.LOAD"</t>
  </si>
  <si>
    <t>"HEAP"</t>
  </si>
  <si>
    <t>ITM_SYS_FREE_RAM</t>
  </si>
  <si>
    <t>"X.EDIT"</t>
  </si>
  <si>
    <t>"X.XEQ"</t>
  </si>
  <si>
    <t>ITM_XEDIT</t>
  </si>
  <si>
    <t>ITM_XXEQ</t>
  </si>
  <si>
    <t>"XXEQ"</t>
  </si>
  <si>
    <t>MNU_XXEQ</t>
  </si>
  <si>
    <t>"XEQM"</t>
  </si>
  <si>
    <t>"X.NEW"</t>
  </si>
  <si>
    <t>ITM_XNEW</t>
  </si>
  <si>
    <t>ITM_T_LLEFT_ARROW</t>
  </si>
  <si>
    <t>ITM_T_RRIGHT_ARROW</t>
  </si>
  <si>
    <t>STD_LEFT_ARROW STD_LEFT_ARROW</t>
  </si>
  <si>
    <t>STD_RIGHT_ARROW STD_RIGHT_ARROW</t>
  </si>
  <si>
    <t>"MAGN.X"</t>
  </si>
  <si>
    <t>"MAGN.Y"</t>
  </si>
  <si>
    <t>ITM_EXTX</t>
  </si>
  <si>
    <t>ITM_EXTY</t>
  </si>
  <si>
    <t>CATALOG NAME</t>
  </si>
  <si>
    <t>FLAG_USB</t>
  </si>
  <si>
    <t>"USB"</t>
  </si>
  <si>
    <t>SFL_USB</t>
  </si>
  <si>
    <t>ITM_DEG2</t>
  </si>
  <si>
    <t>ITM_MULPI2</t>
  </si>
  <si>
    <t>ITM_DMS2</t>
  </si>
  <si>
    <t>ITM_RAD2</t>
  </si>
  <si>
    <t>ITM_HMS2</t>
  </si>
  <si>
    <t>ITM_GRAD2</t>
  </si>
  <si>
    <t>"BIN"</t>
  </si>
  <si>
    <t>"OCT"</t>
  </si>
  <si>
    <t>STD_RIGHT_ARROW "POL" STD_SUB_o</t>
  </si>
  <si>
    <t>STD_RIGHT_ARROW "REC" STD_SUB_o</t>
  </si>
  <si>
    <t>STD_RIGHT_ARROW "P" STD_SUB_o</t>
  </si>
  <si>
    <t>"R" STD_LEFT_ARROW STD_SUB_o</t>
  </si>
  <si>
    <t>Category</t>
  </si>
  <si>
    <t>Trig</t>
  </si>
  <si>
    <t>Math</t>
  </si>
  <si>
    <t>Logic</t>
  </si>
  <si>
    <t>Constant</t>
  </si>
  <si>
    <t>Clear</t>
  </si>
  <si>
    <t>Complex</t>
  </si>
  <si>
    <t>Stat</t>
  </si>
  <si>
    <t>Elec</t>
  </si>
  <si>
    <t>STD_RIGHT_DOUBLE_ANGLE "DEG"</t>
  </si>
  <si>
    <t>STD_RIGHT_DOUBLE_ANGLE "D.MS"</t>
  </si>
  <si>
    <t>STD_RIGHT_DOUBLE_ANGLE "GRAD"</t>
  </si>
  <si>
    <t>STD_RIGHT_DOUBLE_ANGLE "MUL" STD_pi</t>
  </si>
  <si>
    <t>STD_RIGHT_DOUBLE_ANGLE "RAD"</t>
  </si>
  <si>
    <t>STD_RIGHT_DOUBLE_ANGLE "H.MS"</t>
  </si>
  <si>
    <t>STD_RIGHT_DOUBLE_ANGLE "h.ms"</t>
  </si>
  <si>
    <t>STD_RIGHT_DOUBLE_ANGLE "d.ms"</t>
  </si>
  <si>
    <t>&gt;&gt;DEG</t>
  </si>
  <si>
    <t>&gt;&gt;D.MS</t>
  </si>
  <si>
    <t>&gt;&gt;GRAD</t>
  </si>
  <si>
    <t>&gt;&gt;RAD</t>
  </si>
  <si>
    <t>&gt;&gt;H.MS</t>
  </si>
  <si>
    <t>&gt;&gt;MULPI</t>
  </si>
  <si>
    <t>XXEQ</t>
  </si>
  <si>
    <t>CONF</t>
  </si>
  <si>
    <t>DISP</t>
  </si>
  <si>
    <t>STACK</t>
  </si>
  <si>
    <t>ELEC</t>
  </si>
  <si>
    <t>FIN</t>
  </si>
  <si>
    <t>STAT</t>
  </si>
  <si>
    <t>math</t>
  </si>
  <si>
    <t>INFO</t>
  </si>
  <si>
    <t>"DUMPMNU"</t>
  </si>
  <si>
    <t>ITM_DMPMNU</t>
  </si>
  <si>
    <t>INT</t>
  </si>
  <si>
    <t>MENU</t>
  </si>
  <si>
    <t>ITM_HASH_JM</t>
  </si>
  <si>
    <t>"MODE#"</t>
  </si>
  <si>
    <t>CF_ORTHOGONAL_FITTING</t>
  </si>
  <si>
    <t>CF_GAUSS_FITTING</t>
  </si>
  <si>
    <t>CF_CAUCHY_FITTING</t>
  </si>
  <si>
    <t>CF_PARABOLIC_FITTING</t>
  </si>
  <si>
    <t>CF_HYPERBOLIC_FITTING</t>
  </si>
  <si>
    <t>CF_ROOT_FITTING</t>
  </si>
  <si>
    <t>// Items from 1 to 127 are 1 byte OP codes</t>
  </si>
  <si>
    <t>// Items from 128 to ... are 2 byte OP codes</t>
  </si>
  <si>
    <t>// Constants</t>
  </si>
  <si>
    <t>// Conversions</t>
  </si>
  <si>
    <t>// System flags</t>
  </si>
  <si>
    <t>// Statistical sums</t>
  </si>
  <si>
    <t>// Bufferized items</t>
  </si>
  <si>
    <t xml:space="preserve"> // ITM_NULL</t>
  </si>
  <si>
    <t xml:space="preserve"> // order!</t>
  </si>
  <si>
    <t>// Reserved variables</t>
  </si>
  <si>
    <t>// Probability distributions</t>
  </si>
  <si>
    <t>// Curve fitting</t>
  </si>
  <si>
    <t>// Menus</t>
  </si>
  <si>
    <t>ALPHA</t>
  </si>
  <si>
    <t>FN SH_INT</t>
  </si>
  <si>
    <t>CUSTOM TEMP</t>
  </si>
  <si>
    <t>SYSFL</t>
  </si>
  <si>
    <t>KEYS</t>
  </si>
  <si>
    <t>SYS</t>
  </si>
  <si>
    <t>INLINE</t>
  </si>
  <si>
    <t>KEYSUSER</t>
  </si>
  <si>
    <t>C43</t>
  </si>
  <si>
    <t>INP</t>
  </si>
  <si>
    <t>GRF</t>
  </si>
  <si>
    <t>C43 PRE</t>
  </si>
  <si>
    <t>Manual YES/NO</t>
  </si>
  <si>
    <t>Text Override</t>
  </si>
  <si>
    <t>CUBRT</t>
  </si>
  <si>
    <t>&gt;BIN</t>
  </si>
  <si>
    <t>&gt;OCT</t>
  </si>
  <si>
    <t>&gt;DEC</t>
  </si>
  <si>
    <t>&gt;HEX</t>
  </si>
  <si>
    <t>TEXT</t>
  </si>
  <si>
    <t>EXP</t>
  </si>
  <si>
    <t>//JM SHOI</t>
  </si>
  <si>
    <t>ITM_FB01</t>
  </si>
  <si>
    <t>SHOI</t>
  </si>
  <si>
    <t>ITM_FB02</t>
  </si>
  <si>
    <t>ITM_FB03</t>
  </si>
  <si>
    <t>ITM_FB04</t>
  </si>
  <si>
    <t>ITM_FB05</t>
  </si>
  <si>
    <t>ITM_FB06</t>
  </si>
  <si>
    <t>ITM_FB07</t>
  </si>
  <si>
    <t>ITM_FB08</t>
  </si>
  <si>
    <t>ITM_FB09</t>
  </si>
  <si>
    <t>ITM_FB10</t>
  </si>
  <si>
    <t>ITM_FB11</t>
  </si>
  <si>
    <t>ITM_FB12</t>
  </si>
  <si>
    <t>ITM_FB13</t>
  </si>
  <si>
    <t>ITM_FB14</t>
  </si>
  <si>
    <t>ITM_FB15</t>
  </si>
  <si>
    <t>ITM_FB16</t>
  </si>
  <si>
    <t>ITM_FB17</t>
  </si>
  <si>
    <t>ITM_FB18</t>
  </si>
  <si>
    <t>ITM_FB19</t>
  </si>
  <si>
    <t>ITM_FB20</t>
  </si>
  <si>
    <t>ITM_FB21</t>
  </si>
  <si>
    <t>ITM_FB22</t>
  </si>
  <si>
    <t>ITM_FB23</t>
  </si>
  <si>
    <t>ITM_FB24</t>
  </si>
  <si>
    <t>ITM_FB25</t>
  </si>
  <si>
    <t>ITM_FB26</t>
  </si>
  <si>
    <t>ITM_FB27</t>
  </si>
  <si>
    <t>ITM_FB28</t>
  </si>
  <si>
    <t>ITM_FB29</t>
  </si>
  <si>
    <t>ITM_FB30</t>
  </si>
  <si>
    <t>ITM_FB31</t>
  </si>
  <si>
    <t>ITM_FB32</t>
  </si>
  <si>
    <t>ITM_FB33</t>
  </si>
  <si>
    <t>ITM_FB34</t>
  </si>
  <si>
    <t>ITM_FB35</t>
  </si>
  <si>
    <t>ITM_FB36</t>
  </si>
  <si>
    <t>ITM_FB37</t>
  </si>
  <si>
    <t>ITM_FB38</t>
  </si>
  <si>
    <t>ITM_FB39</t>
  </si>
  <si>
    <t>ITM_FB40</t>
  </si>
  <si>
    <t>ITM_FB41</t>
  </si>
  <si>
    <t>ITM_FB42</t>
  </si>
  <si>
    <t>ITM_FB43</t>
  </si>
  <si>
    <t>ITM_FB44</t>
  </si>
  <si>
    <t>ITM_FB45</t>
  </si>
  <si>
    <t>ITM_FB46</t>
  </si>
  <si>
    <t>ITM_FB47</t>
  </si>
  <si>
    <t>ITM_FB48</t>
  </si>
  <si>
    <t>ITM_FB49</t>
  </si>
  <si>
    <t>ITM_FB50</t>
  </si>
  <si>
    <t>ITM_FB51</t>
  </si>
  <si>
    <t>ITM_FB52</t>
  </si>
  <si>
    <t>ITM_FB53</t>
  </si>
  <si>
    <t>ITM_FB54</t>
  </si>
  <si>
    <t>ITM_FB55</t>
  </si>
  <si>
    <t>ITM_FB56</t>
  </si>
  <si>
    <t>ITM_FB57</t>
  </si>
  <si>
    <t>ITM_FB58</t>
  </si>
  <si>
    <t>ITM_FB59</t>
  </si>
  <si>
    <t>ITM_FB60</t>
  </si>
  <si>
    <t>ITM_FB61</t>
  </si>
  <si>
    <t>ITM_FB62</t>
  </si>
  <si>
    <t>ITM_FB63</t>
  </si>
  <si>
    <t>"ISM?"</t>
  </si>
  <si>
    <t>ITM_ISM</t>
  </si>
  <si>
    <t>"FB01"</t>
  </si>
  <si>
    <t>"FB02"</t>
  </si>
  <si>
    <t>"FB03"</t>
  </si>
  <si>
    <t>"FB04"</t>
  </si>
  <si>
    <t>"FB05"</t>
  </si>
  <si>
    <t>"FB06"</t>
  </si>
  <si>
    <t>"FB07"</t>
  </si>
  <si>
    <t>"FB08"</t>
  </si>
  <si>
    <t>"FB09"</t>
  </si>
  <si>
    <t>"FB10"</t>
  </si>
  <si>
    <t>"FB11"</t>
  </si>
  <si>
    <t>"FB12"</t>
  </si>
  <si>
    <t>"FB13"</t>
  </si>
  <si>
    <t>"FB14"</t>
  </si>
  <si>
    <t>"FB15"</t>
  </si>
  <si>
    <t>"FB16"</t>
  </si>
  <si>
    <t>"FB17"</t>
  </si>
  <si>
    <t>"FB18"</t>
  </si>
  <si>
    <t>"FB19"</t>
  </si>
  <si>
    <t>"FB20"</t>
  </si>
  <si>
    <t>"FB21"</t>
  </si>
  <si>
    <t>"FB22"</t>
  </si>
  <si>
    <t>"FB23"</t>
  </si>
  <si>
    <t>"FB24"</t>
  </si>
  <si>
    <t>"FB25"</t>
  </si>
  <si>
    <t>"FB26"</t>
  </si>
  <si>
    <t>"FB27"</t>
  </si>
  <si>
    <t>"FB28"</t>
  </si>
  <si>
    <t>"FB29"</t>
  </si>
  <si>
    <t>"FB30"</t>
  </si>
  <si>
    <t>"FB31"</t>
  </si>
  <si>
    <t>"FB32"</t>
  </si>
  <si>
    <t>"FB33"</t>
  </si>
  <si>
    <t>"FB34"</t>
  </si>
  <si>
    <t>"FB35"</t>
  </si>
  <si>
    <t>"FB36"</t>
  </si>
  <si>
    <t>"FB37"</t>
  </si>
  <si>
    <t>"FB38"</t>
  </si>
  <si>
    <t>"FB39"</t>
  </si>
  <si>
    <t>"FB40"</t>
  </si>
  <si>
    <t>"FB41"</t>
  </si>
  <si>
    <t>"FB42"</t>
  </si>
  <si>
    <t>"FB43"</t>
  </si>
  <si>
    <t>"FB44"</t>
  </si>
  <si>
    <t>"FB45"</t>
  </si>
  <si>
    <t>"FB46"</t>
  </si>
  <si>
    <t>"FB47"</t>
  </si>
  <si>
    <t>"FB48"</t>
  </si>
  <si>
    <t>"FB49"</t>
  </si>
  <si>
    <t>"FB50"</t>
  </si>
  <si>
    <t>"FB51"</t>
  </si>
  <si>
    <t>"FB52"</t>
  </si>
  <si>
    <t>"FB53"</t>
  </si>
  <si>
    <t>"FB54"</t>
  </si>
  <si>
    <t>"FB55"</t>
  </si>
  <si>
    <t>"FB56"</t>
  </si>
  <si>
    <t>"FB57"</t>
  </si>
  <si>
    <t>"FB58"</t>
  </si>
  <si>
    <t>"FB59"</t>
  </si>
  <si>
    <t>"FB60"</t>
  </si>
  <si>
    <t>"FB61"</t>
  </si>
  <si>
    <t>"FB62"</t>
  </si>
  <si>
    <t>"FB63"</t>
  </si>
  <si>
    <t>"FB00"</t>
  </si>
  <si>
    <t>ITM_FB00</t>
  </si>
  <si>
    <t>"S06"</t>
  </si>
  <si>
    <t>"S08"</t>
  </si>
  <si>
    <t>"S16"</t>
  </si>
  <si>
    <t>"S32"</t>
  </si>
  <si>
    <t>"S64"</t>
  </si>
  <si>
    <t>"U06"</t>
  </si>
  <si>
    <t>"U08"</t>
  </si>
  <si>
    <t>"U16"</t>
  </si>
  <si>
    <t>"U32"</t>
  </si>
  <si>
    <t>"U64"</t>
  </si>
  <si>
    <t>"SL1"</t>
  </si>
  <si>
    <t>"SR1"</t>
  </si>
  <si>
    <t>"RL1"</t>
  </si>
  <si>
    <t>"RR1"</t>
  </si>
  <si>
    <t>ITM_S06</t>
  </si>
  <si>
    <t>ITM_S08</t>
  </si>
  <si>
    <t>ITM_S16</t>
  </si>
  <si>
    <t>ITM_S32</t>
  </si>
  <si>
    <t>ITM_S64</t>
  </si>
  <si>
    <t>ITM_U06</t>
  </si>
  <si>
    <t>ITM_U08</t>
  </si>
  <si>
    <t>ITM_U16</t>
  </si>
  <si>
    <t>ITM_U32</t>
  </si>
  <si>
    <t>ITM_U64</t>
  </si>
  <si>
    <t>ITM_SL1</t>
  </si>
  <si>
    <t>ITM_SR1</t>
  </si>
  <si>
    <t>ITM_RL1</t>
  </si>
  <si>
    <t>ITM_RR1</t>
  </si>
  <si>
    <t>ITM_FWORD</t>
  </si>
  <si>
    <t>ITM_FBYTE</t>
  </si>
  <si>
    <t>ITM_CLAIM</t>
  </si>
  <si>
    <t>ARCSINH</t>
  </si>
  <si>
    <t>ARCTANH</t>
  </si>
  <si>
    <t>ARCCOSH</t>
  </si>
  <si>
    <t>IND&gt;</t>
  </si>
  <si>
    <t>"SWAP.W"</t>
  </si>
  <si>
    <t>"SWAP.B"</t>
  </si>
  <si>
    <t>ITM_SHOIREP</t>
  </si>
  <si>
    <t>"DISP_SI"</t>
  </si>
  <si>
    <t>//clear HEX mode</t>
  </si>
  <si>
    <t>"TEST_45"</t>
  </si>
  <si>
    <t>TEST_45</t>
  </si>
  <si>
    <t>"sinc" STD_pi</t>
  </si>
  <si>
    <t>ITM_sincpi</t>
  </si>
  <si>
    <t>"PLOTMNU"</t>
  </si>
  <si>
    <t>MNU_PLOT</t>
  </si>
  <si>
    <t>"PLOTLS"</t>
  </si>
  <si>
    <t>ITM_PLOTLS</t>
  </si>
  <si>
    <t>"LINE"</t>
  </si>
  <si>
    <t>"BOX"</t>
  </si>
  <si>
    <t>//GRAPH</t>
  </si>
  <si>
    <t>ITM_PLINE</t>
  </si>
  <si>
    <t>ITM_PCROS</t>
  </si>
  <si>
    <t>ITM_PBOX</t>
  </si>
  <si>
    <t>"VECT"</t>
  </si>
  <si>
    <t>"N.VECT"</t>
  </si>
  <si>
    <t>ITM_NVECT</t>
  </si>
  <si>
    <t>"lbf" STD_DOT "ft"</t>
  </si>
  <si>
    <t>ITM_SCALE</t>
  </si>
  <si>
    <t>"EXITCLR"</t>
  </si>
  <si>
    <t>ITM_INTG</t>
  </si>
  <si>
    <t>ITM_DIFF</t>
  </si>
  <si>
    <t>"RMS"</t>
  </si>
  <si>
    <t>STD_SIGMA STD_y_BAR STD_DELTA "x"</t>
  </si>
  <si>
    <t>STD_DELTA "y/" STD_DELTA "x"</t>
  </si>
  <si>
    <t>ITM_T_HOME</t>
  </si>
  <si>
    <t>ITM_T_END</t>
  </si>
  <si>
    <t>ITM_T_UP_ARROW</t>
  </si>
  <si>
    <t>ITM_T_DOWN_ARROW</t>
  </si>
  <si>
    <t>ITM_SHADE</t>
  </si>
  <si>
    <t>"CLA"</t>
  </si>
  <si>
    <t>ITM_CLA</t>
  </si>
  <si>
    <t>"CLN"</t>
  </si>
  <si>
    <t>ITM_CLN</t>
  </si>
  <si>
    <t>TM_LABEL</t>
  </si>
  <si>
    <t>NOPARAM/*#JM#*/</t>
  </si>
  <si>
    <t>ITM_CHS/*#JM#*/</t>
  </si>
  <si>
    <t>ITM_DIV/*#JM#*/</t>
  </si>
  <si>
    <t xml:space="preserve"> // 215 is replaced at run time by NUMBER_OF_CONSTANTS_39 + NUMBER_OF_CONSTANTS_51 + NUMBER_OF_CONSTANTS_1071 + NUMBER_OF_CONSTANTS_34 - 1</t>
  </si>
  <si>
    <t>"0208"</t>
  </si>
  <si>
    <t>"0209"</t>
  </si>
  <si>
    <t>"0210"</t>
  </si>
  <si>
    <t>"0211"</t>
  </si>
  <si>
    <t>"0212"</t>
  </si>
  <si>
    <t>"0213"</t>
  </si>
  <si>
    <t>"0214"</t>
  </si>
  <si>
    <t>"0215"</t>
  </si>
  <si>
    <t>"0216"</t>
  </si>
  <si>
    <t>"0217"</t>
  </si>
  <si>
    <t>"0218"</t>
  </si>
  <si>
    <t>"0219"</t>
  </si>
  <si>
    <t>bit</t>
  </si>
  <si>
    <t xml:space="preserve"> // MUST be in the same</t>
  </si>
  <si>
    <t xml:space="preserve"> // order as the flag</t>
  </si>
  <si>
    <t xml:space="preserve"> // number (8 LSB) defined</t>
  </si>
  <si>
    <t xml:space="preserve"> // in defines.h</t>
  </si>
  <si>
    <t xml:space="preserve"> // And TDM24 MUST be</t>
  </si>
  <si>
    <t xml:space="preserve"> // the first.</t>
  </si>
  <si>
    <t xml:space="preserve"> // The</t>
  </si>
  <si>
    <t xml:space="preserve"> // order</t>
  </si>
  <si>
    <t xml:space="preserve"> // of these</t>
  </si>
  <si>
    <t xml:space="preserve"> // 12 lines</t>
  </si>
  <si>
    <t xml:space="preserve"> // Must be</t>
  </si>
  <si>
    <t xml:space="preserve"> // kept as</t>
  </si>
  <si>
    <t xml:space="preserve"> // is.</t>
  </si>
  <si>
    <t xml:space="preserve"> // Do not</t>
  </si>
  <si>
    <t xml:space="preserve"> // put them</t>
  </si>
  <si>
    <t xml:space="preserve"> // in a</t>
  </si>
  <si>
    <t xml:space="preserve"> // different</t>
  </si>
  <si>
    <t>ITM_0</t>
  </si>
  <si>
    <t>ITM_1</t>
  </si>
  <si>
    <t>ITM_2</t>
  </si>
  <si>
    <t>ITM_3</t>
  </si>
  <si>
    <t>ITM_4</t>
  </si>
  <si>
    <t>ITM_5</t>
  </si>
  <si>
    <t>ITM_6</t>
  </si>
  <si>
    <t>ITM_7</t>
  </si>
  <si>
    <t>ITM_8</t>
  </si>
  <si>
    <t>ITM_9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</si>
  <si>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</si>
  <si>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</si>
  <si>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</si>
  <si>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</si>
  <si>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</si>
  <si>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</si>
  <si>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</si>
  <si>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</si>
  <si>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</si>
  <si>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</si>
  <si>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</si>
  <si>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</si>
  <si>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</si>
  <si>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</si>
  <si>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</si>
  <si>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</si>
  <si>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</si>
  <si>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</si>
  <si>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ITM_T</t>
  </si>
  <si>
    <t>ITM_U</t>
  </si>
  <si>
    <t>ITM_V</t>
  </si>
  <si>
    <t>ITM_W</t>
  </si>
  <si>
    <t>ITM_X</t>
  </si>
  <si>
    <t>ITM_Y</t>
  </si>
  <si>
    <t>ITM_Z</t>
  </si>
  <si>
    <t>ITM_a</t>
  </si>
  <si>
    <t>ITM_b</t>
  </si>
  <si>
    <t>ITM_c</t>
  </si>
  <si>
    <t>ITM_d</t>
  </si>
  <si>
    <t>ITM_e</t>
  </si>
  <si>
    <t>ITM_f</t>
  </si>
  <si>
    <t>ITM_g</t>
  </si>
  <si>
    <t>ITM_h</t>
  </si>
  <si>
    <t>ITM_i</t>
  </si>
  <si>
    <t>ITM_j</t>
  </si>
  <si>
    <t>ITM_k</t>
  </si>
  <si>
    <t>ITM_l</t>
  </si>
  <si>
    <t>ITM_m</t>
  </si>
  <si>
    <t>ITM_n</t>
  </si>
  <si>
    <t>ITM_o</t>
  </si>
  <si>
    <t>ITM_p</t>
  </si>
  <si>
    <t>ITM_q</t>
  </si>
  <si>
    <t>ITM_r</t>
  </si>
  <si>
    <t>ITM_s</t>
  </si>
  <si>
    <t>ITM_t</t>
  </si>
  <si>
    <t>ITM_u</t>
  </si>
  <si>
    <t>ITM_v</t>
  </si>
  <si>
    <t>ITM_w</t>
  </si>
  <si>
    <t>ITM_x</t>
  </si>
  <si>
    <t>ITM_y</t>
  </si>
  <si>
    <t>ITM_z</t>
  </si>
  <si>
    <t>ITM_ALPHA</t>
  </si>
  <si>
    <t>ITM_BETA</t>
  </si>
  <si>
    <t>ITM_GAMMA</t>
  </si>
  <si>
    <t>ITM_DELTA</t>
  </si>
  <si>
    <t>ITM_EPSILON</t>
  </si>
  <si>
    <t>ITM_ZETA</t>
  </si>
  <si>
    <t>ITM_ETA</t>
  </si>
  <si>
    <t>ITM_THETA</t>
  </si>
  <si>
    <t>ITM_IOTA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</si>
  <si>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</si>
  <si>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</si>
  <si>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</si>
  <si>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</si>
  <si>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</si>
  <si>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</si>
  <si>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</si>
  <si>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ITM_RHO</t>
  </si>
  <si>
    <t>ITM_TAU</t>
  </si>
  <si>
    <t>ITM_UPSILON</t>
  </si>
  <si>
    <t>ITM_UPSILON_DIALYTIKA</t>
  </si>
  <si>
    <t>ITM_PHI</t>
  </si>
  <si>
    <t>ITM_CHI</t>
  </si>
  <si>
    <t>ITM_PSI</t>
  </si>
  <si>
    <t>ITM_OMEGA</t>
  </si>
  <si>
    <t>ITM_alpha</t>
  </si>
  <si>
    <t>ITM_alpha_TONOS</t>
  </si>
  <si>
    <t>ITM_beta</t>
  </si>
  <si>
    <t>ITM_gamma</t>
  </si>
  <si>
    <t>ITM_delta</t>
  </si>
  <si>
    <t>ITM_epsilon_TONOS</t>
  </si>
  <si>
    <t>ITM_zeta</t>
  </si>
  <si>
    <t>ITM_eta</t>
  </si>
  <si>
    <t>ITM_eta_TONOS</t>
  </si>
  <si>
    <t>ITM_theta</t>
  </si>
  <si>
    <t>ITM_iota</t>
  </si>
  <si>
    <t>ITM_iotaTON</t>
  </si>
  <si>
    <t>ITM_iota_DIALYTIKA_TONOS</t>
  </si>
  <si>
    <t>ITM_iota_DIALYTIKA</t>
  </si>
  <si>
    <t>ITM_kappa</t>
  </si>
  <si>
    <t>ITM_lambda</t>
  </si>
  <si>
    <t>ITM_mu</t>
  </si>
  <si>
    <t>ITM_nu</t>
  </si>
  <si>
    <t>ITM_xi</t>
  </si>
  <si>
    <t>ITM_omicron</t>
  </si>
  <si>
    <t>ITM_omicron_TONOS</t>
  </si>
  <si>
    <t>ITM_rho</t>
  </si>
  <si>
    <t>ITM_sigma_end</t>
  </si>
  <si>
    <t>ITM_tau</t>
  </si>
  <si>
    <t>ITM_upsilon</t>
  </si>
  <si>
    <t>ITM_upsilon_TONOS</t>
  </si>
  <si>
    <t>ITM_upsilon_DIALYTIKA</t>
  </si>
  <si>
    <t>ITM_upsilon_DIALYTIKA_TONOS</t>
  </si>
  <si>
    <t>ITM_phi</t>
  </si>
  <si>
    <t>ITM_chi</t>
  </si>
  <si>
    <t>ITM_psi</t>
  </si>
  <si>
    <t>ITM_omega</t>
  </si>
  <si>
    <t>ITM_omega_TONOS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</si>
  <si>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</si>
  <si>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</si>
  <si>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</si>
  <si>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</si>
  <si>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</si>
  <si>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</si>
  <si>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</si>
  <si>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</si>
  <si>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</si>
  <si>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</si>
  <si>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</si>
  <si>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</si>
  <si>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</si>
  <si>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</si>
  <si>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ITM_D_CARON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</si>
  <si>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</si>
  <si>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</si>
  <si>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</si>
  <si>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</si>
  <si>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</si>
  <si>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</si>
  <si>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</si>
  <si>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</si>
  <si>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</si>
  <si>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</si>
  <si>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</si>
  <si>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</si>
  <si>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</si>
  <si>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</si>
  <si>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</si>
  <si>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</si>
  <si>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</si>
  <si>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</si>
  <si>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</si>
  <si>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</si>
  <si>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</si>
  <si>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</si>
  <si>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</si>
  <si>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</si>
  <si>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</si>
  <si>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</si>
  <si>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</si>
  <si>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</si>
  <si>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</si>
  <si>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</si>
  <si>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</si>
  <si>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</si>
  <si>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ITM_S_SHARP</t>
  </si>
  <si>
    <t>ITM_S_ACUTE</t>
  </si>
  <si>
    <t>ITM_S_CARON</t>
  </si>
  <si>
    <t>ITM_S_CEDILLA</t>
  </si>
  <si>
    <t>ITM_T_CARON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</si>
  <si>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</si>
  <si>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</si>
  <si>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</si>
  <si>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</si>
  <si>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</si>
  <si>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</si>
  <si>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</si>
  <si>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</si>
  <si>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</si>
  <si>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</si>
  <si>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ITM_Y_CIRC</t>
  </si>
  <si>
    <t>ITM_Y_ACUTE</t>
  </si>
  <si>
    <t>ITM_Y_DIARESIS</t>
  </si>
  <si>
    <t>ITM_Z_ACUTE</t>
  </si>
  <si>
    <t>ITM_Z_CARON</t>
  </si>
  <si>
    <t>ITM_Z_DOT</t>
  </si>
  <si>
    <t>ITM_a_MACRON</t>
  </si>
  <si>
    <t>ITM_a_ACUTE</t>
  </si>
  <si>
    <t>ITM_a_BREVE</t>
  </si>
  <si>
    <t>ITM_a_GRAVE</t>
  </si>
  <si>
    <t>ITM_a_DIARESIS</t>
  </si>
  <si>
    <t>ITM_a_TILDE</t>
  </si>
  <si>
    <t>ITM_a_CIRC</t>
  </si>
  <si>
    <t>ITM_a_RING</t>
  </si>
  <si>
    <t>ITM_ae</t>
  </si>
  <si>
    <t>ITM_a_OGONEK</t>
  </si>
  <si>
    <t>ITM_c_ACUTE</t>
  </si>
  <si>
    <t>ITM_c_CARON</t>
  </si>
  <si>
    <t>ITM_c_CEDILLA</t>
  </si>
  <si>
    <t>ITM_d_STROKE</t>
  </si>
  <si>
    <t>ITM_d_APOSTROPHE</t>
  </si>
  <si>
    <t>ITM_e_MACRON</t>
  </si>
  <si>
    <t>ITM_e_ACUTE</t>
  </si>
  <si>
    <t>ITM_e_BREVE</t>
  </si>
  <si>
    <t>ITM_e_GRAVE</t>
  </si>
  <si>
    <t>ITM_e_DIARESIS</t>
  </si>
  <si>
    <t>ITM_e_CIRC</t>
  </si>
  <si>
    <t>ITM_e_OGONEK</t>
  </si>
  <si>
    <t>ITM_g_BREVE</t>
  </si>
  <si>
    <t>ITM_h_STROKE</t>
  </si>
  <si>
    <t>ITM_i_MACRON</t>
  </si>
  <si>
    <t>ITM_i_ACUTE</t>
  </si>
  <si>
    <t>ITM_i_BREVE</t>
  </si>
  <si>
    <t>ITM_i_GRAVE</t>
  </si>
  <si>
    <t>ITM_i_DIARESIS</t>
  </si>
  <si>
    <t>ITM_i_CIRC</t>
  </si>
  <si>
    <t>ITM_i_OGONEK</t>
  </si>
  <si>
    <t>ITM_i_DOT</t>
  </si>
  <si>
    <t>ITM_i_DOTLESS</t>
  </si>
  <si>
    <t>ITM_l_STROKE</t>
  </si>
  <si>
    <t>ITM_l_ACUTE</t>
  </si>
  <si>
    <t>ITM_l_APOSTROPHE</t>
  </si>
  <si>
    <t>ITM_n_ACUTE</t>
  </si>
  <si>
    <t>ITM_n_CARON</t>
  </si>
  <si>
    <t>ITM_n_TILDE</t>
  </si>
  <si>
    <t>ITM_o_MACRON</t>
  </si>
  <si>
    <t>ITM_o_ACUTE</t>
  </si>
  <si>
    <t>ITM_o_BREVE</t>
  </si>
  <si>
    <t>ITM_o_GRAVE</t>
  </si>
  <si>
    <t>ITM_o_DIARESIS</t>
  </si>
  <si>
    <t>ITM_o_TILDE</t>
  </si>
  <si>
    <t>ITM_o_CIRC</t>
  </si>
  <si>
    <t>ITM_o_STROKE</t>
  </si>
  <si>
    <t>ITM_oe</t>
  </si>
  <si>
    <t>ITM_r_CARON</t>
  </si>
  <si>
    <t>ITM_r_ACUTE</t>
  </si>
  <si>
    <t>ITM_s_SHARP</t>
  </si>
  <si>
    <t>ITM_s_ACUTE</t>
  </si>
  <si>
    <t>ITM_s_CARON</t>
  </si>
  <si>
    <t>ITM_s_CEDILLA</t>
  </si>
  <si>
    <t>ITM_t_APOSTROPHE</t>
  </si>
  <si>
    <t>ITM_t_CEDILLA</t>
  </si>
  <si>
    <t>ITM_u_MACRON</t>
  </si>
  <si>
    <t>ITM_u_ACUTE</t>
  </si>
  <si>
    <t>ITM_u_BREVE</t>
  </si>
  <si>
    <t>ITM_u_GRAVE</t>
  </si>
  <si>
    <t>ITM_u_DIARESIS</t>
  </si>
  <si>
    <t>ITM_u_TILDE</t>
  </si>
  <si>
    <t>ITM_u_CIRC</t>
  </si>
  <si>
    <t>ITM_u_RING</t>
  </si>
  <si>
    <t>ITM_w_CIRC</t>
  </si>
  <si>
    <t>ITM_x_BAR</t>
  </si>
  <si>
    <t>ITM_x_CIRC</t>
  </si>
  <si>
    <t>ITM_y_BAR</t>
  </si>
  <si>
    <t>ITM_y_CIRC</t>
  </si>
  <si>
    <t>ITM_y_ACUTE</t>
  </si>
  <si>
    <t>ITM_y_DIARESIS</t>
  </si>
  <si>
    <t>ITM_z_ACUTE</t>
  </si>
  <si>
    <t>ITM_z_CARON</t>
  </si>
  <si>
    <t>ITM_z_DOT</t>
  </si>
  <si>
    <t>ITM_SUB_SUN</t>
  </si>
  <si>
    <t>ITM_SUB_EARTH</t>
  </si>
  <si>
    <t>ITM_SUB_INFINITY</t>
  </si>
  <si>
    <t>ITM_SUB_E_OUTLINE</t>
  </si>
  <si>
    <t>ITM_SUP_MINUS_1</t>
  </si>
  <si>
    <t>ITM_SUP_INFINITY</t>
  </si>
  <si>
    <t>ITM_SUP_ASTERISK</t>
  </si>
  <si>
    <t>ITM_SUP_T</t>
  </si>
  <si>
    <t>ITM_SPACE</t>
  </si>
  <si>
    <t>ITM_EXCLAMATION_MARK</t>
  </si>
  <si>
    <t>ITM_DOUBLE_QUOTE</t>
  </si>
  <si>
    <t>ITM_NUMBER_SIGN</t>
  </si>
  <si>
    <t>ITM_DOLLAR</t>
  </si>
  <si>
    <t>ITM_PERCENT</t>
  </si>
  <si>
    <t>ITM_AMPERSAND</t>
  </si>
  <si>
    <t>ITM_QUOTE</t>
  </si>
  <si>
    <t>ITM_LEFT_PARENTHESIS</t>
  </si>
  <si>
    <t>ITM_RIGHT_PARENTHESIS</t>
  </si>
  <si>
    <t>ITM_ASTERISK</t>
  </si>
  <si>
    <t>ITM_PLUS</t>
  </si>
  <si>
    <t>ITM_COMMA</t>
  </si>
  <si>
    <t>ITM_MINUS</t>
  </si>
  <si>
    <t>ITM_PERIOD</t>
  </si>
  <si>
    <t>ITM_SLASH</t>
  </si>
  <si>
    <t>ITM_COLON</t>
  </si>
  <si>
    <t>ITM_SEMICOLON</t>
  </si>
  <si>
    <t>ITM_LESS_THAN</t>
  </si>
  <si>
    <t>ITM_EQUAL</t>
  </si>
  <si>
    <t>ITM_GREATER_THAN</t>
  </si>
  <si>
    <t>ITM_QUESTION_MARK</t>
  </si>
  <si>
    <t>ITM_AT</t>
  </si>
  <si>
    <t>ITM_LEFT_SQUARE_BRACKET</t>
  </si>
  <si>
    <t>ITM_BACK_SLASH</t>
  </si>
  <si>
    <t>ITM_RIGHT_SQUARE_BRACKET</t>
  </si>
  <si>
    <t>ITM_CIRCUMFLEX</t>
  </si>
  <si>
    <t>ITM_UNDERSCORE</t>
  </si>
  <si>
    <t>ITM_LEFT_CURLY_BRACKET</t>
  </si>
  <si>
    <t>ITM_PIPE</t>
  </si>
  <si>
    <t>ITM_RIGHT_CURLY_BRACKET</t>
  </si>
  <si>
    <t>ITM_TILDE</t>
  </si>
  <si>
    <t>ITM_INVERTED_EXCLAMATION_MARK</t>
  </si>
  <si>
    <t>ITM_POUND</t>
  </si>
  <si>
    <t>ITM_YEN</t>
  </si>
  <si>
    <t>ITM_SECTION</t>
  </si>
  <si>
    <t>ITM_LEFT_DOUBLE_ANGLE</t>
  </si>
  <si>
    <t>ITM_PLUS_MINUS</t>
  </si>
  <si>
    <t>ITM_RIGHT_DOUBLE_ANGLE</t>
  </si>
  <si>
    <t>ITM_INVERTED_QUESTION_MARK</t>
  </si>
  <si>
    <t>ITM_OBELUS</t>
  </si>
  <si>
    <t>ITM_E_DOT</t>
  </si>
  <si>
    <t>ITM_e_DOT</t>
  </si>
  <si>
    <t>ITM_E_CARON</t>
  </si>
  <si>
    <t>ITM_e_CARON</t>
  </si>
  <si>
    <t>ITM_R_ACUTE</t>
  </si>
  <si>
    <t>ITM_R_CARON</t>
  </si>
  <si>
    <t>ITM_U_OGONEK</t>
  </si>
  <si>
    <t>ITM_u_OGONEK</t>
  </si>
  <si>
    <t>ITM_y_UNDER_ROOT</t>
  </si>
  <si>
    <t>ITM_x_UNDER_ROOT</t>
  </si>
  <si>
    <t>ITM_EURO</t>
  </si>
  <si>
    <t>ITM_COMPLEX_C</t>
  </si>
  <si>
    <t>ITM_PLANCK_2PI</t>
  </si>
  <si>
    <t>ITM_REAL_R</t>
  </si>
  <si>
    <t>ITM_LEFT_ARROW</t>
  </si>
  <si>
    <t>ITM_UP_ARROW</t>
  </si>
  <si>
    <t>ITM_RIGHT_ARROW</t>
  </si>
  <si>
    <t>ITM_DOWN_ARROW</t>
  </si>
  <si>
    <t>ITM_SERIAL_IO</t>
  </si>
  <si>
    <t>ITM_EMPTY_SET</t>
  </si>
  <si>
    <t>ITM_BULLET</t>
  </si>
  <si>
    <t>ITM_SQUARE_ROOT</t>
  </si>
  <si>
    <t>ITM_CUBE_ROOT</t>
  </si>
  <si>
    <t>ITM_xTH_ROOT</t>
  </si>
  <si>
    <t>ITM_INFINITY</t>
  </si>
  <si>
    <t>ITM_RIGHT_ANGLE</t>
  </si>
  <si>
    <t>ITM_MEASURED_ANGLE</t>
  </si>
  <si>
    <t>ITM_INTEGRAL_SIGN</t>
  </si>
  <si>
    <t>ITM_CHECK_MARK</t>
  </si>
  <si>
    <t>ITM_ALMOST_EQUAL</t>
  </si>
  <si>
    <t>ITM_COLON_EQUALS</t>
  </si>
  <si>
    <t>ITM_CORRESPONDS_TO</t>
  </si>
  <si>
    <t>ITM_ESTIMATES</t>
  </si>
  <si>
    <t>ITM_NOT_EQUAL</t>
  </si>
  <si>
    <t>ITM_LESS_EQUAL</t>
  </si>
  <si>
    <t>ITM_GREATER_EQUAL</t>
  </si>
  <si>
    <t>ITM_SUN</t>
  </si>
  <si>
    <t>ITM_PERPENDICULAR</t>
  </si>
  <si>
    <t>ITM_WATCH</t>
  </si>
  <si>
    <t>ITM_HOURGLASS</t>
  </si>
  <si>
    <t>ITM_PRINTER</t>
  </si>
  <si>
    <t>ITM_BATTERY</t>
  </si>
  <si>
    <t>ITM_PGM_BEGIN</t>
  </si>
  <si>
    <t>ITM_USER_MODE</t>
  </si>
  <si>
    <t>ITM_NEG_EXCLAMATION_MARK</t>
  </si>
  <si>
    <t>ITM_EXPONENT/*#JM#*/</t>
  </si>
  <si>
    <t xml:space="preserve"> // Upper case greek letters</t>
  </si>
  <si>
    <t xml:space="preserve"> // Upper case intl letters</t>
  </si>
  <si>
    <t xml:space="preserve"> // Lower case greek letters</t>
  </si>
  <si>
    <t xml:space="preserve"> // lower case intl letters</t>
  </si>
  <si>
    <t>"PROG"</t>
  </si>
  <si>
    <t>"TamLabel"</t>
  </si>
  <si>
    <t>"DYNMNU"</t>
  </si>
  <si>
    <t>1/*#JM#*/</t>
  </si>
  <si>
    <t xml:space="preserve"> // Font browser</t>
  </si>
  <si>
    <t>"1749"</t>
  </si>
  <si>
    <t>ITM_QOPPA</t>
  </si>
  <si>
    <t>ITM_DIGAMMA</t>
  </si>
  <si>
    <t>ITM_SAMPI</t>
  </si>
  <si>
    <t>ITM_qoppa</t>
  </si>
  <si>
    <t>ITM_digamma</t>
  </si>
  <si>
    <t>ITM_sampi</t>
  </si>
  <si>
    <t>//JM Copy of 1925</t>
  </si>
  <si>
    <t>ITM_USERMODE</t>
  </si>
  <si>
    <t>ITM_CC</t>
  </si>
  <si>
    <t>"USER_PRIM00U"</t>
  </si>
  <si>
    <t>"USER_SFTf00U"</t>
  </si>
  <si>
    <t>"USER_PRIM01U"</t>
  </si>
  <si>
    <t>"USER_SFTf01U"</t>
  </si>
  <si>
    <t>"USER_PRIM02U"</t>
  </si>
  <si>
    <t>"USER_SFTf02U"</t>
  </si>
  <si>
    <t>"USER_PRIM03U"</t>
  </si>
  <si>
    <t>"USER_SFTf03U"</t>
  </si>
  <si>
    <t>"USER_PRIM04U"</t>
  </si>
  <si>
    <t>"USER_SFTf04U"</t>
  </si>
  <si>
    <t>"USER_PRIM05U"</t>
  </si>
  <si>
    <t>"USER_SFTf05U"</t>
  </si>
  <si>
    <t>"USER_PRIM06U"</t>
  </si>
  <si>
    <t>"USER_SFTf06U"</t>
  </si>
  <si>
    <t>"USER_PRIM07U"</t>
  </si>
  <si>
    <t>"USER_SFTf07U"</t>
  </si>
  <si>
    <t>"USER_PRIM08U"</t>
  </si>
  <si>
    <t>"USER_SFTf08U"</t>
  </si>
  <si>
    <t>"USER_PRIM09U"</t>
  </si>
  <si>
    <t>"USER_SFTf09U"</t>
  </si>
  <si>
    <t>"USER_PRIM10U"</t>
  </si>
  <si>
    <t>"USER_SFTf10U"</t>
  </si>
  <si>
    <t>"USER_PRIM11U"</t>
  </si>
  <si>
    <t>"USER_SFTf11U"</t>
  </si>
  <si>
    <t>"USER_PRIM12U"</t>
  </si>
  <si>
    <t>"USER_SFTf12U"</t>
  </si>
  <si>
    <t>"USER_PRIM13U"</t>
  </si>
  <si>
    <t>"USER_SFTf13U"</t>
  </si>
  <si>
    <t>"USER_PRIM14U"</t>
  </si>
  <si>
    <t>"USER_SFTf14U"</t>
  </si>
  <si>
    <t>"USER_PRIM15U"</t>
  </si>
  <si>
    <t>"USER_SFTf15U"</t>
  </si>
  <si>
    <t>"USER_PRIM16U"</t>
  </si>
  <si>
    <t>"USER_SFTf16U"</t>
  </si>
  <si>
    <t>"USER_PRIM17U"</t>
  </si>
  <si>
    <t>"USER_SFTf17U"</t>
  </si>
  <si>
    <t>"USER_PRIM18U"</t>
  </si>
  <si>
    <t>"USER_SFTf18U"</t>
  </si>
  <si>
    <t>"USER_PRIM19U"</t>
  </si>
  <si>
    <t>"USER_SFTf19U"</t>
  </si>
  <si>
    <t>"USER_PRIM20U"</t>
  </si>
  <si>
    <t>"USER_SFTf20U"</t>
  </si>
  <si>
    <t>"USER_PRIM21U"</t>
  </si>
  <si>
    <t>"USER_SFTf21U"</t>
  </si>
  <si>
    <t>"USER_PRIM22U"</t>
  </si>
  <si>
    <t>"USER_SFTf22U"</t>
  </si>
  <si>
    <t>"USER_PRIM23U"</t>
  </si>
  <si>
    <t>"USER_SFTf23U"</t>
  </si>
  <si>
    <t>"USER_PRIM24U"</t>
  </si>
  <si>
    <t>"USER_SFTf24U"</t>
  </si>
  <si>
    <t>"USER_PRIM25U"</t>
  </si>
  <si>
    <t>"USER_SFTf25U"</t>
  </si>
  <si>
    <t>"USER_PRIM26U"</t>
  </si>
  <si>
    <t>"USER_SFTf26U"</t>
  </si>
  <si>
    <t>"USER_PRIM27U"</t>
  </si>
  <si>
    <t>"USER_SFTf27U"</t>
  </si>
  <si>
    <t>"USER_PRIM28U"</t>
  </si>
  <si>
    <t>"USER_SFTf28U"</t>
  </si>
  <si>
    <t>"USER_PRIM29U"</t>
  </si>
  <si>
    <t>"USER_SFTf29U"</t>
  </si>
  <si>
    <t>"USER_PRIM30U"</t>
  </si>
  <si>
    <t>"USER_SFTf30U"</t>
  </si>
  <si>
    <t>"USER_PRIM31U"</t>
  </si>
  <si>
    <t>"USER_SFTf31U"</t>
  </si>
  <si>
    <t>"USER_PRIM32U"</t>
  </si>
  <si>
    <t>"USER_SFTf32U"</t>
  </si>
  <si>
    <t>"USER_PRIM33U"</t>
  </si>
  <si>
    <t>"USER_SFTf33U"</t>
  </si>
  <si>
    <t>"USER_PRIM34U"</t>
  </si>
  <si>
    <t>"USER_SFTf34U"</t>
  </si>
  <si>
    <t>"USER_PRIM35U"</t>
  </si>
  <si>
    <t>"USER_SFTf35U"</t>
  </si>
  <si>
    <t>"USER_PRIM36U"</t>
  </si>
  <si>
    <t>"USER_SFTf36U"</t>
  </si>
  <si>
    <t>ITM_STOADD</t>
  </si>
  <si>
    <t>ITM_STOSUB</t>
  </si>
  <si>
    <t>ITM_RCLADD</t>
  </si>
  <si>
    <t>ITM_RCLSUB</t>
  </si>
  <si>
    <t>ITM_EXP</t>
  </si>
  <si>
    <t>ITM_CONSTpi</t>
  </si>
  <si>
    <t>ITM_0208</t>
  </si>
  <si>
    <t>ITM_0209</t>
  </si>
  <si>
    <t>ITM_0210</t>
  </si>
  <si>
    <t>ITM_0211</t>
  </si>
  <si>
    <t>ITM_0212</t>
  </si>
  <si>
    <t>ITM_0213</t>
  </si>
  <si>
    <t>ITM_0214</t>
  </si>
  <si>
    <t>ITM_0215</t>
  </si>
  <si>
    <t>ITM_0216</t>
  </si>
  <si>
    <t>ITM_0217</t>
  </si>
  <si>
    <t>ITM_0218</t>
  </si>
  <si>
    <t>ITM_0219</t>
  </si>
  <si>
    <t>ITM_LOGICALNOT</t>
  </si>
  <si>
    <t>ITM_LOGICALAND</t>
  </si>
  <si>
    <t>ITM_LOGICALOR</t>
  </si>
  <si>
    <t>ITM_LOGICALXOR</t>
  </si>
  <si>
    <t>ITM_LOGICALNAND</t>
  </si>
  <si>
    <t>ITM_LOGICALNOR</t>
  </si>
  <si>
    <t>ITM_LOGICALXNOR</t>
  </si>
  <si>
    <t>ITM_SUB_alpha</t>
  </si>
  <si>
    <t>ITM_SUB_delta</t>
  </si>
  <si>
    <t>ITM_SUB_mu</t>
  </si>
  <si>
    <t>ITM_SUB_SUN_b</t>
  </si>
  <si>
    <t>ITM_SUB_EARTH_b</t>
  </si>
  <si>
    <t>ITM_SUB_PLUS</t>
  </si>
  <si>
    <t>ITM_SUB_MINUS</t>
  </si>
  <si>
    <t>ITM_SUB_0</t>
  </si>
  <si>
    <t>ITM_SUB_1</t>
  </si>
  <si>
    <t>ITM_SUB_2</t>
  </si>
  <si>
    <t>ITM_SUB_3</t>
  </si>
  <si>
    <t>ITM_SUB_4</t>
  </si>
  <si>
    <t>ITM_SUB_5</t>
  </si>
  <si>
    <t>ITM_SUB_6</t>
  </si>
  <si>
    <t>ITM_SUB_7</t>
  </si>
  <si>
    <t>ITM_SUB_8</t>
  </si>
  <si>
    <t>ITM_SUB_9</t>
  </si>
  <si>
    <t>ITM_SUB_10</t>
  </si>
  <si>
    <t>ITM_SUB_A</t>
  </si>
  <si>
    <t>ITM_SUB_B</t>
  </si>
  <si>
    <t>ITM_SUB_C</t>
  </si>
  <si>
    <t>ITM_SUB_D</t>
  </si>
  <si>
    <t>ITM_SUB_E</t>
  </si>
  <si>
    <t>ITM_SUB_F</t>
  </si>
  <si>
    <t>ITM_SUB_G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</si>
  <si>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</si>
  <si>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</si>
  <si>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</si>
  <si>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</si>
  <si>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</si>
  <si>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</si>
  <si>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</si>
  <si>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</si>
  <si>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</si>
  <si>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</si>
  <si>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ITM_SUB_R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</si>
  <si>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</si>
  <si>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</si>
  <si>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</si>
  <si>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</si>
  <si>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</si>
  <si>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</si>
  <si>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</si>
  <si>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</si>
  <si>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</t>
  </si>
  <si>
    <t>ITM_SUB_b</t>
  </si>
  <si>
    <t>ITM_SUB_c</t>
  </si>
  <si>
    <t>ITM_SUB_d</t>
  </si>
  <si>
    <t>ITM_SUB_e</t>
  </si>
  <si>
    <t>ITM_SUB_h</t>
  </si>
  <si>
    <t>ITM_SUB_i</t>
  </si>
  <si>
    <t>ITM_SUB_j</t>
  </si>
  <si>
    <t>ITM_SUB_k</t>
  </si>
  <si>
    <t>ITM_SUB_l</t>
  </si>
  <si>
    <t>ITM_SUB_m</t>
  </si>
  <si>
    <t>ITM_SUB_n</t>
  </si>
  <si>
    <t>ITM_SUB_o</t>
  </si>
  <si>
    <t>ITM_SUB_p</t>
  </si>
  <si>
    <t>ITM_SUB_q</t>
  </si>
  <si>
    <t>ITM_SUB_s</t>
  </si>
  <si>
    <t>ITM_SUB_t</t>
  </si>
  <si>
    <t>ITM_SUB_u</t>
  </si>
  <si>
    <t>ITM_SUB_v</t>
  </si>
  <si>
    <t>ITM_SUB_w</t>
  </si>
  <si>
    <t>ITM_SUB_x</t>
  </si>
  <si>
    <t>ITM_SUB_y</t>
  </si>
  <si>
    <t>ITM_SUB_z</t>
  </si>
  <si>
    <t>ITM_SUB_a_b</t>
  </si>
  <si>
    <t>ITM_SUB_e_b</t>
  </si>
  <si>
    <t>ITM_SUB_k_b</t>
  </si>
  <si>
    <t>ITM_SUB_l_b</t>
  </si>
  <si>
    <t>ITM_SUB_m_b</t>
  </si>
  <si>
    <t>ITM_SUB_n_b</t>
  </si>
  <si>
    <t>ITM_SUB_o_b</t>
  </si>
  <si>
    <t>ITM_SUB_p_b</t>
  </si>
  <si>
    <t>ITM_SUB_s_b</t>
  </si>
  <si>
    <t>ITM_SUB_u_b</t>
  </si>
  <si>
    <t>ITM_SUB_x_b</t>
  </si>
  <si>
    <t>ITM_SUP_PLUS</t>
  </si>
  <si>
    <t>ITM_SUP_MINUS</t>
  </si>
  <si>
    <t>ITM_SUP_0</t>
  </si>
  <si>
    <t>ITM_SUP_1</t>
  </si>
  <si>
    <t>ITM_SUP_2</t>
  </si>
  <si>
    <t>ITM_SUP_3</t>
  </si>
  <si>
    <t>ITM_SUP_4</t>
  </si>
  <si>
    <t>ITM_SUP_5</t>
  </si>
  <si>
    <t>ITM_SUP_6</t>
  </si>
  <si>
    <t>ITM_SUP_7</t>
  </si>
  <si>
    <t>ITM_SUP_8</t>
  </si>
  <si>
    <t>ITM_SUP_9</t>
  </si>
  <si>
    <t>ITM_SUP_a</t>
  </si>
  <si>
    <t>ITM_SUP_f</t>
  </si>
  <si>
    <t>ITM_SUP_g</t>
  </si>
  <si>
    <t>ITM_SUP_h</t>
  </si>
  <si>
    <t>ITM_SUP_r</t>
  </si>
  <si>
    <t>ITM_SUP_x</t>
  </si>
  <si>
    <t>ITM_CENT</t>
  </si>
  <si>
    <t>ITM_OVERFLOW_CARRY</t>
  </si>
  <si>
    <t>ITM_DEGREE</t>
  </si>
  <si>
    <t>ITM_mu_b</t>
  </si>
  <si>
    <t>ITM_ORDINAL</t>
  </si>
  <si>
    <t>ITM_ONE_HALF</t>
  </si>
  <si>
    <t>ITM_ONE_QUARTER</t>
  </si>
  <si>
    <t>ITM_ETH</t>
  </si>
  <si>
    <t>ITM_eth</t>
  </si>
  <si>
    <t>ITM_SPACE_EM</t>
  </si>
  <si>
    <t>ITM_SPACE_3_PER_EM</t>
  </si>
  <si>
    <t>ITM_SPACE_4_PER_EM</t>
  </si>
  <si>
    <t>ITM_SPACE_6_PER_EM</t>
  </si>
  <si>
    <t>ITM_SPACE_FIGURE</t>
  </si>
  <si>
    <t>ITM_SPACE_PUNCTUATION</t>
  </si>
  <si>
    <t>ITM_SPACE_HAIR</t>
  </si>
  <si>
    <t>ITM_LEFT_SINGLE_QUOTE</t>
  </si>
  <si>
    <t>ITM_RIGHT_SINGLE_QUOTE</t>
  </si>
  <si>
    <t>ITM_SINGLE_LOW_QUOTE</t>
  </si>
  <si>
    <t>ITM_SINGLE_HIGH_QUOTE</t>
  </si>
  <si>
    <t>ITM_LEFT_DOUBLE_QUOTE</t>
  </si>
  <si>
    <t>ITM_RIGHT_DOUBLE_QUOTE</t>
  </si>
  <si>
    <t>ITM_DOUBLE_LOW_QUOTE</t>
  </si>
  <si>
    <t>ITM_DOUBLE_HIGH_QUOTE</t>
  </si>
  <si>
    <t>ITM_ELLIPSIS</t>
  </si>
  <si>
    <t>ITM_ONE</t>
  </si>
  <si>
    <t>ITM_PLANCK</t>
  </si>
  <si>
    <t>ITM_NATURAL_N</t>
  </si>
  <si>
    <t>ITM_RATIONAL_Q</t>
  </si>
  <si>
    <t>ITM_RIGHT_SHORT_ARROW</t>
  </si>
  <si>
    <t>ITM_LEFT_RIGHT_ARROWS</t>
  </si>
  <si>
    <t>ITM_BST_SIGN</t>
  </si>
  <si>
    <t>ITM_SST_SIGN</t>
  </si>
  <si>
    <t>ITM_HAMBURGER</t>
  </si>
  <si>
    <t>ITM_UNDO_SIGN</t>
  </si>
  <si>
    <t>ITM_FOR_ALL</t>
  </si>
  <si>
    <t>ITM_COMPLEMENT</t>
  </si>
  <si>
    <t>ITM_PARTIAL_DIFF</t>
  </si>
  <si>
    <t>ITM_THERE_EXISTS</t>
  </si>
  <si>
    <t>ITM_THERE_DOES_NOT_EXIST</t>
  </si>
  <si>
    <t>ITM_INCREMENT</t>
  </si>
  <si>
    <t>ITM_NABLA</t>
  </si>
  <si>
    <t>ITM_ELEMENT_OF</t>
  </si>
  <si>
    <t>ITM_NOT_ELEMENT_OF</t>
  </si>
  <si>
    <t>ITM_CONTAINS</t>
  </si>
  <si>
    <t>ITM_DOES_NOT_CONTAIN</t>
  </si>
  <si>
    <t>ITM_ZERO</t>
  </si>
  <si>
    <t>ITM_PRODUCT</t>
  </si>
  <si>
    <t>ITM_MINUS_PLUS</t>
  </si>
  <si>
    <t>ITM_RING</t>
  </si>
  <si>
    <t>ITM_PROPORTIONAL</t>
  </si>
  <si>
    <t>ITM_ANGLE_SIGN</t>
  </si>
  <si>
    <t>ITM_DIVIDES</t>
  </si>
  <si>
    <t>ITM_DOES_NOT_DIVIDE</t>
  </si>
  <si>
    <t>ITM_PARALLEL_SIGN</t>
  </si>
  <si>
    <t>ITM_NOT_PARALLEL</t>
  </si>
  <si>
    <t>ITM_INTERSECTION</t>
  </si>
  <si>
    <t>ITM_UNION</t>
  </si>
  <si>
    <t>ITM_DOUBLE_INTEGRAL</t>
  </si>
  <si>
    <t>ITM_CONTOUR_INTEGRAL</t>
  </si>
  <si>
    <t>ITM_SURFACE_INTEGRAL</t>
  </si>
  <si>
    <t>ITM_RATIO</t>
  </si>
  <si>
    <t>ITM_ASYMPOTICALLY_EQUAL</t>
  </si>
  <si>
    <t>ITM_IDENTICAL_TO</t>
  </si>
  <si>
    <t>ITM_MUCH_LESS</t>
  </si>
  <si>
    <t>ITM_MUCH_GREATER</t>
  </si>
  <si>
    <t>ITM_DOWN_TACK</t>
  </si>
  <si>
    <t>ITM_MAT_TL</t>
  </si>
  <si>
    <t>ITM_MAT_ML</t>
  </si>
  <si>
    <t>ITM_MAT_BL</t>
  </si>
  <si>
    <t>ITM_MAT_TR</t>
  </si>
  <si>
    <t>ITM_MAT_MR</t>
  </si>
  <si>
    <t>ITM_MAT_BR</t>
  </si>
  <si>
    <t>ITM_OBLIQUE1</t>
  </si>
  <si>
    <t>ITM_OBLIQUE2</t>
  </si>
  <si>
    <t>ITM_OBLIQUE3</t>
  </si>
  <si>
    <t>ITM_OBLIQUE4</t>
  </si>
  <si>
    <t>ITM_CURSOR</t>
  </si>
  <si>
    <t>ITM_PERIOD34</t>
  </si>
  <si>
    <t>ITM_COMMA34</t>
  </si>
  <si>
    <t>ITM_UK</t>
  </si>
  <si>
    <t>ITM_US</t>
  </si>
  <si>
    <t>MNU_STRINGS</t>
  </si>
  <si>
    <t>MNU_PROG</t>
  </si>
  <si>
    <t>MNU_TAMLABEL</t>
  </si>
  <si>
    <t>MNU_DYNAMIC</t>
  </si>
  <si>
    <t>ITM_CROSS_PROD</t>
  </si>
  <si>
    <t>ITM_DOT_PROD</t>
  </si>
  <si>
    <t>ITM_STDDEVWEIGHTED</t>
  </si>
  <si>
    <t>ITM_SCATTFACT</t>
  </si>
  <si>
    <t>ITM_SCATTFACTm</t>
  </si>
  <si>
    <t>ITM_SCATTFACTp</t>
  </si>
  <si>
    <t>ITM_PIn</t>
  </si>
  <si>
    <t>ITM_SIGMAn</t>
  </si>
  <si>
    <t>ITM_STDDEV</t>
  </si>
  <si>
    <t>ITM_STDDEVPOP</t>
  </si>
  <si>
    <t>ITM_SHUFFLE</t>
  </si>
  <si>
    <t>ITM_UNDO</t>
  </si>
  <si>
    <t>ITM_SHIFTf</t>
  </si>
  <si>
    <t>ITM_SHIFTg</t>
  </si>
  <si>
    <t>ITM_UP1</t>
  </si>
  <si>
    <t>ITM_BST</t>
  </si>
  <si>
    <t>ITM_DOWN1</t>
  </si>
  <si>
    <t>ITM_SST</t>
  </si>
  <si>
    <t>ITM_EXIT1</t>
  </si>
  <si>
    <t>ITM_BACKSPACE</t>
  </si>
  <si>
    <t>ITM_dotD</t>
  </si>
  <si>
    <t>ITM_1749</t>
  </si>
  <si>
    <t>ITM_1599</t>
  </si>
  <si>
    <t>ITM_1600</t>
  </si>
  <si>
    <t>ITM_1601</t>
  </si>
  <si>
    <t>ITM_1602</t>
  </si>
  <si>
    <t>ITM_1603</t>
  </si>
  <si>
    <t>ITM_1604</t>
  </si>
  <si>
    <t>ITM_1605</t>
  </si>
  <si>
    <t>ITM_1606</t>
  </si>
  <si>
    <t>ITM_1607</t>
  </si>
  <si>
    <t>ITM_1608</t>
  </si>
  <si>
    <t>ITM_1609</t>
  </si>
  <si>
    <t>ITM_1610</t>
  </si>
  <si>
    <t>ITM_1611</t>
  </si>
  <si>
    <t>ITM_1612</t>
  </si>
  <si>
    <t>ITM_1613</t>
  </si>
  <si>
    <t>ITM_1614</t>
  </si>
  <si>
    <t>ITM_1615</t>
  </si>
  <si>
    <t>ITM_1616</t>
  </si>
  <si>
    <t>ITM_1617</t>
  </si>
  <si>
    <t>ITM_1618</t>
  </si>
  <si>
    <t>ITM_1619</t>
  </si>
  <si>
    <t>ITM_1620</t>
  </si>
  <si>
    <t>ITM_1621</t>
  </si>
  <si>
    <t>ITM_1622</t>
  </si>
  <si>
    <t>ITM_1623</t>
  </si>
  <si>
    <t>ITM_1624</t>
  </si>
  <si>
    <t>ITM_1625</t>
  </si>
  <si>
    <t>ITM_1626</t>
  </si>
  <si>
    <t>ITM_1627</t>
  </si>
  <si>
    <t>ITM_1628</t>
  </si>
  <si>
    <t>ITM_1629</t>
  </si>
  <si>
    <t>ITM_1630</t>
  </si>
  <si>
    <t>ITM_1631</t>
  </si>
  <si>
    <t>USER_PRIM00U</t>
  </si>
  <si>
    <t>USER_SFTf00U</t>
  </si>
  <si>
    <t>USER_PRIM01U</t>
  </si>
  <si>
    <t>USER_SFTf01U</t>
  </si>
  <si>
    <t>USER_PRIM02U</t>
  </si>
  <si>
    <t>USER_SFTf02U</t>
  </si>
  <si>
    <t>USER_PRIM03U</t>
  </si>
  <si>
    <t>USER_SFTf03U</t>
  </si>
  <si>
    <t>USER_PRIM04U</t>
  </si>
  <si>
    <t>USER_SFTf04U</t>
  </si>
  <si>
    <t>USER_PRIM05U</t>
  </si>
  <si>
    <t>USER_SFTf05U</t>
  </si>
  <si>
    <t>USER_PRIM06U</t>
  </si>
  <si>
    <t>USER_SFTf06U</t>
  </si>
  <si>
    <t>USER_PRIM07U</t>
  </si>
  <si>
    <t>USER_SFTf07U</t>
  </si>
  <si>
    <t>USER_PRIM08U</t>
  </si>
  <si>
    <t>USER_SFTf08U</t>
  </si>
  <si>
    <t>USER_PRIM09U</t>
  </si>
  <si>
    <t>USER_SFTf09U</t>
  </si>
  <si>
    <t>USER_PRIM10U</t>
  </si>
  <si>
    <t>USER_SFTf10U</t>
  </si>
  <si>
    <t>USER_PRIM11U</t>
  </si>
  <si>
    <t>USER_SFTf11U</t>
  </si>
  <si>
    <t>USER_PRIM12U</t>
  </si>
  <si>
    <t>USER_SFTf12U</t>
  </si>
  <si>
    <t>USER_PRIM13U</t>
  </si>
  <si>
    <t>USER_SFTf13U</t>
  </si>
  <si>
    <t>USER_PRIM14U</t>
  </si>
  <si>
    <t>USER_SFTf14U</t>
  </si>
  <si>
    <t>USER_PRIM15U</t>
  </si>
  <si>
    <t>USER_SFTf15U</t>
  </si>
  <si>
    <t>USER_PRIM16U</t>
  </si>
  <si>
    <t>USER_SFTf16U</t>
  </si>
  <si>
    <t>USER_PRIM17U</t>
  </si>
  <si>
    <t>USER_SFTf17U</t>
  </si>
  <si>
    <t>USER_PRIM18U</t>
  </si>
  <si>
    <t>USER_SFTf18U</t>
  </si>
  <si>
    <t>USER_PRIM19U</t>
  </si>
  <si>
    <t>USER_SFTf19U</t>
  </si>
  <si>
    <t>USER_PRIM20U</t>
  </si>
  <si>
    <t>USER_SFTf20U</t>
  </si>
  <si>
    <t>USER_PRIM21U</t>
  </si>
  <si>
    <t>USER_SFTf21U</t>
  </si>
  <si>
    <t>USER_PRIM22U</t>
  </si>
  <si>
    <t>USER_SFTf22U</t>
  </si>
  <si>
    <t>USER_PRIM23U</t>
  </si>
  <si>
    <t>USER_SFTf23U</t>
  </si>
  <si>
    <t>USER_PRIM24U</t>
  </si>
  <si>
    <t>USER_SFTf24U</t>
  </si>
  <si>
    <t>USER_PRIM25U</t>
  </si>
  <si>
    <t>USER_SFTf25U</t>
  </si>
  <si>
    <t>USER_PRIM26U</t>
  </si>
  <si>
    <t>USER_SFTf26U</t>
  </si>
  <si>
    <t>USER_PRIM27U</t>
  </si>
  <si>
    <t>USER_SFTf27U</t>
  </si>
  <si>
    <t>USER_PRIM28U</t>
  </si>
  <si>
    <t>USER_SFTf28U</t>
  </si>
  <si>
    <t>USER_PRIM29U</t>
  </si>
  <si>
    <t>USER_SFTf29U</t>
  </si>
  <si>
    <t>USER_PRIM30U</t>
  </si>
  <si>
    <t>USER_SFTf30U</t>
  </si>
  <si>
    <t>USER_PRIM31U</t>
  </si>
  <si>
    <t>USER_SFTf31U</t>
  </si>
  <si>
    <t>USER_PRIM32U</t>
  </si>
  <si>
    <t>USER_SFTf32U</t>
  </si>
  <si>
    <t>USER_PRIM33U</t>
  </si>
  <si>
    <t>USER_SFTf33U</t>
  </si>
  <si>
    <t>USER_PRIM34U</t>
  </si>
  <si>
    <t>USER_SFTf34U</t>
  </si>
  <si>
    <t>USER_PRIM35U</t>
  </si>
  <si>
    <t>USER_SFTf35U</t>
  </si>
  <si>
    <t>USER_PRIM36U</t>
  </si>
  <si>
    <t>USER_SFTf36U</t>
  </si>
  <si>
    <t>ITM_RMS</t>
  </si>
  <si>
    <t>//JM NOBASE MENU SETTING</t>
  </si>
  <si>
    <t>"l.y." STD_RIGHT_ARROW "m"</t>
  </si>
  <si>
    <t>"m" STD_RIGHT_ARROW "l.y."</t>
  </si>
  <si>
    <t>STD_beta "(x,y)"</t>
  </si>
  <si>
    <t>/  { fnGoto</t>
  </si>
  <si>
    <t>/  { fnIsFlagClear</t>
  </si>
  <si>
    <t>/  { fnIsFlagSet</t>
  </si>
  <si>
    <t>/  { fnIsPrime</t>
  </si>
  <si>
    <t>/  { fnKeyEnter</t>
  </si>
  <si>
    <t>/  { fnSwapXY</t>
  </si>
  <si>
    <t>/  { fnDrop</t>
  </si>
  <si>
    <t>/  { fnDropY</t>
  </si>
  <si>
    <t>/  { fnRollUp</t>
  </si>
  <si>
    <t>/  { fnRollDown</t>
  </si>
  <si>
    <t>/  { fnClX</t>
  </si>
  <si>
    <t>/  { fnFillStack</t>
  </si>
  <si>
    <t>/  { fnStore</t>
  </si>
  <si>
    <t>/  { fnStoreAdd</t>
  </si>
  <si>
    <t>/  { fnStoreSub</t>
  </si>
  <si>
    <t>/  { fnStoreMult</t>
  </si>
  <si>
    <t>/  { fnStoreDiv</t>
  </si>
  <si>
    <t>/  { fnStoreMax</t>
  </si>
  <si>
    <t>/  { fnStoreMin</t>
  </si>
  <si>
    <t>/  { fnRecall</t>
  </si>
  <si>
    <t>/  { fnRecallAdd</t>
  </si>
  <si>
    <t>/  { fnRecallSub</t>
  </si>
  <si>
    <t>/  { fnRecallMult</t>
  </si>
  <si>
    <t>/  { fnRecallDiv</t>
  </si>
  <si>
    <t>/  { fnRecallMax</t>
  </si>
  <si>
    <t>/  { fnSquare</t>
  </si>
  <si>
    <t>/  { fnCube</t>
  </si>
  <si>
    <t>/  { fnPower</t>
  </si>
  <si>
    <t>/  { fnSquareRoot</t>
  </si>
  <si>
    <t>/  { fnCubeRoot</t>
  </si>
  <si>
    <t>/  { fnXthRoot</t>
  </si>
  <si>
    <t>/  { fn2Pow</t>
  </si>
  <si>
    <t>/  { fnExp</t>
  </si>
  <si>
    <t>/  { fnExpM1</t>
  </si>
  <si>
    <t>/  { fn10Pow</t>
  </si>
  <si>
    <t>/  { fnLog2</t>
  </si>
  <si>
    <t>/  { fnLn</t>
  </si>
  <si>
    <t>/  { fnLnP1</t>
  </si>
  <si>
    <t>/  { fnLog10</t>
  </si>
  <si>
    <t>/  { fnLogXY</t>
  </si>
  <si>
    <t>/  { fnInvert</t>
  </si>
  <si>
    <t>/  { fnCos</t>
  </si>
  <si>
    <t>/  { fnCosh</t>
  </si>
  <si>
    <t>/  { fnSin</t>
  </si>
  <si>
    <t>/  { fnSinc</t>
  </si>
  <si>
    <t>/  { fnSinh</t>
  </si>
  <si>
    <t>/  { fnTan</t>
  </si>
  <si>
    <t>/  { fnTanh</t>
  </si>
  <si>
    <t>/  { fnArccos</t>
  </si>
  <si>
    <t>/  { fnArccosh</t>
  </si>
  <si>
    <t>/  { fnArcsin</t>
  </si>
  <si>
    <t>/  { fnArcsinh</t>
  </si>
  <si>
    <t>/  { fnArctan</t>
  </si>
  <si>
    <t>/  { fnArctanh</t>
  </si>
  <si>
    <t>/  { fnCeil</t>
  </si>
  <si>
    <t>/  { fnFloor</t>
  </si>
  <si>
    <t>/  { fnGcd</t>
  </si>
  <si>
    <t>/  { fnLcm</t>
  </si>
  <si>
    <t>/  { fnDec</t>
  </si>
  <si>
    <t>/  { fnInc</t>
  </si>
  <si>
    <t>/  { fnIp</t>
  </si>
  <si>
    <t>/  { fnFp</t>
  </si>
  <si>
    <t>/  { fnAdd</t>
  </si>
  <si>
    <t>/  { fnSubtract</t>
  </si>
  <si>
    <t>/  { fnChangeSign</t>
  </si>
  <si>
    <t>/  { fnMultiply</t>
  </si>
  <si>
    <t>/  { fnDivide</t>
  </si>
  <si>
    <t>/  { fnIDiv</t>
  </si>
  <si>
    <t>/  { fnIDivR</t>
  </si>
  <si>
    <t>/  { fnMod</t>
  </si>
  <si>
    <t>/  { fnMax</t>
  </si>
  <si>
    <t>/  { fnMin</t>
  </si>
  <si>
    <t>/  { fnMagnitude</t>
  </si>
  <si>
    <t>/  { fnNeighb</t>
  </si>
  <si>
    <t>/  { fnNextPrime</t>
  </si>
  <si>
    <t>/  { fnFactorial</t>
  </si>
  <si>
    <t>/  { fnPi</t>
  </si>
  <si>
    <t>/  { fnClearFlag</t>
  </si>
  <si>
    <t>/  { fnSetFlag</t>
  </si>
  <si>
    <t>/  { fnFlipFlag</t>
  </si>
  <si>
    <t>/  { fnSincpi</t>
  </si>
  <si>
    <t>/  { fnConstant</t>
  </si>
  <si>
    <t>/  { fnCvtCToF</t>
  </si>
  <si>
    <t>/  { fnCvtFToC</t>
  </si>
  <si>
    <t>/  { fnCvtDbRatio</t>
  </si>
  <si>
    <t>/  { fnCvtRatioDb</t>
  </si>
  <si>
    <t>/  { fnCvtAtmPa</t>
  </si>
  <si>
    <t>/  { fnCvtAuM</t>
  </si>
  <si>
    <t>/  { fnCvtBarPa</t>
  </si>
  <si>
    <t>/  { fnCvtBtuJ</t>
  </si>
  <si>
    <t>/  { fnCvtCalJ</t>
  </si>
  <si>
    <t>/  { fnCvtLbfftNm</t>
  </si>
  <si>
    <t>/  { fnCvtCwtKg</t>
  </si>
  <si>
    <t>/  { fnCvtFtM</t>
  </si>
  <si>
    <t>/  { fnCvtSfeetM</t>
  </si>
  <si>
    <t>/  { fnCvtHpeW</t>
  </si>
  <si>
    <t>/  { fnCvtHpmW</t>
  </si>
  <si>
    <t>/  { fnCvtHpukW</t>
  </si>
  <si>
    <t>/  { fnCvtInhgPa</t>
  </si>
  <si>
    <t>/  { fnCvtWhJ</t>
  </si>
  <si>
    <t>/  { fnCvtLbKg</t>
  </si>
  <si>
    <t>/  { fnCvtShortcwtKg</t>
  </si>
  <si>
    <t>/  { fnCvtStoneKg</t>
  </si>
  <si>
    <t>/  { fnCvtShorttonKg</t>
  </si>
  <si>
    <t>/  { fnCvtTonKg</t>
  </si>
  <si>
    <t>/  { fnCvtLbfN</t>
  </si>
  <si>
    <t>/  { fnCvtLyM</t>
  </si>
  <si>
    <t>/  { fnCvtMmhgPa</t>
  </si>
  <si>
    <t>/  { fnCvtPcM</t>
  </si>
  <si>
    <t>/  { fnCvtYardM</t>
  </si>
  <si>
    <t>/  { fnCvtPsiPa</t>
  </si>
  <si>
    <t>/  { fnCvtTorrPa</t>
  </si>
  <si>
    <t>/  { fnCvtYearS</t>
  </si>
  <si>
    <t>/  { fnCvtFathomM</t>
  </si>
  <si>
    <t>/  { fnCvtBarrelM3</t>
  </si>
  <si>
    <t>/  { fnCvtHectareM2</t>
  </si>
  <si>
    <t>/  { fnIsFlagClearClear</t>
  </si>
  <si>
    <t>/  { fnIsFlagClearSet</t>
  </si>
  <si>
    <t>/  { fnIsFlagClearFlip</t>
  </si>
  <si>
    <t>/  { fnIsFlagSetClear</t>
  </si>
  <si>
    <t>/  { fnIsFlagSetSet</t>
  </si>
  <si>
    <t>/  { fnIsFlagSetFlip</t>
  </si>
  <si>
    <t>/  { fnLogicalNot</t>
  </si>
  <si>
    <t>/  { fnLogicalAnd</t>
  </si>
  <si>
    <t>/  { fnLogicalOr</t>
  </si>
  <si>
    <t>/  { fnLogicalXor</t>
  </si>
  <si>
    <t>/  { fnLogicalNand</t>
  </si>
  <si>
    <t>/  { fnLogicalNor</t>
  </si>
  <si>
    <t>/  { fnLogicalXnor</t>
  </si>
  <si>
    <t>/  { fnBs</t>
  </si>
  <si>
    <t>/  { fnBc</t>
  </si>
  <si>
    <t>/  { fnCb</t>
  </si>
  <si>
    <t>/  { fnSb</t>
  </si>
  <si>
    <t>/  { fnFb</t>
  </si>
  <si>
    <t>/  { fnRl</t>
  </si>
  <si>
    <t>/  { fnRlc</t>
  </si>
  <si>
    <t>/  { fnRr</t>
  </si>
  <si>
    <t>/  { fnRrc</t>
  </si>
  <si>
    <t>/  { fnSl</t>
  </si>
  <si>
    <t>/  { fnSr</t>
  </si>
  <si>
    <t>/  { fnAsr</t>
  </si>
  <si>
    <t>/  { fnLj</t>
  </si>
  <si>
    <t>/  { fnRj</t>
  </si>
  <si>
    <t>/  { fnMaskl</t>
  </si>
  <si>
    <t>/  { fnMaskr</t>
  </si>
  <si>
    <t>/  { fnMirror</t>
  </si>
  <si>
    <t>/  { fnCountBits</t>
  </si>
  <si>
    <t>/  { fnSdl</t>
  </si>
  <si>
    <t>/  { fnSdr</t>
  </si>
  <si>
    <t>/  { fnSigma</t>
  </si>
  <si>
    <t>/  { fnStatSum</t>
  </si>
  <si>
    <t>/  { fnGetSystemFlag</t>
  </si>
  <si>
    <t>/  { fnCurveFitting</t>
  </si>
  <si>
    <t>/  { fnDynamicMenu</t>
  </si>
  <si>
    <t>/  { fnIntegerMode</t>
  </si>
  <si>
    <t>/  { fnScreenDump</t>
  </si>
  <si>
    <t>/  { fnAgm</t>
  </si>
  <si>
    <t>/  { fnDisplayFormatAll</t>
  </si>
  <si>
    <t>/  { fnBatteryVoltage</t>
  </si>
  <si>
    <t>/  { fnClAll</t>
  </si>
  <si>
    <t>/  { fnClFAll</t>
  </si>
  <si>
    <t>/  { fnFractionType</t>
  </si>
  <si>
    <t>/  { fnClP</t>
  </si>
  <si>
    <t>/  { fnClPAll</t>
  </si>
  <si>
    <t>/  { fnClearRegisters</t>
  </si>
  <si>
    <t>/  { fnClearStack</t>
  </si>
  <si>
    <t>/  { fnClSigma</t>
  </si>
  <si>
    <t>/  { fnCyx</t>
  </si>
  <si>
    <t>/  { fnConjugate</t>
  </si>
  <si>
    <t>/  { fnCross</t>
  </si>
  <si>
    <t>/  { fnCxToRe</t>
  </si>
  <si>
    <t>/  { fnDecomp</t>
  </si>
  <si>
    <t>/  { fnAngularMode</t>
  </si>
  <si>
    <t>/  { fnCvtToCurrentAngularMode</t>
  </si>
  <si>
    <t>/  { fnDenMax</t>
  </si>
  <si>
    <t>/  { fnDot</t>
  </si>
  <si>
    <t>/  { fnDisplayStack</t>
  </si>
  <si>
    <t>/  { fnSetDateFormat</t>
  </si>
  <si>
    <t>/  { fnCvtDegToRad</t>
  </si>
  <si>
    <t>/  { fnDisplayFormatEng</t>
  </si>
  <si>
    <t>/  { fnExpt</t>
  </si>
  <si>
    <t>/  { fnFib</t>
  </si>
  <si>
    <t>/  { fnDisplayFormatFix</t>
  </si>
  <si>
    <t>/  { fnFreeFlashMemory</t>
  </si>
  <si>
    <t>/  { fnDisplayFormatGap</t>
  </si>
  <si>
    <t>/  { fnGd</t>
  </si>
  <si>
    <t>/  { fnInvGd</t>
  </si>
  <si>
    <t>/  { fnGotoDot</t>
  </si>
  <si>
    <t>/  { fnImaginaryPart</t>
  </si>
  <si>
    <t>/  { fnLastX</t>
  </si>
  <si>
    <t>/  { fnLnBeta</t>
  </si>
  <si>
    <t>/  { fnLnGamma</t>
  </si>
  <si>
    <t>/  { fnLoad</t>
  </si>
  <si>
    <t>/  { fnGetLocR</t>
  </si>
  <si>
    <t>/  { fnMant</t>
  </si>
  <si>
    <t>/  { fnFreeMemory</t>
  </si>
  <si>
    <t>/  { fnNop</t>
  </si>
  <si>
    <t>/  { fnOff</t>
  </si>
  <si>
    <t>/  { fnPyx</t>
  </si>
  <si>
    <t>/  { fnPlot</t>
  </si>
  <si>
    <t>/  { fnRandom</t>
  </si>
  <si>
    <t>/  { fnRecallConfig</t>
  </si>
  <si>
    <t>/  { fnRecallElement</t>
  </si>
  <si>
    <t>/  { fnRecallIJ</t>
  </si>
  <si>
    <t>/  { fnRecallStack</t>
  </si>
  <si>
    <t>/  { fnRealPart</t>
  </si>
  <si>
    <t>/  { fnReset</t>
  </si>
  <si>
    <t>/  { fnReToCx</t>
  </si>
  <si>
    <t>/  { fnSwapRealImaginary</t>
  </si>
  <si>
    <t>/  { fnGetRoundingMode</t>
  </si>
  <si>
    <t>/  { fnRmd</t>
  </si>
  <si>
    <t>/  { fnRound</t>
  </si>
  <si>
    <t>/  { fnRoundi</t>
  </si>
  <si>
    <t>/  { fnCvtRadToDeg</t>
  </si>
  <si>
    <t>/  { fnSampleStdDev</t>
  </si>
  <si>
    <t>/  { fnSave</t>
  </si>
  <si>
    <t>/  { fnDisplayFormatSci</t>
  </si>
  <si>
    <t>/  { fnGetSignificantDigits</t>
  </si>
  <si>
    <t>/  { fnSeed</t>
  </si>
  <si>
    <t>/  { fnConfigChina</t>
  </si>
  <si>
    <t>/  { fnConfigEurope</t>
  </si>
  <si>
    <t>/  { fnConfigIndia</t>
  </si>
  <si>
    <t>/  { fnConfigJapan</t>
  </si>
  <si>
    <t>/  { fnConfigUk</t>
  </si>
  <si>
    <t>/  { fnConfigUsa</t>
  </si>
  <si>
    <t>/  { fnSign</t>
  </si>
  <si>
    <t>/  { fnSlvq</t>
  </si>
  <si>
    <t>/  { fnStandardError</t>
  </si>
  <si>
    <t>/  { fnGetIntegerSignMode</t>
  </si>
  <si>
    <t>/  { fnWeightedStandardError</t>
  </si>
  <si>
    <t>/  { fnGetStackSize</t>
  </si>
  <si>
    <t>/  { fnStoreConfig</t>
  </si>
  <si>
    <t>/  { fnStoreElement</t>
  </si>
  <si>
    <t>/  { fnStoreIJ</t>
  </si>
  <si>
    <t>/  { fnStoreStack</t>
  </si>
  <si>
    <t>/  { fnSumXY</t>
  </si>
  <si>
    <t>/  { fnWeightedSampleStdDev</t>
  </si>
  <si>
    <t>/  { fnTicks</t>
  </si>
  <si>
    <t>/  { fnSwapT</t>
  </si>
  <si>
    <t>/  { fnUlp</t>
  </si>
  <si>
    <t>/  { fnUnitVector</t>
  </si>
  <si>
    <t>/  { fnVersion</t>
  </si>
  <si>
    <t>/  { fnShow</t>
  </si>
  <si>
    <t>/  { fnWho</t>
  </si>
  <si>
    <t>/  { fnSetWordSize</t>
  </si>
  <si>
    <t>/  { fnGetWordSize</t>
  </si>
  <si>
    <t>/  { fnMeanXY</t>
  </si>
  <si>
    <t>/  { fnGeometricMeanXY</t>
  </si>
  <si>
    <t>/  { fnWeightedMeanX</t>
  </si>
  <si>
    <t>/  { fnXToAlpha</t>
  </si>
  <si>
    <t>/  { fnSwapX</t>
  </si>
  <si>
    <t>/  { fnSwapY</t>
  </si>
  <si>
    <t>/  { fnSwapZ</t>
  </si>
  <si>
    <t>/  { fnAlphaLeng</t>
  </si>
  <si>
    <t>/  { fnXmax</t>
  </si>
  <si>
    <t>/  { fnXmin</t>
  </si>
  <si>
    <t>/  { fnAlphaPos</t>
  </si>
  <si>
    <t>/  { fnAlphaRL</t>
  </si>
  <si>
    <t>/  { fnAlphaRR</t>
  </si>
  <si>
    <t>/  { fnAlphaSL</t>
  </si>
  <si>
    <t>/  { fnAlphaSR</t>
  </si>
  <si>
    <t>/  { fnAlphaToX</t>
  </si>
  <si>
    <t>/  { fnBeta</t>
  </si>
  <si>
    <t>/  { fnGamma</t>
  </si>
  <si>
    <t>/  { fnDeltaPercent</t>
  </si>
  <si>
    <t>/  { fnGeometricSampleStdDev</t>
  </si>
  <si>
    <t>/  { fnGeometricStandardError</t>
  </si>
  <si>
    <t>/  { fnGeometricPopulationStdDev</t>
  </si>
  <si>
    <t>/  { fnPopulationStdDev</t>
  </si>
  <si>
    <t>/  { fnWeightedPopulationStdDev</t>
  </si>
  <si>
    <t>/  { fnRandomI</t>
  </si>
  <si>
    <t>/  { fnRange</t>
  </si>
  <si>
    <t>/  { fnGetRange</t>
  </si>
  <si>
    <t>/  { fnM1Pow</t>
  </si>
  <si>
    <t>/  { fnCvtFromCurrentAngularMode</t>
  </si>
  <si>
    <t>/  { fnChangeBase</t>
  </si>
  <si>
    <t>/  { fnToPolar</t>
  </si>
  <si>
    <t>/  { fnToReal</t>
  </si>
  <si>
    <t>/  { fnToRect</t>
  </si>
  <si>
    <t>/  { fnCvtDegToDms</t>
  </si>
  <si>
    <t>/  { fnShuffle</t>
  </si>
  <si>
    <t>/  { fnPercent</t>
  </si>
  <si>
    <t>/  { fnPercentMRR</t>
  </si>
  <si>
    <t>/  { fnPercentT</t>
  </si>
  <si>
    <t>/  { fnPercentSigma</t>
  </si>
  <si>
    <t>/  { fnPercentPlusMG</t>
  </si>
  <si>
    <t>/  { fnParallel</t>
  </si>
  <si>
    <t>/  { fnArg_all</t>
  </si>
  <si>
    <t>/  { fnP_All_Regs</t>
  </si>
  <si>
    <t>/  { fnUndo</t>
  </si>
  <si>
    <t>/  { fnPem</t>
  </si>
  <si>
    <t>/  { fnKeyCC</t>
  </si>
  <si>
    <t>/  { fnKeyUp</t>
  </si>
  <si>
    <t>/  { fnKeyDown</t>
  </si>
  <si>
    <t>/  { fnKeyExit</t>
  </si>
  <si>
    <t>/  { fnKeyBackspace</t>
  </si>
  <si>
    <t>/  { fnAim</t>
  </si>
  <si>
    <t>/  { fnKeyDotD</t>
  </si>
  <si>
    <t>/  { fnShow_SCROLL</t>
  </si>
  <si>
    <t>/  { fnCvtDmsToDeg</t>
  </si>
  <si>
    <t>/  { fnHarmonicMeanXY</t>
  </si>
  <si>
    <t>/  { fnRMSMeanXY</t>
  </si>
  <si>
    <t>/  { fnSetSetJM</t>
  </si>
  <si>
    <t>/  { fnMultiplySI</t>
  </si>
  <si>
    <t>/  { fnToPolar2</t>
  </si>
  <si>
    <t>/  { fnToRect2</t>
  </si>
  <si>
    <t>/  { fneRPN</t>
  </si>
  <si>
    <t>/  { fnJM</t>
  </si>
  <si>
    <t>/  { fnDisplayFormatSigFig</t>
  </si>
  <si>
    <t>/  { fnDisplayFormatUnit</t>
  </si>
  <si>
    <t>/  { fnRound2</t>
  </si>
  <si>
    <t>/  { fnRoundi2</t>
  </si>
  <si>
    <t>/  { fn_cnst_op_a</t>
  </si>
  <si>
    <t>/  { fn_cnst_op_aa</t>
  </si>
  <si>
    <t>/  { fn_cnst_op_j</t>
  </si>
  <si>
    <t>/  { fnDumpMenus</t>
  </si>
  <si>
    <t>/  { fnChangeBaseJM</t>
  </si>
  <si>
    <t>/  { fnJM_2SI</t>
  </si>
  <si>
    <t>/  { fnChangeBaseMNU</t>
  </si>
  <si>
    <t>/  { fnCla</t>
  </si>
  <si>
    <t>/  { fnCln</t>
  </si>
  <si>
    <t>/  { fnListXY</t>
  </si>
  <si>
    <t>/  { fnShowJM</t>
  </si>
  <si>
    <t>/  { fnSysFreeMem</t>
  </si>
  <si>
    <t>/  { fnSetInlineTest</t>
  </si>
  <si>
    <t>/  { fnGetInlineTestBsToX</t>
  </si>
  <si>
    <t>/  { fnSetInlineTestXToBs</t>
  </si>
  <si>
    <t>/  { fnInDefault</t>
  </si>
  <si>
    <t>/  { fnUserJM</t>
  </si>
  <si>
    <t>/  { fnSigmaAssign</t>
  </si>
  <si>
    <t>/  { fnGetSigmaAssignToX</t>
  </si>
  <si>
    <t>/  { fnXEQMXXEQ</t>
  </si>
  <si>
    <t>/  { fnJM_GetXToNORMmode</t>
  </si>
  <si>
    <t>/  { fnT_ARROW</t>
  </si>
  <si>
    <t>/  { fnCFGsettings</t>
  </si>
  <si>
    <t>/  { fnXEQNEW</t>
  </si>
  <si>
    <t>/  { fnXEQMEDIT</t>
  </si>
  <si>
    <t>/  { fnTo_ms</t>
  </si>
  <si>
    <t>/  { fnAngularModeJM</t>
  </si>
  <si>
    <t>/  { fnJMUSERmode</t>
  </si>
  <si>
    <t>/  { fnJMUSERmode_f</t>
  </si>
  <si>
    <t>/  { fnJMUSERmode_g</t>
  </si>
  <si>
    <t>/  { fnXEQMENU</t>
  </si>
  <si>
    <t>/  { fnXEQMSAVE</t>
  </si>
  <si>
    <t>/  { fnXEQMLOAD</t>
  </si>
  <si>
    <t>/  { fnByteShortcutsS</t>
  </si>
  <si>
    <t>/  { fnByteShortcutsU</t>
  </si>
  <si>
    <t>/  { fnByte</t>
  </si>
  <si>
    <t>/  { fnClAIM</t>
  </si>
  <si>
    <t>/  { fnShoiXRepeats</t>
  </si>
  <si>
    <t>/  { fnScale</t>
  </si>
  <si>
    <t>/  { fnPlotLS</t>
  </si>
  <si>
    <t>/  { fnPline</t>
  </si>
  <si>
    <t>/  { fnPcros</t>
  </si>
  <si>
    <t>/  { fnPbox</t>
  </si>
  <si>
    <t>/  { fnPvect</t>
  </si>
  <si>
    <t>/  { fnPNvect</t>
  </si>
  <si>
    <t>/  { fnPx</t>
  </si>
  <si>
    <t>/  { fnPy</t>
  </si>
  <si>
    <t>/  { fnGraph</t>
  </si>
  <si>
    <t>/  { fnPintg</t>
  </si>
  <si>
    <t>/  { fnPdiff</t>
  </si>
  <si>
    <t>/  { fnPrms</t>
  </si>
  <si>
    <t>/  { fnPshade</t>
  </si>
  <si>
    <t>/  { itemToBeCoded</t>
  </si>
  <si>
    <t>/  { addItemToBuffer</t>
  </si>
  <si>
    <t>/  { allocateLocalRegisters</t>
  </si>
  <si>
    <t>/  { registerBrowser</t>
  </si>
  <si>
    <t>/  { flagBrowser</t>
  </si>
  <si>
    <t>/  { fontBrowser</t>
  </si>
  <si>
    <t>/  { backToSystem</t>
  </si>
  <si>
    <t>"USER_SFTg00U"</t>
  </si>
  <si>
    <t>"USER_SFTg01U"</t>
  </si>
  <si>
    <t>"USER_SFTg02U"</t>
  </si>
  <si>
    <t>"USER_SFTg03U"</t>
  </si>
  <si>
    <t>"USER_SFTg04U"</t>
  </si>
  <si>
    <t>"USER_SFTg05U"</t>
  </si>
  <si>
    <t>"USER_SFTg06U"</t>
  </si>
  <si>
    <t>"USER_SFTg07U"</t>
  </si>
  <si>
    <t>"USER_SFTg08U"</t>
  </si>
  <si>
    <t>"USER_SFTg09U"</t>
  </si>
  <si>
    <t>"USER_SFTg10U"</t>
  </si>
  <si>
    <t>"USER_SFTg11U"</t>
  </si>
  <si>
    <t>"USER_SFTg12U"</t>
  </si>
  <si>
    <t>"USER_SFTg13U"</t>
  </si>
  <si>
    <t>"USER_SFTg14U"</t>
  </si>
  <si>
    <t>"USER_SFTg15U"</t>
  </si>
  <si>
    <t>"USER_SFTg16U"</t>
  </si>
  <si>
    <t>"USER_SFTg17U"</t>
  </si>
  <si>
    <t>"USER_SFTg18U"</t>
  </si>
  <si>
    <t>"USER_SFTg19U"</t>
  </si>
  <si>
    <t>"USER_SFTg20U"</t>
  </si>
  <si>
    <t>"USER_SFTg21U"</t>
  </si>
  <si>
    <t>"USER_SFTg22U"</t>
  </si>
  <si>
    <t>"USER_SFTg23U"</t>
  </si>
  <si>
    <t>"USER_SFTg24U"</t>
  </si>
  <si>
    <t>"USER_SFTg25U"</t>
  </si>
  <si>
    <t>"USER_SFTg26U"</t>
  </si>
  <si>
    <t>"USER_SFTg27U"</t>
  </si>
  <si>
    <t>"USER_SFTg28U"</t>
  </si>
  <si>
    <t>"USER_SFTg29U"</t>
  </si>
  <si>
    <t>"USER_SFTg30U"</t>
  </si>
  <si>
    <t>"USER_SFTg31U"</t>
  </si>
  <si>
    <t>"USER_SFTg32U"</t>
  </si>
  <si>
    <t>"USER_SFTg33U"</t>
  </si>
  <si>
    <t>"USER_SFTg34U"</t>
  </si>
  <si>
    <t>"USER_SFTg35U"</t>
  </si>
  <si>
    <t>"USER_SFTg36U"</t>
  </si>
  <si>
    <t>ITM_EEXCHR</t>
  </si>
  <si>
    <t>"NLock"</t>
  </si>
  <si>
    <t>"Nulock"</t>
  </si>
  <si>
    <t>STD_num</t>
  </si>
  <si>
    <t>USER_SFTg00U</t>
  </si>
  <si>
    <t>USER_SFTg01U</t>
  </si>
  <si>
    <t>USER_SFTg02U</t>
  </si>
  <si>
    <t>USER_SFTg03U</t>
  </si>
  <si>
    <t>USER_SFTg04U</t>
  </si>
  <si>
    <t>USER_SFTg05U</t>
  </si>
  <si>
    <t>USER_SFTg06U</t>
  </si>
  <si>
    <t>USER_SFTg07U</t>
  </si>
  <si>
    <t>USER_SFTg08U</t>
  </si>
  <si>
    <t>USER_SFTg09U</t>
  </si>
  <si>
    <t>USER_SFTg10U</t>
  </si>
  <si>
    <t>USER_SFTg11U</t>
  </si>
  <si>
    <t>USER_SFTg12U</t>
  </si>
  <si>
    <t>USER_SFTg13U</t>
  </si>
  <si>
    <t>USER_SFTg14U</t>
  </si>
  <si>
    <t>USER_SFTg15U</t>
  </si>
  <si>
    <t>USER_SFTg16U</t>
  </si>
  <si>
    <t>USER_SFTg17U</t>
  </si>
  <si>
    <t>USER_SFTg18U</t>
  </si>
  <si>
    <t>USER_SFTg19U</t>
  </si>
  <si>
    <t>USER_SFTg20U</t>
  </si>
  <si>
    <t>USER_SFTg21U</t>
  </si>
  <si>
    <t>USER_SFTg22U</t>
  </si>
  <si>
    <t>USER_SFTg23U</t>
  </si>
  <si>
    <t>USER_SFTg24U</t>
  </si>
  <si>
    <t>USER_SFTg25U</t>
  </si>
  <si>
    <t>USER_SFTg26U</t>
  </si>
  <si>
    <t>USER_SFTg27U</t>
  </si>
  <si>
    <t>USER_SFTg28U</t>
  </si>
  <si>
    <t>USER_SFTg29U</t>
  </si>
  <si>
    <t>USER_SFTg30U</t>
  </si>
  <si>
    <t>USER_SFTg31U</t>
  </si>
  <si>
    <t>USER_SFTg32U</t>
  </si>
  <si>
    <t>USER_SFTg33U</t>
  </si>
  <si>
    <t>USER_SFTg34U</t>
  </si>
  <si>
    <t>USER_SFTg35U</t>
  </si>
  <si>
    <t>USER_SFTg36U</t>
  </si>
  <si>
    <t>CHR_num</t>
  </si>
  <si>
    <t>CHR_numL</t>
  </si>
  <si>
    <t>CHR_numU</t>
  </si>
  <si>
    <t>STD_case</t>
  </si>
  <si>
    <t>US_UNCHANGED</t>
  </si>
  <si>
    <t>//JM CASE</t>
  </si>
  <si>
    <t>CHR_case</t>
  </si>
  <si>
    <t>//JM CAPS</t>
  </si>
  <si>
    <t>"CASE UP"</t>
  </si>
  <si>
    <t>CHR_caseUP</t>
  </si>
  <si>
    <t>CASEUP</t>
  </si>
  <si>
    <t>"CASE DN"</t>
  </si>
  <si>
    <t>CHR_caseDN</t>
  </si>
  <si>
    <t>CASEDN</t>
  </si>
  <si>
    <t>"LITE"</t>
  </si>
  <si>
    <t>/  { fnRecallMin</t>
  </si>
  <si>
    <t>"RCL" STD_DOWN_ARROW</t>
  </si>
  <si>
    <t>ITM_RCLMIN</t>
  </si>
  <si>
    <t>"KEY?"</t>
  </si>
  <si>
    <t>ITM_KEYQ</t>
  </si>
  <si>
    <t>ITM_LITERAL</t>
  </si>
  <si>
    <t>ITM_NO_BASE_SCREEN</t>
  </si>
  <si>
    <t>JC_NO_BASE_SCREEN</t>
  </si>
  <si>
    <t>Sumx</t>
  </si>
  <si>
    <t>Sumy</t>
  </si>
  <si>
    <t>Cum.sum</t>
  </si>
  <si>
    <t>-</t>
  </si>
  <si>
    <t>//CODE FOR XEQM TEST</t>
  </si>
  <si>
    <t>PRIME?</t>
  </si>
  <si>
    <t>ENTER</t>
  </si>
  <si>
    <t>X&lt;&gt;Y</t>
  </si>
  <si>
    <t>DROP</t>
  </si>
  <si>
    <t>CLX</t>
  </si>
  <si>
    <t>FILL</t>
  </si>
  <si>
    <t>STO</t>
  </si>
  <si>
    <t>COMB</t>
  </si>
  <si>
    <t>PERM</t>
  </si>
  <si>
    <t>RCL</t>
  </si>
  <si>
    <t>ENTRY?</t>
  </si>
  <si>
    <t>X^2</t>
  </si>
  <si>
    <t>X^3</t>
  </si>
  <si>
    <t>Y^X</t>
  </si>
  <si>
    <t>2^X</t>
  </si>
  <si>
    <t>E^X</t>
  </si>
  <si>
    <t>10^X</t>
  </si>
  <si>
    <t>LOG2</t>
  </si>
  <si>
    <t>LN</t>
  </si>
  <si>
    <t>LOG10</t>
  </si>
  <si>
    <t>LOGXY</t>
  </si>
  <si>
    <t>1/X</t>
  </si>
  <si>
    <t>COS</t>
  </si>
  <si>
    <t>COSH</t>
  </si>
  <si>
    <t>SIN</t>
  </si>
  <si>
    <t>SINH</t>
  </si>
  <si>
    <t>TAN</t>
  </si>
  <si>
    <t>TANH</t>
  </si>
  <si>
    <t>ARCCOS</t>
  </si>
  <si>
    <t>ARCSIN</t>
  </si>
  <si>
    <t>ARCTAN</t>
  </si>
  <si>
    <t>CEIL</t>
  </si>
  <si>
    <t>FLOOR</t>
  </si>
  <si>
    <t>GCD</t>
  </si>
  <si>
    <t>LCM</t>
  </si>
  <si>
    <t>IP</t>
  </si>
  <si>
    <t>FP</t>
  </si>
  <si>
    <t>+</t>
  </si>
  <si>
    <t>CHS</t>
  </si>
  <si>
    <t>IDIV</t>
  </si>
  <si>
    <t>MOD</t>
  </si>
  <si>
    <t>MAX</t>
  </si>
  <si>
    <t>MIN</t>
  </si>
  <si>
    <t>NEXTP</t>
  </si>
  <si>
    <t>X!</t>
  </si>
  <si>
    <t>PI</t>
  </si>
  <si>
    <t>&gt;DEG</t>
  </si>
  <si>
    <t>&gt;RAD</t>
  </si>
  <si>
    <t>D&gt;R</t>
  </si>
  <si>
    <t>R&gt;D</t>
  </si>
  <si>
    <t>c</t>
  </si>
  <si>
    <t>SINC</t>
  </si>
  <si>
    <t>RE</t>
  </si>
  <si>
    <t>RE&lt;&gt;IM</t>
  </si>
  <si>
    <t>E^X-1</t>
  </si>
  <si>
    <t>LN(1+X)</t>
  </si>
  <si>
    <t>ROUND</t>
  </si>
  <si>
    <t>ROUNDI</t>
  </si>
  <si>
    <t>1 ENTER 2 ENTER 3 ENTER CLX + +</t>
  </si>
  <si>
    <t>3 FILL + + +</t>
  </si>
  <si>
    <t>10 ENTER 3 COMB</t>
  </si>
  <si>
    <t>4 ENTER 3 PERM</t>
  </si>
  <si>
    <t>1 STO + 01 CLSTK RCL 01 X^2 ABS</t>
  </si>
  <si>
    <t>RCL 01 X^2 STO 02 ABS</t>
  </si>
  <si>
    <t>RCL 01 X^3 STO 03 ABS</t>
  </si>
  <si>
    <t>RCL 01 23 Y^X STO 04 ABS</t>
  </si>
  <si>
    <t>RCL 02 SQRT RCL 01 - ABS</t>
  </si>
  <si>
    <t>RCL 03 CUBRT RCL 01 - ABS</t>
  </si>
  <si>
    <t>1 EXIT 0.1 COMPLEX STO 06 23 Y^X 23 XRTY RCL 06 - ABS</t>
  </si>
  <si>
    <t>0.2 CEIL 0.9 CEIL +</t>
  </si>
  <si>
    <t>1.2 FLOOR 1.9 FLOOR +</t>
  </si>
  <si>
    <t>4 EXIT 6 LCM</t>
  </si>
  <si>
    <t>3.14159265 IP</t>
  </si>
  <si>
    <t>3.14159265 FP</t>
  </si>
  <si>
    <t>3 EXIT 4 + 5 EXIT +</t>
  </si>
  <si>
    <t>3 ENTER 4 - 5 EXIT -</t>
  </si>
  <si>
    <t>1 EXIT 2 DROP 1 EXIT 3 DROP</t>
  </si>
  <si>
    <t>1 CHS SQRT STO 01 CLSTK RCL 01 ENTER * CHS ABS ENTER</t>
  </si>
  <si>
    <t>RPN 5 ENTER + ERPN 1  +</t>
  </si>
  <si>
    <t xml:space="preserve">2 ENTER 5 X&lt;&gt;Y / </t>
  </si>
  <si>
    <t>CLSUM CLSTK ERPN DEG ALL 00</t>
  </si>
  <si>
    <t>11 ENTER PRIME?  GTO_SZ M1 DROP 1 SUM+ //1</t>
  </si>
  <si>
    <t>DONE</t>
  </si>
  <si>
    <t>/</t>
  </si>
  <si>
    <t>RPN 5 ENTER + ERPN 1  + 11 GSB M2 //2</t>
  </si>
  <si>
    <t>2 ENTER 5 X&lt;&gt;Y /  2.5 GSB M2 //3</t>
  </si>
  <si>
    <t>1 EXIT 2 DROP 1 EXIT 3 DROP 1 GSB M2 //4</t>
  </si>
  <si>
    <t>1 ENTER 2 ENTER 3 ENTER CLX + + 3 GSB M2 //5</t>
  </si>
  <si>
    <t>3 FILL + + + 12 GSB M2 //6</t>
  </si>
  <si>
    <t>1 CHS SQRT STO 01 CLSTK RCL 01 ENTER * CHS ABS ENTER 1 GSB M2 //7</t>
  </si>
  <si>
    <t>10 ENTER 3 COMB 120 GSB M2 //8</t>
  </si>
  <si>
    <t>4 ENTER 3 PERM 24 GSB M2 //9</t>
  </si>
  <si>
    <t>1 STO + 01 CLSTK RCL 01 X^2 ABS 2 GSB M2 //10</t>
  </si>
  <si>
    <t>RCL 01 X^2 STO 02 ABS 2 GSB M2 //11</t>
  </si>
  <si>
    <t>RCL 01 X^3 STO 03 ABS 2.82842712474619 GSB M2 //12</t>
  </si>
  <si>
    <t>RCL 01 23 Y^X STO 04 ABS 2896.3093757401 GSB M2 //13</t>
  </si>
  <si>
    <t>RCL 02 SQRT RCL 01 - ABS 0 GSB M2 //14</t>
  </si>
  <si>
    <t>RCL 03 CUBRT RCL 01 - ABS 0 GSB M2 //15</t>
  </si>
  <si>
    <t>1 EXIT 0.1 COMPLEX STO 06 23 Y^X 23 XRTY RCL 06 - ABS 0 GSB M2 //16</t>
  </si>
  <si>
    <t>0.2 2^X 1.14869835499704 GSB M2 //17</t>
  </si>
  <si>
    <t>0.2 E^X 1.22140275816017 GSB M2 //18</t>
  </si>
  <si>
    <t>0.2 10^X 1.58489319246111 GSB M2 //19</t>
  </si>
  <si>
    <t>0.2 LOG2 2.32192809488736 CHS  GSB M2 //20</t>
  </si>
  <si>
    <t>0.2 LN 1.6094379124341 CHS  GSB M2 //21</t>
  </si>
  <si>
    <t>0.2 ENTER LOG10 0.698970004336019 CHS  GSB M2 //22</t>
  </si>
  <si>
    <t>0.2 EXIT 3 LOGXY 1.46497352071793 CHS  GSB M2 //23</t>
  </si>
  <si>
    <t>0.2 ENTER 1/X 5 GSB M2 //24</t>
  </si>
  <si>
    <t>16.8 COS ARCCOS STO 10 16.8 GSB M2 //25</t>
  </si>
  <si>
    <t>16.8 COSH ARCCOSH STO 11 16.8 GSB M2 //26</t>
  </si>
  <si>
    <t>16.8 SIN ARCSIN STO 12 16.8 GSB M2 //27</t>
  </si>
  <si>
    <t>16.8 SINH ARCSINH STO 13 16.8 GSB M2 //28</t>
  </si>
  <si>
    <t>16.8 TAN ARCTAN STO 14 16.8 GSB M2 //29</t>
  </si>
  <si>
    <t>16.8 TANH ARCTANH STO 15 16.8 GSB M2 //30</t>
  </si>
  <si>
    <t>0.2 CEIL 0.9 CEIL + 2 GSB M2 //31</t>
  </si>
  <si>
    <t>1.2 FLOOR 1.9 FLOOR + 2 GSB M2 //32</t>
  </si>
  <si>
    <t>89798763754892653453379597352537489494736 EXIT 978 GCD STO 22 6 GSB M2 //33</t>
  </si>
  <si>
    <t>4 EXIT 6 LCM 12 GSB M2 //34</t>
  </si>
  <si>
    <t>3.14159265 IP 3 GSB M2 //37</t>
  </si>
  <si>
    <t>3.14159265 FP 0.14159265 GSB M2 //38</t>
  </si>
  <si>
    <t>3 EXIT 4 + 5 EXIT + 12 GSB M2 //39</t>
  </si>
  <si>
    <t>3 ENTER 4 - 5 EXIT - 6 CHS  GSB M2 //40</t>
  </si>
  <si>
    <t>5 EXIT 2 IDIV 2 GSB M2 //41</t>
  </si>
  <si>
    <t>5 EXIT 2 MOD 1 GSB M2 //42</t>
  </si>
  <si>
    <t>5 EXIT 2 MAX 5 GSB M2 //43</t>
  </si>
  <si>
    <t>5 EXIT 2 MIN 2 GSB M2 //44</t>
  </si>
  <si>
    <t>201 NEXTP 211 GSB M2 //45</t>
  </si>
  <si>
    <t>5 X! 120 GSB M2 //46</t>
  </si>
  <si>
    <t>RAD 0.2 &gt;DEG &gt;REAL 0.2 GSB M2 //47</t>
  </si>
  <si>
    <t>DEG 20 &gt;RAD &gt;REAL 0.349065850398866 GSB M2 //48</t>
  </si>
  <si>
    <t>20 D&gt;R &gt;REAL 0.349065850398866 GSB M2 //49</t>
  </si>
  <si>
    <t>20 R&gt;D &gt;REAL 1145.91559026165 GSB M2 //50</t>
  </si>
  <si>
    <t>c 299792458 GSB M2 //51</t>
  </si>
  <si>
    <t>RAD 20 SINC 0.0456472625363814 GSB M2 //52</t>
  </si>
  <si>
    <t>20 CHS SQRT RE 0 GSB M2 //53</t>
  </si>
  <si>
    <t>20 CHS SQRT RE&lt;&gt;IM RE 4.47213595499958 GSB M2 //54</t>
  </si>
  <si>
    <t>0.98 E^X-1 1.66445624192942 GSB M2 //55</t>
  </si>
  <si>
    <t>0.98 LN(1+X) 0.683096844706444 GSB M2 //56</t>
  </si>
  <si>
    <t>FIX 01 0.9811111111 ROUND ALL 00 0.9 GSB M2 //57</t>
  </si>
  <si>
    <t>DOTD</t>
  </si>
  <si>
    <t>ITM_SNAP</t>
  </si>
  <si>
    <t>fnClFAll</t>
  </si>
  <si>
    <t xml:space="preserve">US_ENABLED  </t>
  </si>
  <si>
    <t xml:space="preserve">US_CANCEL   </t>
  </si>
  <si>
    <t>"INC"</t>
  </si>
  <si>
    <t xml:space="preserve"> // Literal in a PGM</t>
  </si>
  <si>
    <t xml:space="preserve"> // items from 453 to 493,</t>
  </si>
  <si>
    <t xml:space="preserve"> // The system flags,</t>
  </si>
  <si>
    <t>-INF</t>
  </si>
  <si>
    <t>INF</t>
  </si>
  <si>
    <t>GD^-1</t>
  </si>
  <si>
    <t>X_WTD</t>
  </si>
  <si>
    <t>BETA</t>
  </si>
  <si>
    <t>GAMMA</t>
  </si>
  <si>
    <t>//XEQM TYPE1 ORIGINAL FULL SELECTED LIST</t>
  </si>
  <si>
    <t>EEX</t>
  </si>
  <si>
    <t>/  { fnClGrf</t>
  </si>
  <si>
    <t>"CLGRF"</t>
  </si>
  <si>
    <t>ITM_CLGRF</t>
  </si>
  <si>
    <t>P_INT</t>
  </si>
  <si>
    <t>P_DIFF</t>
  </si>
  <si>
    <t>P_RMS</t>
  </si>
  <si>
    <t>P_SHADE</t>
  </si>
  <si>
    <t>20 STO 00 INC 00 RCL 00</t>
  </si>
  <si>
    <t>20 STO 00 DEC 00 RCL 00</t>
  </si>
  <si>
    <t>INC</t>
  </si>
  <si>
    <t>DEC</t>
  </si>
  <si>
    <t>20 STO 00 DEC 00 RCL 00 19 GSB M2 //35</t>
  </si>
  <si>
    <t>20 STO 00 INC 00 RCL 00 21 GSB M2 //36</t>
  </si>
  <si>
    <t>0.98 ROUNDI 1 GSB M2 //58</t>
  </si>
  <si>
    <t>54 EXIT 24 GCD STO 22</t>
  </si>
  <si>
    <t>"GRAMOD"</t>
  </si>
  <si>
    <t>"ADM"</t>
  </si>
  <si>
    <t>"ISM"</t>
  </si>
  <si>
    <t>"REALDF"</t>
  </si>
  <si>
    <t>"#DEC"</t>
  </si>
  <si>
    <t xml:space="preserve">VAR_REGX   </t>
  </si>
  <si>
    <t xml:space="preserve">VAR_REGY   </t>
  </si>
  <si>
    <t xml:space="preserve">VAR_REGZ   </t>
  </si>
  <si>
    <t xml:space="preserve">VAR_REGT   </t>
  </si>
  <si>
    <t xml:space="preserve">VAR_REGA   </t>
  </si>
  <si>
    <t xml:space="preserve">VAR_REGB   </t>
  </si>
  <si>
    <t xml:space="preserve">VAR_REGC   </t>
  </si>
  <si>
    <t xml:space="preserve">VAR_REGD   </t>
  </si>
  <si>
    <t xml:space="preserve">VAR_REGL   </t>
  </si>
  <si>
    <t xml:space="preserve">VAR_REGI   </t>
  </si>
  <si>
    <t xml:space="preserve">VAR_REGJ   </t>
  </si>
  <si>
    <t xml:space="preserve">VAR_REGK   </t>
  </si>
  <si>
    <t xml:space="preserve">VAR_GRAMOD </t>
  </si>
  <si>
    <t xml:space="preserve">VAR_ADM    </t>
  </si>
  <si>
    <t xml:space="preserve">VAR_DENMAX </t>
  </si>
  <si>
    <t xml:space="preserve">VAR_ISM    </t>
  </si>
  <si>
    <t xml:space="preserve">VAR_REALDF </t>
  </si>
  <si>
    <t xml:space="preserve">VAR_NDEC   </t>
  </si>
  <si>
    <t xml:space="preserve">VAR_ACC    </t>
  </si>
  <si>
    <t xml:space="preserve">VAR_ULIM   </t>
  </si>
  <si>
    <t xml:space="preserve">VAR_LLIM   </t>
  </si>
  <si>
    <t xml:space="preserve">VAR_FV     </t>
  </si>
  <si>
    <t xml:space="preserve">VAR_IPonA  </t>
  </si>
  <si>
    <t xml:space="preserve">VAR_NPER   </t>
  </si>
  <si>
    <t xml:space="preserve">VAR_PERonA </t>
  </si>
  <si>
    <t xml:space="preserve">VAR_PMT    </t>
  </si>
  <si>
    <t xml:space="preserve">VAR_PV     </t>
  </si>
  <si>
    <t xml:space="preserve">VAR_MATA   </t>
  </si>
  <si>
    <t xml:space="preserve">VAR_MATB   </t>
  </si>
  <si>
    <t xml:space="preserve">VAR_MATX   </t>
  </si>
  <si>
    <t>0</t>
  </si>
  <si>
    <t>"n" STD_SUB_P STD_SUB_E STD_SUB_R</t>
  </si>
  <si>
    <t>STD_UP_ARROW "Lim"</t>
  </si>
  <si>
    <t>STD_DOWN_ARROW "Lim"</t>
  </si>
  <si>
    <t>ITM_DBLMULT</t>
  </si>
  <si>
    <t>ITM_DBLDIV</t>
  </si>
  <si>
    <t>ITM_JUL_GREG</t>
  </si>
  <si>
    <t>ITM_Lm</t>
  </si>
  <si>
    <t>ITM_LmALPHA</t>
  </si>
  <si>
    <t>ITM_Pn</t>
  </si>
  <si>
    <t>ITM_Tn</t>
  </si>
  <si>
    <t>ITM_Un</t>
  </si>
  <si>
    <t>/  { fnCvtMuM2</t>
  </si>
  <si>
    <t>/  { fnCvtLiM</t>
  </si>
  <si>
    <t>/  { fnCvtChiM</t>
  </si>
  <si>
    <t>/  { fnCvtYinM</t>
  </si>
  <si>
    <t>/  { fnCvtCunM</t>
  </si>
  <si>
    <t>/  { fnCvtZhangM</t>
  </si>
  <si>
    <t>/  { fnCvtFenM</t>
  </si>
  <si>
    <t>ITM_MUtoM2</t>
  </si>
  <si>
    <t>ITM_M2toMU</t>
  </si>
  <si>
    <t>ITM_LItoM</t>
  </si>
  <si>
    <t>ITM_MtoLI</t>
  </si>
  <si>
    <t>ITM_CHItoM</t>
  </si>
  <si>
    <t>ITM_MtoCHI</t>
  </si>
  <si>
    <t>ITM_YINtoM</t>
  </si>
  <si>
    <t>ITM_MtoYIN</t>
  </si>
  <si>
    <t>ITM_CUNtoM</t>
  </si>
  <si>
    <t>ITM_MtoCUN</t>
  </si>
  <si>
    <t>ITM_FENtoM</t>
  </si>
  <si>
    <t>ITM_MtoFEN</t>
  </si>
  <si>
    <t>ITM_ZHANGtoM</t>
  </si>
  <si>
    <t>ITM_MtoZHANG</t>
  </si>
  <si>
    <t>"zh" STD_a_GRAVE "ng"</t>
  </si>
  <si>
    <t>ITM_ZHANGtoMb</t>
  </si>
  <si>
    <t>ITM_MtoZHANGb</t>
  </si>
  <si>
    <t>"m" STD_u_BREVE STD_RIGHT_ARROW "m" STD_SUP_2</t>
  </si>
  <si>
    <t>"m" STD_SUP_2 STD_RIGHT_ARROW "m" STD_u_BREVE</t>
  </si>
  <si>
    <t>"l" STD_i_BREVE STD_RIGHT_ARROW "m"</t>
  </si>
  <si>
    <t>"m" STD_RIGHT_ARROW "l" STD_i_BREVE</t>
  </si>
  <si>
    <t>"ch" STD_i_BREVE STD_RIGHT_ARROW "m"</t>
  </si>
  <si>
    <t>"m" STD_RIGHT_ARROW "ch" STD_i_BREVE</t>
  </si>
  <si>
    <t>"y" STD_i_BREVE "n" STD_RIGHT_ARROW "m"</t>
  </si>
  <si>
    <t>"m" STD_RIGHT_ARROW "y" STD_i_BREVE "n"</t>
  </si>
  <si>
    <t>"c" STD_u_GRAVE "n" STD_RIGHT_ARROW "m"</t>
  </si>
  <si>
    <t>"m" STD_RIGHT_ARROW "c" STD_u_GRAVE "n"</t>
  </si>
  <si>
    <t>"f" STD_e_MACRON "n" STD_RIGHT_ARROW "m"</t>
  </si>
  <si>
    <t>"m" STD_RIGHT_ARROW "f" STD_e_MACRON "n"</t>
  </si>
  <si>
    <t xml:space="preserve"> // Do</t>
  </si>
  <si>
    <t xml:space="preserve"> // not</t>
  </si>
  <si>
    <t xml:space="preserve"> // change</t>
  </si>
  <si>
    <t xml:space="preserve"> // the</t>
  </si>
  <si>
    <t xml:space="preserve"> // of</t>
  </si>
  <si>
    <t xml:space="preserve"> // this</t>
  </si>
  <si>
    <t xml:space="preserve"> // 3</t>
  </si>
  <si>
    <t xml:space="preserve"> // 0</t>
  </si>
  <si>
    <t xml:space="preserve"> // reserved</t>
  </si>
  <si>
    <t xml:space="preserve"> // variables</t>
  </si>
  <si>
    <t xml:space="preserve"> // !</t>
  </si>
  <si>
    <t>"Mat A"</t>
  </si>
  <si>
    <t>"Mat B"</t>
  </si>
  <si>
    <t>"Mat X"</t>
  </si>
  <si>
    <t>Next:</t>
  </si>
  <si>
    <t>// Flag, bit, rotation, and logical OPs</t>
  </si>
  <si>
    <t>//Jaymos C43 extensions</t>
  </si>
  <si>
    <t xml:space="preserve">ITM_INCHHGtoPA </t>
  </si>
  <si>
    <t>ITM_INCHHGtoPAb</t>
  </si>
  <si>
    <t xml:space="preserve">ITM_PAtoINCHHG </t>
  </si>
  <si>
    <t>ITM_PAtoINCHHGb</t>
  </si>
  <si>
    <t>JC_NL</t>
  </si>
  <si>
    <t>JC_UC</t>
  </si>
  <si>
    <t>STD_INTEGRAL "AREA"</t>
  </si>
  <si>
    <t>10</t>
  </si>
  <si>
    <t>"SOLV2"</t>
  </si>
  <si>
    <t>ITM_SLV2</t>
  </si>
  <si>
    <t>9</t>
  </si>
  <si>
    <t>"SOLV3"</t>
  </si>
  <si>
    <t>ITM_SLV3</t>
  </si>
  <si>
    <t>/  { fnPzoom</t>
  </si>
  <si>
    <t>1</t>
  </si>
  <si>
    <t>2</t>
  </si>
  <si>
    <t>"ZOOMx"</t>
  </si>
  <si>
    <t>"ZOOMy"</t>
  </si>
  <si>
    <t>ITM_PZOOMX</t>
  </si>
  <si>
    <t>ITM_PZOOMY</t>
  </si>
  <si>
    <t>/  { fnCheckInteger</t>
  </si>
  <si>
    <t>CHECK_INTEGER_EVEN</t>
  </si>
  <si>
    <t>CHECK_INTEGER_ODD</t>
  </si>
  <si>
    <t>CHECK_INTEGER</t>
  </si>
  <si>
    <t xml:space="preserve">                      if (strcompare(str,"PRIME?" )) { *com = ITM_PRIME;} else</t>
  </si>
  <si>
    <t xml:space="preserve">                      if (strcompare(str,"ENTER" )) { *com = ITM_ENTER;} else</t>
  </si>
  <si>
    <t xml:space="preserve">                      if (strcompare(str,"X&lt;&gt;Y" )) { *com = ITM_XexY;} else</t>
  </si>
  <si>
    <t xml:space="preserve">                      if (strcompare(str,"DROP" )) { *com = ITM_DROP;} else</t>
  </si>
  <si>
    <t xml:space="preserve">                      if (strcompare(str,"CLX" )) { *com = ITM_CLX;} else</t>
  </si>
  <si>
    <t xml:space="preserve">                      if (strcompare(str,"FILL" )) { *com = ITM_FILL; } else</t>
  </si>
  <si>
    <t xml:space="preserve">                      if (strcompare(str,"STO" )) { *com = ITM_STO;} else</t>
  </si>
  <si>
    <t xml:space="preserve">                      if (strcompare(str,"COMB" )) { *com = ITM_COMB;} else</t>
  </si>
  <si>
    <t xml:space="preserve">                      if (strcompare(str,"PERM" )) { *com = ITM_PERM;} else</t>
  </si>
  <si>
    <t xml:space="preserve">                      if (strcompare(str,"RCL" )) { *com = ITM_RCL;} else</t>
  </si>
  <si>
    <t xml:space="preserve">                      if (strcompare(str,"X^2" )) { *com = ITM_SQUARE;} else</t>
  </si>
  <si>
    <t xml:space="preserve">                      if (strcompare(str,"X^3" )) { *com = ITM_CUBE;} else</t>
  </si>
  <si>
    <t xml:space="preserve">                      if (strcompare(str,"Y^X" )) { *com = ITM_YX;} else</t>
  </si>
  <si>
    <t xml:space="preserve">                      if (strcompare(str,"SQRT" )) { *com = ITM_SQUAREROOTX;} else</t>
  </si>
  <si>
    <t xml:space="preserve">                      if (strcompare(str,"CUBRT" )) { *com = ITM_CUBEROOT;} else</t>
  </si>
  <si>
    <t xml:space="preserve">                      if (strcompare(str,"XRTY" )) { *com = ITM_XTHROOT;} else</t>
  </si>
  <si>
    <t xml:space="preserve">                      if (strcompare(str,"2^X" )) { *com = ITM_2X;} else</t>
  </si>
  <si>
    <t xml:space="preserve">                      if (strcompare(str,"E^X" )) { *com = ITM_EXP;} else</t>
  </si>
  <si>
    <t xml:space="preserve">                      if (strcompare(str,"10^X" )) { *com = ITM_10x;} else</t>
  </si>
  <si>
    <t xml:space="preserve">                      if (strcompare(str,"LOG2" )) { *com = ITM_LOG2;} else</t>
  </si>
  <si>
    <t xml:space="preserve">                      if (strcompare(str,"LN" )) { *com = ITM_LN;} else</t>
  </si>
  <si>
    <t xml:space="preserve">                      if (strcompare(str,"LOG10" )) { *com = ITM_LOG10;} else</t>
  </si>
  <si>
    <t xml:space="preserve">                      if (strcompare(str,"LOGXY" )) { *com = ITM_LOGXY;} else</t>
  </si>
  <si>
    <t xml:space="preserve">                      if (strcompare(str,"1/X" )) { *com = ITM_1ONX;} else</t>
  </si>
  <si>
    <t xml:space="preserve">                      if (strcompare(str,"COS" )) { *com = ITM_cos;} else</t>
  </si>
  <si>
    <t xml:space="preserve">                      if (strcompare(str,"COSH" )) { *com = ITM_cosh;} else</t>
  </si>
  <si>
    <t xml:space="preserve">                      if (strcompare(str,"SIN" )) { *com = ITM_sin;} else</t>
  </si>
  <si>
    <t xml:space="preserve">                      if (strcompare(str,"SINH" )) { *com = ITM_sinh;} else</t>
  </si>
  <si>
    <t xml:space="preserve">                      if (strcompare(str,"TAN" )) { *com = ITM_tan;} else</t>
  </si>
  <si>
    <t xml:space="preserve">                      if (strcompare(str,"TANH" )) { *com = ITM_tanh;} else</t>
  </si>
  <si>
    <t xml:space="preserve">                      if (strcompare(str,"ARCCOS" )) { *com = ITM_arccos;} else</t>
  </si>
  <si>
    <t xml:space="preserve">                      if (strcompare(str,"ARCCOSH" )) { *com = ITM_arcosh;} else</t>
  </si>
  <si>
    <t xml:space="preserve">                      if (strcompare(str,"ARCSIN" )) { *com = ITM_arcsin;} else</t>
  </si>
  <si>
    <t xml:space="preserve">                      if (strcompare(str,"ARCSINH" )) { *com = ITM_arsinh;} else</t>
  </si>
  <si>
    <t xml:space="preserve">                      if (strcompare(str,"ARCTAN" )) { *com = ITM_arctan;} else</t>
  </si>
  <si>
    <t xml:space="preserve">                      if (strcompare(str,"ARCTANH" )) { *com = ITM_artanh;} else</t>
  </si>
  <si>
    <t xml:space="preserve">                      if (strcompare(str,"GCD" )) { *com = ITM_GCD;} else</t>
  </si>
  <si>
    <t xml:space="preserve">                      if (strcompare(str,"LCM" )) { *com = ITM_LCM;} else</t>
  </si>
  <si>
    <t xml:space="preserve">                      if (strcompare(str,"DEC" )) { *com = ITM_DEC;} else</t>
  </si>
  <si>
    <t xml:space="preserve">                      if (strcompare(str,"INC" )) { *com = ITM_INC;} else</t>
  </si>
  <si>
    <t xml:space="preserve">                      if (strcompare(str,"IP" )) { *com = ITM_IP;} else</t>
  </si>
  <si>
    <t xml:space="preserve">                      if (strcompare(str,"FP" )) { *com = ITM_FP;} else</t>
  </si>
  <si>
    <t xml:space="preserve">                      if (strcompare(str,"+" )) { *com = ITM_ADD;} else</t>
  </si>
  <si>
    <t xml:space="preserve">                      if (strcompare(str,"-" )) { *com = ITM_SUB;} else</t>
  </si>
  <si>
    <t xml:space="preserve">                      if (strcompare(str,"CHS" )) { *com = ITM_CHS;} else</t>
  </si>
  <si>
    <t xml:space="preserve">                      if (strcompare(str,"*" )) { *com = ITM_MULT;} else</t>
  </si>
  <si>
    <t xml:space="preserve">                      if (strcompare(str,"/" )) { *com = ITM_DIV;} else</t>
  </si>
  <si>
    <t xml:space="preserve">                      if (strcompare(str,"IDIV" )) { *com = ITM_IDIV;} else</t>
  </si>
  <si>
    <t>//                      if (strcompare(str,"MOD" )) { *com = ITM_MOD;} else</t>
  </si>
  <si>
    <t xml:space="preserve">                      if (strcompare(str,"ABS" )) { *com = ITM_MAGNITUDE;} else</t>
  </si>
  <si>
    <t xml:space="preserve">                      if (strcompare(str,"NEXTP" )) { *com = ITM_NEXTP;} else</t>
  </si>
  <si>
    <t>//                      if (strcompare(str,"X!" )) { *com = ITM_XFACT;} else</t>
  </si>
  <si>
    <t xml:space="preserve">                      if (strcompare(str,"PI" )) { *com = ITM_CONSTpi;} else</t>
  </si>
  <si>
    <t>//                      if (strcompare(str,"&gt;DEG" )) { *com = ITM_toDEG;} else</t>
  </si>
  <si>
    <t>//                      if (strcompare(str,"&gt;RAD" )) { *com = ITM_toRAD;} else</t>
  </si>
  <si>
    <t xml:space="preserve">                      if (strcompare(str,"D&gt;R" )) { *com = ITM_DtoR;} else</t>
  </si>
  <si>
    <t xml:space="preserve">                      if (strcompare(str,"R&gt;D" )) { *com = ITM_RtoD;} else</t>
  </si>
  <si>
    <t>//                      if (strcompare(str,"RMD" )) { *com = ITM_RMD;} else</t>
  </si>
  <si>
    <t xml:space="preserve">                      if (strcompare(str,"c" )) { *com = CST_05;} else</t>
  </si>
  <si>
    <t xml:space="preserve">                      if (strcompare(str,"PHI" )) { *com = CST_74;} else</t>
  </si>
  <si>
    <t xml:space="preserve">                      if (strcompare(str,"SUM+" )) { *com = ITM_SIGMAPLUS;} else</t>
  </si>
  <si>
    <t xml:space="preserve">                      if (strcompare(str,"NSUM" )) { *com = ITM_NSIGMA;} else</t>
  </si>
  <si>
    <t xml:space="preserve">                      if (strcompare(str,"SUMX" )) { *com = ITM_SIGMAx;} else</t>
  </si>
  <si>
    <t xml:space="preserve">                      if (strcompare(str,"SUMY" )) { *com = ITM_SIGMAy;} else</t>
  </si>
  <si>
    <t xml:space="preserve">                      if (strcompare(str,"X" )) { *com = ITM_REG_X;} else</t>
  </si>
  <si>
    <t xml:space="preserve">                      if (strcompare(str,"Y" )) { *com = ITM_REG_Y;} else</t>
  </si>
  <si>
    <t xml:space="preserve">                      if (strcompare(str,"IND&gt;" )) { *com = ITM_INDIRECTION;} else</t>
  </si>
  <si>
    <t xml:space="preserve">                      if (strcompare(str,"EEX" )) { *com = ITM_EXPONENT;} else</t>
  </si>
  <si>
    <t xml:space="preserve">                      if (strcompare(str,"SNAP" )) { *com = ITM_SNAP;} else</t>
  </si>
  <si>
    <t xml:space="preserve">                      if (strcompare(str,"ABS" )) { *com = ITM_ABS;} else</t>
  </si>
  <si>
    <t xml:space="preserve">                      if (strcompare(str,"ALL" )) { *com = ITM_ALL;} else</t>
  </si>
  <si>
    <t xml:space="preserve">                      if (strcompare(str,"BATT?" )) { *com = ITM_BATT;} else</t>
  </si>
  <si>
    <t xml:space="preserve">                      if (strcompare(str,"CASE" )) { *com = CHR_case;} else</t>
  </si>
  <si>
    <t>//                      if (strcompare(str,"CLREGS" )) { *com = ITM_CLREGS;} else</t>
  </si>
  <si>
    <t xml:space="preserve">                      if (strcompare(str,"CLSTK" )) { *com = ITM_CLSTK;} else</t>
  </si>
  <si>
    <t xml:space="preserve">                      if (strcompare(str,"CLSUM" )) { *com = ITM_CLSIGMA;} else</t>
  </si>
  <si>
    <t xml:space="preserve">                      if (strcompare(str,"DEG" )) { *com = ITM_DEG;} else</t>
  </si>
  <si>
    <t xml:space="preserve">                      if (strcompare(str,"ENG" )) { *com = ITM_ENG;} else</t>
  </si>
  <si>
    <t xml:space="preserve">                      if (strcompare(str,"EXPT" )) { *com = ITM_EXPT;} else</t>
  </si>
  <si>
    <t xml:space="preserve">                      if (strcompare(str,"FIB" )) { *com = ITM_FIB;} else</t>
  </si>
  <si>
    <t xml:space="preserve">                      if (strcompare(str,"FIX" )) { *com = ITM_FIX;} else</t>
  </si>
  <si>
    <t xml:space="preserve">                      if (strcompare(str,"GD" )) { *com = ITM_GD;} else</t>
  </si>
  <si>
    <t xml:space="preserve">                      if (strcompare(str,"GD^-1" )) { *com = ITM_GDM1;} else</t>
  </si>
  <si>
    <t xml:space="preserve">                      if (strcompare(str,"IM" )) { *com = ITM_IM; } else</t>
  </si>
  <si>
    <t xml:space="preserve">                      if (strcompare(str,"RE" )) { *com = ITM_RE; } else</t>
  </si>
  <si>
    <t xml:space="preserve">                      if (strcompare(str,"SINC" )) { *com = ITM_sinc;} else</t>
  </si>
  <si>
    <t>//                      if (strcompare(str,"LASTX" )) { *com = ITM_LASTX;} else</t>
  </si>
  <si>
    <t xml:space="preserve">                      if (strcompare(str,"MULPI" )) { *com = ITM_MULPI;} else</t>
  </si>
  <si>
    <t xml:space="preserve">                      if (strcompare(str,"SINCPI" )) { *com = ITM_sincpi;} else</t>
  </si>
  <si>
    <t xml:space="preserve">                      if (strcompare(str,"PLOT" )) { *com = ITM_PLOT;} else</t>
  </si>
  <si>
    <t xml:space="preserve">                      if (strcompare(str,"RAD" )) { *com = ITM_RAD;} else</t>
  </si>
  <si>
    <t xml:space="preserve">                      if (strcompare(str,"RAN#" )) { *com = ITM_RAN;} else</t>
  </si>
  <si>
    <t xml:space="preserve">                      if (strcompare(str,"E^X-1" )) { *com = ITM_EX1;} else</t>
  </si>
  <si>
    <t xml:space="preserve">                      if (strcompare(str,"SCI" )) { *com = ITM_SCI;} else</t>
  </si>
  <si>
    <t xml:space="preserve">                      if (strcompare(str,"LN(1+X)" )) { *com = ITM_LN1X;} else</t>
  </si>
  <si>
    <t>//                      if (strcompare(str,"SUM" )) { *com = ITM_SUM;} else</t>
  </si>
  <si>
    <t xml:space="preserve">                      if (strcompare(str,"TICKS" )) { *com = ITM_TICKS;} else</t>
  </si>
  <si>
    <t xml:space="preserve">                      if (strcompare(str,"(-1)^X" )) { *com = ITM_M1X;} else</t>
  </si>
  <si>
    <t xml:space="preserve">                      if (strcompare(str,"ARG" )) { *com = ITM_ANGLE;} else</t>
  </si>
  <si>
    <t xml:space="preserve">                      if (strcompare(str,"EXIT" )) { *com = ITM_EXIT1;} else</t>
  </si>
  <si>
    <t xml:space="preserve">                      if (strcompare(str,"ALPHA" )) { *com = ITM_AIM;} else</t>
  </si>
  <si>
    <t xml:space="preserve">                      if (strcompare(str,"DOTD" )) { *com = ITM_dotD;} else</t>
  </si>
  <si>
    <t xml:space="preserve">                      if (strcompare(str,"COMPLEX" )) { *com = KEY_COMPLEX;} else</t>
  </si>
  <si>
    <t xml:space="preserve">                      if (strcompare(str,"&gt;POLAR" )) { *com = ITM_toPOL2;} else</t>
  </si>
  <si>
    <t xml:space="preserve">                      if (strcompare(str,"&gt;RECT" )) { *com = ITM_toREC2;} else</t>
  </si>
  <si>
    <t xml:space="preserve">                      if (strcompare(str,"ERPN" )) { *com = ITM_eRPN_ON;} else</t>
  </si>
  <si>
    <t xml:space="preserve">                      if (strcompare(str,"RPN" )) { *com = ITM_eRPN_OFF;} else</t>
  </si>
  <si>
    <t xml:space="preserve">                      if (strcompare(str,"TEST_45" )) { *com = ITM_PGMTST;} else</t>
  </si>
  <si>
    <t xml:space="preserve">                      if (strcompare(str,"SIG" )) { *com = ITM_SIGFIG;} else</t>
  </si>
  <si>
    <t xml:space="preserve">                      if (strcompare(str,"ROUND" )) { *com = ITM_ROUND2;} else</t>
  </si>
  <si>
    <t xml:space="preserve">                      if (strcompare(str,"ROUNDI" )) { *com = ITM_ROUNDI2;} else</t>
  </si>
  <si>
    <t>//                      if (strcompare(str,"OP_A" )) { *com = ITM_op_a;} else</t>
  </si>
  <si>
    <t>//                      if (strcompare(str,"OP_J" )) { *com = ITM_op_j;} else</t>
  </si>
  <si>
    <t>//                      if (strcompare(str,"LNGINT" )) { *com = ITM_LI;} else</t>
  </si>
  <si>
    <t xml:space="preserve">                      if (strcompare(str,"CASEUP" )) { *com = CHR_caseUP;} else</t>
  </si>
  <si>
    <t xml:space="preserve">                      if (strcompare(str,"CASEDN" )) { *com = CHR_caseDN;} else</t>
  </si>
  <si>
    <t xml:space="preserve">                      if (strcompare(str,"LISTXY" )) { *com = ITM_LISTXY;} else</t>
  </si>
  <si>
    <t xml:space="preserve">                      if (strcompare(str,"PLOTLS" )) { *com = ITM_PLOTLS;} else</t>
  </si>
  <si>
    <t xml:space="preserve">                      if (strcompare(str,"P_INT" )) { *com = ITM_INTG;} else</t>
  </si>
  <si>
    <t xml:space="preserve">                      if (strcompare(str,"P_DIFF" )) { *com = ITM_DIFF;} else</t>
  </si>
  <si>
    <t xml:space="preserve">                      if (strcompare(str,"P_RMS" )) { *com = ITM_RMS;} else</t>
  </si>
  <si>
    <t xml:space="preserve">                      if (strcompare(str,"P_SHADE" )) { *com = ITM_SHADE;} else</t>
  </si>
  <si>
    <t xml:space="preserve">                      if (strcompare(str,"CLGRF" )) { *com = ITM_CLGRF;} else</t>
  </si>
  <si>
    <t>XEQM SHORTLIST</t>
  </si>
  <si>
    <t>//                     if (strcompare(str,"-INF" )) { *com = CST_77;} else</t>
  </si>
  <si>
    <t>//                     if (strcompare(str,"INF" )) { *com = CST_78;} else</t>
  </si>
  <si>
    <t>/  { fnSetTime</t>
  </si>
  <si>
    <t>/  { fnDisplayFormatTime</t>
  </si>
  <si>
    <t>/  { fnTime</t>
  </si>
  <si>
    <t>/  { fnToHr</t>
  </si>
  <si>
    <t>/  { fnToHms</t>
  </si>
  <si>
    <t>/  { fnDate</t>
  </si>
  <si>
    <t>/  { fnDateTo</t>
  </si>
  <si>
    <t>/  { fnDay</t>
  </si>
  <si>
    <t>/  { fnDateToJulian</t>
  </si>
  <si>
    <t>/  { fnSetFirstGregorianDay</t>
  </si>
  <si>
    <t>/  { fnJulianToDate</t>
  </si>
  <si>
    <t>/  { fnIsLeap</t>
  </si>
  <si>
    <t>/  { fnMonth</t>
  </si>
  <si>
    <t>/  { fnSetDate</t>
  </si>
  <si>
    <t>5 /*#JM#*/</t>
  </si>
  <si>
    <t>/  { fnWday</t>
  </si>
  <si>
    <t>/  { fnXToDate</t>
  </si>
  <si>
    <t>/  { fnYear</t>
  </si>
  <si>
    <t>/  { fnToDate</t>
  </si>
  <si>
    <t>"No" STD_SPACE_6_PER_EM "MyM"</t>
  </si>
  <si>
    <t>DM_ANY</t>
  </si>
  <si>
    <t>DM_FIX</t>
  </si>
  <si>
    <t>//JM DEN</t>
  </si>
  <si>
    <t>ITM_DENANY</t>
  </si>
  <si>
    <t>ITM_DENFIX</t>
  </si>
  <si>
    <t>"reserve"</t>
  </si>
  <si>
    <t>//placeholder</t>
  </si>
  <si>
    <t>ITM_RESERVE</t>
  </si>
  <si>
    <t>"zh" STD_a_GRAVE "n" STD_RIGHT_ARROW "m"</t>
  </si>
  <si>
    <t>"m" STD_RIGHT_ARROW "zh" STD_a_GRAVE "n"</t>
  </si>
  <si>
    <t>/  { fnDblDivideRemainder</t>
  </si>
  <si>
    <t>/  { fnDblMultiply</t>
  </si>
  <si>
    <t>/  { fnDblDivide</t>
  </si>
  <si>
    <t>/  { fnErf</t>
  </si>
  <si>
    <t>/  { fnErfc</t>
  </si>
  <si>
    <t>/  { fnGammaP</t>
  </si>
  <si>
    <t>/  { fnGammaQ</t>
  </si>
  <si>
    <t>/  { fnGammaXyLower</t>
  </si>
  <si>
    <t>/  { fnGammaXyUpper</t>
  </si>
  <si>
    <t>/  { fnGetFirstGregorianDay</t>
  </si>
  <si>
    <t>"J/G?"</t>
  </si>
  <si>
    <t>ITM_GET_JUL_GREG</t>
  </si>
  <si>
    <t>ITM_DELITM</t>
  </si>
  <si>
    <t>"DELITM"</t>
  </si>
  <si>
    <t>TM_HMS</t>
  </si>
  <si>
    <t>/  { fnNormalP</t>
  </si>
  <si>
    <t>/  { fnNormalL</t>
  </si>
  <si>
    <t>/  { fnNormalR</t>
  </si>
  <si>
    <t>/  { fnNormalI</t>
  </si>
  <si>
    <t>/  { fnRdp</t>
  </si>
  <si>
    <t>/  { fnSetRoundingMode</t>
  </si>
  <si>
    <t>/  { fnRsd</t>
  </si>
  <si>
    <t>TM_VALUE/*#JM#*/</t>
  </si>
  <si>
    <t>"MIN"</t>
  </si>
  <si>
    <t>"SEC"</t>
  </si>
  <si>
    <t>/  { fnMinute</t>
  </si>
  <si>
    <t>/  { fnSecond</t>
  </si>
  <si>
    <t>ITM_MINUTE</t>
  </si>
  <si>
    <t>ITM_SECOND</t>
  </si>
  <si>
    <t>/  { fnHrDeg</t>
  </si>
  <si>
    <t>ITM_HR_DEG</t>
  </si>
  <si>
    <t>/  { fnToTime</t>
  </si>
  <si>
    <t>/  { fnTimeTo</t>
  </si>
  <si>
    <t>STD_RIGHT_ARROW "TIME"</t>
  </si>
  <si>
    <t>ITM_toTIME</t>
  </si>
  <si>
    <t>"TIME" STD_RIGHT_ARROW</t>
  </si>
  <si>
    <t>ITM_TIMEto</t>
  </si>
  <si>
    <t>"HOUR"</t>
  </si>
  <si>
    <t>"in" STD_SPACE_3_PER_EM "Dflt?"</t>
  </si>
  <si>
    <t>/  { fnIxyz</t>
  </si>
  <si>
    <t>/  { fnT_P</t>
  </si>
  <si>
    <t>/  { fnT_L</t>
  </si>
  <si>
    <t>/  { fnT_R</t>
  </si>
  <si>
    <t>/  { fnT_I</t>
  </si>
  <si>
    <t>/  { fnChi2P</t>
  </si>
  <si>
    <t>/  { fnChi2L</t>
  </si>
  <si>
    <t>/  { fnChi2R</t>
  </si>
  <si>
    <t>/  { fnChi2I</t>
  </si>
  <si>
    <t>"X.SOLV"</t>
  </si>
  <si>
    <t>20</t>
  </si>
  <si>
    <t>21</t>
  </si>
  <si>
    <t>22</t>
  </si>
  <si>
    <t>"X.PLOT"</t>
  </si>
  <si>
    <t>"X.DEMO"</t>
  </si>
  <si>
    <t>ITM_XSOLV</t>
  </si>
  <si>
    <t>ITM_XPLOT</t>
  </si>
  <si>
    <t>ITM_XDEMO</t>
  </si>
  <si>
    <t>STD_alpha "gGRK"</t>
  </si>
  <si>
    <t>//JM ALPHA GREEK</t>
  </si>
  <si>
    <t>ITM_GGREEK</t>
  </si>
  <si>
    <t>JC_GGREEK</t>
  </si>
  <si>
    <t>/  { fnBn</t>
  </si>
  <si>
    <t>/  { fnBnStar</t>
  </si>
  <si>
    <t>/  { fnZeta</t>
  </si>
  <si>
    <t>/  { fnWnegative</t>
  </si>
  <si>
    <t>/  { fnWpositive</t>
  </si>
  <si>
    <t>/  { fnWinverse</t>
  </si>
  <si>
    <t>CHECK_INTEGER_FP</t>
  </si>
  <si>
    <t>/  { fnF_P</t>
  </si>
  <si>
    <t>/  { fnF_L</t>
  </si>
  <si>
    <t>/  { fnF_R</t>
  </si>
  <si>
    <t>/  { fnF_I</t>
  </si>
  <si>
    <t>/  { fnCheckValue</t>
  </si>
  <si>
    <t>CHECK_VALUE_POSITIVE_ZERO</t>
  </si>
  <si>
    <t>CHECK_VALUE_NEGATIVE_ZERO</t>
  </si>
  <si>
    <t>CHECK_VALUE_COMPLEX</t>
  </si>
  <si>
    <t>/  { fnIsString</t>
  </si>
  <si>
    <t>CHECK_VALUE_NAN</t>
  </si>
  <si>
    <t>CHECK_VALUE_REAL</t>
  </si>
  <si>
    <t>CHECK_VALUE_SPECIAL</t>
  </si>
  <si>
    <t>CHECK_VALUE_INFINITY</t>
  </si>
  <si>
    <t>/  { fnXEqualsTo</t>
  </si>
  <si>
    <t>/  { fnXNotEqual</t>
  </si>
  <si>
    <t>TM_CMP</t>
  </si>
  <si>
    <t>/  { fnXAlmostEqual</t>
  </si>
  <si>
    <t>/  { fnXLessThan</t>
  </si>
  <si>
    <t>/  { fnXLessEqual</t>
  </si>
  <si>
    <t>/  { fnXGreaterEqual</t>
  </si>
  <si>
    <t>/  { fnXGreaterThan</t>
  </si>
  <si>
    <t>/  { fnIsConverged</t>
  </si>
  <si>
    <t>"PRN"</t>
  </si>
  <si>
    <t>ITM_PRN</t>
  </si>
  <si>
    <t>ITM_MATX</t>
  </si>
  <si>
    <t>/  { fnIse</t>
  </si>
  <si>
    <t>/  { fnIsg</t>
  </si>
  <si>
    <t>/  { fnIsz</t>
  </si>
  <si>
    <t>/  { fnDse</t>
  </si>
  <si>
    <t>/  { fnDsl</t>
  </si>
  <si>
    <t>/  { fnDsz</t>
  </si>
  <si>
    <t>/  { fnHermite</t>
  </si>
  <si>
    <t>/  { fnHermiteP</t>
  </si>
  <si>
    <t>/  { fnLaguerre</t>
  </si>
  <si>
    <t>/  { fnLaguerreAlpha</t>
  </si>
  <si>
    <t>/  { fnLegendre</t>
  </si>
  <si>
    <t>/  { fnChebyshevT</t>
  </si>
  <si>
    <t>/  { fnChebyshevU</t>
  </si>
  <si>
    <t>ITM_KGtoLIANG</t>
  </si>
  <si>
    <t>ITM_KGtoLIANGb</t>
  </si>
  <si>
    <t>ITM_LIANGtoKG</t>
  </si>
  <si>
    <t>ITM_LIANGtoKGb</t>
  </si>
  <si>
    <t>ITM_JINtoKG</t>
  </si>
  <si>
    <t>ITM_KGtoJIN</t>
  </si>
  <si>
    <t>/  { fnCvtLiangKg</t>
  </si>
  <si>
    <t>"kg" STD_RIGHT_ARROW "lian"</t>
  </si>
  <si>
    <t>"li" STD_a_BREVE "ng"</t>
  </si>
  <si>
    <t>"lian" STD_RIGHT_ARROW "kg"</t>
  </si>
  <si>
    <t>/  { fnCvtJinKg</t>
  </si>
  <si>
    <t>"j" STD_i_MACRON "n" STD_RIGHT_ARROW "kg"</t>
  </si>
  <si>
    <t>"kg" STD_RIGHT_ARROW "j" STD_i_MACRON "n"</t>
  </si>
  <si>
    <t>/  { fnBessel</t>
  </si>
  <si>
    <t>/  { fnCvtAcreHa</t>
  </si>
  <si>
    <t>/  { fnCvtAcreusHa</t>
  </si>
  <si>
    <t>/  { fnCvtFlozukMl</t>
  </si>
  <si>
    <t>"fz" STD_UK STD_RIGHT_ARROW "ml"</t>
  </si>
  <si>
    <t>STD_RIGHT_ARROW " ml"</t>
  </si>
  <si>
    <t>"ml" STD_RIGHT_ARROW "fz" STD_UK</t>
  </si>
  <si>
    <t>"ml " STD_RIGHT_ARROW</t>
  </si>
  <si>
    <t>/  { fnCvtFlozusMl</t>
  </si>
  <si>
    <t>"fz" STD_US STD_RIGHT_ARROW "ml"</t>
  </si>
  <si>
    <t>"ml" STD_RIGHT_ARROW "fz" STD_US</t>
  </si>
  <si>
    <t>/  { fnCvtGalukL</t>
  </si>
  <si>
    <t>"gal" STD_UK STD_RIGHT_ARROW "l"</t>
  </si>
  <si>
    <t>"l" STD_RIGHT_ARROW "gal" STD_UK</t>
  </si>
  <si>
    <t>/  { fnCvtGalusL</t>
  </si>
  <si>
    <t>"gal" STD_US STD_RIGHT_ARROW "l"</t>
  </si>
  <si>
    <t>"l" STD_RIGHT_ARROW "gal" STD_US</t>
  </si>
  <si>
    <t>/  { fnCvtInchMm</t>
  </si>
  <si>
    <t>"in." STD_RIGHT_ARROW "mm"</t>
  </si>
  <si>
    <t>"mm" STD_RIGHT_ARROW "in."</t>
  </si>
  <si>
    <t>/  { fnCvtOzG</t>
  </si>
  <si>
    <t>"g" STD_RIGHT_ARROW "oz"</t>
  </si>
  <si>
    <t>"oz" STD_RIGHT_ARROW "g"</t>
  </si>
  <si>
    <t>/  { fnCvtTrozG</t>
  </si>
  <si>
    <t>"g" STD_RIGHT_ARROW "trz"</t>
  </si>
  <si>
    <t>"g " STD_RIGHT_ARROW</t>
  </si>
  <si>
    <t>"trz" STD_RIGHT_ARROW "g"</t>
  </si>
  <si>
    <t>STD_RIGHT_ARROW " g"</t>
  </si>
  <si>
    <t>/  { fnCvtMiKm</t>
  </si>
  <si>
    <t>"mi." STD_RIGHT_ARROW "km"</t>
  </si>
  <si>
    <t>"km" STD_RIGHT_ARROW "mi."</t>
  </si>
  <si>
    <t>/  { fnCvtNmiKm</t>
  </si>
  <si>
    <t>/  { fnCvtPointMm</t>
  </si>
  <si>
    <t>"mm" STD_RIGHT_ARROW "pt."</t>
  </si>
  <si>
    <t>"mm " STD_RIGHT_ARROW</t>
  </si>
  <si>
    <t>"pt." STD_RIGHT_ARROW "mm"</t>
  </si>
  <si>
    <t>STD_RIGHT_ARROW " mm"</t>
  </si>
  <si>
    <t>/  { fnCvtCaratG</t>
  </si>
  <si>
    <t>"ct" STD_RIGHT_ARROW "g"</t>
  </si>
  <si>
    <t>"g" STD_RIGHT_ARROW "ct"</t>
  </si>
  <si>
    <t>/  { fnCvtQuartL</t>
  </si>
  <si>
    <t>"qt." STD_RIGHT_ARROW "l"</t>
  </si>
  <si>
    <t>"l" STD_RIGHT_ARROW "qt."</t>
  </si>
  <si>
    <t>ITM_ACtoHA</t>
  </si>
  <si>
    <t>ITM_ACtoHAb</t>
  </si>
  <si>
    <t>ITM_HAtoAC</t>
  </si>
  <si>
    <t>ITM_HAtoACb</t>
  </si>
  <si>
    <t>ITM_ACUStoHA</t>
  </si>
  <si>
    <t>ITM_ACUStoHAb</t>
  </si>
  <si>
    <t>ITM_HAtoACUS</t>
  </si>
  <si>
    <t>ITM_HAtoACUSb</t>
  </si>
  <si>
    <t>ITM_FZUKtoML</t>
  </si>
  <si>
    <t>ITM_FZUKtoMLb</t>
  </si>
  <si>
    <t>ITM_MLtoFZUK</t>
  </si>
  <si>
    <t>ITM_MLtoFZUKb</t>
  </si>
  <si>
    <t>ITM_FZUStoML</t>
  </si>
  <si>
    <t>ITM_FZUStoMLb</t>
  </si>
  <si>
    <t>ITM_MLtoFZUS</t>
  </si>
  <si>
    <t>ITM_MLtoFZUSb</t>
  </si>
  <si>
    <t>ITM_GLUKtoL</t>
  </si>
  <si>
    <t>ITM_LtoGLUK</t>
  </si>
  <si>
    <t>ITM_GLUStoL</t>
  </si>
  <si>
    <t>ITM_LtoGLUS</t>
  </si>
  <si>
    <t>ITM_INCHtoMM</t>
  </si>
  <si>
    <t>ITM_MMtoINCH</t>
  </si>
  <si>
    <t>ITM_GtoOZ</t>
  </si>
  <si>
    <t>ITM_OZtoG</t>
  </si>
  <si>
    <t>ITM_GtoTRZ</t>
  </si>
  <si>
    <t>ITM_GtoTRZb</t>
  </si>
  <si>
    <t>ITM_TRZtoG</t>
  </si>
  <si>
    <t>ITM_TRZtoGb</t>
  </si>
  <si>
    <t>ITM_MItoKM</t>
  </si>
  <si>
    <t>ITM_KMtoMI</t>
  </si>
  <si>
    <t>ITM_KMtoNMI</t>
  </si>
  <si>
    <t>ITM_NMItoKM</t>
  </si>
  <si>
    <t>ITM_MMtoPOINT</t>
  </si>
  <si>
    <t>ITM_MMtoPOINTb</t>
  </si>
  <si>
    <t>ITM_MMtoPOINTc</t>
  </si>
  <si>
    <t>ITM_POINTtoMM</t>
  </si>
  <si>
    <t>ITM_POINTtoMMb</t>
  </si>
  <si>
    <t>ITM_POINTtoMMc</t>
  </si>
  <si>
    <t>ITM_CARATtoG</t>
  </si>
  <si>
    <t>ITM_CARATtoGb</t>
  </si>
  <si>
    <t>ITM_GtoCARAT</t>
  </si>
  <si>
    <t>ITM_GtoCARATb</t>
  </si>
  <si>
    <t>ITM_QTtoL</t>
  </si>
  <si>
    <t>ITM_LtoQT</t>
  </si>
  <si>
    <t>"ac" STD_RIGHT_ARROW "ha"</t>
  </si>
  <si>
    <t>"ha" STD_RIGHT_ARROW "ac"</t>
  </si>
  <si>
    <t>"ac" STD_US STD_RIGHT_ARROW "ha"</t>
  </si>
  <si>
    <t>STD_RIGHT_ARROW " ha"</t>
  </si>
  <si>
    <t>"ha" STD_RIGHT_ARROW "ac" STD_US</t>
  </si>
  <si>
    <t>"ha " STD_RIGHT_ARROW</t>
  </si>
  <si>
    <t>"km" STD_RIGHT_ARROW "nmi"</t>
  </si>
  <si>
    <t>"nmi" STD_RIGHT_ARROW "km"</t>
  </si>
  <si>
    <t>MNU_PLOT_STAT</t>
  </si>
  <si>
    <t>ITM_PLOT_REGLINE</t>
  </si>
  <si>
    <t>"PLOT.ST"</t>
  </si>
  <si>
    <t>/  { fnPlotStat</t>
  </si>
  <si>
    <t>"PLOT_J"</t>
  </si>
  <si>
    <t>ITM_PLOT_J</t>
  </si>
  <si>
    <t>/  { fnPlotClose</t>
  </si>
  <si>
    <t>amDegree</t>
  </si>
  <si>
    <t>amRadian</t>
  </si>
  <si>
    <t>amGrad</t>
  </si>
  <si>
    <t>amMultPi</t>
  </si>
  <si>
    <t>amDMS</t>
  </si>
  <si>
    <t>/  { fnCoefficientDetermination</t>
  </si>
  <si>
    <t>/  { fnPopulationCovariance</t>
  </si>
  <si>
    <t>/  { fnSampleCovariance</t>
  </si>
  <si>
    <t>/  { fnStatDemo</t>
  </si>
  <si>
    <t>/  { fnStatDemo1</t>
  </si>
  <si>
    <t>/  { fnStatDemo2</t>
  </si>
  <si>
    <t>/  { fnPlotCloseSmi</t>
  </si>
  <si>
    <t>"s" STD_SUB_m STD_SUB_i</t>
  </si>
  <si>
    <t xml:space="preserve"> "CENTRL"               </t>
  </si>
  <si>
    <t xml:space="preserve"> "CLOSE"                </t>
  </si>
  <si>
    <t xml:space="preserve"> "DEMO1"                </t>
  </si>
  <si>
    <t xml:space="preserve"> "DEMO2"                </t>
  </si>
  <si>
    <t xml:space="preserve"> "DEMO3"                </t>
  </si>
  <si>
    <t xml:space="preserve">ITM_CLOSE       </t>
  </si>
  <si>
    <t xml:space="preserve">ITM_STATDEMO    </t>
  </si>
  <si>
    <t xml:space="preserve">ITM_STATDEMO1   </t>
  </si>
  <si>
    <t xml:space="preserve">ITM_STATDEMO2   </t>
  </si>
  <si>
    <t xml:space="preserve">ITM_SMI         </t>
  </si>
  <si>
    <t>/  { fnMulMod</t>
  </si>
  <si>
    <t>/  { fnExpMod</t>
  </si>
  <si>
    <t>"PLOT.LR"</t>
  </si>
  <si>
    <t>PLOT_START</t>
  </si>
  <si>
    <t>PLOT_ORTHOF/*PLOT_CYCLEALL*/</t>
  </si>
  <si>
    <t>PLOT_FIT</t>
  </si>
  <si>
    <t>"LRPLOT"</t>
  </si>
  <si>
    <t>MNU_PLOT_LR</t>
  </si>
  <si>
    <t>ITM_PLOT_LR</t>
  </si>
  <si>
    <t>ITM_PLOT_SELLINE</t>
  </si>
  <si>
    <t>ITM_DRGto</t>
  </si>
  <si>
    <t>/  { fnDRG</t>
  </si>
  <si>
    <t>/  { fnDRGto</t>
  </si>
  <si>
    <t>"DRG"</t>
  </si>
  <si>
    <t>"DRG" STD_RIGHT_ARROW STD_RIGHT_ARROW</t>
  </si>
  <si>
    <t>ITM_DRG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</si>
</sst>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"/>
    <numFmt numFmtId="165" formatCode="0.00000000"/>
  </numFmts>
  <fonts count="25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color theme="1"/>
      <name val="Menlo Regular"/>
    </font>
    <font>
      <sz val="12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theme="1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7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2060"/>
      <name val="Calibri"/>
      <family val="2"/>
      <scheme val="minor"/>
    </font>
    <font>
      <sz val="12"/>
      <color theme="9" tint="-0.249977111117893"/>
      <name val="Calibri"/>
      <family val="2"/>
      <scheme val="minor"/>
    </font>
    <font>
      <sz val="12"/>
      <name val="Calibri"/>
      <family val="2"/>
      <scheme val="minor"/>
    </font>
    <font>
      <sz val="12"/>
      <color theme="9"/>
      <name val="Calibri"/>
      <family val="2"/>
      <scheme val="minor"/>
    </font>
    <font>
      <sz val="12"/>
      <color theme="5"/>
      <name val="Calibri"/>
      <family val="2"/>
      <scheme val="minor"/>
    </font>
    <font>
      <i/>
      <sz val="24"/>
      <color theme="1"/>
      <name val="Calibri"/>
      <family val="2"/>
      <scheme val="minor"/>
    </font>
    <font>
      <sz val="12"/>
      <color theme="0" tint="-0.249977111117893"/>
      <name val="Calibri"/>
      <family val="2"/>
      <scheme val="minor"/>
    </font>
    <font>
      <sz val="8"/>
      <color theme="5"/>
      <name val="Menlo Regular"/>
    </font>
    <font>
      <b/>
      <sz val="12"/>
      <color rgb="FFFF0000"/>
      <name val="Calibri"/>
      <family val="2"/>
      <scheme val="minor"/>
    </font>
    <font>
      <sz val="12"/>
      <color theme="3" tint="0.39997558519241921"/>
      <name val="Calibri"/>
      <family val="2"/>
      <scheme val="minor"/>
    </font>
    <font>
      <sz val="12"/>
      <color theme="7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D7D70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</borders>
  <cellStyleXfs count="4371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43">
    <xf numFmtId="0" fontId="0" fillId="0" borderId="0" xfId="0"/>
    <xf numFmtId="1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4" fillId="3" borderId="0" xfId="0" applyFont="1" applyFill="1" applyAlignment="1">
      <alignment horizontal="center"/>
    </xf>
    <xf numFmtId="0" fontId="4" fillId="3" borderId="0" xfId="0" applyFont="1" applyFill="1"/>
    <xf numFmtId="0" fontId="0" fillId="5" borderId="0" xfId="0" applyFill="1" applyAlignment="1">
      <alignment horizontal="center"/>
    </xf>
    <xf numFmtId="0" fontId="3" fillId="0" borderId="0" xfId="0" applyFont="1"/>
    <xf numFmtId="0" fontId="3" fillId="6" borderId="0" xfId="0" applyFont="1" applyFill="1"/>
    <xf numFmtId="0" fontId="0" fillId="2" borderId="2" xfId="0" applyFill="1" applyBorder="1"/>
    <xf numFmtId="0" fontId="0" fillId="3" borderId="1" xfId="0" applyFill="1" applyBorder="1"/>
    <xf numFmtId="49" fontId="0" fillId="3" borderId="1" xfId="0" applyNumberFormat="1" applyFill="1" applyBorder="1"/>
    <xf numFmtId="0" fontId="0" fillId="7" borderId="1" xfId="0" applyFill="1" applyBorder="1"/>
    <xf numFmtId="0" fontId="4" fillId="7" borderId="1" xfId="0" applyFont="1" applyFill="1" applyBorder="1"/>
    <xf numFmtId="0" fontId="0" fillId="7" borderId="1" xfId="0" quotePrefix="1" applyFill="1" applyBorder="1" applyAlignment="1">
      <alignment wrapText="1"/>
    </xf>
    <xf numFmtId="0" fontId="0" fillId="7" borderId="1" xfId="0" quotePrefix="1" applyFill="1" applyBorder="1"/>
    <xf numFmtId="0" fontId="4" fillId="8" borderId="1" xfId="0" applyFont="1" applyFill="1" applyBorder="1"/>
    <xf numFmtId="0" fontId="0" fillId="8" borderId="0" xfId="0" applyFill="1"/>
    <xf numFmtId="0" fontId="4" fillId="10" borderId="1" xfId="0" applyFont="1" applyFill="1" applyBorder="1"/>
    <xf numFmtId="0" fontId="0" fillId="3" borderId="1" xfId="0" applyFill="1" applyBorder="1" applyAlignment="1">
      <alignment horizontal="center"/>
    </xf>
    <xf numFmtId="0" fontId="4" fillId="11" borderId="1" xfId="0" applyFont="1" applyFill="1" applyBorder="1"/>
    <xf numFmtId="0" fontId="11" fillId="4" borderId="1" xfId="0" applyFont="1" applyFill="1" applyBorder="1"/>
    <xf numFmtId="0" fontId="0" fillId="9" borderId="0" xfId="0" applyFill="1"/>
    <xf numFmtId="0" fontId="4" fillId="9" borderId="1" xfId="0" applyFont="1" applyFill="1" applyBorder="1"/>
    <xf numFmtId="0" fontId="0" fillId="2" borderId="0" xfId="0" applyFill="1"/>
    <xf numFmtId="0" fontId="12" fillId="0" borderId="0" xfId="0" applyFont="1"/>
    <xf numFmtId="0" fontId="0" fillId="0" borderId="0" xfId="0" applyAlignment="1">
      <alignment horizontal="left"/>
    </xf>
    <xf numFmtId="0" fontId="0" fillId="2" borderId="9" xfId="0" applyFill="1" applyBorder="1" applyAlignment="1">
      <alignment horizontal="center"/>
    </xf>
    <xf numFmtId="0" fontId="0" fillId="2" borderId="1" xfId="0" applyFill="1" applyBorder="1" applyAlignment="1">
      <alignment horizontal="left"/>
    </xf>
    <xf numFmtId="0" fontId="0" fillId="2" borderId="10" xfId="0" applyFill="1" applyBorder="1"/>
    <xf numFmtId="0" fontId="0" fillId="2" borderId="11" xfId="0" applyFill="1" applyBorder="1"/>
    <xf numFmtId="0" fontId="13" fillId="7" borderId="6" xfId="0" applyFont="1" applyFill="1" applyBorder="1" applyAlignment="1">
      <alignment horizontal="center"/>
    </xf>
    <xf numFmtId="0" fontId="13" fillId="7" borderId="7" xfId="0" applyFont="1" applyFill="1" applyBorder="1" applyAlignment="1">
      <alignment horizontal="left"/>
    </xf>
    <xf numFmtId="0" fontId="13" fillId="7" borderId="8" xfId="0" applyFont="1" applyFill="1" applyBorder="1"/>
    <xf numFmtId="0" fontId="0" fillId="0" borderId="13" xfId="0" applyBorder="1"/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left"/>
    </xf>
    <xf numFmtId="0" fontId="0" fillId="9" borderId="13" xfId="0" applyFill="1" applyBorder="1"/>
    <xf numFmtId="0" fontId="13" fillId="7" borderId="8" xfId="0" applyFont="1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2" borderId="11" xfId="0" applyFill="1" applyBorder="1" applyAlignment="1">
      <alignment horizontal="center"/>
    </xf>
    <xf numFmtId="0" fontId="0" fillId="2" borderId="12" xfId="0" applyFill="1" applyBorder="1" applyAlignment="1">
      <alignment horizontal="center"/>
    </xf>
    <xf numFmtId="0" fontId="4" fillId="8" borderId="12" xfId="0" applyFont="1" applyFill="1" applyBorder="1" applyAlignment="1">
      <alignment horizontal="center"/>
    </xf>
    <xf numFmtId="0" fontId="0" fillId="0" borderId="0" xfId="0" applyBorder="1"/>
    <xf numFmtId="0" fontId="12" fillId="0" borderId="0" xfId="0" applyFont="1" applyBorder="1"/>
    <xf numFmtId="0" fontId="0" fillId="2" borderId="0" xfId="0" applyFill="1" applyBorder="1"/>
    <xf numFmtId="0" fontId="4" fillId="12" borderId="0" xfId="0" applyFont="1" applyFill="1" applyAlignment="1">
      <alignment horizontal="center"/>
    </xf>
    <xf numFmtId="0" fontId="4" fillId="12" borderId="0" xfId="0" applyFont="1" applyFill="1"/>
    <xf numFmtId="0" fontId="4" fillId="12" borderId="1" xfId="0" applyFont="1" applyFill="1" applyBorder="1"/>
    <xf numFmtId="0" fontId="0" fillId="12" borderId="0" xfId="0" applyFill="1"/>
    <xf numFmtId="0" fontId="0" fillId="12" borderId="0" xfId="0" applyFill="1" applyAlignment="1">
      <alignment horizontal="center"/>
    </xf>
    <xf numFmtId="0" fontId="11" fillId="12" borderId="1" xfId="0" applyFont="1" applyFill="1" applyBorder="1"/>
    <xf numFmtId="0" fontId="4" fillId="12" borderId="0" xfId="0" applyNumberFormat="1" applyFont="1" applyFill="1"/>
    <xf numFmtId="0" fontId="0" fillId="0" borderId="0" xfId="0" applyNumberFormat="1"/>
    <xf numFmtId="0" fontId="4" fillId="3" borderId="0" xfId="0" applyNumberFormat="1" applyFont="1" applyFill="1"/>
    <xf numFmtId="0" fontId="0" fillId="13" borderId="0" xfId="0" applyNumberFormat="1" applyFill="1"/>
    <xf numFmtId="0" fontId="0" fillId="14" borderId="0" xfId="0" applyNumberFormat="1" applyFill="1"/>
    <xf numFmtId="0" fontId="0" fillId="7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4" fillId="15" borderId="0" xfId="0" applyFont="1" applyFill="1"/>
    <xf numFmtId="49" fontId="0" fillId="15" borderId="0" xfId="0" applyNumberFormat="1" applyFill="1"/>
    <xf numFmtId="49" fontId="11" fillId="15" borderId="0" xfId="0" applyNumberFormat="1" applyFont="1" applyFill="1"/>
    <xf numFmtId="49" fontId="4" fillId="15" borderId="0" xfId="0" applyNumberFormat="1" applyFont="1" applyFill="1"/>
    <xf numFmtId="49" fontId="5" fillId="15" borderId="0" xfId="0" applyNumberFormat="1" applyFont="1" applyFill="1"/>
    <xf numFmtId="0" fontId="4" fillId="15" borderId="1" xfId="0" applyFont="1" applyFill="1" applyBorder="1"/>
    <xf numFmtId="0" fontId="0" fillId="15" borderId="0" xfId="0" applyFill="1" applyBorder="1"/>
    <xf numFmtId="49" fontId="0" fillId="15" borderId="1" xfId="0" applyNumberFormat="1" applyFill="1" applyBorder="1"/>
    <xf numFmtId="0" fontId="0" fillId="15" borderId="1" xfId="0" applyNumberFormat="1" applyFill="1" applyBorder="1"/>
    <xf numFmtId="0" fontId="0" fillId="15" borderId="0" xfId="0" applyFill="1"/>
    <xf numFmtId="49" fontId="0" fillId="15" borderId="0" xfId="0" applyNumberFormat="1" applyFill="1" applyBorder="1" applyAlignment="1">
      <alignment horizontal="center"/>
    </xf>
    <xf numFmtId="49" fontId="8" fillId="15" borderId="0" xfId="0" applyNumberFormat="1" applyFont="1" applyFill="1"/>
    <xf numFmtId="0" fontId="0" fillId="15" borderId="1" xfId="0" applyFill="1" applyBorder="1"/>
    <xf numFmtId="49" fontId="0" fillId="15" borderId="0" xfId="0" applyNumberFormat="1" applyFill="1" applyBorder="1"/>
    <xf numFmtId="0" fontId="0" fillId="15" borderId="3" xfId="0" applyFill="1" applyBorder="1"/>
    <xf numFmtId="49" fontId="0" fillId="15" borderId="1" xfId="0" applyNumberFormat="1" applyFill="1" applyBorder="1" applyAlignment="1">
      <alignment horizontal="center"/>
    </xf>
    <xf numFmtId="0" fontId="7" fillId="15" borderId="1" xfId="0" applyNumberFormat="1" applyFont="1" applyFill="1" applyBorder="1"/>
    <xf numFmtId="0" fontId="7" fillId="15" borderId="0" xfId="0" applyNumberFormat="1" applyFont="1" applyFill="1" applyBorder="1" applyAlignment="1">
      <alignment horizontal="center"/>
    </xf>
    <xf numFmtId="0" fontId="7" fillId="15" borderId="1" xfId="0" applyNumberFormat="1" applyFont="1" applyFill="1" applyBorder="1" applyAlignment="1">
      <alignment horizontal="center"/>
    </xf>
    <xf numFmtId="49" fontId="0" fillId="15" borderId="2" xfId="0" applyNumberFormat="1" applyFill="1" applyBorder="1"/>
    <xf numFmtId="49" fontId="0" fillId="15" borderId="4" xfId="0" applyNumberFormat="1" applyFill="1" applyBorder="1"/>
    <xf numFmtId="49" fontId="0" fillId="15" borderId="5" xfId="0" applyNumberFormat="1" applyFill="1" applyBorder="1"/>
    <xf numFmtId="0" fontId="7" fillId="15" borderId="4" xfId="0" applyNumberFormat="1" applyFont="1" applyFill="1" applyBorder="1"/>
    <xf numFmtId="0" fontId="7" fillId="15" borderId="5" xfId="0" applyNumberFormat="1" applyFont="1" applyFill="1" applyBorder="1"/>
    <xf numFmtId="0" fontId="7" fillId="15" borderId="2" xfId="0" applyNumberFormat="1" applyFont="1" applyFill="1" applyBorder="1"/>
    <xf numFmtId="49" fontId="9" fillId="16" borderId="0" xfId="0" applyNumberFormat="1" applyFont="1" applyFill="1"/>
    <xf numFmtId="49" fontId="5" fillId="15" borderId="1" xfId="0" applyNumberFormat="1" applyFont="1" applyFill="1" applyBorder="1"/>
    <xf numFmtId="49" fontId="5" fillId="16" borderId="1" xfId="0" applyNumberFormat="1" applyFont="1" applyFill="1" applyBorder="1"/>
    <xf numFmtId="0" fontId="6" fillId="15" borderId="0" xfId="0" applyFont="1" applyFill="1"/>
    <xf numFmtId="49" fontId="4" fillId="15" borderId="1" xfId="0" applyNumberFormat="1" applyFont="1" applyFill="1" applyBorder="1"/>
    <xf numFmtId="0" fontId="4" fillId="15" borderId="1" xfId="0" applyFont="1" applyFill="1" applyBorder="1" applyAlignment="1">
      <alignment horizontal="left"/>
    </xf>
    <xf numFmtId="0" fontId="5" fillId="15" borderId="1" xfId="0" applyFont="1" applyFill="1" applyBorder="1"/>
    <xf numFmtId="0" fontId="11" fillId="15" borderId="1" xfId="0" applyFont="1" applyFill="1" applyBorder="1"/>
    <xf numFmtId="0" fontId="0" fillId="15" borderId="0" xfId="0" applyFill="1" applyBorder="1" applyAlignment="1">
      <alignment horizontal="center"/>
    </xf>
    <xf numFmtId="0" fontId="0" fillId="15" borderId="0" xfId="0" applyFill="1" applyAlignment="1">
      <alignment horizontal="center"/>
    </xf>
    <xf numFmtId="0" fontId="10" fillId="16" borderId="1" xfId="0" applyFont="1" applyFill="1" applyBorder="1"/>
    <xf numFmtId="0" fontId="10" fillId="15" borderId="1" xfId="0" applyFont="1" applyFill="1" applyBorder="1"/>
    <xf numFmtId="0" fontId="10" fillId="15" borderId="0" xfId="0" applyFont="1" applyFill="1" applyAlignment="1">
      <alignment horizontal="center"/>
    </xf>
    <xf numFmtId="0" fontId="0" fillId="15" borderId="1" xfId="0" quotePrefix="1" applyFill="1" applyBorder="1"/>
    <xf numFmtId="49" fontId="14" fillId="3" borderId="0" xfId="0" applyNumberFormat="1" applyFont="1" applyFill="1"/>
    <xf numFmtId="49" fontId="14" fillId="3" borderId="1" xfId="0" applyNumberFormat="1" applyFont="1" applyFill="1" applyBorder="1"/>
    <xf numFmtId="49" fontId="14" fillId="3" borderId="1" xfId="0" applyNumberFormat="1" applyFont="1" applyFill="1" applyBorder="1" applyAlignment="1">
      <alignment horizontal="center"/>
    </xf>
    <xf numFmtId="0" fontId="14" fillId="3" borderId="1" xfId="0" applyNumberFormat="1" applyFont="1" applyFill="1" applyBorder="1"/>
    <xf numFmtId="0" fontId="14" fillId="3" borderId="0" xfId="0" applyFont="1" applyFill="1"/>
    <xf numFmtId="0" fontId="14" fillId="3" borderId="1" xfId="0" applyFont="1" applyFill="1" applyBorder="1"/>
    <xf numFmtId="0" fontId="14" fillId="3" borderId="0" xfId="0" applyNumberFormat="1" applyFont="1" applyFill="1" applyBorder="1" applyAlignment="1">
      <alignment horizontal="center"/>
    </xf>
    <xf numFmtId="0" fontId="14" fillId="3" borderId="1" xfId="0" applyNumberFormat="1" applyFont="1" applyFill="1" applyBorder="1" applyAlignment="1">
      <alignment horizontal="center"/>
    </xf>
    <xf numFmtId="0" fontId="14" fillId="3" borderId="0" xfId="0" applyFont="1" applyFill="1" applyBorder="1"/>
    <xf numFmtId="49" fontId="14" fillId="3" borderId="0" xfId="0" applyNumberFormat="1" applyFont="1" applyFill="1" applyBorder="1" applyAlignment="1">
      <alignment horizontal="center"/>
    </xf>
    <xf numFmtId="0" fontId="14" fillId="17" borderId="0" xfId="0" applyFont="1" applyFill="1" applyBorder="1"/>
    <xf numFmtId="49" fontId="14" fillId="3" borderId="0" xfId="0" applyNumberFormat="1" applyFont="1" applyFill="1" applyBorder="1"/>
    <xf numFmtId="49" fontId="14" fillId="3" borderId="0" xfId="0" applyNumberFormat="1" applyFont="1" applyFill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NumberFormat="1" applyFill="1"/>
    <xf numFmtId="49" fontId="0" fillId="8" borderId="0" xfId="0" applyNumberFormat="1" applyFill="1"/>
    <xf numFmtId="0" fontId="7" fillId="8" borderId="1" xfId="0" applyNumberFormat="1" applyFont="1" applyFill="1" applyBorder="1"/>
    <xf numFmtId="49" fontId="0" fillId="8" borderId="1" xfId="0" applyNumberFormat="1" applyFill="1" applyBorder="1"/>
    <xf numFmtId="0" fontId="0" fillId="8" borderId="1" xfId="0" applyNumberFormat="1" applyFill="1" applyBorder="1"/>
    <xf numFmtId="0" fontId="0" fillId="8" borderId="0" xfId="0" applyFill="1" applyBorder="1"/>
    <xf numFmtId="0" fontId="0" fillId="8" borderId="1" xfId="0" applyFill="1" applyBorder="1"/>
    <xf numFmtId="0" fontId="12" fillId="8" borderId="0" xfId="0" applyFont="1" applyFill="1" applyBorder="1"/>
    <xf numFmtId="0" fontId="12" fillId="8" borderId="0" xfId="0" applyFont="1" applyFill="1"/>
    <xf numFmtId="1" fontId="0" fillId="8" borderId="0" xfId="0" applyNumberFormat="1" applyFill="1"/>
    <xf numFmtId="0" fontId="0" fillId="13" borderId="0" xfId="0" applyFill="1"/>
    <xf numFmtId="49" fontId="0" fillId="0" borderId="0" xfId="0" applyNumberFormat="1"/>
    <xf numFmtId="49" fontId="0" fillId="3" borderId="1" xfId="0" applyNumberFormat="1" applyFill="1" applyBorder="1" applyAlignment="1">
      <alignment horizontal="center"/>
    </xf>
    <xf numFmtId="0" fontId="0" fillId="0" borderId="1" xfId="0" applyBorder="1"/>
    <xf numFmtId="0" fontId="14" fillId="3" borderId="0" xfId="0" applyFont="1" applyFill="1" applyAlignment="1">
      <alignment horizontal="center"/>
    </xf>
    <xf numFmtId="0" fontId="0" fillId="10" borderId="0" xfId="0" applyFill="1" applyAlignment="1">
      <alignment horizontal="center"/>
    </xf>
    <xf numFmtId="0" fontId="0" fillId="10" borderId="0" xfId="0" applyNumberFormat="1" applyFill="1"/>
    <xf numFmtId="49" fontId="0" fillId="10" borderId="0" xfId="0" applyNumberFormat="1" applyFill="1"/>
    <xf numFmtId="49" fontId="0" fillId="10" borderId="1" xfId="0" applyNumberFormat="1" applyFill="1" applyBorder="1"/>
    <xf numFmtId="0" fontId="0" fillId="10" borderId="1" xfId="0" applyFill="1" applyBorder="1"/>
    <xf numFmtId="0" fontId="0" fillId="10" borderId="1" xfId="0" applyNumberFormat="1" applyFill="1" applyBorder="1"/>
    <xf numFmtId="0" fontId="0" fillId="10" borderId="0" xfId="0" applyFill="1"/>
    <xf numFmtId="0" fontId="0" fillId="10" borderId="0" xfId="0" applyFill="1" applyBorder="1"/>
    <xf numFmtId="0" fontId="12" fillId="10" borderId="0" xfId="0" applyFont="1" applyFill="1" applyBorder="1"/>
    <xf numFmtId="0" fontId="12" fillId="10" borderId="0" xfId="0" applyFont="1" applyFill="1"/>
    <xf numFmtId="1" fontId="0" fillId="10" borderId="0" xfId="0" applyNumberFormat="1" applyFill="1"/>
    <xf numFmtId="49" fontId="5" fillId="10" borderId="0" xfId="0" applyNumberFormat="1" applyFont="1" applyFill="1"/>
    <xf numFmtId="49" fontId="5" fillId="10" borderId="1" xfId="0" applyNumberFormat="1" applyFont="1" applyFill="1" applyBorder="1"/>
    <xf numFmtId="0" fontId="10" fillId="10" borderId="0" xfId="0" applyFont="1" applyFill="1" applyAlignment="1">
      <alignment horizontal="center"/>
    </xf>
    <xf numFmtId="49" fontId="0" fillId="8" borderId="0" xfId="0" applyNumberFormat="1" applyFill="1" applyBorder="1" applyAlignment="1">
      <alignment horizontal="center"/>
    </xf>
    <xf numFmtId="0" fontId="0" fillId="8" borderId="0" xfId="0" applyNumberFormat="1" applyFill="1" applyBorder="1"/>
    <xf numFmtId="0" fontId="15" fillId="15" borderId="1" xfId="0" applyNumberFormat="1" applyFont="1" applyFill="1" applyBorder="1"/>
    <xf numFmtId="49" fontId="0" fillId="10" borderId="1" xfId="0" applyNumberFormat="1" applyFill="1" applyBorder="1" applyAlignment="1">
      <alignment horizontal="center"/>
    </xf>
    <xf numFmtId="49" fontId="8" fillId="10" borderId="0" xfId="0" applyNumberFormat="1" applyFont="1" applyFill="1"/>
    <xf numFmtId="0" fontId="7" fillId="18" borderId="1" xfId="0" applyNumberFormat="1" applyFont="1" applyFill="1" applyBorder="1"/>
    <xf numFmtId="0" fontId="4" fillId="18" borderId="1" xfId="0" applyFont="1" applyFill="1" applyBorder="1"/>
    <xf numFmtId="0" fontId="16" fillId="15" borderId="1" xfId="0" applyFont="1" applyFill="1" applyBorder="1"/>
    <xf numFmtId="0" fontId="7" fillId="10" borderId="1" xfId="0" applyNumberFormat="1" applyFont="1" applyFill="1" applyBorder="1"/>
    <xf numFmtId="49" fontId="0" fillId="10" borderId="0" xfId="0" applyNumberFormat="1" applyFill="1" applyBorder="1" applyAlignment="1">
      <alignment horizontal="center"/>
    </xf>
    <xf numFmtId="0" fontId="5" fillId="0" borderId="0" xfId="0" applyFont="1"/>
    <xf numFmtId="0" fontId="17" fillId="0" borderId="0" xfId="0" applyFont="1"/>
    <xf numFmtId="0" fontId="0" fillId="7" borderId="0" xfId="0" applyFill="1"/>
    <xf numFmtId="0" fontId="18" fillId="0" borderId="0" xfId="0" applyFont="1"/>
    <xf numFmtId="0" fontId="0" fillId="8" borderId="13" xfId="0" applyFill="1" applyBorder="1"/>
    <xf numFmtId="164" fontId="0" fillId="0" borderId="0" xfId="0" applyNumberFormat="1"/>
    <xf numFmtId="0" fontId="10" fillId="15" borderId="1" xfId="0" quotePrefix="1" applyFont="1" applyFill="1" applyBorder="1"/>
    <xf numFmtId="0" fontId="5" fillId="8" borderId="1" xfId="0" applyFont="1" applyFill="1" applyBorder="1"/>
    <xf numFmtId="0" fontId="19" fillId="9" borderId="0" xfId="0" applyFont="1" applyFill="1"/>
    <xf numFmtId="0" fontId="20" fillId="0" borderId="0" xfId="0" applyFont="1"/>
    <xf numFmtId="0" fontId="20" fillId="0" borderId="13" xfId="0" applyFont="1" applyBorder="1"/>
    <xf numFmtId="0" fontId="0" fillId="0" borderId="13" xfId="0" applyNumberFormat="1" applyBorder="1"/>
    <xf numFmtId="165" fontId="0" fillId="0" borderId="0" xfId="0" applyNumberFormat="1"/>
    <xf numFmtId="49" fontId="16" fillId="15" borderId="1" xfId="0" applyNumberFormat="1" applyFont="1" applyFill="1" applyBorder="1"/>
    <xf numFmtId="0" fontId="16" fillId="15" borderId="1" xfId="0" applyNumberFormat="1" applyFont="1" applyFill="1" applyBorder="1"/>
    <xf numFmtId="0" fontId="16" fillId="15" borderId="1" xfId="0" applyNumberFormat="1" applyFont="1" applyFill="1" applyBorder="1" applyAlignment="1">
      <alignment horizontal="center"/>
    </xf>
    <xf numFmtId="0" fontId="4" fillId="19" borderId="1" xfId="0" applyFont="1" applyFill="1" applyBorder="1"/>
    <xf numFmtId="0" fontId="21" fillId="6" borderId="0" xfId="0" applyFont="1" applyFill="1"/>
    <xf numFmtId="0" fontId="0" fillId="0" borderId="0" xfId="0" applyAlignment="1">
      <alignment horizontal="right"/>
    </xf>
    <xf numFmtId="0" fontId="0" fillId="19" borderId="0" xfId="0" applyNumberFormat="1" applyFill="1"/>
    <xf numFmtId="0" fontId="0" fillId="2" borderId="12" xfId="0" applyFill="1" applyBorder="1"/>
    <xf numFmtId="0" fontId="0" fillId="13" borderId="1" xfId="0" applyFill="1" applyBorder="1"/>
    <xf numFmtId="49" fontId="22" fillId="15" borderId="0" xfId="0" applyNumberFormat="1" applyFont="1" applyFill="1"/>
    <xf numFmtId="49" fontId="22" fillId="16" borderId="0" xfId="0" applyNumberFormat="1" applyFont="1" applyFill="1"/>
    <xf numFmtId="49" fontId="5" fillId="19" borderId="1" xfId="0" applyNumberFormat="1" applyFont="1" applyFill="1" applyBorder="1"/>
    <xf numFmtId="49" fontId="14" fillId="8" borderId="0" xfId="0" applyNumberFormat="1" applyFont="1" applyFill="1"/>
    <xf numFmtId="49" fontId="23" fillId="15" borderId="0" xfId="0" applyNumberFormat="1" applyFont="1" applyFill="1"/>
    <xf numFmtId="49" fontId="5" fillId="15" borderId="2" xfId="0" applyNumberFormat="1" applyFont="1" applyFill="1" applyBorder="1"/>
    <xf numFmtId="49" fontId="5" fillId="15" borderId="4" xfId="0" applyNumberFormat="1" applyFont="1" applyFill="1" applyBorder="1"/>
    <xf numFmtId="49" fontId="5" fillId="15" borderId="5" xfId="0" applyNumberFormat="1" applyFont="1" applyFill="1" applyBorder="1"/>
    <xf numFmtId="0" fontId="5" fillId="14" borderId="0" xfId="0" applyNumberFormat="1" applyFont="1" applyFill="1"/>
    <xf numFmtId="0" fontId="5" fillId="15" borderId="1" xfId="0" applyNumberFormat="1" applyFont="1" applyFill="1" applyBorder="1"/>
    <xf numFmtId="49" fontId="24" fillId="8" borderId="0" xfId="0" applyNumberFormat="1" applyFont="1" applyFill="1"/>
    <xf numFmtId="0" fontId="24" fillId="18" borderId="1" xfId="0" applyNumberFormat="1" applyFont="1" applyFill="1" applyBorder="1"/>
    <xf numFmtId="0" fontId="24" fillId="18" borderId="1" xfId="0" applyFont="1" applyFill="1" applyBorder="1"/>
    <xf numFmtId="49" fontId="0" fillId="9" borderId="1" xfId="0" applyNumberFormat="1" applyFill="1" applyBorder="1"/>
    <xf numFmtId="49" fontId="0" fillId="2" borderId="1" xfId="0" applyNumberFormat="1" applyFill="1" applyBorder="1"/>
    <xf numFmtId="49" fontId="0" fillId="7" borderId="1" xfId="0" applyNumberFormat="1" applyFill="1" applyBorder="1"/>
    <xf numFmtId="49" fontId="0" fillId="20" borderId="1" xfId="0" applyNumberFormat="1" applyFill="1" applyBorder="1"/>
    <xf numFmtId="49" fontId="5" fillId="20" borderId="1" xfId="0" applyNumberFormat="1" applyFont="1" applyFill="1" applyBorder="1"/>
    <xf numFmtId="49" fontId="24" fillId="20" borderId="1" xfId="0" applyNumberFormat="1" applyFont="1" applyFill="1" applyBorder="1"/>
    <xf numFmtId="49" fontId="14" fillId="20" borderId="1" xfId="0" applyNumberFormat="1" applyFont="1" applyFill="1" applyBorder="1"/>
    <xf numFmtId="49" fontId="0" fillId="21" borderId="1" xfId="0" applyNumberFormat="1" applyFill="1" applyBorder="1"/>
    <xf numFmtId="49" fontId="14" fillId="21" borderId="1" xfId="0" applyNumberFormat="1" applyFont="1" applyFill="1" applyBorder="1"/>
    <xf numFmtId="49" fontId="0" fillId="22" borderId="1" xfId="0" applyNumberFormat="1" applyFill="1" applyBorder="1"/>
    <xf numFmtId="49" fontId="14" fillId="22" borderId="1" xfId="0" applyNumberFormat="1" applyFont="1" applyFill="1" applyBorder="1"/>
    <xf numFmtId="49" fontId="24" fillId="15" borderId="1" xfId="0" applyNumberFormat="1" applyFont="1" applyFill="1" applyBorder="1"/>
    <xf numFmtId="49" fontId="14" fillId="15" borderId="1" xfId="0" applyNumberFormat="1" applyFont="1" applyFill="1" applyBorder="1"/>
    <xf numFmtId="49" fontId="14" fillId="16" borderId="1" xfId="0" applyNumberFormat="1" applyFont="1" applyFill="1" applyBorder="1"/>
    <xf numFmtId="49" fontId="0" fillId="23" borderId="1" xfId="0" applyNumberFormat="1" applyFill="1" applyBorder="1"/>
    <xf numFmtId="0" fontId="0" fillId="5" borderId="1" xfId="0" applyFill="1" applyBorder="1"/>
    <xf numFmtId="49" fontId="0" fillId="5" borderId="1" xfId="0" applyNumberFormat="1" applyFill="1" applyBorder="1"/>
    <xf numFmtId="0" fontId="11" fillId="15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0" borderId="0" xfId="0" applyFill="1" applyBorder="1" applyAlignment="1">
      <alignment horizontal="center"/>
    </xf>
    <xf numFmtId="0" fontId="0" fillId="15" borderId="1" xfId="0" applyFill="1" applyBorder="1" applyAlignment="1">
      <alignment horizontal="center"/>
    </xf>
    <xf numFmtId="0" fontId="7" fillId="8" borderId="0" xfId="0" applyNumberFormat="1" applyFont="1" applyFill="1" applyBorder="1" applyAlignment="1">
      <alignment horizontal="center"/>
    </xf>
    <xf numFmtId="0" fontId="0" fillId="24" borderId="1" xfId="0" applyFill="1" applyBorder="1" applyAlignment="1">
      <alignment horizontal="center"/>
    </xf>
    <xf numFmtId="0" fontId="16" fillId="15" borderId="1" xfId="0" applyFont="1" applyFill="1" applyBorder="1" applyAlignment="1">
      <alignment horizontal="center"/>
    </xf>
    <xf numFmtId="0" fontId="16" fillId="15" borderId="0" xfId="0" applyNumberFormat="1" applyFont="1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7" fillId="10" borderId="0" xfId="0" applyNumberFormat="1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0" fillId="25" borderId="0" xfId="0" applyFill="1" applyAlignment="1">
      <alignment horizontal="center"/>
    </xf>
    <xf numFmtId="0" fontId="0" fillId="25" borderId="0" xfId="0" applyNumberFormat="1" applyFill="1"/>
    <xf numFmtId="49" fontId="0" fillId="25" borderId="0" xfId="0" applyNumberFormat="1" applyFill="1"/>
    <xf numFmtId="0" fontId="7" fillId="25" borderId="0" xfId="0" applyNumberFormat="1" applyFont="1" applyFill="1" applyBorder="1" applyAlignment="1">
      <alignment horizontal="center"/>
    </xf>
    <xf numFmtId="49" fontId="0" fillId="25" borderId="1" xfId="0" applyNumberFormat="1" applyFill="1" applyBorder="1"/>
    <xf numFmtId="0" fontId="0" fillId="25" borderId="1" xfId="0" applyNumberFormat="1" applyFill="1" applyBorder="1"/>
    <xf numFmtId="0" fontId="0" fillId="25" borderId="0" xfId="0" applyFill="1"/>
    <xf numFmtId="0" fontId="4" fillId="25" borderId="1" xfId="0" applyFont="1" applyFill="1" applyBorder="1"/>
    <xf numFmtId="0" fontId="0" fillId="25" borderId="0" xfId="0" applyFill="1" applyBorder="1"/>
    <xf numFmtId="0" fontId="0" fillId="25" borderId="1" xfId="0" applyFill="1" applyBorder="1"/>
    <xf numFmtId="0" fontId="12" fillId="25" borderId="0" xfId="0" applyFont="1" applyFill="1" applyBorder="1"/>
    <xf numFmtId="0" fontId="12" fillId="25" borderId="0" xfId="0" applyFont="1" applyFill="1"/>
    <xf numFmtId="1" fontId="0" fillId="25" borderId="0" xfId="0" applyNumberFormat="1" applyFill="1"/>
    <xf numFmtId="0" fontId="5" fillId="25" borderId="1" xfId="0" applyNumberFormat="1" applyFont="1" applyFill="1" applyBorder="1"/>
    <xf numFmtId="49" fontId="5" fillId="25" borderId="0" xfId="0" applyNumberFormat="1" applyFont="1" applyFill="1"/>
    <xf numFmtId="0" fontId="5" fillId="15" borderId="1" xfId="0" applyFont="1" applyFill="1" applyBorder="1" applyAlignment="1">
      <alignment horizontal="center"/>
    </xf>
    <xf numFmtId="49" fontId="5" fillId="8" borderId="0" xfId="0" applyNumberFormat="1" applyFont="1" applyFill="1"/>
    <xf numFmtId="49" fontId="0" fillId="25" borderId="1" xfId="0" applyNumberFormat="1" applyFill="1" applyBorder="1" applyAlignment="1">
      <alignment horizontal="center"/>
    </xf>
    <xf numFmtId="49" fontId="5" fillId="25" borderId="1" xfId="0" applyNumberFormat="1" applyFont="1" applyFill="1" applyBorder="1"/>
    <xf numFmtId="49" fontId="0" fillId="13" borderId="0" xfId="0" applyNumberFormat="1" applyFill="1"/>
    <xf numFmtId="0" fontId="16" fillId="13" borderId="1" xfId="0" applyFont="1" applyFill="1" applyBorder="1" applyAlignment="1">
      <alignment horizontal="center"/>
    </xf>
    <xf numFmtId="49" fontId="0" fillId="13" borderId="1" xfId="0" applyNumberFormat="1" applyFill="1" applyBorder="1"/>
    <xf numFmtId="0" fontId="0" fillId="13" borderId="1" xfId="0" applyNumberFormat="1" applyFill="1" applyBorder="1"/>
    <xf numFmtId="0" fontId="4" fillId="13" borderId="1" xfId="0" applyFont="1" applyFill="1" applyBorder="1"/>
    <xf numFmtId="0" fontId="0" fillId="13" borderId="0" xfId="0" applyFill="1" applyBorder="1"/>
    <xf numFmtId="0" fontId="12" fillId="13" borderId="0" xfId="0" applyFont="1" applyFill="1" applyBorder="1"/>
    <xf numFmtId="0" fontId="12" fillId="13" borderId="0" xfId="0" applyFont="1" applyFill="1"/>
    <xf numFmtId="1" fontId="0" fillId="13" borderId="0" xfId="0" applyNumberFormat="1" applyFill="1"/>
    <xf numFmtId="49" fontId="4" fillId="13" borderId="1" xfId="0" applyNumberFormat="1" applyFont="1" applyFill="1" applyBorder="1"/>
  </cellXfs>
  <cellStyles count="437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56" builtinId="9" hidden="1"/>
    <cellStyle name="Followed Hyperlink" xfId="658" builtinId="9" hidden="1"/>
    <cellStyle name="Followed Hyperlink" xfId="660" builtinId="9" hidden="1"/>
    <cellStyle name="Followed Hyperlink" xfId="662" builtinId="9" hidden="1"/>
    <cellStyle name="Followed Hyperlink" xfId="664" builtinId="9" hidden="1"/>
    <cellStyle name="Followed Hyperlink" xfId="666" builtinId="9" hidden="1"/>
    <cellStyle name="Followed Hyperlink" xfId="668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686" builtinId="9" hidden="1"/>
    <cellStyle name="Followed Hyperlink" xfId="688" builtinId="9" hidden="1"/>
    <cellStyle name="Followed Hyperlink" xfId="690" builtinId="9" hidden="1"/>
    <cellStyle name="Followed Hyperlink" xfId="692" builtinId="9" hidden="1"/>
    <cellStyle name="Followed Hyperlink" xfId="694" builtinId="9" hidden="1"/>
    <cellStyle name="Followed Hyperlink" xfId="696" builtinId="9" hidden="1"/>
    <cellStyle name="Followed Hyperlink" xfId="698" builtinId="9" hidden="1"/>
    <cellStyle name="Followed Hyperlink" xfId="700" builtinId="9" hidden="1"/>
    <cellStyle name="Followed Hyperlink" xfId="702" builtinId="9" hidden="1"/>
    <cellStyle name="Followed Hyperlink" xfId="704" builtinId="9" hidden="1"/>
    <cellStyle name="Followed Hyperlink" xfId="706" builtinId="9" hidden="1"/>
    <cellStyle name="Followed Hyperlink" xfId="708" builtinId="9" hidden="1"/>
    <cellStyle name="Followed Hyperlink" xfId="710" builtinId="9" hidden="1"/>
    <cellStyle name="Followed Hyperlink" xfId="712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20" builtinId="9" hidden="1"/>
    <cellStyle name="Followed Hyperlink" xfId="722" builtinId="9" hidden="1"/>
    <cellStyle name="Followed Hyperlink" xfId="724" builtinId="9" hidden="1"/>
    <cellStyle name="Followed Hyperlink" xfId="726" builtinId="9" hidden="1"/>
    <cellStyle name="Followed Hyperlink" xfId="728" builtinId="9" hidden="1"/>
    <cellStyle name="Followed Hyperlink" xfId="730" builtinId="9" hidden="1"/>
    <cellStyle name="Followed Hyperlink" xfId="732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46" builtinId="9" hidden="1"/>
    <cellStyle name="Followed Hyperlink" xfId="748" builtinId="9" hidden="1"/>
    <cellStyle name="Followed Hyperlink" xfId="750" builtinId="9" hidden="1"/>
    <cellStyle name="Followed Hyperlink" xfId="752" builtinId="9" hidden="1"/>
    <cellStyle name="Followed Hyperlink" xfId="754" builtinId="9" hidden="1"/>
    <cellStyle name="Followed Hyperlink" xfId="756" builtinId="9" hidden="1"/>
    <cellStyle name="Followed Hyperlink" xfId="758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32" builtinId="9" hidden="1"/>
    <cellStyle name="Followed Hyperlink" xfId="834" builtinId="9" hidden="1"/>
    <cellStyle name="Followed Hyperlink" xfId="836" builtinId="9" hidden="1"/>
    <cellStyle name="Followed Hyperlink" xfId="838" builtinId="9" hidden="1"/>
    <cellStyle name="Followed Hyperlink" xfId="840" builtinId="9" hidden="1"/>
    <cellStyle name="Followed Hyperlink" xfId="842" builtinId="9" hidden="1"/>
    <cellStyle name="Followed Hyperlink" xfId="844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Followed Hyperlink" xfId="892" builtinId="9" hidden="1"/>
    <cellStyle name="Followed Hyperlink" xfId="894" builtinId="9" hidden="1"/>
    <cellStyle name="Followed Hyperlink" xfId="896" builtinId="9" hidden="1"/>
    <cellStyle name="Followed Hyperlink" xfId="898" builtinId="9" hidden="1"/>
    <cellStyle name="Followed Hyperlink" xfId="900" builtinId="9" hidden="1"/>
    <cellStyle name="Followed Hyperlink" xfId="902" builtinId="9" hidden="1"/>
    <cellStyle name="Followed Hyperlink" xfId="904" builtinId="9" hidden="1"/>
    <cellStyle name="Followed Hyperlink" xfId="906" builtinId="9" hidden="1"/>
    <cellStyle name="Followed Hyperlink" xfId="908" builtinId="9" hidden="1"/>
    <cellStyle name="Followed Hyperlink" xfId="910" builtinId="9" hidden="1"/>
    <cellStyle name="Followed Hyperlink" xfId="912" builtinId="9" hidden="1"/>
    <cellStyle name="Followed Hyperlink" xfId="914" builtinId="9" hidden="1"/>
    <cellStyle name="Followed Hyperlink" xfId="916" builtinId="9" hidden="1"/>
    <cellStyle name="Followed Hyperlink" xfId="918" builtinId="9" hidden="1"/>
    <cellStyle name="Followed Hyperlink" xfId="920" builtinId="9" hidden="1"/>
    <cellStyle name="Followed Hyperlink" xfId="922" builtinId="9" hidden="1"/>
    <cellStyle name="Followed Hyperlink" xfId="924" builtinId="9" hidden="1"/>
    <cellStyle name="Followed Hyperlink" xfId="926" builtinId="9" hidden="1"/>
    <cellStyle name="Followed Hyperlink" xfId="928" builtinId="9" hidden="1"/>
    <cellStyle name="Followed Hyperlink" xfId="930" builtinId="9" hidden="1"/>
    <cellStyle name="Followed Hyperlink" xfId="932" builtinId="9" hidden="1"/>
    <cellStyle name="Followed Hyperlink" xfId="934" builtinId="9" hidden="1"/>
    <cellStyle name="Followed Hyperlink" xfId="936" builtinId="9" hidden="1"/>
    <cellStyle name="Followed Hyperlink" xfId="938" builtinId="9" hidden="1"/>
    <cellStyle name="Followed Hyperlink" xfId="940" builtinId="9" hidden="1"/>
    <cellStyle name="Followed Hyperlink" xfId="942" builtinId="9" hidden="1"/>
    <cellStyle name="Followed Hyperlink" xfId="944" builtinId="9" hidden="1"/>
    <cellStyle name="Followed Hyperlink" xfId="946" builtinId="9" hidden="1"/>
    <cellStyle name="Followed Hyperlink" xfId="948" builtinId="9" hidden="1"/>
    <cellStyle name="Followed Hyperlink" xfId="950" builtinId="9" hidden="1"/>
    <cellStyle name="Followed Hyperlink" xfId="952" builtinId="9" hidden="1"/>
    <cellStyle name="Followed Hyperlink" xfId="954" builtinId="9" hidden="1"/>
    <cellStyle name="Followed Hyperlink" xfId="956" builtinId="9" hidden="1"/>
    <cellStyle name="Followed Hyperlink" xfId="958" builtinId="9" hidden="1"/>
    <cellStyle name="Followed Hyperlink" xfId="960" builtinId="9" hidden="1"/>
    <cellStyle name="Followed Hyperlink" xfId="962" builtinId="9" hidden="1"/>
    <cellStyle name="Followed Hyperlink" xfId="964" builtinId="9" hidden="1"/>
    <cellStyle name="Followed Hyperlink" xfId="966" builtinId="9" hidden="1"/>
    <cellStyle name="Followed Hyperlink" xfId="968" builtinId="9" hidden="1"/>
    <cellStyle name="Followed Hyperlink" xfId="970" builtinId="9" hidden="1"/>
    <cellStyle name="Followed Hyperlink" xfId="972" builtinId="9" hidden="1"/>
    <cellStyle name="Followed Hyperlink" xfId="974" builtinId="9" hidden="1"/>
    <cellStyle name="Followed Hyperlink" xfId="976" builtinId="9" hidden="1"/>
    <cellStyle name="Followed Hyperlink" xfId="978" builtinId="9" hidden="1"/>
    <cellStyle name="Followed Hyperlink" xfId="980" builtinId="9" hidden="1"/>
    <cellStyle name="Followed Hyperlink" xfId="982" builtinId="9" hidden="1"/>
    <cellStyle name="Followed Hyperlink" xfId="984" builtinId="9" hidden="1"/>
    <cellStyle name="Followed Hyperlink" xfId="986" builtinId="9" hidden="1"/>
    <cellStyle name="Followed Hyperlink" xfId="988" builtinId="9" hidden="1"/>
    <cellStyle name="Followed Hyperlink" xfId="990" builtinId="9" hidden="1"/>
    <cellStyle name="Followed Hyperlink" xfId="992" builtinId="9" hidden="1"/>
    <cellStyle name="Followed Hyperlink" xfId="994" builtinId="9" hidden="1"/>
    <cellStyle name="Followed Hyperlink" xfId="996" builtinId="9" hidden="1"/>
    <cellStyle name="Followed Hyperlink" xfId="998" builtinId="9" hidden="1"/>
    <cellStyle name="Followed Hyperlink" xfId="1000" builtinId="9" hidden="1"/>
    <cellStyle name="Followed Hyperlink" xfId="1002" builtinId="9" hidden="1"/>
    <cellStyle name="Followed Hyperlink" xfId="1004" builtinId="9" hidden="1"/>
    <cellStyle name="Followed Hyperlink" xfId="1006" builtinId="9" hidden="1"/>
    <cellStyle name="Followed Hyperlink" xfId="1008" builtinId="9" hidden="1"/>
    <cellStyle name="Followed Hyperlink" xfId="1010" builtinId="9" hidden="1"/>
    <cellStyle name="Followed Hyperlink" xfId="1012" builtinId="9" hidden="1"/>
    <cellStyle name="Followed Hyperlink" xfId="1014" builtinId="9" hidden="1"/>
    <cellStyle name="Followed Hyperlink" xfId="1016" builtinId="9" hidden="1"/>
    <cellStyle name="Followed Hyperlink" xfId="1018" builtinId="9" hidden="1"/>
    <cellStyle name="Followed Hyperlink" xfId="1020" builtinId="9" hidden="1"/>
    <cellStyle name="Followed Hyperlink" xfId="1022" builtinId="9" hidden="1"/>
    <cellStyle name="Followed Hyperlink" xfId="1024" builtinId="9" hidden="1"/>
    <cellStyle name="Followed Hyperlink" xfId="1026" builtinId="9" hidden="1"/>
    <cellStyle name="Followed Hyperlink" xfId="1028" builtinId="9" hidden="1"/>
    <cellStyle name="Followed Hyperlink" xfId="1030" builtinId="9" hidden="1"/>
    <cellStyle name="Followed Hyperlink" xfId="1032" builtinId="9" hidden="1"/>
    <cellStyle name="Followed Hyperlink" xfId="1034" builtinId="9" hidden="1"/>
    <cellStyle name="Followed Hyperlink" xfId="1036" builtinId="9" hidden="1"/>
    <cellStyle name="Followed Hyperlink" xfId="1038" builtinId="9" hidden="1"/>
    <cellStyle name="Followed Hyperlink" xfId="1040" builtinId="9" hidden="1"/>
    <cellStyle name="Followed Hyperlink" xfId="1042" builtinId="9" hidden="1"/>
    <cellStyle name="Followed Hyperlink" xfId="1044" builtinId="9" hidden="1"/>
    <cellStyle name="Followed Hyperlink" xfId="1046" builtinId="9" hidden="1"/>
    <cellStyle name="Followed Hyperlink" xfId="1048" builtinId="9" hidden="1"/>
    <cellStyle name="Followed Hyperlink" xfId="1050" builtinId="9" hidden="1"/>
    <cellStyle name="Followed Hyperlink" xfId="1052" builtinId="9" hidden="1"/>
    <cellStyle name="Followed Hyperlink" xfId="1054" builtinId="9" hidden="1"/>
    <cellStyle name="Followed Hyperlink" xfId="1056" builtinId="9" hidden="1"/>
    <cellStyle name="Followed Hyperlink" xfId="1058" builtinId="9" hidden="1"/>
    <cellStyle name="Followed Hyperlink" xfId="1060" builtinId="9" hidden="1"/>
    <cellStyle name="Followed Hyperlink" xfId="1062" builtinId="9" hidden="1"/>
    <cellStyle name="Followed Hyperlink" xfId="1064" builtinId="9" hidden="1"/>
    <cellStyle name="Followed Hyperlink" xfId="1066" builtinId="9" hidden="1"/>
    <cellStyle name="Followed Hyperlink" xfId="1068" builtinId="9" hidden="1"/>
    <cellStyle name="Followed Hyperlink" xfId="1070" builtinId="9" hidden="1"/>
    <cellStyle name="Followed Hyperlink" xfId="1072" builtinId="9" hidden="1"/>
    <cellStyle name="Followed Hyperlink" xfId="1074" builtinId="9" hidden="1"/>
    <cellStyle name="Followed Hyperlink" xfId="1076" builtinId="9" hidden="1"/>
    <cellStyle name="Followed Hyperlink" xfId="1078" builtinId="9" hidden="1"/>
    <cellStyle name="Followed Hyperlink" xfId="1080" builtinId="9" hidden="1"/>
    <cellStyle name="Followed Hyperlink" xfId="1082" builtinId="9" hidden="1"/>
    <cellStyle name="Followed Hyperlink" xfId="1084" builtinId="9" hidden="1"/>
    <cellStyle name="Followed Hyperlink" xfId="1086" builtinId="9" hidden="1"/>
    <cellStyle name="Followed Hyperlink" xfId="1088" builtinId="9" hidden="1"/>
    <cellStyle name="Followed Hyperlink" xfId="1090" builtinId="9" hidden="1"/>
    <cellStyle name="Followed Hyperlink" xfId="1092" builtinId="9" hidden="1"/>
    <cellStyle name="Followed Hyperlink" xfId="1094" builtinId="9" hidden="1"/>
    <cellStyle name="Followed Hyperlink" xfId="1096" builtinId="9" hidden="1"/>
    <cellStyle name="Followed Hyperlink" xfId="1098" builtinId="9" hidden="1"/>
    <cellStyle name="Followed Hyperlink" xfId="1100" builtinId="9" hidden="1"/>
    <cellStyle name="Followed Hyperlink" xfId="1102" builtinId="9" hidden="1"/>
    <cellStyle name="Followed Hyperlink" xfId="1104" builtinId="9" hidden="1"/>
    <cellStyle name="Followed Hyperlink" xfId="1106" builtinId="9" hidden="1"/>
    <cellStyle name="Followed Hyperlink" xfId="1108" builtinId="9" hidden="1"/>
    <cellStyle name="Followed Hyperlink" xfId="1110" builtinId="9" hidden="1"/>
    <cellStyle name="Followed Hyperlink" xfId="1112" builtinId="9" hidden="1"/>
    <cellStyle name="Followed Hyperlink" xfId="1114" builtinId="9" hidden="1"/>
    <cellStyle name="Followed Hyperlink" xfId="1116" builtinId="9" hidden="1"/>
    <cellStyle name="Followed Hyperlink" xfId="1118" builtinId="9" hidden="1"/>
    <cellStyle name="Followed Hyperlink" xfId="1120" builtinId="9" hidden="1"/>
    <cellStyle name="Followed Hyperlink" xfId="1122" builtinId="9" hidden="1"/>
    <cellStyle name="Followed Hyperlink" xfId="1124" builtinId="9" hidden="1"/>
    <cellStyle name="Followed Hyperlink" xfId="1126" builtinId="9" hidden="1"/>
    <cellStyle name="Followed Hyperlink" xfId="1128" builtinId="9" hidden="1"/>
    <cellStyle name="Followed Hyperlink" xfId="1130" builtinId="9" hidden="1"/>
    <cellStyle name="Followed Hyperlink" xfId="1132" builtinId="9" hidden="1"/>
    <cellStyle name="Followed Hyperlink" xfId="1134" builtinId="9" hidden="1"/>
    <cellStyle name="Followed Hyperlink" xfId="1136" builtinId="9" hidden="1"/>
    <cellStyle name="Followed Hyperlink" xfId="1138" builtinId="9" hidden="1"/>
    <cellStyle name="Followed Hyperlink" xfId="1140" builtinId="9" hidden="1"/>
    <cellStyle name="Followed Hyperlink" xfId="1142" builtinId="9" hidden="1"/>
    <cellStyle name="Followed Hyperlink" xfId="1144" builtinId="9" hidden="1"/>
    <cellStyle name="Followed Hyperlink" xfId="1146" builtinId="9" hidden="1"/>
    <cellStyle name="Followed Hyperlink" xfId="1148" builtinId="9" hidden="1"/>
    <cellStyle name="Followed Hyperlink" xfId="1150" builtinId="9" hidden="1"/>
    <cellStyle name="Followed Hyperlink" xfId="1152" builtinId="9" hidden="1"/>
    <cellStyle name="Followed Hyperlink" xfId="1154" builtinId="9" hidden="1"/>
    <cellStyle name="Followed Hyperlink" xfId="1156" builtinId="9" hidden="1"/>
    <cellStyle name="Followed Hyperlink" xfId="1158" builtinId="9" hidden="1"/>
    <cellStyle name="Followed Hyperlink" xfId="1160" builtinId="9" hidden="1"/>
    <cellStyle name="Followed Hyperlink" xfId="1162" builtinId="9" hidden="1"/>
    <cellStyle name="Followed Hyperlink" xfId="1164" builtinId="9" hidden="1"/>
    <cellStyle name="Followed Hyperlink" xfId="1166" builtinId="9" hidden="1"/>
    <cellStyle name="Followed Hyperlink" xfId="1168" builtinId="9" hidden="1"/>
    <cellStyle name="Followed Hyperlink" xfId="1170" builtinId="9" hidden="1"/>
    <cellStyle name="Followed Hyperlink" xfId="1172" builtinId="9" hidden="1"/>
    <cellStyle name="Followed Hyperlink" xfId="1174" builtinId="9" hidden="1"/>
    <cellStyle name="Followed Hyperlink" xfId="1176" builtinId="9" hidden="1"/>
    <cellStyle name="Followed Hyperlink" xfId="1178" builtinId="9" hidden="1"/>
    <cellStyle name="Followed Hyperlink" xfId="1180" builtinId="9" hidden="1"/>
    <cellStyle name="Followed Hyperlink" xfId="1182" builtinId="9" hidden="1"/>
    <cellStyle name="Followed Hyperlink" xfId="1184" builtinId="9" hidden="1"/>
    <cellStyle name="Followed Hyperlink" xfId="1186" builtinId="9" hidden="1"/>
    <cellStyle name="Followed Hyperlink" xfId="1188" builtinId="9" hidden="1"/>
    <cellStyle name="Followed Hyperlink" xfId="1190" builtinId="9" hidden="1"/>
    <cellStyle name="Followed Hyperlink" xfId="1192" builtinId="9" hidden="1"/>
    <cellStyle name="Followed Hyperlink" xfId="1194" builtinId="9" hidden="1"/>
    <cellStyle name="Followed Hyperlink" xfId="1196" builtinId="9" hidden="1"/>
    <cellStyle name="Followed Hyperlink" xfId="1198" builtinId="9" hidden="1"/>
    <cellStyle name="Followed Hyperlink" xfId="1200" builtinId="9" hidden="1"/>
    <cellStyle name="Followed Hyperlink" xfId="1202" builtinId="9" hidden="1"/>
    <cellStyle name="Followed Hyperlink" xfId="1204" builtinId="9" hidden="1"/>
    <cellStyle name="Followed Hyperlink" xfId="1206" builtinId="9" hidden="1"/>
    <cellStyle name="Followed Hyperlink" xfId="1208" builtinId="9" hidden="1"/>
    <cellStyle name="Followed Hyperlink" xfId="1210" builtinId="9" hidden="1"/>
    <cellStyle name="Followed Hyperlink" xfId="1212" builtinId="9" hidden="1"/>
    <cellStyle name="Followed Hyperlink" xfId="1214" builtinId="9" hidden="1"/>
    <cellStyle name="Followed Hyperlink" xfId="1216" builtinId="9" hidden="1"/>
    <cellStyle name="Followed Hyperlink" xfId="1218" builtinId="9" hidden="1"/>
    <cellStyle name="Followed Hyperlink" xfId="1220" builtinId="9" hidden="1"/>
    <cellStyle name="Followed Hyperlink" xfId="1222" builtinId="9" hidden="1"/>
    <cellStyle name="Followed Hyperlink" xfId="1224" builtinId="9" hidden="1"/>
    <cellStyle name="Followed Hyperlink" xfId="1226" builtinId="9" hidden="1"/>
    <cellStyle name="Followed Hyperlink" xfId="1228" builtinId="9" hidden="1"/>
    <cellStyle name="Followed Hyperlink" xfId="1230" builtinId="9" hidden="1"/>
    <cellStyle name="Followed Hyperlink" xfId="1232" builtinId="9" hidden="1"/>
    <cellStyle name="Followed Hyperlink" xfId="1234" builtinId="9" hidden="1"/>
    <cellStyle name="Followed Hyperlink" xfId="1236" builtinId="9" hidden="1"/>
    <cellStyle name="Followed Hyperlink" xfId="1238" builtinId="9" hidden="1"/>
    <cellStyle name="Followed Hyperlink" xfId="1240" builtinId="9" hidden="1"/>
    <cellStyle name="Followed Hyperlink" xfId="1242" builtinId="9" hidden="1"/>
    <cellStyle name="Followed Hyperlink" xfId="1244" builtinId="9" hidden="1"/>
    <cellStyle name="Followed Hyperlink" xfId="1246" builtinId="9" hidden="1"/>
    <cellStyle name="Followed Hyperlink" xfId="1248" builtinId="9" hidden="1"/>
    <cellStyle name="Followed Hyperlink" xfId="1250" builtinId="9" hidden="1"/>
    <cellStyle name="Followed Hyperlink" xfId="1252" builtinId="9" hidden="1"/>
    <cellStyle name="Followed Hyperlink" xfId="1254" builtinId="9" hidden="1"/>
    <cellStyle name="Followed Hyperlink" xfId="1256" builtinId="9" hidden="1"/>
    <cellStyle name="Followed Hyperlink" xfId="1258" builtinId="9" hidden="1"/>
    <cellStyle name="Followed Hyperlink" xfId="1260" builtinId="9" hidden="1"/>
    <cellStyle name="Followed Hyperlink" xfId="1262" builtinId="9" hidden="1"/>
    <cellStyle name="Followed Hyperlink" xfId="1264" builtinId="9" hidden="1"/>
    <cellStyle name="Followed Hyperlink" xfId="1266" builtinId="9" hidden="1"/>
    <cellStyle name="Followed Hyperlink" xfId="1268" builtinId="9" hidden="1"/>
    <cellStyle name="Followed Hyperlink" xfId="1270" builtinId="9" hidden="1"/>
    <cellStyle name="Followed Hyperlink" xfId="1272" builtinId="9" hidden="1"/>
    <cellStyle name="Followed Hyperlink" xfId="1274" builtinId="9" hidden="1"/>
    <cellStyle name="Followed Hyperlink" xfId="1276" builtinId="9" hidden="1"/>
    <cellStyle name="Followed Hyperlink" xfId="1278" builtinId="9" hidden="1"/>
    <cellStyle name="Followed Hyperlink" xfId="1280" builtinId="9" hidden="1"/>
    <cellStyle name="Followed Hyperlink" xfId="1282" builtinId="9" hidden="1"/>
    <cellStyle name="Followed Hyperlink" xfId="1284" builtinId="9" hidden="1"/>
    <cellStyle name="Followed Hyperlink" xfId="1286" builtinId="9" hidden="1"/>
    <cellStyle name="Followed Hyperlink" xfId="1288" builtinId="9" hidden="1"/>
    <cellStyle name="Followed Hyperlink" xfId="1290" builtinId="9" hidden="1"/>
    <cellStyle name="Followed Hyperlink" xfId="1292" builtinId="9" hidden="1"/>
    <cellStyle name="Followed Hyperlink" xfId="1294" builtinId="9" hidden="1"/>
    <cellStyle name="Followed Hyperlink" xfId="1296" builtinId="9" hidden="1"/>
    <cellStyle name="Followed Hyperlink" xfId="1298" builtinId="9" hidden="1"/>
    <cellStyle name="Followed Hyperlink" xfId="1300" builtinId="9" hidden="1"/>
    <cellStyle name="Followed Hyperlink" xfId="1302" builtinId="9" hidden="1"/>
    <cellStyle name="Followed Hyperlink" xfId="1304" builtinId="9" hidden="1"/>
    <cellStyle name="Followed Hyperlink" xfId="1306" builtinId="9" hidden="1"/>
    <cellStyle name="Followed Hyperlink" xfId="1308" builtinId="9" hidden="1"/>
    <cellStyle name="Followed Hyperlink" xfId="1310" builtinId="9" hidden="1"/>
    <cellStyle name="Followed Hyperlink" xfId="1312" builtinId="9" hidden="1"/>
    <cellStyle name="Followed Hyperlink" xfId="1314" builtinId="9" hidden="1"/>
    <cellStyle name="Followed Hyperlink" xfId="1316" builtinId="9" hidden="1"/>
    <cellStyle name="Followed Hyperlink" xfId="1318" builtinId="9" hidden="1"/>
    <cellStyle name="Followed Hyperlink" xfId="1320" builtinId="9" hidden="1"/>
    <cellStyle name="Followed Hyperlink" xfId="1322" builtinId="9" hidden="1"/>
    <cellStyle name="Followed Hyperlink" xfId="1324" builtinId="9" hidden="1"/>
    <cellStyle name="Followed Hyperlink" xfId="1326" builtinId="9" hidden="1"/>
    <cellStyle name="Followed Hyperlink" xfId="1328" builtinId="9" hidden="1"/>
    <cellStyle name="Followed Hyperlink" xfId="1330" builtinId="9" hidden="1"/>
    <cellStyle name="Followed Hyperlink" xfId="1332" builtinId="9" hidden="1"/>
    <cellStyle name="Followed Hyperlink" xfId="1334" builtinId="9" hidden="1"/>
    <cellStyle name="Followed Hyperlink" xfId="1336" builtinId="9" hidden="1"/>
    <cellStyle name="Followed Hyperlink" xfId="1338" builtinId="9" hidden="1"/>
    <cellStyle name="Followed Hyperlink" xfId="1340" builtinId="9" hidden="1"/>
    <cellStyle name="Followed Hyperlink" xfId="1342" builtinId="9" hidden="1"/>
    <cellStyle name="Followed Hyperlink" xfId="1344" builtinId="9" hidden="1"/>
    <cellStyle name="Followed Hyperlink" xfId="1346" builtinId="9" hidden="1"/>
    <cellStyle name="Followed Hyperlink" xfId="1348" builtinId="9" hidden="1"/>
    <cellStyle name="Followed Hyperlink" xfId="1350" builtinId="9" hidden="1"/>
    <cellStyle name="Followed Hyperlink" xfId="1352" builtinId="9" hidden="1"/>
    <cellStyle name="Followed Hyperlink" xfId="1354" builtinId="9" hidden="1"/>
    <cellStyle name="Followed Hyperlink" xfId="1356" builtinId="9" hidden="1"/>
    <cellStyle name="Followed Hyperlink" xfId="1358" builtinId="9" hidden="1"/>
    <cellStyle name="Followed Hyperlink" xfId="1360" builtinId="9" hidden="1"/>
    <cellStyle name="Followed Hyperlink" xfId="1362" builtinId="9" hidden="1"/>
    <cellStyle name="Followed Hyperlink" xfId="1364" builtinId="9" hidden="1"/>
    <cellStyle name="Followed Hyperlink" xfId="1366" builtinId="9" hidden="1"/>
    <cellStyle name="Followed Hyperlink" xfId="1368" builtinId="9" hidden="1"/>
    <cellStyle name="Followed Hyperlink" xfId="1370" builtinId="9" hidden="1"/>
    <cellStyle name="Followed Hyperlink" xfId="1372" builtinId="9" hidden="1"/>
    <cellStyle name="Followed Hyperlink" xfId="1374" builtinId="9" hidden="1"/>
    <cellStyle name="Followed Hyperlink" xfId="1376" builtinId="9" hidden="1"/>
    <cellStyle name="Followed Hyperlink" xfId="1378" builtinId="9" hidden="1"/>
    <cellStyle name="Followed Hyperlink" xfId="1380" builtinId="9" hidden="1"/>
    <cellStyle name="Followed Hyperlink" xfId="1382" builtinId="9" hidden="1"/>
    <cellStyle name="Followed Hyperlink" xfId="1384" builtinId="9" hidden="1"/>
    <cellStyle name="Followed Hyperlink" xfId="1386" builtinId="9" hidden="1"/>
    <cellStyle name="Followed Hyperlink" xfId="1388" builtinId="9" hidden="1"/>
    <cellStyle name="Followed Hyperlink" xfId="1390" builtinId="9" hidden="1"/>
    <cellStyle name="Followed Hyperlink" xfId="1392" builtinId="9" hidden="1"/>
    <cellStyle name="Followed Hyperlink" xfId="1394" builtinId="9" hidden="1"/>
    <cellStyle name="Followed Hyperlink" xfId="1396" builtinId="9" hidden="1"/>
    <cellStyle name="Followed Hyperlink" xfId="1398" builtinId="9" hidden="1"/>
    <cellStyle name="Followed Hyperlink" xfId="1400" builtinId="9" hidden="1"/>
    <cellStyle name="Followed Hyperlink" xfId="1402" builtinId="9" hidden="1"/>
    <cellStyle name="Followed Hyperlink" xfId="1404" builtinId="9" hidden="1"/>
    <cellStyle name="Followed Hyperlink" xfId="1406" builtinId="9" hidden="1"/>
    <cellStyle name="Followed Hyperlink" xfId="1408" builtinId="9" hidden="1"/>
    <cellStyle name="Followed Hyperlink" xfId="1410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2" builtinId="9" hidden="1"/>
    <cellStyle name="Followed Hyperlink" xfId="2424" builtinId="9" hidden="1"/>
    <cellStyle name="Followed Hyperlink" xfId="2426" builtinId="9" hidden="1"/>
    <cellStyle name="Followed Hyperlink" xfId="2428" builtinId="9" hidden="1"/>
    <cellStyle name="Followed Hyperlink" xfId="2430" builtinId="9" hidden="1"/>
    <cellStyle name="Followed Hyperlink" xfId="2432" builtinId="9" hidden="1"/>
    <cellStyle name="Followed Hyperlink" xfId="2434" builtinId="9" hidden="1"/>
    <cellStyle name="Followed Hyperlink" xfId="2436" builtinId="9" hidden="1"/>
    <cellStyle name="Followed Hyperlink" xfId="2438" builtinId="9" hidden="1"/>
    <cellStyle name="Followed Hyperlink" xfId="2440" builtinId="9" hidden="1"/>
    <cellStyle name="Followed Hyperlink" xfId="2442" builtinId="9" hidden="1"/>
    <cellStyle name="Followed Hyperlink" xfId="2444" builtinId="9" hidden="1"/>
    <cellStyle name="Followed Hyperlink" xfId="2446" builtinId="9" hidden="1"/>
    <cellStyle name="Followed Hyperlink" xfId="2448" builtinId="9" hidden="1"/>
    <cellStyle name="Followed Hyperlink" xfId="2450" builtinId="9" hidden="1"/>
    <cellStyle name="Followed Hyperlink" xfId="2452" builtinId="9" hidden="1"/>
    <cellStyle name="Followed Hyperlink" xfId="2454" builtinId="9" hidden="1"/>
    <cellStyle name="Followed Hyperlink" xfId="2456" builtinId="9" hidden="1"/>
    <cellStyle name="Followed Hyperlink" xfId="2458" builtinId="9" hidden="1"/>
    <cellStyle name="Followed Hyperlink" xfId="2460" builtinId="9" hidden="1"/>
    <cellStyle name="Followed Hyperlink" xfId="2462" builtinId="9" hidden="1"/>
    <cellStyle name="Followed Hyperlink" xfId="2464" builtinId="9" hidden="1"/>
    <cellStyle name="Followed Hyperlink" xfId="2466" builtinId="9" hidden="1"/>
    <cellStyle name="Followed Hyperlink" xfId="2468" builtinId="9" hidden="1"/>
    <cellStyle name="Followed Hyperlink" xfId="2470" builtinId="9" hidden="1"/>
    <cellStyle name="Followed Hyperlink" xfId="2472" builtinId="9" hidden="1"/>
    <cellStyle name="Followed Hyperlink" xfId="2474" builtinId="9" hidden="1"/>
    <cellStyle name="Followed Hyperlink" xfId="2476" builtinId="9" hidden="1"/>
    <cellStyle name="Followed Hyperlink" xfId="2478" builtinId="9" hidden="1"/>
    <cellStyle name="Followed Hyperlink" xfId="2480" builtinId="9" hidden="1"/>
    <cellStyle name="Followed Hyperlink" xfId="2482" builtinId="9" hidden="1"/>
    <cellStyle name="Followed Hyperlink" xfId="2484" builtinId="9" hidden="1"/>
    <cellStyle name="Followed Hyperlink" xfId="2486" builtinId="9" hidden="1"/>
    <cellStyle name="Followed Hyperlink" xfId="2488" builtinId="9" hidden="1"/>
    <cellStyle name="Followed Hyperlink" xfId="2490" builtinId="9" hidden="1"/>
    <cellStyle name="Followed Hyperlink" xfId="2492" builtinId="9" hidden="1"/>
    <cellStyle name="Followed Hyperlink" xfId="2494" builtinId="9" hidden="1"/>
    <cellStyle name="Followed Hyperlink" xfId="2496" builtinId="9" hidden="1"/>
    <cellStyle name="Followed Hyperlink" xfId="2498" builtinId="9" hidden="1"/>
    <cellStyle name="Followed Hyperlink" xfId="2500" builtinId="9" hidden="1"/>
    <cellStyle name="Followed Hyperlink" xfId="2502" builtinId="9" hidden="1"/>
    <cellStyle name="Followed Hyperlink" xfId="2504" builtinId="9" hidden="1"/>
    <cellStyle name="Followed Hyperlink" xfId="2506" builtinId="9" hidden="1"/>
    <cellStyle name="Followed Hyperlink" xfId="2508" builtinId="9" hidden="1"/>
    <cellStyle name="Followed Hyperlink" xfId="2510" builtinId="9" hidden="1"/>
    <cellStyle name="Followed Hyperlink" xfId="2512" builtinId="9" hidden="1"/>
    <cellStyle name="Followed Hyperlink" xfId="2514" builtinId="9" hidden="1"/>
    <cellStyle name="Followed Hyperlink" xfId="2516" builtinId="9" hidden="1"/>
    <cellStyle name="Followed Hyperlink" xfId="2518" builtinId="9" hidden="1"/>
    <cellStyle name="Followed Hyperlink" xfId="2520" builtinId="9" hidden="1"/>
    <cellStyle name="Followed Hyperlink" xfId="2522" builtinId="9" hidden="1"/>
    <cellStyle name="Followed Hyperlink" xfId="2524" builtinId="9" hidden="1"/>
    <cellStyle name="Followed Hyperlink" xfId="2526" builtinId="9" hidden="1"/>
    <cellStyle name="Followed Hyperlink" xfId="2528" builtinId="9" hidden="1"/>
    <cellStyle name="Followed Hyperlink" xfId="2530" builtinId="9" hidden="1"/>
    <cellStyle name="Followed Hyperlink" xfId="2532" builtinId="9" hidden="1"/>
    <cellStyle name="Followed Hyperlink" xfId="2534" builtinId="9" hidden="1"/>
    <cellStyle name="Followed Hyperlink" xfId="2536" builtinId="9" hidden="1"/>
    <cellStyle name="Followed Hyperlink" xfId="2538" builtinId="9" hidden="1"/>
    <cellStyle name="Followed Hyperlink" xfId="2540" builtinId="9" hidden="1"/>
    <cellStyle name="Followed Hyperlink" xfId="2542" builtinId="9" hidden="1"/>
    <cellStyle name="Followed Hyperlink" xfId="2544" builtinId="9" hidden="1"/>
    <cellStyle name="Followed Hyperlink" xfId="2546" builtinId="9" hidden="1"/>
    <cellStyle name="Followed Hyperlink" xfId="2548" builtinId="9" hidden="1"/>
    <cellStyle name="Followed Hyperlink" xfId="2550" builtinId="9" hidden="1"/>
    <cellStyle name="Followed Hyperlink" xfId="2552" builtinId="9" hidden="1"/>
    <cellStyle name="Followed Hyperlink" xfId="2554" builtinId="9" hidden="1"/>
    <cellStyle name="Followed Hyperlink" xfId="2556" builtinId="9" hidden="1"/>
    <cellStyle name="Followed Hyperlink" xfId="2558" builtinId="9" hidden="1"/>
    <cellStyle name="Followed Hyperlink" xfId="2560" builtinId="9" hidden="1"/>
    <cellStyle name="Followed Hyperlink" xfId="2562" builtinId="9" hidden="1"/>
    <cellStyle name="Followed Hyperlink" xfId="2564" builtinId="9" hidden="1"/>
    <cellStyle name="Followed Hyperlink" xfId="2566" builtinId="9" hidden="1"/>
    <cellStyle name="Followed Hyperlink" xfId="2568" builtinId="9" hidden="1"/>
    <cellStyle name="Followed Hyperlink" xfId="2570" builtinId="9" hidden="1"/>
    <cellStyle name="Followed Hyperlink" xfId="2572" builtinId="9" hidden="1"/>
    <cellStyle name="Followed Hyperlink" xfId="2574" builtinId="9" hidden="1"/>
    <cellStyle name="Followed Hyperlink" xfId="2576" builtinId="9" hidden="1"/>
    <cellStyle name="Followed Hyperlink" xfId="2578" builtinId="9" hidden="1"/>
    <cellStyle name="Followed Hyperlink" xfId="2580" builtinId="9" hidden="1"/>
    <cellStyle name="Followed Hyperlink" xfId="2582" builtinId="9" hidden="1"/>
    <cellStyle name="Followed Hyperlink" xfId="2584" builtinId="9" hidden="1"/>
    <cellStyle name="Followed Hyperlink" xfId="2586" builtinId="9" hidden="1"/>
    <cellStyle name="Followed Hyperlink" xfId="2588" builtinId="9" hidden="1"/>
    <cellStyle name="Followed Hyperlink" xfId="2590" builtinId="9" hidden="1"/>
    <cellStyle name="Followed Hyperlink" xfId="2592" builtinId="9" hidden="1"/>
    <cellStyle name="Followed Hyperlink" xfId="2594" builtinId="9" hidden="1"/>
    <cellStyle name="Followed Hyperlink" xfId="2596" builtinId="9" hidden="1"/>
    <cellStyle name="Followed Hyperlink" xfId="2598" builtinId="9" hidden="1"/>
    <cellStyle name="Followed Hyperlink" xfId="2600" builtinId="9" hidden="1"/>
    <cellStyle name="Followed Hyperlink" xfId="2602" builtinId="9" hidden="1"/>
    <cellStyle name="Followed Hyperlink" xfId="2604" builtinId="9" hidden="1"/>
    <cellStyle name="Followed Hyperlink" xfId="2606" builtinId="9" hidden="1"/>
    <cellStyle name="Followed Hyperlink" xfId="2608" builtinId="9" hidden="1"/>
    <cellStyle name="Followed Hyperlink" xfId="2610" builtinId="9" hidden="1"/>
    <cellStyle name="Followed Hyperlink" xfId="2612" builtinId="9" hidden="1"/>
    <cellStyle name="Followed Hyperlink" xfId="2614" builtinId="9" hidden="1"/>
    <cellStyle name="Followed Hyperlink" xfId="2616" builtinId="9" hidden="1"/>
    <cellStyle name="Followed Hyperlink" xfId="2618" builtinId="9" hidden="1"/>
    <cellStyle name="Followed Hyperlink" xfId="2620" builtinId="9" hidden="1"/>
    <cellStyle name="Followed Hyperlink" xfId="2622" builtinId="9" hidden="1"/>
    <cellStyle name="Followed Hyperlink" xfId="2624" builtinId="9" hidden="1"/>
    <cellStyle name="Followed Hyperlink" xfId="2626" builtinId="9" hidden="1"/>
    <cellStyle name="Followed Hyperlink" xfId="2628" builtinId="9" hidden="1"/>
    <cellStyle name="Followed Hyperlink" xfId="2630" builtinId="9" hidden="1"/>
    <cellStyle name="Followed Hyperlink" xfId="2632" builtinId="9" hidden="1"/>
    <cellStyle name="Followed Hyperlink" xfId="2634" builtinId="9" hidden="1"/>
    <cellStyle name="Followed Hyperlink" xfId="2636" builtinId="9" hidden="1"/>
    <cellStyle name="Followed Hyperlink" xfId="2638" builtinId="9" hidden="1"/>
    <cellStyle name="Followed Hyperlink" xfId="2640" builtinId="9" hidden="1"/>
    <cellStyle name="Followed Hyperlink" xfId="2642" builtinId="9" hidden="1"/>
    <cellStyle name="Followed Hyperlink" xfId="2644" builtinId="9" hidden="1"/>
    <cellStyle name="Followed Hyperlink" xfId="2646" builtinId="9" hidden="1"/>
    <cellStyle name="Followed Hyperlink" xfId="2648" builtinId="9" hidden="1"/>
    <cellStyle name="Followed Hyperlink" xfId="2650" builtinId="9" hidden="1"/>
    <cellStyle name="Followed Hyperlink" xfId="2652" builtinId="9" hidden="1"/>
    <cellStyle name="Followed Hyperlink" xfId="2654" builtinId="9" hidden="1"/>
    <cellStyle name="Followed Hyperlink" xfId="2656" builtinId="9" hidden="1"/>
    <cellStyle name="Followed Hyperlink" xfId="2658" builtinId="9" hidden="1"/>
    <cellStyle name="Followed Hyperlink" xfId="2660" builtinId="9" hidden="1"/>
    <cellStyle name="Followed Hyperlink" xfId="2662" builtinId="9" hidden="1"/>
    <cellStyle name="Followed Hyperlink" xfId="2664" builtinId="9" hidden="1"/>
    <cellStyle name="Followed Hyperlink" xfId="2666" builtinId="9" hidden="1"/>
    <cellStyle name="Followed Hyperlink" xfId="2668" builtinId="9" hidden="1"/>
    <cellStyle name="Followed Hyperlink" xfId="2670" builtinId="9" hidden="1"/>
    <cellStyle name="Followed Hyperlink" xfId="2672" builtinId="9" hidden="1"/>
    <cellStyle name="Followed Hyperlink" xfId="2674" builtinId="9" hidden="1"/>
    <cellStyle name="Followed Hyperlink" xfId="2676" builtinId="9" hidden="1"/>
    <cellStyle name="Followed Hyperlink" xfId="2678" builtinId="9" hidden="1"/>
    <cellStyle name="Followed Hyperlink" xfId="2680" builtinId="9" hidden="1"/>
    <cellStyle name="Followed Hyperlink" xfId="2682" builtinId="9" hidden="1"/>
    <cellStyle name="Followed Hyperlink" xfId="2684" builtinId="9" hidden="1"/>
    <cellStyle name="Followed Hyperlink" xfId="2686" builtinId="9" hidden="1"/>
    <cellStyle name="Followed Hyperlink" xfId="2688" builtinId="9" hidden="1"/>
    <cellStyle name="Followed Hyperlink" xfId="2690" builtinId="9" hidden="1"/>
    <cellStyle name="Followed Hyperlink" xfId="2692" builtinId="9" hidden="1"/>
    <cellStyle name="Followed Hyperlink" xfId="2694" builtinId="9" hidden="1"/>
    <cellStyle name="Followed Hyperlink" xfId="2696" builtinId="9" hidden="1"/>
    <cellStyle name="Followed Hyperlink" xfId="2698" builtinId="9" hidden="1"/>
    <cellStyle name="Followed Hyperlink" xfId="2700" builtinId="9" hidden="1"/>
    <cellStyle name="Followed Hyperlink" xfId="2702" builtinId="9" hidden="1"/>
    <cellStyle name="Followed Hyperlink" xfId="2704" builtinId="9" hidden="1"/>
    <cellStyle name="Followed Hyperlink" xfId="2706" builtinId="9" hidden="1"/>
    <cellStyle name="Followed Hyperlink" xfId="2708" builtinId="9" hidden="1"/>
    <cellStyle name="Followed Hyperlink" xfId="2710" builtinId="9" hidden="1"/>
    <cellStyle name="Followed Hyperlink" xfId="2712" builtinId="9" hidden="1"/>
    <cellStyle name="Followed Hyperlink" xfId="2714" builtinId="9" hidden="1"/>
    <cellStyle name="Followed Hyperlink" xfId="2716" builtinId="9" hidden="1"/>
    <cellStyle name="Followed Hyperlink" xfId="2718" builtinId="9" hidden="1"/>
    <cellStyle name="Followed Hyperlink" xfId="2720" builtinId="9" hidden="1"/>
    <cellStyle name="Followed Hyperlink" xfId="2722" builtinId="9" hidden="1"/>
    <cellStyle name="Followed Hyperlink" xfId="2724" builtinId="9" hidden="1"/>
    <cellStyle name="Followed Hyperlink" xfId="2726" builtinId="9" hidden="1"/>
    <cellStyle name="Followed Hyperlink" xfId="2728" builtinId="9" hidden="1"/>
    <cellStyle name="Followed Hyperlink" xfId="2730" builtinId="9" hidden="1"/>
    <cellStyle name="Followed Hyperlink" xfId="2732" builtinId="9" hidden="1"/>
    <cellStyle name="Followed Hyperlink" xfId="2734" builtinId="9" hidden="1"/>
    <cellStyle name="Followed Hyperlink" xfId="2736" builtinId="9" hidden="1"/>
    <cellStyle name="Followed Hyperlink" xfId="2738" builtinId="9" hidden="1"/>
    <cellStyle name="Followed Hyperlink" xfId="2740" builtinId="9" hidden="1"/>
    <cellStyle name="Followed Hyperlink" xfId="2742" builtinId="9" hidden="1"/>
    <cellStyle name="Followed Hyperlink" xfId="2744" builtinId="9" hidden="1"/>
    <cellStyle name="Followed Hyperlink" xfId="2746" builtinId="9" hidden="1"/>
    <cellStyle name="Followed Hyperlink" xfId="2748" builtinId="9" hidden="1"/>
    <cellStyle name="Followed Hyperlink" xfId="2750" builtinId="9" hidden="1"/>
    <cellStyle name="Followed Hyperlink" xfId="2752" builtinId="9" hidden="1"/>
    <cellStyle name="Followed Hyperlink" xfId="2754" builtinId="9" hidden="1"/>
    <cellStyle name="Followed Hyperlink" xfId="2756" builtinId="9" hidden="1"/>
    <cellStyle name="Followed Hyperlink" xfId="2758" builtinId="9" hidden="1"/>
    <cellStyle name="Followed Hyperlink" xfId="2760" builtinId="9" hidden="1"/>
    <cellStyle name="Followed Hyperlink" xfId="2762" builtinId="9" hidden="1"/>
    <cellStyle name="Followed Hyperlink" xfId="2764" builtinId="9" hidden="1"/>
    <cellStyle name="Followed Hyperlink" xfId="2766" builtinId="9" hidden="1"/>
    <cellStyle name="Followed Hyperlink" xfId="2768" builtinId="9" hidden="1"/>
    <cellStyle name="Followed Hyperlink" xfId="2770" builtinId="9" hidden="1"/>
    <cellStyle name="Followed Hyperlink" xfId="2772" builtinId="9" hidden="1"/>
    <cellStyle name="Followed Hyperlink" xfId="2774" builtinId="9" hidden="1"/>
    <cellStyle name="Followed Hyperlink" xfId="2776" builtinId="9" hidden="1"/>
    <cellStyle name="Followed Hyperlink" xfId="2778" builtinId="9" hidden="1"/>
    <cellStyle name="Followed Hyperlink" xfId="2780" builtinId="9" hidden="1"/>
    <cellStyle name="Followed Hyperlink" xfId="2782" builtinId="9" hidden="1"/>
    <cellStyle name="Followed Hyperlink" xfId="2784" builtinId="9" hidden="1"/>
    <cellStyle name="Followed Hyperlink" xfId="2786" builtinId="9" hidden="1"/>
    <cellStyle name="Followed Hyperlink" xfId="2788" builtinId="9" hidden="1"/>
    <cellStyle name="Followed Hyperlink" xfId="2790" builtinId="9" hidden="1"/>
    <cellStyle name="Followed Hyperlink" xfId="2792" builtinId="9" hidden="1"/>
    <cellStyle name="Followed Hyperlink" xfId="2794" builtinId="9" hidden="1"/>
    <cellStyle name="Followed Hyperlink" xfId="2796" builtinId="9" hidden="1"/>
    <cellStyle name="Followed Hyperlink" xfId="2798" builtinId="9" hidden="1"/>
    <cellStyle name="Followed Hyperlink" xfId="2800" builtinId="9" hidden="1"/>
    <cellStyle name="Followed Hyperlink" xfId="2802" builtinId="9" hidden="1"/>
    <cellStyle name="Followed Hyperlink" xfId="2804" builtinId="9" hidden="1"/>
    <cellStyle name="Followed Hyperlink" xfId="2806" builtinId="9" hidden="1"/>
    <cellStyle name="Followed Hyperlink" xfId="2808" builtinId="9" hidden="1"/>
    <cellStyle name="Followed Hyperlink" xfId="2810" builtinId="9" hidden="1"/>
    <cellStyle name="Followed Hyperlink" xfId="2812" builtinId="9" hidden="1"/>
    <cellStyle name="Followed Hyperlink" xfId="2814" builtinId="9" hidden="1"/>
    <cellStyle name="Followed Hyperlink" xfId="2816" builtinId="9" hidden="1"/>
    <cellStyle name="Followed Hyperlink" xfId="2818" builtinId="9" hidden="1"/>
    <cellStyle name="Followed Hyperlink" xfId="2820" builtinId="9" hidden="1"/>
    <cellStyle name="Followed Hyperlink" xfId="2822" builtinId="9" hidden="1"/>
    <cellStyle name="Followed Hyperlink" xfId="2824" builtinId="9" hidden="1"/>
    <cellStyle name="Followed Hyperlink" xfId="2826" builtinId="9" hidden="1"/>
    <cellStyle name="Followed Hyperlink" xfId="2828" builtinId="9" hidden="1"/>
    <cellStyle name="Followed Hyperlink" xfId="2830" builtinId="9" hidden="1"/>
    <cellStyle name="Followed Hyperlink" xfId="2832" builtinId="9" hidden="1"/>
    <cellStyle name="Followed Hyperlink" xfId="2834" builtinId="9" hidden="1"/>
    <cellStyle name="Followed Hyperlink" xfId="2836" builtinId="9" hidden="1"/>
    <cellStyle name="Followed Hyperlink" xfId="2838" builtinId="9" hidden="1"/>
    <cellStyle name="Followed Hyperlink" xfId="2840" builtinId="9" hidden="1"/>
    <cellStyle name="Followed Hyperlink" xfId="2842" builtinId="9" hidden="1"/>
    <cellStyle name="Followed Hyperlink" xfId="2844" builtinId="9" hidden="1"/>
    <cellStyle name="Followed Hyperlink" xfId="2846" builtinId="9" hidden="1"/>
    <cellStyle name="Followed Hyperlink" xfId="2848" builtinId="9" hidden="1"/>
    <cellStyle name="Followed Hyperlink" xfId="2850" builtinId="9" hidden="1"/>
    <cellStyle name="Followed Hyperlink" xfId="2852" builtinId="9" hidden="1"/>
    <cellStyle name="Followed Hyperlink" xfId="2854" builtinId="9" hidden="1"/>
    <cellStyle name="Followed Hyperlink" xfId="2856" builtinId="9" hidden="1"/>
    <cellStyle name="Followed Hyperlink" xfId="2858" builtinId="9" hidden="1"/>
    <cellStyle name="Followed Hyperlink" xfId="2860" builtinId="9" hidden="1"/>
    <cellStyle name="Followed Hyperlink" xfId="2862" builtinId="9" hidden="1"/>
    <cellStyle name="Followed Hyperlink" xfId="2864" builtinId="9" hidden="1"/>
    <cellStyle name="Followed Hyperlink" xfId="2866" builtinId="9" hidden="1"/>
    <cellStyle name="Followed Hyperlink" xfId="2868" builtinId="9" hidden="1"/>
    <cellStyle name="Followed Hyperlink" xfId="2870" builtinId="9" hidden="1"/>
    <cellStyle name="Followed Hyperlink" xfId="2872" builtinId="9" hidden="1"/>
    <cellStyle name="Followed Hyperlink" xfId="2874" builtinId="9" hidden="1"/>
    <cellStyle name="Followed Hyperlink" xfId="2876" builtinId="9" hidden="1"/>
    <cellStyle name="Followed Hyperlink" xfId="2878" builtinId="9" hidden="1"/>
    <cellStyle name="Followed Hyperlink" xfId="2880" builtinId="9" hidden="1"/>
    <cellStyle name="Followed Hyperlink" xfId="2882" builtinId="9" hidden="1"/>
    <cellStyle name="Followed Hyperlink" xfId="2884" builtinId="9" hidden="1"/>
    <cellStyle name="Followed Hyperlink" xfId="2886" builtinId="9" hidden="1"/>
    <cellStyle name="Followed Hyperlink" xfId="2888" builtinId="9" hidden="1"/>
    <cellStyle name="Followed Hyperlink" xfId="2890" builtinId="9" hidden="1"/>
    <cellStyle name="Followed Hyperlink" xfId="2892" builtinId="9" hidden="1"/>
    <cellStyle name="Followed Hyperlink" xfId="2894" builtinId="9" hidden="1"/>
    <cellStyle name="Followed Hyperlink" xfId="2896" builtinId="9" hidden="1"/>
    <cellStyle name="Followed Hyperlink" xfId="2898" builtinId="9" hidden="1"/>
    <cellStyle name="Followed Hyperlink" xfId="2900" builtinId="9" hidden="1"/>
    <cellStyle name="Followed Hyperlink" xfId="2902" builtinId="9" hidden="1"/>
    <cellStyle name="Followed Hyperlink" xfId="2904" builtinId="9" hidden="1"/>
    <cellStyle name="Followed Hyperlink" xfId="2906" builtinId="9" hidden="1"/>
    <cellStyle name="Followed Hyperlink" xfId="2908" builtinId="9" hidden="1"/>
    <cellStyle name="Followed Hyperlink" xfId="2910" builtinId="9" hidden="1"/>
    <cellStyle name="Followed Hyperlink" xfId="2912" builtinId="9" hidden="1"/>
    <cellStyle name="Followed Hyperlink" xfId="2914" builtinId="9" hidden="1"/>
    <cellStyle name="Followed Hyperlink" xfId="2916" builtinId="9" hidden="1"/>
    <cellStyle name="Followed Hyperlink" xfId="2918" builtinId="9" hidden="1"/>
    <cellStyle name="Followed Hyperlink" xfId="2920" builtinId="9" hidden="1"/>
    <cellStyle name="Followed Hyperlink" xfId="2922" builtinId="9" hidden="1"/>
    <cellStyle name="Followed Hyperlink" xfId="2924" builtinId="9" hidden="1"/>
    <cellStyle name="Followed Hyperlink" xfId="2926" builtinId="9" hidden="1"/>
    <cellStyle name="Followed Hyperlink" xfId="2928" builtinId="9" hidden="1"/>
    <cellStyle name="Followed Hyperlink" xfId="2930" builtinId="9" hidden="1"/>
    <cellStyle name="Followed Hyperlink" xfId="2932" builtinId="9" hidden="1"/>
    <cellStyle name="Followed Hyperlink" xfId="2934" builtinId="9" hidden="1"/>
    <cellStyle name="Followed Hyperlink" xfId="2936" builtinId="9" hidden="1"/>
    <cellStyle name="Followed Hyperlink" xfId="2938" builtinId="9" hidden="1"/>
    <cellStyle name="Followed Hyperlink" xfId="2940" builtinId="9" hidden="1"/>
    <cellStyle name="Followed Hyperlink" xfId="2942" builtinId="9" hidden="1"/>
    <cellStyle name="Followed Hyperlink" xfId="2944" builtinId="9" hidden="1"/>
    <cellStyle name="Followed Hyperlink" xfId="2946" builtinId="9" hidden="1"/>
    <cellStyle name="Followed Hyperlink" xfId="2948" builtinId="9" hidden="1"/>
    <cellStyle name="Followed Hyperlink" xfId="2950" builtinId="9" hidden="1"/>
    <cellStyle name="Followed Hyperlink" xfId="2952" builtinId="9" hidden="1"/>
    <cellStyle name="Followed Hyperlink" xfId="2954" builtinId="9" hidden="1"/>
    <cellStyle name="Followed Hyperlink" xfId="2956" builtinId="9" hidden="1"/>
    <cellStyle name="Followed Hyperlink" xfId="2958" builtinId="9" hidden="1"/>
    <cellStyle name="Followed Hyperlink" xfId="2960" builtinId="9" hidden="1"/>
    <cellStyle name="Followed Hyperlink" xfId="2962" builtinId="9" hidden="1"/>
    <cellStyle name="Followed Hyperlink" xfId="2964" builtinId="9" hidden="1"/>
    <cellStyle name="Followed Hyperlink" xfId="2966" builtinId="9" hidden="1"/>
    <cellStyle name="Followed Hyperlink" xfId="2968" builtinId="9" hidden="1"/>
    <cellStyle name="Followed Hyperlink" xfId="2970" builtinId="9" hidden="1"/>
    <cellStyle name="Followed Hyperlink" xfId="2972" builtinId="9" hidden="1"/>
    <cellStyle name="Followed Hyperlink" xfId="2974" builtinId="9" hidden="1"/>
    <cellStyle name="Followed Hyperlink" xfId="2976" builtinId="9" hidden="1"/>
    <cellStyle name="Followed Hyperlink" xfId="2978" builtinId="9" hidden="1"/>
    <cellStyle name="Followed Hyperlink" xfId="2980" builtinId="9" hidden="1"/>
    <cellStyle name="Followed Hyperlink" xfId="2982" builtinId="9" hidden="1"/>
    <cellStyle name="Followed Hyperlink" xfId="2984" builtinId="9" hidden="1"/>
    <cellStyle name="Followed Hyperlink" xfId="2986" builtinId="9" hidden="1"/>
    <cellStyle name="Followed Hyperlink" xfId="2988" builtinId="9" hidden="1"/>
    <cellStyle name="Followed Hyperlink" xfId="2990" builtinId="9" hidden="1"/>
    <cellStyle name="Followed Hyperlink" xfId="2992" builtinId="9" hidden="1"/>
    <cellStyle name="Followed Hyperlink" xfId="2994" builtinId="9" hidden="1"/>
    <cellStyle name="Followed Hyperlink" xfId="2996" builtinId="9" hidden="1"/>
    <cellStyle name="Followed Hyperlink" xfId="2998" builtinId="9" hidden="1"/>
    <cellStyle name="Followed Hyperlink" xfId="3000" builtinId="9" hidden="1"/>
    <cellStyle name="Followed Hyperlink" xfId="3002" builtinId="9" hidden="1"/>
    <cellStyle name="Followed Hyperlink" xfId="3004" builtinId="9" hidden="1"/>
    <cellStyle name="Followed Hyperlink" xfId="3006" builtinId="9" hidden="1"/>
    <cellStyle name="Followed Hyperlink" xfId="3008" builtinId="9" hidden="1"/>
    <cellStyle name="Followed Hyperlink" xfId="3010" builtinId="9" hidden="1"/>
    <cellStyle name="Followed Hyperlink" xfId="3012" builtinId="9" hidden="1"/>
    <cellStyle name="Followed Hyperlink" xfId="3014" builtinId="9" hidden="1"/>
    <cellStyle name="Followed Hyperlink" xfId="3016" builtinId="9" hidden="1"/>
    <cellStyle name="Followed Hyperlink" xfId="3018" builtinId="9" hidden="1"/>
    <cellStyle name="Followed Hyperlink" xfId="3020" builtinId="9" hidden="1"/>
    <cellStyle name="Followed Hyperlink" xfId="3022" builtinId="9" hidden="1"/>
    <cellStyle name="Followed Hyperlink" xfId="3024" builtinId="9" hidden="1"/>
    <cellStyle name="Followed Hyperlink" xfId="3026" builtinId="9" hidden="1"/>
    <cellStyle name="Followed Hyperlink" xfId="3028" builtinId="9" hidden="1"/>
    <cellStyle name="Followed Hyperlink" xfId="3030" builtinId="9" hidden="1"/>
    <cellStyle name="Followed Hyperlink" xfId="3032" builtinId="9" hidden="1"/>
    <cellStyle name="Followed Hyperlink" xfId="3034" builtinId="9" hidden="1"/>
    <cellStyle name="Followed Hyperlink" xfId="3036" builtinId="9" hidden="1"/>
    <cellStyle name="Followed Hyperlink" xfId="3038" builtinId="9" hidden="1"/>
    <cellStyle name="Followed Hyperlink" xfId="3040" builtinId="9" hidden="1"/>
    <cellStyle name="Followed Hyperlink" xfId="3042" builtinId="9" hidden="1"/>
    <cellStyle name="Followed Hyperlink" xfId="3044" builtinId="9" hidden="1"/>
    <cellStyle name="Followed Hyperlink" xfId="3046" builtinId="9" hidden="1"/>
    <cellStyle name="Followed Hyperlink" xfId="3048" builtinId="9" hidden="1"/>
    <cellStyle name="Followed Hyperlink" xfId="3050" builtinId="9" hidden="1"/>
    <cellStyle name="Followed Hyperlink" xfId="3052" builtinId="9" hidden="1"/>
    <cellStyle name="Followed Hyperlink" xfId="3054" builtinId="9" hidden="1"/>
    <cellStyle name="Followed Hyperlink" xfId="3056" builtinId="9" hidden="1"/>
    <cellStyle name="Followed Hyperlink" xfId="3058" builtinId="9" hidden="1"/>
    <cellStyle name="Followed Hyperlink" xfId="3060" builtinId="9" hidden="1"/>
    <cellStyle name="Followed Hyperlink" xfId="3062" builtinId="9" hidden="1"/>
    <cellStyle name="Followed Hyperlink" xfId="3064" builtinId="9" hidden="1"/>
    <cellStyle name="Followed Hyperlink" xfId="3066" builtinId="9" hidden="1"/>
    <cellStyle name="Followed Hyperlink" xfId="3068" builtinId="9" hidden="1"/>
    <cellStyle name="Followed Hyperlink" xfId="3070" builtinId="9" hidden="1"/>
    <cellStyle name="Followed Hyperlink" xfId="3072" builtinId="9" hidden="1"/>
    <cellStyle name="Followed Hyperlink" xfId="3074" builtinId="9" hidden="1"/>
    <cellStyle name="Followed Hyperlink" xfId="3076" builtinId="9" hidden="1"/>
    <cellStyle name="Followed Hyperlink" xfId="3078" builtinId="9" hidden="1"/>
    <cellStyle name="Followed Hyperlink" xfId="3080" builtinId="9" hidden="1"/>
    <cellStyle name="Followed Hyperlink" xfId="3082" builtinId="9" hidden="1"/>
    <cellStyle name="Followed Hyperlink" xfId="3084" builtinId="9" hidden="1"/>
    <cellStyle name="Followed Hyperlink" xfId="3086" builtinId="9" hidden="1"/>
    <cellStyle name="Followed Hyperlink" xfId="3088" builtinId="9" hidden="1"/>
    <cellStyle name="Followed Hyperlink" xfId="3090" builtinId="9" hidden="1"/>
    <cellStyle name="Followed Hyperlink" xfId="3092" builtinId="9" hidden="1"/>
    <cellStyle name="Followed Hyperlink" xfId="3094" builtinId="9" hidden="1"/>
    <cellStyle name="Followed Hyperlink" xfId="3096" builtinId="9" hidden="1"/>
    <cellStyle name="Followed Hyperlink" xfId="3098" builtinId="9" hidden="1"/>
    <cellStyle name="Followed Hyperlink" xfId="3100" builtinId="9" hidden="1"/>
    <cellStyle name="Followed Hyperlink" xfId="3102" builtinId="9" hidden="1"/>
    <cellStyle name="Followed Hyperlink" xfId="3104" builtinId="9" hidden="1"/>
    <cellStyle name="Followed Hyperlink" xfId="3106" builtinId="9" hidden="1"/>
    <cellStyle name="Followed Hyperlink" xfId="3108" builtinId="9" hidden="1"/>
    <cellStyle name="Followed Hyperlink" xfId="3110" builtinId="9" hidden="1"/>
    <cellStyle name="Followed Hyperlink" xfId="3112" builtinId="9" hidden="1"/>
    <cellStyle name="Followed Hyperlink" xfId="3114" builtinId="9" hidden="1"/>
    <cellStyle name="Followed Hyperlink" xfId="3116" builtinId="9" hidden="1"/>
    <cellStyle name="Followed Hyperlink" xfId="3118" builtinId="9" hidden="1"/>
    <cellStyle name="Followed Hyperlink" xfId="3120" builtinId="9" hidden="1"/>
    <cellStyle name="Followed Hyperlink" xfId="3122" builtinId="9" hidden="1"/>
    <cellStyle name="Followed Hyperlink" xfId="3124" builtinId="9" hidden="1"/>
    <cellStyle name="Followed Hyperlink" xfId="3126" builtinId="9" hidden="1"/>
    <cellStyle name="Followed Hyperlink" xfId="3128" builtinId="9" hidden="1"/>
    <cellStyle name="Followed Hyperlink" xfId="3130" builtinId="9" hidden="1"/>
    <cellStyle name="Followed Hyperlink" xfId="3132" builtinId="9" hidden="1"/>
    <cellStyle name="Followed Hyperlink" xfId="3134" builtinId="9" hidden="1"/>
    <cellStyle name="Followed Hyperlink" xfId="3136" builtinId="9" hidden="1"/>
    <cellStyle name="Followed Hyperlink" xfId="3138" builtinId="9" hidden="1"/>
    <cellStyle name="Followed Hyperlink" xfId="3140" builtinId="9" hidden="1"/>
    <cellStyle name="Followed Hyperlink" xfId="3142" builtinId="9" hidden="1"/>
    <cellStyle name="Followed Hyperlink" xfId="3144" builtinId="9" hidden="1"/>
    <cellStyle name="Followed Hyperlink" xfId="3146" builtinId="9" hidden="1"/>
    <cellStyle name="Followed Hyperlink" xfId="3148" builtinId="9" hidden="1"/>
    <cellStyle name="Followed Hyperlink" xfId="3150" builtinId="9" hidden="1"/>
    <cellStyle name="Followed Hyperlink" xfId="3152" builtinId="9" hidden="1"/>
    <cellStyle name="Followed Hyperlink" xfId="3154" builtinId="9" hidden="1"/>
    <cellStyle name="Followed Hyperlink" xfId="3156" builtinId="9" hidden="1"/>
    <cellStyle name="Followed Hyperlink" xfId="3158" builtinId="9" hidden="1"/>
    <cellStyle name="Followed Hyperlink" xfId="3160" builtinId="9" hidden="1"/>
    <cellStyle name="Followed Hyperlink" xfId="3162" builtinId="9" hidden="1"/>
    <cellStyle name="Followed Hyperlink" xfId="3164" builtinId="9" hidden="1"/>
    <cellStyle name="Followed Hyperlink" xfId="3166" builtinId="9" hidden="1"/>
    <cellStyle name="Followed Hyperlink" xfId="3168" builtinId="9" hidden="1"/>
    <cellStyle name="Followed Hyperlink" xfId="3170" builtinId="9" hidden="1"/>
    <cellStyle name="Followed Hyperlink" xfId="3172" builtinId="9" hidden="1"/>
    <cellStyle name="Followed Hyperlink" xfId="3174" builtinId="9" hidden="1"/>
    <cellStyle name="Followed Hyperlink" xfId="3176" builtinId="9" hidden="1"/>
    <cellStyle name="Followed Hyperlink" xfId="3178" builtinId="9" hidden="1"/>
    <cellStyle name="Followed Hyperlink" xfId="3180" builtinId="9" hidden="1"/>
    <cellStyle name="Followed Hyperlink" xfId="3182" builtinId="9" hidden="1"/>
    <cellStyle name="Followed Hyperlink" xfId="3184" builtinId="9" hidden="1"/>
    <cellStyle name="Followed Hyperlink" xfId="3186" builtinId="9" hidden="1"/>
    <cellStyle name="Followed Hyperlink" xfId="3188" builtinId="9" hidden="1"/>
    <cellStyle name="Followed Hyperlink" xfId="3190" builtinId="9" hidden="1"/>
    <cellStyle name="Followed Hyperlink" xfId="3192" builtinId="9" hidden="1"/>
    <cellStyle name="Followed Hyperlink" xfId="3194" builtinId="9" hidden="1"/>
    <cellStyle name="Followed Hyperlink" xfId="3196" builtinId="9" hidden="1"/>
    <cellStyle name="Followed Hyperlink" xfId="3198" builtinId="9" hidden="1"/>
    <cellStyle name="Followed Hyperlink" xfId="3200" builtinId="9" hidden="1"/>
    <cellStyle name="Followed Hyperlink" xfId="3202" builtinId="9" hidden="1"/>
    <cellStyle name="Followed Hyperlink" xfId="3204" builtinId="9" hidden="1"/>
    <cellStyle name="Followed Hyperlink" xfId="3206" builtinId="9" hidden="1"/>
    <cellStyle name="Followed Hyperlink" xfId="3208" builtinId="9" hidden="1"/>
    <cellStyle name="Followed Hyperlink" xfId="3210" builtinId="9" hidden="1"/>
    <cellStyle name="Followed Hyperlink" xfId="3212" builtinId="9" hidden="1"/>
    <cellStyle name="Followed Hyperlink" xfId="3214" builtinId="9" hidden="1"/>
    <cellStyle name="Followed Hyperlink" xfId="3216" builtinId="9" hidden="1"/>
    <cellStyle name="Followed Hyperlink" xfId="3218" builtinId="9" hidden="1"/>
    <cellStyle name="Followed Hyperlink" xfId="3220" builtinId="9" hidden="1"/>
    <cellStyle name="Followed Hyperlink" xfId="3222" builtinId="9" hidden="1"/>
    <cellStyle name="Followed Hyperlink" xfId="3224" builtinId="9" hidden="1"/>
    <cellStyle name="Followed Hyperlink" xfId="3226" builtinId="9" hidden="1"/>
    <cellStyle name="Followed Hyperlink" xfId="3228" builtinId="9" hidden="1"/>
    <cellStyle name="Followed Hyperlink" xfId="3230" builtinId="9" hidden="1"/>
    <cellStyle name="Followed Hyperlink" xfId="3232" builtinId="9" hidden="1"/>
    <cellStyle name="Followed Hyperlink" xfId="3234" builtinId="9" hidden="1"/>
    <cellStyle name="Followed Hyperlink" xfId="3236" builtinId="9" hidden="1"/>
    <cellStyle name="Followed Hyperlink" xfId="3238" builtinId="9" hidden="1"/>
    <cellStyle name="Followed Hyperlink" xfId="3240" builtinId="9" hidden="1"/>
    <cellStyle name="Followed Hyperlink" xfId="3242" builtinId="9" hidden="1"/>
    <cellStyle name="Followed Hyperlink" xfId="3244" builtinId="9" hidden="1"/>
    <cellStyle name="Followed Hyperlink" xfId="3246" builtinId="9" hidden="1"/>
    <cellStyle name="Followed Hyperlink" xfId="3248" builtinId="9" hidden="1"/>
    <cellStyle name="Followed Hyperlink" xfId="3250" builtinId="9" hidden="1"/>
    <cellStyle name="Followed Hyperlink" xfId="3252" builtinId="9" hidden="1"/>
    <cellStyle name="Followed Hyperlink" xfId="3254" builtinId="9" hidden="1"/>
    <cellStyle name="Followed Hyperlink" xfId="3256" builtinId="9" hidden="1"/>
    <cellStyle name="Followed Hyperlink" xfId="3258" builtinId="9" hidden="1"/>
    <cellStyle name="Followed Hyperlink" xfId="3260" builtinId="9" hidden="1"/>
    <cellStyle name="Followed Hyperlink" xfId="3262" builtinId="9" hidden="1"/>
    <cellStyle name="Followed Hyperlink" xfId="3264" builtinId="9" hidden="1"/>
    <cellStyle name="Followed Hyperlink" xfId="3266" builtinId="9" hidden="1"/>
    <cellStyle name="Followed Hyperlink" xfId="3268" builtinId="9" hidden="1"/>
    <cellStyle name="Followed Hyperlink" xfId="3270" builtinId="9" hidden="1"/>
    <cellStyle name="Followed Hyperlink" xfId="3272" builtinId="9" hidden="1"/>
    <cellStyle name="Followed Hyperlink" xfId="3274" builtinId="9" hidden="1"/>
    <cellStyle name="Followed Hyperlink" xfId="3276" builtinId="9" hidden="1"/>
    <cellStyle name="Followed Hyperlink" xfId="3278" builtinId="9" hidden="1"/>
    <cellStyle name="Followed Hyperlink" xfId="3280" builtinId="9" hidden="1"/>
    <cellStyle name="Followed Hyperlink" xfId="3282" builtinId="9" hidden="1"/>
    <cellStyle name="Followed Hyperlink" xfId="3284" builtinId="9" hidden="1"/>
    <cellStyle name="Followed Hyperlink" xfId="3286" builtinId="9" hidden="1"/>
    <cellStyle name="Followed Hyperlink" xfId="3288" builtinId="9" hidden="1"/>
    <cellStyle name="Followed Hyperlink" xfId="3290" builtinId="9" hidden="1"/>
    <cellStyle name="Followed Hyperlink" xfId="3292" builtinId="9" hidden="1"/>
    <cellStyle name="Followed Hyperlink" xfId="3294" builtinId="9" hidden="1"/>
    <cellStyle name="Followed Hyperlink" xfId="3296" builtinId="9" hidden="1"/>
    <cellStyle name="Followed Hyperlink" xfId="3298" builtinId="9" hidden="1"/>
    <cellStyle name="Followed Hyperlink" xfId="3300" builtinId="9" hidden="1"/>
    <cellStyle name="Followed Hyperlink" xfId="3302" builtinId="9" hidden="1"/>
    <cellStyle name="Followed Hyperlink" xfId="3304" builtinId="9" hidden="1"/>
    <cellStyle name="Followed Hyperlink" xfId="3306" builtinId="9" hidden="1"/>
    <cellStyle name="Followed Hyperlink" xfId="3308" builtinId="9" hidden="1"/>
    <cellStyle name="Followed Hyperlink" xfId="3310" builtinId="9" hidden="1"/>
    <cellStyle name="Followed Hyperlink" xfId="3312" builtinId="9" hidden="1"/>
    <cellStyle name="Followed Hyperlink" xfId="3314" builtinId="9" hidden="1"/>
    <cellStyle name="Followed Hyperlink" xfId="3316" builtinId="9" hidden="1"/>
    <cellStyle name="Followed Hyperlink" xfId="3318" builtinId="9" hidden="1"/>
    <cellStyle name="Followed Hyperlink" xfId="3320" builtinId="9" hidden="1"/>
    <cellStyle name="Followed Hyperlink" xfId="3322" builtinId="9" hidden="1"/>
    <cellStyle name="Followed Hyperlink" xfId="3324" builtinId="9" hidden="1"/>
    <cellStyle name="Followed Hyperlink" xfId="3326" builtinId="9" hidden="1"/>
    <cellStyle name="Followed Hyperlink" xfId="3328" builtinId="9" hidden="1"/>
    <cellStyle name="Followed Hyperlink" xfId="3330" builtinId="9" hidden="1"/>
    <cellStyle name="Followed Hyperlink" xfId="3332" builtinId="9" hidden="1"/>
    <cellStyle name="Followed Hyperlink" xfId="3334" builtinId="9" hidden="1"/>
    <cellStyle name="Followed Hyperlink" xfId="3336" builtinId="9" hidden="1"/>
    <cellStyle name="Followed Hyperlink" xfId="3338" builtinId="9" hidden="1"/>
    <cellStyle name="Followed Hyperlink" xfId="3340" builtinId="9" hidden="1"/>
    <cellStyle name="Followed Hyperlink" xfId="3342" builtinId="9" hidden="1"/>
    <cellStyle name="Followed Hyperlink" xfId="3344" builtinId="9" hidden="1"/>
    <cellStyle name="Followed Hyperlink" xfId="3346" builtinId="9" hidden="1"/>
    <cellStyle name="Followed Hyperlink" xfId="3348" builtinId="9" hidden="1"/>
    <cellStyle name="Followed Hyperlink" xfId="3350" builtinId="9" hidden="1"/>
    <cellStyle name="Followed Hyperlink" xfId="3352" builtinId="9" hidden="1"/>
    <cellStyle name="Followed Hyperlink" xfId="3354" builtinId="9" hidden="1"/>
    <cellStyle name="Followed Hyperlink" xfId="3356" builtinId="9" hidden="1"/>
    <cellStyle name="Followed Hyperlink" xfId="3358" builtinId="9" hidden="1"/>
    <cellStyle name="Followed Hyperlink" xfId="3360" builtinId="9" hidden="1"/>
    <cellStyle name="Followed Hyperlink" xfId="3362" builtinId="9" hidden="1"/>
    <cellStyle name="Followed Hyperlink" xfId="3364" builtinId="9" hidden="1"/>
    <cellStyle name="Followed Hyperlink" xfId="3366" builtinId="9" hidden="1"/>
    <cellStyle name="Followed Hyperlink" xfId="3368" builtinId="9" hidden="1"/>
    <cellStyle name="Followed Hyperlink" xfId="3370" builtinId="9" hidden="1"/>
    <cellStyle name="Followed Hyperlink" xfId="3372" builtinId="9" hidden="1"/>
    <cellStyle name="Followed Hyperlink" xfId="3374" builtinId="9" hidden="1"/>
    <cellStyle name="Followed Hyperlink" xfId="3376" builtinId="9" hidden="1"/>
    <cellStyle name="Followed Hyperlink" xfId="3378" builtinId="9" hidden="1"/>
    <cellStyle name="Followed Hyperlink" xfId="3380" builtinId="9" hidden="1"/>
    <cellStyle name="Followed Hyperlink" xfId="3382" builtinId="9" hidden="1"/>
    <cellStyle name="Followed Hyperlink" xfId="3384" builtinId="9" hidden="1"/>
    <cellStyle name="Followed Hyperlink" xfId="3386" builtinId="9" hidden="1"/>
    <cellStyle name="Followed Hyperlink" xfId="3388" builtinId="9" hidden="1"/>
    <cellStyle name="Followed Hyperlink" xfId="3390" builtinId="9" hidden="1"/>
    <cellStyle name="Followed Hyperlink" xfId="3392" builtinId="9" hidden="1"/>
    <cellStyle name="Followed Hyperlink" xfId="3394" builtinId="9" hidden="1"/>
    <cellStyle name="Followed Hyperlink" xfId="3396" builtinId="9" hidden="1"/>
    <cellStyle name="Followed Hyperlink" xfId="3398" builtinId="9" hidden="1"/>
    <cellStyle name="Followed Hyperlink" xfId="3400" builtinId="9" hidden="1"/>
    <cellStyle name="Followed Hyperlink" xfId="3402" builtinId="9" hidden="1"/>
    <cellStyle name="Followed Hyperlink" xfId="3404" builtinId="9" hidden="1"/>
    <cellStyle name="Followed Hyperlink" xfId="3406" builtinId="9" hidden="1"/>
    <cellStyle name="Followed Hyperlink" xfId="3408" builtinId="9" hidden="1"/>
    <cellStyle name="Followed Hyperlink" xfId="3410" builtinId="9" hidden="1"/>
    <cellStyle name="Followed Hyperlink" xfId="3412" builtinId="9" hidden="1"/>
    <cellStyle name="Followed Hyperlink" xfId="3414" builtinId="9" hidden="1"/>
    <cellStyle name="Followed Hyperlink" xfId="3416" builtinId="9" hidden="1"/>
    <cellStyle name="Followed Hyperlink" xfId="3418" builtinId="9" hidden="1"/>
    <cellStyle name="Followed Hyperlink" xfId="3420" builtinId="9" hidden="1"/>
    <cellStyle name="Followed Hyperlink" xfId="3422" builtinId="9" hidden="1"/>
    <cellStyle name="Followed Hyperlink" xfId="3424" builtinId="9" hidden="1"/>
    <cellStyle name="Followed Hyperlink" xfId="3426" builtinId="9" hidden="1"/>
    <cellStyle name="Followed Hyperlink" xfId="3428" builtinId="9" hidden="1"/>
    <cellStyle name="Followed Hyperlink" xfId="3430" builtinId="9" hidden="1"/>
    <cellStyle name="Followed Hyperlink" xfId="3432" builtinId="9" hidden="1"/>
    <cellStyle name="Followed Hyperlink" xfId="3434" builtinId="9" hidden="1"/>
    <cellStyle name="Followed Hyperlink" xfId="3436" builtinId="9" hidden="1"/>
    <cellStyle name="Followed Hyperlink" xfId="3438" builtinId="9" hidden="1"/>
    <cellStyle name="Followed Hyperlink" xfId="3440" builtinId="9" hidden="1"/>
    <cellStyle name="Followed Hyperlink" xfId="3442" builtinId="9" hidden="1"/>
    <cellStyle name="Followed Hyperlink" xfId="3444" builtinId="9" hidden="1"/>
    <cellStyle name="Followed Hyperlink" xfId="3446" builtinId="9" hidden="1"/>
    <cellStyle name="Followed Hyperlink" xfId="3448" builtinId="9" hidden="1"/>
    <cellStyle name="Followed Hyperlink" xfId="3450" builtinId="9" hidden="1"/>
    <cellStyle name="Followed Hyperlink" xfId="3452" builtinId="9" hidden="1"/>
    <cellStyle name="Followed Hyperlink" xfId="3454" builtinId="9" hidden="1"/>
    <cellStyle name="Followed Hyperlink" xfId="3456" builtinId="9" hidden="1"/>
    <cellStyle name="Followed Hyperlink" xfId="3458" builtinId="9" hidden="1"/>
    <cellStyle name="Followed Hyperlink" xfId="3460" builtinId="9" hidden="1"/>
    <cellStyle name="Followed Hyperlink" xfId="3462" builtinId="9" hidden="1"/>
    <cellStyle name="Followed Hyperlink" xfId="3464" builtinId="9" hidden="1"/>
    <cellStyle name="Followed Hyperlink" xfId="3466" builtinId="9" hidden="1"/>
    <cellStyle name="Followed Hyperlink" xfId="3468" builtinId="9" hidden="1"/>
    <cellStyle name="Followed Hyperlink" xfId="3470" builtinId="9" hidden="1"/>
    <cellStyle name="Followed Hyperlink" xfId="3472" builtinId="9" hidden="1"/>
    <cellStyle name="Followed Hyperlink" xfId="3474" builtinId="9" hidden="1"/>
    <cellStyle name="Followed Hyperlink" xfId="3476" builtinId="9" hidden="1"/>
    <cellStyle name="Followed Hyperlink" xfId="3478" builtinId="9" hidden="1"/>
    <cellStyle name="Followed Hyperlink" xfId="3480" builtinId="9" hidden="1"/>
    <cellStyle name="Followed Hyperlink" xfId="3482" builtinId="9" hidden="1"/>
    <cellStyle name="Followed Hyperlink" xfId="3484" builtinId="9" hidden="1"/>
    <cellStyle name="Followed Hyperlink" xfId="3486" builtinId="9" hidden="1"/>
    <cellStyle name="Followed Hyperlink" xfId="3488" builtinId="9" hidden="1"/>
    <cellStyle name="Followed Hyperlink" xfId="3490" builtinId="9" hidden="1"/>
    <cellStyle name="Followed Hyperlink" xfId="3492" builtinId="9" hidden="1"/>
    <cellStyle name="Followed Hyperlink" xfId="3494" builtinId="9" hidden="1"/>
    <cellStyle name="Followed Hyperlink" xfId="3496" builtinId="9" hidden="1"/>
    <cellStyle name="Followed Hyperlink" xfId="3498" builtinId="9" hidden="1"/>
    <cellStyle name="Followed Hyperlink" xfId="3500" builtinId="9" hidden="1"/>
    <cellStyle name="Followed Hyperlink" xfId="3502" builtinId="9" hidden="1"/>
    <cellStyle name="Followed Hyperlink" xfId="3504" builtinId="9" hidden="1"/>
    <cellStyle name="Followed Hyperlink" xfId="3506" builtinId="9" hidden="1"/>
    <cellStyle name="Followed Hyperlink" xfId="3508" builtinId="9" hidden="1"/>
    <cellStyle name="Followed Hyperlink" xfId="3510" builtinId="9" hidden="1"/>
    <cellStyle name="Followed Hyperlink" xfId="3512" builtinId="9" hidden="1"/>
    <cellStyle name="Followed Hyperlink" xfId="3514" builtinId="9" hidden="1"/>
    <cellStyle name="Followed Hyperlink" xfId="3516" builtinId="9" hidden="1"/>
    <cellStyle name="Followed Hyperlink" xfId="3518" builtinId="9" hidden="1"/>
    <cellStyle name="Followed Hyperlink" xfId="3520" builtinId="9" hidden="1"/>
    <cellStyle name="Followed Hyperlink" xfId="3522" builtinId="9" hidden="1"/>
    <cellStyle name="Followed Hyperlink" xfId="3524" builtinId="9" hidden="1"/>
    <cellStyle name="Followed Hyperlink" xfId="3526" builtinId="9" hidden="1"/>
    <cellStyle name="Followed Hyperlink" xfId="3528" builtinId="9" hidden="1"/>
    <cellStyle name="Followed Hyperlink" xfId="3530" builtinId="9" hidden="1"/>
    <cellStyle name="Followed Hyperlink" xfId="3532" builtinId="9" hidden="1"/>
    <cellStyle name="Followed Hyperlink" xfId="3534" builtinId="9" hidden="1"/>
    <cellStyle name="Followed Hyperlink" xfId="3536" builtinId="9" hidden="1"/>
    <cellStyle name="Followed Hyperlink" xfId="3538" builtinId="9" hidden="1"/>
    <cellStyle name="Followed Hyperlink" xfId="3540" builtinId="9" hidden="1"/>
    <cellStyle name="Followed Hyperlink" xfId="3542" builtinId="9" hidden="1"/>
    <cellStyle name="Followed Hyperlink" xfId="3544" builtinId="9" hidden="1"/>
    <cellStyle name="Followed Hyperlink" xfId="3546" builtinId="9" hidden="1"/>
    <cellStyle name="Followed Hyperlink" xfId="3548" builtinId="9" hidden="1"/>
    <cellStyle name="Followed Hyperlink" xfId="3550" builtinId="9" hidden="1"/>
    <cellStyle name="Followed Hyperlink" xfId="3552" builtinId="9" hidden="1"/>
    <cellStyle name="Followed Hyperlink" xfId="3554" builtinId="9" hidden="1"/>
    <cellStyle name="Followed Hyperlink" xfId="3556" builtinId="9" hidden="1"/>
    <cellStyle name="Followed Hyperlink" xfId="3558" builtinId="9" hidden="1"/>
    <cellStyle name="Followed Hyperlink" xfId="3560" builtinId="9" hidden="1"/>
    <cellStyle name="Followed Hyperlink" xfId="3562" builtinId="9" hidden="1"/>
    <cellStyle name="Followed Hyperlink" xfId="3564" builtinId="9" hidden="1"/>
    <cellStyle name="Followed Hyperlink" xfId="3566" builtinId="9" hidden="1"/>
    <cellStyle name="Followed Hyperlink" xfId="3568" builtinId="9" hidden="1"/>
    <cellStyle name="Followed Hyperlink" xfId="3570" builtinId="9" hidden="1"/>
    <cellStyle name="Followed Hyperlink" xfId="3572" builtinId="9" hidden="1"/>
    <cellStyle name="Followed Hyperlink" xfId="3574" builtinId="9" hidden="1"/>
    <cellStyle name="Followed Hyperlink" xfId="3576" builtinId="9" hidden="1"/>
    <cellStyle name="Followed Hyperlink" xfId="3578" builtinId="9" hidden="1"/>
    <cellStyle name="Followed Hyperlink" xfId="3580" builtinId="9" hidden="1"/>
    <cellStyle name="Followed Hyperlink" xfId="3582" builtinId="9" hidden="1"/>
    <cellStyle name="Followed Hyperlink" xfId="3584" builtinId="9" hidden="1"/>
    <cellStyle name="Followed Hyperlink" xfId="3586" builtinId="9" hidden="1"/>
    <cellStyle name="Followed Hyperlink" xfId="3588" builtinId="9" hidden="1"/>
    <cellStyle name="Followed Hyperlink" xfId="3590" builtinId="9" hidden="1"/>
    <cellStyle name="Followed Hyperlink" xfId="3592" builtinId="9" hidden="1"/>
    <cellStyle name="Followed Hyperlink" xfId="3594" builtinId="9" hidden="1"/>
    <cellStyle name="Followed Hyperlink" xfId="3596" builtinId="9" hidden="1"/>
    <cellStyle name="Followed Hyperlink" xfId="3598" builtinId="9" hidden="1"/>
    <cellStyle name="Followed Hyperlink" xfId="3600" builtinId="9" hidden="1"/>
    <cellStyle name="Followed Hyperlink" xfId="3602" builtinId="9" hidden="1"/>
    <cellStyle name="Followed Hyperlink" xfId="3604" builtinId="9" hidden="1"/>
    <cellStyle name="Followed Hyperlink" xfId="3606" builtinId="9" hidden="1"/>
    <cellStyle name="Followed Hyperlink" xfId="3608" builtinId="9" hidden="1"/>
    <cellStyle name="Followed Hyperlink" xfId="3610" builtinId="9" hidden="1"/>
    <cellStyle name="Followed Hyperlink" xfId="3612" builtinId="9" hidden="1"/>
    <cellStyle name="Followed Hyperlink" xfId="3614" builtinId="9" hidden="1"/>
    <cellStyle name="Followed Hyperlink" xfId="3616" builtinId="9" hidden="1"/>
    <cellStyle name="Followed Hyperlink" xfId="3618" builtinId="9" hidden="1"/>
    <cellStyle name="Followed Hyperlink" xfId="3620" builtinId="9" hidden="1"/>
    <cellStyle name="Followed Hyperlink" xfId="3622" builtinId="9" hidden="1"/>
    <cellStyle name="Followed Hyperlink" xfId="3624" builtinId="9" hidden="1"/>
    <cellStyle name="Followed Hyperlink" xfId="3626" builtinId="9" hidden="1"/>
    <cellStyle name="Followed Hyperlink" xfId="3628" builtinId="9" hidden="1"/>
    <cellStyle name="Followed Hyperlink" xfId="3630" builtinId="9" hidden="1"/>
    <cellStyle name="Followed Hyperlink" xfId="3632" builtinId="9" hidden="1"/>
    <cellStyle name="Followed Hyperlink" xfId="3634" builtinId="9" hidden="1"/>
    <cellStyle name="Followed Hyperlink" xfId="3636" builtinId="9" hidden="1"/>
    <cellStyle name="Followed Hyperlink" xfId="3638" builtinId="9" hidden="1"/>
    <cellStyle name="Followed Hyperlink" xfId="3640" builtinId="9" hidden="1"/>
    <cellStyle name="Followed Hyperlink" xfId="3642" builtinId="9" hidden="1"/>
    <cellStyle name="Followed Hyperlink" xfId="3644" builtinId="9" hidden="1"/>
    <cellStyle name="Followed Hyperlink" xfId="3646" builtinId="9" hidden="1"/>
    <cellStyle name="Followed Hyperlink" xfId="3648" builtinId="9" hidden="1"/>
    <cellStyle name="Followed Hyperlink" xfId="3650" builtinId="9" hidden="1"/>
    <cellStyle name="Followed Hyperlink" xfId="3652" builtinId="9" hidden="1"/>
    <cellStyle name="Followed Hyperlink" xfId="3654" builtinId="9" hidden="1"/>
    <cellStyle name="Followed Hyperlink" xfId="3656" builtinId="9" hidden="1"/>
    <cellStyle name="Followed Hyperlink" xfId="3658" builtinId="9" hidden="1"/>
    <cellStyle name="Followed Hyperlink" xfId="3660" builtinId="9" hidden="1"/>
    <cellStyle name="Followed Hyperlink" xfId="3662" builtinId="9" hidden="1"/>
    <cellStyle name="Followed Hyperlink" xfId="3664" builtinId="9" hidden="1"/>
    <cellStyle name="Followed Hyperlink" xfId="3666" builtinId="9" hidden="1"/>
    <cellStyle name="Followed Hyperlink" xfId="3668" builtinId="9" hidden="1"/>
    <cellStyle name="Followed Hyperlink" xfId="3670" builtinId="9" hidden="1"/>
    <cellStyle name="Followed Hyperlink" xfId="3672" builtinId="9" hidden="1"/>
    <cellStyle name="Followed Hyperlink" xfId="3674" builtinId="9" hidden="1"/>
    <cellStyle name="Followed Hyperlink" xfId="3676" builtinId="9" hidden="1"/>
    <cellStyle name="Followed Hyperlink" xfId="3678" builtinId="9" hidden="1"/>
    <cellStyle name="Followed Hyperlink" xfId="3680" builtinId="9" hidden="1"/>
    <cellStyle name="Followed Hyperlink" xfId="3682" builtinId="9" hidden="1"/>
    <cellStyle name="Followed Hyperlink" xfId="3684" builtinId="9" hidden="1"/>
    <cellStyle name="Followed Hyperlink" xfId="3686" builtinId="9" hidden="1"/>
    <cellStyle name="Followed Hyperlink" xfId="3688" builtinId="9" hidden="1"/>
    <cellStyle name="Followed Hyperlink" xfId="3690" builtinId="9" hidden="1"/>
    <cellStyle name="Followed Hyperlink" xfId="3692" builtinId="9" hidden="1"/>
    <cellStyle name="Followed Hyperlink" xfId="3694" builtinId="9" hidden="1"/>
    <cellStyle name="Followed Hyperlink" xfId="3696" builtinId="9" hidden="1"/>
    <cellStyle name="Followed Hyperlink" xfId="3698" builtinId="9" hidden="1"/>
    <cellStyle name="Followed Hyperlink" xfId="3700" builtinId="9" hidden="1"/>
    <cellStyle name="Followed Hyperlink" xfId="3702" builtinId="9" hidden="1"/>
    <cellStyle name="Followed Hyperlink" xfId="3704" builtinId="9" hidden="1"/>
    <cellStyle name="Followed Hyperlink" xfId="3706" builtinId="9" hidden="1"/>
    <cellStyle name="Followed Hyperlink" xfId="3708" builtinId="9" hidden="1"/>
    <cellStyle name="Followed Hyperlink" xfId="3710" builtinId="9" hidden="1"/>
    <cellStyle name="Followed Hyperlink" xfId="3712" builtinId="9" hidden="1"/>
    <cellStyle name="Followed Hyperlink" xfId="3714" builtinId="9" hidden="1"/>
    <cellStyle name="Followed Hyperlink" xfId="3716" builtinId="9" hidden="1"/>
    <cellStyle name="Followed Hyperlink" xfId="3718" builtinId="9" hidden="1"/>
    <cellStyle name="Followed Hyperlink" xfId="3720" builtinId="9" hidden="1"/>
    <cellStyle name="Followed Hyperlink" xfId="3722" builtinId="9" hidden="1"/>
    <cellStyle name="Followed Hyperlink" xfId="3724" builtinId="9" hidden="1"/>
    <cellStyle name="Followed Hyperlink" xfId="3726" builtinId="9" hidden="1"/>
    <cellStyle name="Followed Hyperlink" xfId="3728" builtinId="9" hidden="1"/>
    <cellStyle name="Followed Hyperlink" xfId="3730" builtinId="9" hidden="1"/>
    <cellStyle name="Followed Hyperlink" xfId="3732" builtinId="9" hidden="1"/>
    <cellStyle name="Followed Hyperlink" xfId="3734" builtinId="9" hidden="1"/>
    <cellStyle name="Followed Hyperlink" xfId="3736" builtinId="9" hidden="1"/>
    <cellStyle name="Followed Hyperlink" xfId="3738" builtinId="9" hidden="1"/>
    <cellStyle name="Followed Hyperlink" xfId="3740" builtinId="9" hidden="1"/>
    <cellStyle name="Followed Hyperlink" xfId="3742" builtinId="9" hidden="1"/>
    <cellStyle name="Followed Hyperlink" xfId="3744" builtinId="9" hidden="1"/>
    <cellStyle name="Followed Hyperlink" xfId="3746" builtinId="9" hidden="1"/>
    <cellStyle name="Followed Hyperlink" xfId="3748" builtinId="9" hidden="1"/>
    <cellStyle name="Followed Hyperlink" xfId="3750" builtinId="9" hidden="1"/>
    <cellStyle name="Followed Hyperlink" xfId="3752" builtinId="9" hidden="1"/>
    <cellStyle name="Followed Hyperlink" xfId="3754" builtinId="9" hidden="1"/>
    <cellStyle name="Followed Hyperlink" xfId="3756" builtinId="9" hidden="1"/>
    <cellStyle name="Followed Hyperlink" xfId="3758" builtinId="9" hidden="1"/>
    <cellStyle name="Followed Hyperlink" xfId="3760" builtinId="9" hidden="1"/>
    <cellStyle name="Followed Hyperlink" xfId="3762" builtinId="9" hidden="1"/>
    <cellStyle name="Followed Hyperlink" xfId="3764" builtinId="9" hidden="1"/>
    <cellStyle name="Followed Hyperlink" xfId="3766" builtinId="9" hidden="1"/>
    <cellStyle name="Followed Hyperlink" xfId="3768" builtinId="9" hidden="1"/>
    <cellStyle name="Followed Hyperlink" xfId="3770" builtinId="9" hidden="1"/>
    <cellStyle name="Followed Hyperlink" xfId="3772" builtinId="9" hidden="1"/>
    <cellStyle name="Followed Hyperlink" xfId="3774" builtinId="9" hidden="1"/>
    <cellStyle name="Followed Hyperlink" xfId="3776" builtinId="9" hidden="1"/>
    <cellStyle name="Followed Hyperlink" xfId="3778" builtinId="9" hidden="1"/>
    <cellStyle name="Followed Hyperlink" xfId="3780" builtinId="9" hidden="1"/>
    <cellStyle name="Followed Hyperlink" xfId="3782" builtinId="9" hidden="1"/>
    <cellStyle name="Followed Hyperlink" xfId="3784" builtinId="9" hidden="1"/>
    <cellStyle name="Followed Hyperlink" xfId="3786" builtinId="9" hidden="1"/>
    <cellStyle name="Followed Hyperlink" xfId="3788" builtinId="9" hidden="1"/>
    <cellStyle name="Followed Hyperlink" xfId="3790" builtinId="9" hidden="1"/>
    <cellStyle name="Followed Hyperlink" xfId="3792" builtinId="9" hidden="1"/>
    <cellStyle name="Followed Hyperlink" xfId="3794" builtinId="9" hidden="1"/>
    <cellStyle name="Followed Hyperlink" xfId="3796" builtinId="9" hidden="1"/>
    <cellStyle name="Followed Hyperlink" xfId="3798" builtinId="9" hidden="1"/>
    <cellStyle name="Followed Hyperlink" xfId="3800" builtinId="9" hidden="1"/>
    <cellStyle name="Followed Hyperlink" xfId="3802" builtinId="9" hidden="1"/>
    <cellStyle name="Followed Hyperlink" xfId="3804" builtinId="9" hidden="1"/>
    <cellStyle name="Followed Hyperlink" xfId="3806" builtinId="9" hidden="1"/>
    <cellStyle name="Followed Hyperlink" xfId="3808" builtinId="9" hidden="1"/>
    <cellStyle name="Followed Hyperlink" xfId="3810" builtinId="9" hidden="1"/>
    <cellStyle name="Followed Hyperlink" xfId="3812" builtinId="9" hidden="1"/>
    <cellStyle name="Followed Hyperlink" xfId="3814" builtinId="9" hidden="1"/>
    <cellStyle name="Followed Hyperlink" xfId="3816" builtinId="9" hidden="1"/>
    <cellStyle name="Followed Hyperlink" xfId="3818" builtinId="9" hidden="1"/>
    <cellStyle name="Followed Hyperlink" xfId="3820" builtinId="9" hidden="1"/>
    <cellStyle name="Followed Hyperlink" xfId="3822" builtinId="9" hidden="1"/>
    <cellStyle name="Followed Hyperlink" xfId="3824" builtinId="9" hidden="1"/>
    <cellStyle name="Followed Hyperlink" xfId="3826" builtinId="9" hidden="1"/>
    <cellStyle name="Followed Hyperlink" xfId="3828" builtinId="9" hidden="1"/>
    <cellStyle name="Followed Hyperlink" xfId="3830" builtinId="9" hidden="1"/>
    <cellStyle name="Followed Hyperlink" xfId="3832" builtinId="9" hidden="1"/>
    <cellStyle name="Followed Hyperlink" xfId="3834" builtinId="9" hidden="1"/>
    <cellStyle name="Followed Hyperlink" xfId="3836" builtinId="9" hidden="1"/>
    <cellStyle name="Followed Hyperlink" xfId="3838" builtinId="9" hidden="1"/>
    <cellStyle name="Followed Hyperlink" xfId="3840" builtinId="9" hidden="1"/>
    <cellStyle name="Followed Hyperlink" xfId="3842" builtinId="9" hidden="1"/>
    <cellStyle name="Followed Hyperlink" xfId="3844" builtinId="9" hidden="1"/>
    <cellStyle name="Followed Hyperlink" xfId="3846" builtinId="9" hidden="1"/>
    <cellStyle name="Followed Hyperlink" xfId="3848" builtinId="9" hidden="1"/>
    <cellStyle name="Followed Hyperlink" xfId="3850" builtinId="9" hidden="1"/>
    <cellStyle name="Followed Hyperlink" xfId="3852" builtinId="9" hidden="1"/>
    <cellStyle name="Followed Hyperlink" xfId="3854" builtinId="9" hidden="1"/>
    <cellStyle name="Followed Hyperlink" xfId="3856" builtinId="9" hidden="1"/>
    <cellStyle name="Followed Hyperlink" xfId="3858" builtinId="9" hidden="1"/>
    <cellStyle name="Followed Hyperlink" xfId="3860" builtinId="9" hidden="1"/>
    <cellStyle name="Followed Hyperlink" xfId="3862" builtinId="9" hidden="1"/>
    <cellStyle name="Followed Hyperlink" xfId="3864" builtinId="9" hidden="1"/>
    <cellStyle name="Followed Hyperlink" xfId="3866" builtinId="9" hidden="1"/>
    <cellStyle name="Followed Hyperlink" xfId="3868" builtinId="9" hidden="1"/>
    <cellStyle name="Followed Hyperlink" xfId="3870" builtinId="9" hidden="1"/>
    <cellStyle name="Followed Hyperlink" xfId="3872" builtinId="9" hidden="1"/>
    <cellStyle name="Followed Hyperlink" xfId="3874" builtinId="9" hidden="1"/>
    <cellStyle name="Followed Hyperlink" xfId="3876" builtinId="9" hidden="1"/>
    <cellStyle name="Followed Hyperlink" xfId="3878" builtinId="9" hidden="1"/>
    <cellStyle name="Followed Hyperlink" xfId="3880" builtinId="9" hidden="1"/>
    <cellStyle name="Followed Hyperlink" xfId="3882" builtinId="9" hidden="1"/>
    <cellStyle name="Followed Hyperlink" xfId="3884" builtinId="9" hidden="1"/>
    <cellStyle name="Followed Hyperlink" xfId="3886" builtinId="9" hidden="1"/>
    <cellStyle name="Followed Hyperlink" xfId="3888" builtinId="9" hidden="1"/>
    <cellStyle name="Followed Hyperlink" xfId="3890" builtinId="9" hidden="1"/>
    <cellStyle name="Followed Hyperlink" xfId="3892" builtinId="9" hidden="1"/>
    <cellStyle name="Followed Hyperlink" xfId="3894" builtinId="9" hidden="1"/>
    <cellStyle name="Followed Hyperlink" xfId="3896" builtinId="9" hidden="1"/>
    <cellStyle name="Followed Hyperlink" xfId="3898" builtinId="9" hidden="1"/>
    <cellStyle name="Followed Hyperlink" xfId="3900" builtinId="9" hidden="1"/>
    <cellStyle name="Followed Hyperlink" xfId="3902" builtinId="9" hidden="1"/>
    <cellStyle name="Followed Hyperlink" xfId="3904" builtinId="9" hidden="1"/>
    <cellStyle name="Followed Hyperlink" xfId="3906" builtinId="9" hidden="1"/>
    <cellStyle name="Followed Hyperlink" xfId="3908" builtinId="9" hidden="1"/>
    <cellStyle name="Followed Hyperlink" xfId="3910" builtinId="9" hidden="1"/>
    <cellStyle name="Followed Hyperlink" xfId="3912" builtinId="9" hidden="1"/>
    <cellStyle name="Followed Hyperlink" xfId="3914" builtinId="9" hidden="1"/>
    <cellStyle name="Followed Hyperlink" xfId="3916" builtinId="9" hidden="1"/>
    <cellStyle name="Followed Hyperlink" xfId="3918" builtinId="9" hidden="1"/>
    <cellStyle name="Followed Hyperlink" xfId="3920" builtinId="9" hidden="1"/>
    <cellStyle name="Followed Hyperlink" xfId="3922" builtinId="9" hidden="1"/>
    <cellStyle name="Followed Hyperlink" xfId="3924" builtinId="9" hidden="1"/>
    <cellStyle name="Followed Hyperlink" xfId="3926" builtinId="9" hidden="1"/>
    <cellStyle name="Followed Hyperlink" xfId="3928" builtinId="9" hidden="1"/>
    <cellStyle name="Followed Hyperlink" xfId="3930" builtinId="9" hidden="1"/>
    <cellStyle name="Followed Hyperlink" xfId="3932" builtinId="9" hidden="1"/>
    <cellStyle name="Followed Hyperlink" xfId="3934" builtinId="9" hidden="1"/>
    <cellStyle name="Followed Hyperlink" xfId="3936" builtinId="9" hidden="1"/>
    <cellStyle name="Followed Hyperlink" xfId="3938" builtinId="9" hidden="1"/>
    <cellStyle name="Followed Hyperlink" xfId="3940" builtinId="9" hidden="1"/>
    <cellStyle name="Followed Hyperlink" xfId="3942" builtinId="9" hidden="1"/>
    <cellStyle name="Followed Hyperlink" xfId="3944" builtinId="9" hidden="1"/>
    <cellStyle name="Followed Hyperlink" xfId="3946" builtinId="9" hidden="1"/>
    <cellStyle name="Followed Hyperlink" xfId="3948" builtinId="9" hidden="1"/>
    <cellStyle name="Followed Hyperlink" xfId="3950" builtinId="9" hidden="1"/>
    <cellStyle name="Followed Hyperlink" xfId="3952" builtinId="9" hidden="1"/>
    <cellStyle name="Followed Hyperlink" xfId="3954" builtinId="9" hidden="1"/>
    <cellStyle name="Followed Hyperlink" xfId="3956" builtinId="9" hidden="1"/>
    <cellStyle name="Followed Hyperlink" xfId="3958" builtinId="9" hidden="1"/>
    <cellStyle name="Followed Hyperlink" xfId="3960" builtinId="9" hidden="1"/>
    <cellStyle name="Followed Hyperlink" xfId="3962" builtinId="9" hidden="1"/>
    <cellStyle name="Followed Hyperlink" xfId="3964" builtinId="9" hidden="1"/>
    <cellStyle name="Followed Hyperlink" xfId="3966" builtinId="9" hidden="1"/>
    <cellStyle name="Followed Hyperlink" xfId="3968" builtinId="9" hidden="1"/>
    <cellStyle name="Followed Hyperlink" xfId="3970" builtinId="9" hidden="1"/>
    <cellStyle name="Followed Hyperlink" xfId="3972" builtinId="9" hidden="1"/>
    <cellStyle name="Followed Hyperlink" xfId="3974" builtinId="9" hidden="1"/>
    <cellStyle name="Followed Hyperlink" xfId="3976" builtinId="9" hidden="1"/>
    <cellStyle name="Followed Hyperlink" xfId="3978" builtinId="9" hidden="1"/>
    <cellStyle name="Followed Hyperlink" xfId="3980" builtinId="9" hidden="1"/>
    <cellStyle name="Followed Hyperlink" xfId="3982" builtinId="9" hidden="1"/>
    <cellStyle name="Followed Hyperlink" xfId="3984" builtinId="9" hidden="1"/>
    <cellStyle name="Followed Hyperlink" xfId="3986" builtinId="9" hidden="1"/>
    <cellStyle name="Followed Hyperlink" xfId="3988" builtinId="9" hidden="1"/>
    <cellStyle name="Followed Hyperlink" xfId="3990" builtinId="9" hidden="1"/>
    <cellStyle name="Followed Hyperlink" xfId="3992" builtinId="9" hidden="1"/>
    <cellStyle name="Followed Hyperlink" xfId="3994" builtinId="9" hidden="1"/>
    <cellStyle name="Followed Hyperlink" xfId="3996" builtinId="9" hidden="1"/>
    <cellStyle name="Followed Hyperlink" xfId="3998" builtinId="9" hidden="1"/>
    <cellStyle name="Followed Hyperlink" xfId="4000" builtinId="9" hidden="1"/>
    <cellStyle name="Followed Hyperlink" xfId="4002" builtinId="9" hidden="1"/>
    <cellStyle name="Followed Hyperlink" xfId="4004" builtinId="9" hidden="1"/>
    <cellStyle name="Followed Hyperlink" xfId="4006" builtinId="9" hidden="1"/>
    <cellStyle name="Followed Hyperlink" xfId="4008" builtinId="9" hidden="1"/>
    <cellStyle name="Followed Hyperlink" xfId="4010" builtinId="9" hidden="1"/>
    <cellStyle name="Followed Hyperlink" xfId="4012" builtinId="9" hidden="1"/>
    <cellStyle name="Followed Hyperlink" xfId="4014" builtinId="9" hidden="1"/>
    <cellStyle name="Followed Hyperlink" xfId="4016" builtinId="9" hidden="1"/>
    <cellStyle name="Followed Hyperlink" xfId="4018" builtinId="9" hidden="1"/>
    <cellStyle name="Followed Hyperlink" xfId="4020" builtinId="9" hidden="1"/>
    <cellStyle name="Followed Hyperlink" xfId="4022" builtinId="9" hidden="1"/>
    <cellStyle name="Followed Hyperlink" xfId="4024" builtinId="9" hidden="1"/>
    <cellStyle name="Followed Hyperlink" xfId="4026" builtinId="9" hidden="1"/>
    <cellStyle name="Followed Hyperlink" xfId="4028" builtinId="9" hidden="1"/>
    <cellStyle name="Followed Hyperlink" xfId="4030" builtinId="9" hidden="1"/>
    <cellStyle name="Followed Hyperlink" xfId="4032" builtinId="9" hidden="1"/>
    <cellStyle name="Followed Hyperlink" xfId="4034" builtinId="9" hidden="1"/>
    <cellStyle name="Followed Hyperlink" xfId="4036" builtinId="9" hidden="1"/>
    <cellStyle name="Followed Hyperlink" xfId="4038" builtinId="9" hidden="1"/>
    <cellStyle name="Followed Hyperlink" xfId="4040" builtinId="9" hidden="1"/>
    <cellStyle name="Followed Hyperlink" xfId="4042" builtinId="9" hidden="1"/>
    <cellStyle name="Followed Hyperlink" xfId="4044" builtinId="9" hidden="1"/>
    <cellStyle name="Followed Hyperlink" xfId="4046" builtinId="9" hidden="1"/>
    <cellStyle name="Followed Hyperlink" xfId="4048" builtinId="9" hidden="1"/>
    <cellStyle name="Followed Hyperlink" xfId="4050" builtinId="9" hidden="1"/>
    <cellStyle name="Followed Hyperlink" xfId="4052" builtinId="9" hidden="1"/>
    <cellStyle name="Followed Hyperlink" xfId="4054" builtinId="9" hidden="1"/>
    <cellStyle name="Followed Hyperlink" xfId="4056" builtinId="9" hidden="1"/>
    <cellStyle name="Followed Hyperlink" xfId="4058" builtinId="9" hidden="1"/>
    <cellStyle name="Followed Hyperlink" xfId="4060" builtinId="9" hidden="1"/>
    <cellStyle name="Followed Hyperlink" xfId="4062" builtinId="9" hidden="1"/>
    <cellStyle name="Followed Hyperlink" xfId="4064" builtinId="9" hidden="1"/>
    <cellStyle name="Followed Hyperlink" xfId="4066" builtinId="9" hidden="1"/>
    <cellStyle name="Followed Hyperlink" xfId="4068" builtinId="9" hidden="1"/>
    <cellStyle name="Followed Hyperlink" xfId="4070" builtinId="9" hidden="1"/>
    <cellStyle name="Followed Hyperlink" xfId="4072" builtinId="9" hidden="1"/>
    <cellStyle name="Followed Hyperlink" xfId="4074" builtinId="9" hidden="1"/>
    <cellStyle name="Followed Hyperlink" xfId="4076" builtinId="9" hidden="1"/>
    <cellStyle name="Followed Hyperlink" xfId="4078" builtinId="9" hidden="1"/>
    <cellStyle name="Followed Hyperlink" xfId="4080" builtinId="9" hidden="1"/>
    <cellStyle name="Followed Hyperlink" xfId="4082" builtinId="9" hidden="1"/>
    <cellStyle name="Followed Hyperlink" xfId="4084" builtinId="9" hidden="1"/>
    <cellStyle name="Followed Hyperlink" xfId="4086" builtinId="9" hidden="1"/>
    <cellStyle name="Followed Hyperlink" xfId="4088" builtinId="9" hidden="1"/>
    <cellStyle name="Followed Hyperlink" xfId="4090" builtinId="9" hidden="1"/>
    <cellStyle name="Followed Hyperlink" xfId="4092" builtinId="9" hidden="1"/>
    <cellStyle name="Followed Hyperlink" xfId="4094" builtinId="9" hidden="1"/>
    <cellStyle name="Followed Hyperlink" xfId="4096" builtinId="9" hidden="1"/>
    <cellStyle name="Followed Hyperlink" xfId="4098" builtinId="9" hidden="1"/>
    <cellStyle name="Followed Hyperlink" xfId="4100" builtinId="9" hidden="1"/>
    <cellStyle name="Followed Hyperlink" xfId="4102" builtinId="9" hidden="1"/>
    <cellStyle name="Followed Hyperlink" xfId="4104" builtinId="9" hidden="1"/>
    <cellStyle name="Followed Hyperlink" xfId="4106" builtinId="9" hidden="1"/>
    <cellStyle name="Followed Hyperlink" xfId="4108" builtinId="9" hidden="1"/>
    <cellStyle name="Followed Hyperlink" xfId="4110" builtinId="9" hidden="1"/>
    <cellStyle name="Followed Hyperlink" xfId="4112" builtinId="9" hidden="1"/>
    <cellStyle name="Followed Hyperlink" xfId="4114" builtinId="9" hidden="1"/>
    <cellStyle name="Followed Hyperlink" xfId="4116" builtinId="9" hidden="1"/>
    <cellStyle name="Followed Hyperlink" xfId="4118" builtinId="9" hidden="1"/>
    <cellStyle name="Followed Hyperlink" xfId="4120" builtinId="9" hidden="1"/>
    <cellStyle name="Followed Hyperlink" xfId="4122" builtinId="9" hidden="1"/>
    <cellStyle name="Followed Hyperlink" xfId="4124" builtinId="9" hidden="1"/>
    <cellStyle name="Followed Hyperlink" xfId="4126" builtinId="9" hidden="1"/>
    <cellStyle name="Followed Hyperlink" xfId="4128" builtinId="9" hidden="1"/>
    <cellStyle name="Followed Hyperlink" xfId="4130" builtinId="9" hidden="1"/>
    <cellStyle name="Followed Hyperlink" xfId="4132" builtinId="9" hidden="1"/>
    <cellStyle name="Followed Hyperlink" xfId="4134" builtinId="9" hidden="1"/>
    <cellStyle name="Followed Hyperlink" xfId="4136" builtinId="9" hidden="1"/>
    <cellStyle name="Followed Hyperlink" xfId="4138" builtinId="9" hidden="1"/>
    <cellStyle name="Followed Hyperlink" xfId="4140" builtinId="9" hidden="1"/>
    <cellStyle name="Followed Hyperlink" xfId="4142" builtinId="9" hidden="1"/>
    <cellStyle name="Followed Hyperlink" xfId="4144" builtinId="9" hidden="1"/>
    <cellStyle name="Followed Hyperlink" xfId="4146" builtinId="9" hidden="1"/>
    <cellStyle name="Followed Hyperlink" xfId="4148" builtinId="9" hidden="1"/>
    <cellStyle name="Followed Hyperlink" xfId="4150" builtinId="9" hidden="1"/>
    <cellStyle name="Followed Hyperlink" xfId="4152" builtinId="9" hidden="1"/>
    <cellStyle name="Followed Hyperlink" xfId="4154" builtinId="9" hidden="1"/>
    <cellStyle name="Followed Hyperlink" xfId="4156" builtinId="9" hidden="1"/>
    <cellStyle name="Followed Hyperlink" xfId="4158" builtinId="9" hidden="1"/>
    <cellStyle name="Followed Hyperlink" xfId="4160" builtinId="9" hidden="1"/>
    <cellStyle name="Followed Hyperlink" xfId="4162" builtinId="9" hidden="1"/>
    <cellStyle name="Followed Hyperlink" xfId="4164" builtinId="9" hidden="1"/>
    <cellStyle name="Followed Hyperlink" xfId="4166" builtinId="9" hidden="1"/>
    <cellStyle name="Followed Hyperlink" xfId="4168" builtinId="9" hidden="1"/>
    <cellStyle name="Followed Hyperlink" xfId="4170" builtinId="9" hidden="1"/>
    <cellStyle name="Followed Hyperlink" xfId="4172" builtinId="9" hidden="1"/>
    <cellStyle name="Followed Hyperlink" xfId="4174" builtinId="9" hidden="1"/>
    <cellStyle name="Followed Hyperlink" xfId="4176" builtinId="9" hidden="1"/>
    <cellStyle name="Followed Hyperlink" xfId="4178" builtinId="9" hidden="1"/>
    <cellStyle name="Followed Hyperlink" xfId="4180" builtinId="9" hidden="1"/>
    <cellStyle name="Followed Hyperlink" xfId="4182" builtinId="9" hidden="1"/>
    <cellStyle name="Followed Hyperlink" xfId="4184" builtinId="9" hidden="1"/>
    <cellStyle name="Followed Hyperlink" xfId="4186" builtinId="9" hidden="1"/>
    <cellStyle name="Followed Hyperlink" xfId="4188" builtinId="9" hidden="1"/>
    <cellStyle name="Followed Hyperlink" xfId="4190" builtinId="9" hidden="1"/>
    <cellStyle name="Followed Hyperlink" xfId="4192" builtinId="9" hidden="1"/>
    <cellStyle name="Followed Hyperlink" xfId="4194" builtinId="9" hidden="1"/>
    <cellStyle name="Followed Hyperlink" xfId="4196" builtinId="9" hidden="1"/>
    <cellStyle name="Followed Hyperlink" xfId="4198" builtinId="9" hidden="1"/>
    <cellStyle name="Followed Hyperlink" xfId="4200" builtinId="9" hidden="1"/>
    <cellStyle name="Followed Hyperlink" xfId="4202" builtinId="9" hidden="1"/>
    <cellStyle name="Followed Hyperlink" xfId="4204" builtinId="9" hidden="1"/>
    <cellStyle name="Followed Hyperlink" xfId="4206" builtinId="9" hidden="1"/>
    <cellStyle name="Followed Hyperlink" xfId="4208" builtinId="9" hidden="1"/>
    <cellStyle name="Followed Hyperlink" xfId="4210" builtinId="9" hidden="1"/>
    <cellStyle name="Followed Hyperlink" xfId="4212" builtinId="9" hidden="1"/>
    <cellStyle name="Followed Hyperlink" xfId="4214" builtinId="9" hidden="1"/>
    <cellStyle name="Followed Hyperlink" xfId="4216" builtinId="9" hidden="1"/>
    <cellStyle name="Followed Hyperlink" xfId="4218" builtinId="9" hidden="1"/>
    <cellStyle name="Followed Hyperlink" xfId="4220" builtinId="9" hidden="1"/>
    <cellStyle name="Followed Hyperlink" xfId="4222" builtinId="9" hidden="1"/>
    <cellStyle name="Followed Hyperlink" xfId="4224" builtinId="9" hidden="1"/>
    <cellStyle name="Followed Hyperlink" xfId="4226" builtinId="9" hidden="1"/>
    <cellStyle name="Followed Hyperlink" xfId="4228" builtinId="9" hidden="1"/>
    <cellStyle name="Followed Hyperlink" xfId="4230" builtinId="9" hidden="1"/>
    <cellStyle name="Followed Hyperlink" xfId="4232" builtinId="9" hidden="1"/>
    <cellStyle name="Followed Hyperlink" xfId="4234" builtinId="9" hidden="1"/>
    <cellStyle name="Followed Hyperlink" xfId="4236" builtinId="9" hidden="1"/>
    <cellStyle name="Followed Hyperlink" xfId="4238" builtinId="9" hidden="1"/>
    <cellStyle name="Followed Hyperlink" xfId="4240" builtinId="9" hidden="1"/>
    <cellStyle name="Followed Hyperlink" xfId="4242" builtinId="9" hidden="1"/>
    <cellStyle name="Followed Hyperlink" xfId="4244" builtinId="9" hidden="1"/>
    <cellStyle name="Followed Hyperlink" xfId="4246" builtinId="9" hidden="1"/>
    <cellStyle name="Followed Hyperlink" xfId="4248" builtinId="9" hidden="1"/>
    <cellStyle name="Followed Hyperlink" xfId="4250" builtinId="9" hidden="1"/>
    <cellStyle name="Followed Hyperlink" xfId="4252" builtinId="9" hidden="1"/>
    <cellStyle name="Followed Hyperlink" xfId="4254" builtinId="9" hidden="1"/>
    <cellStyle name="Followed Hyperlink" xfId="4256" builtinId="9" hidden="1"/>
    <cellStyle name="Followed Hyperlink" xfId="4258" builtinId="9" hidden="1"/>
    <cellStyle name="Followed Hyperlink" xfId="4260" builtinId="9" hidden="1"/>
    <cellStyle name="Followed Hyperlink" xfId="4262" builtinId="9" hidden="1"/>
    <cellStyle name="Followed Hyperlink" xfId="4264" builtinId="9" hidden="1"/>
    <cellStyle name="Followed Hyperlink" xfId="4266" builtinId="9" hidden="1"/>
    <cellStyle name="Followed Hyperlink" xfId="4268" builtinId="9" hidden="1"/>
    <cellStyle name="Followed Hyperlink" xfId="4270" builtinId="9" hidden="1"/>
    <cellStyle name="Followed Hyperlink" xfId="4272" builtinId="9" hidden="1"/>
    <cellStyle name="Followed Hyperlink" xfId="4274" builtinId="9" hidden="1"/>
    <cellStyle name="Followed Hyperlink" xfId="4276" builtinId="9" hidden="1"/>
    <cellStyle name="Followed Hyperlink" xfId="4278" builtinId="9" hidden="1"/>
    <cellStyle name="Followed Hyperlink" xfId="4280" builtinId="9" hidden="1"/>
    <cellStyle name="Followed Hyperlink" xfId="4282" builtinId="9" hidden="1"/>
    <cellStyle name="Followed Hyperlink" xfId="4284" builtinId="9" hidden="1"/>
    <cellStyle name="Followed Hyperlink" xfId="4286" builtinId="9" hidden="1"/>
    <cellStyle name="Followed Hyperlink" xfId="4288" builtinId="9" hidden="1"/>
    <cellStyle name="Followed Hyperlink" xfId="4290" builtinId="9" hidden="1"/>
    <cellStyle name="Followed Hyperlink" xfId="4292" builtinId="9" hidden="1"/>
    <cellStyle name="Followed Hyperlink" xfId="4294" builtinId="9" hidden="1"/>
    <cellStyle name="Followed Hyperlink" xfId="4296" builtinId="9" hidden="1"/>
    <cellStyle name="Followed Hyperlink" xfId="4298" builtinId="9" hidden="1"/>
    <cellStyle name="Followed Hyperlink" xfId="4300" builtinId="9" hidden="1"/>
    <cellStyle name="Followed Hyperlink" xfId="4302" builtinId="9" hidden="1"/>
    <cellStyle name="Followed Hyperlink" xfId="4304" builtinId="9" hidden="1"/>
    <cellStyle name="Followed Hyperlink" xfId="4306" builtinId="9" hidden="1"/>
    <cellStyle name="Followed Hyperlink" xfId="4308" builtinId="9" hidden="1"/>
    <cellStyle name="Followed Hyperlink" xfId="4310" builtinId="9" hidden="1"/>
    <cellStyle name="Followed Hyperlink" xfId="4312" builtinId="9" hidden="1"/>
    <cellStyle name="Followed Hyperlink" xfId="4314" builtinId="9" hidden="1"/>
    <cellStyle name="Followed Hyperlink" xfId="4316" builtinId="9" hidden="1"/>
    <cellStyle name="Followed Hyperlink" xfId="4318" builtinId="9" hidden="1"/>
    <cellStyle name="Followed Hyperlink" xfId="4320" builtinId="9" hidden="1"/>
    <cellStyle name="Followed Hyperlink" xfId="4322" builtinId="9" hidden="1"/>
    <cellStyle name="Followed Hyperlink" xfId="4324" builtinId="9" hidden="1"/>
    <cellStyle name="Followed Hyperlink" xfId="4326" builtinId="9" hidden="1"/>
    <cellStyle name="Followed Hyperlink" xfId="4328" builtinId="9" hidden="1"/>
    <cellStyle name="Followed Hyperlink" xfId="4330" builtinId="9" hidden="1"/>
    <cellStyle name="Followed Hyperlink" xfId="4332" builtinId="9" hidden="1"/>
    <cellStyle name="Followed Hyperlink" xfId="4334" builtinId="9" hidden="1"/>
    <cellStyle name="Followed Hyperlink" xfId="4336" builtinId="9" hidden="1"/>
    <cellStyle name="Followed Hyperlink" xfId="4338" builtinId="9" hidden="1"/>
    <cellStyle name="Followed Hyperlink" xfId="4340" builtinId="9" hidden="1"/>
    <cellStyle name="Followed Hyperlink" xfId="4342" builtinId="9" hidden="1"/>
    <cellStyle name="Followed Hyperlink" xfId="4344" builtinId="9" hidden="1"/>
    <cellStyle name="Followed Hyperlink" xfId="4346" builtinId="9" hidden="1"/>
    <cellStyle name="Followed Hyperlink" xfId="4348" builtinId="9" hidden="1"/>
    <cellStyle name="Followed Hyperlink" xfId="4350" builtinId="9" hidden="1"/>
    <cellStyle name="Followed Hyperlink" xfId="4352" builtinId="9" hidden="1"/>
    <cellStyle name="Followed Hyperlink" xfId="4354" builtinId="9" hidden="1"/>
    <cellStyle name="Followed Hyperlink" xfId="4356" builtinId="9" hidden="1"/>
    <cellStyle name="Followed Hyperlink" xfId="4358" builtinId="9" hidden="1"/>
    <cellStyle name="Followed Hyperlink" xfId="4360" builtinId="9" hidden="1"/>
    <cellStyle name="Followed Hyperlink" xfId="4362" builtinId="9" hidden="1"/>
    <cellStyle name="Followed Hyperlink" xfId="4364" builtinId="9" hidden="1"/>
    <cellStyle name="Followed Hyperlink" xfId="4366" builtinId="9" hidden="1"/>
    <cellStyle name="Followed Hyperlink" xfId="4368" builtinId="9" hidden="1"/>
    <cellStyle name="Followed Hyperlink" xfId="437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55" builtinId="8" hidden="1"/>
    <cellStyle name="Hyperlink" xfId="657" builtinId="8" hidden="1"/>
    <cellStyle name="Hyperlink" xfId="659" builtinId="8" hidden="1"/>
    <cellStyle name="Hyperlink" xfId="661" builtinId="8" hidden="1"/>
    <cellStyle name="Hyperlink" xfId="663" builtinId="8" hidden="1"/>
    <cellStyle name="Hyperlink" xfId="665" builtinId="8" hidden="1"/>
    <cellStyle name="Hyperlink" xfId="667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685" builtinId="8" hidden="1"/>
    <cellStyle name="Hyperlink" xfId="687" builtinId="8" hidden="1"/>
    <cellStyle name="Hyperlink" xfId="689" builtinId="8" hidden="1"/>
    <cellStyle name="Hyperlink" xfId="691" builtinId="8" hidden="1"/>
    <cellStyle name="Hyperlink" xfId="693" builtinId="8" hidden="1"/>
    <cellStyle name="Hyperlink" xfId="695" builtinId="8" hidden="1"/>
    <cellStyle name="Hyperlink" xfId="697" builtinId="8" hidden="1"/>
    <cellStyle name="Hyperlink" xfId="699" builtinId="8" hidden="1"/>
    <cellStyle name="Hyperlink" xfId="701" builtinId="8" hidden="1"/>
    <cellStyle name="Hyperlink" xfId="703" builtinId="8" hidden="1"/>
    <cellStyle name="Hyperlink" xfId="705" builtinId="8" hidden="1"/>
    <cellStyle name="Hyperlink" xfId="707" builtinId="8" hidden="1"/>
    <cellStyle name="Hyperlink" xfId="709" builtinId="8" hidden="1"/>
    <cellStyle name="Hyperlink" xfId="711" builtinId="8" hidden="1"/>
    <cellStyle name="Hyperlink" xfId="713" builtinId="8" hidden="1"/>
    <cellStyle name="Hyperlink" xfId="715" builtinId="8" hidden="1"/>
    <cellStyle name="Hyperlink" xfId="717" builtinId="8" hidden="1"/>
    <cellStyle name="Hyperlink" xfId="719" builtinId="8" hidden="1"/>
    <cellStyle name="Hyperlink" xfId="721" builtinId="8" hidden="1"/>
    <cellStyle name="Hyperlink" xfId="723" builtinId="8" hidden="1"/>
    <cellStyle name="Hyperlink" xfId="725" builtinId="8" hidden="1"/>
    <cellStyle name="Hyperlink" xfId="727" builtinId="8" hidden="1"/>
    <cellStyle name="Hyperlink" xfId="729" builtinId="8" hidden="1"/>
    <cellStyle name="Hyperlink" xfId="731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45" builtinId="8" hidden="1"/>
    <cellStyle name="Hyperlink" xfId="747" builtinId="8" hidden="1"/>
    <cellStyle name="Hyperlink" xfId="749" builtinId="8" hidden="1"/>
    <cellStyle name="Hyperlink" xfId="751" builtinId="8" hidden="1"/>
    <cellStyle name="Hyperlink" xfId="753" builtinId="8" hidden="1"/>
    <cellStyle name="Hyperlink" xfId="755" builtinId="8" hidden="1"/>
    <cellStyle name="Hyperlink" xfId="757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31" builtinId="8" hidden="1"/>
    <cellStyle name="Hyperlink" xfId="833" builtinId="8" hidden="1"/>
    <cellStyle name="Hyperlink" xfId="835" builtinId="8" hidden="1"/>
    <cellStyle name="Hyperlink" xfId="837" builtinId="8" hidden="1"/>
    <cellStyle name="Hyperlink" xfId="839" builtinId="8" hidden="1"/>
    <cellStyle name="Hyperlink" xfId="841" builtinId="8" hidden="1"/>
    <cellStyle name="Hyperlink" xfId="843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Hyperlink" xfId="891" builtinId="8" hidden="1"/>
    <cellStyle name="Hyperlink" xfId="893" builtinId="8" hidden="1"/>
    <cellStyle name="Hyperlink" xfId="895" builtinId="8" hidden="1"/>
    <cellStyle name="Hyperlink" xfId="897" builtinId="8" hidden="1"/>
    <cellStyle name="Hyperlink" xfId="899" builtinId="8" hidden="1"/>
    <cellStyle name="Hyperlink" xfId="901" builtinId="8" hidden="1"/>
    <cellStyle name="Hyperlink" xfId="903" builtinId="8" hidden="1"/>
    <cellStyle name="Hyperlink" xfId="905" builtinId="8" hidden="1"/>
    <cellStyle name="Hyperlink" xfId="907" builtinId="8" hidden="1"/>
    <cellStyle name="Hyperlink" xfId="909" builtinId="8" hidden="1"/>
    <cellStyle name="Hyperlink" xfId="911" builtinId="8" hidden="1"/>
    <cellStyle name="Hyperlink" xfId="913" builtinId="8" hidden="1"/>
    <cellStyle name="Hyperlink" xfId="915" builtinId="8" hidden="1"/>
    <cellStyle name="Hyperlink" xfId="917" builtinId="8" hidden="1"/>
    <cellStyle name="Hyperlink" xfId="919" builtinId="8" hidden="1"/>
    <cellStyle name="Hyperlink" xfId="921" builtinId="8" hidden="1"/>
    <cellStyle name="Hyperlink" xfId="923" builtinId="8" hidden="1"/>
    <cellStyle name="Hyperlink" xfId="925" builtinId="8" hidden="1"/>
    <cellStyle name="Hyperlink" xfId="927" builtinId="8" hidden="1"/>
    <cellStyle name="Hyperlink" xfId="929" builtinId="8" hidden="1"/>
    <cellStyle name="Hyperlink" xfId="931" builtinId="8" hidden="1"/>
    <cellStyle name="Hyperlink" xfId="933" builtinId="8" hidden="1"/>
    <cellStyle name="Hyperlink" xfId="935" builtinId="8" hidden="1"/>
    <cellStyle name="Hyperlink" xfId="937" builtinId="8" hidden="1"/>
    <cellStyle name="Hyperlink" xfId="939" builtinId="8" hidden="1"/>
    <cellStyle name="Hyperlink" xfId="941" builtinId="8" hidden="1"/>
    <cellStyle name="Hyperlink" xfId="943" builtinId="8" hidden="1"/>
    <cellStyle name="Hyperlink" xfId="945" builtinId="8" hidden="1"/>
    <cellStyle name="Hyperlink" xfId="947" builtinId="8" hidden="1"/>
    <cellStyle name="Hyperlink" xfId="949" builtinId="8" hidden="1"/>
    <cellStyle name="Hyperlink" xfId="951" builtinId="8" hidden="1"/>
    <cellStyle name="Hyperlink" xfId="953" builtinId="8" hidden="1"/>
    <cellStyle name="Hyperlink" xfId="955" builtinId="8" hidden="1"/>
    <cellStyle name="Hyperlink" xfId="957" builtinId="8" hidden="1"/>
    <cellStyle name="Hyperlink" xfId="959" builtinId="8" hidden="1"/>
    <cellStyle name="Hyperlink" xfId="961" builtinId="8" hidden="1"/>
    <cellStyle name="Hyperlink" xfId="963" builtinId="8" hidden="1"/>
    <cellStyle name="Hyperlink" xfId="965" builtinId="8" hidden="1"/>
    <cellStyle name="Hyperlink" xfId="967" builtinId="8" hidden="1"/>
    <cellStyle name="Hyperlink" xfId="969" builtinId="8" hidden="1"/>
    <cellStyle name="Hyperlink" xfId="971" builtinId="8" hidden="1"/>
    <cellStyle name="Hyperlink" xfId="973" builtinId="8" hidden="1"/>
    <cellStyle name="Hyperlink" xfId="975" builtinId="8" hidden="1"/>
    <cellStyle name="Hyperlink" xfId="977" builtinId="8" hidden="1"/>
    <cellStyle name="Hyperlink" xfId="979" builtinId="8" hidden="1"/>
    <cellStyle name="Hyperlink" xfId="981" builtinId="8" hidden="1"/>
    <cellStyle name="Hyperlink" xfId="983" builtinId="8" hidden="1"/>
    <cellStyle name="Hyperlink" xfId="985" builtinId="8" hidden="1"/>
    <cellStyle name="Hyperlink" xfId="987" builtinId="8" hidden="1"/>
    <cellStyle name="Hyperlink" xfId="989" builtinId="8" hidden="1"/>
    <cellStyle name="Hyperlink" xfId="991" builtinId="8" hidden="1"/>
    <cellStyle name="Hyperlink" xfId="993" builtinId="8" hidden="1"/>
    <cellStyle name="Hyperlink" xfId="995" builtinId="8" hidden="1"/>
    <cellStyle name="Hyperlink" xfId="997" builtinId="8" hidden="1"/>
    <cellStyle name="Hyperlink" xfId="999" builtinId="8" hidden="1"/>
    <cellStyle name="Hyperlink" xfId="1001" builtinId="8" hidden="1"/>
    <cellStyle name="Hyperlink" xfId="1003" builtinId="8" hidden="1"/>
    <cellStyle name="Hyperlink" xfId="1005" builtinId="8" hidden="1"/>
    <cellStyle name="Hyperlink" xfId="1007" builtinId="8" hidden="1"/>
    <cellStyle name="Hyperlink" xfId="1009" builtinId="8" hidden="1"/>
    <cellStyle name="Hyperlink" xfId="1011" builtinId="8" hidden="1"/>
    <cellStyle name="Hyperlink" xfId="1013" builtinId="8" hidden="1"/>
    <cellStyle name="Hyperlink" xfId="1015" builtinId="8" hidden="1"/>
    <cellStyle name="Hyperlink" xfId="1017" builtinId="8" hidden="1"/>
    <cellStyle name="Hyperlink" xfId="1019" builtinId="8" hidden="1"/>
    <cellStyle name="Hyperlink" xfId="1021" builtinId="8" hidden="1"/>
    <cellStyle name="Hyperlink" xfId="1023" builtinId="8" hidden="1"/>
    <cellStyle name="Hyperlink" xfId="1025" builtinId="8" hidden="1"/>
    <cellStyle name="Hyperlink" xfId="1027" builtinId="8" hidden="1"/>
    <cellStyle name="Hyperlink" xfId="1029" builtinId="8" hidden="1"/>
    <cellStyle name="Hyperlink" xfId="1031" builtinId="8" hidden="1"/>
    <cellStyle name="Hyperlink" xfId="1033" builtinId="8" hidden="1"/>
    <cellStyle name="Hyperlink" xfId="1035" builtinId="8" hidden="1"/>
    <cellStyle name="Hyperlink" xfId="1037" builtinId="8" hidden="1"/>
    <cellStyle name="Hyperlink" xfId="1039" builtinId="8" hidden="1"/>
    <cellStyle name="Hyperlink" xfId="1041" builtinId="8" hidden="1"/>
    <cellStyle name="Hyperlink" xfId="1043" builtinId="8" hidden="1"/>
    <cellStyle name="Hyperlink" xfId="1045" builtinId="8" hidden="1"/>
    <cellStyle name="Hyperlink" xfId="1047" builtinId="8" hidden="1"/>
    <cellStyle name="Hyperlink" xfId="1049" builtinId="8" hidden="1"/>
    <cellStyle name="Hyperlink" xfId="1051" builtinId="8" hidden="1"/>
    <cellStyle name="Hyperlink" xfId="1053" builtinId="8" hidden="1"/>
    <cellStyle name="Hyperlink" xfId="1055" builtinId="8" hidden="1"/>
    <cellStyle name="Hyperlink" xfId="1057" builtinId="8" hidden="1"/>
    <cellStyle name="Hyperlink" xfId="1059" builtinId="8" hidden="1"/>
    <cellStyle name="Hyperlink" xfId="1061" builtinId="8" hidden="1"/>
    <cellStyle name="Hyperlink" xfId="1063" builtinId="8" hidden="1"/>
    <cellStyle name="Hyperlink" xfId="1065" builtinId="8" hidden="1"/>
    <cellStyle name="Hyperlink" xfId="1067" builtinId="8" hidden="1"/>
    <cellStyle name="Hyperlink" xfId="1069" builtinId="8" hidden="1"/>
    <cellStyle name="Hyperlink" xfId="1071" builtinId="8" hidden="1"/>
    <cellStyle name="Hyperlink" xfId="1073" builtinId="8" hidden="1"/>
    <cellStyle name="Hyperlink" xfId="1075" builtinId="8" hidden="1"/>
    <cellStyle name="Hyperlink" xfId="1077" builtinId="8" hidden="1"/>
    <cellStyle name="Hyperlink" xfId="1079" builtinId="8" hidden="1"/>
    <cellStyle name="Hyperlink" xfId="1081" builtinId="8" hidden="1"/>
    <cellStyle name="Hyperlink" xfId="1083" builtinId="8" hidden="1"/>
    <cellStyle name="Hyperlink" xfId="1085" builtinId="8" hidden="1"/>
    <cellStyle name="Hyperlink" xfId="1087" builtinId="8" hidden="1"/>
    <cellStyle name="Hyperlink" xfId="1089" builtinId="8" hidden="1"/>
    <cellStyle name="Hyperlink" xfId="1091" builtinId="8" hidden="1"/>
    <cellStyle name="Hyperlink" xfId="1093" builtinId="8" hidden="1"/>
    <cellStyle name="Hyperlink" xfId="1095" builtinId="8" hidden="1"/>
    <cellStyle name="Hyperlink" xfId="1097" builtinId="8" hidden="1"/>
    <cellStyle name="Hyperlink" xfId="1099" builtinId="8" hidden="1"/>
    <cellStyle name="Hyperlink" xfId="1101" builtinId="8" hidden="1"/>
    <cellStyle name="Hyperlink" xfId="1103" builtinId="8" hidden="1"/>
    <cellStyle name="Hyperlink" xfId="1105" builtinId="8" hidden="1"/>
    <cellStyle name="Hyperlink" xfId="1107" builtinId="8" hidden="1"/>
    <cellStyle name="Hyperlink" xfId="1109" builtinId="8" hidden="1"/>
    <cellStyle name="Hyperlink" xfId="1111" builtinId="8" hidden="1"/>
    <cellStyle name="Hyperlink" xfId="1113" builtinId="8" hidden="1"/>
    <cellStyle name="Hyperlink" xfId="1115" builtinId="8" hidden="1"/>
    <cellStyle name="Hyperlink" xfId="1117" builtinId="8" hidden="1"/>
    <cellStyle name="Hyperlink" xfId="1119" builtinId="8" hidden="1"/>
    <cellStyle name="Hyperlink" xfId="1121" builtinId="8" hidden="1"/>
    <cellStyle name="Hyperlink" xfId="1123" builtinId="8" hidden="1"/>
    <cellStyle name="Hyperlink" xfId="1125" builtinId="8" hidden="1"/>
    <cellStyle name="Hyperlink" xfId="1127" builtinId="8" hidden="1"/>
    <cellStyle name="Hyperlink" xfId="1129" builtinId="8" hidden="1"/>
    <cellStyle name="Hyperlink" xfId="1131" builtinId="8" hidden="1"/>
    <cellStyle name="Hyperlink" xfId="1133" builtinId="8" hidden="1"/>
    <cellStyle name="Hyperlink" xfId="1135" builtinId="8" hidden="1"/>
    <cellStyle name="Hyperlink" xfId="1137" builtinId="8" hidden="1"/>
    <cellStyle name="Hyperlink" xfId="1139" builtinId="8" hidden="1"/>
    <cellStyle name="Hyperlink" xfId="1141" builtinId="8" hidden="1"/>
    <cellStyle name="Hyperlink" xfId="1143" builtinId="8" hidden="1"/>
    <cellStyle name="Hyperlink" xfId="1145" builtinId="8" hidden="1"/>
    <cellStyle name="Hyperlink" xfId="1147" builtinId="8" hidden="1"/>
    <cellStyle name="Hyperlink" xfId="1149" builtinId="8" hidden="1"/>
    <cellStyle name="Hyperlink" xfId="1151" builtinId="8" hidden="1"/>
    <cellStyle name="Hyperlink" xfId="1153" builtinId="8" hidden="1"/>
    <cellStyle name="Hyperlink" xfId="1155" builtinId="8" hidden="1"/>
    <cellStyle name="Hyperlink" xfId="1157" builtinId="8" hidden="1"/>
    <cellStyle name="Hyperlink" xfId="1159" builtinId="8" hidden="1"/>
    <cellStyle name="Hyperlink" xfId="1161" builtinId="8" hidden="1"/>
    <cellStyle name="Hyperlink" xfId="1163" builtinId="8" hidden="1"/>
    <cellStyle name="Hyperlink" xfId="1165" builtinId="8" hidden="1"/>
    <cellStyle name="Hyperlink" xfId="1167" builtinId="8" hidden="1"/>
    <cellStyle name="Hyperlink" xfId="1169" builtinId="8" hidden="1"/>
    <cellStyle name="Hyperlink" xfId="1171" builtinId="8" hidden="1"/>
    <cellStyle name="Hyperlink" xfId="1173" builtinId="8" hidden="1"/>
    <cellStyle name="Hyperlink" xfId="1175" builtinId="8" hidden="1"/>
    <cellStyle name="Hyperlink" xfId="1177" builtinId="8" hidden="1"/>
    <cellStyle name="Hyperlink" xfId="1179" builtinId="8" hidden="1"/>
    <cellStyle name="Hyperlink" xfId="1181" builtinId="8" hidden="1"/>
    <cellStyle name="Hyperlink" xfId="1183" builtinId="8" hidden="1"/>
    <cellStyle name="Hyperlink" xfId="1185" builtinId="8" hidden="1"/>
    <cellStyle name="Hyperlink" xfId="1187" builtinId="8" hidden="1"/>
    <cellStyle name="Hyperlink" xfId="1189" builtinId="8" hidden="1"/>
    <cellStyle name="Hyperlink" xfId="1191" builtinId="8" hidden="1"/>
    <cellStyle name="Hyperlink" xfId="1193" builtinId="8" hidden="1"/>
    <cellStyle name="Hyperlink" xfId="1195" builtinId="8" hidden="1"/>
    <cellStyle name="Hyperlink" xfId="1197" builtinId="8" hidden="1"/>
    <cellStyle name="Hyperlink" xfId="1199" builtinId="8" hidden="1"/>
    <cellStyle name="Hyperlink" xfId="1201" builtinId="8" hidden="1"/>
    <cellStyle name="Hyperlink" xfId="1203" builtinId="8" hidden="1"/>
    <cellStyle name="Hyperlink" xfId="1205" builtinId="8" hidden="1"/>
    <cellStyle name="Hyperlink" xfId="1207" builtinId="8" hidden="1"/>
    <cellStyle name="Hyperlink" xfId="1209" builtinId="8" hidden="1"/>
    <cellStyle name="Hyperlink" xfId="1211" builtinId="8" hidden="1"/>
    <cellStyle name="Hyperlink" xfId="1213" builtinId="8" hidden="1"/>
    <cellStyle name="Hyperlink" xfId="1215" builtinId="8" hidden="1"/>
    <cellStyle name="Hyperlink" xfId="1217" builtinId="8" hidden="1"/>
    <cellStyle name="Hyperlink" xfId="1219" builtinId="8" hidden="1"/>
    <cellStyle name="Hyperlink" xfId="1221" builtinId="8" hidden="1"/>
    <cellStyle name="Hyperlink" xfId="1223" builtinId="8" hidden="1"/>
    <cellStyle name="Hyperlink" xfId="1225" builtinId="8" hidden="1"/>
    <cellStyle name="Hyperlink" xfId="1227" builtinId="8" hidden="1"/>
    <cellStyle name="Hyperlink" xfId="1229" builtinId="8" hidden="1"/>
    <cellStyle name="Hyperlink" xfId="1231" builtinId="8" hidden="1"/>
    <cellStyle name="Hyperlink" xfId="1233" builtinId="8" hidden="1"/>
    <cellStyle name="Hyperlink" xfId="1235" builtinId="8" hidden="1"/>
    <cellStyle name="Hyperlink" xfId="1237" builtinId="8" hidden="1"/>
    <cellStyle name="Hyperlink" xfId="1239" builtinId="8" hidden="1"/>
    <cellStyle name="Hyperlink" xfId="1241" builtinId="8" hidden="1"/>
    <cellStyle name="Hyperlink" xfId="1243" builtinId="8" hidden="1"/>
    <cellStyle name="Hyperlink" xfId="1245" builtinId="8" hidden="1"/>
    <cellStyle name="Hyperlink" xfId="1247" builtinId="8" hidden="1"/>
    <cellStyle name="Hyperlink" xfId="1249" builtinId="8" hidden="1"/>
    <cellStyle name="Hyperlink" xfId="1251" builtinId="8" hidden="1"/>
    <cellStyle name="Hyperlink" xfId="1253" builtinId="8" hidden="1"/>
    <cellStyle name="Hyperlink" xfId="1255" builtinId="8" hidden="1"/>
    <cellStyle name="Hyperlink" xfId="1257" builtinId="8" hidden="1"/>
    <cellStyle name="Hyperlink" xfId="1259" builtinId="8" hidden="1"/>
    <cellStyle name="Hyperlink" xfId="1261" builtinId="8" hidden="1"/>
    <cellStyle name="Hyperlink" xfId="1263" builtinId="8" hidden="1"/>
    <cellStyle name="Hyperlink" xfId="1265" builtinId="8" hidden="1"/>
    <cellStyle name="Hyperlink" xfId="1267" builtinId="8" hidden="1"/>
    <cellStyle name="Hyperlink" xfId="1269" builtinId="8" hidden="1"/>
    <cellStyle name="Hyperlink" xfId="1271" builtinId="8" hidden="1"/>
    <cellStyle name="Hyperlink" xfId="1273" builtinId="8" hidden="1"/>
    <cellStyle name="Hyperlink" xfId="1275" builtinId="8" hidden="1"/>
    <cellStyle name="Hyperlink" xfId="1277" builtinId="8" hidden="1"/>
    <cellStyle name="Hyperlink" xfId="1279" builtinId="8" hidden="1"/>
    <cellStyle name="Hyperlink" xfId="1281" builtinId="8" hidden="1"/>
    <cellStyle name="Hyperlink" xfId="1283" builtinId="8" hidden="1"/>
    <cellStyle name="Hyperlink" xfId="1285" builtinId="8" hidden="1"/>
    <cellStyle name="Hyperlink" xfId="1287" builtinId="8" hidden="1"/>
    <cellStyle name="Hyperlink" xfId="1289" builtinId="8" hidden="1"/>
    <cellStyle name="Hyperlink" xfId="1291" builtinId="8" hidden="1"/>
    <cellStyle name="Hyperlink" xfId="1293" builtinId="8" hidden="1"/>
    <cellStyle name="Hyperlink" xfId="1295" builtinId="8" hidden="1"/>
    <cellStyle name="Hyperlink" xfId="1297" builtinId="8" hidden="1"/>
    <cellStyle name="Hyperlink" xfId="1299" builtinId="8" hidden="1"/>
    <cellStyle name="Hyperlink" xfId="1301" builtinId="8" hidden="1"/>
    <cellStyle name="Hyperlink" xfId="1303" builtinId="8" hidden="1"/>
    <cellStyle name="Hyperlink" xfId="1305" builtinId="8" hidden="1"/>
    <cellStyle name="Hyperlink" xfId="1307" builtinId="8" hidden="1"/>
    <cellStyle name="Hyperlink" xfId="1309" builtinId="8" hidden="1"/>
    <cellStyle name="Hyperlink" xfId="1311" builtinId="8" hidden="1"/>
    <cellStyle name="Hyperlink" xfId="1313" builtinId="8" hidden="1"/>
    <cellStyle name="Hyperlink" xfId="1315" builtinId="8" hidden="1"/>
    <cellStyle name="Hyperlink" xfId="1317" builtinId="8" hidden="1"/>
    <cellStyle name="Hyperlink" xfId="1319" builtinId="8" hidden="1"/>
    <cellStyle name="Hyperlink" xfId="1321" builtinId="8" hidden="1"/>
    <cellStyle name="Hyperlink" xfId="1323" builtinId="8" hidden="1"/>
    <cellStyle name="Hyperlink" xfId="1325" builtinId="8" hidden="1"/>
    <cellStyle name="Hyperlink" xfId="1327" builtinId="8" hidden="1"/>
    <cellStyle name="Hyperlink" xfId="1329" builtinId="8" hidden="1"/>
    <cellStyle name="Hyperlink" xfId="1331" builtinId="8" hidden="1"/>
    <cellStyle name="Hyperlink" xfId="1333" builtinId="8" hidden="1"/>
    <cellStyle name="Hyperlink" xfId="1335" builtinId="8" hidden="1"/>
    <cellStyle name="Hyperlink" xfId="1337" builtinId="8" hidden="1"/>
    <cellStyle name="Hyperlink" xfId="1339" builtinId="8" hidden="1"/>
    <cellStyle name="Hyperlink" xfId="1341" builtinId="8" hidden="1"/>
    <cellStyle name="Hyperlink" xfId="1343" builtinId="8" hidden="1"/>
    <cellStyle name="Hyperlink" xfId="1345" builtinId="8" hidden="1"/>
    <cellStyle name="Hyperlink" xfId="1347" builtinId="8" hidden="1"/>
    <cellStyle name="Hyperlink" xfId="1349" builtinId="8" hidden="1"/>
    <cellStyle name="Hyperlink" xfId="1351" builtinId="8" hidden="1"/>
    <cellStyle name="Hyperlink" xfId="1353" builtinId="8" hidden="1"/>
    <cellStyle name="Hyperlink" xfId="1355" builtinId="8" hidden="1"/>
    <cellStyle name="Hyperlink" xfId="1357" builtinId="8" hidden="1"/>
    <cellStyle name="Hyperlink" xfId="1359" builtinId="8" hidden="1"/>
    <cellStyle name="Hyperlink" xfId="1361" builtinId="8" hidden="1"/>
    <cellStyle name="Hyperlink" xfId="1363" builtinId="8" hidden="1"/>
    <cellStyle name="Hyperlink" xfId="1365" builtinId="8" hidden="1"/>
    <cellStyle name="Hyperlink" xfId="1367" builtinId="8" hidden="1"/>
    <cellStyle name="Hyperlink" xfId="1369" builtinId="8" hidden="1"/>
    <cellStyle name="Hyperlink" xfId="1371" builtinId="8" hidden="1"/>
    <cellStyle name="Hyperlink" xfId="1373" builtinId="8" hidden="1"/>
    <cellStyle name="Hyperlink" xfId="1375" builtinId="8" hidden="1"/>
    <cellStyle name="Hyperlink" xfId="1377" builtinId="8" hidden="1"/>
    <cellStyle name="Hyperlink" xfId="1379" builtinId="8" hidden="1"/>
    <cellStyle name="Hyperlink" xfId="1381" builtinId="8" hidden="1"/>
    <cellStyle name="Hyperlink" xfId="1383" builtinId="8" hidden="1"/>
    <cellStyle name="Hyperlink" xfId="1385" builtinId="8" hidden="1"/>
    <cellStyle name="Hyperlink" xfId="1387" builtinId="8" hidden="1"/>
    <cellStyle name="Hyperlink" xfId="1389" builtinId="8" hidden="1"/>
    <cellStyle name="Hyperlink" xfId="1391" builtinId="8" hidden="1"/>
    <cellStyle name="Hyperlink" xfId="1393" builtinId="8" hidden="1"/>
    <cellStyle name="Hyperlink" xfId="1395" builtinId="8" hidden="1"/>
    <cellStyle name="Hyperlink" xfId="1397" builtinId="8" hidden="1"/>
    <cellStyle name="Hyperlink" xfId="1399" builtinId="8" hidden="1"/>
    <cellStyle name="Hyperlink" xfId="1401" builtinId="8" hidden="1"/>
    <cellStyle name="Hyperlink" xfId="1403" builtinId="8" hidden="1"/>
    <cellStyle name="Hyperlink" xfId="1405" builtinId="8" hidden="1"/>
    <cellStyle name="Hyperlink" xfId="1407" builtinId="8" hidden="1"/>
    <cellStyle name="Hyperlink" xfId="1409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1" builtinId="8" hidden="1"/>
    <cellStyle name="Hyperlink" xfId="2423" builtinId="8" hidden="1"/>
    <cellStyle name="Hyperlink" xfId="2425" builtinId="8" hidden="1"/>
    <cellStyle name="Hyperlink" xfId="2427" builtinId="8" hidden="1"/>
    <cellStyle name="Hyperlink" xfId="2429" builtinId="8" hidden="1"/>
    <cellStyle name="Hyperlink" xfId="2431" builtinId="8" hidden="1"/>
    <cellStyle name="Hyperlink" xfId="2433" builtinId="8" hidden="1"/>
    <cellStyle name="Hyperlink" xfId="2435" builtinId="8" hidden="1"/>
    <cellStyle name="Hyperlink" xfId="2437" builtinId="8" hidden="1"/>
    <cellStyle name="Hyperlink" xfId="2439" builtinId="8" hidden="1"/>
    <cellStyle name="Hyperlink" xfId="2441" builtinId="8" hidden="1"/>
    <cellStyle name="Hyperlink" xfId="2443" builtinId="8" hidden="1"/>
    <cellStyle name="Hyperlink" xfId="2445" builtinId="8" hidden="1"/>
    <cellStyle name="Hyperlink" xfId="2447" builtinId="8" hidden="1"/>
    <cellStyle name="Hyperlink" xfId="2449" builtinId="8" hidden="1"/>
    <cellStyle name="Hyperlink" xfId="2451" builtinId="8" hidden="1"/>
    <cellStyle name="Hyperlink" xfId="2453" builtinId="8" hidden="1"/>
    <cellStyle name="Hyperlink" xfId="2455" builtinId="8" hidden="1"/>
    <cellStyle name="Hyperlink" xfId="2457" builtinId="8" hidden="1"/>
    <cellStyle name="Hyperlink" xfId="2459" builtinId="8" hidden="1"/>
    <cellStyle name="Hyperlink" xfId="2461" builtinId="8" hidden="1"/>
    <cellStyle name="Hyperlink" xfId="2463" builtinId="8" hidden="1"/>
    <cellStyle name="Hyperlink" xfId="2465" builtinId="8" hidden="1"/>
    <cellStyle name="Hyperlink" xfId="2467" builtinId="8" hidden="1"/>
    <cellStyle name="Hyperlink" xfId="2469" builtinId="8" hidden="1"/>
    <cellStyle name="Hyperlink" xfId="2471" builtinId="8" hidden="1"/>
    <cellStyle name="Hyperlink" xfId="2473" builtinId="8" hidden="1"/>
    <cellStyle name="Hyperlink" xfId="2475" builtinId="8" hidden="1"/>
    <cellStyle name="Hyperlink" xfId="2477" builtinId="8" hidden="1"/>
    <cellStyle name="Hyperlink" xfId="2479" builtinId="8" hidden="1"/>
    <cellStyle name="Hyperlink" xfId="2481" builtinId="8" hidden="1"/>
    <cellStyle name="Hyperlink" xfId="2483" builtinId="8" hidden="1"/>
    <cellStyle name="Hyperlink" xfId="2485" builtinId="8" hidden="1"/>
    <cellStyle name="Hyperlink" xfId="2487" builtinId="8" hidden="1"/>
    <cellStyle name="Hyperlink" xfId="2489" builtinId="8" hidden="1"/>
    <cellStyle name="Hyperlink" xfId="2491" builtinId="8" hidden="1"/>
    <cellStyle name="Hyperlink" xfId="2493" builtinId="8" hidden="1"/>
    <cellStyle name="Hyperlink" xfId="2495" builtinId="8" hidden="1"/>
    <cellStyle name="Hyperlink" xfId="2497" builtinId="8" hidden="1"/>
    <cellStyle name="Hyperlink" xfId="2499" builtinId="8" hidden="1"/>
    <cellStyle name="Hyperlink" xfId="2501" builtinId="8" hidden="1"/>
    <cellStyle name="Hyperlink" xfId="2503" builtinId="8" hidden="1"/>
    <cellStyle name="Hyperlink" xfId="2505" builtinId="8" hidden="1"/>
    <cellStyle name="Hyperlink" xfId="2507" builtinId="8" hidden="1"/>
    <cellStyle name="Hyperlink" xfId="2509" builtinId="8" hidden="1"/>
    <cellStyle name="Hyperlink" xfId="2511" builtinId="8" hidden="1"/>
    <cellStyle name="Hyperlink" xfId="2513" builtinId="8" hidden="1"/>
    <cellStyle name="Hyperlink" xfId="2515" builtinId="8" hidden="1"/>
    <cellStyle name="Hyperlink" xfId="2517" builtinId="8" hidden="1"/>
    <cellStyle name="Hyperlink" xfId="2519" builtinId="8" hidden="1"/>
    <cellStyle name="Hyperlink" xfId="2521" builtinId="8" hidden="1"/>
    <cellStyle name="Hyperlink" xfId="2523" builtinId="8" hidden="1"/>
    <cellStyle name="Hyperlink" xfId="2525" builtinId="8" hidden="1"/>
    <cellStyle name="Hyperlink" xfId="2527" builtinId="8" hidden="1"/>
    <cellStyle name="Hyperlink" xfId="2529" builtinId="8" hidden="1"/>
    <cellStyle name="Hyperlink" xfId="2531" builtinId="8" hidden="1"/>
    <cellStyle name="Hyperlink" xfId="2533" builtinId="8" hidden="1"/>
    <cellStyle name="Hyperlink" xfId="2535" builtinId="8" hidden="1"/>
    <cellStyle name="Hyperlink" xfId="2537" builtinId="8" hidden="1"/>
    <cellStyle name="Hyperlink" xfId="2539" builtinId="8" hidden="1"/>
    <cellStyle name="Hyperlink" xfId="2541" builtinId="8" hidden="1"/>
    <cellStyle name="Hyperlink" xfId="2543" builtinId="8" hidden="1"/>
    <cellStyle name="Hyperlink" xfId="2545" builtinId="8" hidden="1"/>
    <cellStyle name="Hyperlink" xfId="2547" builtinId="8" hidden="1"/>
    <cellStyle name="Hyperlink" xfId="2549" builtinId="8" hidden="1"/>
    <cellStyle name="Hyperlink" xfId="2551" builtinId="8" hidden="1"/>
    <cellStyle name="Hyperlink" xfId="2553" builtinId="8" hidden="1"/>
    <cellStyle name="Hyperlink" xfId="2555" builtinId="8" hidden="1"/>
    <cellStyle name="Hyperlink" xfId="2557" builtinId="8" hidden="1"/>
    <cellStyle name="Hyperlink" xfId="2559" builtinId="8" hidden="1"/>
    <cellStyle name="Hyperlink" xfId="2561" builtinId="8" hidden="1"/>
    <cellStyle name="Hyperlink" xfId="2563" builtinId="8" hidden="1"/>
    <cellStyle name="Hyperlink" xfId="2565" builtinId="8" hidden="1"/>
    <cellStyle name="Hyperlink" xfId="2567" builtinId="8" hidden="1"/>
    <cellStyle name="Hyperlink" xfId="2569" builtinId="8" hidden="1"/>
    <cellStyle name="Hyperlink" xfId="2571" builtinId="8" hidden="1"/>
    <cellStyle name="Hyperlink" xfId="2573" builtinId="8" hidden="1"/>
    <cellStyle name="Hyperlink" xfId="2575" builtinId="8" hidden="1"/>
    <cellStyle name="Hyperlink" xfId="2577" builtinId="8" hidden="1"/>
    <cellStyle name="Hyperlink" xfId="2579" builtinId="8" hidden="1"/>
    <cellStyle name="Hyperlink" xfId="2581" builtinId="8" hidden="1"/>
    <cellStyle name="Hyperlink" xfId="2583" builtinId="8" hidden="1"/>
    <cellStyle name="Hyperlink" xfId="2585" builtinId="8" hidden="1"/>
    <cellStyle name="Hyperlink" xfId="2587" builtinId="8" hidden="1"/>
    <cellStyle name="Hyperlink" xfId="2589" builtinId="8" hidden="1"/>
    <cellStyle name="Hyperlink" xfId="2591" builtinId="8" hidden="1"/>
    <cellStyle name="Hyperlink" xfId="2593" builtinId="8" hidden="1"/>
    <cellStyle name="Hyperlink" xfId="2595" builtinId="8" hidden="1"/>
    <cellStyle name="Hyperlink" xfId="2597" builtinId="8" hidden="1"/>
    <cellStyle name="Hyperlink" xfId="2599" builtinId="8" hidden="1"/>
    <cellStyle name="Hyperlink" xfId="2601" builtinId="8" hidden="1"/>
    <cellStyle name="Hyperlink" xfId="2603" builtinId="8" hidden="1"/>
    <cellStyle name="Hyperlink" xfId="2605" builtinId="8" hidden="1"/>
    <cellStyle name="Hyperlink" xfId="2607" builtinId="8" hidden="1"/>
    <cellStyle name="Hyperlink" xfId="2609" builtinId="8" hidden="1"/>
    <cellStyle name="Hyperlink" xfId="2611" builtinId="8" hidden="1"/>
    <cellStyle name="Hyperlink" xfId="2613" builtinId="8" hidden="1"/>
    <cellStyle name="Hyperlink" xfId="2615" builtinId="8" hidden="1"/>
    <cellStyle name="Hyperlink" xfId="2617" builtinId="8" hidden="1"/>
    <cellStyle name="Hyperlink" xfId="2619" builtinId="8" hidden="1"/>
    <cellStyle name="Hyperlink" xfId="2621" builtinId="8" hidden="1"/>
    <cellStyle name="Hyperlink" xfId="2623" builtinId="8" hidden="1"/>
    <cellStyle name="Hyperlink" xfId="2625" builtinId="8" hidden="1"/>
    <cellStyle name="Hyperlink" xfId="2627" builtinId="8" hidden="1"/>
    <cellStyle name="Hyperlink" xfId="2629" builtinId="8" hidden="1"/>
    <cellStyle name="Hyperlink" xfId="2631" builtinId="8" hidden="1"/>
    <cellStyle name="Hyperlink" xfId="2633" builtinId="8" hidden="1"/>
    <cellStyle name="Hyperlink" xfId="2635" builtinId="8" hidden="1"/>
    <cellStyle name="Hyperlink" xfId="2637" builtinId="8" hidden="1"/>
    <cellStyle name="Hyperlink" xfId="2639" builtinId="8" hidden="1"/>
    <cellStyle name="Hyperlink" xfId="2641" builtinId="8" hidden="1"/>
    <cellStyle name="Hyperlink" xfId="2643" builtinId="8" hidden="1"/>
    <cellStyle name="Hyperlink" xfId="2645" builtinId="8" hidden="1"/>
    <cellStyle name="Hyperlink" xfId="2647" builtinId="8" hidden="1"/>
    <cellStyle name="Hyperlink" xfId="2649" builtinId="8" hidden="1"/>
    <cellStyle name="Hyperlink" xfId="2651" builtinId="8" hidden="1"/>
    <cellStyle name="Hyperlink" xfId="2653" builtinId="8" hidden="1"/>
    <cellStyle name="Hyperlink" xfId="2655" builtinId="8" hidden="1"/>
    <cellStyle name="Hyperlink" xfId="2657" builtinId="8" hidden="1"/>
    <cellStyle name="Hyperlink" xfId="2659" builtinId="8" hidden="1"/>
    <cellStyle name="Hyperlink" xfId="2661" builtinId="8" hidden="1"/>
    <cellStyle name="Hyperlink" xfId="2663" builtinId="8" hidden="1"/>
    <cellStyle name="Hyperlink" xfId="2665" builtinId="8" hidden="1"/>
    <cellStyle name="Hyperlink" xfId="2667" builtinId="8" hidden="1"/>
    <cellStyle name="Hyperlink" xfId="2669" builtinId="8" hidden="1"/>
    <cellStyle name="Hyperlink" xfId="2671" builtinId="8" hidden="1"/>
    <cellStyle name="Hyperlink" xfId="2673" builtinId="8" hidden="1"/>
    <cellStyle name="Hyperlink" xfId="2675" builtinId="8" hidden="1"/>
    <cellStyle name="Hyperlink" xfId="2677" builtinId="8" hidden="1"/>
    <cellStyle name="Hyperlink" xfId="2679" builtinId="8" hidden="1"/>
    <cellStyle name="Hyperlink" xfId="2681" builtinId="8" hidden="1"/>
    <cellStyle name="Hyperlink" xfId="2683" builtinId="8" hidden="1"/>
    <cellStyle name="Hyperlink" xfId="2685" builtinId="8" hidden="1"/>
    <cellStyle name="Hyperlink" xfId="2687" builtinId="8" hidden="1"/>
    <cellStyle name="Hyperlink" xfId="2689" builtinId="8" hidden="1"/>
    <cellStyle name="Hyperlink" xfId="2691" builtinId="8" hidden="1"/>
    <cellStyle name="Hyperlink" xfId="2693" builtinId="8" hidden="1"/>
    <cellStyle name="Hyperlink" xfId="2695" builtinId="8" hidden="1"/>
    <cellStyle name="Hyperlink" xfId="2697" builtinId="8" hidden="1"/>
    <cellStyle name="Hyperlink" xfId="2699" builtinId="8" hidden="1"/>
    <cellStyle name="Hyperlink" xfId="2701" builtinId="8" hidden="1"/>
    <cellStyle name="Hyperlink" xfId="2703" builtinId="8" hidden="1"/>
    <cellStyle name="Hyperlink" xfId="2705" builtinId="8" hidden="1"/>
    <cellStyle name="Hyperlink" xfId="2707" builtinId="8" hidden="1"/>
    <cellStyle name="Hyperlink" xfId="2709" builtinId="8" hidden="1"/>
    <cellStyle name="Hyperlink" xfId="2711" builtinId="8" hidden="1"/>
    <cellStyle name="Hyperlink" xfId="2713" builtinId="8" hidden="1"/>
    <cellStyle name="Hyperlink" xfId="2715" builtinId="8" hidden="1"/>
    <cellStyle name="Hyperlink" xfId="2717" builtinId="8" hidden="1"/>
    <cellStyle name="Hyperlink" xfId="2719" builtinId="8" hidden="1"/>
    <cellStyle name="Hyperlink" xfId="2721" builtinId="8" hidden="1"/>
    <cellStyle name="Hyperlink" xfId="2723" builtinId="8" hidden="1"/>
    <cellStyle name="Hyperlink" xfId="2725" builtinId="8" hidden="1"/>
    <cellStyle name="Hyperlink" xfId="2727" builtinId="8" hidden="1"/>
    <cellStyle name="Hyperlink" xfId="2729" builtinId="8" hidden="1"/>
    <cellStyle name="Hyperlink" xfId="2731" builtinId="8" hidden="1"/>
    <cellStyle name="Hyperlink" xfId="2733" builtinId="8" hidden="1"/>
    <cellStyle name="Hyperlink" xfId="2735" builtinId="8" hidden="1"/>
    <cellStyle name="Hyperlink" xfId="2737" builtinId="8" hidden="1"/>
    <cellStyle name="Hyperlink" xfId="2739" builtinId="8" hidden="1"/>
    <cellStyle name="Hyperlink" xfId="2741" builtinId="8" hidden="1"/>
    <cellStyle name="Hyperlink" xfId="2743" builtinId="8" hidden="1"/>
    <cellStyle name="Hyperlink" xfId="2745" builtinId="8" hidden="1"/>
    <cellStyle name="Hyperlink" xfId="2747" builtinId="8" hidden="1"/>
    <cellStyle name="Hyperlink" xfId="2749" builtinId="8" hidden="1"/>
    <cellStyle name="Hyperlink" xfId="2751" builtinId="8" hidden="1"/>
    <cellStyle name="Hyperlink" xfId="2753" builtinId="8" hidden="1"/>
    <cellStyle name="Hyperlink" xfId="2755" builtinId="8" hidden="1"/>
    <cellStyle name="Hyperlink" xfId="2757" builtinId="8" hidden="1"/>
    <cellStyle name="Hyperlink" xfId="2759" builtinId="8" hidden="1"/>
    <cellStyle name="Hyperlink" xfId="2761" builtinId="8" hidden="1"/>
    <cellStyle name="Hyperlink" xfId="2763" builtinId="8" hidden="1"/>
    <cellStyle name="Hyperlink" xfId="2765" builtinId="8" hidden="1"/>
    <cellStyle name="Hyperlink" xfId="2767" builtinId="8" hidden="1"/>
    <cellStyle name="Hyperlink" xfId="2769" builtinId="8" hidden="1"/>
    <cellStyle name="Hyperlink" xfId="2771" builtinId="8" hidden="1"/>
    <cellStyle name="Hyperlink" xfId="2773" builtinId="8" hidden="1"/>
    <cellStyle name="Hyperlink" xfId="2775" builtinId="8" hidden="1"/>
    <cellStyle name="Hyperlink" xfId="2777" builtinId="8" hidden="1"/>
    <cellStyle name="Hyperlink" xfId="2779" builtinId="8" hidden="1"/>
    <cellStyle name="Hyperlink" xfId="2781" builtinId="8" hidden="1"/>
    <cellStyle name="Hyperlink" xfId="2783" builtinId="8" hidden="1"/>
    <cellStyle name="Hyperlink" xfId="2785" builtinId="8" hidden="1"/>
    <cellStyle name="Hyperlink" xfId="2787" builtinId="8" hidden="1"/>
    <cellStyle name="Hyperlink" xfId="2789" builtinId="8" hidden="1"/>
    <cellStyle name="Hyperlink" xfId="2791" builtinId="8" hidden="1"/>
    <cellStyle name="Hyperlink" xfId="2793" builtinId="8" hidden="1"/>
    <cellStyle name="Hyperlink" xfId="2795" builtinId="8" hidden="1"/>
    <cellStyle name="Hyperlink" xfId="2797" builtinId="8" hidden="1"/>
    <cellStyle name="Hyperlink" xfId="2799" builtinId="8" hidden="1"/>
    <cellStyle name="Hyperlink" xfId="2801" builtinId="8" hidden="1"/>
    <cellStyle name="Hyperlink" xfId="2803" builtinId="8" hidden="1"/>
    <cellStyle name="Hyperlink" xfId="2805" builtinId="8" hidden="1"/>
    <cellStyle name="Hyperlink" xfId="2807" builtinId="8" hidden="1"/>
    <cellStyle name="Hyperlink" xfId="2809" builtinId="8" hidden="1"/>
    <cellStyle name="Hyperlink" xfId="2811" builtinId="8" hidden="1"/>
    <cellStyle name="Hyperlink" xfId="2813" builtinId="8" hidden="1"/>
    <cellStyle name="Hyperlink" xfId="2815" builtinId="8" hidden="1"/>
    <cellStyle name="Hyperlink" xfId="2817" builtinId="8" hidden="1"/>
    <cellStyle name="Hyperlink" xfId="2819" builtinId="8" hidden="1"/>
    <cellStyle name="Hyperlink" xfId="2821" builtinId="8" hidden="1"/>
    <cellStyle name="Hyperlink" xfId="2823" builtinId="8" hidden="1"/>
    <cellStyle name="Hyperlink" xfId="2825" builtinId="8" hidden="1"/>
    <cellStyle name="Hyperlink" xfId="2827" builtinId="8" hidden="1"/>
    <cellStyle name="Hyperlink" xfId="2829" builtinId="8" hidden="1"/>
    <cellStyle name="Hyperlink" xfId="2831" builtinId="8" hidden="1"/>
    <cellStyle name="Hyperlink" xfId="2833" builtinId="8" hidden="1"/>
    <cellStyle name="Hyperlink" xfId="2835" builtinId="8" hidden="1"/>
    <cellStyle name="Hyperlink" xfId="2837" builtinId="8" hidden="1"/>
    <cellStyle name="Hyperlink" xfId="2839" builtinId="8" hidden="1"/>
    <cellStyle name="Hyperlink" xfId="2841" builtinId="8" hidden="1"/>
    <cellStyle name="Hyperlink" xfId="2843" builtinId="8" hidden="1"/>
    <cellStyle name="Hyperlink" xfId="2845" builtinId="8" hidden="1"/>
    <cellStyle name="Hyperlink" xfId="2847" builtinId="8" hidden="1"/>
    <cellStyle name="Hyperlink" xfId="2849" builtinId="8" hidden="1"/>
    <cellStyle name="Hyperlink" xfId="2851" builtinId="8" hidden="1"/>
    <cellStyle name="Hyperlink" xfId="2853" builtinId="8" hidden="1"/>
    <cellStyle name="Hyperlink" xfId="2855" builtinId="8" hidden="1"/>
    <cellStyle name="Hyperlink" xfId="2857" builtinId="8" hidden="1"/>
    <cellStyle name="Hyperlink" xfId="2859" builtinId="8" hidden="1"/>
    <cellStyle name="Hyperlink" xfId="2861" builtinId="8" hidden="1"/>
    <cellStyle name="Hyperlink" xfId="2863" builtinId="8" hidden="1"/>
    <cellStyle name="Hyperlink" xfId="2865" builtinId="8" hidden="1"/>
    <cellStyle name="Hyperlink" xfId="2867" builtinId="8" hidden="1"/>
    <cellStyle name="Hyperlink" xfId="2869" builtinId="8" hidden="1"/>
    <cellStyle name="Hyperlink" xfId="2871" builtinId="8" hidden="1"/>
    <cellStyle name="Hyperlink" xfId="2873" builtinId="8" hidden="1"/>
    <cellStyle name="Hyperlink" xfId="2875" builtinId="8" hidden="1"/>
    <cellStyle name="Hyperlink" xfId="2877" builtinId="8" hidden="1"/>
    <cellStyle name="Hyperlink" xfId="2879" builtinId="8" hidden="1"/>
    <cellStyle name="Hyperlink" xfId="2881" builtinId="8" hidden="1"/>
    <cellStyle name="Hyperlink" xfId="2883" builtinId="8" hidden="1"/>
    <cellStyle name="Hyperlink" xfId="2885" builtinId="8" hidden="1"/>
    <cellStyle name="Hyperlink" xfId="2887" builtinId="8" hidden="1"/>
    <cellStyle name="Hyperlink" xfId="2889" builtinId="8" hidden="1"/>
    <cellStyle name="Hyperlink" xfId="2891" builtinId="8" hidden="1"/>
    <cellStyle name="Hyperlink" xfId="2893" builtinId="8" hidden="1"/>
    <cellStyle name="Hyperlink" xfId="2895" builtinId="8" hidden="1"/>
    <cellStyle name="Hyperlink" xfId="2897" builtinId="8" hidden="1"/>
    <cellStyle name="Hyperlink" xfId="2899" builtinId="8" hidden="1"/>
    <cellStyle name="Hyperlink" xfId="2901" builtinId="8" hidden="1"/>
    <cellStyle name="Hyperlink" xfId="2903" builtinId="8" hidden="1"/>
    <cellStyle name="Hyperlink" xfId="2905" builtinId="8" hidden="1"/>
    <cellStyle name="Hyperlink" xfId="2907" builtinId="8" hidden="1"/>
    <cellStyle name="Hyperlink" xfId="2909" builtinId="8" hidden="1"/>
    <cellStyle name="Hyperlink" xfId="2911" builtinId="8" hidden="1"/>
    <cellStyle name="Hyperlink" xfId="2913" builtinId="8" hidden="1"/>
    <cellStyle name="Hyperlink" xfId="2915" builtinId="8" hidden="1"/>
    <cellStyle name="Hyperlink" xfId="2917" builtinId="8" hidden="1"/>
    <cellStyle name="Hyperlink" xfId="2919" builtinId="8" hidden="1"/>
    <cellStyle name="Hyperlink" xfId="2921" builtinId="8" hidden="1"/>
    <cellStyle name="Hyperlink" xfId="2923" builtinId="8" hidden="1"/>
    <cellStyle name="Hyperlink" xfId="2925" builtinId="8" hidden="1"/>
    <cellStyle name="Hyperlink" xfId="2927" builtinId="8" hidden="1"/>
    <cellStyle name="Hyperlink" xfId="2929" builtinId="8" hidden="1"/>
    <cellStyle name="Hyperlink" xfId="2931" builtinId="8" hidden="1"/>
    <cellStyle name="Hyperlink" xfId="2933" builtinId="8" hidden="1"/>
    <cellStyle name="Hyperlink" xfId="2935" builtinId="8" hidden="1"/>
    <cellStyle name="Hyperlink" xfId="2937" builtinId="8" hidden="1"/>
    <cellStyle name="Hyperlink" xfId="2939" builtinId="8" hidden="1"/>
    <cellStyle name="Hyperlink" xfId="2941" builtinId="8" hidden="1"/>
    <cellStyle name="Hyperlink" xfId="2943" builtinId="8" hidden="1"/>
    <cellStyle name="Hyperlink" xfId="2945" builtinId="8" hidden="1"/>
    <cellStyle name="Hyperlink" xfId="2947" builtinId="8" hidden="1"/>
    <cellStyle name="Hyperlink" xfId="2949" builtinId="8" hidden="1"/>
    <cellStyle name="Hyperlink" xfId="2951" builtinId="8" hidden="1"/>
    <cellStyle name="Hyperlink" xfId="2953" builtinId="8" hidden="1"/>
    <cellStyle name="Hyperlink" xfId="2955" builtinId="8" hidden="1"/>
    <cellStyle name="Hyperlink" xfId="2957" builtinId="8" hidden="1"/>
    <cellStyle name="Hyperlink" xfId="2959" builtinId="8" hidden="1"/>
    <cellStyle name="Hyperlink" xfId="2961" builtinId="8" hidden="1"/>
    <cellStyle name="Hyperlink" xfId="2963" builtinId="8" hidden="1"/>
    <cellStyle name="Hyperlink" xfId="2965" builtinId="8" hidden="1"/>
    <cellStyle name="Hyperlink" xfId="2967" builtinId="8" hidden="1"/>
    <cellStyle name="Hyperlink" xfId="2969" builtinId="8" hidden="1"/>
    <cellStyle name="Hyperlink" xfId="2971" builtinId="8" hidden="1"/>
    <cellStyle name="Hyperlink" xfId="2973" builtinId="8" hidden="1"/>
    <cellStyle name="Hyperlink" xfId="2975" builtinId="8" hidden="1"/>
    <cellStyle name="Hyperlink" xfId="2977" builtinId="8" hidden="1"/>
    <cellStyle name="Hyperlink" xfId="2979" builtinId="8" hidden="1"/>
    <cellStyle name="Hyperlink" xfId="2981" builtinId="8" hidden="1"/>
    <cellStyle name="Hyperlink" xfId="2983" builtinId="8" hidden="1"/>
    <cellStyle name="Hyperlink" xfId="2985" builtinId="8" hidden="1"/>
    <cellStyle name="Hyperlink" xfId="2987" builtinId="8" hidden="1"/>
    <cellStyle name="Hyperlink" xfId="2989" builtinId="8" hidden="1"/>
    <cellStyle name="Hyperlink" xfId="2991" builtinId="8" hidden="1"/>
    <cellStyle name="Hyperlink" xfId="2993" builtinId="8" hidden="1"/>
    <cellStyle name="Hyperlink" xfId="2995" builtinId="8" hidden="1"/>
    <cellStyle name="Hyperlink" xfId="2997" builtinId="8" hidden="1"/>
    <cellStyle name="Hyperlink" xfId="2999" builtinId="8" hidden="1"/>
    <cellStyle name="Hyperlink" xfId="3001" builtinId="8" hidden="1"/>
    <cellStyle name="Hyperlink" xfId="3003" builtinId="8" hidden="1"/>
    <cellStyle name="Hyperlink" xfId="3005" builtinId="8" hidden="1"/>
    <cellStyle name="Hyperlink" xfId="3007" builtinId="8" hidden="1"/>
    <cellStyle name="Hyperlink" xfId="3009" builtinId="8" hidden="1"/>
    <cellStyle name="Hyperlink" xfId="3011" builtinId="8" hidden="1"/>
    <cellStyle name="Hyperlink" xfId="3013" builtinId="8" hidden="1"/>
    <cellStyle name="Hyperlink" xfId="3015" builtinId="8" hidden="1"/>
    <cellStyle name="Hyperlink" xfId="3017" builtinId="8" hidden="1"/>
    <cellStyle name="Hyperlink" xfId="3019" builtinId="8" hidden="1"/>
    <cellStyle name="Hyperlink" xfId="3021" builtinId="8" hidden="1"/>
    <cellStyle name="Hyperlink" xfId="3023" builtinId="8" hidden="1"/>
    <cellStyle name="Hyperlink" xfId="3025" builtinId="8" hidden="1"/>
    <cellStyle name="Hyperlink" xfId="3027" builtinId="8" hidden="1"/>
    <cellStyle name="Hyperlink" xfId="3029" builtinId="8" hidden="1"/>
    <cellStyle name="Hyperlink" xfId="3031" builtinId="8" hidden="1"/>
    <cellStyle name="Hyperlink" xfId="3033" builtinId="8" hidden="1"/>
    <cellStyle name="Hyperlink" xfId="3035" builtinId="8" hidden="1"/>
    <cellStyle name="Hyperlink" xfId="3037" builtinId="8" hidden="1"/>
    <cellStyle name="Hyperlink" xfId="3039" builtinId="8" hidden="1"/>
    <cellStyle name="Hyperlink" xfId="3041" builtinId="8" hidden="1"/>
    <cellStyle name="Hyperlink" xfId="3043" builtinId="8" hidden="1"/>
    <cellStyle name="Hyperlink" xfId="3045" builtinId="8" hidden="1"/>
    <cellStyle name="Hyperlink" xfId="3047" builtinId="8" hidden="1"/>
    <cellStyle name="Hyperlink" xfId="3049" builtinId="8" hidden="1"/>
    <cellStyle name="Hyperlink" xfId="3051" builtinId="8" hidden="1"/>
    <cellStyle name="Hyperlink" xfId="3053" builtinId="8" hidden="1"/>
    <cellStyle name="Hyperlink" xfId="3055" builtinId="8" hidden="1"/>
    <cellStyle name="Hyperlink" xfId="3057" builtinId="8" hidden="1"/>
    <cellStyle name="Hyperlink" xfId="3059" builtinId="8" hidden="1"/>
    <cellStyle name="Hyperlink" xfId="3061" builtinId="8" hidden="1"/>
    <cellStyle name="Hyperlink" xfId="3063" builtinId="8" hidden="1"/>
    <cellStyle name="Hyperlink" xfId="3065" builtinId="8" hidden="1"/>
    <cellStyle name="Hyperlink" xfId="3067" builtinId="8" hidden="1"/>
    <cellStyle name="Hyperlink" xfId="3069" builtinId="8" hidden="1"/>
    <cellStyle name="Hyperlink" xfId="3071" builtinId="8" hidden="1"/>
    <cellStyle name="Hyperlink" xfId="3073" builtinId="8" hidden="1"/>
    <cellStyle name="Hyperlink" xfId="3075" builtinId="8" hidden="1"/>
    <cellStyle name="Hyperlink" xfId="3077" builtinId="8" hidden="1"/>
    <cellStyle name="Hyperlink" xfId="3079" builtinId="8" hidden="1"/>
    <cellStyle name="Hyperlink" xfId="3081" builtinId="8" hidden="1"/>
    <cellStyle name="Hyperlink" xfId="3083" builtinId="8" hidden="1"/>
    <cellStyle name="Hyperlink" xfId="3085" builtinId="8" hidden="1"/>
    <cellStyle name="Hyperlink" xfId="3087" builtinId="8" hidden="1"/>
    <cellStyle name="Hyperlink" xfId="3089" builtinId="8" hidden="1"/>
    <cellStyle name="Hyperlink" xfId="3091" builtinId="8" hidden="1"/>
    <cellStyle name="Hyperlink" xfId="3093" builtinId="8" hidden="1"/>
    <cellStyle name="Hyperlink" xfId="3095" builtinId="8" hidden="1"/>
    <cellStyle name="Hyperlink" xfId="3097" builtinId="8" hidden="1"/>
    <cellStyle name="Hyperlink" xfId="3099" builtinId="8" hidden="1"/>
    <cellStyle name="Hyperlink" xfId="3101" builtinId="8" hidden="1"/>
    <cellStyle name="Hyperlink" xfId="3103" builtinId="8" hidden="1"/>
    <cellStyle name="Hyperlink" xfId="3105" builtinId="8" hidden="1"/>
    <cellStyle name="Hyperlink" xfId="3107" builtinId="8" hidden="1"/>
    <cellStyle name="Hyperlink" xfId="3109" builtinId="8" hidden="1"/>
    <cellStyle name="Hyperlink" xfId="3111" builtinId="8" hidden="1"/>
    <cellStyle name="Hyperlink" xfId="3113" builtinId="8" hidden="1"/>
    <cellStyle name="Hyperlink" xfId="3115" builtinId="8" hidden="1"/>
    <cellStyle name="Hyperlink" xfId="3117" builtinId="8" hidden="1"/>
    <cellStyle name="Hyperlink" xfId="3119" builtinId="8" hidden="1"/>
    <cellStyle name="Hyperlink" xfId="3121" builtinId="8" hidden="1"/>
    <cellStyle name="Hyperlink" xfId="3123" builtinId="8" hidden="1"/>
    <cellStyle name="Hyperlink" xfId="3125" builtinId="8" hidden="1"/>
    <cellStyle name="Hyperlink" xfId="3127" builtinId="8" hidden="1"/>
    <cellStyle name="Hyperlink" xfId="3129" builtinId="8" hidden="1"/>
    <cellStyle name="Hyperlink" xfId="3131" builtinId="8" hidden="1"/>
    <cellStyle name="Hyperlink" xfId="3133" builtinId="8" hidden="1"/>
    <cellStyle name="Hyperlink" xfId="3135" builtinId="8" hidden="1"/>
    <cellStyle name="Hyperlink" xfId="3137" builtinId="8" hidden="1"/>
    <cellStyle name="Hyperlink" xfId="3139" builtinId="8" hidden="1"/>
    <cellStyle name="Hyperlink" xfId="3141" builtinId="8" hidden="1"/>
    <cellStyle name="Hyperlink" xfId="3143" builtinId="8" hidden="1"/>
    <cellStyle name="Hyperlink" xfId="3145" builtinId="8" hidden="1"/>
    <cellStyle name="Hyperlink" xfId="3147" builtinId="8" hidden="1"/>
    <cellStyle name="Hyperlink" xfId="3149" builtinId="8" hidden="1"/>
    <cellStyle name="Hyperlink" xfId="3151" builtinId="8" hidden="1"/>
    <cellStyle name="Hyperlink" xfId="3153" builtinId="8" hidden="1"/>
    <cellStyle name="Hyperlink" xfId="3155" builtinId="8" hidden="1"/>
    <cellStyle name="Hyperlink" xfId="3157" builtinId="8" hidden="1"/>
    <cellStyle name="Hyperlink" xfId="3159" builtinId="8" hidden="1"/>
    <cellStyle name="Hyperlink" xfId="3161" builtinId="8" hidden="1"/>
    <cellStyle name="Hyperlink" xfId="3163" builtinId="8" hidden="1"/>
    <cellStyle name="Hyperlink" xfId="3165" builtinId="8" hidden="1"/>
    <cellStyle name="Hyperlink" xfId="3167" builtinId="8" hidden="1"/>
    <cellStyle name="Hyperlink" xfId="3169" builtinId="8" hidden="1"/>
    <cellStyle name="Hyperlink" xfId="3171" builtinId="8" hidden="1"/>
    <cellStyle name="Hyperlink" xfId="3173" builtinId="8" hidden="1"/>
    <cellStyle name="Hyperlink" xfId="3175" builtinId="8" hidden="1"/>
    <cellStyle name="Hyperlink" xfId="3177" builtinId="8" hidden="1"/>
    <cellStyle name="Hyperlink" xfId="3179" builtinId="8" hidden="1"/>
    <cellStyle name="Hyperlink" xfId="3181" builtinId="8" hidden="1"/>
    <cellStyle name="Hyperlink" xfId="3183" builtinId="8" hidden="1"/>
    <cellStyle name="Hyperlink" xfId="3185" builtinId="8" hidden="1"/>
    <cellStyle name="Hyperlink" xfId="3187" builtinId="8" hidden="1"/>
    <cellStyle name="Hyperlink" xfId="3189" builtinId="8" hidden="1"/>
    <cellStyle name="Hyperlink" xfId="3191" builtinId="8" hidden="1"/>
    <cellStyle name="Hyperlink" xfId="3193" builtinId="8" hidden="1"/>
    <cellStyle name="Hyperlink" xfId="3195" builtinId="8" hidden="1"/>
    <cellStyle name="Hyperlink" xfId="3197" builtinId="8" hidden="1"/>
    <cellStyle name="Hyperlink" xfId="3199" builtinId="8" hidden="1"/>
    <cellStyle name="Hyperlink" xfId="3201" builtinId="8" hidden="1"/>
    <cellStyle name="Hyperlink" xfId="3203" builtinId="8" hidden="1"/>
    <cellStyle name="Hyperlink" xfId="3205" builtinId="8" hidden="1"/>
    <cellStyle name="Hyperlink" xfId="3207" builtinId="8" hidden="1"/>
    <cellStyle name="Hyperlink" xfId="3209" builtinId="8" hidden="1"/>
    <cellStyle name="Hyperlink" xfId="3211" builtinId="8" hidden="1"/>
    <cellStyle name="Hyperlink" xfId="3213" builtinId="8" hidden="1"/>
    <cellStyle name="Hyperlink" xfId="3215" builtinId="8" hidden="1"/>
    <cellStyle name="Hyperlink" xfId="3217" builtinId="8" hidden="1"/>
    <cellStyle name="Hyperlink" xfId="3219" builtinId="8" hidden="1"/>
    <cellStyle name="Hyperlink" xfId="3221" builtinId="8" hidden="1"/>
    <cellStyle name="Hyperlink" xfId="3223" builtinId="8" hidden="1"/>
    <cellStyle name="Hyperlink" xfId="3225" builtinId="8" hidden="1"/>
    <cellStyle name="Hyperlink" xfId="3227" builtinId="8" hidden="1"/>
    <cellStyle name="Hyperlink" xfId="3229" builtinId="8" hidden="1"/>
    <cellStyle name="Hyperlink" xfId="3231" builtinId="8" hidden="1"/>
    <cellStyle name="Hyperlink" xfId="3233" builtinId="8" hidden="1"/>
    <cellStyle name="Hyperlink" xfId="3235" builtinId="8" hidden="1"/>
    <cellStyle name="Hyperlink" xfId="3237" builtinId="8" hidden="1"/>
    <cellStyle name="Hyperlink" xfId="3239" builtinId="8" hidden="1"/>
    <cellStyle name="Hyperlink" xfId="3241" builtinId="8" hidden="1"/>
    <cellStyle name="Hyperlink" xfId="3243" builtinId="8" hidden="1"/>
    <cellStyle name="Hyperlink" xfId="3245" builtinId="8" hidden="1"/>
    <cellStyle name="Hyperlink" xfId="3247" builtinId="8" hidden="1"/>
    <cellStyle name="Hyperlink" xfId="3249" builtinId="8" hidden="1"/>
    <cellStyle name="Hyperlink" xfId="3251" builtinId="8" hidden="1"/>
    <cellStyle name="Hyperlink" xfId="3253" builtinId="8" hidden="1"/>
    <cellStyle name="Hyperlink" xfId="3255" builtinId="8" hidden="1"/>
    <cellStyle name="Hyperlink" xfId="3257" builtinId="8" hidden="1"/>
    <cellStyle name="Hyperlink" xfId="3259" builtinId="8" hidden="1"/>
    <cellStyle name="Hyperlink" xfId="3261" builtinId="8" hidden="1"/>
    <cellStyle name="Hyperlink" xfId="3263" builtinId="8" hidden="1"/>
    <cellStyle name="Hyperlink" xfId="3265" builtinId="8" hidden="1"/>
    <cellStyle name="Hyperlink" xfId="3267" builtinId="8" hidden="1"/>
    <cellStyle name="Hyperlink" xfId="3269" builtinId="8" hidden="1"/>
    <cellStyle name="Hyperlink" xfId="3271" builtinId="8" hidden="1"/>
    <cellStyle name="Hyperlink" xfId="3273" builtinId="8" hidden="1"/>
    <cellStyle name="Hyperlink" xfId="3275" builtinId="8" hidden="1"/>
    <cellStyle name="Hyperlink" xfId="3277" builtinId="8" hidden="1"/>
    <cellStyle name="Hyperlink" xfId="3279" builtinId="8" hidden="1"/>
    <cellStyle name="Hyperlink" xfId="3281" builtinId="8" hidden="1"/>
    <cellStyle name="Hyperlink" xfId="3283" builtinId="8" hidden="1"/>
    <cellStyle name="Hyperlink" xfId="3285" builtinId="8" hidden="1"/>
    <cellStyle name="Hyperlink" xfId="3287" builtinId="8" hidden="1"/>
    <cellStyle name="Hyperlink" xfId="3289" builtinId="8" hidden="1"/>
    <cellStyle name="Hyperlink" xfId="3291" builtinId="8" hidden="1"/>
    <cellStyle name="Hyperlink" xfId="3293" builtinId="8" hidden="1"/>
    <cellStyle name="Hyperlink" xfId="3295" builtinId="8" hidden="1"/>
    <cellStyle name="Hyperlink" xfId="3297" builtinId="8" hidden="1"/>
    <cellStyle name="Hyperlink" xfId="3299" builtinId="8" hidden="1"/>
    <cellStyle name="Hyperlink" xfId="3301" builtinId="8" hidden="1"/>
    <cellStyle name="Hyperlink" xfId="3303" builtinId="8" hidden="1"/>
    <cellStyle name="Hyperlink" xfId="3305" builtinId="8" hidden="1"/>
    <cellStyle name="Hyperlink" xfId="3307" builtinId="8" hidden="1"/>
    <cellStyle name="Hyperlink" xfId="3309" builtinId="8" hidden="1"/>
    <cellStyle name="Hyperlink" xfId="3311" builtinId="8" hidden="1"/>
    <cellStyle name="Hyperlink" xfId="3313" builtinId="8" hidden="1"/>
    <cellStyle name="Hyperlink" xfId="3315" builtinId="8" hidden="1"/>
    <cellStyle name="Hyperlink" xfId="3317" builtinId="8" hidden="1"/>
    <cellStyle name="Hyperlink" xfId="3319" builtinId="8" hidden="1"/>
    <cellStyle name="Hyperlink" xfId="3321" builtinId="8" hidden="1"/>
    <cellStyle name="Hyperlink" xfId="3323" builtinId="8" hidden="1"/>
    <cellStyle name="Hyperlink" xfId="3325" builtinId="8" hidden="1"/>
    <cellStyle name="Hyperlink" xfId="3327" builtinId="8" hidden="1"/>
    <cellStyle name="Hyperlink" xfId="3329" builtinId="8" hidden="1"/>
    <cellStyle name="Hyperlink" xfId="3331" builtinId="8" hidden="1"/>
    <cellStyle name="Hyperlink" xfId="3333" builtinId="8" hidden="1"/>
    <cellStyle name="Hyperlink" xfId="3335" builtinId="8" hidden="1"/>
    <cellStyle name="Hyperlink" xfId="3337" builtinId="8" hidden="1"/>
    <cellStyle name="Hyperlink" xfId="3339" builtinId="8" hidden="1"/>
    <cellStyle name="Hyperlink" xfId="3341" builtinId="8" hidden="1"/>
    <cellStyle name="Hyperlink" xfId="3343" builtinId="8" hidden="1"/>
    <cellStyle name="Hyperlink" xfId="3345" builtinId="8" hidden="1"/>
    <cellStyle name="Hyperlink" xfId="3347" builtinId="8" hidden="1"/>
    <cellStyle name="Hyperlink" xfId="3349" builtinId="8" hidden="1"/>
    <cellStyle name="Hyperlink" xfId="3351" builtinId="8" hidden="1"/>
    <cellStyle name="Hyperlink" xfId="3353" builtinId="8" hidden="1"/>
    <cellStyle name="Hyperlink" xfId="3355" builtinId="8" hidden="1"/>
    <cellStyle name="Hyperlink" xfId="3357" builtinId="8" hidden="1"/>
    <cellStyle name="Hyperlink" xfId="3359" builtinId="8" hidden="1"/>
    <cellStyle name="Hyperlink" xfId="3361" builtinId="8" hidden="1"/>
    <cellStyle name="Hyperlink" xfId="3363" builtinId="8" hidden="1"/>
    <cellStyle name="Hyperlink" xfId="3365" builtinId="8" hidden="1"/>
    <cellStyle name="Hyperlink" xfId="3367" builtinId="8" hidden="1"/>
    <cellStyle name="Hyperlink" xfId="3369" builtinId="8" hidden="1"/>
    <cellStyle name="Hyperlink" xfId="3371" builtinId="8" hidden="1"/>
    <cellStyle name="Hyperlink" xfId="3373" builtinId="8" hidden="1"/>
    <cellStyle name="Hyperlink" xfId="3375" builtinId="8" hidden="1"/>
    <cellStyle name="Hyperlink" xfId="3377" builtinId="8" hidden="1"/>
    <cellStyle name="Hyperlink" xfId="3379" builtinId="8" hidden="1"/>
    <cellStyle name="Hyperlink" xfId="3381" builtinId="8" hidden="1"/>
    <cellStyle name="Hyperlink" xfId="3383" builtinId="8" hidden="1"/>
    <cellStyle name="Hyperlink" xfId="3385" builtinId="8" hidden="1"/>
    <cellStyle name="Hyperlink" xfId="3387" builtinId="8" hidden="1"/>
    <cellStyle name="Hyperlink" xfId="3389" builtinId="8" hidden="1"/>
    <cellStyle name="Hyperlink" xfId="3391" builtinId="8" hidden="1"/>
    <cellStyle name="Hyperlink" xfId="3393" builtinId="8" hidden="1"/>
    <cellStyle name="Hyperlink" xfId="3395" builtinId="8" hidden="1"/>
    <cellStyle name="Hyperlink" xfId="3397" builtinId="8" hidden="1"/>
    <cellStyle name="Hyperlink" xfId="3399" builtinId="8" hidden="1"/>
    <cellStyle name="Hyperlink" xfId="3401" builtinId="8" hidden="1"/>
    <cellStyle name="Hyperlink" xfId="3403" builtinId="8" hidden="1"/>
    <cellStyle name="Hyperlink" xfId="3405" builtinId="8" hidden="1"/>
    <cellStyle name="Hyperlink" xfId="3407" builtinId="8" hidden="1"/>
    <cellStyle name="Hyperlink" xfId="3409" builtinId="8" hidden="1"/>
    <cellStyle name="Hyperlink" xfId="3411" builtinId="8" hidden="1"/>
    <cellStyle name="Hyperlink" xfId="3413" builtinId="8" hidden="1"/>
    <cellStyle name="Hyperlink" xfId="3415" builtinId="8" hidden="1"/>
    <cellStyle name="Hyperlink" xfId="3417" builtinId="8" hidden="1"/>
    <cellStyle name="Hyperlink" xfId="3419" builtinId="8" hidden="1"/>
    <cellStyle name="Hyperlink" xfId="3421" builtinId="8" hidden="1"/>
    <cellStyle name="Hyperlink" xfId="3423" builtinId="8" hidden="1"/>
    <cellStyle name="Hyperlink" xfId="3425" builtinId="8" hidden="1"/>
    <cellStyle name="Hyperlink" xfId="3427" builtinId="8" hidden="1"/>
    <cellStyle name="Hyperlink" xfId="3429" builtinId="8" hidden="1"/>
    <cellStyle name="Hyperlink" xfId="3431" builtinId="8" hidden="1"/>
    <cellStyle name="Hyperlink" xfId="3433" builtinId="8" hidden="1"/>
    <cellStyle name="Hyperlink" xfId="3435" builtinId="8" hidden="1"/>
    <cellStyle name="Hyperlink" xfId="3437" builtinId="8" hidden="1"/>
    <cellStyle name="Hyperlink" xfId="3439" builtinId="8" hidden="1"/>
    <cellStyle name="Hyperlink" xfId="3441" builtinId="8" hidden="1"/>
    <cellStyle name="Hyperlink" xfId="3443" builtinId="8" hidden="1"/>
    <cellStyle name="Hyperlink" xfId="3445" builtinId="8" hidden="1"/>
    <cellStyle name="Hyperlink" xfId="3447" builtinId="8" hidden="1"/>
    <cellStyle name="Hyperlink" xfId="3449" builtinId="8" hidden="1"/>
    <cellStyle name="Hyperlink" xfId="3451" builtinId="8" hidden="1"/>
    <cellStyle name="Hyperlink" xfId="3453" builtinId="8" hidden="1"/>
    <cellStyle name="Hyperlink" xfId="3455" builtinId="8" hidden="1"/>
    <cellStyle name="Hyperlink" xfId="3457" builtinId="8" hidden="1"/>
    <cellStyle name="Hyperlink" xfId="3459" builtinId="8" hidden="1"/>
    <cellStyle name="Hyperlink" xfId="3461" builtinId="8" hidden="1"/>
    <cellStyle name="Hyperlink" xfId="3463" builtinId="8" hidden="1"/>
    <cellStyle name="Hyperlink" xfId="3465" builtinId="8" hidden="1"/>
    <cellStyle name="Hyperlink" xfId="3467" builtinId="8" hidden="1"/>
    <cellStyle name="Hyperlink" xfId="3469" builtinId="8" hidden="1"/>
    <cellStyle name="Hyperlink" xfId="3471" builtinId="8" hidden="1"/>
    <cellStyle name="Hyperlink" xfId="3473" builtinId="8" hidden="1"/>
    <cellStyle name="Hyperlink" xfId="3475" builtinId="8" hidden="1"/>
    <cellStyle name="Hyperlink" xfId="3477" builtinId="8" hidden="1"/>
    <cellStyle name="Hyperlink" xfId="3479" builtinId="8" hidden="1"/>
    <cellStyle name="Hyperlink" xfId="3481" builtinId="8" hidden="1"/>
    <cellStyle name="Hyperlink" xfId="3483" builtinId="8" hidden="1"/>
    <cellStyle name="Hyperlink" xfId="3485" builtinId="8" hidden="1"/>
    <cellStyle name="Hyperlink" xfId="3487" builtinId="8" hidden="1"/>
    <cellStyle name="Hyperlink" xfId="3489" builtinId="8" hidden="1"/>
    <cellStyle name="Hyperlink" xfId="3491" builtinId="8" hidden="1"/>
    <cellStyle name="Hyperlink" xfId="3493" builtinId="8" hidden="1"/>
    <cellStyle name="Hyperlink" xfId="3495" builtinId="8" hidden="1"/>
    <cellStyle name="Hyperlink" xfId="3497" builtinId="8" hidden="1"/>
    <cellStyle name="Hyperlink" xfId="3499" builtinId="8" hidden="1"/>
    <cellStyle name="Hyperlink" xfId="3501" builtinId="8" hidden="1"/>
    <cellStyle name="Hyperlink" xfId="3503" builtinId="8" hidden="1"/>
    <cellStyle name="Hyperlink" xfId="3505" builtinId="8" hidden="1"/>
    <cellStyle name="Hyperlink" xfId="3507" builtinId="8" hidden="1"/>
    <cellStyle name="Hyperlink" xfId="3509" builtinId="8" hidden="1"/>
    <cellStyle name="Hyperlink" xfId="3511" builtinId="8" hidden="1"/>
    <cellStyle name="Hyperlink" xfId="3513" builtinId="8" hidden="1"/>
    <cellStyle name="Hyperlink" xfId="3515" builtinId="8" hidden="1"/>
    <cellStyle name="Hyperlink" xfId="3517" builtinId="8" hidden="1"/>
    <cellStyle name="Hyperlink" xfId="3519" builtinId="8" hidden="1"/>
    <cellStyle name="Hyperlink" xfId="3521" builtinId="8" hidden="1"/>
    <cellStyle name="Hyperlink" xfId="3523" builtinId="8" hidden="1"/>
    <cellStyle name="Hyperlink" xfId="3525" builtinId="8" hidden="1"/>
    <cellStyle name="Hyperlink" xfId="3527" builtinId="8" hidden="1"/>
    <cellStyle name="Hyperlink" xfId="3529" builtinId="8" hidden="1"/>
    <cellStyle name="Hyperlink" xfId="3531" builtinId="8" hidden="1"/>
    <cellStyle name="Hyperlink" xfId="3533" builtinId="8" hidden="1"/>
    <cellStyle name="Hyperlink" xfId="3535" builtinId="8" hidden="1"/>
    <cellStyle name="Hyperlink" xfId="3537" builtinId="8" hidden="1"/>
    <cellStyle name="Hyperlink" xfId="3539" builtinId="8" hidden="1"/>
    <cellStyle name="Hyperlink" xfId="3541" builtinId="8" hidden="1"/>
    <cellStyle name="Hyperlink" xfId="3543" builtinId="8" hidden="1"/>
    <cellStyle name="Hyperlink" xfId="3545" builtinId="8" hidden="1"/>
    <cellStyle name="Hyperlink" xfId="3547" builtinId="8" hidden="1"/>
    <cellStyle name="Hyperlink" xfId="3549" builtinId="8" hidden="1"/>
    <cellStyle name="Hyperlink" xfId="3551" builtinId="8" hidden="1"/>
    <cellStyle name="Hyperlink" xfId="3553" builtinId="8" hidden="1"/>
    <cellStyle name="Hyperlink" xfId="3555" builtinId="8" hidden="1"/>
    <cellStyle name="Hyperlink" xfId="3557" builtinId="8" hidden="1"/>
    <cellStyle name="Hyperlink" xfId="3559" builtinId="8" hidden="1"/>
    <cellStyle name="Hyperlink" xfId="3561" builtinId="8" hidden="1"/>
    <cellStyle name="Hyperlink" xfId="3563" builtinId="8" hidden="1"/>
    <cellStyle name="Hyperlink" xfId="3565" builtinId="8" hidden="1"/>
    <cellStyle name="Hyperlink" xfId="3567" builtinId="8" hidden="1"/>
    <cellStyle name="Hyperlink" xfId="3569" builtinId="8" hidden="1"/>
    <cellStyle name="Hyperlink" xfId="3571" builtinId="8" hidden="1"/>
    <cellStyle name="Hyperlink" xfId="3573" builtinId="8" hidden="1"/>
    <cellStyle name="Hyperlink" xfId="3575" builtinId="8" hidden="1"/>
    <cellStyle name="Hyperlink" xfId="3577" builtinId="8" hidden="1"/>
    <cellStyle name="Hyperlink" xfId="3579" builtinId="8" hidden="1"/>
    <cellStyle name="Hyperlink" xfId="3581" builtinId="8" hidden="1"/>
    <cellStyle name="Hyperlink" xfId="3583" builtinId="8" hidden="1"/>
    <cellStyle name="Hyperlink" xfId="3585" builtinId="8" hidden="1"/>
    <cellStyle name="Hyperlink" xfId="3587" builtinId="8" hidden="1"/>
    <cellStyle name="Hyperlink" xfId="3589" builtinId="8" hidden="1"/>
    <cellStyle name="Hyperlink" xfId="3591" builtinId="8" hidden="1"/>
    <cellStyle name="Hyperlink" xfId="3593" builtinId="8" hidden="1"/>
    <cellStyle name="Hyperlink" xfId="3595" builtinId="8" hidden="1"/>
    <cellStyle name="Hyperlink" xfId="3597" builtinId="8" hidden="1"/>
    <cellStyle name="Hyperlink" xfId="3599" builtinId="8" hidden="1"/>
    <cellStyle name="Hyperlink" xfId="3601" builtinId="8" hidden="1"/>
    <cellStyle name="Hyperlink" xfId="3603" builtinId="8" hidden="1"/>
    <cellStyle name="Hyperlink" xfId="3605" builtinId="8" hidden="1"/>
    <cellStyle name="Hyperlink" xfId="3607" builtinId="8" hidden="1"/>
    <cellStyle name="Hyperlink" xfId="3609" builtinId="8" hidden="1"/>
    <cellStyle name="Hyperlink" xfId="3611" builtinId="8" hidden="1"/>
    <cellStyle name="Hyperlink" xfId="3613" builtinId="8" hidden="1"/>
    <cellStyle name="Hyperlink" xfId="3615" builtinId="8" hidden="1"/>
    <cellStyle name="Hyperlink" xfId="3617" builtinId="8" hidden="1"/>
    <cellStyle name="Hyperlink" xfId="3619" builtinId="8" hidden="1"/>
    <cellStyle name="Hyperlink" xfId="3621" builtinId="8" hidden="1"/>
    <cellStyle name="Hyperlink" xfId="3623" builtinId="8" hidden="1"/>
    <cellStyle name="Hyperlink" xfId="3625" builtinId="8" hidden="1"/>
    <cellStyle name="Hyperlink" xfId="3627" builtinId="8" hidden="1"/>
    <cellStyle name="Hyperlink" xfId="3629" builtinId="8" hidden="1"/>
    <cellStyle name="Hyperlink" xfId="3631" builtinId="8" hidden="1"/>
    <cellStyle name="Hyperlink" xfId="3633" builtinId="8" hidden="1"/>
    <cellStyle name="Hyperlink" xfId="3635" builtinId="8" hidden="1"/>
    <cellStyle name="Hyperlink" xfId="3637" builtinId="8" hidden="1"/>
    <cellStyle name="Hyperlink" xfId="3639" builtinId="8" hidden="1"/>
    <cellStyle name="Hyperlink" xfId="3641" builtinId="8" hidden="1"/>
    <cellStyle name="Hyperlink" xfId="3643" builtinId="8" hidden="1"/>
    <cellStyle name="Hyperlink" xfId="3645" builtinId="8" hidden="1"/>
    <cellStyle name="Hyperlink" xfId="3647" builtinId="8" hidden="1"/>
    <cellStyle name="Hyperlink" xfId="3649" builtinId="8" hidden="1"/>
    <cellStyle name="Hyperlink" xfId="3651" builtinId="8" hidden="1"/>
    <cellStyle name="Hyperlink" xfId="3653" builtinId="8" hidden="1"/>
    <cellStyle name="Hyperlink" xfId="3655" builtinId="8" hidden="1"/>
    <cellStyle name="Hyperlink" xfId="3657" builtinId="8" hidden="1"/>
    <cellStyle name="Hyperlink" xfId="3659" builtinId="8" hidden="1"/>
    <cellStyle name="Hyperlink" xfId="3661" builtinId="8" hidden="1"/>
    <cellStyle name="Hyperlink" xfId="3663" builtinId="8" hidden="1"/>
    <cellStyle name="Hyperlink" xfId="3665" builtinId="8" hidden="1"/>
    <cellStyle name="Hyperlink" xfId="3667" builtinId="8" hidden="1"/>
    <cellStyle name="Hyperlink" xfId="3669" builtinId="8" hidden="1"/>
    <cellStyle name="Hyperlink" xfId="3671" builtinId="8" hidden="1"/>
    <cellStyle name="Hyperlink" xfId="3673" builtinId="8" hidden="1"/>
    <cellStyle name="Hyperlink" xfId="3675" builtinId="8" hidden="1"/>
    <cellStyle name="Hyperlink" xfId="3677" builtinId="8" hidden="1"/>
    <cellStyle name="Hyperlink" xfId="3679" builtinId="8" hidden="1"/>
    <cellStyle name="Hyperlink" xfId="3681" builtinId="8" hidden="1"/>
    <cellStyle name="Hyperlink" xfId="3683" builtinId="8" hidden="1"/>
    <cellStyle name="Hyperlink" xfId="3685" builtinId="8" hidden="1"/>
    <cellStyle name="Hyperlink" xfId="3687" builtinId="8" hidden="1"/>
    <cellStyle name="Hyperlink" xfId="3689" builtinId="8" hidden="1"/>
    <cellStyle name="Hyperlink" xfId="3691" builtinId="8" hidden="1"/>
    <cellStyle name="Hyperlink" xfId="3693" builtinId="8" hidden="1"/>
    <cellStyle name="Hyperlink" xfId="3695" builtinId="8" hidden="1"/>
    <cellStyle name="Hyperlink" xfId="3697" builtinId="8" hidden="1"/>
    <cellStyle name="Hyperlink" xfId="3699" builtinId="8" hidden="1"/>
    <cellStyle name="Hyperlink" xfId="3701" builtinId="8" hidden="1"/>
    <cellStyle name="Hyperlink" xfId="3703" builtinId="8" hidden="1"/>
    <cellStyle name="Hyperlink" xfId="3705" builtinId="8" hidden="1"/>
    <cellStyle name="Hyperlink" xfId="3707" builtinId="8" hidden="1"/>
    <cellStyle name="Hyperlink" xfId="3709" builtinId="8" hidden="1"/>
    <cellStyle name="Hyperlink" xfId="3711" builtinId="8" hidden="1"/>
    <cellStyle name="Hyperlink" xfId="3713" builtinId="8" hidden="1"/>
    <cellStyle name="Hyperlink" xfId="3715" builtinId="8" hidden="1"/>
    <cellStyle name="Hyperlink" xfId="3717" builtinId="8" hidden="1"/>
    <cellStyle name="Hyperlink" xfId="3719" builtinId="8" hidden="1"/>
    <cellStyle name="Hyperlink" xfId="3721" builtinId="8" hidden="1"/>
    <cellStyle name="Hyperlink" xfId="3723" builtinId="8" hidden="1"/>
    <cellStyle name="Hyperlink" xfId="3725" builtinId="8" hidden="1"/>
    <cellStyle name="Hyperlink" xfId="3727" builtinId="8" hidden="1"/>
    <cellStyle name="Hyperlink" xfId="3729" builtinId="8" hidden="1"/>
    <cellStyle name="Hyperlink" xfId="3731" builtinId="8" hidden="1"/>
    <cellStyle name="Hyperlink" xfId="3733" builtinId="8" hidden="1"/>
    <cellStyle name="Hyperlink" xfId="3735" builtinId="8" hidden="1"/>
    <cellStyle name="Hyperlink" xfId="3737" builtinId="8" hidden="1"/>
    <cellStyle name="Hyperlink" xfId="3739" builtinId="8" hidden="1"/>
    <cellStyle name="Hyperlink" xfId="3741" builtinId="8" hidden="1"/>
    <cellStyle name="Hyperlink" xfId="3743" builtinId="8" hidden="1"/>
    <cellStyle name="Hyperlink" xfId="3745" builtinId="8" hidden="1"/>
    <cellStyle name="Hyperlink" xfId="3747" builtinId="8" hidden="1"/>
    <cellStyle name="Hyperlink" xfId="3749" builtinId="8" hidden="1"/>
    <cellStyle name="Hyperlink" xfId="3751" builtinId="8" hidden="1"/>
    <cellStyle name="Hyperlink" xfId="3753" builtinId="8" hidden="1"/>
    <cellStyle name="Hyperlink" xfId="3755" builtinId="8" hidden="1"/>
    <cellStyle name="Hyperlink" xfId="3757" builtinId="8" hidden="1"/>
    <cellStyle name="Hyperlink" xfId="3759" builtinId="8" hidden="1"/>
    <cellStyle name="Hyperlink" xfId="3761" builtinId="8" hidden="1"/>
    <cellStyle name="Hyperlink" xfId="3763" builtinId="8" hidden="1"/>
    <cellStyle name="Hyperlink" xfId="3765" builtinId="8" hidden="1"/>
    <cellStyle name="Hyperlink" xfId="3767" builtinId="8" hidden="1"/>
    <cellStyle name="Hyperlink" xfId="3769" builtinId="8" hidden="1"/>
    <cellStyle name="Hyperlink" xfId="3771" builtinId="8" hidden="1"/>
    <cellStyle name="Hyperlink" xfId="3773" builtinId="8" hidden="1"/>
    <cellStyle name="Hyperlink" xfId="3775" builtinId="8" hidden="1"/>
    <cellStyle name="Hyperlink" xfId="3777" builtinId="8" hidden="1"/>
    <cellStyle name="Hyperlink" xfId="3779" builtinId="8" hidden="1"/>
    <cellStyle name="Hyperlink" xfId="3781" builtinId="8" hidden="1"/>
    <cellStyle name="Hyperlink" xfId="3783" builtinId="8" hidden="1"/>
    <cellStyle name="Hyperlink" xfId="3785" builtinId="8" hidden="1"/>
    <cellStyle name="Hyperlink" xfId="3787" builtinId="8" hidden="1"/>
    <cellStyle name="Hyperlink" xfId="3789" builtinId="8" hidden="1"/>
    <cellStyle name="Hyperlink" xfId="3791" builtinId="8" hidden="1"/>
    <cellStyle name="Hyperlink" xfId="3793" builtinId="8" hidden="1"/>
    <cellStyle name="Hyperlink" xfId="3795" builtinId="8" hidden="1"/>
    <cellStyle name="Hyperlink" xfId="3797" builtinId="8" hidden="1"/>
    <cellStyle name="Hyperlink" xfId="3799" builtinId="8" hidden="1"/>
    <cellStyle name="Hyperlink" xfId="3801" builtinId="8" hidden="1"/>
    <cellStyle name="Hyperlink" xfId="3803" builtinId="8" hidden="1"/>
    <cellStyle name="Hyperlink" xfId="3805" builtinId="8" hidden="1"/>
    <cellStyle name="Hyperlink" xfId="3807" builtinId="8" hidden="1"/>
    <cellStyle name="Hyperlink" xfId="3809" builtinId="8" hidden="1"/>
    <cellStyle name="Hyperlink" xfId="3811" builtinId="8" hidden="1"/>
    <cellStyle name="Hyperlink" xfId="3813" builtinId="8" hidden="1"/>
    <cellStyle name="Hyperlink" xfId="3815" builtinId="8" hidden="1"/>
    <cellStyle name="Hyperlink" xfId="3817" builtinId="8" hidden="1"/>
    <cellStyle name="Hyperlink" xfId="3819" builtinId="8" hidden="1"/>
    <cellStyle name="Hyperlink" xfId="3821" builtinId="8" hidden="1"/>
    <cellStyle name="Hyperlink" xfId="3823" builtinId="8" hidden="1"/>
    <cellStyle name="Hyperlink" xfId="3825" builtinId="8" hidden="1"/>
    <cellStyle name="Hyperlink" xfId="3827" builtinId="8" hidden="1"/>
    <cellStyle name="Hyperlink" xfId="3829" builtinId="8" hidden="1"/>
    <cellStyle name="Hyperlink" xfId="3831" builtinId="8" hidden="1"/>
    <cellStyle name="Hyperlink" xfId="3833" builtinId="8" hidden="1"/>
    <cellStyle name="Hyperlink" xfId="3835" builtinId="8" hidden="1"/>
    <cellStyle name="Hyperlink" xfId="3837" builtinId="8" hidden="1"/>
    <cellStyle name="Hyperlink" xfId="3839" builtinId="8" hidden="1"/>
    <cellStyle name="Hyperlink" xfId="3841" builtinId="8" hidden="1"/>
    <cellStyle name="Hyperlink" xfId="3843" builtinId="8" hidden="1"/>
    <cellStyle name="Hyperlink" xfId="3845" builtinId="8" hidden="1"/>
    <cellStyle name="Hyperlink" xfId="3847" builtinId="8" hidden="1"/>
    <cellStyle name="Hyperlink" xfId="3849" builtinId="8" hidden="1"/>
    <cellStyle name="Hyperlink" xfId="3851" builtinId="8" hidden="1"/>
    <cellStyle name="Hyperlink" xfId="3853" builtinId="8" hidden="1"/>
    <cellStyle name="Hyperlink" xfId="3855" builtinId="8" hidden="1"/>
    <cellStyle name="Hyperlink" xfId="3857" builtinId="8" hidden="1"/>
    <cellStyle name="Hyperlink" xfId="3859" builtinId="8" hidden="1"/>
    <cellStyle name="Hyperlink" xfId="3861" builtinId="8" hidden="1"/>
    <cellStyle name="Hyperlink" xfId="3863" builtinId="8" hidden="1"/>
    <cellStyle name="Hyperlink" xfId="3865" builtinId="8" hidden="1"/>
    <cellStyle name="Hyperlink" xfId="3867" builtinId="8" hidden="1"/>
    <cellStyle name="Hyperlink" xfId="3869" builtinId="8" hidden="1"/>
    <cellStyle name="Hyperlink" xfId="3871" builtinId="8" hidden="1"/>
    <cellStyle name="Hyperlink" xfId="3873" builtinId="8" hidden="1"/>
    <cellStyle name="Hyperlink" xfId="3875" builtinId="8" hidden="1"/>
    <cellStyle name="Hyperlink" xfId="3877" builtinId="8" hidden="1"/>
    <cellStyle name="Hyperlink" xfId="3879" builtinId="8" hidden="1"/>
    <cellStyle name="Hyperlink" xfId="3881" builtinId="8" hidden="1"/>
    <cellStyle name="Hyperlink" xfId="3883" builtinId="8" hidden="1"/>
    <cellStyle name="Hyperlink" xfId="3885" builtinId="8" hidden="1"/>
    <cellStyle name="Hyperlink" xfId="3887" builtinId="8" hidden="1"/>
    <cellStyle name="Hyperlink" xfId="3889" builtinId="8" hidden="1"/>
    <cellStyle name="Hyperlink" xfId="3891" builtinId="8" hidden="1"/>
    <cellStyle name="Hyperlink" xfId="3893" builtinId="8" hidden="1"/>
    <cellStyle name="Hyperlink" xfId="3895" builtinId="8" hidden="1"/>
    <cellStyle name="Hyperlink" xfId="3897" builtinId="8" hidden="1"/>
    <cellStyle name="Hyperlink" xfId="3899" builtinId="8" hidden="1"/>
    <cellStyle name="Hyperlink" xfId="3901" builtinId="8" hidden="1"/>
    <cellStyle name="Hyperlink" xfId="3903" builtinId="8" hidden="1"/>
    <cellStyle name="Hyperlink" xfId="3905" builtinId="8" hidden="1"/>
    <cellStyle name="Hyperlink" xfId="3907" builtinId="8" hidden="1"/>
    <cellStyle name="Hyperlink" xfId="3909" builtinId="8" hidden="1"/>
    <cellStyle name="Hyperlink" xfId="3911" builtinId="8" hidden="1"/>
    <cellStyle name="Hyperlink" xfId="3913" builtinId="8" hidden="1"/>
    <cellStyle name="Hyperlink" xfId="3915" builtinId="8" hidden="1"/>
    <cellStyle name="Hyperlink" xfId="3917" builtinId="8" hidden="1"/>
    <cellStyle name="Hyperlink" xfId="3919" builtinId="8" hidden="1"/>
    <cellStyle name="Hyperlink" xfId="3921" builtinId="8" hidden="1"/>
    <cellStyle name="Hyperlink" xfId="3923" builtinId="8" hidden="1"/>
    <cellStyle name="Hyperlink" xfId="3925" builtinId="8" hidden="1"/>
    <cellStyle name="Hyperlink" xfId="3927" builtinId="8" hidden="1"/>
    <cellStyle name="Hyperlink" xfId="3929" builtinId="8" hidden="1"/>
    <cellStyle name="Hyperlink" xfId="3931" builtinId="8" hidden="1"/>
    <cellStyle name="Hyperlink" xfId="3933" builtinId="8" hidden="1"/>
    <cellStyle name="Hyperlink" xfId="3935" builtinId="8" hidden="1"/>
    <cellStyle name="Hyperlink" xfId="3937" builtinId="8" hidden="1"/>
    <cellStyle name="Hyperlink" xfId="3939" builtinId="8" hidden="1"/>
    <cellStyle name="Hyperlink" xfId="3941" builtinId="8" hidden="1"/>
    <cellStyle name="Hyperlink" xfId="3943" builtinId="8" hidden="1"/>
    <cellStyle name="Hyperlink" xfId="3945" builtinId="8" hidden="1"/>
    <cellStyle name="Hyperlink" xfId="3947" builtinId="8" hidden="1"/>
    <cellStyle name="Hyperlink" xfId="3949" builtinId="8" hidden="1"/>
    <cellStyle name="Hyperlink" xfId="3951" builtinId="8" hidden="1"/>
    <cellStyle name="Hyperlink" xfId="3953" builtinId="8" hidden="1"/>
    <cellStyle name="Hyperlink" xfId="3955" builtinId="8" hidden="1"/>
    <cellStyle name="Hyperlink" xfId="3957" builtinId="8" hidden="1"/>
    <cellStyle name="Hyperlink" xfId="3959" builtinId="8" hidden="1"/>
    <cellStyle name="Hyperlink" xfId="3961" builtinId="8" hidden="1"/>
    <cellStyle name="Hyperlink" xfId="3963" builtinId="8" hidden="1"/>
    <cellStyle name="Hyperlink" xfId="3965" builtinId="8" hidden="1"/>
    <cellStyle name="Hyperlink" xfId="3967" builtinId="8" hidden="1"/>
    <cellStyle name="Hyperlink" xfId="3969" builtinId="8" hidden="1"/>
    <cellStyle name="Hyperlink" xfId="3971" builtinId="8" hidden="1"/>
    <cellStyle name="Hyperlink" xfId="3973" builtinId="8" hidden="1"/>
    <cellStyle name="Hyperlink" xfId="3975" builtinId="8" hidden="1"/>
    <cellStyle name="Hyperlink" xfId="3977" builtinId="8" hidden="1"/>
    <cellStyle name="Hyperlink" xfId="3979" builtinId="8" hidden="1"/>
    <cellStyle name="Hyperlink" xfId="3981" builtinId="8" hidden="1"/>
    <cellStyle name="Hyperlink" xfId="3983" builtinId="8" hidden="1"/>
    <cellStyle name="Hyperlink" xfId="3985" builtinId="8" hidden="1"/>
    <cellStyle name="Hyperlink" xfId="3987" builtinId="8" hidden="1"/>
    <cellStyle name="Hyperlink" xfId="3989" builtinId="8" hidden="1"/>
    <cellStyle name="Hyperlink" xfId="3991" builtinId="8" hidden="1"/>
    <cellStyle name="Hyperlink" xfId="3993" builtinId="8" hidden="1"/>
    <cellStyle name="Hyperlink" xfId="3995" builtinId="8" hidden="1"/>
    <cellStyle name="Hyperlink" xfId="3997" builtinId="8" hidden="1"/>
    <cellStyle name="Hyperlink" xfId="3999" builtinId="8" hidden="1"/>
    <cellStyle name="Hyperlink" xfId="4001" builtinId="8" hidden="1"/>
    <cellStyle name="Hyperlink" xfId="4003" builtinId="8" hidden="1"/>
    <cellStyle name="Hyperlink" xfId="4005" builtinId="8" hidden="1"/>
    <cellStyle name="Hyperlink" xfId="4007" builtinId="8" hidden="1"/>
    <cellStyle name="Hyperlink" xfId="4009" builtinId="8" hidden="1"/>
    <cellStyle name="Hyperlink" xfId="4011" builtinId="8" hidden="1"/>
    <cellStyle name="Hyperlink" xfId="4013" builtinId="8" hidden="1"/>
    <cellStyle name="Hyperlink" xfId="4015" builtinId="8" hidden="1"/>
    <cellStyle name="Hyperlink" xfId="4017" builtinId="8" hidden="1"/>
    <cellStyle name="Hyperlink" xfId="4019" builtinId="8" hidden="1"/>
    <cellStyle name="Hyperlink" xfId="4021" builtinId="8" hidden="1"/>
    <cellStyle name="Hyperlink" xfId="4023" builtinId="8" hidden="1"/>
    <cellStyle name="Hyperlink" xfId="4025" builtinId="8" hidden="1"/>
    <cellStyle name="Hyperlink" xfId="4027" builtinId="8" hidden="1"/>
    <cellStyle name="Hyperlink" xfId="4029" builtinId="8" hidden="1"/>
    <cellStyle name="Hyperlink" xfId="4031" builtinId="8" hidden="1"/>
    <cellStyle name="Hyperlink" xfId="4033" builtinId="8" hidden="1"/>
    <cellStyle name="Hyperlink" xfId="4035" builtinId="8" hidden="1"/>
    <cellStyle name="Hyperlink" xfId="4037" builtinId="8" hidden="1"/>
    <cellStyle name="Hyperlink" xfId="4039" builtinId="8" hidden="1"/>
    <cellStyle name="Hyperlink" xfId="4041" builtinId="8" hidden="1"/>
    <cellStyle name="Hyperlink" xfId="4043" builtinId="8" hidden="1"/>
    <cellStyle name="Hyperlink" xfId="4045" builtinId="8" hidden="1"/>
    <cellStyle name="Hyperlink" xfId="4047" builtinId="8" hidden="1"/>
    <cellStyle name="Hyperlink" xfId="4049" builtinId="8" hidden="1"/>
    <cellStyle name="Hyperlink" xfId="4051" builtinId="8" hidden="1"/>
    <cellStyle name="Hyperlink" xfId="4053" builtinId="8" hidden="1"/>
    <cellStyle name="Hyperlink" xfId="4055" builtinId="8" hidden="1"/>
    <cellStyle name="Hyperlink" xfId="4057" builtinId="8" hidden="1"/>
    <cellStyle name="Hyperlink" xfId="4059" builtinId="8" hidden="1"/>
    <cellStyle name="Hyperlink" xfId="4061" builtinId="8" hidden="1"/>
    <cellStyle name="Hyperlink" xfId="4063" builtinId="8" hidden="1"/>
    <cellStyle name="Hyperlink" xfId="4065" builtinId="8" hidden="1"/>
    <cellStyle name="Hyperlink" xfId="4067" builtinId="8" hidden="1"/>
    <cellStyle name="Hyperlink" xfId="4069" builtinId="8" hidden="1"/>
    <cellStyle name="Hyperlink" xfId="4071" builtinId="8" hidden="1"/>
    <cellStyle name="Hyperlink" xfId="4073" builtinId="8" hidden="1"/>
    <cellStyle name="Hyperlink" xfId="4075" builtinId="8" hidden="1"/>
    <cellStyle name="Hyperlink" xfId="4077" builtinId="8" hidden="1"/>
    <cellStyle name="Hyperlink" xfId="4079" builtinId="8" hidden="1"/>
    <cellStyle name="Hyperlink" xfId="4081" builtinId="8" hidden="1"/>
    <cellStyle name="Hyperlink" xfId="4083" builtinId="8" hidden="1"/>
    <cellStyle name="Hyperlink" xfId="4085" builtinId="8" hidden="1"/>
    <cellStyle name="Hyperlink" xfId="4087" builtinId="8" hidden="1"/>
    <cellStyle name="Hyperlink" xfId="4089" builtinId="8" hidden="1"/>
    <cellStyle name="Hyperlink" xfId="4091" builtinId="8" hidden="1"/>
    <cellStyle name="Hyperlink" xfId="4093" builtinId="8" hidden="1"/>
    <cellStyle name="Hyperlink" xfId="4095" builtinId="8" hidden="1"/>
    <cellStyle name="Hyperlink" xfId="4097" builtinId="8" hidden="1"/>
    <cellStyle name="Hyperlink" xfId="4099" builtinId="8" hidden="1"/>
    <cellStyle name="Hyperlink" xfId="4101" builtinId="8" hidden="1"/>
    <cellStyle name="Hyperlink" xfId="4103" builtinId="8" hidden="1"/>
    <cellStyle name="Hyperlink" xfId="4105" builtinId="8" hidden="1"/>
    <cellStyle name="Hyperlink" xfId="4107" builtinId="8" hidden="1"/>
    <cellStyle name="Hyperlink" xfId="4109" builtinId="8" hidden="1"/>
    <cellStyle name="Hyperlink" xfId="4111" builtinId="8" hidden="1"/>
    <cellStyle name="Hyperlink" xfId="4113" builtinId="8" hidden="1"/>
    <cellStyle name="Hyperlink" xfId="4115" builtinId="8" hidden="1"/>
    <cellStyle name="Hyperlink" xfId="4117" builtinId="8" hidden="1"/>
    <cellStyle name="Hyperlink" xfId="4119" builtinId="8" hidden="1"/>
    <cellStyle name="Hyperlink" xfId="4121" builtinId="8" hidden="1"/>
    <cellStyle name="Hyperlink" xfId="4123" builtinId="8" hidden="1"/>
    <cellStyle name="Hyperlink" xfId="4125" builtinId="8" hidden="1"/>
    <cellStyle name="Hyperlink" xfId="4127" builtinId="8" hidden="1"/>
    <cellStyle name="Hyperlink" xfId="4129" builtinId="8" hidden="1"/>
    <cellStyle name="Hyperlink" xfId="4131" builtinId="8" hidden="1"/>
    <cellStyle name="Hyperlink" xfId="4133" builtinId="8" hidden="1"/>
    <cellStyle name="Hyperlink" xfId="4135" builtinId="8" hidden="1"/>
    <cellStyle name="Hyperlink" xfId="4137" builtinId="8" hidden="1"/>
    <cellStyle name="Hyperlink" xfId="4139" builtinId="8" hidden="1"/>
    <cellStyle name="Hyperlink" xfId="4141" builtinId="8" hidden="1"/>
    <cellStyle name="Hyperlink" xfId="4143" builtinId="8" hidden="1"/>
    <cellStyle name="Hyperlink" xfId="4145" builtinId="8" hidden="1"/>
    <cellStyle name="Hyperlink" xfId="4147" builtinId="8" hidden="1"/>
    <cellStyle name="Hyperlink" xfId="4149" builtinId="8" hidden="1"/>
    <cellStyle name="Hyperlink" xfId="4151" builtinId="8" hidden="1"/>
    <cellStyle name="Hyperlink" xfId="4153" builtinId="8" hidden="1"/>
    <cellStyle name="Hyperlink" xfId="4155" builtinId="8" hidden="1"/>
    <cellStyle name="Hyperlink" xfId="4157" builtinId="8" hidden="1"/>
    <cellStyle name="Hyperlink" xfId="4159" builtinId="8" hidden="1"/>
    <cellStyle name="Hyperlink" xfId="4161" builtinId="8" hidden="1"/>
    <cellStyle name="Hyperlink" xfId="4163" builtinId="8" hidden="1"/>
    <cellStyle name="Hyperlink" xfId="4165" builtinId="8" hidden="1"/>
    <cellStyle name="Hyperlink" xfId="4167" builtinId="8" hidden="1"/>
    <cellStyle name="Hyperlink" xfId="4169" builtinId="8" hidden="1"/>
    <cellStyle name="Hyperlink" xfId="4171" builtinId="8" hidden="1"/>
    <cellStyle name="Hyperlink" xfId="4173" builtinId="8" hidden="1"/>
    <cellStyle name="Hyperlink" xfId="4175" builtinId="8" hidden="1"/>
    <cellStyle name="Hyperlink" xfId="4177" builtinId="8" hidden="1"/>
    <cellStyle name="Hyperlink" xfId="4179" builtinId="8" hidden="1"/>
    <cellStyle name="Hyperlink" xfId="4181" builtinId="8" hidden="1"/>
    <cellStyle name="Hyperlink" xfId="4183" builtinId="8" hidden="1"/>
    <cellStyle name="Hyperlink" xfId="4185" builtinId="8" hidden="1"/>
    <cellStyle name="Hyperlink" xfId="4187" builtinId="8" hidden="1"/>
    <cellStyle name="Hyperlink" xfId="4189" builtinId="8" hidden="1"/>
    <cellStyle name="Hyperlink" xfId="4191" builtinId="8" hidden="1"/>
    <cellStyle name="Hyperlink" xfId="4193" builtinId="8" hidden="1"/>
    <cellStyle name="Hyperlink" xfId="4195" builtinId="8" hidden="1"/>
    <cellStyle name="Hyperlink" xfId="4197" builtinId="8" hidden="1"/>
    <cellStyle name="Hyperlink" xfId="4199" builtinId="8" hidden="1"/>
    <cellStyle name="Hyperlink" xfId="4201" builtinId="8" hidden="1"/>
    <cellStyle name="Hyperlink" xfId="4203" builtinId="8" hidden="1"/>
    <cellStyle name="Hyperlink" xfId="4205" builtinId="8" hidden="1"/>
    <cellStyle name="Hyperlink" xfId="4207" builtinId="8" hidden="1"/>
    <cellStyle name="Hyperlink" xfId="4209" builtinId="8" hidden="1"/>
    <cellStyle name="Hyperlink" xfId="4211" builtinId="8" hidden="1"/>
    <cellStyle name="Hyperlink" xfId="4213" builtinId="8" hidden="1"/>
    <cellStyle name="Hyperlink" xfId="4215" builtinId="8" hidden="1"/>
    <cellStyle name="Hyperlink" xfId="4217" builtinId="8" hidden="1"/>
    <cellStyle name="Hyperlink" xfId="4219" builtinId="8" hidden="1"/>
    <cellStyle name="Hyperlink" xfId="4221" builtinId="8" hidden="1"/>
    <cellStyle name="Hyperlink" xfId="4223" builtinId="8" hidden="1"/>
    <cellStyle name="Hyperlink" xfId="4225" builtinId="8" hidden="1"/>
    <cellStyle name="Hyperlink" xfId="4227" builtinId="8" hidden="1"/>
    <cellStyle name="Hyperlink" xfId="4229" builtinId="8" hidden="1"/>
    <cellStyle name="Hyperlink" xfId="4231" builtinId="8" hidden="1"/>
    <cellStyle name="Hyperlink" xfId="4233" builtinId="8" hidden="1"/>
    <cellStyle name="Hyperlink" xfId="4235" builtinId="8" hidden="1"/>
    <cellStyle name="Hyperlink" xfId="4237" builtinId="8" hidden="1"/>
    <cellStyle name="Hyperlink" xfId="4239" builtinId="8" hidden="1"/>
    <cellStyle name="Hyperlink" xfId="4241" builtinId="8" hidden="1"/>
    <cellStyle name="Hyperlink" xfId="4243" builtinId="8" hidden="1"/>
    <cellStyle name="Hyperlink" xfId="4245" builtinId="8" hidden="1"/>
    <cellStyle name="Hyperlink" xfId="4247" builtinId="8" hidden="1"/>
    <cellStyle name="Hyperlink" xfId="4249" builtinId="8" hidden="1"/>
    <cellStyle name="Hyperlink" xfId="4251" builtinId="8" hidden="1"/>
    <cellStyle name="Hyperlink" xfId="4253" builtinId="8" hidden="1"/>
    <cellStyle name="Hyperlink" xfId="4255" builtinId="8" hidden="1"/>
    <cellStyle name="Hyperlink" xfId="4257" builtinId="8" hidden="1"/>
    <cellStyle name="Hyperlink" xfId="4259" builtinId="8" hidden="1"/>
    <cellStyle name="Hyperlink" xfId="4261" builtinId="8" hidden="1"/>
    <cellStyle name="Hyperlink" xfId="4263" builtinId="8" hidden="1"/>
    <cellStyle name="Hyperlink" xfId="4265" builtinId="8" hidden="1"/>
    <cellStyle name="Hyperlink" xfId="4267" builtinId="8" hidden="1"/>
    <cellStyle name="Hyperlink" xfId="4269" builtinId="8" hidden="1"/>
    <cellStyle name="Hyperlink" xfId="4271" builtinId="8" hidden="1"/>
    <cellStyle name="Hyperlink" xfId="4273" builtinId="8" hidden="1"/>
    <cellStyle name="Hyperlink" xfId="4275" builtinId="8" hidden="1"/>
    <cellStyle name="Hyperlink" xfId="4277" builtinId="8" hidden="1"/>
    <cellStyle name="Hyperlink" xfId="4279" builtinId="8" hidden="1"/>
    <cellStyle name="Hyperlink" xfId="4281" builtinId="8" hidden="1"/>
    <cellStyle name="Hyperlink" xfId="4283" builtinId="8" hidden="1"/>
    <cellStyle name="Hyperlink" xfId="4285" builtinId="8" hidden="1"/>
    <cellStyle name="Hyperlink" xfId="4287" builtinId="8" hidden="1"/>
    <cellStyle name="Hyperlink" xfId="4289" builtinId="8" hidden="1"/>
    <cellStyle name="Hyperlink" xfId="4291" builtinId="8" hidden="1"/>
    <cellStyle name="Hyperlink" xfId="4293" builtinId="8" hidden="1"/>
    <cellStyle name="Hyperlink" xfId="4295" builtinId="8" hidden="1"/>
    <cellStyle name="Hyperlink" xfId="4297" builtinId="8" hidden="1"/>
    <cellStyle name="Hyperlink" xfId="4299" builtinId="8" hidden="1"/>
    <cellStyle name="Hyperlink" xfId="4301" builtinId="8" hidden="1"/>
    <cellStyle name="Hyperlink" xfId="4303" builtinId="8" hidden="1"/>
    <cellStyle name="Hyperlink" xfId="4305" builtinId="8" hidden="1"/>
    <cellStyle name="Hyperlink" xfId="4307" builtinId="8" hidden="1"/>
    <cellStyle name="Hyperlink" xfId="4309" builtinId="8" hidden="1"/>
    <cellStyle name="Hyperlink" xfId="4311" builtinId="8" hidden="1"/>
    <cellStyle name="Hyperlink" xfId="4313" builtinId="8" hidden="1"/>
    <cellStyle name="Hyperlink" xfId="4315" builtinId="8" hidden="1"/>
    <cellStyle name="Hyperlink" xfId="4317" builtinId="8" hidden="1"/>
    <cellStyle name="Hyperlink" xfId="4319" builtinId="8" hidden="1"/>
    <cellStyle name="Hyperlink" xfId="4321" builtinId="8" hidden="1"/>
    <cellStyle name="Hyperlink" xfId="4323" builtinId="8" hidden="1"/>
    <cellStyle name="Hyperlink" xfId="4325" builtinId="8" hidden="1"/>
    <cellStyle name="Hyperlink" xfId="4327" builtinId="8" hidden="1"/>
    <cellStyle name="Hyperlink" xfId="4329" builtinId="8" hidden="1"/>
    <cellStyle name="Hyperlink" xfId="4331" builtinId="8" hidden="1"/>
    <cellStyle name="Hyperlink" xfId="4333" builtinId="8" hidden="1"/>
    <cellStyle name="Hyperlink" xfId="4335" builtinId="8" hidden="1"/>
    <cellStyle name="Hyperlink" xfId="4337" builtinId="8" hidden="1"/>
    <cellStyle name="Hyperlink" xfId="4339" builtinId="8" hidden="1"/>
    <cellStyle name="Hyperlink" xfId="4341" builtinId="8" hidden="1"/>
    <cellStyle name="Hyperlink" xfId="4343" builtinId="8" hidden="1"/>
    <cellStyle name="Hyperlink" xfId="4345" builtinId="8" hidden="1"/>
    <cellStyle name="Hyperlink" xfId="4347" builtinId="8" hidden="1"/>
    <cellStyle name="Hyperlink" xfId="4349" builtinId="8" hidden="1"/>
    <cellStyle name="Hyperlink" xfId="4351" builtinId="8" hidden="1"/>
    <cellStyle name="Hyperlink" xfId="4353" builtinId="8" hidden="1"/>
    <cellStyle name="Hyperlink" xfId="4355" builtinId="8" hidden="1"/>
    <cellStyle name="Hyperlink" xfId="4357" builtinId="8" hidden="1"/>
    <cellStyle name="Hyperlink" xfId="4359" builtinId="8" hidden="1"/>
    <cellStyle name="Hyperlink" xfId="4361" builtinId="8" hidden="1"/>
    <cellStyle name="Hyperlink" xfId="4363" builtinId="8" hidden="1"/>
    <cellStyle name="Hyperlink" xfId="4365" builtinId="8" hidden="1"/>
    <cellStyle name="Hyperlink" xfId="4367" builtinId="8" hidden="1"/>
    <cellStyle name="Hyperlink" xfId="4369" builtinId="8" hidden="1"/>
    <cellStyle name="Normal" xfId="0" builtinId="0"/>
  </cellStyles>
  <dxfs count="112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colors>
    <mruColors>
      <color rgb="FFD7D7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281"/>
  <sheetViews>
    <sheetView topLeftCell="A1893" zoomScaleNormal="75" zoomScalePageLayoutView="75" workbookViewId="0">
      <selection activeCell="A1931" sqref="A1931"/>
    </sheetView>
  </sheetViews>
  <sheetFormatPr baseColWidth="10" defaultRowHeight="16" zeroHeight="1"/>
  <cols>
    <col min="1" max="1" width="10.83203125" style="2"/>
    <col min="2" max="2" width="8.1640625" style="53" customWidth="1"/>
    <col min="3" max="3" width="29" customWidth="1"/>
    <col min="4" max="4" width="18.6640625" customWidth="1"/>
    <col min="5" max="5" width="40.5" style="10" customWidth="1"/>
    <col min="6" max="6" width="44.33203125" style="10" customWidth="1"/>
    <col min="7" max="8" width="12.6640625" style="19" customWidth="1"/>
    <col min="9" max="9" width="10.6640625" style="10" customWidth="1"/>
    <col min="10" max="10" width="16.33203125" style="10" customWidth="1"/>
    <col min="11" max="11" width="16.1640625" customWidth="1"/>
    <col min="12" max="12" width="20.6640625" customWidth="1"/>
    <col min="13" max="13" width="21.1640625" style="12" customWidth="1"/>
    <col min="14" max="14" width="12.33203125" style="12" customWidth="1"/>
    <col min="15" max="15" width="4" style="9" customWidth="1"/>
    <col min="16" max="16" width="11.33203125" style="171" customWidth="1"/>
    <col min="17" max="18" width="8.5" style="9" customWidth="1"/>
    <col min="19" max="19" width="5.5" style="3" customWidth="1"/>
    <col min="20" max="20" width="13.33203125" style="41" customWidth="1"/>
    <col min="21" max="21" width="12.5" style="3" customWidth="1"/>
    <col min="22" max="22" width="11.5" style="3" customWidth="1"/>
    <col min="23" max="23" width="31.1640625" style="9" customWidth="1"/>
    <col min="24" max="24" width="14.6640625" customWidth="1"/>
    <col min="25" max="25" width="25.33203125" bestFit="1" customWidth="1"/>
    <col min="27" max="27" width="16.1640625" style="172" customWidth="1"/>
    <col min="29" max="29" width="26.6640625" style="2" bestFit="1" customWidth="1"/>
  </cols>
  <sheetData>
    <row r="1" spans="1:30">
      <c r="A1" s="2">
        <v>-1</v>
      </c>
      <c r="I1" s="201"/>
      <c r="K1" s="43"/>
    </row>
    <row r="2" spans="1:30">
      <c r="B2" s="162"/>
      <c r="K2" s="43"/>
      <c r="O2" s="9">
        <v>32</v>
      </c>
      <c r="P2" s="171">
        <v>27</v>
      </c>
      <c r="Q2" s="9">
        <v>45</v>
      </c>
      <c r="R2" s="9">
        <v>43</v>
      </c>
      <c r="S2" s="16">
        <v>7</v>
      </c>
      <c r="T2" s="42">
        <v>9</v>
      </c>
      <c r="U2" s="3">
        <v>8</v>
      </c>
      <c r="V2" s="3">
        <v>13</v>
      </c>
      <c r="W2" s="9">
        <v>30</v>
      </c>
      <c r="X2">
        <v>12</v>
      </c>
      <c r="AA2" s="172">
        <v>45</v>
      </c>
    </row>
    <row r="3" spans="1:30" s="5" customFormat="1">
      <c r="A3" s="4">
        <v>0</v>
      </c>
      <c r="B3" s="54">
        <v>0</v>
      </c>
      <c r="C3" s="59" t="s">
        <v>4450</v>
      </c>
      <c r="D3" s="60" t="s">
        <v>7</v>
      </c>
      <c r="E3" s="64" t="s">
        <v>539</v>
      </c>
      <c r="F3" s="64" t="s">
        <v>1608</v>
      </c>
      <c r="G3" s="92">
        <v>0</v>
      </c>
      <c r="H3" s="92">
        <v>0</v>
      </c>
      <c r="I3" s="66" t="s">
        <v>1</v>
      </c>
      <c r="J3" s="66" t="s">
        <v>1593</v>
      </c>
      <c r="K3" s="67" t="s">
        <v>4539</v>
      </c>
      <c r="L3" s="59" t="s">
        <v>3029</v>
      </c>
      <c r="M3" s="64" t="s">
        <v>1613</v>
      </c>
      <c r="N3" s="13"/>
      <c r="O3"/>
      <c r="P3" t="str">
        <f t="shared" ref="P3" si="0">IF(E3=F3,"","NOT EQUAL")</f>
        <v>NOT EQUAL</v>
      </c>
      <c r="Q3" t="s">
        <v>4980</v>
      </c>
      <c r="R3"/>
      <c r="S3"/>
      <c r="T3" s="2" t="s">
        <v>2978</v>
      </c>
      <c r="U3" s="21" t="s">
        <v>3047</v>
      </c>
      <c r="V3" s="21" t="s">
        <v>3048</v>
      </c>
      <c r="W3"/>
      <c r="X3"/>
      <c r="AA3" s="172" t="s">
        <v>4980</v>
      </c>
      <c r="AC3" s="4"/>
    </row>
    <row r="4" spans="1:30" s="47" customFormat="1">
      <c r="A4" s="46"/>
      <c r="B4" s="52">
        <v>0.4</v>
      </c>
      <c r="C4" s="59" t="s">
        <v>2484</v>
      </c>
      <c r="D4" s="60"/>
      <c r="E4" s="64"/>
      <c r="F4" s="64"/>
      <c r="G4" s="92"/>
      <c r="H4" s="92"/>
      <c r="I4" s="66"/>
      <c r="J4" s="66"/>
      <c r="K4" s="67"/>
      <c r="L4" s="59"/>
      <c r="M4" s="64" t="s">
        <v>2484</v>
      </c>
      <c r="N4" s="48"/>
      <c r="O4" s="49"/>
      <c r="P4" s="49"/>
      <c r="Q4" s="49"/>
      <c r="R4" s="49"/>
      <c r="S4" s="49"/>
      <c r="T4" s="50"/>
      <c r="U4" s="51"/>
      <c r="V4" s="51"/>
      <c r="W4" s="49"/>
      <c r="X4" s="49"/>
      <c r="AA4" s="172"/>
      <c r="AC4" s="46"/>
    </row>
    <row r="5" spans="1:30" s="47" customFormat="1">
      <c r="A5" s="46"/>
      <c r="B5" s="52">
        <v>0.5</v>
      </c>
      <c r="C5" s="59" t="s">
        <v>3022</v>
      </c>
      <c r="D5" s="60"/>
      <c r="E5" s="64"/>
      <c r="F5" s="64"/>
      <c r="G5" s="92"/>
      <c r="H5" s="92"/>
      <c r="I5" s="66"/>
      <c r="J5" s="66"/>
      <c r="K5" s="67"/>
      <c r="L5" s="59"/>
      <c r="M5" s="64" t="str">
        <f>C5</f>
        <v>// Items from 1 to 127 are 1 byte OP codes</v>
      </c>
      <c r="N5" s="48"/>
      <c r="O5" s="49"/>
      <c r="P5" s="49"/>
      <c r="Q5" s="49"/>
      <c r="R5" s="49"/>
      <c r="S5" s="49"/>
      <c r="T5" s="50"/>
      <c r="U5" s="51"/>
      <c r="V5" s="51"/>
      <c r="W5" s="49"/>
      <c r="X5" s="49"/>
      <c r="AA5" s="172"/>
      <c r="AC5" s="46"/>
    </row>
    <row r="6" spans="1:30">
      <c r="A6" s="57">
        <f>IF(B6=INT(B6),ROW(),"")</f>
        <v>6</v>
      </c>
      <c r="B6" s="56">
        <f>IF(AND(MID(C6,2,1)&lt;&gt;"/",MID(C6,1,1)="/"),INT(B5)+1,B5+0.01)</f>
        <v>1</v>
      </c>
      <c r="C6" s="60" t="s">
        <v>4450</v>
      </c>
      <c r="D6" s="60" t="s">
        <v>3262</v>
      </c>
      <c r="E6" s="66" t="s">
        <v>1327</v>
      </c>
      <c r="F6" s="66" t="s">
        <v>1327</v>
      </c>
      <c r="G6" s="92">
        <v>0</v>
      </c>
      <c r="H6" s="92">
        <v>0</v>
      </c>
      <c r="I6" s="189" t="s">
        <v>3</v>
      </c>
      <c r="J6" s="66" t="s">
        <v>1592</v>
      </c>
      <c r="K6" s="67" t="s">
        <v>4704</v>
      </c>
      <c r="L6" s="68"/>
      <c r="M6" s="64" t="s">
        <v>1866</v>
      </c>
      <c r="N6" s="13"/>
      <c r="O6" s="43"/>
      <c r="P6" s="43" t="str">
        <f t="shared" ref="P6:P69" si="1">IF(E6=F6,"","NOT EQUAL")</f>
        <v/>
      </c>
      <c r="Q6" s="43" t="str">
        <f>IF(ISNA(VLOOKUP(AC6,#REF!,1)),"//","")</f>
        <v/>
      </c>
      <c r="R6" s="43"/>
      <c r="S6" s="43">
        <f t="shared" ref="S6:S70" si="2">IF(X6&lt;&gt;"",S5+1,S5)</f>
        <v>1</v>
      </c>
      <c r="T6" s="92" t="s">
        <v>2484</v>
      </c>
      <c r="U6" s="71" t="s">
        <v>2484</v>
      </c>
      <c r="V6" s="71" t="s">
        <v>2484</v>
      </c>
      <c r="W6" s="44" t="str">
        <f t="shared" ref="W6" si="3">IF( OR(U6="CNST", I6="CAT_REGS"),(E6),
IF(U6="YES",UPPER(E6),
IF(   AND(U6&lt;&gt;"NO",I6="CAT_FNCT",D6&lt;&gt;"multiply", D6&lt;&gt;"divide"),IF(J6="SLS_ENABLED",   UPPER(E6),""),"")))</f>
        <v>"LBL"</v>
      </c>
      <c r="X6" s="25" t="str">
        <f t="shared" ref="X6" si="4">IF(LEN(V6)&gt;0,V6,SUBSTITUTE(SUBSTITUTE(SUBSTITUTE(SUBSTITUTE(SUBSTITUTE(SUBSTITUTE(SUBSTITUTE(SUBSTITUTE(SUBSTITUTE(SUBSTITUTE(SUBSTITUTE(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LBL</v>
      </c>
      <c r="Y6" s="1">
        <f t="shared" ref="Y6" si="5">B6</f>
        <v>1</v>
      </c>
      <c r="Z6" t="str">
        <f>M6</f>
        <v>ITM_LBL</v>
      </c>
      <c r="AA6" s="172" t="str">
        <f>IF(ISNA(VLOOKUP(AC6,Sheet2!J:J,1,0)),"//","")</f>
        <v>//</v>
      </c>
      <c r="AC6" s="111" t="str">
        <f t="shared" ref="AC6:AC69" si="6">IF(LEN(X6)=0,"",SUBSTITUTE(SUBSTITUTE(SUBSTITUTE(SUBSTITUTE(SUBSTITUTE(SUBSTITUTE(SUBSTITUTE(SUBSTITUTE(SUBSTITUTE(SUBSTITUTE(SUBSTITUTE(SUBSTITUTE(SUBSTITUTE(SUBSTITUTE(SUBSTITUTE(SUBSTITUTE(SUBSTITUTE( (SUBSTITUTE( SUBSTITUTE( SUBSTITUTE( SUBSTITUTE(W6,"STD_SIGMA","SUM"),"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LBL</v>
      </c>
      <c r="AD6" t="b">
        <f t="shared" ref="AD6:AD30" si="7">X6=AC6</f>
        <v>1</v>
      </c>
    </row>
    <row r="7" spans="1:30">
      <c r="A7" s="57">
        <f t="shared" ref="A7:A70" si="8">IF(B7=INT(B7),ROW(),"")</f>
        <v>7</v>
      </c>
      <c r="B7" s="56">
        <f t="shared" ref="B7:B70" si="9">IF(AND(MID(C7,2,1)&lt;&gt;"/",MID(C7,1,1)="/"),INT(B6)+1,B6+0.01)</f>
        <v>2</v>
      </c>
      <c r="C7" s="60" t="s">
        <v>4086</v>
      </c>
      <c r="D7" s="60" t="s">
        <v>3262</v>
      </c>
      <c r="E7" s="66" t="s">
        <v>1307</v>
      </c>
      <c r="F7" s="66" t="s">
        <v>1307</v>
      </c>
      <c r="G7" s="92">
        <v>0</v>
      </c>
      <c r="H7" s="92">
        <v>99</v>
      </c>
      <c r="I7" s="189" t="s">
        <v>3</v>
      </c>
      <c r="J7" s="66" t="s">
        <v>1592</v>
      </c>
      <c r="K7" s="67" t="s">
        <v>4704</v>
      </c>
      <c r="L7" s="68"/>
      <c r="M7" s="64" t="s">
        <v>1812</v>
      </c>
      <c r="N7" s="13"/>
      <c r="O7" s="43"/>
      <c r="P7" s="43" t="str">
        <f t="shared" si="1"/>
        <v/>
      </c>
      <c r="Q7" s="43" t="str">
        <f>IF(ISNA(VLOOKUP(AC7,#REF!,1)),"//","")</f>
        <v/>
      </c>
      <c r="R7" s="43"/>
      <c r="S7" s="43">
        <f t="shared" si="2"/>
        <v>2</v>
      </c>
      <c r="T7" s="92" t="s">
        <v>2484</v>
      </c>
      <c r="U7" s="71" t="s">
        <v>2484</v>
      </c>
      <c r="V7" s="71" t="s">
        <v>2484</v>
      </c>
      <c r="W7" s="44" t="str">
        <f t="shared" ref="W7:W70" si="10">IF( OR(U7="CNST", I7="CAT_REGS"),(E7),
IF(U7="YES",UPPER(E7),
IF(   AND(U7&lt;&gt;"NO",I7="CAT_FNCT",D7&lt;&gt;"multiply", D7&lt;&gt;"divide"),IF(J7="SLS_ENABLED",   UPPER(E7),""),"")))</f>
        <v>"GTO"</v>
      </c>
      <c r="X7" s="25" t="str">
        <f t="shared" ref="X7:X70" si="11">IF(LEN(V7)&gt;0,V7,SUBSTITUTE(SUBSTITUTE(SUBSTITUTE(SUBSTITUTE(SUBSTITUTE(SUBSTITUTE(SUBSTITUTE(SUBSTITUTE(SUBSTITUTE(SUBSTITUTE(SUBSTITUTE( (SUBSTITUTE( SUBSTITUTE( SUBSTITUTE( SUBSTITUTE(W7,"STD_SIGMA","SUM"),"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GTO</v>
      </c>
      <c r="Y7" s="1">
        <f t="shared" ref="Y7:Y70" si="12">B7</f>
        <v>2</v>
      </c>
      <c r="Z7" t="str">
        <f t="shared" ref="Z7:Z70" si="13">M7</f>
        <v>ITM_GTO</v>
      </c>
      <c r="AA7" s="172" t="str">
        <f>IF(ISNA(VLOOKUP(AC7,Sheet2!J:J,1,0)),"//","")</f>
        <v>//</v>
      </c>
      <c r="AC7" s="111" t="str">
        <f t="shared" si="6"/>
        <v>GTO</v>
      </c>
      <c r="AD7" t="b">
        <f t="shared" si="7"/>
        <v>1</v>
      </c>
    </row>
    <row r="8" spans="1:30">
      <c r="A8" s="57">
        <f t="shared" si="8"/>
        <v>8</v>
      </c>
      <c r="B8" s="56">
        <f t="shared" si="9"/>
        <v>3</v>
      </c>
      <c r="C8" s="61" t="s">
        <v>4450</v>
      </c>
      <c r="D8" s="61" t="s">
        <v>3262</v>
      </c>
      <c r="E8" s="66" t="s">
        <v>1488</v>
      </c>
      <c r="F8" s="66" t="s">
        <v>1488</v>
      </c>
      <c r="G8" s="92">
        <v>0</v>
      </c>
      <c r="H8" s="203">
        <v>0</v>
      </c>
      <c r="I8" s="189" t="s">
        <v>3</v>
      </c>
      <c r="J8" s="66" t="s">
        <v>1592</v>
      </c>
      <c r="K8" s="67" t="s">
        <v>4704</v>
      </c>
      <c r="L8" s="68"/>
      <c r="M8" s="64" t="s">
        <v>2179</v>
      </c>
      <c r="N8" s="13"/>
      <c r="O8"/>
      <c r="P8" t="str">
        <f t="shared" si="1"/>
        <v/>
      </c>
      <c r="Q8" t="str">
        <f>IF(ISNA(VLOOKUP(AC8,#REF!,1)),"//","")</f>
        <v/>
      </c>
      <c r="R8"/>
      <c r="S8" s="43">
        <f t="shared" si="2"/>
        <v>3</v>
      </c>
      <c r="T8" s="93" t="s">
        <v>2484</v>
      </c>
      <c r="U8" s="71" t="s">
        <v>2484</v>
      </c>
      <c r="V8" s="71" t="s">
        <v>2484</v>
      </c>
      <c r="W8" s="44" t="str">
        <f t="shared" si="10"/>
        <v>"XEQ"</v>
      </c>
      <c r="X8" s="25" t="str">
        <f t="shared" si="11"/>
        <v>XEQ</v>
      </c>
      <c r="Y8" s="1">
        <f t="shared" si="12"/>
        <v>3</v>
      </c>
      <c r="Z8" t="str">
        <f t="shared" si="13"/>
        <v>ITM_XEQ</v>
      </c>
      <c r="AA8" s="172" t="str">
        <f>IF(ISNA(VLOOKUP(AC8,Sheet2!J:J,1,0)),"//","")</f>
        <v>//</v>
      </c>
      <c r="AC8" s="111" t="str">
        <f t="shared" si="6"/>
        <v>XEQ</v>
      </c>
      <c r="AD8" t="b">
        <f t="shared" si="7"/>
        <v>1</v>
      </c>
    </row>
    <row r="9" spans="1:30">
      <c r="A9" s="57">
        <f t="shared" si="8"/>
        <v>9</v>
      </c>
      <c r="B9" s="56">
        <f t="shared" si="9"/>
        <v>4</v>
      </c>
      <c r="C9" s="60" t="s">
        <v>4450</v>
      </c>
      <c r="D9" s="60" t="s">
        <v>7</v>
      </c>
      <c r="E9" s="66" t="s">
        <v>1431</v>
      </c>
      <c r="F9" s="66" t="s">
        <v>1431</v>
      </c>
      <c r="G9" s="92">
        <v>0</v>
      </c>
      <c r="H9" s="92">
        <v>0</v>
      </c>
      <c r="I9" s="189" t="s">
        <v>3</v>
      </c>
      <c r="J9" s="66" t="s">
        <v>1592</v>
      </c>
      <c r="K9" s="67" t="s">
        <v>4704</v>
      </c>
      <c r="L9" s="68"/>
      <c r="M9" s="64" t="s">
        <v>2056</v>
      </c>
      <c r="N9" s="13"/>
      <c r="O9"/>
      <c r="P9" t="str">
        <f t="shared" si="1"/>
        <v/>
      </c>
      <c r="Q9" t="str">
        <f>IF(ISNA(VLOOKUP(AC9,#REF!,1)),"//","")</f>
        <v/>
      </c>
      <c r="R9"/>
      <c r="S9" s="43">
        <f t="shared" si="2"/>
        <v>4</v>
      </c>
      <c r="T9" s="93" t="s">
        <v>2484</v>
      </c>
      <c r="U9" s="71" t="s">
        <v>2484</v>
      </c>
      <c r="V9" s="71" t="s">
        <v>2484</v>
      </c>
      <c r="W9" s="44" t="str">
        <f t="shared" si="10"/>
        <v>"RTN"</v>
      </c>
      <c r="X9" s="25" t="str">
        <f t="shared" si="11"/>
        <v>RTN</v>
      </c>
      <c r="Y9" s="1">
        <f t="shared" si="12"/>
        <v>4</v>
      </c>
      <c r="Z9" t="str">
        <f t="shared" si="13"/>
        <v>ITM_RTN</v>
      </c>
      <c r="AA9" s="172" t="str">
        <f>IF(ISNA(VLOOKUP(AC9,Sheet2!J:J,1,0)),"//","")</f>
        <v>//</v>
      </c>
      <c r="AC9" s="111" t="str">
        <f t="shared" si="6"/>
        <v>RTN</v>
      </c>
      <c r="AD9" t="b">
        <f t="shared" si="7"/>
        <v>1</v>
      </c>
    </row>
    <row r="10" spans="1:30">
      <c r="A10" s="57">
        <f t="shared" si="8"/>
        <v>10</v>
      </c>
      <c r="B10" s="56">
        <f t="shared" si="9"/>
        <v>5</v>
      </c>
      <c r="C10" s="60" t="s">
        <v>5106</v>
      </c>
      <c r="D10" s="60" t="s">
        <v>2526</v>
      </c>
      <c r="E10" s="66" t="s">
        <v>1314</v>
      </c>
      <c r="F10" s="66" t="s">
        <v>1314</v>
      </c>
      <c r="G10" s="92">
        <v>0</v>
      </c>
      <c r="H10" s="92">
        <v>99</v>
      </c>
      <c r="I10" s="189" t="s">
        <v>3</v>
      </c>
      <c r="J10" s="66" t="s">
        <v>1592</v>
      </c>
      <c r="K10" s="67" t="s">
        <v>4704</v>
      </c>
      <c r="L10" s="68"/>
      <c r="M10" s="64" t="s">
        <v>1836</v>
      </c>
      <c r="N10" s="13"/>
      <c r="O10"/>
      <c r="P10" t="str">
        <f t="shared" si="1"/>
        <v/>
      </c>
      <c r="Q10" t="str">
        <f>IF(ISNA(VLOOKUP(AC10,#REF!,1)),"//","")</f>
        <v/>
      </c>
      <c r="R10"/>
      <c r="S10" s="43">
        <f t="shared" si="2"/>
        <v>4</v>
      </c>
      <c r="T10" s="93" t="s">
        <v>2484</v>
      </c>
      <c r="U10" s="71" t="s">
        <v>2907</v>
      </c>
      <c r="V10" s="71" t="s">
        <v>2484</v>
      </c>
      <c r="W10" s="44" t="str">
        <f t="shared" si="10"/>
        <v/>
      </c>
      <c r="X10" s="25" t="str">
        <f t="shared" si="11"/>
        <v/>
      </c>
      <c r="Y10" s="1">
        <f t="shared" si="12"/>
        <v>5</v>
      </c>
      <c r="Z10" t="str">
        <f t="shared" si="13"/>
        <v>ITM_ISE</v>
      </c>
      <c r="AA10" s="172" t="str">
        <f>IF(ISNA(VLOOKUP(AC10,Sheet2!J:J,1,0)),"//","")</f>
        <v/>
      </c>
      <c r="AC10" s="111" t="str">
        <f t="shared" si="6"/>
        <v/>
      </c>
      <c r="AD10" t="b">
        <f t="shared" si="7"/>
        <v>1</v>
      </c>
    </row>
    <row r="11" spans="1:30">
      <c r="A11" s="57">
        <f t="shared" si="8"/>
        <v>11</v>
      </c>
      <c r="B11" s="56">
        <f t="shared" si="9"/>
        <v>6</v>
      </c>
      <c r="C11" s="60" t="s">
        <v>5107</v>
      </c>
      <c r="D11" s="60" t="s">
        <v>2526</v>
      </c>
      <c r="E11" s="66" t="s">
        <v>1315</v>
      </c>
      <c r="F11" s="66" t="s">
        <v>1315</v>
      </c>
      <c r="G11" s="92">
        <v>0</v>
      </c>
      <c r="H11" s="92">
        <v>99</v>
      </c>
      <c r="I11" s="189" t="s">
        <v>3</v>
      </c>
      <c r="J11" s="66" t="s">
        <v>1592</v>
      </c>
      <c r="K11" s="67" t="s">
        <v>4704</v>
      </c>
      <c r="L11" s="68"/>
      <c r="M11" s="64" t="s">
        <v>1837</v>
      </c>
      <c r="N11" s="13"/>
      <c r="O11"/>
      <c r="P11" t="str">
        <f t="shared" si="1"/>
        <v/>
      </c>
      <c r="Q11" t="str">
        <f>IF(ISNA(VLOOKUP(AC11,#REF!,1)),"//","")</f>
        <v/>
      </c>
      <c r="R11"/>
      <c r="S11" s="43">
        <f t="shared" si="2"/>
        <v>4</v>
      </c>
      <c r="T11" s="93" t="s">
        <v>2484</v>
      </c>
      <c r="U11" s="71" t="s">
        <v>2907</v>
      </c>
      <c r="V11" s="71" t="s">
        <v>2484</v>
      </c>
      <c r="W11" s="44" t="str">
        <f t="shared" si="10"/>
        <v/>
      </c>
      <c r="X11" s="25" t="str">
        <f t="shared" si="11"/>
        <v/>
      </c>
      <c r="Y11" s="1">
        <f t="shared" si="12"/>
        <v>6</v>
      </c>
      <c r="Z11" t="str">
        <f t="shared" si="13"/>
        <v>ITM_ISG</v>
      </c>
      <c r="AA11" s="172" t="str">
        <f>IF(ISNA(VLOOKUP(AC11,Sheet2!J:J,1,0)),"//","")</f>
        <v/>
      </c>
      <c r="AC11" s="111" t="str">
        <f t="shared" si="6"/>
        <v/>
      </c>
      <c r="AD11" t="b">
        <f t="shared" si="7"/>
        <v>1</v>
      </c>
    </row>
    <row r="12" spans="1:30">
      <c r="A12" s="57">
        <f t="shared" si="8"/>
        <v>12</v>
      </c>
      <c r="B12" s="56">
        <f t="shared" si="9"/>
        <v>7</v>
      </c>
      <c r="C12" s="60" t="s">
        <v>5108</v>
      </c>
      <c r="D12" s="60" t="s">
        <v>2526</v>
      </c>
      <c r="E12" s="66" t="s">
        <v>1316</v>
      </c>
      <c r="F12" s="66" t="s">
        <v>1316</v>
      </c>
      <c r="G12" s="92">
        <v>0</v>
      </c>
      <c r="H12" s="92">
        <v>99</v>
      </c>
      <c r="I12" s="189" t="s">
        <v>3</v>
      </c>
      <c r="J12" s="66" t="s">
        <v>1592</v>
      </c>
      <c r="K12" s="67" t="s">
        <v>4704</v>
      </c>
      <c r="L12" s="68"/>
      <c r="M12" s="64" t="s">
        <v>1838</v>
      </c>
      <c r="N12" s="13"/>
      <c r="O12"/>
      <c r="P12" t="str">
        <f t="shared" si="1"/>
        <v/>
      </c>
      <c r="Q12" t="str">
        <f>IF(ISNA(VLOOKUP(AC12,#REF!,1)),"//","")</f>
        <v/>
      </c>
      <c r="R12"/>
      <c r="S12" s="43">
        <f t="shared" si="2"/>
        <v>4</v>
      </c>
      <c r="T12" s="93" t="s">
        <v>2484</v>
      </c>
      <c r="U12" s="71" t="s">
        <v>2907</v>
      </c>
      <c r="V12" s="71" t="s">
        <v>2484</v>
      </c>
      <c r="W12" s="44" t="str">
        <f t="shared" si="10"/>
        <v/>
      </c>
      <c r="X12" s="25" t="str">
        <f t="shared" si="11"/>
        <v/>
      </c>
      <c r="Y12" s="1">
        <f t="shared" si="12"/>
        <v>7</v>
      </c>
      <c r="Z12" t="str">
        <f t="shared" si="13"/>
        <v>ITM_ISZ</v>
      </c>
      <c r="AA12" s="172" t="str">
        <f>IF(ISNA(VLOOKUP(AC12,Sheet2!J:J,1,0)),"//","")</f>
        <v/>
      </c>
      <c r="AC12" s="111" t="str">
        <f t="shared" si="6"/>
        <v/>
      </c>
      <c r="AD12" t="b">
        <f t="shared" si="7"/>
        <v>1</v>
      </c>
    </row>
    <row r="13" spans="1:30">
      <c r="A13" s="57">
        <f t="shared" si="8"/>
        <v>13</v>
      </c>
      <c r="B13" s="56">
        <f t="shared" si="9"/>
        <v>8</v>
      </c>
      <c r="C13" s="60" t="s">
        <v>5109</v>
      </c>
      <c r="D13" s="60" t="s">
        <v>2526</v>
      </c>
      <c r="E13" s="66" t="s">
        <v>1265</v>
      </c>
      <c r="F13" s="66" t="s">
        <v>1265</v>
      </c>
      <c r="G13" s="92">
        <v>0</v>
      </c>
      <c r="H13" s="92">
        <v>99</v>
      </c>
      <c r="I13" s="189" t="s">
        <v>3</v>
      </c>
      <c r="J13" s="66" t="s">
        <v>1592</v>
      </c>
      <c r="K13" s="67" t="s">
        <v>4704</v>
      </c>
      <c r="L13" s="68"/>
      <c r="M13" s="64" t="s">
        <v>1720</v>
      </c>
      <c r="N13" s="13"/>
      <c r="O13"/>
      <c r="P13" t="str">
        <f t="shared" si="1"/>
        <v/>
      </c>
      <c r="Q13" t="str">
        <f>IF(ISNA(VLOOKUP(AC13,#REF!,1)),"//","")</f>
        <v/>
      </c>
      <c r="R13"/>
      <c r="S13" s="43">
        <f t="shared" si="2"/>
        <v>4</v>
      </c>
      <c r="T13" s="93" t="s">
        <v>2484</v>
      </c>
      <c r="U13" s="71" t="s">
        <v>2907</v>
      </c>
      <c r="V13" s="71" t="s">
        <v>2484</v>
      </c>
      <c r="W13" s="44" t="str">
        <f t="shared" si="10"/>
        <v/>
      </c>
      <c r="X13" s="25" t="str">
        <f t="shared" si="11"/>
        <v/>
      </c>
      <c r="Y13" s="1">
        <f t="shared" si="12"/>
        <v>8</v>
      </c>
      <c r="Z13" t="str">
        <f t="shared" si="13"/>
        <v>ITM_DSE</v>
      </c>
      <c r="AA13" s="172" t="str">
        <f>IF(ISNA(VLOOKUP(AC13,Sheet2!J:J,1,0)),"//","")</f>
        <v/>
      </c>
      <c r="AC13" s="111" t="str">
        <f t="shared" si="6"/>
        <v/>
      </c>
      <c r="AD13" t="b">
        <f t="shared" si="7"/>
        <v>1</v>
      </c>
    </row>
    <row r="14" spans="1:30">
      <c r="A14" s="57">
        <f t="shared" si="8"/>
        <v>14</v>
      </c>
      <c r="B14" s="56">
        <f t="shared" si="9"/>
        <v>9</v>
      </c>
      <c r="C14" s="60" t="s">
        <v>5110</v>
      </c>
      <c r="D14" s="60" t="s">
        <v>2526</v>
      </c>
      <c r="E14" s="66" t="s">
        <v>1266</v>
      </c>
      <c r="F14" s="66" t="s">
        <v>1266</v>
      </c>
      <c r="G14" s="92">
        <v>0</v>
      </c>
      <c r="H14" s="92">
        <v>99</v>
      </c>
      <c r="I14" s="189" t="s">
        <v>3</v>
      </c>
      <c r="J14" s="66" t="s">
        <v>1592</v>
      </c>
      <c r="K14" s="67" t="s">
        <v>4704</v>
      </c>
      <c r="L14" s="68"/>
      <c r="M14" s="64" t="s">
        <v>1721</v>
      </c>
      <c r="N14" s="13"/>
      <c r="O14"/>
      <c r="P14" t="str">
        <f t="shared" si="1"/>
        <v/>
      </c>
      <c r="Q14" t="str">
        <f>IF(ISNA(VLOOKUP(AC14,#REF!,1)),"//","")</f>
        <v/>
      </c>
      <c r="R14"/>
      <c r="S14" s="43">
        <f t="shared" si="2"/>
        <v>4</v>
      </c>
      <c r="T14" s="93" t="s">
        <v>2484</v>
      </c>
      <c r="U14" s="71" t="s">
        <v>2907</v>
      </c>
      <c r="V14" s="71" t="s">
        <v>2484</v>
      </c>
      <c r="W14" s="44" t="str">
        <f t="shared" si="10"/>
        <v/>
      </c>
      <c r="X14" s="25" t="str">
        <f t="shared" si="11"/>
        <v/>
      </c>
      <c r="Y14" s="1">
        <f t="shared" si="12"/>
        <v>9</v>
      </c>
      <c r="Z14" t="str">
        <f t="shared" si="13"/>
        <v>ITM_DSL</v>
      </c>
      <c r="AA14" s="172" t="str">
        <f>IF(ISNA(VLOOKUP(AC14,Sheet2!J:J,1,0)),"//","")</f>
        <v/>
      </c>
      <c r="AC14" s="111" t="str">
        <f t="shared" si="6"/>
        <v/>
      </c>
      <c r="AD14" t="b">
        <f t="shared" si="7"/>
        <v>1</v>
      </c>
    </row>
    <row r="15" spans="1:30">
      <c r="A15" s="57">
        <f t="shared" si="8"/>
        <v>15</v>
      </c>
      <c r="B15" s="56">
        <f t="shared" si="9"/>
        <v>10</v>
      </c>
      <c r="C15" s="60" t="s">
        <v>5111</v>
      </c>
      <c r="D15" s="60" t="s">
        <v>2526</v>
      </c>
      <c r="E15" s="66" t="s">
        <v>1267</v>
      </c>
      <c r="F15" s="66" t="s">
        <v>1267</v>
      </c>
      <c r="G15" s="92">
        <v>0</v>
      </c>
      <c r="H15" s="92">
        <v>99</v>
      </c>
      <c r="I15" s="189" t="s">
        <v>3</v>
      </c>
      <c r="J15" s="66" t="s">
        <v>1592</v>
      </c>
      <c r="K15" s="67" t="s">
        <v>4704</v>
      </c>
      <c r="L15" s="68"/>
      <c r="M15" s="64" t="s">
        <v>1723</v>
      </c>
      <c r="N15" s="13"/>
      <c r="O15"/>
      <c r="P15" t="str">
        <f t="shared" si="1"/>
        <v/>
      </c>
      <c r="Q15" t="str">
        <f>IF(ISNA(VLOOKUP(AC15,#REF!,1)),"//","")</f>
        <v/>
      </c>
      <c r="R15"/>
      <c r="S15" s="43">
        <f t="shared" si="2"/>
        <v>4</v>
      </c>
      <c r="T15" s="93" t="s">
        <v>2484</v>
      </c>
      <c r="U15" s="71" t="s">
        <v>2907</v>
      </c>
      <c r="V15" s="71" t="s">
        <v>2484</v>
      </c>
      <c r="W15" s="44" t="str">
        <f t="shared" si="10"/>
        <v/>
      </c>
      <c r="X15" s="25" t="str">
        <f t="shared" si="11"/>
        <v/>
      </c>
      <c r="Y15" s="1">
        <f t="shared" si="12"/>
        <v>10</v>
      </c>
      <c r="Z15" t="str">
        <f t="shared" si="13"/>
        <v>ITM_DSZ</v>
      </c>
      <c r="AA15" s="172" t="str">
        <f>IF(ISNA(VLOOKUP(AC15,Sheet2!J:J,1,0)),"//","")</f>
        <v/>
      </c>
      <c r="AC15" s="111" t="str">
        <f t="shared" si="6"/>
        <v/>
      </c>
      <c r="AD15" t="b">
        <f t="shared" si="7"/>
        <v>1</v>
      </c>
    </row>
    <row r="16" spans="1:30">
      <c r="A16" s="57">
        <f t="shared" si="8"/>
        <v>16</v>
      </c>
      <c r="B16" s="56">
        <f t="shared" si="9"/>
        <v>11</v>
      </c>
      <c r="C16" s="177" t="s">
        <v>5094</v>
      </c>
      <c r="D16" s="60" t="s">
        <v>5096</v>
      </c>
      <c r="E16" s="66" t="s">
        <v>396</v>
      </c>
      <c r="F16" s="66" t="s">
        <v>396</v>
      </c>
      <c r="G16" s="92">
        <v>0</v>
      </c>
      <c r="H16" s="92">
        <v>99</v>
      </c>
      <c r="I16" s="189" t="s">
        <v>3</v>
      </c>
      <c r="J16" s="66" t="s">
        <v>1592</v>
      </c>
      <c r="K16" s="67" t="s">
        <v>4704</v>
      </c>
      <c r="L16" s="68"/>
      <c r="M16" s="64" t="s">
        <v>2192</v>
      </c>
      <c r="N16" s="13"/>
      <c r="O16"/>
      <c r="P16" t="str">
        <f t="shared" si="1"/>
        <v/>
      </c>
      <c r="Q16" t="str">
        <f>IF(ISNA(VLOOKUP(AC16,#REF!,1)),"//","")</f>
        <v/>
      </c>
      <c r="R16"/>
      <c r="S16" s="43">
        <f t="shared" si="2"/>
        <v>5</v>
      </c>
      <c r="T16" s="93" t="s">
        <v>2484</v>
      </c>
      <c r="U16" s="71" t="s">
        <v>2484</v>
      </c>
      <c r="V16" s="71" t="s">
        <v>2484</v>
      </c>
      <c r="W16" s="44" t="str">
        <f t="shared" si="10"/>
        <v>"X= ?"</v>
      </c>
      <c r="X16" s="25" t="str">
        <f t="shared" si="11"/>
        <v>X=?</v>
      </c>
      <c r="Y16" s="1">
        <f t="shared" si="12"/>
        <v>11</v>
      </c>
      <c r="Z16" t="str">
        <f t="shared" si="13"/>
        <v>ITM_XEQU</v>
      </c>
      <c r="AA16" s="172" t="str">
        <f>IF(ISNA(VLOOKUP(AC16,Sheet2!J:J,1,0)),"//","")</f>
        <v>//</v>
      </c>
      <c r="AC16" s="111" t="str">
        <f t="shared" si="6"/>
        <v>X=?</v>
      </c>
      <c r="AD16" t="b">
        <f t="shared" si="7"/>
        <v>1</v>
      </c>
    </row>
    <row r="17" spans="1:30">
      <c r="A17" s="57">
        <f t="shared" si="8"/>
        <v>17</v>
      </c>
      <c r="B17" s="56">
        <f t="shared" si="9"/>
        <v>12</v>
      </c>
      <c r="C17" s="177" t="s">
        <v>5095</v>
      </c>
      <c r="D17" s="60" t="s">
        <v>5096</v>
      </c>
      <c r="E17" s="66" t="s">
        <v>397</v>
      </c>
      <c r="F17" s="66" t="s">
        <v>397</v>
      </c>
      <c r="G17" s="92">
        <v>0</v>
      </c>
      <c r="H17" s="92">
        <v>99</v>
      </c>
      <c r="I17" s="189" t="s">
        <v>3</v>
      </c>
      <c r="J17" s="66" t="s">
        <v>1592</v>
      </c>
      <c r="K17" s="67" t="s">
        <v>4704</v>
      </c>
      <c r="L17" s="68"/>
      <c r="M17" s="64" t="s">
        <v>2193</v>
      </c>
      <c r="N17" s="13"/>
      <c r="O17"/>
      <c r="P17" t="str">
        <f t="shared" si="1"/>
        <v/>
      </c>
      <c r="Q17" t="str">
        <f>IF(ISNA(VLOOKUP(AC17,#REF!,1)),"//","")</f>
        <v/>
      </c>
      <c r="R17"/>
      <c r="S17" s="43">
        <f t="shared" si="2"/>
        <v>6</v>
      </c>
      <c r="T17" s="93" t="s">
        <v>2484</v>
      </c>
      <c r="U17" s="71" t="s">
        <v>2484</v>
      </c>
      <c r="V17" s="71" t="s">
        <v>2484</v>
      </c>
      <c r="W17" s="44" t="str">
        <f t="shared" si="10"/>
        <v>"X" STD_NOT_EQUAL " ?"</v>
      </c>
      <c r="X17" s="25" t="str">
        <f t="shared" si="11"/>
        <v>XNOT_EQUAL?</v>
      </c>
      <c r="Y17" s="1">
        <f t="shared" si="12"/>
        <v>12</v>
      </c>
      <c r="Z17" t="str">
        <f t="shared" si="13"/>
        <v>ITM_XNE</v>
      </c>
      <c r="AA17" s="172" t="str">
        <f>IF(ISNA(VLOOKUP(AC17,Sheet2!J:J,1,0)),"//","")</f>
        <v>//</v>
      </c>
      <c r="AC17" s="111" t="str">
        <f t="shared" si="6"/>
        <v>XNOT_EQUAL?</v>
      </c>
      <c r="AD17" t="b">
        <f t="shared" si="7"/>
        <v>1</v>
      </c>
    </row>
    <row r="18" spans="1:30">
      <c r="A18" s="57">
        <f t="shared" si="8"/>
        <v>18</v>
      </c>
      <c r="B18" s="56">
        <f t="shared" si="9"/>
        <v>13</v>
      </c>
      <c r="C18" s="63" t="s">
        <v>5085</v>
      </c>
      <c r="D18" s="60" t="s">
        <v>5086</v>
      </c>
      <c r="E18" s="66" t="s">
        <v>1495</v>
      </c>
      <c r="F18" s="66" t="s">
        <v>1495</v>
      </c>
      <c r="G18" s="92">
        <v>0</v>
      </c>
      <c r="H18" s="92">
        <v>0</v>
      </c>
      <c r="I18" s="189" t="s">
        <v>3</v>
      </c>
      <c r="J18" s="66" t="s">
        <v>1592</v>
      </c>
      <c r="K18" s="67" t="s">
        <v>4704</v>
      </c>
      <c r="L18" s="68"/>
      <c r="M18" s="64" t="s">
        <v>2194</v>
      </c>
      <c r="N18" s="13"/>
      <c r="O18"/>
      <c r="P18" t="str">
        <f t="shared" si="1"/>
        <v/>
      </c>
      <c r="Q18" t="str">
        <f>IF(ISNA(VLOOKUP(AC18,#REF!,1)),"//","")</f>
        <v/>
      </c>
      <c r="R18"/>
      <c r="S18" s="43">
        <f t="shared" si="2"/>
        <v>7</v>
      </c>
      <c r="T18" s="93" t="s">
        <v>2484</v>
      </c>
      <c r="U18" s="71" t="s">
        <v>2484</v>
      </c>
      <c r="V18" s="71" t="s">
        <v>2484</v>
      </c>
      <c r="W18" s="44" t="str">
        <f t="shared" si="10"/>
        <v>"X=+0?"</v>
      </c>
      <c r="X18" s="25" t="str">
        <f t="shared" si="11"/>
        <v>X=+0?</v>
      </c>
      <c r="Y18" s="1">
        <f t="shared" si="12"/>
        <v>13</v>
      </c>
      <c r="Z18" t="str">
        <f t="shared" si="13"/>
        <v>ITM_XEQUP0</v>
      </c>
      <c r="AA18" s="172" t="str">
        <f>IF(ISNA(VLOOKUP(AC18,Sheet2!J:J,1,0)),"//","")</f>
        <v>//</v>
      </c>
      <c r="AC18" s="111" t="str">
        <f t="shared" si="6"/>
        <v>X=+0?</v>
      </c>
      <c r="AD18" t="b">
        <f t="shared" si="7"/>
        <v>1</v>
      </c>
    </row>
    <row r="19" spans="1:30">
      <c r="A19" s="57">
        <f t="shared" si="8"/>
        <v>19</v>
      </c>
      <c r="B19" s="56">
        <f t="shared" si="9"/>
        <v>14</v>
      </c>
      <c r="C19" s="63" t="s">
        <v>5085</v>
      </c>
      <c r="D19" s="60" t="s">
        <v>5087</v>
      </c>
      <c r="E19" s="66" t="s">
        <v>1496</v>
      </c>
      <c r="F19" s="66" t="s">
        <v>1496</v>
      </c>
      <c r="G19" s="92">
        <v>0</v>
      </c>
      <c r="H19" s="92">
        <v>0</v>
      </c>
      <c r="I19" s="189" t="s">
        <v>3</v>
      </c>
      <c r="J19" s="66" t="s">
        <v>1592</v>
      </c>
      <c r="K19" s="67" t="s">
        <v>4704</v>
      </c>
      <c r="L19" s="68"/>
      <c r="M19" s="64" t="s">
        <v>2195</v>
      </c>
      <c r="N19" s="13"/>
      <c r="O19"/>
      <c r="P19" t="str">
        <f t="shared" si="1"/>
        <v/>
      </c>
      <c r="Q19" t="str">
        <f>IF(ISNA(VLOOKUP(AC19,#REF!,1)),"//","")</f>
        <v/>
      </c>
      <c r="R19"/>
      <c r="S19" s="43">
        <f t="shared" si="2"/>
        <v>8</v>
      </c>
      <c r="T19" s="93" t="s">
        <v>2484</v>
      </c>
      <c r="U19" s="71" t="s">
        <v>2484</v>
      </c>
      <c r="V19" s="71" t="s">
        <v>2484</v>
      </c>
      <c r="W19" s="44" t="str">
        <f t="shared" si="10"/>
        <v>"X=-0?"</v>
      </c>
      <c r="X19" s="25" t="str">
        <f t="shared" si="11"/>
        <v>X=-0?</v>
      </c>
      <c r="Y19" s="1">
        <f t="shared" si="12"/>
        <v>14</v>
      </c>
      <c r="Z19" t="str">
        <f t="shared" si="13"/>
        <v>ITM_XEQUM0</v>
      </c>
      <c r="AA19" s="172" t="str">
        <f>IF(ISNA(VLOOKUP(AC19,Sheet2!J:J,1,0)),"//","")</f>
        <v>//</v>
      </c>
      <c r="AC19" s="111" t="str">
        <f t="shared" si="6"/>
        <v>X=-0?</v>
      </c>
      <c r="AD19" t="b">
        <f t="shared" si="7"/>
        <v>1</v>
      </c>
    </row>
    <row r="20" spans="1:30">
      <c r="A20" s="57">
        <f t="shared" si="8"/>
        <v>20</v>
      </c>
      <c r="B20" s="56">
        <f t="shared" si="9"/>
        <v>15</v>
      </c>
      <c r="C20" s="177" t="s">
        <v>5097</v>
      </c>
      <c r="D20" s="60" t="s">
        <v>5096</v>
      </c>
      <c r="E20" s="66" t="s">
        <v>1497</v>
      </c>
      <c r="F20" s="66" t="s">
        <v>1497</v>
      </c>
      <c r="G20" s="92">
        <v>0</v>
      </c>
      <c r="H20" s="92">
        <v>99</v>
      </c>
      <c r="I20" s="189" t="s">
        <v>3</v>
      </c>
      <c r="J20" s="66" t="s">
        <v>1592</v>
      </c>
      <c r="K20" s="67" t="s">
        <v>4704</v>
      </c>
      <c r="L20" s="68"/>
      <c r="M20" s="64" t="s">
        <v>2196</v>
      </c>
      <c r="N20" s="13"/>
      <c r="O20"/>
      <c r="P20" t="str">
        <f t="shared" si="1"/>
        <v/>
      </c>
      <c r="Q20" t="str">
        <f>IF(ISNA(VLOOKUP(AC20,#REF!,1)),"//","")</f>
        <v/>
      </c>
      <c r="R20"/>
      <c r="S20" s="43">
        <f t="shared" si="2"/>
        <v>9</v>
      </c>
      <c r="T20" s="93" t="s">
        <v>2484</v>
      </c>
      <c r="U20" s="71" t="s">
        <v>2484</v>
      </c>
      <c r="V20" s="71" t="s">
        <v>2484</v>
      </c>
      <c r="W20" s="44" t="str">
        <f t="shared" si="10"/>
        <v>"X" STD_ALMOST_EQUAL " ?"</v>
      </c>
      <c r="X20" s="25" t="str">
        <f t="shared" si="11"/>
        <v>XALMOST_EQUAL?</v>
      </c>
      <c r="Y20" s="1">
        <f t="shared" si="12"/>
        <v>15</v>
      </c>
      <c r="Z20" t="str">
        <f t="shared" si="13"/>
        <v>ITM_XAEQU</v>
      </c>
      <c r="AA20" s="172" t="str">
        <f>IF(ISNA(VLOOKUP(AC20,Sheet2!J:J,1,0)),"//","")</f>
        <v>//</v>
      </c>
      <c r="AC20" s="111" t="str">
        <f t="shared" si="6"/>
        <v>XALMOST_EQUAL?</v>
      </c>
      <c r="AD20" t="b">
        <f t="shared" si="7"/>
        <v>1</v>
      </c>
    </row>
    <row r="21" spans="1:30">
      <c r="A21" s="57">
        <f t="shared" si="8"/>
        <v>21</v>
      </c>
      <c r="B21" s="56">
        <f t="shared" si="9"/>
        <v>16</v>
      </c>
      <c r="C21" s="177" t="s">
        <v>5098</v>
      </c>
      <c r="D21" s="60" t="s">
        <v>5096</v>
      </c>
      <c r="E21" s="66" t="s">
        <v>398</v>
      </c>
      <c r="F21" s="66" t="s">
        <v>398</v>
      </c>
      <c r="G21" s="92">
        <v>0</v>
      </c>
      <c r="H21" s="92">
        <v>99</v>
      </c>
      <c r="I21" s="189" t="s">
        <v>3</v>
      </c>
      <c r="J21" s="66" t="s">
        <v>1592</v>
      </c>
      <c r="K21" s="67" t="s">
        <v>4704</v>
      </c>
      <c r="L21" s="68"/>
      <c r="M21" s="64" t="s">
        <v>2197</v>
      </c>
      <c r="N21" s="13"/>
      <c r="O21"/>
      <c r="P21" t="str">
        <f t="shared" si="1"/>
        <v/>
      </c>
      <c r="Q21" t="str">
        <f>IF(ISNA(VLOOKUP(AC21,#REF!,1)),"//","")</f>
        <v/>
      </c>
      <c r="R21"/>
      <c r="S21" s="43">
        <f t="shared" si="2"/>
        <v>10</v>
      </c>
      <c r="T21" s="93" t="s">
        <v>2484</v>
      </c>
      <c r="U21" s="71" t="s">
        <v>2484</v>
      </c>
      <c r="V21" s="71" t="s">
        <v>2484</v>
      </c>
      <c r="W21" s="44" t="str">
        <f t="shared" si="10"/>
        <v>"X&lt; ?"</v>
      </c>
      <c r="X21" s="25" t="str">
        <f t="shared" si="11"/>
        <v>X&lt;?</v>
      </c>
      <c r="Y21" s="1">
        <f t="shared" si="12"/>
        <v>16</v>
      </c>
      <c r="Z21" t="str">
        <f t="shared" si="13"/>
        <v>ITM_XLT</v>
      </c>
      <c r="AA21" s="172" t="str">
        <f>IF(ISNA(VLOOKUP(AC21,Sheet2!J:J,1,0)),"//","")</f>
        <v>//</v>
      </c>
      <c r="AC21" s="111" t="str">
        <f t="shared" si="6"/>
        <v>X&lt;?</v>
      </c>
      <c r="AD21" t="b">
        <f t="shared" si="7"/>
        <v>1</v>
      </c>
    </row>
    <row r="22" spans="1:30">
      <c r="A22" s="57">
        <f t="shared" si="8"/>
        <v>22</v>
      </c>
      <c r="B22" s="56">
        <f t="shared" si="9"/>
        <v>17</v>
      </c>
      <c r="C22" s="177" t="s">
        <v>5099</v>
      </c>
      <c r="D22" s="60" t="s">
        <v>5096</v>
      </c>
      <c r="E22" s="66" t="s">
        <v>1498</v>
      </c>
      <c r="F22" s="66" t="s">
        <v>1498</v>
      </c>
      <c r="G22" s="92">
        <v>0</v>
      </c>
      <c r="H22" s="92">
        <v>99</v>
      </c>
      <c r="I22" s="189" t="s">
        <v>3</v>
      </c>
      <c r="J22" s="66" t="s">
        <v>1592</v>
      </c>
      <c r="K22" s="67" t="s">
        <v>4704</v>
      </c>
      <c r="L22" s="68"/>
      <c r="M22" s="64" t="s">
        <v>2198</v>
      </c>
      <c r="N22" s="13"/>
      <c r="O22"/>
      <c r="P22" t="str">
        <f t="shared" si="1"/>
        <v/>
      </c>
      <c r="Q22" t="str">
        <f>IF(ISNA(VLOOKUP(AC22,#REF!,1)),"//","")</f>
        <v/>
      </c>
      <c r="R22"/>
      <c r="S22" s="43">
        <f t="shared" si="2"/>
        <v>11</v>
      </c>
      <c r="T22" s="93" t="s">
        <v>2484</v>
      </c>
      <c r="U22" s="71" t="s">
        <v>2484</v>
      </c>
      <c r="V22" s="71" t="s">
        <v>2484</v>
      </c>
      <c r="W22" s="44" t="str">
        <f t="shared" si="10"/>
        <v>"X" STD_LESS_EQUAL " ?"</v>
      </c>
      <c r="X22" s="25" t="str">
        <f t="shared" si="11"/>
        <v>XLESS_EQUAL?</v>
      </c>
      <c r="Y22" s="1">
        <f t="shared" si="12"/>
        <v>17</v>
      </c>
      <c r="Z22" t="str">
        <f t="shared" si="13"/>
        <v>ITM_XLE</v>
      </c>
      <c r="AA22" s="172" t="str">
        <f>IF(ISNA(VLOOKUP(AC22,Sheet2!J:J,1,0)),"//","")</f>
        <v>//</v>
      </c>
      <c r="AC22" s="111" t="str">
        <f t="shared" si="6"/>
        <v>XLESS_EQUAL?</v>
      </c>
      <c r="AD22" t="b">
        <f t="shared" si="7"/>
        <v>1</v>
      </c>
    </row>
    <row r="23" spans="1:30">
      <c r="A23" s="57">
        <f t="shared" si="8"/>
        <v>23</v>
      </c>
      <c r="B23" s="56">
        <f t="shared" si="9"/>
        <v>18</v>
      </c>
      <c r="C23" s="177" t="s">
        <v>5100</v>
      </c>
      <c r="D23" s="60" t="s">
        <v>5096</v>
      </c>
      <c r="E23" s="66" t="s">
        <v>399</v>
      </c>
      <c r="F23" s="66" t="s">
        <v>399</v>
      </c>
      <c r="G23" s="92">
        <v>0</v>
      </c>
      <c r="H23" s="92">
        <v>99</v>
      </c>
      <c r="I23" s="189" t="s">
        <v>3</v>
      </c>
      <c r="J23" s="66" t="s">
        <v>1592</v>
      </c>
      <c r="K23" s="67" t="s">
        <v>4704</v>
      </c>
      <c r="L23" s="68"/>
      <c r="M23" s="64" t="s">
        <v>2199</v>
      </c>
      <c r="N23" s="13"/>
      <c r="O23"/>
      <c r="P23" t="str">
        <f t="shared" si="1"/>
        <v/>
      </c>
      <c r="Q23" t="str">
        <f>IF(ISNA(VLOOKUP(AC23,#REF!,1)),"//","")</f>
        <v/>
      </c>
      <c r="R23"/>
      <c r="S23" s="43">
        <f t="shared" si="2"/>
        <v>12</v>
      </c>
      <c r="T23" s="93" t="s">
        <v>2484</v>
      </c>
      <c r="U23" s="71" t="s">
        <v>2484</v>
      </c>
      <c r="V23" s="71" t="s">
        <v>2484</v>
      </c>
      <c r="W23" s="44" t="str">
        <f t="shared" si="10"/>
        <v>"X" STD_GREATER_EQUAL " ?"</v>
      </c>
      <c r="X23" s="25" t="str">
        <f t="shared" si="11"/>
        <v>XGREATER_EQUAL?</v>
      </c>
      <c r="Y23" s="1">
        <f t="shared" si="12"/>
        <v>18</v>
      </c>
      <c r="Z23" t="str">
        <f t="shared" si="13"/>
        <v>ITM_XGE</v>
      </c>
      <c r="AA23" s="172" t="str">
        <f>IF(ISNA(VLOOKUP(AC23,Sheet2!J:J,1,0)),"//","")</f>
        <v>//</v>
      </c>
      <c r="AC23" s="111" t="str">
        <f t="shared" si="6"/>
        <v>XGREATER_EQUAL?</v>
      </c>
      <c r="AD23" t="b">
        <f t="shared" si="7"/>
        <v>1</v>
      </c>
    </row>
    <row r="24" spans="1:30">
      <c r="A24" s="57">
        <f t="shared" si="8"/>
        <v>24</v>
      </c>
      <c r="B24" s="56">
        <f t="shared" si="9"/>
        <v>19</v>
      </c>
      <c r="C24" s="177" t="s">
        <v>5101</v>
      </c>
      <c r="D24" s="60" t="s">
        <v>5096</v>
      </c>
      <c r="E24" s="66" t="s">
        <v>400</v>
      </c>
      <c r="F24" s="66" t="s">
        <v>400</v>
      </c>
      <c r="G24" s="92">
        <v>0</v>
      </c>
      <c r="H24" s="92">
        <v>99</v>
      </c>
      <c r="I24" s="189" t="s">
        <v>3</v>
      </c>
      <c r="J24" s="66" t="s">
        <v>1592</v>
      </c>
      <c r="K24" s="67" t="s">
        <v>4704</v>
      </c>
      <c r="L24" s="68"/>
      <c r="M24" s="64" t="s">
        <v>2200</v>
      </c>
      <c r="N24" s="13"/>
      <c r="O24"/>
      <c r="P24" t="str">
        <f t="shared" si="1"/>
        <v/>
      </c>
      <c r="Q24" t="str">
        <f>IF(ISNA(VLOOKUP(AC24,#REF!,1)),"//","")</f>
        <v/>
      </c>
      <c r="R24"/>
      <c r="S24" s="43">
        <f t="shared" si="2"/>
        <v>13</v>
      </c>
      <c r="T24" s="93" t="s">
        <v>2484</v>
      </c>
      <c r="U24" s="71" t="s">
        <v>2484</v>
      </c>
      <c r="V24" s="71" t="s">
        <v>2484</v>
      </c>
      <c r="W24" s="44" t="str">
        <f t="shared" si="10"/>
        <v>"X&gt; ?"</v>
      </c>
      <c r="X24" s="25" t="str">
        <f t="shared" si="11"/>
        <v>X&gt;?</v>
      </c>
      <c r="Y24" s="1">
        <f t="shared" si="12"/>
        <v>19</v>
      </c>
      <c r="Z24" t="str">
        <f t="shared" si="13"/>
        <v>ITM_XGT</v>
      </c>
      <c r="AA24" s="172" t="str">
        <f>IF(ISNA(VLOOKUP(AC24,Sheet2!J:J,1,0)),"//","")</f>
        <v>//</v>
      </c>
      <c r="AC24" s="111" t="str">
        <f t="shared" si="6"/>
        <v>X&gt;?</v>
      </c>
      <c r="AD24" t="b">
        <f t="shared" si="7"/>
        <v>1</v>
      </c>
    </row>
    <row r="25" spans="1:30">
      <c r="A25" s="57">
        <f t="shared" si="8"/>
        <v>25</v>
      </c>
      <c r="B25" s="56">
        <f t="shared" si="9"/>
        <v>20</v>
      </c>
      <c r="C25" s="60" t="s">
        <v>4087</v>
      </c>
      <c r="D25" s="60" t="s">
        <v>2653</v>
      </c>
      <c r="E25" s="66" t="s">
        <v>1287</v>
      </c>
      <c r="F25" s="66" t="s">
        <v>1287</v>
      </c>
      <c r="G25" s="92">
        <v>0</v>
      </c>
      <c r="H25" s="92">
        <v>99</v>
      </c>
      <c r="I25" s="189" t="s">
        <v>3</v>
      </c>
      <c r="J25" s="66" t="s">
        <v>1592</v>
      </c>
      <c r="K25" s="67" t="s">
        <v>4704</v>
      </c>
      <c r="L25" s="68"/>
      <c r="M25" s="64" t="s">
        <v>1762</v>
      </c>
      <c r="N25" s="13"/>
      <c r="O25"/>
      <c r="P25" t="str">
        <f t="shared" si="1"/>
        <v/>
      </c>
      <c r="Q25" t="str">
        <f>IF(ISNA(VLOOKUP(AC25,#REF!,1)),"//","")</f>
        <v/>
      </c>
      <c r="R25"/>
      <c r="S25" s="43">
        <f t="shared" si="2"/>
        <v>14</v>
      </c>
      <c r="T25" s="93" t="s">
        <v>2484</v>
      </c>
      <c r="U25" s="71" t="s">
        <v>2484</v>
      </c>
      <c r="V25" s="71" t="s">
        <v>2484</v>
      </c>
      <c r="W25" s="44" t="str">
        <f t="shared" si="10"/>
        <v>"FC?"</v>
      </c>
      <c r="X25" s="25" t="str">
        <f t="shared" si="11"/>
        <v>FC?</v>
      </c>
      <c r="Y25" s="1">
        <f t="shared" si="12"/>
        <v>20</v>
      </c>
      <c r="Z25" t="str">
        <f t="shared" si="13"/>
        <v>ITM_FC</v>
      </c>
      <c r="AA25" s="172" t="str">
        <f>IF(ISNA(VLOOKUP(AC25,Sheet2!J:J,1,0)),"//","")</f>
        <v>//</v>
      </c>
      <c r="AC25" s="111" t="str">
        <f t="shared" si="6"/>
        <v>FC?</v>
      </c>
      <c r="AD25" t="b">
        <f t="shared" si="7"/>
        <v>1</v>
      </c>
    </row>
    <row r="26" spans="1:30">
      <c r="A26" s="57">
        <f t="shared" si="8"/>
        <v>26</v>
      </c>
      <c r="B26" s="56">
        <f t="shared" si="9"/>
        <v>21</v>
      </c>
      <c r="C26" s="60" t="s">
        <v>4088</v>
      </c>
      <c r="D26" s="60" t="s">
        <v>2653</v>
      </c>
      <c r="E26" s="66" t="s">
        <v>1297</v>
      </c>
      <c r="F26" s="66" t="s">
        <v>1297</v>
      </c>
      <c r="G26" s="92">
        <v>0</v>
      </c>
      <c r="H26" s="92">
        <v>99</v>
      </c>
      <c r="I26" s="189" t="s">
        <v>3</v>
      </c>
      <c r="J26" s="66" t="s">
        <v>1592</v>
      </c>
      <c r="K26" s="67" t="s">
        <v>4704</v>
      </c>
      <c r="L26" s="68"/>
      <c r="M26" s="64" t="s">
        <v>1783</v>
      </c>
      <c r="N26" s="13"/>
      <c r="O26"/>
      <c r="P26" t="str">
        <f t="shared" si="1"/>
        <v/>
      </c>
      <c r="Q26" t="str">
        <f>IF(ISNA(VLOOKUP(AC26,#REF!,1)),"//","")</f>
        <v/>
      </c>
      <c r="R26"/>
      <c r="S26" s="43">
        <f t="shared" si="2"/>
        <v>15</v>
      </c>
      <c r="T26" s="93" t="s">
        <v>2484</v>
      </c>
      <c r="U26" s="71" t="s">
        <v>2484</v>
      </c>
      <c r="V26" s="71" t="s">
        <v>2484</v>
      </c>
      <c r="W26" s="44" t="str">
        <f t="shared" si="10"/>
        <v>"FS?"</v>
      </c>
      <c r="X26" s="25" t="str">
        <f t="shared" si="11"/>
        <v>FS?</v>
      </c>
      <c r="Y26" s="1">
        <f t="shared" si="12"/>
        <v>21</v>
      </c>
      <c r="Z26" t="str">
        <f t="shared" si="13"/>
        <v>ITM_FS</v>
      </c>
      <c r="AA26" s="172" t="str">
        <f>IF(ISNA(VLOOKUP(AC26,Sheet2!J:J,1,0)),"//","")</f>
        <v>//</v>
      </c>
      <c r="AC26" s="111" t="str">
        <f t="shared" si="6"/>
        <v>FS?</v>
      </c>
      <c r="AD26" t="b">
        <f t="shared" si="7"/>
        <v>1</v>
      </c>
    </row>
    <row r="27" spans="1:30">
      <c r="A27" s="57">
        <f t="shared" si="8"/>
        <v>27</v>
      </c>
      <c r="B27" s="56">
        <f t="shared" si="9"/>
        <v>22</v>
      </c>
      <c r="C27" s="60" t="s">
        <v>4853</v>
      </c>
      <c r="D27" s="60" t="s">
        <v>4854</v>
      </c>
      <c r="E27" s="66" t="s">
        <v>1280</v>
      </c>
      <c r="F27" s="66" t="s">
        <v>1280</v>
      </c>
      <c r="G27" s="92">
        <v>0</v>
      </c>
      <c r="H27" s="92">
        <v>0</v>
      </c>
      <c r="I27" s="189" t="s">
        <v>3</v>
      </c>
      <c r="J27" s="66" t="s">
        <v>1592</v>
      </c>
      <c r="K27" s="67" t="s">
        <v>4704</v>
      </c>
      <c r="L27" s="68"/>
      <c r="M27" s="64" t="s">
        <v>1746</v>
      </c>
      <c r="N27" s="13"/>
      <c r="O27"/>
      <c r="P27" t="str">
        <f t="shared" si="1"/>
        <v/>
      </c>
      <c r="Q27" t="str">
        <f>IF(ISNA(VLOOKUP(AC27,#REF!,1)),"//","")</f>
        <v/>
      </c>
      <c r="R27"/>
      <c r="S27" s="43">
        <f t="shared" si="2"/>
        <v>16</v>
      </c>
      <c r="T27" s="93" t="s">
        <v>2484</v>
      </c>
      <c r="U27" s="71" t="s">
        <v>2484</v>
      </c>
      <c r="V27" s="71" t="s">
        <v>2484</v>
      </c>
      <c r="W27" s="44" t="str">
        <f t="shared" si="10"/>
        <v>"EVEN?"</v>
      </c>
      <c r="X27" s="25" t="str">
        <f t="shared" si="11"/>
        <v>EVEN?</v>
      </c>
      <c r="Y27" s="1">
        <f t="shared" si="12"/>
        <v>22</v>
      </c>
      <c r="Z27" t="str">
        <f t="shared" si="13"/>
        <v>ITM_EVEN</v>
      </c>
      <c r="AA27" s="172" t="str">
        <f>IF(ISNA(VLOOKUP(AC27,Sheet2!J:J,1,0)),"//","")</f>
        <v>//</v>
      </c>
      <c r="AC27" s="111" t="str">
        <f t="shared" si="6"/>
        <v>EVEN?</v>
      </c>
      <c r="AD27" t="b">
        <f t="shared" si="7"/>
        <v>1</v>
      </c>
    </row>
    <row r="28" spans="1:30">
      <c r="A28" s="57">
        <f t="shared" si="8"/>
        <v>28</v>
      </c>
      <c r="B28" s="56">
        <f t="shared" si="9"/>
        <v>23</v>
      </c>
      <c r="C28" s="60" t="s">
        <v>4853</v>
      </c>
      <c r="D28" s="60" t="s">
        <v>4855</v>
      </c>
      <c r="E28" s="66" t="s">
        <v>248</v>
      </c>
      <c r="F28" s="66" t="s">
        <v>248</v>
      </c>
      <c r="G28" s="92">
        <v>0</v>
      </c>
      <c r="H28" s="92">
        <v>0</v>
      </c>
      <c r="I28" s="189" t="s">
        <v>3</v>
      </c>
      <c r="J28" s="66" t="s">
        <v>1592</v>
      </c>
      <c r="K28" s="67" t="s">
        <v>4704</v>
      </c>
      <c r="L28" s="68"/>
      <c r="M28" s="64" t="s">
        <v>1977</v>
      </c>
      <c r="N28" s="13"/>
      <c r="O28"/>
      <c r="P28" t="str">
        <f t="shared" si="1"/>
        <v/>
      </c>
      <c r="Q28" t="str">
        <f>IF(ISNA(VLOOKUP(AC28,#REF!,1)),"//","")</f>
        <v/>
      </c>
      <c r="R28"/>
      <c r="S28" s="43">
        <f t="shared" si="2"/>
        <v>17</v>
      </c>
      <c r="T28" s="93" t="s">
        <v>2484</v>
      </c>
      <c r="U28" s="71" t="s">
        <v>2484</v>
      </c>
      <c r="V28" s="71" t="s">
        <v>2484</v>
      </c>
      <c r="W28" s="44" t="str">
        <f t="shared" si="10"/>
        <v>"ODD?"</v>
      </c>
      <c r="X28" s="25" t="str">
        <f t="shared" si="11"/>
        <v>ODD?</v>
      </c>
      <c r="Y28" s="1">
        <f t="shared" si="12"/>
        <v>23</v>
      </c>
      <c r="Z28" t="str">
        <f t="shared" si="13"/>
        <v>ITM_ODD</v>
      </c>
      <c r="AA28" s="172" t="str">
        <f>IF(ISNA(VLOOKUP(AC28,Sheet2!J:J,1,0)),"//","")</f>
        <v>//</v>
      </c>
      <c r="AC28" s="111" t="str">
        <f t="shared" si="6"/>
        <v>ODD?</v>
      </c>
      <c r="AD28" t="b">
        <f t="shared" si="7"/>
        <v>1</v>
      </c>
    </row>
    <row r="29" spans="1:30">
      <c r="A29" s="57">
        <f t="shared" si="8"/>
        <v>29</v>
      </c>
      <c r="B29" s="56">
        <f t="shared" si="9"/>
        <v>24</v>
      </c>
      <c r="C29" s="60" t="s">
        <v>4853</v>
      </c>
      <c r="D29" s="60" t="s">
        <v>5080</v>
      </c>
      <c r="E29" s="66" t="s">
        <v>1293</v>
      </c>
      <c r="F29" s="66" t="s">
        <v>1293</v>
      </c>
      <c r="G29" s="92">
        <v>0</v>
      </c>
      <c r="H29" s="92">
        <v>0</v>
      </c>
      <c r="I29" s="189" t="s">
        <v>3</v>
      </c>
      <c r="J29" s="66" t="s">
        <v>1592</v>
      </c>
      <c r="K29" s="67" t="s">
        <v>4704</v>
      </c>
      <c r="L29" s="68"/>
      <c r="M29" s="64" t="s">
        <v>1777</v>
      </c>
      <c r="N29" s="13"/>
      <c r="O29"/>
      <c r="P29" t="str">
        <f t="shared" si="1"/>
        <v/>
      </c>
      <c r="Q29" t="str">
        <f>IF(ISNA(VLOOKUP(AC29,#REF!,1)),"//","")</f>
        <v/>
      </c>
      <c r="R29"/>
      <c r="S29" s="43">
        <f t="shared" si="2"/>
        <v>18</v>
      </c>
      <c r="T29" s="93" t="s">
        <v>2484</v>
      </c>
      <c r="U29" s="71" t="s">
        <v>2484</v>
      </c>
      <c r="V29" s="71" t="s">
        <v>2484</v>
      </c>
      <c r="W29" s="44" t="str">
        <f t="shared" si="10"/>
        <v>"FP?"</v>
      </c>
      <c r="X29" s="25" t="str">
        <f t="shared" si="11"/>
        <v>FP?</v>
      </c>
      <c r="Y29" s="1">
        <f t="shared" si="12"/>
        <v>24</v>
      </c>
      <c r="Z29" t="str">
        <f t="shared" si="13"/>
        <v>ITM_FPQ</v>
      </c>
      <c r="AA29" s="172" t="str">
        <f>IF(ISNA(VLOOKUP(AC29,Sheet2!J:J,1,0)),"//","")</f>
        <v>//</v>
      </c>
      <c r="AC29" s="111" t="str">
        <f t="shared" si="6"/>
        <v>FP?</v>
      </c>
      <c r="AD29" t="b">
        <f t="shared" si="7"/>
        <v>1</v>
      </c>
    </row>
    <row r="30" spans="1:30">
      <c r="A30" s="57">
        <f t="shared" si="8"/>
        <v>30</v>
      </c>
      <c r="B30" s="56">
        <f t="shared" si="9"/>
        <v>25</v>
      </c>
      <c r="C30" s="60" t="s">
        <v>4853</v>
      </c>
      <c r="D30" s="60" t="s">
        <v>4856</v>
      </c>
      <c r="E30" s="66" t="s">
        <v>152</v>
      </c>
      <c r="F30" s="66" t="s">
        <v>152</v>
      </c>
      <c r="G30" s="92">
        <v>0</v>
      </c>
      <c r="H30" s="92">
        <v>0</v>
      </c>
      <c r="I30" s="189" t="s">
        <v>3</v>
      </c>
      <c r="J30" s="66" t="s">
        <v>1592</v>
      </c>
      <c r="K30" s="67" t="s">
        <v>4704</v>
      </c>
      <c r="L30" s="68"/>
      <c r="M30" s="64" t="s">
        <v>1834</v>
      </c>
      <c r="N30" s="13"/>
      <c r="O30"/>
      <c r="P30" t="str">
        <f t="shared" si="1"/>
        <v/>
      </c>
      <c r="Q30" t="str">
        <f>IF(ISNA(VLOOKUP(AC30,#REF!,1)),"//","")</f>
        <v/>
      </c>
      <c r="R30"/>
      <c r="S30" s="43">
        <f t="shared" si="2"/>
        <v>19</v>
      </c>
      <c r="T30" s="93" t="s">
        <v>2484</v>
      </c>
      <c r="U30" s="71" t="s">
        <v>2484</v>
      </c>
      <c r="V30" s="71" t="s">
        <v>2484</v>
      </c>
      <c r="W30" s="44" t="str">
        <f t="shared" si="10"/>
        <v>"INT?"</v>
      </c>
      <c r="X30" s="25" t="str">
        <f t="shared" si="11"/>
        <v>INT?</v>
      </c>
      <c r="Y30" s="1">
        <f t="shared" si="12"/>
        <v>25</v>
      </c>
      <c r="Z30" t="str">
        <f t="shared" si="13"/>
        <v>ITM_INT</v>
      </c>
      <c r="AA30" s="172" t="str">
        <f>IF(ISNA(VLOOKUP(AC30,Sheet2!J:J,1,0)),"//","")</f>
        <v>//</v>
      </c>
      <c r="AC30" s="111" t="str">
        <f t="shared" si="6"/>
        <v>INT?</v>
      </c>
      <c r="AD30" t="b">
        <f t="shared" si="7"/>
        <v>1</v>
      </c>
    </row>
    <row r="31" spans="1:30">
      <c r="A31" s="57">
        <f t="shared" si="8"/>
        <v>31</v>
      </c>
      <c r="B31" s="56">
        <f t="shared" si="9"/>
        <v>26</v>
      </c>
      <c r="C31" s="63" t="s">
        <v>5085</v>
      </c>
      <c r="D31" s="60" t="s">
        <v>5088</v>
      </c>
      <c r="E31" s="66" t="s">
        <v>64</v>
      </c>
      <c r="F31" s="66" t="s">
        <v>64</v>
      </c>
      <c r="G31" s="92">
        <v>0</v>
      </c>
      <c r="H31" s="92">
        <v>0</v>
      </c>
      <c r="I31" s="189" t="s">
        <v>3</v>
      </c>
      <c r="J31" s="66" t="s">
        <v>1592</v>
      </c>
      <c r="K31" s="67" t="s">
        <v>4704</v>
      </c>
      <c r="L31" s="68"/>
      <c r="M31" s="64" t="s">
        <v>1700</v>
      </c>
      <c r="N31" s="13"/>
      <c r="O31"/>
      <c r="P31" t="str">
        <f t="shared" si="1"/>
        <v/>
      </c>
      <c r="Q31" t="str">
        <f>IF(ISNA(VLOOKUP(AC31,#REF!,1)),"//","")</f>
        <v/>
      </c>
      <c r="R31"/>
      <c r="S31" s="43">
        <f t="shared" si="2"/>
        <v>20</v>
      </c>
      <c r="T31" s="93" t="s">
        <v>2984</v>
      </c>
      <c r="U31" s="71" t="s">
        <v>2914</v>
      </c>
      <c r="V31" s="71" t="s">
        <v>2484</v>
      </c>
      <c r="W31" s="44" t="str">
        <f t="shared" si="10"/>
        <v>"CPX?"</v>
      </c>
      <c r="X31" s="25" t="str">
        <f t="shared" si="11"/>
        <v>CPX?</v>
      </c>
      <c r="Y31" s="1">
        <f t="shared" si="12"/>
        <v>26</v>
      </c>
      <c r="Z31" t="str">
        <f t="shared" si="13"/>
        <v>ITM_CPX</v>
      </c>
      <c r="AA31" s="172" t="str">
        <f>IF(ISNA(VLOOKUP(AC31,Sheet2!J:J,1,0)),"//","")</f>
        <v>//</v>
      </c>
      <c r="AC31" s="111" t="str">
        <f t="shared" si="6"/>
        <v>CPX?</v>
      </c>
      <c r="AD31" t="b">
        <f>X31=AC31</f>
        <v>1</v>
      </c>
    </row>
    <row r="32" spans="1:30">
      <c r="A32" s="57">
        <f t="shared" si="8"/>
        <v>32</v>
      </c>
      <c r="B32" s="56">
        <f t="shared" si="9"/>
        <v>27</v>
      </c>
      <c r="C32" s="60" t="s">
        <v>4450</v>
      </c>
      <c r="D32" s="60" t="s">
        <v>7</v>
      </c>
      <c r="E32" s="66" t="s">
        <v>1350</v>
      </c>
      <c r="F32" s="66" t="s">
        <v>1350</v>
      </c>
      <c r="G32" s="92">
        <v>0</v>
      </c>
      <c r="H32" s="92">
        <v>0</v>
      </c>
      <c r="I32" s="189" t="s">
        <v>3</v>
      </c>
      <c r="J32" s="66" t="s">
        <v>1592</v>
      </c>
      <c r="K32" s="67" t="s">
        <v>4704</v>
      </c>
      <c r="L32" s="68"/>
      <c r="M32" s="64" t="s">
        <v>1906</v>
      </c>
      <c r="N32" s="13"/>
      <c r="O32"/>
      <c r="P32" t="str">
        <f t="shared" si="1"/>
        <v/>
      </c>
      <c r="Q32" t="str">
        <f>IF(ISNA(VLOOKUP(AC32,#REF!,1)),"//","")</f>
        <v/>
      </c>
      <c r="R32"/>
      <c r="S32" s="43">
        <f t="shared" si="2"/>
        <v>21</v>
      </c>
      <c r="T32" s="93" t="s">
        <v>2484</v>
      </c>
      <c r="U32" s="71" t="s">
        <v>2484</v>
      </c>
      <c r="V32" s="71" t="s">
        <v>2484</v>
      </c>
      <c r="W32" s="44" t="str">
        <f t="shared" si="10"/>
        <v>"MATR?"</v>
      </c>
      <c r="X32" s="25" t="str">
        <f t="shared" si="11"/>
        <v>MATR?</v>
      </c>
      <c r="Y32" s="1">
        <f t="shared" si="12"/>
        <v>27</v>
      </c>
      <c r="Z32" t="str">
        <f t="shared" si="13"/>
        <v>ITM_MATR</v>
      </c>
      <c r="AA32" s="172" t="str">
        <f>IF(ISNA(VLOOKUP(AC32,Sheet2!J:J,1,0)),"//","")</f>
        <v>//</v>
      </c>
      <c r="AC32" s="111" t="str">
        <f t="shared" si="6"/>
        <v>MATR?</v>
      </c>
      <c r="AD32" t="b">
        <f t="shared" ref="AD32:AD95" si="14">X32=AC32</f>
        <v>1</v>
      </c>
    </row>
    <row r="33" spans="1:30">
      <c r="A33" s="57">
        <f t="shared" si="8"/>
        <v>33</v>
      </c>
      <c r="B33" s="56">
        <f t="shared" si="9"/>
        <v>28</v>
      </c>
      <c r="C33" s="63" t="s">
        <v>5085</v>
      </c>
      <c r="D33" s="60" t="s">
        <v>5090</v>
      </c>
      <c r="E33" s="66" t="s">
        <v>242</v>
      </c>
      <c r="F33" s="66" t="s">
        <v>242</v>
      </c>
      <c r="G33" s="92">
        <v>0</v>
      </c>
      <c r="H33" s="92">
        <v>0</v>
      </c>
      <c r="I33" s="189" t="s">
        <v>3</v>
      </c>
      <c r="J33" s="66" t="s">
        <v>1592</v>
      </c>
      <c r="K33" s="67" t="s">
        <v>4704</v>
      </c>
      <c r="L33" s="68"/>
      <c r="M33" s="64" t="s">
        <v>1959</v>
      </c>
      <c r="N33" s="13"/>
      <c r="O33"/>
      <c r="P33" t="str">
        <f t="shared" si="1"/>
        <v/>
      </c>
      <c r="Q33" t="str">
        <f>IF(ISNA(VLOOKUP(AC33,#REF!,1)),"//","")</f>
        <v/>
      </c>
      <c r="R33"/>
      <c r="S33" s="43">
        <f t="shared" si="2"/>
        <v>22</v>
      </c>
      <c r="T33" s="93" t="s">
        <v>2484</v>
      </c>
      <c r="U33" s="71" t="s">
        <v>2484</v>
      </c>
      <c r="V33" s="71" t="s">
        <v>2484</v>
      </c>
      <c r="W33" s="44" t="str">
        <f t="shared" si="10"/>
        <v>"NAN?"</v>
      </c>
      <c r="X33" s="25" t="str">
        <f t="shared" si="11"/>
        <v>NAN?</v>
      </c>
      <c r="Y33" s="1">
        <f t="shared" si="12"/>
        <v>28</v>
      </c>
      <c r="Z33" t="str">
        <f t="shared" si="13"/>
        <v>ITM_NAN</v>
      </c>
      <c r="AA33" s="172" t="str">
        <f>IF(ISNA(VLOOKUP(AC33,Sheet2!J:J,1,0)),"//","")</f>
        <v>//</v>
      </c>
      <c r="AC33" s="111" t="str">
        <f t="shared" si="6"/>
        <v>NAN?</v>
      </c>
      <c r="AD33" t="b">
        <f t="shared" si="14"/>
        <v>1</v>
      </c>
    </row>
    <row r="34" spans="1:30">
      <c r="A34" s="57">
        <f t="shared" si="8"/>
        <v>34</v>
      </c>
      <c r="B34" s="56">
        <f t="shared" si="9"/>
        <v>29</v>
      </c>
      <c r="C34" s="63" t="s">
        <v>5085</v>
      </c>
      <c r="D34" s="60" t="s">
        <v>5091</v>
      </c>
      <c r="E34" s="66" t="s">
        <v>1421</v>
      </c>
      <c r="F34" s="66" t="s">
        <v>1421</v>
      </c>
      <c r="G34" s="92">
        <v>0</v>
      </c>
      <c r="H34" s="92">
        <v>0</v>
      </c>
      <c r="I34" s="189" t="s">
        <v>3</v>
      </c>
      <c r="J34" s="66" t="s">
        <v>1592</v>
      </c>
      <c r="K34" s="67" t="s">
        <v>4704</v>
      </c>
      <c r="L34" s="68"/>
      <c r="M34" s="64" t="s">
        <v>2035</v>
      </c>
      <c r="N34" s="13"/>
      <c r="O34"/>
      <c r="P34" t="str">
        <f t="shared" si="1"/>
        <v/>
      </c>
      <c r="Q34" t="str">
        <f>IF(ISNA(VLOOKUP(AC34,#REF!,1)),"//","")</f>
        <v/>
      </c>
      <c r="R34"/>
      <c r="S34" s="43">
        <f t="shared" si="2"/>
        <v>23</v>
      </c>
      <c r="T34" s="93" t="s">
        <v>3009</v>
      </c>
      <c r="U34" s="71" t="s">
        <v>2914</v>
      </c>
      <c r="V34" s="71" t="s">
        <v>2484</v>
      </c>
      <c r="W34" s="44" t="str">
        <f t="shared" si="10"/>
        <v>"REAL?"</v>
      </c>
      <c r="X34" s="25" t="str">
        <f t="shared" si="11"/>
        <v>REAL?</v>
      </c>
      <c r="Y34" s="1">
        <f t="shared" si="12"/>
        <v>29</v>
      </c>
      <c r="Z34" t="str">
        <f t="shared" si="13"/>
        <v>ITM_REAL</v>
      </c>
      <c r="AA34" s="172" t="str">
        <f>IF(ISNA(VLOOKUP(AC34,Sheet2!J:J,1,0)),"//","")</f>
        <v>//</v>
      </c>
      <c r="AC34" s="111" t="str">
        <f t="shared" si="6"/>
        <v>REAL?</v>
      </c>
      <c r="AD34" t="b">
        <f t="shared" si="14"/>
        <v>1</v>
      </c>
    </row>
    <row r="35" spans="1:30">
      <c r="A35" s="57">
        <f t="shared" si="8"/>
        <v>35</v>
      </c>
      <c r="B35" s="56">
        <f t="shared" si="9"/>
        <v>30</v>
      </c>
      <c r="C35" s="63" t="s">
        <v>5085</v>
      </c>
      <c r="D35" s="60" t="s">
        <v>5092</v>
      </c>
      <c r="E35" s="66" t="s">
        <v>1449</v>
      </c>
      <c r="F35" s="66" t="s">
        <v>1449</v>
      </c>
      <c r="G35" s="92">
        <v>0</v>
      </c>
      <c r="H35" s="92">
        <v>0</v>
      </c>
      <c r="I35" s="189" t="s">
        <v>3</v>
      </c>
      <c r="J35" s="66" t="s">
        <v>1592</v>
      </c>
      <c r="K35" s="67" t="s">
        <v>4704</v>
      </c>
      <c r="L35" s="68"/>
      <c r="M35" s="64" t="s">
        <v>2105</v>
      </c>
      <c r="N35" s="13"/>
      <c r="O35"/>
      <c r="P35" t="str">
        <f t="shared" si="1"/>
        <v/>
      </c>
      <c r="Q35" t="str">
        <f>IF(ISNA(VLOOKUP(AC35,#REF!,1)),"//","")</f>
        <v/>
      </c>
      <c r="R35"/>
      <c r="S35" s="43">
        <f t="shared" si="2"/>
        <v>24</v>
      </c>
      <c r="T35" s="93" t="s">
        <v>2484</v>
      </c>
      <c r="U35" s="71" t="s">
        <v>2484</v>
      </c>
      <c r="V35" s="71" t="s">
        <v>2484</v>
      </c>
      <c r="W35" s="44" t="str">
        <f t="shared" si="10"/>
        <v>"SPEC?"</v>
      </c>
      <c r="X35" s="25" t="str">
        <f t="shared" si="11"/>
        <v>SPEC?</v>
      </c>
      <c r="Y35" s="1">
        <f t="shared" si="12"/>
        <v>30</v>
      </c>
      <c r="Z35" t="str">
        <f t="shared" si="13"/>
        <v>ITM_SPEC</v>
      </c>
      <c r="AA35" s="172" t="str">
        <f>IF(ISNA(VLOOKUP(AC35,Sheet2!J:J,1,0)),"//","")</f>
        <v>//</v>
      </c>
      <c r="AC35" s="111" t="str">
        <f t="shared" si="6"/>
        <v>SPEC?</v>
      </c>
      <c r="AD35" t="b">
        <f t="shared" si="14"/>
        <v>1</v>
      </c>
    </row>
    <row r="36" spans="1:30">
      <c r="A36" s="57">
        <f t="shared" si="8"/>
        <v>36</v>
      </c>
      <c r="B36" s="56">
        <f t="shared" si="9"/>
        <v>31</v>
      </c>
      <c r="C36" s="63" t="s">
        <v>5089</v>
      </c>
      <c r="D36" s="60" t="s">
        <v>7</v>
      </c>
      <c r="E36" s="66" t="s">
        <v>1461</v>
      </c>
      <c r="F36" s="66" t="s">
        <v>1461</v>
      </c>
      <c r="G36" s="92">
        <v>0</v>
      </c>
      <c r="H36" s="92">
        <v>0</v>
      </c>
      <c r="I36" s="189" t="s">
        <v>3</v>
      </c>
      <c r="J36" s="66" t="s">
        <v>1592</v>
      </c>
      <c r="K36" s="67" t="s">
        <v>4704</v>
      </c>
      <c r="L36" s="68"/>
      <c r="M36" s="64" t="s">
        <v>2122</v>
      </c>
      <c r="N36" s="13"/>
      <c r="O36"/>
      <c r="P36" t="str">
        <f t="shared" si="1"/>
        <v/>
      </c>
      <c r="Q36" t="str">
        <f>IF(ISNA(VLOOKUP(AC36,#REF!,1)),"//","")</f>
        <v/>
      </c>
      <c r="R36"/>
      <c r="S36" s="43">
        <f t="shared" si="2"/>
        <v>25</v>
      </c>
      <c r="T36" s="93" t="s">
        <v>2484</v>
      </c>
      <c r="U36" s="71" t="s">
        <v>2484</v>
      </c>
      <c r="V36" s="71" t="s">
        <v>2484</v>
      </c>
      <c r="W36" s="44" t="str">
        <f t="shared" si="10"/>
        <v>"STRI?"</v>
      </c>
      <c r="X36" s="25" t="str">
        <f t="shared" si="11"/>
        <v>STRI?</v>
      </c>
      <c r="Y36" s="1">
        <f t="shared" si="12"/>
        <v>31</v>
      </c>
      <c r="Z36" t="str">
        <f t="shared" si="13"/>
        <v>ITM_STRI</v>
      </c>
      <c r="AA36" s="172" t="str">
        <f>IF(ISNA(VLOOKUP(AC36,Sheet2!J:J,1,0)),"//","")</f>
        <v>//</v>
      </c>
      <c r="AC36" s="111" t="str">
        <f t="shared" si="6"/>
        <v>STRI?</v>
      </c>
      <c r="AD36" t="b">
        <f t="shared" si="14"/>
        <v>1</v>
      </c>
    </row>
    <row r="37" spans="1:30">
      <c r="A37" s="57">
        <f t="shared" si="8"/>
        <v>37</v>
      </c>
      <c r="B37" s="56">
        <f t="shared" si="9"/>
        <v>32</v>
      </c>
      <c r="C37" s="63" t="s">
        <v>5085</v>
      </c>
      <c r="D37" s="60" t="s">
        <v>5093</v>
      </c>
      <c r="E37" s="66" t="s">
        <v>1529</v>
      </c>
      <c r="F37" s="66" t="s">
        <v>1529</v>
      </c>
      <c r="G37" s="69">
        <v>0</v>
      </c>
      <c r="H37" s="69">
        <v>0</v>
      </c>
      <c r="I37" s="189" t="s">
        <v>3</v>
      </c>
      <c r="J37" s="66" t="s">
        <v>1592</v>
      </c>
      <c r="K37" s="67" t="s">
        <v>4704</v>
      </c>
      <c r="L37" s="68"/>
      <c r="M37" s="64" t="s">
        <v>2277</v>
      </c>
      <c r="N37" s="13"/>
      <c r="O37"/>
      <c r="P37" t="str">
        <f t="shared" si="1"/>
        <v/>
      </c>
      <c r="Q37" t="str">
        <f>IF(ISNA(VLOOKUP(AC37,#REF!,1)),"//","")</f>
        <v/>
      </c>
      <c r="R37"/>
      <c r="S37" s="43">
        <f t="shared" si="2"/>
        <v>26</v>
      </c>
      <c r="T37" s="93" t="s">
        <v>2484</v>
      </c>
      <c r="U37" s="71" t="s">
        <v>2484</v>
      </c>
      <c r="V37" s="71" t="s">
        <v>2484</v>
      </c>
      <c r="W37" s="44" t="str">
        <f t="shared" si="10"/>
        <v>STD_PLUS_MINUS STD_INFINITY "?"</v>
      </c>
      <c r="X37" s="25" t="str">
        <f t="shared" si="11"/>
        <v>PLUS_MINUSINFINITY?</v>
      </c>
      <c r="Y37" s="1">
        <f t="shared" si="12"/>
        <v>32</v>
      </c>
      <c r="Z37" t="str">
        <f t="shared" si="13"/>
        <v>ITM_PMINFINITY</v>
      </c>
      <c r="AA37" s="172" t="str">
        <f>IF(ISNA(VLOOKUP(AC37,Sheet2!J:J,1,0)),"//","")</f>
        <v>//</v>
      </c>
      <c r="AC37" s="111" t="str">
        <f t="shared" si="6"/>
        <v>PLUS_MINUSINFINITY?</v>
      </c>
      <c r="AD37" t="b">
        <f t="shared" si="14"/>
        <v>1</v>
      </c>
    </row>
    <row r="38" spans="1:30">
      <c r="A38" s="57">
        <f t="shared" si="8"/>
        <v>38</v>
      </c>
      <c r="B38" s="56">
        <f t="shared" si="9"/>
        <v>33</v>
      </c>
      <c r="C38" s="60" t="s">
        <v>4089</v>
      </c>
      <c r="D38" s="60" t="s">
        <v>7</v>
      </c>
      <c r="E38" s="66" t="s">
        <v>270</v>
      </c>
      <c r="F38" s="66" t="s">
        <v>270</v>
      </c>
      <c r="G38" s="92">
        <v>0</v>
      </c>
      <c r="H38" s="92">
        <v>0</v>
      </c>
      <c r="I38" s="189" t="s">
        <v>3</v>
      </c>
      <c r="J38" s="66" t="s">
        <v>1592</v>
      </c>
      <c r="K38" s="67" t="s">
        <v>4704</v>
      </c>
      <c r="L38" s="68"/>
      <c r="M38" s="64" t="s">
        <v>2006</v>
      </c>
      <c r="N38" s="13"/>
      <c r="O38"/>
      <c r="P38" t="str">
        <f t="shared" si="1"/>
        <v/>
      </c>
      <c r="Q38" t="str">
        <f>IF(ISNA(VLOOKUP(AC38,#REF!,1)),"//","")</f>
        <v/>
      </c>
      <c r="R38"/>
      <c r="S38" s="43">
        <f t="shared" si="2"/>
        <v>27</v>
      </c>
      <c r="T38" s="93" t="s">
        <v>2980</v>
      </c>
      <c r="U38" s="94" t="s">
        <v>2914</v>
      </c>
      <c r="V38" s="95" t="s">
        <v>2484</v>
      </c>
      <c r="W38" s="44" t="str">
        <f t="shared" si="10"/>
        <v>"PRIME?"</v>
      </c>
      <c r="X38" s="25" t="str">
        <f t="shared" si="11"/>
        <v>PRIME?</v>
      </c>
      <c r="Y38" s="1">
        <f t="shared" si="12"/>
        <v>33</v>
      </c>
      <c r="Z38" t="str">
        <f t="shared" si="13"/>
        <v>ITM_PRIME</v>
      </c>
      <c r="AA38" s="172" t="str">
        <f>IF(ISNA(VLOOKUP(AC38,Sheet2!J:J,1,0)),"//","")</f>
        <v/>
      </c>
      <c r="AC38" s="111" t="str">
        <f t="shared" si="6"/>
        <v>PRIME?</v>
      </c>
      <c r="AD38" t="b">
        <f t="shared" si="14"/>
        <v>1</v>
      </c>
    </row>
    <row r="39" spans="1:30">
      <c r="A39" s="57">
        <f t="shared" si="8"/>
        <v>39</v>
      </c>
      <c r="B39" s="56">
        <f t="shared" si="9"/>
        <v>34</v>
      </c>
      <c r="C39" s="60" t="s">
        <v>4450</v>
      </c>
      <c r="D39" s="60" t="s">
        <v>7</v>
      </c>
      <c r="E39" s="66" t="s">
        <v>367</v>
      </c>
      <c r="F39" s="66" t="s">
        <v>367</v>
      </c>
      <c r="G39" s="92">
        <v>0</v>
      </c>
      <c r="H39" s="92">
        <v>0</v>
      </c>
      <c r="I39" s="189" t="s">
        <v>3</v>
      </c>
      <c r="J39" s="66" t="s">
        <v>1592</v>
      </c>
      <c r="K39" s="67" t="s">
        <v>4704</v>
      </c>
      <c r="L39" s="68"/>
      <c r="M39" s="64" t="s">
        <v>2139</v>
      </c>
      <c r="N39" s="13"/>
      <c r="O39"/>
      <c r="P39" t="str">
        <f t="shared" si="1"/>
        <v/>
      </c>
      <c r="Q39" t="str">
        <f>IF(ISNA(VLOOKUP(AC39,#REF!,1)),"//","")</f>
        <v/>
      </c>
      <c r="R39"/>
      <c r="S39" s="43">
        <f t="shared" si="2"/>
        <v>28</v>
      </c>
      <c r="T39" s="93" t="s">
        <v>2484</v>
      </c>
      <c r="U39" s="71" t="s">
        <v>2484</v>
      </c>
      <c r="V39" s="71" t="s">
        <v>2484</v>
      </c>
      <c r="W39" s="44" t="str">
        <f t="shared" si="10"/>
        <v>"TOP?"</v>
      </c>
      <c r="X39" s="25" t="str">
        <f t="shared" si="11"/>
        <v>TOP?</v>
      </c>
      <c r="Y39" s="1">
        <f t="shared" si="12"/>
        <v>34</v>
      </c>
      <c r="Z39" t="str">
        <f t="shared" si="13"/>
        <v>ITM_TOP</v>
      </c>
      <c r="AA39" s="172" t="str">
        <f>IF(ISNA(VLOOKUP(AC39,Sheet2!J:J,1,0)),"//","")</f>
        <v>//</v>
      </c>
      <c r="AC39" s="111" t="str">
        <f t="shared" si="6"/>
        <v>TOP?</v>
      </c>
      <c r="AD39" t="b">
        <f t="shared" si="14"/>
        <v>1</v>
      </c>
    </row>
    <row r="40" spans="1:30">
      <c r="A40" s="57">
        <f t="shared" si="8"/>
        <v>40</v>
      </c>
      <c r="B40" s="56">
        <f t="shared" si="9"/>
        <v>35</v>
      </c>
      <c r="C40" s="60" t="s">
        <v>4090</v>
      </c>
      <c r="D40" s="60" t="s">
        <v>7</v>
      </c>
      <c r="E40" s="66" t="s">
        <v>89</v>
      </c>
      <c r="F40" s="66" t="s">
        <v>89</v>
      </c>
      <c r="G40" s="92">
        <v>0</v>
      </c>
      <c r="H40" s="92">
        <v>0</v>
      </c>
      <c r="I40" s="189" t="s">
        <v>3</v>
      </c>
      <c r="J40" s="66" t="s">
        <v>1594</v>
      </c>
      <c r="K40" s="67" t="s">
        <v>4704</v>
      </c>
      <c r="L40" s="68"/>
      <c r="M40" s="64" t="s">
        <v>1737</v>
      </c>
      <c r="N40" s="13"/>
      <c r="O40"/>
      <c r="P40" t="str">
        <f t="shared" si="1"/>
        <v/>
      </c>
      <c r="Q40" t="str">
        <f>IF(ISNA(VLOOKUP(AC40,#REF!,1)),"//","")</f>
        <v/>
      </c>
      <c r="R40"/>
      <c r="S40" s="43">
        <f t="shared" si="2"/>
        <v>29</v>
      </c>
      <c r="T40" s="93" t="s">
        <v>3004</v>
      </c>
      <c r="U40" s="71" t="s">
        <v>2914</v>
      </c>
      <c r="V40" s="71" t="s">
        <v>2484</v>
      </c>
      <c r="W40" s="44" t="str">
        <f t="shared" si="10"/>
        <v>"ENTER" STD_UP_ARROW</v>
      </c>
      <c r="X40" s="25" t="str">
        <f t="shared" si="11"/>
        <v>ENTER</v>
      </c>
      <c r="Y40" s="1">
        <f t="shared" si="12"/>
        <v>35</v>
      </c>
      <c r="Z40" t="str">
        <f t="shared" si="13"/>
        <v>ITM_ENTER</v>
      </c>
      <c r="AA40" s="172" t="str">
        <f>IF(ISNA(VLOOKUP(AC40,Sheet2!J:J,1,0)),"//","")</f>
        <v/>
      </c>
      <c r="AC40" s="111" t="str">
        <f t="shared" si="6"/>
        <v>ENTER</v>
      </c>
      <c r="AD40" t="b">
        <f t="shared" si="14"/>
        <v>1</v>
      </c>
    </row>
    <row r="41" spans="1:30">
      <c r="A41" s="57">
        <f t="shared" si="8"/>
        <v>41</v>
      </c>
      <c r="B41" s="56">
        <f t="shared" si="9"/>
        <v>36</v>
      </c>
      <c r="C41" s="60" t="s">
        <v>4091</v>
      </c>
      <c r="D41" s="60" t="s">
        <v>7</v>
      </c>
      <c r="E41" s="66" t="s">
        <v>1494</v>
      </c>
      <c r="F41" s="66" t="s">
        <v>1494</v>
      </c>
      <c r="G41" s="92">
        <v>0</v>
      </c>
      <c r="H41" s="92">
        <v>0</v>
      </c>
      <c r="I41" s="189" t="s">
        <v>3</v>
      </c>
      <c r="J41" s="66" t="s">
        <v>1592</v>
      </c>
      <c r="K41" s="67" t="s">
        <v>4704</v>
      </c>
      <c r="L41" s="68"/>
      <c r="M41" s="64" t="s">
        <v>2191</v>
      </c>
      <c r="N41" s="13"/>
      <c r="O41"/>
      <c r="P41" t="str">
        <f t="shared" si="1"/>
        <v/>
      </c>
      <c r="Q41" t="str">
        <f>IF(ISNA(VLOOKUP(AC41,#REF!,1)),"//","")</f>
        <v/>
      </c>
      <c r="R41"/>
      <c r="S41" s="43">
        <f t="shared" si="2"/>
        <v>30</v>
      </c>
      <c r="T41" s="93" t="s">
        <v>3004</v>
      </c>
      <c r="U41" s="71" t="s">
        <v>2484</v>
      </c>
      <c r="V41" s="71" t="s">
        <v>2484</v>
      </c>
      <c r="W41" s="44" t="str">
        <f t="shared" si="10"/>
        <v>"X" STD_LEFT_RIGHT_ARROWS "Y"</v>
      </c>
      <c r="X41" s="25" t="str">
        <f t="shared" si="11"/>
        <v>X&lt;&gt;Y</v>
      </c>
      <c r="Y41" s="1">
        <f t="shared" si="12"/>
        <v>36</v>
      </c>
      <c r="Z41" t="str">
        <f t="shared" si="13"/>
        <v>ITM_XexY</v>
      </c>
      <c r="AA41" s="172" t="str">
        <f>IF(ISNA(VLOOKUP(AC41,Sheet2!J:J,1,0)),"//","")</f>
        <v/>
      </c>
      <c r="AC41" s="111" t="str">
        <f t="shared" si="6"/>
        <v>X&lt;&gt;Y</v>
      </c>
      <c r="AD41" t="b">
        <f t="shared" si="14"/>
        <v>1</v>
      </c>
    </row>
    <row r="42" spans="1:30">
      <c r="A42" s="57">
        <f t="shared" si="8"/>
        <v>42</v>
      </c>
      <c r="B42" s="56">
        <f t="shared" si="9"/>
        <v>37</v>
      </c>
      <c r="C42" s="60" t="s">
        <v>4092</v>
      </c>
      <c r="D42" s="60" t="s">
        <v>7</v>
      </c>
      <c r="E42" s="66" t="s">
        <v>1263</v>
      </c>
      <c r="F42" s="66" t="s">
        <v>78</v>
      </c>
      <c r="G42" s="92">
        <v>0</v>
      </c>
      <c r="H42" s="92">
        <v>0</v>
      </c>
      <c r="I42" s="189" t="s">
        <v>3</v>
      </c>
      <c r="J42" s="66" t="s">
        <v>1592</v>
      </c>
      <c r="K42" s="67" t="s">
        <v>4704</v>
      </c>
      <c r="L42" s="68"/>
      <c r="M42" s="64" t="s">
        <v>1718</v>
      </c>
      <c r="N42" s="13"/>
      <c r="O42"/>
      <c r="P42" t="str">
        <f t="shared" si="1"/>
        <v>NOT EQUAL</v>
      </c>
      <c r="Q42" t="str">
        <f>IF(ISNA(VLOOKUP(AC42,#REF!,1)),"//","")</f>
        <v/>
      </c>
      <c r="R42"/>
      <c r="S42" s="43">
        <f t="shared" si="2"/>
        <v>31</v>
      </c>
      <c r="T42" s="96" t="s">
        <v>3004</v>
      </c>
      <c r="U42" s="71" t="s">
        <v>2484</v>
      </c>
      <c r="V42" s="71" t="s">
        <v>2484</v>
      </c>
      <c r="W42" s="44" t="str">
        <f t="shared" si="10"/>
        <v>"DROP"</v>
      </c>
      <c r="X42" s="25" t="str">
        <f t="shared" si="11"/>
        <v>DROP</v>
      </c>
      <c r="Y42" s="1">
        <f t="shared" si="12"/>
        <v>37</v>
      </c>
      <c r="Z42" t="str">
        <f t="shared" si="13"/>
        <v>ITM_DROP</v>
      </c>
      <c r="AA42" s="172" t="str">
        <f>IF(ISNA(VLOOKUP(AC42,Sheet2!J:J,1,0)),"//","")</f>
        <v/>
      </c>
      <c r="AC42" s="111" t="str">
        <f t="shared" si="6"/>
        <v>DROP</v>
      </c>
      <c r="AD42" t="b">
        <f t="shared" si="14"/>
        <v>1</v>
      </c>
    </row>
    <row r="43" spans="1:30" s="133" customFormat="1">
      <c r="A43" s="127">
        <f t="shared" si="8"/>
        <v>43</v>
      </c>
      <c r="B43" s="128">
        <f t="shared" si="9"/>
        <v>38</v>
      </c>
      <c r="C43" s="129" t="s">
        <v>4450</v>
      </c>
      <c r="D43" s="129" t="s">
        <v>7</v>
      </c>
      <c r="E43" s="130" t="s">
        <v>1393</v>
      </c>
      <c r="F43" s="130" t="s">
        <v>1393</v>
      </c>
      <c r="G43" s="204">
        <v>0</v>
      </c>
      <c r="H43" s="204">
        <v>0</v>
      </c>
      <c r="I43" s="189" t="s">
        <v>3</v>
      </c>
      <c r="J43" s="66" t="s">
        <v>1592</v>
      </c>
      <c r="K43" s="132" t="s">
        <v>4704</v>
      </c>
      <c r="M43" s="18" t="s">
        <v>1983</v>
      </c>
      <c r="N43" s="18"/>
      <c r="P43" s="133" t="str">
        <f t="shared" si="1"/>
        <v/>
      </c>
      <c r="Q43" s="133" t="str">
        <f>IF(ISNA(VLOOKUP(AC43,#REF!,1)),"//","")</f>
        <v/>
      </c>
      <c r="S43" s="134">
        <f t="shared" si="2"/>
        <v>32</v>
      </c>
      <c r="T43" s="127" t="s">
        <v>2484</v>
      </c>
      <c r="U43" s="131" t="s">
        <v>2484</v>
      </c>
      <c r="V43" s="131" t="s">
        <v>2484</v>
      </c>
      <c r="W43" s="135" t="str">
        <f t="shared" si="10"/>
        <v>"PAUSE"</v>
      </c>
      <c r="X43" s="136" t="str">
        <f t="shared" si="11"/>
        <v>PAUSE</v>
      </c>
      <c r="Y43" s="137">
        <f t="shared" si="12"/>
        <v>38</v>
      </c>
      <c r="Z43" s="133" t="str">
        <f t="shared" si="13"/>
        <v>ITM_PAUSE</v>
      </c>
      <c r="AA43" s="172" t="str">
        <f>IF(ISNA(VLOOKUP(AC43,Sheet2!J:J,1,0)),"//","")</f>
        <v>//</v>
      </c>
      <c r="AC43" s="111" t="str">
        <f t="shared" si="6"/>
        <v>PAUSE</v>
      </c>
      <c r="AD43" t="b">
        <f t="shared" si="14"/>
        <v>1</v>
      </c>
    </row>
    <row r="44" spans="1:30">
      <c r="A44" s="57">
        <f t="shared" si="8"/>
        <v>44</v>
      </c>
      <c r="B44" s="56">
        <f t="shared" si="9"/>
        <v>39</v>
      </c>
      <c r="C44" s="60" t="s">
        <v>4094</v>
      </c>
      <c r="D44" s="60" t="s">
        <v>7</v>
      </c>
      <c r="E44" s="66" t="s">
        <v>305</v>
      </c>
      <c r="F44" s="66" t="s">
        <v>305</v>
      </c>
      <c r="G44" s="92">
        <v>0</v>
      </c>
      <c r="H44" s="92">
        <v>0</v>
      </c>
      <c r="I44" s="189" t="s">
        <v>3</v>
      </c>
      <c r="J44" s="66" t="s">
        <v>1592</v>
      </c>
      <c r="K44" s="67" t="s">
        <v>4704</v>
      </c>
      <c r="L44" s="68"/>
      <c r="M44" s="64" t="s">
        <v>2063</v>
      </c>
      <c r="N44" s="13"/>
      <c r="O44"/>
      <c r="P44" t="str">
        <f t="shared" si="1"/>
        <v/>
      </c>
      <c r="Q44" t="str">
        <f>IF(ISNA(VLOOKUP(AC44,#REF!,1)),"//","")</f>
        <v/>
      </c>
      <c r="R44"/>
      <c r="S44" s="43">
        <f t="shared" si="2"/>
        <v>33</v>
      </c>
      <c r="T44" s="93" t="s">
        <v>2484</v>
      </c>
      <c r="U44" s="71" t="s">
        <v>2484</v>
      </c>
      <c r="V44" s="71" t="s">
        <v>2484</v>
      </c>
      <c r="W44" s="44" t="str">
        <f t="shared" si="10"/>
        <v>"R" STD_UP_ARROW</v>
      </c>
      <c r="X44" s="25" t="str">
        <f t="shared" si="11"/>
        <v>R</v>
      </c>
      <c r="Y44" s="1">
        <f t="shared" si="12"/>
        <v>39</v>
      </c>
      <c r="Z44" t="str">
        <f t="shared" si="13"/>
        <v>ITM_Rup</v>
      </c>
      <c r="AA44" s="172" t="str">
        <f>IF(ISNA(VLOOKUP(AC44,Sheet2!J:J,1,0)),"//","")</f>
        <v>//</v>
      </c>
      <c r="AC44" s="111" t="str">
        <f t="shared" si="6"/>
        <v>R</v>
      </c>
      <c r="AD44" t="b">
        <f t="shared" si="14"/>
        <v>1</v>
      </c>
    </row>
    <row r="45" spans="1:30">
      <c r="A45" s="57">
        <f t="shared" si="8"/>
        <v>45</v>
      </c>
      <c r="B45" s="56">
        <f t="shared" si="9"/>
        <v>40</v>
      </c>
      <c r="C45" s="60" t="s">
        <v>4095</v>
      </c>
      <c r="D45" s="60" t="s">
        <v>7</v>
      </c>
      <c r="E45" s="66" t="s">
        <v>306</v>
      </c>
      <c r="F45" s="66" t="s">
        <v>306</v>
      </c>
      <c r="G45" s="92">
        <v>0</v>
      </c>
      <c r="H45" s="92">
        <v>0</v>
      </c>
      <c r="I45" s="189" t="s">
        <v>3</v>
      </c>
      <c r="J45" s="66" t="s">
        <v>1592</v>
      </c>
      <c r="K45" s="67" t="s">
        <v>4704</v>
      </c>
      <c r="L45" s="68"/>
      <c r="M45" s="64" t="s">
        <v>2064</v>
      </c>
      <c r="N45" s="13"/>
      <c r="O45"/>
      <c r="P45" t="str">
        <f t="shared" si="1"/>
        <v/>
      </c>
      <c r="Q45" t="str">
        <f>IF(ISNA(VLOOKUP(AC45,#REF!,1)),"//","")</f>
        <v/>
      </c>
      <c r="R45"/>
      <c r="S45" s="43">
        <f t="shared" si="2"/>
        <v>34</v>
      </c>
      <c r="T45" s="93" t="s">
        <v>2484</v>
      </c>
      <c r="U45" s="71" t="s">
        <v>2484</v>
      </c>
      <c r="V45" s="71" t="s">
        <v>2484</v>
      </c>
      <c r="W45" s="44" t="str">
        <f t="shared" si="10"/>
        <v>"R" STD_DOWN_ARROW</v>
      </c>
      <c r="X45" s="25" t="str">
        <f t="shared" si="11"/>
        <v>RDOWN_ARROW</v>
      </c>
      <c r="Y45" s="1">
        <f t="shared" si="12"/>
        <v>40</v>
      </c>
      <c r="Z45" t="str">
        <f t="shared" si="13"/>
        <v>ITM_Rdown</v>
      </c>
      <c r="AA45" s="172" t="str">
        <f>IF(ISNA(VLOOKUP(AC45,Sheet2!J:J,1,0)),"//","")</f>
        <v>//</v>
      </c>
      <c r="AC45" s="111" t="str">
        <f t="shared" si="6"/>
        <v>RDOWN_ARROW</v>
      </c>
      <c r="AD45" t="b">
        <f t="shared" si="14"/>
        <v>1</v>
      </c>
    </row>
    <row r="46" spans="1:30">
      <c r="A46" s="57">
        <f t="shared" si="8"/>
        <v>46</v>
      </c>
      <c r="B46" s="56">
        <f t="shared" si="9"/>
        <v>41</v>
      </c>
      <c r="C46" s="60" t="s">
        <v>4096</v>
      </c>
      <c r="D46" s="60" t="s">
        <v>7</v>
      </c>
      <c r="E46" s="66" t="s">
        <v>1243</v>
      </c>
      <c r="F46" s="66" t="s">
        <v>1243</v>
      </c>
      <c r="G46" s="92">
        <v>0</v>
      </c>
      <c r="H46" s="92">
        <v>0</v>
      </c>
      <c r="I46" s="189" t="s">
        <v>3</v>
      </c>
      <c r="J46" s="66" t="s">
        <v>1594</v>
      </c>
      <c r="K46" s="67" t="s">
        <v>4704</v>
      </c>
      <c r="L46" s="68"/>
      <c r="M46" s="64" t="s">
        <v>1689</v>
      </c>
      <c r="N46" s="13"/>
      <c r="O46"/>
      <c r="P46" t="str">
        <f t="shared" si="1"/>
        <v/>
      </c>
      <c r="Q46" t="str">
        <f>IF(ISNA(VLOOKUP(AC46,#REF!,1)),"//","")</f>
        <v/>
      </c>
      <c r="R46"/>
      <c r="S46" s="43">
        <f t="shared" si="2"/>
        <v>35</v>
      </c>
      <c r="T46" s="93" t="s">
        <v>2983</v>
      </c>
      <c r="U46" s="71" t="s">
        <v>2914</v>
      </c>
      <c r="V46" s="71" t="s">
        <v>2484</v>
      </c>
      <c r="W46" s="44" t="str">
        <f t="shared" si="10"/>
        <v>"CLX"</v>
      </c>
      <c r="X46" s="25" t="str">
        <f t="shared" si="11"/>
        <v>CLX</v>
      </c>
      <c r="Y46" s="1">
        <f t="shared" si="12"/>
        <v>41</v>
      </c>
      <c r="Z46" t="str">
        <f t="shared" si="13"/>
        <v>ITM_CLX</v>
      </c>
      <c r="AA46" s="172" t="str">
        <f>IF(ISNA(VLOOKUP(AC46,Sheet2!J:J,1,0)),"//","")</f>
        <v/>
      </c>
      <c r="AC46" s="111" t="str">
        <f t="shared" si="6"/>
        <v>CLX</v>
      </c>
      <c r="AD46" t="b">
        <f t="shared" si="14"/>
        <v>1</v>
      </c>
    </row>
    <row r="47" spans="1:30">
      <c r="A47" s="57">
        <f t="shared" si="8"/>
        <v>47</v>
      </c>
      <c r="B47" s="56">
        <f t="shared" si="9"/>
        <v>42</v>
      </c>
      <c r="C47" s="60" t="s">
        <v>4097</v>
      </c>
      <c r="D47" s="60" t="s">
        <v>7</v>
      </c>
      <c r="E47" s="66" t="s">
        <v>108</v>
      </c>
      <c r="F47" s="66" t="s">
        <v>108</v>
      </c>
      <c r="G47" s="92">
        <v>0</v>
      </c>
      <c r="H47" s="92">
        <v>0</v>
      </c>
      <c r="I47" s="189" t="s">
        <v>3</v>
      </c>
      <c r="J47" s="66" t="s">
        <v>1592</v>
      </c>
      <c r="K47" s="67" t="s">
        <v>4704</v>
      </c>
      <c r="L47" s="68"/>
      <c r="M47" s="64" t="s">
        <v>1769</v>
      </c>
      <c r="N47" s="13"/>
      <c r="O47"/>
      <c r="P47" t="str">
        <f t="shared" si="1"/>
        <v/>
      </c>
      <c r="Q47" t="str">
        <f>IF(ISNA(VLOOKUP(AC47,#REF!,1)),"//","")</f>
        <v/>
      </c>
      <c r="R47"/>
      <c r="S47" s="43">
        <f t="shared" si="2"/>
        <v>36</v>
      </c>
      <c r="T47" s="93" t="s">
        <v>3004</v>
      </c>
      <c r="U47" s="71" t="s">
        <v>2484</v>
      </c>
      <c r="V47" s="71" t="s">
        <v>2484</v>
      </c>
      <c r="W47" s="44" t="str">
        <f t="shared" si="10"/>
        <v>"FILL"</v>
      </c>
      <c r="X47" s="25" t="str">
        <f t="shared" si="11"/>
        <v>FILL</v>
      </c>
      <c r="Y47" s="1">
        <f t="shared" si="12"/>
        <v>42</v>
      </c>
      <c r="Z47" t="str">
        <f t="shared" si="13"/>
        <v>ITM_FILL</v>
      </c>
      <c r="AA47" s="172" t="str">
        <f>IF(ISNA(VLOOKUP(AC47,Sheet2!J:J,1,0)),"//","")</f>
        <v/>
      </c>
      <c r="AC47" s="111" t="str">
        <f t="shared" si="6"/>
        <v>FILL</v>
      </c>
      <c r="AD47" t="b">
        <f t="shared" si="14"/>
        <v>1</v>
      </c>
    </row>
    <row r="48" spans="1:30">
      <c r="A48" s="57">
        <f t="shared" si="8"/>
        <v>48</v>
      </c>
      <c r="B48" s="56">
        <f t="shared" si="9"/>
        <v>43</v>
      </c>
      <c r="C48" s="60" t="s">
        <v>4450</v>
      </c>
      <c r="D48" s="60" t="s">
        <v>7</v>
      </c>
      <c r="E48" s="66" t="s">
        <v>1313</v>
      </c>
      <c r="F48" s="66" t="s">
        <v>1313</v>
      </c>
      <c r="G48" s="92">
        <v>0</v>
      </c>
      <c r="H48" s="92">
        <v>0</v>
      </c>
      <c r="I48" s="189" t="s">
        <v>3</v>
      </c>
      <c r="J48" s="66" t="s">
        <v>1592</v>
      </c>
      <c r="K48" s="67" t="s">
        <v>4704</v>
      </c>
      <c r="L48" s="68"/>
      <c r="M48" s="64" t="s">
        <v>1832</v>
      </c>
      <c r="N48" s="13"/>
      <c r="O48"/>
      <c r="P48" t="str">
        <f t="shared" si="1"/>
        <v/>
      </c>
      <c r="Q48" t="str">
        <f>IF(ISNA(VLOOKUP(AC48,#REF!,1)),"//","")</f>
        <v/>
      </c>
      <c r="R48"/>
      <c r="S48" s="43">
        <f t="shared" si="2"/>
        <v>37</v>
      </c>
      <c r="T48" s="93" t="s">
        <v>2484</v>
      </c>
      <c r="U48" s="71" t="s">
        <v>2484</v>
      </c>
      <c r="V48" s="71" t="s">
        <v>2484</v>
      </c>
      <c r="W48" s="44" t="str">
        <f t="shared" si="10"/>
        <v>"INPUT"</v>
      </c>
      <c r="X48" s="25" t="str">
        <f t="shared" si="11"/>
        <v>INPUT</v>
      </c>
      <c r="Y48" s="1">
        <f t="shared" si="12"/>
        <v>43</v>
      </c>
      <c r="Z48" t="str">
        <f t="shared" si="13"/>
        <v>ITM_INPUT</v>
      </c>
      <c r="AA48" s="172" t="str">
        <f>IF(ISNA(VLOOKUP(AC48,Sheet2!J:J,1,0)),"//","")</f>
        <v>//</v>
      </c>
      <c r="AC48" s="111" t="str">
        <f t="shared" si="6"/>
        <v>INPUT</v>
      </c>
      <c r="AD48" t="b">
        <f t="shared" si="14"/>
        <v>1</v>
      </c>
    </row>
    <row r="49" spans="1:30">
      <c r="A49" s="57">
        <f t="shared" si="8"/>
        <v>49</v>
      </c>
      <c r="B49" s="56">
        <f t="shared" si="9"/>
        <v>44</v>
      </c>
      <c r="C49" s="60" t="s">
        <v>4098</v>
      </c>
      <c r="D49" s="60" t="s">
        <v>281</v>
      </c>
      <c r="E49" s="66" t="s">
        <v>1452</v>
      </c>
      <c r="F49" s="66" t="s">
        <v>1452</v>
      </c>
      <c r="G49" s="92">
        <v>0</v>
      </c>
      <c r="H49" s="92">
        <v>99</v>
      </c>
      <c r="I49" s="189" t="s">
        <v>3</v>
      </c>
      <c r="J49" s="66" t="s">
        <v>1592</v>
      </c>
      <c r="K49" s="67" t="s">
        <v>4704</v>
      </c>
      <c r="L49" s="68"/>
      <c r="M49" s="64" t="s">
        <v>2111</v>
      </c>
      <c r="N49" s="13"/>
      <c r="O49"/>
      <c r="P49" t="str">
        <f t="shared" si="1"/>
        <v/>
      </c>
      <c r="Q49" t="str">
        <f>IF(ISNA(VLOOKUP(AC49,#REF!,1)),"//","")</f>
        <v/>
      </c>
      <c r="R49"/>
      <c r="S49" s="43">
        <f t="shared" si="2"/>
        <v>38</v>
      </c>
      <c r="T49" s="96" t="s">
        <v>3004</v>
      </c>
      <c r="U49" s="94" t="s">
        <v>2914</v>
      </c>
      <c r="V49" s="95" t="s">
        <v>2484</v>
      </c>
      <c r="W49" s="44" t="str">
        <f t="shared" si="10"/>
        <v>"STO"</v>
      </c>
      <c r="X49" s="25" t="str">
        <f t="shared" si="11"/>
        <v>STO</v>
      </c>
      <c r="Y49" s="1">
        <f t="shared" si="12"/>
        <v>44</v>
      </c>
      <c r="Z49" t="str">
        <f t="shared" si="13"/>
        <v>ITM_STO</v>
      </c>
      <c r="AA49" s="172" t="str">
        <f>IF(ISNA(VLOOKUP(AC49,Sheet2!J:J,1,0)),"//","")</f>
        <v/>
      </c>
      <c r="AC49" s="111" t="str">
        <f t="shared" si="6"/>
        <v>STO</v>
      </c>
      <c r="AD49" t="b">
        <f t="shared" si="14"/>
        <v>1</v>
      </c>
    </row>
    <row r="50" spans="1:30">
      <c r="A50" s="57">
        <f t="shared" si="8"/>
        <v>50</v>
      </c>
      <c r="B50" s="56">
        <f t="shared" si="9"/>
        <v>45</v>
      </c>
      <c r="C50" s="60" t="s">
        <v>4099</v>
      </c>
      <c r="D50" s="60" t="s">
        <v>7</v>
      </c>
      <c r="E50" s="66" t="s">
        <v>349</v>
      </c>
      <c r="F50" s="66" t="s">
        <v>349</v>
      </c>
      <c r="G50" s="92">
        <v>0</v>
      </c>
      <c r="H50" s="92">
        <v>0</v>
      </c>
      <c r="I50" s="189" t="s">
        <v>3</v>
      </c>
      <c r="J50" s="66" t="s">
        <v>1592</v>
      </c>
      <c r="K50" s="67" t="s">
        <v>4704</v>
      </c>
      <c r="L50" s="68"/>
      <c r="M50" s="64" t="s">
        <v>3745</v>
      </c>
      <c r="N50" s="13"/>
      <c r="O50"/>
      <c r="P50" t="str">
        <f t="shared" si="1"/>
        <v/>
      </c>
      <c r="Q50" t="str">
        <f>IF(ISNA(VLOOKUP(AC50,#REF!,1)),"//","")</f>
        <v/>
      </c>
      <c r="R50"/>
      <c r="S50" s="43">
        <f t="shared" si="2"/>
        <v>38</v>
      </c>
      <c r="T50" s="96" t="s">
        <v>3004</v>
      </c>
      <c r="U50" s="71" t="s">
        <v>2907</v>
      </c>
      <c r="V50" s="71" t="s">
        <v>2484</v>
      </c>
      <c r="W50" s="44" t="str">
        <f t="shared" si="10"/>
        <v/>
      </c>
      <c r="X50" s="25" t="str">
        <f t="shared" si="11"/>
        <v/>
      </c>
      <c r="Y50" s="1">
        <f t="shared" si="12"/>
        <v>45</v>
      </c>
      <c r="Z50" t="str">
        <f t="shared" si="13"/>
        <v>ITM_STOADD</v>
      </c>
      <c r="AA50" s="172" t="str">
        <f>IF(ISNA(VLOOKUP(AC50,Sheet2!J:J,1,0)),"//","")</f>
        <v/>
      </c>
      <c r="AC50" s="111" t="str">
        <f t="shared" si="6"/>
        <v/>
      </c>
      <c r="AD50" t="b">
        <f t="shared" si="14"/>
        <v>1</v>
      </c>
    </row>
    <row r="51" spans="1:30">
      <c r="A51" s="57">
        <f t="shared" si="8"/>
        <v>51</v>
      </c>
      <c r="B51" s="56">
        <f t="shared" si="9"/>
        <v>46</v>
      </c>
      <c r="C51" s="60" t="s">
        <v>4100</v>
      </c>
      <c r="D51" s="60" t="s">
        <v>7</v>
      </c>
      <c r="E51" s="66" t="s">
        <v>350</v>
      </c>
      <c r="F51" s="66" t="s">
        <v>350</v>
      </c>
      <c r="G51" s="92">
        <v>0</v>
      </c>
      <c r="H51" s="92">
        <v>0</v>
      </c>
      <c r="I51" s="189" t="s">
        <v>3</v>
      </c>
      <c r="J51" s="66" t="s">
        <v>1592</v>
      </c>
      <c r="K51" s="67" t="s">
        <v>4704</v>
      </c>
      <c r="L51" s="68"/>
      <c r="M51" s="64" t="s">
        <v>3746</v>
      </c>
      <c r="N51" s="13"/>
      <c r="O51"/>
      <c r="P51" t="str">
        <f t="shared" si="1"/>
        <v/>
      </c>
      <c r="Q51" t="str">
        <f>IF(ISNA(VLOOKUP(AC51,#REF!,1)),"//","")</f>
        <v/>
      </c>
      <c r="R51"/>
      <c r="S51" s="43">
        <f t="shared" si="2"/>
        <v>38</v>
      </c>
      <c r="T51" s="96" t="s">
        <v>3004</v>
      </c>
      <c r="U51" s="71" t="s">
        <v>2907</v>
      </c>
      <c r="V51" s="71" t="s">
        <v>2484</v>
      </c>
      <c r="W51" s="44" t="str">
        <f t="shared" si="10"/>
        <v/>
      </c>
      <c r="X51" s="25" t="str">
        <f t="shared" si="11"/>
        <v/>
      </c>
      <c r="Y51" s="1">
        <f t="shared" si="12"/>
        <v>46</v>
      </c>
      <c r="Z51" t="str">
        <f t="shared" si="13"/>
        <v>ITM_STOSUB</v>
      </c>
      <c r="AA51" s="172" t="str">
        <f>IF(ISNA(VLOOKUP(AC51,Sheet2!J:J,1,0)),"//","")</f>
        <v/>
      </c>
      <c r="AC51" s="111" t="str">
        <f t="shared" si="6"/>
        <v/>
      </c>
      <c r="AD51" t="b">
        <f t="shared" si="14"/>
        <v>1</v>
      </c>
    </row>
    <row r="52" spans="1:30">
      <c r="A52" s="57">
        <f t="shared" si="8"/>
        <v>52</v>
      </c>
      <c r="B52" s="56">
        <f t="shared" si="9"/>
        <v>47</v>
      </c>
      <c r="C52" s="60" t="s">
        <v>4101</v>
      </c>
      <c r="D52" s="60" t="s">
        <v>7</v>
      </c>
      <c r="E52" s="66" t="s">
        <v>1458</v>
      </c>
      <c r="F52" s="66" t="s">
        <v>1458</v>
      </c>
      <c r="G52" s="92">
        <v>0</v>
      </c>
      <c r="H52" s="92">
        <v>0</v>
      </c>
      <c r="I52" s="189" t="s">
        <v>3</v>
      </c>
      <c r="J52" s="66" t="s">
        <v>1592</v>
      </c>
      <c r="K52" s="67" t="s">
        <v>4704</v>
      </c>
      <c r="L52" s="68"/>
      <c r="M52" s="64" t="s">
        <v>2117</v>
      </c>
      <c r="N52" s="13"/>
      <c r="O52"/>
      <c r="P52" t="str">
        <f t="shared" si="1"/>
        <v/>
      </c>
      <c r="Q52" t="str">
        <f>IF(ISNA(VLOOKUP(AC52,#REF!,1)),"//","")</f>
        <v/>
      </c>
      <c r="R52"/>
      <c r="S52" s="43">
        <f t="shared" si="2"/>
        <v>38</v>
      </c>
      <c r="T52" s="96" t="s">
        <v>3004</v>
      </c>
      <c r="U52" s="71" t="s">
        <v>2907</v>
      </c>
      <c r="V52" s="71" t="s">
        <v>2484</v>
      </c>
      <c r="W52" s="44" t="str">
        <f t="shared" si="10"/>
        <v/>
      </c>
      <c r="X52" s="25" t="str">
        <f t="shared" si="11"/>
        <v/>
      </c>
      <c r="Y52" s="1">
        <f t="shared" si="12"/>
        <v>47</v>
      </c>
      <c r="Z52" t="str">
        <f t="shared" si="13"/>
        <v>ITM_STOMULT</v>
      </c>
      <c r="AA52" s="172" t="str">
        <f>IF(ISNA(VLOOKUP(AC52,Sheet2!J:J,1,0)),"//","")</f>
        <v/>
      </c>
      <c r="AC52" s="111" t="str">
        <f t="shared" si="6"/>
        <v/>
      </c>
      <c r="AD52" t="b">
        <f t="shared" si="14"/>
        <v>1</v>
      </c>
    </row>
    <row r="53" spans="1:30">
      <c r="A53" s="57">
        <f t="shared" si="8"/>
        <v>53</v>
      </c>
      <c r="B53" s="56">
        <f t="shared" si="9"/>
        <v>48</v>
      </c>
      <c r="C53" s="60" t="s">
        <v>4102</v>
      </c>
      <c r="D53" s="60" t="s">
        <v>7</v>
      </c>
      <c r="E53" s="66" t="s">
        <v>351</v>
      </c>
      <c r="F53" s="66" t="s">
        <v>351</v>
      </c>
      <c r="G53" s="92">
        <v>0</v>
      </c>
      <c r="H53" s="92">
        <v>0</v>
      </c>
      <c r="I53" s="189" t="s">
        <v>3</v>
      </c>
      <c r="J53" s="66" t="s">
        <v>1592</v>
      </c>
      <c r="K53" s="67" t="s">
        <v>4704</v>
      </c>
      <c r="L53" s="68"/>
      <c r="M53" s="64" t="s">
        <v>2118</v>
      </c>
      <c r="N53" s="13"/>
      <c r="O53"/>
      <c r="P53" t="str">
        <f t="shared" si="1"/>
        <v/>
      </c>
      <c r="Q53" t="str">
        <f>IF(ISNA(VLOOKUP(AC53,#REF!,1)),"//","")</f>
        <v/>
      </c>
      <c r="R53"/>
      <c r="S53" s="43">
        <f t="shared" si="2"/>
        <v>38</v>
      </c>
      <c r="T53" s="96" t="s">
        <v>3004</v>
      </c>
      <c r="U53" s="71" t="s">
        <v>2907</v>
      </c>
      <c r="V53" s="71" t="s">
        <v>2484</v>
      </c>
      <c r="W53" s="44" t="str">
        <f t="shared" si="10"/>
        <v/>
      </c>
      <c r="X53" s="25" t="str">
        <f t="shared" si="11"/>
        <v/>
      </c>
      <c r="Y53" s="1">
        <f t="shared" si="12"/>
        <v>48</v>
      </c>
      <c r="Z53" t="str">
        <f t="shared" si="13"/>
        <v>ITM_STODIV</v>
      </c>
      <c r="AA53" s="172" t="str">
        <f>IF(ISNA(VLOOKUP(AC53,Sheet2!J:J,1,0)),"//","")</f>
        <v/>
      </c>
      <c r="AC53" s="111" t="str">
        <f t="shared" si="6"/>
        <v/>
      </c>
      <c r="AD53" t="b">
        <f t="shared" si="14"/>
        <v>1</v>
      </c>
    </row>
    <row r="54" spans="1:30" s="133" customFormat="1">
      <c r="A54" s="127">
        <f t="shared" si="8"/>
        <v>54</v>
      </c>
      <c r="B54" s="128">
        <f t="shared" si="9"/>
        <v>49</v>
      </c>
      <c r="C54" s="129" t="s">
        <v>4253</v>
      </c>
      <c r="D54" s="129" t="s">
        <v>7</v>
      </c>
      <c r="E54" s="130" t="s">
        <v>1244</v>
      </c>
      <c r="F54" s="130" t="s">
        <v>55</v>
      </c>
      <c r="G54" s="204">
        <v>0</v>
      </c>
      <c r="H54" s="204">
        <v>0</v>
      </c>
      <c r="I54" s="189" t="s">
        <v>3</v>
      </c>
      <c r="J54" s="130" t="s">
        <v>1592</v>
      </c>
      <c r="K54" s="132" t="s">
        <v>4704</v>
      </c>
      <c r="M54" s="18" t="s">
        <v>1691</v>
      </c>
      <c r="N54" s="18"/>
      <c r="P54" s="133" t="str">
        <f t="shared" si="1"/>
        <v>NOT EQUAL</v>
      </c>
      <c r="Q54" s="133" t="str">
        <f>IF(ISNA(VLOOKUP(AC54,#REF!,1)),"//","")</f>
        <v/>
      </c>
      <c r="S54" s="134">
        <f t="shared" si="2"/>
        <v>39</v>
      </c>
      <c r="T54" s="127" t="s">
        <v>2484</v>
      </c>
      <c r="U54" s="131" t="s">
        <v>2484</v>
      </c>
      <c r="V54" s="131" t="s">
        <v>2484</v>
      </c>
      <c r="W54" s="135" t="str">
        <f t="shared" si="10"/>
        <v>"COMB"</v>
      </c>
      <c r="X54" s="136" t="str">
        <f t="shared" si="11"/>
        <v>COMB</v>
      </c>
      <c r="Y54" s="137">
        <f t="shared" si="12"/>
        <v>49</v>
      </c>
      <c r="Z54" s="133" t="str">
        <f t="shared" si="13"/>
        <v>ITM_COMB</v>
      </c>
      <c r="AA54" s="172" t="str">
        <f>IF(ISNA(VLOOKUP(AC54,Sheet2!J:J,1,0)),"//","")</f>
        <v/>
      </c>
      <c r="AC54" s="111" t="str">
        <f t="shared" si="6"/>
        <v>COMB</v>
      </c>
      <c r="AD54" t="b">
        <f t="shared" si="14"/>
        <v>1</v>
      </c>
    </row>
    <row r="55" spans="1:30" s="133" customFormat="1">
      <c r="A55" s="127">
        <f t="shared" si="8"/>
        <v>55</v>
      </c>
      <c r="B55" s="128">
        <f t="shared" si="9"/>
        <v>50</v>
      </c>
      <c r="C55" s="129" t="s">
        <v>4284</v>
      </c>
      <c r="D55" s="129" t="s">
        <v>7</v>
      </c>
      <c r="E55" s="130" t="s">
        <v>1395</v>
      </c>
      <c r="F55" s="130" t="s">
        <v>260</v>
      </c>
      <c r="G55" s="204">
        <v>0</v>
      </c>
      <c r="H55" s="204">
        <v>0</v>
      </c>
      <c r="I55" s="189" t="s">
        <v>3</v>
      </c>
      <c r="J55" s="130" t="s">
        <v>1592</v>
      </c>
      <c r="K55" s="132" t="s">
        <v>4704</v>
      </c>
      <c r="M55" s="18" t="s">
        <v>1990</v>
      </c>
      <c r="N55" s="18"/>
      <c r="P55" s="133" t="str">
        <f t="shared" si="1"/>
        <v>NOT EQUAL</v>
      </c>
      <c r="Q55" s="133" t="str">
        <f>IF(ISNA(VLOOKUP(AC55,#REF!,1)),"//","")</f>
        <v/>
      </c>
      <c r="S55" s="134">
        <f t="shared" si="2"/>
        <v>40</v>
      </c>
      <c r="T55" s="127" t="s">
        <v>2980</v>
      </c>
      <c r="U55" s="131" t="s">
        <v>2484</v>
      </c>
      <c r="V55" s="131" t="s">
        <v>2484</v>
      </c>
      <c r="W55" s="135" t="str">
        <f t="shared" si="10"/>
        <v>"PERM"</v>
      </c>
      <c r="X55" s="136" t="str">
        <f t="shared" si="11"/>
        <v>PERM</v>
      </c>
      <c r="Y55" s="137">
        <f t="shared" si="12"/>
        <v>50</v>
      </c>
      <c r="Z55" s="133" t="str">
        <f t="shared" si="13"/>
        <v>ITM_PERM</v>
      </c>
      <c r="AA55" s="172" t="str">
        <f>IF(ISNA(VLOOKUP(AC55,Sheet2!J:J,1,0)),"//","")</f>
        <v/>
      </c>
      <c r="AC55" s="111" t="str">
        <f t="shared" si="6"/>
        <v>PERM</v>
      </c>
      <c r="AD55" t="b">
        <f t="shared" si="14"/>
        <v>1</v>
      </c>
    </row>
    <row r="56" spans="1:30">
      <c r="A56" s="57">
        <f t="shared" si="8"/>
        <v>56</v>
      </c>
      <c r="B56" s="56">
        <f t="shared" si="9"/>
        <v>51</v>
      </c>
      <c r="C56" s="60" t="s">
        <v>4105</v>
      </c>
      <c r="D56" s="60" t="s">
        <v>281</v>
      </c>
      <c r="E56" s="66" t="s">
        <v>1412</v>
      </c>
      <c r="F56" s="66" t="s">
        <v>1412</v>
      </c>
      <c r="G56" s="92">
        <v>0</v>
      </c>
      <c r="H56" s="92">
        <v>99</v>
      </c>
      <c r="I56" s="189" t="s">
        <v>3</v>
      </c>
      <c r="J56" s="66" t="s">
        <v>1592</v>
      </c>
      <c r="K56" s="67" t="s">
        <v>4704</v>
      </c>
      <c r="L56" s="68"/>
      <c r="M56" s="64" t="s">
        <v>2021</v>
      </c>
      <c r="N56" s="13"/>
      <c r="O56"/>
      <c r="P56" t="str">
        <f t="shared" si="1"/>
        <v/>
      </c>
      <c r="Q56" t="str">
        <f>IF(ISNA(VLOOKUP(AC56,#REF!,1)),"//","")</f>
        <v/>
      </c>
      <c r="R56"/>
      <c r="S56" s="43">
        <f t="shared" si="2"/>
        <v>41</v>
      </c>
      <c r="T56" s="93" t="s">
        <v>3004</v>
      </c>
      <c r="U56" s="71" t="s">
        <v>2484</v>
      </c>
      <c r="V56" s="71" t="s">
        <v>2484</v>
      </c>
      <c r="W56" s="44" t="str">
        <f t="shared" si="10"/>
        <v>"RCL"</v>
      </c>
      <c r="X56" s="25" t="str">
        <f t="shared" si="11"/>
        <v>RCL</v>
      </c>
      <c r="Y56" s="1">
        <f t="shared" si="12"/>
        <v>51</v>
      </c>
      <c r="Z56" t="str">
        <f t="shared" si="13"/>
        <v>ITM_RCL</v>
      </c>
      <c r="AA56" s="172" t="str">
        <f>IF(ISNA(VLOOKUP(AC56,Sheet2!J:J,1,0)),"//","")</f>
        <v/>
      </c>
      <c r="AC56" s="111" t="str">
        <f t="shared" si="6"/>
        <v>RCL</v>
      </c>
      <c r="AD56" t="b">
        <f t="shared" si="14"/>
        <v>1</v>
      </c>
    </row>
    <row r="57" spans="1:30">
      <c r="A57" s="57">
        <f t="shared" si="8"/>
        <v>57</v>
      </c>
      <c r="B57" s="56">
        <f t="shared" si="9"/>
        <v>52</v>
      </c>
      <c r="C57" s="60" t="s">
        <v>4106</v>
      </c>
      <c r="D57" s="60" t="s">
        <v>7</v>
      </c>
      <c r="E57" s="66" t="s">
        <v>284</v>
      </c>
      <c r="F57" s="66" t="s">
        <v>284</v>
      </c>
      <c r="G57" s="92">
        <v>0</v>
      </c>
      <c r="H57" s="92">
        <v>0</v>
      </c>
      <c r="I57" s="189" t="s">
        <v>3</v>
      </c>
      <c r="J57" s="66" t="s">
        <v>1592</v>
      </c>
      <c r="K57" s="67" t="s">
        <v>4704</v>
      </c>
      <c r="L57" s="68"/>
      <c r="M57" s="64" t="s">
        <v>3747</v>
      </c>
      <c r="N57" s="13"/>
      <c r="O57"/>
      <c r="P57" t="str">
        <f t="shared" si="1"/>
        <v/>
      </c>
      <c r="Q57" t="str">
        <f>IF(ISNA(VLOOKUP(AC57,#REF!,1)),"//","")</f>
        <v/>
      </c>
      <c r="R57"/>
      <c r="S57" s="43">
        <f t="shared" si="2"/>
        <v>41</v>
      </c>
      <c r="T57" s="93" t="s">
        <v>3004</v>
      </c>
      <c r="U57" s="71" t="s">
        <v>2907</v>
      </c>
      <c r="V57" s="71" t="s">
        <v>2484</v>
      </c>
      <c r="W57" s="44" t="str">
        <f t="shared" si="10"/>
        <v/>
      </c>
      <c r="X57" s="25" t="str">
        <f t="shared" si="11"/>
        <v/>
      </c>
      <c r="Y57" s="1">
        <f t="shared" si="12"/>
        <v>52</v>
      </c>
      <c r="Z57" t="str">
        <f t="shared" si="13"/>
        <v>ITM_RCLADD</v>
      </c>
      <c r="AA57" s="172" t="str">
        <f>IF(ISNA(VLOOKUP(AC57,Sheet2!J:J,1,0)),"//","")</f>
        <v/>
      </c>
      <c r="AC57" s="111" t="str">
        <f t="shared" si="6"/>
        <v/>
      </c>
      <c r="AD57" t="b">
        <f t="shared" si="14"/>
        <v>1</v>
      </c>
    </row>
    <row r="58" spans="1:30">
      <c r="A58" s="57">
        <f t="shared" si="8"/>
        <v>58</v>
      </c>
      <c r="B58" s="56">
        <f t="shared" si="9"/>
        <v>53</v>
      </c>
      <c r="C58" s="60" t="s">
        <v>4107</v>
      </c>
      <c r="D58" s="60" t="s">
        <v>7</v>
      </c>
      <c r="E58" s="66" t="s">
        <v>285</v>
      </c>
      <c r="F58" s="66" t="s">
        <v>285</v>
      </c>
      <c r="G58" s="92">
        <v>0</v>
      </c>
      <c r="H58" s="92">
        <v>0</v>
      </c>
      <c r="I58" s="189" t="s">
        <v>3</v>
      </c>
      <c r="J58" s="66" t="s">
        <v>1592</v>
      </c>
      <c r="K58" s="67" t="s">
        <v>4704</v>
      </c>
      <c r="L58" s="68"/>
      <c r="M58" s="64" t="s">
        <v>3748</v>
      </c>
      <c r="N58" s="13"/>
      <c r="O58"/>
      <c r="P58" t="str">
        <f t="shared" si="1"/>
        <v/>
      </c>
      <c r="Q58" t="str">
        <f>IF(ISNA(VLOOKUP(AC58,#REF!,1)),"//","")</f>
        <v/>
      </c>
      <c r="R58"/>
      <c r="S58" s="43">
        <f t="shared" si="2"/>
        <v>41</v>
      </c>
      <c r="T58" s="93" t="s">
        <v>3004</v>
      </c>
      <c r="U58" s="71" t="s">
        <v>2907</v>
      </c>
      <c r="V58" s="71" t="s">
        <v>2484</v>
      </c>
      <c r="W58" s="44" t="str">
        <f t="shared" si="10"/>
        <v/>
      </c>
      <c r="X58" s="25" t="str">
        <f t="shared" si="11"/>
        <v/>
      </c>
      <c r="Y58" s="1">
        <f t="shared" si="12"/>
        <v>53</v>
      </c>
      <c r="Z58" t="str">
        <f t="shared" si="13"/>
        <v>ITM_RCLSUB</v>
      </c>
      <c r="AA58" s="172" t="str">
        <f>IF(ISNA(VLOOKUP(AC58,Sheet2!J:J,1,0)),"//","")</f>
        <v/>
      </c>
      <c r="AC58" s="111" t="str">
        <f t="shared" si="6"/>
        <v/>
      </c>
      <c r="AD58" t="b">
        <f t="shared" si="14"/>
        <v>1</v>
      </c>
    </row>
    <row r="59" spans="1:30">
      <c r="A59" s="57">
        <f t="shared" si="8"/>
        <v>59</v>
      </c>
      <c r="B59" s="56">
        <f t="shared" si="9"/>
        <v>54</v>
      </c>
      <c r="C59" s="60" t="s">
        <v>4108</v>
      </c>
      <c r="D59" s="60" t="s">
        <v>7</v>
      </c>
      <c r="E59" s="66" t="s">
        <v>1417</v>
      </c>
      <c r="F59" s="66" t="s">
        <v>1417</v>
      </c>
      <c r="G59" s="92">
        <v>0</v>
      </c>
      <c r="H59" s="92">
        <v>0</v>
      </c>
      <c r="I59" s="189" t="s">
        <v>3</v>
      </c>
      <c r="J59" s="66" t="s">
        <v>1592</v>
      </c>
      <c r="K59" s="67" t="s">
        <v>4704</v>
      </c>
      <c r="L59" s="68"/>
      <c r="M59" s="64" t="s">
        <v>2026</v>
      </c>
      <c r="N59" s="13"/>
      <c r="O59"/>
      <c r="P59" t="str">
        <f t="shared" si="1"/>
        <v/>
      </c>
      <c r="Q59" t="str">
        <f>IF(ISNA(VLOOKUP(AC59,#REF!,1)),"//","")</f>
        <v/>
      </c>
      <c r="R59"/>
      <c r="S59" s="43">
        <f t="shared" si="2"/>
        <v>41</v>
      </c>
      <c r="T59" s="93" t="s">
        <v>3004</v>
      </c>
      <c r="U59" s="71" t="s">
        <v>2907</v>
      </c>
      <c r="V59" s="71" t="s">
        <v>2484</v>
      </c>
      <c r="W59" s="44" t="str">
        <f t="shared" si="10"/>
        <v/>
      </c>
      <c r="X59" s="25" t="str">
        <f t="shared" si="11"/>
        <v/>
      </c>
      <c r="Y59" s="1">
        <f t="shared" si="12"/>
        <v>54</v>
      </c>
      <c r="Z59" t="str">
        <f t="shared" si="13"/>
        <v>ITM_RCLMULT</v>
      </c>
      <c r="AA59" s="172" t="str">
        <f>IF(ISNA(VLOOKUP(AC59,Sheet2!J:J,1,0)),"//","")</f>
        <v/>
      </c>
      <c r="AC59" s="111" t="str">
        <f t="shared" si="6"/>
        <v/>
      </c>
      <c r="AD59" t="b">
        <f t="shared" si="14"/>
        <v>1</v>
      </c>
    </row>
    <row r="60" spans="1:30">
      <c r="A60" s="57">
        <f t="shared" si="8"/>
        <v>60</v>
      </c>
      <c r="B60" s="56">
        <f t="shared" si="9"/>
        <v>55</v>
      </c>
      <c r="C60" s="60" t="s">
        <v>4109</v>
      </c>
      <c r="D60" s="60" t="s">
        <v>7</v>
      </c>
      <c r="E60" s="66" t="s">
        <v>286</v>
      </c>
      <c r="F60" s="66" t="s">
        <v>286</v>
      </c>
      <c r="G60" s="92">
        <v>0</v>
      </c>
      <c r="H60" s="92">
        <v>0</v>
      </c>
      <c r="I60" s="189" t="s">
        <v>3</v>
      </c>
      <c r="J60" s="66" t="s">
        <v>1592</v>
      </c>
      <c r="K60" s="67" t="s">
        <v>4704</v>
      </c>
      <c r="L60" s="68"/>
      <c r="M60" s="64" t="s">
        <v>2027</v>
      </c>
      <c r="N60" s="13"/>
      <c r="O60"/>
      <c r="P60" t="str">
        <f t="shared" si="1"/>
        <v/>
      </c>
      <c r="Q60" t="str">
        <f>IF(ISNA(VLOOKUP(AC60,#REF!,1)),"//","")</f>
        <v/>
      </c>
      <c r="R60"/>
      <c r="S60" s="43">
        <f t="shared" si="2"/>
        <v>41</v>
      </c>
      <c r="T60" s="93" t="s">
        <v>3004</v>
      </c>
      <c r="U60" s="71" t="s">
        <v>2907</v>
      </c>
      <c r="V60" s="71" t="s">
        <v>2484</v>
      </c>
      <c r="W60" s="44" t="str">
        <f t="shared" si="10"/>
        <v/>
      </c>
      <c r="X60" s="25" t="str">
        <f t="shared" si="11"/>
        <v/>
      </c>
      <c r="Y60" s="1">
        <f t="shared" si="12"/>
        <v>55</v>
      </c>
      <c r="Z60" t="str">
        <f t="shared" si="13"/>
        <v>ITM_RCLDIV</v>
      </c>
      <c r="AA60" s="172" t="str">
        <f>IF(ISNA(VLOOKUP(AC60,Sheet2!J:J,1,0)),"//","")</f>
        <v/>
      </c>
      <c r="AC60" s="111" t="str">
        <f t="shared" si="6"/>
        <v/>
      </c>
      <c r="AD60" t="b">
        <f t="shared" si="14"/>
        <v>1</v>
      </c>
    </row>
    <row r="61" spans="1:30" s="133" customFormat="1">
      <c r="A61" s="127">
        <f t="shared" si="8"/>
        <v>61</v>
      </c>
      <c r="B61" s="128">
        <f t="shared" si="9"/>
        <v>56</v>
      </c>
      <c r="C61" s="129" t="s">
        <v>5102</v>
      </c>
      <c r="D61" s="129" t="s">
        <v>12</v>
      </c>
      <c r="E61" s="130" t="s">
        <v>57</v>
      </c>
      <c r="F61" s="130" t="s">
        <v>57</v>
      </c>
      <c r="G61" s="204">
        <v>0</v>
      </c>
      <c r="H61" s="204">
        <v>31</v>
      </c>
      <c r="I61" s="189" t="s">
        <v>3</v>
      </c>
      <c r="J61" s="66" t="s">
        <v>1592</v>
      </c>
      <c r="K61" s="132" t="s">
        <v>4704</v>
      </c>
      <c r="M61" s="18" t="s">
        <v>1693</v>
      </c>
      <c r="N61" s="18"/>
      <c r="P61" s="133" t="str">
        <f t="shared" si="1"/>
        <v/>
      </c>
      <c r="Q61" s="133" t="str">
        <f>IF(ISNA(VLOOKUP(AC61,#REF!,1)),"//","")</f>
        <v/>
      </c>
      <c r="S61" s="134">
        <f t="shared" si="2"/>
        <v>42</v>
      </c>
      <c r="T61" s="127" t="s">
        <v>2484</v>
      </c>
      <c r="U61" s="131" t="s">
        <v>2484</v>
      </c>
      <c r="V61" s="131" t="s">
        <v>2484</v>
      </c>
      <c r="W61" s="135" t="str">
        <f t="shared" si="10"/>
        <v>"CONVG?"</v>
      </c>
      <c r="X61" s="136" t="str">
        <f t="shared" si="11"/>
        <v>CONVG?</v>
      </c>
      <c r="Y61" s="137">
        <f t="shared" si="12"/>
        <v>56</v>
      </c>
      <c r="Z61" s="133" t="str">
        <f t="shared" si="13"/>
        <v>ITM_CONVG</v>
      </c>
      <c r="AA61" s="172" t="str">
        <f>IF(ISNA(VLOOKUP(AC61,Sheet2!J:J,1,0)),"//","")</f>
        <v>//</v>
      </c>
      <c r="AC61" s="111" t="str">
        <f t="shared" si="6"/>
        <v>CONVG?</v>
      </c>
      <c r="AD61" t="b">
        <f t="shared" si="14"/>
        <v>1</v>
      </c>
    </row>
    <row r="62" spans="1:30" s="133" customFormat="1">
      <c r="A62" s="127">
        <f t="shared" si="8"/>
        <v>62</v>
      </c>
      <c r="B62" s="128">
        <f t="shared" si="9"/>
        <v>57</v>
      </c>
      <c r="C62" s="129" t="s">
        <v>4450</v>
      </c>
      <c r="D62" s="129" t="s">
        <v>7</v>
      </c>
      <c r="E62" s="130" t="s">
        <v>90</v>
      </c>
      <c r="F62" s="130" t="s">
        <v>90</v>
      </c>
      <c r="G62" s="205">
        <v>0</v>
      </c>
      <c r="H62" s="205">
        <v>0</v>
      </c>
      <c r="I62" s="189" t="s">
        <v>3</v>
      </c>
      <c r="J62" s="66" t="s">
        <v>1592</v>
      </c>
      <c r="K62" s="132" t="s">
        <v>4704</v>
      </c>
      <c r="M62" s="18" t="s">
        <v>1738</v>
      </c>
      <c r="N62" s="18"/>
      <c r="P62" s="133" t="str">
        <f t="shared" si="1"/>
        <v/>
      </c>
      <c r="Q62" s="133" t="str">
        <f>IF(ISNA(VLOOKUP(AC62,#REF!,1)),"//","")</f>
        <v/>
      </c>
      <c r="S62" s="134">
        <f t="shared" si="2"/>
        <v>43</v>
      </c>
      <c r="T62" s="127" t="s">
        <v>3009</v>
      </c>
      <c r="U62" s="131" t="s">
        <v>2914</v>
      </c>
      <c r="V62" s="131" t="s">
        <v>2484</v>
      </c>
      <c r="W62" s="135" t="str">
        <f t="shared" si="10"/>
        <v>"ENTRY?"</v>
      </c>
      <c r="X62" s="136" t="str">
        <f t="shared" si="11"/>
        <v>ENTRY?</v>
      </c>
      <c r="Y62" s="137">
        <f t="shared" si="12"/>
        <v>57</v>
      </c>
      <c r="Z62" s="133" t="str">
        <f t="shared" si="13"/>
        <v>ITM_ENTRY</v>
      </c>
      <c r="AA62" s="172" t="str">
        <f>IF(ISNA(VLOOKUP(AC62,Sheet2!J:J,1,0)),"//","")</f>
        <v>//</v>
      </c>
      <c r="AC62" s="111" t="str">
        <f t="shared" si="6"/>
        <v>ENTRY?</v>
      </c>
      <c r="AD62" t="b">
        <f t="shared" si="14"/>
        <v>1</v>
      </c>
    </row>
    <row r="63" spans="1:30">
      <c r="A63" s="57">
        <f t="shared" si="8"/>
        <v>63</v>
      </c>
      <c r="B63" s="56">
        <f t="shared" si="9"/>
        <v>58</v>
      </c>
      <c r="C63" s="60" t="s">
        <v>4111</v>
      </c>
      <c r="D63" s="60" t="s">
        <v>7</v>
      </c>
      <c r="E63" s="66" t="s">
        <v>1486</v>
      </c>
      <c r="F63" s="66" t="s">
        <v>1486</v>
      </c>
      <c r="G63" s="92">
        <v>0</v>
      </c>
      <c r="H63" s="92">
        <v>0</v>
      </c>
      <c r="I63" s="189" t="s">
        <v>3</v>
      </c>
      <c r="J63" s="66" t="s">
        <v>1592</v>
      </c>
      <c r="K63" s="67" t="s">
        <v>4704</v>
      </c>
      <c r="L63" s="68"/>
      <c r="M63" s="64" t="s">
        <v>2177</v>
      </c>
      <c r="N63" s="13"/>
      <c r="O63"/>
      <c r="P63" t="str">
        <f t="shared" si="1"/>
        <v/>
      </c>
      <c r="Q63" t="str">
        <f>IF(ISNA(VLOOKUP(AC63,#REF!,1)),"//","")</f>
        <v/>
      </c>
      <c r="R63"/>
      <c r="S63" s="43">
        <f t="shared" si="2"/>
        <v>44</v>
      </c>
      <c r="T63" s="93" t="s">
        <v>2980</v>
      </c>
      <c r="U63" s="71" t="s">
        <v>2484</v>
      </c>
      <c r="V63" s="71" t="s">
        <v>2484</v>
      </c>
      <c r="W63" s="44" t="str">
        <f t="shared" si="10"/>
        <v>"X" STD_SUP_2</v>
      </c>
      <c r="X63" s="25" t="str">
        <f t="shared" si="11"/>
        <v>X^2</v>
      </c>
      <c r="Y63" s="1">
        <f t="shared" si="12"/>
        <v>58</v>
      </c>
      <c r="Z63" t="str">
        <f t="shared" si="13"/>
        <v>ITM_SQUARE</v>
      </c>
      <c r="AA63" s="172" t="str">
        <f>IF(ISNA(VLOOKUP(AC63,Sheet2!J:J,1,0)),"//","")</f>
        <v/>
      </c>
      <c r="AC63" s="111" t="str">
        <f t="shared" si="6"/>
        <v>X^2</v>
      </c>
      <c r="AD63" t="b">
        <f t="shared" si="14"/>
        <v>1</v>
      </c>
    </row>
    <row r="64" spans="1:30">
      <c r="A64" s="57">
        <f t="shared" si="8"/>
        <v>64</v>
      </c>
      <c r="B64" s="56">
        <f t="shared" si="9"/>
        <v>59</v>
      </c>
      <c r="C64" s="60" t="s">
        <v>4112</v>
      </c>
      <c r="D64" s="60" t="s">
        <v>7</v>
      </c>
      <c r="E64" s="66" t="s">
        <v>1487</v>
      </c>
      <c r="F64" s="66" t="s">
        <v>1487</v>
      </c>
      <c r="G64" s="92">
        <v>0</v>
      </c>
      <c r="H64" s="92">
        <v>0</v>
      </c>
      <c r="I64" s="189" t="s">
        <v>3</v>
      </c>
      <c r="J64" s="66" t="s">
        <v>1592</v>
      </c>
      <c r="K64" s="67" t="s">
        <v>4704</v>
      </c>
      <c r="L64" s="68"/>
      <c r="M64" s="64" t="s">
        <v>2178</v>
      </c>
      <c r="N64" s="13"/>
      <c r="O64"/>
      <c r="P64" t="str">
        <f t="shared" si="1"/>
        <v/>
      </c>
      <c r="Q64" t="str">
        <f>IF(ISNA(VLOOKUP(AC64,#REF!,1)),"//","")</f>
        <v/>
      </c>
      <c r="R64"/>
      <c r="S64" s="43">
        <f t="shared" si="2"/>
        <v>45</v>
      </c>
      <c r="T64" s="93" t="s">
        <v>2980</v>
      </c>
      <c r="U64" s="71" t="s">
        <v>2484</v>
      </c>
      <c r="V64" s="71" t="s">
        <v>2484</v>
      </c>
      <c r="W64" s="44" t="str">
        <f t="shared" si="10"/>
        <v>"X" STD_SUP_3</v>
      </c>
      <c r="X64" s="25" t="str">
        <f t="shared" si="11"/>
        <v>X^3</v>
      </c>
      <c r="Y64" s="1">
        <f t="shared" si="12"/>
        <v>59</v>
      </c>
      <c r="Z64" t="str">
        <f t="shared" si="13"/>
        <v>ITM_CUBE</v>
      </c>
      <c r="AA64" s="172" t="str">
        <f>IF(ISNA(VLOOKUP(AC64,Sheet2!J:J,1,0)),"//","")</f>
        <v/>
      </c>
      <c r="AC64" s="111" t="str">
        <f t="shared" si="6"/>
        <v>X^3</v>
      </c>
      <c r="AD64" t="b">
        <f t="shared" si="14"/>
        <v>1</v>
      </c>
    </row>
    <row r="65" spans="1:30">
      <c r="A65" s="57">
        <f t="shared" si="8"/>
        <v>65</v>
      </c>
      <c r="B65" s="56">
        <f t="shared" si="9"/>
        <v>60</v>
      </c>
      <c r="C65" s="60" t="s">
        <v>4113</v>
      </c>
      <c r="D65" s="60" t="s">
        <v>7</v>
      </c>
      <c r="E65" s="66" t="s">
        <v>1500</v>
      </c>
      <c r="F65" s="66" t="s">
        <v>1500</v>
      </c>
      <c r="G65" s="92">
        <v>0</v>
      </c>
      <c r="H65" s="92">
        <v>0</v>
      </c>
      <c r="I65" s="189" t="s">
        <v>3</v>
      </c>
      <c r="J65" s="66" t="s">
        <v>1592</v>
      </c>
      <c r="K65" s="67" t="s">
        <v>4704</v>
      </c>
      <c r="L65" s="68"/>
      <c r="M65" s="64" t="s">
        <v>2205</v>
      </c>
      <c r="N65" s="13"/>
      <c r="O65"/>
      <c r="P65" t="str">
        <f t="shared" si="1"/>
        <v/>
      </c>
      <c r="Q65" t="str">
        <f>IF(ISNA(VLOOKUP(AC65,#REF!,1)),"//","")</f>
        <v/>
      </c>
      <c r="R65"/>
      <c r="S65" s="43">
        <f t="shared" si="2"/>
        <v>46</v>
      </c>
      <c r="T65" s="93" t="s">
        <v>2980</v>
      </c>
      <c r="U65" s="71" t="s">
        <v>2484</v>
      </c>
      <c r="V65" s="71" t="s">
        <v>2484</v>
      </c>
      <c r="W65" s="44" t="str">
        <f t="shared" si="10"/>
        <v>"Y" STD_SUP_X</v>
      </c>
      <c r="X65" s="25" t="str">
        <f t="shared" si="11"/>
        <v>Y^X</v>
      </c>
      <c r="Y65" s="1">
        <f t="shared" si="12"/>
        <v>60</v>
      </c>
      <c r="Z65" t="str">
        <f t="shared" si="13"/>
        <v>ITM_YX</v>
      </c>
      <c r="AA65" s="172" t="str">
        <f>IF(ISNA(VLOOKUP(AC65,Sheet2!J:J,1,0)),"//","")</f>
        <v/>
      </c>
      <c r="AC65" s="111" t="str">
        <f t="shared" si="6"/>
        <v>Y^X</v>
      </c>
      <c r="AD65" t="b">
        <f t="shared" si="14"/>
        <v>1</v>
      </c>
    </row>
    <row r="66" spans="1:30">
      <c r="A66" s="57">
        <f t="shared" si="8"/>
        <v>66</v>
      </c>
      <c r="B66" s="56">
        <f t="shared" si="9"/>
        <v>61</v>
      </c>
      <c r="C66" s="60" t="s">
        <v>4114</v>
      </c>
      <c r="D66" s="60" t="s">
        <v>7</v>
      </c>
      <c r="E66" s="66" t="s">
        <v>464</v>
      </c>
      <c r="F66" s="66" t="s">
        <v>464</v>
      </c>
      <c r="G66" s="92">
        <v>0</v>
      </c>
      <c r="H66" s="92">
        <v>0</v>
      </c>
      <c r="I66" s="189" t="s">
        <v>3</v>
      </c>
      <c r="J66" s="66" t="s">
        <v>1592</v>
      </c>
      <c r="K66" s="67" t="s">
        <v>4704</v>
      </c>
      <c r="L66" s="68"/>
      <c r="M66" s="64" t="s">
        <v>2297</v>
      </c>
      <c r="N66" s="13"/>
      <c r="O66"/>
      <c r="P66" t="str">
        <f t="shared" si="1"/>
        <v/>
      </c>
      <c r="Q66" t="str">
        <f>IF(ISNA(VLOOKUP(AC66,#REF!,1)),"//","")</f>
        <v/>
      </c>
      <c r="R66"/>
      <c r="S66" s="43">
        <f t="shared" si="2"/>
        <v>47</v>
      </c>
      <c r="T66" s="96" t="s">
        <v>3008</v>
      </c>
      <c r="U66" s="71" t="s">
        <v>2484</v>
      </c>
      <c r="V66" s="71" t="s">
        <v>2908</v>
      </c>
      <c r="W66" s="44" t="str">
        <f t="shared" si="10"/>
        <v>STD_SQUARE_ROOT STD_X_UNDER_ROOT</v>
      </c>
      <c r="X66" s="25" t="str">
        <f t="shared" si="11"/>
        <v>SQRT</v>
      </c>
      <c r="Y66" s="1">
        <f t="shared" si="12"/>
        <v>61</v>
      </c>
      <c r="Z66" t="str">
        <f t="shared" si="13"/>
        <v>ITM_SQUAREROOTX</v>
      </c>
      <c r="AA66" s="172" t="str">
        <f>IF(ISNA(VLOOKUP(AC66,Sheet2!J:J,1,0)),"//","")</f>
        <v/>
      </c>
      <c r="AC66" s="111" t="str">
        <f t="shared" si="6"/>
        <v>SQRT</v>
      </c>
      <c r="AD66" t="b">
        <f t="shared" si="14"/>
        <v>1</v>
      </c>
    </row>
    <row r="67" spans="1:30">
      <c r="A67" s="57">
        <f t="shared" si="8"/>
        <v>67</v>
      </c>
      <c r="B67" s="56">
        <f t="shared" si="9"/>
        <v>62</v>
      </c>
      <c r="C67" s="60" t="s">
        <v>4115</v>
      </c>
      <c r="D67" s="60" t="s">
        <v>7</v>
      </c>
      <c r="E67" s="66" t="s">
        <v>9</v>
      </c>
      <c r="F67" s="66" t="s">
        <v>9</v>
      </c>
      <c r="G67" s="92">
        <v>0</v>
      </c>
      <c r="H67" s="92">
        <v>0</v>
      </c>
      <c r="I67" s="189" t="s">
        <v>3</v>
      </c>
      <c r="J67" s="66" t="s">
        <v>1592</v>
      </c>
      <c r="K67" s="67" t="s">
        <v>4704</v>
      </c>
      <c r="L67" s="68"/>
      <c r="M67" s="64" t="s">
        <v>1621</v>
      </c>
      <c r="N67" s="13"/>
      <c r="O67"/>
      <c r="P67" t="str">
        <f t="shared" si="1"/>
        <v/>
      </c>
      <c r="Q67" t="str">
        <f>IF(ISNA(VLOOKUP(AC67,#REF!,1)),"//","")</f>
        <v/>
      </c>
      <c r="R67"/>
      <c r="S67" s="43">
        <f t="shared" si="2"/>
        <v>48</v>
      </c>
      <c r="T67" s="93" t="s">
        <v>2980</v>
      </c>
      <c r="U67" s="71" t="s">
        <v>2484</v>
      </c>
      <c r="V67" s="71" t="s">
        <v>3049</v>
      </c>
      <c r="W67" s="44" t="str">
        <f t="shared" si="10"/>
        <v>STD_CUBE_ROOT STD_X_UNDER_ROOT</v>
      </c>
      <c r="X67" s="25" t="str">
        <f t="shared" si="11"/>
        <v>CUBRT</v>
      </c>
      <c r="Y67" s="1">
        <f t="shared" si="12"/>
        <v>62</v>
      </c>
      <c r="Z67" t="str">
        <f t="shared" si="13"/>
        <v>ITM_CUBEROOT</v>
      </c>
      <c r="AA67" s="172" t="str">
        <f>IF(ISNA(VLOOKUP(AC67,Sheet2!J:J,1,0)),"//","")</f>
        <v>//</v>
      </c>
      <c r="AC67" s="111" t="str">
        <f t="shared" si="6"/>
        <v>CUBERT</v>
      </c>
      <c r="AD67" t="b">
        <f t="shared" si="14"/>
        <v>0</v>
      </c>
    </row>
    <row r="68" spans="1:30">
      <c r="A68" s="57">
        <f t="shared" si="8"/>
        <v>68</v>
      </c>
      <c r="B68" s="56">
        <f t="shared" si="9"/>
        <v>63</v>
      </c>
      <c r="C68" s="60" t="s">
        <v>4116</v>
      </c>
      <c r="D68" s="60" t="s">
        <v>7</v>
      </c>
      <c r="E68" s="66" t="s">
        <v>1499</v>
      </c>
      <c r="F68" s="66" t="s">
        <v>1499</v>
      </c>
      <c r="G68" s="92">
        <v>0</v>
      </c>
      <c r="H68" s="92">
        <v>0</v>
      </c>
      <c r="I68" s="189" t="s">
        <v>3</v>
      </c>
      <c r="J68" s="66" t="s">
        <v>1592</v>
      </c>
      <c r="K68" s="67" t="s">
        <v>4704</v>
      </c>
      <c r="L68" s="68"/>
      <c r="M68" s="64" t="s">
        <v>2201</v>
      </c>
      <c r="N68" s="13"/>
      <c r="O68"/>
      <c r="P68" t="str">
        <f t="shared" si="1"/>
        <v/>
      </c>
      <c r="Q68" t="str">
        <f>IF(ISNA(VLOOKUP(AC68,#REF!,1)),"//","")</f>
        <v/>
      </c>
      <c r="R68"/>
      <c r="S68" s="43">
        <f t="shared" si="2"/>
        <v>49</v>
      </c>
      <c r="T68" s="93" t="s">
        <v>2980</v>
      </c>
      <c r="U68" s="71" t="s">
        <v>2484</v>
      </c>
      <c r="V68" s="71" t="s">
        <v>2906</v>
      </c>
      <c r="W68" s="44" t="str">
        <f t="shared" si="10"/>
        <v>STD_XTH_ROOT STD_Y_UNDER_ROOT</v>
      </c>
      <c r="X68" s="25" t="str">
        <f t="shared" si="11"/>
        <v>XRTY</v>
      </c>
      <c r="Y68" s="1">
        <f t="shared" si="12"/>
        <v>63</v>
      </c>
      <c r="Z68" t="str">
        <f t="shared" si="13"/>
        <v>ITM_XTHROOT</v>
      </c>
      <c r="AA68" s="172" t="str">
        <f>IF(ISNA(VLOOKUP(AC68,Sheet2!J:J,1,0)),"//","")</f>
        <v>//</v>
      </c>
      <c r="AC68" s="111" t="str">
        <f t="shared" si="6"/>
        <v>XTH_ROOTY_UNDER_ROOT</v>
      </c>
      <c r="AD68" t="b">
        <f t="shared" si="14"/>
        <v>0</v>
      </c>
    </row>
    <row r="69" spans="1:30">
      <c r="A69" s="57">
        <f t="shared" si="8"/>
        <v>69</v>
      </c>
      <c r="B69" s="56">
        <f t="shared" si="9"/>
        <v>64</v>
      </c>
      <c r="C69" s="60" t="s">
        <v>4117</v>
      </c>
      <c r="D69" s="60" t="s">
        <v>7</v>
      </c>
      <c r="E69" s="66" t="s">
        <v>1205</v>
      </c>
      <c r="F69" s="66" t="s">
        <v>1205</v>
      </c>
      <c r="G69" s="92">
        <v>0</v>
      </c>
      <c r="H69" s="92">
        <v>0</v>
      </c>
      <c r="I69" s="189" t="s">
        <v>3</v>
      </c>
      <c r="J69" s="66" t="s">
        <v>1592</v>
      </c>
      <c r="K69" s="67" t="s">
        <v>4704</v>
      </c>
      <c r="L69" s="68"/>
      <c r="M69" s="64" t="s">
        <v>1620</v>
      </c>
      <c r="N69" s="13"/>
      <c r="O69"/>
      <c r="P69" t="str">
        <f t="shared" si="1"/>
        <v/>
      </c>
      <c r="Q69" t="str">
        <f>IF(ISNA(VLOOKUP(AC69,#REF!,1)),"//","")</f>
        <v/>
      </c>
      <c r="R69"/>
      <c r="S69" s="43">
        <f t="shared" si="2"/>
        <v>50</v>
      </c>
      <c r="T69" s="93" t="s">
        <v>2980</v>
      </c>
      <c r="U69" s="71" t="s">
        <v>2484</v>
      </c>
      <c r="V69" s="71" t="s">
        <v>2484</v>
      </c>
      <c r="W69" s="44" t="str">
        <f t="shared" si="10"/>
        <v>"2" STD_SUP_X</v>
      </c>
      <c r="X69" s="25" t="str">
        <f t="shared" si="11"/>
        <v>2^X</v>
      </c>
      <c r="Y69" s="1">
        <f t="shared" si="12"/>
        <v>64</v>
      </c>
      <c r="Z69" t="str">
        <f t="shared" si="13"/>
        <v>ITM_2X</v>
      </c>
      <c r="AA69" s="172" t="str">
        <f>IF(ISNA(VLOOKUP(AC69,Sheet2!J:J,1,0)),"//","")</f>
        <v/>
      </c>
      <c r="AC69" s="111" t="str">
        <f t="shared" si="6"/>
        <v>2^X</v>
      </c>
      <c r="AD69" t="b">
        <f t="shared" si="14"/>
        <v>1</v>
      </c>
    </row>
    <row r="70" spans="1:30">
      <c r="A70" s="57">
        <f t="shared" si="8"/>
        <v>70</v>
      </c>
      <c r="B70" s="56">
        <f t="shared" si="9"/>
        <v>65</v>
      </c>
      <c r="C70" s="60" t="s">
        <v>4118</v>
      </c>
      <c r="D70" s="60" t="s">
        <v>7</v>
      </c>
      <c r="E70" s="66" t="s">
        <v>1281</v>
      </c>
      <c r="F70" s="66" t="s">
        <v>1281</v>
      </c>
      <c r="G70" s="92">
        <v>0</v>
      </c>
      <c r="H70" s="92">
        <v>0</v>
      </c>
      <c r="I70" s="189" t="s">
        <v>3</v>
      </c>
      <c r="J70" s="66" t="s">
        <v>1592</v>
      </c>
      <c r="K70" s="67" t="s">
        <v>4704</v>
      </c>
      <c r="L70" s="68"/>
      <c r="M70" s="64" t="s">
        <v>3749</v>
      </c>
      <c r="N70" s="13"/>
      <c r="O70"/>
      <c r="P70" t="str">
        <f t="shared" ref="P70:P137" si="15">IF(E70=F70,"","NOT EQUAL")</f>
        <v/>
      </c>
      <c r="Q70" t="str">
        <f>IF(ISNA(VLOOKUP(AC70,#REF!,1)),"//","")</f>
        <v/>
      </c>
      <c r="R70"/>
      <c r="S70" s="43">
        <f t="shared" si="2"/>
        <v>51</v>
      </c>
      <c r="T70" s="93" t="s">
        <v>2980</v>
      </c>
      <c r="U70" s="71" t="s">
        <v>2484</v>
      </c>
      <c r="V70" s="71" t="s">
        <v>2484</v>
      </c>
      <c r="W70" s="44" t="str">
        <f t="shared" si="10"/>
        <v>"E" STD_SUP_X</v>
      </c>
      <c r="X70" s="25" t="str">
        <f t="shared" si="11"/>
        <v>E^X</v>
      </c>
      <c r="Y70" s="1">
        <f t="shared" si="12"/>
        <v>65</v>
      </c>
      <c r="Z70" t="str">
        <f t="shared" si="13"/>
        <v>ITM_EXP</v>
      </c>
      <c r="AA70" s="172" t="str">
        <f>IF(ISNA(VLOOKUP(AC70,Sheet2!J:J,1,0)),"//","")</f>
        <v/>
      </c>
      <c r="AC70" s="111" t="str">
        <f t="shared" ref="AC70:AC102" si="16">IF(LEN(X70)=0,"",SUBSTITUTE(SUBSTITUTE(SUBSTITUTE(SUBSTITUTE(SUBSTITUTE(SUBSTITUTE(SUBSTITUTE(SUBSTITUTE(SUBSTITUTE(SUBSTITUTE(SUBSTITUTE(SUBSTITUTE(SUBSTITUTE(SUBSTITUTE(SUBSTITUTE(SUBSTITUTE(SUBSTITUTE( (SUBSTITUTE( SUBSTITUTE( SUBSTITUTE( SUBSTITUTE(W70,"STD_SIGMA","SUM"),"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E^X</v>
      </c>
      <c r="AD70" t="b">
        <f t="shared" si="14"/>
        <v>1</v>
      </c>
    </row>
    <row r="71" spans="1:30" s="133" customFormat="1">
      <c r="A71" s="127">
        <f t="shared" ref="A71" si="17">IF(B71=INT(B71),ROW(),"")</f>
        <v>71</v>
      </c>
      <c r="B71" s="128">
        <f t="shared" ref="B71" si="18">IF(AND(MID(C71,2,1)&lt;&gt;"/",MID(C71,1,1)="/"),INT(B70)+1,B70+0.01)</f>
        <v>66</v>
      </c>
      <c r="C71" s="129" t="s">
        <v>4297</v>
      </c>
      <c r="D71" s="129" t="s">
        <v>7</v>
      </c>
      <c r="E71" s="130" t="s">
        <v>1428</v>
      </c>
      <c r="F71" s="130" t="s">
        <v>1428</v>
      </c>
      <c r="G71" s="204">
        <v>0</v>
      </c>
      <c r="H71" s="204">
        <v>0</v>
      </c>
      <c r="I71" s="189" t="s">
        <v>3</v>
      </c>
      <c r="J71" s="130" t="s">
        <v>1592</v>
      </c>
      <c r="K71" s="132" t="s">
        <v>4704</v>
      </c>
      <c r="M71" s="18" t="s">
        <v>2050</v>
      </c>
      <c r="N71" s="18"/>
      <c r="P71" s="133" t="str">
        <f t="shared" si="15"/>
        <v/>
      </c>
      <c r="Q71" s="133" t="str">
        <f>IF(ISNA(VLOOKUP(AC71,#REF!,1)),"//","")</f>
        <v/>
      </c>
      <c r="S71" s="134">
        <f t="shared" ref="S71" si="19">IF(X71&lt;&gt;"",S70+1,S70)</f>
        <v>51</v>
      </c>
      <c r="T71" s="127" t="s">
        <v>2484</v>
      </c>
      <c r="U71" s="131" t="s">
        <v>2907</v>
      </c>
      <c r="V71" s="131" t="s">
        <v>2484</v>
      </c>
      <c r="W71" s="135" t="str">
        <f t="shared" ref="W71" si="20">IF( OR(U71="CNST", I71="CAT_REGS"),(E71),
IF(U71="YES",UPPER(E71),
IF(   AND(U71&lt;&gt;"NO",I71="CAT_FNCT",D71&lt;&gt;"multiply", D71&lt;&gt;"divide"),IF(J71="SLS_ENABLED",   UPPER(E71),""),"")))</f>
        <v/>
      </c>
      <c r="X71" s="136" t="str">
        <f t="shared" ref="X71" si="21">IF(LEN(V71)&gt;0,V71,SUBSTITUTE(SUBSTITUTE(SUBSTITUTE(SUBSTITUTE(SUBSTITUTE(SUBSTITUTE(SUBSTITUTE(SUBSTITUTE(SUBSTITUTE(SUBSTITUTE(SUBSTITUTE( (SUBSTITUTE( SUBSTITUTE( SUBSTITUTE( SUBSTITUTE(W71,"STD_SIGMA","SUM"),"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1" s="137">
        <f t="shared" ref="Y71" si="22">B71</f>
        <v>66</v>
      </c>
      <c r="Z71" s="133" t="str">
        <f t="shared" ref="Z71" si="23">M71</f>
        <v>ITM_ROUND</v>
      </c>
      <c r="AA71" s="172" t="str">
        <f>IF(ISNA(VLOOKUP(AC71,Sheet2!J:J,1,0)),"//","")</f>
        <v/>
      </c>
      <c r="AC71" s="111" t="str">
        <f t="shared" si="16"/>
        <v/>
      </c>
      <c r="AD71" t="b">
        <f t="shared" si="14"/>
        <v>1</v>
      </c>
    </row>
    <row r="72" spans="1:30">
      <c r="A72" s="57">
        <f t="shared" ref="A72:A134" si="24">IF(B72=INT(B72),ROW(),"")</f>
        <v>72</v>
      </c>
      <c r="B72" s="56">
        <f t="shared" ref="B72:B134" si="25">IF(AND(MID(C72,2,1)&lt;&gt;"/",MID(C72,1,1)="/"),INT(B71)+1,B71+0.01)</f>
        <v>67</v>
      </c>
      <c r="C72" s="60" t="s">
        <v>4120</v>
      </c>
      <c r="D72" s="60" t="s">
        <v>7</v>
      </c>
      <c r="E72" s="66" t="s">
        <v>2</v>
      </c>
      <c r="F72" s="66" t="s">
        <v>2</v>
      </c>
      <c r="G72" s="92">
        <v>0</v>
      </c>
      <c r="H72" s="92">
        <v>0</v>
      </c>
      <c r="I72" s="189" t="s">
        <v>3</v>
      </c>
      <c r="J72" s="66" t="s">
        <v>1592</v>
      </c>
      <c r="K72" s="67" t="s">
        <v>4704</v>
      </c>
      <c r="L72" s="68"/>
      <c r="M72" s="64" t="s">
        <v>1616</v>
      </c>
      <c r="N72" s="13"/>
      <c r="O72"/>
      <c r="P72" t="str">
        <f t="shared" si="15"/>
        <v/>
      </c>
      <c r="Q72" t="str">
        <f>IF(ISNA(VLOOKUP(AC72,#REF!,1)),"//","")</f>
        <v/>
      </c>
      <c r="R72"/>
      <c r="S72" s="43">
        <f t="shared" ref="S72:S134" si="26">IF(X72&lt;&gt;"",S71+1,S71)</f>
        <v>52</v>
      </c>
      <c r="T72" s="93" t="s">
        <v>2980</v>
      </c>
      <c r="U72" s="71" t="s">
        <v>2484</v>
      </c>
      <c r="V72" s="71" t="s">
        <v>2484</v>
      </c>
      <c r="W72" s="44" t="str">
        <f t="shared" ref="W72:W134" si="27">IF( OR(U72="CNST", I72="CAT_REGS"),(E72),
IF(U72="YES",UPPER(E72),
IF(   AND(U72&lt;&gt;"NO",I72="CAT_FNCT",D72&lt;&gt;"multiply", D72&lt;&gt;"divide"),IF(J72="SLS_ENABLED",   UPPER(E72),""),"")))</f>
        <v>"10" STD_SUP_X</v>
      </c>
      <c r="X72" s="25" t="str">
        <f t="shared" ref="X72:X134" si="28">IF(LEN(V72)&gt;0,V72,SUBSTITUTE(SUBSTITUTE(SUBSTITUTE(SUBSTITUTE(SUBSTITUTE(SUBSTITUTE(SUBSTITUTE(SUBSTITUTE(SUBSTITUTE(SUBSTITUTE(SUBSTITUTE( (SUBSTITUTE( SUBSTITUTE( SUBSTITUTE( SUBSTITUTE(W72,"STD_SIGMA","SUM"),"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10^X</v>
      </c>
      <c r="Y72" s="1">
        <f t="shared" ref="Y72:Y134" si="29">B72</f>
        <v>67</v>
      </c>
      <c r="Z72" t="str">
        <f t="shared" ref="Z72:Z134" si="30">M72</f>
        <v>ITM_10x</v>
      </c>
      <c r="AA72" s="172" t="str">
        <f>IF(ISNA(VLOOKUP(AC72,Sheet2!J:J,1,0)),"//","")</f>
        <v/>
      </c>
      <c r="AC72" s="111" t="str">
        <f t="shared" si="16"/>
        <v>10^X</v>
      </c>
      <c r="AD72" t="b">
        <f t="shared" si="14"/>
        <v>1</v>
      </c>
    </row>
    <row r="73" spans="1:30">
      <c r="A73" s="57">
        <f t="shared" si="24"/>
        <v>73</v>
      </c>
      <c r="B73" s="56">
        <f t="shared" si="25"/>
        <v>68</v>
      </c>
      <c r="C73" s="60" t="s">
        <v>4121</v>
      </c>
      <c r="D73" s="60" t="s">
        <v>7</v>
      </c>
      <c r="E73" s="66" t="s">
        <v>1341</v>
      </c>
      <c r="F73" s="66" t="s">
        <v>1342</v>
      </c>
      <c r="G73" s="92">
        <v>0</v>
      </c>
      <c r="H73" s="92">
        <v>0</v>
      </c>
      <c r="I73" s="189" t="s">
        <v>3</v>
      </c>
      <c r="J73" s="66" t="s">
        <v>1592</v>
      </c>
      <c r="K73" s="67" t="s">
        <v>4704</v>
      </c>
      <c r="L73" s="68"/>
      <c r="M73" s="64" t="s">
        <v>1890</v>
      </c>
      <c r="N73" s="13"/>
      <c r="O73"/>
      <c r="P73" t="str">
        <f t="shared" si="15"/>
        <v>NOT EQUAL</v>
      </c>
      <c r="Q73" t="str">
        <f>IF(ISNA(VLOOKUP(AC73,#REF!,1)),"//","")</f>
        <v/>
      </c>
      <c r="R73"/>
      <c r="S73" s="43">
        <f t="shared" si="26"/>
        <v>53</v>
      </c>
      <c r="T73" s="93" t="s">
        <v>2980</v>
      </c>
      <c r="U73" s="71" t="s">
        <v>2484</v>
      </c>
      <c r="V73" s="71" t="s">
        <v>2484</v>
      </c>
      <c r="W73" s="44" t="str">
        <f t="shared" si="27"/>
        <v>"LOG" STD_SUB_2</v>
      </c>
      <c r="X73" s="25" t="str">
        <f t="shared" si="28"/>
        <v>LOG2</v>
      </c>
      <c r="Y73" s="1">
        <f t="shared" si="29"/>
        <v>68</v>
      </c>
      <c r="Z73" t="str">
        <f t="shared" si="30"/>
        <v>ITM_LOG2</v>
      </c>
      <c r="AA73" s="172" t="str">
        <f>IF(ISNA(VLOOKUP(AC73,Sheet2!J:J,1,0)),"//","")</f>
        <v/>
      </c>
      <c r="AC73" s="111" t="str">
        <f t="shared" si="16"/>
        <v>LOG2</v>
      </c>
      <c r="AD73" t="b">
        <f t="shared" si="14"/>
        <v>1</v>
      </c>
    </row>
    <row r="74" spans="1:30">
      <c r="A74" s="57">
        <f t="shared" si="24"/>
        <v>74</v>
      </c>
      <c r="B74" s="56">
        <f t="shared" si="25"/>
        <v>69</v>
      </c>
      <c r="C74" s="60" t="s">
        <v>4122</v>
      </c>
      <c r="D74" s="70" t="s">
        <v>3263</v>
      </c>
      <c r="E74" s="66" t="s">
        <v>184</v>
      </c>
      <c r="F74" s="66" t="s">
        <v>184</v>
      </c>
      <c r="G74" s="92">
        <v>0</v>
      </c>
      <c r="H74" s="92">
        <v>0</v>
      </c>
      <c r="I74" s="189" t="s">
        <v>3</v>
      </c>
      <c r="J74" s="66" t="s">
        <v>1592</v>
      </c>
      <c r="K74" s="67" t="s">
        <v>4704</v>
      </c>
      <c r="L74" s="60" t="s">
        <v>185</v>
      </c>
      <c r="M74" s="64" t="s">
        <v>1878</v>
      </c>
      <c r="N74" s="13"/>
      <c r="O74"/>
      <c r="P74" t="str">
        <f t="shared" si="15"/>
        <v/>
      </c>
      <c r="Q74" t="str">
        <f>IF(ISNA(VLOOKUP(AC74,#REF!,1)),"//","")</f>
        <v/>
      </c>
      <c r="R74"/>
      <c r="S74" s="43">
        <f t="shared" si="26"/>
        <v>54</v>
      </c>
      <c r="T74" s="93" t="s">
        <v>2980</v>
      </c>
      <c r="U74" s="71" t="s">
        <v>2484</v>
      </c>
      <c r="V74" s="71" t="s">
        <v>2484</v>
      </c>
      <c r="W74" s="44" t="str">
        <f t="shared" si="27"/>
        <v>"LN"</v>
      </c>
      <c r="X74" s="25" t="str">
        <f t="shared" si="28"/>
        <v>LN</v>
      </c>
      <c r="Y74" s="1">
        <f t="shared" si="29"/>
        <v>69</v>
      </c>
      <c r="Z74" t="str">
        <f t="shared" si="30"/>
        <v>ITM_LN</v>
      </c>
      <c r="AA74" s="172" t="str">
        <f>IF(ISNA(VLOOKUP(AC74,Sheet2!J:J,1,0)),"//","")</f>
        <v/>
      </c>
      <c r="AC74" s="111" t="str">
        <f t="shared" si="16"/>
        <v>LN</v>
      </c>
      <c r="AD74" t="b">
        <f t="shared" si="14"/>
        <v>1</v>
      </c>
    </row>
    <row r="75" spans="1:30" s="133" customFormat="1">
      <c r="A75" s="127">
        <f t="shared" si="24"/>
        <v>75</v>
      </c>
      <c r="B75" s="128">
        <f t="shared" si="25"/>
        <v>70</v>
      </c>
      <c r="C75" s="129" t="s">
        <v>4450</v>
      </c>
      <c r="D75" s="129" t="s">
        <v>7</v>
      </c>
      <c r="E75" s="130" t="s">
        <v>1456</v>
      </c>
      <c r="F75" s="130" t="s">
        <v>348</v>
      </c>
      <c r="G75" s="204">
        <v>0</v>
      </c>
      <c r="H75" s="204">
        <v>0</v>
      </c>
      <c r="I75" s="189" t="s">
        <v>3</v>
      </c>
      <c r="J75" s="66" t="s">
        <v>1592</v>
      </c>
      <c r="K75" s="132" t="s">
        <v>4704</v>
      </c>
      <c r="M75" s="18" t="s">
        <v>2115</v>
      </c>
      <c r="N75" s="18"/>
      <c r="P75" s="133" t="str">
        <f t="shared" si="15"/>
        <v>NOT EQUAL</v>
      </c>
      <c r="Q75" s="133" t="str">
        <f>IF(ISNA(VLOOKUP(AC75,#REF!,1)),"//","")</f>
        <v/>
      </c>
      <c r="S75" s="134">
        <f t="shared" si="26"/>
        <v>55</v>
      </c>
      <c r="T75" s="140" t="s">
        <v>2484</v>
      </c>
      <c r="U75" s="131" t="s">
        <v>2484</v>
      </c>
      <c r="V75" s="131" t="s">
        <v>2484</v>
      </c>
      <c r="W75" s="135" t="str">
        <f t="shared" si="27"/>
        <v>"STOP"</v>
      </c>
      <c r="X75" s="136" t="str">
        <f t="shared" si="28"/>
        <v>STOP</v>
      </c>
      <c r="Y75" s="137">
        <f t="shared" si="29"/>
        <v>70</v>
      </c>
      <c r="Z75" s="133" t="str">
        <f t="shared" si="30"/>
        <v>ITM_STOP</v>
      </c>
      <c r="AA75" s="172" t="str">
        <f>IF(ISNA(VLOOKUP(AC75,Sheet2!J:J,1,0)),"//","")</f>
        <v>//</v>
      </c>
      <c r="AC75" s="111" t="str">
        <f t="shared" si="16"/>
        <v>STOP</v>
      </c>
      <c r="AD75" t="b">
        <f t="shared" si="14"/>
        <v>1</v>
      </c>
    </row>
    <row r="76" spans="1:30">
      <c r="A76" s="57">
        <f t="shared" si="24"/>
        <v>76</v>
      </c>
      <c r="B76" s="56">
        <f t="shared" si="25"/>
        <v>71</v>
      </c>
      <c r="C76" s="60" t="s">
        <v>4124</v>
      </c>
      <c r="D76" s="70" t="s">
        <v>3263</v>
      </c>
      <c r="E76" s="66" t="s">
        <v>2838</v>
      </c>
      <c r="F76" s="66" t="s">
        <v>192</v>
      </c>
      <c r="G76" s="92">
        <v>0</v>
      </c>
      <c r="H76" s="92">
        <v>0</v>
      </c>
      <c r="I76" s="189" t="s">
        <v>3</v>
      </c>
      <c r="J76" s="66" t="s">
        <v>1592</v>
      </c>
      <c r="K76" s="67" t="s">
        <v>4704</v>
      </c>
      <c r="L76" s="60" t="s">
        <v>193</v>
      </c>
      <c r="M76" s="64" t="s">
        <v>1889</v>
      </c>
      <c r="N76" s="13"/>
      <c r="O76"/>
      <c r="P76" t="str">
        <f t="shared" si="15"/>
        <v>NOT EQUAL</v>
      </c>
      <c r="Q76" t="str">
        <f>IF(ISNA(VLOOKUP(AC76,#REF!,1)),"//","")</f>
        <v/>
      </c>
      <c r="R76"/>
      <c r="S76" s="43">
        <f t="shared" si="26"/>
        <v>56</v>
      </c>
      <c r="T76" s="93" t="s">
        <v>2980</v>
      </c>
      <c r="U76" s="71" t="s">
        <v>2484</v>
      </c>
      <c r="V76" s="71" t="s">
        <v>2484</v>
      </c>
      <c r="W76" s="44" t="str">
        <f t="shared" si="27"/>
        <v>"LOG" STD_SUB_1 STD_SUB_0</v>
      </c>
      <c r="X76" s="25" t="str">
        <f t="shared" si="28"/>
        <v>LOG10</v>
      </c>
      <c r="Y76" s="1">
        <f t="shared" si="29"/>
        <v>71</v>
      </c>
      <c r="Z76" t="str">
        <f t="shared" si="30"/>
        <v>ITM_LOG10</v>
      </c>
      <c r="AA76" s="172" t="str">
        <f>IF(ISNA(VLOOKUP(AC76,Sheet2!J:J,1,0)),"//","")</f>
        <v/>
      </c>
      <c r="AC76" s="111" t="str">
        <f t="shared" si="16"/>
        <v>LOG10</v>
      </c>
      <c r="AD76" t="b">
        <f t="shared" si="14"/>
        <v>1</v>
      </c>
    </row>
    <row r="77" spans="1:30">
      <c r="A77" s="57">
        <f t="shared" si="24"/>
        <v>77</v>
      </c>
      <c r="B77" s="56">
        <f t="shared" si="25"/>
        <v>72</v>
      </c>
      <c r="C77" s="60" t="s">
        <v>4125</v>
      </c>
      <c r="D77" s="60" t="s">
        <v>7</v>
      </c>
      <c r="E77" s="66" t="s">
        <v>1345</v>
      </c>
      <c r="F77" s="66" t="s">
        <v>1346</v>
      </c>
      <c r="G77" s="92">
        <v>0</v>
      </c>
      <c r="H77" s="92">
        <v>0</v>
      </c>
      <c r="I77" s="189" t="s">
        <v>3</v>
      </c>
      <c r="J77" s="66" t="s">
        <v>1592</v>
      </c>
      <c r="K77" s="67" t="s">
        <v>4704</v>
      </c>
      <c r="L77" s="68"/>
      <c r="M77" s="64" t="s">
        <v>1897</v>
      </c>
      <c r="N77" s="13"/>
      <c r="O77"/>
      <c r="P77" t="str">
        <f t="shared" si="15"/>
        <v/>
      </c>
      <c r="Q77" t="str">
        <f>IF(ISNA(VLOOKUP(AC77,#REF!,1)),"//","")</f>
        <v/>
      </c>
      <c r="R77"/>
      <c r="S77" s="43">
        <f t="shared" si="26"/>
        <v>57</v>
      </c>
      <c r="T77" s="93" t="s">
        <v>2980</v>
      </c>
      <c r="U77" s="71" t="s">
        <v>2484</v>
      </c>
      <c r="V77" s="71" t="s">
        <v>2484</v>
      </c>
      <c r="W77" s="44" t="str">
        <f t="shared" si="27"/>
        <v>"LOG" STD_SUB_X "Y"</v>
      </c>
      <c r="X77" s="25" t="str">
        <f t="shared" si="28"/>
        <v>LOGXY</v>
      </c>
      <c r="Y77" s="1">
        <f t="shared" si="29"/>
        <v>72</v>
      </c>
      <c r="Z77" t="str">
        <f t="shared" si="30"/>
        <v>ITM_LOGXY</v>
      </c>
      <c r="AA77" s="172" t="str">
        <f>IF(ISNA(VLOOKUP(AC77,Sheet2!J:J,1,0)),"//","")</f>
        <v/>
      </c>
      <c r="AC77" s="111" t="str">
        <f t="shared" si="16"/>
        <v>LOGXY</v>
      </c>
      <c r="AD77" t="b">
        <f t="shared" si="14"/>
        <v>1</v>
      </c>
    </row>
    <row r="78" spans="1:30">
      <c r="A78" s="57">
        <f t="shared" si="24"/>
        <v>78</v>
      </c>
      <c r="B78" s="56">
        <f t="shared" si="25"/>
        <v>73</v>
      </c>
      <c r="C78" s="60" t="s">
        <v>4126</v>
      </c>
      <c r="D78" s="60" t="s">
        <v>7</v>
      </c>
      <c r="E78" s="66" t="s">
        <v>1204</v>
      </c>
      <c r="F78" s="66" t="s">
        <v>1204</v>
      </c>
      <c r="G78" s="92">
        <v>0</v>
      </c>
      <c r="H78" s="92">
        <v>0</v>
      </c>
      <c r="I78" s="189" t="s">
        <v>3</v>
      </c>
      <c r="J78" s="66" t="s">
        <v>1592</v>
      </c>
      <c r="K78" s="67" t="s">
        <v>4704</v>
      </c>
      <c r="L78" s="68"/>
      <c r="M78" s="64" t="s">
        <v>1618</v>
      </c>
      <c r="N78" s="13"/>
      <c r="O78"/>
      <c r="P78" t="str">
        <f t="shared" si="15"/>
        <v/>
      </c>
      <c r="Q78" t="str">
        <f>IF(ISNA(VLOOKUP(AC78,#REF!,1)),"//","")</f>
        <v/>
      </c>
      <c r="R78"/>
      <c r="S78" s="43">
        <f t="shared" si="26"/>
        <v>58</v>
      </c>
      <c r="T78" s="93" t="s">
        <v>2980</v>
      </c>
      <c r="U78" s="71" t="s">
        <v>2484</v>
      </c>
      <c r="V78" s="71" t="s">
        <v>2484</v>
      </c>
      <c r="W78" s="44" t="str">
        <f t="shared" si="27"/>
        <v>"1/X"</v>
      </c>
      <c r="X78" s="25" t="str">
        <f t="shared" si="28"/>
        <v>1/X</v>
      </c>
      <c r="Y78" s="1">
        <f t="shared" si="29"/>
        <v>73</v>
      </c>
      <c r="Z78" t="str">
        <f t="shared" si="30"/>
        <v>ITM_1ONX</v>
      </c>
      <c r="AA78" s="172" t="str">
        <f>IF(ISNA(VLOOKUP(AC78,Sheet2!J:J,1,0)),"//","")</f>
        <v/>
      </c>
      <c r="AC78" s="111" t="str">
        <f t="shared" si="16"/>
        <v>1/X</v>
      </c>
      <c r="AD78" t="b">
        <f t="shared" si="14"/>
        <v>1</v>
      </c>
    </row>
    <row r="79" spans="1:30">
      <c r="A79" s="57">
        <f t="shared" si="24"/>
        <v>79</v>
      </c>
      <c r="B79" s="56">
        <f t="shared" si="25"/>
        <v>74</v>
      </c>
      <c r="C79" s="60" t="s">
        <v>4127</v>
      </c>
      <c r="D79" s="70" t="s">
        <v>3263</v>
      </c>
      <c r="E79" s="66" t="s">
        <v>1247</v>
      </c>
      <c r="F79" s="66" t="s">
        <v>1247</v>
      </c>
      <c r="G79" s="92">
        <v>0</v>
      </c>
      <c r="H79" s="92">
        <v>0</v>
      </c>
      <c r="I79" s="189" t="s">
        <v>3</v>
      </c>
      <c r="J79" s="66" t="s">
        <v>1592</v>
      </c>
      <c r="K79" s="67" t="s">
        <v>4704</v>
      </c>
      <c r="L79" s="60" t="s">
        <v>18</v>
      </c>
      <c r="M79" s="64" t="s">
        <v>1695</v>
      </c>
      <c r="N79" s="13"/>
      <c r="O79"/>
      <c r="P79" t="str">
        <f t="shared" si="15"/>
        <v/>
      </c>
      <c r="Q79" t="str">
        <f>IF(ISNA(VLOOKUP(AC79,#REF!,1)),"//","")</f>
        <v/>
      </c>
      <c r="R79"/>
      <c r="S79" s="43">
        <f t="shared" si="26"/>
        <v>59</v>
      </c>
      <c r="T79" s="93" t="s">
        <v>2979</v>
      </c>
      <c r="U79" s="71" t="s">
        <v>2484</v>
      </c>
      <c r="V79" s="71" t="s">
        <v>2484</v>
      </c>
      <c r="W79" s="44" t="str">
        <f t="shared" si="27"/>
        <v>"COS"</v>
      </c>
      <c r="X79" s="25" t="str">
        <f t="shared" si="28"/>
        <v>COS</v>
      </c>
      <c r="Y79" s="1">
        <f t="shared" si="29"/>
        <v>74</v>
      </c>
      <c r="Z79" t="str">
        <f t="shared" si="30"/>
        <v>ITM_cos</v>
      </c>
      <c r="AA79" s="172" t="str">
        <f>IF(ISNA(VLOOKUP(AC79,Sheet2!J:J,1,0)),"//","")</f>
        <v/>
      </c>
      <c r="AC79" s="111" t="str">
        <f t="shared" si="16"/>
        <v>COS</v>
      </c>
      <c r="AD79" t="b">
        <f t="shared" si="14"/>
        <v>1</v>
      </c>
    </row>
    <row r="80" spans="1:30">
      <c r="A80" s="57">
        <f t="shared" si="24"/>
        <v>80</v>
      </c>
      <c r="B80" s="56">
        <f t="shared" si="25"/>
        <v>75</v>
      </c>
      <c r="C80" s="60" t="s">
        <v>4128</v>
      </c>
      <c r="D80" s="60" t="s">
        <v>7</v>
      </c>
      <c r="E80" s="66" t="s">
        <v>59</v>
      </c>
      <c r="F80" s="66" t="s">
        <v>59</v>
      </c>
      <c r="G80" s="92">
        <v>0</v>
      </c>
      <c r="H80" s="92">
        <v>0</v>
      </c>
      <c r="I80" s="189" t="s">
        <v>3</v>
      </c>
      <c r="J80" s="66" t="s">
        <v>1592</v>
      </c>
      <c r="K80" s="67" t="s">
        <v>4704</v>
      </c>
      <c r="L80" s="68"/>
      <c r="M80" s="64" t="s">
        <v>1696</v>
      </c>
      <c r="N80" s="13"/>
      <c r="O80"/>
      <c r="P80" t="str">
        <f t="shared" si="15"/>
        <v/>
      </c>
      <c r="Q80" t="str">
        <f>IF(ISNA(VLOOKUP(AC80,#REF!,1)),"//","")</f>
        <v/>
      </c>
      <c r="R80"/>
      <c r="S80" s="43">
        <f t="shared" si="26"/>
        <v>60</v>
      </c>
      <c r="T80" s="93" t="s">
        <v>2979</v>
      </c>
      <c r="U80" s="71" t="s">
        <v>2484</v>
      </c>
      <c r="V80" s="71" t="s">
        <v>2484</v>
      </c>
      <c r="W80" s="44" t="str">
        <f t="shared" si="27"/>
        <v>"COSH"</v>
      </c>
      <c r="X80" s="25" t="str">
        <f t="shared" si="28"/>
        <v>COSH</v>
      </c>
      <c r="Y80" s="1">
        <f t="shared" si="29"/>
        <v>75</v>
      </c>
      <c r="Z80" t="str">
        <f t="shared" si="30"/>
        <v>ITM_cosh</v>
      </c>
      <c r="AA80" s="172" t="str">
        <f>IF(ISNA(VLOOKUP(AC80,Sheet2!J:J,1,0)),"//","")</f>
        <v/>
      </c>
      <c r="AC80" s="111" t="str">
        <f t="shared" si="16"/>
        <v>COSH</v>
      </c>
      <c r="AD80" t="b">
        <f t="shared" si="14"/>
        <v>1</v>
      </c>
    </row>
    <row r="81" spans="1:30">
      <c r="A81" s="57">
        <f t="shared" si="24"/>
        <v>81</v>
      </c>
      <c r="B81" s="56">
        <f t="shared" si="25"/>
        <v>76</v>
      </c>
      <c r="C81" s="60" t="s">
        <v>4129</v>
      </c>
      <c r="D81" s="70" t="s">
        <v>3263</v>
      </c>
      <c r="E81" s="66" t="s">
        <v>1445</v>
      </c>
      <c r="F81" s="66" t="s">
        <v>1445</v>
      </c>
      <c r="G81" s="206">
        <v>0</v>
      </c>
      <c r="H81" s="206">
        <v>0</v>
      </c>
      <c r="I81" s="189" t="s">
        <v>3</v>
      </c>
      <c r="J81" s="66" t="s">
        <v>1592</v>
      </c>
      <c r="K81" s="67" t="s">
        <v>4704</v>
      </c>
      <c r="L81" s="60" t="s">
        <v>335</v>
      </c>
      <c r="M81" s="64" t="s">
        <v>2095</v>
      </c>
      <c r="N81" s="13"/>
      <c r="O81"/>
      <c r="P81" t="str">
        <f t="shared" si="15"/>
        <v/>
      </c>
      <c r="Q81" t="str">
        <f>IF(ISNA(VLOOKUP(AC81,#REF!,1)),"//","")</f>
        <v/>
      </c>
      <c r="R81"/>
      <c r="S81" s="43">
        <f t="shared" si="26"/>
        <v>61</v>
      </c>
      <c r="T81" s="93" t="s">
        <v>2979</v>
      </c>
      <c r="U81" s="71" t="s">
        <v>2484</v>
      </c>
      <c r="V81" s="71" t="s">
        <v>2484</v>
      </c>
      <c r="W81" s="44" t="str">
        <f t="shared" si="27"/>
        <v>"SIN"</v>
      </c>
      <c r="X81" s="25" t="str">
        <f t="shared" si="28"/>
        <v>SIN</v>
      </c>
      <c r="Y81" s="1">
        <f t="shared" si="29"/>
        <v>76</v>
      </c>
      <c r="Z81" t="str">
        <f t="shared" si="30"/>
        <v>ITM_sin</v>
      </c>
      <c r="AA81" s="172" t="str">
        <f>IF(ISNA(VLOOKUP(AC81,Sheet2!J:J,1,0)),"//","")</f>
        <v/>
      </c>
      <c r="AC81" s="111" t="str">
        <f t="shared" si="16"/>
        <v>SIN</v>
      </c>
      <c r="AD81" t="b">
        <f t="shared" si="14"/>
        <v>1</v>
      </c>
    </row>
    <row r="82" spans="1:30" s="133" customFormat="1">
      <c r="A82" s="127">
        <f t="shared" si="24"/>
        <v>82</v>
      </c>
      <c r="B82" s="128">
        <f t="shared" si="25"/>
        <v>77</v>
      </c>
      <c r="C82" s="129" t="s">
        <v>4450</v>
      </c>
      <c r="D82" s="129" t="s">
        <v>7</v>
      </c>
      <c r="E82" s="130" t="s">
        <v>4553</v>
      </c>
      <c r="F82" s="130" t="s">
        <v>4553</v>
      </c>
      <c r="G82" s="204">
        <v>0</v>
      </c>
      <c r="H82" s="204">
        <v>0</v>
      </c>
      <c r="I82" s="189" t="s">
        <v>3</v>
      </c>
      <c r="J82" s="66" t="s">
        <v>1592</v>
      </c>
      <c r="K82" s="132" t="s">
        <v>4704</v>
      </c>
      <c r="M82" s="18" t="s">
        <v>4554</v>
      </c>
      <c r="N82" s="18"/>
      <c r="P82" s="133" t="str">
        <f t="shared" si="15"/>
        <v/>
      </c>
      <c r="Q82" s="133" t="str">
        <f>IF(ISNA(VLOOKUP(AC82,#REF!,1)),"//","")</f>
        <v/>
      </c>
      <c r="S82" s="134">
        <f t="shared" si="26"/>
        <v>62</v>
      </c>
      <c r="T82" s="127" t="s">
        <v>2484</v>
      </c>
      <c r="U82" s="131" t="s">
        <v>2484</v>
      </c>
      <c r="V82" s="131" t="s">
        <v>2484</v>
      </c>
      <c r="W82" s="135" t="str">
        <f t="shared" si="27"/>
        <v>"KEY?"</v>
      </c>
      <c r="X82" s="136" t="str">
        <f t="shared" si="28"/>
        <v>KEY?</v>
      </c>
      <c r="Y82" s="137">
        <f t="shared" si="29"/>
        <v>77</v>
      </c>
      <c r="Z82" s="133" t="str">
        <f t="shared" si="30"/>
        <v>ITM_KEYQ</v>
      </c>
      <c r="AA82" s="172" t="str">
        <f>IF(ISNA(VLOOKUP(AC82,Sheet2!J:J,1,0)),"//","")</f>
        <v>//</v>
      </c>
      <c r="AC82" s="111" t="str">
        <f t="shared" si="16"/>
        <v>KEY?</v>
      </c>
      <c r="AD82" t="b">
        <f t="shared" si="14"/>
        <v>1</v>
      </c>
    </row>
    <row r="83" spans="1:30">
      <c r="A83" s="57">
        <f t="shared" si="24"/>
        <v>83</v>
      </c>
      <c r="B83" s="56">
        <f t="shared" si="25"/>
        <v>78</v>
      </c>
      <c r="C83" s="60" t="s">
        <v>4131</v>
      </c>
      <c r="D83" s="60" t="s">
        <v>7</v>
      </c>
      <c r="E83" s="66" t="s">
        <v>337</v>
      </c>
      <c r="F83" s="66" t="s">
        <v>337</v>
      </c>
      <c r="G83" s="92">
        <v>0</v>
      </c>
      <c r="H83" s="92">
        <v>0</v>
      </c>
      <c r="I83" s="189" t="s">
        <v>3</v>
      </c>
      <c r="J83" s="66" t="s">
        <v>1592</v>
      </c>
      <c r="K83" s="67" t="s">
        <v>4704</v>
      </c>
      <c r="L83" s="68"/>
      <c r="M83" s="64" t="s">
        <v>2097</v>
      </c>
      <c r="N83" s="13"/>
      <c r="O83"/>
      <c r="P83" t="str">
        <f t="shared" si="15"/>
        <v/>
      </c>
      <c r="Q83" t="str">
        <f>IF(ISNA(VLOOKUP(AC83,#REF!,1)),"//","")</f>
        <v/>
      </c>
      <c r="R83"/>
      <c r="S83" s="43">
        <f t="shared" si="26"/>
        <v>63</v>
      </c>
      <c r="T83" s="93" t="s">
        <v>2980</v>
      </c>
      <c r="U83" s="71" t="s">
        <v>2484</v>
      </c>
      <c r="V83" s="71" t="s">
        <v>2484</v>
      </c>
      <c r="W83" s="44" t="str">
        <f t="shared" si="27"/>
        <v>"SINH"</v>
      </c>
      <c r="X83" s="25" t="str">
        <f t="shared" si="28"/>
        <v>SINH</v>
      </c>
      <c r="Y83" s="1">
        <f t="shared" si="29"/>
        <v>78</v>
      </c>
      <c r="Z83" t="str">
        <f t="shared" si="30"/>
        <v>ITM_sinh</v>
      </c>
      <c r="AA83" s="172" t="str">
        <f>IF(ISNA(VLOOKUP(AC83,Sheet2!J:J,1,0)),"//","")</f>
        <v/>
      </c>
      <c r="AC83" s="111" t="str">
        <f t="shared" si="16"/>
        <v>SINH</v>
      </c>
      <c r="AD83" t="b">
        <f t="shared" si="14"/>
        <v>1</v>
      </c>
    </row>
    <row r="84" spans="1:30">
      <c r="A84" s="57">
        <f t="shared" si="24"/>
        <v>84</v>
      </c>
      <c r="B84" s="56">
        <f t="shared" si="25"/>
        <v>79</v>
      </c>
      <c r="C84" s="60" t="s">
        <v>4132</v>
      </c>
      <c r="D84" s="70" t="s">
        <v>3263</v>
      </c>
      <c r="E84" s="66" t="s">
        <v>1465</v>
      </c>
      <c r="F84" s="66" t="s">
        <v>1465</v>
      </c>
      <c r="G84" s="92">
        <v>0</v>
      </c>
      <c r="H84" s="92">
        <v>0</v>
      </c>
      <c r="I84" s="189" t="s">
        <v>3</v>
      </c>
      <c r="J84" s="66" t="s">
        <v>1592</v>
      </c>
      <c r="K84" s="67" t="s">
        <v>4704</v>
      </c>
      <c r="L84" s="72" t="s">
        <v>335</v>
      </c>
      <c r="M84" s="64" t="s">
        <v>2129</v>
      </c>
      <c r="N84" s="13"/>
      <c r="O84"/>
      <c r="P84" t="str">
        <f t="shared" si="15"/>
        <v/>
      </c>
      <c r="Q84" t="str">
        <f>IF(ISNA(VLOOKUP(AC84,#REF!,1)),"//","")</f>
        <v/>
      </c>
      <c r="R84"/>
      <c r="S84" s="43">
        <f t="shared" si="26"/>
        <v>64</v>
      </c>
      <c r="T84" s="93" t="s">
        <v>2979</v>
      </c>
      <c r="U84" s="71" t="s">
        <v>2484</v>
      </c>
      <c r="V84" s="71" t="s">
        <v>2484</v>
      </c>
      <c r="W84" s="44" t="str">
        <f t="shared" si="27"/>
        <v>"TAN"</v>
      </c>
      <c r="X84" s="25" t="str">
        <f t="shared" si="28"/>
        <v>TAN</v>
      </c>
      <c r="Y84" s="1">
        <f t="shared" si="29"/>
        <v>79</v>
      </c>
      <c r="Z84" t="str">
        <f t="shared" si="30"/>
        <v>ITM_tan</v>
      </c>
      <c r="AA84" s="172" t="str">
        <f>IF(ISNA(VLOOKUP(AC84,Sheet2!J:J,1,0)),"//","")</f>
        <v/>
      </c>
      <c r="AC84" s="111" t="str">
        <f t="shared" si="16"/>
        <v>TAN</v>
      </c>
      <c r="AD84" t="b">
        <f t="shared" si="14"/>
        <v>1</v>
      </c>
    </row>
    <row r="85" spans="1:30">
      <c r="A85" s="57">
        <f t="shared" si="24"/>
        <v>85</v>
      </c>
      <c r="B85" s="56">
        <f t="shared" si="25"/>
        <v>80</v>
      </c>
      <c r="C85" s="60" t="s">
        <v>4133</v>
      </c>
      <c r="D85" s="60" t="s">
        <v>7</v>
      </c>
      <c r="E85" s="66" t="s">
        <v>362</v>
      </c>
      <c r="F85" s="66" t="s">
        <v>362</v>
      </c>
      <c r="G85" s="92">
        <v>0</v>
      </c>
      <c r="H85" s="92">
        <v>0</v>
      </c>
      <c r="I85" s="189" t="s">
        <v>3</v>
      </c>
      <c r="J85" s="66" t="s">
        <v>1592</v>
      </c>
      <c r="K85" s="67" t="s">
        <v>4704</v>
      </c>
      <c r="L85" s="68"/>
      <c r="M85" s="64" t="s">
        <v>2130</v>
      </c>
      <c r="N85" s="13"/>
      <c r="O85"/>
      <c r="P85" t="str">
        <f t="shared" si="15"/>
        <v/>
      </c>
      <c r="Q85" t="str">
        <f>IF(ISNA(VLOOKUP(AC85,#REF!,1)),"//","")</f>
        <v/>
      </c>
      <c r="R85"/>
      <c r="S85" s="43">
        <f t="shared" si="26"/>
        <v>65</v>
      </c>
      <c r="T85" s="93" t="s">
        <v>2979</v>
      </c>
      <c r="U85" s="71" t="s">
        <v>2484</v>
      </c>
      <c r="V85" s="71" t="s">
        <v>2484</v>
      </c>
      <c r="W85" s="44" t="str">
        <f t="shared" si="27"/>
        <v>"TANH"</v>
      </c>
      <c r="X85" s="25" t="str">
        <f t="shared" si="28"/>
        <v>TANH</v>
      </c>
      <c r="Y85" s="1">
        <f t="shared" si="29"/>
        <v>80</v>
      </c>
      <c r="Z85" t="str">
        <f t="shared" si="30"/>
        <v>ITM_tanh</v>
      </c>
      <c r="AA85" s="172" t="str">
        <f>IF(ISNA(VLOOKUP(AC85,Sheet2!J:J,1,0)),"//","")</f>
        <v/>
      </c>
      <c r="AC85" s="111" t="str">
        <f t="shared" si="16"/>
        <v>TANH</v>
      </c>
      <c r="AD85" t="b">
        <f t="shared" si="14"/>
        <v>1</v>
      </c>
    </row>
    <row r="86" spans="1:30">
      <c r="A86" s="57">
        <f t="shared" si="24"/>
        <v>86</v>
      </c>
      <c r="B86" s="56">
        <f t="shared" si="25"/>
        <v>81</v>
      </c>
      <c r="C86" s="60" t="s">
        <v>4134</v>
      </c>
      <c r="D86" s="70" t="s">
        <v>3263</v>
      </c>
      <c r="E86" s="66" t="s">
        <v>1214</v>
      </c>
      <c r="F86" s="66" t="s">
        <v>17</v>
      </c>
      <c r="G86" s="92">
        <v>0</v>
      </c>
      <c r="H86" s="92">
        <v>0</v>
      </c>
      <c r="I86" s="189" t="s">
        <v>3</v>
      </c>
      <c r="J86" s="66" t="s">
        <v>1592</v>
      </c>
      <c r="K86" s="67" t="s">
        <v>4704</v>
      </c>
      <c r="L86" s="60" t="s">
        <v>18</v>
      </c>
      <c r="M86" s="64" t="s">
        <v>1632</v>
      </c>
      <c r="N86" s="13"/>
      <c r="O86"/>
      <c r="P86" t="str">
        <f t="shared" si="15"/>
        <v>NOT EQUAL</v>
      </c>
      <c r="Q86" t="str">
        <f>IF(ISNA(VLOOKUP(AC86,#REF!,1)),"//","")</f>
        <v/>
      </c>
      <c r="R86"/>
      <c r="S86" s="43">
        <f t="shared" si="26"/>
        <v>66</v>
      </c>
      <c r="T86" s="93" t="s">
        <v>2979</v>
      </c>
      <c r="U86" s="71" t="s">
        <v>2484</v>
      </c>
      <c r="V86" s="71" t="s">
        <v>2484</v>
      </c>
      <c r="W86" s="44" t="str">
        <f t="shared" si="27"/>
        <v>"ARCCOS"</v>
      </c>
      <c r="X86" s="25" t="str">
        <f t="shared" si="28"/>
        <v>ARCCOS</v>
      </c>
      <c r="Y86" s="1">
        <f t="shared" si="29"/>
        <v>81</v>
      </c>
      <c r="Z86" t="str">
        <f t="shared" si="30"/>
        <v>ITM_arccos</v>
      </c>
      <c r="AA86" s="172" t="str">
        <f>IF(ISNA(VLOOKUP(AC86,Sheet2!J:J,1,0)),"//","")</f>
        <v/>
      </c>
      <c r="AC86" s="111" t="str">
        <f t="shared" si="16"/>
        <v>ARCCOS</v>
      </c>
      <c r="AD86" t="b">
        <f t="shared" si="14"/>
        <v>1</v>
      </c>
    </row>
    <row r="87" spans="1:30">
      <c r="A87" s="57">
        <f t="shared" si="24"/>
        <v>87</v>
      </c>
      <c r="B87" s="56">
        <f t="shared" si="25"/>
        <v>82</v>
      </c>
      <c r="C87" s="60" t="s">
        <v>4135</v>
      </c>
      <c r="D87" s="60" t="s">
        <v>7</v>
      </c>
      <c r="E87" s="66" t="s">
        <v>19</v>
      </c>
      <c r="F87" s="66" t="s">
        <v>19</v>
      </c>
      <c r="G87" s="92">
        <v>0</v>
      </c>
      <c r="H87" s="92">
        <v>0</v>
      </c>
      <c r="I87" s="189" t="s">
        <v>3</v>
      </c>
      <c r="J87" s="66" t="s">
        <v>1592</v>
      </c>
      <c r="K87" s="67" t="s">
        <v>4704</v>
      </c>
      <c r="L87" s="65"/>
      <c r="M87" s="64" t="s">
        <v>1633</v>
      </c>
      <c r="N87" s="13"/>
      <c r="O87"/>
      <c r="P87" t="str">
        <f t="shared" si="15"/>
        <v/>
      </c>
      <c r="Q87" t="str">
        <f>IF(ISNA(VLOOKUP(AC87,#REF!,1)),"//","")</f>
        <v/>
      </c>
      <c r="R87"/>
      <c r="S87" s="43">
        <f t="shared" si="26"/>
        <v>67</v>
      </c>
      <c r="T87" s="93" t="s">
        <v>2979</v>
      </c>
      <c r="U87" s="71" t="s">
        <v>2484</v>
      </c>
      <c r="V87" s="71" t="s">
        <v>3221</v>
      </c>
      <c r="W87" s="44" t="str">
        <f t="shared" si="27"/>
        <v>"ARCOSH"</v>
      </c>
      <c r="X87" s="25" t="str">
        <f t="shared" si="28"/>
        <v>ARCCOSH</v>
      </c>
      <c r="Y87" s="1">
        <f t="shared" si="29"/>
        <v>82</v>
      </c>
      <c r="Z87" t="str">
        <f t="shared" si="30"/>
        <v>ITM_arcosh</v>
      </c>
      <c r="AA87" s="172" t="str">
        <f>IF(ISNA(VLOOKUP(AC87,Sheet2!J:J,1,0)),"//","")</f>
        <v>//</v>
      </c>
      <c r="AC87" s="111" t="str">
        <f t="shared" si="16"/>
        <v>ARCOSH</v>
      </c>
      <c r="AD87" t="b">
        <f t="shared" si="14"/>
        <v>0</v>
      </c>
    </row>
    <row r="88" spans="1:30">
      <c r="A88" s="57">
        <f t="shared" si="24"/>
        <v>88</v>
      </c>
      <c r="B88" s="56">
        <f t="shared" si="25"/>
        <v>83</v>
      </c>
      <c r="C88" s="60" t="s">
        <v>4136</v>
      </c>
      <c r="D88" s="70" t="s">
        <v>3263</v>
      </c>
      <c r="E88" s="66" t="s">
        <v>1215</v>
      </c>
      <c r="F88" s="66" t="s">
        <v>20</v>
      </c>
      <c r="G88" s="92">
        <v>0</v>
      </c>
      <c r="H88" s="92">
        <v>0</v>
      </c>
      <c r="I88" s="189" t="s">
        <v>3</v>
      </c>
      <c r="J88" s="66" t="s">
        <v>1592</v>
      </c>
      <c r="K88" s="67" t="s">
        <v>4704</v>
      </c>
      <c r="L88" s="60" t="s">
        <v>18</v>
      </c>
      <c r="M88" s="64" t="s">
        <v>1634</v>
      </c>
      <c r="N88" s="13"/>
      <c r="O88"/>
      <c r="P88" t="str">
        <f t="shared" si="15"/>
        <v>NOT EQUAL</v>
      </c>
      <c r="Q88" t="str">
        <f>IF(ISNA(VLOOKUP(AC88,#REF!,1)),"//","")</f>
        <v/>
      </c>
      <c r="R88"/>
      <c r="S88" s="43">
        <f t="shared" si="26"/>
        <v>68</v>
      </c>
      <c r="T88" s="93" t="s">
        <v>2979</v>
      </c>
      <c r="U88" s="71" t="s">
        <v>2484</v>
      </c>
      <c r="V88" s="71" t="s">
        <v>2484</v>
      </c>
      <c r="W88" s="44" t="str">
        <f t="shared" si="27"/>
        <v>"ARCSIN"</v>
      </c>
      <c r="X88" s="25" t="str">
        <f t="shared" si="28"/>
        <v>ARCSIN</v>
      </c>
      <c r="Y88" s="1">
        <f t="shared" si="29"/>
        <v>83</v>
      </c>
      <c r="Z88" t="str">
        <f t="shared" si="30"/>
        <v>ITM_arcsin</v>
      </c>
      <c r="AA88" s="172" t="str">
        <f>IF(ISNA(VLOOKUP(AC88,Sheet2!J:J,1,0)),"//","")</f>
        <v/>
      </c>
      <c r="AC88" s="111" t="str">
        <f t="shared" si="16"/>
        <v>ARCSIN</v>
      </c>
      <c r="AD88" t="b">
        <f t="shared" si="14"/>
        <v>1</v>
      </c>
    </row>
    <row r="89" spans="1:30">
      <c r="A89" s="57">
        <f t="shared" si="24"/>
        <v>89</v>
      </c>
      <c r="B89" s="56">
        <f t="shared" si="25"/>
        <v>84</v>
      </c>
      <c r="C89" s="60" t="s">
        <v>4137</v>
      </c>
      <c r="D89" s="60" t="s">
        <v>7</v>
      </c>
      <c r="E89" s="66" t="s">
        <v>22</v>
      </c>
      <c r="F89" s="66" t="s">
        <v>22</v>
      </c>
      <c r="G89" s="92">
        <v>0</v>
      </c>
      <c r="H89" s="92">
        <v>0</v>
      </c>
      <c r="I89" s="189" t="s">
        <v>3</v>
      </c>
      <c r="J89" s="66" t="s">
        <v>1592</v>
      </c>
      <c r="K89" s="67" t="s">
        <v>4704</v>
      </c>
      <c r="L89" s="65"/>
      <c r="M89" s="64" t="s">
        <v>1636</v>
      </c>
      <c r="N89" s="13"/>
      <c r="O89"/>
      <c r="P89" t="str">
        <f t="shared" si="15"/>
        <v/>
      </c>
      <c r="Q89" t="str">
        <f>IF(ISNA(VLOOKUP(AC89,#REF!,1)),"//","")</f>
        <v/>
      </c>
      <c r="R89"/>
      <c r="S89" s="43">
        <f t="shared" si="26"/>
        <v>69</v>
      </c>
      <c r="T89" s="93" t="s">
        <v>2979</v>
      </c>
      <c r="U89" s="71" t="s">
        <v>2484</v>
      </c>
      <c r="V89" s="71" t="s">
        <v>3219</v>
      </c>
      <c r="W89" s="44" t="str">
        <f t="shared" si="27"/>
        <v>"ARSINH"</v>
      </c>
      <c r="X89" s="25" t="str">
        <f t="shared" si="28"/>
        <v>ARCSINH</v>
      </c>
      <c r="Y89" s="1">
        <f t="shared" si="29"/>
        <v>84</v>
      </c>
      <c r="Z89" t="str">
        <f t="shared" si="30"/>
        <v>ITM_arsinh</v>
      </c>
      <c r="AA89" s="172" t="str">
        <f>IF(ISNA(VLOOKUP(AC89,Sheet2!J:J,1,0)),"//","")</f>
        <v>//</v>
      </c>
      <c r="AC89" s="111" t="str">
        <f t="shared" si="16"/>
        <v>ARSINH</v>
      </c>
      <c r="AD89" t="b">
        <f t="shared" si="14"/>
        <v>0</v>
      </c>
    </row>
    <row r="90" spans="1:30">
      <c r="A90" s="57">
        <f t="shared" si="24"/>
        <v>90</v>
      </c>
      <c r="B90" s="56">
        <f t="shared" si="25"/>
        <v>85</v>
      </c>
      <c r="C90" s="60" t="s">
        <v>4138</v>
      </c>
      <c r="D90" s="70" t="s">
        <v>3263</v>
      </c>
      <c r="E90" s="66" t="s">
        <v>1216</v>
      </c>
      <c r="F90" s="66" t="s">
        <v>21</v>
      </c>
      <c r="G90" s="92">
        <v>0</v>
      </c>
      <c r="H90" s="92">
        <v>0</v>
      </c>
      <c r="I90" s="189" t="s">
        <v>3</v>
      </c>
      <c r="J90" s="66" t="s">
        <v>1592</v>
      </c>
      <c r="K90" s="67" t="s">
        <v>4704</v>
      </c>
      <c r="L90" s="60" t="s">
        <v>18</v>
      </c>
      <c r="M90" s="64" t="s">
        <v>1635</v>
      </c>
      <c r="N90" s="13"/>
      <c r="O90"/>
      <c r="P90" t="str">
        <f t="shared" si="15"/>
        <v>NOT EQUAL</v>
      </c>
      <c r="Q90" t="str">
        <f>IF(ISNA(VLOOKUP(AC90,#REF!,1)),"//","")</f>
        <v/>
      </c>
      <c r="R90"/>
      <c r="S90" s="43">
        <f t="shared" si="26"/>
        <v>70</v>
      </c>
      <c r="T90" s="93" t="s">
        <v>2979</v>
      </c>
      <c r="U90" s="71" t="s">
        <v>2484</v>
      </c>
      <c r="V90" s="71" t="s">
        <v>2484</v>
      </c>
      <c r="W90" s="44" t="str">
        <f t="shared" si="27"/>
        <v>"ARCTAN"</v>
      </c>
      <c r="X90" s="25" t="str">
        <f t="shared" si="28"/>
        <v>ARCTAN</v>
      </c>
      <c r="Y90" s="1">
        <f t="shared" si="29"/>
        <v>85</v>
      </c>
      <c r="Z90" t="str">
        <f t="shared" si="30"/>
        <v>ITM_arctan</v>
      </c>
      <c r="AA90" s="172" t="str">
        <f>IF(ISNA(VLOOKUP(AC90,Sheet2!J:J,1,0)),"//","")</f>
        <v/>
      </c>
      <c r="AC90" s="111" t="str">
        <f t="shared" si="16"/>
        <v>ARCTAN</v>
      </c>
      <c r="AD90" t="b">
        <f t="shared" si="14"/>
        <v>1</v>
      </c>
    </row>
    <row r="91" spans="1:30">
      <c r="A91" s="57">
        <f t="shared" si="24"/>
        <v>91</v>
      </c>
      <c r="B91" s="56">
        <f t="shared" si="25"/>
        <v>86</v>
      </c>
      <c r="C91" s="60" t="s">
        <v>4139</v>
      </c>
      <c r="D91" s="60" t="s">
        <v>7</v>
      </c>
      <c r="E91" s="66" t="s">
        <v>23</v>
      </c>
      <c r="F91" s="66" t="s">
        <v>23</v>
      </c>
      <c r="G91" s="92">
        <v>0</v>
      </c>
      <c r="H91" s="92">
        <v>0</v>
      </c>
      <c r="I91" s="189" t="s">
        <v>3</v>
      </c>
      <c r="J91" s="66" t="s">
        <v>1592</v>
      </c>
      <c r="K91" s="67" t="s">
        <v>4704</v>
      </c>
      <c r="L91" s="73"/>
      <c r="M91" s="64" t="s">
        <v>1637</v>
      </c>
      <c r="N91" s="13"/>
      <c r="O91"/>
      <c r="P91" t="str">
        <f t="shared" si="15"/>
        <v/>
      </c>
      <c r="Q91" t="str">
        <f>IF(ISNA(VLOOKUP(AC91,#REF!,1)),"//","")</f>
        <v/>
      </c>
      <c r="R91"/>
      <c r="S91" s="43">
        <f t="shared" si="26"/>
        <v>71</v>
      </c>
      <c r="T91" s="93" t="s">
        <v>2979</v>
      </c>
      <c r="U91" s="71" t="s">
        <v>2484</v>
      </c>
      <c r="V91" s="71" t="s">
        <v>3220</v>
      </c>
      <c r="W91" s="44" t="str">
        <f t="shared" si="27"/>
        <v>"ARTANH"</v>
      </c>
      <c r="X91" s="25" t="str">
        <f t="shared" si="28"/>
        <v>ARCTANH</v>
      </c>
      <c r="Y91" s="1">
        <f t="shared" si="29"/>
        <v>86</v>
      </c>
      <c r="Z91" t="str">
        <f t="shared" si="30"/>
        <v>ITM_artanh</v>
      </c>
      <c r="AA91" s="172" t="str">
        <f>IF(ISNA(VLOOKUP(AC91,Sheet2!J:J,1,0)),"//","")</f>
        <v>//</v>
      </c>
      <c r="AC91" s="111" t="str">
        <f t="shared" si="16"/>
        <v>ARTANH</v>
      </c>
      <c r="AD91" t="b">
        <f t="shared" si="14"/>
        <v>0</v>
      </c>
    </row>
    <row r="92" spans="1:30">
      <c r="A92" s="57">
        <f t="shared" si="24"/>
        <v>92</v>
      </c>
      <c r="B92" s="56">
        <f t="shared" si="25"/>
        <v>87</v>
      </c>
      <c r="C92" s="60" t="s">
        <v>4140</v>
      </c>
      <c r="D92" s="60" t="s">
        <v>7</v>
      </c>
      <c r="E92" s="66" t="s">
        <v>41</v>
      </c>
      <c r="F92" s="66" t="s">
        <v>41</v>
      </c>
      <c r="G92" s="92">
        <v>0</v>
      </c>
      <c r="H92" s="92">
        <v>0</v>
      </c>
      <c r="I92" s="189" t="s">
        <v>3</v>
      </c>
      <c r="J92" s="66" t="s">
        <v>1592</v>
      </c>
      <c r="K92" s="67" t="s">
        <v>4704</v>
      </c>
      <c r="L92" s="65"/>
      <c r="M92" s="64" t="s">
        <v>1673</v>
      </c>
      <c r="N92" s="13"/>
      <c r="O92"/>
      <c r="P92" t="str">
        <f t="shared" si="15"/>
        <v/>
      </c>
      <c r="Q92" t="str">
        <f>IF(ISNA(VLOOKUP(AC92,#REF!,1)),"//","")</f>
        <v/>
      </c>
      <c r="R92"/>
      <c r="S92" s="43">
        <f t="shared" si="26"/>
        <v>72</v>
      </c>
      <c r="T92" s="93" t="s">
        <v>2980</v>
      </c>
      <c r="U92" s="71" t="s">
        <v>2484</v>
      </c>
      <c r="V92" s="71" t="s">
        <v>2484</v>
      </c>
      <c r="W92" s="44" t="str">
        <f t="shared" si="27"/>
        <v>"CEIL"</v>
      </c>
      <c r="X92" s="25" t="str">
        <f t="shared" si="28"/>
        <v>CEIL</v>
      </c>
      <c r="Y92" s="1">
        <f t="shared" si="29"/>
        <v>87</v>
      </c>
      <c r="Z92" t="str">
        <f t="shared" si="30"/>
        <v>ITM_CEIL</v>
      </c>
      <c r="AA92" s="172" t="str">
        <f>IF(ISNA(VLOOKUP(AC92,Sheet2!J:J,1,0)),"//","")</f>
        <v>//</v>
      </c>
      <c r="AC92" s="111" t="str">
        <f t="shared" si="16"/>
        <v>CEIL</v>
      </c>
      <c r="AD92" t="b">
        <f t="shared" si="14"/>
        <v>1</v>
      </c>
    </row>
    <row r="93" spans="1:30">
      <c r="A93" s="57">
        <f t="shared" si="24"/>
        <v>93</v>
      </c>
      <c r="B93" s="56">
        <f t="shared" si="25"/>
        <v>88</v>
      </c>
      <c r="C93" s="60" t="s">
        <v>4141</v>
      </c>
      <c r="D93" s="60" t="s">
        <v>7</v>
      </c>
      <c r="E93" s="66" t="s">
        <v>1292</v>
      </c>
      <c r="F93" s="66" t="s">
        <v>1292</v>
      </c>
      <c r="G93" s="92">
        <v>0</v>
      </c>
      <c r="H93" s="92">
        <v>0</v>
      </c>
      <c r="I93" s="189" t="s">
        <v>3</v>
      </c>
      <c r="J93" s="66" t="s">
        <v>1592</v>
      </c>
      <c r="K93" s="67" t="s">
        <v>4704</v>
      </c>
      <c r="L93" s="68"/>
      <c r="M93" s="64" t="s">
        <v>1775</v>
      </c>
      <c r="N93" s="13"/>
      <c r="O93"/>
      <c r="P93" t="str">
        <f t="shared" si="15"/>
        <v/>
      </c>
      <c r="Q93" t="str">
        <f>IF(ISNA(VLOOKUP(AC93,#REF!,1)),"//","")</f>
        <v/>
      </c>
      <c r="R93"/>
      <c r="S93" s="43">
        <f t="shared" si="26"/>
        <v>73</v>
      </c>
      <c r="T93" s="93" t="s">
        <v>2484</v>
      </c>
      <c r="U93" s="71" t="s">
        <v>2484</v>
      </c>
      <c r="V93" s="71" t="s">
        <v>2484</v>
      </c>
      <c r="W93" s="44" t="str">
        <f t="shared" si="27"/>
        <v>"FLOOR"</v>
      </c>
      <c r="X93" s="25" t="str">
        <f t="shared" si="28"/>
        <v>FLOOR</v>
      </c>
      <c r="Y93" s="1">
        <f t="shared" si="29"/>
        <v>88</v>
      </c>
      <c r="Z93" t="str">
        <f t="shared" si="30"/>
        <v>ITM_FLOOR</v>
      </c>
      <c r="AA93" s="172" t="str">
        <f>IF(ISNA(VLOOKUP(AC93,Sheet2!J:J,1,0)),"//","")</f>
        <v>//</v>
      </c>
      <c r="AC93" s="111" t="str">
        <f t="shared" si="16"/>
        <v>FLOOR</v>
      </c>
      <c r="AD93" t="b">
        <f t="shared" si="14"/>
        <v>1</v>
      </c>
    </row>
    <row r="94" spans="1:30">
      <c r="A94" s="57">
        <f t="shared" si="24"/>
        <v>94</v>
      </c>
      <c r="B94" s="56">
        <f t="shared" si="25"/>
        <v>89</v>
      </c>
      <c r="C94" s="60" t="s">
        <v>4142</v>
      </c>
      <c r="D94" s="60" t="s">
        <v>7</v>
      </c>
      <c r="E94" s="66" t="s">
        <v>1303</v>
      </c>
      <c r="F94" s="66" t="s">
        <v>1303</v>
      </c>
      <c r="G94" s="92">
        <v>0</v>
      </c>
      <c r="H94" s="92">
        <v>0</v>
      </c>
      <c r="I94" s="189" t="s">
        <v>3</v>
      </c>
      <c r="J94" s="66" t="s">
        <v>1592</v>
      </c>
      <c r="K94" s="67" t="s">
        <v>4704</v>
      </c>
      <c r="L94" s="73"/>
      <c r="M94" s="64" t="s">
        <v>1800</v>
      </c>
      <c r="N94" s="13"/>
      <c r="O94"/>
      <c r="P94" t="str">
        <f t="shared" si="15"/>
        <v/>
      </c>
      <c r="Q94" t="str">
        <f>IF(ISNA(VLOOKUP(AC94,#REF!,1)),"//","")</f>
        <v/>
      </c>
      <c r="R94"/>
      <c r="S94" s="43">
        <f t="shared" si="26"/>
        <v>74</v>
      </c>
      <c r="T94" s="93" t="s">
        <v>2484</v>
      </c>
      <c r="U94" s="71" t="s">
        <v>2484</v>
      </c>
      <c r="V94" s="71" t="s">
        <v>2484</v>
      </c>
      <c r="W94" s="44" t="str">
        <f t="shared" si="27"/>
        <v>"GCD"</v>
      </c>
      <c r="X94" s="25" t="str">
        <f t="shared" si="28"/>
        <v>GCD</v>
      </c>
      <c r="Y94" s="1">
        <f t="shared" si="29"/>
        <v>89</v>
      </c>
      <c r="Z94" t="str">
        <f t="shared" si="30"/>
        <v>ITM_GCD</v>
      </c>
      <c r="AA94" s="172" t="str">
        <f>IF(ISNA(VLOOKUP(AC94,Sheet2!J:J,1,0)),"//","")</f>
        <v/>
      </c>
      <c r="AC94" s="111" t="str">
        <f t="shared" si="16"/>
        <v>GCD</v>
      </c>
      <c r="AD94" t="b">
        <f t="shared" si="14"/>
        <v>1</v>
      </c>
    </row>
    <row r="95" spans="1:30">
      <c r="A95" s="57">
        <f t="shared" si="24"/>
        <v>95</v>
      </c>
      <c r="B95" s="56">
        <f t="shared" si="25"/>
        <v>90</v>
      </c>
      <c r="C95" s="60" t="s">
        <v>4143</v>
      </c>
      <c r="D95" s="60" t="s">
        <v>7</v>
      </c>
      <c r="E95" s="66" t="s">
        <v>1328</v>
      </c>
      <c r="F95" s="66" t="s">
        <v>1328</v>
      </c>
      <c r="G95" s="92">
        <v>0</v>
      </c>
      <c r="H95" s="92">
        <v>0</v>
      </c>
      <c r="I95" s="189" t="s">
        <v>3</v>
      </c>
      <c r="J95" s="66" t="s">
        <v>1592</v>
      </c>
      <c r="K95" s="67" t="s">
        <v>4704</v>
      </c>
      <c r="L95" s="65"/>
      <c r="M95" s="64" t="s">
        <v>1869</v>
      </c>
      <c r="N95" s="13"/>
      <c r="O95"/>
      <c r="P95" t="str">
        <f t="shared" si="15"/>
        <v/>
      </c>
      <c r="Q95" t="str">
        <f>IF(ISNA(VLOOKUP(AC95,#REF!,1)),"//","")</f>
        <v/>
      </c>
      <c r="R95"/>
      <c r="S95" s="43">
        <f t="shared" si="26"/>
        <v>75</v>
      </c>
      <c r="T95" s="93" t="s">
        <v>2484</v>
      </c>
      <c r="U95" s="71" t="s">
        <v>2484</v>
      </c>
      <c r="V95" s="71" t="s">
        <v>2484</v>
      </c>
      <c r="W95" s="44" t="str">
        <f t="shared" si="27"/>
        <v>"LCM"</v>
      </c>
      <c r="X95" s="25" t="str">
        <f t="shared" si="28"/>
        <v>LCM</v>
      </c>
      <c r="Y95" s="1">
        <f t="shared" si="29"/>
        <v>90</v>
      </c>
      <c r="Z95" t="str">
        <f t="shared" si="30"/>
        <v>ITM_LCM</v>
      </c>
      <c r="AA95" s="172" t="str">
        <f>IF(ISNA(VLOOKUP(AC95,Sheet2!J:J,1,0)),"//","")</f>
        <v/>
      </c>
      <c r="AC95" s="111" t="str">
        <f t="shared" si="16"/>
        <v>LCM</v>
      </c>
      <c r="AD95" t="b">
        <f t="shared" si="14"/>
        <v>1</v>
      </c>
    </row>
    <row r="96" spans="1:30">
      <c r="A96" s="57">
        <f t="shared" si="24"/>
        <v>96</v>
      </c>
      <c r="B96" s="56">
        <f t="shared" si="25"/>
        <v>91</v>
      </c>
      <c r="C96" s="60" t="s">
        <v>4144</v>
      </c>
      <c r="D96" s="60" t="s">
        <v>2526</v>
      </c>
      <c r="E96" s="66" t="s">
        <v>1258</v>
      </c>
      <c r="F96" s="66" t="s">
        <v>1258</v>
      </c>
      <c r="G96" s="92">
        <v>0</v>
      </c>
      <c r="H96" s="92">
        <v>99</v>
      </c>
      <c r="I96" s="189" t="s">
        <v>3</v>
      </c>
      <c r="J96" s="66" t="s">
        <v>1592</v>
      </c>
      <c r="K96" s="67" t="s">
        <v>4704</v>
      </c>
      <c r="L96" s="68"/>
      <c r="M96" s="64" t="s">
        <v>1711</v>
      </c>
      <c r="N96" s="13"/>
      <c r="O96"/>
      <c r="P96" t="str">
        <f t="shared" si="15"/>
        <v/>
      </c>
      <c r="Q96" t="str">
        <f>IF(ISNA(VLOOKUP(AC96,#REF!,1)),"//","")</f>
        <v/>
      </c>
      <c r="R96"/>
      <c r="S96" s="43">
        <f t="shared" si="26"/>
        <v>76</v>
      </c>
      <c r="T96" s="93" t="s">
        <v>2980</v>
      </c>
      <c r="U96" s="71" t="s">
        <v>2484</v>
      </c>
      <c r="V96" s="71" t="s">
        <v>2484</v>
      </c>
      <c r="W96" s="44" t="str">
        <f t="shared" si="27"/>
        <v>"DEC"</v>
      </c>
      <c r="X96" s="25" t="str">
        <f t="shared" si="28"/>
        <v>DEC</v>
      </c>
      <c r="Y96" s="1">
        <f t="shared" si="29"/>
        <v>91</v>
      </c>
      <c r="Z96" t="str">
        <f t="shared" si="30"/>
        <v>ITM_DEC</v>
      </c>
      <c r="AA96" s="172" t="str">
        <f>IF(ISNA(VLOOKUP(AC96,Sheet2!J:J,1,0)),"//","")</f>
        <v/>
      </c>
      <c r="AC96" s="111" t="str">
        <f t="shared" si="16"/>
        <v>DEC</v>
      </c>
      <c r="AD96" t="b">
        <f t="shared" ref="AD96:AD159" si="31">X96=AC96</f>
        <v>1</v>
      </c>
    </row>
    <row r="97" spans="1:30">
      <c r="A97" s="57">
        <f t="shared" si="24"/>
        <v>97</v>
      </c>
      <c r="B97" s="56">
        <f t="shared" si="25"/>
        <v>92</v>
      </c>
      <c r="C97" s="60" t="s">
        <v>4145</v>
      </c>
      <c r="D97" s="60" t="s">
        <v>2526</v>
      </c>
      <c r="E97" s="66" t="s">
        <v>4706</v>
      </c>
      <c r="F97" s="66" t="s">
        <v>4706</v>
      </c>
      <c r="G97" s="92">
        <v>0</v>
      </c>
      <c r="H97" s="92">
        <v>99</v>
      </c>
      <c r="I97" s="189" t="s">
        <v>3</v>
      </c>
      <c r="J97" s="66" t="s">
        <v>1592</v>
      </c>
      <c r="K97" s="67" t="s">
        <v>4704</v>
      </c>
      <c r="L97" s="68"/>
      <c r="M97" s="64" t="s">
        <v>1829</v>
      </c>
      <c r="N97" s="13"/>
      <c r="O97"/>
      <c r="P97" t="str">
        <f t="shared" si="15"/>
        <v/>
      </c>
      <c r="Q97" t="str">
        <f>IF(ISNA(VLOOKUP(AC97,#REF!,1)),"//","")</f>
        <v/>
      </c>
      <c r="R97"/>
      <c r="S97" s="43">
        <f t="shared" si="26"/>
        <v>77</v>
      </c>
      <c r="T97" s="93" t="s">
        <v>2980</v>
      </c>
      <c r="U97" s="71" t="s">
        <v>2484</v>
      </c>
      <c r="V97" s="71" t="s">
        <v>2484</v>
      </c>
      <c r="W97" s="44" t="str">
        <f t="shared" si="27"/>
        <v>"INC"</v>
      </c>
      <c r="X97" s="25" t="str">
        <f t="shared" si="28"/>
        <v>INC</v>
      </c>
      <c r="Y97" s="1">
        <f t="shared" si="29"/>
        <v>92</v>
      </c>
      <c r="Z97" t="str">
        <f t="shared" si="30"/>
        <v>ITM_INC</v>
      </c>
      <c r="AA97" s="172" t="str">
        <f>IF(ISNA(VLOOKUP(AC97,Sheet2!J:J,1,0)),"//","")</f>
        <v/>
      </c>
      <c r="AC97" s="111" t="str">
        <f t="shared" si="16"/>
        <v>INC</v>
      </c>
      <c r="AD97" t="b">
        <f t="shared" si="31"/>
        <v>1</v>
      </c>
    </row>
    <row r="98" spans="1:30">
      <c r="A98" s="57">
        <f t="shared" si="24"/>
        <v>98</v>
      </c>
      <c r="B98" s="56">
        <f t="shared" si="25"/>
        <v>93</v>
      </c>
      <c r="C98" s="60" t="s">
        <v>4146</v>
      </c>
      <c r="D98" s="60" t="s">
        <v>7</v>
      </c>
      <c r="E98" s="66" t="s">
        <v>153</v>
      </c>
      <c r="F98" s="66" t="s">
        <v>153</v>
      </c>
      <c r="G98" s="92">
        <v>0</v>
      </c>
      <c r="H98" s="92">
        <v>0</v>
      </c>
      <c r="I98" s="189" t="s">
        <v>3</v>
      </c>
      <c r="J98" s="66" t="s">
        <v>1592</v>
      </c>
      <c r="K98" s="67" t="s">
        <v>4704</v>
      </c>
      <c r="L98" s="68"/>
      <c r="M98" s="64" t="s">
        <v>1835</v>
      </c>
      <c r="N98" s="13"/>
      <c r="O98"/>
      <c r="P98" t="str">
        <f t="shared" si="15"/>
        <v/>
      </c>
      <c r="Q98" t="str">
        <f>IF(ISNA(VLOOKUP(AC98,#REF!,1)),"//","")</f>
        <v/>
      </c>
      <c r="R98"/>
      <c r="S98" s="43">
        <f t="shared" si="26"/>
        <v>78</v>
      </c>
      <c r="T98" s="93" t="s">
        <v>2980</v>
      </c>
      <c r="U98" s="71" t="s">
        <v>2484</v>
      </c>
      <c r="V98" s="71" t="s">
        <v>2484</v>
      </c>
      <c r="W98" s="44" t="str">
        <f t="shared" si="27"/>
        <v>"IP"</v>
      </c>
      <c r="X98" s="25" t="str">
        <f t="shared" si="28"/>
        <v>IP</v>
      </c>
      <c r="Y98" s="1">
        <f t="shared" si="29"/>
        <v>93</v>
      </c>
      <c r="Z98" t="str">
        <f t="shared" si="30"/>
        <v>ITM_IP</v>
      </c>
      <c r="AA98" s="172" t="str">
        <f>IF(ISNA(VLOOKUP(AC98,Sheet2!J:J,1,0)),"//","")</f>
        <v/>
      </c>
      <c r="AC98" s="111" t="str">
        <f t="shared" si="16"/>
        <v>IP</v>
      </c>
      <c r="AD98" t="b">
        <f t="shared" si="31"/>
        <v>1</v>
      </c>
    </row>
    <row r="99" spans="1:30">
      <c r="A99" s="57">
        <f t="shared" si="24"/>
        <v>99</v>
      </c>
      <c r="B99" s="56">
        <f t="shared" si="25"/>
        <v>94</v>
      </c>
      <c r="C99" s="60" t="s">
        <v>4147</v>
      </c>
      <c r="D99" s="60" t="s">
        <v>7</v>
      </c>
      <c r="E99" s="66" t="s">
        <v>112</v>
      </c>
      <c r="F99" s="66" t="s">
        <v>112</v>
      </c>
      <c r="G99" s="92">
        <v>0</v>
      </c>
      <c r="H99" s="92">
        <v>0</v>
      </c>
      <c r="I99" s="189" t="s">
        <v>3</v>
      </c>
      <c r="J99" s="66" t="s">
        <v>1592</v>
      </c>
      <c r="K99" s="67" t="s">
        <v>4704</v>
      </c>
      <c r="L99" s="68"/>
      <c r="M99" s="64" t="s">
        <v>1776</v>
      </c>
      <c r="N99" s="13"/>
      <c r="O99"/>
      <c r="P99" t="str">
        <f t="shared" si="15"/>
        <v/>
      </c>
      <c r="Q99" t="str">
        <f>IF(ISNA(VLOOKUP(AC99,#REF!,1)),"//","")</f>
        <v/>
      </c>
      <c r="R99"/>
      <c r="S99" s="43">
        <f t="shared" si="26"/>
        <v>79</v>
      </c>
      <c r="T99" s="93" t="s">
        <v>2484</v>
      </c>
      <c r="U99" s="71" t="s">
        <v>2484</v>
      </c>
      <c r="V99" s="71" t="s">
        <v>2484</v>
      </c>
      <c r="W99" s="44" t="str">
        <f t="shared" si="27"/>
        <v>"FP"</v>
      </c>
      <c r="X99" s="25" t="str">
        <f t="shared" si="28"/>
        <v>FP</v>
      </c>
      <c r="Y99" s="1">
        <f t="shared" si="29"/>
        <v>94</v>
      </c>
      <c r="Z99" t="str">
        <f t="shared" si="30"/>
        <v>ITM_FP</v>
      </c>
      <c r="AA99" s="172" t="str">
        <f>IF(ISNA(VLOOKUP(AC99,Sheet2!J:J,1,0)),"//","")</f>
        <v/>
      </c>
      <c r="AC99" s="111" t="str">
        <f t="shared" si="16"/>
        <v>FP</v>
      </c>
      <c r="AD99" t="b">
        <f t="shared" si="31"/>
        <v>1</v>
      </c>
    </row>
    <row r="100" spans="1:30">
      <c r="A100" s="57">
        <f t="shared" si="24"/>
        <v>100</v>
      </c>
      <c r="B100" s="56">
        <f t="shared" si="25"/>
        <v>95</v>
      </c>
      <c r="C100" s="60" t="s">
        <v>4148</v>
      </c>
      <c r="D100" s="60" t="s">
        <v>1153</v>
      </c>
      <c r="E100" s="66" t="s">
        <v>1525</v>
      </c>
      <c r="F100" s="66" t="s">
        <v>1525</v>
      </c>
      <c r="G100" s="69">
        <v>0</v>
      </c>
      <c r="H100" s="69">
        <v>0</v>
      </c>
      <c r="I100" s="189" t="s">
        <v>3</v>
      </c>
      <c r="J100" s="66" t="s">
        <v>1592</v>
      </c>
      <c r="K100" s="67" t="s">
        <v>4704</v>
      </c>
      <c r="L100" s="68"/>
      <c r="M100" s="64" t="s">
        <v>1153</v>
      </c>
      <c r="N100" s="13"/>
      <c r="O100"/>
      <c r="P100" t="str">
        <f t="shared" si="15"/>
        <v/>
      </c>
      <c r="Q100" t="str">
        <f>IF(ISNA(VLOOKUP(AC100,#REF!,1)),"//","")</f>
        <v/>
      </c>
      <c r="R100"/>
      <c r="S100" s="43">
        <f t="shared" si="26"/>
        <v>80</v>
      </c>
      <c r="T100" s="93" t="s">
        <v>2980</v>
      </c>
      <c r="U100" s="71" t="s">
        <v>2484</v>
      </c>
      <c r="V100" s="71" t="s">
        <v>2484</v>
      </c>
      <c r="W100" s="44" t="str">
        <f t="shared" si="27"/>
        <v>"+"</v>
      </c>
      <c r="X100" s="25" t="str">
        <f t="shared" si="28"/>
        <v>+</v>
      </c>
      <c r="Y100" s="1">
        <f t="shared" si="29"/>
        <v>95</v>
      </c>
      <c r="Z100" t="str">
        <f t="shared" si="30"/>
        <v>ITM_ADD</v>
      </c>
      <c r="AA100" s="172" t="str">
        <f>IF(ISNA(VLOOKUP(AC100,Sheet2!J:J,1,0)),"//","")</f>
        <v/>
      </c>
      <c r="AC100" s="111" t="str">
        <f t="shared" si="16"/>
        <v>+</v>
      </c>
      <c r="AD100" t="b">
        <f t="shared" si="31"/>
        <v>1</v>
      </c>
    </row>
    <row r="101" spans="1:30">
      <c r="A101" s="57">
        <f t="shared" si="24"/>
        <v>101</v>
      </c>
      <c r="B101" s="56">
        <f t="shared" si="25"/>
        <v>96</v>
      </c>
      <c r="C101" s="60" t="s">
        <v>4149</v>
      </c>
      <c r="D101" s="60" t="s">
        <v>447</v>
      </c>
      <c r="E101" s="66" t="s">
        <v>1527</v>
      </c>
      <c r="F101" s="66" t="s">
        <v>1527</v>
      </c>
      <c r="G101" s="69">
        <v>0</v>
      </c>
      <c r="H101" s="69">
        <v>0</v>
      </c>
      <c r="I101" s="189" t="s">
        <v>3</v>
      </c>
      <c r="J101" s="66" t="s">
        <v>1592</v>
      </c>
      <c r="K101" s="67" t="s">
        <v>4704</v>
      </c>
      <c r="L101" s="68"/>
      <c r="M101" s="64" t="s">
        <v>447</v>
      </c>
      <c r="N101" s="13"/>
      <c r="O101"/>
      <c r="P101" t="str">
        <f t="shared" si="15"/>
        <v/>
      </c>
      <c r="Q101" t="str">
        <f>IF(ISNA(VLOOKUP(AC101,#REF!,1)),"//","")</f>
        <v/>
      </c>
      <c r="R101"/>
      <c r="S101" s="43">
        <f t="shared" si="26"/>
        <v>81</v>
      </c>
      <c r="T101" s="93" t="s">
        <v>2980</v>
      </c>
      <c r="U101" s="71" t="s">
        <v>2484</v>
      </c>
      <c r="V101" s="71" t="s">
        <v>2484</v>
      </c>
      <c r="W101" s="44" t="str">
        <f t="shared" si="27"/>
        <v>"-"</v>
      </c>
      <c r="X101" s="25" t="str">
        <f t="shared" si="28"/>
        <v>-</v>
      </c>
      <c r="Y101" s="1">
        <f t="shared" si="29"/>
        <v>96</v>
      </c>
      <c r="Z101" t="str">
        <f t="shared" si="30"/>
        <v>ITM_SUB</v>
      </c>
      <c r="AA101" s="172" t="str">
        <f>IF(ISNA(VLOOKUP(AC101,Sheet2!J:J,1,0)),"//","")</f>
        <v/>
      </c>
      <c r="AC101" s="111" t="str">
        <f t="shared" si="16"/>
        <v>-</v>
      </c>
      <c r="AD101" t="b">
        <f t="shared" si="31"/>
        <v>1</v>
      </c>
    </row>
    <row r="102" spans="1:30">
      <c r="A102" s="57">
        <f t="shared" si="24"/>
        <v>102</v>
      </c>
      <c r="B102" s="56">
        <f t="shared" si="25"/>
        <v>97</v>
      </c>
      <c r="C102" s="60" t="s">
        <v>4150</v>
      </c>
      <c r="D102" s="70" t="s">
        <v>3264</v>
      </c>
      <c r="E102" s="66" t="s">
        <v>1526</v>
      </c>
      <c r="F102" s="66" t="s">
        <v>1526</v>
      </c>
      <c r="G102" s="69">
        <v>0</v>
      </c>
      <c r="H102" s="69">
        <v>0</v>
      </c>
      <c r="I102" s="189" t="s">
        <v>3</v>
      </c>
      <c r="J102" s="66" t="s">
        <v>1592</v>
      </c>
      <c r="K102" s="67" t="s">
        <v>4704</v>
      </c>
      <c r="L102" s="60" t="s">
        <v>446</v>
      </c>
      <c r="M102" s="64" t="s">
        <v>445</v>
      </c>
      <c r="N102" s="13"/>
      <c r="O102"/>
      <c r="P102" t="str">
        <f t="shared" si="15"/>
        <v/>
      </c>
      <c r="Q102" t="str">
        <f>IF(ISNA(VLOOKUP(AC102,#REF!,1)),"//","")</f>
        <v/>
      </c>
      <c r="R102"/>
      <c r="S102" s="43">
        <f t="shared" si="26"/>
        <v>82</v>
      </c>
      <c r="T102" s="93" t="s">
        <v>2980</v>
      </c>
      <c r="U102" s="71" t="s">
        <v>2484</v>
      </c>
      <c r="V102" s="71" t="s">
        <v>2484</v>
      </c>
      <c r="W102" s="44" t="str">
        <f t="shared" si="27"/>
        <v>"CHS"</v>
      </c>
      <c r="X102" s="25" t="str">
        <f t="shared" si="28"/>
        <v>CHS</v>
      </c>
      <c r="Y102" s="1">
        <f t="shared" si="29"/>
        <v>97</v>
      </c>
      <c r="Z102" t="str">
        <f t="shared" si="30"/>
        <v>ITM_CHS</v>
      </c>
      <c r="AA102" s="172" t="str">
        <f>IF(ISNA(VLOOKUP(AC102,Sheet2!J:J,1,0)),"//","")</f>
        <v/>
      </c>
      <c r="AC102" s="111" t="str">
        <f t="shared" si="16"/>
        <v>CHS</v>
      </c>
      <c r="AD102" t="b">
        <f t="shared" si="31"/>
        <v>1</v>
      </c>
    </row>
    <row r="103" spans="1:30">
      <c r="A103" s="57">
        <f t="shared" si="24"/>
        <v>103</v>
      </c>
      <c r="B103" s="56">
        <f t="shared" si="25"/>
        <v>98</v>
      </c>
      <c r="C103" s="60" t="s">
        <v>4151</v>
      </c>
      <c r="D103" s="60" t="s">
        <v>449</v>
      </c>
      <c r="E103" s="66" t="s">
        <v>450</v>
      </c>
      <c r="F103" s="66" t="s">
        <v>450</v>
      </c>
      <c r="G103" s="74">
        <v>0</v>
      </c>
      <c r="H103" s="74">
        <v>0</v>
      </c>
      <c r="I103" s="189" t="s">
        <v>3</v>
      </c>
      <c r="J103" s="66" t="s">
        <v>1592</v>
      </c>
      <c r="K103" s="67" t="s">
        <v>4704</v>
      </c>
      <c r="L103" s="68"/>
      <c r="M103" s="64" t="s">
        <v>449</v>
      </c>
      <c r="N103" s="13"/>
      <c r="O103"/>
      <c r="P103" t="str">
        <f t="shared" si="15"/>
        <v/>
      </c>
      <c r="Q103" t="str">
        <f>IF(ISNA(VLOOKUP(AC103,#REF!,1)),"//","")</f>
        <v/>
      </c>
      <c r="R103"/>
      <c r="S103" s="43">
        <f t="shared" si="26"/>
        <v>83</v>
      </c>
      <c r="T103" s="93" t="s">
        <v>2980</v>
      </c>
      <c r="U103" s="71" t="s">
        <v>2484</v>
      </c>
      <c r="V103" s="71" t="s">
        <v>2923</v>
      </c>
      <c r="W103" s="44" t="str">
        <f t="shared" si="27"/>
        <v>STD_CROSS</v>
      </c>
      <c r="X103" s="25" t="str">
        <f t="shared" si="28"/>
        <v>*</v>
      </c>
      <c r="Y103" s="1">
        <f t="shared" si="29"/>
        <v>98</v>
      </c>
      <c r="Z103" t="str">
        <f t="shared" si="30"/>
        <v>ITM_MULT</v>
      </c>
      <c r="AA103" s="172" t="str">
        <f>IF(ISNA(VLOOKUP(AC103,Sheet2!J:J,1,0)),"//","")</f>
        <v/>
      </c>
      <c r="AC103" s="111" t="str">
        <f>IF(LEN(X103)=0,"",SUBSTITUTE(SUBSTITUTE(SUBSTITUTE(SUBSTITUTE(SUBSTITUTE(SUBSTITUTE(SUBSTITUTE(SUBSTITUTE(SUBSTITUTE(SUBSTITUTE(SUBSTITUTE(SUBSTITUTE(SUBSTITUTE(SUBSTITUTE(SUBSTITUTE(SUBSTITUTE(SUBSTITUTE( (SUBSTITUTE( SUBSTITUTE( SUBSTITUTE( SUBSTITUTE(W103,"STD_SIGMA","SUM"),"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*</v>
      </c>
      <c r="AD103" t="b">
        <f t="shared" si="31"/>
        <v>1</v>
      </c>
    </row>
    <row r="104" spans="1:30">
      <c r="A104" s="57">
        <f t="shared" si="24"/>
        <v>104</v>
      </c>
      <c r="B104" s="56">
        <f t="shared" si="25"/>
        <v>99</v>
      </c>
      <c r="C104" s="60" t="s">
        <v>4152</v>
      </c>
      <c r="D104" s="70" t="s">
        <v>3265</v>
      </c>
      <c r="E104" s="66" t="s">
        <v>887</v>
      </c>
      <c r="F104" s="66" t="s">
        <v>887</v>
      </c>
      <c r="G104" s="69">
        <v>0</v>
      </c>
      <c r="H104" s="69">
        <v>0</v>
      </c>
      <c r="I104" s="189" t="s">
        <v>3</v>
      </c>
      <c r="J104" s="66" t="s">
        <v>1592</v>
      </c>
      <c r="K104" s="67" t="s">
        <v>4704</v>
      </c>
      <c r="L104" s="68"/>
      <c r="M104" s="64" t="s">
        <v>451</v>
      </c>
      <c r="N104" s="13"/>
      <c r="O104"/>
      <c r="P104" t="str">
        <f t="shared" si="15"/>
        <v/>
      </c>
      <c r="Q104" t="str">
        <f>IF(ISNA(VLOOKUP(AC104,#REF!,1)),"//","")</f>
        <v/>
      </c>
      <c r="R104"/>
      <c r="S104" s="43">
        <f t="shared" si="26"/>
        <v>84</v>
      </c>
      <c r="T104" s="93" t="s">
        <v>2980</v>
      </c>
      <c r="U104" s="71" t="s">
        <v>2484</v>
      </c>
      <c r="V104" s="71" t="s">
        <v>2484</v>
      </c>
      <c r="W104" s="44" t="str">
        <f t="shared" si="27"/>
        <v>STD_DIVIDE</v>
      </c>
      <c r="X104" s="25" t="str">
        <f t="shared" si="28"/>
        <v>/</v>
      </c>
      <c r="Y104" s="1">
        <f t="shared" si="29"/>
        <v>99</v>
      </c>
      <c r="Z104" t="str">
        <f t="shared" si="30"/>
        <v>ITM_DIV</v>
      </c>
      <c r="AA104" s="172" t="str">
        <f>IF(ISNA(VLOOKUP(AC104,Sheet2!J:J,1,0)),"//","")</f>
        <v/>
      </c>
      <c r="AC104" s="111" t="str">
        <f t="shared" ref="AC104:AC167" si="32">IF(LEN(X104)=0,"",SUBSTITUTE(SUBSTITUTE(SUBSTITUTE(SUBSTITUTE(SUBSTITUTE(SUBSTITUTE(SUBSTITUTE(SUBSTITUTE(SUBSTITUTE(SUBSTITUTE(SUBSTITUTE(SUBSTITUTE(SUBSTITUTE(SUBSTITUTE(SUBSTITUTE(SUBSTITUTE(SUBSTITUTE( (SUBSTITUTE( SUBSTITUTE( SUBSTITUTE( SUBSTITUTE(W104,"STD_SIGMA","SUM"),"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/</v>
      </c>
      <c r="AD104" t="b">
        <f t="shared" si="31"/>
        <v>1</v>
      </c>
    </row>
    <row r="105" spans="1:30">
      <c r="A105" s="57">
        <f t="shared" si="24"/>
        <v>105</v>
      </c>
      <c r="B105" s="56">
        <f t="shared" si="25"/>
        <v>100</v>
      </c>
      <c r="C105" s="60" t="s">
        <v>4153</v>
      </c>
      <c r="D105" s="60" t="s">
        <v>7</v>
      </c>
      <c r="E105" s="66" t="s">
        <v>145</v>
      </c>
      <c r="F105" s="66" t="s">
        <v>145</v>
      </c>
      <c r="G105" s="92">
        <v>0</v>
      </c>
      <c r="H105" s="92">
        <v>0</v>
      </c>
      <c r="I105" s="189" t="s">
        <v>3</v>
      </c>
      <c r="J105" s="66" t="s">
        <v>1592</v>
      </c>
      <c r="K105" s="67" t="s">
        <v>4704</v>
      </c>
      <c r="L105" s="68"/>
      <c r="M105" s="64" t="s">
        <v>1827</v>
      </c>
      <c r="N105" s="13"/>
      <c r="O105"/>
      <c r="P105" t="str">
        <f t="shared" si="15"/>
        <v/>
      </c>
      <c r="Q105" t="str">
        <f>IF(ISNA(VLOOKUP(AC105,#REF!,1)),"//","")</f>
        <v/>
      </c>
      <c r="R105"/>
      <c r="S105" s="43">
        <f t="shared" si="26"/>
        <v>85</v>
      </c>
      <c r="T105" s="93" t="s">
        <v>2980</v>
      </c>
      <c r="U105" s="71" t="s">
        <v>2484</v>
      </c>
      <c r="V105" s="71" t="s">
        <v>2484</v>
      </c>
      <c r="W105" s="44" t="str">
        <f t="shared" si="27"/>
        <v>"IDIV"</v>
      </c>
      <c r="X105" s="25" t="str">
        <f t="shared" si="28"/>
        <v>IDIV</v>
      </c>
      <c r="Y105" s="1">
        <f t="shared" si="29"/>
        <v>100</v>
      </c>
      <c r="Z105" t="str">
        <f t="shared" si="30"/>
        <v>ITM_IDIV</v>
      </c>
      <c r="AA105" s="172" t="str">
        <f>IF(ISNA(VLOOKUP(AC105,Sheet2!J:J,1,0)),"//","")</f>
        <v/>
      </c>
      <c r="AC105" s="111" t="str">
        <f t="shared" si="32"/>
        <v>IDIV</v>
      </c>
      <c r="AD105" t="b">
        <f t="shared" si="31"/>
        <v>1</v>
      </c>
    </row>
    <row r="106" spans="1:30">
      <c r="A106" s="57">
        <f t="shared" si="24"/>
        <v>106</v>
      </c>
      <c r="B106" s="56">
        <f t="shared" si="25"/>
        <v>101</v>
      </c>
      <c r="C106" s="60" t="s">
        <v>4328</v>
      </c>
      <c r="D106" s="60" t="s">
        <v>3263</v>
      </c>
      <c r="E106" s="66" t="s">
        <v>380</v>
      </c>
      <c r="F106" s="66" t="s">
        <v>380</v>
      </c>
      <c r="G106" s="206">
        <v>0</v>
      </c>
      <c r="H106" s="206">
        <v>0</v>
      </c>
      <c r="I106" s="189" t="s">
        <v>3</v>
      </c>
      <c r="J106" s="66" t="s">
        <v>1592</v>
      </c>
      <c r="K106" s="67" t="s">
        <v>4704</v>
      </c>
      <c r="L106" s="68" t="s">
        <v>2641</v>
      </c>
      <c r="M106" s="64" t="s">
        <v>2158</v>
      </c>
      <c r="N106" s="13"/>
      <c r="O106"/>
      <c r="P106" t="str">
        <f t="shared" si="15"/>
        <v/>
      </c>
      <c r="Q106" t="str">
        <f>IF(ISNA(VLOOKUP(AC106,#REF!,1)),"//","")</f>
        <v/>
      </c>
      <c r="R106"/>
      <c r="S106" s="43">
        <f t="shared" si="26"/>
        <v>86</v>
      </c>
      <c r="T106" s="93" t="s">
        <v>2484</v>
      </c>
      <c r="U106" s="71" t="s">
        <v>2484</v>
      </c>
      <c r="V106" s="71" t="s">
        <v>2484</v>
      </c>
      <c r="W106" s="44" t="str">
        <f t="shared" si="27"/>
        <v>"VIEW"</v>
      </c>
      <c r="X106" s="25" t="str">
        <f t="shared" si="28"/>
        <v>VIEW</v>
      </c>
      <c r="Y106" s="1">
        <f t="shared" si="29"/>
        <v>101</v>
      </c>
      <c r="Z106" t="str">
        <f t="shared" si="30"/>
        <v>ITM_VIEW</v>
      </c>
      <c r="AA106" s="172" t="str">
        <f>IF(ISNA(VLOOKUP(AC106,Sheet2!J:J,1,0)),"//","")</f>
        <v>//</v>
      </c>
      <c r="AC106" s="111" t="str">
        <f t="shared" si="32"/>
        <v>VIEW</v>
      </c>
      <c r="AD106" t="b">
        <f t="shared" si="31"/>
        <v>1</v>
      </c>
    </row>
    <row r="107" spans="1:30">
      <c r="A107" s="57">
        <f t="shared" si="24"/>
        <v>107</v>
      </c>
      <c r="B107" s="56">
        <f t="shared" si="25"/>
        <v>102</v>
      </c>
      <c r="C107" s="60" t="s">
        <v>4155</v>
      </c>
      <c r="D107" s="60" t="s">
        <v>7</v>
      </c>
      <c r="E107" s="66" t="s">
        <v>1357</v>
      </c>
      <c r="F107" s="66" t="s">
        <v>1357</v>
      </c>
      <c r="G107" s="92">
        <v>0</v>
      </c>
      <c r="H107" s="92">
        <v>0</v>
      </c>
      <c r="I107" s="189" t="s">
        <v>3</v>
      </c>
      <c r="J107" s="66" t="s">
        <v>1592</v>
      </c>
      <c r="K107" s="67" t="s">
        <v>4704</v>
      </c>
      <c r="L107" s="68"/>
      <c r="M107" s="64" t="s">
        <v>1918</v>
      </c>
      <c r="N107" s="13"/>
      <c r="O107"/>
      <c r="P107" t="str">
        <f t="shared" si="15"/>
        <v/>
      </c>
      <c r="Q107" t="str">
        <f>IF(ISNA(VLOOKUP(AC107,#REF!,1)),"//","")</f>
        <v/>
      </c>
      <c r="R107"/>
      <c r="S107" s="43">
        <f t="shared" si="26"/>
        <v>87</v>
      </c>
      <c r="T107" s="93" t="s">
        <v>2980</v>
      </c>
      <c r="U107" s="71" t="s">
        <v>2484</v>
      </c>
      <c r="V107" s="71" t="s">
        <v>2484</v>
      </c>
      <c r="W107" s="44" t="str">
        <f t="shared" si="27"/>
        <v>"MOD"</v>
      </c>
      <c r="X107" s="25" t="str">
        <f t="shared" si="28"/>
        <v>MOD</v>
      </c>
      <c r="Y107" s="1">
        <f t="shared" si="29"/>
        <v>102</v>
      </c>
      <c r="Z107" t="str">
        <f t="shared" si="30"/>
        <v>ITM_MOD</v>
      </c>
      <c r="AA107" s="172" t="str">
        <f>IF(ISNA(VLOOKUP(AC107,Sheet2!J:J,1,0)),"//","")</f>
        <v>//</v>
      </c>
      <c r="AC107" s="111" t="str">
        <f t="shared" si="32"/>
        <v>MOD</v>
      </c>
      <c r="AD107" t="b">
        <f t="shared" si="31"/>
        <v>1</v>
      </c>
    </row>
    <row r="108" spans="1:30">
      <c r="A108" s="57">
        <f t="shared" si="24"/>
        <v>108</v>
      </c>
      <c r="B108" s="56">
        <f t="shared" si="25"/>
        <v>103</v>
      </c>
      <c r="C108" s="60" t="s">
        <v>4156</v>
      </c>
      <c r="D108" s="60" t="s">
        <v>7</v>
      </c>
      <c r="E108" s="66" t="s">
        <v>1354</v>
      </c>
      <c r="F108" s="66" t="s">
        <v>1354</v>
      </c>
      <c r="G108" s="92">
        <v>0</v>
      </c>
      <c r="H108" s="92">
        <v>0</v>
      </c>
      <c r="I108" s="189" t="s">
        <v>3</v>
      </c>
      <c r="J108" s="66" t="s">
        <v>1592</v>
      </c>
      <c r="K108" s="67" t="s">
        <v>4704</v>
      </c>
      <c r="L108" s="68"/>
      <c r="M108" s="64" t="s">
        <v>1908</v>
      </c>
      <c r="N108" s="13"/>
      <c r="O108"/>
      <c r="P108" t="str">
        <f t="shared" si="15"/>
        <v/>
      </c>
      <c r="Q108" t="str">
        <f>IF(ISNA(VLOOKUP(AC108,#REF!,1)),"//","")</f>
        <v/>
      </c>
      <c r="R108"/>
      <c r="S108" s="43">
        <f t="shared" si="26"/>
        <v>88</v>
      </c>
      <c r="T108" s="93" t="s">
        <v>2484</v>
      </c>
      <c r="U108" s="71" t="s">
        <v>2484</v>
      </c>
      <c r="V108" s="71" t="s">
        <v>2484</v>
      </c>
      <c r="W108" s="44" t="str">
        <f t="shared" si="27"/>
        <v>"MAX"</v>
      </c>
      <c r="X108" s="25" t="str">
        <f t="shared" si="28"/>
        <v>MAX</v>
      </c>
      <c r="Y108" s="1">
        <f t="shared" si="29"/>
        <v>103</v>
      </c>
      <c r="Z108" t="str">
        <f t="shared" si="30"/>
        <v>ITM_MAX</v>
      </c>
      <c r="AA108" s="172" t="str">
        <f>IF(ISNA(VLOOKUP(AC108,Sheet2!J:J,1,0)),"//","")</f>
        <v>//</v>
      </c>
      <c r="AC108" s="111" t="str">
        <f t="shared" si="32"/>
        <v>MAX</v>
      </c>
      <c r="AD108" t="b">
        <f t="shared" si="31"/>
        <v>1</v>
      </c>
    </row>
    <row r="109" spans="1:30">
      <c r="A109" s="57">
        <f t="shared" si="24"/>
        <v>109</v>
      </c>
      <c r="B109" s="56">
        <f t="shared" si="25"/>
        <v>104</v>
      </c>
      <c r="C109" s="60" t="s">
        <v>4157</v>
      </c>
      <c r="D109" s="60" t="s">
        <v>7</v>
      </c>
      <c r="E109" s="66" t="s">
        <v>1356</v>
      </c>
      <c r="F109" s="66" t="s">
        <v>1356</v>
      </c>
      <c r="G109" s="92">
        <v>0</v>
      </c>
      <c r="H109" s="92">
        <v>0</v>
      </c>
      <c r="I109" s="189" t="s">
        <v>3</v>
      </c>
      <c r="J109" s="66" t="s">
        <v>1592</v>
      </c>
      <c r="K109" s="67" t="s">
        <v>4704</v>
      </c>
      <c r="L109" s="68"/>
      <c r="M109" s="64" t="s">
        <v>1913</v>
      </c>
      <c r="N109" s="13"/>
      <c r="O109"/>
      <c r="P109" t="str">
        <f t="shared" si="15"/>
        <v/>
      </c>
      <c r="Q109" t="str">
        <f>IF(ISNA(VLOOKUP(AC109,#REF!,1)),"//","")</f>
        <v/>
      </c>
      <c r="R109"/>
      <c r="S109" s="43">
        <f t="shared" si="26"/>
        <v>89</v>
      </c>
      <c r="T109" s="93" t="s">
        <v>2484</v>
      </c>
      <c r="U109" s="71" t="s">
        <v>2484</v>
      </c>
      <c r="V109" s="71" t="s">
        <v>2484</v>
      </c>
      <c r="W109" s="44" t="str">
        <f t="shared" si="27"/>
        <v>"MIN"</v>
      </c>
      <c r="X109" s="25" t="str">
        <f t="shared" si="28"/>
        <v>MIN</v>
      </c>
      <c r="Y109" s="1">
        <f t="shared" si="29"/>
        <v>104</v>
      </c>
      <c r="Z109" t="str">
        <f t="shared" si="30"/>
        <v>ITM_MIN</v>
      </c>
      <c r="AA109" s="172" t="str">
        <f>IF(ISNA(VLOOKUP(AC109,Sheet2!J:J,1,0)),"//","")</f>
        <v>//</v>
      </c>
      <c r="AC109" s="111" t="str">
        <f t="shared" si="32"/>
        <v>MIN</v>
      </c>
      <c r="AD109" t="b">
        <f t="shared" si="31"/>
        <v>1</v>
      </c>
    </row>
    <row r="110" spans="1:30">
      <c r="A110" s="57">
        <f t="shared" si="24"/>
        <v>110</v>
      </c>
      <c r="B110" s="56">
        <f t="shared" si="25"/>
        <v>105</v>
      </c>
      <c r="C110" s="60" t="s">
        <v>4158</v>
      </c>
      <c r="D110" s="60" t="s">
        <v>7</v>
      </c>
      <c r="E110" s="66" t="s">
        <v>1541</v>
      </c>
      <c r="F110" s="66" t="s">
        <v>1541</v>
      </c>
      <c r="G110" s="92">
        <v>0</v>
      </c>
      <c r="H110" s="92">
        <v>0</v>
      </c>
      <c r="I110" s="189" t="s">
        <v>3</v>
      </c>
      <c r="J110" s="66" t="s">
        <v>1592</v>
      </c>
      <c r="K110" s="67" t="s">
        <v>4704</v>
      </c>
      <c r="L110" s="68"/>
      <c r="M110" s="64" t="s">
        <v>2304</v>
      </c>
      <c r="N110" s="13"/>
      <c r="O110"/>
      <c r="P110" t="str">
        <f t="shared" si="15"/>
        <v/>
      </c>
      <c r="Q110" t="str">
        <f>IF(ISNA(VLOOKUP(AC110,#REF!,1)),"//","")</f>
        <v/>
      </c>
      <c r="R110"/>
      <c r="S110" s="43">
        <f t="shared" si="26"/>
        <v>90</v>
      </c>
      <c r="T110" s="93" t="s">
        <v>2980</v>
      </c>
      <c r="U110" s="71" t="s">
        <v>2484</v>
      </c>
      <c r="V110" s="71" t="s">
        <v>2910</v>
      </c>
      <c r="W110" s="44" t="str">
        <f t="shared" si="27"/>
        <v>"|X|"</v>
      </c>
      <c r="X110" s="25" t="str">
        <f t="shared" si="28"/>
        <v>ABS</v>
      </c>
      <c r="Y110" s="1">
        <f t="shared" si="29"/>
        <v>105</v>
      </c>
      <c r="Z110" t="str">
        <f t="shared" si="30"/>
        <v>ITM_MAGNITUDE</v>
      </c>
      <c r="AA110" s="172" t="str">
        <f>IF(ISNA(VLOOKUP(AC110,Sheet2!J:J,1,0)),"//","")</f>
        <v>//</v>
      </c>
      <c r="AC110" s="111" t="str">
        <f t="shared" si="32"/>
        <v>|X|</v>
      </c>
      <c r="AD110" t="b">
        <f t="shared" si="31"/>
        <v>0</v>
      </c>
    </row>
    <row r="111" spans="1:30">
      <c r="A111" s="57">
        <f t="shared" si="24"/>
        <v>111</v>
      </c>
      <c r="B111" s="56">
        <f t="shared" si="25"/>
        <v>106</v>
      </c>
      <c r="C111" s="60" t="s">
        <v>4159</v>
      </c>
      <c r="D111" s="60" t="s">
        <v>7</v>
      </c>
      <c r="E111" s="66" t="s">
        <v>245</v>
      </c>
      <c r="F111" s="66" t="s">
        <v>245</v>
      </c>
      <c r="G111" s="92">
        <v>0</v>
      </c>
      <c r="H111" s="92">
        <v>0</v>
      </c>
      <c r="I111" s="189" t="s">
        <v>3</v>
      </c>
      <c r="J111" s="66" t="s">
        <v>1592</v>
      </c>
      <c r="K111" s="67" t="s">
        <v>4704</v>
      </c>
      <c r="L111" s="68"/>
      <c r="M111" s="64" t="s">
        <v>1965</v>
      </c>
      <c r="N111" s="13"/>
      <c r="O111"/>
      <c r="P111" t="str">
        <f t="shared" si="15"/>
        <v/>
      </c>
      <c r="Q111" t="str">
        <f>IF(ISNA(VLOOKUP(AC111,#REF!,1)),"//","")</f>
        <v/>
      </c>
      <c r="R111"/>
      <c r="S111" s="43">
        <f t="shared" si="26"/>
        <v>91</v>
      </c>
      <c r="T111" s="93" t="s">
        <v>3009</v>
      </c>
      <c r="U111" s="71" t="s">
        <v>2484</v>
      </c>
      <c r="V111" s="71" t="s">
        <v>2484</v>
      </c>
      <c r="W111" s="44" t="str">
        <f t="shared" si="27"/>
        <v>"NEIGHB"</v>
      </c>
      <c r="X111" s="25" t="str">
        <f t="shared" si="28"/>
        <v>NEIGHB</v>
      </c>
      <c r="Y111" s="1">
        <f t="shared" si="29"/>
        <v>106</v>
      </c>
      <c r="Z111" t="str">
        <f t="shared" si="30"/>
        <v>ITM_NEIGHB</v>
      </c>
      <c r="AA111" s="172" t="str">
        <f>IF(ISNA(VLOOKUP(AC111,Sheet2!J:J,1,0)),"//","")</f>
        <v>//</v>
      </c>
      <c r="AC111" s="111" t="str">
        <f t="shared" si="32"/>
        <v>NEIGHB</v>
      </c>
      <c r="AD111" t="b">
        <f t="shared" si="31"/>
        <v>1</v>
      </c>
    </row>
    <row r="112" spans="1:30">
      <c r="A112" s="57">
        <f t="shared" si="24"/>
        <v>112</v>
      </c>
      <c r="B112" s="56">
        <f t="shared" si="25"/>
        <v>107</v>
      </c>
      <c r="C112" s="60" t="s">
        <v>4160</v>
      </c>
      <c r="D112" s="60" t="s">
        <v>7</v>
      </c>
      <c r="E112" s="66" t="s">
        <v>1383</v>
      </c>
      <c r="F112" s="66" t="s">
        <v>1383</v>
      </c>
      <c r="G112" s="92">
        <v>0</v>
      </c>
      <c r="H112" s="92">
        <v>0</v>
      </c>
      <c r="I112" s="189" t="s">
        <v>3</v>
      </c>
      <c r="J112" s="66" t="s">
        <v>1592</v>
      </c>
      <c r="K112" s="67" t="s">
        <v>4704</v>
      </c>
      <c r="L112" s="68"/>
      <c r="M112" s="64" t="s">
        <v>1966</v>
      </c>
      <c r="N112" s="13"/>
      <c r="O112"/>
      <c r="P112" t="str">
        <f t="shared" si="15"/>
        <v/>
      </c>
      <c r="Q112" t="str">
        <f>IF(ISNA(VLOOKUP(AC112,#REF!,1)),"//","")</f>
        <v/>
      </c>
      <c r="R112"/>
      <c r="S112" s="43">
        <f t="shared" si="26"/>
        <v>92</v>
      </c>
      <c r="T112" s="93" t="s">
        <v>2980</v>
      </c>
      <c r="U112" s="71" t="s">
        <v>2484</v>
      </c>
      <c r="V112" s="71" t="s">
        <v>2484</v>
      </c>
      <c r="W112" s="44" t="str">
        <f t="shared" si="27"/>
        <v>"NEXTP"</v>
      </c>
      <c r="X112" s="25" t="str">
        <f t="shared" si="28"/>
        <v>NEXTP</v>
      </c>
      <c r="Y112" s="1">
        <f t="shared" si="29"/>
        <v>107</v>
      </c>
      <c r="Z112" t="str">
        <f t="shared" si="30"/>
        <v>ITM_NEXTP</v>
      </c>
      <c r="AA112" s="172" t="str">
        <f>IF(ISNA(VLOOKUP(AC112,Sheet2!J:J,1,0)),"//","")</f>
        <v/>
      </c>
      <c r="AC112" s="111" t="str">
        <f t="shared" si="32"/>
        <v>NEXTP</v>
      </c>
      <c r="AD112" t="b">
        <f t="shared" si="31"/>
        <v>1</v>
      </c>
    </row>
    <row r="113" spans="1:30">
      <c r="A113" s="57">
        <f t="shared" si="24"/>
        <v>113</v>
      </c>
      <c r="B113" s="56">
        <f t="shared" si="25"/>
        <v>108</v>
      </c>
      <c r="C113" s="60" t="s">
        <v>4161</v>
      </c>
      <c r="D113" s="60" t="s">
        <v>7</v>
      </c>
      <c r="E113" s="66" t="s">
        <v>394</v>
      </c>
      <c r="F113" s="66" t="s">
        <v>394</v>
      </c>
      <c r="G113" s="92">
        <v>0</v>
      </c>
      <c r="H113" s="92">
        <v>0</v>
      </c>
      <c r="I113" s="189" t="s">
        <v>3</v>
      </c>
      <c r="J113" s="66" t="s">
        <v>1592</v>
      </c>
      <c r="K113" s="67" t="s">
        <v>4704</v>
      </c>
      <c r="L113" s="68"/>
      <c r="M113" s="64" t="s">
        <v>2186</v>
      </c>
      <c r="N113" s="13"/>
      <c r="O113"/>
      <c r="P113" t="str">
        <f t="shared" si="15"/>
        <v/>
      </c>
      <c r="Q113" t="str">
        <f>IF(ISNA(VLOOKUP(AC113,#REF!,1)),"//","")</f>
        <v/>
      </c>
      <c r="R113"/>
      <c r="S113" s="43">
        <f t="shared" si="26"/>
        <v>93</v>
      </c>
      <c r="T113" s="93" t="s">
        <v>2980</v>
      </c>
      <c r="U113" s="71" t="s">
        <v>2484</v>
      </c>
      <c r="V113" s="71" t="s">
        <v>2484</v>
      </c>
      <c r="W113" s="44" t="str">
        <f t="shared" si="27"/>
        <v>"X!"</v>
      </c>
      <c r="X113" s="25" t="str">
        <f t="shared" si="28"/>
        <v>X!</v>
      </c>
      <c r="Y113" s="1">
        <f t="shared" si="29"/>
        <v>108</v>
      </c>
      <c r="Z113" t="str">
        <f t="shared" si="30"/>
        <v>ITM_XFACT</v>
      </c>
      <c r="AA113" s="172" t="str">
        <f>IF(ISNA(VLOOKUP(AC113,Sheet2!J:J,1,0)),"//","")</f>
        <v>//</v>
      </c>
      <c r="AC113" s="111" t="str">
        <f t="shared" si="32"/>
        <v>X!</v>
      </c>
      <c r="AD113" t="b">
        <f t="shared" si="31"/>
        <v>1</v>
      </c>
    </row>
    <row r="114" spans="1:30">
      <c r="A114" s="57">
        <f t="shared" si="24"/>
        <v>114</v>
      </c>
      <c r="B114" s="56">
        <f t="shared" si="25"/>
        <v>109</v>
      </c>
      <c r="C114" s="60" t="s">
        <v>4162</v>
      </c>
      <c r="D114" s="60" t="s">
        <v>7</v>
      </c>
      <c r="E114" s="66" t="s">
        <v>432</v>
      </c>
      <c r="F114" s="66" t="s">
        <v>432</v>
      </c>
      <c r="G114" s="206">
        <v>0</v>
      </c>
      <c r="H114" s="206">
        <v>0</v>
      </c>
      <c r="I114" s="66" t="s">
        <v>1</v>
      </c>
      <c r="J114" s="66" t="s">
        <v>1592</v>
      </c>
      <c r="K114" s="67" t="s">
        <v>4704</v>
      </c>
      <c r="L114" s="68"/>
      <c r="M114" s="64" t="s">
        <v>3750</v>
      </c>
      <c r="N114" s="13"/>
      <c r="O114"/>
      <c r="P114" t="str">
        <f t="shared" si="15"/>
        <v/>
      </c>
      <c r="Q114" t="str">
        <f>IF(ISNA(VLOOKUP(AC114,#REF!,1)),"//","")</f>
        <v/>
      </c>
      <c r="R114"/>
      <c r="S114" s="43">
        <f t="shared" si="26"/>
        <v>94</v>
      </c>
      <c r="T114" s="93" t="s">
        <v>2982</v>
      </c>
      <c r="U114" s="71" t="s">
        <v>2914</v>
      </c>
      <c r="V114" s="71" t="s">
        <v>2484</v>
      </c>
      <c r="W114" s="44" t="str">
        <f t="shared" si="27"/>
        <v>STD_PI</v>
      </c>
      <c r="X114" s="25" t="str">
        <f t="shared" si="28"/>
        <v>PI</v>
      </c>
      <c r="Y114" s="1">
        <f t="shared" si="29"/>
        <v>109</v>
      </c>
      <c r="Z114" t="str">
        <f t="shared" si="30"/>
        <v>ITM_CONSTpi</v>
      </c>
      <c r="AA114" s="172" t="str">
        <f>IF(ISNA(VLOOKUP(AC114,Sheet2!J:J,1,0)),"//","")</f>
        <v/>
      </c>
      <c r="AC114" s="111" t="str">
        <f t="shared" si="32"/>
        <v>PI</v>
      </c>
      <c r="AD114" t="b">
        <f t="shared" si="31"/>
        <v>1</v>
      </c>
    </row>
    <row r="115" spans="1:30">
      <c r="A115" s="57">
        <f t="shared" si="24"/>
        <v>115</v>
      </c>
      <c r="B115" s="56">
        <f t="shared" si="25"/>
        <v>110</v>
      </c>
      <c r="C115" s="60" t="s">
        <v>4163</v>
      </c>
      <c r="D115" s="60" t="s">
        <v>2651</v>
      </c>
      <c r="E115" s="66" t="s">
        <v>42</v>
      </c>
      <c r="F115" s="66" t="s">
        <v>42</v>
      </c>
      <c r="G115" s="92">
        <v>0</v>
      </c>
      <c r="H115" s="92">
        <v>99</v>
      </c>
      <c r="I115" s="189" t="s">
        <v>3</v>
      </c>
      <c r="J115" s="66" t="s">
        <v>1592</v>
      </c>
      <c r="K115" s="67" t="s">
        <v>4704</v>
      </c>
      <c r="L115" s="68"/>
      <c r="M115" s="64" t="s">
        <v>1674</v>
      </c>
      <c r="N115" s="13"/>
      <c r="O115"/>
      <c r="P115" t="str">
        <f t="shared" si="15"/>
        <v/>
      </c>
      <c r="Q115" t="str">
        <f>IF(ISNA(VLOOKUP(AC115,#REF!,1)),"//","")</f>
        <v/>
      </c>
      <c r="R115"/>
      <c r="S115" s="43">
        <f t="shared" si="26"/>
        <v>95</v>
      </c>
      <c r="T115" s="93" t="s">
        <v>2484</v>
      </c>
      <c r="U115" s="71" t="s">
        <v>2484</v>
      </c>
      <c r="V115" s="71" t="s">
        <v>2484</v>
      </c>
      <c r="W115" s="44" t="str">
        <f t="shared" si="27"/>
        <v>"CF"</v>
      </c>
      <c r="X115" s="25" t="str">
        <f t="shared" si="28"/>
        <v>CF</v>
      </c>
      <c r="Y115" s="1">
        <f t="shared" si="29"/>
        <v>110</v>
      </c>
      <c r="Z115" t="str">
        <f t="shared" si="30"/>
        <v>ITM_CF</v>
      </c>
      <c r="AA115" s="172" t="str">
        <f>IF(ISNA(VLOOKUP(AC115,Sheet2!J:J,1,0)),"//","")</f>
        <v>//</v>
      </c>
      <c r="AC115" s="111" t="str">
        <f t="shared" si="32"/>
        <v>CF</v>
      </c>
      <c r="AD115" t="b">
        <f t="shared" si="31"/>
        <v>1</v>
      </c>
    </row>
    <row r="116" spans="1:30">
      <c r="A116" s="57">
        <f t="shared" si="24"/>
        <v>116</v>
      </c>
      <c r="B116" s="56">
        <f t="shared" si="25"/>
        <v>111</v>
      </c>
      <c r="C116" s="60" t="s">
        <v>4164</v>
      </c>
      <c r="D116" s="60" t="s">
        <v>2651</v>
      </c>
      <c r="E116" s="66" t="s">
        <v>330</v>
      </c>
      <c r="F116" s="66" t="s">
        <v>330</v>
      </c>
      <c r="G116" s="92">
        <v>0</v>
      </c>
      <c r="H116" s="92">
        <v>99</v>
      </c>
      <c r="I116" s="189" t="s">
        <v>3</v>
      </c>
      <c r="J116" s="66" t="s">
        <v>1592</v>
      </c>
      <c r="K116" s="67" t="s">
        <v>4704</v>
      </c>
      <c r="L116" s="68"/>
      <c r="M116" s="64" t="s">
        <v>2091</v>
      </c>
      <c r="N116" s="13"/>
      <c r="O116"/>
      <c r="P116" t="str">
        <f t="shared" si="15"/>
        <v/>
      </c>
      <c r="Q116" t="str">
        <f>IF(ISNA(VLOOKUP(AC116,#REF!,1)),"//","")</f>
        <v/>
      </c>
      <c r="R116"/>
      <c r="S116" s="43">
        <f t="shared" si="26"/>
        <v>96</v>
      </c>
      <c r="T116" s="93" t="s">
        <v>2484</v>
      </c>
      <c r="U116" s="71" t="s">
        <v>2484</v>
      </c>
      <c r="V116" s="71" t="s">
        <v>2484</v>
      </c>
      <c r="W116" s="44" t="str">
        <f t="shared" si="27"/>
        <v>"SF"</v>
      </c>
      <c r="X116" s="25" t="str">
        <f t="shared" si="28"/>
        <v>SF</v>
      </c>
      <c r="Y116" s="1">
        <f t="shared" si="29"/>
        <v>111</v>
      </c>
      <c r="Z116" t="str">
        <f t="shared" si="30"/>
        <v>ITM_SF</v>
      </c>
      <c r="AA116" s="172" t="str">
        <f>IF(ISNA(VLOOKUP(AC116,Sheet2!J:J,1,0)),"//","")</f>
        <v>//</v>
      </c>
      <c r="AC116" s="111" t="str">
        <f t="shared" si="32"/>
        <v>SF</v>
      </c>
      <c r="AD116" t="b">
        <f t="shared" si="31"/>
        <v>1</v>
      </c>
    </row>
    <row r="117" spans="1:30">
      <c r="A117" s="57">
        <f t="shared" si="24"/>
        <v>117</v>
      </c>
      <c r="B117" s="56">
        <f t="shared" si="25"/>
        <v>112</v>
      </c>
      <c r="C117" s="60" t="s">
        <v>4165</v>
      </c>
      <c r="D117" s="60" t="s">
        <v>2651</v>
      </c>
      <c r="E117" s="66" t="s">
        <v>107</v>
      </c>
      <c r="F117" s="66" t="s">
        <v>107</v>
      </c>
      <c r="G117" s="92">
        <v>0</v>
      </c>
      <c r="H117" s="92">
        <v>99</v>
      </c>
      <c r="I117" s="189" t="s">
        <v>3</v>
      </c>
      <c r="J117" s="66" t="s">
        <v>1592</v>
      </c>
      <c r="K117" s="67" t="s">
        <v>4704</v>
      </c>
      <c r="L117" s="68"/>
      <c r="M117" s="64" t="s">
        <v>1767</v>
      </c>
      <c r="N117" s="13"/>
      <c r="O117"/>
      <c r="P117" t="str">
        <f t="shared" si="15"/>
        <v/>
      </c>
      <c r="Q117" t="str">
        <f>IF(ISNA(VLOOKUP(AC117,#REF!,1)),"//","")</f>
        <v/>
      </c>
      <c r="R117"/>
      <c r="S117" s="43">
        <f t="shared" si="26"/>
        <v>97</v>
      </c>
      <c r="T117" s="93" t="s">
        <v>2484</v>
      </c>
      <c r="U117" s="71" t="s">
        <v>2484</v>
      </c>
      <c r="V117" s="71" t="s">
        <v>2484</v>
      </c>
      <c r="W117" s="44" t="str">
        <f t="shared" si="27"/>
        <v>"FF"</v>
      </c>
      <c r="X117" s="25" t="str">
        <f t="shared" si="28"/>
        <v>FF</v>
      </c>
      <c r="Y117" s="1">
        <f t="shared" si="29"/>
        <v>112</v>
      </c>
      <c r="Z117" t="str">
        <f t="shared" si="30"/>
        <v>ITM_FF</v>
      </c>
      <c r="AA117" s="172" t="str">
        <f>IF(ISNA(VLOOKUP(AC117,Sheet2!J:J,1,0)),"//","")</f>
        <v>//</v>
      </c>
      <c r="AC117" s="111" t="str">
        <f t="shared" si="32"/>
        <v>FF</v>
      </c>
      <c r="AD117" t="b">
        <f t="shared" si="31"/>
        <v>1</v>
      </c>
    </row>
    <row r="118" spans="1:30" s="133" customFormat="1">
      <c r="A118" s="127">
        <f t="shared" si="24"/>
        <v>118</v>
      </c>
      <c r="B118" s="128">
        <f t="shared" si="25"/>
        <v>113</v>
      </c>
      <c r="C118" s="129" t="s">
        <v>4450</v>
      </c>
      <c r="D118" s="129" t="s">
        <v>7</v>
      </c>
      <c r="E118" s="130" t="s">
        <v>230</v>
      </c>
      <c r="F118" s="130" t="s">
        <v>230</v>
      </c>
      <c r="G118" s="204">
        <v>0</v>
      </c>
      <c r="H118" s="204">
        <v>0</v>
      </c>
      <c r="I118" s="189" t="s">
        <v>3</v>
      </c>
      <c r="J118" s="66" t="s">
        <v>1592</v>
      </c>
      <c r="K118" s="132" t="s">
        <v>4704</v>
      </c>
      <c r="M118" s="18" t="s">
        <v>1945</v>
      </c>
      <c r="N118" s="18"/>
      <c r="P118" s="133" t="str">
        <f t="shared" si="15"/>
        <v/>
      </c>
      <c r="Q118" s="133" t="str">
        <f>IF(ISNA(VLOOKUP(AC118,#REF!,1)),"//","")</f>
        <v/>
      </c>
      <c r="S118" s="134">
        <f t="shared" si="26"/>
        <v>98</v>
      </c>
      <c r="T118" s="127" t="s">
        <v>2484</v>
      </c>
      <c r="U118" s="131" t="s">
        <v>2484</v>
      </c>
      <c r="V118" s="131" t="s">
        <v>2484</v>
      </c>
      <c r="W118" s="135" t="str">
        <f t="shared" si="27"/>
        <v>"M.SQR?"</v>
      </c>
      <c r="X118" s="136" t="str">
        <f t="shared" si="28"/>
        <v>M.SQR?</v>
      </c>
      <c r="Y118" s="137">
        <f t="shared" si="29"/>
        <v>113</v>
      </c>
      <c r="Z118" s="133" t="str">
        <f t="shared" si="30"/>
        <v>ITM_M_SQR</v>
      </c>
      <c r="AA118" s="172" t="str">
        <f>IF(ISNA(VLOOKUP(AC118,Sheet2!J:J,1,0)),"//","")</f>
        <v>//</v>
      </c>
      <c r="AC118" s="111" t="str">
        <f t="shared" si="32"/>
        <v>M.SQR?</v>
      </c>
      <c r="AD118" t="b">
        <f t="shared" si="31"/>
        <v>1</v>
      </c>
    </row>
    <row r="119" spans="1:30">
      <c r="A119" s="57">
        <f t="shared" si="24"/>
        <v>119</v>
      </c>
      <c r="B119" s="56">
        <f t="shared" si="25"/>
        <v>114</v>
      </c>
      <c r="C119" s="60" t="s">
        <v>4450</v>
      </c>
      <c r="D119" s="60" t="s">
        <v>7</v>
      </c>
      <c r="E119" s="143" t="s">
        <v>4549</v>
      </c>
      <c r="F119" s="143" t="s">
        <v>4549</v>
      </c>
      <c r="G119" s="76">
        <v>0</v>
      </c>
      <c r="H119" s="76">
        <v>0</v>
      </c>
      <c r="I119" s="66" t="s">
        <v>1</v>
      </c>
      <c r="J119" s="66" t="s">
        <v>1592</v>
      </c>
      <c r="K119" s="67" t="s">
        <v>4539</v>
      </c>
      <c r="L119" s="68" t="s">
        <v>4707</v>
      </c>
      <c r="M119" s="64" t="s">
        <v>4555</v>
      </c>
      <c r="N119" s="13"/>
      <c r="O119"/>
      <c r="P119" t="str">
        <f t="shared" si="15"/>
        <v/>
      </c>
      <c r="Q119" t="str">
        <f>IF(ISNA(VLOOKUP(AC119,#REF!,1)),"//","")</f>
        <v/>
      </c>
      <c r="R119"/>
      <c r="S119" s="43">
        <f t="shared" si="26"/>
        <v>98</v>
      </c>
      <c r="T119" s="93"/>
      <c r="U119" s="71"/>
      <c r="V119" s="71"/>
      <c r="W119" s="44" t="str">
        <f t="shared" si="27"/>
        <v/>
      </c>
      <c r="X119" s="25" t="str">
        <f t="shared" si="28"/>
        <v/>
      </c>
      <c r="Y119" s="1">
        <f t="shared" si="29"/>
        <v>114</v>
      </c>
      <c r="Z119" t="str">
        <f t="shared" si="30"/>
        <v>ITM_LITERAL</v>
      </c>
      <c r="AA119" s="172" t="str">
        <f>IF(ISNA(VLOOKUP(AC119,Sheet2!J:J,1,0)),"//","")</f>
        <v/>
      </c>
      <c r="AC119" s="111" t="str">
        <f t="shared" si="32"/>
        <v/>
      </c>
      <c r="AD119" t="b">
        <f t="shared" si="31"/>
        <v>1</v>
      </c>
    </row>
    <row r="120" spans="1:30" s="133" customFormat="1">
      <c r="A120" s="127">
        <f t="shared" si="24"/>
        <v>120</v>
      </c>
      <c r="B120" s="128">
        <f t="shared" si="25"/>
        <v>115</v>
      </c>
      <c r="C120" s="129" t="s">
        <v>4360</v>
      </c>
      <c r="D120" s="129" t="s">
        <v>5234</v>
      </c>
      <c r="E120" s="130" t="s">
        <v>1530</v>
      </c>
      <c r="F120" s="130" t="s">
        <v>1530</v>
      </c>
      <c r="G120" s="144">
        <v>0</v>
      </c>
      <c r="H120" s="144">
        <v>0</v>
      </c>
      <c r="I120" s="189" t="s">
        <v>3</v>
      </c>
      <c r="J120" s="130" t="s">
        <v>1592</v>
      </c>
      <c r="K120" s="132" t="s">
        <v>4704</v>
      </c>
      <c r="M120" s="18" t="s">
        <v>2279</v>
      </c>
      <c r="N120" s="18"/>
      <c r="P120" s="133" t="str">
        <f t="shared" si="15"/>
        <v/>
      </c>
      <c r="Q120" s="133" t="str">
        <f>IF(ISNA(VLOOKUP(AC120,#REF!,1)),"//","")</f>
        <v/>
      </c>
      <c r="S120" s="134">
        <f t="shared" si="26"/>
        <v>99</v>
      </c>
      <c r="T120" s="127" t="s">
        <v>2979</v>
      </c>
      <c r="U120" s="131" t="s">
        <v>2484</v>
      </c>
      <c r="V120" s="131" t="s">
        <v>2484</v>
      </c>
      <c r="W120" s="135" t="str">
        <f t="shared" si="27"/>
        <v>STD_RIGHT_ARROW "DEG"</v>
      </c>
      <c r="X120" s="136" t="str">
        <f t="shared" si="28"/>
        <v>&gt;DEG</v>
      </c>
      <c r="Y120" s="137">
        <f t="shared" si="29"/>
        <v>115</v>
      </c>
      <c r="Z120" s="133" t="str">
        <f t="shared" si="30"/>
        <v>ITM_toDEG</v>
      </c>
      <c r="AA120" s="172" t="str">
        <f>IF(ISNA(VLOOKUP(AC120,Sheet2!J:J,1,0)),"//","")</f>
        <v>//</v>
      </c>
      <c r="AC120" s="111" t="str">
        <f t="shared" si="32"/>
        <v>&gt;DEG</v>
      </c>
      <c r="AD120" t="b">
        <f t="shared" si="31"/>
        <v>1</v>
      </c>
    </row>
    <row r="121" spans="1:30" s="133" customFormat="1">
      <c r="A121" s="127">
        <f t="shared" si="24"/>
        <v>121</v>
      </c>
      <c r="B121" s="128">
        <f t="shared" si="25"/>
        <v>116</v>
      </c>
      <c r="C121" s="129" t="s">
        <v>4360</v>
      </c>
      <c r="D121" s="129" t="s">
        <v>5238</v>
      </c>
      <c r="E121" s="130" t="s">
        <v>453</v>
      </c>
      <c r="F121" s="130" t="s">
        <v>453</v>
      </c>
      <c r="G121" s="144">
        <v>0</v>
      </c>
      <c r="H121" s="144">
        <v>0</v>
      </c>
      <c r="I121" s="189" t="s">
        <v>3</v>
      </c>
      <c r="J121" s="130" t="s">
        <v>1592</v>
      </c>
      <c r="K121" s="132" t="s">
        <v>4704</v>
      </c>
      <c r="M121" s="18" t="s">
        <v>2280</v>
      </c>
      <c r="N121" s="18"/>
      <c r="P121" s="133" t="str">
        <f t="shared" si="15"/>
        <v/>
      </c>
      <c r="Q121" s="133" t="str">
        <f>IF(ISNA(VLOOKUP(AC121,#REF!,1)),"//","")</f>
        <v/>
      </c>
      <c r="S121" s="134">
        <f t="shared" si="26"/>
        <v>100</v>
      </c>
      <c r="T121" s="127" t="s">
        <v>2979</v>
      </c>
      <c r="U121" s="131" t="s">
        <v>2484</v>
      </c>
      <c r="V121" s="131" t="s">
        <v>2484</v>
      </c>
      <c r="W121" s="135" t="str">
        <f t="shared" si="27"/>
        <v>STD_RIGHT_ARROW "D.MS"</v>
      </c>
      <c r="X121" s="136" t="str">
        <f t="shared" si="28"/>
        <v>&gt;D.MS</v>
      </c>
      <c r="Y121" s="137">
        <f t="shared" si="29"/>
        <v>116</v>
      </c>
      <c r="Z121" s="133" t="str">
        <f t="shared" si="30"/>
        <v>ITM_toDMS</v>
      </c>
      <c r="AA121" s="172" t="str">
        <f>IF(ISNA(VLOOKUP(AC121,Sheet2!J:J,1,0)),"//","")</f>
        <v>//</v>
      </c>
      <c r="AC121" s="111" t="str">
        <f t="shared" si="32"/>
        <v>&gt;D.MS</v>
      </c>
      <c r="AD121" t="b">
        <f t="shared" si="31"/>
        <v>1</v>
      </c>
    </row>
    <row r="122" spans="1:30" s="133" customFormat="1">
      <c r="A122" s="127">
        <f t="shared" si="24"/>
        <v>122</v>
      </c>
      <c r="B122" s="128">
        <f t="shared" si="25"/>
        <v>117</v>
      </c>
      <c r="C122" s="129" t="s">
        <v>4360</v>
      </c>
      <c r="D122" s="129" t="s">
        <v>5236</v>
      </c>
      <c r="E122" s="130" t="s">
        <v>454</v>
      </c>
      <c r="F122" s="130" t="s">
        <v>454</v>
      </c>
      <c r="G122" s="144">
        <v>0</v>
      </c>
      <c r="H122" s="144">
        <v>0</v>
      </c>
      <c r="I122" s="189" t="s">
        <v>3</v>
      </c>
      <c r="J122" s="130" t="s">
        <v>1592</v>
      </c>
      <c r="K122" s="132" t="s">
        <v>4704</v>
      </c>
      <c r="M122" s="18" t="s">
        <v>2281</v>
      </c>
      <c r="N122" s="18"/>
      <c r="P122" s="133" t="str">
        <f t="shared" si="15"/>
        <v/>
      </c>
      <c r="Q122" s="133" t="str">
        <f>IF(ISNA(VLOOKUP(AC122,#REF!,1)),"//","")</f>
        <v/>
      </c>
      <c r="S122" s="134">
        <f t="shared" si="26"/>
        <v>101</v>
      </c>
      <c r="T122" s="127" t="s">
        <v>2979</v>
      </c>
      <c r="U122" s="131" t="s">
        <v>2484</v>
      </c>
      <c r="V122" s="131" t="s">
        <v>2484</v>
      </c>
      <c r="W122" s="135" t="str">
        <f t="shared" si="27"/>
        <v>STD_RIGHT_ARROW "GRAD"</v>
      </c>
      <c r="X122" s="136" t="str">
        <f t="shared" si="28"/>
        <v>&gt;GRAD</v>
      </c>
      <c r="Y122" s="137">
        <f t="shared" si="29"/>
        <v>117</v>
      </c>
      <c r="Z122" s="133" t="str">
        <f t="shared" si="30"/>
        <v>ITM_toGRAD</v>
      </c>
      <c r="AA122" s="172" t="str">
        <f>IF(ISNA(VLOOKUP(AC122,Sheet2!J:J,1,0)),"//","")</f>
        <v>//</v>
      </c>
      <c r="AC122" s="111" t="str">
        <f t="shared" si="32"/>
        <v>&gt;GRAD</v>
      </c>
      <c r="AD122" t="b">
        <f t="shared" si="31"/>
        <v>1</v>
      </c>
    </row>
    <row r="123" spans="1:30" s="133" customFormat="1">
      <c r="A123" s="127">
        <f t="shared" si="24"/>
        <v>123</v>
      </c>
      <c r="B123" s="128">
        <f t="shared" si="25"/>
        <v>118</v>
      </c>
      <c r="C123" s="129" t="s">
        <v>4360</v>
      </c>
      <c r="D123" s="129" t="s">
        <v>5237</v>
      </c>
      <c r="E123" s="130" t="s">
        <v>459</v>
      </c>
      <c r="F123" s="130" t="s">
        <v>459</v>
      </c>
      <c r="G123" s="204">
        <v>0</v>
      </c>
      <c r="H123" s="204">
        <v>0</v>
      </c>
      <c r="I123" s="189" t="s">
        <v>3</v>
      </c>
      <c r="J123" s="130" t="s">
        <v>1592</v>
      </c>
      <c r="K123" s="132" t="s">
        <v>4704</v>
      </c>
      <c r="M123" s="18" t="s">
        <v>2285</v>
      </c>
      <c r="N123" s="18"/>
      <c r="P123" s="133" t="str">
        <f t="shared" si="15"/>
        <v/>
      </c>
      <c r="Q123" s="133" t="str">
        <f>IF(ISNA(VLOOKUP(AC123,#REF!,1)),"//","")</f>
        <v/>
      </c>
      <c r="S123" s="134">
        <f t="shared" si="26"/>
        <v>102</v>
      </c>
      <c r="T123" s="127" t="s">
        <v>2979</v>
      </c>
      <c r="U123" s="131" t="s">
        <v>2484</v>
      </c>
      <c r="V123" s="131" t="s">
        <v>2484</v>
      </c>
      <c r="W123" s="135" t="str">
        <f t="shared" si="27"/>
        <v>STD_RIGHT_ARROW "MUL" STD_PI</v>
      </c>
      <c r="X123" s="136" t="str">
        <f t="shared" si="28"/>
        <v>&gt;MULPI</v>
      </c>
      <c r="Y123" s="137">
        <f t="shared" si="29"/>
        <v>118</v>
      </c>
      <c r="Z123" s="133" t="str">
        <f t="shared" si="30"/>
        <v>ITM_toMULpi</v>
      </c>
      <c r="AA123" s="172" t="str">
        <f>IF(ISNA(VLOOKUP(AC123,Sheet2!J:J,1,0)),"//","")</f>
        <v>//</v>
      </c>
      <c r="AC123" s="111" t="str">
        <f t="shared" si="32"/>
        <v>&gt;MULPI</v>
      </c>
      <c r="AD123" t="b">
        <f t="shared" si="31"/>
        <v>1</v>
      </c>
    </row>
    <row r="124" spans="1:30" s="133" customFormat="1">
      <c r="A124" s="127">
        <f t="shared" si="24"/>
        <v>124</v>
      </c>
      <c r="B124" s="128">
        <f t="shared" si="25"/>
        <v>119</v>
      </c>
      <c r="C124" s="129" t="s">
        <v>4360</v>
      </c>
      <c r="D124" s="145" t="s">
        <v>5235</v>
      </c>
      <c r="E124" s="130" t="s">
        <v>1535</v>
      </c>
      <c r="F124" s="130" t="s">
        <v>1535</v>
      </c>
      <c r="G124" s="204">
        <v>0</v>
      </c>
      <c r="H124" s="204">
        <v>0</v>
      </c>
      <c r="I124" s="189" t="s">
        <v>3</v>
      </c>
      <c r="J124" s="130" t="s">
        <v>1592</v>
      </c>
      <c r="K124" s="132" t="s">
        <v>4704</v>
      </c>
      <c r="L124" s="129"/>
      <c r="M124" s="18" t="s">
        <v>2287</v>
      </c>
      <c r="N124" s="18"/>
      <c r="P124" s="133" t="str">
        <f t="shared" si="15"/>
        <v/>
      </c>
      <c r="Q124" s="133" t="str">
        <f>IF(ISNA(VLOOKUP(AC124,#REF!,1)),"//","")</f>
        <v/>
      </c>
      <c r="S124" s="134">
        <f t="shared" si="26"/>
        <v>103</v>
      </c>
      <c r="T124" s="127" t="s">
        <v>2979</v>
      </c>
      <c r="U124" s="131" t="s">
        <v>2484</v>
      </c>
      <c r="V124" s="131" t="s">
        <v>2484</v>
      </c>
      <c r="W124" s="135" t="str">
        <f t="shared" si="27"/>
        <v>STD_RIGHT_ARROW "RAD"</v>
      </c>
      <c r="X124" s="136" t="str">
        <f t="shared" si="28"/>
        <v>&gt;RAD</v>
      </c>
      <c r="Y124" s="137">
        <f t="shared" si="29"/>
        <v>119</v>
      </c>
      <c r="Z124" s="133" t="str">
        <f t="shared" si="30"/>
        <v>ITM_toRAD</v>
      </c>
      <c r="AA124" s="172" t="str">
        <f>IF(ISNA(VLOOKUP(AC124,Sheet2!J:J,1,0)),"//","")</f>
        <v>//</v>
      </c>
      <c r="AC124" s="111" t="str">
        <f t="shared" si="32"/>
        <v>&gt;RAD</v>
      </c>
      <c r="AD124" t="b">
        <f t="shared" si="31"/>
        <v>1</v>
      </c>
    </row>
    <row r="125" spans="1:30" s="133" customFormat="1">
      <c r="A125" s="127">
        <f t="shared" si="24"/>
        <v>125</v>
      </c>
      <c r="B125" s="128">
        <f t="shared" si="25"/>
        <v>120</v>
      </c>
      <c r="C125" s="129" t="s">
        <v>4264</v>
      </c>
      <c r="D125" s="129" t="s">
        <v>7</v>
      </c>
      <c r="E125" s="130" t="s">
        <v>1269</v>
      </c>
      <c r="F125" s="130" t="s">
        <v>1269</v>
      </c>
      <c r="G125" s="204">
        <v>0</v>
      </c>
      <c r="H125" s="204">
        <v>0</v>
      </c>
      <c r="I125" s="189" t="s">
        <v>3</v>
      </c>
      <c r="J125" s="130" t="s">
        <v>1592</v>
      </c>
      <c r="K125" s="132" t="s">
        <v>4704</v>
      </c>
      <c r="M125" s="18" t="s">
        <v>1728</v>
      </c>
      <c r="N125" s="18"/>
      <c r="P125" s="133" t="str">
        <f t="shared" si="15"/>
        <v/>
      </c>
      <c r="Q125" s="133" t="str">
        <f>IF(ISNA(VLOOKUP(AC125,#REF!,1)),"//","")</f>
        <v/>
      </c>
      <c r="S125" s="134">
        <f t="shared" si="26"/>
        <v>104</v>
      </c>
      <c r="T125" s="127" t="s">
        <v>2979</v>
      </c>
      <c r="U125" s="131" t="s">
        <v>2484</v>
      </c>
      <c r="V125" s="131" t="s">
        <v>2484</v>
      </c>
      <c r="W125" s="135" t="str">
        <f t="shared" si="27"/>
        <v>"D" STD_RIGHT_ARROW "R"</v>
      </c>
      <c r="X125" s="136" t="str">
        <f t="shared" si="28"/>
        <v>D&gt;R</v>
      </c>
      <c r="Y125" s="137">
        <f t="shared" si="29"/>
        <v>120</v>
      </c>
      <c r="Z125" s="133" t="str">
        <f t="shared" si="30"/>
        <v>ITM_DtoR</v>
      </c>
      <c r="AA125" s="172" t="str">
        <f>IF(ISNA(VLOOKUP(AC125,Sheet2!J:J,1,0)),"//","")</f>
        <v/>
      </c>
      <c r="AC125" s="111" t="str">
        <f t="shared" si="32"/>
        <v>D&gt;R</v>
      </c>
      <c r="AD125" t="b">
        <f t="shared" si="31"/>
        <v>1</v>
      </c>
    </row>
    <row r="126" spans="1:30" s="133" customFormat="1">
      <c r="A126" s="127">
        <f t="shared" si="24"/>
        <v>126</v>
      </c>
      <c r="B126" s="128">
        <f t="shared" si="25"/>
        <v>121</v>
      </c>
      <c r="C126" s="129" t="s">
        <v>4299</v>
      </c>
      <c r="D126" s="129" t="s">
        <v>7</v>
      </c>
      <c r="E126" s="130" t="s">
        <v>1434</v>
      </c>
      <c r="F126" s="130" t="s">
        <v>1434</v>
      </c>
      <c r="G126" s="204">
        <v>0</v>
      </c>
      <c r="H126" s="204">
        <v>0</v>
      </c>
      <c r="I126" s="189" t="s">
        <v>3</v>
      </c>
      <c r="J126" s="130" t="s">
        <v>1592</v>
      </c>
      <c r="K126" s="132" t="s">
        <v>4704</v>
      </c>
      <c r="M126" s="18" t="s">
        <v>2062</v>
      </c>
      <c r="N126" s="18"/>
      <c r="P126" s="133" t="str">
        <f t="shared" si="15"/>
        <v/>
      </c>
      <c r="Q126" s="133" t="str">
        <f>IF(ISNA(VLOOKUP(AC126,#REF!,1)),"//","")</f>
        <v/>
      </c>
      <c r="S126" s="134">
        <f t="shared" si="26"/>
        <v>105</v>
      </c>
      <c r="T126" s="127" t="s">
        <v>2979</v>
      </c>
      <c r="U126" s="131" t="s">
        <v>2484</v>
      </c>
      <c r="V126" s="131" t="s">
        <v>2484</v>
      </c>
      <c r="W126" s="135" t="str">
        <f t="shared" si="27"/>
        <v>"R" STD_RIGHT_ARROW "D"</v>
      </c>
      <c r="X126" s="136" t="str">
        <f t="shared" si="28"/>
        <v>R&gt;D</v>
      </c>
      <c r="Y126" s="137">
        <f t="shared" si="29"/>
        <v>121</v>
      </c>
      <c r="Z126" s="133" t="str">
        <f t="shared" si="30"/>
        <v>ITM_RtoD</v>
      </c>
      <c r="AA126" s="172" t="str">
        <f>IF(ISNA(VLOOKUP(AC126,Sheet2!J:J,1,0)),"//","")</f>
        <v/>
      </c>
      <c r="AC126" s="111" t="str">
        <f t="shared" si="32"/>
        <v>R&gt;D</v>
      </c>
      <c r="AD126" t="b">
        <f t="shared" si="31"/>
        <v>1</v>
      </c>
    </row>
    <row r="127" spans="1:30" s="133" customFormat="1">
      <c r="A127" s="127">
        <f t="shared" si="24"/>
        <v>127</v>
      </c>
      <c r="B127" s="128">
        <f t="shared" si="25"/>
        <v>122</v>
      </c>
      <c r="C127" s="129" t="s">
        <v>4296</v>
      </c>
      <c r="D127" s="145" t="s">
        <v>7</v>
      </c>
      <c r="E127" s="139" t="s">
        <v>1426</v>
      </c>
      <c r="F127" s="139" t="s">
        <v>1426</v>
      </c>
      <c r="G127" s="204">
        <v>0</v>
      </c>
      <c r="H127" s="204">
        <v>0</v>
      </c>
      <c r="I127" s="189" t="s">
        <v>3</v>
      </c>
      <c r="J127" s="130" t="s">
        <v>1592</v>
      </c>
      <c r="K127" s="132" t="s">
        <v>4704</v>
      </c>
      <c r="M127" s="18" t="s">
        <v>2048</v>
      </c>
      <c r="N127" s="18"/>
      <c r="P127" s="133" t="str">
        <f t="shared" si="15"/>
        <v/>
      </c>
      <c r="Q127" s="133" t="str">
        <f>IF(ISNA(VLOOKUP(AC127,#REF!,1)),"//","")</f>
        <v/>
      </c>
      <c r="S127" s="134">
        <f t="shared" si="26"/>
        <v>106</v>
      </c>
      <c r="T127" s="127" t="s">
        <v>2980</v>
      </c>
      <c r="U127" s="131" t="s">
        <v>2484</v>
      </c>
      <c r="V127" s="131" t="s">
        <v>2484</v>
      </c>
      <c r="W127" s="135" t="str">
        <f t="shared" si="27"/>
        <v>"RMD"</v>
      </c>
      <c r="X127" s="136" t="str">
        <f t="shared" si="28"/>
        <v>RMD</v>
      </c>
      <c r="Y127" s="137">
        <f t="shared" si="29"/>
        <v>122</v>
      </c>
      <c r="Z127" s="133" t="str">
        <f t="shared" si="30"/>
        <v>ITM_RMD</v>
      </c>
      <c r="AA127" s="172" t="str">
        <f>IF(ISNA(VLOOKUP(AC127,Sheet2!J:J,1,0)),"//","")</f>
        <v>//</v>
      </c>
      <c r="AC127" s="111" t="str">
        <f t="shared" si="32"/>
        <v>RMD</v>
      </c>
      <c r="AD127" t="b">
        <f t="shared" si="31"/>
        <v>1</v>
      </c>
    </row>
    <row r="128" spans="1:30" s="133" customFormat="1">
      <c r="A128" s="127">
        <f t="shared" si="24"/>
        <v>128</v>
      </c>
      <c r="B128" s="128">
        <f t="shared" si="25"/>
        <v>123</v>
      </c>
      <c r="C128" s="129" t="s">
        <v>4208</v>
      </c>
      <c r="D128" s="129" t="s">
        <v>7</v>
      </c>
      <c r="E128" s="130" t="s">
        <v>1388</v>
      </c>
      <c r="F128" s="130" t="s">
        <v>1388</v>
      </c>
      <c r="G128" s="205">
        <v>0</v>
      </c>
      <c r="H128" s="205">
        <v>0</v>
      </c>
      <c r="I128" s="189" t="s">
        <v>3</v>
      </c>
      <c r="J128" s="130" t="s">
        <v>1592</v>
      </c>
      <c r="K128" s="132" t="s">
        <v>4704</v>
      </c>
      <c r="M128" s="18" t="s">
        <v>3763</v>
      </c>
      <c r="N128" s="18"/>
      <c r="P128" s="133" t="str">
        <f t="shared" si="15"/>
        <v/>
      </c>
      <c r="Q128" s="133" t="str">
        <f>IF(ISNA(VLOOKUP(AC128,#REF!,1)),"//","")</f>
        <v/>
      </c>
      <c r="S128" s="134">
        <f t="shared" si="26"/>
        <v>107</v>
      </c>
      <c r="T128" s="127" t="s">
        <v>2981</v>
      </c>
      <c r="U128" s="131" t="s">
        <v>2484</v>
      </c>
      <c r="V128" s="131" t="s">
        <v>2484</v>
      </c>
      <c r="W128" s="135" t="str">
        <f t="shared" si="27"/>
        <v>"NOT"</v>
      </c>
      <c r="X128" s="136" t="str">
        <f t="shared" si="28"/>
        <v>NOT</v>
      </c>
      <c r="Y128" s="137">
        <f t="shared" si="29"/>
        <v>123</v>
      </c>
      <c r="Z128" s="133" t="str">
        <f t="shared" si="30"/>
        <v>ITM_LOGICALNOT</v>
      </c>
      <c r="AA128" s="172" t="str">
        <f>IF(ISNA(VLOOKUP(AC128,Sheet2!J:J,1,0)),"//","")</f>
        <v>//</v>
      </c>
      <c r="AC128" s="111" t="str">
        <f t="shared" si="32"/>
        <v>NOT</v>
      </c>
      <c r="AD128" t="b">
        <f t="shared" si="31"/>
        <v>1</v>
      </c>
    </row>
    <row r="129" spans="1:30" s="133" customFormat="1">
      <c r="A129" s="127">
        <f t="shared" si="24"/>
        <v>129</v>
      </c>
      <c r="B129" s="128">
        <f t="shared" si="25"/>
        <v>124</v>
      </c>
      <c r="C129" s="129" t="s">
        <v>4209</v>
      </c>
      <c r="D129" s="129" t="s">
        <v>7</v>
      </c>
      <c r="E129" s="130" t="s">
        <v>1213</v>
      </c>
      <c r="F129" s="130" t="s">
        <v>1213</v>
      </c>
      <c r="G129" s="205">
        <v>0</v>
      </c>
      <c r="H129" s="205">
        <v>0</v>
      </c>
      <c r="I129" s="189" t="s">
        <v>3</v>
      </c>
      <c r="J129" s="130" t="s">
        <v>1592</v>
      </c>
      <c r="K129" s="132" t="s">
        <v>4704</v>
      </c>
      <c r="M129" s="18" t="s">
        <v>3764</v>
      </c>
      <c r="N129" s="18"/>
      <c r="P129" s="133" t="str">
        <f t="shared" si="15"/>
        <v/>
      </c>
      <c r="Q129" s="133" t="str">
        <f>IF(ISNA(VLOOKUP(AC129,#REF!,1)),"//","")</f>
        <v/>
      </c>
      <c r="S129" s="134">
        <f t="shared" si="26"/>
        <v>108</v>
      </c>
      <c r="T129" s="127" t="s">
        <v>2981</v>
      </c>
      <c r="U129" s="131" t="s">
        <v>2484</v>
      </c>
      <c r="V129" s="131" t="s">
        <v>2484</v>
      </c>
      <c r="W129" s="135" t="str">
        <f t="shared" si="27"/>
        <v>"AND"</v>
      </c>
      <c r="X129" s="136" t="str">
        <f t="shared" si="28"/>
        <v>AND</v>
      </c>
      <c r="Y129" s="137">
        <f t="shared" si="29"/>
        <v>124</v>
      </c>
      <c r="Z129" s="133" t="str">
        <f t="shared" si="30"/>
        <v>ITM_LOGICALAND</v>
      </c>
      <c r="AA129" s="172" t="str">
        <f>IF(ISNA(VLOOKUP(AC129,Sheet2!J:J,1,0)),"//","")</f>
        <v>//</v>
      </c>
      <c r="AC129" s="111" t="str">
        <f t="shared" si="32"/>
        <v>AND</v>
      </c>
      <c r="AD129" t="b">
        <f t="shared" si="31"/>
        <v>1</v>
      </c>
    </row>
    <row r="130" spans="1:30" s="133" customFormat="1">
      <c r="A130" s="127">
        <f t="shared" si="24"/>
        <v>130</v>
      </c>
      <c r="B130" s="128">
        <f t="shared" si="25"/>
        <v>125</v>
      </c>
      <c r="C130" s="129" t="s">
        <v>4210</v>
      </c>
      <c r="D130" s="129" t="s">
        <v>7</v>
      </c>
      <c r="E130" s="130" t="s">
        <v>249</v>
      </c>
      <c r="F130" s="130" t="s">
        <v>249</v>
      </c>
      <c r="G130" s="205">
        <v>0</v>
      </c>
      <c r="H130" s="205">
        <v>0</v>
      </c>
      <c r="I130" s="189" t="s">
        <v>3</v>
      </c>
      <c r="J130" s="130" t="s">
        <v>1592</v>
      </c>
      <c r="K130" s="132" t="s">
        <v>4704</v>
      </c>
      <c r="M130" s="18" t="s">
        <v>3765</v>
      </c>
      <c r="N130" s="18"/>
      <c r="P130" s="133" t="str">
        <f t="shared" si="15"/>
        <v/>
      </c>
      <c r="Q130" s="133" t="str">
        <f>IF(ISNA(VLOOKUP(AC130,#REF!,1)),"//","")</f>
        <v/>
      </c>
      <c r="S130" s="134">
        <f t="shared" si="26"/>
        <v>109</v>
      </c>
      <c r="T130" s="127" t="s">
        <v>2981</v>
      </c>
      <c r="U130" s="131" t="s">
        <v>2484</v>
      </c>
      <c r="V130" s="131" t="s">
        <v>2484</v>
      </c>
      <c r="W130" s="135" t="str">
        <f t="shared" si="27"/>
        <v>"OR"</v>
      </c>
      <c r="X130" s="136" t="str">
        <f t="shared" si="28"/>
        <v>OR</v>
      </c>
      <c r="Y130" s="137">
        <f t="shared" si="29"/>
        <v>125</v>
      </c>
      <c r="Z130" s="133" t="str">
        <f t="shared" si="30"/>
        <v>ITM_LOGICALOR</v>
      </c>
      <c r="AA130" s="172" t="str">
        <f>IF(ISNA(VLOOKUP(AC130,Sheet2!J:J,1,0)),"//","")</f>
        <v>//</v>
      </c>
      <c r="AC130" s="111" t="str">
        <f t="shared" si="32"/>
        <v>OR</v>
      </c>
      <c r="AD130" t="b">
        <f t="shared" si="31"/>
        <v>1</v>
      </c>
    </row>
    <row r="131" spans="1:30" s="133" customFormat="1">
      <c r="A131" s="127">
        <f t="shared" si="24"/>
        <v>131</v>
      </c>
      <c r="B131" s="128">
        <f t="shared" si="25"/>
        <v>126</v>
      </c>
      <c r="C131" s="129" t="s">
        <v>4211</v>
      </c>
      <c r="D131" s="129" t="s">
        <v>7</v>
      </c>
      <c r="E131" s="130" t="s">
        <v>1489</v>
      </c>
      <c r="F131" s="130" t="s">
        <v>1489</v>
      </c>
      <c r="G131" s="205">
        <v>0</v>
      </c>
      <c r="H131" s="205">
        <v>0</v>
      </c>
      <c r="I131" s="189" t="s">
        <v>3</v>
      </c>
      <c r="J131" s="130" t="s">
        <v>1592</v>
      </c>
      <c r="K131" s="132" t="s">
        <v>4704</v>
      </c>
      <c r="M131" s="18" t="s">
        <v>3766</v>
      </c>
      <c r="N131" s="18"/>
      <c r="P131" s="133" t="str">
        <f t="shared" si="15"/>
        <v/>
      </c>
      <c r="Q131" s="133" t="str">
        <f>IF(ISNA(VLOOKUP(AC131,#REF!,1)),"//","")</f>
        <v/>
      </c>
      <c r="S131" s="134">
        <f t="shared" si="26"/>
        <v>110</v>
      </c>
      <c r="T131" s="127" t="s">
        <v>2981</v>
      </c>
      <c r="U131" s="131" t="s">
        <v>2484</v>
      </c>
      <c r="V131" s="131" t="s">
        <v>2484</v>
      </c>
      <c r="W131" s="135" t="str">
        <f t="shared" si="27"/>
        <v>"XOR"</v>
      </c>
      <c r="X131" s="136" t="str">
        <f t="shared" si="28"/>
        <v>XOR</v>
      </c>
      <c r="Y131" s="137">
        <f t="shared" si="29"/>
        <v>126</v>
      </c>
      <c r="Z131" s="133" t="str">
        <f t="shared" si="30"/>
        <v>ITM_LOGICALXOR</v>
      </c>
      <c r="AA131" s="172" t="str">
        <f>IF(ISNA(VLOOKUP(AC131,Sheet2!J:J,1,0)),"//","")</f>
        <v>//</v>
      </c>
      <c r="AC131" s="111" t="str">
        <f t="shared" si="32"/>
        <v>XOR</v>
      </c>
      <c r="AD131" t="b">
        <f t="shared" si="31"/>
        <v>1</v>
      </c>
    </row>
    <row r="132" spans="1:30" s="133" customFormat="1">
      <c r="A132" s="127">
        <f t="shared" si="24"/>
        <v>132</v>
      </c>
      <c r="B132" s="128">
        <f t="shared" si="25"/>
        <v>127</v>
      </c>
      <c r="C132" s="138" t="s">
        <v>4336</v>
      </c>
      <c r="D132" s="129" t="s">
        <v>2526</v>
      </c>
      <c r="E132" s="130" t="s">
        <v>1493</v>
      </c>
      <c r="F132" s="130" t="s">
        <v>1493</v>
      </c>
      <c r="G132" s="204">
        <v>0</v>
      </c>
      <c r="H132" s="204">
        <v>99</v>
      </c>
      <c r="I132" s="189" t="s">
        <v>3</v>
      </c>
      <c r="J132" s="130" t="s">
        <v>1592</v>
      </c>
      <c r="K132" s="132" t="s">
        <v>4704</v>
      </c>
      <c r="M132" s="18" t="s">
        <v>2190</v>
      </c>
      <c r="N132" s="18"/>
      <c r="P132" s="133" t="str">
        <f t="shared" si="15"/>
        <v/>
      </c>
      <c r="Q132" s="133" t="str">
        <f>IF(ISNA(VLOOKUP(AC132,#REF!,1)),"//","")</f>
        <v/>
      </c>
      <c r="S132" s="134">
        <f t="shared" si="26"/>
        <v>111</v>
      </c>
      <c r="T132" s="127" t="s">
        <v>3004</v>
      </c>
      <c r="U132" s="131" t="s">
        <v>2484</v>
      </c>
      <c r="V132" s="131" t="s">
        <v>2484</v>
      </c>
      <c r="W132" s="135" t="str">
        <f t="shared" si="27"/>
        <v>"X" STD_LEFT_RIGHT_ARROWS</v>
      </c>
      <c r="X132" s="136" t="str">
        <f t="shared" si="28"/>
        <v>X&lt;&gt;</v>
      </c>
      <c r="Y132" s="137">
        <f t="shared" si="29"/>
        <v>127</v>
      </c>
      <c r="Z132" s="133" t="str">
        <f t="shared" si="30"/>
        <v>ITM_Xex</v>
      </c>
      <c r="AA132" s="172" t="str">
        <f>IF(ISNA(VLOOKUP(AC132,Sheet2!J:J,1,0)),"//","")</f>
        <v>//</v>
      </c>
      <c r="AC132" s="111" t="str">
        <f t="shared" si="32"/>
        <v>X&lt;&gt;</v>
      </c>
      <c r="AD132" t="b">
        <f t="shared" si="31"/>
        <v>1</v>
      </c>
    </row>
    <row r="133" spans="1:30" s="47" customFormat="1">
      <c r="A133" s="57" t="str">
        <f t="shared" si="24"/>
        <v/>
      </c>
      <c r="B133" s="56">
        <f t="shared" si="25"/>
        <v>127.01</v>
      </c>
      <c r="C133" s="59" t="s">
        <v>2484</v>
      </c>
      <c r="D133" s="60"/>
      <c r="E133" s="64"/>
      <c r="F133" s="64"/>
      <c r="G133" s="92"/>
      <c r="H133" s="92"/>
      <c r="I133" s="66"/>
      <c r="J133" s="66"/>
      <c r="K133" s="67"/>
      <c r="L133" s="59"/>
      <c r="M133" s="64" t="s">
        <v>2484</v>
      </c>
      <c r="N133" s="48"/>
      <c r="O133" s="49"/>
      <c r="P133" s="49"/>
      <c r="Q133" s="49" t="str">
        <f>IF(ISNA(VLOOKUP(AC133,#REF!,1)),"//","")</f>
        <v/>
      </c>
      <c r="R133" s="49"/>
      <c r="S133" s="43">
        <f t="shared" si="26"/>
        <v>111</v>
      </c>
      <c r="T133" s="93" t="s">
        <v>2484</v>
      </c>
      <c r="U133" s="91" t="s">
        <v>2484</v>
      </c>
      <c r="V133" s="91" t="s">
        <v>2484</v>
      </c>
      <c r="W133" s="44" t="str">
        <f t="shared" si="27"/>
        <v/>
      </c>
      <c r="X133" s="25" t="str">
        <f t="shared" si="28"/>
        <v/>
      </c>
      <c r="Y133" s="1">
        <f t="shared" si="29"/>
        <v>127.01</v>
      </c>
      <c r="Z133" t="str">
        <f t="shared" si="30"/>
        <v/>
      </c>
      <c r="AA133" s="172" t="str">
        <f>IF(ISNA(VLOOKUP(AC133,Sheet2!J:J,1,0)),"//","")</f>
        <v/>
      </c>
      <c r="AC133" s="111" t="str">
        <f t="shared" si="32"/>
        <v/>
      </c>
      <c r="AD133" t="b">
        <f t="shared" si="31"/>
        <v>1</v>
      </c>
    </row>
    <row r="134" spans="1:30" s="47" customFormat="1">
      <c r="A134" s="57" t="str">
        <f t="shared" si="24"/>
        <v/>
      </c>
      <c r="B134" s="56">
        <f t="shared" si="25"/>
        <v>127.02000000000001</v>
      </c>
      <c r="C134" s="59" t="s">
        <v>2484</v>
      </c>
      <c r="D134" s="60"/>
      <c r="E134" s="64"/>
      <c r="F134" s="64"/>
      <c r="G134" s="92"/>
      <c r="H134" s="92"/>
      <c r="I134" s="66"/>
      <c r="J134" s="66"/>
      <c r="K134" s="67"/>
      <c r="L134" s="59"/>
      <c r="M134" s="64" t="s">
        <v>2484</v>
      </c>
      <c r="N134" s="48"/>
      <c r="O134" s="49"/>
      <c r="P134" s="49"/>
      <c r="Q134" s="49" t="str">
        <f>IF(ISNA(VLOOKUP(AC134,#REF!,1)),"//","")</f>
        <v/>
      </c>
      <c r="R134" s="49"/>
      <c r="S134" s="43">
        <f t="shared" si="26"/>
        <v>111</v>
      </c>
      <c r="T134" s="93" t="s">
        <v>2484</v>
      </c>
      <c r="U134" s="91" t="s">
        <v>2484</v>
      </c>
      <c r="V134" s="91" t="s">
        <v>2484</v>
      </c>
      <c r="W134" s="44" t="str">
        <f t="shared" si="27"/>
        <v/>
      </c>
      <c r="X134" s="25" t="str">
        <f t="shared" si="28"/>
        <v/>
      </c>
      <c r="Y134" s="1">
        <f t="shared" si="29"/>
        <v>127.02000000000001</v>
      </c>
      <c r="Z134" t="str">
        <f t="shared" si="30"/>
        <v/>
      </c>
      <c r="AA134" s="172" t="str">
        <f>IF(ISNA(VLOOKUP(AC134,Sheet2!J:J,1,0)),"//","")</f>
        <v/>
      </c>
      <c r="AC134" s="111" t="str">
        <f t="shared" si="32"/>
        <v/>
      </c>
      <c r="AD134" t="b">
        <f t="shared" si="31"/>
        <v>1</v>
      </c>
    </row>
    <row r="135" spans="1:30" s="47" customFormat="1">
      <c r="A135" s="57" t="str">
        <f t="shared" ref="A135:A198" si="33">IF(B135=INT(B135),ROW(),"")</f>
        <v/>
      </c>
      <c r="B135" s="56">
        <f t="shared" ref="B135:B198" si="34">IF(AND(MID(C135,2,1)&lt;&gt;"/",MID(C135,1,1)="/"),INT(B134)+1,B134+0.01)</f>
        <v>127.03000000000002</v>
      </c>
      <c r="C135" s="59" t="s">
        <v>3023</v>
      </c>
      <c r="D135" s="60"/>
      <c r="E135" s="64"/>
      <c r="F135" s="64"/>
      <c r="G135" s="92"/>
      <c r="H135" s="92"/>
      <c r="I135" s="66"/>
      <c r="J135" s="66"/>
      <c r="K135" s="67"/>
      <c r="L135" s="59"/>
      <c r="M135" s="64" t="str">
        <f>C135</f>
        <v>// Items from 128 to ... are 2 byte OP codes</v>
      </c>
      <c r="N135" s="48"/>
      <c r="O135" s="49"/>
      <c r="P135" s="49"/>
      <c r="Q135" s="49" t="str">
        <f>IF(ISNA(VLOOKUP(AC135,#REF!,1)),"//","")</f>
        <v/>
      </c>
      <c r="R135" s="49"/>
      <c r="S135" s="43">
        <f t="shared" ref="S135:S198" si="35">IF(X135&lt;&gt;"",S134+1,S134)</f>
        <v>111</v>
      </c>
      <c r="T135" s="93" t="s">
        <v>2484</v>
      </c>
      <c r="U135" s="91" t="s">
        <v>2484</v>
      </c>
      <c r="V135" s="91" t="s">
        <v>2484</v>
      </c>
      <c r="W135" s="44" t="str">
        <f t="shared" ref="W135:W198" si="36">IF( OR(U135="CNST", I135="CAT_REGS"),(E135),
IF(U135="YES",UPPER(E135),
IF(   AND(U135&lt;&gt;"NO",I135="CAT_FNCT",D135&lt;&gt;"multiply", D135&lt;&gt;"divide"),IF(J135="SLS_ENABLED",   UPPER(E135),""),"")))</f>
        <v/>
      </c>
      <c r="X135" s="25" t="str">
        <f t="shared" ref="X135:X198" si="37">IF(LEN(V135)&gt;0,V135,SUBSTITUTE(SUBSTITUTE(SUBSTITUTE(SUBSTITUTE(SUBSTITUTE(SUBSTITUTE(SUBSTITUTE(SUBSTITUTE(SUBSTITUTE(SUBSTITUTE(SUBSTITUTE( (SUBSTITUTE( SUBSTITUTE( SUBSTITUTE( SUBSTITUTE(W135,"STD_SIGMA","SUM"),"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5" s="1">
        <f t="shared" ref="Y135:Y198" si="38">B135</f>
        <v>127.03000000000002</v>
      </c>
      <c r="Z135" t="str">
        <f t="shared" ref="Z135:Z198" si="39">M135</f>
        <v>// Items from 128 to ... are 2 byte OP codes</v>
      </c>
      <c r="AA135" s="172" t="str">
        <f>IF(ISNA(VLOOKUP(AC135,Sheet2!J:J,1,0)),"//","")</f>
        <v/>
      </c>
      <c r="AC135" s="111" t="str">
        <f t="shared" si="32"/>
        <v/>
      </c>
      <c r="AD135" t="b">
        <f t="shared" si="31"/>
        <v>1</v>
      </c>
    </row>
    <row r="136" spans="1:30" s="47" customFormat="1">
      <c r="A136" s="57" t="str">
        <f t="shared" si="33"/>
        <v/>
      </c>
      <c r="B136" s="56">
        <f t="shared" si="34"/>
        <v>127.04000000000002</v>
      </c>
      <c r="C136" s="59" t="s">
        <v>3024</v>
      </c>
      <c r="D136" s="60"/>
      <c r="E136" s="64"/>
      <c r="F136" s="64"/>
      <c r="G136" s="92"/>
      <c r="H136" s="92"/>
      <c r="I136" s="66"/>
      <c r="J136" s="66"/>
      <c r="K136" s="67"/>
      <c r="L136" s="59"/>
      <c r="M136" s="64" t="str">
        <f>C136</f>
        <v>// Constants</v>
      </c>
      <c r="N136" s="48"/>
      <c r="O136" s="49"/>
      <c r="P136" s="49"/>
      <c r="Q136" s="49" t="str">
        <f>IF(ISNA(VLOOKUP(AC136,#REF!,1)),"//","")</f>
        <v/>
      </c>
      <c r="R136" s="49"/>
      <c r="S136" s="43">
        <f t="shared" si="35"/>
        <v>111</v>
      </c>
      <c r="T136" s="93" t="s">
        <v>2484</v>
      </c>
      <c r="U136" s="91" t="s">
        <v>2484</v>
      </c>
      <c r="V136" s="91" t="s">
        <v>2484</v>
      </c>
      <c r="W136" s="44" t="str">
        <f t="shared" si="36"/>
        <v/>
      </c>
      <c r="X136" s="25" t="str">
        <f t="shared" si="37"/>
        <v/>
      </c>
      <c r="Y136" s="1">
        <f t="shared" si="38"/>
        <v>127.04000000000002</v>
      </c>
      <c r="Z136" t="str">
        <f t="shared" si="39"/>
        <v>// Constants</v>
      </c>
      <c r="AA136" s="172" t="str">
        <f>IF(ISNA(VLOOKUP(AC136,Sheet2!J:J,1,0)),"//","")</f>
        <v/>
      </c>
      <c r="AC136" s="111" t="str">
        <f t="shared" si="32"/>
        <v/>
      </c>
      <c r="AD136" t="b">
        <f t="shared" si="31"/>
        <v>1</v>
      </c>
    </row>
    <row r="137" spans="1:30">
      <c r="A137" s="57">
        <f t="shared" si="33"/>
        <v>137</v>
      </c>
      <c r="B137" s="56">
        <f t="shared" si="34"/>
        <v>128</v>
      </c>
      <c r="C137" s="60" t="s">
        <v>4167</v>
      </c>
      <c r="D137" s="60">
        <v>0</v>
      </c>
      <c r="E137" s="66" t="s">
        <v>514</v>
      </c>
      <c r="F137" s="66" t="s">
        <v>514</v>
      </c>
      <c r="G137" s="92">
        <v>0</v>
      </c>
      <c r="H137" s="92">
        <v>0</v>
      </c>
      <c r="I137" s="187" t="s">
        <v>6</v>
      </c>
      <c r="J137" s="66" t="s">
        <v>1592</v>
      </c>
      <c r="K137" s="67" t="s">
        <v>4704</v>
      </c>
      <c r="L137" s="68"/>
      <c r="M137" s="64" t="s">
        <v>1622</v>
      </c>
      <c r="N137" s="13"/>
      <c r="O137"/>
      <c r="P137" t="str">
        <f t="shared" si="15"/>
        <v/>
      </c>
      <c r="Q137" t="str">
        <f>IF(ISNA(VLOOKUP(AC137,#REF!,1)),"//","")</f>
        <v/>
      </c>
      <c r="R137"/>
      <c r="S137" s="43">
        <f t="shared" si="35"/>
        <v>111</v>
      </c>
      <c r="T137" s="93" t="s">
        <v>2484</v>
      </c>
      <c r="U137" s="71" t="s">
        <v>2484</v>
      </c>
      <c r="V137" s="71" t="s">
        <v>2484</v>
      </c>
      <c r="W137" s="44" t="str">
        <f t="shared" si="36"/>
        <v/>
      </c>
      <c r="X137" s="25" t="str">
        <f t="shared" si="37"/>
        <v/>
      </c>
      <c r="Y137" s="1">
        <f t="shared" si="38"/>
        <v>128</v>
      </c>
      <c r="Z137" t="str">
        <f t="shared" si="39"/>
        <v>CST_01</v>
      </c>
      <c r="AA137" s="172" t="str">
        <f>IF(ISNA(VLOOKUP(AC137,Sheet2!J:J,1,0)),"//","")</f>
        <v/>
      </c>
      <c r="AC137" s="111" t="str">
        <f t="shared" si="32"/>
        <v/>
      </c>
      <c r="AD137" t="b">
        <f t="shared" si="31"/>
        <v>1</v>
      </c>
    </row>
    <row r="138" spans="1:30">
      <c r="A138" s="57">
        <f t="shared" si="33"/>
        <v>138</v>
      </c>
      <c r="B138" s="56">
        <f t="shared" si="34"/>
        <v>129</v>
      </c>
      <c r="C138" s="60" t="s">
        <v>4167</v>
      </c>
      <c r="D138" s="60">
        <v>1</v>
      </c>
      <c r="E138" s="66" t="s">
        <v>1206</v>
      </c>
      <c r="F138" s="66" t="s">
        <v>1206</v>
      </c>
      <c r="G138" s="92">
        <v>0</v>
      </c>
      <c r="H138" s="92">
        <v>0</v>
      </c>
      <c r="I138" s="187" t="s">
        <v>6</v>
      </c>
      <c r="J138" s="66" t="s">
        <v>1592</v>
      </c>
      <c r="K138" s="67" t="s">
        <v>4704</v>
      </c>
      <c r="L138" s="68"/>
      <c r="M138" s="64" t="s">
        <v>1623</v>
      </c>
      <c r="N138" s="13"/>
      <c r="O138"/>
      <c r="P138" t="str">
        <f t="shared" ref="P138:P201" si="40">IF(E138=F138,"","NOT EQUAL")</f>
        <v/>
      </c>
      <c r="Q138" t="str">
        <f>IF(ISNA(VLOOKUP(AC138,#REF!,1)),"//","")</f>
        <v/>
      </c>
      <c r="R138"/>
      <c r="S138" s="43">
        <f t="shared" si="35"/>
        <v>111</v>
      </c>
      <c r="T138" s="93" t="s">
        <v>2484</v>
      </c>
      <c r="U138" s="71" t="s">
        <v>2484</v>
      </c>
      <c r="V138" s="71" t="s">
        <v>2484</v>
      </c>
      <c r="W138" s="44" t="str">
        <f t="shared" si="36"/>
        <v/>
      </c>
      <c r="X138" s="25" t="str">
        <f t="shared" si="37"/>
        <v/>
      </c>
      <c r="Y138" s="1">
        <f t="shared" si="38"/>
        <v>129</v>
      </c>
      <c r="Z138" t="str">
        <f t="shared" si="39"/>
        <v>CST_02</v>
      </c>
      <c r="AA138" s="172" t="str">
        <f>IF(ISNA(VLOOKUP(AC138,Sheet2!J:J,1,0)),"//","")</f>
        <v/>
      </c>
      <c r="AC138" s="111" t="str">
        <f t="shared" si="32"/>
        <v/>
      </c>
      <c r="AD138" t="b">
        <f t="shared" si="31"/>
        <v>1</v>
      </c>
    </row>
    <row r="139" spans="1:30">
      <c r="A139" s="57">
        <f t="shared" si="33"/>
        <v>139</v>
      </c>
      <c r="B139" s="56">
        <f t="shared" si="34"/>
        <v>130</v>
      </c>
      <c r="C139" s="60" t="s">
        <v>4167</v>
      </c>
      <c r="D139" s="60">
        <v>2</v>
      </c>
      <c r="E139" s="66" t="s">
        <v>1212</v>
      </c>
      <c r="F139" s="66" t="s">
        <v>1212</v>
      </c>
      <c r="G139" s="92">
        <v>0</v>
      </c>
      <c r="H139" s="92">
        <v>0</v>
      </c>
      <c r="I139" s="187" t="s">
        <v>6</v>
      </c>
      <c r="J139" s="66" t="s">
        <v>1592</v>
      </c>
      <c r="K139" s="67" t="s">
        <v>4704</v>
      </c>
      <c r="L139" s="68"/>
      <c r="M139" s="64" t="s">
        <v>1629</v>
      </c>
      <c r="N139" s="13"/>
      <c r="O139"/>
      <c r="P139" t="str">
        <f t="shared" si="40"/>
        <v/>
      </c>
      <c r="Q139" t="str">
        <f>IF(ISNA(VLOOKUP(AC139,#REF!,1)),"//","")</f>
        <v/>
      </c>
      <c r="R139"/>
      <c r="S139" s="43">
        <f t="shared" si="35"/>
        <v>111</v>
      </c>
      <c r="T139" s="93" t="s">
        <v>2484</v>
      </c>
      <c r="U139" s="71" t="s">
        <v>2484</v>
      </c>
      <c r="V139" s="71" t="s">
        <v>2484</v>
      </c>
      <c r="W139" s="44" t="str">
        <f t="shared" si="36"/>
        <v/>
      </c>
      <c r="X139" s="25" t="str">
        <f t="shared" si="37"/>
        <v/>
      </c>
      <c r="Y139" s="1">
        <f t="shared" si="38"/>
        <v>130</v>
      </c>
      <c r="Z139" t="str">
        <f t="shared" si="39"/>
        <v>CST_03</v>
      </c>
      <c r="AA139" s="172" t="str">
        <f>IF(ISNA(VLOOKUP(AC139,Sheet2!J:J,1,0)),"//","")</f>
        <v/>
      </c>
      <c r="AC139" s="111" t="str">
        <f t="shared" si="32"/>
        <v/>
      </c>
      <c r="AD139" t="b">
        <f t="shared" si="31"/>
        <v>1</v>
      </c>
    </row>
    <row r="140" spans="1:30">
      <c r="A140" s="57">
        <f t="shared" si="33"/>
        <v>140</v>
      </c>
      <c r="B140" s="56">
        <f t="shared" si="34"/>
        <v>131</v>
      </c>
      <c r="C140" s="60" t="s">
        <v>4167</v>
      </c>
      <c r="D140" s="60">
        <v>3</v>
      </c>
      <c r="E140" s="66" t="s">
        <v>1218</v>
      </c>
      <c r="F140" s="66" t="s">
        <v>1218</v>
      </c>
      <c r="G140" s="92">
        <v>0</v>
      </c>
      <c r="H140" s="92">
        <v>0</v>
      </c>
      <c r="I140" s="187" t="s">
        <v>6</v>
      </c>
      <c r="J140" s="66" t="s">
        <v>1592</v>
      </c>
      <c r="K140" s="67" t="s">
        <v>4704</v>
      </c>
      <c r="L140" s="68"/>
      <c r="M140" s="64" t="s">
        <v>1643</v>
      </c>
      <c r="N140" s="13"/>
      <c r="O140"/>
      <c r="P140" t="str">
        <f t="shared" si="40"/>
        <v/>
      </c>
      <c r="Q140" t="str">
        <f>IF(ISNA(VLOOKUP(AC140,#REF!,1)),"//","")</f>
        <v/>
      </c>
      <c r="R140"/>
      <c r="S140" s="43">
        <f t="shared" si="35"/>
        <v>111</v>
      </c>
      <c r="T140" s="93" t="s">
        <v>2484</v>
      </c>
      <c r="U140" s="71" t="s">
        <v>2484</v>
      </c>
      <c r="V140" s="71" t="s">
        <v>2484</v>
      </c>
      <c r="W140" s="44" t="str">
        <f t="shared" si="36"/>
        <v/>
      </c>
      <c r="X140" s="25" t="str">
        <f t="shared" si="37"/>
        <v/>
      </c>
      <c r="Y140" s="1">
        <f t="shared" si="38"/>
        <v>131</v>
      </c>
      <c r="Z140" t="str">
        <f t="shared" si="39"/>
        <v>CST_04</v>
      </c>
      <c r="AA140" s="172" t="str">
        <f>IF(ISNA(VLOOKUP(AC140,Sheet2!J:J,1,0)),"//","")</f>
        <v/>
      </c>
      <c r="AC140" s="111" t="str">
        <f t="shared" si="32"/>
        <v/>
      </c>
      <c r="AD140" t="b">
        <f t="shared" si="31"/>
        <v>1</v>
      </c>
    </row>
    <row r="141" spans="1:30">
      <c r="A141" s="57">
        <f t="shared" si="33"/>
        <v>141</v>
      </c>
      <c r="B141" s="56">
        <f t="shared" si="34"/>
        <v>132</v>
      </c>
      <c r="C141" s="60" t="s">
        <v>4167</v>
      </c>
      <c r="D141" s="60">
        <v>4</v>
      </c>
      <c r="E141" s="66" t="s">
        <v>516</v>
      </c>
      <c r="F141" s="66" t="s">
        <v>516</v>
      </c>
      <c r="G141" s="92">
        <v>0</v>
      </c>
      <c r="H141" s="92">
        <v>0</v>
      </c>
      <c r="I141" s="187" t="s">
        <v>6</v>
      </c>
      <c r="J141" s="66" t="s">
        <v>1592</v>
      </c>
      <c r="K141" s="67" t="s">
        <v>4704</v>
      </c>
      <c r="L141" s="68"/>
      <c r="M141" s="64" t="s">
        <v>1661</v>
      </c>
      <c r="N141" s="13"/>
      <c r="O141"/>
      <c r="P141" t="str">
        <f t="shared" si="40"/>
        <v/>
      </c>
      <c r="Q141" t="str">
        <f>IF(ISNA(VLOOKUP(AC141,#REF!,1)),"//","")</f>
        <v/>
      </c>
      <c r="R141"/>
      <c r="S141" s="43">
        <f t="shared" si="35"/>
        <v>112</v>
      </c>
      <c r="T141" s="93" t="s">
        <v>2982</v>
      </c>
      <c r="U141" s="71" t="s">
        <v>2920</v>
      </c>
      <c r="V141" s="95" t="s">
        <v>2484</v>
      </c>
      <c r="W141" s="44" t="str">
        <f t="shared" si="36"/>
        <v>"c"</v>
      </c>
      <c r="X141" s="25" t="str">
        <f t="shared" si="37"/>
        <v>c</v>
      </c>
      <c r="Y141" s="1">
        <f t="shared" si="38"/>
        <v>132</v>
      </c>
      <c r="Z141" t="str">
        <f t="shared" si="39"/>
        <v>CST_05</v>
      </c>
      <c r="AA141" s="172" t="str">
        <f>IF(ISNA(VLOOKUP(AC141,Sheet2!J:J,1,0)),"//","")</f>
        <v/>
      </c>
      <c r="AC141" s="111" t="str">
        <f t="shared" si="32"/>
        <v>c</v>
      </c>
      <c r="AD141" t="b">
        <f t="shared" si="31"/>
        <v>1</v>
      </c>
    </row>
    <row r="142" spans="1:30">
      <c r="A142" s="57">
        <f t="shared" si="33"/>
        <v>142</v>
      </c>
      <c r="B142" s="56">
        <f t="shared" si="34"/>
        <v>133</v>
      </c>
      <c r="C142" s="60" t="s">
        <v>4167</v>
      </c>
      <c r="D142" s="60">
        <v>5</v>
      </c>
      <c r="E142" s="66" t="s">
        <v>1227</v>
      </c>
      <c r="F142" s="66" t="s">
        <v>1227</v>
      </c>
      <c r="G142" s="92">
        <v>0</v>
      </c>
      <c r="H142" s="92">
        <v>0</v>
      </c>
      <c r="I142" s="187" t="s">
        <v>6</v>
      </c>
      <c r="J142" s="66" t="s">
        <v>1592</v>
      </c>
      <c r="K142" s="67" t="s">
        <v>4704</v>
      </c>
      <c r="L142" s="68"/>
      <c r="M142" s="64" t="s">
        <v>1662</v>
      </c>
      <c r="N142" s="13"/>
      <c r="O142"/>
      <c r="P142" t="str">
        <f t="shared" si="40"/>
        <v/>
      </c>
      <c r="Q142" t="str">
        <f>IF(ISNA(VLOOKUP(AC142,#REF!,1)),"//","")</f>
        <v/>
      </c>
      <c r="R142"/>
      <c r="S142" s="43">
        <f t="shared" si="35"/>
        <v>112</v>
      </c>
      <c r="T142" s="93" t="s">
        <v>2484</v>
      </c>
      <c r="U142" s="71" t="s">
        <v>2484</v>
      </c>
      <c r="V142" s="71" t="s">
        <v>2484</v>
      </c>
      <c r="W142" s="44" t="str">
        <f t="shared" si="36"/>
        <v/>
      </c>
      <c r="X142" s="25" t="str">
        <f t="shared" si="37"/>
        <v/>
      </c>
      <c r="Y142" s="1">
        <f t="shared" si="38"/>
        <v>133</v>
      </c>
      <c r="Z142" t="str">
        <f t="shared" si="39"/>
        <v>CST_06</v>
      </c>
      <c r="AA142" s="172" t="str">
        <f>IF(ISNA(VLOOKUP(AC142,Sheet2!J:J,1,0)),"//","")</f>
        <v/>
      </c>
      <c r="AC142" s="111" t="str">
        <f t="shared" si="32"/>
        <v/>
      </c>
      <c r="AD142" t="b">
        <f t="shared" si="31"/>
        <v>1</v>
      </c>
    </row>
    <row r="143" spans="1:30">
      <c r="A143" s="57">
        <f t="shared" si="33"/>
        <v>143</v>
      </c>
      <c r="B143" s="56">
        <f t="shared" si="34"/>
        <v>134</v>
      </c>
      <c r="C143" s="60" t="s">
        <v>4167</v>
      </c>
      <c r="D143" s="60">
        <v>6</v>
      </c>
      <c r="E143" s="66" t="s">
        <v>1228</v>
      </c>
      <c r="F143" s="66" t="s">
        <v>1228</v>
      </c>
      <c r="G143" s="92">
        <v>0</v>
      </c>
      <c r="H143" s="92">
        <v>0</v>
      </c>
      <c r="I143" s="187" t="s">
        <v>6</v>
      </c>
      <c r="J143" s="66" t="s">
        <v>1592</v>
      </c>
      <c r="K143" s="67" t="s">
        <v>4704</v>
      </c>
      <c r="L143" s="68"/>
      <c r="M143" s="64" t="s">
        <v>1663</v>
      </c>
      <c r="N143" s="13"/>
      <c r="O143"/>
      <c r="P143" t="str">
        <f t="shared" si="40"/>
        <v/>
      </c>
      <c r="Q143" t="str">
        <f>IF(ISNA(VLOOKUP(AC143,#REF!,1)),"//","")</f>
        <v/>
      </c>
      <c r="R143"/>
      <c r="S143" s="43">
        <f t="shared" si="35"/>
        <v>112</v>
      </c>
      <c r="T143" s="93" t="s">
        <v>2484</v>
      </c>
      <c r="U143" s="71" t="s">
        <v>2484</v>
      </c>
      <c r="V143" s="71" t="s">
        <v>2484</v>
      </c>
      <c r="W143" s="44" t="str">
        <f t="shared" si="36"/>
        <v/>
      </c>
      <c r="X143" s="25" t="str">
        <f t="shared" si="37"/>
        <v/>
      </c>
      <c r="Y143" s="1">
        <f t="shared" si="38"/>
        <v>134</v>
      </c>
      <c r="Z143" t="str">
        <f t="shared" si="39"/>
        <v>CST_07</v>
      </c>
      <c r="AA143" s="172" t="str">
        <f>IF(ISNA(VLOOKUP(AC143,Sheet2!J:J,1,0)),"//","")</f>
        <v/>
      </c>
      <c r="AC143" s="111" t="str">
        <f t="shared" si="32"/>
        <v/>
      </c>
      <c r="AD143" t="b">
        <f t="shared" si="31"/>
        <v>1</v>
      </c>
    </row>
    <row r="144" spans="1:30">
      <c r="A144" s="57">
        <f t="shared" si="33"/>
        <v>144</v>
      </c>
      <c r="B144" s="56">
        <f t="shared" si="34"/>
        <v>135</v>
      </c>
      <c r="C144" s="60" t="s">
        <v>4167</v>
      </c>
      <c r="D144" s="60">
        <v>7</v>
      </c>
      <c r="E144" s="66" t="s">
        <v>518</v>
      </c>
      <c r="F144" s="66" t="s">
        <v>518</v>
      </c>
      <c r="G144" s="92">
        <v>0</v>
      </c>
      <c r="H144" s="92">
        <v>0</v>
      </c>
      <c r="I144" s="187" t="s">
        <v>6</v>
      </c>
      <c r="J144" s="66" t="s">
        <v>1592</v>
      </c>
      <c r="K144" s="67" t="s">
        <v>4704</v>
      </c>
      <c r="L144" s="68"/>
      <c r="M144" s="64" t="s">
        <v>1729</v>
      </c>
      <c r="N144" s="13"/>
      <c r="O144"/>
      <c r="P144" t="str">
        <f t="shared" si="40"/>
        <v/>
      </c>
      <c r="Q144" t="str">
        <f>IF(ISNA(VLOOKUP(AC144,#REF!,1)),"//","")</f>
        <v/>
      </c>
      <c r="R144"/>
      <c r="S144" s="43">
        <f t="shared" si="35"/>
        <v>113</v>
      </c>
      <c r="T144" s="93" t="s">
        <v>2982</v>
      </c>
      <c r="U144" s="71" t="s">
        <v>2920</v>
      </c>
      <c r="V144" s="95" t="s">
        <v>2484</v>
      </c>
      <c r="W144" s="44" t="str">
        <f t="shared" si="36"/>
        <v>"e"</v>
      </c>
      <c r="X144" s="25" t="str">
        <f t="shared" si="37"/>
        <v>e</v>
      </c>
      <c r="Y144" s="1">
        <f t="shared" si="38"/>
        <v>135</v>
      </c>
      <c r="Z144" t="str">
        <f t="shared" si="39"/>
        <v>CST_08</v>
      </c>
      <c r="AA144" s="172" t="str">
        <f>IF(ISNA(VLOOKUP(AC144,Sheet2!J:J,1,0)),"//","")</f>
        <v>//</v>
      </c>
      <c r="AC144" s="111" t="str">
        <f t="shared" si="32"/>
        <v>e</v>
      </c>
      <c r="AD144" t="b">
        <f t="shared" si="31"/>
        <v>1</v>
      </c>
    </row>
    <row r="145" spans="1:30">
      <c r="A145" s="57">
        <f t="shared" si="33"/>
        <v>145</v>
      </c>
      <c r="B145" s="56">
        <f t="shared" si="34"/>
        <v>136</v>
      </c>
      <c r="C145" s="60" t="s">
        <v>4167</v>
      </c>
      <c r="D145" s="60">
        <v>8</v>
      </c>
      <c r="E145" s="66" t="s">
        <v>1270</v>
      </c>
      <c r="F145" s="66" t="s">
        <v>1270</v>
      </c>
      <c r="G145" s="92">
        <v>0</v>
      </c>
      <c r="H145" s="92">
        <v>0</v>
      </c>
      <c r="I145" s="187" t="s">
        <v>6</v>
      </c>
      <c r="J145" s="66" t="s">
        <v>1592</v>
      </c>
      <c r="K145" s="67" t="s">
        <v>4704</v>
      </c>
      <c r="L145" s="68"/>
      <c r="M145" s="64" t="s">
        <v>1730</v>
      </c>
      <c r="N145" s="13"/>
      <c r="O145"/>
      <c r="P145" t="str">
        <f t="shared" si="40"/>
        <v/>
      </c>
      <c r="Q145" t="str">
        <f>IF(ISNA(VLOOKUP(AC145,#REF!,1)),"//","")</f>
        <v/>
      </c>
      <c r="R145"/>
      <c r="S145" s="43">
        <f t="shared" si="35"/>
        <v>113</v>
      </c>
      <c r="T145" s="93" t="s">
        <v>2484</v>
      </c>
      <c r="U145" s="71" t="s">
        <v>2484</v>
      </c>
      <c r="V145" s="71" t="s">
        <v>2484</v>
      </c>
      <c r="W145" s="44" t="str">
        <f t="shared" si="36"/>
        <v/>
      </c>
      <c r="X145" s="25" t="str">
        <f t="shared" si="37"/>
        <v/>
      </c>
      <c r="Y145" s="1">
        <f t="shared" si="38"/>
        <v>136</v>
      </c>
      <c r="Z145" t="str">
        <f t="shared" si="39"/>
        <v>CST_09</v>
      </c>
      <c r="AA145" s="172" t="str">
        <f>IF(ISNA(VLOOKUP(AC145,Sheet2!J:J,1,0)),"//","")</f>
        <v/>
      </c>
      <c r="AC145" s="111" t="str">
        <f t="shared" si="32"/>
        <v/>
      </c>
      <c r="AD145" t="b">
        <f t="shared" si="31"/>
        <v>1</v>
      </c>
    </row>
    <row r="146" spans="1:30">
      <c r="A146" s="57">
        <f t="shared" si="33"/>
        <v>146</v>
      </c>
      <c r="B146" s="56">
        <f t="shared" si="34"/>
        <v>137</v>
      </c>
      <c r="C146" s="60" t="s">
        <v>4167</v>
      </c>
      <c r="D146" s="60">
        <v>9</v>
      </c>
      <c r="E146" s="66" t="s">
        <v>100</v>
      </c>
      <c r="F146" s="66" t="s">
        <v>100</v>
      </c>
      <c r="G146" s="92">
        <v>0</v>
      </c>
      <c r="H146" s="92">
        <v>0</v>
      </c>
      <c r="I146" s="187" t="s">
        <v>6</v>
      </c>
      <c r="J146" s="66" t="s">
        <v>1592</v>
      </c>
      <c r="K146" s="67" t="s">
        <v>4704</v>
      </c>
      <c r="L146" s="68"/>
      <c r="M146" s="64" t="s">
        <v>1757</v>
      </c>
      <c r="N146" s="13"/>
      <c r="O146"/>
      <c r="P146" t="str">
        <f t="shared" si="40"/>
        <v/>
      </c>
      <c r="Q146" t="str">
        <f>IF(ISNA(VLOOKUP(AC146,#REF!,1)),"//","")</f>
        <v/>
      </c>
      <c r="R146"/>
      <c r="S146" s="43">
        <f t="shared" si="35"/>
        <v>113</v>
      </c>
      <c r="T146" s="93" t="s">
        <v>2484</v>
      </c>
      <c r="U146" s="71" t="s">
        <v>2484</v>
      </c>
      <c r="V146" s="71" t="s">
        <v>2484</v>
      </c>
      <c r="W146" s="44" t="str">
        <f t="shared" si="36"/>
        <v/>
      </c>
      <c r="X146" s="25" t="str">
        <f t="shared" si="37"/>
        <v/>
      </c>
      <c r="Y146" s="1">
        <f t="shared" si="38"/>
        <v>137</v>
      </c>
      <c r="Z146" t="str">
        <f t="shared" si="39"/>
        <v>CST_10</v>
      </c>
      <c r="AA146" s="172" t="str">
        <f>IF(ISNA(VLOOKUP(AC146,Sheet2!J:J,1,0)),"//","")</f>
        <v/>
      </c>
      <c r="AC146" s="111" t="str">
        <f t="shared" si="32"/>
        <v/>
      </c>
      <c r="AD146" t="b">
        <f t="shared" si="31"/>
        <v>1</v>
      </c>
    </row>
    <row r="147" spans="1:30">
      <c r="A147" s="57">
        <f t="shared" si="33"/>
        <v>147</v>
      </c>
      <c r="B147" s="56">
        <f t="shared" si="34"/>
        <v>138</v>
      </c>
      <c r="C147" s="60" t="s">
        <v>4167</v>
      </c>
      <c r="D147" s="60">
        <v>10</v>
      </c>
      <c r="E147" s="66" t="s">
        <v>120</v>
      </c>
      <c r="F147" s="66" t="s">
        <v>120</v>
      </c>
      <c r="G147" s="92">
        <v>0</v>
      </c>
      <c r="H147" s="92">
        <v>0</v>
      </c>
      <c r="I147" s="187" t="s">
        <v>6</v>
      </c>
      <c r="J147" s="66" t="s">
        <v>1592</v>
      </c>
      <c r="K147" s="67" t="s">
        <v>4704</v>
      </c>
      <c r="L147" s="68"/>
      <c r="M147" s="64" t="s">
        <v>1759</v>
      </c>
      <c r="N147" s="13"/>
      <c r="O147"/>
      <c r="P147" t="str">
        <f t="shared" si="40"/>
        <v/>
      </c>
      <c r="Q147" t="str">
        <f>IF(ISNA(VLOOKUP(AC147,#REF!,1)),"//","")</f>
        <v/>
      </c>
      <c r="R147"/>
      <c r="S147" s="43">
        <f t="shared" si="35"/>
        <v>113</v>
      </c>
      <c r="T147" s="93" t="s">
        <v>2484</v>
      </c>
      <c r="U147" s="71" t="s">
        <v>2484</v>
      </c>
      <c r="V147" s="71" t="s">
        <v>2484</v>
      </c>
      <c r="W147" s="44" t="str">
        <f t="shared" si="36"/>
        <v/>
      </c>
      <c r="X147" s="25" t="str">
        <f t="shared" si="37"/>
        <v/>
      </c>
      <c r="Y147" s="1">
        <f t="shared" si="38"/>
        <v>138</v>
      </c>
      <c r="Z147" t="str">
        <f t="shared" si="39"/>
        <v>CST_11</v>
      </c>
      <c r="AA147" s="172" t="str">
        <f>IF(ISNA(VLOOKUP(AC147,Sheet2!J:J,1,0)),"//","")</f>
        <v/>
      </c>
      <c r="AC147" s="111" t="str">
        <f t="shared" si="32"/>
        <v/>
      </c>
      <c r="AD147" t="b">
        <f t="shared" si="31"/>
        <v>1</v>
      </c>
    </row>
    <row r="148" spans="1:30">
      <c r="A148" s="57">
        <f t="shared" si="33"/>
        <v>148</v>
      </c>
      <c r="B148" s="56">
        <f t="shared" si="34"/>
        <v>139</v>
      </c>
      <c r="C148" s="60" t="s">
        <v>4167</v>
      </c>
      <c r="D148" s="60">
        <v>11</v>
      </c>
      <c r="E148" s="66" t="s">
        <v>121</v>
      </c>
      <c r="F148" s="66" t="s">
        <v>121</v>
      </c>
      <c r="G148" s="92">
        <v>0</v>
      </c>
      <c r="H148" s="92">
        <v>0</v>
      </c>
      <c r="I148" s="187" t="s">
        <v>6</v>
      </c>
      <c r="J148" s="66" t="s">
        <v>1592</v>
      </c>
      <c r="K148" s="67" t="s">
        <v>4704</v>
      </c>
      <c r="L148" s="68"/>
      <c r="M148" s="64" t="s">
        <v>1788</v>
      </c>
      <c r="N148" s="13"/>
      <c r="O148"/>
      <c r="P148" t="str">
        <f t="shared" si="40"/>
        <v/>
      </c>
      <c r="Q148" t="str">
        <f>IF(ISNA(VLOOKUP(AC148,#REF!,1)),"//","")</f>
        <v/>
      </c>
      <c r="R148"/>
      <c r="S148" s="43">
        <f t="shared" si="35"/>
        <v>113</v>
      </c>
      <c r="T148" s="93" t="s">
        <v>2484</v>
      </c>
      <c r="U148" s="71" t="s">
        <v>2484</v>
      </c>
      <c r="V148" s="71" t="s">
        <v>2484</v>
      </c>
      <c r="W148" s="44" t="str">
        <f t="shared" si="36"/>
        <v/>
      </c>
      <c r="X148" s="25" t="str">
        <f t="shared" si="37"/>
        <v/>
      </c>
      <c r="Y148" s="1">
        <f t="shared" si="38"/>
        <v>139</v>
      </c>
      <c r="Z148" t="str">
        <f t="shared" si="39"/>
        <v>CST_12</v>
      </c>
      <c r="AA148" s="172" t="str">
        <f>IF(ISNA(VLOOKUP(AC148,Sheet2!J:J,1,0)),"//","")</f>
        <v/>
      </c>
      <c r="AC148" s="111" t="str">
        <f t="shared" si="32"/>
        <v/>
      </c>
      <c r="AD148" t="b">
        <f t="shared" si="31"/>
        <v>1</v>
      </c>
    </row>
    <row r="149" spans="1:30">
      <c r="A149" s="57">
        <f t="shared" si="33"/>
        <v>149</v>
      </c>
      <c r="B149" s="56">
        <f t="shared" si="34"/>
        <v>140</v>
      </c>
      <c r="C149" s="60" t="s">
        <v>4167</v>
      </c>
      <c r="D149" s="60">
        <v>12</v>
      </c>
      <c r="E149" s="66" t="s">
        <v>126</v>
      </c>
      <c r="F149" s="66" t="s">
        <v>126</v>
      </c>
      <c r="G149" s="92">
        <v>0</v>
      </c>
      <c r="H149" s="92">
        <v>0</v>
      </c>
      <c r="I149" s="187" t="s">
        <v>6</v>
      </c>
      <c r="J149" s="66" t="s">
        <v>1592</v>
      </c>
      <c r="K149" s="67" t="s">
        <v>4704</v>
      </c>
      <c r="L149" s="68"/>
      <c r="M149" s="64" t="s">
        <v>1789</v>
      </c>
      <c r="N149" s="13"/>
      <c r="O149"/>
      <c r="P149" t="str">
        <f t="shared" si="40"/>
        <v/>
      </c>
      <c r="Q149" t="str">
        <f>IF(ISNA(VLOOKUP(AC149,#REF!,1)),"//","")</f>
        <v/>
      </c>
      <c r="R149"/>
      <c r="S149" s="43">
        <f t="shared" si="35"/>
        <v>113</v>
      </c>
      <c r="T149" s="93" t="s">
        <v>2484</v>
      </c>
      <c r="U149" s="71" t="s">
        <v>2484</v>
      </c>
      <c r="V149" s="71" t="s">
        <v>2484</v>
      </c>
      <c r="W149" s="44" t="str">
        <f t="shared" si="36"/>
        <v/>
      </c>
      <c r="X149" s="25" t="str">
        <f t="shared" si="37"/>
        <v/>
      </c>
      <c r="Y149" s="1">
        <f t="shared" si="38"/>
        <v>140</v>
      </c>
      <c r="Z149" t="str">
        <f t="shared" si="39"/>
        <v>CST_13</v>
      </c>
      <c r="AA149" s="172" t="str">
        <f>IF(ISNA(VLOOKUP(AC149,Sheet2!J:J,1,0)),"//","")</f>
        <v/>
      </c>
      <c r="AC149" s="111" t="str">
        <f t="shared" si="32"/>
        <v/>
      </c>
      <c r="AD149" t="b">
        <f t="shared" si="31"/>
        <v>1</v>
      </c>
    </row>
    <row r="150" spans="1:30">
      <c r="A150" s="57">
        <f t="shared" si="33"/>
        <v>150</v>
      </c>
      <c r="B150" s="56">
        <f t="shared" si="34"/>
        <v>141</v>
      </c>
      <c r="C150" s="60" t="s">
        <v>4167</v>
      </c>
      <c r="D150" s="60">
        <v>13</v>
      </c>
      <c r="E150" s="66" t="s">
        <v>127</v>
      </c>
      <c r="F150" s="66" t="s">
        <v>127</v>
      </c>
      <c r="G150" s="92">
        <v>0</v>
      </c>
      <c r="H150" s="92">
        <v>0</v>
      </c>
      <c r="I150" s="187" t="s">
        <v>6</v>
      </c>
      <c r="J150" s="66" t="s">
        <v>1592</v>
      </c>
      <c r="K150" s="67" t="s">
        <v>4704</v>
      </c>
      <c r="L150" s="68"/>
      <c r="M150" s="64" t="s">
        <v>1796</v>
      </c>
      <c r="N150" s="13"/>
      <c r="O150"/>
      <c r="P150" t="str">
        <f t="shared" si="40"/>
        <v/>
      </c>
      <c r="Q150" t="str">
        <f>IF(ISNA(VLOOKUP(AC150,#REF!,1)),"//","")</f>
        <v/>
      </c>
      <c r="R150"/>
      <c r="S150" s="43">
        <f t="shared" si="35"/>
        <v>113</v>
      </c>
      <c r="T150" s="93" t="s">
        <v>2484</v>
      </c>
      <c r="U150" s="71" t="s">
        <v>2484</v>
      </c>
      <c r="V150" s="71" t="s">
        <v>2484</v>
      </c>
      <c r="W150" s="44" t="str">
        <f t="shared" si="36"/>
        <v/>
      </c>
      <c r="X150" s="25" t="str">
        <f t="shared" si="37"/>
        <v/>
      </c>
      <c r="Y150" s="1">
        <f t="shared" si="38"/>
        <v>141</v>
      </c>
      <c r="Z150" t="str">
        <f t="shared" si="39"/>
        <v>CST_14</v>
      </c>
      <c r="AA150" s="172" t="str">
        <f>IF(ISNA(VLOOKUP(AC150,Sheet2!J:J,1,0)),"//","")</f>
        <v/>
      </c>
      <c r="AC150" s="111" t="str">
        <f t="shared" si="32"/>
        <v/>
      </c>
      <c r="AD150" t="b">
        <f t="shared" si="31"/>
        <v>1</v>
      </c>
    </row>
    <row r="151" spans="1:30">
      <c r="A151" s="57">
        <f t="shared" si="33"/>
        <v>151</v>
      </c>
      <c r="B151" s="56">
        <f t="shared" si="34"/>
        <v>142</v>
      </c>
      <c r="C151" s="60" t="s">
        <v>4167</v>
      </c>
      <c r="D151" s="60">
        <v>14</v>
      </c>
      <c r="E151" s="66" t="s">
        <v>129</v>
      </c>
      <c r="F151" s="66" t="s">
        <v>129</v>
      </c>
      <c r="G151" s="92">
        <v>0</v>
      </c>
      <c r="H151" s="92">
        <v>0</v>
      </c>
      <c r="I151" s="187" t="s">
        <v>6</v>
      </c>
      <c r="J151" s="66" t="s">
        <v>1592</v>
      </c>
      <c r="K151" s="67" t="s">
        <v>4704</v>
      </c>
      <c r="L151" s="68"/>
      <c r="M151" s="64" t="s">
        <v>1797</v>
      </c>
      <c r="N151" s="13"/>
      <c r="O151"/>
      <c r="P151" t="str">
        <f t="shared" si="40"/>
        <v/>
      </c>
      <c r="Q151" t="str">
        <f>IF(ISNA(VLOOKUP(AC151,#REF!,1)),"//","")</f>
        <v/>
      </c>
      <c r="R151"/>
      <c r="S151" s="43">
        <f t="shared" si="35"/>
        <v>113</v>
      </c>
      <c r="T151" s="93" t="s">
        <v>2484</v>
      </c>
      <c r="U151" s="71" t="s">
        <v>2484</v>
      </c>
      <c r="V151" s="71" t="s">
        <v>2484</v>
      </c>
      <c r="W151" s="44" t="str">
        <f t="shared" si="36"/>
        <v/>
      </c>
      <c r="X151" s="25" t="str">
        <f t="shared" si="37"/>
        <v/>
      </c>
      <c r="Y151" s="1">
        <f t="shared" si="38"/>
        <v>142</v>
      </c>
      <c r="Z151" t="str">
        <f t="shared" si="39"/>
        <v>CST_15</v>
      </c>
      <c r="AA151" s="172" t="str">
        <f>IF(ISNA(VLOOKUP(AC151,Sheet2!J:J,1,0)),"//","")</f>
        <v/>
      </c>
      <c r="AC151" s="111" t="str">
        <f t="shared" si="32"/>
        <v/>
      </c>
      <c r="AD151" t="b">
        <f t="shared" si="31"/>
        <v>1</v>
      </c>
    </row>
    <row r="152" spans="1:30">
      <c r="A152" s="57">
        <f t="shared" si="33"/>
        <v>152</v>
      </c>
      <c r="B152" s="56">
        <f t="shared" si="34"/>
        <v>143</v>
      </c>
      <c r="C152" s="60" t="s">
        <v>4167</v>
      </c>
      <c r="D152" s="60">
        <v>15</v>
      </c>
      <c r="E152" s="66" t="s">
        <v>130</v>
      </c>
      <c r="F152" s="66" t="s">
        <v>130</v>
      </c>
      <c r="G152" s="92">
        <v>0</v>
      </c>
      <c r="H152" s="92">
        <v>0</v>
      </c>
      <c r="I152" s="187" t="s">
        <v>6</v>
      </c>
      <c r="J152" s="66" t="s">
        <v>1592</v>
      </c>
      <c r="K152" s="67" t="s">
        <v>4704</v>
      </c>
      <c r="L152" s="68"/>
      <c r="M152" s="64" t="s">
        <v>1799</v>
      </c>
      <c r="N152" s="13"/>
      <c r="O152"/>
      <c r="P152" t="str">
        <f t="shared" si="40"/>
        <v/>
      </c>
      <c r="Q152" t="str">
        <f>IF(ISNA(VLOOKUP(AC152,#REF!,1)),"//","")</f>
        <v/>
      </c>
      <c r="R152"/>
      <c r="S152" s="43">
        <f t="shared" si="35"/>
        <v>114</v>
      </c>
      <c r="T152" s="93" t="s">
        <v>2982</v>
      </c>
      <c r="U152" s="71" t="s">
        <v>2920</v>
      </c>
      <c r="V152" s="95" t="s">
        <v>2484</v>
      </c>
      <c r="W152" s="44" t="str">
        <f t="shared" si="36"/>
        <v>"g" STD_SUB_e</v>
      </c>
      <c r="X152" s="25" t="str">
        <f t="shared" si="37"/>
        <v>ge</v>
      </c>
      <c r="Y152" s="1">
        <f t="shared" si="38"/>
        <v>143</v>
      </c>
      <c r="Z152" t="str">
        <f t="shared" si="39"/>
        <v>CST_16</v>
      </c>
      <c r="AA152" s="172" t="str">
        <f>IF(ISNA(VLOOKUP(AC152,Sheet2!J:J,1,0)),"//","")</f>
        <v>//</v>
      </c>
      <c r="AC152" s="111" t="str">
        <f t="shared" si="32"/>
        <v>ge</v>
      </c>
      <c r="AD152" t="b">
        <f t="shared" si="31"/>
        <v>1</v>
      </c>
    </row>
    <row r="153" spans="1:30">
      <c r="A153" s="57">
        <f t="shared" si="33"/>
        <v>153</v>
      </c>
      <c r="B153" s="56">
        <f t="shared" si="34"/>
        <v>144</v>
      </c>
      <c r="C153" s="60" t="s">
        <v>4167</v>
      </c>
      <c r="D153" s="60">
        <v>16</v>
      </c>
      <c r="E153" s="66" t="s">
        <v>133</v>
      </c>
      <c r="F153" s="66" t="s">
        <v>133</v>
      </c>
      <c r="G153" s="92">
        <v>0</v>
      </c>
      <c r="H153" s="92">
        <v>0</v>
      </c>
      <c r="I153" s="187" t="s">
        <v>6</v>
      </c>
      <c r="J153" s="66" t="s">
        <v>1592</v>
      </c>
      <c r="K153" s="67" t="s">
        <v>4704</v>
      </c>
      <c r="L153" s="68"/>
      <c r="M153" s="64" t="s">
        <v>1803</v>
      </c>
      <c r="N153" s="13"/>
      <c r="O153"/>
      <c r="P153" t="str">
        <f t="shared" si="40"/>
        <v/>
      </c>
      <c r="Q153" t="str">
        <f>IF(ISNA(VLOOKUP(AC153,#REF!,1)),"//","")</f>
        <v/>
      </c>
      <c r="R153"/>
      <c r="S153" s="43">
        <f t="shared" si="35"/>
        <v>114</v>
      </c>
      <c r="T153" s="93" t="s">
        <v>2484</v>
      </c>
      <c r="U153" s="71" t="s">
        <v>2484</v>
      </c>
      <c r="V153" s="71" t="s">
        <v>2484</v>
      </c>
      <c r="W153" s="44" t="str">
        <f t="shared" si="36"/>
        <v/>
      </c>
      <c r="X153" s="25" t="str">
        <f t="shared" si="37"/>
        <v/>
      </c>
      <c r="Y153" s="1">
        <f t="shared" si="38"/>
        <v>144</v>
      </c>
      <c r="Z153" t="str">
        <f t="shared" si="39"/>
        <v>CST_17</v>
      </c>
      <c r="AA153" s="172" t="str">
        <f>IF(ISNA(VLOOKUP(AC153,Sheet2!J:J,1,0)),"//","")</f>
        <v/>
      </c>
      <c r="AC153" s="111" t="str">
        <f t="shared" si="32"/>
        <v/>
      </c>
      <c r="AD153" t="b">
        <f t="shared" si="31"/>
        <v>1</v>
      </c>
    </row>
    <row r="154" spans="1:30">
      <c r="A154" s="57">
        <f t="shared" si="33"/>
        <v>154</v>
      </c>
      <c r="B154" s="56">
        <f t="shared" si="34"/>
        <v>145</v>
      </c>
      <c r="C154" s="60" t="s">
        <v>4167</v>
      </c>
      <c r="D154" s="60">
        <v>17</v>
      </c>
      <c r="E154" s="66" t="s">
        <v>137</v>
      </c>
      <c r="F154" s="66" t="s">
        <v>137</v>
      </c>
      <c r="G154" s="92">
        <v>0</v>
      </c>
      <c r="H154" s="92">
        <v>0</v>
      </c>
      <c r="I154" s="187" t="s">
        <v>6</v>
      </c>
      <c r="J154" s="66" t="s">
        <v>1592</v>
      </c>
      <c r="K154" s="67" t="s">
        <v>4704</v>
      </c>
      <c r="L154" s="68"/>
      <c r="M154" s="64" t="s">
        <v>1809</v>
      </c>
      <c r="N154" s="13"/>
      <c r="O154"/>
      <c r="P154" t="str">
        <f t="shared" si="40"/>
        <v/>
      </c>
      <c r="Q154" t="str">
        <f>IF(ISNA(VLOOKUP(AC154,#REF!,1)),"//","")</f>
        <v/>
      </c>
      <c r="R154"/>
      <c r="S154" s="43">
        <f t="shared" si="35"/>
        <v>115</v>
      </c>
      <c r="T154" s="93" t="s">
        <v>2982</v>
      </c>
      <c r="U154" s="94" t="s">
        <v>2920</v>
      </c>
      <c r="V154" s="95" t="s">
        <v>2484</v>
      </c>
      <c r="W154" s="44" t="str">
        <f t="shared" si="36"/>
        <v>"g" STD_SUB_EARTH</v>
      </c>
      <c r="X154" s="25" t="str">
        <f t="shared" si="37"/>
        <v>gEARTH</v>
      </c>
      <c r="Y154" s="1">
        <f t="shared" si="38"/>
        <v>145</v>
      </c>
      <c r="Z154" t="str">
        <f t="shared" si="39"/>
        <v>CST_18</v>
      </c>
      <c r="AA154" s="172" t="str">
        <f>IF(ISNA(VLOOKUP(AC154,Sheet2!J:J,1,0)),"//","")</f>
        <v>//</v>
      </c>
      <c r="AC154" s="111" t="str">
        <f t="shared" si="32"/>
        <v>gEARTH</v>
      </c>
      <c r="AD154" t="b">
        <f t="shared" si="31"/>
        <v>1</v>
      </c>
    </row>
    <row r="155" spans="1:30">
      <c r="A155" s="57">
        <f t="shared" si="33"/>
        <v>155</v>
      </c>
      <c r="B155" s="56">
        <f t="shared" si="34"/>
        <v>146</v>
      </c>
      <c r="C155" s="60" t="s">
        <v>4167</v>
      </c>
      <c r="D155" s="60">
        <v>18</v>
      </c>
      <c r="E155" s="66" t="s">
        <v>138</v>
      </c>
      <c r="F155" s="66" t="s">
        <v>138</v>
      </c>
      <c r="G155" s="206">
        <v>0</v>
      </c>
      <c r="H155" s="206">
        <v>0</v>
      </c>
      <c r="I155" s="187" t="s">
        <v>6</v>
      </c>
      <c r="J155" s="66" t="s">
        <v>1592</v>
      </c>
      <c r="K155" s="67" t="s">
        <v>4704</v>
      </c>
      <c r="L155" s="68"/>
      <c r="M155" s="64" t="s">
        <v>1814</v>
      </c>
      <c r="N155" s="13"/>
      <c r="O155"/>
      <c r="P155" t="str">
        <f t="shared" si="40"/>
        <v/>
      </c>
      <c r="Q155" t="str">
        <f>IF(ISNA(VLOOKUP(AC155,#REF!,1)),"//","")</f>
        <v/>
      </c>
      <c r="R155"/>
      <c r="S155" s="43">
        <f t="shared" si="35"/>
        <v>115</v>
      </c>
      <c r="T155" s="93" t="s">
        <v>2484</v>
      </c>
      <c r="U155" s="71" t="s">
        <v>2484</v>
      </c>
      <c r="V155" s="71" t="s">
        <v>2484</v>
      </c>
      <c r="W155" s="44" t="str">
        <f t="shared" si="36"/>
        <v/>
      </c>
      <c r="X155" s="25" t="str">
        <f t="shared" si="37"/>
        <v/>
      </c>
      <c r="Y155" s="1">
        <f t="shared" si="38"/>
        <v>146</v>
      </c>
      <c r="Z155" t="str">
        <f t="shared" si="39"/>
        <v>CST_19</v>
      </c>
      <c r="AA155" s="172" t="str">
        <f>IF(ISNA(VLOOKUP(AC155,Sheet2!J:J,1,0)),"//","")</f>
        <v/>
      </c>
      <c r="AC155" s="111" t="str">
        <f t="shared" si="32"/>
        <v/>
      </c>
      <c r="AD155" t="b">
        <f t="shared" si="31"/>
        <v>1</v>
      </c>
    </row>
    <row r="156" spans="1:30">
      <c r="A156" s="57">
        <f t="shared" si="33"/>
        <v>156</v>
      </c>
      <c r="B156" s="56">
        <f t="shared" si="34"/>
        <v>147</v>
      </c>
      <c r="C156" s="60" t="s">
        <v>4167</v>
      </c>
      <c r="D156" s="60">
        <v>19</v>
      </c>
      <c r="E156" s="66" t="s">
        <v>143</v>
      </c>
      <c r="F156" s="66" t="s">
        <v>143</v>
      </c>
      <c r="G156" s="92">
        <v>0</v>
      </c>
      <c r="H156" s="92">
        <v>0</v>
      </c>
      <c r="I156" s="187" t="s">
        <v>6</v>
      </c>
      <c r="J156" s="66" t="s">
        <v>1592</v>
      </c>
      <c r="K156" s="67" t="s">
        <v>4704</v>
      </c>
      <c r="L156" s="68"/>
      <c r="M156" s="64" t="s">
        <v>1815</v>
      </c>
      <c r="N156" s="13"/>
      <c r="O156"/>
      <c r="P156" t="str">
        <f t="shared" si="40"/>
        <v/>
      </c>
      <c r="Q156" t="str">
        <f>IF(ISNA(VLOOKUP(AC156,#REF!,1)),"//","")</f>
        <v/>
      </c>
      <c r="R156"/>
      <c r="S156" s="43">
        <f t="shared" si="35"/>
        <v>115</v>
      </c>
      <c r="T156" s="93" t="s">
        <v>2484</v>
      </c>
      <c r="U156" s="71" t="s">
        <v>2484</v>
      </c>
      <c r="V156" s="71" t="s">
        <v>2484</v>
      </c>
      <c r="W156" s="44" t="str">
        <f t="shared" si="36"/>
        <v/>
      </c>
      <c r="X156" s="25" t="str">
        <f t="shared" si="37"/>
        <v/>
      </c>
      <c r="Y156" s="1">
        <f t="shared" si="38"/>
        <v>147</v>
      </c>
      <c r="Z156" t="str">
        <f t="shared" si="39"/>
        <v>CST_20</v>
      </c>
      <c r="AA156" s="172" t="str">
        <f>IF(ISNA(VLOOKUP(AC156,Sheet2!J:J,1,0)),"//","")</f>
        <v/>
      </c>
      <c r="AC156" s="111" t="str">
        <f t="shared" si="32"/>
        <v/>
      </c>
      <c r="AD156" t="b">
        <f t="shared" si="31"/>
        <v>1</v>
      </c>
    </row>
    <row r="157" spans="1:30">
      <c r="A157" s="57">
        <f t="shared" si="33"/>
        <v>157</v>
      </c>
      <c r="B157" s="56">
        <f t="shared" si="34"/>
        <v>148</v>
      </c>
      <c r="C157" s="60" t="s">
        <v>4167</v>
      </c>
      <c r="D157" s="60">
        <v>20</v>
      </c>
      <c r="E157" s="66" t="s">
        <v>165</v>
      </c>
      <c r="F157" s="66" t="s">
        <v>165</v>
      </c>
      <c r="G157" s="92">
        <v>0</v>
      </c>
      <c r="H157" s="92">
        <v>0</v>
      </c>
      <c r="I157" s="187" t="s">
        <v>6</v>
      </c>
      <c r="J157" s="66" t="s">
        <v>1592</v>
      </c>
      <c r="K157" s="67" t="s">
        <v>4704</v>
      </c>
      <c r="L157" s="68"/>
      <c r="M157" s="64" t="s">
        <v>1826</v>
      </c>
      <c r="N157" s="13"/>
      <c r="O157"/>
      <c r="P157" t="str">
        <f t="shared" si="40"/>
        <v/>
      </c>
      <c r="Q157" t="str">
        <f>IF(ISNA(VLOOKUP(AC157,#REF!,1)),"//","")</f>
        <v/>
      </c>
      <c r="R157"/>
      <c r="S157" s="43">
        <f t="shared" si="35"/>
        <v>115</v>
      </c>
      <c r="T157" s="93" t="s">
        <v>2484</v>
      </c>
      <c r="U157" s="71" t="s">
        <v>2484</v>
      </c>
      <c r="V157" s="71" t="s">
        <v>2484</v>
      </c>
      <c r="W157" s="44" t="str">
        <f t="shared" si="36"/>
        <v/>
      </c>
      <c r="X157" s="25" t="str">
        <f t="shared" si="37"/>
        <v/>
      </c>
      <c r="Y157" s="1">
        <f t="shared" si="38"/>
        <v>148</v>
      </c>
      <c r="Z157" t="str">
        <f t="shared" si="39"/>
        <v>CST_21</v>
      </c>
      <c r="AA157" s="172" t="str">
        <f>IF(ISNA(VLOOKUP(AC157,Sheet2!J:J,1,0)),"//","")</f>
        <v/>
      </c>
      <c r="AC157" s="111" t="str">
        <f t="shared" si="32"/>
        <v/>
      </c>
      <c r="AD157" t="b">
        <f t="shared" si="31"/>
        <v>1</v>
      </c>
    </row>
    <row r="158" spans="1:30">
      <c r="A158" s="57">
        <f t="shared" si="33"/>
        <v>158</v>
      </c>
      <c r="B158" s="56">
        <f t="shared" si="34"/>
        <v>149</v>
      </c>
      <c r="C158" s="60" t="s">
        <v>4167</v>
      </c>
      <c r="D158" s="60">
        <v>21</v>
      </c>
      <c r="E158" s="66" t="s">
        <v>175</v>
      </c>
      <c r="F158" s="66" t="s">
        <v>175</v>
      </c>
      <c r="G158" s="92">
        <v>0</v>
      </c>
      <c r="H158" s="92">
        <v>0</v>
      </c>
      <c r="I158" s="187" t="s">
        <v>6</v>
      </c>
      <c r="J158" s="66" t="s">
        <v>1592</v>
      </c>
      <c r="K158" s="67" t="s">
        <v>4704</v>
      </c>
      <c r="L158" s="68"/>
      <c r="M158" s="64" t="s">
        <v>1852</v>
      </c>
      <c r="N158" s="13"/>
      <c r="O158"/>
      <c r="P158" t="str">
        <f t="shared" si="40"/>
        <v/>
      </c>
      <c r="Q158" t="str">
        <f>IF(ISNA(VLOOKUP(AC158,#REF!,1)),"//","")</f>
        <v/>
      </c>
      <c r="R158"/>
      <c r="S158" s="43">
        <f t="shared" si="35"/>
        <v>115</v>
      </c>
      <c r="T158" s="93" t="s">
        <v>2484</v>
      </c>
      <c r="U158" s="71" t="s">
        <v>2484</v>
      </c>
      <c r="V158" s="71" t="s">
        <v>2484</v>
      </c>
      <c r="W158" s="44" t="str">
        <f t="shared" si="36"/>
        <v/>
      </c>
      <c r="X158" s="25" t="str">
        <f t="shared" si="37"/>
        <v/>
      </c>
      <c r="Y158" s="1">
        <f t="shared" si="38"/>
        <v>149</v>
      </c>
      <c r="Z158" t="str">
        <f t="shared" si="39"/>
        <v>CST_22</v>
      </c>
      <c r="AA158" s="172" t="str">
        <f>IF(ISNA(VLOOKUP(AC158,Sheet2!J:J,1,0)),"//","")</f>
        <v/>
      </c>
      <c r="AC158" s="111" t="str">
        <f t="shared" si="32"/>
        <v/>
      </c>
      <c r="AD158" t="b">
        <f t="shared" si="31"/>
        <v>1</v>
      </c>
    </row>
    <row r="159" spans="1:30">
      <c r="A159" s="57">
        <f t="shared" si="33"/>
        <v>159</v>
      </c>
      <c r="B159" s="56">
        <f t="shared" si="34"/>
        <v>150</v>
      </c>
      <c r="C159" s="60" t="s">
        <v>4167</v>
      </c>
      <c r="D159" s="60">
        <v>22</v>
      </c>
      <c r="E159" s="66" t="s">
        <v>198</v>
      </c>
      <c r="F159" s="66" t="s">
        <v>198</v>
      </c>
      <c r="G159" s="92">
        <v>0</v>
      </c>
      <c r="H159" s="92">
        <v>0</v>
      </c>
      <c r="I159" s="187" t="s">
        <v>6</v>
      </c>
      <c r="J159" s="66" t="s">
        <v>1592</v>
      </c>
      <c r="K159" s="67" t="s">
        <v>4704</v>
      </c>
      <c r="L159" s="68"/>
      <c r="M159" s="64" t="s">
        <v>1862</v>
      </c>
      <c r="N159" s="13"/>
      <c r="O159"/>
      <c r="P159" t="str">
        <f t="shared" si="40"/>
        <v/>
      </c>
      <c r="Q159" t="str">
        <f>IF(ISNA(VLOOKUP(AC159,#REF!,1)),"//","")</f>
        <v/>
      </c>
      <c r="R159"/>
      <c r="S159" s="43">
        <f t="shared" si="35"/>
        <v>115</v>
      </c>
      <c r="T159" s="93" t="s">
        <v>2484</v>
      </c>
      <c r="U159" s="71" t="s">
        <v>2484</v>
      </c>
      <c r="V159" s="71" t="s">
        <v>2484</v>
      </c>
      <c r="W159" s="44" t="str">
        <f t="shared" si="36"/>
        <v/>
      </c>
      <c r="X159" s="25" t="str">
        <f t="shared" si="37"/>
        <v/>
      </c>
      <c r="Y159" s="1">
        <f t="shared" si="38"/>
        <v>150</v>
      </c>
      <c r="Z159" t="str">
        <f t="shared" si="39"/>
        <v>CST_23</v>
      </c>
      <c r="AA159" s="172" t="str">
        <f>IF(ISNA(VLOOKUP(AC159,Sheet2!J:J,1,0)),"//","")</f>
        <v/>
      </c>
      <c r="AC159" s="111" t="str">
        <f t="shared" si="32"/>
        <v/>
      </c>
      <c r="AD159" t="b">
        <f t="shared" si="31"/>
        <v>1</v>
      </c>
    </row>
    <row r="160" spans="1:30">
      <c r="A160" s="57">
        <f t="shared" si="33"/>
        <v>160</v>
      </c>
      <c r="B160" s="56">
        <f t="shared" si="34"/>
        <v>151</v>
      </c>
      <c r="C160" s="60" t="s">
        <v>4167</v>
      </c>
      <c r="D160" s="60">
        <v>23</v>
      </c>
      <c r="E160" s="66" t="s">
        <v>202</v>
      </c>
      <c r="F160" s="66" t="s">
        <v>202</v>
      </c>
      <c r="G160" s="92">
        <v>0</v>
      </c>
      <c r="H160" s="92">
        <v>0</v>
      </c>
      <c r="I160" s="187" t="s">
        <v>6</v>
      </c>
      <c r="J160" s="66" t="s">
        <v>1592</v>
      </c>
      <c r="K160" s="67" t="s">
        <v>4704</v>
      </c>
      <c r="L160" s="68"/>
      <c r="M160" s="64" t="s">
        <v>1899</v>
      </c>
      <c r="N160" s="13"/>
      <c r="O160"/>
      <c r="P160" t="str">
        <f t="shared" si="40"/>
        <v/>
      </c>
      <c r="Q160" t="str">
        <f>IF(ISNA(VLOOKUP(AC160,#REF!,1)),"//","")</f>
        <v/>
      </c>
      <c r="R160"/>
      <c r="S160" s="43">
        <f t="shared" si="35"/>
        <v>115</v>
      </c>
      <c r="T160" s="93" t="s">
        <v>2484</v>
      </c>
      <c r="U160" s="71" t="s">
        <v>2484</v>
      </c>
      <c r="V160" s="71" t="s">
        <v>2484</v>
      </c>
      <c r="W160" s="44" t="str">
        <f t="shared" si="36"/>
        <v/>
      </c>
      <c r="X160" s="25" t="str">
        <f t="shared" si="37"/>
        <v/>
      </c>
      <c r="Y160" s="1">
        <f t="shared" si="38"/>
        <v>151</v>
      </c>
      <c r="Z160" t="str">
        <f t="shared" si="39"/>
        <v>CST_24</v>
      </c>
      <c r="AA160" s="172" t="str">
        <f>IF(ISNA(VLOOKUP(AC160,Sheet2!J:J,1,0)),"//","")</f>
        <v/>
      </c>
      <c r="AC160" s="111" t="str">
        <f t="shared" si="32"/>
        <v/>
      </c>
      <c r="AD160" t="b">
        <f t="shared" ref="AD160:AD223" si="41">X160=AC160</f>
        <v>1</v>
      </c>
    </row>
    <row r="161" spans="1:30">
      <c r="A161" s="57">
        <f t="shared" si="33"/>
        <v>161</v>
      </c>
      <c r="B161" s="56">
        <f t="shared" si="34"/>
        <v>152</v>
      </c>
      <c r="C161" s="60" t="s">
        <v>4167</v>
      </c>
      <c r="D161" s="60">
        <v>24</v>
      </c>
      <c r="E161" s="66" t="s">
        <v>206</v>
      </c>
      <c r="F161" s="66" t="s">
        <v>206</v>
      </c>
      <c r="G161" s="92">
        <v>0</v>
      </c>
      <c r="H161" s="92">
        <v>0</v>
      </c>
      <c r="I161" s="187" t="s">
        <v>6</v>
      </c>
      <c r="J161" s="66" t="s">
        <v>1592</v>
      </c>
      <c r="K161" s="67" t="s">
        <v>4704</v>
      </c>
      <c r="L161" s="68"/>
      <c r="M161" s="64" t="s">
        <v>1909</v>
      </c>
      <c r="N161" s="13"/>
      <c r="O161"/>
      <c r="P161" t="str">
        <f t="shared" si="40"/>
        <v/>
      </c>
      <c r="Q161" t="str">
        <f>IF(ISNA(VLOOKUP(AC161,#REF!,1)),"//","")</f>
        <v/>
      </c>
      <c r="R161"/>
      <c r="S161" s="43">
        <f t="shared" si="35"/>
        <v>115</v>
      </c>
      <c r="T161" s="93" t="s">
        <v>2484</v>
      </c>
      <c r="U161" s="71" t="s">
        <v>2484</v>
      </c>
      <c r="V161" s="71" t="s">
        <v>2484</v>
      </c>
      <c r="W161" s="44" t="str">
        <f t="shared" si="36"/>
        <v/>
      </c>
      <c r="X161" s="25" t="str">
        <f t="shared" si="37"/>
        <v/>
      </c>
      <c r="Y161" s="1">
        <f t="shared" si="38"/>
        <v>152</v>
      </c>
      <c r="Z161" t="str">
        <f t="shared" si="39"/>
        <v>CST_25</v>
      </c>
      <c r="AA161" s="172" t="str">
        <f>IF(ISNA(VLOOKUP(AC161,Sheet2!J:J,1,0)),"//","")</f>
        <v/>
      </c>
      <c r="AC161" s="111" t="str">
        <f t="shared" si="32"/>
        <v/>
      </c>
      <c r="AD161" t="b">
        <f t="shared" si="41"/>
        <v>1</v>
      </c>
    </row>
    <row r="162" spans="1:30">
      <c r="A162" s="57">
        <f t="shared" si="33"/>
        <v>162</v>
      </c>
      <c r="B162" s="56">
        <f t="shared" si="34"/>
        <v>153</v>
      </c>
      <c r="C162" s="60" t="s">
        <v>4167</v>
      </c>
      <c r="D162" s="60">
        <v>25</v>
      </c>
      <c r="E162" s="66" t="s">
        <v>207</v>
      </c>
      <c r="F162" s="66" t="s">
        <v>207</v>
      </c>
      <c r="G162" s="92">
        <v>0</v>
      </c>
      <c r="H162" s="92">
        <v>0</v>
      </c>
      <c r="I162" s="187" t="s">
        <v>6</v>
      </c>
      <c r="J162" s="66" t="s">
        <v>1592</v>
      </c>
      <c r="K162" s="67" t="s">
        <v>4704</v>
      </c>
      <c r="L162" s="68"/>
      <c r="M162" s="64" t="s">
        <v>1915</v>
      </c>
      <c r="N162" s="13"/>
      <c r="O162"/>
      <c r="P162" t="str">
        <f t="shared" si="40"/>
        <v/>
      </c>
      <c r="Q162" t="str">
        <f>IF(ISNA(VLOOKUP(AC162,#REF!,1)),"//","")</f>
        <v/>
      </c>
      <c r="R162"/>
      <c r="S162" s="43">
        <f t="shared" si="35"/>
        <v>115</v>
      </c>
      <c r="T162" s="93" t="s">
        <v>2484</v>
      </c>
      <c r="U162" s="71" t="s">
        <v>2484</v>
      </c>
      <c r="V162" s="71" t="s">
        <v>2484</v>
      </c>
      <c r="W162" s="44" t="str">
        <f t="shared" si="36"/>
        <v/>
      </c>
      <c r="X162" s="25" t="str">
        <f t="shared" si="37"/>
        <v/>
      </c>
      <c r="Y162" s="1">
        <f t="shared" si="38"/>
        <v>153</v>
      </c>
      <c r="Z162" t="str">
        <f t="shared" si="39"/>
        <v>CST_26</v>
      </c>
      <c r="AA162" s="172" t="str">
        <f>IF(ISNA(VLOOKUP(AC162,Sheet2!J:J,1,0)),"//","")</f>
        <v/>
      </c>
      <c r="AC162" s="111" t="str">
        <f t="shared" si="32"/>
        <v/>
      </c>
      <c r="AD162" t="b">
        <f t="shared" si="41"/>
        <v>1</v>
      </c>
    </row>
    <row r="163" spans="1:30">
      <c r="A163" s="57">
        <f t="shared" si="33"/>
        <v>163</v>
      </c>
      <c r="B163" s="56">
        <f t="shared" si="34"/>
        <v>154</v>
      </c>
      <c r="C163" s="60" t="s">
        <v>4167</v>
      </c>
      <c r="D163" s="60">
        <v>26</v>
      </c>
      <c r="E163" s="66" t="s">
        <v>208</v>
      </c>
      <c r="F163" s="66" t="s">
        <v>208</v>
      </c>
      <c r="G163" s="92">
        <v>0</v>
      </c>
      <c r="H163" s="92">
        <v>0</v>
      </c>
      <c r="I163" s="187" t="s">
        <v>6</v>
      </c>
      <c r="J163" s="66" t="s">
        <v>1592</v>
      </c>
      <c r="K163" s="67" t="s">
        <v>4704</v>
      </c>
      <c r="L163" s="68"/>
      <c r="M163" s="64" t="s">
        <v>1916</v>
      </c>
      <c r="N163" s="13"/>
      <c r="O163"/>
      <c r="P163" t="str">
        <f t="shared" si="40"/>
        <v/>
      </c>
      <c r="Q163" t="str">
        <f>IF(ISNA(VLOOKUP(AC163,#REF!,1)),"//","")</f>
        <v/>
      </c>
      <c r="R163"/>
      <c r="S163" s="43">
        <f t="shared" si="35"/>
        <v>115</v>
      </c>
      <c r="T163" s="93" t="s">
        <v>2484</v>
      </c>
      <c r="U163" s="71" t="s">
        <v>2484</v>
      </c>
      <c r="V163" s="71" t="s">
        <v>2484</v>
      </c>
      <c r="W163" s="44" t="str">
        <f t="shared" si="36"/>
        <v/>
      </c>
      <c r="X163" s="25" t="str">
        <f t="shared" si="37"/>
        <v/>
      </c>
      <c r="Y163" s="1">
        <f t="shared" si="38"/>
        <v>154</v>
      </c>
      <c r="Z163" t="str">
        <f t="shared" si="39"/>
        <v>CST_27</v>
      </c>
      <c r="AA163" s="172" t="str">
        <f>IF(ISNA(VLOOKUP(AC163,Sheet2!J:J,1,0)),"//","")</f>
        <v/>
      </c>
      <c r="AC163" s="111" t="str">
        <f t="shared" si="32"/>
        <v/>
      </c>
      <c r="AD163" t="b">
        <f t="shared" si="41"/>
        <v>1</v>
      </c>
    </row>
    <row r="164" spans="1:30">
      <c r="A164" s="57">
        <f t="shared" si="33"/>
        <v>164</v>
      </c>
      <c r="B164" s="56">
        <f t="shared" si="34"/>
        <v>155</v>
      </c>
      <c r="C164" s="60" t="s">
        <v>4167</v>
      </c>
      <c r="D164" s="60">
        <v>27</v>
      </c>
      <c r="E164" s="66" t="s">
        <v>210</v>
      </c>
      <c r="F164" s="66" t="s">
        <v>210</v>
      </c>
      <c r="G164" s="92">
        <v>0</v>
      </c>
      <c r="H164" s="92">
        <v>0</v>
      </c>
      <c r="I164" s="187" t="s">
        <v>6</v>
      </c>
      <c r="J164" s="66" t="s">
        <v>1592</v>
      </c>
      <c r="K164" s="67" t="s">
        <v>4704</v>
      </c>
      <c r="L164" s="68"/>
      <c r="M164" s="64" t="s">
        <v>1917</v>
      </c>
      <c r="N164" s="13"/>
      <c r="O164"/>
      <c r="P164" t="str">
        <f t="shared" si="40"/>
        <v/>
      </c>
      <c r="Q164" t="str">
        <f>IF(ISNA(VLOOKUP(AC164,#REF!,1)),"//","")</f>
        <v/>
      </c>
      <c r="R164"/>
      <c r="S164" s="43">
        <f t="shared" si="35"/>
        <v>115</v>
      </c>
      <c r="T164" s="93" t="s">
        <v>2484</v>
      </c>
      <c r="U164" s="71" t="s">
        <v>2484</v>
      </c>
      <c r="V164" s="71" t="s">
        <v>2484</v>
      </c>
      <c r="W164" s="44" t="str">
        <f t="shared" si="36"/>
        <v/>
      </c>
      <c r="X164" s="25" t="str">
        <f t="shared" si="37"/>
        <v/>
      </c>
      <c r="Y164" s="1">
        <f t="shared" si="38"/>
        <v>155</v>
      </c>
      <c r="Z164" t="str">
        <f t="shared" si="39"/>
        <v>CST_28</v>
      </c>
      <c r="AA164" s="172" t="str">
        <f>IF(ISNA(VLOOKUP(AC164,Sheet2!J:J,1,0)),"//","")</f>
        <v/>
      </c>
      <c r="AC164" s="111" t="str">
        <f t="shared" si="32"/>
        <v/>
      </c>
      <c r="AD164" t="b">
        <f t="shared" si="41"/>
        <v>1</v>
      </c>
    </row>
    <row r="165" spans="1:30">
      <c r="A165" s="57">
        <f t="shared" si="33"/>
        <v>165</v>
      </c>
      <c r="B165" s="56">
        <f t="shared" si="34"/>
        <v>156</v>
      </c>
      <c r="C165" s="60" t="s">
        <v>4167</v>
      </c>
      <c r="D165" s="60">
        <v>28</v>
      </c>
      <c r="E165" s="66" t="s">
        <v>211</v>
      </c>
      <c r="F165" s="66" t="s">
        <v>211</v>
      </c>
      <c r="G165" s="92">
        <v>0</v>
      </c>
      <c r="H165" s="92">
        <v>0</v>
      </c>
      <c r="I165" s="187" t="s">
        <v>6</v>
      </c>
      <c r="J165" s="66" t="s">
        <v>1592</v>
      </c>
      <c r="K165" s="67" t="s">
        <v>4704</v>
      </c>
      <c r="L165" s="68"/>
      <c r="M165" s="64" t="s">
        <v>1921</v>
      </c>
      <c r="N165" s="13"/>
      <c r="O165"/>
      <c r="P165" t="str">
        <f t="shared" si="40"/>
        <v/>
      </c>
      <c r="Q165" t="str">
        <f>IF(ISNA(VLOOKUP(AC165,#REF!,1)),"//","")</f>
        <v/>
      </c>
      <c r="R165"/>
      <c r="S165" s="43">
        <f t="shared" si="35"/>
        <v>115</v>
      </c>
      <c r="T165" s="93" t="s">
        <v>2484</v>
      </c>
      <c r="U165" s="71" t="s">
        <v>2484</v>
      </c>
      <c r="V165" s="71" t="s">
        <v>2484</v>
      </c>
      <c r="W165" s="44" t="str">
        <f t="shared" si="36"/>
        <v/>
      </c>
      <c r="X165" s="25" t="str">
        <f t="shared" si="37"/>
        <v/>
      </c>
      <c r="Y165" s="1">
        <f t="shared" si="38"/>
        <v>156</v>
      </c>
      <c r="Z165" t="str">
        <f t="shared" si="39"/>
        <v>CST_29</v>
      </c>
      <c r="AA165" s="172" t="str">
        <f>IF(ISNA(VLOOKUP(AC165,Sheet2!J:J,1,0)),"//","")</f>
        <v/>
      </c>
      <c r="AC165" s="111" t="str">
        <f t="shared" si="32"/>
        <v/>
      </c>
      <c r="AD165" t="b">
        <f t="shared" si="41"/>
        <v>1</v>
      </c>
    </row>
    <row r="166" spans="1:30">
      <c r="A166" s="57">
        <f t="shared" si="33"/>
        <v>166</v>
      </c>
      <c r="B166" s="56">
        <f t="shared" si="34"/>
        <v>157</v>
      </c>
      <c r="C166" s="60" t="s">
        <v>4167</v>
      </c>
      <c r="D166" s="60">
        <v>29</v>
      </c>
      <c r="E166" s="66" t="s">
        <v>212</v>
      </c>
      <c r="F166" s="66" t="s">
        <v>212</v>
      </c>
      <c r="G166" s="92">
        <v>0</v>
      </c>
      <c r="H166" s="92">
        <v>0</v>
      </c>
      <c r="I166" s="187" t="s">
        <v>6</v>
      </c>
      <c r="J166" s="66" t="s">
        <v>1592</v>
      </c>
      <c r="K166" s="67" t="s">
        <v>4704</v>
      </c>
      <c r="L166" s="68"/>
      <c r="M166" s="64" t="s">
        <v>1922</v>
      </c>
      <c r="N166" s="13"/>
      <c r="O166"/>
      <c r="P166" t="str">
        <f t="shared" si="40"/>
        <v/>
      </c>
      <c r="Q166" t="str">
        <f>IF(ISNA(VLOOKUP(AC166,#REF!,1)),"//","")</f>
        <v/>
      </c>
      <c r="R166"/>
      <c r="S166" s="43">
        <f t="shared" si="35"/>
        <v>115</v>
      </c>
      <c r="T166" s="93" t="s">
        <v>2484</v>
      </c>
      <c r="U166" s="71" t="s">
        <v>2484</v>
      </c>
      <c r="V166" s="71" t="s">
        <v>2484</v>
      </c>
      <c r="W166" s="44" t="str">
        <f t="shared" si="36"/>
        <v/>
      </c>
      <c r="X166" s="25" t="str">
        <f t="shared" si="37"/>
        <v/>
      </c>
      <c r="Y166" s="1">
        <f t="shared" si="38"/>
        <v>157</v>
      </c>
      <c r="Z166" t="str">
        <f t="shared" si="39"/>
        <v>CST_30</v>
      </c>
      <c r="AA166" s="172" t="str">
        <f>IF(ISNA(VLOOKUP(AC166,Sheet2!J:J,1,0)),"//","")</f>
        <v/>
      </c>
      <c r="AC166" s="111" t="str">
        <f t="shared" si="32"/>
        <v/>
      </c>
      <c r="AD166" t="b">
        <f t="shared" si="41"/>
        <v>1</v>
      </c>
    </row>
    <row r="167" spans="1:30">
      <c r="A167" s="57">
        <f t="shared" si="33"/>
        <v>167</v>
      </c>
      <c r="B167" s="56">
        <f t="shared" si="34"/>
        <v>158</v>
      </c>
      <c r="C167" s="60" t="s">
        <v>4167</v>
      </c>
      <c r="D167" s="60">
        <v>30</v>
      </c>
      <c r="E167" s="66" t="s">
        <v>213</v>
      </c>
      <c r="F167" s="66" t="s">
        <v>213</v>
      </c>
      <c r="G167" s="92">
        <v>0</v>
      </c>
      <c r="H167" s="92">
        <v>0</v>
      </c>
      <c r="I167" s="187" t="s">
        <v>6</v>
      </c>
      <c r="J167" s="66" t="s">
        <v>1592</v>
      </c>
      <c r="K167" s="67" t="s">
        <v>4704</v>
      </c>
      <c r="L167" s="68"/>
      <c r="M167" s="64" t="s">
        <v>1923</v>
      </c>
      <c r="N167" s="13"/>
      <c r="O167"/>
      <c r="P167" t="str">
        <f t="shared" si="40"/>
        <v/>
      </c>
      <c r="Q167" t="str">
        <f>IF(ISNA(VLOOKUP(AC167,#REF!,1)),"//","")</f>
        <v/>
      </c>
      <c r="R167"/>
      <c r="S167" s="43">
        <f t="shared" si="35"/>
        <v>115</v>
      </c>
      <c r="T167" s="93" t="s">
        <v>2484</v>
      </c>
      <c r="U167" s="71" t="s">
        <v>2484</v>
      </c>
      <c r="V167" s="71" t="s">
        <v>2484</v>
      </c>
      <c r="W167" s="44" t="str">
        <f t="shared" si="36"/>
        <v/>
      </c>
      <c r="X167" s="25" t="str">
        <f t="shared" si="37"/>
        <v/>
      </c>
      <c r="Y167" s="1">
        <f t="shared" si="38"/>
        <v>158</v>
      </c>
      <c r="Z167" t="str">
        <f t="shared" si="39"/>
        <v>CST_31</v>
      </c>
      <c r="AA167" s="172" t="str">
        <f>IF(ISNA(VLOOKUP(AC167,Sheet2!J:J,1,0)),"//","")</f>
        <v/>
      </c>
      <c r="AC167" s="111" t="str">
        <f t="shared" si="32"/>
        <v/>
      </c>
      <c r="AD167" t="b">
        <f t="shared" si="41"/>
        <v>1</v>
      </c>
    </row>
    <row r="168" spans="1:30">
      <c r="A168" s="57">
        <f t="shared" si="33"/>
        <v>168</v>
      </c>
      <c r="B168" s="56">
        <f t="shared" si="34"/>
        <v>159</v>
      </c>
      <c r="C168" s="60" t="s">
        <v>4167</v>
      </c>
      <c r="D168" s="60">
        <v>31</v>
      </c>
      <c r="E168" s="66" t="s">
        <v>214</v>
      </c>
      <c r="F168" s="66" t="s">
        <v>214</v>
      </c>
      <c r="G168" s="92">
        <v>0</v>
      </c>
      <c r="H168" s="92">
        <v>0</v>
      </c>
      <c r="I168" s="187" t="s">
        <v>6</v>
      </c>
      <c r="J168" s="66" t="s">
        <v>1592</v>
      </c>
      <c r="K168" s="67" t="s">
        <v>4704</v>
      </c>
      <c r="L168" s="68"/>
      <c r="M168" s="64" t="s">
        <v>1925</v>
      </c>
      <c r="N168" s="13"/>
      <c r="O168"/>
      <c r="P168" t="str">
        <f t="shared" si="40"/>
        <v/>
      </c>
      <c r="Q168" t="str">
        <f>IF(ISNA(VLOOKUP(AC168,#REF!,1)),"//","")</f>
        <v/>
      </c>
      <c r="R168"/>
      <c r="S168" s="43">
        <f t="shared" si="35"/>
        <v>115</v>
      </c>
      <c r="T168" s="93" t="s">
        <v>2484</v>
      </c>
      <c r="U168" s="71" t="s">
        <v>2484</v>
      </c>
      <c r="V168" s="71" t="s">
        <v>2484</v>
      </c>
      <c r="W168" s="44" t="str">
        <f t="shared" si="36"/>
        <v/>
      </c>
      <c r="X168" s="25" t="str">
        <f t="shared" si="37"/>
        <v/>
      </c>
      <c r="Y168" s="1">
        <f t="shared" si="38"/>
        <v>159</v>
      </c>
      <c r="Z168" t="str">
        <f t="shared" si="39"/>
        <v>CST_32</v>
      </c>
      <c r="AA168" s="172" t="str">
        <f>IF(ISNA(VLOOKUP(AC168,Sheet2!J:J,1,0)),"//","")</f>
        <v/>
      </c>
      <c r="AC168" s="111" t="str">
        <f t="shared" ref="AC168:AC231" si="42">IF(LEN(X168)=0,"",SUBSTITUTE(SUBSTITUTE(SUBSTITUTE(SUBSTITUTE(SUBSTITUTE(SUBSTITUTE(SUBSTITUTE(SUBSTITUTE(SUBSTITUTE(SUBSTITUTE(SUBSTITUTE(SUBSTITUTE(SUBSTITUTE(SUBSTITUTE(SUBSTITUTE(SUBSTITUTE(SUBSTITUTE( (SUBSTITUTE( SUBSTITUTE( SUBSTITUTE( SUBSTITUTE(W168,"STD_SIGMA","SUM"),"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68" t="b">
        <f t="shared" si="41"/>
        <v>1</v>
      </c>
    </row>
    <row r="169" spans="1:30">
      <c r="A169" s="57">
        <f t="shared" si="33"/>
        <v>169</v>
      </c>
      <c r="B169" s="56">
        <f t="shared" si="34"/>
        <v>160</v>
      </c>
      <c r="C169" s="60" t="s">
        <v>4167</v>
      </c>
      <c r="D169" s="60">
        <v>32</v>
      </c>
      <c r="E169" s="66" t="s">
        <v>220</v>
      </c>
      <c r="F169" s="66" t="s">
        <v>220</v>
      </c>
      <c r="G169" s="92">
        <v>0</v>
      </c>
      <c r="H169" s="92">
        <v>0</v>
      </c>
      <c r="I169" s="187" t="s">
        <v>6</v>
      </c>
      <c r="J169" s="66" t="s">
        <v>1592</v>
      </c>
      <c r="K169" s="67" t="s">
        <v>4704</v>
      </c>
      <c r="L169" s="68"/>
      <c r="M169" s="64" t="s">
        <v>1926</v>
      </c>
      <c r="N169" s="13"/>
      <c r="O169"/>
      <c r="P169" t="str">
        <f t="shared" si="40"/>
        <v/>
      </c>
      <c r="Q169" t="str">
        <f>IF(ISNA(VLOOKUP(AC169,#REF!,1)),"//","")</f>
        <v/>
      </c>
      <c r="R169"/>
      <c r="S169" s="43">
        <f t="shared" si="35"/>
        <v>115</v>
      </c>
      <c r="T169" s="93" t="s">
        <v>2484</v>
      </c>
      <c r="U169" s="71" t="s">
        <v>2484</v>
      </c>
      <c r="V169" s="71" t="s">
        <v>2484</v>
      </c>
      <c r="W169" s="44" t="str">
        <f t="shared" si="36"/>
        <v/>
      </c>
      <c r="X169" s="25" t="str">
        <f t="shared" si="37"/>
        <v/>
      </c>
      <c r="Y169" s="1">
        <f t="shared" si="38"/>
        <v>160</v>
      </c>
      <c r="Z169" t="str">
        <f t="shared" si="39"/>
        <v>CST_33</v>
      </c>
      <c r="AA169" s="172" t="str">
        <f>IF(ISNA(VLOOKUP(AC169,Sheet2!J:J,1,0)),"//","")</f>
        <v/>
      </c>
      <c r="AC169" s="111" t="str">
        <f t="shared" si="42"/>
        <v/>
      </c>
      <c r="AD169" t="b">
        <f t="shared" si="41"/>
        <v>1</v>
      </c>
    </row>
    <row r="170" spans="1:30">
      <c r="A170" s="57">
        <f t="shared" si="33"/>
        <v>170</v>
      </c>
      <c r="B170" s="56">
        <f t="shared" si="34"/>
        <v>161</v>
      </c>
      <c r="C170" s="60" t="s">
        <v>4167</v>
      </c>
      <c r="D170" s="60">
        <v>33</v>
      </c>
      <c r="E170" s="66" t="s">
        <v>237</v>
      </c>
      <c r="F170" s="66" t="s">
        <v>237</v>
      </c>
      <c r="G170" s="92">
        <v>0</v>
      </c>
      <c r="H170" s="92">
        <v>0</v>
      </c>
      <c r="I170" s="187" t="s">
        <v>6</v>
      </c>
      <c r="J170" s="66" t="s">
        <v>1592</v>
      </c>
      <c r="K170" s="67" t="s">
        <v>4704</v>
      </c>
      <c r="L170" s="68"/>
      <c r="M170" s="64" t="s">
        <v>1931</v>
      </c>
      <c r="N170" s="13"/>
      <c r="O170"/>
      <c r="P170" t="str">
        <f t="shared" si="40"/>
        <v/>
      </c>
      <c r="Q170" t="str">
        <f>IF(ISNA(VLOOKUP(AC170,#REF!,1)),"//","")</f>
        <v/>
      </c>
      <c r="R170"/>
      <c r="S170" s="43">
        <f t="shared" si="35"/>
        <v>115</v>
      </c>
      <c r="T170" s="93" t="s">
        <v>2484</v>
      </c>
      <c r="U170" s="71" t="s">
        <v>2484</v>
      </c>
      <c r="V170" s="71" t="s">
        <v>2484</v>
      </c>
      <c r="W170" s="44" t="str">
        <f t="shared" si="36"/>
        <v/>
      </c>
      <c r="X170" s="25" t="str">
        <f t="shared" si="37"/>
        <v/>
      </c>
      <c r="Y170" s="1">
        <f t="shared" si="38"/>
        <v>161</v>
      </c>
      <c r="Z170" t="str">
        <f t="shared" si="39"/>
        <v>CST_34</v>
      </c>
      <c r="AA170" s="172" t="str">
        <f>IF(ISNA(VLOOKUP(AC170,Sheet2!J:J,1,0)),"//","")</f>
        <v/>
      </c>
      <c r="AC170" s="111" t="str">
        <f t="shared" si="42"/>
        <v/>
      </c>
      <c r="AD170" t="b">
        <f t="shared" si="41"/>
        <v>1</v>
      </c>
    </row>
    <row r="171" spans="1:30">
      <c r="A171" s="57">
        <f t="shared" si="33"/>
        <v>171</v>
      </c>
      <c r="B171" s="56">
        <f t="shared" si="34"/>
        <v>162</v>
      </c>
      <c r="C171" s="60" t="s">
        <v>4167</v>
      </c>
      <c r="D171" s="60">
        <v>34</v>
      </c>
      <c r="E171" s="66" t="s">
        <v>238</v>
      </c>
      <c r="F171" s="66" t="s">
        <v>238</v>
      </c>
      <c r="G171" s="92">
        <v>0</v>
      </c>
      <c r="H171" s="92">
        <v>0</v>
      </c>
      <c r="I171" s="187" t="s">
        <v>6</v>
      </c>
      <c r="J171" s="66" t="s">
        <v>1592</v>
      </c>
      <c r="K171" s="67" t="s">
        <v>4704</v>
      </c>
      <c r="L171" s="68"/>
      <c r="M171" s="64" t="s">
        <v>1954</v>
      </c>
      <c r="N171" s="13"/>
      <c r="O171"/>
      <c r="P171" t="str">
        <f t="shared" si="40"/>
        <v/>
      </c>
      <c r="Q171" t="str">
        <f>IF(ISNA(VLOOKUP(AC171,#REF!,1)),"//","")</f>
        <v/>
      </c>
      <c r="R171"/>
      <c r="S171" s="43">
        <f t="shared" si="35"/>
        <v>115</v>
      </c>
      <c r="T171" s="93" t="s">
        <v>2484</v>
      </c>
      <c r="U171" s="71" t="s">
        <v>2484</v>
      </c>
      <c r="V171" s="71" t="s">
        <v>2484</v>
      </c>
      <c r="W171" s="44" t="str">
        <f t="shared" si="36"/>
        <v/>
      </c>
      <c r="X171" s="25" t="str">
        <f t="shared" si="37"/>
        <v/>
      </c>
      <c r="Y171" s="1">
        <f t="shared" si="38"/>
        <v>162</v>
      </c>
      <c r="Z171" t="str">
        <f t="shared" si="39"/>
        <v>CST_35</v>
      </c>
      <c r="AA171" s="172" t="str">
        <f>IF(ISNA(VLOOKUP(AC171,Sheet2!J:J,1,0)),"//","")</f>
        <v/>
      </c>
      <c r="AC171" s="111" t="str">
        <f t="shared" si="42"/>
        <v/>
      </c>
      <c r="AD171" t="b">
        <f t="shared" si="41"/>
        <v>1</v>
      </c>
    </row>
    <row r="172" spans="1:30">
      <c r="A172" s="57">
        <f t="shared" si="33"/>
        <v>172</v>
      </c>
      <c r="B172" s="56">
        <f t="shared" si="34"/>
        <v>163</v>
      </c>
      <c r="C172" s="60" t="s">
        <v>4167</v>
      </c>
      <c r="D172" s="60">
        <v>35</v>
      </c>
      <c r="E172" s="66" t="s">
        <v>239</v>
      </c>
      <c r="F172" s="66" t="s">
        <v>239</v>
      </c>
      <c r="G172" s="92">
        <v>0</v>
      </c>
      <c r="H172" s="92">
        <v>0</v>
      </c>
      <c r="I172" s="187" t="s">
        <v>6</v>
      </c>
      <c r="J172" s="66" t="s">
        <v>1592</v>
      </c>
      <c r="K172" s="67" t="s">
        <v>4704</v>
      </c>
      <c r="L172" s="68"/>
      <c r="M172" s="64" t="s">
        <v>1955</v>
      </c>
      <c r="N172" s="13"/>
      <c r="O172"/>
      <c r="P172" t="str">
        <f t="shared" si="40"/>
        <v/>
      </c>
      <c r="Q172" t="str">
        <f>IF(ISNA(VLOOKUP(AC172,#REF!,1)),"//","")</f>
        <v/>
      </c>
      <c r="R172"/>
      <c r="S172" s="43">
        <f t="shared" si="35"/>
        <v>115</v>
      </c>
      <c r="T172" s="93" t="s">
        <v>2484</v>
      </c>
      <c r="U172" s="71" t="s">
        <v>2484</v>
      </c>
      <c r="V172" s="71" t="s">
        <v>2484</v>
      </c>
      <c r="W172" s="44" t="str">
        <f t="shared" si="36"/>
        <v/>
      </c>
      <c r="X172" s="25" t="str">
        <f t="shared" si="37"/>
        <v/>
      </c>
      <c r="Y172" s="1">
        <f t="shared" si="38"/>
        <v>163</v>
      </c>
      <c r="Z172" t="str">
        <f t="shared" si="39"/>
        <v>CST_36</v>
      </c>
      <c r="AA172" s="172" t="str">
        <f>IF(ISNA(VLOOKUP(AC172,Sheet2!J:J,1,0)),"//","")</f>
        <v/>
      </c>
      <c r="AC172" s="111" t="str">
        <f t="shared" si="42"/>
        <v/>
      </c>
      <c r="AD172" t="b">
        <f t="shared" si="41"/>
        <v>1</v>
      </c>
    </row>
    <row r="173" spans="1:30">
      <c r="A173" s="57">
        <f t="shared" si="33"/>
        <v>173</v>
      </c>
      <c r="B173" s="56">
        <f t="shared" si="34"/>
        <v>164</v>
      </c>
      <c r="C173" s="60" t="s">
        <v>4167</v>
      </c>
      <c r="D173" s="60">
        <v>36</v>
      </c>
      <c r="E173" s="66" t="s">
        <v>240</v>
      </c>
      <c r="F173" s="66" t="s">
        <v>240</v>
      </c>
      <c r="G173" s="92">
        <v>0</v>
      </c>
      <c r="H173" s="92">
        <v>0</v>
      </c>
      <c r="I173" s="187" t="s">
        <v>6</v>
      </c>
      <c r="J173" s="66" t="s">
        <v>1592</v>
      </c>
      <c r="K173" s="67" t="s">
        <v>4704</v>
      </c>
      <c r="L173" s="68"/>
      <c r="M173" s="64" t="s">
        <v>1956</v>
      </c>
      <c r="N173" s="13"/>
      <c r="O173"/>
      <c r="P173" t="str">
        <f t="shared" si="40"/>
        <v/>
      </c>
      <c r="Q173" t="str">
        <f>IF(ISNA(VLOOKUP(AC173,#REF!,1)),"//","")</f>
        <v/>
      </c>
      <c r="R173"/>
      <c r="S173" s="43">
        <f t="shared" si="35"/>
        <v>115</v>
      </c>
      <c r="T173" s="93" t="s">
        <v>2484</v>
      </c>
      <c r="U173" s="71" t="s">
        <v>2484</v>
      </c>
      <c r="V173" s="71" t="s">
        <v>2484</v>
      </c>
      <c r="W173" s="44" t="str">
        <f t="shared" si="36"/>
        <v/>
      </c>
      <c r="X173" s="25" t="str">
        <f t="shared" si="37"/>
        <v/>
      </c>
      <c r="Y173" s="1">
        <f t="shared" si="38"/>
        <v>164</v>
      </c>
      <c r="Z173" t="str">
        <f t="shared" si="39"/>
        <v>CST_37</v>
      </c>
      <c r="AA173" s="172" t="str">
        <f>IF(ISNA(VLOOKUP(AC173,Sheet2!J:J,1,0)),"//","")</f>
        <v/>
      </c>
      <c r="AC173" s="111" t="str">
        <f t="shared" si="42"/>
        <v/>
      </c>
      <c r="AD173" t="b">
        <f t="shared" si="41"/>
        <v>1</v>
      </c>
    </row>
    <row r="174" spans="1:30">
      <c r="A174" s="57">
        <f t="shared" si="33"/>
        <v>174</v>
      </c>
      <c r="B174" s="56">
        <f t="shared" si="34"/>
        <v>165</v>
      </c>
      <c r="C174" s="60" t="s">
        <v>4167</v>
      </c>
      <c r="D174" s="60">
        <v>37</v>
      </c>
      <c r="E174" s="66" t="s">
        <v>252</v>
      </c>
      <c r="F174" s="66" t="s">
        <v>252</v>
      </c>
      <c r="G174" s="92">
        <v>0</v>
      </c>
      <c r="H174" s="92">
        <v>0</v>
      </c>
      <c r="I174" s="187" t="s">
        <v>6</v>
      </c>
      <c r="J174" s="66" t="s">
        <v>1592</v>
      </c>
      <c r="K174" s="67" t="s">
        <v>4704</v>
      </c>
      <c r="L174" s="68"/>
      <c r="M174" s="64" t="s">
        <v>1957</v>
      </c>
      <c r="N174" s="13"/>
      <c r="O174"/>
      <c r="P174" t="str">
        <f t="shared" si="40"/>
        <v/>
      </c>
      <c r="Q174" t="str">
        <f>IF(ISNA(VLOOKUP(AC174,#REF!,1)),"//","")</f>
        <v/>
      </c>
      <c r="R174"/>
      <c r="S174" s="43">
        <f t="shared" si="35"/>
        <v>115</v>
      </c>
      <c r="T174" s="93" t="s">
        <v>2484</v>
      </c>
      <c r="U174" s="71" t="s">
        <v>2484</v>
      </c>
      <c r="V174" s="71" t="s">
        <v>2484</v>
      </c>
      <c r="W174" s="44" t="str">
        <f t="shared" si="36"/>
        <v/>
      </c>
      <c r="X174" s="25" t="str">
        <f t="shared" si="37"/>
        <v/>
      </c>
      <c r="Y174" s="1">
        <f t="shared" si="38"/>
        <v>165</v>
      </c>
      <c r="Z174" t="str">
        <f t="shared" si="39"/>
        <v>CST_38</v>
      </c>
      <c r="AA174" s="172" t="str">
        <f>IF(ISNA(VLOOKUP(AC174,Sheet2!J:J,1,0)),"//","")</f>
        <v/>
      </c>
      <c r="AC174" s="111" t="str">
        <f t="shared" si="42"/>
        <v/>
      </c>
      <c r="AD174" t="b">
        <f t="shared" si="41"/>
        <v>1</v>
      </c>
    </row>
    <row r="175" spans="1:30">
      <c r="A175" s="57">
        <f t="shared" si="33"/>
        <v>175</v>
      </c>
      <c r="B175" s="56">
        <f t="shared" si="34"/>
        <v>166</v>
      </c>
      <c r="C175" s="60" t="s">
        <v>4167</v>
      </c>
      <c r="D175" s="60">
        <v>38</v>
      </c>
      <c r="E175" s="66" t="s">
        <v>277</v>
      </c>
      <c r="F175" s="66" t="s">
        <v>277</v>
      </c>
      <c r="G175" s="92">
        <v>0</v>
      </c>
      <c r="H175" s="92">
        <v>0</v>
      </c>
      <c r="I175" s="187" t="s">
        <v>6</v>
      </c>
      <c r="J175" s="66" t="s">
        <v>1592</v>
      </c>
      <c r="K175" s="67" t="s">
        <v>4704</v>
      </c>
      <c r="L175" s="68"/>
      <c r="M175" s="64" t="s">
        <v>1982</v>
      </c>
      <c r="N175" s="13"/>
      <c r="O175"/>
      <c r="P175" t="str">
        <f t="shared" si="40"/>
        <v/>
      </c>
      <c r="Q175" t="str">
        <f>IF(ISNA(VLOOKUP(AC175,#REF!,1)),"//","")</f>
        <v/>
      </c>
      <c r="R175"/>
      <c r="S175" s="43">
        <f t="shared" si="35"/>
        <v>115</v>
      </c>
      <c r="T175" s="93" t="s">
        <v>2484</v>
      </c>
      <c r="U175" s="71" t="s">
        <v>2484</v>
      </c>
      <c r="V175" s="71" t="s">
        <v>2484</v>
      </c>
      <c r="W175" s="44" t="str">
        <f t="shared" si="36"/>
        <v/>
      </c>
      <c r="X175" s="25" t="str">
        <f t="shared" si="37"/>
        <v/>
      </c>
      <c r="Y175" s="1">
        <f t="shared" si="38"/>
        <v>166</v>
      </c>
      <c r="Z175" t="str">
        <f t="shared" si="39"/>
        <v>CST_39</v>
      </c>
      <c r="AA175" s="172" t="str">
        <f>IF(ISNA(VLOOKUP(AC175,Sheet2!J:J,1,0)),"//","")</f>
        <v/>
      </c>
      <c r="AC175" s="111" t="str">
        <f t="shared" si="42"/>
        <v/>
      </c>
      <c r="AD175" t="b">
        <f t="shared" si="41"/>
        <v>1</v>
      </c>
    </row>
    <row r="176" spans="1:30">
      <c r="A176" s="57">
        <f t="shared" si="33"/>
        <v>176</v>
      </c>
      <c r="B176" s="56">
        <f t="shared" si="34"/>
        <v>167</v>
      </c>
      <c r="C176" s="60" t="s">
        <v>4167</v>
      </c>
      <c r="D176" s="60">
        <v>39</v>
      </c>
      <c r="E176" s="66" t="s">
        <v>290</v>
      </c>
      <c r="F176" s="66" t="s">
        <v>290</v>
      </c>
      <c r="G176" s="92">
        <v>0</v>
      </c>
      <c r="H176" s="92">
        <v>0</v>
      </c>
      <c r="I176" s="187" t="s">
        <v>6</v>
      </c>
      <c r="J176" s="66" t="s">
        <v>1592</v>
      </c>
      <c r="K176" s="67" t="s">
        <v>4704</v>
      </c>
      <c r="L176" s="68"/>
      <c r="M176" s="64" t="s">
        <v>2015</v>
      </c>
      <c r="N176" s="13"/>
      <c r="O176"/>
      <c r="P176" t="str">
        <f t="shared" si="40"/>
        <v/>
      </c>
      <c r="Q176" t="str">
        <f>IF(ISNA(VLOOKUP(AC176,#REF!,1)),"//","")</f>
        <v/>
      </c>
      <c r="R176"/>
      <c r="S176" s="43">
        <f t="shared" si="35"/>
        <v>115</v>
      </c>
      <c r="T176" s="93" t="s">
        <v>2484</v>
      </c>
      <c r="U176" s="71" t="s">
        <v>2484</v>
      </c>
      <c r="V176" s="71" t="s">
        <v>2484</v>
      </c>
      <c r="W176" s="44" t="str">
        <f t="shared" si="36"/>
        <v/>
      </c>
      <c r="X176" s="25" t="str">
        <f t="shared" si="37"/>
        <v/>
      </c>
      <c r="Y176" s="1">
        <f t="shared" si="38"/>
        <v>167</v>
      </c>
      <c r="Z176" t="str">
        <f t="shared" si="39"/>
        <v>CST_40</v>
      </c>
      <c r="AA176" s="172" t="str">
        <f>IF(ISNA(VLOOKUP(AC176,Sheet2!J:J,1,0)),"//","")</f>
        <v/>
      </c>
      <c r="AC176" s="111" t="str">
        <f t="shared" si="42"/>
        <v/>
      </c>
      <c r="AD176" t="b">
        <f t="shared" si="41"/>
        <v>1</v>
      </c>
    </row>
    <row r="177" spans="1:30">
      <c r="A177" s="57">
        <f t="shared" si="33"/>
        <v>177</v>
      </c>
      <c r="B177" s="56">
        <f t="shared" si="34"/>
        <v>168</v>
      </c>
      <c r="C177" s="60" t="s">
        <v>4167</v>
      </c>
      <c r="D177" s="60">
        <v>40</v>
      </c>
      <c r="E177" s="66" t="s">
        <v>296</v>
      </c>
      <c r="F177" s="66" t="s">
        <v>296</v>
      </c>
      <c r="G177" s="92">
        <v>0</v>
      </c>
      <c r="H177" s="92">
        <v>0</v>
      </c>
      <c r="I177" s="187" t="s">
        <v>6</v>
      </c>
      <c r="J177" s="66" t="s">
        <v>1592</v>
      </c>
      <c r="K177" s="67" t="s">
        <v>4704</v>
      </c>
      <c r="L177" s="68"/>
      <c r="M177" s="64" t="s">
        <v>2032</v>
      </c>
      <c r="N177" s="13"/>
      <c r="O177"/>
      <c r="P177" t="str">
        <f t="shared" si="40"/>
        <v/>
      </c>
      <c r="Q177" t="str">
        <f>IF(ISNA(VLOOKUP(AC177,#REF!,1)),"//","")</f>
        <v/>
      </c>
      <c r="R177"/>
      <c r="S177" s="43">
        <f t="shared" si="35"/>
        <v>115</v>
      </c>
      <c r="T177" s="93" t="s">
        <v>2484</v>
      </c>
      <c r="U177" s="71" t="s">
        <v>2484</v>
      </c>
      <c r="V177" s="71" t="s">
        <v>2484</v>
      </c>
      <c r="W177" s="44" t="str">
        <f t="shared" si="36"/>
        <v/>
      </c>
      <c r="X177" s="25" t="str">
        <f t="shared" si="37"/>
        <v/>
      </c>
      <c r="Y177" s="1">
        <f t="shared" si="38"/>
        <v>168</v>
      </c>
      <c r="Z177" t="str">
        <f t="shared" si="39"/>
        <v>CST_41</v>
      </c>
      <c r="AA177" s="172" t="str">
        <f>IF(ISNA(VLOOKUP(AC177,Sheet2!J:J,1,0)),"//","")</f>
        <v/>
      </c>
      <c r="AC177" s="111" t="str">
        <f t="shared" si="42"/>
        <v/>
      </c>
      <c r="AD177" t="b">
        <f t="shared" si="41"/>
        <v>1</v>
      </c>
    </row>
    <row r="178" spans="1:30">
      <c r="A178" s="57">
        <f t="shared" si="33"/>
        <v>178</v>
      </c>
      <c r="B178" s="56">
        <f t="shared" si="34"/>
        <v>169</v>
      </c>
      <c r="C178" s="60" t="s">
        <v>4167</v>
      </c>
      <c r="D178" s="60">
        <v>41</v>
      </c>
      <c r="E178" s="66" t="s">
        <v>298</v>
      </c>
      <c r="F178" s="66" t="s">
        <v>298</v>
      </c>
      <c r="G178" s="92">
        <v>0</v>
      </c>
      <c r="H178" s="92">
        <v>0</v>
      </c>
      <c r="I178" s="187" t="s">
        <v>6</v>
      </c>
      <c r="J178" s="66" t="s">
        <v>1592</v>
      </c>
      <c r="K178" s="67" t="s">
        <v>4704</v>
      </c>
      <c r="L178" s="68"/>
      <c r="M178" s="64" t="s">
        <v>2042</v>
      </c>
      <c r="N178" s="13"/>
      <c r="O178"/>
      <c r="P178" t="str">
        <f t="shared" si="40"/>
        <v/>
      </c>
      <c r="Q178" t="str">
        <f>IF(ISNA(VLOOKUP(AC178,#REF!,1)),"//","")</f>
        <v/>
      </c>
      <c r="R178"/>
      <c r="S178" s="43">
        <f t="shared" si="35"/>
        <v>115</v>
      </c>
      <c r="T178" s="93" t="s">
        <v>2484</v>
      </c>
      <c r="U178" s="71" t="s">
        <v>2484</v>
      </c>
      <c r="V178" s="71" t="s">
        <v>2484</v>
      </c>
      <c r="W178" s="44" t="str">
        <f t="shared" si="36"/>
        <v/>
      </c>
      <c r="X178" s="25" t="str">
        <f t="shared" si="37"/>
        <v/>
      </c>
      <c r="Y178" s="1">
        <f t="shared" si="38"/>
        <v>169</v>
      </c>
      <c r="Z178" t="str">
        <f t="shared" si="39"/>
        <v>CST_42</v>
      </c>
      <c r="AA178" s="172" t="str">
        <f>IF(ISNA(VLOOKUP(AC178,Sheet2!J:J,1,0)),"//","")</f>
        <v/>
      </c>
      <c r="AC178" s="111" t="str">
        <f t="shared" si="42"/>
        <v/>
      </c>
      <c r="AD178" t="b">
        <f t="shared" si="41"/>
        <v>1</v>
      </c>
    </row>
    <row r="179" spans="1:30">
      <c r="A179" s="57">
        <f t="shared" si="33"/>
        <v>179</v>
      </c>
      <c r="B179" s="56">
        <f t="shared" si="34"/>
        <v>170</v>
      </c>
      <c r="C179" s="60" t="s">
        <v>4167</v>
      </c>
      <c r="D179" s="60">
        <v>42</v>
      </c>
      <c r="E179" s="66" t="s">
        <v>307</v>
      </c>
      <c r="F179" s="66" t="s">
        <v>307</v>
      </c>
      <c r="G179" s="92">
        <v>0</v>
      </c>
      <c r="H179" s="92">
        <v>0</v>
      </c>
      <c r="I179" s="187" t="s">
        <v>6</v>
      </c>
      <c r="J179" s="66" t="s">
        <v>1592</v>
      </c>
      <c r="K179" s="67" t="s">
        <v>4704</v>
      </c>
      <c r="L179" s="68"/>
      <c r="M179" s="64" t="s">
        <v>2045</v>
      </c>
      <c r="N179" s="13"/>
      <c r="O179"/>
      <c r="P179" t="str">
        <f t="shared" si="40"/>
        <v/>
      </c>
      <c r="Q179" t="str">
        <f>IF(ISNA(VLOOKUP(AC179,#REF!,1)),"//","")</f>
        <v/>
      </c>
      <c r="R179"/>
      <c r="S179" s="43">
        <f t="shared" si="35"/>
        <v>115</v>
      </c>
      <c r="T179" s="93" t="s">
        <v>2484</v>
      </c>
      <c r="U179" s="71" t="s">
        <v>2484</v>
      </c>
      <c r="V179" s="71" t="s">
        <v>2484</v>
      </c>
      <c r="W179" s="44" t="str">
        <f t="shared" si="36"/>
        <v/>
      </c>
      <c r="X179" s="25" t="str">
        <f t="shared" si="37"/>
        <v/>
      </c>
      <c r="Y179" s="1">
        <f t="shared" si="38"/>
        <v>170</v>
      </c>
      <c r="Z179" t="str">
        <f t="shared" si="39"/>
        <v>CST_43</v>
      </c>
      <c r="AA179" s="172" t="str">
        <f>IF(ISNA(VLOOKUP(AC179,Sheet2!J:J,1,0)),"//","")</f>
        <v/>
      </c>
      <c r="AC179" s="111" t="str">
        <f t="shared" si="42"/>
        <v/>
      </c>
      <c r="AD179" t="b">
        <f t="shared" si="41"/>
        <v>1</v>
      </c>
    </row>
    <row r="180" spans="1:30">
      <c r="A180" s="57">
        <f t="shared" si="33"/>
        <v>180</v>
      </c>
      <c r="B180" s="56">
        <f t="shared" si="34"/>
        <v>171</v>
      </c>
      <c r="C180" s="60" t="s">
        <v>4167</v>
      </c>
      <c r="D180" s="60">
        <v>43</v>
      </c>
      <c r="E180" s="66" t="s">
        <v>308</v>
      </c>
      <c r="F180" s="66" t="s">
        <v>308</v>
      </c>
      <c r="G180" s="92">
        <v>0</v>
      </c>
      <c r="H180" s="92">
        <v>0</v>
      </c>
      <c r="I180" s="187" t="s">
        <v>6</v>
      </c>
      <c r="J180" s="66" t="s">
        <v>1592</v>
      </c>
      <c r="K180" s="67" t="s">
        <v>4704</v>
      </c>
      <c r="L180" s="68"/>
      <c r="M180" s="64" t="s">
        <v>2065</v>
      </c>
      <c r="N180" s="13"/>
      <c r="O180"/>
      <c r="P180" t="str">
        <f t="shared" si="40"/>
        <v/>
      </c>
      <c r="Q180" t="str">
        <f>IF(ISNA(VLOOKUP(AC180,#REF!,1)),"//","")</f>
        <v/>
      </c>
      <c r="R180"/>
      <c r="S180" s="43">
        <f t="shared" si="35"/>
        <v>115</v>
      </c>
      <c r="T180" s="93" t="s">
        <v>2484</v>
      </c>
      <c r="U180" s="71" t="s">
        <v>2484</v>
      </c>
      <c r="V180" s="71" t="s">
        <v>2484</v>
      </c>
      <c r="W180" s="44" t="str">
        <f t="shared" si="36"/>
        <v/>
      </c>
      <c r="X180" s="25" t="str">
        <f t="shared" si="37"/>
        <v/>
      </c>
      <c r="Y180" s="1">
        <f t="shared" si="38"/>
        <v>171</v>
      </c>
      <c r="Z180" t="str">
        <f t="shared" si="39"/>
        <v>CST_44</v>
      </c>
      <c r="AA180" s="172" t="str">
        <f>IF(ISNA(VLOOKUP(AC180,Sheet2!J:J,1,0)),"//","")</f>
        <v/>
      </c>
      <c r="AC180" s="111" t="str">
        <f t="shared" si="42"/>
        <v/>
      </c>
      <c r="AD180" t="b">
        <f t="shared" si="41"/>
        <v>1</v>
      </c>
    </row>
    <row r="181" spans="1:30">
      <c r="A181" s="57">
        <f t="shared" si="33"/>
        <v>181</v>
      </c>
      <c r="B181" s="56">
        <f t="shared" si="34"/>
        <v>172</v>
      </c>
      <c r="C181" s="60" t="s">
        <v>4167</v>
      </c>
      <c r="D181" s="60">
        <v>44</v>
      </c>
      <c r="E181" s="66" t="s">
        <v>309</v>
      </c>
      <c r="F181" s="66" t="s">
        <v>309</v>
      </c>
      <c r="G181" s="206">
        <v>0</v>
      </c>
      <c r="H181" s="206">
        <v>0</v>
      </c>
      <c r="I181" s="187" t="s">
        <v>6</v>
      </c>
      <c r="J181" s="66" t="s">
        <v>1592</v>
      </c>
      <c r="K181" s="67" t="s">
        <v>4704</v>
      </c>
      <c r="L181" s="68"/>
      <c r="M181" s="64" t="s">
        <v>2066</v>
      </c>
      <c r="N181" s="13"/>
      <c r="O181"/>
      <c r="P181" t="str">
        <f t="shared" si="40"/>
        <v/>
      </c>
      <c r="Q181" t="str">
        <f>IF(ISNA(VLOOKUP(AC181,#REF!,1)),"//","")</f>
        <v/>
      </c>
      <c r="R181"/>
      <c r="S181" s="43">
        <f t="shared" si="35"/>
        <v>115</v>
      </c>
      <c r="T181" s="93" t="s">
        <v>2484</v>
      </c>
      <c r="U181" s="71" t="s">
        <v>2484</v>
      </c>
      <c r="V181" s="71" t="s">
        <v>2484</v>
      </c>
      <c r="W181" s="44" t="str">
        <f t="shared" si="36"/>
        <v/>
      </c>
      <c r="X181" s="25" t="str">
        <f t="shared" si="37"/>
        <v/>
      </c>
      <c r="Y181" s="1">
        <f t="shared" si="38"/>
        <v>172</v>
      </c>
      <c r="Z181" t="str">
        <f t="shared" si="39"/>
        <v>CST_45</v>
      </c>
      <c r="AA181" s="172" t="str">
        <f>IF(ISNA(VLOOKUP(AC181,Sheet2!J:J,1,0)),"//","")</f>
        <v/>
      </c>
      <c r="AC181" s="111" t="str">
        <f t="shared" si="42"/>
        <v/>
      </c>
      <c r="AD181" t="b">
        <f t="shared" si="41"/>
        <v>1</v>
      </c>
    </row>
    <row r="182" spans="1:30">
      <c r="A182" s="57">
        <f t="shared" si="33"/>
        <v>182</v>
      </c>
      <c r="B182" s="56">
        <f t="shared" si="34"/>
        <v>173</v>
      </c>
      <c r="C182" s="60" t="s">
        <v>4167</v>
      </c>
      <c r="D182" s="60">
        <v>45</v>
      </c>
      <c r="E182" s="66" t="s">
        <v>310</v>
      </c>
      <c r="F182" s="66" t="s">
        <v>310</v>
      </c>
      <c r="G182" s="92">
        <v>0</v>
      </c>
      <c r="H182" s="92">
        <v>0</v>
      </c>
      <c r="I182" s="187" t="s">
        <v>6</v>
      </c>
      <c r="J182" s="66" t="s">
        <v>1592</v>
      </c>
      <c r="K182" s="67" t="s">
        <v>4704</v>
      </c>
      <c r="L182" s="68"/>
      <c r="M182" s="64" t="s">
        <v>2067</v>
      </c>
      <c r="N182" s="13"/>
      <c r="O182"/>
      <c r="P182" t="str">
        <f t="shared" si="40"/>
        <v/>
      </c>
      <c r="Q182" t="str">
        <f>IF(ISNA(VLOOKUP(AC182,#REF!,1)),"//","")</f>
        <v/>
      </c>
      <c r="R182"/>
      <c r="S182" s="43">
        <f t="shared" si="35"/>
        <v>115</v>
      </c>
      <c r="T182" s="93" t="s">
        <v>2484</v>
      </c>
      <c r="U182" s="71" t="s">
        <v>2484</v>
      </c>
      <c r="V182" s="71" t="s">
        <v>2484</v>
      </c>
      <c r="W182" s="44" t="str">
        <f t="shared" si="36"/>
        <v/>
      </c>
      <c r="X182" s="25" t="str">
        <f t="shared" si="37"/>
        <v/>
      </c>
      <c r="Y182" s="1">
        <f t="shared" si="38"/>
        <v>173</v>
      </c>
      <c r="Z182" t="str">
        <f t="shared" si="39"/>
        <v>CST_46</v>
      </c>
      <c r="AA182" s="172" t="str">
        <f>IF(ISNA(VLOOKUP(AC182,Sheet2!J:J,1,0)),"//","")</f>
        <v/>
      </c>
      <c r="AC182" s="111" t="str">
        <f t="shared" si="42"/>
        <v/>
      </c>
      <c r="AD182" t="b">
        <f t="shared" si="41"/>
        <v>1</v>
      </c>
    </row>
    <row r="183" spans="1:30">
      <c r="A183" s="57">
        <f t="shared" si="33"/>
        <v>183</v>
      </c>
      <c r="B183" s="56">
        <f t="shared" si="34"/>
        <v>174</v>
      </c>
      <c r="C183" s="60" t="s">
        <v>4167</v>
      </c>
      <c r="D183" s="60">
        <v>46</v>
      </c>
      <c r="E183" s="66" t="s">
        <v>313</v>
      </c>
      <c r="F183" s="66" t="s">
        <v>313</v>
      </c>
      <c r="G183" s="92">
        <v>0</v>
      </c>
      <c r="H183" s="92">
        <v>0</v>
      </c>
      <c r="I183" s="187" t="s">
        <v>6</v>
      </c>
      <c r="J183" s="66" t="s">
        <v>1592</v>
      </c>
      <c r="K183" s="67" t="s">
        <v>4704</v>
      </c>
      <c r="L183" s="68"/>
      <c r="M183" s="64" t="s">
        <v>2069</v>
      </c>
      <c r="N183" s="13"/>
      <c r="O183"/>
      <c r="P183" t="str">
        <f t="shared" si="40"/>
        <v/>
      </c>
      <c r="Q183" t="str">
        <f>IF(ISNA(VLOOKUP(AC183,#REF!,1)),"//","")</f>
        <v/>
      </c>
      <c r="R183"/>
      <c r="S183" s="43">
        <f t="shared" si="35"/>
        <v>115</v>
      </c>
      <c r="T183" s="93" t="s">
        <v>2484</v>
      </c>
      <c r="U183" s="71" t="s">
        <v>2484</v>
      </c>
      <c r="V183" s="71" t="s">
        <v>2484</v>
      </c>
      <c r="W183" s="44" t="str">
        <f t="shared" si="36"/>
        <v/>
      </c>
      <c r="X183" s="25" t="str">
        <f t="shared" si="37"/>
        <v/>
      </c>
      <c r="Y183" s="1">
        <f t="shared" si="38"/>
        <v>174</v>
      </c>
      <c r="Z183" t="str">
        <f t="shared" si="39"/>
        <v>CST_47</v>
      </c>
      <c r="AA183" s="172" t="str">
        <f>IF(ISNA(VLOOKUP(AC183,Sheet2!J:J,1,0)),"//","")</f>
        <v/>
      </c>
      <c r="AC183" s="111" t="str">
        <f t="shared" si="42"/>
        <v/>
      </c>
      <c r="AD183" t="b">
        <f t="shared" si="41"/>
        <v>1</v>
      </c>
    </row>
    <row r="184" spans="1:30">
      <c r="A184" s="57">
        <f t="shared" si="33"/>
        <v>184</v>
      </c>
      <c r="B184" s="56">
        <f t="shared" si="34"/>
        <v>175</v>
      </c>
      <c r="C184" s="60" t="s">
        <v>4167</v>
      </c>
      <c r="D184" s="60">
        <v>47</v>
      </c>
      <c r="E184" s="66" t="s">
        <v>318</v>
      </c>
      <c r="F184" s="66" t="s">
        <v>318</v>
      </c>
      <c r="G184" s="92">
        <v>0</v>
      </c>
      <c r="H184" s="92">
        <v>0</v>
      </c>
      <c r="I184" s="187" t="s">
        <v>6</v>
      </c>
      <c r="J184" s="66" t="s">
        <v>1592</v>
      </c>
      <c r="K184" s="67" t="s">
        <v>4704</v>
      </c>
      <c r="L184" s="68"/>
      <c r="M184" s="64" t="s">
        <v>2072</v>
      </c>
      <c r="N184" s="13"/>
      <c r="O184"/>
      <c r="P184" t="str">
        <f t="shared" si="40"/>
        <v/>
      </c>
      <c r="Q184" t="str">
        <f>IF(ISNA(VLOOKUP(AC184,#REF!,1)),"//","")</f>
        <v/>
      </c>
      <c r="R184"/>
      <c r="S184" s="43">
        <f t="shared" si="35"/>
        <v>115</v>
      </c>
      <c r="T184" s="93" t="s">
        <v>2982</v>
      </c>
      <c r="U184" s="71" t="s">
        <v>2484</v>
      </c>
      <c r="V184" s="71" t="s">
        <v>2484</v>
      </c>
      <c r="W184" s="44" t="str">
        <f t="shared" si="36"/>
        <v/>
      </c>
      <c r="X184" s="25" t="str">
        <f t="shared" si="37"/>
        <v/>
      </c>
      <c r="Y184" s="1">
        <f t="shared" si="38"/>
        <v>175</v>
      </c>
      <c r="Z184" t="str">
        <f t="shared" si="39"/>
        <v>CST_48</v>
      </c>
      <c r="AA184" s="172" t="str">
        <f>IF(ISNA(VLOOKUP(AC184,Sheet2!J:J,1,0)),"//","")</f>
        <v/>
      </c>
      <c r="AC184" s="111" t="str">
        <f t="shared" si="42"/>
        <v/>
      </c>
      <c r="AD184" t="b">
        <f t="shared" si="41"/>
        <v>1</v>
      </c>
    </row>
    <row r="185" spans="1:30">
      <c r="A185" s="57">
        <f t="shared" si="33"/>
        <v>185</v>
      </c>
      <c r="B185" s="56">
        <f t="shared" si="34"/>
        <v>176</v>
      </c>
      <c r="C185" s="60" t="s">
        <v>4167</v>
      </c>
      <c r="D185" s="60">
        <v>48</v>
      </c>
      <c r="E185" s="66" t="s">
        <v>329</v>
      </c>
      <c r="F185" s="66" t="s">
        <v>329</v>
      </c>
      <c r="G185" s="92">
        <v>0</v>
      </c>
      <c r="H185" s="92">
        <v>0</v>
      </c>
      <c r="I185" s="187" t="s">
        <v>6</v>
      </c>
      <c r="J185" s="66" t="s">
        <v>1592</v>
      </c>
      <c r="K185" s="67" t="s">
        <v>4704</v>
      </c>
      <c r="L185" s="68"/>
      <c r="M185" s="64" t="s">
        <v>2078</v>
      </c>
      <c r="N185" s="13"/>
      <c r="O185"/>
      <c r="P185" t="str">
        <f t="shared" si="40"/>
        <v/>
      </c>
      <c r="Q185" t="str">
        <f>IF(ISNA(VLOOKUP(AC185,#REF!,1)),"//","")</f>
        <v/>
      </c>
      <c r="R185"/>
      <c r="S185" s="43">
        <f t="shared" si="35"/>
        <v>115</v>
      </c>
      <c r="T185" s="93" t="s">
        <v>2484</v>
      </c>
      <c r="U185" s="71" t="s">
        <v>2484</v>
      </c>
      <c r="V185" s="71" t="s">
        <v>2484</v>
      </c>
      <c r="W185" s="44" t="str">
        <f t="shared" si="36"/>
        <v/>
      </c>
      <c r="X185" s="25" t="str">
        <f t="shared" si="37"/>
        <v/>
      </c>
      <c r="Y185" s="1">
        <f t="shared" si="38"/>
        <v>176</v>
      </c>
      <c r="Z185" t="str">
        <f t="shared" si="39"/>
        <v>CST_49</v>
      </c>
      <c r="AA185" s="172" t="str">
        <f>IF(ISNA(VLOOKUP(AC185,Sheet2!J:J,1,0)),"//","")</f>
        <v/>
      </c>
      <c r="AC185" s="111" t="str">
        <f t="shared" si="42"/>
        <v/>
      </c>
      <c r="AD185" t="b">
        <f t="shared" si="41"/>
        <v>1</v>
      </c>
    </row>
    <row r="186" spans="1:30">
      <c r="A186" s="57">
        <f t="shared" si="33"/>
        <v>186</v>
      </c>
      <c r="B186" s="56">
        <f t="shared" si="34"/>
        <v>177</v>
      </c>
      <c r="C186" s="60" t="s">
        <v>4167</v>
      </c>
      <c r="D186" s="60">
        <v>49</v>
      </c>
      <c r="E186" s="66" t="s">
        <v>331</v>
      </c>
      <c r="F186" s="66" t="s">
        <v>331</v>
      </c>
      <c r="G186" s="92">
        <v>0</v>
      </c>
      <c r="H186" s="92">
        <v>0</v>
      </c>
      <c r="I186" s="187" t="s">
        <v>6</v>
      </c>
      <c r="J186" s="66" t="s">
        <v>1592</v>
      </c>
      <c r="K186" s="67" t="s">
        <v>4704</v>
      </c>
      <c r="L186" s="68"/>
      <c r="M186" s="64" t="s">
        <v>2090</v>
      </c>
      <c r="N186" s="13"/>
      <c r="O186"/>
      <c r="P186" t="str">
        <f t="shared" si="40"/>
        <v/>
      </c>
      <c r="Q186" t="str">
        <f>IF(ISNA(VLOOKUP(AC186,#REF!,1)),"//","")</f>
        <v/>
      </c>
      <c r="R186"/>
      <c r="S186" s="43">
        <f t="shared" si="35"/>
        <v>115</v>
      </c>
      <c r="T186" s="93" t="s">
        <v>2484</v>
      </c>
      <c r="U186" s="71" t="s">
        <v>2484</v>
      </c>
      <c r="V186" s="71" t="s">
        <v>2484</v>
      </c>
      <c r="W186" s="44" t="str">
        <f t="shared" si="36"/>
        <v/>
      </c>
      <c r="X186" s="25" t="str">
        <f t="shared" si="37"/>
        <v/>
      </c>
      <c r="Y186" s="1">
        <f t="shared" si="38"/>
        <v>177</v>
      </c>
      <c r="Z186" t="str">
        <f t="shared" si="39"/>
        <v>CST_50</v>
      </c>
      <c r="AA186" s="172" t="str">
        <f>IF(ISNA(VLOOKUP(AC186,Sheet2!J:J,1,0)),"//","")</f>
        <v/>
      </c>
      <c r="AC186" s="111" t="str">
        <f t="shared" si="42"/>
        <v/>
      </c>
      <c r="AD186" t="b">
        <f t="shared" si="41"/>
        <v>1</v>
      </c>
    </row>
    <row r="187" spans="1:30">
      <c r="A187" s="57">
        <f t="shared" si="33"/>
        <v>187</v>
      </c>
      <c r="B187" s="56">
        <f t="shared" si="34"/>
        <v>178</v>
      </c>
      <c r="C187" s="60" t="s">
        <v>4167</v>
      </c>
      <c r="D187" s="60">
        <v>50</v>
      </c>
      <c r="E187" s="66" t="s">
        <v>361</v>
      </c>
      <c r="F187" s="66" t="s">
        <v>361</v>
      </c>
      <c r="G187" s="92">
        <v>0</v>
      </c>
      <c r="H187" s="92">
        <v>0</v>
      </c>
      <c r="I187" s="187" t="s">
        <v>6</v>
      </c>
      <c r="J187" s="66" t="s">
        <v>1592</v>
      </c>
      <c r="K187" s="67" t="s">
        <v>4704</v>
      </c>
      <c r="L187" s="68"/>
      <c r="M187" s="64" t="s">
        <v>2092</v>
      </c>
      <c r="N187" s="13"/>
      <c r="O187"/>
      <c r="P187" t="str">
        <f t="shared" si="40"/>
        <v/>
      </c>
      <c r="Q187" t="str">
        <f>IF(ISNA(VLOOKUP(AC187,#REF!,1)),"//","")</f>
        <v/>
      </c>
      <c r="R187"/>
      <c r="S187" s="43">
        <f t="shared" si="35"/>
        <v>115</v>
      </c>
      <c r="T187" s="93" t="s">
        <v>2484</v>
      </c>
      <c r="U187" s="71" t="s">
        <v>2484</v>
      </c>
      <c r="V187" s="71" t="s">
        <v>2484</v>
      </c>
      <c r="W187" s="44" t="str">
        <f t="shared" si="36"/>
        <v/>
      </c>
      <c r="X187" s="25" t="str">
        <f t="shared" si="37"/>
        <v/>
      </c>
      <c r="Y187" s="1">
        <f t="shared" si="38"/>
        <v>178</v>
      </c>
      <c r="Z187" t="str">
        <f t="shared" si="39"/>
        <v>CST_51</v>
      </c>
      <c r="AA187" s="172" t="str">
        <f>IF(ISNA(VLOOKUP(AC187,Sheet2!J:J,1,0)),"//","")</f>
        <v/>
      </c>
      <c r="AC187" s="111" t="str">
        <f t="shared" si="42"/>
        <v/>
      </c>
      <c r="AD187" t="b">
        <f t="shared" si="41"/>
        <v>1</v>
      </c>
    </row>
    <row r="188" spans="1:30">
      <c r="A188" s="57">
        <f t="shared" si="33"/>
        <v>188</v>
      </c>
      <c r="B188" s="56">
        <f t="shared" si="34"/>
        <v>179</v>
      </c>
      <c r="C188" s="60" t="s">
        <v>4167</v>
      </c>
      <c r="D188" s="60">
        <v>51</v>
      </c>
      <c r="E188" s="66" t="s">
        <v>370</v>
      </c>
      <c r="F188" s="66" t="s">
        <v>1471</v>
      </c>
      <c r="G188" s="92">
        <v>0</v>
      </c>
      <c r="H188" s="92">
        <v>0</v>
      </c>
      <c r="I188" s="187" t="s">
        <v>6</v>
      </c>
      <c r="J188" s="66" t="s">
        <v>1592</v>
      </c>
      <c r="K188" s="67" t="s">
        <v>4704</v>
      </c>
      <c r="L188" s="68"/>
      <c r="M188" s="64" t="s">
        <v>2128</v>
      </c>
      <c r="N188" s="13"/>
      <c r="O188"/>
      <c r="P188" t="str">
        <f t="shared" si="40"/>
        <v/>
      </c>
      <c r="Q188" t="str">
        <f>IF(ISNA(VLOOKUP(AC188,#REF!,1)),"//","")</f>
        <v/>
      </c>
      <c r="R188"/>
      <c r="S188" s="43">
        <f t="shared" si="35"/>
        <v>115</v>
      </c>
      <c r="T188" s="93" t="s">
        <v>2484</v>
      </c>
      <c r="U188" s="71" t="s">
        <v>2484</v>
      </c>
      <c r="V188" s="71" t="s">
        <v>2484</v>
      </c>
      <c r="W188" s="44" t="str">
        <f t="shared" si="36"/>
        <v/>
      </c>
      <c r="X188" s="25" t="str">
        <f t="shared" si="37"/>
        <v/>
      </c>
      <c r="Y188" s="1">
        <f t="shared" si="38"/>
        <v>179</v>
      </c>
      <c r="Z188" t="str">
        <f t="shared" si="39"/>
        <v>CST_52</v>
      </c>
      <c r="AA188" s="172" t="str">
        <f>IF(ISNA(VLOOKUP(AC188,Sheet2!J:J,1,0)),"//","")</f>
        <v/>
      </c>
      <c r="AC188" s="111" t="str">
        <f t="shared" si="42"/>
        <v/>
      </c>
      <c r="AD188" t="b">
        <f t="shared" si="41"/>
        <v>1</v>
      </c>
    </row>
    <row r="189" spans="1:30">
      <c r="A189" s="57">
        <f t="shared" si="33"/>
        <v>189</v>
      </c>
      <c r="B189" s="56">
        <f t="shared" si="34"/>
        <v>180</v>
      </c>
      <c r="C189" s="60" t="s">
        <v>4167</v>
      </c>
      <c r="D189" s="60">
        <v>52</v>
      </c>
      <c r="E189" s="66" t="s">
        <v>371</v>
      </c>
      <c r="F189" s="66" t="s">
        <v>371</v>
      </c>
      <c r="G189" s="92">
        <v>0</v>
      </c>
      <c r="H189" s="92">
        <v>0</v>
      </c>
      <c r="I189" s="187" t="s">
        <v>6</v>
      </c>
      <c r="J189" s="66" t="s">
        <v>1592</v>
      </c>
      <c r="K189" s="67" t="s">
        <v>4704</v>
      </c>
      <c r="L189" s="68"/>
      <c r="M189" s="64" t="s">
        <v>2141</v>
      </c>
      <c r="N189" s="13"/>
      <c r="O189"/>
      <c r="P189" t="str">
        <f t="shared" si="40"/>
        <v/>
      </c>
      <c r="Q189" t="str">
        <f>IF(ISNA(VLOOKUP(AC189,#REF!,1)),"//","")</f>
        <v/>
      </c>
      <c r="R189"/>
      <c r="S189" s="43">
        <f t="shared" si="35"/>
        <v>115</v>
      </c>
      <c r="T189" s="93" t="s">
        <v>2484</v>
      </c>
      <c r="U189" s="71" t="s">
        <v>2484</v>
      </c>
      <c r="V189" s="71" t="s">
        <v>2484</v>
      </c>
      <c r="W189" s="44" t="str">
        <f t="shared" si="36"/>
        <v/>
      </c>
      <c r="X189" s="25" t="str">
        <f t="shared" si="37"/>
        <v/>
      </c>
      <c r="Y189" s="1">
        <f t="shared" si="38"/>
        <v>180</v>
      </c>
      <c r="Z189" t="str">
        <f t="shared" si="39"/>
        <v>CST_53</v>
      </c>
      <c r="AA189" s="172" t="str">
        <f>IF(ISNA(VLOOKUP(AC189,Sheet2!J:J,1,0)),"//","")</f>
        <v/>
      </c>
      <c r="AC189" s="111" t="str">
        <f t="shared" si="42"/>
        <v/>
      </c>
      <c r="AD189" t="b">
        <f t="shared" si="41"/>
        <v>1</v>
      </c>
    </row>
    <row r="190" spans="1:30">
      <c r="A190" s="57">
        <f t="shared" si="33"/>
        <v>190</v>
      </c>
      <c r="B190" s="56">
        <f t="shared" si="34"/>
        <v>181</v>
      </c>
      <c r="C190" s="60" t="s">
        <v>4167</v>
      </c>
      <c r="D190" s="60">
        <v>53</v>
      </c>
      <c r="E190" s="66" t="s">
        <v>381</v>
      </c>
      <c r="F190" s="66" t="s">
        <v>381</v>
      </c>
      <c r="G190" s="92">
        <v>0</v>
      </c>
      <c r="H190" s="92">
        <v>0</v>
      </c>
      <c r="I190" s="187" t="s">
        <v>6</v>
      </c>
      <c r="J190" s="66" t="s">
        <v>1592</v>
      </c>
      <c r="K190" s="67" t="s">
        <v>4704</v>
      </c>
      <c r="L190" s="68"/>
      <c r="M190" s="64" t="s">
        <v>2142</v>
      </c>
      <c r="N190" s="13"/>
      <c r="O190"/>
      <c r="P190" t="str">
        <f t="shared" si="40"/>
        <v/>
      </c>
      <c r="Q190" t="str">
        <f>IF(ISNA(VLOOKUP(AC190,#REF!,1)),"//","")</f>
        <v/>
      </c>
      <c r="R190"/>
      <c r="S190" s="43">
        <f t="shared" si="35"/>
        <v>115</v>
      </c>
      <c r="T190" s="93" t="s">
        <v>2484</v>
      </c>
      <c r="U190" s="71" t="s">
        <v>2484</v>
      </c>
      <c r="V190" s="71" t="s">
        <v>2484</v>
      </c>
      <c r="W190" s="44" t="str">
        <f t="shared" si="36"/>
        <v/>
      </c>
      <c r="X190" s="25" t="str">
        <f t="shared" si="37"/>
        <v/>
      </c>
      <c r="Y190" s="1">
        <f t="shared" si="38"/>
        <v>181</v>
      </c>
      <c r="Z190" t="str">
        <f t="shared" si="39"/>
        <v>CST_54</v>
      </c>
      <c r="AA190" s="172" t="str">
        <f>IF(ISNA(VLOOKUP(AC190,Sheet2!J:J,1,0)),"//","")</f>
        <v/>
      </c>
      <c r="AC190" s="111" t="str">
        <f t="shared" si="42"/>
        <v/>
      </c>
      <c r="AD190" t="b">
        <f t="shared" si="41"/>
        <v>1</v>
      </c>
    </row>
    <row r="191" spans="1:30">
      <c r="A191" s="57">
        <f t="shared" si="33"/>
        <v>191</v>
      </c>
      <c r="B191" s="56">
        <f t="shared" si="34"/>
        <v>182</v>
      </c>
      <c r="C191" s="60" t="s">
        <v>4167</v>
      </c>
      <c r="D191" s="60">
        <v>54</v>
      </c>
      <c r="E191" s="66" t="s">
        <v>406</v>
      </c>
      <c r="F191" s="66" t="s">
        <v>406</v>
      </c>
      <c r="G191" s="92">
        <v>0</v>
      </c>
      <c r="H191" s="92">
        <v>0</v>
      </c>
      <c r="I191" s="187" t="s">
        <v>6</v>
      </c>
      <c r="J191" s="66" t="s">
        <v>1592</v>
      </c>
      <c r="K191" s="67" t="s">
        <v>4704</v>
      </c>
      <c r="L191" s="68"/>
      <c r="M191" s="64" t="s">
        <v>2159</v>
      </c>
      <c r="N191" s="13"/>
      <c r="O191"/>
      <c r="P191" t="str">
        <f t="shared" si="40"/>
        <v/>
      </c>
      <c r="Q191" t="str">
        <f>IF(ISNA(VLOOKUP(AC191,#REF!,1)),"//","")</f>
        <v/>
      </c>
      <c r="R191"/>
      <c r="S191" s="43">
        <f t="shared" si="35"/>
        <v>115</v>
      </c>
      <c r="T191" s="93" t="s">
        <v>2484</v>
      </c>
      <c r="U191" s="71" t="s">
        <v>2484</v>
      </c>
      <c r="V191" s="71" t="s">
        <v>2484</v>
      </c>
      <c r="W191" s="44" t="str">
        <f t="shared" si="36"/>
        <v/>
      </c>
      <c r="X191" s="25" t="str">
        <f t="shared" si="37"/>
        <v/>
      </c>
      <c r="Y191" s="1">
        <f t="shared" si="38"/>
        <v>182</v>
      </c>
      <c r="Z191" t="str">
        <f t="shared" si="39"/>
        <v>CST_55</v>
      </c>
      <c r="AA191" s="172" t="str">
        <f>IF(ISNA(VLOOKUP(AC191,Sheet2!J:J,1,0)),"//","")</f>
        <v/>
      </c>
      <c r="AC191" s="111" t="str">
        <f t="shared" si="42"/>
        <v/>
      </c>
      <c r="AD191" t="b">
        <f t="shared" si="41"/>
        <v>1</v>
      </c>
    </row>
    <row r="192" spans="1:30">
      <c r="A192" s="57">
        <f t="shared" si="33"/>
        <v>192</v>
      </c>
      <c r="B192" s="56">
        <f t="shared" si="34"/>
        <v>183</v>
      </c>
      <c r="C192" s="60" t="s">
        <v>4167</v>
      </c>
      <c r="D192" s="60">
        <v>55</v>
      </c>
      <c r="E192" s="66" t="s">
        <v>0</v>
      </c>
      <c r="F192" s="66" t="s">
        <v>0</v>
      </c>
      <c r="G192" s="92">
        <v>0</v>
      </c>
      <c r="H192" s="92">
        <v>0</v>
      </c>
      <c r="I192" s="187" t="s">
        <v>6</v>
      </c>
      <c r="J192" s="66" t="s">
        <v>1592</v>
      </c>
      <c r="K192" s="67" t="s">
        <v>4704</v>
      </c>
      <c r="L192" s="68"/>
      <c r="M192" s="64" t="s">
        <v>2209</v>
      </c>
      <c r="N192" s="13"/>
      <c r="O192"/>
      <c r="P192" t="str">
        <f t="shared" si="40"/>
        <v/>
      </c>
      <c r="Q192" t="str">
        <f>IF(ISNA(VLOOKUP(AC192,#REF!,1)),"//","")</f>
        <v/>
      </c>
      <c r="R192"/>
      <c r="S192" s="43">
        <f t="shared" si="35"/>
        <v>115</v>
      </c>
      <c r="T192" s="93" t="s">
        <v>2484</v>
      </c>
      <c r="U192" s="71" t="s">
        <v>2484</v>
      </c>
      <c r="V192" s="71" t="s">
        <v>2484</v>
      </c>
      <c r="W192" s="44" t="str">
        <f t="shared" si="36"/>
        <v/>
      </c>
      <c r="X192" s="25" t="str">
        <f t="shared" si="37"/>
        <v/>
      </c>
      <c r="Y192" s="1">
        <f t="shared" si="38"/>
        <v>183</v>
      </c>
      <c r="Z192" t="str">
        <f t="shared" si="39"/>
        <v>CST_56</v>
      </c>
      <c r="AA192" s="172" t="str">
        <f>IF(ISNA(VLOOKUP(AC192,Sheet2!J:J,1,0)),"//","")</f>
        <v/>
      </c>
      <c r="AC192" s="111" t="str">
        <f t="shared" si="42"/>
        <v/>
      </c>
      <c r="AD192" t="b">
        <f t="shared" si="41"/>
        <v>1</v>
      </c>
    </row>
    <row r="193" spans="1:30">
      <c r="A193" s="57">
        <f t="shared" si="33"/>
        <v>193</v>
      </c>
      <c r="B193" s="56">
        <f t="shared" si="34"/>
        <v>184</v>
      </c>
      <c r="C193" s="60" t="s">
        <v>4167</v>
      </c>
      <c r="D193" s="60">
        <v>56</v>
      </c>
      <c r="E193" s="66" t="s">
        <v>415</v>
      </c>
      <c r="F193" s="66" t="s">
        <v>415</v>
      </c>
      <c r="G193" s="92">
        <v>0</v>
      </c>
      <c r="H193" s="92">
        <v>0</v>
      </c>
      <c r="I193" s="187" t="s">
        <v>6</v>
      </c>
      <c r="J193" s="66" t="s">
        <v>1592</v>
      </c>
      <c r="K193" s="67" t="s">
        <v>4704</v>
      </c>
      <c r="L193" s="68"/>
      <c r="M193" s="64" t="s">
        <v>2211</v>
      </c>
      <c r="N193" s="13"/>
      <c r="O193"/>
      <c r="P193" t="str">
        <f t="shared" si="40"/>
        <v/>
      </c>
      <c r="Q193" t="str">
        <f>IF(ISNA(VLOOKUP(AC193,#REF!,1)),"//","")</f>
        <v/>
      </c>
      <c r="R193"/>
      <c r="S193" s="43">
        <f t="shared" si="35"/>
        <v>115</v>
      </c>
      <c r="T193" s="93" t="s">
        <v>2484</v>
      </c>
      <c r="U193" s="71" t="s">
        <v>2484</v>
      </c>
      <c r="V193" s="71" t="s">
        <v>2484</v>
      </c>
      <c r="W193" s="44" t="str">
        <f t="shared" si="36"/>
        <v/>
      </c>
      <c r="X193" s="25" t="str">
        <f t="shared" si="37"/>
        <v/>
      </c>
      <c r="Y193" s="1">
        <f t="shared" si="38"/>
        <v>184</v>
      </c>
      <c r="Z193" t="str">
        <f t="shared" si="39"/>
        <v>CST_57</v>
      </c>
      <c r="AA193" s="172" t="str">
        <f>IF(ISNA(VLOOKUP(AC193,Sheet2!J:J,1,0)),"//","")</f>
        <v/>
      </c>
      <c r="AC193" s="111" t="str">
        <f t="shared" si="42"/>
        <v/>
      </c>
      <c r="AD193" t="b">
        <f t="shared" si="41"/>
        <v>1</v>
      </c>
    </row>
    <row r="194" spans="1:30">
      <c r="A194" s="57">
        <f t="shared" si="33"/>
        <v>194</v>
      </c>
      <c r="B194" s="56">
        <f t="shared" si="34"/>
        <v>185</v>
      </c>
      <c r="C194" s="60" t="s">
        <v>4167</v>
      </c>
      <c r="D194" s="60">
        <v>57</v>
      </c>
      <c r="E194" s="66" t="s">
        <v>416</v>
      </c>
      <c r="F194" s="66" t="s">
        <v>416</v>
      </c>
      <c r="G194" s="92">
        <v>0</v>
      </c>
      <c r="H194" s="92">
        <v>0</v>
      </c>
      <c r="I194" s="187" t="s">
        <v>6</v>
      </c>
      <c r="J194" s="66" t="s">
        <v>1592</v>
      </c>
      <c r="K194" s="67" t="s">
        <v>4704</v>
      </c>
      <c r="L194" s="68"/>
      <c r="M194" s="64" t="s">
        <v>2224</v>
      </c>
      <c r="N194" s="13"/>
      <c r="O194"/>
      <c r="P194" t="str">
        <f t="shared" si="40"/>
        <v/>
      </c>
      <c r="Q194" t="str">
        <f>IF(ISNA(VLOOKUP(AC194,#REF!,1)),"//","")</f>
        <v/>
      </c>
      <c r="R194"/>
      <c r="S194" s="43">
        <f t="shared" si="35"/>
        <v>115</v>
      </c>
      <c r="T194" s="93" t="s">
        <v>2484</v>
      </c>
      <c r="U194" s="71" t="s">
        <v>2484</v>
      </c>
      <c r="V194" s="71" t="s">
        <v>2484</v>
      </c>
      <c r="W194" s="44" t="str">
        <f t="shared" si="36"/>
        <v/>
      </c>
      <c r="X194" s="25" t="str">
        <f t="shared" si="37"/>
        <v/>
      </c>
      <c r="Y194" s="1">
        <f t="shared" si="38"/>
        <v>185</v>
      </c>
      <c r="Z194" t="str">
        <f t="shared" si="39"/>
        <v>CST_58</v>
      </c>
      <c r="AA194" s="172" t="str">
        <f>IF(ISNA(VLOOKUP(AC194,Sheet2!J:J,1,0)),"//","")</f>
        <v/>
      </c>
      <c r="AC194" s="111" t="str">
        <f t="shared" si="42"/>
        <v/>
      </c>
      <c r="AD194" t="b">
        <f t="shared" si="41"/>
        <v>1</v>
      </c>
    </row>
    <row r="195" spans="1:30">
      <c r="A195" s="57">
        <f t="shared" si="33"/>
        <v>195</v>
      </c>
      <c r="B195" s="56">
        <f t="shared" si="34"/>
        <v>186</v>
      </c>
      <c r="C195" s="60" t="s">
        <v>4167</v>
      </c>
      <c r="D195" s="60">
        <v>58</v>
      </c>
      <c r="E195" s="66" t="s">
        <v>417</v>
      </c>
      <c r="F195" s="66" t="s">
        <v>417</v>
      </c>
      <c r="G195" s="92">
        <v>0</v>
      </c>
      <c r="H195" s="92">
        <v>0</v>
      </c>
      <c r="I195" s="187" t="s">
        <v>6</v>
      </c>
      <c r="J195" s="66" t="s">
        <v>1592</v>
      </c>
      <c r="K195" s="67" t="s">
        <v>4704</v>
      </c>
      <c r="L195" s="68"/>
      <c r="M195" s="64" t="s">
        <v>2225</v>
      </c>
      <c r="N195" s="13"/>
      <c r="O195"/>
      <c r="P195" t="str">
        <f t="shared" si="40"/>
        <v/>
      </c>
      <c r="Q195" t="str">
        <f>IF(ISNA(VLOOKUP(AC195,#REF!,1)),"//","")</f>
        <v/>
      </c>
      <c r="R195"/>
      <c r="S195" s="43">
        <f t="shared" si="35"/>
        <v>115</v>
      </c>
      <c r="T195" s="93" t="s">
        <v>2484</v>
      </c>
      <c r="U195" s="71" t="s">
        <v>2484</v>
      </c>
      <c r="V195" s="71" t="s">
        <v>2484</v>
      </c>
      <c r="W195" s="44" t="str">
        <f t="shared" si="36"/>
        <v/>
      </c>
      <c r="X195" s="25" t="str">
        <f t="shared" si="37"/>
        <v/>
      </c>
      <c r="Y195" s="1">
        <f t="shared" si="38"/>
        <v>186</v>
      </c>
      <c r="Z195" t="str">
        <f t="shared" si="39"/>
        <v>CST_59</v>
      </c>
      <c r="AA195" s="172" t="str">
        <f>IF(ISNA(VLOOKUP(AC195,Sheet2!J:J,1,0)),"//","")</f>
        <v/>
      </c>
      <c r="AC195" s="111" t="str">
        <f t="shared" si="42"/>
        <v/>
      </c>
      <c r="AD195" t="b">
        <f t="shared" si="41"/>
        <v>1</v>
      </c>
    </row>
    <row r="196" spans="1:30">
      <c r="A196" s="57">
        <f t="shared" si="33"/>
        <v>196</v>
      </c>
      <c r="B196" s="56">
        <f t="shared" si="34"/>
        <v>187</v>
      </c>
      <c r="C196" s="60" t="s">
        <v>4167</v>
      </c>
      <c r="D196" s="60">
        <v>59</v>
      </c>
      <c r="E196" s="66" t="s">
        <v>79</v>
      </c>
      <c r="F196" s="66" t="s">
        <v>79</v>
      </c>
      <c r="G196" s="92">
        <v>0</v>
      </c>
      <c r="H196" s="92">
        <v>0</v>
      </c>
      <c r="I196" s="187" t="s">
        <v>6</v>
      </c>
      <c r="J196" s="66" t="s">
        <v>1592</v>
      </c>
      <c r="K196" s="67" t="s">
        <v>4704</v>
      </c>
      <c r="L196" s="68"/>
      <c r="M196" s="64" t="s">
        <v>2226</v>
      </c>
      <c r="N196" s="13"/>
      <c r="O196"/>
      <c r="P196" t="str">
        <f t="shared" si="40"/>
        <v/>
      </c>
      <c r="Q196" t="str">
        <f>IF(ISNA(VLOOKUP(AC196,#REF!,1)),"//","")</f>
        <v/>
      </c>
      <c r="R196"/>
      <c r="S196" s="43">
        <f t="shared" si="35"/>
        <v>115</v>
      </c>
      <c r="T196" s="93" t="s">
        <v>2484</v>
      </c>
      <c r="U196" s="71" t="s">
        <v>2484</v>
      </c>
      <c r="V196" s="71" t="s">
        <v>2484</v>
      </c>
      <c r="W196" s="44" t="str">
        <f t="shared" si="36"/>
        <v/>
      </c>
      <c r="X196" s="25" t="str">
        <f t="shared" si="37"/>
        <v/>
      </c>
      <c r="Y196" s="1">
        <f t="shared" si="38"/>
        <v>187</v>
      </c>
      <c r="Z196" t="str">
        <f t="shared" si="39"/>
        <v>CST_60</v>
      </c>
      <c r="AA196" s="172" t="str">
        <f>IF(ISNA(VLOOKUP(AC196,Sheet2!J:J,1,0)),"//","")</f>
        <v/>
      </c>
      <c r="AC196" s="111" t="str">
        <f t="shared" si="42"/>
        <v/>
      </c>
      <c r="AD196" t="b">
        <f t="shared" si="41"/>
        <v>1</v>
      </c>
    </row>
    <row r="197" spans="1:30">
      <c r="A197" s="57">
        <f t="shared" si="33"/>
        <v>197</v>
      </c>
      <c r="B197" s="56">
        <f t="shared" si="34"/>
        <v>188</v>
      </c>
      <c r="C197" s="60" t="s">
        <v>4167</v>
      </c>
      <c r="D197" s="60">
        <v>60</v>
      </c>
      <c r="E197" s="66" t="s">
        <v>418</v>
      </c>
      <c r="F197" s="66" t="s">
        <v>418</v>
      </c>
      <c r="G197" s="92">
        <v>0</v>
      </c>
      <c r="H197" s="92">
        <v>0</v>
      </c>
      <c r="I197" s="187" t="s">
        <v>6</v>
      </c>
      <c r="J197" s="66" t="s">
        <v>1592</v>
      </c>
      <c r="K197" s="67" t="s">
        <v>4704</v>
      </c>
      <c r="L197" s="68"/>
      <c r="M197" s="64" t="s">
        <v>2233</v>
      </c>
      <c r="N197" s="13"/>
      <c r="O197"/>
      <c r="P197" t="str">
        <f t="shared" si="40"/>
        <v/>
      </c>
      <c r="Q197" t="str">
        <f>IF(ISNA(VLOOKUP(AC197,#REF!,1)),"//","")</f>
        <v/>
      </c>
      <c r="R197"/>
      <c r="S197" s="43">
        <f t="shared" si="35"/>
        <v>115</v>
      </c>
      <c r="T197" s="93" t="s">
        <v>2484</v>
      </c>
      <c r="U197" s="71" t="s">
        <v>2484</v>
      </c>
      <c r="V197" s="71" t="s">
        <v>2484</v>
      </c>
      <c r="W197" s="44" t="str">
        <f t="shared" si="36"/>
        <v/>
      </c>
      <c r="X197" s="25" t="str">
        <f t="shared" si="37"/>
        <v/>
      </c>
      <c r="Y197" s="1">
        <f t="shared" si="38"/>
        <v>188</v>
      </c>
      <c r="Z197" t="str">
        <f t="shared" si="39"/>
        <v>CST_61</v>
      </c>
      <c r="AA197" s="172" t="str">
        <f>IF(ISNA(VLOOKUP(AC197,Sheet2!J:J,1,0)),"//","")</f>
        <v/>
      </c>
      <c r="AC197" s="111" t="str">
        <f t="shared" si="42"/>
        <v/>
      </c>
      <c r="AD197" t="b">
        <f t="shared" si="41"/>
        <v>1</v>
      </c>
    </row>
    <row r="198" spans="1:30">
      <c r="A198" s="57">
        <f t="shared" si="33"/>
        <v>198</v>
      </c>
      <c r="B198" s="56">
        <f t="shared" si="34"/>
        <v>189</v>
      </c>
      <c r="C198" s="60" t="s">
        <v>4167</v>
      </c>
      <c r="D198" s="60">
        <v>61</v>
      </c>
      <c r="E198" s="66" t="s">
        <v>420</v>
      </c>
      <c r="F198" s="66" t="s">
        <v>420</v>
      </c>
      <c r="G198" s="92">
        <v>0</v>
      </c>
      <c r="H198" s="92">
        <v>0</v>
      </c>
      <c r="I198" s="187" t="s">
        <v>6</v>
      </c>
      <c r="J198" s="66" t="s">
        <v>1592</v>
      </c>
      <c r="K198" s="67" t="s">
        <v>4704</v>
      </c>
      <c r="L198" s="68"/>
      <c r="M198" s="64" t="s">
        <v>2235</v>
      </c>
      <c r="N198" s="13"/>
      <c r="O198"/>
      <c r="P198" t="str">
        <f t="shared" si="40"/>
        <v/>
      </c>
      <c r="Q198" t="str">
        <f>IF(ISNA(VLOOKUP(AC198,#REF!,1)),"//","")</f>
        <v/>
      </c>
      <c r="R198"/>
      <c r="S198" s="43">
        <f t="shared" si="35"/>
        <v>115</v>
      </c>
      <c r="T198" s="93" t="s">
        <v>2484</v>
      </c>
      <c r="U198" s="71" t="s">
        <v>2484</v>
      </c>
      <c r="V198" s="71" t="s">
        <v>2484</v>
      </c>
      <c r="W198" s="44" t="str">
        <f t="shared" si="36"/>
        <v/>
      </c>
      <c r="X198" s="25" t="str">
        <f t="shared" si="37"/>
        <v/>
      </c>
      <c r="Y198" s="1">
        <f t="shared" si="38"/>
        <v>189</v>
      </c>
      <c r="Z198" t="str">
        <f t="shared" si="39"/>
        <v>CST_62</v>
      </c>
      <c r="AA198" s="172" t="str">
        <f>IF(ISNA(VLOOKUP(AC198,Sheet2!J:J,1,0)),"//","")</f>
        <v/>
      </c>
      <c r="AC198" s="111" t="str">
        <f t="shared" si="42"/>
        <v/>
      </c>
      <c r="AD198" t="b">
        <f t="shared" si="41"/>
        <v>1</v>
      </c>
    </row>
    <row r="199" spans="1:30">
      <c r="A199" s="57">
        <f t="shared" ref="A199:A262" si="43">IF(B199=INT(B199),ROW(),"")</f>
        <v>199</v>
      </c>
      <c r="B199" s="56">
        <f t="shared" ref="B199:B262" si="44">IF(AND(MID(C199,2,1)&lt;&gt;"/",MID(C199,1,1)="/"),INT(B198)+1,B198+0.01)</f>
        <v>190</v>
      </c>
      <c r="C199" s="60" t="s">
        <v>4167</v>
      </c>
      <c r="D199" s="60">
        <v>62</v>
      </c>
      <c r="E199" s="66" t="s">
        <v>421</v>
      </c>
      <c r="F199" s="66" t="s">
        <v>421</v>
      </c>
      <c r="G199" s="92">
        <v>0</v>
      </c>
      <c r="H199" s="92">
        <v>0</v>
      </c>
      <c r="I199" s="187" t="s">
        <v>6</v>
      </c>
      <c r="J199" s="66" t="s">
        <v>1592</v>
      </c>
      <c r="K199" s="67" t="s">
        <v>4704</v>
      </c>
      <c r="L199" s="68"/>
      <c r="M199" s="64" t="s">
        <v>2236</v>
      </c>
      <c r="N199" s="13"/>
      <c r="O199"/>
      <c r="P199" t="str">
        <f t="shared" si="40"/>
        <v/>
      </c>
      <c r="Q199" t="str">
        <f>IF(ISNA(VLOOKUP(AC199,#REF!,1)),"//","")</f>
        <v/>
      </c>
      <c r="R199"/>
      <c r="S199" s="43">
        <f t="shared" ref="S199:S262" si="45">IF(X199&lt;&gt;"",S198+1,S198)</f>
        <v>115</v>
      </c>
      <c r="T199" s="93" t="s">
        <v>2484</v>
      </c>
      <c r="U199" s="71" t="s">
        <v>2484</v>
      </c>
      <c r="V199" s="71" t="s">
        <v>2484</v>
      </c>
      <c r="W199" s="44" t="str">
        <f t="shared" ref="W199:W262" si="46">IF( OR(U199="CNST", I199="CAT_REGS"),(E199),
IF(U199="YES",UPPER(E199),
IF(   AND(U199&lt;&gt;"NO",I199="CAT_FNCT",D199&lt;&gt;"multiply", D199&lt;&gt;"divide"),IF(J199="SLS_ENABLED",   UPPER(E199),""),"")))</f>
        <v/>
      </c>
      <c r="X199" s="25" t="str">
        <f t="shared" ref="X199:X262" si="47">IF(LEN(V199)&gt;0,V199,SUBSTITUTE(SUBSTITUTE(SUBSTITUTE(SUBSTITUTE(SUBSTITUTE(SUBSTITUTE(SUBSTITUTE(SUBSTITUTE(SUBSTITUTE(SUBSTITUTE(SUBSTITUTE( (SUBSTITUTE( SUBSTITUTE( SUBSTITUTE( SUBSTITUTE(W199,"STD_SIGMA","SUM"),"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" s="1">
        <f t="shared" ref="Y199:Y262" si="48">B199</f>
        <v>190</v>
      </c>
      <c r="Z199" t="str">
        <f t="shared" ref="Z199:Z262" si="49">M199</f>
        <v>CST_63</v>
      </c>
      <c r="AA199" s="172" t="str">
        <f>IF(ISNA(VLOOKUP(AC199,Sheet2!J:J,1,0)),"//","")</f>
        <v/>
      </c>
      <c r="AC199" s="111" t="str">
        <f t="shared" si="42"/>
        <v/>
      </c>
      <c r="AD199" t="b">
        <f t="shared" si="41"/>
        <v>1</v>
      </c>
    </row>
    <row r="200" spans="1:30">
      <c r="A200" s="57">
        <f t="shared" si="43"/>
        <v>200</v>
      </c>
      <c r="B200" s="56">
        <f t="shared" si="44"/>
        <v>191</v>
      </c>
      <c r="C200" s="60" t="s">
        <v>4167</v>
      </c>
      <c r="D200" s="60">
        <v>63</v>
      </c>
      <c r="E200" s="66" t="s">
        <v>422</v>
      </c>
      <c r="F200" s="66" t="s">
        <v>422</v>
      </c>
      <c r="G200" s="92">
        <v>0</v>
      </c>
      <c r="H200" s="92">
        <v>0</v>
      </c>
      <c r="I200" s="187" t="s">
        <v>6</v>
      </c>
      <c r="J200" s="66" t="s">
        <v>1592</v>
      </c>
      <c r="K200" s="67" t="s">
        <v>4704</v>
      </c>
      <c r="L200" s="68"/>
      <c r="M200" s="64" t="s">
        <v>2237</v>
      </c>
      <c r="N200" s="13"/>
      <c r="O200"/>
      <c r="P200" t="str">
        <f t="shared" si="40"/>
        <v/>
      </c>
      <c r="Q200" t="str">
        <f>IF(ISNA(VLOOKUP(AC200,#REF!,1)),"//","")</f>
        <v/>
      </c>
      <c r="R200"/>
      <c r="S200" s="43">
        <f t="shared" si="45"/>
        <v>115</v>
      </c>
      <c r="T200" s="93" t="s">
        <v>2484</v>
      </c>
      <c r="U200" s="71" t="s">
        <v>2484</v>
      </c>
      <c r="V200" s="71" t="s">
        <v>2484</v>
      </c>
      <c r="W200" s="44" t="str">
        <f t="shared" si="46"/>
        <v/>
      </c>
      <c r="X200" s="25" t="str">
        <f t="shared" si="47"/>
        <v/>
      </c>
      <c r="Y200" s="1">
        <f t="shared" si="48"/>
        <v>191</v>
      </c>
      <c r="Z200" t="str">
        <f t="shared" si="49"/>
        <v>CST_64</v>
      </c>
      <c r="AA200" s="172" t="str">
        <f>IF(ISNA(VLOOKUP(AC200,Sheet2!J:J,1,0)),"//","")</f>
        <v/>
      </c>
      <c r="AC200" s="111" t="str">
        <f t="shared" si="42"/>
        <v/>
      </c>
      <c r="AD200" t="b">
        <f t="shared" si="41"/>
        <v>1</v>
      </c>
    </row>
    <row r="201" spans="1:30">
      <c r="A201" s="57">
        <f t="shared" si="43"/>
        <v>201</v>
      </c>
      <c r="B201" s="56">
        <f t="shared" si="44"/>
        <v>192</v>
      </c>
      <c r="C201" s="60" t="s">
        <v>4167</v>
      </c>
      <c r="D201" s="60">
        <v>64</v>
      </c>
      <c r="E201" s="66" t="s">
        <v>423</v>
      </c>
      <c r="F201" s="66" t="s">
        <v>423</v>
      </c>
      <c r="G201" s="92">
        <v>0</v>
      </c>
      <c r="H201" s="92">
        <v>0</v>
      </c>
      <c r="I201" s="187" t="s">
        <v>6</v>
      </c>
      <c r="J201" s="66" t="s">
        <v>1592</v>
      </c>
      <c r="K201" s="67" t="s">
        <v>4704</v>
      </c>
      <c r="L201" s="68"/>
      <c r="M201" s="64" t="s">
        <v>2238</v>
      </c>
      <c r="N201" s="13"/>
      <c r="O201"/>
      <c r="P201" t="str">
        <f t="shared" si="40"/>
        <v/>
      </c>
      <c r="Q201" t="str">
        <f>IF(ISNA(VLOOKUP(AC201,#REF!,1)),"//","")</f>
        <v/>
      </c>
      <c r="R201"/>
      <c r="S201" s="43">
        <f t="shared" si="45"/>
        <v>116</v>
      </c>
      <c r="T201" s="93" t="s">
        <v>2982</v>
      </c>
      <c r="U201" s="94" t="s">
        <v>2920</v>
      </c>
      <c r="V201" s="95" t="s">
        <v>2484</v>
      </c>
      <c r="W201" s="44" t="str">
        <f t="shared" si="46"/>
        <v>STD_mu STD_SUB_0</v>
      </c>
      <c r="X201" s="25" t="str">
        <f t="shared" si="47"/>
        <v>mu0</v>
      </c>
      <c r="Y201" s="1">
        <f t="shared" si="48"/>
        <v>192</v>
      </c>
      <c r="Z201" t="str">
        <f t="shared" si="49"/>
        <v>CST_65</v>
      </c>
      <c r="AA201" s="172" t="str">
        <f>IF(ISNA(VLOOKUP(AC201,Sheet2!J:J,1,0)),"//","")</f>
        <v>//</v>
      </c>
      <c r="AC201" s="111" t="str">
        <f t="shared" si="42"/>
        <v>mu0</v>
      </c>
      <c r="AD201" t="b">
        <f t="shared" si="41"/>
        <v>1</v>
      </c>
    </row>
    <row r="202" spans="1:30">
      <c r="A202" s="57">
        <f t="shared" si="43"/>
        <v>202</v>
      </c>
      <c r="B202" s="56">
        <f t="shared" si="44"/>
        <v>193</v>
      </c>
      <c r="C202" s="60" t="s">
        <v>4167</v>
      </c>
      <c r="D202" s="60">
        <v>65</v>
      </c>
      <c r="E202" s="66" t="s">
        <v>424</v>
      </c>
      <c r="F202" s="66" t="s">
        <v>424</v>
      </c>
      <c r="G202" s="92">
        <v>0</v>
      </c>
      <c r="H202" s="92">
        <v>0</v>
      </c>
      <c r="I202" s="187" t="s">
        <v>6</v>
      </c>
      <c r="J202" s="66" t="s">
        <v>1592</v>
      </c>
      <c r="K202" s="67" t="s">
        <v>4704</v>
      </c>
      <c r="L202" s="68"/>
      <c r="M202" s="64" t="s">
        <v>2239</v>
      </c>
      <c r="N202" s="13"/>
      <c r="O202"/>
      <c r="P202" t="str">
        <f t="shared" ref="P202:P268" si="50">IF(E202=F202,"","NOT EQUAL")</f>
        <v/>
      </c>
      <c r="Q202" t="str">
        <f>IF(ISNA(VLOOKUP(AC202,#REF!,1)),"//","")</f>
        <v/>
      </c>
      <c r="R202"/>
      <c r="S202" s="43">
        <f t="shared" si="45"/>
        <v>116</v>
      </c>
      <c r="T202" s="93" t="s">
        <v>2484</v>
      </c>
      <c r="U202" s="71" t="s">
        <v>2484</v>
      </c>
      <c r="V202" s="71" t="s">
        <v>2484</v>
      </c>
      <c r="W202" s="44" t="str">
        <f t="shared" si="46"/>
        <v/>
      </c>
      <c r="X202" s="25" t="str">
        <f t="shared" si="47"/>
        <v/>
      </c>
      <c r="Y202" s="1">
        <f t="shared" si="48"/>
        <v>193</v>
      </c>
      <c r="Z202" t="str">
        <f t="shared" si="49"/>
        <v>CST_66</v>
      </c>
      <c r="AA202" s="172" t="str">
        <f>IF(ISNA(VLOOKUP(AC202,Sheet2!J:J,1,0)),"//","")</f>
        <v/>
      </c>
      <c r="AC202" s="111" t="str">
        <f t="shared" si="42"/>
        <v/>
      </c>
      <c r="AD202" t="b">
        <f t="shared" si="41"/>
        <v>1</v>
      </c>
    </row>
    <row r="203" spans="1:30">
      <c r="A203" s="57">
        <f t="shared" si="43"/>
        <v>203</v>
      </c>
      <c r="B203" s="56">
        <f t="shared" si="44"/>
        <v>194</v>
      </c>
      <c r="C203" s="60" t="s">
        <v>4167</v>
      </c>
      <c r="D203" s="60">
        <v>66</v>
      </c>
      <c r="E203" s="66" t="s">
        <v>425</v>
      </c>
      <c r="F203" s="66" t="s">
        <v>425</v>
      </c>
      <c r="G203" s="92">
        <v>0</v>
      </c>
      <c r="H203" s="92">
        <v>0</v>
      </c>
      <c r="I203" s="187" t="s">
        <v>6</v>
      </c>
      <c r="J203" s="66" t="s">
        <v>1592</v>
      </c>
      <c r="K203" s="67" t="s">
        <v>4704</v>
      </c>
      <c r="L203" s="68"/>
      <c r="M203" s="64" t="s">
        <v>2240</v>
      </c>
      <c r="N203" s="13"/>
      <c r="O203"/>
      <c r="P203" t="str">
        <f t="shared" si="50"/>
        <v/>
      </c>
      <c r="Q203" t="str">
        <f>IF(ISNA(VLOOKUP(AC203,#REF!,1)),"//","")</f>
        <v/>
      </c>
      <c r="R203"/>
      <c r="S203" s="43">
        <f t="shared" si="45"/>
        <v>116</v>
      </c>
      <c r="T203" s="93" t="s">
        <v>2484</v>
      </c>
      <c r="U203" s="71" t="s">
        <v>2484</v>
      </c>
      <c r="V203" s="71" t="s">
        <v>2484</v>
      </c>
      <c r="W203" s="44" t="str">
        <f t="shared" si="46"/>
        <v/>
      </c>
      <c r="X203" s="25" t="str">
        <f t="shared" si="47"/>
        <v/>
      </c>
      <c r="Y203" s="1">
        <f t="shared" si="48"/>
        <v>194</v>
      </c>
      <c r="Z203" t="str">
        <f t="shared" si="49"/>
        <v>CST_67</v>
      </c>
      <c r="AA203" s="172" t="str">
        <f>IF(ISNA(VLOOKUP(AC203,Sheet2!J:J,1,0)),"//","")</f>
        <v/>
      </c>
      <c r="AC203" s="111" t="str">
        <f t="shared" si="42"/>
        <v/>
      </c>
      <c r="AD203" t="b">
        <f t="shared" si="41"/>
        <v>1</v>
      </c>
    </row>
    <row r="204" spans="1:30">
      <c r="A204" s="57">
        <f t="shared" si="43"/>
        <v>204</v>
      </c>
      <c r="B204" s="56">
        <f t="shared" si="44"/>
        <v>195</v>
      </c>
      <c r="C204" s="60" t="s">
        <v>4167</v>
      </c>
      <c r="D204" s="60">
        <v>67</v>
      </c>
      <c r="E204" s="66" t="s">
        <v>426</v>
      </c>
      <c r="F204" s="66" t="s">
        <v>426</v>
      </c>
      <c r="G204" s="92">
        <v>0</v>
      </c>
      <c r="H204" s="92">
        <v>0</v>
      </c>
      <c r="I204" s="187" t="s">
        <v>6</v>
      </c>
      <c r="J204" s="66" t="s">
        <v>1592</v>
      </c>
      <c r="K204" s="67" t="s">
        <v>4704</v>
      </c>
      <c r="L204" s="68"/>
      <c r="M204" s="64" t="s">
        <v>2241</v>
      </c>
      <c r="N204" s="13"/>
      <c r="O204"/>
      <c r="P204" t="str">
        <f t="shared" si="50"/>
        <v/>
      </c>
      <c r="Q204" t="str">
        <f>IF(ISNA(VLOOKUP(AC204,#REF!,1)),"//","")</f>
        <v/>
      </c>
      <c r="R204"/>
      <c r="S204" s="43">
        <f t="shared" si="45"/>
        <v>116</v>
      </c>
      <c r="T204" s="93" t="s">
        <v>2484</v>
      </c>
      <c r="U204" s="71" t="s">
        <v>2484</v>
      </c>
      <c r="V204" s="71" t="s">
        <v>2484</v>
      </c>
      <c r="W204" s="44" t="str">
        <f t="shared" si="46"/>
        <v/>
      </c>
      <c r="X204" s="25" t="str">
        <f t="shared" si="47"/>
        <v/>
      </c>
      <c r="Y204" s="1">
        <f t="shared" si="48"/>
        <v>195</v>
      </c>
      <c r="Z204" t="str">
        <f t="shared" si="49"/>
        <v>CST_68</v>
      </c>
      <c r="AA204" s="172" t="str">
        <f>IF(ISNA(VLOOKUP(AC204,Sheet2!J:J,1,0)),"//","")</f>
        <v/>
      </c>
      <c r="AC204" s="111" t="str">
        <f t="shared" si="42"/>
        <v/>
      </c>
      <c r="AD204" t="b">
        <f t="shared" si="41"/>
        <v>1</v>
      </c>
    </row>
    <row r="205" spans="1:30">
      <c r="A205" s="57">
        <f t="shared" si="43"/>
        <v>205</v>
      </c>
      <c r="B205" s="56">
        <f t="shared" si="44"/>
        <v>196</v>
      </c>
      <c r="C205" s="60" t="s">
        <v>4167</v>
      </c>
      <c r="D205" s="60">
        <v>68</v>
      </c>
      <c r="E205" s="66" t="s">
        <v>427</v>
      </c>
      <c r="F205" s="66" t="s">
        <v>427</v>
      </c>
      <c r="G205" s="92">
        <v>0</v>
      </c>
      <c r="H205" s="92">
        <v>0</v>
      </c>
      <c r="I205" s="187" t="s">
        <v>6</v>
      </c>
      <c r="J205" s="66" t="s">
        <v>1592</v>
      </c>
      <c r="K205" s="67" t="s">
        <v>4704</v>
      </c>
      <c r="L205" s="68"/>
      <c r="M205" s="64" t="s">
        <v>2242</v>
      </c>
      <c r="N205" s="13"/>
      <c r="O205"/>
      <c r="P205" t="str">
        <f t="shared" si="50"/>
        <v/>
      </c>
      <c r="Q205" t="str">
        <f>IF(ISNA(VLOOKUP(AC205,#REF!,1)),"//","")</f>
        <v/>
      </c>
      <c r="R205"/>
      <c r="S205" s="43">
        <f t="shared" si="45"/>
        <v>116</v>
      </c>
      <c r="T205" s="93" t="s">
        <v>2484</v>
      </c>
      <c r="U205" s="71" t="s">
        <v>2484</v>
      </c>
      <c r="V205" s="71" t="s">
        <v>2484</v>
      </c>
      <c r="W205" s="44" t="str">
        <f t="shared" si="46"/>
        <v/>
      </c>
      <c r="X205" s="25" t="str">
        <f t="shared" si="47"/>
        <v/>
      </c>
      <c r="Y205" s="1">
        <f t="shared" si="48"/>
        <v>196</v>
      </c>
      <c r="Z205" t="str">
        <f t="shared" si="49"/>
        <v>CST_69</v>
      </c>
      <c r="AA205" s="172" t="str">
        <f>IF(ISNA(VLOOKUP(AC205,Sheet2!J:J,1,0)),"//","")</f>
        <v/>
      </c>
      <c r="AC205" s="111" t="str">
        <f t="shared" si="42"/>
        <v/>
      </c>
      <c r="AD205" t="b">
        <f t="shared" si="41"/>
        <v>1</v>
      </c>
    </row>
    <row r="206" spans="1:30">
      <c r="A206" s="57">
        <f t="shared" si="43"/>
        <v>206</v>
      </c>
      <c r="B206" s="56">
        <f t="shared" si="44"/>
        <v>197</v>
      </c>
      <c r="C206" s="60" t="s">
        <v>4167</v>
      </c>
      <c r="D206" s="60">
        <v>69</v>
      </c>
      <c r="E206" s="66" t="s">
        <v>428</v>
      </c>
      <c r="F206" s="66" t="s">
        <v>428</v>
      </c>
      <c r="G206" s="92">
        <v>0</v>
      </c>
      <c r="H206" s="92">
        <v>0</v>
      </c>
      <c r="I206" s="187" t="s">
        <v>6</v>
      </c>
      <c r="J206" s="66" t="s">
        <v>1592</v>
      </c>
      <c r="K206" s="67" t="s">
        <v>4704</v>
      </c>
      <c r="L206" s="68"/>
      <c r="M206" s="64" t="s">
        <v>2243</v>
      </c>
      <c r="N206" s="13"/>
      <c r="O206"/>
      <c r="P206" t="str">
        <f t="shared" si="50"/>
        <v/>
      </c>
      <c r="Q206" t="str">
        <f>IF(ISNA(VLOOKUP(AC206,#REF!,1)),"//","")</f>
        <v/>
      </c>
      <c r="R206"/>
      <c r="S206" s="43">
        <f t="shared" si="45"/>
        <v>116</v>
      </c>
      <c r="T206" s="93" t="s">
        <v>2484</v>
      </c>
      <c r="U206" s="71" t="s">
        <v>2484</v>
      </c>
      <c r="V206" s="71" t="s">
        <v>2484</v>
      </c>
      <c r="W206" s="44" t="str">
        <f t="shared" si="46"/>
        <v/>
      </c>
      <c r="X206" s="25" t="str">
        <f t="shared" si="47"/>
        <v/>
      </c>
      <c r="Y206" s="1">
        <f t="shared" si="48"/>
        <v>197</v>
      </c>
      <c r="Z206" t="str">
        <f t="shared" si="49"/>
        <v>CST_70</v>
      </c>
      <c r="AA206" s="172" t="str">
        <f>IF(ISNA(VLOOKUP(AC206,Sheet2!J:J,1,0)),"//","")</f>
        <v/>
      </c>
      <c r="AC206" s="111" t="str">
        <f t="shared" si="42"/>
        <v/>
      </c>
      <c r="AD206" t="b">
        <f t="shared" si="41"/>
        <v>1</v>
      </c>
    </row>
    <row r="207" spans="1:30">
      <c r="A207" s="57">
        <f t="shared" si="43"/>
        <v>207</v>
      </c>
      <c r="B207" s="56">
        <f t="shared" si="44"/>
        <v>198</v>
      </c>
      <c r="C207" s="60" t="s">
        <v>4167</v>
      </c>
      <c r="D207" s="60">
        <v>70</v>
      </c>
      <c r="E207" s="66" t="s">
        <v>429</v>
      </c>
      <c r="F207" s="66" t="s">
        <v>429</v>
      </c>
      <c r="G207" s="92">
        <v>0</v>
      </c>
      <c r="H207" s="92">
        <v>0</v>
      </c>
      <c r="I207" s="187" t="s">
        <v>6</v>
      </c>
      <c r="J207" s="66" t="s">
        <v>1592</v>
      </c>
      <c r="K207" s="67" t="s">
        <v>4704</v>
      </c>
      <c r="L207" s="68"/>
      <c r="M207" s="64" t="s">
        <v>2244</v>
      </c>
      <c r="N207" s="13"/>
      <c r="O207"/>
      <c r="P207" t="str">
        <f t="shared" si="50"/>
        <v/>
      </c>
      <c r="Q207" t="str">
        <f>IF(ISNA(VLOOKUP(AC207,#REF!,1)),"//","")</f>
        <v/>
      </c>
      <c r="R207"/>
      <c r="S207" s="43">
        <f t="shared" si="45"/>
        <v>116</v>
      </c>
      <c r="T207" s="93" t="s">
        <v>2484</v>
      </c>
      <c r="U207" s="71" t="s">
        <v>2484</v>
      </c>
      <c r="V207" s="71" t="s">
        <v>2484</v>
      </c>
      <c r="W207" s="44" t="str">
        <f t="shared" si="46"/>
        <v/>
      </c>
      <c r="X207" s="25" t="str">
        <f t="shared" si="47"/>
        <v/>
      </c>
      <c r="Y207" s="1">
        <f t="shared" si="48"/>
        <v>198</v>
      </c>
      <c r="Z207" t="str">
        <f t="shared" si="49"/>
        <v>CST_71</v>
      </c>
      <c r="AA207" s="172" t="str">
        <f>IF(ISNA(VLOOKUP(AC207,Sheet2!J:J,1,0)),"//","")</f>
        <v/>
      </c>
      <c r="AC207" s="111" t="str">
        <f t="shared" si="42"/>
        <v/>
      </c>
      <c r="AD207" t="b">
        <f t="shared" si="41"/>
        <v>1</v>
      </c>
    </row>
    <row r="208" spans="1:30">
      <c r="A208" s="57">
        <f t="shared" si="43"/>
        <v>208</v>
      </c>
      <c r="B208" s="56">
        <f t="shared" si="44"/>
        <v>199</v>
      </c>
      <c r="C208" s="60" t="s">
        <v>4167</v>
      </c>
      <c r="D208" s="60">
        <v>71</v>
      </c>
      <c r="E208" s="66" t="s">
        <v>430</v>
      </c>
      <c r="F208" s="66" t="s">
        <v>430</v>
      </c>
      <c r="G208" s="92">
        <v>0</v>
      </c>
      <c r="H208" s="92">
        <v>0</v>
      </c>
      <c r="I208" s="187" t="s">
        <v>6</v>
      </c>
      <c r="J208" s="66" t="s">
        <v>1592</v>
      </c>
      <c r="K208" s="67" t="s">
        <v>4704</v>
      </c>
      <c r="L208" s="68"/>
      <c r="M208" s="64" t="s">
        <v>2245</v>
      </c>
      <c r="N208" s="13"/>
      <c r="O208"/>
      <c r="P208" t="str">
        <f t="shared" si="50"/>
        <v/>
      </c>
      <c r="Q208" t="str">
        <f>IF(ISNA(VLOOKUP(AC208,#REF!,1)),"//","")</f>
        <v/>
      </c>
      <c r="R208"/>
      <c r="S208" s="43">
        <f t="shared" si="45"/>
        <v>116</v>
      </c>
      <c r="T208" s="93" t="s">
        <v>2484</v>
      </c>
      <c r="U208" s="71" t="s">
        <v>2484</v>
      </c>
      <c r="V208" s="71" t="s">
        <v>2484</v>
      </c>
      <c r="W208" s="44" t="str">
        <f t="shared" si="46"/>
        <v/>
      </c>
      <c r="X208" s="25" t="str">
        <f t="shared" si="47"/>
        <v/>
      </c>
      <c r="Y208" s="1">
        <f t="shared" si="48"/>
        <v>199</v>
      </c>
      <c r="Z208" t="str">
        <f t="shared" si="49"/>
        <v>CST_72</v>
      </c>
      <c r="AA208" s="172" t="str">
        <f>IF(ISNA(VLOOKUP(AC208,Sheet2!J:J,1,0)),"//","")</f>
        <v/>
      </c>
      <c r="AC208" s="111" t="str">
        <f t="shared" si="42"/>
        <v/>
      </c>
      <c r="AD208" t="b">
        <f t="shared" si="41"/>
        <v>1</v>
      </c>
    </row>
    <row r="209" spans="1:30">
      <c r="A209" s="57">
        <f t="shared" si="43"/>
        <v>209</v>
      </c>
      <c r="B209" s="56">
        <f t="shared" si="44"/>
        <v>200</v>
      </c>
      <c r="C209" s="60" t="s">
        <v>4167</v>
      </c>
      <c r="D209" s="60">
        <v>72</v>
      </c>
      <c r="E209" s="66" t="s">
        <v>433</v>
      </c>
      <c r="F209" s="66" t="s">
        <v>433</v>
      </c>
      <c r="G209" s="92">
        <v>0</v>
      </c>
      <c r="H209" s="92">
        <v>0</v>
      </c>
      <c r="I209" s="187" t="s">
        <v>6</v>
      </c>
      <c r="J209" s="66" t="s">
        <v>1592</v>
      </c>
      <c r="K209" s="67" t="s">
        <v>4704</v>
      </c>
      <c r="L209" s="68"/>
      <c r="M209" s="64" t="s">
        <v>2250</v>
      </c>
      <c r="N209" s="13"/>
      <c r="O209"/>
      <c r="P209" t="str">
        <f t="shared" si="50"/>
        <v/>
      </c>
      <c r="Q209" t="str">
        <f>IF(ISNA(VLOOKUP(AC209,#REF!,1)),"//","")</f>
        <v/>
      </c>
      <c r="R209"/>
      <c r="S209" s="43">
        <f t="shared" si="45"/>
        <v>116</v>
      </c>
      <c r="T209" s="93" t="s">
        <v>2484</v>
      </c>
      <c r="U209" s="71" t="s">
        <v>2484</v>
      </c>
      <c r="V209" s="71" t="s">
        <v>2484</v>
      </c>
      <c r="W209" s="44" t="str">
        <f t="shared" si="46"/>
        <v/>
      </c>
      <c r="X209" s="25" t="str">
        <f t="shared" si="47"/>
        <v/>
      </c>
      <c r="Y209" s="1">
        <f t="shared" si="48"/>
        <v>200</v>
      </c>
      <c r="Z209" t="str">
        <f t="shared" si="49"/>
        <v>CST_73</v>
      </c>
      <c r="AA209" s="172" t="str">
        <f>IF(ISNA(VLOOKUP(AC209,Sheet2!J:J,1,0)),"//","")</f>
        <v/>
      </c>
      <c r="AC209" s="111" t="str">
        <f t="shared" si="42"/>
        <v/>
      </c>
      <c r="AD209" t="b">
        <f t="shared" si="41"/>
        <v>1</v>
      </c>
    </row>
    <row r="210" spans="1:30">
      <c r="A210" s="57">
        <f t="shared" si="43"/>
        <v>210</v>
      </c>
      <c r="B210" s="56">
        <f t="shared" si="44"/>
        <v>201</v>
      </c>
      <c r="C210" s="60" t="s">
        <v>4167</v>
      </c>
      <c r="D210" s="60">
        <v>73</v>
      </c>
      <c r="E210" s="66" t="s">
        <v>441</v>
      </c>
      <c r="F210" s="66" t="s">
        <v>441</v>
      </c>
      <c r="G210" s="92">
        <v>0</v>
      </c>
      <c r="H210" s="92">
        <v>0</v>
      </c>
      <c r="I210" s="187" t="s">
        <v>6</v>
      </c>
      <c r="J210" s="66" t="s">
        <v>1592</v>
      </c>
      <c r="K210" s="67" t="s">
        <v>4704</v>
      </c>
      <c r="L210" s="68"/>
      <c r="M210" s="64" t="s">
        <v>2265</v>
      </c>
      <c r="N210" s="13"/>
      <c r="O210"/>
      <c r="P210" t="str">
        <f t="shared" si="50"/>
        <v/>
      </c>
      <c r="Q210" t="str">
        <f>IF(ISNA(VLOOKUP(AC210,#REF!,1)),"//","")</f>
        <v/>
      </c>
      <c r="R210"/>
      <c r="S210" s="43">
        <f t="shared" si="45"/>
        <v>117</v>
      </c>
      <c r="T210" s="93" t="s">
        <v>2982</v>
      </c>
      <c r="U210" s="94" t="s">
        <v>2920</v>
      </c>
      <c r="V210" s="95" t="s">
        <v>2484</v>
      </c>
      <c r="W210" s="44" t="str">
        <f t="shared" si="46"/>
        <v>STD_PHI</v>
      </c>
      <c r="X210" s="25" t="str">
        <f t="shared" si="47"/>
        <v>PHI</v>
      </c>
      <c r="Y210" s="1">
        <f t="shared" si="48"/>
        <v>201</v>
      </c>
      <c r="Z210" t="str">
        <f t="shared" si="49"/>
        <v>CST_74</v>
      </c>
      <c r="AA210" s="172" t="str">
        <f>IF(ISNA(VLOOKUP(AC210,Sheet2!J:J,1,0)),"//","")</f>
        <v/>
      </c>
      <c r="AC210" s="111" t="str">
        <f t="shared" si="42"/>
        <v>PHI</v>
      </c>
      <c r="AD210" t="b">
        <f t="shared" si="41"/>
        <v>1</v>
      </c>
    </row>
    <row r="211" spans="1:30">
      <c r="A211" s="57">
        <f t="shared" si="43"/>
        <v>211</v>
      </c>
      <c r="B211" s="56">
        <f t="shared" si="44"/>
        <v>202</v>
      </c>
      <c r="C211" s="60" t="s">
        <v>4167</v>
      </c>
      <c r="D211" s="60">
        <v>74</v>
      </c>
      <c r="E211" s="66" t="s">
        <v>442</v>
      </c>
      <c r="F211" s="66" t="s">
        <v>442</v>
      </c>
      <c r="G211" s="92">
        <v>0</v>
      </c>
      <c r="H211" s="92">
        <v>0</v>
      </c>
      <c r="I211" s="187" t="s">
        <v>6</v>
      </c>
      <c r="J211" s="66" t="s">
        <v>1592</v>
      </c>
      <c r="K211" s="67" t="s">
        <v>4704</v>
      </c>
      <c r="L211" s="68"/>
      <c r="M211" s="64" t="s">
        <v>2266</v>
      </c>
      <c r="N211" s="13"/>
      <c r="O211"/>
      <c r="P211" t="str">
        <f t="shared" si="50"/>
        <v/>
      </c>
      <c r="Q211" t="str">
        <f>IF(ISNA(VLOOKUP(AC211,#REF!,1)),"//","")</f>
        <v/>
      </c>
      <c r="R211"/>
      <c r="S211" s="43">
        <f t="shared" si="45"/>
        <v>117</v>
      </c>
      <c r="T211" s="93" t="s">
        <v>2484</v>
      </c>
      <c r="U211" s="71" t="s">
        <v>2484</v>
      </c>
      <c r="V211" s="71" t="s">
        <v>2484</v>
      </c>
      <c r="W211" s="44" t="str">
        <f t="shared" si="46"/>
        <v/>
      </c>
      <c r="X211" s="25" t="str">
        <f t="shared" si="47"/>
        <v/>
      </c>
      <c r="Y211" s="1">
        <f t="shared" si="48"/>
        <v>202</v>
      </c>
      <c r="Z211" t="str">
        <f t="shared" si="49"/>
        <v>CST_75</v>
      </c>
      <c r="AA211" s="172" t="str">
        <f>IF(ISNA(VLOOKUP(AC211,Sheet2!J:J,1,0)),"//","")</f>
        <v/>
      </c>
      <c r="AC211" s="111" t="str">
        <f t="shared" si="42"/>
        <v/>
      </c>
      <c r="AD211" t="b">
        <f t="shared" si="41"/>
        <v>1</v>
      </c>
    </row>
    <row r="212" spans="1:30">
      <c r="A212" s="57">
        <f t="shared" si="43"/>
        <v>212</v>
      </c>
      <c r="B212" s="56">
        <f t="shared" si="44"/>
        <v>203</v>
      </c>
      <c r="C212" s="60" t="s">
        <v>4167</v>
      </c>
      <c r="D212" s="60">
        <v>75</v>
      </c>
      <c r="E212" s="66" t="s">
        <v>443</v>
      </c>
      <c r="F212" s="66" t="s">
        <v>443</v>
      </c>
      <c r="G212" s="69">
        <v>0</v>
      </c>
      <c r="H212" s="69">
        <v>0</v>
      </c>
      <c r="I212" s="187" t="s">
        <v>6</v>
      </c>
      <c r="J212" s="66" t="s">
        <v>1592</v>
      </c>
      <c r="K212" s="67" t="s">
        <v>4704</v>
      </c>
      <c r="L212" s="68"/>
      <c r="M212" s="64" t="s">
        <v>2273</v>
      </c>
      <c r="N212" s="13"/>
      <c r="O212"/>
      <c r="P212" t="str">
        <f t="shared" si="50"/>
        <v/>
      </c>
      <c r="Q212" t="str">
        <f>IF(ISNA(VLOOKUP(AC212,#REF!,1)),"//","")</f>
        <v/>
      </c>
      <c r="R212"/>
      <c r="S212" s="43">
        <f t="shared" si="45"/>
        <v>117</v>
      </c>
      <c r="T212" s="93" t="s">
        <v>2484</v>
      </c>
      <c r="U212" s="71" t="s">
        <v>2484</v>
      </c>
      <c r="V212" s="71" t="s">
        <v>2484</v>
      </c>
      <c r="W212" s="44" t="str">
        <f t="shared" si="46"/>
        <v/>
      </c>
      <c r="X212" s="25" t="str">
        <f t="shared" si="47"/>
        <v/>
      </c>
      <c r="Y212" s="1">
        <f t="shared" si="48"/>
        <v>203</v>
      </c>
      <c r="Z212" t="str">
        <f t="shared" si="49"/>
        <v>CST_76</v>
      </c>
      <c r="AA212" s="172" t="str">
        <f>IF(ISNA(VLOOKUP(AC212,Sheet2!J:J,1,0)),"//","")</f>
        <v/>
      </c>
      <c r="AC212" s="111" t="str">
        <f t="shared" si="42"/>
        <v/>
      </c>
      <c r="AD212" t="b">
        <f t="shared" si="41"/>
        <v>1</v>
      </c>
    </row>
    <row r="213" spans="1:30">
      <c r="A213" s="57">
        <f t="shared" si="43"/>
        <v>213</v>
      </c>
      <c r="B213" s="56">
        <f t="shared" si="44"/>
        <v>204</v>
      </c>
      <c r="C213" s="60" t="s">
        <v>4167</v>
      </c>
      <c r="D213" s="60">
        <v>76</v>
      </c>
      <c r="E213" s="66" t="s">
        <v>448</v>
      </c>
      <c r="F213" s="66" t="s">
        <v>448</v>
      </c>
      <c r="G213" s="69">
        <v>0</v>
      </c>
      <c r="H213" s="69">
        <v>0</v>
      </c>
      <c r="I213" s="187" t="s">
        <v>6</v>
      </c>
      <c r="J213" s="66" t="s">
        <v>1592</v>
      </c>
      <c r="K213" s="67" t="s">
        <v>4704</v>
      </c>
      <c r="L213" s="68"/>
      <c r="M213" s="64" t="s">
        <v>2275</v>
      </c>
      <c r="N213" s="13"/>
      <c r="O213"/>
      <c r="P213" t="str">
        <f t="shared" si="50"/>
        <v/>
      </c>
      <c r="Q213" t="str">
        <f>IF(ISNA(VLOOKUP(AC213,#REF!,1)),"//","")</f>
        <v/>
      </c>
      <c r="R213"/>
      <c r="S213" s="43">
        <f t="shared" si="45"/>
        <v>118</v>
      </c>
      <c r="T213" s="93" t="s">
        <v>2980</v>
      </c>
      <c r="U213" s="94" t="s">
        <v>2920</v>
      </c>
      <c r="V213" s="157" t="s">
        <v>4710</v>
      </c>
      <c r="W213" s="44" t="str">
        <f t="shared" si="46"/>
        <v>"-" STD_INFINITY</v>
      </c>
      <c r="X213" s="25" t="str">
        <f t="shared" si="47"/>
        <v>-INF</v>
      </c>
      <c r="Y213" s="1">
        <f t="shared" si="48"/>
        <v>204</v>
      </c>
      <c r="Z213" t="str">
        <f t="shared" si="49"/>
        <v>CST_77</v>
      </c>
      <c r="AA213" s="172" t="str">
        <f>IF(ISNA(VLOOKUP(AC213,Sheet2!J:J,1,0)),"//","")</f>
        <v>//</v>
      </c>
      <c r="AC213" s="111" t="str">
        <f t="shared" si="42"/>
        <v>-INFINITY</v>
      </c>
      <c r="AD213" t="b">
        <f t="shared" si="41"/>
        <v>0</v>
      </c>
    </row>
    <row r="214" spans="1:30">
      <c r="A214" s="57">
        <f t="shared" si="43"/>
        <v>214</v>
      </c>
      <c r="B214" s="56">
        <f t="shared" si="44"/>
        <v>205</v>
      </c>
      <c r="C214" s="60" t="s">
        <v>4167</v>
      </c>
      <c r="D214" s="60">
        <v>77</v>
      </c>
      <c r="E214" s="66" t="s">
        <v>468</v>
      </c>
      <c r="F214" s="66" t="s">
        <v>468</v>
      </c>
      <c r="G214" s="92">
        <v>0</v>
      </c>
      <c r="H214" s="92">
        <v>0</v>
      </c>
      <c r="I214" s="187" t="s">
        <v>6</v>
      </c>
      <c r="J214" s="66" t="s">
        <v>1592</v>
      </c>
      <c r="K214" s="67" t="s">
        <v>4704</v>
      </c>
      <c r="L214" s="68"/>
      <c r="M214" s="64" t="s">
        <v>2301</v>
      </c>
      <c r="N214" s="13"/>
      <c r="O214"/>
      <c r="P214" t="str">
        <f t="shared" si="50"/>
        <v/>
      </c>
      <c r="Q214" t="str">
        <f>IF(ISNA(VLOOKUP(AC214,#REF!,1)),"//","")</f>
        <v/>
      </c>
      <c r="R214"/>
      <c r="S214" s="43">
        <f t="shared" si="45"/>
        <v>119</v>
      </c>
      <c r="T214" s="96" t="s">
        <v>2982</v>
      </c>
      <c r="U214" s="94" t="s">
        <v>2920</v>
      </c>
      <c r="V214" s="95" t="s">
        <v>4711</v>
      </c>
      <c r="W214" s="44" t="str">
        <f t="shared" si="46"/>
        <v>STD_INFINITY</v>
      </c>
      <c r="X214" s="25" t="str">
        <f t="shared" si="47"/>
        <v>INF</v>
      </c>
      <c r="Y214" s="1">
        <f t="shared" si="48"/>
        <v>205</v>
      </c>
      <c r="Z214" t="str">
        <f t="shared" si="49"/>
        <v>CST_78</v>
      </c>
      <c r="AA214" s="172" t="str">
        <f>IF(ISNA(VLOOKUP(AC214,Sheet2!J:J,1,0)),"//","")</f>
        <v>//</v>
      </c>
      <c r="AC214" s="111" t="str">
        <f t="shared" si="42"/>
        <v>INFINITY</v>
      </c>
      <c r="AD214" t="b">
        <f t="shared" si="41"/>
        <v>0</v>
      </c>
    </row>
    <row r="215" spans="1:30">
      <c r="A215" s="57">
        <f t="shared" si="43"/>
        <v>215</v>
      </c>
      <c r="B215" s="56">
        <f t="shared" si="44"/>
        <v>206</v>
      </c>
      <c r="C215" s="60" t="s">
        <v>4450</v>
      </c>
      <c r="D215" s="60">
        <v>78</v>
      </c>
      <c r="E215" s="66" t="s">
        <v>1533</v>
      </c>
      <c r="F215" s="66" t="s">
        <v>1533</v>
      </c>
      <c r="G215" s="92">
        <v>0</v>
      </c>
      <c r="H215" s="92">
        <v>0</v>
      </c>
      <c r="I215" s="66" t="s">
        <v>1</v>
      </c>
      <c r="J215" s="66" t="s">
        <v>1592</v>
      </c>
      <c r="K215" s="67" t="s">
        <v>4539</v>
      </c>
      <c r="L215" s="68"/>
      <c r="M215" s="64" t="s">
        <v>2325</v>
      </c>
      <c r="N215" s="13"/>
      <c r="O215"/>
      <c r="P215" t="str">
        <f t="shared" si="50"/>
        <v/>
      </c>
      <c r="Q215" t="str">
        <f>IF(ISNA(VLOOKUP(AC215,#REF!,1)),"//","")</f>
        <v/>
      </c>
      <c r="R215"/>
      <c r="S215" s="43">
        <f t="shared" si="45"/>
        <v>119</v>
      </c>
      <c r="T215" s="93" t="s">
        <v>2484</v>
      </c>
      <c r="U215" s="71" t="s">
        <v>2484</v>
      </c>
      <c r="V215" s="71" t="s">
        <v>2484</v>
      </c>
      <c r="W215" s="44" t="str">
        <f t="shared" si="46"/>
        <v/>
      </c>
      <c r="X215" s="25" t="str">
        <f t="shared" si="47"/>
        <v/>
      </c>
      <c r="Y215" s="1">
        <f t="shared" si="48"/>
        <v>206</v>
      </c>
      <c r="Z215" t="str">
        <f t="shared" si="49"/>
        <v>CST_79</v>
      </c>
      <c r="AA215" s="172" t="str">
        <f>IF(ISNA(VLOOKUP(AC215,Sheet2!J:J,1,0)),"//","")</f>
        <v/>
      </c>
      <c r="AC215" s="111" t="str">
        <f t="shared" si="42"/>
        <v/>
      </c>
      <c r="AD215" t="b">
        <f t="shared" si="41"/>
        <v>1</v>
      </c>
    </row>
    <row r="216" spans="1:30">
      <c r="A216" s="57">
        <f t="shared" si="43"/>
        <v>216</v>
      </c>
      <c r="B216" s="56">
        <f t="shared" si="44"/>
        <v>207</v>
      </c>
      <c r="C216" s="60" t="s">
        <v>4167</v>
      </c>
      <c r="D216" s="60" t="s">
        <v>12</v>
      </c>
      <c r="E216" s="66" t="s">
        <v>54</v>
      </c>
      <c r="F216" s="66" t="s">
        <v>54</v>
      </c>
      <c r="G216" s="92">
        <v>0</v>
      </c>
      <c r="H216" s="92">
        <v>215</v>
      </c>
      <c r="I216" s="189" t="s">
        <v>3</v>
      </c>
      <c r="J216" s="66" t="s">
        <v>1592</v>
      </c>
      <c r="K216" s="67" t="s">
        <v>4704</v>
      </c>
      <c r="L216" s="72" t="s">
        <v>3266</v>
      </c>
      <c r="M216" s="64" t="s">
        <v>2543</v>
      </c>
      <c r="N216" s="13"/>
      <c r="O216"/>
      <c r="P216" t="str">
        <f t="shared" si="50"/>
        <v/>
      </c>
      <c r="Q216" t="str">
        <f>IF(ISNA(VLOOKUP(AC216,#REF!,1)),"//","")</f>
        <v/>
      </c>
      <c r="R216"/>
      <c r="S216" s="43">
        <f t="shared" si="45"/>
        <v>119</v>
      </c>
      <c r="T216" s="93" t="s">
        <v>2982</v>
      </c>
      <c r="U216" s="71" t="s">
        <v>2907</v>
      </c>
      <c r="V216" s="71" t="s">
        <v>2484</v>
      </c>
      <c r="W216" s="44" t="str">
        <f t="shared" si="46"/>
        <v/>
      </c>
      <c r="X216" s="25" t="str">
        <f t="shared" si="47"/>
        <v/>
      </c>
      <c r="Y216" s="1">
        <f t="shared" si="48"/>
        <v>207</v>
      </c>
      <c r="Z216" t="str">
        <f t="shared" si="49"/>
        <v>ITM_CNST</v>
      </c>
      <c r="AA216" s="172" t="str">
        <f>IF(ISNA(VLOOKUP(AC216,Sheet2!J:J,1,0)),"//","")</f>
        <v/>
      </c>
      <c r="AC216" s="111" t="str">
        <f t="shared" si="42"/>
        <v/>
      </c>
      <c r="AD216" t="b">
        <f t="shared" si="41"/>
        <v>1</v>
      </c>
    </row>
    <row r="217" spans="1:30">
      <c r="A217" s="57">
        <f t="shared" si="43"/>
        <v>217</v>
      </c>
      <c r="B217" s="56">
        <f t="shared" si="44"/>
        <v>208</v>
      </c>
      <c r="C217" s="60" t="s">
        <v>4450</v>
      </c>
      <c r="D217" s="60" t="s">
        <v>7</v>
      </c>
      <c r="E217" s="75" t="s">
        <v>3267</v>
      </c>
      <c r="F217" s="75" t="s">
        <v>3267</v>
      </c>
      <c r="G217" s="76">
        <v>0</v>
      </c>
      <c r="H217" s="76">
        <v>0</v>
      </c>
      <c r="I217" s="193" t="s">
        <v>28</v>
      </c>
      <c r="J217" s="66" t="s">
        <v>1592</v>
      </c>
      <c r="K217" s="67" t="s">
        <v>4539</v>
      </c>
      <c r="L217" s="68"/>
      <c r="M217" s="64" t="s">
        <v>3751</v>
      </c>
      <c r="N217" s="20"/>
      <c r="O217"/>
      <c r="P217" t="str">
        <f t="shared" si="50"/>
        <v/>
      </c>
      <c r="Q217" t="str">
        <f>IF(ISNA(VLOOKUP(AC217,#REF!,1)),"//","")</f>
        <v/>
      </c>
      <c r="R217"/>
      <c r="S217" s="43">
        <f t="shared" si="45"/>
        <v>119</v>
      </c>
      <c r="T217" s="93" t="s">
        <v>2484</v>
      </c>
      <c r="U217" s="71" t="s">
        <v>2484</v>
      </c>
      <c r="V217" s="71" t="s">
        <v>2484</v>
      </c>
      <c r="W217" s="44" t="str">
        <f t="shared" si="46"/>
        <v/>
      </c>
      <c r="X217" s="25" t="str">
        <f t="shared" si="47"/>
        <v/>
      </c>
      <c r="Y217" s="1">
        <f t="shared" si="48"/>
        <v>208</v>
      </c>
      <c r="Z217" t="str">
        <f t="shared" si="49"/>
        <v>ITM_0208</v>
      </c>
      <c r="AA217" s="172" t="str">
        <f>IF(ISNA(VLOOKUP(AC217,Sheet2!J:J,1,0)),"//","")</f>
        <v/>
      </c>
      <c r="AC217" s="111" t="str">
        <f t="shared" si="42"/>
        <v/>
      </c>
      <c r="AD217" t="b">
        <f t="shared" si="41"/>
        <v>1</v>
      </c>
    </row>
    <row r="218" spans="1:30">
      <c r="A218" s="57">
        <f t="shared" si="43"/>
        <v>218</v>
      </c>
      <c r="B218" s="56">
        <f t="shared" si="44"/>
        <v>209</v>
      </c>
      <c r="C218" s="60" t="s">
        <v>4450</v>
      </c>
      <c r="D218" s="60" t="s">
        <v>7</v>
      </c>
      <c r="E218" s="75" t="s">
        <v>3268</v>
      </c>
      <c r="F218" s="75" t="s">
        <v>3268</v>
      </c>
      <c r="G218" s="76">
        <v>0</v>
      </c>
      <c r="H218" s="76">
        <v>0</v>
      </c>
      <c r="I218" s="193" t="s">
        <v>28</v>
      </c>
      <c r="J218" s="66" t="s">
        <v>1592</v>
      </c>
      <c r="K218" s="67" t="s">
        <v>4539</v>
      </c>
      <c r="L218" s="68"/>
      <c r="M218" s="64" t="s">
        <v>3752</v>
      </c>
      <c r="N218" s="13"/>
      <c r="O218"/>
      <c r="P218" t="str">
        <f t="shared" si="50"/>
        <v/>
      </c>
      <c r="Q218" t="str">
        <f>IF(ISNA(VLOOKUP(AC218,#REF!,1)),"//","")</f>
        <v/>
      </c>
      <c r="R218"/>
      <c r="S218" s="43">
        <f t="shared" si="45"/>
        <v>119</v>
      </c>
      <c r="T218" s="93" t="s">
        <v>2484</v>
      </c>
      <c r="U218" s="71" t="s">
        <v>2484</v>
      </c>
      <c r="V218" s="71" t="s">
        <v>2484</v>
      </c>
      <c r="W218" s="44" t="str">
        <f t="shared" si="46"/>
        <v/>
      </c>
      <c r="X218" s="25" t="str">
        <f t="shared" si="47"/>
        <v/>
      </c>
      <c r="Y218" s="1">
        <f t="shared" si="48"/>
        <v>209</v>
      </c>
      <c r="Z218" t="str">
        <f t="shared" si="49"/>
        <v>ITM_0209</v>
      </c>
      <c r="AA218" s="172" t="str">
        <f>IF(ISNA(VLOOKUP(AC218,Sheet2!J:J,1,0)),"//","")</f>
        <v/>
      </c>
      <c r="AC218" s="111" t="str">
        <f t="shared" si="42"/>
        <v/>
      </c>
      <c r="AD218" t="b">
        <f t="shared" si="41"/>
        <v>1</v>
      </c>
    </row>
    <row r="219" spans="1:30">
      <c r="A219" s="57">
        <f t="shared" si="43"/>
        <v>219</v>
      </c>
      <c r="B219" s="56">
        <f t="shared" si="44"/>
        <v>210</v>
      </c>
      <c r="C219" s="60" t="s">
        <v>4450</v>
      </c>
      <c r="D219" s="60" t="s">
        <v>7</v>
      </c>
      <c r="E219" s="75" t="s">
        <v>3269</v>
      </c>
      <c r="F219" s="75" t="s">
        <v>3269</v>
      </c>
      <c r="G219" s="76">
        <v>0</v>
      </c>
      <c r="H219" s="76">
        <v>0</v>
      </c>
      <c r="I219" s="193" t="s">
        <v>28</v>
      </c>
      <c r="J219" s="66" t="s">
        <v>1592</v>
      </c>
      <c r="K219" s="67" t="s">
        <v>4539</v>
      </c>
      <c r="L219" s="68"/>
      <c r="M219" s="64" t="s">
        <v>3753</v>
      </c>
      <c r="N219" s="13"/>
      <c r="O219"/>
      <c r="P219" t="str">
        <f t="shared" si="50"/>
        <v/>
      </c>
      <c r="Q219" t="str">
        <f>IF(ISNA(VLOOKUP(AC219,#REF!,1)),"//","")</f>
        <v/>
      </c>
      <c r="R219"/>
      <c r="S219" s="43">
        <f t="shared" si="45"/>
        <v>119</v>
      </c>
      <c r="T219" s="93" t="s">
        <v>2484</v>
      </c>
      <c r="U219" s="71" t="s">
        <v>2484</v>
      </c>
      <c r="V219" s="71" t="s">
        <v>2484</v>
      </c>
      <c r="W219" s="44" t="str">
        <f t="shared" si="46"/>
        <v/>
      </c>
      <c r="X219" s="25" t="str">
        <f t="shared" si="47"/>
        <v/>
      </c>
      <c r="Y219" s="1">
        <f t="shared" si="48"/>
        <v>210</v>
      </c>
      <c r="Z219" t="str">
        <f t="shared" si="49"/>
        <v>ITM_0210</v>
      </c>
      <c r="AA219" s="172" t="str">
        <f>IF(ISNA(VLOOKUP(AC219,Sheet2!J:J,1,0)),"//","")</f>
        <v/>
      </c>
      <c r="AC219" s="111" t="str">
        <f t="shared" si="42"/>
        <v/>
      </c>
      <c r="AD219" t="b">
        <f t="shared" si="41"/>
        <v>1</v>
      </c>
    </row>
    <row r="220" spans="1:30">
      <c r="A220" s="57">
        <f t="shared" si="43"/>
        <v>220</v>
      </c>
      <c r="B220" s="56">
        <f t="shared" si="44"/>
        <v>211</v>
      </c>
      <c r="C220" s="60" t="s">
        <v>4450</v>
      </c>
      <c r="D220" s="60" t="s">
        <v>7</v>
      </c>
      <c r="E220" s="75" t="s">
        <v>3270</v>
      </c>
      <c r="F220" s="75" t="s">
        <v>3270</v>
      </c>
      <c r="G220" s="76">
        <v>0</v>
      </c>
      <c r="H220" s="76">
        <v>0</v>
      </c>
      <c r="I220" s="193" t="s">
        <v>28</v>
      </c>
      <c r="J220" s="66" t="s">
        <v>1592</v>
      </c>
      <c r="K220" s="67" t="s">
        <v>4539</v>
      </c>
      <c r="L220" s="68"/>
      <c r="M220" s="64" t="s">
        <v>3754</v>
      </c>
      <c r="N220" s="13"/>
      <c r="O220"/>
      <c r="P220" t="str">
        <f t="shared" si="50"/>
        <v/>
      </c>
      <c r="Q220" t="str">
        <f>IF(ISNA(VLOOKUP(AC220,#REF!,1)),"//","")</f>
        <v/>
      </c>
      <c r="R220"/>
      <c r="S220" s="43">
        <f t="shared" si="45"/>
        <v>119</v>
      </c>
      <c r="T220" s="93" t="s">
        <v>2484</v>
      </c>
      <c r="U220" s="71" t="s">
        <v>2484</v>
      </c>
      <c r="V220" s="71" t="s">
        <v>2484</v>
      </c>
      <c r="W220" s="44" t="str">
        <f t="shared" si="46"/>
        <v/>
      </c>
      <c r="X220" s="25" t="str">
        <f t="shared" si="47"/>
        <v/>
      </c>
      <c r="Y220" s="1">
        <f t="shared" si="48"/>
        <v>211</v>
      </c>
      <c r="Z220" t="str">
        <f t="shared" si="49"/>
        <v>ITM_0211</v>
      </c>
      <c r="AA220" s="172" t="str">
        <f>IF(ISNA(VLOOKUP(AC220,Sheet2!J:J,1,0)),"//","")</f>
        <v/>
      </c>
      <c r="AC220" s="111" t="str">
        <f t="shared" si="42"/>
        <v/>
      </c>
      <c r="AD220" t="b">
        <f t="shared" si="41"/>
        <v>1</v>
      </c>
    </row>
    <row r="221" spans="1:30">
      <c r="A221" s="57">
        <f t="shared" si="43"/>
        <v>221</v>
      </c>
      <c r="B221" s="56">
        <f t="shared" si="44"/>
        <v>212</v>
      </c>
      <c r="C221" s="60" t="s">
        <v>4450</v>
      </c>
      <c r="D221" s="60" t="s">
        <v>7</v>
      </c>
      <c r="E221" s="75" t="s">
        <v>3271</v>
      </c>
      <c r="F221" s="75" t="s">
        <v>3271</v>
      </c>
      <c r="G221" s="76">
        <v>0</v>
      </c>
      <c r="H221" s="76">
        <v>0</v>
      </c>
      <c r="I221" s="193" t="s">
        <v>28</v>
      </c>
      <c r="J221" s="66" t="s">
        <v>1592</v>
      </c>
      <c r="K221" s="67" t="s">
        <v>4539</v>
      </c>
      <c r="L221" s="68"/>
      <c r="M221" s="64" t="s">
        <v>3755</v>
      </c>
      <c r="N221" s="13"/>
      <c r="O221"/>
      <c r="P221" t="str">
        <f t="shared" si="50"/>
        <v/>
      </c>
      <c r="Q221" t="str">
        <f>IF(ISNA(VLOOKUP(AC221,#REF!,1)),"//","")</f>
        <v/>
      </c>
      <c r="R221"/>
      <c r="S221" s="43">
        <f t="shared" si="45"/>
        <v>119</v>
      </c>
      <c r="T221" s="93" t="s">
        <v>2484</v>
      </c>
      <c r="U221" s="71" t="s">
        <v>2484</v>
      </c>
      <c r="V221" s="71" t="s">
        <v>2484</v>
      </c>
      <c r="W221" s="44" t="str">
        <f t="shared" si="46"/>
        <v/>
      </c>
      <c r="X221" s="25" t="str">
        <f t="shared" si="47"/>
        <v/>
      </c>
      <c r="Y221" s="1">
        <f t="shared" si="48"/>
        <v>212</v>
      </c>
      <c r="Z221" t="str">
        <f t="shared" si="49"/>
        <v>ITM_0212</v>
      </c>
      <c r="AA221" s="172" t="str">
        <f>IF(ISNA(VLOOKUP(AC221,Sheet2!J:J,1,0)),"//","")</f>
        <v/>
      </c>
      <c r="AC221" s="111" t="str">
        <f t="shared" si="42"/>
        <v/>
      </c>
      <c r="AD221" t="b">
        <f t="shared" si="41"/>
        <v>1</v>
      </c>
    </row>
    <row r="222" spans="1:30">
      <c r="A222" s="57">
        <f t="shared" si="43"/>
        <v>222</v>
      </c>
      <c r="B222" s="56">
        <f t="shared" si="44"/>
        <v>213</v>
      </c>
      <c r="C222" s="60" t="s">
        <v>4450</v>
      </c>
      <c r="D222" s="60" t="s">
        <v>7</v>
      </c>
      <c r="E222" s="75" t="s">
        <v>3272</v>
      </c>
      <c r="F222" s="75" t="s">
        <v>3272</v>
      </c>
      <c r="G222" s="76">
        <v>0</v>
      </c>
      <c r="H222" s="76">
        <v>0</v>
      </c>
      <c r="I222" s="193" t="s">
        <v>28</v>
      </c>
      <c r="J222" s="66" t="s">
        <v>1592</v>
      </c>
      <c r="K222" s="67" t="s">
        <v>4539</v>
      </c>
      <c r="L222" s="68"/>
      <c r="M222" s="64" t="s">
        <v>3756</v>
      </c>
      <c r="N222" s="13"/>
      <c r="O222"/>
      <c r="P222" t="str">
        <f t="shared" si="50"/>
        <v/>
      </c>
      <c r="Q222" t="str">
        <f>IF(ISNA(VLOOKUP(AC222,#REF!,1)),"//","")</f>
        <v/>
      </c>
      <c r="R222"/>
      <c r="S222" s="43">
        <f t="shared" si="45"/>
        <v>119</v>
      </c>
      <c r="T222" s="93" t="s">
        <v>2484</v>
      </c>
      <c r="U222" s="71" t="s">
        <v>2484</v>
      </c>
      <c r="V222" s="71" t="s">
        <v>2484</v>
      </c>
      <c r="W222" s="44" t="str">
        <f t="shared" si="46"/>
        <v/>
      </c>
      <c r="X222" s="25" t="str">
        <f t="shared" si="47"/>
        <v/>
      </c>
      <c r="Y222" s="1">
        <f t="shared" si="48"/>
        <v>213</v>
      </c>
      <c r="Z222" t="str">
        <f t="shared" si="49"/>
        <v>ITM_0213</v>
      </c>
      <c r="AA222" s="172" t="str">
        <f>IF(ISNA(VLOOKUP(AC222,Sheet2!J:J,1,0)),"//","")</f>
        <v/>
      </c>
      <c r="AC222" s="111" t="str">
        <f t="shared" si="42"/>
        <v/>
      </c>
      <c r="AD222" t="b">
        <f t="shared" si="41"/>
        <v>1</v>
      </c>
    </row>
    <row r="223" spans="1:30">
      <c r="A223" s="57">
        <f t="shared" si="43"/>
        <v>223</v>
      </c>
      <c r="B223" s="56">
        <f t="shared" si="44"/>
        <v>214</v>
      </c>
      <c r="C223" s="60" t="s">
        <v>4450</v>
      </c>
      <c r="D223" s="60" t="s">
        <v>7</v>
      </c>
      <c r="E223" s="75" t="s">
        <v>3273</v>
      </c>
      <c r="F223" s="75" t="s">
        <v>3273</v>
      </c>
      <c r="G223" s="76">
        <v>0</v>
      </c>
      <c r="H223" s="76">
        <v>0</v>
      </c>
      <c r="I223" s="193" t="s">
        <v>28</v>
      </c>
      <c r="J223" s="66" t="s">
        <v>1592</v>
      </c>
      <c r="K223" s="67" t="s">
        <v>4539</v>
      </c>
      <c r="L223" s="68"/>
      <c r="M223" s="64" t="s">
        <v>3757</v>
      </c>
      <c r="N223" s="13"/>
      <c r="O223"/>
      <c r="P223" t="str">
        <f t="shared" si="50"/>
        <v/>
      </c>
      <c r="Q223" t="str">
        <f>IF(ISNA(VLOOKUP(AC223,#REF!,1)),"//","")</f>
        <v/>
      </c>
      <c r="R223"/>
      <c r="S223" s="43">
        <f t="shared" si="45"/>
        <v>119</v>
      </c>
      <c r="T223" s="93" t="s">
        <v>2484</v>
      </c>
      <c r="U223" s="71" t="s">
        <v>2484</v>
      </c>
      <c r="V223" s="71" t="s">
        <v>2484</v>
      </c>
      <c r="W223" s="44" t="str">
        <f t="shared" si="46"/>
        <v/>
      </c>
      <c r="X223" s="25" t="str">
        <f t="shared" si="47"/>
        <v/>
      </c>
      <c r="Y223" s="1">
        <f t="shared" si="48"/>
        <v>214</v>
      </c>
      <c r="Z223" t="str">
        <f t="shared" si="49"/>
        <v>ITM_0214</v>
      </c>
      <c r="AA223" s="172" t="str">
        <f>IF(ISNA(VLOOKUP(AC223,Sheet2!J:J,1,0)),"//","")</f>
        <v/>
      </c>
      <c r="AC223" s="111" t="str">
        <f t="shared" si="42"/>
        <v/>
      </c>
      <c r="AD223" t="b">
        <f t="shared" si="41"/>
        <v>1</v>
      </c>
    </row>
    <row r="224" spans="1:30">
      <c r="A224" s="57">
        <f t="shared" si="43"/>
        <v>224</v>
      </c>
      <c r="B224" s="56">
        <f t="shared" si="44"/>
        <v>215</v>
      </c>
      <c r="C224" s="60" t="s">
        <v>4450</v>
      </c>
      <c r="D224" s="60" t="s">
        <v>7</v>
      </c>
      <c r="E224" s="75" t="s">
        <v>3274</v>
      </c>
      <c r="F224" s="75" t="s">
        <v>3274</v>
      </c>
      <c r="G224" s="76">
        <v>0</v>
      </c>
      <c r="H224" s="76">
        <v>0</v>
      </c>
      <c r="I224" s="193" t="s">
        <v>28</v>
      </c>
      <c r="J224" s="66" t="s">
        <v>1592</v>
      </c>
      <c r="K224" s="67" t="s">
        <v>4539</v>
      </c>
      <c r="L224" s="68"/>
      <c r="M224" s="64" t="s">
        <v>3758</v>
      </c>
      <c r="N224" s="13"/>
      <c r="O224"/>
      <c r="P224" t="str">
        <f t="shared" si="50"/>
        <v/>
      </c>
      <c r="Q224" t="str">
        <f>IF(ISNA(VLOOKUP(AC224,#REF!,1)),"//","")</f>
        <v/>
      </c>
      <c r="R224"/>
      <c r="S224" s="43">
        <f t="shared" si="45"/>
        <v>119</v>
      </c>
      <c r="T224" s="93" t="s">
        <v>2484</v>
      </c>
      <c r="U224" s="71" t="s">
        <v>2484</v>
      </c>
      <c r="V224" s="71" t="s">
        <v>2484</v>
      </c>
      <c r="W224" s="44" t="str">
        <f t="shared" si="46"/>
        <v/>
      </c>
      <c r="X224" s="25" t="str">
        <f t="shared" si="47"/>
        <v/>
      </c>
      <c r="Y224" s="1">
        <f t="shared" si="48"/>
        <v>215</v>
      </c>
      <c r="Z224" t="str">
        <f t="shared" si="49"/>
        <v>ITM_0215</v>
      </c>
      <c r="AA224" s="172" t="str">
        <f>IF(ISNA(VLOOKUP(AC224,Sheet2!J:J,1,0)),"//","")</f>
        <v/>
      </c>
      <c r="AC224" s="111" t="str">
        <f t="shared" si="42"/>
        <v/>
      </c>
      <c r="AD224" t="b">
        <f t="shared" ref="AD224:AD287" si="51">X224=AC224</f>
        <v>1</v>
      </c>
    </row>
    <row r="225" spans="1:30">
      <c r="A225" s="57">
        <f t="shared" si="43"/>
        <v>225</v>
      </c>
      <c r="B225" s="56">
        <f t="shared" si="44"/>
        <v>216</v>
      </c>
      <c r="C225" s="60" t="s">
        <v>4450</v>
      </c>
      <c r="D225" s="60" t="s">
        <v>7</v>
      </c>
      <c r="E225" s="75" t="s">
        <v>3275</v>
      </c>
      <c r="F225" s="75" t="s">
        <v>3275</v>
      </c>
      <c r="G225" s="76">
        <v>0</v>
      </c>
      <c r="H225" s="76">
        <v>0</v>
      </c>
      <c r="I225" s="193" t="s">
        <v>28</v>
      </c>
      <c r="J225" s="66" t="s">
        <v>1592</v>
      </c>
      <c r="K225" s="67" t="s">
        <v>4539</v>
      </c>
      <c r="L225" s="68"/>
      <c r="M225" s="64" t="s">
        <v>3759</v>
      </c>
      <c r="N225" s="13"/>
      <c r="O225"/>
      <c r="P225" t="str">
        <f t="shared" si="50"/>
        <v/>
      </c>
      <c r="Q225" t="str">
        <f>IF(ISNA(VLOOKUP(AC225,#REF!,1)),"//","")</f>
        <v/>
      </c>
      <c r="R225"/>
      <c r="S225" s="43">
        <f t="shared" si="45"/>
        <v>119</v>
      </c>
      <c r="T225" s="93" t="s">
        <v>2484</v>
      </c>
      <c r="U225" s="71" t="s">
        <v>2484</v>
      </c>
      <c r="V225" s="71" t="s">
        <v>2484</v>
      </c>
      <c r="W225" s="44" t="str">
        <f t="shared" si="46"/>
        <v/>
      </c>
      <c r="X225" s="25" t="str">
        <f t="shared" si="47"/>
        <v/>
      </c>
      <c r="Y225" s="1">
        <f t="shared" si="48"/>
        <v>216</v>
      </c>
      <c r="Z225" t="str">
        <f t="shared" si="49"/>
        <v>ITM_0216</v>
      </c>
      <c r="AA225" s="172" t="str">
        <f>IF(ISNA(VLOOKUP(AC225,Sheet2!J:J,1,0)),"//","")</f>
        <v/>
      </c>
      <c r="AC225" s="111" t="str">
        <f t="shared" si="42"/>
        <v/>
      </c>
      <c r="AD225" t="b">
        <f t="shared" si="51"/>
        <v>1</v>
      </c>
    </row>
    <row r="226" spans="1:30">
      <c r="A226" s="57">
        <f t="shared" si="43"/>
        <v>226</v>
      </c>
      <c r="B226" s="56">
        <f t="shared" si="44"/>
        <v>217</v>
      </c>
      <c r="C226" s="60" t="s">
        <v>4450</v>
      </c>
      <c r="D226" s="60" t="s">
        <v>7</v>
      </c>
      <c r="E226" s="75" t="s">
        <v>3276</v>
      </c>
      <c r="F226" s="75" t="s">
        <v>3276</v>
      </c>
      <c r="G226" s="76">
        <v>0</v>
      </c>
      <c r="H226" s="76">
        <v>0</v>
      </c>
      <c r="I226" s="193" t="s">
        <v>28</v>
      </c>
      <c r="J226" s="66" t="s">
        <v>1592</v>
      </c>
      <c r="K226" s="67" t="s">
        <v>4539</v>
      </c>
      <c r="L226" s="68"/>
      <c r="M226" s="64" t="s">
        <v>3760</v>
      </c>
      <c r="N226" s="13"/>
      <c r="O226"/>
      <c r="P226" t="str">
        <f t="shared" si="50"/>
        <v/>
      </c>
      <c r="Q226" t="str">
        <f>IF(ISNA(VLOOKUP(AC226,#REF!,1)),"//","")</f>
        <v/>
      </c>
      <c r="R226"/>
      <c r="S226" s="43">
        <f t="shared" si="45"/>
        <v>119</v>
      </c>
      <c r="T226" s="93" t="s">
        <v>2484</v>
      </c>
      <c r="U226" s="71" t="s">
        <v>2484</v>
      </c>
      <c r="V226" s="71" t="s">
        <v>2484</v>
      </c>
      <c r="W226" s="44" t="str">
        <f t="shared" si="46"/>
        <v/>
      </c>
      <c r="X226" s="25" t="str">
        <f t="shared" si="47"/>
        <v/>
      </c>
      <c r="Y226" s="1">
        <f t="shared" si="48"/>
        <v>217</v>
      </c>
      <c r="Z226" t="str">
        <f t="shared" si="49"/>
        <v>ITM_0217</v>
      </c>
      <c r="AA226" s="172" t="str">
        <f>IF(ISNA(VLOOKUP(AC226,Sheet2!J:J,1,0)),"//","")</f>
        <v/>
      </c>
      <c r="AC226" s="111" t="str">
        <f t="shared" si="42"/>
        <v/>
      </c>
      <c r="AD226" t="b">
        <f t="shared" si="51"/>
        <v>1</v>
      </c>
    </row>
    <row r="227" spans="1:30">
      <c r="A227" s="57">
        <f t="shared" si="43"/>
        <v>227</v>
      </c>
      <c r="B227" s="56">
        <f t="shared" si="44"/>
        <v>218</v>
      </c>
      <c r="C227" s="60" t="s">
        <v>4450</v>
      </c>
      <c r="D227" s="60" t="s">
        <v>7</v>
      </c>
      <c r="E227" s="75" t="s">
        <v>3277</v>
      </c>
      <c r="F227" s="75" t="s">
        <v>3277</v>
      </c>
      <c r="G227" s="76">
        <v>0</v>
      </c>
      <c r="H227" s="76">
        <v>0</v>
      </c>
      <c r="I227" s="193" t="s">
        <v>28</v>
      </c>
      <c r="J227" s="66" t="s">
        <v>1592</v>
      </c>
      <c r="K227" s="67" t="s">
        <v>4539</v>
      </c>
      <c r="L227" s="68"/>
      <c r="M227" s="64" t="s">
        <v>3761</v>
      </c>
      <c r="N227" s="13"/>
      <c r="O227"/>
      <c r="P227" t="str">
        <f t="shared" si="50"/>
        <v/>
      </c>
      <c r="Q227" t="str">
        <f>IF(ISNA(VLOOKUP(AC227,#REF!,1)),"//","")</f>
        <v/>
      </c>
      <c r="R227"/>
      <c r="S227" s="43">
        <f t="shared" si="45"/>
        <v>119</v>
      </c>
      <c r="T227" s="93" t="s">
        <v>2484</v>
      </c>
      <c r="U227" s="71" t="s">
        <v>2484</v>
      </c>
      <c r="V227" s="71" t="s">
        <v>2484</v>
      </c>
      <c r="W227" s="44" t="str">
        <f t="shared" si="46"/>
        <v/>
      </c>
      <c r="X227" s="25" t="str">
        <f t="shared" si="47"/>
        <v/>
      </c>
      <c r="Y227" s="1">
        <f t="shared" si="48"/>
        <v>218</v>
      </c>
      <c r="Z227" t="str">
        <f t="shared" si="49"/>
        <v>ITM_0218</v>
      </c>
      <c r="AA227" s="172" t="str">
        <f>IF(ISNA(VLOOKUP(AC227,Sheet2!J:J,1,0)),"//","")</f>
        <v/>
      </c>
      <c r="AC227" s="111" t="str">
        <f t="shared" si="42"/>
        <v/>
      </c>
      <c r="AD227" t="b">
        <f t="shared" si="51"/>
        <v>1</v>
      </c>
    </row>
    <row r="228" spans="1:30">
      <c r="A228" s="57">
        <f t="shared" si="43"/>
        <v>228</v>
      </c>
      <c r="B228" s="56">
        <f t="shared" si="44"/>
        <v>219</v>
      </c>
      <c r="C228" s="60" t="s">
        <v>4450</v>
      </c>
      <c r="D228" s="60" t="s">
        <v>7</v>
      </c>
      <c r="E228" s="75" t="s">
        <v>3278</v>
      </c>
      <c r="F228" s="75" t="s">
        <v>3278</v>
      </c>
      <c r="G228" s="76">
        <v>0</v>
      </c>
      <c r="H228" s="76">
        <v>0</v>
      </c>
      <c r="I228" s="193" t="s">
        <v>28</v>
      </c>
      <c r="J228" s="66" t="s">
        <v>1592</v>
      </c>
      <c r="K228" s="67" t="s">
        <v>4539</v>
      </c>
      <c r="L228" s="68"/>
      <c r="M228" s="64" t="s">
        <v>3762</v>
      </c>
      <c r="N228" s="13"/>
      <c r="O228"/>
      <c r="P228" t="str">
        <f t="shared" si="50"/>
        <v/>
      </c>
      <c r="Q228" t="str">
        <f>IF(ISNA(VLOOKUP(AC228,#REF!,1)),"//","")</f>
        <v/>
      </c>
      <c r="R228"/>
      <c r="S228" s="43">
        <f t="shared" si="45"/>
        <v>119</v>
      </c>
      <c r="T228" s="93"/>
      <c r="U228" s="71"/>
      <c r="V228" s="71"/>
      <c r="W228" s="44" t="str">
        <f t="shared" si="46"/>
        <v/>
      </c>
      <c r="X228" s="25" t="str">
        <f t="shared" si="47"/>
        <v/>
      </c>
      <c r="Y228" s="1">
        <f t="shared" si="48"/>
        <v>219</v>
      </c>
      <c r="Z228" t="str">
        <f t="shared" si="49"/>
        <v>ITM_0219</v>
      </c>
      <c r="AA228" s="172" t="str">
        <f>IF(ISNA(VLOOKUP(AC228,Sheet2!J:J,1,0)),"//","")</f>
        <v/>
      </c>
      <c r="AC228" s="111" t="str">
        <f t="shared" si="42"/>
        <v/>
      </c>
      <c r="AD228" t="b">
        <f t="shared" si="51"/>
        <v>1</v>
      </c>
    </row>
    <row r="229" spans="1:30" s="47" customFormat="1">
      <c r="A229" s="57" t="str">
        <f t="shared" si="43"/>
        <v/>
      </c>
      <c r="B229" s="56">
        <f t="shared" si="44"/>
        <v>219.01</v>
      </c>
      <c r="C229" s="59" t="s">
        <v>2484</v>
      </c>
      <c r="D229" s="60"/>
      <c r="E229" s="64"/>
      <c r="F229" s="64"/>
      <c r="G229" s="92"/>
      <c r="H229" s="92"/>
      <c r="I229" s="66"/>
      <c r="J229" s="66"/>
      <c r="K229" s="67"/>
      <c r="L229" s="59"/>
      <c r="M229" s="64" t="s">
        <v>2484</v>
      </c>
      <c r="N229" s="48"/>
      <c r="O229" s="49"/>
      <c r="P229" s="49"/>
      <c r="Q229" s="49" t="str">
        <f>IF(ISNA(VLOOKUP(AC229,#REF!,1)),"//","")</f>
        <v/>
      </c>
      <c r="R229" s="49"/>
      <c r="S229" s="43">
        <f t="shared" si="45"/>
        <v>119</v>
      </c>
      <c r="T229" s="93" t="s">
        <v>2484</v>
      </c>
      <c r="U229" s="91" t="s">
        <v>2484</v>
      </c>
      <c r="V229" s="91" t="s">
        <v>2484</v>
      </c>
      <c r="W229" s="44" t="str">
        <f t="shared" si="46"/>
        <v/>
      </c>
      <c r="X229" s="25" t="str">
        <f t="shared" si="47"/>
        <v/>
      </c>
      <c r="Y229" s="1">
        <f t="shared" si="48"/>
        <v>219.01</v>
      </c>
      <c r="Z229" t="str">
        <f t="shared" si="49"/>
        <v/>
      </c>
      <c r="AA229" s="172" t="str">
        <f>IF(ISNA(VLOOKUP(AC229,Sheet2!J:J,1,0)),"//","")</f>
        <v/>
      </c>
      <c r="AC229" s="111" t="str">
        <f t="shared" si="42"/>
        <v/>
      </c>
      <c r="AD229" t="b">
        <f t="shared" si="51"/>
        <v>1</v>
      </c>
    </row>
    <row r="230" spans="1:30" s="47" customFormat="1">
      <c r="A230" s="57" t="str">
        <f t="shared" si="43"/>
        <v/>
      </c>
      <c r="B230" s="56">
        <f t="shared" si="44"/>
        <v>219.01999999999998</v>
      </c>
      <c r="C230" s="59" t="s">
        <v>2484</v>
      </c>
      <c r="D230" s="60"/>
      <c r="E230" s="64"/>
      <c r="F230" s="64"/>
      <c r="G230" s="92"/>
      <c r="H230" s="92"/>
      <c r="I230" s="66"/>
      <c r="J230" s="66"/>
      <c r="K230" s="67"/>
      <c r="L230" s="59"/>
      <c r="M230" s="64" t="s">
        <v>2484</v>
      </c>
      <c r="N230" s="48"/>
      <c r="O230" s="49"/>
      <c r="P230" s="49"/>
      <c r="Q230" s="49" t="str">
        <f>IF(ISNA(VLOOKUP(AC230,#REF!,1)),"//","")</f>
        <v/>
      </c>
      <c r="R230" s="49"/>
      <c r="S230" s="43">
        <f t="shared" si="45"/>
        <v>119</v>
      </c>
      <c r="T230" s="93" t="s">
        <v>2484</v>
      </c>
      <c r="U230" s="91" t="s">
        <v>2484</v>
      </c>
      <c r="V230" s="91" t="s">
        <v>2484</v>
      </c>
      <c r="W230" s="44" t="str">
        <f t="shared" si="46"/>
        <v/>
      </c>
      <c r="X230" s="25" t="str">
        <f t="shared" si="47"/>
        <v/>
      </c>
      <c r="Y230" s="1">
        <f t="shared" si="48"/>
        <v>219.01999999999998</v>
      </c>
      <c r="Z230" t="str">
        <f t="shared" si="49"/>
        <v/>
      </c>
      <c r="AA230" s="172" t="str">
        <f>IF(ISNA(VLOOKUP(AC230,Sheet2!J:J,1,0)),"//","")</f>
        <v/>
      </c>
      <c r="AC230" s="111" t="str">
        <f t="shared" si="42"/>
        <v/>
      </c>
      <c r="AD230" t="b">
        <f t="shared" si="51"/>
        <v>1</v>
      </c>
    </row>
    <row r="231" spans="1:30" s="47" customFormat="1">
      <c r="A231" s="57" t="str">
        <f t="shared" si="43"/>
        <v/>
      </c>
      <c r="B231" s="56">
        <f t="shared" si="44"/>
        <v>219.02999999999997</v>
      </c>
      <c r="C231" s="59" t="s">
        <v>3025</v>
      </c>
      <c r="D231" s="60"/>
      <c r="E231" s="64"/>
      <c r="F231" s="64"/>
      <c r="G231" s="92"/>
      <c r="H231" s="92"/>
      <c r="I231" s="66"/>
      <c r="J231" s="66"/>
      <c r="K231" s="67"/>
      <c r="L231" s="59"/>
      <c r="M231" s="64" t="str">
        <f>C231</f>
        <v>// Conversions</v>
      </c>
      <c r="N231" s="48"/>
      <c r="O231" s="49"/>
      <c r="P231" s="49"/>
      <c r="Q231" s="49" t="str">
        <f>IF(ISNA(VLOOKUP(AC231,#REF!,1)),"//","")</f>
        <v/>
      </c>
      <c r="R231" s="49"/>
      <c r="S231" s="43">
        <f t="shared" si="45"/>
        <v>119</v>
      </c>
      <c r="T231" s="93" t="s">
        <v>2484</v>
      </c>
      <c r="U231" s="91" t="s">
        <v>2484</v>
      </c>
      <c r="V231" s="91" t="s">
        <v>2484</v>
      </c>
      <c r="W231" s="44" t="str">
        <f t="shared" si="46"/>
        <v/>
      </c>
      <c r="X231" s="25" t="str">
        <f t="shared" si="47"/>
        <v/>
      </c>
      <c r="Y231" s="1">
        <f t="shared" si="48"/>
        <v>219.02999999999997</v>
      </c>
      <c r="Z231" t="str">
        <f t="shared" si="49"/>
        <v>// Conversions</v>
      </c>
      <c r="AA231" s="172" t="str">
        <f>IF(ISNA(VLOOKUP(AC231,Sheet2!J:J,1,0)),"//","")</f>
        <v/>
      </c>
      <c r="AC231" s="111" t="str">
        <f t="shared" si="42"/>
        <v/>
      </c>
      <c r="AD231" t="b">
        <f t="shared" si="51"/>
        <v>1</v>
      </c>
    </row>
    <row r="232" spans="1:30">
      <c r="A232" s="57">
        <f t="shared" si="43"/>
        <v>232</v>
      </c>
      <c r="B232" s="56">
        <f t="shared" si="44"/>
        <v>220</v>
      </c>
      <c r="C232" s="60" t="s">
        <v>4168</v>
      </c>
      <c r="D232" s="60" t="s">
        <v>7</v>
      </c>
      <c r="E232" s="66" t="s">
        <v>1202</v>
      </c>
      <c r="F232" s="66" t="s">
        <v>1202</v>
      </c>
      <c r="G232" s="92">
        <v>0</v>
      </c>
      <c r="H232" s="92">
        <v>0</v>
      </c>
      <c r="I232" s="189" t="s">
        <v>3</v>
      </c>
      <c r="J232" s="66" t="s">
        <v>1592</v>
      </c>
      <c r="K232" s="67" t="s">
        <v>4704</v>
      </c>
      <c r="L232" s="68"/>
      <c r="M232" s="64" t="s">
        <v>1614</v>
      </c>
      <c r="N232" s="13"/>
      <c r="O232"/>
      <c r="P232" t="str">
        <f t="shared" si="50"/>
        <v/>
      </c>
      <c r="Q232" t="str">
        <f>IF(ISNA(VLOOKUP(AC232,#REF!,1)),"//","")</f>
        <v/>
      </c>
      <c r="R232"/>
      <c r="S232" s="43">
        <f t="shared" si="45"/>
        <v>119</v>
      </c>
      <c r="T232" s="93" t="s">
        <v>2484</v>
      </c>
      <c r="U232" s="71" t="s">
        <v>2907</v>
      </c>
      <c r="V232" s="71" t="s">
        <v>2484</v>
      </c>
      <c r="W232" s="44" t="str">
        <f t="shared" si="46"/>
        <v/>
      </c>
      <c r="X232" s="25" t="str">
        <f t="shared" si="47"/>
        <v/>
      </c>
      <c r="Y232" s="1">
        <f t="shared" si="48"/>
        <v>220</v>
      </c>
      <c r="Z232" t="str">
        <f t="shared" si="49"/>
        <v>ITM_CtoF</v>
      </c>
      <c r="AA232" s="172" t="str">
        <f>IF(ISNA(VLOOKUP(AC232,Sheet2!J:J,1,0)),"//","")</f>
        <v/>
      </c>
      <c r="AC232" s="111" t="str">
        <f t="shared" ref="AC232:AC295" si="52">IF(LEN(X232)=0,"",SUBSTITUTE(SUBSTITUTE(SUBSTITUTE(SUBSTITUTE(SUBSTITUTE(SUBSTITUTE(SUBSTITUTE(SUBSTITUTE(SUBSTITUTE(SUBSTITUTE(SUBSTITUTE(SUBSTITUTE(SUBSTITUTE(SUBSTITUTE(SUBSTITUTE(SUBSTITUTE(SUBSTITUTE( (SUBSTITUTE( SUBSTITUTE( SUBSTITUTE( SUBSTITUTE(W232,"STD_SIGMA","SUM"),"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32" t="b">
        <f t="shared" si="51"/>
        <v>1</v>
      </c>
    </row>
    <row r="233" spans="1:30">
      <c r="A233" s="57">
        <f t="shared" si="43"/>
        <v>233</v>
      </c>
      <c r="B233" s="56">
        <f t="shared" si="44"/>
        <v>221</v>
      </c>
      <c r="C233" s="60" t="s">
        <v>4169</v>
      </c>
      <c r="D233" s="60" t="s">
        <v>7</v>
      </c>
      <c r="E233" s="66" t="s">
        <v>1203</v>
      </c>
      <c r="F233" s="66" t="s">
        <v>1203</v>
      </c>
      <c r="G233" s="92">
        <v>0</v>
      </c>
      <c r="H233" s="92">
        <v>0</v>
      </c>
      <c r="I233" s="189" t="s">
        <v>3</v>
      </c>
      <c r="J233" s="66" t="s">
        <v>1592</v>
      </c>
      <c r="K233" s="67" t="s">
        <v>4704</v>
      </c>
      <c r="L233" s="68"/>
      <c r="M233" s="64" t="s">
        <v>1615</v>
      </c>
      <c r="N233" s="13"/>
      <c r="O233"/>
      <c r="P233" t="str">
        <f t="shared" si="50"/>
        <v/>
      </c>
      <c r="Q233" t="str">
        <f>IF(ISNA(VLOOKUP(AC233,#REF!,1)),"//","")</f>
        <v/>
      </c>
      <c r="R233"/>
      <c r="S233" s="43">
        <f t="shared" si="45"/>
        <v>119</v>
      </c>
      <c r="T233" s="93" t="s">
        <v>2484</v>
      </c>
      <c r="U233" s="71" t="s">
        <v>2907</v>
      </c>
      <c r="V233" s="71" t="s">
        <v>2484</v>
      </c>
      <c r="W233" s="44" t="str">
        <f t="shared" si="46"/>
        <v/>
      </c>
      <c r="X233" s="25" t="str">
        <f t="shared" si="47"/>
        <v/>
      </c>
      <c r="Y233" s="1">
        <f t="shared" si="48"/>
        <v>221</v>
      </c>
      <c r="Z233" t="str">
        <f t="shared" si="49"/>
        <v>ITM_FtoC</v>
      </c>
      <c r="AA233" s="172" t="str">
        <f>IF(ISNA(VLOOKUP(AC233,Sheet2!J:J,1,0)),"//","")</f>
        <v/>
      </c>
      <c r="AC233" s="111" t="str">
        <f t="shared" si="52"/>
        <v/>
      </c>
      <c r="AD233" t="b">
        <f t="shared" si="51"/>
        <v>1</v>
      </c>
    </row>
    <row r="234" spans="1:30">
      <c r="A234" s="57">
        <f t="shared" si="43"/>
        <v>234</v>
      </c>
      <c r="B234" s="56">
        <f t="shared" si="44"/>
        <v>222</v>
      </c>
      <c r="C234" s="60" t="s">
        <v>4170</v>
      </c>
      <c r="D234" s="60">
        <v>10</v>
      </c>
      <c r="E234" s="66" t="s">
        <v>71</v>
      </c>
      <c r="F234" s="66" t="s">
        <v>1257</v>
      </c>
      <c r="G234" s="92">
        <v>0</v>
      </c>
      <c r="H234" s="92">
        <v>0</v>
      </c>
      <c r="I234" s="189" t="s">
        <v>3</v>
      </c>
      <c r="J234" s="66" t="s">
        <v>1592</v>
      </c>
      <c r="K234" s="67" t="s">
        <v>4704</v>
      </c>
      <c r="L234" s="68"/>
      <c r="M234" s="64" t="s">
        <v>1710</v>
      </c>
      <c r="N234" s="13"/>
      <c r="O234"/>
      <c r="P234" t="str">
        <f t="shared" si="50"/>
        <v>NOT EQUAL</v>
      </c>
      <c r="Q234" t="str">
        <f>IF(ISNA(VLOOKUP(AC234,#REF!,1)),"//","")</f>
        <v/>
      </c>
      <c r="R234"/>
      <c r="S234" s="43">
        <f t="shared" si="45"/>
        <v>119</v>
      </c>
      <c r="T234" s="93" t="s">
        <v>2484</v>
      </c>
      <c r="U234" s="71" t="s">
        <v>2907</v>
      </c>
      <c r="V234" s="71" t="s">
        <v>2484</v>
      </c>
      <c r="W234" s="44" t="str">
        <f t="shared" si="46"/>
        <v/>
      </c>
      <c r="X234" s="25" t="str">
        <f t="shared" si="47"/>
        <v/>
      </c>
      <c r="Y234" s="1">
        <f t="shared" si="48"/>
        <v>222</v>
      </c>
      <c r="Z234" t="str">
        <f t="shared" si="49"/>
        <v>ITM_DBtoPR</v>
      </c>
      <c r="AA234" s="172" t="str">
        <f>IF(ISNA(VLOOKUP(AC234,Sheet2!J:J,1,0)),"//","")</f>
        <v/>
      </c>
      <c r="AC234" s="111" t="str">
        <f t="shared" si="52"/>
        <v/>
      </c>
      <c r="AD234" t="b">
        <f t="shared" si="51"/>
        <v>1</v>
      </c>
    </row>
    <row r="235" spans="1:30">
      <c r="A235" s="57">
        <f t="shared" si="43"/>
        <v>235</v>
      </c>
      <c r="B235" s="56">
        <f t="shared" si="44"/>
        <v>223</v>
      </c>
      <c r="C235" s="60" t="s">
        <v>4170</v>
      </c>
      <c r="D235" s="60">
        <v>10</v>
      </c>
      <c r="E235" s="66" t="s">
        <v>71</v>
      </c>
      <c r="F235" s="66" t="s">
        <v>1405</v>
      </c>
      <c r="G235" s="92">
        <v>0</v>
      </c>
      <c r="H235" s="92">
        <v>0</v>
      </c>
      <c r="I235" s="188" t="s">
        <v>482</v>
      </c>
      <c r="J235" s="66" t="s">
        <v>1592</v>
      </c>
      <c r="K235" s="67" t="s">
        <v>4704</v>
      </c>
      <c r="L235" s="68"/>
      <c r="M235" s="64" t="s">
        <v>2329</v>
      </c>
      <c r="N235" s="13"/>
      <c r="O235"/>
      <c r="P235" t="str">
        <f t="shared" si="50"/>
        <v>NOT EQUAL</v>
      </c>
      <c r="Q235" t="str">
        <f>IF(ISNA(VLOOKUP(AC235,#REF!,1)),"//","")</f>
        <v/>
      </c>
      <c r="R235"/>
      <c r="S235" s="43">
        <f t="shared" si="45"/>
        <v>119</v>
      </c>
      <c r="T235" s="93" t="s">
        <v>2484</v>
      </c>
      <c r="U235" s="71" t="s">
        <v>2484</v>
      </c>
      <c r="V235" s="71" t="s">
        <v>2484</v>
      </c>
      <c r="W235" s="44" t="str">
        <f t="shared" si="46"/>
        <v/>
      </c>
      <c r="X235" s="25" t="str">
        <f t="shared" si="47"/>
        <v/>
      </c>
      <c r="Y235" s="1">
        <f t="shared" si="48"/>
        <v>223</v>
      </c>
      <c r="Z235" t="str">
        <f t="shared" si="49"/>
        <v>ITM_DBtoPRb</v>
      </c>
      <c r="AA235" s="172" t="str">
        <f>IF(ISNA(VLOOKUP(AC235,Sheet2!J:J,1,0)),"//","")</f>
        <v/>
      </c>
      <c r="AC235" s="111" t="str">
        <f t="shared" si="52"/>
        <v/>
      </c>
      <c r="AD235" t="b">
        <f t="shared" si="51"/>
        <v>1</v>
      </c>
    </row>
    <row r="236" spans="1:30">
      <c r="A236" s="57">
        <f t="shared" si="43"/>
        <v>236</v>
      </c>
      <c r="B236" s="56">
        <f t="shared" si="44"/>
        <v>224</v>
      </c>
      <c r="C236" s="60" t="s">
        <v>4170</v>
      </c>
      <c r="D236" s="60">
        <v>10</v>
      </c>
      <c r="E236" s="66" t="s">
        <v>71</v>
      </c>
      <c r="F236" s="66" t="s">
        <v>1553</v>
      </c>
      <c r="G236" s="92">
        <v>0</v>
      </c>
      <c r="H236" s="92">
        <v>0</v>
      </c>
      <c r="I236" s="188" t="s">
        <v>482</v>
      </c>
      <c r="J236" s="66" t="s">
        <v>1592</v>
      </c>
      <c r="K236" s="67" t="s">
        <v>4704</v>
      </c>
      <c r="L236" s="68"/>
      <c r="M236" s="64" t="s">
        <v>2330</v>
      </c>
      <c r="N236" s="13"/>
      <c r="O236"/>
      <c r="P236" t="str">
        <f t="shared" si="50"/>
        <v>NOT EQUAL</v>
      </c>
      <c r="Q236" t="str">
        <f>IF(ISNA(VLOOKUP(AC236,#REF!,1)),"//","")</f>
        <v/>
      </c>
      <c r="R236"/>
      <c r="S236" s="43">
        <f t="shared" si="45"/>
        <v>119</v>
      </c>
      <c r="T236" s="93" t="s">
        <v>2484</v>
      </c>
      <c r="U236" s="71" t="s">
        <v>2484</v>
      </c>
      <c r="V236" s="71" t="s">
        <v>2484</v>
      </c>
      <c r="W236" s="44" t="str">
        <f t="shared" si="46"/>
        <v/>
      </c>
      <c r="X236" s="25" t="str">
        <f t="shared" si="47"/>
        <v/>
      </c>
      <c r="Y236" s="1">
        <f t="shared" si="48"/>
        <v>224</v>
      </c>
      <c r="Z236" t="str">
        <f t="shared" si="49"/>
        <v>ITM_DBtoPRc</v>
      </c>
      <c r="AA236" s="172" t="str">
        <f>IF(ISNA(VLOOKUP(AC236,Sheet2!J:J,1,0)),"//","")</f>
        <v/>
      </c>
      <c r="AC236" s="111" t="str">
        <f t="shared" si="52"/>
        <v/>
      </c>
      <c r="AD236" t="b">
        <f t="shared" si="51"/>
        <v>1</v>
      </c>
    </row>
    <row r="237" spans="1:30">
      <c r="A237" s="57">
        <f t="shared" si="43"/>
        <v>237</v>
      </c>
      <c r="B237" s="56">
        <f t="shared" si="44"/>
        <v>225</v>
      </c>
      <c r="C237" s="60" t="s">
        <v>4170</v>
      </c>
      <c r="D237" s="60">
        <v>20</v>
      </c>
      <c r="E237" s="66" t="s">
        <v>70</v>
      </c>
      <c r="F237" s="66" t="s">
        <v>1257</v>
      </c>
      <c r="G237" s="92">
        <v>0</v>
      </c>
      <c r="H237" s="92">
        <v>0</v>
      </c>
      <c r="I237" s="189" t="s">
        <v>3</v>
      </c>
      <c r="J237" s="66" t="s">
        <v>1592</v>
      </c>
      <c r="K237" s="67" t="s">
        <v>4704</v>
      </c>
      <c r="L237" s="68"/>
      <c r="M237" s="64" t="s">
        <v>1709</v>
      </c>
      <c r="N237" s="13"/>
      <c r="O237"/>
      <c r="P237" t="str">
        <f t="shared" si="50"/>
        <v>NOT EQUAL</v>
      </c>
      <c r="Q237" t="str">
        <f>IF(ISNA(VLOOKUP(AC237,#REF!,1)),"//","")</f>
        <v/>
      </c>
      <c r="R237"/>
      <c r="S237" s="43">
        <f t="shared" si="45"/>
        <v>119</v>
      </c>
      <c r="T237" s="93" t="s">
        <v>2484</v>
      </c>
      <c r="U237" s="71" t="s">
        <v>2907</v>
      </c>
      <c r="V237" s="71" t="s">
        <v>2484</v>
      </c>
      <c r="W237" s="44" t="str">
        <f t="shared" si="46"/>
        <v/>
      </c>
      <c r="X237" s="25" t="str">
        <f t="shared" si="47"/>
        <v/>
      </c>
      <c r="Y237" s="1">
        <f t="shared" si="48"/>
        <v>225</v>
      </c>
      <c r="Z237" t="str">
        <f t="shared" si="49"/>
        <v>ITM_DBtoFR</v>
      </c>
      <c r="AA237" s="172" t="str">
        <f>IF(ISNA(VLOOKUP(AC237,Sheet2!J:J,1,0)),"//","")</f>
        <v/>
      </c>
      <c r="AC237" s="111" t="str">
        <f t="shared" si="52"/>
        <v/>
      </c>
      <c r="AD237" t="b">
        <f t="shared" si="51"/>
        <v>1</v>
      </c>
    </row>
    <row r="238" spans="1:30">
      <c r="A238" s="57">
        <f t="shared" si="43"/>
        <v>238</v>
      </c>
      <c r="B238" s="56">
        <f t="shared" si="44"/>
        <v>226</v>
      </c>
      <c r="C238" s="60" t="s">
        <v>4170</v>
      </c>
      <c r="D238" s="60">
        <v>20</v>
      </c>
      <c r="E238" s="66" t="s">
        <v>70</v>
      </c>
      <c r="F238" s="66" t="s">
        <v>1296</v>
      </c>
      <c r="G238" s="92">
        <v>0</v>
      </c>
      <c r="H238" s="92">
        <v>0</v>
      </c>
      <c r="I238" s="188" t="s">
        <v>482</v>
      </c>
      <c r="J238" s="66" t="s">
        <v>1592</v>
      </c>
      <c r="K238" s="67" t="s">
        <v>4704</v>
      </c>
      <c r="L238" s="68"/>
      <c r="M238" s="64" t="s">
        <v>2327</v>
      </c>
      <c r="N238" s="13"/>
      <c r="O238"/>
      <c r="P238" t="str">
        <f t="shared" si="50"/>
        <v>NOT EQUAL</v>
      </c>
      <c r="Q238" t="str">
        <f>IF(ISNA(VLOOKUP(AC238,#REF!,1)),"//","")</f>
        <v/>
      </c>
      <c r="R238"/>
      <c r="S238" s="43">
        <f t="shared" si="45"/>
        <v>119</v>
      </c>
      <c r="T238" s="93" t="s">
        <v>2484</v>
      </c>
      <c r="U238" s="71" t="s">
        <v>2484</v>
      </c>
      <c r="V238" s="71" t="s">
        <v>2484</v>
      </c>
      <c r="W238" s="44" t="str">
        <f t="shared" si="46"/>
        <v/>
      </c>
      <c r="X238" s="25" t="str">
        <f t="shared" si="47"/>
        <v/>
      </c>
      <c r="Y238" s="1">
        <f t="shared" si="48"/>
        <v>226</v>
      </c>
      <c r="Z238" t="str">
        <f t="shared" si="49"/>
        <v>ITM_DBtoFRb</v>
      </c>
      <c r="AA238" s="172" t="str">
        <f>IF(ISNA(VLOOKUP(AC238,Sheet2!J:J,1,0)),"//","")</f>
        <v/>
      </c>
      <c r="AC238" s="111" t="str">
        <f t="shared" si="52"/>
        <v/>
      </c>
      <c r="AD238" t="b">
        <f t="shared" si="51"/>
        <v>1</v>
      </c>
    </row>
    <row r="239" spans="1:30">
      <c r="A239" s="57">
        <f t="shared" si="43"/>
        <v>239</v>
      </c>
      <c r="B239" s="56">
        <f t="shared" si="44"/>
        <v>227</v>
      </c>
      <c r="C239" s="60" t="s">
        <v>4170</v>
      </c>
      <c r="D239" s="60">
        <v>20</v>
      </c>
      <c r="E239" s="66" t="s">
        <v>70</v>
      </c>
      <c r="F239" s="66" t="s">
        <v>1553</v>
      </c>
      <c r="G239" s="92">
        <v>0</v>
      </c>
      <c r="H239" s="92">
        <v>0</v>
      </c>
      <c r="I239" s="188" t="s">
        <v>482</v>
      </c>
      <c r="J239" s="66" t="s">
        <v>1592</v>
      </c>
      <c r="K239" s="67" t="s">
        <v>4704</v>
      </c>
      <c r="L239" s="68"/>
      <c r="M239" s="64" t="s">
        <v>2328</v>
      </c>
      <c r="N239" s="13"/>
      <c r="O239"/>
      <c r="P239" t="str">
        <f t="shared" si="50"/>
        <v>NOT EQUAL</v>
      </c>
      <c r="Q239" t="str">
        <f>IF(ISNA(VLOOKUP(AC239,#REF!,1)),"//","")</f>
        <v/>
      </c>
      <c r="R239"/>
      <c r="S239" s="43">
        <f t="shared" si="45"/>
        <v>119</v>
      </c>
      <c r="T239" s="93" t="s">
        <v>2484</v>
      </c>
      <c r="U239" s="71" t="s">
        <v>2484</v>
      </c>
      <c r="V239" s="71" t="s">
        <v>2484</v>
      </c>
      <c r="W239" s="44" t="str">
        <f t="shared" si="46"/>
        <v/>
      </c>
      <c r="X239" s="25" t="str">
        <f t="shared" si="47"/>
        <v/>
      </c>
      <c r="Y239" s="1">
        <f t="shared" si="48"/>
        <v>227</v>
      </c>
      <c r="Z239" t="str">
        <f t="shared" si="49"/>
        <v>ITM_DBtoFRc</v>
      </c>
      <c r="AA239" s="172" t="str">
        <f>IF(ISNA(VLOOKUP(AC239,Sheet2!J:J,1,0)),"//","")</f>
        <v/>
      </c>
      <c r="AC239" s="111" t="str">
        <f t="shared" si="52"/>
        <v/>
      </c>
      <c r="AD239" t="b">
        <f t="shared" si="51"/>
        <v>1</v>
      </c>
    </row>
    <row r="240" spans="1:30">
      <c r="A240" s="57">
        <f t="shared" si="43"/>
        <v>240</v>
      </c>
      <c r="B240" s="56">
        <f t="shared" si="44"/>
        <v>228</v>
      </c>
      <c r="C240" s="60" t="s">
        <v>4171</v>
      </c>
      <c r="D240" s="60">
        <v>10</v>
      </c>
      <c r="E240" s="66" t="s">
        <v>268</v>
      </c>
      <c r="F240" s="66" t="s">
        <v>1405</v>
      </c>
      <c r="G240" s="92">
        <v>0</v>
      </c>
      <c r="H240" s="92">
        <v>0</v>
      </c>
      <c r="I240" s="189" t="s">
        <v>3</v>
      </c>
      <c r="J240" s="66" t="s">
        <v>1592</v>
      </c>
      <c r="K240" s="67" t="s">
        <v>4704</v>
      </c>
      <c r="L240" s="68"/>
      <c r="M240" s="64" t="s">
        <v>2004</v>
      </c>
      <c r="N240" s="13"/>
      <c r="O240"/>
      <c r="P240" t="str">
        <f t="shared" si="50"/>
        <v>NOT EQUAL</v>
      </c>
      <c r="Q240" t="str">
        <f>IF(ISNA(VLOOKUP(AC240,#REF!,1)),"//","")</f>
        <v/>
      </c>
      <c r="R240"/>
      <c r="S240" s="43">
        <f t="shared" si="45"/>
        <v>119</v>
      </c>
      <c r="T240" s="93" t="s">
        <v>2484</v>
      </c>
      <c r="U240" s="71" t="s">
        <v>2907</v>
      </c>
      <c r="V240" s="71" t="s">
        <v>2484</v>
      </c>
      <c r="W240" s="44" t="str">
        <f t="shared" si="46"/>
        <v/>
      </c>
      <c r="X240" s="25" t="str">
        <f t="shared" si="47"/>
        <v/>
      </c>
      <c r="Y240" s="1">
        <f t="shared" si="48"/>
        <v>228</v>
      </c>
      <c r="Z240" t="str">
        <f t="shared" si="49"/>
        <v>ITM_PRtoDB</v>
      </c>
      <c r="AA240" s="172" t="str">
        <f>IF(ISNA(VLOOKUP(AC240,Sheet2!J:J,1,0)),"//","")</f>
        <v/>
      </c>
      <c r="AC240" s="111" t="str">
        <f t="shared" si="52"/>
        <v/>
      </c>
      <c r="AD240" t="b">
        <f t="shared" si="51"/>
        <v>1</v>
      </c>
    </row>
    <row r="241" spans="1:30">
      <c r="A241" s="57">
        <f t="shared" si="43"/>
        <v>241</v>
      </c>
      <c r="B241" s="56">
        <f t="shared" si="44"/>
        <v>229</v>
      </c>
      <c r="C241" s="60" t="s">
        <v>4171</v>
      </c>
      <c r="D241" s="60">
        <v>10</v>
      </c>
      <c r="E241" s="66" t="s">
        <v>268</v>
      </c>
      <c r="F241" s="66" t="s">
        <v>1553</v>
      </c>
      <c r="G241" s="92">
        <v>0</v>
      </c>
      <c r="H241" s="92">
        <v>0</v>
      </c>
      <c r="I241" s="188" t="s">
        <v>482</v>
      </c>
      <c r="J241" s="66" t="s">
        <v>1592</v>
      </c>
      <c r="K241" s="67" t="s">
        <v>4704</v>
      </c>
      <c r="L241" s="68"/>
      <c r="M241" s="64" t="s">
        <v>2340</v>
      </c>
      <c r="N241" s="13"/>
      <c r="O241"/>
      <c r="P241" t="str">
        <f t="shared" si="50"/>
        <v>NOT EQUAL</v>
      </c>
      <c r="Q241" t="str">
        <f>IF(ISNA(VLOOKUP(AC241,#REF!,1)),"//","")</f>
        <v/>
      </c>
      <c r="R241"/>
      <c r="S241" s="43">
        <f t="shared" si="45"/>
        <v>119</v>
      </c>
      <c r="T241" s="93" t="s">
        <v>2484</v>
      </c>
      <c r="U241" s="71" t="s">
        <v>2484</v>
      </c>
      <c r="V241" s="71" t="s">
        <v>2484</v>
      </c>
      <c r="W241" s="44" t="str">
        <f t="shared" si="46"/>
        <v/>
      </c>
      <c r="X241" s="25" t="str">
        <f t="shared" si="47"/>
        <v/>
      </c>
      <c r="Y241" s="1">
        <f t="shared" si="48"/>
        <v>229</v>
      </c>
      <c r="Z241" t="str">
        <f t="shared" si="49"/>
        <v>ITM_PRtoDBb</v>
      </c>
      <c r="AA241" s="172" t="str">
        <f>IF(ISNA(VLOOKUP(AC241,Sheet2!J:J,1,0)),"//","")</f>
        <v/>
      </c>
      <c r="AC241" s="111" t="str">
        <f t="shared" si="52"/>
        <v/>
      </c>
      <c r="AD241" t="b">
        <f t="shared" si="51"/>
        <v>1</v>
      </c>
    </row>
    <row r="242" spans="1:30">
      <c r="A242" s="57">
        <f t="shared" si="43"/>
        <v>242</v>
      </c>
      <c r="B242" s="56">
        <f t="shared" si="44"/>
        <v>230</v>
      </c>
      <c r="C242" s="60" t="s">
        <v>4171</v>
      </c>
      <c r="D242" s="60">
        <v>10</v>
      </c>
      <c r="E242" s="66" t="s">
        <v>268</v>
      </c>
      <c r="F242" s="66" t="s">
        <v>1554</v>
      </c>
      <c r="G242" s="92">
        <v>0</v>
      </c>
      <c r="H242" s="92">
        <v>0</v>
      </c>
      <c r="I242" s="188" t="s">
        <v>482</v>
      </c>
      <c r="J242" s="66" t="s">
        <v>1592</v>
      </c>
      <c r="K242" s="67" t="s">
        <v>4704</v>
      </c>
      <c r="L242" s="68"/>
      <c r="M242" s="64" t="s">
        <v>2341</v>
      </c>
      <c r="N242" s="13"/>
      <c r="O242"/>
      <c r="P242" t="str">
        <f t="shared" si="50"/>
        <v>NOT EQUAL</v>
      </c>
      <c r="Q242" t="str">
        <f>IF(ISNA(VLOOKUP(AC242,#REF!,1)),"//","")</f>
        <v/>
      </c>
      <c r="R242"/>
      <c r="S242" s="43">
        <f t="shared" si="45"/>
        <v>119</v>
      </c>
      <c r="T242" s="93" t="s">
        <v>2484</v>
      </c>
      <c r="U242" s="71" t="s">
        <v>2484</v>
      </c>
      <c r="V242" s="71" t="s">
        <v>2484</v>
      </c>
      <c r="W242" s="44" t="str">
        <f t="shared" si="46"/>
        <v/>
      </c>
      <c r="X242" s="25" t="str">
        <f t="shared" si="47"/>
        <v/>
      </c>
      <c r="Y242" s="1">
        <f t="shared" si="48"/>
        <v>230</v>
      </c>
      <c r="Z242" t="str">
        <f t="shared" si="49"/>
        <v>ITM_PRtoDBc</v>
      </c>
      <c r="AA242" s="172" t="str">
        <f>IF(ISNA(VLOOKUP(AC242,Sheet2!J:J,1,0)),"//","")</f>
        <v/>
      </c>
      <c r="AC242" s="111" t="str">
        <f t="shared" si="52"/>
        <v/>
      </c>
      <c r="AD242" t="b">
        <f t="shared" si="51"/>
        <v>1</v>
      </c>
    </row>
    <row r="243" spans="1:30">
      <c r="A243" s="57">
        <f t="shared" si="43"/>
        <v>243</v>
      </c>
      <c r="B243" s="56">
        <f t="shared" si="44"/>
        <v>231</v>
      </c>
      <c r="C243" s="60" t="s">
        <v>4171</v>
      </c>
      <c r="D243" s="60">
        <v>20</v>
      </c>
      <c r="E243" s="66" t="s">
        <v>113</v>
      </c>
      <c r="F243" s="66" t="s">
        <v>1296</v>
      </c>
      <c r="G243" s="92">
        <v>0</v>
      </c>
      <c r="H243" s="92">
        <v>0</v>
      </c>
      <c r="I243" s="189" t="s">
        <v>3</v>
      </c>
      <c r="J243" s="66" t="s">
        <v>1592</v>
      </c>
      <c r="K243" s="67" t="s">
        <v>4704</v>
      </c>
      <c r="L243" s="68"/>
      <c r="M243" s="64" t="s">
        <v>1782</v>
      </c>
      <c r="N243" s="13"/>
      <c r="O243"/>
      <c r="P243" t="str">
        <f t="shared" si="50"/>
        <v>NOT EQUAL</v>
      </c>
      <c r="Q243" t="str">
        <f>IF(ISNA(VLOOKUP(AC243,#REF!,1)),"//","")</f>
        <v/>
      </c>
      <c r="R243"/>
      <c r="S243" s="43">
        <f t="shared" si="45"/>
        <v>119</v>
      </c>
      <c r="T243" s="93" t="s">
        <v>2484</v>
      </c>
      <c r="U243" s="71" t="s">
        <v>2907</v>
      </c>
      <c r="V243" s="71" t="s">
        <v>2484</v>
      </c>
      <c r="W243" s="44" t="str">
        <f t="shared" si="46"/>
        <v/>
      </c>
      <c r="X243" s="25" t="str">
        <f t="shared" si="47"/>
        <v/>
      </c>
      <c r="Y243" s="1">
        <f t="shared" si="48"/>
        <v>231</v>
      </c>
      <c r="Z243" t="str">
        <f t="shared" si="49"/>
        <v>ITM_FRtoDB</v>
      </c>
      <c r="AA243" s="172" t="str">
        <f>IF(ISNA(VLOOKUP(AC243,Sheet2!J:J,1,0)),"//","")</f>
        <v/>
      </c>
      <c r="AC243" s="111" t="str">
        <f t="shared" si="52"/>
        <v/>
      </c>
      <c r="AD243" t="b">
        <f t="shared" si="51"/>
        <v>1</v>
      </c>
    </row>
    <row r="244" spans="1:30">
      <c r="A244" s="57">
        <f t="shared" si="43"/>
        <v>244</v>
      </c>
      <c r="B244" s="56">
        <f t="shared" si="44"/>
        <v>232</v>
      </c>
      <c r="C244" s="60" t="s">
        <v>4171</v>
      </c>
      <c r="D244" s="60">
        <v>20</v>
      </c>
      <c r="E244" s="66" t="s">
        <v>113</v>
      </c>
      <c r="F244" s="66" t="s">
        <v>1553</v>
      </c>
      <c r="G244" s="92">
        <v>0</v>
      </c>
      <c r="H244" s="92">
        <v>0</v>
      </c>
      <c r="I244" s="188" t="s">
        <v>482</v>
      </c>
      <c r="J244" s="66" t="s">
        <v>1592</v>
      </c>
      <c r="K244" s="67" t="s">
        <v>4704</v>
      </c>
      <c r="L244" s="68"/>
      <c r="M244" s="64" t="s">
        <v>2331</v>
      </c>
      <c r="N244" s="13"/>
      <c r="O244"/>
      <c r="P244" t="str">
        <f t="shared" si="50"/>
        <v>NOT EQUAL</v>
      </c>
      <c r="Q244" t="str">
        <f>IF(ISNA(VLOOKUP(AC244,#REF!,1)),"//","")</f>
        <v/>
      </c>
      <c r="R244"/>
      <c r="S244" s="43">
        <f t="shared" si="45"/>
        <v>119</v>
      </c>
      <c r="T244" s="93" t="s">
        <v>2484</v>
      </c>
      <c r="U244" s="71" t="s">
        <v>2484</v>
      </c>
      <c r="V244" s="71" t="s">
        <v>2484</v>
      </c>
      <c r="W244" s="44" t="str">
        <f t="shared" si="46"/>
        <v/>
      </c>
      <c r="X244" s="25" t="str">
        <f t="shared" si="47"/>
        <v/>
      </c>
      <c r="Y244" s="1">
        <f t="shared" si="48"/>
        <v>232</v>
      </c>
      <c r="Z244" t="str">
        <f t="shared" si="49"/>
        <v>ITM_FRtoDBb</v>
      </c>
      <c r="AA244" s="172" t="str">
        <f>IF(ISNA(VLOOKUP(AC244,Sheet2!J:J,1,0)),"//","")</f>
        <v/>
      </c>
      <c r="AC244" s="111" t="str">
        <f t="shared" si="52"/>
        <v/>
      </c>
      <c r="AD244" t="b">
        <f t="shared" si="51"/>
        <v>1</v>
      </c>
    </row>
    <row r="245" spans="1:30">
      <c r="A245" s="57">
        <f t="shared" si="43"/>
        <v>245</v>
      </c>
      <c r="B245" s="56">
        <f t="shared" si="44"/>
        <v>233</v>
      </c>
      <c r="C245" s="60" t="s">
        <v>4171</v>
      </c>
      <c r="D245" s="60">
        <v>20</v>
      </c>
      <c r="E245" s="66" t="s">
        <v>113</v>
      </c>
      <c r="F245" s="66" t="s">
        <v>1554</v>
      </c>
      <c r="G245" s="92">
        <v>0</v>
      </c>
      <c r="H245" s="92">
        <v>0</v>
      </c>
      <c r="I245" s="188" t="s">
        <v>482</v>
      </c>
      <c r="J245" s="66" t="s">
        <v>1592</v>
      </c>
      <c r="K245" s="67" t="s">
        <v>4704</v>
      </c>
      <c r="L245" s="68"/>
      <c r="M245" s="64" t="s">
        <v>2332</v>
      </c>
      <c r="N245" s="13"/>
      <c r="O245"/>
      <c r="P245" t="str">
        <f t="shared" si="50"/>
        <v>NOT EQUAL</v>
      </c>
      <c r="Q245" t="str">
        <f>IF(ISNA(VLOOKUP(AC245,#REF!,1)),"//","")</f>
        <v/>
      </c>
      <c r="R245"/>
      <c r="S245" s="43">
        <f t="shared" si="45"/>
        <v>119</v>
      </c>
      <c r="T245" s="93" t="s">
        <v>2484</v>
      </c>
      <c r="U245" s="71" t="s">
        <v>2484</v>
      </c>
      <c r="V245" s="71" t="s">
        <v>2484</v>
      </c>
      <c r="W245" s="44" t="str">
        <f t="shared" si="46"/>
        <v/>
      </c>
      <c r="X245" s="25" t="str">
        <f t="shared" si="47"/>
        <v/>
      </c>
      <c r="Y245" s="1">
        <f t="shared" si="48"/>
        <v>233</v>
      </c>
      <c r="Z245" t="str">
        <f t="shared" si="49"/>
        <v>ITM_FRtoDBc</v>
      </c>
      <c r="AA245" s="172" t="str">
        <f>IF(ISNA(VLOOKUP(AC245,Sheet2!J:J,1,0)),"//","")</f>
        <v/>
      </c>
      <c r="AC245" s="111" t="str">
        <f t="shared" si="52"/>
        <v/>
      </c>
      <c r="AD245" t="b">
        <f t="shared" si="51"/>
        <v>1</v>
      </c>
    </row>
    <row r="246" spans="1:30">
      <c r="A246" s="57">
        <f t="shared" si="43"/>
        <v>246</v>
      </c>
      <c r="B246" s="56">
        <f t="shared" si="44"/>
        <v>234</v>
      </c>
      <c r="C246" s="151" t="s">
        <v>5133</v>
      </c>
      <c r="D246" t="s">
        <v>25</v>
      </c>
      <c r="E246" s="85" t="s">
        <v>5219</v>
      </c>
      <c r="F246" s="85" t="s">
        <v>10</v>
      </c>
      <c r="G246" s="92">
        <v>0</v>
      </c>
      <c r="H246" s="92">
        <v>0</v>
      </c>
      <c r="I246" s="189" t="s">
        <v>3</v>
      </c>
      <c r="J246" s="66" t="s">
        <v>1592</v>
      </c>
      <c r="K246" s="67" t="s">
        <v>4704</v>
      </c>
      <c r="L246" s="68"/>
      <c r="M246" t="s">
        <v>5175</v>
      </c>
      <c r="N246" s="13"/>
      <c r="O246"/>
      <c r="P246" t="str">
        <f t="shared" si="50"/>
        <v>NOT EQUAL</v>
      </c>
      <c r="Q246" t="str">
        <f>IF(ISNA(VLOOKUP(AC246,#REF!,1)),"//","")</f>
        <v/>
      </c>
      <c r="R246"/>
      <c r="S246" s="43">
        <f t="shared" si="45"/>
        <v>119</v>
      </c>
      <c r="T246" s="93" t="s">
        <v>2484</v>
      </c>
      <c r="U246" s="71" t="s">
        <v>2484</v>
      </c>
      <c r="V246" s="71" t="s">
        <v>2484</v>
      </c>
      <c r="W246" s="44" t="str">
        <f t="shared" si="46"/>
        <v/>
      </c>
      <c r="X246" s="25" t="str">
        <f t="shared" si="47"/>
        <v/>
      </c>
      <c r="Y246" s="1">
        <f t="shared" si="48"/>
        <v>234</v>
      </c>
      <c r="Z246" t="str">
        <f t="shared" si="49"/>
        <v>ITM_ACtoHA</v>
      </c>
      <c r="AA246" s="172" t="str">
        <f>IF(ISNA(VLOOKUP(AC246,Sheet2!J:J,1,0)),"//","")</f>
        <v/>
      </c>
      <c r="AC246" s="111" t="str">
        <f t="shared" si="52"/>
        <v/>
      </c>
      <c r="AD246" t="b">
        <f t="shared" si="51"/>
        <v>1</v>
      </c>
    </row>
    <row r="247" spans="1:30">
      <c r="A247" s="57">
        <f t="shared" si="43"/>
        <v>247</v>
      </c>
      <c r="B247" s="56">
        <f t="shared" si="44"/>
        <v>235</v>
      </c>
      <c r="C247" s="151" t="s">
        <v>5133</v>
      </c>
      <c r="D247" t="s">
        <v>25</v>
      </c>
      <c r="E247" s="85" t="s">
        <v>5219</v>
      </c>
      <c r="F247" s="85" t="s">
        <v>5222</v>
      </c>
      <c r="G247" s="92">
        <v>0</v>
      </c>
      <c r="H247" s="92">
        <v>0</v>
      </c>
      <c r="I247" s="188" t="s">
        <v>482</v>
      </c>
      <c r="J247" s="66" t="s">
        <v>1592</v>
      </c>
      <c r="K247" s="67" t="s">
        <v>4704</v>
      </c>
      <c r="L247" s="68"/>
      <c r="M247" t="s">
        <v>5176</v>
      </c>
      <c r="N247" s="13"/>
      <c r="O247"/>
      <c r="P247" t="str">
        <f t="shared" si="50"/>
        <v>NOT EQUAL</v>
      </c>
      <c r="Q247" t="str">
        <f>IF(ISNA(VLOOKUP(AC247,#REF!,1)),"//","")</f>
        <v/>
      </c>
      <c r="R247"/>
      <c r="S247" s="43">
        <f t="shared" si="45"/>
        <v>119</v>
      </c>
      <c r="T247" s="93" t="s">
        <v>2484</v>
      </c>
      <c r="U247" s="71" t="s">
        <v>2484</v>
      </c>
      <c r="V247" s="71" t="s">
        <v>2484</v>
      </c>
      <c r="W247" s="44" t="str">
        <f t="shared" si="46"/>
        <v/>
      </c>
      <c r="X247" s="25" t="str">
        <f t="shared" si="47"/>
        <v/>
      </c>
      <c r="Y247" s="1">
        <f t="shared" si="48"/>
        <v>235</v>
      </c>
      <c r="Z247" t="str">
        <f t="shared" si="49"/>
        <v>ITM_ACtoHAb</v>
      </c>
      <c r="AA247" s="172" t="str">
        <f>IF(ISNA(VLOOKUP(AC247,Sheet2!J:J,1,0)),"//","")</f>
        <v/>
      </c>
      <c r="AC247" s="111" t="str">
        <f t="shared" si="52"/>
        <v/>
      </c>
      <c r="AD247" t="b">
        <f t="shared" si="51"/>
        <v>1</v>
      </c>
    </row>
    <row r="248" spans="1:30">
      <c r="A248" s="57">
        <f t="shared" si="43"/>
        <v>248</v>
      </c>
      <c r="B248" s="56">
        <f t="shared" si="44"/>
        <v>236</v>
      </c>
      <c r="C248" s="151" t="s">
        <v>5133</v>
      </c>
      <c r="D248" t="s">
        <v>162</v>
      </c>
      <c r="E248" s="85" t="s">
        <v>5220</v>
      </c>
      <c r="F248" s="85" t="s">
        <v>5224</v>
      </c>
      <c r="G248" s="92">
        <v>0</v>
      </c>
      <c r="H248" s="92">
        <v>0</v>
      </c>
      <c r="I248" s="189" t="s">
        <v>3</v>
      </c>
      <c r="J248" s="66" t="s">
        <v>1592</v>
      </c>
      <c r="K248" s="67" t="s">
        <v>4704</v>
      </c>
      <c r="L248" s="68"/>
      <c r="M248" t="s">
        <v>5177</v>
      </c>
      <c r="N248" s="13"/>
      <c r="O248"/>
      <c r="P248" t="str">
        <f t="shared" si="50"/>
        <v>NOT EQUAL</v>
      </c>
      <c r="Q248" t="str">
        <f>IF(ISNA(VLOOKUP(AC248,#REF!,1)),"//","")</f>
        <v/>
      </c>
      <c r="R248"/>
      <c r="S248" s="43">
        <f t="shared" si="45"/>
        <v>119</v>
      </c>
      <c r="T248" s="93" t="s">
        <v>2484</v>
      </c>
      <c r="U248" s="71" t="s">
        <v>2484</v>
      </c>
      <c r="V248" s="71" t="s">
        <v>2484</v>
      </c>
      <c r="W248" s="44" t="str">
        <f t="shared" si="46"/>
        <v/>
      </c>
      <c r="X248" s="25" t="str">
        <f t="shared" si="47"/>
        <v/>
      </c>
      <c r="Y248" s="1">
        <f t="shared" si="48"/>
        <v>236</v>
      </c>
      <c r="Z248" t="str">
        <f t="shared" si="49"/>
        <v>ITM_HAtoAC</v>
      </c>
      <c r="AA248" s="172" t="str">
        <f>IF(ISNA(VLOOKUP(AC248,Sheet2!J:J,1,0)),"//","")</f>
        <v/>
      </c>
      <c r="AC248" s="111" t="str">
        <f t="shared" si="52"/>
        <v/>
      </c>
      <c r="AD248" t="b">
        <f t="shared" si="51"/>
        <v>1</v>
      </c>
    </row>
    <row r="249" spans="1:30">
      <c r="A249" s="57">
        <f t="shared" si="43"/>
        <v>249</v>
      </c>
      <c r="B249" s="56">
        <f t="shared" si="44"/>
        <v>237</v>
      </c>
      <c r="C249" s="151" t="s">
        <v>5133</v>
      </c>
      <c r="D249" t="s">
        <v>162</v>
      </c>
      <c r="E249" s="85" t="s">
        <v>5220</v>
      </c>
      <c r="F249" s="85" t="s">
        <v>10</v>
      </c>
      <c r="G249" s="92">
        <v>0</v>
      </c>
      <c r="H249" s="92">
        <v>0</v>
      </c>
      <c r="I249" s="188" t="s">
        <v>482</v>
      </c>
      <c r="J249" s="66" t="s">
        <v>1592</v>
      </c>
      <c r="K249" s="67" t="s">
        <v>4704</v>
      </c>
      <c r="L249" s="68"/>
      <c r="M249" t="s">
        <v>5178</v>
      </c>
      <c r="N249" s="13"/>
      <c r="O249"/>
      <c r="P249" t="str">
        <f t="shared" si="50"/>
        <v>NOT EQUAL</v>
      </c>
      <c r="Q249" t="str">
        <f>IF(ISNA(VLOOKUP(AC249,#REF!,1)),"//","")</f>
        <v/>
      </c>
      <c r="R249"/>
      <c r="S249" s="43">
        <f t="shared" si="45"/>
        <v>119</v>
      </c>
      <c r="T249" s="93" t="s">
        <v>2484</v>
      </c>
      <c r="U249" s="71" t="s">
        <v>2484</v>
      </c>
      <c r="V249" s="71" t="s">
        <v>2484</v>
      </c>
      <c r="W249" s="44" t="str">
        <f t="shared" si="46"/>
        <v/>
      </c>
      <c r="X249" s="25" t="str">
        <f t="shared" si="47"/>
        <v/>
      </c>
      <c r="Y249" s="1">
        <f t="shared" si="48"/>
        <v>237</v>
      </c>
      <c r="Z249" t="str">
        <f t="shared" si="49"/>
        <v>ITM_HAtoACb</v>
      </c>
      <c r="AA249" s="172" t="str">
        <f>IF(ISNA(VLOOKUP(AC249,Sheet2!J:J,1,0)),"//","")</f>
        <v/>
      </c>
      <c r="AC249" s="111" t="str">
        <f t="shared" si="52"/>
        <v/>
      </c>
      <c r="AD249" t="b">
        <f t="shared" si="51"/>
        <v>1</v>
      </c>
    </row>
    <row r="250" spans="1:30">
      <c r="A250" s="57">
        <f t="shared" si="43"/>
        <v>250</v>
      </c>
      <c r="B250" s="56">
        <f t="shared" si="44"/>
        <v>238</v>
      </c>
      <c r="C250" s="151" t="s">
        <v>5134</v>
      </c>
      <c r="D250" t="s">
        <v>25</v>
      </c>
      <c r="E250" s="85" t="s">
        <v>5221</v>
      </c>
      <c r="F250" s="85" t="s">
        <v>1209</v>
      </c>
      <c r="G250" s="92">
        <v>0</v>
      </c>
      <c r="H250" s="92">
        <v>0</v>
      </c>
      <c r="I250" s="189" t="s">
        <v>3</v>
      </c>
      <c r="J250" s="66" t="s">
        <v>1592</v>
      </c>
      <c r="K250" s="67" t="s">
        <v>4704</v>
      </c>
      <c r="L250" s="68"/>
      <c r="M250" t="s">
        <v>5179</v>
      </c>
      <c r="N250" s="13"/>
      <c r="O250"/>
      <c r="P250" t="str">
        <f t="shared" si="50"/>
        <v>NOT EQUAL</v>
      </c>
      <c r="Q250" t="str">
        <f>IF(ISNA(VLOOKUP(AC250,#REF!,1)),"//","")</f>
        <v/>
      </c>
      <c r="R250"/>
      <c r="S250" s="43">
        <f t="shared" si="45"/>
        <v>119</v>
      </c>
      <c r="T250" s="93" t="s">
        <v>2484</v>
      </c>
      <c r="U250" s="71" t="s">
        <v>2484</v>
      </c>
      <c r="V250" s="71" t="s">
        <v>2484</v>
      </c>
      <c r="W250" s="44" t="str">
        <f t="shared" si="46"/>
        <v/>
      </c>
      <c r="X250" s="25" t="str">
        <f t="shared" si="47"/>
        <v/>
      </c>
      <c r="Y250" s="1">
        <f t="shared" si="48"/>
        <v>238</v>
      </c>
      <c r="Z250" t="str">
        <f t="shared" si="49"/>
        <v>ITM_ACUStoHA</v>
      </c>
      <c r="AA250" s="172" t="str">
        <f>IF(ISNA(VLOOKUP(AC250,Sheet2!J:J,1,0)),"//","")</f>
        <v/>
      </c>
      <c r="AC250" s="111" t="str">
        <f t="shared" si="52"/>
        <v/>
      </c>
      <c r="AD250" t="b">
        <f t="shared" si="51"/>
        <v>1</v>
      </c>
    </row>
    <row r="251" spans="1:30">
      <c r="A251" s="57">
        <f t="shared" si="43"/>
        <v>251</v>
      </c>
      <c r="B251" s="56">
        <f t="shared" si="44"/>
        <v>239</v>
      </c>
      <c r="C251" s="151" t="s">
        <v>5134</v>
      </c>
      <c r="D251" t="s">
        <v>25</v>
      </c>
      <c r="E251" s="85" t="s">
        <v>5221</v>
      </c>
      <c r="F251" s="85" t="s">
        <v>5222</v>
      </c>
      <c r="G251" s="92">
        <v>0</v>
      </c>
      <c r="H251" s="92">
        <v>0</v>
      </c>
      <c r="I251" s="188" t="s">
        <v>482</v>
      </c>
      <c r="J251" s="66" t="s">
        <v>1592</v>
      </c>
      <c r="K251" s="67" t="s">
        <v>4704</v>
      </c>
      <c r="L251" s="68"/>
      <c r="M251" t="s">
        <v>5180</v>
      </c>
      <c r="N251" s="13"/>
      <c r="O251"/>
      <c r="P251" t="str">
        <f t="shared" si="50"/>
        <v>NOT EQUAL</v>
      </c>
      <c r="Q251" t="str">
        <f>IF(ISNA(VLOOKUP(AC251,#REF!,1)),"//","")</f>
        <v/>
      </c>
      <c r="R251"/>
      <c r="S251" s="43">
        <f t="shared" si="45"/>
        <v>119</v>
      </c>
      <c r="T251" s="93" t="s">
        <v>2484</v>
      </c>
      <c r="U251" s="71" t="s">
        <v>2484</v>
      </c>
      <c r="V251" s="71" t="s">
        <v>2484</v>
      </c>
      <c r="W251" s="44" t="str">
        <f t="shared" si="46"/>
        <v/>
      </c>
      <c r="X251" s="25" t="str">
        <f t="shared" si="47"/>
        <v/>
      </c>
      <c r="Y251" s="1">
        <f t="shared" si="48"/>
        <v>239</v>
      </c>
      <c r="Z251" t="str">
        <f t="shared" si="49"/>
        <v>ITM_ACUStoHAb</v>
      </c>
      <c r="AA251" s="172" t="str">
        <f>IF(ISNA(VLOOKUP(AC251,Sheet2!J:J,1,0)),"//","")</f>
        <v/>
      </c>
      <c r="AC251" s="111" t="str">
        <f t="shared" si="52"/>
        <v/>
      </c>
      <c r="AD251" t="b">
        <f t="shared" si="51"/>
        <v>1</v>
      </c>
    </row>
    <row r="252" spans="1:30">
      <c r="A252" s="57">
        <f t="shared" si="43"/>
        <v>252</v>
      </c>
      <c r="B252" s="56">
        <f t="shared" si="44"/>
        <v>240</v>
      </c>
      <c r="C252" s="151" t="s">
        <v>5134</v>
      </c>
      <c r="D252" t="s">
        <v>162</v>
      </c>
      <c r="E252" s="85" t="s">
        <v>5223</v>
      </c>
      <c r="F252" s="178" t="s">
        <v>5224</v>
      </c>
      <c r="G252" s="92">
        <v>0</v>
      </c>
      <c r="H252" s="92">
        <v>0</v>
      </c>
      <c r="I252" s="189" t="s">
        <v>3</v>
      </c>
      <c r="J252" s="66" t="s">
        <v>1592</v>
      </c>
      <c r="K252" s="67" t="s">
        <v>4704</v>
      </c>
      <c r="L252" s="68"/>
      <c r="M252" t="s">
        <v>5181</v>
      </c>
      <c r="N252" s="13"/>
      <c r="O252"/>
      <c r="P252" t="str">
        <f t="shared" si="50"/>
        <v>NOT EQUAL</v>
      </c>
      <c r="Q252" t="str">
        <f>IF(ISNA(VLOOKUP(AC252,#REF!,1)),"//","")</f>
        <v/>
      </c>
      <c r="R252"/>
      <c r="S252" s="43">
        <f t="shared" si="45"/>
        <v>119</v>
      </c>
      <c r="T252" s="93" t="s">
        <v>2484</v>
      </c>
      <c r="U252" s="71" t="s">
        <v>2484</v>
      </c>
      <c r="V252" s="71" t="s">
        <v>2484</v>
      </c>
      <c r="W252" s="44" t="str">
        <f t="shared" si="46"/>
        <v/>
      </c>
      <c r="X252" s="25" t="str">
        <f t="shared" si="47"/>
        <v/>
      </c>
      <c r="Y252" s="1">
        <f t="shared" si="48"/>
        <v>240</v>
      </c>
      <c r="Z252" t="str">
        <f t="shared" si="49"/>
        <v>ITM_HAtoACUS</v>
      </c>
      <c r="AA252" s="172" t="str">
        <f>IF(ISNA(VLOOKUP(AC252,Sheet2!J:J,1,0)),"//","")</f>
        <v/>
      </c>
      <c r="AC252" s="111" t="str">
        <f t="shared" si="52"/>
        <v/>
      </c>
      <c r="AD252" t="b">
        <f t="shared" si="51"/>
        <v>1</v>
      </c>
    </row>
    <row r="253" spans="1:30">
      <c r="A253" s="57">
        <f t="shared" si="43"/>
        <v>253</v>
      </c>
      <c r="B253" s="56">
        <f t="shared" si="44"/>
        <v>241</v>
      </c>
      <c r="C253" s="151" t="s">
        <v>5134</v>
      </c>
      <c r="D253" t="s">
        <v>162</v>
      </c>
      <c r="E253" s="179" t="s">
        <v>5223</v>
      </c>
      <c r="F253" s="180" t="s">
        <v>1209</v>
      </c>
      <c r="G253" s="92">
        <v>0</v>
      </c>
      <c r="H253" s="92">
        <v>0</v>
      </c>
      <c r="I253" s="188" t="s">
        <v>482</v>
      </c>
      <c r="J253" s="66" t="s">
        <v>1592</v>
      </c>
      <c r="K253" s="67" t="s">
        <v>4704</v>
      </c>
      <c r="L253" s="68"/>
      <c r="M253" t="s">
        <v>5182</v>
      </c>
      <c r="N253" s="13"/>
      <c r="O253"/>
      <c r="P253" t="str">
        <f t="shared" si="50"/>
        <v>NOT EQUAL</v>
      </c>
      <c r="Q253" t="str">
        <f>IF(ISNA(VLOOKUP(AC253,#REF!,1)),"//","")</f>
        <v/>
      </c>
      <c r="R253"/>
      <c r="S253" s="43">
        <f t="shared" si="45"/>
        <v>119</v>
      </c>
      <c r="T253" s="93" t="s">
        <v>2484</v>
      </c>
      <c r="U253" s="71" t="s">
        <v>2484</v>
      </c>
      <c r="V253" s="71" t="s">
        <v>2484</v>
      </c>
      <c r="W253" s="44" t="str">
        <f t="shared" si="46"/>
        <v/>
      </c>
      <c r="X253" s="25" t="str">
        <f t="shared" si="47"/>
        <v/>
      </c>
      <c r="Y253" s="1">
        <f t="shared" si="48"/>
        <v>241</v>
      </c>
      <c r="Z253" t="str">
        <f t="shared" si="49"/>
        <v>ITM_HAtoACUSb</v>
      </c>
      <c r="AA253" s="172" t="str">
        <f>IF(ISNA(VLOOKUP(AC253,Sheet2!J:J,1,0)),"//","")</f>
        <v/>
      </c>
      <c r="AC253" s="111" t="str">
        <f t="shared" si="52"/>
        <v/>
      </c>
      <c r="AD253" t="b">
        <f t="shared" si="51"/>
        <v>1</v>
      </c>
    </row>
    <row r="254" spans="1:30">
      <c r="A254" s="57">
        <f t="shared" si="43"/>
        <v>254</v>
      </c>
      <c r="B254" s="56">
        <f t="shared" si="44"/>
        <v>242</v>
      </c>
      <c r="C254" s="60" t="s">
        <v>4172</v>
      </c>
      <c r="D254" s="60" t="s">
        <v>162</v>
      </c>
      <c r="E254" s="79" t="s">
        <v>253</v>
      </c>
      <c r="F254" s="80" t="s">
        <v>253</v>
      </c>
      <c r="G254" s="92">
        <v>0</v>
      </c>
      <c r="H254" s="92">
        <v>0</v>
      </c>
      <c r="I254" s="189" t="s">
        <v>3</v>
      </c>
      <c r="J254" s="66" t="s">
        <v>1592</v>
      </c>
      <c r="K254" s="67" t="s">
        <v>4704</v>
      </c>
      <c r="L254" s="68"/>
      <c r="M254" s="64" t="s">
        <v>1984</v>
      </c>
      <c r="N254" s="13"/>
      <c r="O254"/>
      <c r="P254" t="str">
        <f t="shared" si="50"/>
        <v/>
      </c>
      <c r="Q254" t="str">
        <f>IF(ISNA(VLOOKUP(AC254,#REF!,1)),"//","")</f>
        <v/>
      </c>
      <c r="R254"/>
      <c r="S254" s="43">
        <f t="shared" si="45"/>
        <v>119</v>
      </c>
      <c r="T254" s="93" t="s">
        <v>2484</v>
      </c>
      <c r="U254" s="71" t="s">
        <v>2484</v>
      </c>
      <c r="V254" s="71" t="s">
        <v>2484</v>
      </c>
      <c r="W254" s="44" t="str">
        <f t="shared" si="46"/>
        <v/>
      </c>
      <c r="X254" s="25" t="str">
        <f t="shared" si="47"/>
        <v/>
      </c>
      <c r="Y254" s="1">
        <f t="shared" si="48"/>
        <v>242</v>
      </c>
      <c r="Z254" t="str">
        <f t="shared" si="49"/>
        <v>ITM_PAtoATM</v>
      </c>
      <c r="AA254" s="172" t="str">
        <f>IF(ISNA(VLOOKUP(AC254,Sheet2!J:J,1,0)),"//","")</f>
        <v/>
      </c>
      <c r="AC254" s="111" t="str">
        <f t="shared" si="52"/>
        <v/>
      </c>
      <c r="AD254" t="b">
        <f t="shared" si="51"/>
        <v>1</v>
      </c>
    </row>
    <row r="255" spans="1:30">
      <c r="A255" s="57">
        <f t="shared" si="43"/>
        <v>255</v>
      </c>
      <c r="B255" s="56">
        <f t="shared" si="44"/>
        <v>243</v>
      </c>
      <c r="C255" s="60" t="s">
        <v>4172</v>
      </c>
      <c r="D255" s="60" t="s">
        <v>25</v>
      </c>
      <c r="E255" s="66" t="s">
        <v>26</v>
      </c>
      <c r="F255" s="66" t="s">
        <v>26</v>
      </c>
      <c r="G255" s="92">
        <v>0</v>
      </c>
      <c r="H255" s="92">
        <v>0</v>
      </c>
      <c r="I255" s="189" t="s">
        <v>3</v>
      </c>
      <c r="J255" s="66" t="s">
        <v>1592</v>
      </c>
      <c r="K255" s="67" t="s">
        <v>4704</v>
      </c>
      <c r="L255" s="68"/>
      <c r="M255" s="64" t="s">
        <v>1640</v>
      </c>
      <c r="N255" s="13"/>
      <c r="O255"/>
      <c r="P255" t="str">
        <f t="shared" si="50"/>
        <v/>
      </c>
      <c r="Q255" t="str">
        <f>IF(ISNA(VLOOKUP(AC255,#REF!,1)),"//","")</f>
        <v/>
      </c>
      <c r="R255"/>
      <c r="S255" s="43">
        <f t="shared" si="45"/>
        <v>119</v>
      </c>
      <c r="T255" s="93" t="s">
        <v>2484</v>
      </c>
      <c r="U255" s="71" t="s">
        <v>2484</v>
      </c>
      <c r="V255" s="71" t="s">
        <v>2484</v>
      </c>
      <c r="W255" s="44" t="str">
        <f t="shared" si="46"/>
        <v/>
      </c>
      <c r="X255" s="25" t="str">
        <f t="shared" si="47"/>
        <v/>
      </c>
      <c r="Y255" s="1">
        <f t="shared" si="48"/>
        <v>243</v>
      </c>
      <c r="Z255" t="str">
        <f t="shared" si="49"/>
        <v>ITM_ATMtoPA</v>
      </c>
      <c r="AA255" s="172" t="str">
        <f>IF(ISNA(VLOOKUP(AC255,Sheet2!J:J,1,0)),"//","")</f>
        <v/>
      </c>
      <c r="AC255" s="111" t="str">
        <f t="shared" si="52"/>
        <v/>
      </c>
      <c r="AD255" t="b">
        <f t="shared" si="51"/>
        <v>1</v>
      </c>
    </row>
    <row r="256" spans="1:30">
      <c r="A256" s="57">
        <f t="shared" si="43"/>
        <v>256</v>
      </c>
      <c r="B256" s="56">
        <f t="shared" si="44"/>
        <v>244</v>
      </c>
      <c r="C256" s="60" t="s">
        <v>4173</v>
      </c>
      <c r="D256" s="60" t="s">
        <v>25</v>
      </c>
      <c r="E256" s="66" t="s">
        <v>27</v>
      </c>
      <c r="F256" s="66" t="s">
        <v>27</v>
      </c>
      <c r="G256" s="92">
        <v>0</v>
      </c>
      <c r="H256" s="92">
        <v>0</v>
      </c>
      <c r="I256" s="189" t="s">
        <v>3</v>
      </c>
      <c r="J256" s="66" t="s">
        <v>1592</v>
      </c>
      <c r="K256" s="67" t="s">
        <v>4704</v>
      </c>
      <c r="L256" s="68"/>
      <c r="M256" s="64" t="s">
        <v>1641</v>
      </c>
      <c r="N256" s="13"/>
      <c r="O256"/>
      <c r="P256" t="str">
        <f t="shared" si="50"/>
        <v/>
      </c>
      <c r="Q256" t="str">
        <f>IF(ISNA(VLOOKUP(AC256,#REF!,1)),"//","")</f>
        <v/>
      </c>
      <c r="R256"/>
      <c r="S256" s="43">
        <f t="shared" si="45"/>
        <v>119</v>
      </c>
      <c r="T256" s="93" t="s">
        <v>2484</v>
      </c>
      <c r="U256" s="71" t="s">
        <v>2484</v>
      </c>
      <c r="V256" s="71" t="s">
        <v>2484</v>
      </c>
      <c r="W256" s="44" t="str">
        <f t="shared" si="46"/>
        <v/>
      </c>
      <c r="X256" s="25" t="str">
        <f t="shared" si="47"/>
        <v/>
      </c>
      <c r="Y256" s="1">
        <f t="shared" si="48"/>
        <v>244</v>
      </c>
      <c r="Z256" t="str">
        <f t="shared" si="49"/>
        <v>ITM_AUtoM</v>
      </c>
      <c r="AA256" s="172" t="str">
        <f>IF(ISNA(VLOOKUP(AC256,Sheet2!J:J,1,0)),"//","")</f>
        <v/>
      </c>
      <c r="AC256" s="111" t="str">
        <f t="shared" si="52"/>
        <v/>
      </c>
      <c r="AD256" t="b">
        <f t="shared" si="51"/>
        <v>1</v>
      </c>
    </row>
    <row r="257" spans="1:30">
      <c r="A257" s="57">
        <f t="shared" si="43"/>
        <v>257</v>
      </c>
      <c r="B257" s="56">
        <f t="shared" si="44"/>
        <v>245</v>
      </c>
      <c r="C257" s="60" t="s">
        <v>4173</v>
      </c>
      <c r="D257" s="60" t="s">
        <v>162</v>
      </c>
      <c r="E257" s="66" t="s">
        <v>232</v>
      </c>
      <c r="F257" s="66" t="s">
        <v>232</v>
      </c>
      <c r="G257" s="92">
        <v>0</v>
      </c>
      <c r="H257" s="92">
        <v>0</v>
      </c>
      <c r="I257" s="189" t="s">
        <v>3</v>
      </c>
      <c r="J257" s="66" t="s">
        <v>1592</v>
      </c>
      <c r="K257" s="67" t="s">
        <v>4704</v>
      </c>
      <c r="L257" s="68"/>
      <c r="M257" s="64" t="s">
        <v>1948</v>
      </c>
      <c r="N257" s="13"/>
      <c r="O257"/>
      <c r="P257" t="str">
        <f t="shared" si="50"/>
        <v/>
      </c>
      <c r="Q257" t="str">
        <f>IF(ISNA(VLOOKUP(AC257,#REF!,1)),"//","")</f>
        <v/>
      </c>
      <c r="R257"/>
      <c r="S257" s="43">
        <f t="shared" si="45"/>
        <v>119</v>
      </c>
      <c r="T257" s="93" t="s">
        <v>2484</v>
      </c>
      <c r="U257" s="71" t="s">
        <v>2484</v>
      </c>
      <c r="V257" s="71" t="s">
        <v>2484</v>
      </c>
      <c r="W257" s="44" t="str">
        <f t="shared" si="46"/>
        <v/>
      </c>
      <c r="X257" s="25" t="str">
        <f t="shared" si="47"/>
        <v/>
      </c>
      <c r="Y257" s="1">
        <f t="shared" si="48"/>
        <v>245</v>
      </c>
      <c r="Z257" t="str">
        <f t="shared" si="49"/>
        <v>ITM_MtoAU</v>
      </c>
      <c r="AA257" s="172" t="str">
        <f>IF(ISNA(VLOOKUP(AC257,Sheet2!J:J,1,0)),"//","")</f>
        <v/>
      </c>
      <c r="AC257" s="111" t="str">
        <f t="shared" si="52"/>
        <v/>
      </c>
      <c r="AD257" t="b">
        <f t="shared" si="51"/>
        <v>1</v>
      </c>
    </row>
    <row r="258" spans="1:30">
      <c r="A258" s="57">
        <f t="shared" si="43"/>
        <v>258</v>
      </c>
      <c r="B258" s="56">
        <f t="shared" si="44"/>
        <v>246</v>
      </c>
      <c r="C258" s="60" t="s">
        <v>4174</v>
      </c>
      <c r="D258" s="60" t="s">
        <v>162</v>
      </c>
      <c r="E258" s="66" t="s">
        <v>254</v>
      </c>
      <c r="F258" s="66" t="s">
        <v>254</v>
      </c>
      <c r="G258" s="92">
        <v>0</v>
      </c>
      <c r="H258" s="92">
        <v>0</v>
      </c>
      <c r="I258" s="189" t="s">
        <v>3</v>
      </c>
      <c r="J258" s="66" t="s">
        <v>1592</v>
      </c>
      <c r="K258" s="67" t="s">
        <v>4704</v>
      </c>
      <c r="L258" s="68"/>
      <c r="M258" s="64" t="s">
        <v>1645</v>
      </c>
      <c r="N258" s="13"/>
      <c r="O258"/>
      <c r="P258" t="str">
        <f t="shared" si="50"/>
        <v/>
      </c>
      <c r="Q258" t="str">
        <f>IF(ISNA(VLOOKUP(AC258,#REF!,1)),"//","")</f>
        <v/>
      </c>
      <c r="R258"/>
      <c r="S258" s="43">
        <f t="shared" si="45"/>
        <v>119</v>
      </c>
      <c r="T258" s="93" t="s">
        <v>2484</v>
      </c>
      <c r="U258" s="71" t="s">
        <v>2484</v>
      </c>
      <c r="V258" s="71" t="s">
        <v>2484</v>
      </c>
      <c r="W258" s="44" t="str">
        <f t="shared" si="46"/>
        <v/>
      </c>
      <c r="X258" s="25" t="str">
        <f t="shared" si="47"/>
        <v/>
      </c>
      <c r="Y258" s="1">
        <f t="shared" si="48"/>
        <v>246</v>
      </c>
      <c r="Z258" t="str">
        <f t="shared" si="49"/>
        <v>ITM_BARtoPA</v>
      </c>
      <c r="AA258" s="172" t="str">
        <f>IF(ISNA(VLOOKUP(AC258,Sheet2!J:J,1,0)),"//","")</f>
        <v/>
      </c>
      <c r="AC258" s="111" t="str">
        <f t="shared" si="52"/>
        <v/>
      </c>
      <c r="AD258" t="b">
        <f t="shared" si="51"/>
        <v>1</v>
      </c>
    </row>
    <row r="259" spans="1:30">
      <c r="A259" s="57">
        <f t="shared" si="43"/>
        <v>259</v>
      </c>
      <c r="B259" s="56">
        <f t="shared" si="44"/>
        <v>247</v>
      </c>
      <c r="C259" s="60" t="s">
        <v>4174</v>
      </c>
      <c r="D259" s="60" t="s">
        <v>25</v>
      </c>
      <c r="E259" s="66" t="s">
        <v>30</v>
      </c>
      <c r="F259" s="66" t="s">
        <v>30</v>
      </c>
      <c r="G259" s="92">
        <v>0</v>
      </c>
      <c r="H259" s="92">
        <v>0</v>
      </c>
      <c r="I259" s="189" t="s">
        <v>3</v>
      </c>
      <c r="J259" s="66" t="s">
        <v>1592</v>
      </c>
      <c r="K259" s="67" t="s">
        <v>4704</v>
      </c>
      <c r="L259" s="68"/>
      <c r="M259" s="64" t="s">
        <v>1985</v>
      </c>
      <c r="N259" s="13"/>
      <c r="O259"/>
      <c r="P259" t="str">
        <f t="shared" si="50"/>
        <v/>
      </c>
      <c r="Q259" t="str">
        <f>IF(ISNA(VLOOKUP(AC259,#REF!,1)),"//","")</f>
        <v/>
      </c>
      <c r="R259"/>
      <c r="S259" s="43">
        <f t="shared" si="45"/>
        <v>119</v>
      </c>
      <c r="T259" s="93" t="s">
        <v>2484</v>
      </c>
      <c r="U259" s="71" t="s">
        <v>2484</v>
      </c>
      <c r="V259" s="71" t="s">
        <v>2484</v>
      </c>
      <c r="W259" s="44" t="str">
        <f t="shared" si="46"/>
        <v/>
      </c>
      <c r="X259" s="25" t="str">
        <f t="shared" si="47"/>
        <v/>
      </c>
      <c r="Y259" s="1">
        <f t="shared" si="48"/>
        <v>247</v>
      </c>
      <c r="Z259" t="str">
        <f t="shared" si="49"/>
        <v>ITM_PAtoBAR</v>
      </c>
      <c r="AA259" s="172" t="str">
        <f>IF(ISNA(VLOOKUP(AC259,Sheet2!J:J,1,0)),"//","")</f>
        <v/>
      </c>
      <c r="AC259" s="111" t="str">
        <f t="shared" si="52"/>
        <v/>
      </c>
      <c r="AD259" t="b">
        <f t="shared" si="51"/>
        <v>1</v>
      </c>
    </row>
    <row r="260" spans="1:30">
      <c r="A260" s="57">
        <f t="shared" si="43"/>
        <v>260</v>
      </c>
      <c r="B260" s="56">
        <f t="shared" si="44"/>
        <v>248</v>
      </c>
      <c r="C260" s="60" t="s">
        <v>4175</v>
      </c>
      <c r="D260" s="60" t="s">
        <v>25</v>
      </c>
      <c r="E260" s="66" t="s">
        <v>36</v>
      </c>
      <c r="F260" s="66" t="s">
        <v>36</v>
      </c>
      <c r="G260" s="92">
        <v>0</v>
      </c>
      <c r="H260" s="92">
        <v>0</v>
      </c>
      <c r="I260" s="189" t="s">
        <v>3</v>
      </c>
      <c r="J260" s="66" t="s">
        <v>1592</v>
      </c>
      <c r="K260" s="67" t="s">
        <v>4704</v>
      </c>
      <c r="L260" s="68"/>
      <c r="M260" s="64" t="s">
        <v>1660</v>
      </c>
      <c r="N260" s="13"/>
      <c r="O260"/>
      <c r="P260" t="str">
        <f t="shared" si="50"/>
        <v/>
      </c>
      <c r="Q260" t="str">
        <f>IF(ISNA(VLOOKUP(AC260,#REF!,1)),"//","")</f>
        <v/>
      </c>
      <c r="R260"/>
      <c r="S260" s="43">
        <f t="shared" si="45"/>
        <v>119</v>
      </c>
      <c r="T260" s="93" t="s">
        <v>2484</v>
      </c>
      <c r="U260" s="71" t="s">
        <v>2484</v>
      </c>
      <c r="V260" s="71" t="s">
        <v>2484</v>
      </c>
      <c r="W260" s="44" t="str">
        <f t="shared" si="46"/>
        <v/>
      </c>
      <c r="X260" s="25" t="str">
        <f t="shared" si="47"/>
        <v/>
      </c>
      <c r="Y260" s="1">
        <f t="shared" si="48"/>
        <v>248</v>
      </c>
      <c r="Z260" t="str">
        <f t="shared" si="49"/>
        <v>ITM_BTUtoJ</v>
      </c>
      <c r="AA260" s="172" t="str">
        <f>IF(ISNA(VLOOKUP(AC260,Sheet2!J:J,1,0)),"//","")</f>
        <v/>
      </c>
      <c r="AC260" s="111" t="str">
        <f t="shared" si="52"/>
        <v/>
      </c>
      <c r="AD260" t="b">
        <f t="shared" si="51"/>
        <v>1</v>
      </c>
    </row>
    <row r="261" spans="1:30">
      <c r="A261" s="57">
        <f t="shared" si="43"/>
        <v>261</v>
      </c>
      <c r="B261" s="56">
        <f t="shared" si="44"/>
        <v>249</v>
      </c>
      <c r="C261" s="60" t="s">
        <v>4175</v>
      </c>
      <c r="D261" s="60" t="s">
        <v>162</v>
      </c>
      <c r="E261" s="66" t="s">
        <v>160</v>
      </c>
      <c r="F261" s="66" t="s">
        <v>160</v>
      </c>
      <c r="G261" s="92">
        <v>0</v>
      </c>
      <c r="H261" s="92">
        <v>0</v>
      </c>
      <c r="I261" s="189" t="s">
        <v>3</v>
      </c>
      <c r="J261" s="66" t="s">
        <v>1592</v>
      </c>
      <c r="K261" s="67" t="s">
        <v>4704</v>
      </c>
      <c r="L261" s="68"/>
      <c r="M261" s="64" t="s">
        <v>1848</v>
      </c>
      <c r="N261" s="13"/>
      <c r="O261"/>
      <c r="P261" t="str">
        <f t="shared" si="50"/>
        <v/>
      </c>
      <c r="Q261" t="str">
        <f>IF(ISNA(VLOOKUP(AC261,#REF!,1)),"//","")</f>
        <v/>
      </c>
      <c r="R261"/>
      <c r="S261" s="43">
        <f t="shared" si="45"/>
        <v>119</v>
      </c>
      <c r="T261" s="93" t="s">
        <v>2484</v>
      </c>
      <c r="U261" s="71" t="s">
        <v>2484</v>
      </c>
      <c r="V261" s="71" t="s">
        <v>2484</v>
      </c>
      <c r="W261" s="44" t="str">
        <f t="shared" si="46"/>
        <v/>
      </c>
      <c r="X261" s="25" t="str">
        <f t="shared" si="47"/>
        <v/>
      </c>
      <c r="Y261" s="1">
        <f t="shared" si="48"/>
        <v>249</v>
      </c>
      <c r="Z261" t="str">
        <f t="shared" si="49"/>
        <v>ITM_JtoBTU</v>
      </c>
      <c r="AA261" s="172" t="str">
        <f>IF(ISNA(VLOOKUP(AC261,Sheet2!J:J,1,0)),"//","")</f>
        <v/>
      </c>
      <c r="AC261" s="111" t="str">
        <f t="shared" si="52"/>
        <v/>
      </c>
      <c r="AD261" t="b">
        <f t="shared" si="51"/>
        <v>1</v>
      </c>
    </row>
    <row r="262" spans="1:30">
      <c r="A262" s="57">
        <f t="shared" si="43"/>
        <v>262</v>
      </c>
      <c r="B262" s="56">
        <f t="shared" si="44"/>
        <v>250</v>
      </c>
      <c r="C262" s="60" t="s">
        <v>4176</v>
      </c>
      <c r="D262" s="60" t="s">
        <v>25</v>
      </c>
      <c r="E262" s="66" t="s">
        <v>37</v>
      </c>
      <c r="F262" s="66" t="s">
        <v>37</v>
      </c>
      <c r="G262" s="92">
        <v>0</v>
      </c>
      <c r="H262" s="92">
        <v>0</v>
      </c>
      <c r="I262" s="189" t="s">
        <v>3</v>
      </c>
      <c r="J262" s="66" t="s">
        <v>1592</v>
      </c>
      <c r="K262" s="67" t="s">
        <v>4704</v>
      </c>
      <c r="L262" s="68"/>
      <c r="M262" s="64" t="s">
        <v>1664</v>
      </c>
      <c r="N262" s="13"/>
      <c r="O262"/>
      <c r="P262" t="str">
        <f t="shared" si="50"/>
        <v/>
      </c>
      <c r="Q262" t="str">
        <f>IF(ISNA(VLOOKUP(AC262,#REF!,1)),"//","")</f>
        <v/>
      </c>
      <c r="R262"/>
      <c r="S262" s="43">
        <f t="shared" si="45"/>
        <v>119</v>
      </c>
      <c r="T262" s="93" t="s">
        <v>2484</v>
      </c>
      <c r="U262" s="71" t="s">
        <v>2484</v>
      </c>
      <c r="V262" s="71" t="s">
        <v>2484</v>
      </c>
      <c r="W262" s="44" t="str">
        <f t="shared" si="46"/>
        <v/>
      </c>
      <c r="X262" s="25" t="str">
        <f t="shared" si="47"/>
        <v/>
      </c>
      <c r="Y262" s="1">
        <f t="shared" si="48"/>
        <v>250</v>
      </c>
      <c r="Z262" t="str">
        <f t="shared" si="49"/>
        <v>ITM_CALtoJ</v>
      </c>
      <c r="AA262" s="172" t="str">
        <f>IF(ISNA(VLOOKUP(AC262,Sheet2!J:J,1,0)),"//","")</f>
        <v/>
      </c>
      <c r="AC262" s="111" t="str">
        <f t="shared" si="52"/>
        <v/>
      </c>
      <c r="AD262" t="b">
        <f t="shared" si="51"/>
        <v>1</v>
      </c>
    </row>
    <row r="263" spans="1:30">
      <c r="A263" s="57">
        <f t="shared" ref="A263:A326" si="53">IF(B263=INT(B263),ROW(),"")</f>
        <v>263</v>
      </c>
      <c r="B263" s="56">
        <f t="shared" ref="B263:B326" si="54">IF(AND(MID(C263,2,1)&lt;&gt;"/",MID(C263,1,1)="/"),INT(B262)+1,B262+0.01)</f>
        <v>251</v>
      </c>
      <c r="C263" s="60" t="s">
        <v>4176</v>
      </c>
      <c r="D263" s="60" t="s">
        <v>162</v>
      </c>
      <c r="E263" s="66" t="s">
        <v>161</v>
      </c>
      <c r="F263" s="66" t="s">
        <v>161</v>
      </c>
      <c r="G263" s="206">
        <v>0</v>
      </c>
      <c r="H263" s="206">
        <v>0</v>
      </c>
      <c r="I263" s="189" t="s">
        <v>3</v>
      </c>
      <c r="J263" s="66" t="s">
        <v>1592</v>
      </c>
      <c r="K263" s="67" t="s">
        <v>4704</v>
      </c>
      <c r="L263" s="68"/>
      <c r="M263" s="64" t="s">
        <v>1849</v>
      </c>
      <c r="N263" s="13"/>
      <c r="O263"/>
      <c r="P263" t="str">
        <f t="shared" si="50"/>
        <v/>
      </c>
      <c r="Q263" t="str">
        <f>IF(ISNA(VLOOKUP(AC263,#REF!,1)),"//","")</f>
        <v/>
      </c>
      <c r="R263"/>
      <c r="S263" s="43">
        <f t="shared" ref="S263:S326" si="55">IF(X263&lt;&gt;"",S262+1,S262)</f>
        <v>119</v>
      </c>
      <c r="T263" s="93" t="s">
        <v>2484</v>
      </c>
      <c r="U263" s="71" t="s">
        <v>2484</v>
      </c>
      <c r="V263" s="71" t="s">
        <v>2484</v>
      </c>
      <c r="W263" s="44" t="str">
        <f t="shared" ref="W263:W326" si="56">IF( OR(U263="CNST", I263="CAT_REGS"),(E263),
IF(U263="YES",UPPER(E263),
IF(   AND(U263&lt;&gt;"NO",I263="CAT_FNCT",D263&lt;&gt;"multiply", D263&lt;&gt;"divide"),IF(J263="SLS_ENABLED",   UPPER(E263),""),"")))</f>
        <v/>
      </c>
      <c r="X263" s="25" t="str">
        <f t="shared" ref="X263:X326" si="57">IF(LEN(V263)&gt;0,V263,SUBSTITUTE(SUBSTITUTE(SUBSTITUTE(SUBSTITUTE(SUBSTITUTE(SUBSTITUTE(SUBSTITUTE(SUBSTITUTE(SUBSTITUTE(SUBSTITUTE(SUBSTITUTE( (SUBSTITUTE( SUBSTITUTE( SUBSTITUTE( SUBSTITUTE(W263,"STD_SIGMA","SUM"),"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63" s="1">
        <f t="shared" ref="Y263:Y326" si="58">B263</f>
        <v>251</v>
      </c>
      <c r="Z263" t="str">
        <f t="shared" ref="Z263:Z326" si="59">M263</f>
        <v>ITM_JtoCAL</v>
      </c>
      <c r="AA263" s="172" t="str">
        <f>IF(ISNA(VLOOKUP(AC263,Sheet2!J:J,1,0)),"//","")</f>
        <v/>
      </c>
      <c r="AC263" s="111" t="str">
        <f t="shared" si="52"/>
        <v/>
      </c>
      <c r="AD263" t="b">
        <f t="shared" si="51"/>
        <v>1</v>
      </c>
    </row>
    <row r="264" spans="1:30">
      <c r="A264" s="57">
        <f t="shared" si="53"/>
        <v>264</v>
      </c>
      <c r="B264" s="56">
        <f t="shared" si="54"/>
        <v>252</v>
      </c>
      <c r="C264" s="60" t="s">
        <v>4177</v>
      </c>
      <c r="D264" s="60" t="s">
        <v>25</v>
      </c>
      <c r="E264" s="66" t="s">
        <v>2841</v>
      </c>
      <c r="F264" s="66" t="s">
        <v>3245</v>
      </c>
      <c r="G264" s="92">
        <v>0</v>
      </c>
      <c r="H264" s="92">
        <v>0</v>
      </c>
      <c r="I264" s="189" t="s">
        <v>3</v>
      </c>
      <c r="J264" s="66" t="s">
        <v>1592</v>
      </c>
      <c r="K264" s="67" t="s">
        <v>4704</v>
      </c>
      <c r="L264" s="68"/>
      <c r="M264" s="64" t="s">
        <v>2821</v>
      </c>
      <c r="N264" s="13"/>
      <c r="O264"/>
      <c r="P264" t="str">
        <f t="shared" si="50"/>
        <v>NOT EQUAL</v>
      </c>
      <c r="Q264" t="str">
        <f>IF(ISNA(VLOOKUP(AC264,#REF!,1)),"//","")</f>
        <v/>
      </c>
      <c r="R264"/>
      <c r="S264" s="43">
        <f t="shared" si="55"/>
        <v>119</v>
      </c>
      <c r="T264" s="93" t="s">
        <v>2484</v>
      </c>
      <c r="U264" s="71" t="s">
        <v>2484</v>
      </c>
      <c r="V264" s="71" t="s">
        <v>2484</v>
      </c>
      <c r="W264" s="44" t="str">
        <f t="shared" si="56"/>
        <v/>
      </c>
      <c r="X264" s="25" t="str">
        <f t="shared" si="57"/>
        <v/>
      </c>
      <c r="Y264" s="1">
        <f t="shared" si="58"/>
        <v>252</v>
      </c>
      <c r="Z264" t="str">
        <f t="shared" si="59"/>
        <v>ITM_LBFFTtoNM</v>
      </c>
      <c r="AA264" s="172" t="str">
        <f>IF(ISNA(VLOOKUP(AC264,Sheet2!J:J,1,0)),"//","")</f>
        <v/>
      </c>
      <c r="AC264" s="111" t="str">
        <f t="shared" si="52"/>
        <v/>
      </c>
      <c r="AD264" t="b">
        <f t="shared" si="51"/>
        <v>1</v>
      </c>
    </row>
    <row r="265" spans="1:30">
      <c r="A265" s="57">
        <f t="shared" si="53"/>
        <v>265</v>
      </c>
      <c r="B265" s="56">
        <f t="shared" si="54"/>
        <v>253</v>
      </c>
      <c r="C265" s="60" t="s">
        <v>4177</v>
      </c>
      <c r="D265" s="60" t="s">
        <v>25</v>
      </c>
      <c r="E265" s="66" t="s">
        <v>2841</v>
      </c>
      <c r="F265" s="66" t="s">
        <v>2825</v>
      </c>
      <c r="G265" s="92">
        <v>0</v>
      </c>
      <c r="H265" s="92">
        <v>0</v>
      </c>
      <c r="I265" s="188" t="s">
        <v>482</v>
      </c>
      <c r="J265" s="66" t="s">
        <v>1592</v>
      </c>
      <c r="K265" s="67" t="s">
        <v>4704</v>
      </c>
      <c r="L265" s="68"/>
      <c r="M265" s="64" t="s">
        <v>2822</v>
      </c>
      <c r="N265" s="13"/>
      <c r="O265"/>
      <c r="P265" t="str">
        <f t="shared" si="50"/>
        <v>NOT EQUAL</v>
      </c>
      <c r="Q265" t="str">
        <f>IF(ISNA(VLOOKUP(AC265,#REF!,1)),"//","")</f>
        <v/>
      </c>
      <c r="R265"/>
      <c r="S265" s="43">
        <f t="shared" si="55"/>
        <v>119</v>
      </c>
      <c r="T265" s="93" t="s">
        <v>2484</v>
      </c>
      <c r="U265" s="71" t="s">
        <v>2484</v>
      </c>
      <c r="V265" s="71" t="s">
        <v>2484</v>
      </c>
      <c r="W265" s="44" t="str">
        <f t="shared" si="56"/>
        <v/>
      </c>
      <c r="X265" s="25" t="str">
        <f t="shared" si="57"/>
        <v/>
      </c>
      <c r="Y265" s="1">
        <f t="shared" si="58"/>
        <v>253</v>
      </c>
      <c r="Z265" t="str">
        <f t="shared" si="59"/>
        <v>ITM_LBFFTtoNMb</v>
      </c>
      <c r="AA265" s="172" t="str">
        <f>IF(ISNA(VLOOKUP(AC265,Sheet2!J:J,1,0)),"//","")</f>
        <v/>
      </c>
      <c r="AC265" s="111" t="str">
        <f t="shared" si="52"/>
        <v/>
      </c>
      <c r="AD265" t="b">
        <f t="shared" si="51"/>
        <v>1</v>
      </c>
    </row>
    <row r="266" spans="1:30">
      <c r="A266" s="57">
        <f t="shared" si="53"/>
        <v>266</v>
      </c>
      <c r="B266" s="56">
        <f t="shared" si="54"/>
        <v>254</v>
      </c>
      <c r="C266" s="60" t="s">
        <v>4177</v>
      </c>
      <c r="D266" s="60" t="s">
        <v>162</v>
      </c>
      <c r="E266" s="66" t="s">
        <v>2842</v>
      </c>
      <c r="F266" s="66" t="s">
        <v>2826</v>
      </c>
      <c r="G266" s="92">
        <v>0</v>
      </c>
      <c r="H266" s="92">
        <v>0</v>
      </c>
      <c r="I266" s="189" t="s">
        <v>3</v>
      </c>
      <c r="J266" s="66" t="s">
        <v>1592</v>
      </c>
      <c r="K266" s="67" t="s">
        <v>4704</v>
      </c>
      <c r="L266" s="68"/>
      <c r="M266" s="64" t="s">
        <v>2823</v>
      </c>
      <c r="N266" s="13"/>
      <c r="O266"/>
      <c r="P266" t="str">
        <f t="shared" si="50"/>
        <v>NOT EQUAL</v>
      </c>
      <c r="Q266" t="str">
        <f>IF(ISNA(VLOOKUP(AC266,#REF!,1)),"//","")</f>
        <v/>
      </c>
      <c r="R266"/>
      <c r="S266" s="43">
        <f t="shared" si="55"/>
        <v>119</v>
      </c>
      <c r="T266" s="93" t="s">
        <v>2484</v>
      </c>
      <c r="U266" s="71" t="s">
        <v>2484</v>
      </c>
      <c r="V266" s="71" t="s">
        <v>2484</v>
      </c>
      <c r="W266" s="44" t="str">
        <f t="shared" si="56"/>
        <v/>
      </c>
      <c r="X266" s="25" t="str">
        <f t="shared" si="57"/>
        <v/>
      </c>
      <c r="Y266" s="1">
        <f t="shared" si="58"/>
        <v>254</v>
      </c>
      <c r="Z266" t="str">
        <f t="shared" si="59"/>
        <v>ITM_NMtoLBFFT</v>
      </c>
      <c r="AA266" s="172" t="str">
        <f>IF(ISNA(VLOOKUP(AC266,Sheet2!J:J,1,0)),"//","")</f>
        <v/>
      </c>
      <c r="AC266" s="111" t="str">
        <f t="shared" si="52"/>
        <v/>
      </c>
      <c r="AD266" t="b">
        <f t="shared" si="51"/>
        <v>1</v>
      </c>
    </row>
    <row r="267" spans="1:30">
      <c r="A267" s="57">
        <f t="shared" si="53"/>
        <v>267</v>
      </c>
      <c r="B267" s="56">
        <f t="shared" si="54"/>
        <v>255</v>
      </c>
      <c r="C267" s="60" t="s">
        <v>4177</v>
      </c>
      <c r="D267" s="60" t="s">
        <v>162</v>
      </c>
      <c r="E267" s="66" t="s">
        <v>2842</v>
      </c>
      <c r="F267" s="66" t="s">
        <v>3245</v>
      </c>
      <c r="G267" s="92">
        <v>0</v>
      </c>
      <c r="H267" s="92">
        <v>0</v>
      </c>
      <c r="I267" s="188" t="s">
        <v>482</v>
      </c>
      <c r="J267" s="66" t="s">
        <v>1592</v>
      </c>
      <c r="K267" s="67" t="s">
        <v>4704</v>
      </c>
      <c r="L267" s="68"/>
      <c r="M267" s="64" t="s">
        <v>2824</v>
      </c>
      <c r="N267" s="13"/>
      <c r="O267"/>
      <c r="P267" t="str">
        <f t="shared" si="50"/>
        <v>NOT EQUAL</v>
      </c>
      <c r="Q267" t="str">
        <f>IF(ISNA(VLOOKUP(AC267,#REF!,1)),"//","")</f>
        <v/>
      </c>
      <c r="R267"/>
      <c r="S267" s="43">
        <f t="shared" si="55"/>
        <v>119</v>
      </c>
      <c r="T267" s="93" t="s">
        <v>2484</v>
      </c>
      <c r="U267" s="71" t="s">
        <v>2484</v>
      </c>
      <c r="V267" s="71" t="s">
        <v>2484</v>
      </c>
      <c r="W267" s="44" t="str">
        <f t="shared" si="56"/>
        <v/>
      </c>
      <c r="X267" s="25" t="str">
        <f t="shared" si="57"/>
        <v/>
      </c>
      <c r="Y267" s="1">
        <f t="shared" si="58"/>
        <v>255</v>
      </c>
      <c r="Z267" t="str">
        <f t="shared" si="59"/>
        <v>ITM_NMtoLBFFTb</v>
      </c>
      <c r="AA267" s="172" t="str">
        <f>IF(ISNA(VLOOKUP(AC267,Sheet2!J:J,1,0)),"//","")</f>
        <v/>
      </c>
      <c r="AC267" s="111" t="str">
        <f t="shared" si="52"/>
        <v/>
      </c>
      <c r="AD267" t="b">
        <f t="shared" si="51"/>
        <v>1</v>
      </c>
    </row>
    <row r="268" spans="1:30">
      <c r="A268" s="57">
        <f t="shared" si="53"/>
        <v>268</v>
      </c>
      <c r="B268" s="56">
        <f t="shared" si="54"/>
        <v>256</v>
      </c>
      <c r="C268" s="60" t="s">
        <v>4178</v>
      </c>
      <c r="D268" s="60" t="s">
        <v>25</v>
      </c>
      <c r="E268" s="66" t="s">
        <v>65</v>
      </c>
      <c r="F268" s="66" t="s">
        <v>65</v>
      </c>
      <c r="G268" s="92">
        <v>0</v>
      </c>
      <c r="H268" s="92">
        <v>0</v>
      </c>
      <c r="I268" s="189" t="s">
        <v>3</v>
      </c>
      <c r="J268" s="66" t="s">
        <v>1592</v>
      </c>
      <c r="K268" s="67" t="s">
        <v>4704</v>
      </c>
      <c r="L268" s="68"/>
      <c r="M268" s="64" t="s">
        <v>1702</v>
      </c>
      <c r="N268" s="13"/>
      <c r="O268"/>
      <c r="P268" t="str">
        <f t="shared" si="50"/>
        <v/>
      </c>
      <c r="Q268" t="str">
        <f>IF(ISNA(VLOOKUP(AC268,#REF!,1)),"//","")</f>
        <v/>
      </c>
      <c r="R268"/>
      <c r="S268" s="43">
        <f t="shared" si="55"/>
        <v>119</v>
      </c>
      <c r="T268" s="93" t="s">
        <v>2484</v>
      </c>
      <c r="U268" s="71" t="s">
        <v>2484</v>
      </c>
      <c r="V268" s="71" t="s">
        <v>2484</v>
      </c>
      <c r="W268" s="44" t="str">
        <f t="shared" si="56"/>
        <v/>
      </c>
      <c r="X268" s="25" t="str">
        <f t="shared" si="57"/>
        <v/>
      </c>
      <c r="Y268" s="1">
        <f t="shared" si="58"/>
        <v>256</v>
      </c>
      <c r="Z268" t="str">
        <f t="shared" si="59"/>
        <v>ITM_CWTtoKG</v>
      </c>
      <c r="AA268" s="172" t="str">
        <f>IF(ISNA(VLOOKUP(AC268,Sheet2!J:J,1,0)),"//","")</f>
        <v/>
      </c>
      <c r="AC268" s="111" t="str">
        <f t="shared" si="52"/>
        <v/>
      </c>
      <c r="AD268" t="b">
        <f t="shared" si="51"/>
        <v>1</v>
      </c>
    </row>
    <row r="269" spans="1:30">
      <c r="A269" s="57">
        <f t="shared" si="53"/>
        <v>269</v>
      </c>
      <c r="B269" s="56">
        <f t="shared" si="54"/>
        <v>257</v>
      </c>
      <c r="C269" s="60" t="s">
        <v>4178</v>
      </c>
      <c r="D269" s="60" t="s">
        <v>162</v>
      </c>
      <c r="E269" s="66" t="s">
        <v>168</v>
      </c>
      <c r="F269" s="66" t="s">
        <v>168</v>
      </c>
      <c r="G269" s="92">
        <v>0</v>
      </c>
      <c r="H269" s="92">
        <v>0</v>
      </c>
      <c r="I269" s="189" t="s">
        <v>3</v>
      </c>
      <c r="J269" s="66" t="s">
        <v>1592</v>
      </c>
      <c r="K269" s="67" t="s">
        <v>4704</v>
      </c>
      <c r="L269" s="68"/>
      <c r="M269" s="64" t="s">
        <v>1856</v>
      </c>
      <c r="N269" s="13"/>
      <c r="O269"/>
      <c r="P269" t="str">
        <f t="shared" ref="P269:P332" si="60">IF(E269=F269,"","NOT EQUAL")</f>
        <v/>
      </c>
      <c r="Q269" t="str">
        <f>IF(ISNA(VLOOKUP(AC269,#REF!,1)),"//","")</f>
        <v/>
      </c>
      <c r="R269"/>
      <c r="S269" s="43">
        <f t="shared" si="55"/>
        <v>119</v>
      </c>
      <c r="T269" s="93" t="s">
        <v>2484</v>
      </c>
      <c r="U269" s="71" t="s">
        <v>2484</v>
      </c>
      <c r="V269" s="71" t="s">
        <v>2484</v>
      </c>
      <c r="W269" s="44" t="str">
        <f t="shared" si="56"/>
        <v/>
      </c>
      <c r="X269" s="25" t="str">
        <f t="shared" si="57"/>
        <v/>
      </c>
      <c r="Y269" s="1">
        <f t="shared" si="58"/>
        <v>257</v>
      </c>
      <c r="Z269" t="str">
        <f t="shared" si="59"/>
        <v>ITM_KGtoCWT</v>
      </c>
      <c r="AA269" s="172" t="str">
        <f>IF(ISNA(VLOOKUP(AC269,Sheet2!J:J,1,0)),"//","")</f>
        <v/>
      </c>
      <c r="AC269" s="111" t="str">
        <f t="shared" si="52"/>
        <v/>
      </c>
      <c r="AD269" t="b">
        <f t="shared" si="51"/>
        <v>1</v>
      </c>
    </row>
    <row r="270" spans="1:30">
      <c r="A270" s="57">
        <f t="shared" si="53"/>
        <v>270</v>
      </c>
      <c r="B270" s="56">
        <f t="shared" si="54"/>
        <v>258</v>
      </c>
      <c r="C270" s="60" t="s">
        <v>4179</v>
      </c>
      <c r="D270" s="60" t="s">
        <v>25</v>
      </c>
      <c r="E270" s="66" t="s">
        <v>106</v>
      </c>
      <c r="F270" s="66" t="s">
        <v>106</v>
      </c>
      <c r="G270" s="92">
        <v>0</v>
      </c>
      <c r="H270" s="92">
        <v>0</v>
      </c>
      <c r="I270" s="189" t="s">
        <v>3</v>
      </c>
      <c r="J270" s="66" t="s">
        <v>1592</v>
      </c>
      <c r="K270" s="67" t="s">
        <v>4704</v>
      </c>
      <c r="L270" s="68"/>
      <c r="M270" s="64" t="s">
        <v>1766</v>
      </c>
      <c r="N270" s="13"/>
      <c r="O270"/>
      <c r="P270" t="str">
        <f t="shared" si="60"/>
        <v/>
      </c>
      <c r="Q270" t="str">
        <f>IF(ISNA(VLOOKUP(AC270,#REF!,1)),"//","")</f>
        <v/>
      </c>
      <c r="R270"/>
      <c r="S270" s="43">
        <f t="shared" si="55"/>
        <v>119</v>
      </c>
      <c r="T270" s="93" t="s">
        <v>2484</v>
      </c>
      <c r="U270" s="71" t="s">
        <v>2484</v>
      </c>
      <c r="V270" s="71" t="s">
        <v>2484</v>
      </c>
      <c r="W270" s="44" t="str">
        <f t="shared" si="56"/>
        <v/>
      </c>
      <c r="X270" s="25" t="str">
        <f t="shared" si="57"/>
        <v/>
      </c>
      <c r="Y270" s="1">
        <f t="shared" si="58"/>
        <v>258</v>
      </c>
      <c r="Z270" t="str">
        <f t="shared" si="59"/>
        <v>ITM_FTtoM</v>
      </c>
      <c r="AA270" s="172" t="str">
        <f>IF(ISNA(VLOOKUP(AC270,Sheet2!J:J,1,0)),"//","")</f>
        <v/>
      </c>
      <c r="AC270" s="111" t="str">
        <f t="shared" si="52"/>
        <v/>
      </c>
      <c r="AD270" t="b">
        <f t="shared" si="51"/>
        <v>1</v>
      </c>
    </row>
    <row r="271" spans="1:30">
      <c r="A271" s="57">
        <f t="shared" si="53"/>
        <v>271</v>
      </c>
      <c r="B271" s="56">
        <f t="shared" si="54"/>
        <v>259</v>
      </c>
      <c r="C271" s="60" t="s">
        <v>4179</v>
      </c>
      <c r="D271" s="60" t="s">
        <v>162</v>
      </c>
      <c r="E271" s="66" t="s">
        <v>233</v>
      </c>
      <c r="F271" s="66" t="s">
        <v>233</v>
      </c>
      <c r="G271" s="92">
        <v>0</v>
      </c>
      <c r="H271" s="92">
        <v>0</v>
      </c>
      <c r="I271" s="189" t="s">
        <v>3</v>
      </c>
      <c r="J271" s="66" t="s">
        <v>1592</v>
      </c>
      <c r="K271" s="67" t="s">
        <v>4704</v>
      </c>
      <c r="L271" s="68"/>
      <c r="M271" s="64" t="s">
        <v>1949</v>
      </c>
      <c r="N271" s="13"/>
      <c r="O271"/>
      <c r="P271" t="str">
        <f t="shared" si="60"/>
        <v/>
      </c>
      <c r="Q271" t="str">
        <f>IF(ISNA(VLOOKUP(AC271,#REF!,1)),"//","")</f>
        <v/>
      </c>
      <c r="R271"/>
      <c r="S271" s="43">
        <f t="shared" si="55"/>
        <v>119</v>
      </c>
      <c r="T271" s="93" t="s">
        <v>2484</v>
      </c>
      <c r="U271" s="71" t="s">
        <v>2484</v>
      </c>
      <c r="V271" s="71" t="s">
        <v>2484</v>
      </c>
      <c r="W271" s="44" t="str">
        <f t="shared" si="56"/>
        <v/>
      </c>
      <c r="X271" s="25" t="str">
        <f t="shared" si="57"/>
        <v/>
      </c>
      <c r="Y271" s="1">
        <f t="shared" si="58"/>
        <v>259</v>
      </c>
      <c r="Z271" t="str">
        <f t="shared" si="59"/>
        <v>ITM_MtoFT</v>
      </c>
      <c r="AA271" s="172" t="str">
        <f>IF(ISNA(VLOOKUP(AC271,Sheet2!J:J,1,0)),"//","")</f>
        <v/>
      </c>
      <c r="AC271" s="111" t="str">
        <f t="shared" si="52"/>
        <v/>
      </c>
      <c r="AD271" t="b">
        <f t="shared" si="51"/>
        <v>1</v>
      </c>
    </row>
    <row r="272" spans="1:30">
      <c r="A272" s="57">
        <f t="shared" si="53"/>
        <v>272</v>
      </c>
      <c r="B272" s="56">
        <f t="shared" si="54"/>
        <v>260</v>
      </c>
      <c r="C272" s="60" t="s">
        <v>4180</v>
      </c>
      <c r="D272" s="60" t="s">
        <v>25</v>
      </c>
      <c r="E272" s="66" t="s">
        <v>117</v>
      </c>
      <c r="F272" s="66" t="s">
        <v>1298</v>
      </c>
      <c r="G272" s="92">
        <v>0</v>
      </c>
      <c r="H272" s="92">
        <v>0</v>
      </c>
      <c r="I272" s="189" t="s">
        <v>3</v>
      </c>
      <c r="J272" s="66" t="s">
        <v>1592</v>
      </c>
      <c r="K272" s="67" t="s">
        <v>4704</v>
      </c>
      <c r="L272" s="68"/>
      <c r="M272" s="64" t="s">
        <v>1787</v>
      </c>
      <c r="N272" s="13"/>
      <c r="O272"/>
      <c r="P272" t="str">
        <f t="shared" si="60"/>
        <v>NOT EQUAL</v>
      </c>
      <c r="Q272" t="str">
        <f>IF(ISNA(VLOOKUP(AC272,#REF!,1)),"//","")</f>
        <v/>
      </c>
      <c r="R272"/>
      <c r="S272" s="43">
        <f t="shared" si="55"/>
        <v>119</v>
      </c>
      <c r="T272" s="93" t="s">
        <v>2484</v>
      </c>
      <c r="U272" s="71" t="s">
        <v>2484</v>
      </c>
      <c r="V272" s="71" t="s">
        <v>2484</v>
      </c>
      <c r="W272" s="44" t="str">
        <f t="shared" si="56"/>
        <v/>
      </c>
      <c r="X272" s="25" t="str">
        <f t="shared" si="57"/>
        <v/>
      </c>
      <c r="Y272" s="1">
        <f t="shared" si="58"/>
        <v>260</v>
      </c>
      <c r="Z272" t="str">
        <f t="shared" si="59"/>
        <v>ITM_FTUStoM</v>
      </c>
      <c r="AA272" s="172" t="str">
        <f>IF(ISNA(VLOOKUP(AC272,Sheet2!J:J,1,0)),"//","")</f>
        <v/>
      </c>
      <c r="AC272" s="111" t="str">
        <f t="shared" si="52"/>
        <v/>
      </c>
      <c r="AD272" t="b">
        <f t="shared" si="51"/>
        <v>1</v>
      </c>
    </row>
    <row r="273" spans="1:30">
      <c r="A273" s="57">
        <f t="shared" si="53"/>
        <v>273</v>
      </c>
      <c r="B273" s="56">
        <f t="shared" si="54"/>
        <v>261</v>
      </c>
      <c r="C273" s="60" t="s">
        <v>4180</v>
      </c>
      <c r="D273" s="60" t="s">
        <v>25</v>
      </c>
      <c r="E273" s="66" t="s">
        <v>117</v>
      </c>
      <c r="F273" s="66" t="s">
        <v>1555</v>
      </c>
      <c r="G273" s="92">
        <v>0</v>
      </c>
      <c r="H273" s="92">
        <v>0</v>
      </c>
      <c r="I273" s="188" t="s">
        <v>482</v>
      </c>
      <c r="J273" s="66" t="s">
        <v>1592</v>
      </c>
      <c r="K273" s="67" t="s">
        <v>4704</v>
      </c>
      <c r="L273" s="68"/>
      <c r="M273" s="64" t="s">
        <v>2333</v>
      </c>
      <c r="N273" s="13"/>
      <c r="O273"/>
      <c r="P273" t="str">
        <f t="shared" si="60"/>
        <v>NOT EQUAL</v>
      </c>
      <c r="Q273" t="str">
        <f>IF(ISNA(VLOOKUP(AC273,#REF!,1)),"//","")</f>
        <v/>
      </c>
      <c r="R273"/>
      <c r="S273" s="43">
        <f t="shared" si="55"/>
        <v>119</v>
      </c>
      <c r="T273" s="93" t="s">
        <v>2484</v>
      </c>
      <c r="U273" s="71" t="s">
        <v>2484</v>
      </c>
      <c r="V273" s="71" t="s">
        <v>2484</v>
      </c>
      <c r="W273" s="44" t="str">
        <f t="shared" si="56"/>
        <v/>
      </c>
      <c r="X273" s="25" t="str">
        <f t="shared" si="57"/>
        <v/>
      </c>
      <c r="Y273" s="1">
        <f t="shared" si="58"/>
        <v>261</v>
      </c>
      <c r="Z273" t="str">
        <f t="shared" si="59"/>
        <v>ITM_FTUStoMb</v>
      </c>
      <c r="AA273" s="172" t="str">
        <f>IF(ISNA(VLOOKUP(AC273,Sheet2!J:J,1,0)),"//","")</f>
        <v/>
      </c>
      <c r="AC273" s="111" t="str">
        <f t="shared" si="52"/>
        <v/>
      </c>
      <c r="AD273" t="b">
        <f t="shared" si="51"/>
        <v>1</v>
      </c>
    </row>
    <row r="274" spans="1:30">
      <c r="A274" s="57">
        <f t="shared" si="53"/>
        <v>274</v>
      </c>
      <c r="B274" s="56">
        <f t="shared" si="54"/>
        <v>262</v>
      </c>
      <c r="C274" s="60" t="s">
        <v>4180</v>
      </c>
      <c r="D274" s="60" t="s">
        <v>25</v>
      </c>
      <c r="E274" s="66" t="s">
        <v>117</v>
      </c>
      <c r="F274" s="66" t="s">
        <v>1561</v>
      </c>
      <c r="G274" s="69">
        <v>0</v>
      </c>
      <c r="H274" s="69">
        <v>0</v>
      </c>
      <c r="I274" s="188" t="s">
        <v>482</v>
      </c>
      <c r="J274" s="66" t="s">
        <v>1592</v>
      </c>
      <c r="K274" s="67" t="s">
        <v>4704</v>
      </c>
      <c r="L274" s="68"/>
      <c r="M274" s="64" t="s">
        <v>2376</v>
      </c>
      <c r="N274" s="13"/>
      <c r="O274"/>
      <c r="P274" t="str">
        <f t="shared" si="60"/>
        <v>NOT EQUAL</v>
      </c>
      <c r="Q274" t="str">
        <f>IF(ISNA(VLOOKUP(AC274,#REF!,1)),"//","")</f>
        <v/>
      </c>
      <c r="R274"/>
      <c r="S274" s="43">
        <f t="shared" si="55"/>
        <v>119</v>
      </c>
      <c r="T274" s="93" t="s">
        <v>2484</v>
      </c>
      <c r="U274" s="71" t="s">
        <v>2484</v>
      </c>
      <c r="V274" s="71" t="s">
        <v>2484</v>
      </c>
      <c r="W274" s="44" t="str">
        <f t="shared" si="56"/>
        <v/>
      </c>
      <c r="X274" s="25" t="str">
        <f t="shared" si="57"/>
        <v/>
      </c>
      <c r="Y274" s="1">
        <f t="shared" si="58"/>
        <v>262</v>
      </c>
      <c r="Z274" t="str">
        <f t="shared" si="59"/>
        <v>ITM_FTUStoMc</v>
      </c>
      <c r="AA274" s="172" t="str">
        <f>IF(ISNA(VLOOKUP(AC274,Sheet2!J:J,1,0)),"//","")</f>
        <v/>
      </c>
      <c r="AC274" s="111" t="str">
        <f t="shared" si="52"/>
        <v/>
      </c>
      <c r="AD274" t="b">
        <f t="shared" si="51"/>
        <v>1</v>
      </c>
    </row>
    <row r="275" spans="1:30">
      <c r="A275" s="57">
        <f t="shared" si="53"/>
        <v>275</v>
      </c>
      <c r="B275" s="56">
        <f t="shared" si="54"/>
        <v>263</v>
      </c>
      <c r="C275" s="60" t="s">
        <v>4180</v>
      </c>
      <c r="D275" s="60" t="s">
        <v>162</v>
      </c>
      <c r="E275" s="66" t="s">
        <v>234</v>
      </c>
      <c r="F275" s="66" t="s">
        <v>1380</v>
      </c>
      <c r="G275" s="92">
        <v>0</v>
      </c>
      <c r="H275" s="92">
        <v>0</v>
      </c>
      <c r="I275" s="189" t="s">
        <v>3</v>
      </c>
      <c r="J275" s="66" t="s">
        <v>1592</v>
      </c>
      <c r="K275" s="67" t="s">
        <v>4704</v>
      </c>
      <c r="L275" s="68"/>
      <c r="M275" s="64" t="s">
        <v>1950</v>
      </c>
      <c r="N275" s="13"/>
      <c r="O275"/>
      <c r="P275" t="str">
        <f t="shared" si="60"/>
        <v>NOT EQUAL</v>
      </c>
      <c r="Q275" t="str">
        <f>IF(ISNA(VLOOKUP(AC275,#REF!,1)),"//","")</f>
        <v/>
      </c>
      <c r="R275"/>
      <c r="S275" s="43">
        <f t="shared" si="55"/>
        <v>119</v>
      </c>
      <c r="T275" s="93" t="s">
        <v>2484</v>
      </c>
      <c r="U275" s="71" t="s">
        <v>2484</v>
      </c>
      <c r="V275" s="71" t="s">
        <v>2484</v>
      </c>
      <c r="W275" s="44" t="str">
        <f t="shared" si="56"/>
        <v/>
      </c>
      <c r="X275" s="25" t="str">
        <f t="shared" si="57"/>
        <v/>
      </c>
      <c r="Y275" s="1">
        <f t="shared" si="58"/>
        <v>263</v>
      </c>
      <c r="Z275" t="str">
        <f t="shared" si="59"/>
        <v>ITM_MtoFTUS</v>
      </c>
      <c r="AA275" s="172" t="str">
        <f>IF(ISNA(VLOOKUP(AC275,Sheet2!J:J,1,0)),"//","")</f>
        <v/>
      </c>
      <c r="AC275" s="111" t="str">
        <f t="shared" si="52"/>
        <v/>
      </c>
      <c r="AD275" t="b">
        <f t="shared" si="51"/>
        <v>1</v>
      </c>
    </row>
    <row r="276" spans="1:30">
      <c r="A276" s="57">
        <f t="shared" si="53"/>
        <v>276</v>
      </c>
      <c r="B276" s="56">
        <f t="shared" si="54"/>
        <v>264</v>
      </c>
      <c r="C276" s="60" t="s">
        <v>4180</v>
      </c>
      <c r="D276" s="60" t="s">
        <v>162</v>
      </c>
      <c r="E276" s="66" t="s">
        <v>234</v>
      </c>
      <c r="F276" s="66" t="s">
        <v>1298</v>
      </c>
      <c r="G276" s="92">
        <v>0</v>
      </c>
      <c r="H276" s="92">
        <v>0</v>
      </c>
      <c r="I276" s="188" t="s">
        <v>482</v>
      </c>
      <c r="J276" s="66" t="s">
        <v>1592</v>
      </c>
      <c r="K276" s="67" t="s">
        <v>4704</v>
      </c>
      <c r="L276" s="68"/>
      <c r="M276" s="64" t="s">
        <v>2338</v>
      </c>
      <c r="N276" s="13"/>
      <c r="O276"/>
      <c r="P276" t="str">
        <f t="shared" si="60"/>
        <v>NOT EQUAL</v>
      </c>
      <c r="Q276" t="str">
        <f>IF(ISNA(VLOOKUP(AC276,#REF!,1)),"//","")</f>
        <v/>
      </c>
      <c r="R276"/>
      <c r="S276" s="43">
        <f t="shared" si="55"/>
        <v>119</v>
      </c>
      <c r="T276" s="93" t="s">
        <v>2484</v>
      </c>
      <c r="U276" s="71" t="s">
        <v>2484</v>
      </c>
      <c r="V276" s="71" t="s">
        <v>2484</v>
      </c>
      <c r="W276" s="44" t="str">
        <f t="shared" si="56"/>
        <v/>
      </c>
      <c r="X276" s="25" t="str">
        <f t="shared" si="57"/>
        <v/>
      </c>
      <c r="Y276" s="1">
        <f t="shared" si="58"/>
        <v>264</v>
      </c>
      <c r="Z276" t="str">
        <f t="shared" si="59"/>
        <v>ITM_MtoFTUSb</v>
      </c>
      <c r="AA276" s="172" t="str">
        <f>IF(ISNA(VLOOKUP(AC276,Sheet2!J:J,1,0)),"//","")</f>
        <v/>
      </c>
      <c r="AC276" s="111" t="str">
        <f t="shared" si="52"/>
        <v/>
      </c>
      <c r="AD276" t="b">
        <f t="shared" si="51"/>
        <v>1</v>
      </c>
    </row>
    <row r="277" spans="1:30">
      <c r="A277" s="57">
        <f t="shared" si="53"/>
        <v>277</v>
      </c>
      <c r="B277" s="56">
        <f t="shared" si="54"/>
        <v>265</v>
      </c>
      <c r="C277" s="60" t="s">
        <v>4180</v>
      </c>
      <c r="D277" s="60" t="s">
        <v>162</v>
      </c>
      <c r="E277" s="66" t="s">
        <v>234</v>
      </c>
      <c r="F277" s="66" t="s">
        <v>1555</v>
      </c>
      <c r="G277" s="69">
        <v>0</v>
      </c>
      <c r="H277" s="69">
        <v>0</v>
      </c>
      <c r="I277" s="188" t="s">
        <v>482</v>
      </c>
      <c r="J277" s="66" t="s">
        <v>1592</v>
      </c>
      <c r="K277" s="67" t="s">
        <v>4704</v>
      </c>
      <c r="L277" s="68"/>
      <c r="M277" s="64" t="s">
        <v>2377</v>
      </c>
      <c r="N277" s="13"/>
      <c r="O277"/>
      <c r="P277" t="str">
        <f t="shared" si="60"/>
        <v>NOT EQUAL</v>
      </c>
      <c r="Q277" t="str">
        <f>IF(ISNA(VLOOKUP(AC277,#REF!,1)),"//","")</f>
        <v/>
      </c>
      <c r="R277"/>
      <c r="S277" s="43">
        <f t="shared" si="55"/>
        <v>119</v>
      </c>
      <c r="T277" s="93" t="s">
        <v>2484</v>
      </c>
      <c r="U277" s="71" t="s">
        <v>2484</v>
      </c>
      <c r="V277" s="71" t="s">
        <v>2484</v>
      </c>
      <c r="W277" s="44" t="str">
        <f t="shared" si="56"/>
        <v/>
      </c>
      <c r="X277" s="25" t="str">
        <f t="shared" si="57"/>
        <v/>
      </c>
      <c r="Y277" s="1">
        <f t="shared" si="58"/>
        <v>265</v>
      </c>
      <c r="Z277" t="str">
        <f t="shared" si="59"/>
        <v>ITM_MtoFTUSc</v>
      </c>
      <c r="AA277" s="172" t="str">
        <f>IF(ISNA(VLOOKUP(AC277,Sheet2!J:J,1,0)),"//","")</f>
        <v/>
      </c>
      <c r="AC277" s="111" t="str">
        <f t="shared" si="52"/>
        <v/>
      </c>
      <c r="AD277" t="b">
        <f t="shared" si="51"/>
        <v>1</v>
      </c>
    </row>
    <row r="278" spans="1:30">
      <c r="A278" s="57">
        <f t="shared" si="53"/>
        <v>278</v>
      </c>
      <c r="B278" s="56">
        <f t="shared" si="54"/>
        <v>266</v>
      </c>
      <c r="C278" t="s">
        <v>5135</v>
      </c>
      <c r="D278" t="s">
        <v>25</v>
      </c>
      <c r="E278" t="s">
        <v>5136</v>
      </c>
      <c r="F278" t="s">
        <v>1299</v>
      </c>
      <c r="G278" s="92">
        <v>0</v>
      </c>
      <c r="H278" s="92">
        <v>0</v>
      </c>
      <c r="I278" s="189" t="s">
        <v>3</v>
      </c>
      <c r="J278" s="66" t="s">
        <v>1592</v>
      </c>
      <c r="K278" s="67" t="s">
        <v>4704</v>
      </c>
      <c r="L278" s="68"/>
      <c r="M278" t="s">
        <v>5183</v>
      </c>
      <c r="N278" s="13"/>
      <c r="O278"/>
      <c r="P278" t="str">
        <f t="shared" si="60"/>
        <v>NOT EQUAL</v>
      </c>
      <c r="Q278" t="str">
        <f>IF(ISNA(VLOOKUP(AC278,#REF!,1)),"//","")</f>
        <v/>
      </c>
      <c r="R278"/>
      <c r="S278" s="43">
        <f t="shared" si="55"/>
        <v>119</v>
      </c>
      <c r="T278" s="93" t="s">
        <v>2484</v>
      </c>
      <c r="U278" s="71" t="s">
        <v>2484</v>
      </c>
      <c r="V278" s="71" t="s">
        <v>2484</v>
      </c>
      <c r="W278" s="44" t="str">
        <f t="shared" si="56"/>
        <v/>
      </c>
      <c r="X278" s="25" t="str">
        <f t="shared" si="57"/>
        <v/>
      </c>
      <c r="Y278" s="1">
        <f t="shared" si="58"/>
        <v>266</v>
      </c>
      <c r="Z278" t="str">
        <f t="shared" si="59"/>
        <v>ITM_FZUKtoML</v>
      </c>
      <c r="AA278" s="172" t="str">
        <f>IF(ISNA(VLOOKUP(AC278,Sheet2!J:J,1,0)),"//","")</f>
        <v/>
      </c>
      <c r="AC278" s="111" t="str">
        <f t="shared" si="52"/>
        <v/>
      </c>
      <c r="AD278" t="b">
        <f t="shared" si="51"/>
        <v>1</v>
      </c>
    </row>
    <row r="279" spans="1:30">
      <c r="A279" s="57">
        <f t="shared" si="53"/>
        <v>279</v>
      </c>
      <c r="B279" s="56">
        <f t="shared" si="54"/>
        <v>267</v>
      </c>
      <c r="C279" t="s">
        <v>5135</v>
      </c>
      <c r="D279" t="s">
        <v>25</v>
      </c>
      <c r="E279" t="s">
        <v>5136</v>
      </c>
      <c r="F279" t="s">
        <v>5137</v>
      </c>
      <c r="G279" s="92">
        <v>0</v>
      </c>
      <c r="H279" s="92">
        <v>0</v>
      </c>
      <c r="I279" s="188" t="s">
        <v>482</v>
      </c>
      <c r="J279" s="66" t="s">
        <v>1592</v>
      </c>
      <c r="K279" s="67" t="s">
        <v>4704</v>
      </c>
      <c r="L279" s="68"/>
      <c r="M279" t="s">
        <v>5184</v>
      </c>
      <c r="N279" s="13"/>
      <c r="O279"/>
      <c r="P279" t="str">
        <f t="shared" si="60"/>
        <v>NOT EQUAL</v>
      </c>
      <c r="Q279" t="str">
        <f>IF(ISNA(VLOOKUP(AC279,#REF!,1)),"//","")</f>
        <v/>
      </c>
      <c r="R279"/>
      <c r="S279" s="43">
        <f t="shared" si="55"/>
        <v>119</v>
      </c>
      <c r="T279" s="93" t="s">
        <v>2484</v>
      </c>
      <c r="U279" s="71" t="s">
        <v>2484</v>
      </c>
      <c r="V279" s="71" t="s">
        <v>2484</v>
      </c>
      <c r="W279" s="44" t="str">
        <f t="shared" si="56"/>
        <v/>
      </c>
      <c r="X279" s="25" t="str">
        <f t="shared" si="57"/>
        <v/>
      </c>
      <c r="Y279" s="1">
        <f t="shared" si="58"/>
        <v>267</v>
      </c>
      <c r="Z279" t="str">
        <f t="shared" si="59"/>
        <v>ITM_FZUKtoMLb</v>
      </c>
      <c r="AA279" s="172" t="str">
        <f>IF(ISNA(VLOOKUP(AC279,Sheet2!J:J,1,0)),"//","")</f>
        <v/>
      </c>
      <c r="AC279" s="111" t="str">
        <f t="shared" si="52"/>
        <v/>
      </c>
      <c r="AD279" t="b">
        <f t="shared" si="51"/>
        <v>1</v>
      </c>
    </row>
    <row r="280" spans="1:30">
      <c r="A280" s="57">
        <f t="shared" si="53"/>
        <v>280</v>
      </c>
      <c r="B280" s="56">
        <f t="shared" si="54"/>
        <v>268</v>
      </c>
      <c r="C280" t="s">
        <v>5135</v>
      </c>
      <c r="D280" t="s">
        <v>162</v>
      </c>
      <c r="E280" t="s">
        <v>5138</v>
      </c>
      <c r="F280" t="s">
        <v>5139</v>
      </c>
      <c r="G280" s="92">
        <v>0</v>
      </c>
      <c r="H280" s="92">
        <v>0</v>
      </c>
      <c r="I280" s="189" t="s">
        <v>3</v>
      </c>
      <c r="J280" s="66" t="s">
        <v>1592</v>
      </c>
      <c r="K280" s="67" t="s">
        <v>4704</v>
      </c>
      <c r="L280" s="68"/>
      <c r="M280" t="s">
        <v>5185</v>
      </c>
      <c r="N280" s="13"/>
      <c r="O280"/>
      <c r="P280" t="str">
        <f t="shared" si="60"/>
        <v>NOT EQUAL</v>
      </c>
      <c r="Q280" t="str">
        <f>IF(ISNA(VLOOKUP(AC280,#REF!,1)),"//","")</f>
        <v/>
      </c>
      <c r="R280"/>
      <c r="S280" s="43">
        <f t="shared" si="55"/>
        <v>119</v>
      </c>
      <c r="T280" s="93" t="s">
        <v>2484</v>
      </c>
      <c r="U280" s="71" t="s">
        <v>2484</v>
      </c>
      <c r="V280" s="71" t="s">
        <v>2484</v>
      </c>
      <c r="W280" s="44" t="str">
        <f t="shared" si="56"/>
        <v/>
      </c>
      <c r="X280" s="25" t="str">
        <f t="shared" si="57"/>
        <v/>
      </c>
      <c r="Y280" s="1">
        <f t="shared" si="58"/>
        <v>268</v>
      </c>
      <c r="Z280" t="str">
        <f t="shared" si="59"/>
        <v>ITM_MLtoFZUK</v>
      </c>
      <c r="AA280" s="172" t="str">
        <f>IF(ISNA(VLOOKUP(AC280,Sheet2!J:J,1,0)),"//","")</f>
        <v/>
      </c>
      <c r="AC280" s="111" t="str">
        <f t="shared" si="52"/>
        <v/>
      </c>
      <c r="AD280" t="b">
        <f t="shared" si="51"/>
        <v>1</v>
      </c>
    </row>
    <row r="281" spans="1:30">
      <c r="A281" s="57">
        <f t="shared" si="53"/>
        <v>281</v>
      </c>
      <c r="B281" s="56">
        <f t="shared" si="54"/>
        <v>269</v>
      </c>
      <c r="C281" t="s">
        <v>5135</v>
      </c>
      <c r="D281" t="s">
        <v>162</v>
      </c>
      <c r="E281" t="s">
        <v>5138</v>
      </c>
      <c r="F281" t="s">
        <v>1299</v>
      </c>
      <c r="G281" s="92">
        <v>0</v>
      </c>
      <c r="H281" s="92">
        <v>0</v>
      </c>
      <c r="I281" s="188" t="s">
        <v>482</v>
      </c>
      <c r="J281" s="66" t="s">
        <v>1592</v>
      </c>
      <c r="K281" s="67" t="s">
        <v>4704</v>
      </c>
      <c r="L281" s="68"/>
      <c r="M281" t="s">
        <v>5186</v>
      </c>
      <c r="N281" s="13"/>
      <c r="O281"/>
      <c r="P281" t="str">
        <f t="shared" si="60"/>
        <v>NOT EQUAL</v>
      </c>
      <c r="Q281" t="str">
        <f>IF(ISNA(VLOOKUP(AC281,#REF!,1)),"//","")</f>
        <v/>
      </c>
      <c r="R281"/>
      <c r="S281" s="43">
        <f t="shared" si="55"/>
        <v>119</v>
      </c>
      <c r="T281" s="93" t="s">
        <v>2484</v>
      </c>
      <c r="U281" s="71" t="s">
        <v>2484</v>
      </c>
      <c r="V281" s="71" t="s">
        <v>2484</v>
      </c>
      <c r="W281" s="44" t="str">
        <f t="shared" si="56"/>
        <v/>
      </c>
      <c r="X281" s="25" t="str">
        <f t="shared" si="57"/>
        <v/>
      </c>
      <c r="Y281" s="1">
        <f t="shared" si="58"/>
        <v>269</v>
      </c>
      <c r="Z281" t="str">
        <f t="shared" si="59"/>
        <v>ITM_MLtoFZUKb</v>
      </c>
      <c r="AA281" s="172" t="str">
        <f>IF(ISNA(VLOOKUP(AC281,Sheet2!J:J,1,0)),"//","")</f>
        <v/>
      </c>
      <c r="AC281" s="111" t="str">
        <f t="shared" si="52"/>
        <v/>
      </c>
      <c r="AD281" t="b">
        <f t="shared" si="51"/>
        <v>1</v>
      </c>
    </row>
    <row r="282" spans="1:30">
      <c r="A282" s="57">
        <f t="shared" si="53"/>
        <v>282</v>
      </c>
      <c r="B282" s="56">
        <f t="shared" si="54"/>
        <v>270</v>
      </c>
      <c r="C282" t="s">
        <v>5140</v>
      </c>
      <c r="D282" t="s">
        <v>25</v>
      </c>
      <c r="E282" t="s">
        <v>5141</v>
      </c>
      <c r="F282" t="s">
        <v>1300</v>
      </c>
      <c r="G282" s="92">
        <v>0</v>
      </c>
      <c r="H282" s="92">
        <v>0</v>
      </c>
      <c r="I282" s="189" t="s">
        <v>3</v>
      </c>
      <c r="J282" s="66" t="s">
        <v>1592</v>
      </c>
      <c r="K282" s="67" t="s">
        <v>4704</v>
      </c>
      <c r="L282" s="68"/>
      <c r="M282" t="s">
        <v>5187</v>
      </c>
      <c r="N282" s="13"/>
      <c r="O282"/>
      <c r="P282" t="str">
        <f t="shared" si="60"/>
        <v>NOT EQUAL</v>
      </c>
      <c r="Q282" t="str">
        <f>IF(ISNA(VLOOKUP(AC282,#REF!,1)),"//","")</f>
        <v/>
      </c>
      <c r="R282"/>
      <c r="S282" s="43">
        <f t="shared" si="55"/>
        <v>119</v>
      </c>
      <c r="T282" s="93" t="s">
        <v>2484</v>
      </c>
      <c r="U282" s="71" t="s">
        <v>2484</v>
      </c>
      <c r="V282" s="71" t="s">
        <v>2484</v>
      </c>
      <c r="W282" s="44" t="str">
        <f t="shared" si="56"/>
        <v/>
      </c>
      <c r="X282" s="25" t="str">
        <f t="shared" si="57"/>
        <v/>
      </c>
      <c r="Y282" s="1">
        <f t="shared" si="58"/>
        <v>270</v>
      </c>
      <c r="Z282" t="str">
        <f t="shared" si="59"/>
        <v>ITM_FZUStoML</v>
      </c>
      <c r="AA282" s="172" t="str">
        <f>IF(ISNA(VLOOKUP(AC282,Sheet2!J:J,1,0)),"//","")</f>
        <v/>
      </c>
      <c r="AC282" s="111" t="str">
        <f t="shared" si="52"/>
        <v/>
      </c>
      <c r="AD282" t="b">
        <f t="shared" si="51"/>
        <v>1</v>
      </c>
    </row>
    <row r="283" spans="1:30">
      <c r="A283" s="57">
        <f t="shared" si="53"/>
        <v>283</v>
      </c>
      <c r="B283" s="56">
        <f t="shared" si="54"/>
        <v>271</v>
      </c>
      <c r="C283" t="s">
        <v>5140</v>
      </c>
      <c r="D283" t="s">
        <v>25</v>
      </c>
      <c r="E283" t="s">
        <v>5141</v>
      </c>
      <c r="F283" t="s">
        <v>5137</v>
      </c>
      <c r="G283" s="92">
        <v>0</v>
      </c>
      <c r="H283" s="92">
        <v>0</v>
      </c>
      <c r="I283" s="188" t="s">
        <v>482</v>
      </c>
      <c r="J283" s="66" t="s">
        <v>1592</v>
      </c>
      <c r="K283" s="67" t="s">
        <v>4704</v>
      </c>
      <c r="L283" s="68"/>
      <c r="M283" t="s">
        <v>5188</v>
      </c>
      <c r="N283" s="13"/>
      <c r="O283"/>
      <c r="P283" t="str">
        <f t="shared" si="60"/>
        <v>NOT EQUAL</v>
      </c>
      <c r="Q283" t="str">
        <f>IF(ISNA(VLOOKUP(AC283,#REF!,1)),"//","")</f>
        <v/>
      </c>
      <c r="R283"/>
      <c r="S283" s="43">
        <f t="shared" si="55"/>
        <v>119</v>
      </c>
      <c r="T283" s="93" t="s">
        <v>2484</v>
      </c>
      <c r="U283" s="71" t="s">
        <v>2484</v>
      </c>
      <c r="V283" s="71" t="s">
        <v>2484</v>
      </c>
      <c r="W283" s="44" t="str">
        <f t="shared" si="56"/>
        <v/>
      </c>
      <c r="X283" s="25" t="str">
        <f t="shared" si="57"/>
        <v/>
      </c>
      <c r="Y283" s="1">
        <f t="shared" si="58"/>
        <v>271</v>
      </c>
      <c r="Z283" t="str">
        <f t="shared" si="59"/>
        <v>ITM_FZUStoMLb</v>
      </c>
      <c r="AA283" s="172" t="str">
        <f>IF(ISNA(VLOOKUP(AC283,Sheet2!J:J,1,0)),"//","")</f>
        <v/>
      </c>
      <c r="AC283" s="111" t="str">
        <f t="shared" si="52"/>
        <v/>
      </c>
      <c r="AD283" t="b">
        <f t="shared" si="51"/>
        <v>1</v>
      </c>
    </row>
    <row r="284" spans="1:30">
      <c r="A284" s="57">
        <f t="shared" si="53"/>
        <v>284</v>
      </c>
      <c r="B284" s="56">
        <f t="shared" si="54"/>
        <v>272</v>
      </c>
      <c r="C284" t="s">
        <v>5140</v>
      </c>
      <c r="D284" t="s">
        <v>162</v>
      </c>
      <c r="E284" t="s">
        <v>5142</v>
      </c>
      <c r="F284" t="s">
        <v>5139</v>
      </c>
      <c r="G284" s="92">
        <v>0</v>
      </c>
      <c r="H284" s="92">
        <v>0</v>
      </c>
      <c r="I284" s="189" t="s">
        <v>3</v>
      </c>
      <c r="J284" s="66" t="s">
        <v>1592</v>
      </c>
      <c r="K284" s="67" t="s">
        <v>4704</v>
      </c>
      <c r="L284" s="68"/>
      <c r="M284" t="s">
        <v>5189</v>
      </c>
      <c r="N284" s="13"/>
      <c r="O284"/>
      <c r="P284" t="str">
        <f t="shared" si="60"/>
        <v>NOT EQUAL</v>
      </c>
      <c r="Q284" t="str">
        <f>IF(ISNA(VLOOKUP(AC284,#REF!,1)),"//","")</f>
        <v/>
      </c>
      <c r="R284"/>
      <c r="S284" s="43">
        <f t="shared" si="55"/>
        <v>119</v>
      </c>
      <c r="T284" s="93" t="s">
        <v>2484</v>
      </c>
      <c r="U284" s="71" t="s">
        <v>2484</v>
      </c>
      <c r="V284" s="71" t="s">
        <v>2484</v>
      </c>
      <c r="W284" s="44" t="str">
        <f t="shared" si="56"/>
        <v/>
      </c>
      <c r="X284" s="25" t="str">
        <f t="shared" si="57"/>
        <v/>
      </c>
      <c r="Y284" s="1">
        <f t="shared" si="58"/>
        <v>272</v>
      </c>
      <c r="Z284" t="str">
        <f t="shared" si="59"/>
        <v>ITM_MLtoFZUS</v>
      </c>
      <c r="AA284" s="172" t="str">
        <f>IF(ISNA(VLOOKUP(AC284,Sheet2!J:J,1,0)),"//","")</f>
        <v/>
      </c>
      <c r="AC284" s="111" t="str">
        <f t="shared" si="52"/>
        <v/>
      </c>
      <c r="AD284" t="b">
        <f t="shared" si="51"/>
        <v>1</v>
      </c>
    </row>
    <row r="285" spans="1:30">
      <c r="A285" s="57">
        <f t="shared" si="53"/>
        <v>285</v>
      </c>
      <c r="B285" s="56">
        <f t="shared" si="54"/>
        <v>273</v>
      </c>
      <c r="C285" t="s">
        <v>5140</v>
      </c>
      <c r="D285" t="s">
        <v>162</v>
      </c>
      <c r="E285" t="s">
        <v>5142</v>
      </c>
      <c r="F285" t="s">
        <v>1300</v>
      </c>
      <c r="G285" s="92">
        <v>0</v>
      </c>
      <c r="H285" s="92">
        <v>0</v>
      </c>
      <c r="I285" s="188" t="s">
        <v>482</v>
      </c>
      <c r="J285" s="66" t="s">
        <v>1592</v>
      </c>
      <c r="K285" s="67" t="s">
        <v>4704</v>
      </c>
      <c r="L285" s="68"/>
      <c r="M285" t="s">
        <v>5190</v>
      </c>
      <c r="N285" s="13"/>
      <c r="O285"/>
      <c r="P285" t="str">
        <f t="shared" si="60"/>
        <v>NOT EQUAL</v>
      </c>
      <c r="Q285" t="str">
        <f>IF(ISNA(VLOOKUP(AC285,#REF!,1)),"//","")</f>
        <v/>
      </c>
      <c r="R285"/>
      <c r="S285" s="43">
        <f t="shared" si="55"/>
        <v>119</v>
      </c>
      <c r="T285" s="93" t="s">
        <v>2484</v>
      </c>
      <c r="U285" s="71" t="s">
        <v>2484</v>
      </c>
      <c r="V285" s="71" t="s">
        <v>2484</v>
      </c>
      <c r="W285" s="44" t="str">
        <f t="shared" si="56"/>
        <v/>
      </c>
      <c r="X285" s="25" t="str">
        <f t="shared" si="57"/>
        <v/>
      </c>
      <c r="Y285" s="1">
        <f t="shared" si="58"/>
        <v>273</v>
      </c>
      <c r="Z285" t="str">
        <f t="shared" si="59"/>
        <v>ITM_MLtoFZUSb</v>
      </c>
      <c r="AA285" s="172" t="str">
        <f>IF(ISNA(VLOOKUP(AC285,Sheet2!J:J,1,0)),"//","")</f>
        <v/>
      </c>
      <c r="AC285" s="111" t="str">
        <f t="shared" si="52"/>
        <v/>
      </c>
      <c r="AD285" t="b">
        <f t="shared" si="51"/>
        <v>1</v>
      </c>
    </row>
    <row r="286" spans="1:30">
      <c r="A286" s="57">
        <f t="shared" si="53"/>
        <v>286</v>
      </c>
      <c r="B286" s="56">
        <f t="shared" si="54"/>
        <v>274</v>
      </c>
      <c r="C286" t="s">
        <v>5143</v>
      </c>
      <c r="D286" t="s">
        <v>25</v>
      </c>
      <c r="E286" t="s">
        <v>5144</v>
      </c>
      <c r="F286" t="s">
        <v>5144</v>
      </c>
      <c r="G286" s="92">
        <v>0</v>
      </c>
      <c r="H286" s="92">
        <v>0</v>
      </c>
      <c r="I286" s="189" t="s">
        <v>3</v>
      </c>
      <c r="J286" s="66" t="s">
        <v>1592</v>
      </c>
      <c r="K286" s="67" t="s">
        <v>4704</v>
      </c>
      <c r="L286" s="68"/>
      <c r="M286" t="s">
        <v>5191</v>
      </c>
      <c r="N286" s="13"/>
      <c r="O286"/>
      <c r="P286" t="str">
        <f t="shared" si="60"/>
        <v/>
      </c>
      <c r="Q286" t="str">
        <f>IF(ISNA(VLOOKUP(AC286,#REF!,1)),"//","")</f>
        <v/>
      </c>
      <c r="R286"/>
      <c r="S286" s="43">
        <f t="shared" si="55"/>
        <v>119</v>
      </c>
      <c r="T286" s="93" t="s">
        <v>2484</v>
      </c>
      <c r="U286" s="71" t="s">
        <v>2484</v>
      </c>
      <c r="V286" s="71" t="s">
        <v>2484</v>
      </c>
      <c r="W286" s="44" t="str">
        <f t="shared" si="56"/>
        <v/>
      </c>
      <c r="X286" s="25" t="str">
        <f t="shared" si="57"/>
        <v/>
      </c>
      <c r="Y286" s="1">
        <f t="shared" si="58"/>
        <v>274</v>
      </c>
      <c r="Z286" t="str">
        <f t="shared" si="59"/>
        <v>ITM_GLUKtoL</v>
      </c>
      <c r="AA286" s="172" t="str">
        <f>IF(ISNA(VLOOKUP(AC286,Sheet2!J:J,1,0)),"//","")</f>
        <v/>
      </c>
      <c r="AC286" s="111" t="str">
        <f t="shared" si="52"/>
        <v/>
      </c>
      <c r="AD286" t="b">
        <f t="shared" si="51"/>
        <v>1</v>
      </c>
    </row>
    <row r="287" spans="1:30">
      <c r="A287" s="57">
        <f t="shared" si="53"/>
        <v>287</v>
      </c>
      <c r="B287" s="56">
        <f t="shared" si="54"/>
        <v>275</v>
      </c>
      <c r="C287" t="s">
        <v>5143</v>
      </c>
      <c r="D287" t="s">
        <v>162</v>
      </c>
      <c r="E287" t="s">
        <v>5145</v>
      </c>
      <c r="F287" t="s">
        <v>5145</v>
      </c>
      <c r="G287" s="92">
        <v>0</v>
      </c>
      <c r="H287" s="92">
        <v>0</v>
      </c>
      <c r="I287" s="189" t="s">
        <v>3</v>
      </c>
      <c r="J287" s="66" t="s">
        <v>1592</v>
      </c>
      <c r="K287" s="67" t="s">
        <v>4704</v>
      </c>
      <c r="L287" s="68"/>
      <c r="M287" t="s">
        <v>5192</v>
      </c>
      <c r="N287" s="13"/>
      <c r="O287"/>
      <c r="P287" t="str">
        <f t="shared" si="60"/>
        <v/>
      </c>
      <c r="Q287" t="str">
        <f>IF(ISNA(VLOOKUP(AC287,#REF!,1)),"//","")</f>
        <v/>
      </c>
      <c r="R287"/>
      <c r="S287" s="43">
        <f t="shared" si="55"/>
        <v>119</v>
      </c>
      <c r="T287" s="93" t="s">
        <v>2484</v>
      </c>
      <c r="U287" s="71" t="s">
        <v>2484</v>
      </c>
      <c r="V287" s="71" t="s">
        <v>2484</v>
      </c>
      <c r="W287" s="44" t="str">
        <f t="shared" si="56"/>
        <v/>
      </c>
      <c r="X287" s="25" t="str">
        <f t="shared" si="57"/>
        <v/>
      </c>
      <c r="Y287" s="1">
        <f t="shared" si="58"/>
        <v>275</v>
      </c>
      <c r="Z287" t="str">
        <f t="shared" si="59"/>
        <v>ITM_LtoGLUK</v>
      </c>
      <c r="AA287" s="172" t="str">
        <f>IF(ISNA(VLOOKUP(AC287,Sheet2!J:J,1,0)),"//","")</f>
        <v/>
      </c>
      <c r="AC287" s="111" t="str">
        <f t="shared" si="52"/>
        <v/>
      </c>
      <c r="AD287" t="b">
        <f t="shared" si="51"/>
        <v>1</v>
      </c>
    </row>
    <row r="288" spans="1:30">
      <c r="A288" s="57">
        <f t="shared" si="53"/>
        <v>288</v>
      </c>
      <c r="B288" s="56">
        <f t="shared" si="54"/>
        <v>276</v>
      </c>
      <c r="C288" t="s">
        <v>5146</v>
      </c>
      <c r="D288" t="s">
        <v>25</v>
      </c>
      <c r="E288" t="s">
        <v>5147</v>
      </c>
      <c r="F288" t="s">
        <v>5147</v>
      </c>
      <c r="G288" s="92">
        <v>0</v>
      </c>
      <c r="H288" s="92">
        <v>0</v>
      </c>
      <c r="I288" s="189" t="s">
        <v>3</v>
      </c>
      <c r="J288" s="66" t="s">
        <v>1592</v>
      </c>
      <c r="K288" s="67" t="s">
        <v>4704</v>
      </c>
      <c r="L288" s="68"/>
      <c r="M288" t="s">
        <v>5193</v>
      </c>
      <c r="N288" s="13"/>
      <c r="O288"/>
      <c r="P288" t="str">
        <f t="shared" si="60"/>
        <v/>
      </c>
      <c r="Q288" t="str">
        <f>IF(ISNA(VLOOKUP(AC288,#REF!,1)),"//","")</f>
        <v/>
      </c>
      <c r="R288"/>
      <c r="S288" s="43">
        <f t="shared" si="55"/>
        <v>119</v>
      </c>
      <c r="T288" s="93" t="s">
        <v>2484</v>
      </c>
      <c r="U288" s="71" t="s">
        <v>2484</v>
      </c>
      <c r="V288" s="71" t="s">
        <v>2484</v>
      </c>
      <c r="W288" s="44" t="str">
        <f t="shared" si="56"/>
        <v/>
      </c>
      <c r="X288" s="25" t="str">
        <f t="shared" si="57"/>
        <v/>
      </c>
      <c r="Y288" s="1">
        <f t="shared" si="58"/>
        <v>276</v>
      </c>
      <c r="Z288" t="str">
        <f t="shared" si="59"/>
        <v>ITM_GLUStoL</v>
      </c>
      <c r="AA288" s="172" t="str">
        <f>IF(ISNA(VLOOKUP(AC288,Sheet2!J:J,1,0)),"//","")</f>
        <v/>
      </c>
      <c r="AC288" s="111" t="str">
        <f t="shared" si="52"/>
        <v/>
      </c>
      <c r="AD288" t="b">
        <f t="shared" ref="AD288:AD351" si="61">X288=AC288</f>
        <v>1</v>
      </c>
    </row>
    <row r="289" spans="1:30">
      <c r="A289" s="57">
        <f t="shared" si="53"/>
        <v>289</v>
      </c>
      <c r="B289" s="56">
        <f t="shared" si="54"/>
        <v>277</v>
      </c>
      <c r="C289" t="s">
        <v>5146</v>
      </c>
      <c r="D289" t="s">
        <v>162</v>
      </c>
      <c r="E289" t="s">
        <v>5148</v>
      </c>
      <c r="F289" t="s">
        <v>5148</v>
      </c>
      <c r="G289" s="92">
        <v>0</v>
      </c>
      <c r="H289" s="92">
        <v>0</v>
      </c>
      <c r="I289" s="189" t="s">
        <v>3</v>
      </c>
      <c r="J289" s="66" t="s">
        <v>1592</v>
      </c>
      <c r="K289" s="67" t="s">
        <v>4704</v>
      </c>
      <c r="L289" s="68"/>
      <c r="M289" t="s">
        <v>5194</v>
      </c>
      <c r="N289" s="13"/>
      <c r="O289"/>
      <c r="P289" t="str">
        <f t="shared" si="60"/>
        <v/>
      </c>
      <c r="Q289" t="str">
        <f>IF(ISNA(VLOOKUP(AC289,#REF!,1)),"//","")</f>
        <v/>
      </c>
      <c r="R289"/>
      <c r="S289" s="43">
        <f t="shared" si="55"/>
        <v>119</v>
      </c>
      <c r="T289" s="93" t="s">
        <v>2484</v>
      </c>
      <c r="U289" s="71" t="s">
        <v>2484</v>
      </c>
      <c r="V289" s="71" t="s">
        <v>2484</v>
      </c>
      <c r="W289" s="44" t="str">
        <f t="shared" si="56"/>
        <v/>
      </c>
      <c r="X289" s="25" t="str">
        <f t="shared" si="57"/>
        <v/>
      </c>
      <c r="Y289" s="1">
        <f t="shared" si="58"/>
        <v>277</v>
      </c>
      <c r="Z289" t="str">
        <f t="shared" si="59"/>
        <v>ITM_LtoGLUS</v>
      </c>
      <c r="AA289" s="172" t="str">
        <f>IF(ISNA(VLOOKUP(AC289,Sheet2!J:J,1,0)),"//","")</f>
        <v/>
      </c>
      <c r="AC289" s="111" t="str">
        <f t="shared" si="52"/>
        <v/>
      </c>
      <c r="AD289" t="b">
        <f t="shared" si="61"/>
        <v>1</v>
      </c>
    </row>
    <row r="290" spans="1:30">
      <c r="A290" s="57">
        <f t="shared" si="53"/>
        <v>290</v>
      </c>
      <c r="B290" s="56">
        <f t="shared" si="54"/>
        <v>278</v>
      </c>
      <c r="C290" s="60" t="s">
        <v>4181</v>
      </c>
      <c r="D290" s="60" t="s">
        <v>25</v>
      </c>
      <c r="E290" s="66" t="s">
        <v>139</v>
      </c>
      <c r="F290" s="66" t="s">
        <v>139</v>
      </c>
      <c r="G290" s="92">
        <v>0</v>
      </c>
      <c r="H290" s="92">
        <v>0</v>
      </c>
      <c r="I290" s="189" t="s">
        <v>3</v>
      </c>
      <c r="J290" s="66" t="s">
        <v>1592</v>
      </c>
      <c r="K290" s="67" t="s">
        <v>4704</v>
      </c>
      <c r="L290" s="68"/>
      <c r="M290" s="64" t="s">
        <v>1818</v>
      </c>
      <c r="N290" s="13"/>
      <c r="O290"/>
      <c r="P290" t="str">
        <f t="shared" si="60"/>
        <v/>
      </c>
      <c r="Q290" t="str">
        <f>IF(ISNA(VLOOKUP(AC290,#REF!,1)),"//","")</f>
        <v/>
      </c>
      <c r="R290"/>
      <c r="S290" s="43">
        <f t="shared" si="55"/>
        <v>119</v>
      </c>
      <c r="T290" s="93" t="s">
        <v>2484</v>
      </c>
      <c r="U290" s="71" t="s">
        <v>2484</v>
      </c>
      <c r="V290" s="71" t="s">
        <v>2484</v>
      </c>
      <c r="W290" s="44" t="str">
        <f t="shared" si="56"/>
        <v/>
      </c>
      <c r="X290" s="25" t="str">
        <f t="shared" si="57"/>
        <v/>
      </c>
      <c r="Y290" s="1">
        <f t="shared" si="58"/>
        <v>278</v>
      </c>
      <c r="Z290" t="str">
        <f t="shared" si="59"/>
        <v>ITM_HPEtoW</v>
      </c>
      <c r="AA290" s="172" t="str">
        <f>IF(ISNA(VLOOKUP(AC290,Sheet2!J:J,1,0)),"//","")</f>
        <v/>
      </c>
      <c r="AC290" s="111" t="str">
        <f t="shared" si="52"/>
        <v/>
      </c>
      <c r="AD290" t="b">
        <f t="shared" si="61"/>
        <v>1</v>
      </c>
    </row>
    <row r="291" spans="1:30">
      <c r="A291" s="57">
        <f t="shared" si="53"/>
        <v>291</v>
      </c>
      <c r="B291" s="56">
        <f t="shared" si="54"/>
        <v>279</v>
      </c>
      <c r="C291" s="60" t="s">
        <v>4181</v>
      </c>
      <c r="D291" s="60" t="s">
        <v>162</v>
      </c>
      <c r="E291" s="66" t="s">
        <v>388</v>
      </c>
      <c r="F291" s="66" t="s">
        <v>388</v>
      </c>
      <c r="G291" s="92">
        <v>0</v>
      </c>
      <c r="H291" s="92">
        <v>0</v>
      </c>
      <c r="I291" s="189" t="s">
        <v>3</v>
      </c>
      <c r="J291" s="66" t="s">
        <v>1592</v>
      </c>
      <c r="K291" s="67" t="s">
        <v>4704</v>
      </c>
      <c r="L291" s="68"/>
      <c r="M291" s="64" t="s">
        <v>2174</v>
      </c>
      <c r="N291" s="13"/>
      <c r="O291"/>
      <c r="P291" t="str">
        <f t="shared" si="60"/>
        <v/>
      </c>
      <c r="Q291" t="str">
        <f>IF(ISNA(VLOOKUP(AC291,#REF!,1)),"//","")</f>
        <v/>
      </c>
      <c r="R291"/>
      <c r="S291" s="43">
        <f t="shared" si="55"/>
        <v>119</v>
      </c>
      <c r="T291" s="93" t="s">
        <v>2484</v>
      </c>
      <c r="U291" s="71" t="s">
        <v>2484</v>
      </c>
      <c r="V291" s="71" t="s">
        <v>2484</v>
      </c>
      <c r="W291" s="44" t="str">
        <f t="shared" si="56"/>
        <v/>
      </c>
      <c r="X291" s="25" t="str">
        <f t="shared" si="57"/>
        <v/>
      </c>
      <c r="Y291" s="1">
        <f t="shared" si="58"/>
        <v>279</v>
      </c>
      <c r="Z291" t="str">
        <f t="shared" si="59"/>
        <v>ITM_WtoHPE</v>
      </c>
      <c r="AA291" s="172" t="str">
        <f>IF(ISNA(VLOOKUP(AC291,Sheet2!J:J,1,0)),"//","")</f>
        <v/>
      </c>
      <c r="AC291" s="111" t="str">
        <f t="shared" si="52"/>
        <v/>
      </c>
      <c r="AD291" t="b">
        <f t="shared" si="61"/>
        <v>1</v>
      </c>
    </row>
    <row r="292" spans="1:30">
      <c r="A292" s="57">
        <f t="shared" si="53"/>
        <v>292</v>
      </c>
      <c r="B292" s="56">
        <f t="shared" si="54"/>
        <v>280</v>
      </c>
      <c r="C292" s="60" t="s">
        <v>4182</v>
      </c>
      <c r="D292" s="60" t="s">
        <v>25</v>
      </c>
      <c r="E292" s="66" t="s">
        <v>140</v>
      </c>
      <c r="F292" s="66" t="s">
        <v>140</v>
      </c>
      <c r="G292" s="92">
        <v>0</v>
      </c>
      <c r="H292" s="92">
        <v>0</v>
      </c>
      <c r="I292" s="189" t="s">
        <v>3</v>
      </c>
      <c r="J292" s="66" t="s">
        <v>1592</v>
      </c>
      <c r="K292" s="67" t="s">
        <v>4704</v>
      </c>
      <c r="L292" s="68"/>
      <c r="M292" s="64" t="s">
        <v>1819</v>
      </c>
      <c r="N292" s="13"/>
      <c r="O292"/>
      <c r="P292" t="str">
        <f t="shared" si="60"/>
        <v/>
      </c>
      <c r="Q292" t="str">
        <f>IF(ISNA(VLOOKUP(AC292,#REF!,1)),"//","")</f>
        <v/>
      </c>
      <c r="R292"/>
      <c r="S292" s="43">
        <f t="shared" si="55"/>
        <v>119</v>
      </c>
      <c r="T292" s="93" t="s">
        <v>2484</v>
      </c>
      <c r="U292" s="71" t="s">
        <v>2484</v>
      </c>
      <c r="V292" s="71" t="s">
        <v>2484</v>
      </c>
      <c r="W292" s="44" t="str">
        <f t="shared" si="56"/>
        <v/>
      </c>
      <c r="X292" s="25" t="str">
        <f t="shared" si="57"/>
        <v/>
      </c>
      <c r="Y292" s="1">
        <f t="shared" si="58"/>
        <v>280</v>
      </c>
      <c r="Z292" t="str">
        <f t="shared" si="59"/>
        <v>ITM_HPMtoW</v>
      </c>
      <c r="AA292" s="172" t="str">
        <f>IF(ISNA(VLOOKUP(AC292,Sheet2!J:J,1,0)),"//","")</f>
        <v/>
      </c>
      <c r="AC292" s="111" t="str">
        <f t="shared" si="52"/>
        <v/>
      </c>
      <c r="AD292" t="b">
        <f t="shared" si="61"/>
        <v>1</v>
      </c>
    </row>
    <row r="293" spans="1:30">
      <c r="A293" s="57">
        <f t="shared" si="53"/>
        <v>293</v>
      </c>
      <c r="B293" s="56">
        <f t="shared" si="54"/>
        <v>281</v>
      </c>
      <c r="C293" s="60" t="s">
        <v>4182</v>
      </c>
      <c r="D293" s="60" t="s">
        <v>162</v>
      </c>
      <c r="E293" s="66" t="s">
        <v>389</v>
      </c>
      <c r="F293" s="66" t="s">
        <v>389</v>
      </c>
      <c r="G293" s="92">
        <v>0</v>
      </c>
      <c r="H293" s="92">
        <v>0</v>
      </c>
      <c r="I293" s="189" t="s">
        <v>3</v>
      </c>
      <c r="J293" s="66" t="s">
        <v>1592</v>
      </c>
      <c r="K293" s="67" t="s">
        <v>4704</v>
      </c>
      <c r="L293" s="68"/>
      <c r="M293" s="64" t="s">
        <v>2175</v>
      </c>
      <c r="N293" s="13"/>
      <c r="O293"/>
      <c r="P293" t="str">
        <f t="shared" si="60"/>
        <v/>
      </c>
      <c r="Q293" t="str">
        <f>IF(ISNA(VLOOKUP(AC293,#REF!,1)),"//","")</f>
        <v/>
      </c>
      <c r="R293"/>
      <c r="S293" s="43">
        <f t="shared" si="55"/>
        <v>119</v>
      </c>
      <c r="T293" s="93" t="s">
        <v>2484</v>
      </c>
      <c r="U293" s="71" t="s">
        <v>2484</v>
      </c>
      <c r="V293" s="71" t="s">
        <v>2484</v>
      </c>
      <c r="W293" s="44" t="str">
        <f t="shared" si="56"/>
        <v/>
      </c>
      <c r="X293" s="25" t="str">
        <f t="shared" si="57"/>
        <v/>
      </c>
      <c r="Y293" s="1">
        <f t="shared" si="58"/>
        <v>281</v>
      </c>
      <c r="Z293" t="str">
        <f t="shared" si="59"/>
        <v>ITM_WtoHPM</v>
      </c>
      <c r="AA293" s="172" t="str">
        <f>IF(ISNA(VLOOKUP(AC293,Sheet2!J:J,1,0)),"//","")</f>
        <v/>
      </c>
      <c r="AC293" s="111" t="str">
        <f t="shared" si="52"/>
        <v/>
      </c>
      <c r="AD293" t="b">
        <f t="shared" si="61"/>
        <v>1</v>
      </c>
    </row>
    <row r="294" spans="1:30">
      <c r="A294" s="57">
        <f t="shared" si="53"/>
        <v>294</v>
      </c>
      <c r="B294" s="56">
        <f t="shared" si="54"/>
        <v>282</v>
      </c>
      <c r="C294" s="60" t="s">
        <v>4183</v>
      </c>
      <c r="D294" s="60" t="s">
        <v>25</v>
      </c>
      <c r="E294" s="66" t="s">
        <v>141</v>
      </c>
      <c r="F294" s="66" t="s">
        <v>141</v>
      </c>
      <c r="G294" s="92">
        <v>0</v>
      </c>
      <c r="H294" s="92">
        <v>0</v>
      </c>
      <c r="I294" s="189" t="s">
        <v>3</v>
      </c>
      <c r="J294" s="66" t="s">
        <v>1592</v>
      </c>
      <c r="K294" s="67" t="s">
        <v>4704</v>
      </c>
      <c r="L294" s="68"/>
      <c r="M294" s="64" t="s">
        <v>1820</v>
      </c>
      <c r="N294" s="13"/>
      <c r="O294"/>
      <c r="P294" t="str">
        <f t="shared" si="60"/>
        <v/>
      </c>
      <c r="Q294" t="str">
        <f>IF(ISNA(VLOOKUP(AC294,#REF!,1)),"//","")</f>
        <v/>
      </c>
      <c r="R294"/>
      <c r="S294" s="43">
        <f t="shared" si="55"/>
        <v>119</v>
      </c>
      <c r="T294" s="93" t="s">
        <v>2484</v>
      </c>
      <c r="U294" s="71" t="s">
        <v>2484</v>
      </c>
      <c r="V294" s="71" t="s">
        <v>2484</v>
      </c>
      <c r="W294" s="44" t="str">
        <f t="shared" si="56"/>
        <v/>
      </c>
      <c r="X294" s="25" t="str">
        <f t="shared" si="57"/>
        <v/>
      </c>
      <c r="Y294" s="1">
        <f t="shared" si="58"/>
        <v>282</v>
      </c>
      <c r="Z294" t="str">
        <f t="shared" si="59"/>
        <v>ITM_HPUKtoW</v>
      </c>
      <c r="AA294" s="172" t="str">
        <f>IF(ISNA(VLOOKUP(AC294,Sheet2!J:J,1,0)),"//","")</f>
        <v/>
      </c>
      <c r="AC294" s="111" t="str">
        <f t="shared" si="52"/>
        <v/>
      </c>
      <c r="AD294" t="b">
        <f t="shared" si="61"/>
        <v>1</v>
      </c>
    </row>
    <row r="295" spans="1:30">
      <c r="A295" s="57">
        <f t="shared" si="53"/>
        <v>295</v>
      </c>
      <c r="B295" s="56">
        <f t="shared" si="54"/>
        <v>283</v>
      </c>
      <c r="C295" s="60" t="s">
        <v>4183</v>
      </c>
      <c r="D295" s="60" t="s">
        <v>162</v>
      </c>
      <c r="E295" s="66" t="s">
        <v>390</v>
      </c>
      <c r="F295" s="66" t="s">
        <v>390</v>
      </c>
      <c r="G295" s="92">
        <v>0</v>
      </c>
      <c r="H295" s="92">
        <v>0</v>
      </c>
      <c r="I295" s="189" t="s">
        <v>3</v>
      </c>
      <c r="J295" s="66" t="s">
        <v>1592</v>
      </c>
      <c r="K295" s="67" t="s">
        <v>4704</v>
      </c>
      <c r="L295" s="68"/>
      <c r="M295" s="64" t="s">
        <v>2176</v>
      </c>
      <c r="N295" s="13"/>
      <c r="O295"/>
      <c r="P295" t="str">
        <f t="shared" si="60"/>
        <v/>
      </c>
      <c r="Q295" t="str">
        <f>IF(ISNA(VLOOKUP(AC295,#REF!,1)),"//","")</f>
        <v/>
      </c>
      <c r="R295"/>
      <c r="S295" s="43">
        <f t="shared" si="55"/>
        <v>119</v>
      </c>
      <c r="T295" s="93" t="s">
        <v>2484</v>
      </c>
      <c r="U295" s="71" t="s">
        <v>2484</v>
      </c>
      <c r="V295" s="71" t="s">
        <v>2484</v>
      </c>
      <c r="W295" s="44" t="str">
        <f t="shared" si="56"/>
        <v/>
      </c>
      <c r="X295" s="25" t="str">
        <f t="shared" si="57"/>
        <v/>
      </c>
      <c r="Y295" s="1">
        <f t="shared" si="58"/>
        <v>283</v>
      </c>
      <c r="Z295" t="str">
        <f t="shared" si="59"/>
        <v>ITM_WtoHPUK</v>
      </c>
      <c r="AA295" s="172" t="str">
        <f>IF(ISNA(VLOOKUP(AC295,Sheet2!J:J,1,0)),"//","")</f>
        <v/>
      </c>
      <c r="AC295" s="111" t="str">
        <f t="shared" si="52"/>
        <v/>
      </c>
      <c r="AD295" t="b">
        <f t="shared" si="61"/>
        <v>1</v>
      </c>
    </row>
    <row r="296" spans="1:30">
      <c r="A296" s="57">
        <f t="shared" si="53"/>
        <v>296</v>
      </c>
      <c r="B296" s="56">
        <f t="shared" si="54"/>
        <v>284</v>
      </c>
      <c r="C296" s="60" t="s">
        <v>4184</v>
      </c>
      <c r="D296" s="60" t="s">
        <v>25</v>
      </c>
      <c r="E296" s="66" t="s">
        <v>146</v>
      </c>
      <c r="F296" s="66" t="s">
        <v>147</v>
      </c>
      <c r="G296" s="92">
        <v>0</v>
      </c>
      <c r="H296" s="92">
        <v>0</v>
      </c>
      <c r="I296" s="189" t="s">
        <v>3</v>
      </c>
      <c r="J296" s="66" t="s">
        <v>1592</v>
      </c>
      <c r="K296" s="67" t="s">
        <v>4704</v>
      </c>
      <c r="L296" s="68"/>
      <c r="M296" s="64" t="s">
        <v>4833</v>
      </c>
      <c r="N296" s="13"/>
      <c r="O296"/>
      <c r="P296" t="str">
        <f t="shared" si="60"/>
        <v>NOT EQUAL</v>
      </c>
      <c r="Q296" t="str">
        <f>IF(ISNA(VLOOKUP(AC296,#REF!,1)),"//","")</f>
        <v/>
      </c>
      <c r="R296"/>
      <c r="S296" s="43">
        <f t="shared" si="55"/>
        <v>119</v>
      </c>
      <c r="T296" s="93" t="s">
        <v>2484</v>
      </c>
      <c r="U296" s="71" t="s">
        <v>2484</v>
      </c>
      <c r="V296" s="71" t="s">
        <v>2484</v>
      </c>
      <c r="W296" s="44" t="str">
        <f t="shared" si="56"/>
        <v/>
      </c>
      <c r="X296" s="25" t="str">
        <f t="shared" si="57"/>
        <v/>
      </c>
      <c r="Y296" s="1">
        <f t="shared" si="58"/>
        <v>284</v>
      </c>
      <c r="Z296" t="str">
        <f t="shared" si="59"/>
        <v xml:space="preserve">ITM_INCHHGtoPA </v>
      </c>
      <c r="AA296" s="172" t="str">
        <f>IF(ISNA(VLOOKUP(AC296,Sheet2!J:J,1,0)),"//","")</f>
        <v/>
      </c>
      <c r="AC296" s="111" t="str">
        <f t="shared" ref="AC296:AC359" si="62">IF(LEN(X296)=0,"",SUBSTITUTE(SUBSTITUTE(SUBSTITUTE(SUBSTITUTE(SUBSTITUTE(SUBSTITUTE(SUBSTITUTE(SUBSTITUTE(SUBSTITUTE(SUBSTITUTE(SUBSTITUTE(SUBSTITUTE(SUBSTITUTE(SUBSTITUTE(SUBSTITUTE(SUBSTITUTE(SUBSTITUTE( (SUBSTITUTE( SUBSTITUTE( SUBSTITUTE( SUBSTITUTE(W296,"STD_SIGMA","SUM"),"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96" t="b">
        <f t="shared" si="61"/>
        <v>1</v>
      </c>
    </row>
    <row r="297" spans="1:30">
      <c r="A297" s="57">
        <f t="shared" si="53"/>
        <v>297</v>
      </c>
      <c r="B297" s="56">
        <f t="shared" si="54"/>
        <v>285</v>
      </c>
      <c r="C297" s="60" t="s">
        <v>4184</v>
      </c>
      <c r="D297" s="60" t="s">
        <v>25</v>
      </c>
      <c r="E297" s="66" t="s">
        <v>146</v>
      </c>
      <c r="F297" s="66" t="s">
        <v>483</v>
      </c>
      <c r="G297" s="92">
        <v>0</v>
      </c>
      <c r="H297" s="92">
        <v>0</v>
      </c>
      <c r="I297" s="188" t="s">
        <v>482</v>
      </c>
      <c r="J297" s="66" t="s">
        <v>1592</v>
      </c>
      <c r="K297" s="67" t="s">
        <v>4704</v>
      </c>
      <c r="L297" s="68"/>
      <c r="M297" s="64" t="s">
        <v>4834</v>
      </c>
      <c r="N297" s="13"/>
      <c r="O297"/>
      <c r="P297" t="str">
        <f t="shared" si="60"/>
        <v>NOT EQUAL</v>
      </c>
      <c r="Q297" t="str">
        <f>IF(ISNA(VLOOKUP(AC297,#REF!,1)),"//","")</f>
        <v/>
      </c>
      <c r="R297"/>
      <c r="S297" s="43">
        <f t="shared" si="55"/>
        <v>119</v>
      </c>
      <c r="T297" s="93" t="s">
        <v>2484</v>
      </c>
      <c r="U297" s="71" t="s">
        <v>2484</v>
      </c>
      <c r="V297" s="71" t="s">
        <v>2484</v>
      </c>
      <c r="W297" s="44" t="str">
        <f t="shared" si="56"/>
        <v/>
      </c>
      <c r="X297" s="25" t="str">
        <f t="shared" si="57"/>
        <v/>
      </c>
      <c r="Y297" s="1">
        <f t="shared" si="58"/>
        <v>285</v>
      </c>
      <c r="Z297" t="str">
        <f t="shared" si="59"/>
        <v>ITM_INCHHGtoPAb</v>
      </c>
      <c r="AA297" s="172" t="str">
        <f>IF(ISNA(VLOOKUP(AC297,Sheet2!J:J,1,0)),"//","")</f>
        <v/>
      </c>
      <c r="AC297" s="111" t="str">
        <f t="shared" si="62"/>
        <v/>
      </c>
      <c r="AD297" t="b">
        <f t="shared" si="61"/>
        <v>1</v>
      </c>
    </row>
    <row r="298" spans="1:30">
      <c r="A298" s="57">
        <f t="shared" si="53"/>
        <v>298</v>
      </c>
      <c r="B298" s="56">
        <f t="shared" si="54"/>
        <v>286</v>
      </c>
      <c r="C298" s="60" t="s">
        <v>4184</v>
      </c>
      <c r="D298" s="60" t="s">
        <v>162</v>
      </c>
      <c r="E298" s="66" t="s">
        <v>255</v>
      </c>
      <c r="F298" s="66" t="s">
        <v>258</v>
      </c>
      <c r="G298" s="92">
        <v>0</v>
      </c>
      <c r="H298" s="92">
        <v>0</v>
      </c>
      <c r="I298" s="189" t="s">
        <v>3</v>
      </c>
      <c r="J298" s="66" t="s">
        <v>1592</v>
      </c>
      <c r="K298" s="67" t="s">
        <v>4704</v>
      </c>
      <c r="L298" s="68"/>
      <c r="M298" s="64" t="s">
        <v>4835</v>
      </c>
      <c r="N298" s="13"/>
      <c r="O298"/>
      <c r="P298" t="str">
        <f t="shared" si="60"/>
        <v>NOT EQUAL</v>
      </c>
      <c r="Q298" t="str">
        <f>IF(ISNA(VLOOKUP(AC298,#REF!,1)),"//","")</f>
        <v/>
      </c>
      <c r="R298"/>
      <c r="S298" s="43">
        <f t="shared" si="55"/>
        <v>119</v>
      </c>
      <c r="T298" s="93" t="s">
        <v>2484</v>
      </c>
      <c r="U298" s="71" t="s">
        <v>2484</v>
      </c>
      <c r="V298" s="71" t="s">
        <v>2484</v>
      </c>
      <c r="W298" s="44" t="str">
        <f t="shared" si="56"/>
        <v/>
      </c>
      <c r="X298" s="25" t="str">
        <f t="shared" si="57"/>
        <v/>
      </c>
      <c r="Y298" s="1">
        <f t="shared" si="58"/>
        <v>286</v>
      </c>
      <c r="Z298" t="str">
        <f t="shared" si="59"/>
        <v xml:space="preserve">ITM_PAtoINCHHG </v>
      </c>
      <c r="AA298" s="172" t="str">
        <f>IF(ISNA(VLOOKUP(AC298,Sheet2!J:J,1,0)),"//","")</f>
        <v/>
      </c>
      <c r="AC298" s="111" t="str">
        <f t="shared" si="62"/>
        <v/>
      </c>
      <c r="AD298" t="b">
        <f t="shared" si="61"/>
        <v>1</v>
      </c>
    </row>
    <row r="299" spans="1:30">
      <c r="A299" s="57">
        <f t="shared" si="53"/>
        <v>299</v>
      </c>
      <c r="B299" s="56">
        <f t="shared" si="54"/>
        <v>287</v>
      </c>
      <c r="C299" s="60" t="s">
        <v>4184</v>
      </c>
      <c r="D299" s="60" t="s">
        <v>162</v>
      </c>
      <c r="E299" s="66" t="s">
        <v>255</v>
      </c>
      <c r="F299" s="66" t="s">
        <v>147</v>
      </c>
      <c r="G299" s="92">
        <v>0</v>
      </c>
      <c r="H299" s="92">
        <v>0</v>
      </c>
      <c r="I299" s="188" t="s">
        <v>482</v>
      </c>
      <c r="J299" s="66" t="s">
        <v>1592</v>
      </c>
      <c r="K299" s="67" t="s">
        <v>4704</v>
      </c>
      <c r="L299" s="68"/>
      <c r="M299" s="64" t="s">
        <v>4836</v>
      </c>
      <c r="N299" s="13"/>
      <c r="O299"/>
      <c r="P299" t="str">
        <f t="shared" si="60"/>
        <v>NOT EQUAL</v>
      </c>
      <c r="Q299" t="str">
        <f>IF(ISNA(VLOOKUP(AC299,#REF!,1)),"//","")</f>
        <v/>
      </c>
      <c r="R299"/>
      <c r="S299" s="43">
        <f t="shared" si="55"/>
        <v>119</v>
      </c>
      <c r="T299" s="93" t="s">
        <v>2484</v>
      </c>
      <c r="U299" s="71" t="s">
        <v>2484</v>
      </c>
      <c r="V299" s="71" t="s">
        <v>2484</v>
      </c>
      <c r="W299" s="44" t="str">
        <f t="shared" si="56"/>
        <v/>
      </c>
      <c r="X299" s="25" t="str">
        <f t="shared" si="57"/>
        <v/>
      </c>
      <c r="Y299" s="1">
        <f t="shared" si="58"/>
        <v>287</v>
      </c>
      <c r="Z299" t="str">
        <f t="shared" si="59"/>
        <v>ITM_PAtoINCHHGb</v>
      </c>
      <c r="AA299" s="172" t="str">
        <f>IF(ISNA(VLOOKUP(AC299,Sheet2!J:J,1,0)),"//","")</f>
        <v/>
      </c>
      <c r="AC299" s="111" t="str">
        <f t="shared" si="62"/>
        <v/>
      </c>
      <c r="AD299" t="b">
        <f t="shared" si="61"/>
        <v>1</v>
      </c>
    </row>
    <row r="300" spans="1:30">
      <c r="A300" s="57">
        <f t="shared" si="53"/>
        <v>300</v>
      </c>
      <c r="B300" s="56">
        <f t="shared" si="54"/>
        <v>288</v>
      </c>
      <c r="C300" t="s">
        <v>5149</v>
      </c>
      <c r="D300" t="s">
        <v>25</v>
      </c>
      <c r="E300" t="s">
        <v>5150</v>
      </c>
      <c r="F300" t="s">
        <v>5150</v>
      </c>
      <c r="G300" s="92">
        <v>0</v>
      </c>
      <c r="H300" s="92">
        <v>0</v>
      </c>
      <c r="I300" s="189" t="s">
        <v>3</v>
      </c>
      <c r="J300" s="66" t="s">
        <v>1592</v>
      </c>
      <c r="K300" s="67" t="s">
        <v>4704</v>
      </c>
      <c r="L300" s="68"/>
      <c r="M300" t="s">
        <v>5195</v>
      </c>
      <c r="N300" s="13"/>
      <c r="O300"/>
      <c r="P300" t="str">
        <f t="shared" si="60"/>
        <v/>
      </c>
      <c r="Q300" t="str">
        <f>IF(ISNA(VLOOKUP(AC300,#REF!,1)),"//","")</f>
        <v/>
      </c>
      <c r="R300"/>
      <c r="S300" s="43">
        <f t="shared" si="55"/>
        <v>119</v>
      </c>
      <c r="T300" s="93" t="s">
        <v>2484</v>
      </c>
      <c r="U300" s="71" t="s">
        <v>2484</v>
      </c>
      <c r="V300" s="71" t="s">
        <v>2484</v>
      </c>
      <c r="W300" s="44" t="str">
        <f t="shared" si="56"/>
        <v/>
      </c>
      <c r="X300" s="25" t="str">
        <f t="shared" si="57"/>
        <v/>
      </c>
      <c r="Y300" s="1">
        <f t="shared" si="58"/>
        <v>288</v>
      </c>
      <c r="Z300" t="str">
        <f t="shared" si="59"/>
        <v>ITM_INCHtoMM</v>
      </c>
      <c r="AA300" s="172" t="str">
        <f>IF(ISNA(VLOOKUP(AC300,Sheet2!J:J,1,0)),"//","")</f>
        <v/>
      </c>
      <c r="AC300" s="111" t="str">
        <f t="shared" si="62"/>
        <v/>
      </c>
      <c r="AD300" t="b">
        <f t="shared" si="61"/>
        <v>1</v>
      </c>
    </row>
    <row r="301" spans="1:30">
      <c r="A301" s="57">
        <f t="shared" si="53"/>
        <v>301</v>
      </c>
      <c r="B301" s="56">
        <f t="shared" si="54"/>
        <v>289</v>
      </c>
      <c r="C301" t="s">
        <v>5149</v>
      </c>
      <c r="D301" t="s">
        <v>162</v>
      </c>
      <c r="E301" t="s">
        <v>5151</v>
      </c>
      <c r="F301" t="s">
        <v>5151</v>
      </c>
      <c r="G301" s="92">
        <v>0</v>
      </c>
      <c r="H301" s="92">
        <v>0</v>
      </c>
      <c r="I301" s="189" t="s">
        <v>3</v>
      </c>
      <c r="J301" s="66" t="s">
        <v>1592</v>
      </c>
      <c r="K301" s="67" t="s">
        <v>4704</v>
      </c>
      <c r="L301" s="68"/>
      <c r="M301" t="s">
        <v>5196</v>
      </c>
      <c r="N301" s="13"/>
      <c r="O301"/>
      <c r="P301" t="str">
        <f t="shared" si="60"/>
        <v/>
      </c>
      <c r="Q301" t="str">
        <f>IF(ISNA(VLOOKUP(AC301,#REF!,1)),"//","")</f>
        <v/>
      </c>
      <c r="R301"/>
      <c r="S301" s="43">
        <f t="shared" si="55"/>
        <v>119</v>
      </c>
      <c r="T301" s="93" t="s">
        <v>2484</v>
      </c>
      <c r="U301" s="71" t="s">
        <v>2484</v>
      </c>
      <c r="V301" s="71" t="s">
        <v>2484</v>
      </c>
      <c r="W301" s="44" t="str">
        <f t="shared" si="56"/>
        <v/>
      </c>
      <c r="X301" s="25" t="str">
        <f t="shared" si="57"/>
        <v/>
      </c>
      <c r="Y301" s="1">
        <f t="shared" si="58"/>
        <v>289</v>
      </c>
      <c r="Z301" t="str">
        <f t="shared" si="59"/>
        <v>ITM_MMtoINCH</v>
      </c>
      <c r="AA301" s="172" t="str">
        <f>IF(ISNA(VLOOKUP(AC301,Sheet2!J:J,1,0)),"//","")</f>
        <v/>
      </c>
      <c r="AC301" s="111" t="str">
        <f t="shared" si="62"/>
        <v/>
      </c>
      <c r="AD301" t="b">
        <f t="shared" si="61"/>
        <v>1</v>
      </c>
    </row>
    <row r="302" spans="1:30">
      <c r="A302" s="57">
        <f t="shared" si="53"/>
        <v>302</v>
      </c>
      <c r="B302" s="56">
        <f t="shared" si="54"/>
        <v>290</v>
      </c>
      <c r="C302" t="s">
        <v>4185</v>
      </c>
      <c r="D302" t="s">
        <v>25</v>
      </c>
      <c r="E302" t="s">
        <v>385</v>
      </c>
      <c r="F302" t="s">
        <v>385</v>
      </c>
      <c r="G302" s="92">
        <v>0</v>
      </c>
      <c r="H302" s="92">
        <v>0</v>
      </c>
      <c r="I302" s="189" t="s">
        <v>3</v>
      </c>
      <c r="J302" s="66" t="s">
        <v>1592</v>
      </c>
      <c r="K302" s="67" t="s">
        <v>4704</v>
      </c>
      <c r="L302" s="68"/>
      <c r="M302" s="64" t="s">
        <v>2168</v>
      </c>
      <c r="N302" s="13"/>
      <c r="O302"/>
      <c r="P302" t="str">
        <f t="shared" si="60"/>
        <v/>
      </c>
      <c r="Q302" t="str">
        <f>IF(ISNA(VLOOKUP(AC302,#REF!,1)),"//","")</f>
        <v/>
      </c>
      <c r="R302"/>
      <c r="S302" s="43">
        <f t="shared" si="55"/>
        <v>119</v>
      </c>
      <c r="T302" s="93" t="s">
        <v>2484</v>
      </c>
      <c r="U302" s="71" t="s">
        <v>2484</v>
      </c>
      <c r="V302" s="71" t="s">
        <v>2484</v>
      </c>
      <c r="W302" s="44" t="str">
        <f t="shared" si="56"/>
        <v/>
      </c>
      <c r="X302" s="25" t="str">
        <f t="shared" si="57"/>
        <v/>
      </c>
      <c r="Y302" s="1">
        <f t="shared" si="58"/>
        <v>290</v>
      </c>
      <c r="Z302" t="str">
        <f t="shared" si="59"/>
        <v>ITM_WHtoJ</v>
      </c>
      <c r="AA302" s="172" t="str">
        <f>IF(ISNA(VLOOKUP(AC302,Sheet2!J:J,1,0)),"//","")</f>
        <v/>
      </c>
      <c r="AC302" s="111" t="str">
        <f t="shared" si="62"/>
        <v/>
      </c>
      <c r="AD302" t="b">
        <f t="shared" si="61"/>
        <v>1</v>
      </c>
    </row>
    <row r="303" spans="1:30">
      <c r="A303" s="57">
        <f t="shared" si="53"/>
        <v>303</v>
      </c>
      <c r="B303" s="56">
        <f t="shared" si="54"/>
        <v>291</v>
      </c>
      <c r="C303" s="60" t="s">
        <v>4185</v>
      </c>
      <c r="D303" s="60" t="s">
        <v>162</v>
      </c>
      <c r="E303" s="66" t="s">
        <v>163</v>
      </c>
      <c r="F303" s="66" t="s">
        <v>163</v>
      </c>
      <c r="G303" s="92">
        <v>0</v>
      </c>
      <c r="H303" s="92">
        <v>0</v>
      </c>
      <c r="I303" s="189" t="s">
        <v>3</v>
      </c>
      <c r="J303" s="66" t="s">
        <v>1592</v>
      </c>
      <c r="K303" s="67" t="s">
        <v>4704</v>
      </c>
      <c r="L303" s="68"/>
      <c r="M303" s="64" t="s">
        <v>1851</v>
      </c>
      <c r="N303" s="13"/>
      <c r="O303"/>
      <c r="P303" t="str">
        <f t="shared" si="60"/>
        <v/>
      </c>
      <c r="Q303" t="str">
        <f>IF(ISNA(VLOOKUP(AC303,#REF!,1)),"//","")</f>
        <v/>
      </c>
      <c r="R303"/>
      <c r="S303" s="43">
        <f t="shared" si="55"/>
        <v>119</v>
      </c>
      <c r="T303" s="93" t="s">
        <v>2484</v>
      </c>
      <c r="U303" s="71" t="s">
        <v>2484</v>
      </c>
      <c r="V303" s="71" t="s">
        <v>2484</v>
      </c>
      <c r="W303" s="44" t="str">
        <f t="shared" si="56"/>
        <v/>
      </c>
      <c r="X303" s="25" t="str">
        <f t="shared" si="57"/>
        <v/>
      </c>
      <c r="Y303" s="1">
        <f t="shared" si="58"/>
        <v>291</v>
      </c>
      <c r="Z303" t="str">
        <f t="shared" si="59"/>
        <v>ITM_JtoWH</v>
      </c>
      <c r="AA303" s="172" t="str">
        <f>IF(ISNA(VLOOKUP(AC303,Sheet2!J:J,1,0)),"//","")</f>
        <v/>
      </c>
      <c r="AC303" s="111" t="str">
        <f t="shared" si="62"/>
        <v/>
      </c>
      <c r="AD303" t="b">
        <f t="shared" si="61"/>
        <v>1</v>
      </c>
    </row>
    <row r="304" spans="1:30">
      <c r="A304" s="57">
        <f t="shared" si="53"/>
        <v>304</v>
      </c>
      <c r="B304" s="56">
        <f t="shared" si="54"/>
        <v>292</v>
      </c>
      <c r="C304" s="60" t="s">
        <v>4186</v>
      </c>
      <c r="D304" s="60" t="s">
        <v>162</v>
      </c>
      <c r="E304" s="66" t="s">
        <v>169</v>
      </c>
      <c r="F304" s="66" t="s">
        <v>169</v>
      </c>
      <c r="G304" s="92">
        <v>0</v>
      </c>
      <c r="H304" s="92">
        <v>0</v>
      </c>
      <c r="I304" s="189" t="s">
        <v>3</v>
      </c>
      <c r="J304" s="66" t="s">
        <v>1592</v>
      </c>
      <c r="K304" s="67" t="s">
        <v>4704</v>
      </c>
      <c r="L304" s="68"/>
      <c r="M304" s="64" t="s">
        <v>1857</v>
      </c>
      <c r="N304" s="13"/>
      <c r="O304"/>
      <c r="P304" t="str">
        <f t="shared" si="60"/>
        <v/>
      </c>
      <c r="Q304" t="str">
        <f>IF(ISNA(VLOOKUP(AC304,#REF!,1)),"//","")</f>
        <v/>
      </c>
      <c r="R304"/>
      <c r="S304" s="43">
        <f t="shared" si="55"/>
        <v>119</v>
      </c>
      <c r="T304" s="93" t="s">
        <v>2484</v>
      </c>
      <c r="U304" s="71" t="s">
        <v>2484</v>
      </c>
      <c r="V304" s="71" t="s">
        <v>2484</v>
      </c>
      <c r="W304" s="44" t="str">
        <f t="shared" si="56"/>
        <v/>
      </c>
      <c r="X304" s="25" t="str">
        <f t="shared" si="57"/>
        <v/>
      </c>
      <c r="Y304" s="1">
        <f t="shared" si="58"/>
        <v>292</v>
      </c>
      <c r="Z304" t="str">
        <f t="shared" si="59"/>
        <v>ITM_KGtoLBS</v>
      </c>
      <c r="AA304" s="172" t="str">
        <f>IF(ISNA(VLOOKUP(AC304,Sheet2!J:J,1,0)),"//","")</f>
        <v/>
      </c>
      <c r="AC304" s="111" t="str">
        <f t="shared" si="62"/>
        <v/>
      </c>
      <c r="AD304" t="b">
        <f t="shared" si="61"/>
        <v>1</v>
      </c>
    </row>
    <row r="305" spans="1:30">
      <c r="A305" s="57">
        <f t="shared" si="53"/>
        <v>305</v>
      </c>
      <c r="B305" s="56">
        <f t="shared" si="54"/>
        <v>293</v>
      </c>
      <c r="C305" s="60" t="s">
        <v>4186</v>
      </c>
      <c r="D305" s="60" t="s">
        <v>25</v>
      </c>
      <c r="E305" s="66" t="s">
        <v>179</v>
      </c>
      <c r="F305" s="66" t="s">
        <v>179</v>
      </c>
      <c r="G305" s="92">
        <v>0</v>
      </c>
      <c r="H305" s="92">
        <v>0</v>
      </c>
      <c r="I305" s="189" t="s">
        <v>3</v>
      </c>
      <c r="J305" s="66" t="s">
        <v>1592</v>
      </c>
      <c r="K305" s="67" t="s">
        <v>4704</v>
      </c>
      <c r="L305" s="68"/>
      <c r="M305" s="64" t="s">
        <v>1868</v>
      </c>
      <c r="N305" s="13"/>
      <c r="O305"/>
      <c r="P305" t="str">
        <f t="shared" si="60"/>
        <v/>
      </c>
      <c r="Q305" t="str">
        <f>IF(ISNA(VLOOKUP(AC305,#REF!,1)),"//","")</f>
        <v/>
      </c>
      <c r="R305"/>
      <c r="S305" s="43">
        <f t="shared" si="55"/>
        <v>119</v>
      </c>
      <c r="T305" s="93" t="s">
        <v>2484</v>
      </c>
      <c r="U305" s="71" t="s">
        <v>2484</v>
      </c>
      <c r="V305" s="71" t="s">
        <v>2484</v>
      </c>
      <c r="W305" s="44" t="str">
        <f t="shared" si="56"/>
        <v/>
      </c>
      <c r="X305" s="25" t="str">
        <f t="shared" si="57"/>
        <v/>
      </c>
      <c r="Y305" s="1">
        <f t="shared" si="58"/>
        <v>293</v>
      </c>
      <c r="Z305" t="str">
        <f t="shared" si="59"/>
        <v>ITM_LBStoKG</v>
      </c>
      <c r="AA305" s="172" t="str">
        <f>IF(ISNA(VLOOKUP(AC305,Sheet2!J:J,1,0)),"//","")</f>
        <v/>
      </c>
      <c r="AC305" s="111" t="str">
        <f t="shared" si="62"/>
        <v/>
      </c>
      <c r="AD305" t="b">
        <f t="shared" si="61"/>
        <v>1</v>
      </c>
    </row>
    <row r="306" spans="1:30">
      <c r="A306" s="57">
        <f t="shared" si="53"/>
        <v>306</v>
      </c>
      <c r="B306" s="56">
        <f t="shared" si="54"/>
        <v>294</v>
      </c>
      <c r="C306" t="s">
        <v>5152</v>
      </c>
      <c r="D306" t="s">
        <v>162</v>
      </c>
      <c r="E306" t="s">
        <v>5153</v>
      </c>
      <c r="F306" t="s">
        <v>5153</v>
      </c>
      <c r="G306" s="92">
        <v>0</v>
      </c>
      <c r="H306" s="92">
        <v>0</v>
      </c>
      <c r="I306" s="189" t="s">
        <v>3</v>
      </c>
      <c r="J306" s="66" t="s">
        <v>1592</v>
      </c>
      <c r="K306" s="67" t="s">
        <v>4704</v>
      </c>
      <c r="L306" s="68"/>
      <c r="M306" t="s">
        <v>5197</v>
      </c>
      <c r="N306" s="13"/>
      <c r="O306"/>
      <c r="P306" t="str">
        <f t="shared" si="60"/>
        <v/>
      </c>
      <c r="Q306" t="str">
        <f>IF(ISNA(VLOOKUP(AC306,#REF!,1)),"//","")</f>
        <v/>
      </c>
      <c r="R306"/>
      <c r="S306" s="43">
        <f t="shared" si="55"/>
        <v>119</v>
      </c>
      <c r="T306" s="93" t="s">
        <v>2484</v>
      </c>
      <c r="U306" s="71" t="s">
        <v>2484</v>
      </c>
      <c r="V306" s="71" t="s">
        <v>2484</v>
      </c>
      <c r="W306" s="44" t="str">
        <f t="shared" si="56"/>
        <v/>
      </c>
      <c r="X306" s="25" t="str">
        <f t="shared" si="57"/>
        <v/>
      </c>
      <c r="Y306" s="1">
        <f t="shared" si="58"/>
        <v>294</v>
      </c>
      <c r="Z306" t="str">
        <f t="shared" si="59"/>
        <v>ITM_GtoOZ</v>
      </c>
      <c r="AA306" s="172" t="str">
        <f>IF(ISNA(VLOOKUP(AC306,Sheet2!J:J,1,0)),"//","")</f>
        <v/>
      </c>
      <c r="AC306" s="111" t="str">
        <f t="shared" si="62"/>
        <v/>
      </c>
      <c r="AD306" t="b">
        <f t="shared" si="61"/>
        <v>1</v>
      </c>
    </row>
    <row r="307" spans="1:30">
      <c r="A307" s="57">
        <f t="shared" si="53"/>
        <v>307</v>
      </c>
      <c r="B307" s="56">
        <f t="shared" si="54"/>
        <v>295</v>
      </c>
      <c r="C307" t="s">
        <v>5152</v>
      </c>
      <c r="D307" t="s">
        <v>25</v>
      </c>
      <c r="E307" t="s">
        <v>5154</v>
      </c>
      <c r="F307" t="s">
        <v>5154</v>
      </c>
      <c r="G307" s="92">
        <v>0</v>
      </c>
      <c r="H307" s="92">
        <v>0</v>
      </c>
      <c r="I307" s="189" t="s">
        <v>3</v>
      </c>
      <c r="J307" s="66" t="s">
        <v>1592</v>
      </c>
      <c r="K307" s="67" t="s">
        <v>4704</v>
      </c>
      <c r="L307" s="68"/>
      <c r="M307" t="s">
        <v>5198</v>
      </c>
      <c r="N307" s="13"/>
      <c r="O307"/>
      <c r="P307" t="str">
        <f t="shared" si="60"/>
        <v/>
      </c>
      <c r="Q307" t="str">
        <f>IF(ISNA(VLOOKUP(AC307,#REF!,1)),"//","")</f>
        <v/>
      </c>
      <c r="R307"/>
      <c r="S307" s="43">
        <f t="shared" si="55"/>
        <v>119</v>
      </c>
      <c r="T307" s="93" t="s">
        <v>2484</v>
      </c>
      <c r="U307" s="71" t="s">
        <v>2484</v>
      </c>
      <c r="V307" s="71" t="s">
        <v>2484</v>
      </c>
      <c r="W307" s="44" t="str">
        <f t="shared" si="56"/>
        <v/>
      </c>
      <c r="X307" s="25" t="str">
        <f t="shared" si="57"/>
        <v/>
      </c>
      <c r="Y307" s="1">
        <f t="shared" si="58"/>
        <v>295</v>
      </c>
      <c r="Z307" t="str">
        <f t="shared" si="59"/>
        <v>ITM_OZtoG</v>
      </c>
      <c r="AA307" s="172" t="str">
        <f>IF(ISNA(VLOOKUP(AC307,Sheet2!J:J,1,0)),"//","")</f>
        <v/>
      </c>
      <c r="AC307" s="111" t="str">
        <f t="shared" si="62"/>
        <v/>
      </c>
      <c r="AD307" t="b">
        <f t="shared" si="61"/>
        <v>1</v>
      </c>
    </row>
    <row r="308" spans="1:30">
      <c r="A308" s="57">
        <f t="shared" si="53"/>
        <v>308</v>
      </c>
      <c r="B308" s="56">
        <f t="shared" si="54"/>
        <v>296</v>
      </c>
      <c r="C308" s="60" t="s">
        <v>4187</v>
      </c>
      <c r="D308" s="60" t="s">
        <v>162</v>
      </c>
      <c r="E308" s="66" t="s">
        <v>170</v>
      </c>
      <c r="F308" s="66" t="s">
        <v>171</v>
      </c>
      <c r="G308" s="92">
        <v>0</v>
      </c>
      <c r="H308" s="92">
        <v>0</v>
      </c>
      <c r="I308" s="189" t="s">
        <v>3</v>
      </c>
      <c r="J308" s="66" t="s">
        <v>1592</v>
      </c>
      <c r="K308" s="67" t="s">
        <v>4704</v>
      </c>
      <c r="L308" s="68"/>
      <c r="M308" s="64" t="s">
        <v>1858</v>
      </c>
      <c r="N308" s="13"/>
      <c r="O308"/>
      <c r="P308" t="str">
        <f t="shared" si="60"/>
        <v>NOT EQUAL</v>
      </c>
      <c r="Q308" t="str">
        <f>IF(ISNA(VLOOKUP(AC308,#REF!,1)),"//","")</f>
        <v/>
      </c>
      <c r="R308"/>
      <c r="S308" s="43">
        <f t="shared" si="55"/>
        <v>119</v>
      </c>
      <c r="T308" s="93" t="s">
        <v>2484</v>
      </c>
      <c r="U308" s="71" t="s">
        <v>2484</v>
      </c>
      <c r="V308" s="71" t="s">
        <v>2484</v>
      </c>
      <c r="W308" s="44" t="str">
        <f t="shared" si="56"/>
        <v/>
      </c>
      <c r="X308" s="25" t="str">
        <f t="shared" si="57"/>
        <v/>
      </c>
      <c r="Y308" s="1">
        <f t="shared" si="58"/>
        <v>296</v>
      </c>
      <c r="Z308" t="str">
        <f t="shared" si="59"/>
        <v>ITM_KGtoSCW</v>
      </c>
      <c r="AA308" s="172" t="str">
        <f>IF(ISNA(VLOOKUP(AC308,Sheet2!J:J,1,0)),"//","")</f>
        <v/>
      </c>
      <c r="AC308" s="111" t="str">
        <f t="shared" si="62"/>
        <v/>
      </c>
      <c r="AD308" t="b">
        <f t="shared" si="61"/>
        <v>1</v>
      </c>
    </row>
    <row r="309" spans="1:30">
      <c r="A309" s="57">
        <f t="shared" si="53"/>
        <v>309</v>
      </c>
      <c r="B309" s="56">
        <f t="shared" si="54"/>
        <v>297</v>
      </c>
      <c r="C309" s="60" t="s">
        <v>4187</v>
      </c>
      <c r="D309" s="60" t="s">
        <v>162</v>
      </c>
      <c r="E309" s="66" t="s">
        <v>170</v>
      </c>
      <c r="F309" s="66" t="s">
        <v>484</v>
      </c>
      <c r="G309" s="92">
        <v>0</v>
      </c>
      <c r="H309" s="92">
        <v>0</v>
      </c>
      <c r="I309" s="188" t="s">
        <v>482</v>
      </c>
      <c r="J309" s="66" t="s">
        <v>1592</v>
      </c>
      <c r="K309" s="67" t="s">
        <v>4704</v>
      </c>
      <c r="L309" s="68"/>
      <c r="M309" s="64" t="s">
        <v>2334</v>
      </c>
      <c r="N309" s="13"/>
      <c r="O309"/>
      <c r="P309" t="str">
        <f t="shared" si="60"/>
        <v>NOT EQUAL</v>
      </c>
      <c r="Q309" t="str">
        <f>IF(ISNA(VLOOKUP(AC309,#REF!,1)),"//","")</f>
        <v/>
      </c>
      <c r="R309"/>
      <c r="S309" s="43">
        <f t="shared" si="55"/>
        <v>119</v>
      </c>
      <c r="T309" s="93" t="s">
        <v>2484</v>
      </c>
      <c r="U309" s="71" t="s">
        <v>2484</v>
      </c>
      <c r="V309" s="71" t="s">
        <v>2484</v>
      </c>
      <c r="W309" s="44" t="str">
        <f t="shared" si="56"/>
        <v/>
      </c>
      <c r="X309" s="25" t="str">
        <f t="shared" si="57"/>
        <v/>
      </c>
      <c r="Y309" s="1">
        <f t="shared" si="58"/>
        <v>297</v>
      </c>
      <c r="Z309" t="str">
        <f t="shared" si="59"/>
        <v>ITM_KGtoSCWb</v>
      </c>
      <c r="AA309" s="172" t="str">
        <f>IF(ISNA(VLOOKUP(AC309,Sheet2!J:J,1,0)),"//","")</f>
        <v/>
      </c>
      <c r="AC309" s="111" t="str">
        <f t="shared" si="62"/>
        <v/>
      </c>
      <c r="AD309" t="b">
        <f t="shared" si="61"/>
        <v>1</v>
      </c>
    </row>
    <row r="310" spans="1:30">
      <c r="A310" s="57">
        <f t="shared" si="53"/>
        <v>310</v>
      </c>
      <c r="B310" s="56">
        <f t="shared" si="54"/>
        <v>298</v>
      </c>
      <c r="C310" s="60" t="s">
        <v>4187</v>
      </c>
      <c r="D310" s="60" t="s">
        <v>25</v>
      </c>
      <c r="E310" s="66" t="s">
        <v>315</v>
      </c>
      <c r="F310" s="66" t="s">
        <v>316</v>
      </c>
      <c r="G310" s="92">
        <v>0</v>
      </c>
      <c r="H310" s="92">
        <v>0</v>
      </c>
      <c r="I310" s="189" t="s">
        <v>3</v>
      </c>
      <c r="J310" s="66" t="s">
        <v>1592</v>
      </c>
      <c r="K310" s="67" t="s">
        <v>4704</v>
      </c>
      <c r="L310" s="68"/>
      <c r="M310" s="64" t="s">
        <v>2074</v>
      </c>
      <c r="N310" s="13"/>
      <c r="O310"/>
      <c r="P310" t="str">
        <f t="shared" si="60"/>
        <v>NOT EQUAL</v>
      </c>
      <c r="Q310" t="str">
        <f>IF(ISNA(VLOOKUP(AC310,#REF!,1)),"//","")</f>
        <v/>
      </c>
      <c r="R310"/>
      <c r="S310" s="43">
        <f t="shared" si="55"/>
        <v>119</v>
      </c>
      <c r="T310" s="93" t="s">
        <v>2484</v>
      </c>
      <c r="U310" s="71" t="s">
        <v>2484</v>
      </c>
      <c r="V310" s="71" t="s">
        <v>2484</v>
      </c>
      <c r="W310" s="44" t="str">
        <f t="shared" si="56"/>
        <v/>
      </c>
      <c r="X310" s="25" t="str">
        <f t="shared" si="57"/>
        <v/>
      </c>
      <c r="Y310" s="1">
        <f t="shared" si="58"/>
        <v>298</v>
      </c>
      <c r="Z310" t="str">
        <f t="shared" si="59"/>
        <v>ITM_SCWtoKG</v>
      </c>
      <c r="AA310" s="172" t="str">
        <f>IF(ISNA(VLOOKUP(AC310,Sheet2!J:J,1,0)),"//","")</f>
        <v/>
      </c>
      <c r="AC310" s="111" t="str">
        <f t="shared" si="62"/>
        <v/>
      </c>
      <c r="AD310" t="b">
        <f t="shared" si="61"/>
        <v>1</v>
      </c>
    </row>
    <row r="311" spans="1:30">
      <c r="A311" s="57">
        <f t="shared" si="53"/>
        <v>311</v>
      </c>
      <c r="B311" s="56">
        <f t="shared" si="54"/>
        <v>299</v>
      </c>
      <c r="C311" s="60" t="s">
        <v>4187</v>
      </c>
      <c r="D311" s="60" t="s">
        <v>25</v>
      </c>
      <c r="E311" s="66" t="s">
        <v>315</v>
      </c>
      <c r="F311" s="66" t="s">
        <v>65</v>
      </c>
      <c r="G311" s="92">
        <v>0</v>
      </c>
      <c r="H311" s="92">
        <v>0</v>
      </c>
      <c r="I311" s="188" t="s">
        <v>482</v>
      </c>
      <c r="J311" s="66" t="s">
        <v>1592</v>
      </c>
      <c r="K311" s="67" t="s">
        <v>4704</v>
      </c>
      <c r="L311" s="68"/>
      <c r="M311" s="64" t="s">
        <v>2342</v>
      </c>
      <c r="N311" s="13"/>
      <c r="O311"/>
      <c r="P311" t="str">
        <f t="shared" si="60"/>
        <v>NOT EQUAL</v>
      </c>
      <c r="Q311" t="str">
        <f>IF(ISNA(VLOOKUP(AC311,#REF!,1)),"//","")</f>
        <v/>
      </c>
      <c r="R311"/>
      <c r="S311" s="43">
        <f t="shared" si="55"/>
        <v>119</v>
      </c>
      <c r="T311" s="93" t="s">
        <v>2484</v>
      </c>
      <c r="U311" s="71" t="s">
        <v>2484</v>
      </c>
      <c r="V311" s="71" t="s">
        <v>2484</v>
      </c>
      <c r="W311" s="44" t="str">
        <f t="shared" si="56"/>
        <v/>
      </c>
      <c r="X311" s="25" t="str">
        <f t="shared" si="57"/>
        <v/>
      </c>
      <c r="Y311" s="1">
        <f t="shared" si="58"/>
        <v>299</v>
      </c>
      <c r="Z311" t="str">
        <f t="shared" si="59"/>
        <v>ITM_SCWtoKGb</v>
      </c>
      <c r="AA311" s="172" t="str">
        <f>IF(ISNA(VLOOKUP(AC311,Sheet2!J:J,1,0)),"//","")</f>
        <v/>
      </c>
      <c r="AC311" s="111" t="str">
        <f t="shared" si="62"/>
        <v/>
      </c>
      <c r="AD311" t="b">
        <f t="shared" si="61"/>
        <v>1</v>
      </c>
    </row>
    <row r="312" spans="1:30">
      <c r="A312" s="57">
        <f t="shared" si="53"/>
        <v>312</v>
      </c>
      <c r="B312" s="56">
        <f t="shared" si="54"/>
        <v>300</v>
      </c>
      <c r="C312" s="60" t="s">
        <v>4188</v>
      </c>
      <c r="D312" s="60" t="s">
        <v>162</v>
      </c>
      <c r="E312" s="66" t="s">
        <v>172</v>
      </c>
      <c r="F312" s="66" t="s">
        <v>171</v>
      </c>
      <c r="G312" s="92">
        <v>0</v>
      </c>
      <c r="H312" s="92">
        <v>0</v>
      </c>
      <c r="I312" s="189" t="s">
        <v>3</v>
      </c>
      <c r="J312" s="66" t="s">
        <v>1592</v>
      </c>
      <c r="K312" s="67" t="s">
        <v>4704</v>
      </c>
      <c r="L312" s="68"/>
      <c r="M312" s="64" t="s">
        <v>1859</v>
      </c>
      <c r="N312" s="13"/>
      <c r="O312"/>
      <c r="P312" t="str">
        <f t="shared" si="60"/>
        <v>NOT EQUAL</v>
      </c>
      <c r="Q312" t="str">
        <f>IF(ISNA(VLOOKUP(AC312,#REF!,1)),"//","")</f>
        <v/>
      </c>
      <c r="R312"/>
      <c r="S312" s="43">
        <f t="shared" si="55"/>
        <v>119</v>
      </c>
      <c r="T312" s="93" t="s">
        <v>2484</v>
      </c>
      <c r="U312" s="71" t="s">
        <v>2484</v>
      </c>
      <c r="V312" s="71" t="s">
        <v>2484</v>
      </c>
      <c r="W312" s="44" t="str">
        <f t="shared" si="56"/>
        <v/>
      </c>
      <c r="X312" s="25" t="str">
        <f t="shared" si="57"/>
        <v/>
      </c>
      <c r="Y312" s="1">
        <f t="shared" si="58"/>
        <v>300</v>
      </c>
      <c r="Z312" t="str">
        <f t="shared" si="59"/>
        <v>ITM_KGtoSTO</v>
      </c>
      <c r="AA312" s="172" t="str">
        <f>IF(ISNA(VLOOKUP(AC312,Sheet2!J:J,1,0)),"//","")</f>
        <v/>
      </c>
      <c r="AC312" s="111" t="str">
        <f t="shared" si="62"/>
        <v/>
      </c>
      <c r="AD312" t="b">
        <f t="shared" si="61"/>
        <v>1</v>
      </c>
    </row>
    <row r="313" spans="1:30">
      <c r="A313" s="57">
        <f t="shared" si="53"/>
        <v>313</v>
      </c>
      <c r="B313" s="56">
        <f t="shared" si="54"/>
        <v>301</v>
      </c>
      <c r="C313" s="60" t="s">
        <v>4188</v>
      </c>
      <c r="D313" s="60" t="s">
        <v>162</v>
      </c>
      <c r="E313" s="66" t="s">
        <v>172</v>
      </c>
      <c r="F313" s="66" t="s">
        <v>353</v>
      </c>
      <c r="G313" s="92">
        <v>0</v>
      </c>
      <c r="H313" s="92">
        <v>0</v>
      </c>
      <c r="I313" s="188" t="s">
        <v>482</v>
      </c>
      <c r="J313" s="66" t="s">
        <v>1592</v>
      </c>
      <c r="K313" s="67" t="s">
        <v>4704</v>
      </c>
      <c r="L313" s="68"/>
      <c r="M313" s="64" t="s">
        <v>2335</v>
      </c>
      <c r="N313" s="13"/>
      <c r="O313"/>
      <c r="P313" t="str">
        <f t="shared" si="60"/>
        <v>NOT EQUAL</v>
      </c>
      <c r="Q313" t="str">
        <f>IF(ISNA(VLOOKUP(AC313,#REF!,1)),"//","")</f>
        <v/>
      </c>
      <c r="R313"/>
      <c r="S313" s="43">
        <f t="shared" si="55"/>
        <v>119</v>
      </c>
      <c r="T313" s="93" t="s">
        <v>2484</v>
      </c>
      <c r="U313" s="71" t="s">
        <v>2484</v>
      </c>
      <c r="V313" s="71" t="s">
        <v>2484</v>
      </c>
      <c r="W313" s="44" t="str">
        <f t="shared" si="56"/>
        <v/>
      </c>
      <c r="X313" s="25" t="str">
        <f t="shared" si="57"/>
        <v/>
      </c>
      <c r="Y313" s="1">
        <f t="shared" si="58"/>
        <v>301</v>
      </c>
      <c r="Z313" t="str">
        <f t="shared" si="59"/>
        <v>ITM_KGtoSTOb</v>
      </c>
      <c r="AA313" s="172" t="str">
        <f>IF(ISNA(VLOOKUP(AC313,Sheet2!J:J,1,0)),"//","")</f>
        <v/>
      </c>
      <c r="AC313" s="111" t="str">
        <f t="shared" si="62"/>
        <v/>
      </c>
      <c r="AD313" t="b">
        <f t="shared" si="61"/>
        <v>1</v>
      </c>
    </row>
    <row r="314" spans="1:30">
      <c r="A314" s="57">
        <f t="shared" si="53"/>
        <v>314</v>
      </c>
      <c r="B314" s="56">
        <f t="shared" si="54"/>
        <v>302</v>
      </c>
      <c r="C314" s="60" t="s">
        <v>4188</v>
      </c>
      <c r="D314" s="60" t="s">
        <v>25</v>
      </c>
      <c r="E314" s="66" t="s">
        <v>352</v>
      </c>
      <c r="F314" s="66" t="s">
        <v>353</v>
      </c>
      <c r="G314" s="92">
        <v>0</v>
      </c>
      <c r="H314" s="92">
        <v>0</v>
      </c>
      <c r="I314" s="189" t="s">
        <v>3</v>
      </c>
      <c r="J314" s="66" t="s">
        <v>1592</v>
      </c>
      <c r="K314" s="67" t="s">
        <v>4704</v>
      </c>
      <c r="L314" s="68"/>
      <c r="M314" s="64" t="s">
        <v>2121</v>
      </c>
      <c r="N314" s="13"/>
      <c r="O314"/>
      <c r="P314" t="str">
        <f t="shared" si="60"/>
        <v>NOT EQUAL</v>
      </c>
      <c r="Q314" t="str">
        <f>IF(ISNA(VLOOKUP(AC314,#REF!,1)),"//","")</f>
        <v/>
      </c>
      <c r="R314"/>
      <c r="S314" s="43">
        <f t="shared" si="55"/>
        <v>119</v>
      </c>
      <c r="T314" s="93" t="s">
        <v>2484</v>
      </c>
      <c r="U314" s="71" t="s">
        <v>2484</v>
      </c>
      <c r="V314" s="71" t="s">
        <v>2484</v>
      </c>
      <c r="W314" s="44" t="str">
        <f t="shared" si="56"/>
        <v/>
      </c>
      <c r="X314" s="25" t="str">
        <f t="shared" si="57"/>
        <v/>
      </c>
      <c r="Y314" s="1">
        <f t="shared" si="58"/>
        <v>302</v>
      </c>
      <c r="Z314" t="str">
        <f t="shared" si="59"/>
        <v>ITM_STOtoKG</v>
      </c>
      <c r="AA314" s="172" t="str">
        <f>IF(ISNA(VLOOKUP(AC314,Sheet2!J:J,1,0)),"//","")</f>
        <v/>
      </c>
      <c r="AC314" s="111" t="str">
        <f t="shared" si="62"/>
        <v/>
      </c>
      <c r="AD314" t="b">
        <f t="shared" si="61"/>
        <v>1</v>
      </c>
    </row>
    <row r="315" spans="1:30">
      <c r="A315" s="57">
        <f t="shared" si="53"/>
        <v>315</v>
      </c>
      <c r="B315" s="56">
        <f t="shared" si="54"/>
        <v>303</v>
      </c>
      <c r="C315" s="60" t="s">
        <v>4188</v>
      </c>
      <c r="D315" s="60" t="s">
        <v>25</v>
      </c>
      <c r="E315" s="66" t="s">
        <v>352</v>
      </c>
      <c r="F315" s="66" t="s">
        <v>486</v>
      </c>
      <c r="G315" s="92">
        <v>0</v>
      </c>
      <c r="H315" s="92">
        <v>0</v>
      </c>
      <c r="I315" s="188" t="s">
        <v>482</v>
      </c>
      <c r="J315" s="66" t="s">
        <v>1592</v>
      </c>
      <c r="K315" s="67" t="s">
        <v>4704</v>
      </c>
      <c r="L315" s="68"/>
      <c r="M315" s="64" t="s">
        <v>2343</v>
      </c>
      <c r="N315" s="13"/>
      <c r="O315"/>
      <c r="P315" t="str">
        <f t="shared" si="60"/>
        <v>NOT EQUAL</v>
      </c>
      <c r="Q315" t="str">
        <f>IF(ISNA(VLOOKUP(AC315,#REF!,1)),"//","")</f>
        <v/>
      </c>
      <c r="R315"/>
      <c r="S315" s="43">
        <f t="shared" si="55"/>
        <v>119</v>
      </c>
      <c r="T315" s="93" t="s">
        <v>2484</v>
      </c>
      <c r="U315" s="71" t="s">
        <v>2484</v>
      </c>
      <c r="V315" s="71" t="s">
        <v>2484</v>
      </c>
      <c r="W315" s="44" t="str">
        <f t="shared" si="56"/>
        <v/>
      </c>
      <c r="X315" s="25" t="str">
        <f t="shared" si="57"/>
        <v/>
      </c>
      <c r="Y315" s="1">
        <f t="shared" si="58"/>
        <v>303</v>
      </c>
      <c r="Z315" t="str">
        <f t="shared" si="59"/>
        <v>ITM_STOtoKGb</v>
      </c>
      <c r="AA315" s="172" t="str">
        <f>IF(ISNA(VLOOKUP(AC315,Sheet2!J:J,1,0)),"//","")</f>
        <v/>
      </c>
      <c r="AC315" s="111" t="str">
        <f t="shared" si="62"/>
        <v/>
      </c>
      <c r="AD315" t="b">
        <f t="shared" si="61"/>
        <v>1</v>
      </c>
    </row>
    <row r="316" spans="1:30">
      <c r="A316" s="57">
        <f t="shared" si="53"/>
        <v>316</v>
      </c>
      <c r="B316" s="56">
        <f t="shared" si="54"/>
        <v>304</v>
      </c>
      <c r="C316" s="60" t="s">
        <v>4189</v>
      </c>
      <c r="D316" s="60" t="s">
        <v>162</v>
      </c>
      <c r="E316" s="66" t="s">
        <v>173</v>
      </c>
      <c r="F316" s="66" t="s">
        <v>171</v>
      </c>
      <c r="G316" s="92">
        <v>0</v>
      </c>
      <c r="H316" s="92">
        <v>0</v>
      </c>
      <c r="I316" s="189" t="s">
        <v>3</v>
      </c>
      <c r="J316" s="66" t="s">
        <v>1592</v>
      </c>
      <c r="K316" s="67" t="s">
        <v>4704</v>
      </c>
      <c r="L316" s="68"/>
      <c r="M316" s="64" t="s">
        <v>1860</v>
      </c>
      <c r="N316" s="13"/>
      <c r="O316"/>
      <c r="P316" t="str">
        <f t="shared" si="60"/>
        <v>NOT EQUAL</v>
      </c>
      <c r="Q316" t="str">
        <f>IF(ISNA(VLOOKUP(AC316,#REF!,1)),"//","")</f>
        <v/>
      </c>
      <c r="R316"/>
      <c r="S316" s="43">
        <f t="shared" si="55"/>
        <v>119</v>
      </c>
      <c r="T316" s="93" t="s">
        <v>2484</v>
      </c>
      <c r="U316" s="71" t="s">
        <v>2484</v>
      </c>
      <c r="V316" s="71" t="s">
        <v>2484</v>
      </c>
      <c r="W316" s="44" t="str">
        <f t="shared" si="56"/>
        <v/>
      </c>
      <c r="X316" s="25" t="str">
        <f t="shared" si="57"/>
        <v/>
      </c>
      <c r="Y316" s="1">
        <f t="shared" si="58"/>
        <v>304</v>
      </c>
      <c r="Z316" t="str">
        <f t="shared" si="59"/>
        <v>ITM_KGtoST</v>
      </c>
      <c r="AA316" s="172" t="str">
        <f>IF(ISNA(VLOOKUP(AC316,Sheet2!J:J,1,0)),"//","")</f>
        <v/>
      </c>
      <c r="AC316" s="111" t="str">
        <f t="shared" si="62"/>
        <v/>
      </c>
      <c r="AD316" t="b">
        <f t="shared" si="61"/>
        <v>1</v>
      </c>
    </row>
    <row r="317" spans="1:30">
      <c r="A317" s="57">
        <f t="shared" si="53"/>
        <v>317</v>
      </c>
      <c r="B317" s="56">
        <f t="shared" si="54"/>
        <v>305</v>
      </c>
      <c r="C317" s="60" t="s">
        <v>4189</v>
      </c>
      <c r="D317" s="60" t="s">
        <v>162</v>
      </c>
      <c r="E317" s="66" t="s">
        <v>173</v>
      </c>
      <c r="F317" s="66" t="s">
        <v>316</v>
      </c>
      <c r="G317" s="92">
        <v>0</v>
      </c>
      <c r="H317" s="92">
        <v>0</v>
      </c>
      <c r="I317" s="188" t="s">
        <v>482</v>
      </c>
      <c r="J317" s="66" t="s">
        <v>1592</v>
      </c>
      <c r="K317" s="67" t="s">
        <v>4704</v>
      </c>
      <c r="L317" s="68"/>
      <c r="M317" s="64" t="s">
        <v>2336</v>
      </c>
      <c r="N317" s="13"/>
      <c r="O317"/>
      <c r="P317" t="str">
        <f t="shared" si="60"/>
        <v>NOT EQUAL</v>
      </c>
      <c r="Q317" t="str">
        <f>IF(ISNA(VLOOKUP(AC317,#REF!,1)),"//","")</f>
        <v/>
      </c>
      <c r="R317"/>
      <c r="S317" s="43">
        <f t="shared" si="55"/>
        <v>119</v>
      </c>
      <c r="T317" s="93" t="s">
        <v>2484</v>
      </c>
      <c r="U317" s="71" t="s">
        <v>2484</v>
      </c>
      <c r="V317" s="71" t="s">
        <v>2484</v>
      </c>
      <c r="W317" s="44" t="str">
        <f t="shared" si="56"/>
        <v/>
      </c>
      <c r="X317" s="25" t="str">
        <f t="shared" si="57"/>
        <v/>
      </c>
      <c r="Y317" s="1">
        <f t="shared" si="58"/>
        <v>305</v>
      </c>
      <c r="Z317" t="str">
        <f t="shared" si="59"/>
        <v>ITM_KGtoSTb</v>
      </c>
      <c r="AA317" s="172" t="str">
        <f>IF(ISNA(VLOOKUP(AC317,Sheet2!J:J,1,0)),"//","")</f>
        <v/>
      </c>
      <c r="AC317" s="111" t="str">
        <f t="shared" si="62"/>
        <v/>
      </c>
      <c r="AD317" t="b">
        <f t="shared" si="61"/>
        <v>1</v>
      </c>
    </row>
    <row r="318" spans="1:30">
      <c r="A318" s="57">
        <f t="shared" si="53"/>
        <v>318</v>
      </c>
      <c r="B318" s="56">
        <f t="shared" si="54"/>
        <v>306</v>
      </c>
      <c r="C318" s="60" t="s">
        <v>4189</v>
      </c>
      <c r="D318" s="60" t="s">
        <v>162</v>
      </c>
      <c r="E318" s="66" t="s">
        <v>173</v>
      </c>
      <c r="F318" s="66" t="s">
        <v>485</v>
      </c>
      <c r="G318" s="92">
        <v>0</v>
      </c>
      <c r="H318" s="92">
        <v>0</v>
      </c>
      <c r="I318" s="188" t="s">
        <v>482</v>
      </c>
      <c r="J318" s="66" t="s">
        <v>1592</v>
      </c>
      <c r="K318" s="67" t="s">
        <v>4704</v>
      </c>
      <c r="L318" s="68"/>
      <c r="M318" s="64" t="s">
        <v>2337</v>
      </c>
      <c r="N318" s="13"/>
      <c r="O318"/>
      <c r="P318" t="str">
        <f t="shared" si="60"/>
        <v>NOT EQUAL</v>
      </c>
      <c r="Q318" t="str">
        <f>IF(ISNA(VLOOKUP(AC318,#REF!,1)),"//","")</f>
        <v/>
      </c>
      <c r="R318"/>
      <c r="S318" s="43">
        <f t="shared" si="55"/>
        <v>119</v>
      </c>
      <c r="T318" s="93" t="s">
        <v>2484</v>
      </c>
      <c r="U318" s="71" t="s">
        <v>2484</v>
      </c>
      <c r="V318" s="71" t="s">
        <v>2484</v>
      </c>
      <c r="W318" s="44" t="str">
        <f t="shared" si="56"/>
        <v/>
      </c>
      <c r="X318" s="25" t="str">
        <f t="shared" si="57"/>
        <v/>
      </c>
      <c r="Y318" s="1">
        <f t="shared" si="58"/>
        <v>306</v>
      </c>
      <c r="Z318" t="str">
        <f t="shared" si="59"/>
        <v>ITM_KGtoSTc</v>
      </c>
      <c r="AA318" s="172" t="str">
        <f>IF(ISNA(VLOOKUP(AC318,Sheet2!J:J,1,0)),"//","")</f>
        <v/>
      </c>
      <c r="AC318" s="111" t="str">
        <f t="shared" si="62"/>
        <v/>
      </c>
      <c r="AD318" t="b">
        <f t="shared" si="61"/>
        <v>1</v>
      </c>
    </row>
    <row r="319" spans="1:30">
      <c r="A319" s="57">
        <f t="shared" si="53"/>
        <v>319</v>
      </c>
      <c r="B319" s="56">
        <f t="shared" si="54"/>
        <v>307</v>
      </c>
      <c r="C319" s="60" t="s">
        <v>4189</v>
      </c>
      <c r="D319" s="60" t="s">
        <v>25</v>
      </c>
      <c r="E319" s="66" t="s">
        <v>359</v>
      </c>
      <c r="F319" s="66" t="s">
        <v>316</v>
      </c>
      <c r="G319" s="92">
        <v>0</v>
      </c>
      <c r="H319" s="92">
        <v>0</v>
      </c>
      <c r="I319" s="189" t="s">
        <v>3</v>
      </c>
      <c r="J319" s="66" t="s">
        <v>1592</v>
      </c>
      <c r="K319" s="67" t="s">
        <v>4704</v>
      </c>
      <c r="L319" s="68"/>
      <c r="M319" s="64" t="s">
        <v>2126</v>
      </c>
      <c r="N319" s="13"/>
      <c r="O319"/>
      <c r="P319" t="str">
        <f t="shared" si="60"/>
        <v>NOT EQUAL</v>
      </c>
      <c r="Q319" t="str">
        <f>IF(ISNA(VLOOKUP(AC319,#REF!,1)),"//","")</f>
        <v/>
      </c>
      <c r="R319"/>
      <c r="S319" s="43">
        <f t="shared" si="55"/>
        <v>119</v>
      </c>
      <c r="T319" s="93" t="s">
        <v>2484</v>
      </c>
      <c r="U319" s="71" t="s">
        <v>2484</v>
      </c>
      <c r="V319" s="71" t="s">
        <v>2484</v>
      </c>
      <c r="W319" s="44" t="str">
        <f t="shared" si="56"/>
        <v/>
      </c>
      <c r="X319" s="25" t="str">
        <f t="shared" si="57"/>
        <v/>
      </c>
      <c r="Y319" s="1">
        <f t="shared" si="58"/>
        <v>307</v>
      </c>
      <c r="Z319" t="str">
        <f t="shared" si="59"/>
        <v>ITM_STtoKG</v>
      </c>
      <c r="AA319" s="172" t="str">
        <f>IF(ISNA(VLOOKUP(AC319,Sheet2!J:J,1,0)),"//","")</f>
        <v/>
      </c>
      <c r="AC319" s="111" t="str">
        <f t="shared" si="62"/>
        <v/>
      </c>
      <c r="AD319" t="b">
        <f t="shared" si="61"/>
        <v>1</v>
      </c>
    </row>
    <row r="320" spans="1:30">
      <c r="A320" s="57">
        <f t="shared" si="53"/>
        <v>320</v>
      </c>
      <c r="B320" s="56">
        <f t="shared" si="54"/>
        <v>308</v>
      </c>
      <c r="C320" s="60" t="s">
        <v>4189</v>
      </c>
      <c r="D320" s="60" t="s">
        <v>25</v>
      </c>
      <c r="E320" s="66" t="s">
        <v>359</v>
      </c>
      <c r="F320" s="66" t="s">
        <v>485</v>
      </c>
      <c r="G320" s="92">
        <v>0</v>
      </c>
      <c r="H320" s="92">
        <v>0</v>
      </c>
      <c r="I320" s="188" t="s">
        <v>482</v>
      </c>
      <c r="J320" s="66" t="s">
        <v>1592</v>
      </c>
      <c r="K320" s="67" t="s">
        <v>4704</v>
      </c>
      <c r="L320" s="68"/>
      <c r="M320" s="64" t="s">
        <v>2344</v>
      </c>
      <c r="N320" s="13"/>
      <c r="O320"/>
      <c r="P320" t="str">
        <f t="shared" si="60"/>
        <v>NOT EQUAL</v>
      </c>
      <c r="Q320" t="str">
        <f>IF(ISNA(VLOOKUP(AC320,#REF!,1)),"//","")</f>
        <v/>
      </c>
      <c r="R320"/>
      <c r="S320" s="43">
        <f t="shared" si="55"/>
        <v>119</v>
      </c>
      <c r="T320" s="93" t="s">
        <v>2484</v>
      </c>
      <c r="U320" s="71" t="s">
        <v>2484</v>
      </c>
      <c r="V320" s="71" t="s">
        <v>2484</v>
      </c>
      <c r="W320" s="44" t="str">
        <f t="shared" si="56"/>
        <v/>
      </c>
      <c r="X320" s="25" t="str">
        <f t="shared" si="57"/>
        <v/>
      </c>
      <c r="Y320" s="1">
        <f t="shared" si="58"/>
        <v>308</v>
      </c>
      <c r="Z320" t="str">
        <f t="shared" si="59"/>
        <v>ITM_STtoKGb</v>
      </c>
      <c r="AA320" s="172" t="str">
        <f>IF(ISNA(VLOOKUP(AC320,Sheet2!J:J,1,0)),"//","")</f>
        <v/>
      </c>
      <c r="AC320" s="111" t="str">
        <f t="shared" si="62"/>
        <v/>
      </c>
      <c r="AD320" t="b">
        <f t="shared" si="61"/>
        <v>1</v>
      </c>
    </row>
    <row r="321" spans="1:30">
      <c r="A321" s="57">
        <f t="shared" si="53"/>
        <v>321</v>
      </c>
      <c r="B321" s="56">
        <f t="shared" si="54"/>
        <v>309</v>
      </c>
      <c r="C321" s="60" t="s">
        <v>4189</v>
      </c>
      <c r="D321" s="60" t="s">
        <v>25</v>
      </c>
      <c r="E321" s="66" t="s">
        <v>359</v>
      </c>
      <c r="F321" s="66" t="s">
        <v>486</v>
      </c>
      <c r="G321" s="92">
        <v>0</v>
      </c>
      <c r="H321" s="92">
        <v>0</v>
      </c>
      <c r="I321" s="188" t="s">
        <v>482</v>
      </c>
      <c r="J321" s="66" t="s">
        <v>1592</v>
      </c>
      <c r="K321" s="67" t="s">
        <v>4704</v>
      </c>
      <c r="L321" s="68"/>
      <c r="M321" s="64" t="s">
        <v>2345</v>
      </c>
      <c r="N321" s="13"/>
      <c r="O321"/>
      <c r="P321" t="str">
        <f t="shared" si="60"/>
        <v>NOT EQUAL</v>
      </c>
      <c r="Q321" t="str">
        <f>IF(ISNA(VLOOKUP(AC321,#REF!,1)),"//","")</f>
        <v/>
      </c>
      <c r="R321"/>
      <c r="S321" s="43">
        <f t="shared" si="55"/>
        <v>119</v>
      </c>
      <c r="T321" s="93" t="s">
        <v>2484</v>
      </c>
      <c r="U321" s="71" t="s">
        <v>2484</v>
      </c>
      <c r="V321" s="71" t="s">
        <v>2484</v>
      </c>
      <c r="W321" s="44" t="str">
        <f t="shared" si="56"/>
        <v/>
      </c>
      <c r="X321" s="25" t="str">
        <f t="shared" si="57"/>
        <v/>
      </c>
      <c r="Y321" s="1">
        <f t="shared" si="58"/>
        <v>309</v>
      </c>
      <c r="Z321" t="str">
        <f t="shared" si="59"/>
        <v>ITM_STtoKGc</v>
      </c>
      <c r="AA321" s="172" t="str">
        <f>IF(ISNA(VLOOKUP(AC321,Sheet2!J:J,1,0)),"//","")</f>
        <v/>
      </c>
      <c r="AC321" s="111" t="str">
        <f t="shared" si="62"/>
        <v/>
      </c>
      <c r="AD321" t="b">
        <f t="shared" si="61"/>
        <v>1</v>
      </c>
    </row>
    <row r="322" spans="1:30">
      <c r="A322" s="57">
        <f t="shared" si="53"/>
        <v>322</v>
      </c>
      <c r="B322" s="56">
        <f t="shared" si="54"/>
        <v>310</v>
      </c>
      <c r="C322" s="60" t="s">
        <v>4190</v>
      </c>
      <c r="D322" s="60" t="s">
        <v>162</v>
      </c>
      <c r="E322" s="66" t="s">
        <v>174</v>
      </c>
      <c r="F322" s="66" t="s">
        <v>174</v>
      </c>
      <c r="G322" s="92">
        <v>0</v>
      </c>
      <c r="H322" s="92">
        <v>0</v>
      </c>
      <c r="I322" s="189" t="s">
        <v>3</v>
      </c>
      <c r="J322" s="66" t="s">
        <v>1592</v>
      </c>
      <c r="K322" s="67" t="s">
        <v>4704</v>
      </c>
      <c r="L322" s="68"/>
      <c r="M322" s="64" t="s">
        <v>1861</v>
      </c>
      <c r="N322" s="13"/>
      <c r="O322"/>
      <c r="P322" t="str">
        <f t="shared" si="60"/>
        <v/>
      </c>
      <c r="Q322" t="str">
        <f>IF(ISNA(VLOOKUP(AC322,#REF!,1)),"//","")</f>
        <v/>
      </c>
      <c r="R322"/>
      <c r="S322" s="43">
        <f t="shared" si="55"/>
        <v>119</v>
      </c>
      <c r="T322" s="93" t="s">
        <v>2484</v>
      </c>
      <c r="U322" s="71" t="s">
        <v>2484</v>
      </c>
      <c r="V322" s="71" t="s">
        <v>2484</v>
      </c>
      <c r="W322" s="44" t="str">
        <f t="shared" si="56"/>
        <v/>
      </c>
      <c r="X322" s="25" t="str">
        <f t="shared" si="57"/>
        <v/>
      </c>
      <c r="Y322" s="1">
        <f t="shared" si="58"/>
        <v>310</v>
      </c>
      <c r="Z322" t="str">
        <f t="shared" si="59"/>
        <v>ITM_KGtoTON</v>
      </c>
      <c r="AA322" s="172" t="str">
        <f>IF(ISNA(VLOOKUP(AC322,Sheet2!J:J,1,0)),"//","")</f>
        <v/>
      </c>
      <c r="AC322" s="111" t="str">
        <f t="shared" si="62"/>
        <v/>
      </c>
      <c r="AD322" t="b">
        <f t="shared" si="61"/>
        <v>1</v>
      </c>
    </row>
    <row r="323" spans="1:30">
      <c r="A323" s="57">
        <f t="shared" si="53"/>
        <v>323</v>
      </c>
      <c r="B323" s="56">
        <f t="shared" si="54"/>
        <v>311</v>
      </c>
      <c r="C323" s="63" t="s">
        <v>5125</v>
      </c>
      <c r="D323" s="60" t="s">
        <v>25</v>
      </c>
      <c r="E323" s="85" t="s">
        <v>5126</v>
      </c>
      <c r="F323" s="66" t="s">
        <v>171</v>
      </c>
      <c r="G323" s="69">
        <v>0</v>
      </c>
      <c r="H323" s="69">
        <v>0</v>
      </c>
      <c r="I323" s="190" t="s">
        <v>3</v>
      </c>
      <c r="J323" s="66" t="s">
        <v>1592</v>
      </c>
      <c r="K323" s="67" t="s">
        <v>4704</v>
      </c>
      <c r="L323" s="68"/>
      <c r="M323" s="64" t="s">
        <v>5119</v>
      </c>
      <c r="N323" s="13"/>
      <c r="O323"/>
      <c r="P323" t="str">
        <f t="shared" si="60"/>
        <v>NOT EQUAL</v>
      </c>
      <c r="Q323" t="str">
        <f>IF(ISNA(VLOOKUP(AC323,#REF!,1)),"//","")</f>
        <v/>
      </c>
      <c r="R323"/>
      <c r="S323" s="43">
        <f t="shared" si="55"/>
        <v>119</v>
      </c>
      <c r="T323" s="93" t="s">
        <v>2484</v>
      </c>
      <c r="U323" s="71" t="s">
        <v>2484</v>
      </c>
      <c r="V323" s="71" t="s">
        <v>2484</v>
      </c>
      <c r="W323" s="44" t="str">
        <f t="shared" si="56"/>
        <v/>
      </c>
      <c r="X323" s="25" t="str">
        <f t="shared" si="57"/>
        <v/>
      </c>
      <c r="Y323" s="1">
        <f t="shared" si="58"/>
        <v>311</v>
      </c>
      <c r="Z323" t="str">
        <f t="shared" si="59"/>
        <v>ITM_KGtoLIANG</v>
      </c>
      <c r="AA323" s="172" t="str">
        <f>IF(ISNA(VLOOKUP(AC323,Sheet2!J:J,1,0)),"//","")</f>
        <v/>
      </c>
      <c r="AC323" s="111" t="str">
        <f t="shared" si="62"/>
        <v/>
      </c>
      <c r="AD323" t="b">
        <f t="shared" si="61"/>
        <v>1</v>
      </c>
    </row>
    <row r="324" spans="1:30">
      <c r="A324" s="57">
        <f t="shared" si="53"/>
        <v>324</v>
      </c>
      <c r="B324" s="56">
        <f t="shared" si="54"/>
        <v>312</v>
      </c>
      <c r="C324" s="63" t="s">
        <v>5125</v>
      </c>
      <c r="D324" s="60" t="s">
        <v>25</v>
      </c>
      <c r="E324" s="85" t="s">
        <v>5126</v>
      </c>
      <c r="F324" s="66" t="s">
        <v>5127</v>
      </c>
      <c r="G324" s="69">
        <v>0</v>
      </c>
      <c r="H324" s="69">
        <v>0</v>
      </c>
      <c r="I324" s="188" t="s">
        <v>482</v>
      </c>
      <c r="J324" s="66" t="s">
        <v>1592</v>
      </c>
      <c r="K324" s="67" t="s">
        <v>4704</v>
      </c>
      <c r="L324" s="68"/>
      <c r="M324" s="64" t="s">
        <v>5120</v>
      </c>
      <c r="N324" s="13"/>
      <c r="O324"/>
      <c r="P324" t="str">
        <f t="shared" si="60"/>
        <v>NOT EQUAL</v>
      </c>
      <c r="Q324" t="str">
        <f>IF(ISNA(VLOOKUP(AC324,#REF!,1)),"//","")</f>
        <v/>
      </c>
      <c r="R324"/>
      <c r="S324" s="43">
        <f t="shared" si="55"/>
        <v>119</v>
      </c>
      <c r="T324" s="93" t="s">
        <v>2484</v>
      </c>
      <c r="U324" s="71" t="s">
        <v>2484</v>
      </c>
      <c r="V324" s="71" t="s">
        <v>2484</v>
      </c>
      <c r="W324" s="44" t="str">
        <f t="shared" si="56"/>
        <v/>
      </c>
      <c r="X324" s="25" t="str">
        <f t="shared" si="57"/>
        <v/>
      </c>
      <c r="Y324" s="1">
        <f t="shared" si="58"/>
        <v>312</v>
      </c>
      <c r="Z324" t="str">
        <f t="shared" si="59"/>
        <v>ITM_KGtoLIANGb</v>
      </c>
      <c r="AA324" s="172" t="str">
        <f>IF(ISNA(VLOOKUP(AC324,Sheet2!J:J,1,0)),"//","")</f>
        <v/>
      </c>
      <c r="AC324" s="111" t="str">
        <f t="shared" si="62"/>
        <v/>
      </c>
      <c r="AD324" t="b">
        <f t="shared" si="61"/>
        <v>1</v>
      </c>
    </row>
    <row r="325" spans="1:30">
      <c r="A325" s="57">
        <f t="shared" si="53"/>
        <v>325</v>
      </c>
      <c r="B325" s="56">
        <f t="shared" si="54"/>
        <v>313</v>
      </c>
      <c r="C325" s="60" t="s">
        <v>4190</v>
      </c>
      <c r="D325" s="60" t="s">
        <v>25</v>
      </c>
      <c r="E325" s="66" t="s">
        <v>366</v>
      </c>
      <c r="F325" s="66" t="s">
        <v>366</v>
      </c>
      <c r="G325" s="92">
        <v>0</v>
      </c>
      <c r="H325" s="92">
        <v>0</v>
      </c>
      <c r="I325" s="189" t="s">
        <v>3</v>
      </c>
      <c r="J325" s="66" t="s">
        <v>1592</v>
      </c>
      <c r="K325" s="67" t="s">
        <v>4704</v>
      </c>
      <c r="L325" s="68"/>
      <c r="M325" s="64" t="s">
        <v>2138</v>
      </c>
      <c r="N325" s="13"/>
      <c r="O325"/>
      <c r="P325" t="str">
        <f t="shared" si="60"/>
        <v/>
      </c>
      <c r="Q325" t="str">
        <f>IF(ISNA(VLOOKUP(AC325,#REF!,1)),"//","")</f>
        <v/>
      </c>
      <c r="R325"/>
      <c r="S325" s="43">
        <f t="shared" si="55"/>
        <v>119</v>
      </c>
      <c r="T325" s="93" t="s">
        <v>2484</v>
      </c>
      <c r="U325" s="71" t="s">
        <v>2484</v>
      </c>
      <c r="V325" s="71" t="s">
        <v>2484</v>
      </c>
      <c r="W325" s="44" t="str">
        <f t="shared" si="56"/>
        <v/>
      </c>
      <c r="X325" s="25" t="str">
        <f t="shared" si="57"/>
        <v/>
      </c>
      <c r="Y325" s="1">
        <f t="shared" si="58"/>
        <v>313</v>
      </c>
      <c r="Z325" t="str">
        <f t="shared" si="59"/>
        <v>ITM_TONtoKG</v>
      </c>
      <c r="AA325" s="172" t="str">
        <f>IF(ISNA(VLOOKUP(AC325,Sheet2!J:J,1,0)),"//","")</f>
        <v/>
      </c>
      <c r="AC325" s="111" t="str">
        <f t="shared" si="62"/>
        <v/>
      </c>
      <c r="AD325" t="b">
        <f t="shared" si="61"/>
        <v>1</v>
      </c>
    </row>
    <row r="326" spans="1:30">
      <c r="A326" s="57">
        <f t="shared" si="53"/>
        <v>326</v>
      </c>
      <c r="B326" s="56">
        <f t="shared" si="54"/>
        <v>314</v>
      </c>
      <c r="C326" s="63" t="s">
        <v>5125</v>
      </c>
      <c r="D326" s="60" t="s">
        <v>162</v>
      </c>
      <c r="E326" s="85" t="s">
        <v>5128</v>
      </c>
      <c r="F326" s="66" t="s">
        <v>5127</v>
      </c>
      <c r="G326" s="69">
        <v>0</v>
      </c>
      <c r="H326" s="69">
        <v>0</v>
      </c>
      <c r="I326" s="190" t="s">
        <v>3</v>
      </c>
      <c r="J326" s="66" t="s">
        <v>1592</v>
      </c>
      <c r="K326" s="67" t="s">
        <v>4704</v>
      </c>
      <c r="L326" s="68"/>
      <c r="M326" s="64" t="s">
        <v>5121</v>
      </c>
      <c r="N326" s="13"/>
      <c r="O326"/>
      <c r="P326" t="str">
        <f t="shared" si="60"/>
        <v>NOT EQUAL</v>
      </c>
      <c r="Q326" t="str">
        <f>IF(ISNA(VLOOKUP(AC326,#REF!,1)),"//","")</f>
        <v/>
      </c>
      <c r="R326"/>
      <c r="S326" s="43">
        <f t="shared" si="55"/>
        <v>119</v>
      </c>
      <c r="T326" s="93" t="s">
        <v>2484</v>
      </c>
      <c r="U326" s="71" t="s">
        <v>2484</v>
      </c>
      <c r="V326" s="71" t="s">
        <v>2484</v>
      </c>
      <c r="W326" s="44" t="str">
        <f t="shared" si="56"/>
        <v/>
      </c>
      <c r="X326" s="25" t="str">
        <f t="shared" si="57"/>
        <v/>
      </c>
      <c r="Y326" s="1">
        <f t="shared" si="58"/>
        <v>314</v>
      </c>
      <c r="Z326" t="str">
        <f t="shared" si="59"/>
        <v>ITM_LIANGtoKG</v>
      </c>
      <c r="AA326" s="172" t="str">
        <f>IF(ISNA(VLOOKUP(AC326,Sheet2!J:J,1,0)),"//","")</f>
        <v/>
      </c>
      <c r="AC326" s="111" t="str">
        <f t="shared" si="62"/>
        <v/>
      </c>
      <c r="AD326" t="b">
        <f t="shared" si="61"/>
        <v>1</v>
      </c>
    </row>
    <row r="327" spans="1:30">
      <c r="A327" s="57">
        <f t="shared" ref="A327:A390" si="63">IF(B327=INT(B327),ROW(),"")</f>
        <v>327</v>
      </c>
      <c r="B327" s="56">
        <f t="shared" ref="B327:B390" si="64">IF(AND(MID(C327,2,1)&lt;&gt;"/",MID(C327,1,1)="/"),INT(B326)+1,B326+0.01)</f>
        <v>315</v>
      </c>
      <c r="C327" s="63" t="s">
        <v>5125</v>
      </c>
      <c r="D327" s="60" t="s">
        <v>162</v>
      </c>
      <c r="E327" s="85" t="s">
        <v>5128</v>
      </c>
      <c r="F327" s="66" t="s">
        <v>486</v>
      </c>
      <c r="G327" s="69">
        <v>0</v>
      </c>
      <c r="H327" s="69">
        <v>0</v>
      </c>
      <c r="I327" s="188" t="s">
        <v>482</v>
      </c>
      <c r="J327" s="66" t="s">
        <v>1592</v>
      </c>
      <c r="K327" s="67" t="s">
        <v>4704</v>
      </c>
      <c r="L327" s="68"/>
      <c r="M327" s="64" t="s">
        <v>5122</v>
      </c>
      <c r="N327" s="13"/>
      <c r="O327"/>
      <c r="P327" t="str">
        <f t="shared" si="60"/>
        <v>NOT EQUAL</v>
      </c>
      <c r="Q327" t="str">
        <f>IF(ISNA(VLOOKUP(AC327,#REF!,1)),"//","")</f>
        <v/>
      </c>
      <c r="R327"/>
      <c r="S327" s="43">
        <f t="shared" ref="S327:S390" si="65">IF(X327&lt;&gt;"",S326+1,S326)</f>
        <v>119</v>
      </c>
      <c r="T327" s="93" t="s">
        <v>2484</v>
      </c>
      <c r="U327" s="71" t="s">
        <v>2484</v>
      </c>
      <c r="V327" s="71" t="s">
        <v>2484</v>
      </c>
      <c r="W327" s="44" t="str">
        <f t="shared" ref="W327:W390" si="66">IF( OR(U327="CNST", I327="CAT_REGS"),(E327),
IF(U327="YES",UPPER(E327),
IF(   AND(U327&lt;&gt;"NO",I327="CAT_FNCT",D327&lt;&gt;"multiply", D327&lt;&gt;"divide"),IF(J327="SLS_ENABLED",   UPPER(E327),""),"")))</f>
        <v/>
      </c>
      <c r="X327" s="25" t="str">
        <f t="shared" ref="X327:X390" si="67">IF(LEN(V327)&gt;0,V327,SUBSTITUTE(SUBSTITUTE(SUBSTITUTE(SUBSTITUTE(SUBSTITUTE(SUBSTITUTE(SUBSTITUTE(SUBSTITUTE(SUBSTITUTE(SUBSTITUTE(SUBSTITUTE( (SUBSTITUTE( SUBSTITUTE( SUBSTITUTE( SUBSTITUTE(W327,"STD_SIGMA","SUM"),"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27" s="1">
        <f t="shared" ref="Y327:Y390" si="68">B327</f>
        <v>315</v>
      </c>
      <c r="Z327" t="str">
        <f t="shared" ref="Z327:Z390" si="69">M327</f>
        <v>ITM_LIANGtoKGb</v>
      </c>
      <c r="AA327" s="172" t="str">
        <f>IF(ISNA(VLOOKUP(AC327,Sheet2!J:J,1,0)),"//","")</f>
        <v/>
      </c>
      <c r="AC327" s="111" t="str">
        <f t="shared" si="62"/>
        <v/>
      </c>
      <c r="AD327" t="b">
        <f t="shared" si="61"/>
        <v>1</v>
      </c>
    </row>
    <row r="328" spans="1:30">
      <c r="A328" s="57">
        <f t="shared" si="63"/>
        <v>328</v>
      </c>
      <c r="B328" s="56">
        <f t="shared" si="64"/>
        <v>316</v>
      </c>
      <c r="C328" t="s">
        <v>5155</v>
      </c>
      <c r="D328" t="s">
        <v>162</v>
      </c>
      <c r="E328" t="s">
        <v>5156</v>
      </c>
      <c r="F328" t="s">
        <v>5157</v>
      </c>
      <c r="G328" s="92">
        <v>0</v>
      </c>
      <c r="H328" s="92">
        <v>0</v>
      </c>
      <c r="I328" s="189" t="s">
        <v>3</v>
      </c>
      <c r="J328" s="66" t="s">
        <v>1592</v>
      </c>
      <c r="K328" s="67" t="s">
        <v>4704</v>
      </c>
      <c r="L328" s="68"/>
      <c r="M328" t="s">
        <v>5199</v>
      </c>
      <c r="N328" s="13"/>
      <c r="O328"/>
      <c r="P328" t="str">
        <f t="shared" si="60"/>
        <v>NOT EQUAL</v>
      </c>
      <c r="Q328" t="str">
        <f>IF(ISNA(VLOOKUP(AC328,#REF!,1)),"//","")</f>
        <v/>
      </c>
      <c r="R328"/>
      <c r="S328" s="43">
        <f t="shared" si="65"/>
        <v>119</v>
      </c>
      <c r="T328" s="93" t="s">
        <v>2484</v>
      </c>
      <c r="U328" s="71" t="s">
        <v>2484</v>
      </c>
      <c r="V328" s="71" t="s">
        <v>2484</v>
      </c>
      <c r="W328" s="44" t="str">
        <f t="shared" si="66"/>
        <v/>
      </c>
      <c r="X328" s="25" t="str">
        <f t="shared" si="67"/>
        <v/>
      </c>
      <c r="Y328" s="1">
        <f t="shared" si="68"/>
        <v>316</v>
      </c>
      <c r="Z328" t="str">
        <f t="shared" si="69"/>
        <v>ITM_GtoTRZ</v>
      </c>
      <c r="AA328" s="172" t="str">
        <f>IF(ISNA(VLOOKUP(AC328,Sheet2!J:J,1,0)),"//","")</f>
        <v/>
      </c>
      <c r="AC328" s="111" t="str">
        <f t="shared" si="62"/>
        <v/>
      </c>
      <c r="AD328" t="b">
        <f t="shared" si="61"/>
        <v>1</v>
      </c>
    </row>
    <row r="329" spans="1:30">
      <c r="A329" s="57">
        <f t="shared" si="63"/>
        <v>329</v>
      </c>
      <c r="B329" s="56">
        <f t="shared" si="64"/>
        <v>317</v>
      </c>
      <c r="C329" t="s">
        <v>5155</v>
      </c>
      <c r="D329" t="s">
        <v>162</v>
      </c>
      <c r="E329" t="s">
        <v>5156</v>
      </c>
      <c r="F329" t="s">
        <v>372</v>
      </c>
      <c r="G329" s="92">
        <v>0</v>
      </c>
      <c r="H329" s="92">
        <v>0</v>
      </c>
      <c r="I329" s="188" t="s">
        <v>482</v>
      </c>
      <c r="J329" s="66" t="s">
        <v>1592</v>
      </c>
      <c r="K329" s="67" t="s">
        <v>4704</v>
      </c>
      <c r="L329" s="68"/>
      <c r="M329" t="s">
        <v>5200</v>
      </c>
      <c r="N329" s="13"/>
      <c r="O329"/>
      <c r="P329" t="str">
        <f t="shared" si="60"/>
        <v>NOT EQUAL</v>
      </c>
      <c r="Q329" t="str">
        <f>IF(ISNA(VLOOKUP(AC329,#REF!,1)),"//","")</f>
        <v/>
      </c>
      <c r="R329"/>
      <c r="S329" s="43">
        <f t="shared" si="65"/>
        <v>119</v>
      </c>
      <c r="T329" s="93" t="s">
        <v>2484</v>
      </c>
      <c r="U329" s="71" t="s">
        <v>2484</v>
      </c>
      <c r="V329" s="71" t="s">
        <v>2484</v>
      </c>
      <c r="W329" s="44" t="str">
        <f t="shared" si="66"/>
        <v/>
      </c>
      <c r="X329" s="25" t="str">
        <f t="shared" si="67"/>
        <v/>
      </c>
      <c r="Y329" s="1">
        <f t="shared" si="68"/>
        <v>317</v>
      </c>
      <c r="Z329" t="str">
        <f t="shared" si="69"/>
        <v>ITM_GtoTRZb</v>
      </c>
      <c r="AA329" s="172" t="str">
        <f>IF(ISNA(VLOOKUP(AC329,Sheet2!J:J,1,0)),"//","")</f>
        <v/>
      </c>
      <c r="AC329" s="111" t="str">
        <f t="shared" si="62"/>
        <v/>
      </c>
      <c r="AD329" t="b">
        <f t="shared" si="61"/>
        <v>1</v>
      </c>
    </row>
    <row r="330" spans="1:30">
      <c r="A330" s="57">
        <f t="shared" si="63"/>
        <v>330</v>
      </c>
      <c r="B330" s="56">
        <f t="shared" si="64"/>
        <v>318</v>
      </c>
      <c r="C330" t="s">
        <v>5155</v>
      </c>
      <c r="D330" t="s">
        <v>25</v>
      </c>
      <c r="E330" t="s">
        <v>5158</v>
      </c>
      <c r="F330" t="s">
        <v>372</v>
      </c>
      <c r="G330" s="92">
        <v>0</v>
      </c>
      <c r="H330" s="92">
        <v>0</v>
      </c>
      <c r="I330" s="189" t="s">
        <v>3</v>
      </c>
      <c r="J330" s="66" t="s">
        <v>1592</v>
      </c>
      <c r="K330" s="67" t="s">
        <v>4704</v>
      </c>
      <c r="L330" s="68"/>
      <c r="M330" t="s">
        <v>5201</v>
      </c>
      <c r="N330" s="13"/>
      <c r="O330"/>
      <c r="P330" t="str">
        <f t="shared" si="60"/>
        <v>NOT EQUAL</v>
      </c>
      <c r="Q330" t="str">
        <f>IF(ISNA(VLOOKUP(AC330,#REF!,1)),"//","")</f>
        <v/>
      </c>
      <c r="R330"/>
      <c r="S330" s="43">
        <f t="shared" si="65"/>
        <v>119</v>
      </c>
      <c r="T330" s="93" t="s">
        <v>2484</v>
      </c>
      <c r="U330" s="71" t="s">
        <v>2484</v>
      </c>
      <c r="V330" s="71" t="s">
        <v>2484</v>
      </c>
      <c r="W330" s="44" t="str">
        <f t="shared" si="66"/>
        <v/>
      </c>
      <c r="X330" s="25" t="str">
        <f t="shared" si="67"/>
        <v/>
      </c>
      <c r="Y330" s="1">
        <f t="shared" si="68"/>
        <v>318</v>
      </c>
      <c r="Z330" t="str">
        <f t="shared" si="69"/>
        <v>ITM_TRZtoG</v>
      </c>
      <c r="AA330" s="172" t="str">
        <f>IF(ISNA(VLOOKUP(AC330,Sheet2!J:J,1,0)),"//","")</f>
        <v/>
      </c>
      <c r="AC330" s="111" t="str">
        <f t="shared" si="62"/>
        <v/>
      </c>
      <c r="AD330" t="b">
        <f t="shared" si="61"/>
        <v>1</v>
      </c>
    </row>
    <row r="331" spans="1:30">
      <c r="A331" s="57">
        <f t="shared" si="63"/>
        <v>331</v>
      </c>
      <c r="B331" s="56">
        <f t="shared" si="64"/>
        <v>319</v>
      </c>
      <c r="C331" t="s">
        <v>5155</v>
      </c>
      <c r="D331" t="s">
        <v>25</v>
      </c>
      <c r="E331" t="s">
        <v>5158</v>
      </c>
      <c r="F331" t="s">
        <v>5159</v>
      </c>
      <c r="G331" s="92">
        <v>0</v>
      </c>
      <c r="H331" s="92">
        <v>0</v>
      </c>
      <c r="I331" s="188" t="s">
        <v>482</v>
      </c>
      <c r="J331" s="66" t="s">
        <v>1592</v>
      </c>
      <c r="K331" s="67" t="s">
        <v>4704</v>
      </c>
      <c r="L331" s="68"/>
      <c r="M331" t="s">
        <v>5202</v>
      </c>
      <c r="N331" s="13"/>
      <c r="O331"/>
      <c r="P331" t="str">
        <f t="shared" si="60"/>
        <v>NOT EQUAL</v>
      </c>
      <c r="Q331" t="str">
        <f>IF(ISNA(VLOOKUP(AC331,#REF!,1)),"//","")</f>
        <v/>
      </c>
      <c r="R331"/>
      <c r="S331" s="43">
        <f t="shared" si="65"/>
        <v>119</v>
      </c>
      <c r="T331" s="93" t="s">
        <v>2484</v>
      </c>
      <c r="U331" s="71" t="s">
        <v>2484</v>
      </c>
      <c r="V331" s="71" t="s">
        <v>2484</v>
      </c>
      <c r="W331" s="44" t="str">
        <f t="shared" si="66"/>
        <v/>
      </c>
      <c r="X331" s="25" t="str">
        <f t="shared" si="67"/>
        <v/>
      </c>
      <c r="Y331" s="1">
        <f t="shared" si="68"/>
        <v>319</v>
      </c>
      <c r="Z331" t="str">
        <f t="shared" si="69"/>
        <v>ITM_TRZtoGb</v>
      </c>
      <c r="AA331" s="172" t="str">
        <f>IF(ISNA(VLOOKUP(AC331,Sheet2!J:J,1,0)),"//","")</f>
        <v/>
      </c>
      <c r="AC331" s="111" t="str">
        <f t="shared" si="62"/>
        <v/>
      </c>
      <c r="AD331" t="b">
        <f t="shared" si="61"/>
        <v>1</v>
      </c>
    </row>
    <row r="332" spans="1:30">
      <c r="A332" s="57">
        <f t="shared" si="63"/>
        <v>332</v>
      </c>
      <c r="B332" s="56">
        <f t="shared" si="64"/>
        <v>320</v>
      </c>
      <c r="C332" s="60" t="s">
        <v>4191</v>
      </c>
      <c r="D332" s="60" t="s">
        <v>25</v>
      </c>
      <c r="E332" s="66" t="s">
        <v>177</v>
      </c>
      <c r="F332" s="66" t="s">
        <v>177</v>
      </c>
      <c r="G332" s="92">
        <v>0</v>
      </c>
      <c r="H332" s="92">
        <v>0</v>
      </c>
      <c r="I332" s="189" t="s">
        <v>3</v>
      </c>
      <c r="J332" s="66" t="s">
        <v>1592</v>
      </c>
      <c r="K332" s="67" t="s">
        <v>4704</v>
      </c>
      <c r="L332" s="68"/>
      <c r="M332" s="64" t="s">
        <v>1865</v>
      </c>
      <c r="N332" s="13"/>
      <c r="O332"/>
      <c r="P332" t="str">
        <f t="shared" si="60"/>
        <v/>
      </c>
      <c r="Q332" t="str">
        <f>IF(ISNA(VLOOKUP(AC332,#REF!,1)),"//","")</f>
        <v/>
      </c>
      <c r="R332"/>
      <c r="S332" s="43">
        <f t="shared" si="65"/>
        <v>119</v>
      </c>
      <c r="T332" s="93" t="s">
        <v>2484</v>
      </c>
      <c r="U332" s="71" t="s">
        <v>2484</v>
      </c>
      <c r="V332" s="71" t="s">
        <v>2484</v>
      </c>
      <c r="W332" s="44" t="str">
        <f t="shared" si="66"/>
        <v/>
      </c>
      <c r="X332" s="25" t="str">
        <f t="shared" si="67"/>
        <v/>
      </c>
      <c r="Y332" s="1">
        <f t="shared" si="68"/>
        <v>320</v>
      </c>
      <c r="Z332" t="str">
        <f t="shared" si="69"/>
        <v>ITM_LBFtoN</v>
      </c>
      <c r="AA332" s="172" t="str">
        <f>IF(ISNA(VLOOKUP(AC332,Sheet2!J:J,1,0)),"//","")</f>
        <v/>
      </c>
      <c r="AC332" s="111" t="str">
        <f t="shared" si="62"/>
        <v/>
      </c>
      <c r="AD332" t="b">
        <f t="shared" si="61"/>
        <v>1</v>
      </c>
    </row>
    <row r="333" spans="1:30">
      <c r="A333" s="57">
        <f t="shared" si="63"/>
        <v>333</v>
      </c>
      <c r="B333" s="56">
        <f t="shared" si="64"/>
        <v>321</v>
      </c>
      <c r="C333" s="60" t="s">
        <v>4191</v>
      </c>
      <c r="D333" s="60" t="s">
        <v>162</v>
      </c>
      <c r="E333" s="66" t="s">
        <v>247</v>
      </c>
      <c r="F333" s="66" t="s">
        <v>247</v>
      </c>
      <c r="G333" s="92">
        <v>0</v>
      </c>
      <c r="H333" s="92">
        <v>0</v>
      </c>
      <c r="I333" s="189" t="s">
        <v>3</v>
      </c>
      <c r="J333" s="66" t="s">
        <v>1592</v>
      </c>
      <c r="K333" s="67" t="s">
        <v>4704</v>
      </c>
      <c r="L333" s="68"/>
      <c r="M333" s="64" t="s">
        <v>1976</v>
      </c>
      <c r="N333" s="13"/>
      <c r="O333"/>
      <c r="P333" t="str">
        <f t="shared" ref="P333:P395" si="70">IF(E333=F333,"","NOT EQUAL")</f>
        <v/>
      </c>
      <c r="Q333" t="str">
        <f>IF(ISNA(VLOOKUP(AC333,#REF!,1)),"//","")</f>
        <v/>
      </c>
      <c r="R333"/>
      <c r="S333" s="43">
        <f t="shared" si="65"/>
        <v>119</v>
      </c>
      <c r="T333" s="93" t="s">
        <v>2484</v>
      </c>
      <c r="U333" s="71" t="s">
        <v>2484</v>
      </c>
      <c r="V333" s="71" t="s">
        <v>2484</v>
      </c>
      <c r="W333" s="44" t="str">
        <f t="shared" si="66"/>
        <v/>
      </c>
      <c r="X333" s="25" t="str">
        <f t="shared" si="67"/>
        <v/>
      </c>
      <c r="Y333" s="1">
        <f t="shared" si="68"/>
        <v>321</v>
      </c>
      <c r="Z333" t="str">
        <f t="shared" si="69"/>
        <v>ITM_NtoLBF</v>
      </c>
      <c r="AA333" s="172" t="str">
        <f>IF(ISNA(VLOOKUP(AC333,Sheet2!J:J,1,0)),"//","")</f>
        <v/>
      </c>
      <c r="AC333" s="111" t="str">
        <f t="shared" si="62"/>
        <v/>
      </c>
      <c r="AD333" t="b">
        <f t="shared" si="61"/>
        <v>1</v>
      </c>
    </row>
    <row r="334" spans="1:30">
      <c r="A334" s="57">
        <f t="shared" si="63"/>
        <v>334</v>
      </c>
      <c r="B334" s="56">
        <f t="shared" si="64"/>
        <v>322</v>
      </c>
      <c r="C334" s="60" t="s">
        <v>4192</v>
      </c>
      <c r="D334" s="60" t="s">
        <v>25</v>
      </c>
      <c r="E334" s="66" t="s">
        <v>4083</v>
      </c>
      <c r="F334" s="66" t="s">
        <v>4083</v>
      </c>
      <c r="G334" s="92">
        <v>0</v>
      </c>
      <c r="H334" s="92">
        <v>0</v>
      </c>
      <c r="I334" s="189" t="s">
        <v>3</v>
      </c>
      <c r="J334" s="66" t="s">
        <v>1592</v>
      </c>
      <c r="K334" s="67" t="s">
        <v>4704</v>
      </c>
      <c r="L334" s="68"/>
      <c r="M334" s="64" t="s">
        <v>1900</v>
      </c>
      <c r="N334" s="13"/>
      <c r="O334"/>
      <c r="P334" t="str">
        <f t="shared" si="70"/>
        <v/>
      </c>
      <c r="Q334" t="str">
        <f>IF(ISNA(VLOOKUP(AC334,#REF!,1)),"//","")</f>
        <v/>
      </c>
      <c r="R334"/>
      <c r="S334" s="43">
        <f t="shared" si="65"/>
        <v>119</v>
      </c>
      <c r="T334" s="93" t="s">
        <v>2484</v>
      </c>
      <c r="U334" s="71" t="s">
        <v>2484</v>
      </c>
      <c r="V334" s="71" t="s">
        <v>2484</v>
      </c>
      <c r="W334" s="44" t="str">
        <f t="shared" si="66"/>
        <v/>
      </c>
      <c r="X334" s="25" t="str">
        <f t="shared" si="67"/>
        <v/>
      </c>
      <c r="Y334" s="1">
        <f t="shared" si="68"/>
        <v>322</v>
      </c>
      <c r="Z334" t="str">
        <f t="shared" si="69"/>
        <v>ITM_LYtoM</v>
      </c>
      <c r="AA334" s="172" t="str">
        <f>IF(ISNA(VLOOKUP(AC334,Sheet2!J:J,1,0)),"//","")</f>
        <v/>
      </c>
      <c r="AC334" s="111" t="str">
        <f t="shared" si="62"/>
        <v/>
      </c>
      <c r="AD334" t="b">
        <f t="shared" si="61"/>
        <v>1</v>
      </c>
    </row>
    <row r="335" spans="1:30">
      <c r="A335" s="57">
        <f t="shared" si="63"/>
        <v>335</v>
      </c>
      <c r="B335" s="56">
        <f t="shared" si="64"/>
        <v>323</v>
      </c>
      <c r="C335" s="60" t="s">
        <v>4192</v>
      </c>
      <c r="D335" s="60" t="s">
        <v>162</v>
      </c>
      <c r="E335" s="66" t="s">
        <v>4084</v>
      </c>
      <c r="F335" s="66" t="s">
        <v>4084</v>
      </c>
      <c r="G335" s="92">
        <v>0</v>
      </c>
      <c r="H335" s="92">
        <v>0</v>
      </c>
      <c r="I335" s="189" t="s">
        <v>3</v>
      </c>
      <c r="J335" s="66" t="s">
        <v>1592</v>
      </c>
      <c r="K335" s="67" t="s">
        <v>4704</v>
      </c>
      <c r="L335" s="68"/>
      <c r="M335" s="64" t="s">
        <v>1951</v>
      </c>
      <c r="N335" s="13"/>
      <c r="O335"/>
      <c r="P335" t="str">
        <f t="shared" si="70"/>
        <v/>
      </c>
      <c r="Q335" t="str">
        <f>IF(ISNA(VLOOKUP(AC335,#REF!,1)),"//","")</f>
        <v/>
      </c>
      <c r="R335"/>
      <c r="S335" s="43">
        <f t="shared" si="65"/>
        <v>119</v>
      </c>
      <c r="T335" s="93" t="s">
        <v>2484</v>
      </c>
      <c r="U335" s="71" t="s">
        <v>2484</v>
      </c>
      <c r="V335" s="71" t="s">
        <v>2484</v>
      </c>
      <c r="W335" s="44" t="str">
        <f t="shared" si="66"/>
        <v/>
      </c>
      <c r="X335" s="25" t="str">
        <f t="shared" si="67"/>
        <v/>
      </c>
      <c r="Y335" s="1">
        <f t="shared" si="68"/>
        <v>323</v>
      </c>
      <c r="Z335" t="str">
        <f t="shared" si="69"/>
        <v>ITM_MtoLY</v>
      </c>
      <c r="AA335" s="172" t="str">
        <f>IF(ISNA(VLOOKUP(AC335,Sheet2!J:J,1,0)),"//","")</f>
        <v/>
      </c>
      <c r="AC335" s="111" t="str">
        <f t="shared" si="62"/>
        <v/>
      </c>
      <c r="AD335" t="b">
        <f t="shared" si="61"/>
        <v>1</v>
      </c>
    </row>
    <row r="336" spans="1:30">
      <c r="A336" s="57">
        <f t="shared" si="63"/>
        <v>336</v>
      </c>
      <c r="B336" s="56">
        <f t="shared" si="64"/>
        <v>324</v>
      </c>
      <c r="C336" s="60" t="s">
        <v>4193</v>
      </c>
      <c r="D336" s="60" t="s">
        <v>25</v>
      </c>
      <c r="E336" s="75" t="s">
        <v>2844</v>
      </c>
      <c r="F336" s="75" t="s">
        <v>1572</v>
      </c>
      <c r="G336" s="76">
        <v>0</v>
      </c>
      <c r="H336" s="76">
        <v>0</v>
      </c>
      <c r="I336" s="189" t="s">
        <v>3</v>
      </c>
      <c r="J336" s="66" t="s">
        <v>1592</v>
      </c>
      <c r="K336" s="67" t="s">
        <v>4704</v>
      </c>
      <c r="L336" s="68"/>
      <c r="M336" s="64" t="s">
        <v>2847</v>
      </c>
      <c r="N336" s="20"/>
      <c r="O336"/>
      <c r="P336" t="str">
        <f t="shared" si="70"/>
        <v>NOT EQUAL</v>
      </c>
      <c r="Q336" t="str">
        <f>IF(ISNA(VLOOKUP(AC336,#REF!,1)),"//","")</f>
        <v/>
      </c>
      <c r="R336"/>
      <c r="S336" s="43">
        <f t="shared" si="65"/>
        <v>119</v>
      </c>
      <c r="T336" s="93" t="s">
        <v>2484</v>
      </c>
      <c r="U336" s="71" t="s">
        <v>2484</v>
      </c>
      <c r="V336" s="71" t="s">
        <v>2484</v>
      </c>
      <c r="W336" s="44" t="str">
        <f t="shared" si="66"/>
        <v/>
      </c>
      <c r="X336" s="25" t="str">
        <f t="shared" si="67"/>
        <v/>
      </c>
      <c r="Y336" s="1">
        <f t="shared" si="68"/>
        <v>324</v>
      </c>
      <c r="Z336" t="str">
        <f t="shared" si="69"/>
        <v>ITM_MMHGtoPA</v>
      </c>
      <c r="AA336" s="172" t="str">
        <f>IF(ISNA(VLOOKUP(AC336,Sheet2!J:J,1,0)),"//","")</f>
        <v/>
      </c>
      <c r="AC336" s="111" t="str">
        <f t="shared" si="62"/>
        <v/>
      </c>
      <c r="AD336" t="b">
        <f t="shared" si="61"/>
        <v>1</v>
      </c>
    </row>
    <row r="337" spans="1:30">
      <c r="A337" s="57">
        <f t="shared" si="63"/>
        <v>337</v>
      </c>
      <c r="B337" s="56">
        <f t="shared" si="64"/>
        <v>325</v>
      </c>
      <c r="C337" s="60" t="s">
        <v>4193</v>
      </c>
      <c r="D337" s="60" t="s">
        <v>25</v>
      </c>
      <c r="E337" s="75" t="s">
        <v>2844</v>
      </c>
      <c r="F337" s="75" t="s">
        <v>483</v>
      </c>
      <c r="G337" s="76">
        <v>0</v>
      </c>
      <c r="H337" s="76">
        <v>0</v>
      </c>
      <c r="I337" s="188" t="s">
        <v>482</v>
      </c>
      <c r="J337" s="66" t="s">
        <v>1592</v>
      </c>
      <c r="K337" s="67" t="s">
        <v>4704</v>
      </c>
      <c r="L337" s="68"/>
      <c r="M337" s="64" t="s">
        <v>2848</v>
      </c>
      <c r="N337" s="20"/>
      <c r="O337"/>
      <c r="P337" t="str">
        <f t="shared" si="70"/>
        <v>NOT EQUAL</v>
      </c>
      <c r="Q337" t="str">
        <f>IF(ISNA(VLOOKUP(AC337,#REF!,1)),"//","")</f>
        <v/>
      </c>
      <c r="R337"/>
      <c r="S337" s="43">
        <f t="shared" si="65"/>
        <v>119</v>
      </c>
      <c r="T337" s="93" t="s">
        <v>2484</v>
      </c>
      <c r="U337" s="71" t="s">
        <v>2484</v>
      </c>
      <c r="V337" s="71" t="s">
        <v>2484</v>
      </c>
      <c r="W337" s="44" t="str">
        <f t="shared" si="66"/>
        <v/>
      </c>
      <c r="X337" s="25" t="str">
        <f t="shared" si="67"/>
        <v/>
      </c>
      <c r="Y337" s="1">
        <f t="shared" si="68"/>
        <v>325</v>
      </c>
      <c r="Z337" t="str">
        <f t="shared" si="69"/>
        <v>ITM_MMHGtoPAb</v>
      </c>
      <c r="AA337" s="172" t="str">
        <f>IF(ISNA(VLOOKUP(AC337,Sheet2!J:J,1,0)),"//","")</f>
        <v/>
      </c>
      <c r="AC337" s="111" t="str">
        <f t="shared" si="62"/>
        <v/>
      </c>
      <c r="AD337" t="b">
        <f t="shared" si="61"/>
        <v>1</v>
      </c>
    </row>
    <row r="338" spans="1:30">
      <c r="A338" s="57">
        <f t="shared" si="63"/>
        <v>338</v>
      </c>
      <c r="B338" s="56">
        <f t="shared" si="64"/>
        <v>326</v>
      </c>
      <c r="C338" s="60" t="s">
        <v>4193</v>
      </c>
      <c r="D338" s="60" t="s">
        <v>162</v>
      </c>
      <c r="E338" s="66" t="s">
        <v>2845</v>
      </c>
      <c r="F338" s="78" t="s">
        <v>258</v>
      </c>
      <c r="G338" s="92">
        <v>0</v>
      </c>
      <c r="H338" s="92">
        <v>0</v>
      </c>
      <c r="I338" s="189" t="s">
        <v>3</v>
      </c>
      <c r="J338" s="66" t="s">
        <v>1592</v>
      </c>
      <c r="K338" s="67" t="s">
        <v>4704</v>
      </c>
      <c r="L338" s="68"/>
      <c r="M338" s="64" t="s">
        <v>2852</v>
      </c>
      <c r="N338" s="13"/>
      <c r="O338"/>
      <c r="P338" t="str">
        <f t="shared" si="70"/>
        <v>NOT EQUAL</v>
      </c>
      <c r="Q338" t="str">
        <f>IF(ISNA(VLOOKUP(AC338,#REF!,1)),"//","")</f>
        <v/>
      </c>
      <c r="R338"/>
      <c r="S338" s="43">
        <f t="shared" si="65"/>
        <v>119</v>
      </c>
      <c r="T338" s="93" t="s">
        <v>2484</v>
      </c>
      <c r="U338" s="71" t="s">
        <v>2484</v>
      </c>
      <c r="V338" s="71" t="s">
        <v>2484</v>
      </c>
      <c r="W338" s="44" t="str">
        <f t="shared" si="66"/>
        <v/>
      </c>
      <c r="X338" s="25" t="str">
        <f t="shared" si="67"/>
        <v/>
      </c>
      <c r="Y338" s="1">
        <f t="shared" si="68"/>
        <v>326</v>
      </c>
      <c r="Z338" t="str">
        <f t="shared" si="69"/>
        <v>ITM_PAtoMMHG</v>
      </c>
      <c r="AA338" s="172" t="str">
        <f>IF(ISNA(VLOOKUP(AC338,Sheet2!J:J,1,0)),"//","")</f>
        <v/>
      </c>
      <c r="AC338" s="111" t="str">
        <f t="shared" si="62"/>
        <v/>
      </c>
      <c r="AD338" t="b">
        <f t="shared" si="61"/>
        <v>1</v>
      </c>
    </row>
    <row r="339" spans="1:30">
      <c r="A339" s="57">
        <f t="shared" si="63"/>
        <v>339</v>
      </c>
      <c r="B339" s="56">
        <f t="shared" si="64"/>
        <v>327</v>
      </c>
      <c r="C339" s="60" t="s">
        <v>4193</v>
      </c>
      <c r="D339" s="60" t="s">
        <v>162</v>
      </c>
      <c r="E339" s="81" t="s">
        <v>2845</v>
      </c>
      <c r="F339" s="82" t="s">
        <v>1572</v>
      </c>
      <c r="G339" s="76">
        <v>0</v>
      </c>
      <c r="H339" s="76">
        <v>0</v>
      </c>
      <c r="I339" s="188" t="s">
        <v>482</v>
      </c>
      <c r="J339" s="66" t="s">
        <v>1592</v>
      </c>
      <c r="K339" s="67" t="s">
        <v>4704</v>
      </c>
      <c r="L339" s="68"/>
      <c r="M339" s="64" t="s">
        <v>2854</v>
      </c>
      <c r="N339" s="20"/>
      <c r="O339"/>
      <c r="P339" t="str">
        <f t="shared" si="70"/>
        <v>NOT EQUAL</v>
      </c>
      <c r="Q339" t="str">
        <f>IF(ISNA(VLOOKUP(AC339,#REF!,1)),"//","")</f>
        <v/>
      </c>
      <c r="R339"/>
      <c r="S339" s="43">
        <f t="shared" si="65"/>
        <v>119</v>
      </c>
      <c r="T339" s="93" t="s">
        <v>2484</v>
      </c>
      <c r="U339" s="71" t="s">
        <v>2484</v>
      </c>
      <c r="V339" s="71" t="s">
        <v>2484</v>
      </c>
      <c r="W339" s="44" t="str">
        <f t="shared" si="66"/>
        <v/>
      </c>
      <c r="X339" s="25" t="str">
        <f t="shared" si="67"/>
        <v/>
      </c>
      <c r="Y339" s="1">
        <f t="shared" si="68"/>
        <v>327</v>
      </c>
      <c r="Z339" t="str">
        <f t="shared" si="69"/>
        <v>ITM_PAtoMMHGb</v>
      </c>
      <c r="AA339" s="172" t="str">
        <f>IF(ISNA(VLOOKUP(AC339,Sheet2!J:J,1,0)),"//","")</f>
        <v/>
      </c>
      <c r="AC339" s="111" t="str">
        <f t="shared" si="62"/>
        <v/>
      </c>
      <c r="AD339" t="b">
        <f t="shared" si="61"/>
        <v>1</v>
      </c>
    </row>
    <row r="340" spans="1:30">
      <c r="A340" s="57">
        <f t="shared" si="63"/>
        <v>340</v>
      </c>
      <c r="B340" s="56">
        <f t="shared" si="64"/>
        <v>328</v>
      </c>
      <c r="C340" t="s">
        <v>5160</v>
      </c>
      <c r="D340" t="s">
        <v>25</v>
      </c>
      <c r="E340" t="s">
        <v>5161</v>
      </c>
      <c r="F340" t="s">
        <v>5161</v>
      </c>
      <c r="G340" s="92">
        <v>0</v>
      </c>
      <c r="H340" s="92">
        <v>0</v>
      </c>
      <c r="I340" s="189" t="s">
        <v>3</v>
      </c>
      <c r="J340" s="66" t="s">
        <v>1592</v>
      </c>
      <c r="K340" s="67" t="s">
        <v>4704</v>
      </c>
      <c r="L340" s="68"/>
      <c r="M340" t="s">
        <v>5203</v>
      </c>
      <c r="N340" s="13"/>
      <c r="O340"/>
      <c r="P340" t="str">
        <f t="shared" si="70"/>
        <v/>
      </c>
      <c r="Q340" t="str">
        <f>IF(ISNA(VLOOKUP(AC340,#REF!,1)),"//","")</f>
        <v/>
      </c>
      <c r="R340"/>
      <c r="S340" s="43">
        <f t="shared" si="65"/>
        <v>119</v>
      </c>
      <c r="T340" s="93" t="s">
        <v>2484</v>
      </c>
      <c r="U340" s="71" t="s">
        <v>2484</v>
      </c>
      <c r="V340" s="71" t="s">
        <v>2484</v>
      </c>
      <c r="W340" s="44" t="str">
        <f t="shared" si="66"/>
        <v/>
      </c>
      <c r="X340" s="25" t="str">
        <f t="shared" si="67"/>
        <v/>
      </c>
      <c r="Y340" s="1">
        <f t="shared" si="68"/>
        <v>328</v>
      </c>
      <c r="Z340" t="str">
        <f t="shared" si="69"/>
        <v>ITM_MItoKM</v>
      </c>
      <c r="AA340" s="172" t="str">
        <f>IF(ISNA(VLOOKUP(AC340,Sheet2!J:J,1,0)),"//","")</f>
        <v/>
      </c>
      <c r="AC340" s="111" t="str">
        <f t="shared" si="62"/>
        <v/>
      </c>
      <c r="AD340" t="b">
        <f t="shared" si="61"/>
        <v>1</v>
      </c>
    </row>
    <row r="341" spans="1:30">
      <c r="A341" s="57">
        <f t="shared" si="63"/>
        <v>341</v>
      </c>
      <c r="B341" s="56">
        <f t="shared" si="64"/>
        <v>329</v>
      </c>
      <c r="C341" t="s">
        <v>5160</v>
      </c>
      <c r="D341" t="s">
        <v>162</v>
      </c>
      <c r="E341" t="s">
        <v>5162</v>
      </c>
      <c r="F341" t="s">
        <v>5162</v>
      </c>
      <c r="G341" s="92">
        <v>0</v>
      </c>
      <c r="H341" s="92">
        <v>0</v>
      </c>
      <c r="I341" s="189" t="s">
        <v>3</v>
      </c>
      <c r="J341" s="66" t="s">
        <v>1592</v>
      </c>
      <c r="K341" s="67" t="s">
        <v>4704</v>
      </c>
      <c r="L341" s="68"/>
      <c r="M341" t="s">
        <v>5204</v>
      </c>
      <c r="N341" s="13"/>
      <c r="O341"/>
      <c r="P341" t="str">
        <f t="shared" si="70"/>
        <v/>
      </c>
      <c r="Q341" t="str">
        <f>IF(ISNA(VLOOKUP(AC341,#REF!,1)),"//","")</f>
        <v/>
      </c>
      <c r="R341"/>
      <c r="S341" s="43">
        <f t="shared" si="65"/>
        <v>119</v>
      </c>
      <c r="T341" s="93" t="s">
        <v>2484</v>
      </c>
      <c r="U341" s="71" t="s">
        <v>2484</v>
      </c>
      <c r="V341" s="71" t="s">
        <v>2484</v>
      </c>
      <c r="W341" s="44" t="str">
        <f t="shared" si="66"/>
        <v/>
      </c>
      <c r="X341" s="25" t="str">
        <f t="shared" si="67"/>
        <v/>
      </c>
      <c r="Y341" s="1">
        <f t="shared" si="68"/>
        <v>329</v>
      </c>
      <c r="Z341" t="str">
        <f t="shared" si="69"/>
        <v>ITM_KMtoMI</v>
      </c>
      <c r="AA341" s="172" t="str">
        <f>IF(ISNA(VLOOKUP(AC341,Sheet2!J:J,1,0)),"//","")</f>
        <v/>
      </c>
      <c r="AC341" s="111" t="str">
        <f t="shared" si="62"/>
        <v/>
      </c>
      <c r="AD341" t="b">
        <f t="shared" si="61"/>
        <v>1</v>
      </c>
    </row>
    <row r="342" spans="1:30">
      <c r="A342" s="57">
        <f t="shared" si="63"/>
        <v>342</v>
      </c>
      <c r="B342" s="56">
        <f t="shared" si="64"/>
        <v>330</v>
      </c>
      <c r="C342" t="s">
        <v>5163</v>
      </c>
      <c r="D342" t="s">
        <v>162</v>
      </c>
      <c r="E342" s="17" t="s">
        <v>5225</v>
      </c>
      <c r="F342" s="17" t="s">
        <v>5225</v>
      </c>
      <c r="G342" s="92">
        <v>0</v>
      </c>
      <c r="H342" s="92">
        <v>0</v>
      </c>
      <c r="I342" s="189" t="s">
        <v>3</v>
      </c>
      <c r="J342" s="66" t="s">
        <v>1592</v>
      </c>
      <c r="K342" s="67" t="s">
        <v>4704</v>
      </c>
      <c r="L342" s="68"/>
      <c r="M342" t="s">
        <v>5205</v>
      </c>
      <c r="N342" s="13"/>
      <c r="O342"/>
      <c r="P342" t="str">
        <f t="shared" si="70"/>
        <v/>
      </c>
      <c r="Q342" t="str">
        <f>IF(ISNA(VLOOKUP(AC342,#REF!,1)),"//","")</f>
        <v/>
      </c>
      <c r="R342"/>
      <c r="S342" s="43">
        <f t="shared" si="65"/>
        <v>119</v>
      </c>
      <c r="T342" s="93" t="s">
        <v>2484</v>
      </c>
      <c r="U342" s="71" t="s">
        <v>2484</v>
      </c>
      <c r="V342" s="71" t="s">
        <v>2484</v>
      </c>
      <c r="W342" s="44" t="str">
        <f t="shared" si="66"/>
        <v/>
      </c>
      <c r="X342" s="25" t="str">
        <f t="shared" si="67"/>
        <v/>
      </c>
      <c r="Y342" s="1">
        <f t="shared" si="68"/>
        <v>330</v>
      </c>
      <c r="Z342" t="str">
        <f t="shared" si="69"/>
        <v>ITM_KMtoNMI</v>
      </c>
      <c r="AA342" s="172" t="str">
        <f>IF(ISNA(VLOOKUP(AC342,Sheet2!J:J,1,0)),"//","")</f>
        <v/>
      </c>
      <c r="AC342" s="111" t="str">
        <f t="shared" si="62"/>
        <v/>
      </c>
      <c r="AD342" t="b">
        <f t="shared" si="61"/>
        <v>1</v>
      </c>
    </row>
    <row r="343" spans="1:30">
      <c r="A343" s="57">
        <f t="shared" si="63"/>
        <v>343</v>
      </c>
      <c r="B343" s="56">
        <f t="shared" si="64"/>
        <v>331</v>
      </c>
      <c r="C343" t="s">
        <v>5163</v>
      </c>
      <c r="D343" t="s">
        <v>25</v>
      </c>
      <c r="E343" s="17" t="s">
        <v>5226</v>
      </c>
      <c r="F343" s="17" t="s">
        <v>5226</v>
      </c>
      <c r="G343" s="92">
        <v>0</v>
      </c>
      <c r="H343" s="92">
        <v>0</v>
      </c>
      <c r="I343" s="189" t="s">
        <v>3</v>
      </c>
      <c r="J343" s="66" t="s">
        <v>1592</v>
      </c>
      <c r="K343" s="67" t="s">
        <v>4704</v>
      </c>
      <c r="L343" s="68"/>
      <c r="M343" t="s">
        <v>5206</v>
      </c>
      <c r="N343" s="13"/>
      <c r="O343"/>
      <c r="P343" t="str">
        <f t="shared" si="70"/>
        <v/>
      </c>
      <c r="Q343" t="str">
        <f>IF(ISNA(VLOOKUP(AC343,#REF!,1)),"//","")</f>
        <v/>
      </c>
      <c r="R343"/>
      <c r="S343" s="43">
        <f t="shared" si="65"/>
        <v>119</v>
      </c>
      <c r="T343" s="93" t="s">
        <v>2484</v>
      </c>
      <c r="U343" s="71" t="s">
        <v>2484</v>
      </c>
      <c r="V343" s="71" t="s">
        <v>2484</v>
      </c>
      <c r="W343" s="44" t="str">
        <f t="shared" si="66"/>
        <v/>
      </c>
      <c r="X343" s="25" t="str">
        <f t="shared" si="67"/>
        <v/>
      </c>
      <c r="Y343" s="1">
        <f t="shared" si="68"/>
        <v>331</v>
      </c>
      <c r="Z343" t="str">
        <f t="shared" si="69"/>
        <v>ITM_NMItoKM</v>
      </c>
      <c r="AA343" s="172" t="str">
        <f>IF(ISNA(VLOOKUP(AC343,Sheet2!J:J,1,0)),"//","")</f>
        <v/>
      </c>
      <c r="AC343" s="111" t="str">
        <f t="shared" si="62"/>
        <v/>
      </c>
      <c r="AD343" t="b">
        <f t="shared" si="61"/>
        <v>1</v>
      </c>
    </row>
    <row r="344" spans="1:30">
      <c r="A344" s="57">
        <f t="shared" si="63"/>
        <v>344</v>
      </c>
      <c r="B344" s="56">
        <f t="shared" si="64"/>
        <v>332</v>
      </c>
      <c r="C344" t="s">
        <v>4194</v>
      </c>
      <c r="D344" t="s">
        <v>162</v>
      </c>
      <c r="E344" t="s">
        <v>235</v>
      </c>
      <c r="F344" t="s">
        <v>235</v>
      </c>
      <c r="G344" s="92">
        <v>0</v>
      </c>
      <c r="H344" s="92">
        <v>0</v>
      </c>
      <c r="I344" s="189" t="s">
        <v>3</v>
      </c>
      <c r="J344" s="66" t="s">
        <v>1592</v>
      </c>
      <c r="K344" s="67" t="s">
        <v>4704</v>
      </c>
      <c r="L344" s="68"/>
      <c r="M344" s="64" t="s">
        <v>1952</v>
      </c>
      <c r="N344" s="13"/>
      <c r="O344"/>
      <c r="P344" t="str">
        <f t="shared" si="70"/>
        <v/>
      </c>
      <c r="Q344" t="str">
        <f>IF(ISNA(VLOOKUP(AC344,#REF!,1)),"//","")</f>
        <v/>
      </c>
      <c r="R344"/>
      <c r="S344" s="43">
        <f t="shared" si="65"/>
        <v>119</v>
      </c>
      <c r="T344" s="93" t="s">
        <v>2484</v>
      </c>
      <c r="U344" s="71" t="s">
        <v>2484</v>
      </c>
      <c r="V344" s="71" t="s">
        <v>2484</v>
      </c>
      <c r="W344" s="44" t="str">
        <f t="shared" si="66"/>
        <v/>
      </c>
      <c r="X344" s="25" t="str">
        <f t="shared" si="67"/>
        <v/>
      </c>
      <c r="Y344" s="1">
        <f t="shared" si="68"/>
        <v>332</v>
      </c>
      <c r="Z344" t="str">
        <f t="shared" si="69"/>
        <v>ITM_MtoPC</v>
      </c>
      <c r="AA344" s="172" t="str">
        <f>IF(ISNA(VLOOKUP(AC344,Sheet2!J:J,1,0)),"//","")</f>
        <v/>
      </c>
      <c r="AC344" s="111" t="str">
        <f t="shared" si="62"/>
        <v/>
      </c>
      <c r="AD344" t="b">
        <f t="shared" si="61"/>
        <v>1</v>
      </c>
    </row>
    <row r="345" spans="1:30">
      <c r="A345" s="57">
        <f t="shared" si="63"/>
        <v>345</v>
      </c>
      <c r="B345" s="56">
        <f t="shared" si="64"/>
        <v>333</v>
      </c>
      <c r="C345" t="s">
        <v>4194</v>
      </c>
      <c r="D345" t="s">
        <v>25</v>
      </c>
      <c r="E345" t="s">
        <v>259</v>
      </c>
      <c r="F345" t="s">
        <v>259</v>
      </c>
      <c r="G345" s="92">
        <v>0</v>
      </c>
      <c r="H345" s="92">
        <v>0</v>
      </c>
      <c r="I345" s="189" t="s">
        <v>3</v>
      </c>
      <c r="J345" s="66" t="s">
        <v>1592</v>
      </c>
      <c r="K345" s="67" t="s">
        <v>4704</v>
      </c>
      <c r="L345" s="68"/>
      <c r="M345" s="64" t="s">
        <v>1989</v>
      </c>
      <c r="N345" s="13"/>
      <c r="O345"/>
      <c r="P345" t="str">
        <f t="shared" si="70"/>
        <v/>
      </c>
      <c r="Q345" t="str">
        <f>IF(ISNA(VLOOKUP(AC345,#REF!,1)),"//","")</f>
        <v/>
      </c>
      <c r="R345"/>
      <c r="S345" s="43">
        <f t="shared" si="65"/>
        <v>119</v>
      </c>
      <c r="T345" s="93" t="s">
        <v>2484</v>
      </c>
      <c r="U345" s="71" t="s">
        <v>2484</v>
      </c>
      <c r="V345" s="71" t="s">
        <v>2484</v>
      </c>
      <c r="W345" s="44" t="str">
        <f t="shared" si="66"/>
        <v/>
      </c>
      <c r="X345" s="25" t="str">
        <f t="shared" si="67"/>
        <v/>
      </c>
      <c r="Y345" s="1">
        <f t="shared" si="68"/>
        <v>333</v>
      </c>
      <c r="Z345" t="str">
        <f t="shared" si="69"/>
        <v>ITM_PCtoM</v>
      </c>
      <c r="AA345" s="172" t="str">
        <f>IF(ISNA(VLOOKUP(AC345,Sheet2!J:J,1,0)),"//","")</f>
        <v/>
      </c>
      <c r="AC345" s="111" t="str">
        <f t="shared" si="62"/>
        <v/>
      </c>
      <c r="AD345" t="b">
        <f t="shared" si="61"/>
        <v>1</v>
      </c>
    </row>
    <row r="346" spans="1:30">
      <c r="A346" s="57">
        <f t="shared" si="63"/>
        <v>346</v>
      </c>
      <c r="B346" s="56">
        <f t="shared" si="64"/>
        <v>334</v>
      </c>
      <c r="C346" t="s">
        <v>5164</v>
      </c>
      <c r="D346" t="s">
        <v>162</v>
      </c>
      <c r="E346" t="s">
        <v>5165</v>
      </c>
      <c r="F346" t="s">
        <v>5166</v>
      </c>
      <c r="G346" s="69">
        <v>0</v>
      </c>
      <c r="H346" s="69">
        <v>0</v>
      </c>
      <c r="I346" s="188" t="s">
        <v>482</v>
      </c>
      <c r="J346" s="66" t="s">
        <v>1592</v>
      </c>
      <c r="K346" s="67" t="s">
        <v>4704</v>
      </c>
      <c r="L346" s="68"/>
      <c r="M346" t="s">
        <v>5207</v>
      </c>
      <c r="N346" s="13"/>
      <c r="O346"/>
      <c r="P346" t="str">
        <f t="shared" si="70"/>
        <v>NOT EQUAL</v>
      </c>
      <c r="Q346" t="str">
        <f>IF(ISNA(VLOOKUP(AC346,#REF!,1)),"//","")</f>
        <v/>
      </c>
      <c r="R346"/>
      <c r="S346" s="43">
        <f t="shared" si="65"/>
        <v>119</v>
      </c>
      <c r="T346" s="93" t="s">
        <v>2484</v>
      </c>
      <c r="U346" s="71" t="s">
        <v>2484</v>
      </c>
      <c r="V346" s="71" t="s">
        <v>2484</v>
      </c>
      <c r="W346" s="44" t="str">
        <f t="shared" si="66"/>
        <v/>
      </c>
      <c r="X346" s="25" t="str">
        <f t="shared" si="67"/>
        <v/>
      </c>
      <c r="Y346" s="1">
        <f t="shared" si="68"/>
        <v>334</v>
      </c>
      <c r="Z346" t="str">
        <f t="shared" si="69"/>
        <v>ITM_MMtoPOINT</v>
      </c>
      <c r="AA346" s="172" t="str">
        <f>IF(ISNA(VLOOKUP(AC346,Sheet2!J:J,1,0)),"//","")</f>
        <v/>
      </c>
      <c r="AC346" s="111" t="str">
        <f t="shared" si="62"/>
        <v/>
      </c>
      <c r="AD346" t="b">
        <f t="shared" si="61"/>
        <v>1</v>
      </c>
    </row>
    <row r="347" spans="1:30">
      <c r="A347" s="57">
        <f t="shared" si="63"/>
        <v>347</v>
      </c>
      <c r="B347" s="56">
        <f t="shared" si="64"/>
        <v>335</v>
      </c>
      <c r="C347" t="s">
        <v>5164</v>
      </c>
      <c r="D347" t="s">
        <v>162</v>
      </c>
      <c r="E347" t="s">
        <v>5165</v>
      </c>
      <c r="F347" t="s">
        <v>1381</v>
      </c>
      <c r="G347" s="206">
        <v>0</v>
      </c>
      <c r="H347" s="206">
        <v>0</v>
      </c>
      <c r="I347" s="189" t="s">
        <v>3</v>
      </c>
      <c r="J347" s="66" t="s">
        <v>1592</v>
      </c>
      <c r="K347" s="67" t="s">
        <v>4704</v>
      </c>
      <c r="L347" s="68"/>
      <c r="M347" t="s">
        <v>5208</v>
      </c>
      <c r="N347" s="13"/>
      <c r="O347"/>
      <c r="P347" t="str">
        <f t="shared" si="70"/>
        <v>NOT EQUAL</v>
      </c>
      <c r="Q347" t="str">
        <f>IF(ISNA(VLOOKUP(AC347,#REF!,1)),"//","")</f>
        <v/>
      </c>
      <c r="R347"/>
      <c r="S347" s="43">
        <f t="shared" si="65"/>
        <v>119</v>
      </c>
      <c r="T347" s="93" t="s">
        <v>2484</v>
      </c>
      <c r="U347" s="71" t="s">
        <v>2484</v>
      </c>
      <c r="V347" s="71" t="s">
        <v>2484</v>
      </c>
      <c r="W347" s="44" t="str">
        <f t="shared" si="66"/>
        <v/>
      </c>
      <c r="X347" s="25" t="str">
        <f t="shared" si="67"/>
        <v/>
      </c>
      <c r="Y347" s="1">
        <f t="shared" si="68"/>
        <v>335</v>
      </c>
      <c r="Z347" t="str">
        <f t="shared" si="69"/>
        <v>ITM_MMtoPOINTb</v>
      </c>
      <c r="AA347" s="172" t="str">
        <f>IF(ISNA(VLOOKUP(AC347,Sheet2!J:J,1,0)),"//","")</f>
        <v/>
      </c>
      <c r="AC347" s="111" t="str">
        <f t="shared" si="62"/>
        <v/>
      </c>
      <c r="AD347" t="b">
        <f t="shared" si="61"/>
        <v>1</v>
      </c>
    </row>
    <row r="348" spans="1:30">
      <c r="A348" s="57">
        <f t="shared" si="63"/>
        <v>348</v>
      </c>
      <c r="B348" s="56">
        <f t="shared" si="64"/>
        <v>336</v>
      </c>
      <c r="C348" t="s">
        <v>5164</v>
      </c>
      <c r="D348" t="s">
        <v>162</v>
      </c>
      <c r="E348" t="s">
        <v>5165</v>
      </c>
      <c r="F348" t="s">
        <v>904</v>
      </c>
      <c r="G348" s="74">
        <v>0</v>
      </c>
      <c r="H348" s="74">
        <v>0</v>
      </c>
      <c r="I348" s="188" t="s">
        <v>482</v>
      </c>
      <c r="J348" s="66" t="s">
        <v>1592</v>
      </c>
      <c r="K348" s="67" t="s">
        <v>4704</v>
      </c>
      <c r="L348" s="68"/>
      <c r="M348" t="s">
        <v>5209</v>
      </c>
      <c r="N348" s="13"/>
      <c r="O348"/>
      <c r="P348" t="str">
        <f t="shared" si="70"/>
        <v>NOT EQUAL</v>
      </c>
      <c r="Q348" t="str">
        <f>IF(ISNA(VLOOKUP(AC348,#REF!,1)),"//","")</f>
        <v/>
      </c>
      <c r="R348"/>
      <c r="S348" s="43">
        <f t="shared" si="65"/>
        <v>119</v>
      </c>
      <c r="T348" s="93" t="s">
        <v>2484</v>
      </c>
      <c r="U348" s="71" t="s">
        <v>2484</v>
      </c>
      <c r="V348" s="71" t="s">
        <v>2484</v>
      </c>
      <c r="W348" s="44" t="str">
        <f t="shared" si="66"/>
        <v/>
      </c>
      <c r="X348" s="25" t="str">
        <f t="shared" si="67"/>
        <v/>
      </c>
      <c r="Y348" s="1">
        <f t="shared" si="68"/>
        <v>336</v>
      </c>
      <c r="Z348" t="str">
        <f t="shared" si="69"/>
        <v>ITM_MMtoPOINTc</v>
      </c>
      <c r="AA348" s="172" t="str">
        <f>IF(ISNA(VLOOKUP(AC348,Sheet2!J:J,1,0)),"//","")</f>
        <v/>
      </c>
      <c r="AC348" s="111" t="str">
        <f t="shared" si="62"/>
        <v/>
      </c>
      <c r="AD348" t="b">
        <f t="shared" si="61"/>
        <v>1</v>
      </c>
    </row>
    <row r="349" spans="1:30">
      <c r="A349" s="57">
        <f t="shared" si="63"/>
        <v>349</v>
      </c>
      <c r="B349" s="56">
        <f t="shared" si="64"/>
        <v>337</v>
      </c>
      <c r="C349" t="s">
        <v>5164</v>
      </c>
      <c r="D349" t="s">
        <v>25</v>
      </c>
      <c r="E349" t="s">
        <v>5167</v>
      </c>
      <c r="F349" t="s">
        <v>1381</v>
      </c>
      <c r="G349" s="92">
        <v>0</v>
      </c>
      <c r="H349" s="92">
        <v>0</v>
      </c>
      <c r="I349" s="189" t="s">
        <v>3</v>
      </c>
      <c r="J349" s="66" t="s">
        <v>1592</v>
      </c>
      <c r="K349" s="67" t="s">
        <v>4704</v>
      </c>
      <c r="L349" s="68"/>
      <c r="M349" t="s">
        <v>5210</v>
      </c>
      <c r="N349" s="13"/>
      <c r="O349"/>
      <c r="P349" t="str">
        <f t="shared" si="70"/>
        <v>NOT EQUAL</v>
      </c>
      <c r="Q349" t="str">
        <f>IF(ISNA(VLOOKUP(AC349,#REF!,1)),"//","")</f>
        <v/>
      </c>
      <c r="R349"/>
      <c r="S349" s="43">
        <f t="shared" si="65"/>
        <v>119</v>
      </c>
      <c r="T349" s="93" t="s">
        <v>2484</v>
      </c>
      <c r="U349" s="71" t="s">
        <v>2484</v>
      </c>
      <c r="V349" s="71" t="s">
        <v>2484</v>
      </c>
      <c r="W349" s="44" t="str">
        <f t="shared" si="66"/>
        <v/>
      </c>
      <c r="X349" s="25" t="str">
        <f t="shared" si="67"/>
        <v/>
      </c>
      <c r="Y349" s="1">
        <f t="shared" si="68"/>
        <v>337</v>
      </c>
      <c r="Z349" t="str">
        <f t="shared" si="69"/>
        <v>ITM_POINTtoMM</v>
      </c>
      <c r="AA349" s="172" t="str">
        <f>IF(ISNA(VLOOKUP(AC349,Sheet2!J:J,1,0)),"//","")</f>
        <v/>
      </c>
      <c r="AC349" s="111" t="str">
        <f t="shared" si="62"/>
        <v/>
      </c>
      <c r="AD349" t="b">
        <f t="shared" si="61"/>
        <v>1</v>
      </c>
    </row>
    <row r="350" spans="1:30">
      <c r="A350" s="57">
        <f t="shared" si="63"/>
        <v>350</v>
      </c>
      <c r="B350" s="56">
        <f t="shared" si="64"/>
        <v>338</v>
      </c>
      <c r="C350" t="s">
        <v>5164</v>
      </c>
      <c r="D350" t="s">
        <v>25</v>
      </c>
      <c r="E350" t="s">
        <v>5167</v>
      </c>
      <c r="F350" t="s">
        <v>5168</v>
      </c>
      <c r="G350" s="69">
        <v>0</v>
      </c>
      <c r="H350" s="69">
        <v>0</v>
      </c>
      <c r="I350" s="188" t="s">
        <v>482</v>
      </c>
      <c r="J350" s="66" t="s">
        <v>1592</v>
      </c>
      <c r="K350" s="67" t="s">
        <v>4704</v>
      </c>
      <c r="L350" s="68"/>
      <c r="M350" t="s">
        <v>5211</v>
      </c>
      <c r="N350" s="13"/>
      <c r="O350"/>
      <c r="P350" t="str">
        <f t="shared" si="70"/>
        <v>NOT EQUAL</v>
      </c>
      <c r="Q350" t="str">
        <f>IF(ISNA(VLOOKUP(AC350,#REF!,1)),"//","")</f>
        <v/>
      </c>
      <c r="R350"/>
      <c r="S350" s="43">
        <f t="shared" si="65"/>
        <v>119</v>
      </c>
      <c r="T350" s="93" t="s">
        <v>2484</v>
      </c>
      <c r="U350" s="71" t="s">
        <v>2484</v>
      </c>
      <c r="V350" s="71" t="s">
        <v>2484</v>
      </c>
      <c r="W350" s="44" t="str">
        <f t="shared" si="66"/>
        <v/>
      </c>
      <c r="X350" s="25" t="str">
        <f t="shared" si="67"/>
        <v/>
      </c>
      <c r="Y350" s="1">
        <f t="shared" si="68"/>
        <v>338</v>
      </c>
      <c r="Z350" t="str">
        <f t="shared" si="69"/>
        <v>ITM_POINTtoMMb</v>
      </c>
      <c r="AA350" s="172" t="str">
        <f>IF(ISNA(VLOOKUP(AC350,Sheet2!J:J,1,0)),"//","")</f>
        <v/>
      </c>
      <c r="AC350" s="111" t="str">
        <f t="shared" si="62"/>
        <v/>
      </c>
      <c r="AD350" t="b">
        <f t="shared" si="61"/>
        <v>1</v>
      </c>
    </row>
    <row r="351" spans="1:30">
      <c r="A351" s="57">
        <f t="shared" si="63"/>
        <v>351</v>
      </c>
      <c r="B351" s="56">
        <f t="shared" si="64"/>
        <v>339</v>
      </c>
      <c r="C351" t="s">
        <v>5164</v>
      </c>
      <c r="D351" t="s">
        <v>25</v>
      </c>
      <c r="E351" t="s">
        <v>5167</v>
      </c>
      <c r="F351" t="s">
        <v>904</v>
      </c>
      <c r="G351" s="69">
        <v>0</v>
      </c>
      <c r="H351" s="69">
        <v>0</v>
      </c>
      <c r="I351" s="188" t="s">
        <v>482</v>
      </c>
      <c r="J351" s="66" t="s">
        <v>1592</v>
      </c>
      <c r="K351" s="67" t="s">
        <v>4704</v>
      </c>
      <c r="L351" s="68"/>
      <c r="M351" t="s">
        <v>5212</v>
      </c>
      <c r="N351" s="13"/>
      <c r="O351"/>
      <c r="P351" t="str">
        <f t="shared" si="70"/>
        <v>NOT EQUAL</v>
      </c>
      <c r="Q351" t="str">
        <f>IF(ISNA(VLOOKUP(AC351,#REF!,1)),"//","")</f>
        <v/>
      </c>
      <c r="R351"/>
      <c r="S351" s="43">
        <f t="shared" si="65"/>
        <v>119</v>
      </c>
      <c r="T351" s="93" t="s">
        <v>2484</v>
      </c>
      <c r="U351" s="71" t="s">
        <v>2484</v>
      </c>
      <c r="V351" s="71" t="s">
        <v>2484</v>
      </c>
      <c r="W351" s="44" t="str">
        <f t="shared" si="66"/>
        <v/>
      </c>
      <c r="X351" s="25" t="str">
        <f t="shared" si="67"/>
        <v/>
      </c>
      <c r="Y351" s="1">
        <f t="shared" si="68"/>
        <v>339</v>
      </c>
      <c r="Z351" t="str">
        <f t="shared" si="69"/>
        <v>ITM_POINTtoMMc</v>
      </c>
      <c r="AA351" s="172" t="str">
        <f>IF(ISNA(VLOOKUP(AC351,Sheet2!J:J,1,0)),"//","")</f>
        <v/>
      </c>
      <c r="AC351" s="111" t="str">
        <f t="shared" si="62"/>
        <v/>
      </c>
      <c r="AD351" t="b">
        <f t="shared" si="61"/>
        <v>1</v>
      </c>
    </row>
    <row r="352" spans="1:30">
      <c r="A352" s="57">
        <f t="shared" si="63"/>
        <v>352</v>
      </c>
      <c r="B352" s="56">
        <f t="shared" si="64"/>
        <v>340</v>
      </c>
      <c r="C352" s="60" t="s">
        <v>4195</v>
      </c>
      <c r="D352" s="60" t="s">
        <v>162</v>
      </c>
      <c r="E352" s="66" t="s">
        <v>236</v>
      </c>
      <c r="F352" s="66" t="s">
        <v>236</v>
      </c>
      <c r="G352" s="92">
        <v>0</v>
      </c>
      <c r="H352" s="92">
        <v>0</v>
      </c>
      <c r="I352" s="189" t="s">
        <v>3</v>
      </c>
      <c r="J352" s="66" t="s">
        <v>1592</v>
      </c>
      <c r="K352" s="67" t="s">
        <v>4704</v>
      </c>
      <c r="L352" s="68"/>
      <c r="M352" s="64" t="s">
        <v>1953</v>
      </c>
      <c r="N352" s="13"/>
      <c r="O352"/>
      <c r="P352" t="str">
        <f t="shared" si="70"/>
        <v/>
      </c>
      <c r="Q352" t="str">
        <f>IF(ISNA(VLOOKUP(AC352,#REF!,1)),"//","")</f>
        <v/>
      </c>
      <c r="R352"/>
      <c r="S352" s="43">
        <f t="shared" si="65"/>
        <v>119</v>
      </c>
      <c r="T352" s="93" t="s">
        <v>2484</v>
      </c>
      <c r="U352" s="71" t="s">
        <v>2484</v>
      </c>
      <c r="V352" s="71" t="s">
        <v>2484</v>
      </c>
      <c r="W352" s="44" t="str">
        <f t="shared" si="66"/>
        <v/>
      </c>
      <c r="X352" s="25" t="str">
        <f t="shared" si="67"/>
        <v/>
      </c>
      <c r="Y352" s="1">
        <f t="shared" si="68"/>
        <v>340</v>
      </c>
      <c r="Z352" t="str">
        <f t="shared" si="69"/>
        <v>ITM_MtoYD</v>
      </c>
      <c r="AA352" s="172" t="str">
        <f>IF(ISNA(VLOOKUP(AC352,Sheet2!J:J,1,0)),"//","")</f>
        <v/>
      </c>
      <c r="AC352" s="111" t="str">
        <f t="shared" si="62"/>
        <v/>
      </c>
      <c r="AD352" t="b">
        <f t="shared" ref="AD352:AD425" si="71">X352=AC352</f>
        <v>1</v>
      </c>
    </row>
    <row r="353" spans="1:30">
      <c r="A353" s="57">
        <f t="shared" si="63"/>
        <v>353</v>
      </c>
      <c r="B353" s="56">
        <f t="shared" si="64"/>
        <v>341</v>
      </c>
      <c r="C353" s="60" t="s">
        <v>4195</v>
      </c>
      <c r="D353" s="60" t="s">
        <v>25</v>
      </c>
      <c r="E353" s="66" t="s">
        <v>401</v>
      </c>
      <c r="F353" s="66" t="s">
        <v>401</v>
      </c>
      <c r="G353" s="92">
        <v>0</v>
      </c>
      <c r="H353" s="92">
        <v>0</v>
      </c>
      <c r="I353" s="189" t="s">
        <v>3</v>
      </c>
      <c r="J353" s="66" t="s">
        <v>1592</v>
      </c>
      <c r="K353" s="67" t="s">
        <v>4704</v>
      </c>
      <c r="L353" s="68"/>
      <c r="M353" s="64" t="s">
        <v>2202</v>
      </c>
      <c r="N353" s="13"/>
      <c r="O353"/>
      <c r="P353" t="str">
        <f t="shared" si="70"/>
        <v/>
      </c>
      <c r="Q353" t="str">
        <f>IF(ISNA(VLOOKUP(AC353,#REF!,1)),"//","")</f>
        <v/>
      </c>
      <c r="R353"/>
      <c r="S353" s="43">
        <f t="shared" si="65"/>
        <v>119</v>
      </c>
      <c r="T353" s="93" t="s">
        <v>2484</v>
      </c>
      <c r="U353" s="71" t="s">
        <v>2484</v>
      </c>
      <c r="V353" s="71" t="s">
        <v>2484</v>
      </c>
      <c r="W353" s="44" t="str">
        <f t="shared" si="66"/>
        <v/>
      </c>
      <c r="X353" s="25" t="str">
        <f t="shared" si="67"/>
        <v/>
      </c>
      <c r="Y353" s="1">
        <f t="shared" si="68"/>
        <v>341</v>
      </c>
      <c r="Z353" t="str">
        <f t="shared" si="69"/>
        <v>ITM_YDtoM</v>
      </c>
      <c r="AA353" s="172" t="str">
        <f>IF(ISNA(VLOOKUP(AC353,Sheet2!J:J,1,0)),"//","")</f>
        <v/>
      </c>
      <c r="AC353" s="111" t="str">
        <f t="shared" si="62"/>
        <v/>
      </c>
      <c r="AD353" t="b">
        <f t="shared" si="71"/>
        <v>1</v>
      </c>
    </row>
    <row r="354" spans="1:30">
      <c r="A354" s="57">
        <f t="shared" si="63"/>
        <v>354</v>
      </c>
      <c r="B354" s="56">
        <f t="shared" si="64"/>
        <v>342</v>
      </c>
      <c r="C354" s="60" t="s">
        <v>4196</v>
      </c>
      <c r="D354" s="60" t="s">
        <v>25</v>
      </c>
      <c r="E354" s="66" t="s">
        <v>272</v>
      </c>
      <c r="F354" s="66" t="s">
        <v>272</v>
      </c>
      <c r="G354" s="92">
        <v>0</v>
      </c>
      <c r="H354" s="92">
        <v>0</v>
      </c>
      <c r="I354" s="189" t="s">
        <v>3</v>
      </c>
      <c r="J354" s="66" t="s">
        <v>1592</v>
      </c>
      <c r="K354" s="67" t="s">
        <v>4704</v>
      </c>
      <c r="L354" s="68"/>
      <c r="M354" s="64" t="s">
        <v>2009</v>
      </c>
      <c r="N354" s="13"/>
      <c r="O354"/>
      <c r="P354" t="str">
        <f t="shared" si="70"/>
        <v/>
      </c>
      <c r="Q354" t="str">
        <f>IF(ISNA(VLOOKUP(AC354,#REF!,1)),"//","")</f>
        <v/>
      </c>
      <c r="R354"/>
      <c r="S354" s="43">
        <f t="shared" si="65"/>
        <v>119</v>
      </c>
      <c r="T354" s="93" t="s">
        <v>2484</v>
      </c>
      <c r="U354" s="71" t="s">
        <v>2484</v>
      </c>
      <c r="V354" s="71" t="s">
        <v>2484</v>
      </c>
      <c r="W354" s="44" t="str">
        <f t="shared" si="66"/>
        <v/>
      </c>
      <c r="X354" s="25" t="str">
        <f t="shared" si="67"/>
        <v/>
      </c>
      <c r="Y354" s="1">
        <f t="shared" si="68"/>
        <v>342</v>
      </c>
      <c r="Z354" t="str">
        <f t="shared" si="69"/>
        <v>ITM_PSItoPA</v>
      </c>
      <c r="AA354" s="172" t="str">
        <f>IF(ISNA(VLOOKUP(AC354,Sheet2!J:J,1,0)),"//","")</f>
        <v/>
      </c>
      <c r="AC354" s="111" t="str">
        <f t="shared" si="62"/>
        <v/>
      </c>
      <c r="AD354" t="b">
        <f t="shared" si="71"/>
        <v>1</v>
      </c>
    </row>
    <row r="355" spans="1:30">
      <c r="A355" s="57">
        <f t="shared" si="63"/>
        <v>355</v>
      </c>
      <c r="B355" s="56">
        <f t="shared" si="64"/>
        <v>343</v>
      </c>
      <c r="C355" s="60" t="s">
        <v>4196</v>
      </c>
      <c r="D355" s="60" t="s">
        <v>162</v>
      </c>
      <c r="E355" s="66" t="s">
        <v>256</v>
      </c>
      <c r="F355" s="66" t="s">
        <v>256</v>
      </c>
      <c r="G355" s="92">
        <v>0</v>
      </c>
      <c r="H355" s="92">
        <v>0</v>
      </c>
      <c r="I355" s="189" t="s">
        <v>3</v>
      </c>
      <c r="J355" s="66" t="s">
        <v>1592</v>
      </c>
      <c r="K355" s="67" t="s">
        <v>4704</v>
      </c>
      <c r="L355" s="68"/>
      <c r="M355" s="64" t="s">
        <v>1986</v>
      </c>
      <c r="N355" s="13"/>
      <c r="O355"/>
      <c r="P355" t="str">
        <f t="shared" si="70"/>
        <v/>
      </c>
      <c r="Q355" t="str">
        <f>IF(ISNA(VLOOKUP(AC355,#REF!,1)),"//","")</f>
        <v/>
      </c>
      <c r="R355"/>
      <c r="S355" s="43">
        <f t="shared" si="65"/>
        <v>119</v>
      </c>
      <c r="T355" s="93" t="s">
        <v>2484</v>
      </c>
      <c r="U355" s="71" t="s">
        <v>2484</v>
      </c>
      <c r="V355" s="71" t="s">
        <v>2484</v>
      </c>
      <c r="W355" s="44" t="str">
        <f t="shared" si="66"/>
        <v/>
      </c>
      <c r="X355" s="25" t="str">
        <f t="shared" si="67"/>
        <v/>
      </c>
      <c r="Y355" s="1">
        <f t="shared" si="68"/>
        <v>343</v>
      </c>
      <c r="Z355" t="str">
        <f t="shared" si="69"/>
        <v>ITM_PAtoPSI</v>
      </c>
      <c r="AA355" s="172" t="str">
        <f>IF(ISNA(VLOOKUP(AC355,Sheet2!J:J,1,0)),"//","")</f>
        <v/>
      </c>
      <c r="AC355" s="111" t="str">
        <f t="shared" si="62"/>
        <v/>
      </c>
      <c r="AD355" t="b">
        <f t="shared" si="71"/>
        <v>1</v>
      </c>
    </row>
    <row r="356" spans="1:30">
      <c r="A356" s="57">
        <f t="shared" si="63"/>
        <v>356</v>
      </c>
      <c r="B356" s="56">
        <f t="shared" si="64"/>
        <v>344</v>
      </c>
      <c r="C356" s="60" t="s">
        <v>4197</v>
      </c>
      <c r="D356" s="60" t="s">
        <v>162</v>
      </c>
      <c r="E356" s="66" t="s">
        <v>257</v>
      </c>
      <c r="F356" s="66" t="s">
        <v>258</v>
      </c>
      <c r="G356" s="92">
        <v>0</v>
      </c>
      <c r="H356" s="92">
        <v>0</v>
      </c>
      <c r="I356" s="189" t="s">
        <v>3</v>
      </c>
      <c r="J356" s="66" t="s">
        <v>1592</v>
      </c>
      <c r="K356" s="67" t="s">
        <v>4704</v>
      </c>
      <c r="L356" s="68"/>
      <c r="M356" s="64" t="s">
        <v>1987</v>
      </c>
      <c r="N356" s="13"/>
      <c r="O356"/>
      <c r="P356" t="str">
        <f t="shared" si="70"/>
        <v>NOT EQUAL</v>
      </c>
      <c r="Q356" t="str">
        <f>IF(ISNA(VLOOKUP(AC356,#REF!,1)),"//","")</f>
        <v/>
      </c>
      <c r="R356"/>
      <c r="S356" s="43">
        <f t="shared" si="65"/>
        <v>119</v>
      </c>
      <c r="T356" s="93" t="s">
        <v>2484</v>
      </c>
      <c r="U356" s="71" t="s">
        <v>2484</v>
      </c>
      <c r="V356" s="71" t="s">
        <v>2484</v>
      </c>
      <c r="W356" s="44" t="str">
        <f t="shared" si="66"/>
        <v/>
      </c>
      <c r="X356" s="25" t="str">
        <f t="shared" si="67"/>
        <v/>
      </c>
      <c r="Y356" s="1">
        <f t="shared" si="68"/>
        <v>344</v>
      </c>
      <c r="Z356" t="str">
        <f t="shared" si="69"/>
        <v>ITM_PAtoTOR</v>
      </c>
      <c r="AA356" s="172" t="str">
        <f>IF(ISNA(VLOOKUP(AC356,Sheet2!J:J,1,0)),"//","")</f>
        <v/>
      </c>
      <c r="AC356" s="111" t="str">
        <f t="shared" si="62"/>
        <v/>
      </c>
      <c r="AD356" t="b">
        <f t="shared" si="71"/>
        <v>1</v>
      </c>
    </row>
    <row r="357" spans="1:30">
      <c r="A357" s="57">
        <f t="shared" si="63"/>
        <v>357</v>
      </c>
      <c r="B357" s="56">
        <f t="shared" si="64"/>
        <v>345</v>
      </c>
      <c r="C357" s="60" t="s">
        <v>4197</v>
      </c>
      <c r="D357" s="60" t="s">
        <v>162</v>
      </c>
      <c r="E357" s="66" t="s">
        <v>257</v>
      </c>
      <c r="F357" s="66" t="s">
        <v>369</v>
      </c>
      <c r="G357" s="92">
        <v>0</v>
      </c>
      <c r="H357" s="92">
        <v>0</v>
      </c>
      <c r="I357" s="188" t="s">
        <v>482</v>
      </c>
      <c r="J357" s="66" t="s">
        <v>1592</v>
      </c>
      <c r="K357" s="67" t="s">
        <v>4704</v>
      </c>
      <c r="L357" s="68"/>
      <c r="M357" s="64" t="s">
        <v>2339</v>
      </c>
      <c r="N357" s="13"/>
      <c r="O357"/>
      <c r="P357" t="str">
        <f t="shared" si="70"/>
        <v>NOT EQUAL</v>
      </c>
      <c r="Q357" t="str">
        <f>IF(ISNA(VLOOKUP(AC357,#REF!,1)),"//","")</f>
        <v/>
      </c>
      <c r="R357"/>
      <c r="S357" s="43">
        <f t="shared" si="65"/>
        <v>119</v>
      </c>
      <c r="T357" s="93" t="s">
        <v>2484</v>
      </c>
      <c r="U357" s="71" t="s">
        <v>2484</v>
      </c>
      <c r="V357" s="71" t="s">
        <v>2484</v>
      </c>
      <c r="W357" s="44" t="str">
        <f t="shared" si="66"/>
        <v/>
      </c>
      <c r="X357" s="25" t="str">
        <f t="shared" si="67"/>
        <v/>
      </c>
      <c r="Y357" s="1">
        <f t="shared" si="68"/>
        <v>345</v>
      </c>
      <c r="Z357" t="str">
        <f t="shared" si="69"/>
        <v>ITM_PAtoTORb</v>
      </c>
      <c r="AA357" s="172" t="str">
        <f>IF(ISNA(VLOOKUP(AC357,Sheet2!J:J,1,0)),"//","")</f>
        <v/>
      </c>
      <c r="AC357" s="111" t="str">
        <f t="shared" si="62"/>
        <v/>
      </c>
      <c r="AD357" t="b">
        <f t="shared" si="71"/>
        <v>1</v>
      </c>
    </row>
    <row r="358" spans="1:30">
      <c r="A358" s="57">
        <f t="shared" si="63"/>
        <v>358</v>
      </c>
      <c r="B358" s="56">
        <f t="shared" si="64"/>
        <v>346</v>
      </c>
      <c r="C358" s="60" t="s">
        <v>4197</v>
      </c>
      <c r="D358" s="60" t="s">
        <v>25</v>
      </c>
      <c r="E358" s="66" t="s">
        <v>368</v>
      </c>
      <c r="F358" s="66" t="s">
        <v>369</v>
      </c>
      <c r="G358" s="92">
        <v>0</v>
      </c>
      <c r="H358" s="92">
        <v>0</v>
      </c>
      <c r="I358" s="189" t="s">
        <v>3</v>
      </c>
      <c r="J358" s="66" t="s">
        <v>1592</v>
      </c>
      <c r="K358" s="67" t="s">
        <v>4704</v>
      </c>
      <c r="L358" s="68"/>
      <c r="M358" s="64" t="s">
        <v>2140</v>
      </c>
      <c r="N358" s="13"/>
      <c r="O358"/>
      <c r="P358" t="str">
        <f t="shared" si="70"/>
        <v>NOT EQUAL</v>
      </c>
      <c r="Q358" t="str">
        <f>IF(ISNA(VLOOKUP(AC358,#REF!,1)),"//","")</f>
        <v/>
      </c>
      <c r="R358"/>
      <c r="S358" s="43">
        <f t="shared" si="65"/>
        <v>119</v>
      </c>
      <c r="T358" s="93" t="s">
        <v>2484</v>
      </c>
      <c r="U358" s="71" t="s">
        <v>2484</v>
      </c>
      <c r="V358" s="71" t="s">
        <v>2484</v>
      </c>
      <c r="W358" s="44" t="str">
        <f t="shared" si="66"/>
        <v/>
      </c>
      <c r="X358" s="25" t="str">
        <f t="shared" si="67"/>
        <v/>
      </c>
      <c r="Y358" s="1">
        <f t="shared" si="68"/>
        <v>346</v>
      </c>
      <c r="Z358" t="str">
        <f t="shared" si="69"/>
        <v>ITM_TORtoPA</v>
      </c>
      <c r="AA358" s="172" t="str">
        <f>IF(ISNA(VLOOKUP(AC358,Sheet2!J:J,1,0)),"//","")</f>
        <v/>
      </c>
      <c r="AC358" s="111" t="str">
        <f t="shared" si="62"/>
        <v/>
      </c>
      <c r="AD358" t="b">
        <f t="shared" si="71"/>
        <v>1</v>
      </c>
    </row>
    <row r="359" spans="1:30">
      <c r="A359" s="57">
        <f t="shared" si="63"/>
        <v>359</v>
      </c>
      <c r="B359" s="56">
        <f t="shared" si="64"/>
        <v>347</v>
      </c>
      <c r="C359" s="60" t="s">
        <v>4197</v>
      </c>
      <c r="D359" s="60" t="s">
        <v>25</v>
      </c>
      <c r="E359" s="66" t="s">
        <v>368</v>
      </c>
      <c r="F359" s="66" t="s">
        <v>483</v>
      </c>
      <c r="G359" s="92">
        <v>0</v>
      </c>
      <c r="H359" s="92">
        <v>0</v>
      </c>
      <c r="I359" s="188" t="s">
        <v>482</v>
      </c>
      <c r="J359" s="66" t="s">
        <v>1592</v>
      </c>
      <c r="K359" s="67" t="s">
        <v>4704</v>
      </c>
      <c r="L359" s="68"/>
      <c r="M359" s="64" t="s">
        <v>2346</v>
      </c>
      <c r="N359" s="13"/>
      <c r="O359"/>
      <c r="P359" t="str">
        <f t="shared" si="70"/>
        <v>NOT EQUAL</v>
      </c>
      <c r="Q359" t="str">
        <f>IF(ISNA(VLOOKUP(AC359,#REF!,1)),"//","")</f>
        <v/>
      </c>
      <c r="R359"/>
      <c r="S359" s="43">
        <f t="shared" si="65"/>
        <v>119</v>
      </c>
      <c r="T359" s="93" t="s">
        <v>2484</v>
      </c>
      <c r="U359" s="71" t="s">
        <v>2484</v>
      </c>
      <c r="V359" s="71" t="s">
        <v>2484</v>
      </c>
      <c r="W359" s="44" t="str">
        <f t="shared" si="66"/>
        <v/>
      </c>
      <c r="X359" s="25" t="str">
        <f t="shared" si="67"/>
        <v/>
      </c>
      <c r="Y359" s="1">
        <f t="shared" si="68"/>
        <v>347</v>
      </c>
      <c r="Z359" t="str">
        <f t="shared" si="69"/>
        <v>ITM_TORtoPAb</v>
      </c>
      <c r="AA359" s="172" t="str">
        <f>IF(ISNA(VLOOKUP(AC359,Sheet2!J:J,1,0)),"//","")</f>
        <v/>
      </c>
      <c r="AC359" s="111" t="str">
        <f t="shared" si="62"/>
        <v/>
      </c>
      <c r="AD359" t="b">
        <f t="shared" si="71"/>
        <v>1</v>
      </c>
    </row>
    <row r="360" spans="1:30">
      <c r="A360" s="57">
        <f t="shared" si="63"/>
        <v>360</v>
      </c>
      <c r="B360" s="56">
        <f t="shared" si="64"/>
        <v>348</v>
      </c>
      <c r="C360" s="60" t="s">
        <v>4198</v>
      </c>
      <c r="D360" s="60" t="s">
        <v>162</v>
      </c>
      <c r="E360" s="66" t="s">
        <v>360</v>
      </c>
      <c r="F360" s="66" t="s">
        <v>360</v>
      </c>
      <c r="G360" s="92">
        <v>0</v>
      </c>
      <c r="H360" s="92">
        <v>0</v>
      </c>
      <c r="I360" s="189" t="s">
        <v>3</v>
      </c>
      <c r="J360" s="66" t="s">
        <v>1592</v>
      </c>
      <c r="K360" s="67" t="s">
        <v>4704</v>
      </c>
      <c r="L360" s="68"/>
      <c r="M360" s="64" t="s">
        <v>2127</v>
      </c>
      <c r="N360" s="13"/>
      <c r="O360"/>
      <c r="P360" t="str">
        <f t="shared" si="70"/>
        <v/>
      </c>
      <c r="Q360" t="str">
        <f>IF(ISNA(VLOOKUP(AC360,#REF!,1)),"//","")</f>
        <v/>
      </c>
      <c r="R360"/>
      <c r="S360" s="43">
        <f t="shared" si="65"/>
        <v>119</v>
      </c>
      <c r="T360" s="93" t="s">
        <v>2484</v>
      </c>
      <c r="U360" s="71" t="s">
        <v>2484</v>
      </c>
      <c r="V360" s="71" t="s">
        <v>2484</v>
      </c>
      <c r="W360" s="44" t="str">
        <f t="shared" si="66"/>
        <v/>
      </c>
      <c r="X360" s="25" t="str">
        <f t="shared" si="67"/>
        <v/>
      </c>
      <c r="Y360" s="1">
        <f t="shared" si="68"/>
        <v>348</v>
      </c>
      <c r="Z360" t="str">
        <f t="shared" si="69"/>
        <v>ITM_StoYEAR</v>
      </c>
      <c r="AA360" s="172" t="str">
        <f>IF(ISNA(VLOOKUP(AC360,Sheet2!J:J,1,0)),"//","")</f>
        <v/>
      </c>
      <c r="AC360" s="111" t="str">
        <f t="shared" ref="AC360:AC433" si="72">IF(LEN(X360)=0,"",SUBSTITUTE(SUBSTITUTE(SUBSTITUTE(SUBSTITUTE(SUBSTITUTE(SUBSTITUTE(SUBSTITUTE(SUBSTITUTE(SUBSTITUTE(SUBSTITUTE(SUBSTITUTE(SUBSTITUTE(SUBSTITUTE(SUBSTITUTE(SUBSTITUTE(SUBSTITUTE(SUBSTITUTE( (SUBSTITUTE( SUBSTITUTE( SUBSTITUTE( SUBSTITUTE(W360,"STD_SIGMA","SUM"),"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60" t="b">
        <f t="shared" si="71"/>
        <v>1</v>
      </c>
    </row>
    <row r="361" spans="1:30">
      <c r="A361" s="57">
        <f t="shared" si="63"/>
        <v>361</v>
      </c>
      <c r="B361" s="56">
        <f t="shared" si="64"/>
        <v>349</v>
      </c>
      <c r="C361" s="60" t="s">
        <v>4198</v>
      </c>
      <c r="D361" s="60" t="s">
        <v>25</v>
      </c>
      <c r="E361" s="66" t="s">
        <v>403</v>
      </c>
      <c r="F361" s="66" t="s">
        <v>403</v>
      </c>
      <c r="G361" s="92">
        <v>0</v>
      </c>
      <c r="H361" s="92">
        <v>0</v>
      </c>
      <c r="I361" s="189" t="s">
        <v>3</v>
      </c>
      <c r="J361" s="66" t="s">
        <v>1592</v>
      </c>
      <c r="K361" s="67" t="s">
        <v>4704</v>
      </c>
      <c r="L361" s="68"/>
      <c r="M361" s="64" t="s">
        <v>2204</v>
      </c>
      <c r="N361" s="13"/>
      <c r="O361"/>
      <c r="P361" t="str">
        <f t="shared" si="70"/>
        <v/>
      </c>
      <c r="Q361" t="str">
        <f>IF(ISNA(VLOOKUP(AC361,#REF!,1)),"//","")</f>
        <v/>
      </c>
      <c r="R361"/>
      <c r="S361" s="43">
        <f t="shared" si="65"/>
        <v>119</v>
      </c>
      <c r="T361" s="93" t="s">
        <v>2484</v>
      </c>
      <c r="U361" s="71" t="s">
        <v>2484</v>
      </c>
      <c r="V361" s="71" t="s">
        <v>2484</v>
      </c>
      <c r="W361" s="44" t="str">
        <f t="shared" si="66"/>
        <v/>
      </c>
      <c r="X361" s="25" t="str">
        <f t="shared" si="67"/>
        <v/>
      </c>
      <c r="Y361" s="1">
        <f t="shared" si="68"/>
        <v>349</v>
      </c>
      <c r="Z361" t="str">
        <f t="shared" si="69"/>
        <v>ITM_YEARtoS</v>
      </c>
      <c r="AA361" s="172" t="str">
        <f>IF(ISNA(VLOOKUP(AC361,Sheet2!J:J,1,0)),"//","")</f>
        <v/>
      </c>
      <c r="AC361" s="111" t="str">
        <f t="shared" si="72"/>
        <v/>
      </c>
      <c r="AD361" t="b">
        <f t="shared" si="71"/>
        <v>1</v>
      </c>
    </row>
    <row r="362" spans="1:30">
      <c r="A362" s="57">
        <f t="shared" si="63"/>
        <v>362</v>
      </c>
      <c r="B362" s="56">
        <f t="shared" si="64"/>
        <v>350</v>
      </c>
      <c r="C362" t="s">
        <v>5169</v>
      </c>
      <c r="D362" t="s">
        <v>25</v>
      </c>
      <c r="E362" t="s">
        <v>5170</v>
      </c>
      <c r="F362" t="s">
        <v>1552</v>
      </c>
      <c r="G362" s="92">
        <v>0</v>
      </c>
      <c r="H362" s="92">
        <v>0</v>
      </c>
      <c r="I362" s="189" t="s">
        <v>3</v>
      </c>
      <c r="J362" s="66" t="s">
        <v>1592</v>
      </c>
      <c r="K362" s="67" t="s">
        <v>4704</v>
      </c>
      <c r="L362" s="68"/>
      <c r="M362" t="s">
        <v>5213</v>
      </c>
      <c r="N362" s="13"/>
      <c r="O362"/>
      <c r="P362" t="str">
        <f t="shared" si="70"/>
        <v>NOT EQUAL</v>
      </c>
      <c r="Q362" t="str">
        <f>IF(ISNA(VLOOKUP(AC362,#REF!,1)),"//","")</f>
        <v/>
      </c>
      <c r="R362"/>
      <c r="S362" s="43">
        <f t="shared" si="65"/>
        <v>119</v>
      </c>
      <c r="T362" s="93" t="s">
        <v>2484</v>
      </c>
      <c r="U362" s="71" t="s">
        <v>2484</v>
      </c>
      <c r="V362" s="71" t="s">
        <v>2484</v>
      </c>
      <c r="W362" s="44" t="str">
        <f t="shared" si="66"/>
        <v/>
      </c>
      <c r="X362" s="25" t="str">
        <f t="shared" si="67"/>
        <v/>
      </c>
      <c r="Y362" s="1">
        <f t="shared" si="68"/>
        <v>350</v>
      </c>
      <c r="Z362" t="str">
        <f t="shared" si="69"/>
        <v>ITM_CARATtoG</v>
      </c>
      <c r="AA362" s="172" t="str">
        <f>IF(ISNA(VLOOKUP(AC362,Sheet2!J:J,1,0)),"//","")</f>
        <v/>
      </c>
      <c r="AC362" s="111" t="str">
        <f t="shared" si="72"/>
        <v/>
      </c>
      <c r="AD362" t="b">
        <f t="shared" si="71"/>
        <v>1</v>
      </c>
    </row>
    <row r="363" spans="1:30">
      <c r="A363" s="57">
        <f t="shared" si="63"/>
        <v>363</v>
      </c>
      <c r="B363" s="56">
        <f t="shared" si="64"/>
        <v>351</v>
      </c>
      <c r="C363" t="s">
        <v>5169</v>
      </c>
      <c r="D363" t="s">
        <v>25</v>
      </c>
      <c r="E363" t="s">
        <v>5170</v>
      </c>
      <c r="F363" t="s">
        <v>5159</v>
      </c>
      <c r="G363" s="92">
        <v>0</v>
      </c>
      <c r="H363" s="92">
        <v>0</v>
      </c>
      <c r="I363" s="188" t="s">
        <v>482</v>
      </c>
      <c r="J363" s="66" t="s">
        <v>1592</v>
      </c>
      <c r="K363" s="67" t="s">
        <v>4704</v>
      </c>
      <c r="L363" s="68"/>
      <c r="M363" t="s">
        <v>5214</v>
      </c>
      <c r="N363" s="13"/>
      <c r="O363"/>
      <c r="P363" t="str">
        <f t="shared" si="70"/>
        <v>NOT EQUAL</v>
      </c>
      <c r="Q363" t="str">
        <f>IF(ISNA(VLOOKUP(AC363,#REF!,1)),"//","")</f>
        <v/>
      </c>
      <c r="R363"/>
      <c r="S363" s="43">
        <f t="shared" si="65"/>
        <v>119</v>
      </c>
      <c r="T363" s="93" t="s">
        <v>2484</v>
      </c>
      <c r="U363" s="71" t="s">
        <v>2484</v>
      </c>
      <c r="V363" s="71" t="s">
        <v>2484</v>
      </c>
      <c r="W363" s="44" t="str">
        <f t="shared" si="66"/>
        <v/>
      </c>
      <c r="X363" s="25" t="str">
        <f t="shared" si="67"/>
        <v/>
      </c>
      <c r="Y363" s="1">
        <f t="shared" si="68"/>
        <v>351</v>
      </c>
      <c r="Z363" t="str">
        <f t="shared" si="69"/>
        <v>ITM_CARATtoGb</v>
      </c>
      <c r="AA363" s="172" t="str">
        <f>IF(ISNA(VLOOKUP(AC363,Sheet2!J:J,1,0)),"//","")</f>
        <v/>
      </c>
      <c r="AC363" s="111" t="str">
        <f t="shared" si="72"/>
        <v/>
      </c>
      <c r="AD363" t="b">
        <f t="shared" si="71"/>
        <v>1</v>
      </c>
    </row>
    <row r="364" spans="1:30">
      <c r="A364" s="57">
        <f t="shared" si="63"/>
        <v>364</v>
      </c>
      <c r="B364" s="56">
        <f t="shared" si="64"/>
        <v>352</v>
      </c>
      <c r="C364" t="s">
        <v>5129</v>
      </c>
      <c r="D364" t="s">
        <v>162</v>
      </c>
      <c r="E364" t="s">
        <v>5130</v>
      </c>
      <c r="F364" t="s">
        <v>5130</v>
      </c>
      <c r="G364" s="69">
        <v>0</v>
      </c>
      <c r="H364" s="69">
        <v>0</v>
      </c>
      <c r="I364" s="190" t="s">
        <v>3</v>
      </c>
      <c r="J364" s="66" t="s">
        <v>1592</v>
      </c>
      <c r="K364" s="67" t="s">
        <v>4704</v>
      </c>
      <c r="L364" s="68"/>
      <c r="M364" t="s">
        <v>5123</v>
      </c>
      <c r="N364" s="13"/>
      <c r="O364"/>
      <c r="P364" t="str">
        <f t="shared" si="70"/>
        <v/>
      </c>
      <c r="Q364" t="str">
        <f>IF(ISNA(VLOOKUP(AC364,#REF!,1)),"//","")</f>
        <v/>
      </c>
      <c r="R364"/>
      <c r="S364" s="43">
        <f t="shared" si="65"/>
        <v>119</v>
      </c>
      <c r="T364" s="93" t="s">
        <v>2484</v>
      </c>
      <c r="U364" s="71" t="s">
        <v>2484</v>
      </c>
      <c r="V364" s="71" t="s">
        <v>2484</v>
      </c>
      <c r="W364" s="44" t="str">
        <f t="shared" si="66"/>
        <v/>
      </c>
      <c r="X364" s="25" t="str">
        <f t="shared" si="67"/>
        <v/>
      </c>
      <c r="Y364" s="1">
        <f t="shared" si="68"/>
        <v>352</v>
      </c>
      <c r="Z364" t="str">
        <f t="shared" si="69"/>
        <v>ITM_JINtoKG</v>
      </c>
      <c r="AA364" s="172" t="str">
        <f>IF(ISNA(VLOOKUP(AC364,Sheet2!J:J,1,0)),"//","")</f>
        <v/>
      </c>
      <c r="AC364" s="111" t="str">
        <f t="shared" si="72"/>
        <v/>
      </c>
      <c r="AD364" t="b">
        <f t="shared" si="71"/>
        <v>1</v>
      </c>
    </row>
    <row r="365" spans="1:30">
      <c r="A365" s="57">
        <f t="shared" si="63"/>
        <v>365</v>
      </c>
      <c r="B365" s="56">
        <f t="shared" si="64"/>
        <v>353</v>
      </c>
      <c r="C365" t="s">
        <v>5169</v>
      </c>
      <c r="D365" t="s">
        <v>162</v>
      </c>
      <c r="E365" t="s">
        <v>5171</v>
      </c>
      <c r="F365" t="s">
        <v>5157</v>
      </c>
      <c r="G365" s="92">
        <v>0</v>
      </c>
      <c r="H365" s="92">
        <v>0</v>
      </c>
      <c r="I365" s="189" t="s">
        <v>3</v>
      </c>
      <c r="J365" s="66" t="s">
        <v>1592</v>
      </c>
      <c r="K365" s="67" t="s">
        <v>4704</v>
      </c>
      <c r="L365" s="68"/>
      <c r="M365" t="s">
        <v>5215</v>
      </c>
      <c r="N365" s="13"/>
      <c r="O365"/>
      <c r="P365" t="str">
        <f t="shared" si="70"/>
        <v>NOT EQUAL</v>
      </c>
      <c r="Q365" t="str">
        <f>IF(ISNA(VLOOKUP(AC365,#REF!,1)),"//","")</f>
        <v/>
      </c>
      <c r="R365"/>
      <c r="S365" s="43">
        <f t="shared" si="65"/>
        <v>119</v>
      </c>
      <c r="T365" s="93" t="s">
        <v>2484</v>
      </c>
      <c r="U365" s="71" t="s">
        <v>2484</v>
      </c>
      <c r="V365" s="71" t="s">
        <v>2484</v>
      </c>
      <c r="W365" s="44" t="str">
        <f t="shared" si="66"/>
        <v/>
      </c>
      <c r="X365" s="25" t="str">
        <f t="shared" si="67"/>
        <v/>
      </c>
      <c r="Y365" s="1">
        <f t="shared" si="68"/>
        <v>353</v>
      </c>
      <c r="Z365" t="str">
        <f t="shared" si="69"/>
        <v>ITM_GtoCARAT</v>
      </c>
      <c r="AA365" s="172" t="str">
        <f>IF(ISNA(VLOOKUP(AC365,Sheet2!J:J,1,0)),"//","")</f>
        <v/>
      </c>
      <c r="AC365" s="111" t="str">
        <f t="shared" si="72"/>
        <v/>
      </c>
      <c r="AD365" t="b">
        <f t="shared" si="71"/>
        <v>1</v>
      </c>
    </row>
    <row r="366" spans="1:30">
      <c r="A366" s="57">
        <f t="shared" si="63"/>
        <v>366</v>
      </c>
      <c r="B366" s="56">
        <f t="shared" si="64"/>
        <v>354</v>
      </c>
      <c r="C366" t="s">
        <v>5169</v>
      </c>
      <c r="D366" t="s">
        <v>162</v>
      </c>
      <c r="E366" t="s">
        <v>5171</v>
      </c>
      <c r="F366" t="s">
        <v>1552</v>
      </c>
      <c r="G366" s="92">
        <v>0</v>
      </c>
      <c r="H366" s="92">
        <v>0</v>
      </c>
      <c r="I366" s="188" t="s">
        <v>482</v>
      </c>
      <c r="J366" s="66" t="s">
        <v>1592</v>
      </c>
      <c r="K366" s="67" t="s">
        <v>4704</v>
      </c>
      <c r="L366" s="68"/>
      <c r="M366" t="s">
        <v>5216</v>
      </c>
      <c r="N366" s="13"/>
      <c r="O366"/>
      <c r="P366" t="str">
        <f t="shared" si="70"/>
        <v>NOT EQUAL</v>
      </c>
      <c r="Q366" t="str">
        <f>IF(ISNA(VLOOKUP(AC366,#REF!,1)),"//","")</f>
        <v/>
      </c>
      <c r="R366"/>
      <c r="S366" s="43">
        <f t="shared" si="65"/>
        <v>119</v>
      </c>
      <c r="T366" s="93" t="s">
        <v>2484</v>
      </c>
      <c r="U366" s="71" t="s">
        <v>2484</v>
      </c>
      <c r="V366" s="71" t="s">
        <v>2484</v>
      </c>
      <c r="W366" s="44" t="str">
        <f t="shared" si="66"/>
        <v/>
      </c>
      <c r="X366" s="25" t="str">
        <f t="shared" si="67"/>
        <v/>
      </c>
      <c r="Y366" s="1">
        <f t="shared" si="68"/>
        <v>354</v>
      </c>
      <c r="Z366" t="str">
        <f t="shared" si="69"/>
        <v>ITM_GtoCARATb</v>
      </c>
      <c r="AA366" s="172" t="str">
        <f>IF(ISNA(VLOOKUP(AC366,Sheet2!J:J,1,0)),"//","")</f>
        <v/>
      </c>
      <c r="AC366" s="111" t="str">
        <f t="shared" si="72"/>
        <v/>
      </c>
      <c r="AD366" t="b">
        <f t="shared" si="71"/>
        <v>1</v>
      </c>
    </row>
    <row r="367" spans="1:30">
      <c r="A367" s="57">
        <f t="shared" si="63"/>
        <v>367</v>
      </c>
      <c r="B367" s="56">
        <f t="shared" si="64"/>
        <v>355</v>
      </c>
      <c r="C367" t="s">
        <v>5129</v>
      </c>
      <c r="D367" t="s">
        <v>25</v>
      </c>
      <c r="E367" t="s">
        <v>5131</v>
      </c>
      <c r="F367" t="s">
        <v>5131</v>
      </c>
      <c r="G367" s="69">
        <v>0</v>
      </c>
      <c r="H367" s="69">
        <v>0</v>
      </c>
      <c r="I367" s="190" t="s">
        <v>3</v>
      </c>
      <c r="J367" s="66" t="s">
        <v>1592</v>
      </c>
      <c r="K367" s="67" t="s">
        <v>4704</v>
      </c>
      <c r="L367" s="68"/>
      <c r="M367" t="s">
        <v>5124</v>
      </c>
      <c r="N367" s="13"/>
      <c r="O367"/>
      <c r="P367" t="str">
        <f t="shared" si="70"/>
        <v/>
      </c>
      <c r="Q367" t="str">
        <f>IF(ISNA(VLOOKUP(AC367,#REF!,1)),"//","")</f>
        <v/>
      </c>
      <c r="R367"/>
      <c r="S367" s="43">
        <f t="shared" si="65"/>
        <v>119</v>
      </c>
      <c r="T367" s="93" t="s">
        <v>2484</v>
      </c>
      <c r="U367" s="71" t="s">
        <v>2484</v>
      </c>
      <c r="V367" s="71" t="s">
        <v>2484</v>
      </c>
      <c r="W367" s="44" t="str">
        <f t="shared" si="66"/>
        <v/>
      </c>
      <c r="X367" s="25" t="str">
        <f t="shared" si="67"/>
        <v/>
      </c>
      <c r="Y367" s="1">
        <f t="shared" si="68"/>
        <v>355</v>
      </c>
      <c r="Z367" t="str">
        <f t="shared" si="69"/>
        <v>ITM_KGtoJIN</v>
      </c>
      <c r="AA367" s="172" t="str">
        <f>IF(ISNA(VLOOKUP(AC367,Sheet2!J:J,1,0)),"//","")</f>
        <v/>
      </c>
      <c r="AC367" s="111" t="str">
        <f t="shared" si="72"/>
        <v/>
      </c>
      <c r="AD367" t="b">
        <f t="shared" si="71"/>
        <v>1</v>
      </c>
    </row>
    <row r="368" spans="1:30">
      <c r="A368" s="57">
        <f t="shared" si="63"/>
        <v>368</v>
      </c>
      <c r="B368" s="56">
        <f t="shared" si="64"/>
        <v>356</v>
      </c>
      <c r="C368" t="s">
        <v>5172</v>
      </c>
      <c r="D368" t="s">
        <v>25</v>
      </c>
      <c r="E368" t="s">
        <v>5173</v>
      </c>
      <c r="F368" t="s">
        <v>5173</v>
      </c>
      <c r="G368" s="69">
        <v>0</v>
      </c>
      <c r="H368" s="69">
        <v>0</v>
      </c>
      <c r="I368" s="189" t="s">
        <v>3</v>
      </c>
      <c r="J368" s="66" t="s">
        <v>1592</v>
      </c>
      <c r="K368" s="67" t="s">
        <v>4704</v>
      </c>
      <c r="L368" s="68"/>
      <c r="M368" t="s">
        <v>5217</v>
      </c>
      <c r="N368" s="13"/>
      <c r="O368"/>
      <c r="P368" t="str">
        <f t="shared" si="70"/>
        <v/>
      </c>
      <c r="Q368" t="str">
        <f>IF(ISNA(VLOOKUP(AC368,#REF!,1)),"//","")</f>
        <v/>
      </c>
      <c r="R368"/>
      <c r="S368" s="43">
        <f t="shared" si="65"/>
        <v>119</v>
      </c>
      <c r="T368" s="93" t="s">
        <v>2484</v>
      </c>
      <c r="U368" s="71" t="s">
        <v>2484</v>
      </c>
      <c r="V368" s="71" t="s">
        <v>2484</v>
      </c>
      <c r="W368" s="44" t="str">
        <f t="shared" si="66"/>
        <v/>
      </c>
      <c r="X368" s="25" t="str">
        <f t="shared" si="67"/>
        <v/>
      </c>
      <c r="Y368" s="1">
        <f t="shared" si="68"/>
        <v>356</v>
      </c>
      <c r="Z368" t="str">
        <f t="shared" si="69"/>
        <v>ITM_QTtoL</v>
      </c>
      <c r="AA368" s="172" t="str">
        <f>IF(ISNA(VLOOKUP(AC368,Sheet2!J:J,1,0)),"//","")</f>
        <v/>
      </c>
      <c r="AC368" s="111" t="str">
        <f t="shared" si="72"/>
        <v/>
      </c>
      <c r="AD368" t="b">
        <f t="shared" si="71"/>
        <v>1</v>
      </c>
    </row>
    <row r="369" spans="1:30">
      <c r="A369" s="57">
        <f t="shared" si="63"/>
        <v>369</v>
      </c>
      <c r="B369" s="56">
        <f t="shared" si="64"/>
        <v>357</v>
      </c>
      <c r="C369" t="s">
        <v>5172</v>
      </c>
      <c r="D369" t="s">
        <v>162</v>
      </c>
      <c r="E369" t="s">
        <v>5174</v>
      </c>
      <c r="F369" t="s">
        <v>5174</v>
      </c>
      <c r="G369" s="69">
        <v>0</v>
      </c>
      <c r="H369" s="69">
        <v>0</v>
      </c>
      <c r="I369" s="189" t="s">
        <v>3</v>
      </c>
      <c r="J369" s="66" t="s">
        <v>1592</v>
      </c>
      <c r="K369" s="67" t="s">
        <v>4704</v>
      </c>
      <c r="L369" s="68"/>
      <c r="M369" t="s">
        <v>5218</v>
      </c>
      <c r="N369" s="13"/>
      <c r="O369"/>
      <c r="P369" t="str">
        <f t="shared" si="70"/>
        <v/>
      </c>
      <c r="Q369" t="str">
        <f>IF(ISNA(VLOOKUP(AC369,#REF!,1)),"//","")</f>
        <v/>
      </c>
      <c r="R369"/>
      <c r="S369" s="43">
        <f t="shared" si="65"/>
        <v>119</v>
      </c>
      <c r="T369" s="93" t="s">
        <v>2484</v>
      </c>
      <c r="U369" s="71" t="s">
        <v>2484</v>
      </c>
      <c r="V369" s="71" t="s">
        <v>2484</v>
      </c>
      <c r="W369" s="44" t="str">
        <f t="shared" si="66"/>
        <v/>
      </c>
      <c r="X369" s="25" t="str">
        <f t="shared" si="67"/>
        <v/>
      </c>
      <c r="Y369" s="1">
        <f t="shared" si="68"/>
        <v>357</v>
      </c>
      <c r="Z369" t="str">
        <f t="shared" si="69"/>
        <v>ITM_LtoQT</v>
      </c>
      <c r="AA369" s="172" t="str">
        <f>IF(ISNA(VLOOKUP(AC369,Sheet2!J:J,1,0)),"//","")</f>
        <v/>
      </c>
      <c r="AC369" s="111" t="str">
        <f t="shared" si="72"/>
        <v/>
      </c>
      <c r="AD369" t="b">
        <f t="shared" si="71"/>
        <v>1</v>
      </c>
    </row>
    <row r="370" spans="1:30">
      <c r="A370" s="57">
        <f t="shared" si="63"/>
        <v>370</v>
      </c>
      <c r="B370" s="56">
        <f t="shared" si="64"/>
        <v>358</v>
      </c>
      <c r="C370" s="60" t="s">
        <v>4199</v>
      </c>
      <c r="D370" s="60" t="s">
        <v>25</v>
      </c>
      <c r="E370" s="66" t="s">
        <v>1029</v>
      </c>
      <c r="F370" s="66" t="s">
        <v>1560</v>
      </c>
      <c r="G370" s="69">
        <v>0</v>
      </c>
      <c r="H370" s="69">
        <v>0</v>
      </c>
      <c r="I370" s="189" t="s">
        <v>3</v>
      </c>
      <c r="J370" s="66" t="s">
        <v>1592</v>
      </c>
      <c r="K370" s="67" t="s">
        <v>4704</v>
      </c>
      <c r="L370" s="68"/>
      <c r="M370" s="64" t="s">
        <v>2372</v>
      </c>
      <c r="N370" s="13"/>
      <c r="O370"/>
      <c r="P370" t="str">
        <f t="shared" si="70"/>
        <v>NOT EQUAL</v>
      </c>
      <c r="Q370" t="str">
        <f>IF(ISNA(VLOOKUP(AC370,#REF!,1)),"//","")</f>
        <v/>
      </c>
      <c r="R370"/>
      <c r="S370" s="43">
        <f t="shared" si="65"/>
        <v>119</v>
      </c>
      <c r="T370" s="93" t="s">
        <v>2484</v>
      </c>
      <c r="U370" s="71" t="s">
        <v>2484</v>
      </c>
      <c r="V370" s="71" t="s">
        <v>2484</v>
      </c>
      <c r="W370" s="44" t="str">
        <f t="shared" si="66"/>
        <v/>
      </c>
      <c r="X370" s="25" t="str">
        <f t="shared" si="67"/>
        <v/>
      </c>
      <c r="Y370" s="1">
        <f t="shared" si="68"/>
        <v>358</v>
      </c>
      <c r="Z370" t="str">
        <f t="shared" si="69"/>
        <v>ITM_FATHOMtoM</v>
      </c>
      <c r="AA370" s="172" t="str">
        <f>IF(ISNA(VLOOKUP(AC370,Sheet2!J:J,1,0)),"//","")</f>
        <v/>
      </c>
      <c r="AC370" s="111" t="str">
        <f t="shared" si="72"/>
        <v/>
      </c>
      <c r="AD370" t="b">
        <f t="shared" si="71"/>
        <v>1</v>
      </c>
    </row>
    <row r="371" spans="1:30">
      <c r="A371" s="57">
        <f t="shared" si="63"/>
        <v>371</v>
      </c>
      <c r="B371" s="56">
        <f t="shared" si="64"/>
        <v>359</v>
      </c>
      <c r="C371" s="60" t="s">
        <v>4199</v>
      </c>
      <c r="D371" s="60" t="s">
        <v>25</v>
      </c>
      <c r="E371" s="66" t="s">
        <v>1029</v>
      </c>
      <c r="F371" s="66" t="s">
        <v>1561</v>
      </c>
      <c r="G371" s="69">
        <v>0</v>
      </c>
      <c r="H371" s="69">
        <v>0</v>
      </c>
      <c r="I371" s="188" t="s">
        <v>482</v>
      </c>
      <c r="J371" s="66" t="s">
        <v>1592</v>
      </c>
      <c r="K371" s="67" t="s">
        <v>4704</v>
      </c>
      <c r="L371" s="68"/>
      <c r="M371" s="64" t="s">
        <v>2373</v>
      </c>
      <c r="N371" s="13"/>
      <c r="O371"/>
      <c r="P371" t="str">
        <f t="shared" si="70"/>
        <v>NOT EQUAL</v>
      </c>
      <c r="Q371" t="str">
        <f>IF(ISNA(VLOOKUP(AC371,#REF!,1)),"//","")</f>
        <v/>
      </c>
      <c r="R371"/>
      <c r="S371" s="43">
        <f t="shared" si="65"/>
        <v>119</v>
      </c>
      <c r="T371" s="93" t="s">
        <v>2484</v>
      </c>
      <c r="U371" s="71" t="s">
        <v>2484</v>
      </c>
      <c r="V371" s="71" t="s">
        <v>2484</v>
      </c>
      <c r="W371" s="44" t="str">
        <f t="shared" si="66"/>
        <v/>
      </c>
      <c r="X371" s="25" t="str">
        <f t="shared" si="67"/>
        <v/>
      </c>
      <c r="Y371" s="1">
        <f t="shared" si="68"/>
        <v>359</v>
      </c>
      <c r="Z371" t="str">
        <f t="shared" si="69"/>
        <v>ITM_FATHOMtoMb</v>
      </c>
      <c r="AA371" s="172" t="str">
        <f>IF(ISNA(VLOOKUP(AC371,Sheet2!J:J,1,0)),"//","")</f>
        <v/>
      </c>
      <c r="AC371" s="111" t="str">
        <f t="shared" si="72"/>
        <v/>
      </c>
      <c r="AD371" t="b">
        <f t="shared" si="71"/>
        <v>1</v>
      </c>
    </row>
    <row r="372" spans="1:30">
      <c r="A372" s="57">
        <f t="shared" si="63"/>
        <v>372</v>
      </c>
      <c r="B372" s="56">
        <f t="shared" si="64"/>
        <v>360</v>
      </c>
      <c r="C372" s="60" t="s">
        <v>4199</v>
      </c>
      <c r="D372" s="60" t="s">
        <v>25</v>
      </c>
      <c r="E372" s="66" t="s">
        <v>1029</v>
      </c>
      <c r="F372" s="66" t="s">
        <v>904</v>
      </c>
      <c r="G372" s="69">
        <v>0</v>
      </c>
      <c r="H372" s="69">
        <v>0</v>
      </c>
      <c r="I372" s="188" t="s">
        <v>482</v>
      </c>
      <c r="J372" s="66" t="s">
        <v>1592</v>
      </c>
      <c r="K372" s="67" t="s">
        <v>4704</v>
      </c>
      <c r="L372" s="68"/>
      <c r="M372" s="64" t="s">
        <v>2384</v>
      </c>
      <c r="N372" s="13"/>
      <c r="O372"/>
      <c r="P372" t="str">
        <f t="shared" si="70"/>
        <v>NOT EQUAL</v>
      </c>
      <c r="Q372" t="str">
        <f>IF(ISNA(VLOOKUP(AC372,#REF!,1)),"//","")</f>
        <v/>
      </c>
      <c r="R372"/>
      <c r="S372" s="43">
        <f t="shared" si="65"/>
        <v>119</v>
      </c>
      <c r="T372" s="93" t="s">
        <v>2484</v>
      </c>
      <c r="U372" s="71" t="s">
        <v>2484</v>
      </c>
      <c r="V372" s="71" t="s">
        <v>2484</v>
      </c>
      <c r="W372" s="44" t="str">
        <f t="shared" si="66"/>
        <v/>
      </c>
      <c r="X372" s="25" t="str">
        <f t="shared" si="67"/>
        <v/>
      </c>
      <c r="Y372" s="1">
        <f t="shared" si="68"/>
        <v>360</v>
      </c>
      <c r="Z372" t="str">
        <f t="shared" si="69"/>
        <v>ITM_FATHOMtoMc</v>
      </c>
      <c r="AA372" s="172" t="str">
        <f>IF(ISNA(VLOOKUP(AC372,Sheet2!J:J,1,0)),"//","")</f>
        <v/>
      </c>
      <c r="AC372" s="111" t="str">
        <f t="shared" si="72"/>
        <v/>
      </c>
      <c r="AD372" t="b">
        <f t="shared" si="71"/>
        <v>1</v>
      </c>
    </row>
    <row r="373" spans="1:30">
      <c r="A373" s="57">
        <f t="shared" si="63"/>
        <v>373</v>
      </c>
      <c r="B373" s="56">
        <f t="shared" si="64"/>
        <v>361</v>
      </c>
      <c r="C373" s="60" t="s">
        <v>4199</v>
      </c>
      <c r="D373" s="60" t="s">
        <v>162</v>
      </c>
      <c r="E373" s="66" t="s">
        <v>1030</v>
      </c>
      <c r="F373" s="66" t="s">
        <v>1380</v>
      </c>
      <c r="G373" s="69">
        <v>0</v>
      </c>
      <c r="H373" s="69">
        <v>0</v>
      </c>
      <c r="I373" s="189" t="s">
        <v>3</v>
      </c>
      <c r="J373" s="66" t="s">
        <v>1592</v>
      </c>
      <c r="K373" s="67" t="s">
        <v>4704</v>
      </c>
      <c r="L373" s="68"/>
      <c r="M373" s="64" t="s">
        <v>2374</v>
      </c>
      <c r="N373" s="13"/>
      <c r="O373"/>
      <c r="P373" t="str">
        <f t="shared" si="70"/>
        <v>NOT EQUAL</v>
      </c>
      <c r="Q373" t="str">
        <f>IF(ISNA(VLOOKUP(AC373,#REF!,1)),"//","")</f>
        <v/>
      </c>
      <c r="R373"/>
      <c r="S373" s="43">
        <f t="shared" si="65"/>
        <v>119</v>
      </c>
      <c r="T373" s="93" t="s">
        <v>2484</v>
      </c>
      <c r="U373" s="71" t="s">
        <v>2484</v>
      </c>
      <c r="V373" s="71" t="s">
        <v>2484</v>
      </c>
      <c r="W373" s="44" t="str">
        <f t="shared" si="66"/>
        <v/>
      </c>
      <c r="X373" s="25" t="str">
        <f t="shared" si="67"/>
        <v/>
      </c>
      <c r="Y373" s="1">
        <f t="shared" si="68"/>
        <v>361</v>
      </c>
      <c r="Z373" t="str">
        <f t="shared" si="69"/>
        <v>ITM_MtoFATHOM</v>
      </c>
      <c r="AA373" s="172" t="str">
        <f>IF(ISNA(VLOOKUP(AC373,Sheet2!J:J,1,0)),"//","")</f>
        <v/>
      </c>
      <c r="AC373" s="111" t="str">
        <f t="shared" si="72"/>
        <v/>
      </c>
      <c r="AD373" t="b">
        <f t="shared" si="71"/>
        <v>1</v>
      </c>
    </row>
    <row r="374" spans="1:30">
      <c r="A374" s="57">
        <f t="shared" si="63"/>
        <v>374</v>
      </c>
      <c r="B374" s="56">
        <f t="shared" si="64"/>
        <v>362</v>
      </c>
      <c r="C374" s="60" t="s">
        <v>4199</v>
      </c>
      <c r="D374" s="60" t="s">
        <v>162</v>
      </c>
      <c r="E374" s="66" t="s">
        <v>1030</v>
      </c>
      <c r="F374" s="66" t="s">
        <v>1560</v>
      </c>
      <c r="G374" s="69">
        <v>0</v>
      </c>
      <c r="H374" s="69">
        <v>0</v>
      </c>
      <c r="I374" s="188" t="s">
        <v>482</v>
      </c>
      <c r="J374" s="66" t="s">
        <v>1592</v>
      </c>
      <c r="K374" s="67" t="s">
        <v>4704</v>
      </c>
      <c r="L374" s="68"/>
      <c r="M374" s="64" t="s">
        <v>2375</v>
      </c>
      <c r="N374" s="13"/>
      <c r="O374"/>
      <c r="P374" t="str">
        <f t="shared" si="70"/>
        <v>NOT EQUAL</v>
      </c>
      <c r="Q374" t="str">
        <f>IF(ISNA(VLOOKUP(AC374,#REF!,1)),"//","")</f>
        <v/>
      </c>
      <c r="R374"/>
      <c r="S374" s="43">
        <f t="shared" si="65"/>
        <v>119</v>
      </c>
      <c r="T374" s="93" t="s">
        <v>2484</v>
      </c>
      <c r="U374" s="71" t="s">
        <v>2484</v>
      </c>
      <c r="V374" s="71" t="s">
        <v>2484</v>
      </c>
      <c r="W374" s="44" t="str">
        <f t="shared" si="66"/>
        <v/>
      </c>
      <c r="X374" s="25" t="str">
        <f t="shared" si="67"/>
        <v/>
      </c>
      <c r="Y374" s="1">
        <f t="shared" si="68"/>
        <v>362</v>
      </c>
      <c r="Z374" t="str">
        <f t="shared" si="69"/>
        <v>ITM_MtoFATHOMb</v>
      </c>
      <c r="AA374" s="172" t="str">
        <f>IF(ISNA(VLOOKUP(AC374,Sheet2!J:J,1,0)),"//","")</f>
        <v/>
      </c>
      <c r="AC374" s="111" t="str">
        <f t="shared" si="72"/>
        <v/>
      </c>
      <c r="AD374" t="b">
        <f t="shared" si="71"/>
        <v>1</v>
      </c>
    </row>
    <row r="375" spans="1:30">
      <c r="A375" s="57">
        <f t="shared" si="63"/>
        <v>375</v>
      </c>
      <c r="B375" s="56">
        <f t="shared" si="64"/>
        <v>363</v>
      </c>
      <c r="C375" s="60" t="s">
        <v>4199</v>
      </c>
      <c r="D375" s="60" t="s">
        <v>162</v>
      </c>
      <c r="E375" s="66" t="s">
        <v>1030</v>
      </c>
      <c r="F375" s="66" t="s">
        <v>904</v>
      </c>
      <c r="G375" s="69">
        <v>0</v>
      </c>
      <c r="H375" s="69">
        <v>0</v>
      </c>
      <c r="I375" s="188" t="s">
        <v>482</v>
      </c>
      <c r="J375" s="66" t="s">
        <v>1592</v>
      </c>
      <c r="K375" s="67" t="s">
        <v>4704</v>
      </c>
      <c r="L375" s="68"/>
      <c r="M375" s="64" t="s">
        <v>2385</v>
      </c>
      <c r="N375" s="13"/>
      <c r="O375"/>
      <c r="P375" t="str">
        <f t="shared" si="70"/>
        <v>NOT EQUAL</v>
      </c>
      <c r="Q375" t="str">
        <f>IF(ISNA(VLOOKUP(AC375,#REF!,1)),"//","")</f>
        <v/>
      </c>
      <c r="R375"/>
      <c r="S375" s="43">
        <f t="shared" si="65"/>
        <v>119</v>
      </c>
      <c r="T375" s="93" t="s">
        <v>2484</v>
      </c>
      <c r="U375" s="71" t="s">
        <v>2484</v>
      </c>
      <c r="V375" s="71" t="s">
        <v>2484</v>
      </c>
      <c r="W375" s="44" t="str">
        <f t="shared" si="66"/>
        <v/>
      </c>
      <c r="X375" s="25" t="str">
        <f t="shared" si="67"/>
        <v/>
      </c>
      <c r="Y375" s="1">
        <f t="shared" si="68"/>
        <v>363</v>
      </c>
      <c r="Z375" t="str">
        <f t="shared" si="69"/>
        <v>ITM_MtoFATHOMc</v>
      </c>
      <c r="AA375" s="172" t="str">
        <f>IF(ISNA(VLOOKUP(AC375,Sheet2!J:J,1,0)),"//","")</f>
        <v/>
      </c>
      <c r="AC375" s="111" t="str">
        <f t="shared" si="72"/>
        <v/>
      </c>
      <c r="AD375" t="b">
        <f t="shared" si="71"/>
        <v>1</v>
      </c>
    </row>
    <row r="376" spans="1:30">
      <c r="A376" s="57">
        <f t="shared" si="63"/>
        <v>376</v>
      </c>
      <c r="B376" s="56">
        <f t="shared" si="64"/>
        <v>364</v>
      </c>
      <c r="C376" s="60" t="s">
        <v>4200</v>
      </c>
      <c r="D376" s="60" t="s">
        <v>25</v>
      </c>
      <c r="E376" s="66" t="s">
        <v>1031</v>
      </c>
      <c r="F376" s="66" t="s">
        <v>1562</v>
      </c>
      <c r="G376" s="69">
        <v>0</v>
      </c>
      <c r="H376" s="69">
        <v>0</v>
      </c>
      <c r="I376" s="189" t="s">
        <v>3</v>
      </c>
      <c r="J376" s="66" t="s">
        <v>1592</v>
      </c>
      <c r="K376" s="67" t="s">
        <v>4704</v>
      </c>
      <c r="L376" s="68"/>
      <c r="M376" s="64" t="s">
        <v>2378</v>
      </c>
      <c r="N376" s="13"/>
      <c r="O376"/>
      <c r="P376" t="str">
        <f t="shared" si="70"/>
        <v>NOT EQUAL</v>
      </c>
      <c r="Q376" t="str">
        <f>IF(ISNA(VLOOKUP(AC376,#REF!,1)),"//","")</f>
        <v/>
      </c>
      <c r="R376"/>
      <c r="S376" s="43">
        <f t="shared" si="65"/>
        <v>119</v>
      </c>
      <c r="T376" s="93" t="s">
        <v>2484</v>
      </c>
      <c r="U376" s="71" t="s">
        <v>2484</v>
      </c>
      <c r="V376" s="71" t="s">
        <v>2484</v>
      </c>
      <c r="W376" s="44" t="str">
        <f t="shared" si="66"/>
        <v/>
      </c>
      <c r="X376" s="25" t="str">
        <f t="shared" si="67"/>
        <v/>
      </c>
      <c r="Y376" s="1">
        <f t="shared" si="68"/>
        <v>364</v>
      </c>
      <c r="Z376" t="str">
        <f t="shared" si="69"/>
        <v>ITM_BARRELtoM3</v>
      </c>
      <c r="AA376" s="172" t="str">
        <f>IF(ISNA(VLOOKUP(AC376,Sheet2!J:J,1,0)),"//","")</f>
        <v/>
      </c>
      <c r="AC376" s="111" t="str">
        <f t="shared" si="72"/>
        <v/>
      </c>
      <c r="AD376" t="b">
        <f t="shared" si="71"/>
        <v>1</v>
      </c>
    </row>
    <row r="377" spans="1:30">
      <c r="A377" s="57">
        <f t="shared" si="63"/>
        <v>377</v>
      </c>
      <c r="B377" s="56">
        <f t="shared" si="64"/>
        <v>365</v>
      </c>
      <c r="C377" s="60" t="s">
        <v>4200</v>
      </c>
      <c r="D377" s="60" t="s">
        <v>25</v>
      </c>
      <c r="E377" s="66" t="s">
        <v>1031</v>
      </c>
      <c r="F377" s="66" t="s">
        <v>1556</v>
      </c>
      <c r="G377" s="69">
        <v>0</v>
      </c>
      <c r="H377" s="69">
        <v>0</v>
      </c>
      <c r="I377" s="188" t="s">
        <v>482</v>
      </c>
      <c r="J377" s="66" t="s">
        <v>1592</v>
      </c>
      <c r="K377" s="67" t="s">
        <v>4704</v>
      </c>
      <c r="L377" s="68"/>
      <c r="M377" s="64" t="s">
        <v>2379</v>
      </c>
      <c r="N377" s="13"/>
      <c r="O377"/>
      <c r="P377" t="str">
        <f t="shared" si="70"/>
        <v>NOT EQUAL</v>
      </c>
      <c r="Q377" t="str">
        <f>IF(ISNA(VLOOKUP(AC377,#REF!,1)),"//","")</f>
        <v/>
      </c>
      <c r="R377"/>
      <c r="S377" s="43">
        <f t="shared" si="65"/>
        <v>119</v>
      </c>
      <c r="T377" s="93" t="s">
        <v>2484</v>
      </c>
      <c r="U377" s="71" t="s">
        <v>2484</v>
      </c>
      <c r="V377" s="71" t="s">
        <v>2484</v>
      </c>
      <c r="W377" s="44" t="str">
        <f t="shared" si="66"/>
        <v/>
      </c>
      <c r="X377" s="25" t="str">
        <f t="shared" si="67"/>
        <v/>
      </c>
      <c r="Y377" s="1">
        <f t="shared" si="68"/>
        <v>365</v>
      </c>
      <c r="Z377" t="str">
        <f t="shared" si="69"/>
        <v>ITM_BARRELtoM3b</v>
      </c>
      <c r="AA377" s="172" t="str">
        <f>IF(ISNA(VLOOKUP(AC377,Sheet2!J:J,1,0)),"//","")</f>
        <v/>
      </c>
      <c r="AC377" s="111" t="str">
        <f t="shared" si="72"/>
        <v/>
      </c>
      <c r="AD377" t="b">
        <f t="shared" si="71"/>
        <v>1</v>
      </c>
    </row>
    <row r="378" spans="1:30">
      <c r="A378" s="57">
        <f t="shared" si="63"/>
        <v>378</v>
      </c>
      <c r="B378" s="56">
        <f t="shared" si="64"/>
        <v>366</v>
      </c>
      <c r="C378" s="60" t="s">
        <v>4200</v>
      </c>
      <c r="D378" s="60" t="s">
        <v>162</v>
      </c>
      <c r="E378" s="66" t="s">
        <v>1032</v>
      </c>
      <c r="F378" s="66" t="s">
        <v>1556</v>
      </c>
      <c r="G378" s="69">
        <v>0</v>
      </c>
      <c r="H378" s="69">
        <v>0</v>
      </c>
      <c r="I378" s="189" t="s">
        <v>3</v>
      </c>
      <c r="J378" s="66" t="s">
        <v>1592</v>
      </c>
      <c r="K378" s="67" t="s">
        <v>4704</v>
      </c>
      <c r="L378" s="68"/>
      <c r="M378" s="64" t="s">
        <v>2380</v>
      </c>
      <c r="N378" s="13"/>
      <c r="O378"/>
      <c r="P378" t="str">
        <f t="shared" si="70"/>
        <v>NOT EQUAL</v>
      </c>
      <c r="Q378" t="str">
        <f>IF(ISNA(VLOOKUP(AC378,#REF!,1)),"//","")</f>
        <v/>
      </c>
      <c r="R378"/>
      <c r="S378" s="43">
        <f t="shared" si="65"/>
        <v>119</v>
      </c>
      <c r="T378" s="93" t="s">
        <v>2484</v>
      </c>
      <c r="U378" s="71" t="s">
        <v>2484</v>
      </c>
      <c r="V378" s="71" t="s">
        <v>2484</v>
      </c>
      <c r="W378" s="44" t="str">
        <f t="shared" si="66"/>
        <v/>
      </c>
      <c r="X378" s="25" t="str">
        <f t="shared" si="67"/>
        <v/>
      </c>
      <c r="Y378" s="1">
        <f t="shared" si="68"/>
        <v>366</v>
      </c>
      <c r="Z378" t="str">
        <f t="shared" si="69"/>
        <v>ITM_M3toBARREL</v>
      </c>
      <c r="AA378" s="172" t="str">
        <f>IF(ISNA(VLOOKUP(AC378,Sheet2!J:J,1,0)),"//","")</f>
        <v/>
      </c>
      <c r="AC378" s="111" t="str">
        <f t="shared" si="72"/>
        <v/>
      </c>
      <c r="AD378" t="b">
        <f t="shared" si="71"/>
        <v>1</v>
      </c>
    </row>
    <row r="379" spans="1:30">
      <c r="A379" s="57">
        <f t="shared" si="63"/>
        <v>379</v>
      </c>
      <c r="B379" s="56">
        <f t="shared" si="64"/>
        <v>367</v>
      </c>
      <c r="C379" s="60" t="s">
        <v>4200</v>
      </c>
      <c r="D379" s="60" t="s">
        <v>162</v>
      </c>
      <c r="E379" s="66" t="s">
        <v>1032</v>
      </c>
      <c r="F379" s="66" t="s">
        <v>1562</v>
      </c>
      <c r="G379" s="69">
        <v>0</v>
      </c>
      <c r="H379" s="69">
        <v>0</v>
      </c>
      <c r="I379" s="188" t="s">
        <v>482</v>
      </c>
      <c r="J379" s="66" t="s">
        <v>1592</v>
      </c>
      <c r="K379" s="67" t="s">
        <v>4704</v>
      </c>
      <c r="L379" s="68"/>
      <c r="M379" s="64" t="s">
        <v>2381</v>
      </c>
      <c r="N379" s="13"/>
      <c r="O379"/>
      <c r="P379" t="str">
        <f t="shared" si="70"/>
        <v>NOT EQUAL</v>
      </c>
      <c r="Q379" t="str">
        <f>IF(ISNA(VLOOKUP(AC379,#REF!,1)),"//","")</f>
        <v/>
      </c>
      <c r="R379"/>
      <c r="S379" s="43">
        <f t="shared" si="65"/>
        <v>119</v>
      </c>
      <c r="T379" s="93" t="s">
        <v>2484</v>
      </c>
      <c r="U379" s="71" t="s">
        <v>2484</v>
      </c>
      <c r="V379" s="71" t="s">
        <v>2484</v>
      </c>
      <c r="W379" s="44" t="str">
        <f t="shared" si="66"/>
        <v/>
      </c>
      <c r="X379" s="25" t="str">
        <f t="shared" si="67"/>
        <v/>
      </c>
      <c r="Y379" s="1">
        <f t="shared" si="68"/>
        <v>367</v>
      </c>
      <c r="Z379" t="str">
        <f t="shared" si="69"/>
        <v>ITM_M3toBARRELb</v>
      </c>
      <c r="AA379" s="172" t="str">
        <f>IF(ISNA(VLOOKUP(AC379,Sheet2!J:J,1,0)),"//","")</f>
        <v/>
      </c>
      <c r="AC379" s="111" t="str">
        <f t="shared" si="72"/>
        <v/>
      </c>
      <c r="AD379" t="b">
        <f t="shared" si="71"/>
        <v>1</v>
      </c>
    </row>
    <row r="380" spans="1:30">
      <c r="A380" s="57">
        <f t="shared" si="63"/>
        <v>380</v>
      </c>
      <c r="B380" s="56">
        <f t="shared" si="64"/>
        <v>368</v>
      </c>
      <c r="C380" s="60" t="s">
        <v>4172</v>
      </c>
      <c r="D380" s="60" t="s">
        <v>25</v>
      </c>
      <c r="E380" s="66" t="s">
        <v>26</v>
      </c>
      <c r="F380" s="66" t="s">
        <v>904</v>
      </c>
      <c r="G380" s="69">
        <v>0</v>
      </c>
      <c r="H380" s="69">
        <v>0</v>
      </c>
      <c r="I380" s="188" t="s">
        <v>482</v>
      </c>
      <c r="J380" s="66" t="s">
        <v>1592</v>
      </c>
      <c r="K380" s="67" t="s">
        <v>4704</v>
      </c>
      <c r="L380" s="68"/>
      <c r="M380" s="64" t="s">
        <v>2382</v>
      </c>
      <c r="N380" s="13"/>
      <c r="O380"/>
      <c r="P380" t="str">
        <f t="shared" si="70"/>
        <v>NOT EQUAL</v>
      </c>
      <c r="Q380" t="str">
        <f>IF(ISNA(VLOOKUP(AC380,#REF!,1)),"//","")</f>
        <v/>
      </c>
      <c r="R380"/>
      <c r="S380" s="43">
        <f t="shared" si="65"/>
        <v>119</v>
      </c>
      <c r="T380" s="93" t="s">
        <v>2484</v>
      </c>
      <c r="U380" s="71" t="s">
        <v>2484</v>
      </c>
      <c r="V380" s="71" t="s">
        <v>2484</v>
      </c>
      <c r="W380" s="44" t="str">
        <f t="shared" si="66"/>
        <v/>
      </c>
      <c r="X380" s="25" t="str">
        <f t="shared" si="67"/>
        <v/>
      </c>
      <c r="Y380" s="1">
        <f t="shared" si="68"/>
        <v>368</v>
      </c>
      <c r="Z380" t="str">
        <f t="shared" si="69"/>
        <v>ITM_ATMtoPAb</v>
      </c>
      <c r="AA380" s="172" t="str">
        <f>IF(ISNA(VLOOKUP(AC380,Sheet2!J:J,1,0)),"//","")</f>
        <v/>
      </c>
      <c r="AC380" s="111" t="str">
        <f t="shared" si="72"/>
        <v/>
      </c>
      <c r="AD380" t="b">
        <f t="shared" si="71"/>
        <v>1</v>
      </c>
    </row>
    <row r="381" spans="1:30">
      <c r="A381" s="57">
        <f t="shared" si="63"/>
        <v>381</v>
      </c>
      <c r="B381" s="56">
        <f t="shared" si="64"/>
        <v>369</v>
      </c>
      <c r="C381" s="60" t="s">
        <v>4172</v>
      </c>
      <c r="D381" s="60" t="s">
        <v>162</v>
      </c>
      <c r="E381" s="66" t="s">
        <v>253</v>
      </c>
      <c r="F381" s="66" t="s">
        <v>904</v>
      </c>
      <c r="G381" s="69">
        <v>0</v>
      </c>
      <c r="H381" s="69">
        <v>0</v>
      </c>
      <c r="I381" s="188" t="s">
        <v>482</v>
      </c>
      <c r="J381" s="66" t="s">
        <v>1592</v>
      </c>
      <c r="K381" s="67" t="s">
        <v>4704</v>
      </c>
      <c r="L381" s="68"/>
      <c r="M381" s="64" t="s">
        <v>2383</v>
      </c>
      <c r="N381" s="13"/>
      <c r="O381"/>
      <c r="P381" t="str">
        <f t="shared" si="70"/>
        <v>NOT EQUAL</v>
      </c>
      <c r="Q381" t="str">
        <f>IF(ISNA(VLOOKUP(AC381,#REF!,1)),"//","")</f>
        <v/>
      </c>
      <c r="R381"/>
      <c r="S381" s="43">
        <f t="shared" si="65"/>
        <v>119</v>
      </c>
      <c r="T381" s="93" t="s">
        <v>2484</v>
      </c>
      <c r="U381" s="71" t="s">
        <v>2484</v>
      </c>
      <c r="V381" s="71" t="s">
        <v>2484</v>
      </c>
      <c r="W381" s="44" t="str">
        <f t="shared" si="66"/>
        <v/>
      </c>
      <c r="X381" s="25" t="str">
        <f t="shared" si="67"/>
        <v/>
      </c>
      <c r="Y381" s="1">
        <f t="shared" si="68"/>
        <v>369</v>
      </c>
      <c r="Z381" t="str">
        <f t="shared" si="69"/>
        <v>ITM_PAtoATMb</v>
      </c>
      <c r="AA381" s="172" t="str">
        <f>IF(ISNA(VLOOKUP(AC381,Sheet2!J:J,1,0)),"//","")</f>
        <v/>
      </c>
      <c r="AC381" s="111" t="str">
        <f t="shared" si="72"/>
        <v/>
      </c>
      <c r="AD381" t="b">
        <f t="shared" si="71"/>
        <v>1</v>
      </c>
    </row>
    <row r="382" spans="1:30">
      <c r="A382" s="57">
        <f t="shared" si="63"/>
        <v>382</v>
      </c>
      <c r="B382" s="56">
        <f t="shared" si="64"/>
        <v>370</v>
      </c>
      <c r="C382" s="60" t="s">
        <v>4201</v>
      </c>
      <c r="D382" s="60" t="s">
        <v>25</v>
      </c>
      <c r="E382" s="66" t="s">
        <v>1049</v>
      </c>
      <c r="F382" s="66" t="s">
        <v>1049</v>
      </c>
      <c r="G382" s="69">
        <v>0</v>
      </c>
      <c r="H382" s="69">
        <v>0</v>
      </c>
      <c r="I382" s="189" t="s">
        <v>3</v>
      </c>
      <c r="J382" s="66" t="s">
        <v>1592</v>
      </c>
      <c r="K382" s="67" t="s">
        <v>4704</v>
      </c>
      <c r="L382" s="68"/>
      <c r="M382" s="64" t="s">
        <v>2414</v>
      </c>
      <c r="N382" s="13"/>
      <c r="O382"/>
      <c r="P382" t="str">
        <f t="shared" si="70"/>
        <v/>
      </c>
      <c r="Q382" t="str">
        <f>IF(ISNA(VLOOKUP(AC382,#REF!,1)),"//","")</f>
        <v/>
      </c>
      <c r="R382"/>
      <c r="S382" s="43">
        <f t="shared" si="65"/>
        <v>119</v>
      </c>
      <c r="T382" s="93" t="s">
        <v>2484</v>
      </c>
      <c r="U382" s="71" t="s">
        <v>2484</v>
      </c>
      <c r="V382" s="71" t="s">
        <v>2484</v>
      </c>
      <c r="W382" s="44" t="str">
        <f t="shared" si="66"/>
        <v/>
      </c>
      <c r="X382" s="25" t="str">
        <f t="shared" si="67"/>
        <v/>
      </c>
      <c r="Y382" s="1">
        <f t="shared" si="68"/>
        <v>370</v>
      </c>
      <c r="Z382" t="str">
        <f t="shared" si="69"/>
        <v>ITM_HECTAREtoM2</v>
      </c>
      <c r="AA382" s="172" t="str">
        <f>IF(ISNA(VLOOKUP(AC382,Sheet2!J:J,1,0)),"//","")</f>
        <v/>
      </c>
      <c r="AC382" s="111" t="str">
        <f t="shared" si="72"/>
        <v/>
      </c>
      <c r="AD382" t="b">
        <f t="shared" si="71"/>
        <v>1</v>
      </c>
    </row>
    <row r="383" spans="1:30">
      <c r="A383" s="57">
        <f t="shared" si="63"/>
        <v>383</v>
      </c>
      <c r="B383" s="56">
        <f t="shared" si="64"/>
        <v>371</v>
      </c>
      <c r="C383" s="60" t="s">
        <v>4201</v>
      </c>
      <c r="D383" s="60" t="s">
        <v>162</v>
      </c>
      <c r="E383" s="66" t="s">
        <v>1050</v>
      </c>
      <c r="F383" s="66" t="s">
        <v>1050</v>
      </c>
      <c r="G383" s="69">
        <v>0</v>
      </c>
      <c r="H383" s="69">
        <v>0</v>
      </c>
      <c r="I383" s="189" t="s">
        <v>3</v>
      </c>
      <c r="J383" s="66" t="s">
        <v>1592</v>
      </c>
      <c r="K383" s="67" t="s">
        <v>4704</v>
      </c>
      <c r="L383" s="68"/>
      <c r="M383" s="64" t="s">
        <v>2415</v>
      </c>
      <c r="N383" s="13"/>
      <c r="O383"/>
      <c r="P383" t="str">
        <f t="shared" si="70"/>
        <v/>
      </c>
      <c r="Q383" t="str">
        <f>IF(ISNA(VLOOKUP(AC383,#REF!,1)),"//","")</f>
        <v/>
      </c>
      <c r="R383"/>
      <c r="S383" s="43">
        <f t="shared" si="65"/>
        <v>119</v>
      </c>
      <c r="T383" s="93" t="s">
        <v>2484</v>
      </c>
      <c r="U383" s="71" t="s">
        <v>2484</v>
      </c>
      <c r="V383" s="71" t="s">
        <v>2484</v>
      </c>
      <c r="W383" s="44" t="str">
        <f t="shared" si="66"/>
        <v/>
      </c>
      <c r="X383" s="25" t="str">
        <f t="shared" si="67"/>
        <v/>
      </c>
      <c r="Y383" s="1">
        <f t="shared" si="68"/>
        <v>371</v>
      </c>
      <c r="Z383" t="str">
        <f t="shared" si="69"/>
        <v>ITM_M2toHECTARE</v>
      </c>
      <c r="AA383" s="172" t="str">
        <f>IF(ISNA(VLOOKUP(AC383,Sheet2!J:J,1,0)),"//","")</f>
        <v/>
      </c>
      <c r="AC383" s="111" t="str">
        <f t="shared" si="72"/>
        <v/>
      </c>
      <c r="AD383" t="b">
        <f t="shared" si="71"/>
        <v>1</v>
      </c>
    </row>
    <row r="384" spans="1:30">
      <c r="A384" s="57">
        <f t="shared" si="63"/>
        <v>384</v>
      </c>
      <c r="B384" s="56">
        <f t="shared" si="64"/>
        <v>372</v>
      </c>
      <c r="C384" t="s">
        <v>4780</v>
      </c>
      <c r="D384" t="s">
        <v>162</v>
      </c>
      <c r="E384" t="s">
        <v>4804</v>
      </c>
      <c r="F384" t="s">
        <v>4804</v>
      </c>
      <c r="G384" s="69">
        <v>0</v>
      </c>
      <c r="H384" s="69">
        <v>0</v>
      </c>
      <c r="I384" s="189" t="s">
        <v>3</v>
      </c>
      <c r="J384" s="66" t="s">
        <v>1592</v>
      </c>
      <c r="K384" s="67" t="s">
        <v>4704</v>
      </c>
      <c r="L384" s="68"/>
      <c r="M384" t="s">
        <v>4787</v>
      </c>
      <c r="N384" s="13"/>
      <c r="O384"/>
      <c r="P384" t="str">
        <f t="shared" si="70"/>
        <v/>
      </c>
      <c r="Q384" t="str">
        <f>IF(ISNA(VLOOKUP(AC384,#REF!,1)),"//","")</f>
        <v/>
      </c>
      <c r="R384"/>
      <c r="S384" s="43">
        <f t="shared" si="65"/>
        <v>119</v>
      </c>
      <c r="T384" s="93" t="s">
        <v>2484</v>
      </c>
      <c r="U384" s="71" t="s">
        <v>2484</v>
      </c>
      <c r="V384" s="71" t="s">
        <v>2484</v>
      </c>
      <c r="W384" s="44" t="str">
        <f t="shared" si="66"/>
        <v/>
      </c>
      <c r="X384" s="25" t="str">
        <f t="shared" si="67"/>
        <v/>
      </c>
      <c r="Y384" s="1">
        <f t="shared" si="68"/>
        <v>372</v>
      </c>
      <c r="Z384" t="str">
        <f t="shared" si="69"/>
        <v>ITM_MUtoM2</v>
      </c>
      <c r="AA384" s="172" t="str">
        <f>IF(ISNA(VLOOKUP(AC384,Sheet2!J:J,1,0)),"//","")</f>
        <v/>
      </c>
      <c r="AC384" s="111" t="str">
        <f t="shared" si="72"/>
        <v/>
      </c>
      <c r="AD384" t="b">
        <f t="shared" si="71"/>
        <v>1</v>
      </c>
    </row>
    <row r="385" spans="1:30">
      <c r="A385" s="57">
        <f t="shared" si="63"/>
        <v>385</v>
      </c>
      <c r="B385" s="56">
        <f t="shared" si="64"/>
        <v>373</v>
      </c>
      <c r="C385" t="s">
        <v>4780</v>
      </c>
      <c r="D385" t="s">
        <v>25</v>
      </c>
      <c r="E385" t="s">
        <v>4805</v>
      </c>
      <c r="F385" t="s">
        <v>4805</v>
      </c>
      <c r="G385" s="69">
        <v>0</v>
      </c>
      <c r="H385" s="69">
        <v>0</v>
      </c>
      <c r="I385" s="189" t="s">
        <v>3</v>
      </c>
      <c r="J385" s="66" t="s">
        <v>1592</v>
      </c>
      <c r="K385" s="67" t="s">
        <v>4704</v>
      </c>
      <c r="L385" s="68"/>
      <c r="M385" t="s">
        <v>4788</v>
      </c>
      <c r="N385" s="13"/>
      <c r="O385"/>
      <c r="P385" t="str">
        <f t="shared" si="70"/>
        <v/>
      </c>
      <c r="Q385" t="str">
        <f>IF(ISNA(VLOOKUP(AC385,#REF!,1)),"//","")</f>
        <v/>
      </c>
      <c r="R385"/>
      <c r="S385" s="43">
        <f t="shared" si="65"/>
        <v>119</v>
      </c>
      <c r="T385" s="93" t="s">
        <v>2484</v>
      </c>
      <c r="U385" s="71" t="s">
        <v>2484</v>
      </c>
      <c r="V385" s="71" t="s">
        <v>2484</v>
      </c>
      <c r="W385" s="44" t="str">
        <f t="shared" si="66"/>
        <v/>
      </c>
      <c r="X385" s="25" t="str">
        <f t="shared" si="67"/>
        <v/>
      </c>
      <c r="Y385" s="1">
        <f t="shared" si="68"/>
        <v>373</v>
      </c>
      <c r="Z385" t="str">
        <f t="shared" si="69"/>
        <v>ITM_M2toMU</v>
      </c>
      <c r="AA385" s="172" t="str">
        <f>IF(ISNA(VLOOKUP(AC385,Sheet2!J:J,1,0)),"//","")</f>
        <v/>
      </c>
      <c r="AC385" s="111" t="str">
        <f t="shared" si="72"/>
        <v/>
      </c>
      <c r="AD385" t="b">
        <f t="shared" si="71"/>
        <v>1</v>
      </c>
    </row>
    <row r="386" spans="1:30">
      <c r="A386" s="57">
        <f t="shared" si="63"/>
        <v>386</v>
      </c>
      <c r="B386" s="56">
        <f t="shared" si="64"/>
        <v>374</v>
      </c>
      <c r="C386" t="s">
        <v>4781</v>
      </c>
      <c r="D386" t="s">
        <v>25</v>
      </c>
      <c r="E386" t="s">
        <v>4806</v>
      </c>
      <c r="F386" t="s">
        <v>4806</v>
      </c>
      <c r="G386" s="69">
        <v>0</v>
      </c>
      <c r="H386" s="69">
        <v>0</v>
      </c>
      <c r="I386" s="189" t="s">
        <v>3</v>
      </c>
      <c r="J386" s="66" t="s">
        <v>1592</v>
      </c>
      <c r="K386" s="67" t="s">
        <v>4704</v>
      </c>
      <c r="L386" s="68"/>
      <c r="M386" t="s">
        <v>4789</v>
      </c>
      <c r="N386" s="13"/>
      <c r="O386"/>
      <c r="P386" t="str">
        <f t="shared" si="70"/>
        <v/>
      </c>
      <c r="Q386" t="str">
        <f>IF(ISNA(VLOOKUP(AC386,#REF!,1)),"//","")</f>
        <v/>
      </c>
      <c r="R386"/>
      <c r="S386" s="43">
        <f t="shared" si="65"/>
        <v>119</v>
      </c>
      <c r="T386" s="93" t="s">
        <v>2484</v>
      </c>
      <c r="U386" s="71" t="s">
        <v>2484</v>
      </c>
      <c r="V386" s="71" t="s">
        <v>2484</v>
      </c>
      <c r="W386" s="44" t="str">
        <f t="shared" si="66"/>
        <v/>
      </c>
      <c r="X386" s="25" t="str">
        <f t="shared" si="67"/>
        <v/>
      </c>
      <c r="Y386" s="1">
        <f t="shared" si="68"/>
        <v>374</v>
      </c>
      <c r="Z386" t="str">
        <f t="shared" si="69"/>
        <v>ITM_LItoM</v>
      </c>
      <c r="AA386" s="172" t="str">
        <f>IF(ISNA(VLOOKUP(AC386,Sheet2!J:J,1,0)),"//","")</f>
        <v/>
      </c>
      <c r="AC386" s="111" t="str">
        <f t="shared" si="72"/>
        <v/>
      </c>
      <c r="AD386" t="b">
        <f t="shared" si="71"/>
        <v>1</v>
      </c>
    </row>
    <row r="387" spans="1:30">
      <c r="A387" s="57">
        <f t="shared" si="63"/>
        <v>387</v>
      </c>
      <c r="B387" s="56">
        <f t="shared" si="64"/>
        <v>375</v>
      </c>
      <c r="C387" t="s">
        <v>4781</v>
      </c>
      <c r="D387" t="s">
        <v>162</v>
      </c>
      <c r="E387" t="s">
        <v>4807</v>
      </c>
      <c r="F387" t="s">
        <v>4807</v>
      </c>
      <c r="G387" s="69">
        <v>0</v>
      </c>
      <c r="H387" s="69">
        <v>0</v>
      </c>
      <c r="I387" s="189" t="s">
        <v>3</v>
      </c>
      <c r="J387" s="66" t="s">
        <v>1592</v>
      </c>
      <c r="K387" s="67" t="s">
        <v>4704</v>
      </c>
      <c r="L387" s="68"/>
      <c r="M387" t="s">
        <v>4790</v>
      </c>
      <c r="N387" s="13"/>
      <c r="O387"/>
      <c r="P387" t="str">
        <f t="shared" si="70"/>
        <v/>
      </c>
      <c r="Q387" t="str">
        <f>IF(ISNA(VLOOKUP(AC387,#REF!,1)),"//","")</f>
        <v/>
      </c>
      <c r="R387"/>
      <c r="S387" s="43">
        <f t="shared" si="65"/>
        <v>119</v>
      </c>
      <c r="T387" s="93" t="s">
        <v>2484</v>
      </c>
      <c r="U387" s="71" t="s">
        <v>2484</v>
      </c>
      <c r="V387" s="71" t="s">
        <v>2484</v>
      </c>
      <c r="W387" s="44" t="str">
        <f t="shared" si="66"/>
        <v/>
      </c>
      <c r="X387" s="25" t="str">
        <f t="shared" si="67"/>
        <v/>
      </c>
      <c r="Y387" s="1">
        <f t="shared" si="68"/>
        <v>375</v>
      </c>
      <c r="Z387" t="str">
        <f t="shared" si="69"/>
        <v>ITM_MtoLI</v>
      </c>
      <c r="AA387" s="172" t="str">
        <f>IF(ISNA(VLOOKUP(AC387,Sheet2!J:J,1,0)),"//","")</f>
        <v/>
      </c>
      <c r="AC387" s="111" t="str">
        <f t="shared" si="72"/>
        <v/>
      </c>
      <c r="AD387" t="b">
        <f t="shared" si="71"/>
        <v>1</v>
      </c>
    </row>
    <row r="388" spans="1:30">
      <c r="A388" s="57">
        <f t="shared" si="63"/>
        <v>388</v>
      </c>
      <c r="B388" s="56">
        <f t="shared" si="64"/>
        <v>376</v>
      </c>
      <c r="C388" t="s">
        <v>4782</v>
      </c>
      <c r="D388" t="s">
        <v>162</v>
      </c>
      <c r="E388" t="s">
        <v>4808</v>
      </c>
      <c r="F388" t="s">
        <v>4808</v>
      </c>
      <c r="G388" s="69">
        <v>0</v>
      </c>
      <c r="H388" s="69">
        <v>0</v>
      </c>
      <c r="I388" s="189" t="s">
        <v>3</v>
      </c>
      <c r="J388" s="66" t="s">
        <v>1592</v>
      </c>
      <c r="K388" s="67" t="s">
        <v>4704</v>
      </c>
      <c r="L388" s="68"/>
      <c r="M388" t="s">
        <v>4791</v>
      </c>
      <c r="N388" s="13"/>
      <c r="O388"/>
      <c r="P388" t="str">
        <f t="shared" si="70"/>
        <v/>
      </c>
      <c r="Q388" t="str">
        <f>IF(ISNA(VLOOKUP(AC388,#REF!,1)),"//","")</f>
        <v/>
      </c>
      <c r="R388"/>
      <c r="S388" s="43">
        <f t="shared" si="65"/>
        <v>119</v>
      </c>
      <c r="T388" s="93" t="s">
        <v>2484</v>
      </c>
      <c r="U388" s="71" t="s">
        <v>2484</v>
      </c>
      <c r="V388" s="71" t="s">
        <v>2484</v>
      </c>
      <c r="W388" s="44" t="str">
        <f t="shared" si="66"/>
        <v/>
      </c>
      <c r="X388" s="25" t="str">
        <f t="shared" si="67"/>
        <v/>
      </c>
      <c r="Y388" s="1">
        <f t="shared" si="68"/>
        <v>376</v>
      </c>
      <c r="Z388" t="str">
        <f t="shared" si="69"/>
        <v>ITM_CHItoM</v>
      </c>
      <c r="AA388" s="172" t="str">
        <f>IF(ISNA(VLOOKUP(AC388,Sheet2!J:J,1,0)),"//","")</f>
        <v/>
      </c>
      <c r="AC388" s="111" t="str">
        <f t="shared" si="72"/>
        <v/>
      </c>
      <c r="AD388" t="b">
        <f t="shared" si="71"/>
        <v>1</v>
      </c>
    </row>
    <row r="389" spans="1:30">
      <c r="A389" s="57">
        <f t="shared" si="63"/>
        <v>389</v>
      </c>
      <c r="B389" s="56">
        <f t="shared" si="64"/>
        <v>377</v>
      </c>
      <c r="C389" t="s">
        <v>4782</v>
      </c>
      <c r="D389" t="s">
        <v>25</v>
      </c>
      <c r="E389" t="s">
        <v>4809</v>
      </c>
      <c r="F389" t="s">
        <v>4809</v>
      </c>
      <c r="G389" s="69">
        <v>0</v>
      </c>
      <c r="H389" s="69">
        <v>0</v>
      </c>
      <c r="I389" s="189" t="s">
        <v>3</v>
      </c>
      <c r="J389" s="66" t="s">
        <v>1592</v>
      </c>
      <c r="K389" s="67" t="s">
        <v>4704</v>
      </c>
      <c r="L389" s="68"/>
      <c r="M389" t="s">
        <v>4792</v>
      </c>
      <c r="N389" s="13"/>
      <c r="O389"/>
      <c r="P389" t="str">
        <f t="shared" si="70"/>
        <v/>
      </c>
      <c r="Q389" t="str">
        <f>IF(ISNA(VLOOKUP(AC389,#REF!,1)),"//","")</f>
        <v/>
      </c>
      <c r="R389"/>
      <c r="S389" s="43">
        <f t="shared" si="65"/>
        <v>119</v>
      </c>
      <c r="T389" s="93" t="s">
        <v>2484</v>
      </c>
      <c r="U389" s="71" t="s">
        <v>2484</v>
      </c>
      <c r="V389" s="71" t="s">
        <v>2484</v>
      </c>
      <c r="W389" s="44" t="str">
        <f t="shared" si="66"/>
        <v/>
      </c>
      <c r="X389" s="25" t="str">
        <f t="shared" si="67"/>
        <v/>
      </c>
      <c r="Y389" s="1">
        <f t="shared" si="68"/>
        <v>377</v>
      </c>
      <c r="Z389" t="str">
        <f t="shared" si="69"/>
        <v>ITM_MtoCHI</v>
      </c>
      <c r="AA389" s="172" t="str">
        <f>IF(ISNA(VLOOKUP(AC389,Sheet2!J:J,1,0)),"//","")</f>
        <v/>
      </c>
      <c r="AC389" s="111" t="str">
        <f t="shared" si="72"/>
        <v/>
      </c>
      <c r="AD389" t="b">
        <f t="shared" si="71"/>
        <v>1</v>
      </c>
    </row>
    <row r="390" spans="1:30">
      <c r="A390" s="57">
        <f t="shared" si="63"/>
        <v>390</v>
      </c>
      <c r="B390" s="56">
        <f t="shared" si="64"/>
        <v>378</v>
      </c>
      <c r="C390" t="s">
        <v>4783</v>
      </c>
      <c r="D390" t="s">
        <v>162</v>
      </c>
      <c r="E390" t="s">
        <v>4810</v>
      </c>
      <c r="F390" t="s">
        <v>4810</v>
      </c>
      <c r="G390" s="69">
        <v>0</v>
      </c>
      <c r="H390" s="69">
        <v>0</v>
      </c>
      <c r="I390" s="189" t="s">
        <v>3</v>
      </c>
      <c r="J390" s="66" t="s">
        <v>1592</v>
      </c>
      <c r="K390" s="67" t="s">
        <v>4704</v>
      </c>
      <c r="L390" s="68"/>
      <c r="M390" t="s">
        <v>4793</v>
      </c>
      <c r="N390" s="13"/>
      <c r="O390"/>
      <c r="P390" t="str">
        <f t="shared" si="70"/>
        <v/>
      </c>
      <c r="Q390" t="str">
        <f>IF(ISNA(VLOOKUP(AC390,#REF!,1)),"//","")</f>
        <v/>
      </c>
      <c r="R390"/>
      <c r="S390" s="43">
        <f t="shared" si="65"/>
        <v>119</v>
      </c>
      <c r="T390" s="93" t="s">
        <v>2484</v>
      </c>
      <c r="U390" s="71" t="s">
        <v>2484</v>
      </c>
      <c r="V390" s="71" t="s">
        <v>2484</v>
      </c>
      <c r="W390" s="44" t="str">
        <f t="shared" si="66"/>
        <v/>
      </c>
      <c r="X390" s="25" t="str">
        <f t="shared" si="67"/>
        <v/>
      </c>
      <c r="Y390" s="1">
        <f t="shared" si="68"/>
        <v>378</v>
      </c>
      <c r="Z390" t="str">
        <f t="shared" si="69"/>
        <v>ITM_YINtoM</v>
      </c>
      <c r="AA390" s="172" t="str">
        <f>IF(ISNA(VLOOKUP(AC390,Sheet2!J:J,1,0)),"//","")</f>
        <v/>
      </c>
      <c r="AC390" s="111" t="str">
        <f t="shared" si="72"/>
        <v/>
      </c>
      <c r="AD390" t="b">
        <f t="shared" si="71"/>
        <v>1</v>
      </c>
    </row>
    <row r="391" spans="1:30">
      <c r="A391" s="57">
        <f t="shared" ref="A391:A464" si="73">IF(B391=INT(B391),ROW(),"")</f>
        <v>391</v>
      </c>
      <c r="B391" s="56">
        <f t="shared" ref="B391:B464" si="74">IF(AND(MID(C391,2,1)&lt;&gt;"/",MID(C391,1,1)="/"),INT(B390)+1,B390+0.01)</f>
        <v>379</v>
      </c>
      <c r="C391" t="s">
        <v>4783</v>
      </c>
      <c r="D391" t="s">
        <v>25</v>
      </c>
      <c r="E391" t="s">
        <v>4811</v>
      </c>
      <c r="F391" t="s">
        <v>4811</v>
      </c>
      <c r="G391" s="69">
        <v>0</v>
      </c>
      <c r="H391" s="69">
        <v>0</v>
      </c>
      <c r="I391" s="189" t="s">
        <v>3</v>
      </c>
      <c r="J391" s="66" t="s">
        <v>1592</v>
      </c>
      <c r="K391" s="67" t="s">
        <v>4704</v>
      </c>
      <c r="L391" s="68"/>
      <c r="M391" t="s">
        <v>4794</v>
      </c>
      <c r="N391" s="13"/>
      <c r="O391"/>
      <c r="P391" t="str">
        <f t="shared" si="70"/>
        <v/>
      </c>
      <c r="Q391" t="str">
        <f>IF(ISNA(VLOOKUP(AC391,#REF!,1)),"//","")</f>
        <v/>
      </c>
      <c r="R391"/>
      <c r="S391" s="43">
        <f t="shared" ref="S391:S464" si="75">IF(X391&lt;&gt;"",S390+1,S390)</f>
        <v>119</v>
      </c>
      <c r="T391" s="93" t="s">
        <v>2484</v>
      </c>
      <c r="U391" s="71" t="s">
        <v>2484</v>
      </c>
      <c r="V391" s="71" t="s">
        <v>2484</v>
      </c>
      <c r="W391" s="44" t="str">
        <f t="shared" ref="W391:W464" si="76">IF( OR(U391="CNST", I391="CAT_REGS"),(E391),
IF(U391="YES",UPPER(E391),
IF(   AND(U391&lt;&gt;"NO",I391="CAT_FNCT",D391&lt;&gt;"multiply", D391&lt;&gt;"divide"),IF(J391="SLS_ENABLED",   UPPER(E391),""),"")))</f>
        <v/>
      </c>
      <c r="X391" s="25" t="str">
        <f t="shared" ref="X391:X464" si="77">IF(LEN(V391)&gt;0,V391,SUBSTITUTE(SUBSTITUTE(SUBSTITUTE(SUBSTITUTE(SUBSTITUTE(SUBSTITUTE(SUBSTITUTE(SUBSTITUTE(SUBSTITUTE(SUBSTITUTE(SUBSTITUTE( (SUBSTITUTE( SUBSTITUTE( SUBSTITUTE( SUBSTITUTE(W391,"STD_SIGMA","SUM"),"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1" s="1">
        <f t="shared" ref="Y391:Y464" si="78">B391</f>
        <v>379</v>
      </c>
      <c r="Z391" t="str">
        <f t="shared" ref="Z391:Z464" si="79">M391</f>
        <v>ITM_MtoYIN</v>
      </c>
      <c r="AA391" s="172" t="str">
        <f>IF(ISNA(VLOOKUP(AC391,Sheet2!J:J,1,0)),"//","")</f>
        <v/>
      </c>
      <c r="AC391" s="111" t="str">
        <f t="shared" si="72"/>
        <v/>
      </c>
      <c r="AD391" t="b">
        <f t="shared" si="71"/>
        <v>1</v>
      </c>
    </row>
    <row r="392" spans="1:30">
      <c r="A392" s="57">
        <f t="shared" si="73"/>
        <v>392</v>
      </c>
      <c r="B392" s="56">
        <f t="shared" si="74"/>
        <v>380</v>
      </c>
      <c r="C392" t="s">
        <v>4784</v>
      </c>
      <c r="D392" t="s">
        <v>162</v>
      </c>
      <c r="E392" t="s">
        <v>4812</v>
      </c>
      <c r="F392" t="s">
        <v>4812</v>
      </c>
      <c r="G392" s="69">
        <v>0</v>
      </c>
      <c r="H392" s="69">
        <v>0</v>
      </c>
      <c r="I392" s="189" t="s">
        <v>3</v>
      </c>
      <c r="J392" s="66" t="s">
        <v>1592</v>
      </c>
      <c r="K392" s="67" t="s">
        <v>4704</v>
      </c>
      <c r="L392" s="68"/>
      <c r="M392" t="s">
        <v>4795</v>
      </c>
      <c r="N392" s="13"/>
      <c r="O392"/>
      <c r="P392" t="str">
        <f t="shared" si="70"/>
        <v/>
      </c>
      <c r="Q392" t="str">
        <f>IF(ISNA(VLOOKUP(AC392,#REF!,1)),"//","")</f>
        <v/>
      </c>
      <c r="R392"/>
      <c r="S392" s="43">
        <f t="shared" si="75"/>
        <v>119</v>
      </c>
      <c r="T392" s="93" t="s">
        <v>2484</v>
      </c>
      <c r="U392" s="71" t="s">
        <v>2484</v>
      </c>
      <c r="V392" s="71" t="s">
        <v>2484</v>
      </c>
      <c r="W392" s="44" t="str">
        <f t="shared" si="76"/>
        <v/>
      </c>
      <c r="X392" s="25" t="str">
        <f t="shared" si="77"/>
        <v/>
      </c>
      <c r="Y392" s="1">
        <f t="shared" si="78"/>
        <v>380</v>
      </c>
      <c r="Z392" t="str">
        <f t="shared" si="79"/>
        <v>ITM_CUNtoM</v>
      </c>
      <c r="AA392" s="172" t="str">
        <f>IF(ISNA(VLOOKUP(AC392,Sheet2!J:J,1,0)),"//","")</f>
        <v/>
      </c>
      <c r="AC392" s="111" t="str">
        <f t="shared" si="72"/>
        <v/>
      </c>
      <c r="AD392" t="b">
        <f t="shared" si="71"/>
        <v>1</v>
      </c>
    </row>
    <row r="393" spans="1:30">
      <c r="A393" s="57">
        <f t="shared" si="73"/>
        <v>393</v>
      </c>
      <c r="B393" s="56">
        <f t="shared" si="74"/>
        <v>381</v>
      </c>
      <c r="C393" t="s">
        <v>4784</v>
      </c>
      <c r="D393" t="s">
        <v>25</v>
      </c>
      <c r="E393" t="s">
        <v>4813</v>
      </c>
      <c r="F393" t="s">
        <v>4813</v>
      </c>
      <c r="G393" s="69">
        <v>0</v>
      </c>
      <c r="H393" s="69">
        <v>0</v>
      </c>
      <c r="I393" s="189" t="s">
        <v>3</v>
      </c>
      <c r="J393" s="66" t="s">
        <v>1592</v>
      </c>
      <c r="K393" s="67" t="s">
        <v>4704</v>
      </c>
      <c r="L393" s="68"/>
      <c r="M393" t="s">
        <v>4796</v>
      </c>
      <c r="N393" s="13"/>
      <c r="O393"/>
      <c r="P393" t="str">
        <f t="shared" si="70"/>
        <v/>
      </c>
      <c r="Q393" t="str">
        <f>IF(ISNA(VLOOKUP(AC393,#REF!,1)),"//","")</f>
        <v/>
      </c>
      <c r="R393"/>
      <c r="S393" s="43">
        <f t="shared" si="75"/>
        <v>119</v>
      </c>
      <c r="T393" s="93" t="s">
        <v>2484</v>
      </c>
      <c r="U393" s="71" t="s">
        <v>2484</v>
      </c>
      <c r="V393" s="71" t="s">
        <v>2484</v>
      </c>
      <c r="W393" s="44" t="str">
        <f t="shared" si="76"/>
        <v/>
      </c>
      <c r="X393" s="25" t="str">
        <f t="shared" si="77"/>
        <v/>
      </c>
      <c r="Y393" s="1">
        <f t="shared" si="78"/>
        <v>381</v>
      </c>
      <c r="Z393" t="str">
        <f t="shared" si="79"/>
        <v>ITM_MtoCUN</v>
      </c>
      <c r="AA393" s="172" t="str">
        <f>IF(ISNA(VLOOKUP(AC393,Sheet2!J:J,1,0)),"//","")</f>
        <v/>
      </c>
      <c r="AC393" s="111" t="str">
        <f t="shared" si="72"/>
        <v/>
      </c>
      <c r="AD393" t="b">
        <f t="shared" si="71"/>
        <v>1</v>
      </c>
    </row>
    <row r="394" spans="1:30">
      <c r="A394" s="57">
        <f t="shared" si="73"/>
        <v>394</v>
      </c>
      <c r="B394" s="56">
        <f t="shared" si="74"/>
        <v>382</v>
      </c>
      <c r="C394" s="123" t="s">
        <v>4785</v>
      </c>
      <c r="D394" t="s">
        <v>162</v>
      </c>
      <c r="E394" t="s">
        <v>5011</v>
      </c>
      <c r="F394" t="s">
        <v>4801</v>
      </c>
      <c r="G394" s="69">
        <v>0</v>
      </c>
      <c r="H394" s="69">
        <v>0</v>
      </c>
      <c r="I394" s="189" t="s">
        <v>3</v>
      </c>
      <c r="J394" s="66" t="s">
        <v>1592</v>
      </c>
      <c r="K394" s="67" t="s">
        <v>4704</v>
      </c>
      <c r="L394" s="68"/>
      <c r="M394" t="s">
        <v>4799</v>
      </c>
      <c r="N394" s="13"/>
      <c r="O394"/>
      <c r="P394" t="str">
        <f t="shared" si="70"/>
        <v>NOT EQUAL</v>
      </c>
      <c r="Q394" t="str">
        <f>IF(ISNA(VLOOKUP(AC394,#REF!,1)),"//","")</f>
        <v/>
      </c>
      <c r="R394"/>
      <c r="S394" s="43">
        <f t="shared" si="75"/>
        <v>119</v>
      </c>
      <c r="T394" s="93" t="s">
        <v>2484</v>
      </c>
      <c r="U394" s="71" t="s">
        <v>2484</v>
      </c>
      <c r="V394" s="71" t="s">
        <v>2484</v>
      </c>
      <c r="W394" s="44" t="str">
        <f t="shared" si="76"/>
        <v/>
      </c>
      <c r="X394" s="25" t="str">
        <f t="shared" si="77"/>
        <v/>
      </c>
      <c r="Y394" s="1">
        <f t="shared" si="78"/>
        <v>382</v>
      </c>
      <c r="Z394" t="str">
        <f t="shared" si="79"/>
        <v>ITM_ZHANGtoM</v>
      </c>
      <c r="AA394" s="172" t="str">
        <f>IF(ISNA(VLOOKUP(AC394,Sheet2!J:J,1,0)),"//","")</f>
        <v/>
      </c>
      <c r="AC394" s="111" t="str">
        <f t="shared" si="72"/>
        <v/>
      </c>
      <c r="AD394" t="b">
        <f t="shared" si="71"/>
        <v>1</v>
      </c>
    </row>
    <row r="395" spans="1:30" s="17" customFormat="1">
      <c r="A395" s="57">
        <f t="shared" ref="A395:A397" si="80">IF(B395=INT(B395),ROW(),"")</f>
        <v>395</v>
      </c>
      <c r="B395" s="56">
        <f t="shared" ref="B395:B397" si="81">IF(AND(MID(C395,2,1)&lt;&gt;"/",MID(C395,1,1)="/"),INT(B394)+1,B394+0.01)</f>
        <v>383</v>
      </c>
      <c r="C395" t="s">
        <v>4785</v>
      </c>
      <c r="D395" t="s">
        <v>162</v>
      </c>
      <c r="E395" t="s">
        <v>5011</v>
      </c>
      <c r="F395" t="s">
        <v>1561</v>
      </c>
      <c r="G395" s="69">
        <v>0</v>
      </c>
      <c r="H395" s="69">
        <v>0</v>
      </c>
      <c r="I395" s="188" t="s">
        <v>482</v>
      </c>
      <c r="J395" s="66" t="s">
        <v>1592</v>
      </c>
      <c r="K395" s="67" t="s">
        <v>4704</v>
      </c>
      <c r="M395" t="s">
        <v>4802</v>
      </c>
      <c r="N395" s="16"/>
      <c r="P395" s="17" t="str">
        <f t="shared" si="70"/>
        <v>NOT EQUAL</v>
      </c>
      <c r="Q395" s="17" t="str">
        <f>IF(ISNA(VLOOKUP(AC395,#REF!,1)),"//","")</f>
        <v/>
      </c>
      <c r="S395" s="117">
        <f t="shared" si="75"/>
        <v>119</v>
      </c>
      <c r="T395" s="111" t="s">
        <v>2484</v>
      </c>
      <c r="U395" s="118" t="s">
        <v>2484</v>
      </c>
      <c r="V395" s="118" t="s">
        <v>2484</v>
      </c>
      <c r="W395" s="119" t="str">
        <f t="shared" si="76"/>
        <v/>
      </c>
      <c r="X395" s="120" t="str">
        <f t="shared" si="77"/>
        <v/>
      </c>
      <c r="Y395" s="121">
        <f t="shared" si="78"/>
        <v>383</v>
      </c>
      <c r="Z395" s="17" t="str">
        <f t="shared" si="79"/>
        <v>ITM_ZHANGtoMb</v>
      </c>
      <c r="AA395" s="172" t="str">
        <f>IF(ISNA(VLOOKUP(AC395,Sheet2!J:J,1,0)),"//","")</f>
        <v/>
      </c>
      <c r="AC395" s="111" t="str">
        <f t="shared" si="72"/>
        <v/>
      </c>
      <c r="AD395" t="b">
        <f t="shared" si="71"/>
        <v>1</v>
      </c>
    </row>
    <row r="396" spans="1:30">
      <c r="A396" s="57">
        <f t="shared" si="80"/>
        <v>396</v>
      </c>
      <c r="B396" s="56">
        <f t="shared" si="81"/>
        <v>384</v>
      </c>
      <c r="C396" t="s">
        <v>4785</v>
      </c>
      <c r="D396" t="s">
        <v>25</v>
      </c>
      <c r="E396" t="s">
        <v>5012</v>
      </c>
      <c r="F396" t="s">
        <v>1380</v>
      </c>
      <c r="G396" s="69">
        <v>0</v>
      </c>
      <c r="H396" s="69">
        <v>0</v>
      </c>
      <c r="I396" s="189" t="s">
        <v>3</v>
      </c>
      <c r="J396" s="66" t="s">
        <v>1592</v>
      </c>
      <c r="K396" s="67" t="s">
        <v>4704</v>
      </c>
      <c r="L396" s="68"/>
      <c r="M396" t="s">
        <v>4800</v>
      </c>
      <c r="N396" s="13"/>
      <c r="O396"/>
      <c r="P396" t="str">
        <f t="shared" ref="P396:P407" si="82">IF(E396=F396,"","NOT EQUAL")</f>
        <v>NOT EQUAL</v>
      </c>
      <c r="Q396" t="str">
        <f>IF(ISNA(VLOOKUP(AC396,#REF!,1)),"//","")</f>
        <v/>
      </c>
      <c r="R396"/>
      <c r="S396" s="43">
        <f t="shared" ref="S396:S398" si="83">IF(X396&lt;&gt;"",S395+1,S395)</f>
        <v>119</v>
      </c>
      <c r="T396" s="93" t="s">
        <v>2484</v>
      </c>
      <c r="U396" s="71" t="s">
        <v>2484</v>
      </c>
      <c r="V396" s="71" t="s">
        <v>2484</v>
      </c>
      <c r="W396" s="44" t="str">
        <f t="shared" ref="W396:W407" si="84">IF( OR(U396="CNST", I396="CAT_REGS"),(E396),
IF(U396="YES",UPPER(E396),
IF(   AND(U396&lt;&gt;"NO",I396="CAT_FNCT",D396&lt;&gt;"multiply", D396&lt;&gt;"divide"),IF(J396="SLS_ENABLED",   UPPER(E396),""),"")))</f>
        <v/>
      </c>
      <c r="X396" s="25" t="str">
        <f t="shared" ref="X396:X407" si="85">IF(LEN(V396)&gt;0,V396,SUBSTITUTE(SUBSTITUTE(SUBSTITUTE(SUBSTITUTE(SUBSTITUTE(SUBSTITUTE(SUBSTITUTE(SUBSTITUTE(SUBSTITUTE(SUBSTITUTE(SUBSTITUTE(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396" s="1">
        <f t="shared" ref="Y396:Y407" si="86">B396</f>
        <v>384</v>
      </c>
      <c r="Z396" t="str">
        <f t="shared" ref="Z396:Z407" si="87">M396</f>
        <v>ITM_MtoZHANG</v>
      </c>
      <c r="AA396" s="172" t="str">
        <f>IF(ISNA(VLOOKUP(AC396,Sheet2!J:J,1,0)),"//","")</f>
        <v/>
      </c>
      <c r="AC396" s="111" t="str">
        <f t="shared" ref="AC396:AC407" si="88">IF(LEN(X396)=0,"",SUBSTITUTE(SUBSTITUTE(SUBSTITUTE(SUBSTITUTE(SUBSTITUTE(SUBSTITUTE(SUBSTITUTE(SUBSTITUTE(SUBSTITUTE(SUBSTITUTE(SUBSTITUTE(SUBSTITUTE(SUBSTITUTE(SUBSTITUTE(SUBSTITUTE(SUBSTITUTE(SUBSTITUTE( (SUBSTITUTE( SUBSTITUTE( SUBSTITUTE( SUBSTITUTE(W396,"STD_SIGMA","SUM"),"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396" t="b">
        <f t="shared" ref="AD396:AD407" si="89">X396=AC396</f>
        <v>1</v>
      </c>
    </row>
    <row r="397" spans="1:30" s="17" customFormat="1">
      <c r="A397" s="57">
        <f t="shared" si="80"/>
        <v>397</v>
      </c>
      <c r="B397" s="56">
        <f t="shared" si="81"/>
        <v>385</v>
      </c>
      <c r="C397" t="s">
        <v>4785</v>
      </c>
      <c r="D397" t="s">
        <v>25</v>
      </c>
      <c r="E397" t="s">
        <v>5012</v>
      </c>
      <c r="F397" t="s">
        <v>4801</v>
      </c>
      <c r="G397" s="69">
        <v>0</v>
      </c>
      <c r="H397" s="69">
        <v>0</v>
      </c>
      <c r="I397" s="188" t="s">
        <v>482</v>
      </c>
      <c r="J397" s="66" t="s">
        <v>1592</v>
      </c>
      <c r="K397" s="67" t="s">
        <v>4704</v>
      </c>
      <c r="M397" t="s">
        <v>4803</v>
      </c>
      <c r="N397" s="16"/>
      <c r="P397" s="17" t="str">
        <f t="shared" si="82"/>
        <v>NOT EQUAL</v>
      </c>
      <c r="Q397" s="17" t="str">
        <f>IF(ISNA(VLOOKUP(AC397,#REF!,1)),"//","")</f>
        <v/>
      </c>
      <c r="S397" s="117">
        <f t="shared" si="83"/>
        <v>119</v>
      </c>
      <c r="T397" s="111" t="s">
        <v>2484</v>
      </c>
      <c r="U397" s="118" t="s">
        <v>2484</v>
      </c>
      <c r="V397" s="118" t="s">
        <v>2484</v>
      </c>
      <c r="W397" s="119" t="str">
        <f t="shared" si="84"/>
        <v/>
      </c>
      <c r="X397" s="120" t="str">
        <f t="shared" si="85"/>
        <v/>
      </c>
      <c r="Y397" s="121">
        <f t="shared" si="86"/>
        <v>385</v>
      </c>
      <c r="Z397" s="17" t="str">
        <f t="shared" si="87"/>
        <v>ITM_MtoZHANGb</v>
      </c>
      <c r="AA397" s="172" t="str">
        <f>IF(ISNA(VLOOKUP(AC397,Sheet2!J:J,1,0)),"//","")</f>
        <v/>
      </c>
      <c r="AC397" s="111" t="str">
        <f t="shared" si="88"/>
        <v/>
      </c>
      <c r="AD397" t="b">
        <f t="shared" si="89"/>
        <v>1</v>
      </c>
    </row>
    <row r="398" spans="1:30">
      <c r="A398" s="57">
        <f t="shared" ref="A398:A407" si="90">IF(B398=INT(B398),ROW(),"")</f>
        <v>398</v>
      </c>
      <c r="B398" s="56">
        <f t="shared" ref="B398:B399" si="91">IF(AND(MID(C398,2,1)&lt;&gt;"/",MID(C398,1,1)="/"),INT(B397)+1,B397+0.01)</f>
        <v>386</v>
      </c>
      <c r="C398" t="s">
        <v>4786</v>
      </c>
      <c r="D398" t="s">
        <v>162</v>
      </c>
      <c r="E398" t="s">
        <v>4814</v>
      </c>
      <c r="F398" t="s">
        <v>4814</v>
      </c>
      <c r="G398" s="69">
        <v>0</v>
      </c>
      <c r="H398" s="69">
        <v>0</v>
      </c>
      <c r="I398" s="189" t="s">
        <v>3</v>
      </c>
      <c r="J398" s="66" t="s">
        <v>1592</v>
      </c>
      <c r="K398" s="67" t="s">
        <v>4704</v>
      </c>
      <c r="L398" s="68"/>
      <c r="M398" t="s">
        <v>4797</v>
      </c>
      <c r="N398" s="13"/>
      <c r="O398"/>
      <c r="P398" t="str">
        <f t="shared" si="82"/>
        <v/>
      </c>
      <c r="Q398" t="str">
        <f>IF(ISNA(VLOOKUP(AC398,#REF!,1)),"//","")</f>
        <v/>
      </c>
      <c r="R398"/>
      <c r="S398" s="43">
        <f t="shared" si="83"/>
        <v>119</v>
      </c>
      <c r="T398" s="93" t="s">
        <v>2484</v>
      </c>
      <c r="U398" s="71" t="s">
        <v>2484</v>
      </c>
      <c r="V398" s="71" t="s">
        <v>2484</v>
      </c>
      <c r="W398" s="44" t="str">
        <f t="shared" si="84"/>
        <v/>
      </c>
      <c r="X398" s="25" t="str">
        <f t="shared" si="85"/>
        <v/>
      </c>
      <c r="Y398" s="1">
        <f t="shared" si="86"/>
        <v>386</v>
      </c>
      <c r="Z398" t="str">
        <f t="shared" si="87"/>
        <v>ITM_FENtoM</v>
      </c>
      <c r="AA398" s="172" t="str">
        <f>IF(ISNA(VLOOKUP(AC398,Sheet2!J:J,1,0)),"//","")</f>
        <v/>
      </c>
      <c r="AC398" s="111" t="str">
        <f t="shared" si="88"/>
        <v/>
      </c>
      <c r="AD398" t="b">
        <f t="shared" si="89"/>
        <v>1</v>
      </c>
    </row>
    <row r="399" spans="1:30">
      <c r="A399" s="57">
        <f t="shared" si="90"/>
        <v>399</v>
      </c>
      <c r="B399" s="56">
        <f t="shared" si="91"/>
        <v>387</v>
      </c>
      <c r="C399" t="s">
        <v>4786</v>
      </c>
      <c r="D399" t="s">
        <v>25</v>
      </c>
      <c r="E399" t="s">
        <v>4815</v>
      </c>
      <c r="F399" t="s">
        <v>4815</v>
      </c>
      <c r="G399" s="69">
        <v>0</v>
      </c>
      <c r="H399" s="69">
        <v>0</v>
      </c>
      <c r="I399" s="189" t="s">
        <v>3</v>
      </c>
      <c r="J399" s="66" t="s">
        <v>1592</v>
      </c>
      <c r="K399" s="67" t="s">
        <v>4704</v>
      </c>
      <c r="L399" s="68"/>
      <c r="M399" t="s">
        <v>4798</v>
      </c>
      <c r="N399" s="13"/>
      <c r="O399"/>
      <c r="P399" t="str">
        <f t="shared" si="82"/>
        <v/>
      </c>
      <c r="Q399" t="str">
        <f>IF(ISNA(VLOOKUP(AC399,#REF!,1)),"//","")</f>
        <v/>
      </c>
      <c r="R399"/>
      <c r="S399" s="43">
        <f>IF(X399&lt;&gt;"",S388+1,S388)</f>
        <v>119</v>
      </c>
      <c r="T399" s="93"/>
      <c r="U399" s="71"/>
      <c r="V399" s="71"/>
      <c r="W399" s="44" t="str">
        <f t="shared" si="84"/>
        <v/>
      </c>
      <c r="X399" s="25" t="str">
        <f t="shared" si="85"/>
        <v/>
      </c>
      <c r="Y399" s="1">
        <f t="shared" si="86"/>
        <v>387</v>
      </c>
      <c r="Z399" t="str">
        <f t="shared" si="87"/>
        <v>ITM_MtoFEN</v>
      </c>
      <c r="AA399" s="172" t="str">
        <f>IF(ISNA(VLOOKUP(AC399,Sheet2!J:J,1,0)),"//","")</f>
        <v/>
      </c>
      <c r="AC399" s="111" t="str">
        <f t="shared" si="88"/>
        <v/>
      </c>
      <c r="AD399" t="b">
        <f t="shared" si="89"/>
        <v>1</v>
      </c>
    </row>
    <row r="400" spans="1:30" s="17" customFormat="1">
      <c r="A400" s="111">
        <f t="shared" si="90"/>
        <v>400</v>
      </c>
      <c r="B400" s="112">
        <f t="shared" ref="B400:B407" si="92">IF(AND(MID(C400,2,1)&lt;&gt;"/",MID(C400,1,1)="/"),INT(B399)+1,B399+0.01)</f>
        <v>388</v>
      </c>
      <c r="C400" s="113" t="s">
        <v>4450</v>
      </c>
      <c r="D400" s="113" t="s">
        <v>7</v>
      </c>
      <c r="E400" s="146" t="str">
        <f t="shared" ref="E400:E407" si="93">CHAR(34)&amp;IF(B400&lt;10,"000",IF(B400&lt;100,"00",IF(B400&lt;1000,"0","")))&amp;$B400&amp;CHAR(34)</f>
        <v>"0388"</v>
      </c>
      <c r="F400" s="114" t="str">
        <f t="shared" ref="F400:F407" si="94">E400</f>
        <v>"0388"</v>
      </c>
      <c r="G400" s="207">
        <v>0</v>
      </c>
      <c r="H400" s="207">
        <v>0</v>
      </c>
      <c r="I400" s="193" t="s">
        <v>28</v>
      </c>
      <c r="J400" s="66" t="s">
        <v>1592</v>
      </c>
      <c r="K400" s="116" t="s">
        <v>4539</v>
      </c>
      <c r="M400" s="147" t="str">
        <f t="shared" ref="M400:M407" si="95">"ITM_"&amp;IF(B400&lt;10,"000",IF(B400&lt;100,"00",IF(B400&lt;1000,"0","")))&amp;$B400</f>
        <v>ITM_0388</v>
      </c>
      <c r="N400" s="16"/>
      <c r="P400" s="17" t="str">
        <f t="shared" si="82"/>
        <v/>
      </c>
      <c r="Q400" s="17" t="str">
        <f>IF(ISNA(VLOOKUP(AC400,#REF!,1)),"//","")</f>
        <v/>
      </c>
      <c r="S400" s="117">
        <f t="shared" ref="S400:S407" si="96">IF(X400&lt;&gt;"",S399+1,S399)</f>
        <v>119</v>
      </c>
      <c r="T400" s="111" t="s">
        <v>2484</v>
      </c>
      <c r="U400" s="118" t="s">
        <v>2484</v>
      </c>
      <c r="V400" s="118" t="s">
        <v>2484</v>
      </c>
      <c r="W400" s="119" t="str">
        <f t="shared" si="84"/>
        <v/>
      </c>
      <c r="X400" s="120" t="str">
        <f t="shared" si="85"/>
        <v/>
      </c>
      <c r="Y400" s="121">
        <f t="shared" si="86"/>
        <v>388</v>
      </c>
      <c r="Z400" s="17" t="str">
        <f t="shared" si="87"/>
        <v>ITM_0388</v>
      </c>
      <c r="AA400" s="172" t="str">
        <f>IF(ISNA(VLOOKUP(AC400,Sheet2!J:J,1,0)),"//","")</f>
        <v/>
      </c>
      <c r="AC400" s="111" t="str">
        <f t="shared" si="88"/>
        <v/>
      </c>
      <c r="AD400" t="b">
        <f t="shared" si="89"/>
        <v>1</v>
      </c>
    </row>
    <row r="401" spans="1:30" s="17" customFormat="1">
      <c r="A401" s="111">
        <f t="shared" si="90"/>
        <v>401</v>
      </c>
      <c r="B401" s="112">
        <f t="shared" si="92"/>
        <v>389</v>
      </c>
      <c r="C401" s="113" t="s">
        <v>4450</v>
      </c>
      <c r="D401" s="113" t="s">
        <v>7</v>
      </c>
      <c r="E401" s="146" t="str">
        <f t="shared" si="93"/>
        <v>"0389"</v>
      </c>
      <c r="F401" s="114" t="str">
        <f t="shared" si="94"/>
        <v>"0389"</v>
      </c>
      <c r="G401" s="207">
        <v>0</v>
      </c>
      <c r="H401" s="207">
        <v>0</v>
      </c>
      <c r="I401" s="193" t="s">
        <v>28</v>
      </c>
      <c r="J401" s="66" t="s">
        <v>1592</v>
      </c>
      <c r="K401" s="116" t="s">
        <v>4539</v>
      </c>
      <c r="M401" s="147" t="str">
        <f t="shared" si="95"/>
        <v>ITM_0389</v>
      </c>
      <c r="N401" s="16"/>
      <c r="P401" s="17" t="str">
        <f t="shared" si="82"/>
        <v/>
      </c>
      <c r="Q401" s="17" t="str">
        <f>IF(ISNA(VLOOKUP(AC401,#REF!,1)),"//","")</f>
        <v/>
      </c>
      <c r="S401" s="117">
        <f t="shared" si="96"/>
        <v>119</v>
      </c>
      <c r="T401" s="111" t="s">
        <v>2484</v>
      </c>
      <c r="U401" s="118" t="s">
        <v>2484</v>
      </c>
      <c r="V401" s="118" t="s">
        <v>2484</v>
      </c>
      <c r="W401" s="119" t="str">
        <f t="shared" si="84"/>
        <v/>
      </c>
      <c r="X401" s="120" t="str">
        <f t="shared" si="85"/>
        <v/>
      </c>
      <c r="Y401" s="121">
        <f t="shared" si="86"/>
        <v>389</v>
      </c>
      <c r="Z401" s="17" t="str">
        <f t="shared" si="87"/>
        <v>ITM_0389</v>
      </c>
      <c r="AA401" s="172" t="str">
        <f>IF(ISNA(VLOOKUP(AC401,Sheet2!J:J,1,0)),"//","")</f>
        <v/>
      </c>
      <c r="AC401" s="111" t="str">
        <f t="shared" si="88"/>
        <v/>
      </c>
      <c r="AD401" t="b">
        <f t="shared" si="89"/>
        <v>1</v>
      </c>
    </row>
    <row r="402" spans="1:30" s="17" customFormat="1">
      <c r="A402" s="111">
        <f t="shared" si="90"/>
        <v>402</v>
      </c>
      <c r="B402" s="112">
        <f t="shared" si="92"/>
        <v>390</v>
      </c>
      <c r="C402" s="113" t="s">
        <v>4450</v>
      </c>
      <c r="D402" s="113" t="s">
        <v>7</v>
      </c>
      <c r="E402" s="146" t="str">
        <f t="shared" si="93"/>
        <v>"0390"</v>
      </c>
      <c r="F402" s="114" t="str">
        <f t="shared" si="94"/>
        <v>"0390"</v>
      </c>
      <c r="G402" s="207">
        <v>0</v>
      </c>
      <c r="H402" s="207">
        <v>0</v>
      </c>
      <c r="I402" s="193" t="s">
        <v>28</v>
      </c>
      <c r="J402" s="66" t="s">
        <v>1592</v>
      </c>
      <c r="K402" s="116" t="s">
        <v>4539</v>
      </c>
      <c r="M402" s="147" t="str">
        <f t="shared" si="95"/>
        <v>ITM_0390</v>
      </c>
      <c r="N402" s="16"/>
      <c r="P402" s="17" t="str">
        <f t="shared" si="82"/>
        <v/>
      </c>
      <c r="Q402" s="17" t="str">
        <f>IF(ISNA(VLOOKUP(AC402,#REF!,1)),"//","")</f>
        <v/>
      </c>
      <c r="S402" s="117">
        <f t="shared" si="96"/>
        <v>119</v>
      </c>
      <c r="T402" s="111" t="s">
        <v>2484</v>
      </c>
      <c r="U402" s="118" t="s">
        <v>2484</v>
      </c>
      <c r="V402" s="118" t="s">
        <v>2484</v>
      </c>
      <c r="W402" s="119" t="str">
        <f t="shared" si="84"/>
        <v/>
      </c>
      <c r="X402" s="120" t="str">
        <f t="shared" si="85"/>
        <v/>
      </c>
      <c r="Y402" s="121">
        <f t="shared" si="86"/>
        <v>390</v>
      </c>
      <c r="Z402" s="17" t="str">
        <f t="shared" si="87"/>
        <v>ITM_0390</v>
      </c>
      <c r="AA402" s="172" t="str">
        <f>IF(ISNA(VLOOKUP(AC402,Sheet2!J:J,1,0)),"//","")</f>
        <v/>
      </c>
      <c r="AC402" s="111" t="str">
        <f t="shared" si="88"/>
        <v/>
      </c>
      <c r="AD402" t="b">
        <f t="shared" si="89"/>
        <v>1</v>
      </c>
    </row>
    <row r="403" spans="1:30" s="17" customFormat="1">
      <c r="A403" s="111">
        <f t="shared" si="90"/>
        <v>403</v>
      </c>
      <c r="B403" s="112">
        <f t="shared" si="92"/>
        <v>391</v>
      </c>
      <c r="C403" s="113" t="s">
        <v>4450</v>
      </c>
      <c r="D403" s="113" t="s">
        <v>7</v>
      </c>
      <c r="E403" s="146" t="str">
        <f t="shared" si="93"/>
        <v>"0391"</v>
      </c>
      <c r="F403" s="114" t="str">
        <f t="shared" si="94"/>
        <v>"0391"</v>
      </c>
      <c r="G403" s="207">
        <v>0</v>
      </c>
      <c r="H403" s="207">
        <v>0</v>
      </c>
      <c r="I403" s="193" t="s">
        <v>28</v>
      </c>
      <c r="J403" s="66" t="s">
        <v>1592</v>
      </c>
      <c r="K403" s="116" t="s">
        <v>4539</v>
      </c>
      <c r="M403" s="147" t="str">
        <f t="shared" si="95"/>
        <v>ITM_0391</v>
      </c>
      <c r="N403" s="16"/>
      <c r="P403" s="17" t="str">
        <f t="shared" si="82"/>
        <v/>
      </c>
      <c r="Q403" s="17" t="str">
        <f>IF(ISNA(VLOOKUP(AC403,#REF!,1)),"//","")</f>
        <v/>
      </c>
      <c r="S403" s="117">
        <f t="shared" si="96"/>
        <v>119</v>
      </c>
      <c r="T403" s="111" t="s">
        <v>2484</v>
      </c>
      <c r="U403" s="118" t="s">
        <v>2484</v>
      </c>
      <c r="V403" s="118" t="s">
        <v>2484</v>
      </c>
      <c r="W403" s="119" t="str">
        <f t="shared" si="84"/>
        <v/>
      </c>
      <c r="X403" s="120" t="str">
        <f t="shared" si="85"/>
        <v/>
      </c>
      <c r="Y403" s="121">
        <f t="shared" si="86"/>
        <v>391</v>
      </c>
      <c r="Z403" s="17" t="str">
        <f t="shared" si="87"/>
        <v>ITM_0391</v>
      </c>
      <c r="AA403" s="172" t="str">
        <f>IF(ISNA(VLOOKUP(AC403,Sheet2!J:J,1,0)),"//","")</f>
        <v/>
      </c>
      <c r="AC403" s="111" t="str">
        <f t="shared" si="88"/>
        <v/>
      </c>
      <c r="AD403" t="b">
        <f t="shared" si="89"/>
        <v>1</v>
      </c>
    </row>
    <row r="404" spans="1:30" s="17" customFormat="1">
      <c r="A404" s="111">
        <f t="shared" si="90"/>
        <v>404</v>
      </c>
      <c r="B404" s="112">
        <f t="shared" si="92"/>
        <v>392</v>
      </c>
      <c r="C404" s="113" t="s">
        <v>4450</v>
      </c>
      <c r="D404" s="113" t="s">
        <v>7</v>
      </c>
      <c r="E404" s="146" t="str">
        <f t="shared" si="93"/>
        <v>"0392"</v>
      </c>
      <c r="F404" s="114" t="str">
        <f t="shared" si="94"/>
        <v>"0392"</v>
      </c>
      <c r="G404" s="207">
        <v>0</v>
      </c>
      <c r="H404" s="207">
        <v>0</v>
      </c>
      <c r="I404" s="193" t="s">
        <v>28</v>
      </c>
      <c r="J404" s="66" t="s">
        <v>1592</v>
      </c>
      <c r="K404" s="116" t="s">
        <v>4539</v>
      </c>
      <c r="M404" s="147" t="str">
        <f t="shared" si="95"/>
        <v>ITM_0392</v>
      </c>
      <c r="N404" s="16"/>
      <c r="P404" s="17" t="str">
        <f t="shared" si="82"/>
        <v/>
      </c>
      <c r="Q404" s="17" t="str">
        <f>IF(ISNA(VLOOKUP(AC404,#REF!,1)),"//","")</f>
        <v/>
      </c>
      <c r="S404" s="117">
        <f t="shared" si="96"/>
        <v>119</v>
      </c>
      <c r="T404" s="111" t="s">
        <v>2484</v>
      </c>
      <c r="U404" s="118" t="s">
        <v>2484</v>
      </c>
      <c r="V404" s="118" t="s">
        <v>2484</v>
      </c>
      <c r="W404" s="119" t="str">
        <f t="shared" si="84"/>
        <v/>
      </c>
      <c r="X404" s="120" t="str">
        <f t="shared" si="85"/>
        <v/>
      </c>
      <c r="Y404" s="121">
        <f t="shared" si="86"/>
        <v>392</v>
      </c>
      <c r="Z404" s="17" t="str">
        <f t="shared" si="87"/>
        <v>ITM_0392</v>
      </c>
      <c r="AA404" s="172" t="str">
        <f>IF(ISNA(VLOOKUP(AC404,Sheet2!J:J,1,0)),"//","")</f>
        <v/>
      </c>
      <c r="AC404" s="111" t="str">
        <f t="shared" si="88"/>
        <v/>
      </c>
      <c r="AD404" t="b">
        <f t="shared" si="89"/>
        <v>1</v>
      </c>
    </row>
    <row r="405" spans="1:30" s="17" customFormat="1">
      <c r="A405" s="111">
        <f t="shared" si="90"/>
        <v>405</v>
      </c>
      <c r="B405" s="112">
        <f t="shared" si="92"/>
        <v>393</v>
      </c>
      <c r="C405" s="113" t="s">
        <v>4450</v>
      </c>
      <c r="D405" s="113" t="s">
        <v>7</v>
      </c>
      <c r="E405" s="146" t="str">
        <f t="shared" si="93"/>
        <v>"0393"</v>
      </c>
      <c r="F405" s="114" t="str">
        <f t="shared" si="94"/>
        <v>"0393"</v>
      </c>
      <c r="G405" s="207">
        <v>0</v>
      </c>
      <c r="H405" s="207">
        <v>0</v>
      </c>
      <c r="I405" s="193" t="s">
        <v>28</v>
      </c>
      <c r="J405" s="66" t="s">
        <v>1592</v>
      </c>
      <c r="K405" s="116" t="s">
        <v>4539</v>
      </c>
      <c r="M405" s="147" t="str">
        <f t="shared" si="95"/>
        <v>ITM_0393</v>
      </c>
      <c r="N405" s="16"/>
      <c r="P405" s="17" t="str">
        <f t="shared" si="82"/>
        <v/>
      </c>
      <c r="Q405" s="17" t="str">
        <f>IF(ISNA(VLOOKUP(AC405,#REF!,1)),"//","")</f>
        <v/>
      </c>
      <c r="S405" s="117">
        <f t="shared" si="96"/>
        <v>119</v>
      </c>
      <c r="T405" s="111" t="s">
        <v>2484</v>
      </c>
      <c r="U405" s="118" t="s">
        <v>2484</v>
      </c>
      <c r="V405" s="118" t="s">
        <v>2484</v>
      </c>
      <c r="W405" s="119" t="str">
        <f t="shared" si="84"/>
        <v/>
      </c>
      <c r="X405" s="120" t="str">
        <f t="shared" si="85"/>
        <v/>
      </c>
      <c r="Y405" s="121">
        <f t="shared" si="86"/>
        <v>393</v>
      </c>
      <c r="Z405" s="17" t="str">
        <f t="shared" si="87"/>
        <v>ITM_0393</v>
      </c>
      <c r="AA405" s="172" t="str">
        <f>IF(ISNA(VLOOKUP(AC405,Sheet2!J:J,1,0)),"//","")</f>
        <v/>
      </c>
      <c r="AC405" s="111" t="str">
        <f t="shared" si="88"/>
        <v/>
      </c>
      <c r="AD405" t="b">
        <f t="shared" si="89"/>
        <v>1</v>
      </c>
    </row>
    <row r="406" spans="1:30" s="17" customFormat="1">
      <c r="A406" s="111">
        <f t="shared" si="90"/>
        <v>406</v>
      </c>
      <c r="B406" s="112">
        <f t="shared" si="92"/>
        <v>394</v>
      </c>
      <c r="C406" s="113" t="s">
        <v>4450</v>
      </c>
      <c r="D406" s="113" t="s">
        <v>7</v>
      </c>
      <c r="E406" s="146" t="str">
        <f t="shared" si="93"/>
        <v>"0394"</v>
      </c>
      <c r="F406" s="114" t="str">
        <f t="shared" si="94"/>
        <v>"0394"</v>
      </c>
      <c r="G406" s="207">
        <v>0</v>
      </c>
      <c r="H406" s="207">
        <v>0</v>
      </c>
      <c r="I406" s="193" t="s">
        <v>28</v>
      </c>
      <c r="J406" s="66" t="s">
        <v>1592</v>
      </c>
      <c r="K406" s="116" t="s">
        <v>4539</v>
      </c>
      <c r="M406" s="147" t="str">
        <f t="shared" si="95"/>
        <v>ITM_0394</v>
      </c>
      <c r="N406" s="16"/>
      <c r="P406" s="17" t="str">
        <f t="shared" si="82"/>
        <v/>
      </c>
      <c r="Q406" s="17" t="str">
        <f>IF(ISNA(VLOOKUP(AC406,#REF!,1)),"//","")</f>
        <v/>
      </c>
      <c r="S406" s="117">
        <f t="shared" si="96"/>
        <v>119</v>
      </c>
      <c r="T406" s="111" t="s">
        <v>2484</v>
      </c>
      <c r="U406" s="118" t="s">
        <v>2484</v>
      </c>
      <c r="V406" s="118" t="s">
        <v>2484</v>
      </c>
      <c r="W406" s="119" t="str">
        <f t="shared" si="84"/>
        <v/>
      </c>
      <c r="X406" s="120" t="str">
        <f t="shared" si="85"/>
        <v/>
      </c>
      <c r="Y406" s="121">
        <f t="shared" si="86"/>
        <v>394</v>
      </c>
      <c r="Z406" s="17" t="str">
        <f t="shared" si="87"/>
        <v>ITM_0394</v>
      </c>
      <c r="AA406" s="172" t="str">
        <f>IF(ISNA(VLOOKUP(AC406,Sheet2!J:J,1,0)),"//","")</f>
        <v/>
      </c>
      <c r="AC406" s="111" t="str">
        <f t="shared" si="88"/>
        <v/>
      </c>
      <c r="AD406" t="b">
        <f t="shared" si="89"/>
        <v>1</v>
      </c>
    </row>
    <row r="407" spans="1:30" s="17" customFormat="1">
      <c r="A407" s="111">
        <f t="shared" si="90"/>
        <v>407</v>
      </c>
      <c r="B407" s="112">
        <f t="shared" si="92"/>
        <v>395</v>
      </c>
      <c r="C407" s="113" t="s">
        <v>4450</v>
      </c>
      <c r="D407" s="113" t="s">
        <v>7</v>
      </c>
      <c r="E407" s="146" t="str">
        <f t="shared" si="93"/>
        <v>"0395"</v>
      </c>
      <c r="F407" s="114" t="str">
        <f t="shared" si="94"/>
        <v>"0395"</v>
      </c>
      <c r="G407" s="207">
        <v>0</v>
      </c>
      <c r="H407" s="207">
        <v>0</v>
      </c>
      <c r="I407" s="193" t="s">
        <v>28</v>
      </c>
      <c r="J407" s="66" t="s">
        <v>1592</v>
      </c>
      <c r="K407" s="116" t="s">
        <v>4539</v>
      </c>
      <c r="M407" s="147" t="str">
        <f t="shared" si="95"/>
        <v>ITM_0395</v>
      </c>
      <c r="N407" s="16"/>
      <c r="P407" s="17" t="str">
        <f t="shared" si="82"/>
        <v/>
      </c>
      <c r="Q407" s="17" t="str">
        <f>IF(ISNA(VLOOKUP(AC407,#REF!,1)),"//","")</f>
        <v/>
      </c>
      <c r="S407" s="117">
        <f t="shared" si="96"/>
        <v>119</v>
      </c>
      <c r="T407" s="111" t="s">
        <v>2484</v>
      </c>
      <c r="U407" s="118" t="s">
        <v>2484</v>
      </c>
      <c r="V407" s="118" t="s">
        <v>2484</v>
      </c>
      <c r="W407" s="119" t="str">
        <f t="shared" si="84"/>
        <v/>
      </c>
      <c r="X407" s="120" t="str">
        <f t="shared" si="85"/>
        <v/>
      </c>
      <c r="Y407" s="121">
        <f t="shared" si="86"/>
        <v>395</v>
      </c>
      <c r="Z407" s="17" t="str">
        <f t="shared" si="87"/>
        <v>ITM_0395</v>
      </c>
      <c r="AA407" s="172" t="str">
        <f>IF(ISNA(VLOOKUP(AC407,Sheet2!J:J,1,0)),"//","")</f>
        <v/>
      </c>
      <c r="AC407" s="111" t="str">
        <f t="shared" si="88"/>
        <v/>
      </c>
      <c r="AD407" t="b">
        <f t="shared" si="89"/>
        <v>1</v>
      </c>
    </row>
    <row r="408" spans="1:30" s="47" customFormat="1">
      <c r="A408" s="57" t="str">
        <f t="shared" si="73"/>
        <v/>
      </c>
      <c r="B408" s="56">
        <f t="shared" si="74"/>
        <v>395.01</v>
      </c>
      <c r="C408" s="59" t="s">
        <v>2484</v>
      </c>
      <c r="D408" s="60"/>
      <c r="E408" s="64"/>
      <c r="F408" s="64"/>
      <c r="G408" s="92"/>
      <c r="H408" s="92"/>
      <c r="I408" s="66"/>
      <c r="J408" s="66"/>
      <c r="K408" s="67"/>
      <c r="L408" s="59"/>
      <c r="M408" s="64" t="s">
        <v>2484</v>
      </c>
      <c r="N408" s="48"/>
      <c r="O408" s="49"/>
      <c r="P408" s="49"/>
      <c r="Q408" s="49" t="str">
        <f>IF(ISNA(VLOOKUP(AC408,#REF!,1)),"//","")</f>
        <v/>
      </c>
      <c r="R408" s="49"/>
      <c r="S408" s="43">
        <f t="shared" si="75"/>
        <v>119</v>
      </c>
      <c r="T408" s="93" t="s">
        <v>2484</v>
      </c>
      <c r="U408" s="91" t="s">
        <v>2484</v>
      </c>
      <c r="V408" s="91" t="s">
        <v>2484</v>
      </c>
      <c r="W408" s="44" t="str">
        <f t="shared" si="76"/>
        <v/>
      </c>
      <c r="X408" s="25" t="str">
        <f t="shared" si="77"/>
        <v/>
      </c>
      <c r="Y408" s="1">
        <f t="shared" si="78"/>
        <v>395.01</v>
      </c>
      <c r="Z408" t="str">
        <f t="shared" si="79"/>
        <v/>
      </c>
      <c r="AA408" s="172" t="str">
        <f>IF(ISNA(VLOOKUP(AC408,Sheet2!J:J,1,0)),"//","")</f>
        <v/>
      </c>
      <c r="AC408" s="111" t="str">
        <f t="shared" si="72"/>
        <v/>
      </c>
      <c r="AD408" t="b">
        <f t="shared" si="71"/>
        <v>1</v>
      </c>
    </row>
    <row r="409" spans="1:30" s="47" customFormat="1">
      <c r="A409" s="57" t="str">
        <f t="shared" si="73"/>
        <v/>
      </c>
      <c r="B409" s="56">
        <f t="shared" si="74"/>
        <v>395.02</v>
      </c>
      <c r="C409" s="59" t="s">
        <v>2484</v>
      </c>
      <c r="D409" s="60"/>
      <c r="E409" s="64"/>
      <c r="F409" s="64"/>
      <c r="G409" s="92"/>
      <c r="H409" s="92"/>
      <c r="I409" s="66"/>
      <c r="J409" s="66"/>
      <c r="K409" s="67"/>
      <c r="L409" s="59"/>
      <c r="M409" s="64" t="s">
        <v>2484</v>
      </c>
      <c r="N409" s="48"/>
      <c r="O409" s="49"/>
      <c r="P409" s="49"/>
      <c r="Q409" s="49" t="str">
        <f>IF(ISNA(VLOOKUP(AC409,#REF!,1)),"//","")</f>
        <v/>
      </c>
      <c r="R409" s="49"/>
      <c r="S409" s="43">
        <f t="shared" si="75"/>
        <v>119</v>
      </c>
      <c r="T409" s="93" t="s">
        <v>2484</v>
      </c>
      <c r="U409" s="91" t="s">
        <v>2484</v>
      </c>
      <c r="V409" s="91" t="s">
        <v>2484</v>
      </c>
      <c r="W409" s="44" t="str">
        <f t="shared" si="76"/>
        <v/>
      </c>
      <c r="X409" s="25" t="str">
        <f t="shared" si="77"/>
        <v/>
      </c>
      <c r="Y409" s="1">
        <f t="shared" si="78"/>
        <v>395.02</v>
      </c>
      <c r="Z409" t="str">
        <f t="shared" si="79"/>
        <v/>
      </c>
      <c r="AA409" s="172" t="str">
        <f>IF(ISNA(VLOOKUP(AC409,Sheet2!J:J,1,0)),"//","")</f>
        <v/>
      </c>
      <c r="AC409" s="111" t="str">
        <f t="shared" si="72"/>
        <v/>
      </c>
      <c r="AD409" t="b">
        <f t="shared" si="71"/>
        <v>1</v>
      </c>
    </row>
    <row r="410" spans="1:30" s="47" customFormat="1">
      <c r="A410" s="57" t="str">
        <f t="shared" si="73"/>
        <v/>
      </c>
      <c r="B410" s="56">
        <f t="shared" si="74"/>
        <v>395.03</v>
      </c>
      <c r="C410" s="59" t="s">
        <v>4831</v>
      </c>
      <c r="D410" s="60" t="s">
        <v>3279</v>
      </c>
      <c r="E410" s="64"/>
      <c r="F410" s="64"/>
      <c r="G410" s="92"/>
      <c r="H410" s="92"/>
      <c r="I410" s="66"/>
      <c r="J410" s="66"/>
      <c r="K410" s="67"/>
      <c r="L410" s="59"/>
      <c r="M410" s="64" t="str">
        <f>C410</f>
        <v>// Flag, bit, rotation, and logical OPs</v>
      </c>
      <c r="N410" s="48"/>
      <c r="O410" s="49"/>
      <c r="P410" s="49"/>
      <c r="Q410" s="49" t="str">
        <f>IF(ISNA(VLOOKUP(AC410,#REF!,1)),"//","")</f>
        <v/>
      </c>
      <c r="R410" s="49"/>
      <c r="S410" s="43">
        <f t="shared" si="75"/>
        <v>119</v>
      </c>
      <c r="T410" s="93" t="s">
        <v>2484</v>
      </c>
      <c r="U410" s="91" t="s">
        <v>2484</v>
      </c>
      <c r="V410" s="91" t="s">
        <v>2484</v>
      </c>
      <c r="W410" s="44" t="str">
        <f t="shared" si="76"/>
        <v/>
      </c>
      <c r="X410" s="25" t="str">
        <f t="shared" si="77"/>
        <v/>
      </c>
      <c r="Y410" s="1">
        <f t="shared" si="78"/>
        <v>395.03</v>
      </c>
      <c r="Z410" t="str">
        <f t="shared" si="79"/>
        <v>// Flag, bit, rotation, and logical OPs</v>
      </c>
      <c r="AA410" s="172" t="str">
        <f>IF(ISNA(VLOOKUP(AC410,Sheet2!J:J,1,0)),"//","")</f>
        <v/>
      </c>
      <c r="AC410" s="111" t="str">
        <f t="shared" si="72"/>
        <v/>
      </c>
      <c r="AD410" t="b">
        <f t="shared" si="71"/>
        <v>1</v>
      </c>
    </row>
    <row r="411" spans="1:30">
      <c r="A411" s="57">
        <f t="shared" si="73"/>
        <v>411</v>
      </c>
      <c r="B411" s="56">
        <f t="shared" si="74"/>
        <v>396</v>
      </c>
      <c r="C411" s="60" t="s">
        <v>4202</v>
      </c>
      <c r="D411" s="60" t="s">
        <v>2651</v>
      </c>
      <c r="E411" s="66" t="s">
        <v>103</v>
      </c>
      <c r="F411" s="66" t="s">
        <v>103</v>
      </c>
      <c r="G411" s="92">
        <v>0</v>
      </c>
      <c r="H411" s="92">
        <v>99</v>
      </c>
      <c r="I411" s="189" t="s">
        <v>3</v>
      </c>
      <c r="J411" s="66" t="s">
        <v>1592</v>
      </c>
      <c r="K411" s="67" t="s">
        <v>4704</v>
      </c>
      <c r="L411" s="68"/>
      <c r="M411" s="64" t="s">
        <v>1763</v>
      </c>
      <c r="N411" s="13"/>
      <c r="O411"/>
      <c r="P411" t="str">
        <f t="shared" ref="P411:P476" si="97">IF(E411=F411,"","NOT EQUAL")</f>
        <v/>
      </c>
      <c r="Q411" t="str">
        <f>IF(ISNA(VLOOKUP(AC411,#REF!,1)),"//","")</f>
        <v/>
      </c>
      <c r="R411"/>
      <c r="S411" s="43">
        <f t="shared" si="75"/>
        <v>120</v>
      </c>
      <c r="T411" s="93" t="s">
        <v>2484</v>
      </c>
      <c r="U411" s="71" t="s">
        <v>2484</v>
      </c>
      <c r="V411" s="71" t="s">
        <v>2484</v>
      </c>
      <c r="W411" s="44" t="str">
        <f t="shared" si="76"/>
        <v>"FC?C"</v>
      </c>
      <c r="X411" s="25" t="str">
        <f t="shared" si="77"/>
        <v>FC?C</v>
      </c>
      <c r="Y411" s="1">
        <f t="shared" si="78"/>
        <v>396</v>
      </c>
      <c r="Z411" t="str">
        <f t="shared" si="79"/>
        <v>ITM_FCC</v>
      </c>
      <c r="AA411" s="172" t="str">
        <f>IF(ISNA(VLOOKUP(AC411,Sheet2!J:J,1,0)),"//","")</f>
        <v>//</v>
      </c>
      <c r="AC411" s="111" t="str">
        <f t="shared" si="72"/>
        <v>FC?C</v>
      </c>
      <c r="AD411" t="b">
        <f t="shared" si="71"/>
        <v>1</v>
      </c>
    </row>
    <row r="412" spans="1:30">
      <c r="A412" s="57">
        <f t="shared" si="73"/>
        <v>412</v>
      </c>
      <c r="B412" s="56">
        <f t="shared" si="74"/>
        <v>397</v>
      </c>
      <c r="C412" s="60" t="s">
        <v>4203</v>
      </c>
      <c r="D412" s="60" t="s">
        <v>2651</v>
      </c>
      <c r="E412" s="66" t="s">
        <v>105</v>
      </c>
      <c r="F412" s="66" t="s">
        <v>105</v>
      </c>
      <c r="G412" s="92">
        <v>0</v>
      </c>
      <c r="H412" s="92">
        <v>99</v>
      </c>
      <c r="I412" s="189" t="s">
        <v>3</v>
      </c>
      <c r="J412" s="66" t="s">
        <v>1592</v>
      </c>
      <c r="K412" s="67" t="s">
        <v>4704</v>
      </c>
      <c r="L412" s="68"/>
      <c r="M412" s="64" t="s">
        <v>1765</v>
      </c>
      <c r="N412" s="13"/>
      <c r="O412"/>
      <c r="P412" t="str">
        <f t="shared" si="97"/>
        <v/>
      </c>
      <c r="Q412" t="str">
        <f>IF(ISNA(VLOOKUP(AC412,#REF!,1)),"//","")</f>
        <v/>
      </c>
      <c r="R412"/>
      <c r="S412" s="43">
        <f t="shared" si="75"/>
        <v>121</v>
      </c>
      <c r="T412" s="93" t="s">
        <v>2484</v>
      </c>
      <c r="U412" s="71" t="s">
        <v>2484</v>
      </c>
      <c r="V412" s="71" t="s">
        <v>2484</v>
      </c>
      <c r="W412" s="44" t="str">
        <f t="shared" si="76"/>
        <v>"FC?S"</v>
      </c>
      <c r="X412" s="25" t="str">
        <f t="shared" si="77"/>
        <v>FC?S</v>
      </c>
      <c r="Y412" s="1">
        <f t="shared" si="78"/>
        <v>397</v>
      </c>
      <c r="Z412" t="str">
        <f t="shared" si="79"/>
        <v>ITM_FCS</v>
      </c>
      <c r="AA412" s="172" t="str">
        <f>IF(ISNA(VLOOKUP(AC412,Sheet2!J:J,1,0)),"//","")</f>
        <v>//</v>
      </c>
      <c r="AC412" s="111" t="str">
        <f t="shared" si="72"/>
        <v>FC?S</v>
      </c>
      <c r="AD412" t="b">
        <f t="shared" si="71"/>
        <v>1</v>
      </c>
    </row>
    <row r="413" spans="1:30">
      <c r="A413" s="57">
        <f t="shared" si="73"/>
        <v>413</v>
      </c>
      <c r="B413" s="56">
        <f t="shared" si="74"/>
        <v>398</v>
      </c>
      <c r="C413" s="60" t="s">
        <v>4204</v>
      </c>
      <c r="D413" s="60" t="s">
        <v>2651</v>
      </c>
      <c r="E413" s="66" t="s">
        <v>104</v>
      </c>
      <c r="F413" s="66" t="s">
        <v>104</v>
      </c>
      <c r="G413" s="92">
        <v>0</v>
      </c>
      <c r="H413" s="92">
        <v>99</v>
      </c>
      <c r="I413" s="189" t="s">
        <v>3</v>
      </c>
      <c r="J413" s="66" t="s">
        <v>1592</v>
      </c>
      <c r="K413" s="67" t="s">
        <v>4704</v>
      </c>
      <c r="L413" s="68"/>
      <c r="M413" s="64" t="s">
        <v>1764</v>
      </c>
      <c r="N413" s="13"/>
      <c r="O413"/>
      <c r="P413" t="str">
        <f t="shared" si="97"/>
        <v/>
      </c>
      <c r="Q413" t="str">
        <f>IF(ISNA(VLOOKUP(AC413,#REF!,1)),"//","")</f>
        <v/>
      </c>
      <c r="R413"/>
      <c r="S413" s="43">
        <f t="shared" si="75"/>
        <v>122</v>
      </c>
      <c r="T413" s="93" t="s">
        <v>2484</v>
      </c>
      <c r="U413" s="71" t="s">
        <v>2484</v>
      </c>
      <c r="V413" s="71" t="s">
        <v>2484</v>
      </c>
      <c r="W413" s="44" t="str">
        <f t="shared" si="76"/>
        <v>"FC?F"</v>
      </c>
      <c r="X413" s="25" t="str">
        <f t="shared" si="77"/>
        <v>FC?F</v>
      </c>
      <c r="Y413" s="1">
        <f t="shared" si="78"/>
        <v>398</v>
      </c>
      <c r="Z413" t="str">
        <f t="shared" si="79"/>
        <v>ITM_FCF</v>
      </c>
      <c r="AA413" s="172" t="str">
        <f>IF(ISNA(VLOOKUP(AC413,Sheet2!J:J,1,0)),"//","")</f>
        <v>//</v>
      </c>
      <c r="AC413" s="111" t="str">
        <f t="shared" si="72"/>
        <v>FC?F</v>
      </c>
      <c r="AD413" t="b">
        <f t="shared" si="71"/>
        <v>1</v>
      </c>
    </row>
    <row r="414" spans="1:30">
      <c r="A414" s="57">
        <f t="shared" si="73"/>
        <v>414</v>
      </c>
      <c r="B414" s="56">
        <f t="shared" si="74"/>
        <v>399</v>
      </c>
      <c r="C414" s="60" t="s">
        <v>4205</v>
      </c>
      <c r="D414" s="60" t="s">
        <v>2651</v>
      </c>
      <c r="E414" s="66" t="s">
        <v>114</v>
      </c>
      <c r="F414" s="66" t="s">
        <v>114</v>
      </c>
      <c r="G414" s="92">
        <v>0</v>
      </c>
      <c r="H414" s="92">
        <v>99</v>
      </c>
      <c r="I414" s="189" t="s">
        <v>3</v>
      </c>
      <c r="J414" s="66" t="s">
        <v>1592</v>
      </c>
      <c r="K414" s="67" t="s">
        <v>4704</v>
      </c>
      <c r="L414" s="68"/>
      <c r="M414" s="64" t="s">
        <v>1784</v>
      </c>
      <c r="N414" s="13"/>
      <c r="O414"/>
      <c r="P414" t="str">
        <f t="shared" si="97"/>
        <v/>
      </c>
      <c r="Q414" t="str">
        <f>IF(ISNA(VLOOKUP(AC414,#REF!,1)),"//","")</f>
        <v/>
      </c>
      <c r="R414"/>
      <c r="S414" s="43">
        <f t="shared" si="75"/>
        <v>123</v>
      </c>
      <c r="T414" s="93" t="s">
        <v>2484</v>
      </c>
      <c r="U414" s="71" t="s">
        <v>2484</v>
      </c>
      <c r="V414" s="71" t="s">
        <v>2484</v>
      </c>
      <c r="W414" s="44" t="str">
        <f t="shared" si="76"/>
        <v>"FS?C"</v>
      </c>
      <c r="X414" s="25" t="str">
        <f t="shared" si="77"/>
        <v>FS?C</v>
      </c>
      <c r="Y414" s="1">
        <f t="shared" si="78"/>
        <v>399</v>
      </c>
      <c r="Z414" t="str">
        <f t="shared" si="79"/>
        <v>ITM_FSC</v>
      </c>
      <c r="AA414" s="172" t="str">
        <f>IF(ISNA(VLOOKUP(AC414,Sheet2!J:J,1,0)),"//","")</f>
        <v>//</v>
      </c>
      <c r="AC414" s="111" t="str">
        <f t="shared" si="72"/>
        <v>FS?C</v>
      </c>
      <c r="AD414" t="b">
        <f t="shared" si="71"/>
        <v>1</v>
      </c>
    </row>
    <row r="415" spans="1:30">
      <c r="A415" s="57">
        <f t="shared" si="73"/>
        <v>415</v>
      </c>
      <c r="B415" s="56">
        <f t="shared" si="74"/>
        <v>400</v>
      </c>
      <c r="C415" s="60" t="s">
        <v>4206</v>
      </c>
      <c r="D415" s="60" t="s">
        <v>2651</v>
      </c>
      <c r="E415" s="66" t="s">
        <v>116</v>
      </c>
      <c r="F415" s="66" t="s">
        <v>116</v>
      </c>
      <c r="G415" s="92">
        <v>0</v>
      </c>
      <c r="H415" s="92">
        <v>99</v>
      </c>
      <c r="I415" s="189" t="s">
        <v>3</v>
      </c>
      <c r="J415" s="66" t="s">
        <v>1592</v>
      </c>
      <c r="K415" s="67" t="s">
        <v>4704</v>
      </c>
      <c r="L415" s="68"/>
      <c r="M415" s="64" t="s">
        <v>1786</v>
      </c>
      <c r="N415" s="13"/>
      <c r="O415"/>
      <c r="P415" t="str">
        <f t="shared" si="97"/>
        <v/>
      </c>
      <c r="Q415" t="str">
        <f>IF(ISNA(VLOOKUP(AC415,#REF!,1)),"//","")</f>
        <v/>
      </c>
      <c r="R415"/>
      <c r="S415" s="43">
        <f t="shared" si="75"/>
        <v>124</v>
      </c>
      <c r="T415" s="93" t="s">
        <v>2484</v>
      </c>
      <c r="U415" s="71" t="s">
        <v>2484</v>
      </c>
      <c r="V415" s="71" t="s">
        <v>2484</v>
      </c>
      <c r="W415" s="44" t="str">
        <f t="shared" si="76"/>
        <v>"FS?S"</v>
      </c>
      <c r="X415" s="25" t="str">
        <f t="shared" si="77"/>
        <v>FS?S</v>
      </c>
      <c r="Y415" s="1">
        <f t="shared" si="78"/>
        <v>400</v>
      </c>
      <c r="Z415" t="str">
        <f t="shared" si="79"/>
        <v>ITM_FSS</v>
      </c>
      <c r="AA415" s="172" t="str">
        <f>IF(ISNA(VLOOKUP(AC415,Sheet2!J:J,1,0)),"//","")</f>
        <v>//</v>
      </c>
      <c r="AC415" s="111" t="str">
        <f t="shared" si="72"/>
        <v>FS?S</v>
      </c>
      <c r="AD415" t="b">
        <f t="shared" si="71"/>
        <v>1</v>
      </c>
    </row>
    <row r="416" spans="1:30">
      <c r="A416" s="57">
        <f t="shared" si="73"/>
        <v>416</v>
      </c>
      <c r="B416" s="56">
        <f t="shared" si="74"/>
        <v>401</v>
      </c>
      <c r="C416" s="60" t="s">
        <v>4207</v>
      </c>
      <c r="D416" s="60" t="s">
        <v>2651</v>
      </c>
      <c r="E416" s="66" t="s">
        <v>115</v>
      </c>
      <c r="F416" s="66" t="s">
        <v>115</v>
      </c>
      <c r="G416" s="92">
        <v>0</v>
      </c>
      <c r="H416" s="92">
        <v>99</v>
      </c>
      <c r="I416" s="189" t="s">
        <v>3</v>
      </c>
      <c r="J416" s="66" t="s">
        <v>1592</v>
      </c>
      <c r="K416" s="67" t="s">
        <v>4704</v>
      </c>
      <c r="L416" s="68"/>
      <c r="M416" s="64" t="s">
        <v>1785</v>
      </c>
      <c r="N416" s="13"/>
      <c r="O416"/>
      <c r="P416" t="str">
        <f t="shared" si="97"/>
        <v/>
      </c>
      <c r="Q416" t="str">
        <f>IF(ISNA(VLOOKUP(AC416,#REF!,1)),"//","")</f>
        <v/>
      </c>
      <c r="R416"/>
      <c r="S416" s="43">
        <f t="shared" si="75"/>
        <v>125</v>
      </c>
      <c r="T416" s="93" t="s">
        <v>2484</v>
      </c>
      <c r="U416" s="71" t="s">
        <v>2484</v>
      </c>
      <c r="V416" s="71" t="s">
        <v>2484</v>
      </c>
      <c r="W416" s="44" t="str">
        <f t="shared" si="76"/>
        <v>"FS?F"</v>
      </c>
      <c r="X416" s="25" t="str">
        <f t="shared" si="77"/>
        <v>FS?F</v>
      </c>
      <c r="Y416" s="1">
        <f t="shared" si="78"/>
        <v>401</v>
      </c>
      <c r="Z416" t="str">
        <f t="shared" si="79"/>
        <v>ITM_FSF</v>
      </c>
      <c r="AA416" s="172" t="str">
        <f>IF(ISNA(VLOOKUP(AC416,Sheet2!J:J,1,0)),"//","")</f>
        <v>//</v>
      </c>
      <c r="AC416" s="111" t="str">
        <f t="shared" si="72"/>
        <v>FS?F</v>
      </c>
      <c r="AD416" t="b">
        <f t="shared" si="71"/>
        <v>1</v>
      </c>
    </row>
    <row r="417" spans="1:30">
      <c r="A417" s="57">
        <f t="shared" ref="A417:A447" si="98">IF(B417=INT(B417),ROW(),"")</f>
        <v>417</v>
      </c>
      <c r="B417" s="56">
        <f t="shared" ref="B417:B447" si="99">IF(AND(MID(C417,2,1)&lt;&gt;"/",MID(C417,1,1)="/"),INT(B416)+1,B416+0.01)</f>
        <v>402</v>
      </c>
      <c r="C417" s="60" t="s">
        <v>4212</v>
      </c>
      <c r="D417" s="60" t="s">
        <v>7</v>
      </c>
      <c r="E417" s="66" t="s">
        <v>241</v>
      </c>
      <c r="F417" s="66" t="s">
        <v>241</v>
      </c>
      <c r="G417" s="206">
        <v>0</v>
      </c>
      <c r="H417" s="206">
        <v>0</v>
      </c>
      <c r="I417" s="189" t="s">
        <v>3</v>
      </c>
      <c r="J417" s="66" t="s">
        <v>1592</v>
      </c>
      <c r="K417" s="67" t="s">
        <v>4704</v>
      </c>
      <c r="L417" s="68"/>
      <c r="M417" s="64" t="s">
        <v>3767</v>
      </c>
      <c r="N417" s="13"/>
      <c r="O417"/>
      <c r="P417" t="str">
        <f t="shared" ref="P417:P447" si="100">IF(E417=F417,"","NOT EQUAL")</f>
        <v/>
      </c>
      <c r="Q417" t="str">
        <f>IF(ISNA(VLOOKUP(AC417,#REF!,1)),"//","")</f>
        <v/>
      </c>
      <c r="R417"/>
      <c r="S417" s="43">
        <f t="shared" ref="S417:S447" si="101">IF(X417&lt;&gt;"",S416+1,S416)</f>
        <v>126</v>
      </c>
      <c r="T417" s="93" t="s">
        <v>2981</v>
      </c>
      <c r="U417" s="71" t="s">
        <v>2484</v>
      </c>
      <c r="V417" s="71" t="s">
        <v>2484</v>
      </c>
      <c r="W417" s="44" t="str">
        <f t="shared" ref="W417:W447" si="102">IF( OR(U417="CNST", I417="CAT_REGS"),(E417),
IF(U417="YES",UPPER(E417),
IF(   AND(U417&lt;&gt;"NO",I417="CAT_FNCT",D417&lt;&gt;"multiply", D417&lt;&gt;"divide"),IF(J417="SLS_ENABLED",   UPPER(E417),""),"")))</f>
        <v>"NAND"</v>
      </c>
      <c r="X417" s="25" t="str">
        <f t="shared" ref="X417:X447" si="103">IF(LEN(V417)&gt;0,V417,SUBSTITUTE(SUBSTITUTE(SUBSTITUTE(SUBSTITUTE(SUBSTITUTE(SUBSTITUTE(SUBSTITUTE(SUBSTITUTE(SUBSTITUTE(SUBSTITUTE(SUBSTITUTE( (SUBSTITUTE( SUBSTITUTE( SUBSTITUTE( SUBSTITUTE(W417,"STD_SIGMA","SUM"),"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NAND</v>
      </c>
      <c r="Y417" s="1">
        <f t="shared" ref="Y417:Y447" si="104">B417</f>
        <v>402</v>
      </c>
      <c r="Z417" t="str">
        <f t="shared" ref="Z417:Z447" si="105">M417</f>
        <v>ITM_LOGICALNAND</v>
      </c>
      <c r="AA417" s="172" t="str">
        <f>IF(ISNA(VLOOKUP(AC417,Sheet2!J:J,1,0)),"//","")</f>
        <v>//</v>
      </c>
      <c r="AC417" s="111" t="str">
        <f t="shared" si="72"/>
        <v>NAND</v>
      </c>
      <c r="AD417" t="b">
        <f t="shared" si="71"/>
        <v>1</v>
      </c>
    </row>
    <row r="418" spans="1:30">
      <c r="A418" s="57">
        <f t="shared" si="98"/>
        <v>418</v>
      </c>
      <c r="B418" s="56">
        <f t="shared" si="99"/>
        <v>403</v>
      </c>
      <c r="C418" s="60" t="s">
        <v>4213</v>
      </c>
      <c r="D418" s="60" t="s">
        <v>7</v>
      </c>
      <c r="E418" s="66" t="s">
        <v>1385</v>
      </c>
      <c r="F418" s="66" t="s">
        <v>1385</v>
      </c>
      <c r="G418" s="92">
        <v>0</v>
      </c>
      <c r="H418" s="92">
        <v>0</v>
      </c>
      <c r="I418" s="189" t="s">
        <v>3</v>
      </c>
      <c r="J418" s="66" t="s">
        <v>1592</v>
      </c>
      <c r="K418" s="67" t="s">
        <v>4704</v>
      </c>
      <c r="L418" s="68"/>
      <c r="M418" s="64" t="s">
        <v>3768</v>
      </c>
      <c r="N418" s="13"/>
      <c r="O418"/>
      <c r="P418" t="str">
        <f t="shared" si="100"/>
        <v/>
      </c>
      <c r="Q418" t="str">
        <f>IF(ISNA(VLOOKUP(AC418,#REF!,1)),"//","")</f>
        <v/>
      </c>
      <c r="R418"/>
      <c r="S418" s="43">
        <f t="shared" si="101"/>
        <v>127</v>
      </c>
      <c r="T418" s="93" t="s">
        <v>2981</v>
      </c>
      <c r="U418" s="71" t="s">
        <v>2484</v>
      </c>
      <c r="V418" s="71" t="s">
        <v>2484</v>
      </c>
      <c r="W418" s="44" t="str">
        <f t="shared" si="102"/>
        <v>"NOR"</v>
      </c>
      <c r="X418" s="25" t="str">
        <f t="shared" si="103"/>
        <v>NOR</v>
      </c>
      <c r="Y418" s="1">
        <f t="shared" si="104"/>
        <v>403</v>
      </c>
      <c r="Z418" t="str">
        <f t="shared" si="105"/>
        <v>ITM_LOGICALNOR</v>
      </c>
      <c r="AA418" s="172" t="str">
        <f>IF(ISNA(VLOOKUP(AC418,Sheet2!J:J,1,0)),"//","")</f>
        <v>//</v>
      </c>
      <c r="AC418" s="111" t="str">
        <f t="shared" si="72"/>
        <v>NOR</v>
      </c>
      <c r="AD418" t="b">
        <f t="shared" si="71"/>
        <v>1</v>
      </c>
    </row>
    <row r="419" spans="1:30">
      <c r="A419" s="57">
        <f t="shared" si="98"/>
        <v>419</v>
      </c>
      <c r="B419" s="56">
        <f t="shared" si="99"/>
        <v>404</v>
      </c>
      <c r="C419" s="60" t="s">
        <v>4214</v>
      </c>
      <c r="D419" s="60" t="s">
        <v>7</v>
      </c>
      <c r="E419" s="66" t="s">
        <v>391</v>
      </c>
      <c r="F419" s="66" t="s">
        <v>391</v>
      </c>
      <c r="G419" s="92">
        <v>0</v>
      </c>
      <c r="H419" s="92">
        <v>0</v>
      </c>
      <c r="I419" s="189" t="s">
        <v>3</v>
      </c>
      <c r="J419" s="66" t="s">
        <v>1592</v>
      </c>
      <c r="K419" s="67" t="s">
        <v>4704</v>
      </c>
      <c r="L419" s="68"/>
      <c r="M419" s="64" t="s">
        <v>3769</v>
      </c>
      <c r="N419" s="13"/>
      <c r="O419"/>
      <c r="P419" t="str">
        <f t="shared" si="100"/>
        <v/>
      </c>
      <c r="Q419" t="str">
        <f>IF(ISNA(VLOOKUP(AC419,#REF!,1)),"//","")</f>
        <v/>
      </c>
      <c r="R419"/>
      <c r="S419" s="43">
        <f t="shared" si="101"/>
        <v>128</v>
      </c>
      <c r="T419" s="93" t="s">
        <v>2981</v>
      </c>
      <c r="U419" s="71" t="s">
        <v>2484</v>
      </c>
      <c r="V419" s="71" t="s">
        <v>2484</v>
      </c>
      <c r="W419" s="44" t="str">
        <f t="shared" si="102"/>
        <v>"XNOR"</v>
      </c>
      <c r="X419" s="25" t="str">
        <f t="shared" si="103"/>
        <v>XNOR</v>
      </c>
      <c r="Y419" s="1">
        <f t="shared" si="104"/>
        <v>404</v>
      </c>
      <c r="Z419" t="str">
        <f t="shared" si="105"/>
        <v>ITM_LOGICALXNOR</v>
      </c>
      <c r="AA419" s="172" t="str">
        <f>IF(ISNA(VLOOKUP(AC419,Sheet2!J:J,1,0)),"//","")</f>
        <v>//</v>
      </c>
      <c r="AC419" s="111" t="str">
        <f t="shared" si="72"/>
        <v>XNOR</v>
      </c>
      <c r="AD419" t="b">
        <f t="shared" si="71"/>
        <v>1</v>
      </c>
    </row>
    <row r="420" spans="1:30">
      <c r="A420" s="57">
        <f t="shared" si="98"/>
        <v>420</v>
      </c>
      <c r="B420" s="56">
        <f t="shared" si="99"/>
        <v>405</v>
      </c>
      <c r="C420" s="60" t="s">
        <v>4215</v>
      </c>
      <c r="D420" s="60" t="s">
        <v>12</v>
      </c>
      <c r="E420" s="66" t="s">
        <v>1226</v>
      </c>
      <c r="F420" s="66" t="s">
        <v>1226</v>
      </c>
      <c r="G420" s="92">
        <v>0</v>
      </c>
      <c r="H420" s="92">
        <v>63</v>
      </c>
      <c r="I420" s="189" t="s">
        <v>3</v>
      </c>
      <c r="J420" s="66" t="s">
        <v>1592</v>
      </c>
      <c r="K420" s="67" t="s">
        <v>4704</v>
      </c>
      <c r="L420" s="68"/>
      <c r="M420" s="64" t="s">
        <v>1659</v>
      </c>
      <c r="N420" s="13"/>
      <c r="O420"/>
      <c r="P420" t="str">
        <f t="shared" si="100"/>
        <v/>
      </c>
      <c r="Q420" t="str">
        <f>IF(ISNA(VLOOKUP(AC420,#REF!,1)),"//","")</f>
        <v/>
      </c>
      <c r="R420"/>
      <c r="S420" s="43">
        <f t="shared" si="101"/>
        <v>129</v>
      </c>
      <c r="T420" s="93" t="s">
        <v>2484</v>
      </c>
      <c r="U420" s="71" t="s">
        <v>2484</v>
      </c>
      <c r="V420" s="71" t="s">
        <v>2484</v>
      </c>
      <c r="W420" s="44" t="str">
        <f t="shared" si="102"/>
        <v>"BS?"</v>
      </c>
      <c r="X420" s="25" t="str">
        <f t="shared" si="103"/>
        <v>BS?</v>
      </c>
      <c r="Y420" s="1">
        <f t="shared" si="104"/>
        <v>405</v>
      </c>
      <c r="Z420" t="str">
        <f t="shared" si="105"/>
        <v>ITM_BS</v>
      </c>
      <c r="AA420" s="172" t="str">
        <f>IF(ISNA(VLOOKUP(AC420,Sheet2!J:J,1,0)),"//","")</f>
        <v>//</v>
      </c>
      <c r="AC420" s="111" t="str">
        <f t="shared" si="72"/>
        <v>BS?</v>
      </c>
      <c r="AD420" t="b">
        <f t="shared" si="71"/>
        <v>1</v>
      </c>
    </row>
    <row r="421" spans="1:30">
      <c r="A421" s="57">
        <f t="shared" si="98"/>
        <v>421</v>
      </c>
      <c r="B421" s="56">
        <f t="shared" si="99"/>
        <v>406</v>
      </c>
      <c r="C421" s="60" t="s">
        <v>4216</v>
      </c>
      <c r="D421" s="60" t="s">
        <v>12</v>
      </c>
      <c r="E421" s="66" t="s">
        <v>1220</v>
      </c>
      <c r="F421" s="66" t="s">
        <v>1220</v>
      </c>
      <c r="G421" s="92">
        <v>0</v>
      </c>
      <c r="H421" s="92">
        <v>63</v>
      </c>
      <c r="I421" s="189" t="s">
        <v>3</v>
      </c>
      <c r="J421" s="66" t="s">
        <v>1592</v>
      </c>
      <c r="K421" s="67" t="s">
        <v>4704</v>
      </c>
      <c r="L421" s="68"/>
      <c r="M421" s="64" t="s">
        <v>1647</v>
      </c>
      <c r="N421" s="13"/>
      <c r="O421"/>
      <c r="P421" t="str">
        <f t="shared" si="100"/>
        <v/>
      </c>
      <c r="Q421" t="str">
        <f>IF(ISNA(VLOOKUP(AC421,#REF!,1)),"//","")</f>
        <v/>
      </c>
      <c r="R421"/>
      <c r="S421" s="43">
        <f t="shared" si="101"/>
        <v>130</v>
      </c>
      <c r="T421" s="93" t="s">
        <v>2484</v>
      </c>
      <c r="U421" s="71" t="s">
        <v>2484</v>
      </c>
      <c r="V421" s="71" t="s">
        <v>2484</v>
      </c>
      <c r="W421" s="44" t="str">
        <f t="shared" si="102"/>
        <v>"BC?"</v>
      </c>
      <c r="X421" s="25" t="str">
        <f t="shared" si="103"/>
        <v>BC?</v>
      </c>
      <c r="Y421" s="1">
        <f t="shared" si="104"/>
        <v>406</v>
      </c>
      <c r="Z421" t="str">
        <f t="shared" si="105"/>
        <v>ITM_BC</v>
      </c>
      <c r="AA421" s="172" t="str">
        <f>IF(ISNA(VLOOKUP(AC421,Sheet2!J:J,1,0)),"//","")</f>
        <v>//</v>
      </c>
      <c r="AC421" s="111" t="str">
        <f t="shared" si="72"/>
        <v>BC?</v>
      </c>
      <c r="AD421" t="b">
        <f t="shared" si="71"/>
        <v>1</v>
      </c>
    </row>
    <row r="422" spans="1:30">
      <c r="A422" s="57">
        <f t="shared" si="98"/>
        <v>422</v>
      </c>
      <c r="B422" s="56">
        <f t="shared" si="99"/>
        <v>407</v>
      </c>
      <c r="C422" s="60" t="s">
        <v>4217</v>
      </c>
      <c r="D422" s="60" t="s">
        <v>12</v>
      </c>
      <c r="E422" s="66" t="s">
        <v>40</v>
      </c>
      <c r="F422" s="66" t="s">
        <v>40</v>
      </c>
      <c r="G422" s="92">
        <v>0</v>
      </c>
      <c r="H422" s="92">
        <v>63</v>
      </c>
      <c r="I422" s="189" t="s">
        <v>3</v>
      </c>
      <c r="J422" s="66" t="s">
        <v>1592</v>
      </c>
      <c r="K422" s="67" t="s">
        <v>4704</v>
      </c>
      <c r="L422" s="68"/>
      <c r="M422" s="64" t="s">
        <v>1672</v>
      </c>
      <c r="N422" s="13"/>
      <c r="O422"/>
      <c r="P422" t="str">
        <f t="shared" si="100"/>
        <v/>
      </c>
      <c r="Q422" t="str">
        <f>IF(ISNA(VLOOKUP(AC422,#REF!,1)),"//","")</f>
        <v/>
      </c>
      <c r="R422"/>
      <c r="S422" s="43">
        <f t="shared" si="101"/>
        <v>131</v>
      </c>
      <c r="T422" s="93" t="s">
        <v>2484</v>
      </c>
      <c r="U422" s="71" t="s">
        <v>2484</v>
      </c>
      <c r="V422" s="71" t="s">
        <v>2484</v>
      </c>
      <c r="W422" s="44" t="str">
        <f t="shared" si="102"/>
        <v>"CB"</v>
      </c>
      <c r="X422" s="25" t="str">
        <f t="shared" si="103"/>
        <v>CB</v>
      </c>
      <c r="Y422" s="1">
        <f t="shared" si="104"/>
        <v>407</v>
      </c>
      <c r="Z422" t="str">
        <f t="shared" si="105"/>
        <v>ITM_CB</v>
      </c>
      <c r="AA422" s="172" t="str">
        <f>IF(ISNA(VLOOKUP(AC422,Sheet2!J:J,1,0)),"//","")</f>
        <v>//</v>
      </c>
      <c r="AC422" s="111" t="str">
        <f t="shared" si="72"/>
        <v>CB</v>
      </c>
      <c r="AD422" t="b">
        <f t="shared" si="71"/>
        <v>1</v>
      </c>
    </row>
    <row r="423" spans="1:30">
      <c r="A423" s="57">
        <f t="shared" si="98"/>
        <v>423</v>
      </c>
      <c r="B423" s="56">
        <f t="shared" si="99"/>
        <v>408</v>
      </c>
      <c r="C423" s="60" t="s">
        <v>4218</v>
      </c>
      <c r="D423" s="60" t="s">
        <v>12</v>
      </c>
      <c r="E423" s="66" t="s">
        <v>312</v>
      </c>
      <c r="F423" s="66" t="s">
        <v>312</v>
      </c>
      <c r="G423" s="92">
        <v>0</v>
      </c>
      <c r="H423" s="92">
        <v>63</v>
      </c>
      <c r="I423" s="189" t="s">
        <v>3</v>
      </c>
      <c r="J423" s="66" t="s">
        <v>1592</v>
      </c>
      <c r="K423" s="67" t="s">
        <v>4704</v>
      </c>
      <c r="L423" s="68"/>
      <c r="M423" s="64" t="s">
        <v>2071</v>
      </c>
      <c r="N423" s="13"/>
      <c r="O423"/>
      <c r="P423" t="str">
        <f t="shared" si="100"/>
        <v/>
      </c>
      <c r="Q423" t="str">
        <f>IF(ISNA(VLOOKUP(AC423,#REF!,1)),"//","")</f>
        <v/>
      </c>
      <c r="R423"/>
      <c r="S423" s="43">
        <f t="shared" si="101"/>
        <v>132</v>
      </c>
      <c r="T423" s="93" t="s">
        <v>2484</v>
      </c>
      <c r="U423" s="71" t="s">
        <v>2484</v>
      </c>
      <c r="V423" s="71" t="s">
        <v>2484</v>
      </c>
      <c r="W423" s="44" t="str">
        <f t="shared" si="102"/>
        <v>"SB"</v>
      </c>
      <c r="X423" s="25" t="str">
        <f t="shared" si="103"/>
        <v>SB</v>
      </c>
      <c r="Y423" s="1">
        <f t="shared" si="104"/>
        <v>408</v>
      </c>
      <c r="Z423" t="str">
        <f t="shared" si="105"/>
        <v>ITM_SB</v>
      </c>
      <c r="AA423" s="172" t="str">
        <f>IF(ISNA(VLOOKUP(AC423,Sheet2!J:J,1,0)),"//","")</f>
        <v>//</v>
      </c>
      <c r="AC423" s="111" t="str">
        <f t="shared" si="72"/>
        <v>SB</v>
      </c>
      <c r="AD423" t="b">
        <f t="shared" si="71"/>
        <v>1</v>
      </c>
    </row>
    <row r="424" spans="1:30">
      <c r="A424" s="57">
        <f t="shared" si="98"/>
        <v>424</v>
      </c>
      <c r="B424" s="56">
        <f t="shared" si="99"/>
        <v>409</v>
      </c>
      <c r="C424" s="60" t="s">
        <v>4219</v>
      </c>
      <c r="D424" s="60" t="s">
        <v>12</v>
      </c>
      <c r="E424" s="66" t="s">
        <v>101</v>
      </c>
      <c r="F424" s="66" t="s">
        <v>101</v>
      </c>
      <c r="G424" s="92">
        <v>0</v>
      </c>
      <c r="H424" s="92">
        <v>63</v>
      </c>
      <c r="I424" s="189" t="s">
        <v>3</v>
      </c>
      <c r="J424" s="66" t="s">
        <v>1592</v>
      </c>
      <c r="K424" s="67" t="s">
        <v>4704</v>
      </c>
      <c r="L424" s="68"/>
      <c r="M424" s="64" t="s">
        <v>1760</v>
      </c>
      <c r="N424" s="13"/>
      <c r="O424"/>
      <c r="P424" t="str">
        <f t="shared" si="100"/>
        <v/>
      </c>
      <c r="Q424" t="str">
        <f>IF(ISNA(VLOOKUP(AC424,#REF!,1)),"//","")</f>
        <v/>
      </c>
      <c r="R424"/>
      <c r="S424" s="43">
        <f t="shared" si="101"/>
        <v>133</v>
      </c>
      <c r="T424" s="93" t="s">
        <v>2484</v>
      </c>
      <c r="U424" s="71" t="s">
        <v>2484</v>
      </c>
      <c r="V424" s="71" t="s">
        <v>2484</v>
      </c>
      <c r="W424" s="44" t="str">
        <f t="shared" si="102"/>
        <v>"FB"</v>
      </c>
      <c r="X424" s="25" t="str">
        <f t="shared" si="103"/>
        <v>FB</v>
      </c>
      <c r="Y424" s="1">
        <f t="shared" si="104"/>
        <v>409</v>
      </c>
      <c r="Z424" t="str">
        <f t="shared" si="105"/>
        <v>ITM_FB</v>
      </c>
      <c r="AA424" s="172" t="str">
        <f>IF(ISNA(VLOOKUP(AC424,Sheet2!J:J,1,0)),"//","")</f>
        <v>//</v>
      </c>
      <c r="AC424" s="111" t="str">
        <f t="shared" si="72"/>
        <v>FB</v>
      </c>
      <c r="AD424" t="b">
        <f t="shared" si="71"/>
        <v>1</v>
      </c>
    </row>
    <row r="425" spans="1:30">
      <c r="A425" s="57">
        <f t="shared" si="98"/>
        <v>425</v>
      </c>
      <c r="B425" s="56">
        <f t="shared" si="99"/>
        <v>410</v>
      </c>
      <c r="C425" s="60" t="s">
        <v>4220</v>
      </c>
      <c r="D425" s="60" t="s">
        <v>12</v>
      </c>
      <c r="E425" s="66" t="s">
        <v>297</v>
      </c>
      <c r="F425" s="66" t="s">
        <v>297</v>
      </c>
      <c r="G425" s="92">
        <v>0</v>
      </c>
      <c r="H425" s="92">
        <v>63</v>
      </c>
      <c r="I425" s="189" t="s">
        <v>3</v>
      </c>
      <c r="J425" s="66" t="s">
        <v>1592</v>
      </c>
      <c r="K425" s="67" t="s">
        <v>4704</v>
      </c>
      <c r="L425" s="68"/>
      <c r="M425" s="64" t="s">
        <v>2043</v>
      </c>
      <c r="N425" s="13"/>
      <c r="O425"/>
      <c r="P425" t="str">
        <f t="shared" si="100"/>
        <v/>
      </c>
      <c r="Q425" t="str">
        <f>IF(ISNA(VLOOKUP(AC425,#REF!,1)),"//","")</f>
        <v/>
      </c>
      <c r="R425"/>
      <c r="S425" s="43">
        <f t="shared" si="101"/>
        <v>134</v>
      </c>
      <c r="T425" s="93" t="s">
        <v>2981</v>
      </c>
      <c r="U425" s="71" t="s">
        <v>2484</v>
      </c>
      <c r="V425" s="71" t="s">
        <v>2484</v>
      </c>
      <c r="W425" s="44" t="str">
        <f t="shared" si="102"/>
        <v>"RL"</v>
      </c>
      <c r="X425" s="25" t="str">
        <f t="shared" si="103"/>
        <v>RL</v>
      </c>
      <c r="Y425" s="1">
        <f t="shared" si="104"/>
        <v>410</v>
      </c>
      <c r="Z425" t="str">
        <f t="shared" si="105"/>
        <v>ITM_RL</v>
      </c>
      <c r="AA425" s="172" t="str">
        <f>IF(ISNA(VLOOKUP(AC425,Sheet2!J:J,1,0)),"//","")</f>
        <v>//</v>
      </c>
      <c r="AC425" s="111" t="str">
        <f t="shared" si="72"/>
        <v>RL</v>
      </c>
      <c r="AD425" t="b">
        <f t="shared" si="71"/>
        <v>1</v>
      </c>
    </row>
    <row r="426" spans="1:30">
      <c r="A426" s="57">
        <f t="shared" si="98"/>
        <v>426</v>
      </c>
      <c r="B426" s="56">
        <f t="shared" si="99"/>
        <v>411</v>
      </c>
      <c r="C426" s="60" t="s">
        <v>4221</v>
      </c>
      <c r="D426" s="60" t="s">
        <v>12</v>
      </c>
      <c r="E426" s="66" t="s">
        <v>1425</v>
      </c>
      <c r="F426" s="66" t="s">
        <v>1425</v>
      </c>
      <c r="G426" s="92">
        <v>0</v>
      </c>
      <c r="H426" s="92">
        <v>63</v>
      </c>
      <c r="I426" s="189" t="s">
        <v>3</v>
      </c>
      <c r="J426" s="66" t="s">
        <v>1592</v>
      </c>
      <c r="K426" s="67" t="s">
        <v>4704</v>
      </c>
      <c r="L426" s="68"/>
      <c r="M426" s="64" t="s">
        <v>2044</v>
      </c>
      <c r="N426" s="13"/>
      <c r="O426"/>
      <c r="P426" t="str">
        <f t="shared" si="100"/>
        <v/>
      </c>
      <c r="Q426" t="str">
        <f>IF(ISNA(VLOOKUP(AC426,#REF!,1)),"//","")</f>
        <v/>
      </c>
      <c r="R426"/>
      <c r="S426" s="43">
        <f t="shared" si="101"/>
        <v>135</v>
      </c>
      <c r="T426" s="93" t="s">
        <v>2981</v>
      </c>
      <c r="U426" s="71" t="s">
        <v>2484</v>
      </c>
      <c r="V426" s="71" t="s">
        <v>2484</v>
      </c>
      <c r="W426" s="44" t="str">
        <f t="shared" si="102"/>
        <v>"RLC"</v>
      </c>
      <c r="X426" s="25" t="str">
        <f t="shared" si="103"/>
        <v>RLC</v>
      </c>
      <c r="Y426" s="1">
        <f t="shared" si="104"/>
        <v>411</v>
      </c>
      <c r="Z426" t="str">
        <f t="shared" si="105"/>
        <v>ITM_RLC</v>
      </c>
      <c r="AA426" s="172" t="str">
        <f>IF(ISNA(VLOOKUP(AC426,Sheet2!J:J,1,0)),"//","")</f>
        <v>//</v>
      </c>
      <c r="AC426" s="111" t="str">
        <f t="shared" si="72"/>
        <v>RLC</v>
      </c>
      <c r="AD426" t="b">
        <f t="shared" ref="AD426:AD489" si="106">X426=AC426</f>
        <v>1</v>
      </c>
    </row>
    <row r="427" spans="1:30">
      <c r="A427" s="57">
        <f t="shared" si="98"/>
        <v>427</v>
      </c>
      <c r="B427" s="56">
        <f t="shared" si="99"/>
        <v>412</v>
      </c>
      <c r="C427" s="60" t="s">
        <v>4222</v>
      </c>
      <c r="D427" s="60" t="s">
        <v>12</v>
      </c>
      <c r="E427" s="66" t="s">
        <v>300</v>
      </c>
      <c r="F427" s="66" t="s">
        <v>300</v>
      </c>
      <c r="G427" s="92">
        <v>0</v>
      </c>
      <c r="H427" s="92">
        <v>63</v>
      </c>
      <c r="I427" s="189" t="s">
        <v>3</v>
      </c>
      <c r="J427" s="66" t="s">
        <v>1592</v>
      </c>
      <c r="K427" s="67" t="s">
        <v>4704</v>
      </c>
      <c r="L427" s="68"/>
      <c r="M427" s="64" t="s">
        <v>2052</v>
      </c>
      <c r="N427" s="13"/>
      <c r="O427"/>
      <c r="P427" t="str">
        <f t="shared" si="100"/>
        <v/>
      </c>
      <c r="Q427" t="str">
        <f>IF(ISNA(VLOOKUP(AC427,#REF!,1)),"//","")</f>
        <v/>
      </c>
      <c r="R427"/>
      <c r="S427" s="43">
        <f t="shared" si="101"/>
        <v>136</v>
      </c>
      <c r="T427" s="93" t="s">
        <v>2981</v>
      </c>
      <c r="U427" s="71" t="s">
        <v>2484</v>
      </c>
      <c r="V427" s="71" t="s">
        <v>2484</v>
      </c>
      <c r="W427" s="44" t="str">
        <f t="shared" si="102"/>
        <v>"RR"</v>
      </c>
      <c r="X427" s="25" t="str">
        <f t="shared" si="103"/>
        <v>RR</v>
      </c>
      <c r="Y427" s="1">
        <f t="shared" si="104"/>
        <v>412</v>
      </c>
      <c r="Z427" t="str">
        <f t="shared" si="105"/>
        <v>ITM_RR</v>
      </c>
      <c r="AA427" s="172" t="str">
        <f>IF(ISNA(VLOOKUP(AC427,Sheet2!J:J,1,0)),"//","")</f>
        <v>//</v>
      </c>
      <c r="AC427" s="111" t="str">
        <f t="shared" si="72"/>
        <v>RR</v>
      </c>
      <c r="AD427" t="b">
        <f t="shared" si="106"/>
        <v>1</v>
      </c>
    </row>
    <row r="428" spans="1:30">
      <c r="A428" s="57">
        <f t="shared" si="98"/>
        <v>428</v>
      </c>
      <c r="B428" s="56">
        <f t="shared" si="99"/>
        <v>413</v>
      </c>
      <c r="C428" s="60" t="s">
        <v>4223</v>
      </c>
      <c r="D428" s="60" t="s">
        <v>12</v>
      </c>
      <c r="E428" s="66" t="s">
        <v>1429</v>
      </c>
      <c r="F428" s="66" t="s">
        <v>1429</v>
      </c>
      <c r="G428" s="92">
        <v>0</v>
      </c>
      <c r="H428" s="92">
        <v>63</v>
      </c>
      <c r="I428" s="189" t="s">
        <v>3</v>
      </c>
      <c r="J428" s="66" t="s">
        <v>1592</v>
      </c>
      <c r="K428" s="67" t="s">
        <v>4704</v>
      </c>
      <c r="L428" s="68"/>
      <c r="M428" s="64" t="s">
        <v>2053</v>
      </c>
      <c r="N428" s="13"/>
      <c r="O428"/>
      <c r="P428" t="str">
        <f t="shared" si="100"/>
        <v/>
      </c>
      <c r="Q428" t="str">
        <f>IF(ISNA(VLOOKUP(AC428,#REF!,1)),"//","")</f>
        <v/>
      </c>
      <c r="R428"/>
      <c r="S428" s="43">
        <f t="shared" si="101"/>
        <v>137</v>
      </c>
      <c r="T428" s="93" t="s">
        <v>2981</v>
      </c>
      <c r="U428" s="71" t="s">
        <v>2484</v>
      </c>
      <c r="V428" s="71" t="s">
        <v>2484</v>
      </c>
      <c r="W428" s="44" t="str">
        <f t="shared" si="102"/>
        <v>"RRC"</v>
      </c>
      <c r="X428" s="25" t="str">
        <f t="shared" si="103"/>
        <v>RRC</v>
      </c>
      <c r="Y428" s="1">
        <f t="shared" si="104"/>
        <v>413</v>
      </c>
      <c r="Z428" t="str">
        <f t="shared" si="105"/>
        <v>ITM_RRC</v>
      </c>
      <c r="AA428" s="172" t="str">
        <f>IF(ISNA(VLOOKUP(AC428,Sheet2!J:J,1,0)),"//","")</f>
        <v>//</v>
      </c>
      <c r="AC428" s="111" t="str">
        <f t="shared" si="72"/>
        <v>RRC</v>
      </c>
      <c r="AD428" t="b">
        <f t="shared" si="106"/>
        <v>1</v>
      </c>
    </row>
    <row r="429" spans="1:30">
      <c r="A429" s="57">
        <f t="shared" si="98"/>
        <v>429</v>
      </c>
      <c r="B429" s="56">
        <f t="shared" si="99"/>
        <v>414</v>
      </c>
      <c r="C429" s="60" t="s">
        <v>4224</v>
      </c>
      <c r="D429" s="60" t="s">
        <v>12</v>
      </c>
      <c r="E429" s="66" t="s">
        <v>339</v>
      </c>
      <c r="F429" s="66" t="s">
        <v>339</v>
      </c>
      <c r="G429" s="92">
        <v>0</v>
      </c>
      <c r="H429" s="92">
        <v>63</v>
      </c>
      <c r="I429" s="189" t="s">
        <v>3</v>
      </c>
      <c r="J429" s="66" t="s">
        <v>1592</v>
      </c>
      <c r="K429" s="67" t="s">
        <v>4704</v>
      </c>
      <c r="L429" s="68"/>
      <c r="M429" s="64" t="s">
        <v>2099</v>
      </c>
      <c r="N429" s="13"/>
      <c r="O429"/>
      <c r="P429" t="str">
        <f t="shared" si="100"/>
        <v/>
      </c>
      <c r="Q429" t="str">
        <f>IF(ISNA(VLOOKUP(AC429,#REF!,1)),"//","")</f>
        <v/>
      </c>
      <c r="R429"/>
      <c r="S429" s="43">
        <f t="shared" si="101"/>
        <v>138</v>
      </c>
      <c r="T429" s="93" t="s">
        <v>2981</v>
      </c>
      <c r="U429" s="71" t="s">
        <v>2484</v>
      </c>
      <c r="V429" s="71" t="s">
        <v>2484</v>
      </c>
      <c r="W429" s="44" t="str">
        <f t="shared" si="102"/>
        <v>"SL"</v>
      </c>
      <c r="X429" s="25" t="str">
        <f t="shared" si="103"/>
        <v>SL</v>
      </c>
      <c r="Y429" s="1">
        <f t="shared" si="104"/>
        <v>414</v>
      </c>
      <c r="Z429" t="str">
        <f t="shared" si="105"/>
        <v>ITM_SL</v>
      </c>
      <c r="AA429" s="172" t="str">
        <f>IF(ISNA(VLOOKUP(AC429,Sheet2!J:J,1,0)),"//","")</f>
        <v>//</v>
      </c>
      <c r="AC429" s="111" t="str">
        <f t="shared" si="72"/>
        <v>SL</v>
      </c>
      <c r="AD429" t="b">
        <f t="shared" si="106"/>
        <v>1</v>
      </c>
    </row>
    <row r="430" spans="1:30">
      <c r="A430" s="57">
        <f t="shared" si="98"/>
        <v>430</v>
      </c>
      <c r="B430" s="56">
        <f t="shared" si="99"/>
        <v>415</v>
      </c>
      <c r="C430" s="60" t="s">
        <v>4225</v>
      </c>
      <c r="D430" s="60" t="s">
        <v>12</v>
      </c>
      <c r="E430" s="66" t="s">
        <v>343</v>
      </c>
      <c r="F430" s="66" t="s">
        <v>343</v>
      </c>
      <c r="G430" s="92">
        <v>0</v>
      </c>
      <c r="H430" s="92">
        <v>63</v>
      </c>
      <c r="I430" s="189" t="s">
        <v>3</v>
      </c>
      <c r="J430" s="66" t="s">
        <v>1592</v>
      </c>
      <c r="K430" s="67" t="s">
        <v>4704</v>
      </c>
      <c r="L430" s="68"/>
      <c r="M430" s="64" t="s">
        <v>2106</v>
      </c>
      <c r="N430" s="13"/>
      <c r="O430"/>
      <c r="P430" t="str">
        <f t="shared" si="100"/>
        <v/>
      </c>
      <c r="Q430" t="str">
        <f>IF(ISNA(VLOOKUP(AC430,#REF!,1)),"//","")</f>
        <v/>
      </c>
      <c r="R430"/>
      <c r="S430" s="43">
        <f t="shared" si="101"/>
        <v>139</v>
      </c>
      <c r="T430" s="93" t="s">
        <v>2981</v>
      </c>
      <c r="U430" s="71" t="s">
        <v>2484</v>
      </c>
      <c r="V430" s="71" t="s">
        <v>2484</v>
      </c>
      <c r="W430" s="44" t="str">
        <f t="shared" si="102"/>
        <v>"SR"</v>
      </c>
      <c r="X430" s="25" t="str">
        <f t="shared" si="103"/>
        <v>SR</v>
      </c>
      <c r="Y430" s="1">
        <f t="shared" si="104"/>
        <v>415</v>
      </c>
      <c r="Z430" t="str">
        <f t="shared" si="105"/>
        <v>ITM_SR</v>
      </c>
      <c r="AA430" s="172" t="str">
        <f>IF(ISNA(VLOOKUP(AC430,Sheet2!J:J,1,0)),"//","")</f>
        <v>//</v>
      </c>
      <c r="AC430" s="111" t="str">
        <f t="shared" si="72"/>
        <v>SR</v>
      </c>
      <c r="AD430" t="b">
        <f t="shared" si="106"/>
        <v>1</v>
      </c>
    </row>
    <row r="431" spans="1:30">
      <c r="A431" s="57">
        <f t="shared" si="98"/>
        <v>431</v>
      </c>
      <c r="B431" s="56">
        <f t="shared" si="99"/>
        <v>416</v>
      </c>
      <c r="C431" s="60" t="s">
        <v>4226</v>
      </c>
      <c r="D431" s="60" t="s">
        <v>12</v>
      </c>
      <c r="E431" s="66" t="s">
        <v>1217</v>
      </c>
      <c r="F431" s="66" t="s">
        <v>1217</v>
      </c>
      <c r="G431" s="92">
        <v>0</v>
      </c>
      <c r="H431" s="92">
        <v>63</v>
      </c>
      <c r="I431" s="189" t="s">
        <v>3</v>
      </c>
      <c r="J431" s="66" t="s">
        <v>1592</v>
      </c>
      <c r="K431" s="67" t="s">
        <v>4704</v>
      </c>
      <c r="L431" s="68"/>
      <c r="M431" s="64" t="s">
        <v>1638</v>
      </c>
      <c r="N431" s="13"/>
      <c r="O431"/>
      <c r="P431" t="str">
        <f t="shared" si="100"/>
        <v/>
      </c>
      <c r="Q431" t="str">
        <f>IF(ISNA(VLOOKUP(AC431,#REF!,1)),"//","")</f>
        <v/>
      </c>
      <c r="R431"/>
      <c r="S431" s="43">
        <f t="shared" si="101"/>
        <v>140</v>
      </c>
      <c r="T431" s="93" t="s">
        <v>2484</v>
      </c>
      <c r="U431" s="71" t="s">
        <v>2484</v>
      </c>
      <c r="V431" s="71" t="s">
        <v>2484</v>
      </c>
      <c r="W431" s="44" t="str">
        <f t="shared" si="102"/>
        <v>"ASR"</v>
      </c>
      <c r="X431" s="25" t="str">
        <f t="shared" si="103"/>
        <v>ASR</v>
      </c>
      <c r="Y431" s="1">
        <f t="shared" si="104"/>
        <v>416</v>
      </c>
      <c r="Z431" t="str">
        <f t="shared" si="105"/>
        <v>ITM_ASR</v>
      </c>
      <c r="AA431" s="172" t="str">
        <f>IF(ISNA(VLOOKUP(AC431,Sheet2!J:J,1,0)),"//","")</f>
        <v>//</v>
      </c>
      <c r="AC431" s="111" t="str">
        <f t="shared" si="72"/>
        <v>ASR</v>
      </c>
      <c r="AD431" t="b">
        <f t="shared" si="106"/>
        <v>1</v>
      </c>
    </row>
    <row r="432" spans="1:30">
      <c r="A432" s="57">
        <f t="shared" si="98"/>
        <v>432</v>
      </c>
      <c r="B432" s="56">
        <f t="shared" si="99"/>
        <v>417</v>
      </c>
      <c r="C432" s="60" t="s">
        <v>4227</v>
      </c>
      <c r="D432" s="60" t="s">
        <v>7</v>
      </c>
      <c r="E432" s="66" t="s">
        <v>183</v>
      </c>
      <c r="F432" s="66" t="s">
        <v>183</v>
      </c>
      <c r="G432" s="92">
        <v>0</v>
      </c>
      <c r="H432" s="92">
        <v>0</v>
      </c>
      <c r="I432" s="189" t="s">
        <v>3</v>
      </c>
      <c r="J432" s="66" t="s">
        <v>1592</v>
      </c>
      <c r="K432" s="67" t="s">
        <v>4704</v>
      </c>
      <c r="L432" s="68"/>
      <c r="M432" s="64" t="s">
        <v>1877</v>
      </c>
      <c r="N432" s="13"/>
      <c r="O432"/>
      <c r="P432" t="str">
        <f t="shared" si="100"/>
        <v/>
      </c>
      <c r="Q432" t="str">
        <f>IF(ISNA(VLOOKUP(AC432,#REF!,1)),"//","")</f>
        <v/>
      </c>
      <c r="R432"/>
      <c r="S432" s="43">
        <f t="shared" si="101"/>
        <v>141</v>
      </c>
      <c r="T432" s="93" t="s">
        <v>2484</v>
      </c>
      <c r="U432" s="71" t="s">
        <v>2484</v>
      </c>
      <c r="V432" s="71" t="s">
        <v>2484</v>
      </c>
      <c r="W432" s="44" t="str">
        <f t="shared" si="102"/>
        <v>"LJ"</v>
      </c>
      <c r="X432" s="25" t="str">
        <f t="shared" si="103"/>
        <v>LJ</v>
      </c>
      <c r="Y432" s="1">
        <f t="shared" si="104"/>
        <v>417</v>
      </c>
      <c r="Z432" t="str">
        <f t="shared" si="105"/>
        <v>ITM_LJ</v>
      </c>
      <c r="AA432" s="172" t="str">
        <f>IF(ISNA(VLOOKUP(AC432,Sheet2!J:J,1,0)),"//","")</f>
        <v>//</v>
      </c>
      <c r="AC432" s="111" t="str">
        <f t="shared" si="72"/>
        <v>LJ</v>
      </c>
      <c r="AD432" t="b">
        <f t="shared" si="106"/>
        <v>1</v>
      </c>
    </row>
    <row r="433" spans="1:30">
      <c r="A433" s="57">
        <f t="shared" si="98"/>
        <v>433</v>
      </c>
      <c r="B433" s="56">
        <f t="shared" si="99"/>
        <v>418</v>
      </c>
      <c r="C433" s="60" t="s">
        <v>4228</v>
      </c>
      <c r="D433" s="60" t="s">
        <v>7</v>
      </c>
      <c r="E433" s="66" t="s">
        <v>295</v>
      </c>
      <c r="F433" s="66" t="s">
        <v>295</v>
      </c>
      <c r="G433" s="92">
        <v>0</v>
      </c>
      <c r="H433" s="92">
        <v>0</v>
      </c>
      <c r="I433" s="189" t="s">
        <v>3</v>
      </c>
      <c r="J433" s="66" t="s">
        <v>1592</v>
      </c>
      <c r="K433" s="67" t="s">
        <v>4704</v>
      </c>
      <c r="L433" s="68"/>
      <c r="M433" s="64" t="s">
        <v>2041</v>
      </c>
      <c r="N433" s="13"/>
      <c r="O433"/>
      <c r="P433" t="str">
        <f t="shared" si="100"/>
        <v/>
      </c>
      <c r="Q433" t="str">
        <f>IF(ISNA(VLOOKUP(AC433,#REF!,1)),"//","")</f>
        <v/>
      </c>
      <c r="R433"/>
      <c r="S433" s="43">
        <f t="shared" si="101"/>
        <v>142</v>
      </c>
      <c r="T433" s="93" t="s">
        <v>2484</v>
      </c>
      <c r="U433" s="71" t="s">
        <v>2484</v>
      </c>
      <c r="V433" s="71" t="s">
        <v>2484</v>
      </c>
      <c r="W433" s="44" t="str">
        <f t="shared" si="102"/>
        <v>"RJ"</v>
      </c>
      <c r="X433" s="25" t="str">
        <f t="shared" si="103"/>
        <v>RJ</v>
      </c>
      <c r="Y433" s="1">
        <f t="shared" si="104"/>
        <v>418</v>
      </c>
      <c r="Z433" t="str">
        <f t="shared" si="105"/>
        <v>ITM_RJ</v>
      </c>
      <c r="AA433" s="172" t="str">
        <f>IF(ISNA(VLOOKUP(AC433,Sheet2!J:J,1,0)),"//","")</f>
        <v>//</v>
      </c>
      <c r="AC433" s="111" t="str">
        <f t="shared" si="72"/>
        <v>RJ</v>
      </c>
      <c r="AD433" t="b">
        <f t="shared" si="106"/>
        <v>1</v>
      </c>
    </row>
    <row r="434" spans="1:30">
      <c r="A434" s="57">
        <f t="shared" si="98"/>
        <v>434</v>
      </c>
      <c r="B434" s="56">
        <f t="shared" si="99"/>
        <v>419</v>
      </c>
      <c r="C434" s="60" t="s">
        <v>4229</v>
      </c>
      <c r="D434" s="60" t="s">
        <v>12</v>
      </c>
      <c r="E434" s="66" t="s">
        <v>1347</v>
      </c>
      <c r="F434" s="66" t="s">
        <v>1347</v>
      </c>
      <c r="G434" s="92">
        <v>0</v>
      </c>
      <c r="H434" s="92">
        <v>64</v>
      </c>
      <c r="I434" s="189" t="s">
        <v>3</v>
      </c>
      <c r="J434" s="66" t="s">
        <v>1592</v>
      </c>
      <c r="K434" s="67" t="s">
        <v>4704</v>
      </c>
      <c r="L434" s="68"/>
      <c r="M434" s="64" t="s">
        <v>1903</v>
      </c>
      <c r="N434" s="13"/>
      <c r="O434"/>
      <c r="P434" t="str">
        <f t="shared" si="100"/>
        <v/>
      </c>
      <c r="Q434" t="str">
        <f>IF(ISNA(VLOOKUP(AC434,#REF!,1)),"//","")</f>
        <v/>
      </c>
      <c r="R434"/>
      <c r="S434" s="43">
        <f t="shared" si="101"/>
        <v>143</v>
      </c>
      <c r="T434" s="93" t="s">
        <v>2484</v>
      </c>
      <c r="U434" s="71" t="s">
        <v>2484</v>
      </c>
      <c r="V434" s="71" t="s">
        <v>2484</v>
      </c>
      <c r="W434" s="44" t="str">
        <f t="shared" si="102"/>
        <v>"MASKL"</v>
      </c>
      <c r="X434" s="25" t="str">
        <f t="shared" si="103"/>
        <v>MASKL</v>
      </c>
      <c r="Y434" s="1">
        <f t="shared" si="104"/>
        <v>419</v>
      </c>
      <c r="Z434" t="str">
        <f t="shared" si="105"/>
        <v>ITM_MASKL</v>
      </c>
      <c r="AA434" s="172" t="str">
        <f>IF(ISNA(VLOOKUP(AC434,Sheet2!J:J,1,0)),"//","")</f>
        <v>//</v>
      </c>
      <c r="AC434" s="111" t="str">
        <f t="shared" ref="AC434:AC497" si="107">IF(LEN(X434)=0,"",SUBSTITUTE(SUBSTITUTE(SUBSTITUTE(SUBSTITUTE(SUBSTITUTE(SUBSTITUTE(SUBSTITUTE(SUBSTITUTE(SUBSTITUTE(SUBSTITUTE(SUBSTITUTE(SUBSTITUTE(SUBSTITUTE(SUBSTITUTE(SUBSTITUTE(SUBSTITUTE(SUBSTITUTE( (SUBSTITUTE( SUBSTITUTE( SUBSTITUTE( SUBSTITUTE(W434,"STD_SIGMA","SUM"),"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MASKL</v>
      </c>
      <c r="AD434" t="b">
        <f t="shared" si="106"/>
        <v>1</v>
      </c>
    </row>
    <row r="435" spans="1:30">
      <c r="A435" s="57">
        <f t="shared" si="98"/>
        <v>435</v>
      </c>
      <c r="B435" s="56">
        <f t="shared" si="99"/>
        <v>420</v>
      </c>
      <c r="C435" s="60" t="s">
        <v>4230</v>
      </c>
      <c r="D435" s="60" t="s">
        <v>12</v>
      </c>
      <c r="E435" s="66" t="s">
        <v>1348</v>
      </c>
      <c r="F435" s="66" t="s">
        <v>1348</v>
      </c>
      <c r="G435" s="92">
        <v>0</v>
      </c>
      <c r="H435" s="92">
        <v>64</v>
      </c>
      <c r="I435" s="189" t="s">
        <v>3</v>
      </c>
      <c r="J435" s="66" t="s">
        <v>1592</v>
      </c>
      <c r="K435" s="67" t="s">
        <v>4704</v>
      </c>
      <c r="L435" s="68"/>
      <c r="M435" s="64" t="s">
        <v>1904</v>
      </c>
      <c r="N435" s="13"/>
      <c r="O435"/>
      <c r="P435" t="str">
        <f t="shared" si="100"/>
        <v/>
      </c>
      <c r="Q435" t="str">
        <f>IF(ISNA(VLOOKUP(AC435,#REF!,1)),"//","")</f>
        <v/>
      </c>
      <c r="R435"/>
      <c r="S435" s="43">
        <f t="shared" si="101"/>
        <v>144</v>
      </c>
      <c r="T435" s="93" t="s">
        <v>2484</v>
      </c>
      <c r="U435" s="71" t="s">
        <v>2484</v>
      </c>
      <c r="V435" s="71" t="s">
        <v>2484</v>
      </c>
      <c r="W435" s="44" t="str">
        <f t="shared" si="102"/>
        <v>"MASKR"</v>
      </c>
      <c r="X435" s="25" t="str">
        <f t="shared" si="103"/>
        <v>MASKR</v>
      </c>
      <c r="Y435" s="1">
        <f t="shared" si="104"/>
        <v>420</v>
      </c>
      <c r="Z435" t="str">
        <f t="shared" si="105"/>
        <v>ITM_MASKR</v>
      </c>
      <c r="AA435" s="172" t="str">
        <f>IF(ISNA(VLOOKUP(AC435,Sheet2!J:J,1,0)),"//","")</f>
        <v>//</v>
      </c>
      <c r="AC435" s="111" t="str">
        <f t="shared" si="107"/>
        <v>MASKR</v>
      </c>
      <c r="AD435" t="b">
        <f t="shared" si="106"/>
        <v>1</v>
      </c>
    </row>
    <row r="436" spans="1:30">
      <c r="A436" s="57">
        <f t="shared" si="98"/>
        <v>436</v>
      </c>
      <c r="B436" s="56">
        <f t="shared" si="99"/>
        <v>421</v>
      </c>
      <c r="C436" s="60" t="s">
        <v>4231</v>
      </c>
      <c r="D436" s="60" t="s">
        <v>7</v>
      </c>
      <c r="E436" s="66" t="s">
        <v>205</v>
      </c>
      <c r="F436" s="66" t="s">
        <v>205</v>
      </c>
      <c r="G436" s="92">
        <v>0</v>
      </c>
      <c r="H436" s="92">
        <v>0</v>
      </c>
      <c r="I436" s="189" t="s">
        <v>3</v>
      </c>
      <c r="J436" s="66" t="s">
        <v>1592</v>
      </c>
      <c r="K436" s="67" t="s">
        <v>4704</v>
      </c>
      <c r="L436" s="68"/>
      <c r="M436" s="64" t="s">
        <v>1914</v>
      </c>
      <c r="N436" s="13"/>
      <c r="O436"/>
      <c r="P436" t="str">
        <f t="shared" si="100"/>
        <v/>
      </c>
      <c r="Q436" t="str">
        <f>IF(ISNA(VLOOKUP(AC436,#REF!,1)),"//","")</f>
        <v/>
      </c>
      <c r="R436"/>
      <c r="S436" s="43">
        <f t="shared" si="101"/>
        <v>145</v>
      </c>
      <c r="T436" s="93" t="s">
        <v>2484</v>
      </c>
      <c r="U436" s="71" t="s">
        <v>2484</v>
      </c>
      <c r="V436" s="71" t="s">
        <v>2484</v>
      </c>
      <c r="W436" s="44" t="str">
        <f t="shared" si="102"/>
        <v>"MIRROR"</v>
      </c>
      <c r="X436" s="25" t="str">
        <f t="shared" si="103"/>
        <v>MIRROR</v>
      </c>
      <c r="Y436" s="1">
        <f t="shared" si="104"/>
        <v>421</v>
      </c>
      <c r="Z436" t="str">
        <f t="shared" si="105"/>
        <v>ITM_MIRROR</v>
      </c>
      <c r="AA436" s="172" t="str">
        <f>IF(ISNA(VLOOKUP(AC436,Sheet2!J:J,1,0)),"//","")</f>
        <v>//</v>
      </c>
      <c r="AC436" s="111" t="str">
        <f t="shared" si="107"/>
        <v>MIRROR</v>
      </c>
      <c r="AD436" t="b">
        <f t="shared" si="106"/>
        <v>1</v>
      </c>
    </row>
    <row r="437" spans="1:30">
      <c r="A437" s="57">
        <f t="shared" si="98"/>
        <v>437</v>
      </c>
      <c r="B437" s="56">
        <f t="shared" si="99"/>
        <v>422</v>
      </c>
      <c r="C437" s="60" t="s">
        <v>4232</v>
      </c>
      <c r="D437" s="60" t="s">
        <v>7</v>
      </c>
      <c r="E437" s="66" t="s">
        <v>481</v>
      </c>
      <c r="F437" s="78" t="s">
        <v>481</v>
      </c>
      <c r="G437" s="92">
        <v>0</v>
      </c>
      <c r="H437" s="92">
        <v>0</v>
      </c>
      <c r="I437" s="189" t="s">
        <v>3</v>
      </c>
      <c r="J437" s="66" t="s">
        <v>1592</v>
      </c>
      <c r="K437" s="67" t="s">
        <v>4704</v>
      </c>
      <c r="L437" s="68"/>
      <c r="M437" s="64" t="s">
        <v>2326</v>
      </c>
      <c r="N437" s="13"/>
      <c r="O437"/>
      <c r="P437" t="str">
        <f t="shared" si="100"/>
        <v/>
      </c>
      <c r="Q437" t="str">
        <f>IF(ISNA(VLOOKUP(AC437,#REF!,1)),"//","")</f>
        <v/>
      </c>
      <c r="R437"/>
      <c r="S437" s="43">
        <f t="shared" si="101"/>
        <v>146</v>
      </c>
      <c r="T437" s="93" t="s">
        <v>2981</v>
      </c>
      <c r="U437" s="71" t="s">
        <v>2484</v>
      </c>
      <c r="V437" s="71" t="s">
        <v>2484</v>
      </c>
      <c r="W437" s="44" t="str">
        <f t="shared" si="102"/>
        <v>"#B"</v>
      </c>
      <c r="X437" s="25" t="str">
        <f t="shared" si="103"/>
        <v>#B</v>
      </c>
      <c r="Y437" s="1">
        <f t="shared" si="104"/>
        <v>422</v>
      </c>
      <c r="Z437" t="str">
        <f t="shared" si="105"/>
        <v>ITM_NUMB</v>
      </c>
      <c r="AA437" s="172" t="str">
        <f>IF(ISNA(VLOOKUP(AC437,Sheet2!J:J,1,0)),"//","")</f>
        <v>//</v>
      </c>
      <c r="AC437" s="111" t="str">
        <f t="shared" si="107"/>
        <v>#B</v>
      </c>
      <c r="AD437" t="b">
        <f t="shared" si="106"/>
        <v>1</v>
      </c>
    </row>
    <row r="438" spans="1:30">
      <c r="A438" s="57">
        <f t="shared" si="98"/>
        <v>438</v>
      </c>
      <c r="B438" s="56">
        <f t="shared" si="99"/>
        <v>423</v>
      </c>
      <c r="C438" s="60" t="s">
        <v>4233</v>
      </c>
      <c r="D438" s="60" t="s">
        <v>12</v>
      </c>
      <c r="E438" s="79" t="s">
        <v>1435</v>
      </c>
      <c r="F438" s="80" t="s">
        <v>1435</v>
      </c>
      <c r="G438" s="92">
        <v>0</v>
      </c>
      <c r="H438" s="92">
        <v>99</v>
      </c>
      <c r="I438" s="189" t="s">
        <v>3</v>
      </c>
      <c r="J438" s="66" t="s">
        <v>1592</v>
      </c>
      <c r="K438" s="67" t="s">
        <v>4704</v>
      </c>
      <c r="L438" s="68"/>
      <c r="M438" s="64" t="s">
        <v>2076</v>
      </c>
      <c r="N438" s="13"/>
      <c r="O438"/>
      <c r="P438" t="str">
        <f t="shared" si="100"/>
        <v/>
      </c>
      <c r="Q438" t="str">
        <f>IF(ISNA(VLOOKUP(AC438,#REF!,1)),"//","")</f>
        <v/>
      </c>
      <c r="R438"/>
      <c r="S438" s="43">
        <f t="shared" si="101"/>
        <v>147</v>
      </c>
      <c r="T438" s="93" t="s">
        <v>2980</v>
      </c>
      <c r="U438" s="71" t="s">
        <v>2484</v>
      </c>
      <c r="V438" s="71" t="s">
        <v>2484</v>
      </c>
      <c r="W438" s="44" t="str">
        <f t="shared" si="102"/>
        <v>"SDL"</v>
      </c>
      <c r="X438" s="25" t="str">
        <f t="shared" si="103"/>
        <v>SDL</v>
      </c>
      <c r="Y438" s="1">
        <f t="shared" si="104"/>
        <v>423</v>
      </c>
      <c r="Z438" t="str">
        <f t="shared" si="105"/>
        <v>ITM_SDL</v>
      </c>
      <c r="AA438" s="172" t="str">
        <f>IF(ISNA(VLOOKUP(AC438,Sheet2!J:J,1,0)),"//","")</f>
        <v>//</v>
      </c>
      <c r="AC438" s="111" t="str">
        <f t="shared" si="107"/>
        <v>SDL</v>
      </c>
      <c r="AD438" t="b">
        <f t="shared" si="106"/>
        <v>1</v>
      </c>
    </row>
    <row r="439" spans="1:30">
      <c r="A439" s="57">
        <f t="shared" si="98"/>
        <v>439</v>
      </c>
      <c r="B439" s="56">
        <f t="shared" si="99"/>
        <v>424</v>
      </c>
      <c r="C439" s="60" t="s">
        <v>4234</v>
      </c>
      <c r="D439" s="60" t="s">
        <v>12</v>
      </c>
      <c r="E439" s="79" t="s">
        <v>1436</v>
      </c>
      <c r="F439" s="80" t="s">
        <v>1436</v>
      </c>
      <c r="G439" s="92">
        <v>0</v>
      </c>
      <c r="H439" s="92">
        <v>99</v>
      </c>
      <c r="I439" s="189" t="s">
        <v>3</v>
      </c>
      <c r="J439" s="66" t="s">
        <v>1592</v>
      </c>
      <c r="K439" s="67" t="s">
        <v>4704</v>
      </c>
      <c r="L439" s="68"/>
      <c r="M439" s="64" t="s">
        <v>2077</v>
      </c>
      <c r="N439" s="13"/>
      <c r="O439"/>
      <c r="P439" t="str">
        <f t="shared" si="100"/>
        <v/>
      </c>
      <c r="Q439" t="str">
        <f>IF(ISNA(VLOOKUP(AC439,#REF!,1)),"//","")</f>
        <v/>
      </c>
      <c r="R439"/>
      <c r="S439" s="43">
        <f t="shared" si="101"/>
        <v>148</v>
      </c>
      <c r="T439" s="93" t="s">
        <v>2980</v>
      </c>
      <c r="U439" s="71" t="s">
        <v>2484</v>
      </c>
      <c r="V439" s="71" t="s">
        <v>2484</v>
      </c>
      <c r="W439" s="44" t="str">
        <f t="shared" si="102"/>
        <v>"SDR"</v>
      </c>
      <c r="X439" s="25" t="str">
        <f t="shared" si="103"/>
        <v>SDR</v>
      </c>
      <c r="Y439" s="1">
        <f t="shared" si="104"/>
        <v>424</v>
      </c>
      <c r="Z439" t="str">
        <f t="shared" si="105"/>
        <v>ITM_SDR</v>
      </c>
      <c r="AA439" s="172" t="str">
        <f>IF(ISNA(VLOOKUP(AC439,Sheet2!J:J,1,0)),"//","")</f>
        <v>//</v>
      </c>
      <c r="AC439" s="111" t="str">
        <f t="shared" si="107"/>
        <v>SDR</v>
      </c>
      <c r="AD439" t="b">
        <f t="shared" si="106"/>
        <v>1</v>
      </c>
    </row>
    <row r="440" spans="1:30" s="17" customFormat="1">
      <c r="A440" s="111">
        <f t="shared" si="98"/>
        <v>440</v>
      </c>
      <c r="B440" s="112">
        <f t="shared" si="99"/>
        <v>425</v>
      </c>
      <c r="C440" s="113" t="s">
        <v>4450</v>
      </c>
      <c r="D440" s="113" t="s">
        <v>7</v>
      </c>
      <c r="E440" s="146" t="str">
        <f t="shared" ref="E440:E447" si="108">CHAR(34)&amp;IF(B440&lt;10,"000",IF(B440&lt;100,"00",IF(B440&lt;1000,"0","")))&amp;$B440&amp;CHAR(34)</f>
        <v>"0425"</v>
      </c>
      <c r="F440" s="114" t="str">
        <f t="shared" ref="F440:F447" si="109">E440</f>
        <v>"0425"</v>
      </c>
      <c r="G440" s="207">
        <v>0</v>
      </c>
      <c r="H440" s="207">
        <v>0</v>
      </c>
      <c r="I440" s="193" t="s">
        <v>28</v>
      </c>
      <c r="J440" s="66" t="s">
        <v>1592</v>
      </c>
      <c r="K440" s="116" t="s">
        <v>4539</v>
      </c>
      <c r="M440" s="147" t="str">
        <f t="shared" ref="M440:M447" si="110">"ITM_"&amp;IF(B440&lt;10,"000",IF(B440&lt;100,"00",IF(B440&lt;1000,"0","")))&amp;$B440</f>
        <v>ITM_0425</v>
      </c>
      <c r="N440" s="16"/>
      <c r="P440" s="17" t="str">
        <f t="shared" si="100"/>
        <v/>
      </c>
      <c r="Q440" s="17" t="str">
        <f>IF(ISNA(VLOOKUP(AC440,#REF!,1)),"//","")</f>
        <v/>
      </c>
      <c r="S440" s="117">
        <f t="shared" si="101"/>
        <v>148</v>
      </c>
      <c r="T440" s="111" t="s">
        <v>2484</v>
      </c>
      <c r="U440" s="118" t="s">
        <v>2484</v>
      </c>
      <c r="V440" s="118" t="s">
        <v>2484</v>
      </c>
      <c r="W440" s="119" t="str">
        <f t="shared" si="102"/>
        <v/>
      </c>
      <c r="X440" s="120" t="str">
        <f t="shared" si="103"/>
        <v/>
      </c>
      <c r="Y440" s="121">
        <f t="shared" si="104"/>
        <v>425</v>
      </c>
      <c r="Z440" s="17" t="str">
        <f t="shared" si="105"/>
        <v>ITM_0425</v>
      </c>
      <c r="AA440" s="172" t="str">
        <f>IF(ISNA(VLOOKUP(AC440,Sheet2!J:J,1,0)),"//","")</f>
        <v/>
      </c>
      <c r="AC440" s="111" t="str">
        <f t="shared" si="107"/>
        <v/>
      </c>
      <c r="AD440" t="b">
        <f t="shared" si="106"/>
        <v>1</v>
      </c>
    </row>
    <row r="441" spans="1:30" s="17" customFormat="1">
      <c r="A441" s="111">
        <f t="shared" si="98"/>
        <v>441</v>
      </c>
      <c r="B441" s="112">
        <f t="shared" si="99"/>
        <v>426</v>
      </c>
      <c r="C441" s="113" t="s">
        <v>4450</v>
      </c>
      <c r="D441" s="113" t="s">
        <v>7</v>
      </c>
      <c r="E441" s="146" t="str">
        <f t="shared" si="108"/>
        <v>"0426"</v>
      </c>
      <c r="F441" s="114" t="str">
        <f t="shared" si="109"/>
        <v>"0426"</v>
      </c>
      <c r="G441" s="207">
        <v>0</v>
      </c>
      <c r="H441" s="207">
        <v>0</v>
      </c>
      <c r="I441" s="193" t="s">
        <v>28</v>
      </c>
      <c r="J441" s="66" t="s">
        <v>1592</v>
      </c>
      <c r="K441" s="116" t="s">
        <v>4539</v>
      </c>
      <c r="M441" s="147" t="str">
        <f t="shared" si="110"/>
        <v>ITM_0426</v>
      </c>
      <c r="N441" s="16"/>
      <c r="P441" s="17" t="str">
        <f t="shared" si="100"/>
        <v/>
      </c>
      <c r="Q441" s="17" t="str">
        <f>IF(ISNA(VLOOKUP(AC441,#REF!,1)),"//","")</f>
        <v/>
      </c>
      <c r="S441" s="117">
        <f t="shared" si="101"/>
        <v>148</v>
      </c>
      <c r="T441" s="111" t="s">
        <v>2484</v>
      </c>
      <c r="U441" s="118" t="s">
        <v>2484</v>
      </c>
      <c r="V441" s="118" t="s">
        <v>2484</v>
      </c>
      <c r="W441" s="119" t="str">
        <f t="shared" si="102"/>
        <v/>
      </c>
      <c r="X441" s="120" t="str">
        <f t="shared" si="103"/>
        <v/>
      </c>
      <c r="Y441" s="121">
        <f t="shared" si="104"/>
        <v>426</v>
      </c>
      <c r="Z441" s="17" t="str">
        <f t="shared" si="105"/>
        <v>ITM_0426</v>
      </c>
      <c r="AA441" s="172" t="str">
        <f>IF(ISNA(VLOOKUP(AC441,Sheet2!J:J,1,0)),"//","")</f>
        <v/>
      </c>
      <c r="AC441" s="111" t="str">
        <f t="shared" si="107"/>
        <v/>
      </c>
      <c r="AD441" t="b">
        <f t="shared" si="106"/>
        <v>1</v>
      </c>
    </row>
    <row r="442" spans="1:30" s="17" customFormat="1">
      <c r="A442" s="111">
        <f t="shared" si="98"/>
        <v>442</v>
      </c>
      <c r="B442" s="112">
        <f t="shared" si="99"/>
        <v>427</v>
      </c>
      <c r="C442" s="113" t="s">
        <v>4450</v>
      </c>
      <c r="D442" s="113" t="s">
        <v>7</v>
      </c>
      <c r="E442" s="146" t="str">
        <f t="shared" si="108"/>
        <v>"0427"</v>
      </c>
      <c r="F442" s="114" t="str">
        <f t="shared" si="109"/>
        <v>"0427"</v>
      </c>
      <c r="G442" s="207">
        <v>0</v>
      </c>
      <c r="H442" s="207">
        <v>0</v>
      </c>
      <c r="I442" s="193" t="s">
        <v>28</v>
      </c>
      <c r="J442" s="66" t="s">
        <v>1592</v>
      </c>
      <c r="K442" s="116" t="s">
        <v>4539</v>
      </c>
      <c r="M442" s="147" t="str">
        <f t="shared" si="110"/>
        <v>ITM_0427</v>
      </c>
      <c r="N442" s="16"/>
      <c r="P442" s="17" t="str">
        <f t="shared" si="100"/>
        <v/>
      </c>
      <c r="Q442" s="17" t="str">
        <f>IF(ISNA(VLOOKUP(AC442,#REF!,1)),"//","")</f>
        <v/>
      </c>
      <c r="S442" s="117">
        <f t="shared" si="101"/>
        <v>148</v>
      </c>
      <c r="T442" s="111" t="s">
        <v>2484</v>
      </c>
      <c r="U442" s="118" t="s">
        <v>2484</v>
      </c>
      <c r="V442" s="118" t="s">
        <v>2484</v>
      </c>
      <c r="W442" s="119" t="str">
        <f t="shared" si="102"/>
        <v/>
      </c>
      <c r="X442" s="120" t="str">
        <f t="shared" si="103"/>
        <v/>
      </c>
      <c r="Y442" s="121">
        <f t="shared" si="104"/>
        <v>427</v>
      </c>
      <c r="Z442" s="17" t="str">
        <f t="shared" si="105"/>
        <v>ITM_0427</v>
      </c>
      <c r="AA442" s="172" t="str">
        <f>IF(ISNA(VLOOKUP(AC442,Sheet2!J:J,1,0)),"//","")</f>
        <v/>
      </c>
      <c r="AC442" s="111" t="str">
        <f t="shared" si="107"/>
        <v/>
      </c>
      <c r="AD442" t="b">
        <f t="shared" si="106"/>
        <v>1</v>
      </c>
    </row>
    <row r="443" spans="1:30" s="17" customFormat="1">
      <c r="A443" s="111">
        <f t="shared" si="98"/>
        <v>443</v>
      </c>
      <c r="B443" s="112">
        <f t="shared" si="99"/>
        <v>428</v>
      </c>
      <c r="C443" s="113" t="s">
        <v>4450</v>
      </c>
      <c r="D443" s="113" t="s">
        <v>7</v>
      </c>
      <c r="E443" s="146" t="str">
        <f t="shared" si="108"/>
        <v>"0428"</v>
      </c>
      <c r="F443" s="114" t="str">
        <f t="shared" si="109"/>
        <v>"0428"</v>
      </c>
      <c r="G443" s="207">
        <v>0</v>
      </c>
      <c r="H443" s="207">
        <v>0</v>
      </c>
      <c r="I443" s="193" t="s">
        <v>28</v>
      </c>
      <c r="J443" s="66" t="s">
        <v>1592</v>
      </c>
      <c r="K443" s="116" t="s">
        <v>4539</v>
      </c>
      <c r="M443" s="147" t="str">
        <f t="shared" si="110"/>
        <v>ITM_0428</v>
      </c>
      <c r="N443" s="16"/>
      <c r="P443" s="17" t="str">
        <f t="shared" si="100"/>
        <v/>
      </c>
      <c r="Q443" s="17" t="str">
        <f>IF(ISNA(VLOOKUP(AC443,#REF!,1)),"//","")</f>
        <v/>
      </c>
      <c r="S443" s="117">
        <f t="shared" si="101"/>
        <v>148</v>
      </c>
      <c r="T443" s="111" t="s">
        <v>2484</v>
      </c>
      <c r="U443" s="118" t="s">
        <v>2484</v>
      </c>
      <c r="V443" s="118" t="s">
        <v>2484</v>
      </c>
      <c r="W443" s="119" t="str">
        <f t="shared" si="102"/>
        <v/>
      </c>
      <c r="X443" s="120" t="str">
        <f t="shared" si="103"/>
        <v/>
      </c>
      <c r="Y443" s="121">
        <f t="shared" si="104"/>
        <v>428</v>
      </c>
      <c r="Z443" s="17" t="str">
        <f t="shared" si="105"/>
        <v>ITM_0428</v>
      </c>
      <c r="AA443" s="172" t="str">
        <f>IF(ISNA(VLOOKUP(AC443,Sheet2!J:J,1,0)),"//","")</f>
        <v/>
      </c>
      <c r="AC443" s="111" t="str">
        <f t="shared" si="107"/>
        <v/>
      </c>
      <c r="AD443" t="b">
        <f t="shared" si="106"/>
        <v>1</v>
      </c>
    </row>
    <row r="444" spans="1:30" s="17" customFormat="1">
      <c r="A444" s="111">
        <f t="shared" si="98"/>
        <v>444</v>
      </c>
      <c r="B444" s="112">
        <f t="shared" si="99"/>
        <v>429</v>
      </c>
      <c r="C444" s="113" t="s">
        <v>4450</v>
      </c>
      <c r="D444" s="113" t="s">
        <v>7</v>
      </c>
      <c r="E444" s="146" t="str">
        <f t="shared" si="108"/>
        <v>"0429"</v>
      </c>
      <c r="F444" s="114" t="str">
        <f t="shared" si="109"/>
        <v>"0429"</v>
      </c>
      <c r="G444" s="207">
        <v>0</v>
      </c>
      <c r="H444" s="207">
        <v>0</v>
      </c>
      <c r="I444" s="193" t="s">
        <v>28</v>
      </c>
      <c r="J444" s="66" t="s">
        <v>1592</v>
      </c>
      <c r="K444" s="116" t="s">
        <v>4539</v>
      </c>
      <c r="M444" s="147" t="str">
        <f t="shared" si="110"/>
        <v>ITM_0429</v>
      </c>
      <c r="N444" s="16"/>
      <c r="P444" s="17" t="str">
        <f t="shared" si="100"/>
        <v/>
      </c>
      <c r="Q444" s="17" t="str">
        <f>IF(ISNA(VLOOKUP(AC444,#REF!,1)),"//","")</f>
        <v/>
      </c>
      <c r="S444" s="117">
        <f t="shared" si="101"/>
        <v>148</v>
      </c>
      <c r="T444" s="111" t="s">
        <v>2484</v>
      </c>
      <c r="U444" s="118" t="s">
        <v>2484</v>
      </c>
      <c r="V444" s="118" t="s">
        <v>2484</v>
      </c>
      <c r="W444" s="119" t="str">
        <f t="shared" si="102"/>
        <v/>
      </c>
      <c r="X444" s="120" t="str">
        <f t="shared" si="103"/>
        <v/>
      </c>
      <c r="Y444" s="121">
        <f t="shared" si="104"/>
        <v>429</v>
      </c>
      <c r="Z444" s="17" t="str">
        <f t="shared" si="105"/>
        <v>ITM_0429</v>
      </c>
      <c r="AA444" s="172" t="str">
        <f>IF(ISNA(VLOOKUP(AC444,Sheet2!J:J,1,0)),"//","")</f>
        <v/>
      </c>
      <c r="AC444" s="111" t="str">
        <f t="shared" si="107"/>
        <v/>
      </c>
      <c r="AD444" t="b">
        <f t="shared" si="106"/>
        <v>1</v>
      </c>
    </row>
    <row r="445" spans="1:30" s="17" customFormat="1">
      <c r="A445" s="111">
        <f t="shared" si="98"/>
        <v>445</v>
      </c>
      <c r="B445" s="112">
        <f t="shared" si="99"/>
        <v>430</v>
      </c>
      <c r="C445" s="113" t="s">
        <v>4450</v>
      </c>
      <c r="D445" s="113" t="s">
        <v>7</v>
      </c>
      <c r="E445" s="146" t="str">
        <f t="shared" si="108"/>
        <v>"0430"</v>
      </c>
      <c r="F445" s="114" t="str">
        <f t="shared" si="109"/>
        <v>"0430"</v>
      </c>
      <c r="G445" s="207">
        <v>0</v>
      </c>
      <c r="H445" s="207">
        <v>0</v>
      </c>
      <c r="I445" s="193" t="s">
        <v>28</v>
      </c>
      <c r="J445" s="66" t="s">
        <v>1592</v>
      </c>
      <c r="K445" s="116" t="s">
        <v>4539</v>
      </c>
      <c r="M445" s="147" t="str">
        <f t="shared" si="110"/>
        <v>ITM_0430</v>
      </c>
      <c r="N445" s="16"/>
      <c r="P445" s="17" t="str">
        <f t="shared" si="100"/>
        <v/>
      </c>
      <c r="Q445" s="17" t="str">
        <f>IF(ISNA(VLOOKUP(AC445,#REF!,1)),"//","")</f>
        <v/>
      </c>
      <c r="S445" s="117">
        <f t="shared" si="101"/>
        <v>148</v>
      </c>
      <c r="T445" s="111" t="s">
        <v>2484</v>
      </c>
      <c r="U445" s="118" t="s">
        <v>2484</v>
      </c>
      <c r="V445" s="118" t="s">
        <v>2484</v>
      </c>
      <c r="W445" s="119" t="str">
        <f t="shared" si="102"/>
        <v/>
      </c>
      <c r="X445" s="120" t="str">
        <f t="shared" si="103"/>
        <v/>
      </c>
      <c r="Y445" s="121">
        <f t="shared" si="104"/>
        <v>430</v>
      </c>
      <c r="Z445" s="17" t="str">
        <f t="shared" si="105"/>
        <v>ITM_0430</v>
      </c>
      <c r="AA445" s="172" t="str">
        <f>IF(ISNA(VLOOKUP(AC445,Sheet2!J:J,1,0)),"//","")</f>
        <v/>
      </c>
      <c r="AC445" s="111" t="str">
        <f t="shared" si="107"/>
        <v/>
      </c>
      <c r="AD445" t="b">
        <f t="shared" si="106"/>
        <v>1</v>
      </c>
    </row>
    <row r="446" spans="1:30" s="17" customFormat="1">
      <c r="A446" s="111">
        <f t="shared" si="98"/>
        <v>446</v>
      </c>
      <c r="B446" s="112">
        <f t="shared" si="99"/>
        <v>431</v>
      </c>
      <c r="C446" s="113" t="s">
        <v>4450</v>
      </c>
      <c r="D446" s="113" t="s">
        <v>7</v>
      </c>
      <c r="E446" s="146" t="str">
        <f t="shared" si="108"/>
        <v>"0431"</v>
      </c>
      <c r="F446" s="114" t="str">
        <f t="shared" si="109"/>
        <v>"0431"</v>
      </c>
      <c r="G446" s="207">
        <v>0</v>
      </c>
      <c r="H446" s="207">
        <v>0</v>
      </c>
      <c r="I446" s="193" t="s">
        <v>28</v>
      </c>
      <c r="J446" s="66" t="s">
        <v>1592</v>
      </c>
      <c r="K446" s="116" t="s">
        <v>4539</v>
      </c>
      <c r="M446" s="147" t="str">
        <f t="shared" si="110"/>
        <v>ITM_0431</v>
      </c>
      <c r="N446" s="16"/>
      <c r="P446" s="17" t="str">
        <f t="shared" si="100"/>
        <v/>
      </c>
      <c r="Q446" s="17" t="str">
        <f>IF(ISNA(VLOOKUP(AC446,#REF!,1)),"//","")</f>
        <v/>
      </c>
      <c r="S446" s="117">
        <f t="shared" si="101"/>
        <v>148</v>
      </c>
      <c r="T446" s="111" t="s">
        <v>2484</v>
      </c>
      <c r="U446" s="118" t="s">
        <v>2484</v>
      </c>
      <c r="V446" s="118" t="s">
        <v>2484</v>
      </c>
      <c r="W446" s="119" t="str">
        <f t="shared" si="102"/>
        <v/>
      </c>
      <c r="X446" s="120" t="str">
        <f t="shared" si="103"/>
        <v/>
      </c>
      <c r="Y446" s="121">
        <f t="shared" si="104"/>
        <v>431</v>
      </c>
      <c r="Z446" s="17" t="str">
        <f t="shared" si="105"/>
        <v>ITM_0431</v>
      </c>
      <c r="AA446" s="172" t="str">
        <f>IF(ISNA(VLOOKUP(AC446,Sheet2!J:J,1,0)),"//","")</f>
        <v/>
      </c>
      <c r="AC446" s="111" t="str">
        <f t="shared" si="107"/>
        <v/>
      </c>
      <c r="AD446" t="b">
        <f t="shared" si="106"/>
        <v>1</v>
      </c>
    </row>
    <row r="447" spans="1:30" s="17" customFormat="1">
      <c r="A447" s="111">
        <f t="shared" si="98"/>
        <v>447</v>
      </c>
      <c r="B447" s="112">
        <f t="shared" si="99"/>
        <v>432</v>
      </c>
      <c r="C447" s="113" t="s">
        <v>4450</v>
      </c>
      <c r="D447" s="113" t="s">
        <v>7</v>
      </c>
      <c r="E447" s="146" t="str">
        <f t="shared" si="108"/>
        <v>"0432"</v>
      </c>
      <c r="F447" s="114" t="str">
        <f t="shared" si="109"/>
        <v>"0432"</v>
      </c>
      <c r="G447" s="207">
        <v>0</v>
      </c>
      <c r="H447" s="207">
        <v>0</v>
      </c>
      <c r="I447" s="193" t="s">
        <v>28</v>
      </c>
      <c r="J447" s="66" t="s">
        <v>1592</v>
      </c>
      <c r="K447" s="116" t="s">
        <v>4539</v>
      </c>
      <c r="M447" s="147" t="str">
        <f t="shared" si="110"/>
        <v>ITM_0432</v>
      </c>
      <c r="N447" s="16"/>
      <c r="P447" s="17" t="str">
        <f t="shared" si="100"/>
        <v/>
      </c>
      <c r="Q447" s="17" t="str">
        <f>IF(ISNA(VLOOKUP(AC447,#REF!,1)),"//","")</f>
        <v/>
      </c>
      <c r="S447" s="117">
        <f t="shared" si="101"/>
        <v>148</v>
      </c>
      <c r="T447" s="111" t="s">
        <v>2484</v>
      </c>
      <c r="U447" s="118" t="s">
        <v>2484</v>
      </c>
      <c r="V447" s="118" t="s">
        <v>2484</v>
      </c>
      <c r="W447" s="119" t="str">
        <f t="shared" si="102"/>
        <v/>
      </c>
      <c r="X447" s="120" t="str">
        <f t="shared" si="103"/>
        <v/>
      </c>
      <c r="Y447" s="121">
        <f t="shared" si="104"/>
        <v>432</v>
      </c>
      <c r="Z447" s="17" t="str">
        <f t="shared" si="105"/>
        <v>ITM_0432</v>
      </c>
      <c r="AA447" s="172" t="str">
        <f>IF(ISNA(VLOOKUP(AC447,Sheet2!J:J,1,0)),"//","")</f>
        <v/>
      </c>
      <c r="AC447" s="111" t="str">
        <f t="shared" si="107"/>
        <v/>
      </c>
      <c r="AD447" t="b">
        <f t="shared" si="106"/>
        <v>1</v>
      </c>
    </row>
    <row r="448" spans="1:30" s="47" customFormat="1">
      <c r="A448" s="57" t="str">
        <f t="shared" si="73"/>
        <v/>
      </c>
      <c r="B448" s="56">
        <f t="shared" si="74"/>
        <v>432.01</v>
      </c>
      <c r="C448" s="59" t="s">
        <v>2484</v>
      </c>
      <c r="D448" s="60"/>
      <c r="E448" s="64"/>
      <c r="F448" s="64"/>
      <c r="G448" s="92"/>
      <c r="H448" s="92"/>
      <c r="I448" s="66"/>
      <c r="J448" s="66"/>
      <c r="K448" s="67"/>
      <c r="L448" s="59"/>
      <c r="M448" s="64" t="s">
        <v>2484</v>
      </c>
      <c r="N448" s="48"/>
      <c r="O448" s="49"/>
      <c r="P448" s="49"/>
      <c r="Q448" s="49" t="str">
        <f>IF(ISNA(VLOOKUP(AC448,#REF!,1)),"//","")</f>
        <v/>
      </c>
      <c r="R448" s="49"/>
      <c r="S448" s="43">
        <f t="shared" si="75"/>
        <v>148</v>
      </c>
      <c r="T448" s="93" t="s">
        <v>2484</v>
      </c>
      <c r="U448" s="91" t="s">
        <v>2484</v>
      </c>
      <c r="V448" s="91" t="s">
        <v>2484</v>
      </c>
      <c r="W448" s="44" t="str">
        <f t="shared" si="76"/>
        <v/>
      </c>
      <c r="X448" s="25" t="str">
        <f t="shared" si="77"/>
        <v/>
      </c>
      <c r="Y448" s="1">
        <f t="shared" si="78"/>
        <v>432.01</v>
      </c>
      <c r="Z448" t="str">
        <f t="shared" si="79"/>
        <v/>
      </c>
      <c r="AA448" s="172" t="str">
        <f>IF(ISNA(VLOOKUP(AC448,Sheet2!J:J,1,0)),"//","")</f>
        <v/>
      </c>
      <c r="AC448" s="111" t="str">
        <f t="shared" si="107"/>
        <v/>
      </c>
      <c r="AD448" t="b">
        <f t="shared" si="106"/>
        <v>1</v>
      </c>
    </row>
    <row r="449" spans="1:30" s="47" customFormat="1">
      <c r="A449" s="57" t="str">
        <f t="shared" si="73"/>
        <v/>
      </c>
      <c r="B449" s="56">
        <f t="shared" si="74"/>
        <v>432.02</v>
      </c>
      <c r="C449" s="59" t="s">
        <v>2484</v>
      </c>
      <c r="D449" s="60"/>
      <c r="E449" s="64"/>
      <c r="F449" s="64"/>
      <c r="G449" s="92"/>
      <c r="H449" s="92"/>
      <c r="I449" s="66"/>
      <c r="J449" s="66"/>
      <c r="K449" s="67"/>
      <c r="L449" s="59"/>
      <c r="M449" s="64" t="s">
        <v>2484</v>
      </c>
      <c r="N449" s="48"/>
      <c r="O449" s="49"/>
      <c r="P449" s="49"/>
      <c r="Q449" s="49" t="str">
        <f>IF(ISNA(VLOOKUP(AC449,#REF!,1)),"//","")</f>
        <v/>
      </c>
      <c r="R449" s="49"/>
      <c r="S449" s="43">
        <f t="shared" si="75"/>
        <v>148</v>
      </c>
      <c r="T449" s="93" t="s">
        <v>2484</v>
      </c>
      <c r="U449" s="91" t="s">
        <v>2484</v>
      </c>
      <c r="V449" s="91" t="s">
        <v>2484</v>
      </c>
      <c r="W449" s="44" t="str">
        <f t="shared" si="76"/>
        <v/>
      </c>
      <c r="X449" s="25" t="str">
        <f t="shared" si="77"/>
        <v/>
      </c>
      <c r="Y449" s="1">
        <f t="shared" si="78"/>
        <v>432.02</v>
      </c>
      <c r="Z449" t="str">
        <f t="shared" si="79"/>
        <v/>
      </c>
      <c r="AA449" s="172" t="str">
        <f>IF(ISNA(VLOOKUP(AC449,Sheet2!J:J,1,0)),"//","")</f>
        <v/>
      </c>
      <c r="AC449" s="111" t="str">
        <f t="shared" si="107"/>
        <v/>
      </c>
      <c r="AD449" t="b">
        <f t="shared" si="106"/>
        <v>1</v>
      </c>
    </row>
    <row r="450" spans="1:30" s="47" customFormat="1">
      <c r="A450" s="57" t="str">
        <f t="shared" si="73"/>
        <v/>
      </c>
      <c r="B450" s="56">
        <f t="shared" si="74"/>
        <v>432.03</v>
      </c>
      <c r="C450" s="59" t="s">
        <v>3027</v>
      </c>
      <c r="D450" s="60"/>
      <c r="E450" s="64"/>
      <c r="F450" s="64"/>
      <c r="G450" s="92"/>
      <c r="H450" s="92"/>
      <c r="I450" s="66"/>
      <c r="J450" s="66"/>
      <c r="K450" s="67"/>
      <c r="L450" s="59"/>
      <c r="M450" s="64" t="s">
        <v>2484</v>
      </c>
      <c r="N450" s="48"/>
      <c r="O450" s="49"/>
      <c r="P450" s="49"/>
      <c r="Q450" s="49" t="str">
        <f>IF(ISNA(VLOOKUP(AC450,#REF!,1)),"//","")</f>
        <v/>
      </c>
      <c r="R450" s="49"/>
      <c r="S450" s="43">
        <f t="shared" si="75"/>
        <v>148</v>
      </c>
      <c r="T450" s="93" t="s">
        <v>2484</v>
      </c>
      <c r="U450" s="91" t="s">
        <v>2484</v>
      </c>
      <c r="V450" s="91" t="s">
        <v>2484</v>
      </c>
      <c r="W450" s="44" t="str">
        <f t="shared" si="76"/>
        <v/>
      </c>
      <c r="X450" s="25" t="str">
        <f t="shared" si="77"/>
        <v/>
      </c>
      <c r="Y450" s="1">
        <f t="shared" si="78"/>
        <v>432.03</v>
      </c>
      <c r="Z450" t="str">
        <f t="shared" si="79"/>
        <v/>
      </c>
      <c r="AA450" s="172" t="str">
        <f>IF(ISNA(VLOOKUP(AC450,Sheet2!J:J,1,0)),"//","")</f>
        <v/>
      </c>
      <c r="AC450" s="111" t="str">
        <f t="shared" si="107"/>
        <v/>
      </c>
      <c r="AD450" t="b">
        <f t="shared" si="106"/>
        <v>1</v>
      </c>
    </row>
    <row r="451" spans="1:30">
      <c r="A451" s="57">
        <f t="shared" si="73"/>
        <v>451</v>
      </c>
      <c r="B451" s="56">
        <f t="shared" si="74"/>
        <v>433</v>
      </c>
      <c r="C451" s="60" t="s">
        <v>4235</v>
      </c>
      <c r="D451" s="60">
        <v>1</v>
      </c>
      <c r="E451" s="66" t="s">
        <v>1117</v>
      </c>
      <c r="F451" s="66" t="s">
        <v>1117</v>
      </c>
      <c r="G451" s="92">
        <v>0</v>
      </c>
      <c r="H451" s="92">
        <v>0</v>
      </c>
      <c r="I451" s="189" t="s">
        <v>3</v>
      </c>
      <c r="J451" s="66" t="s">
        <v>1594</v>
      </c>
      <c r="K451" s="67" t="s">
        <v>4704</v>
      </c>
      <c r="L451" s="68"/>
      <c r="M451" s="64" t="s">
        <v>1192</v>
      </c>
      <c r="N451" s="13"/>
      <c r="O451"/>
      <c r="P451" t="str">
        <f t="shared" si="97"/>
        <v/>
      </c>
      <c r="Q451" t="str">
        <f>IF(ISNA(VLOOKUP(AC451,#REF!,1)),"//","")</f>
        <v/>
      </c>
      <c r="R451"/>
      <c r="S451" s="43">
        <f t="shared" si="75"/>
        <v>149</v>
      </c>
      <c r="T451" s="93" t="s">
        <v>2985</v>
      </c>
      <c r="U451" s="71" t="s">
        <v>2484</v>
      </c>
      <c r="V451" s="71" t="s">
        <v>2915</v>
      </c>
      <c r="W451" s="44" t="str">
        <f t="shared" si="76"/>
        <v/>
      </c>
      <c r="X451" s="25" t="str">
        <f t="shared" si="77"/>
        <v>SUM+</v>
      </c>
      <c r="Y451" s="1">
        <f t="shared" si="78"/>
        <v>433</v>
      </c>
      <c r="Z451" t="str">
        <f t="shared" si="79"/>
        <v>ITM_SIGMAPLUS</v>
      </c>
      <c r="AA451" s="172" t="str">
        <f>IF(ISNA(VLOOKUP(AC451,Sheet2!J:J,1,0)),"//","")</f>
        <v/>
      </c>
      <c r="AC451" s="111" t="str">
        <f t="shared" si="107"/>
        <v/>
      </c>
      <c r="AD451" t="b">
        <f t="shared" si="106"/>
        <v>0</v>
      </c>
    </row>
    <row r="452" spans="1:30">
      <c r="A452" s="57">
        <f t="shared" si="73"/>
        <v>452</v>
      </c>
      <c r="B452" s="56">
        <f t="shared" si="74"/>
        <v>434</v>
      </c>
      <c r="C452" s="60" t="s">
        <v>4235</v>
      </c>
      <c r="D452" s="60">
        <v>2</v>
      </c>
      <c r="E452" s="66" t="s">
        <v>1521</v>
      </c>
      <c r="F452" s="66" t="s">
        <v>1521</v>
      </c>
      <c r="G452" s="92">
        <v>0</v>
      </c>
      <c r="H452" s="92">
        <v>0</v>
      </c>
      <c r="I452" s="189" t="s">
        <v>3</v>
      </c>
      <c r="J452" s="66" t="s">
        <v>1594</v>
      </c>
      <c r="K452" s="67" t="s">
        <v>4704</v>
      </c>
      <c r="L452" s="68"/>
      <c r="M452" s="64" t="s">
        <v>2264</v>
      </c>
      <c r="N452" s="13"/>
      <c r="O452"/>
      <c r="P452" t="str">
        <f t="shared" si="97"/>
        <v/>
      </c>
      <c r="Q452" t="str">
        <f>IF(ISNA(VLOOKUP(AC452,#REF!,1)),"//","")</f>
        <v/>
      </c>
      <c r="R452"/>
      <c r="S452" s="43">
        <f t="shared" si="75"/>
        <v>149</v>
      </c>
      <c r="T452" s="93" t="s">
        <v>2484</v>
      </c>
      <c r="U452" s="71" t="s">
        <v>2484</v>
      </c>
      <c r="V452" s="71" t="s">
        <v>2484</v>
      </c>
      <c r="W452" s="44" t="str">
        <f t="shared" si="76"/>
        <v/>
      </c>
      <c r="X452" s="25" t="str">
        <f t="shared" si="77"/>
        <v/>
      </c>
      <c r="Y452" s="1">
        <f t="shared" si="78"/>
        <v>434</v>
      </c>
      <c r="Z452" t="str">
        <f t="shared" si="79"/>
        <v>ITM_SIGMAMINUS</v>
      </c>
      <c r="AA452" s="172" t="str">
        <f>IF(ISNA(VLOOKUP(AC452,Sheet2!J:J,1,0)),"//","")</f>
        <v/>
      </c>
      <c r="AC452" s="111" t="str">
        <f t="shared" si="107"/>
        <v/>
      </c>
      <c r="AD452" t="b">
        <f t="shared" si="106"/>
        <v>1</v>
      </c>
    </row>
    <row r="453" spans="1:30">
      <c r="A453" s="57">
        <f t="shared" si="73"/>
        <v>453</v>
      </c>
      <c r="B453" s="56">
        <f t="shared" si="74"/>
        <v>435</v>
      </c>
      <c r="C453" s="60" t="s">
        <v>4236</v>
      </c>
      <c r="D453" s="60">
        <v>0</v>
      </c>
      <c r="E453" s="66" t="s">
        <v>1390</v>
      </c>
      <c r="F453" s="66" t="s">
        <v>526</v>
      </c>
      <c r="G453" s="92">
        <v>0</v>
      </c>
      <c r="H453" s="92">
        <v>0</v>
      </c>
      <c r="I453" s="189" t="s">
        <v>3</v>
      </c>
      <c r="J453" s="66" t="s">
        <v>1592</v>
      </c>
      <c r="K453" s="67" t="s">
        <v>4704</v>
      </c>
      <c r="L453" s="68"/>
      <c r="M453" s="64" t="s">
        <v>1975</v>
      </c>
      <c r="N453" s="13"/>
      <c r="O453"/>
      <c r="P453" t="str">
        <f t="shared" si="97"/>
        <v>NOT EQUAL</v>
      </c>
      <c r="Q453" t="str">
        <f>IF(ISNA(VLOOKUP(AC453,#REF!,1)),"//","")</f>
        <v/>
      </c>
      <c r="R453"/>
      <c r="S453" s="43">
        <f t="shared" si="75"/>
        <v>150</v>
      </c>
      <c r="T453" s="93" t="s">
        <v>2985</v>
      </c>
      <c r="U453" s="71" t="s">
        <v>2484</v>
      </c>
      <c r="V453" s="71" t="s">
        <v>2484</v>
      </c>
      <c r="W453" s="44" t="str">
        <f t="shared" si="76"/>
        <v>"N" STD_SIGMA</v>
      </c>
      <c r="X453" s="25" t="str">
        <f t="shared" si="77"/>
        <v>NSUM</v>
      </c>
      <c r="Y453" s="1">
        <f t="shared" si="78"/>
        <v>435</v>
      </c>
      <c r="Z453" t="str">
        <f t="shared" si="79"/>
        <v>ITM_NSIGMA</v>
      </c>
      <c r="AA453" s="172" t="str">
        <f>IF(ISNA(VLOOKUP(AC453,Sheet2!J:J,1,0)),"//","")</f>
        <v/>
      </c>
      <c r="AC453" s="111" t="str">
        <f t="shared" si="107"/>
        <v>NSUM</v>
      </c>
      <c r="AD453" t="b">
        <f t="shared" si="106"/>
        <v>1</v>
      </c>
    </row>
    <row r="454" spans="1:30">
      <c r="A454" s="57">
        <f t="shared" si="73"/>
        <v>454</v>
      </c>
      <c r="B454" s="56">
        <f t="shared" si="74"/>
        <v>436</v>
      </c>
      <c r="C454" s="60" t="s">
        <v>4236</v>
      </c>
      <c r="D454" s="60">
        <v>1</v>
      </c>
      <c r="E454" s="66" t="s">
        <v>1516</v>
      </c>
      <c r="F454" s="66" t="s">
        <v>1516</v>
      </c>
      <c r="G454" s="92">
        <v>0</v>
      </c>
      <c r="H454" s="92">
        <v>0</v>
      </c>
      <c r="I454" s="189" t="s">
        <v>3</v>
      </c>
      <c r="J454" s="66" t="s">
        <v>1592</v>
      </c>
      <c r="K454" s="67" t="s">
        <v>4704</v>
      </c>
      <c r="L454" s="68"/>
      <c r="M454" s="64" t="s">
        <v>2256</v>
      </c>
      <c r="N454" s="13"/>
      <c r="O454"/>
      <c r="P454" t="str">
        <f t="shared" si="97"/>
        <v/>
      </c>
      <c r="Q454" t="str">
        <f>IF(ISNA(VLOOKUP(AC454,#REF!,1)),"//","")</f>
        <v/>
      </c>
      <c r="R454"/>
      <c r="S454" s="43">
        <f t="shared" si="75"/>
        <v>151</v>
      </c>
      <c r="T454" s="93" t="s">
        <v>2985</v>
      </c>
      <c r="U454" s="71" t="s">
        <v>2484</v>
      </c>
      <c r="V454" s="71" t="s">
        <v>2484</v>
      </c>
      <c r="W454" s="44" t="str">
        <f t="shared" si="76"/>
        <v>STD_SIGMA "X"</v>
      </c>
      <c r="X454" s="25" t="str">
        <f t="shared" si="77"/>
        <v>SUMX</v>
      </c>
      <c r="Y454" s="1">
        <f t="shared" si="78"/>
        <v>436</v>
      </c>
      <c r="Z454" t="str">
        <f t="shared" si="79"/>
        <v>ITM_SIGMAx</v>
      </c>
      <c r="AA454" s="172" t="str">
        <f>IF(ISNA(VLOOKUP(AC454,Sheet2!J:J,1,0)),"//","")</f>
        <v/>
      </c>
      <c r="AC454" s="111" t="str">
        <f t="shared" si="107"/>
        <v>SUMX</v>
      </c>
      <c r="AD454" t="b">
        <f t="shared" si="106"/>
        <v>1</v>
      </c>
    </row>
    <row r="455" spans="1:30">
      <c r="A455" s="57">
        <f t="shared" si="73"/>
        <v>455</v>
      </c>
      <c r="B455" s="56">
        <f t="shared" si="74"/>
        <v>437</v>
      </c>
      <c r="C455" s="60" t="s">
        <v>4236</v>
      </c>
      <c r="D455" s="60">
        <v>2</v>
      </c>
      <c r="E455" s="66" t="s">
        <v>1519</v>
      </c>
      <c r="F455" s="66" t="s">
        <v>1519</v>
      </c>
      <c r="G455" s="92">
        <v>0</v>
      </c>
      <c r="H455" s="92">
        <v>0</v>
      </c>
      <c r="I455" s="189" t="s">
        <v>3</v>
      </c>
      <c r="J455" s="66" t="s">
        <v>1592</v>
      </c>
      <c r="K455" s="67" t="s">
        <v>4704</v>
      </c>
      <c r="L455" s="68"/>
      <c r="M455" s="64" t="s">
        <v>2261</v>
      </c>
      <c r="N455" s="13"/>
      <c r="O455"/>
      <c r="P455" t="str">
        <f t="shared" si="97"/>
        <v/>
      </c>
      <c r="Q455" t="str">
        <f>IF(ISNA(VLOOKUP(AC455,#REF!,1)),"//","")</f>
        <v/>
      </c>
      <c r="R455"/>
      <c r="S455" s="43">
        <f t="shared" si="75"/>
        <v>152</v>
      </c>
      <c r="T455" s="93" t="s">
        <v>2985</v>
      </c>
      <c r="U455" s="71" t="s">
        <v>2484</v>
      </c>
      <c r="V455" s="71" t="s">
        <v>2484</v>
      </c>
      <c r="W455" s="44" t="str">
        <f t="shared" si="76"/>
        <v>STD_SIGMA "Y"</v>
      </c>
      <c r="X455" s="25" t="str">
        <f t="shared" si="77"/>
        <v>SUMY</v>
      </c>
      <c r="Y455" s="1">
        <f t="shared" si="78"/>
        <v>437</v>
      </c>
      <c r="Z455" t="str">
        <f t="shared" si="79"/>
        <v>ITM_SIGMAy</v>
      </c>
      <c r="AA455" s="172" t="str">
        <f>IF(ISNA(VLOOKUP(AC455,Sheet2!J:J,1,0)),"//","")</f>
        <v/>
      </c>
      <c r="AC455" s="111" t="str">
        <f t="shared" si="107"/>
        <v>SUMY</v>
      </c>
      <c r="AD455" t="b">
        <f t="shared" si="106"/>
        <v>1</v>
      </c>
    </row>
    <row r="456" spans="1:30">
      <c r="A456" s="57">
        <f t="shared" si="73"/>
        <v>456</v>
      </c>
      <c r="B456" s="56">
        <f t="shared" si="74"/>
        <v>438</v>
      </c>
      <c r="C456" s="60" t="s">
        <v>4236</v>
      </c>
      <c r="D456" s="60">
        <v>3</v>
      </c>
      <c r="E456" s="66" t="s">
        <v>1517</v>
      </c>
      <c r="F456" s="66" t="s">
        <v>1517</v>
      </c>
      <c r="G456" s="92">
        <v>0</v>
      </c>
      <c r="H456" s="92">
        <v>0</v>
      </c>
      <c r="I456" s="189" t="s">
        <v>3</v>
      </c>
      <c r="J456" s="66" t="s">
        <v>1592</v>
      </c>
      <c r="K456" s="67" t="s">
        <v>4704</v>
      </c>
      <c r="L456" s="68"/>
      <c r="M456" s="64" t="s">
        <v>2257</v>
      </c>
      <c r="N456" s="13"/>
      <c r="O456"/>
      <c r="P456" t="str">
        <f t="shared" si="97"/>
        <v/>
      </c>
      <c r="Q456" t="str">
        <f>IF(ISNA(VLOOKUP(AC456,#REF!,1)),"//","")</f>
        <v/>
      </c>
      <c r="R456"/>
      <c r="S456" s="43">
        <f t="shared" si="75"/>
        <v>153</v>
      </c>
      <c r="T456" s="93" t="s">
        <v>2985</v>
      </c>
      <c r="U456" s="71" t="s">
        <v>2484</v>
      </c>
      <c r="V456" s="158" t="str">
        <f>SUBSTITUTE(SUBSTITUTE(SUBSTITUTE(SUBSTITUTE(SUBSTITUTE(SUBSTITUTE(SUBSTITUTE(SUBSTITUTE(SUBSTITUTE(SUBSTITUTE(SUBSTITUTE(SUBSTITUTE((SUBSTITUTE(SUBSTITUTE(SUBSTITUTE(SUBSTITUTE(W456,"STD_SIGMA","SUM"),"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</v>
      </c>
      <c r="W456" s="44" t="str">
        <f t="shared" si="76"/>
        <v>STD_SIGMA "X" STD_SUP_2</v>
      </c>
      <c r="X456" s="25" t="str">
        <f t="shared" si="77"/>
        <v>SMX^2</v>
      </c>
      <c r="Y456" s="1">
        <f t="shared" si="78"/>
        <v>438</v>
      </c>
      <c r="Z456" t="str">
        <f t="shared" si="79"/>
        <v>ITM_SIGMAx2</v>
      </c>
      <c r="AA456" s="172" t="str">
        <f>IF(ISNA(VLOOKUP(AC456,Sheet2!J:J,1,0)),"//","")</f>
        <v>//</v>
      </c>
      <c r="AC456" s="111" t="str">
        <f t="shared" si="107"/>
        <v>SUMX^2</v>
      </c>
      <c r="AD456" t="b">
        <f t="shared" si="106"/>
        <v>0</v>
      </c>
    </row>
    <row r="457" spans="1:30">
      <c r="A457" s="57">
        <f t="shared" si="73"/>
        <v>457</v>
      </c>
      <c r="B457" s="56">
        <f t="shared" si="74"/>
        <v>439</v>
      </c>
      <c r="C457" s="60" t="s">
        <v>4236</v>
      </c>
      <c r="D457" s="60">
        <v>4</v>
      </c>
      <c r="E457" s="66" t="s">
        <v>1518</v>
      </c>
      <c r="F457" s="66" t="s">
        <v>1518</v>
      </c>
      <c r="G457" s="92">
        <v>0</v>
      </c>
      <c r="H457" s="92">
        <v>0</v>
      </c>
      <c r="I457" s="189" t="s">
        <v>3</v>
      </c>
      <c r="J457" s="66" t="s">
        <v>1592</v>
      </c>
      <c r="K457" s="67" t="s">
        <v>4704</v>
      </c>
      <c r="L457" s="68"/>
      <c r="M457" s="64" t="s">
        <v>2258</v>
      </c>
      <c r="N457" s="13"/>
      <c r="O457"/>
      <c r="P457" t="str">
        <f t="shared" si="97"/>
        <v/>
      </c>
      <c r="Q457" t="str">
        <f>IF(ISNA(VLOOKUP(AC457,#REF!,1)),"//","")</f>
        <v/>
      </c>
      <c r="R457"/>
      <c r="S457" s="43">
        <f t="shared" si="75"/>
        <v>154</v>
      </c>
      <c r="T457" s="93" t="s">
        <v>2985</v>
      </c>
      <c r="U457" s="71" t="s">
        <v>2484</v>
      </c>
      <c r="V457" s="158" t="str">
        <f t="shared" ref="V457:V475" si="111">SUBSTITUTE(SUBSTITUTE(SUBSTITUTE(SUBSTITUTE(SUBSTITUTE(SUBSTITUTE(SUBSTITUTE(SUBSTITUTE(SUBSTITUTE(SUBSTITUTE(SUBSTITUTE(SUBSTITUTE((SUBSTITUTE(SUBSTITUTE(SUBSTITUTE(SUBSTITUTE(W457,"STD_SIGMA","SUM"),"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",""),CHAR(34),""),"STD_SUB_","")),"STD_SUP_","^"),"STD_RIGHT_ARROW","&gt;"),"STD_LEFT_ARROW","&lt;"),"STD_CUBE_ROOT","CUBE"),"STD_X_UNDER_ROOT","RT"),"STD_LEFT_RIGHT_ARROWS","&lt;&gt;"),"STD_SPACE_3_PER_EM",""),"STD_",""),"UP_ARROW",""),"DIVIDE","/"),"XXXX",""),"SUM","SM")</f>
        <v>SMX^2Y</v>
      </c>
      <c r="W457" s="44" t="str">
        <f t="shared" si="76"/>
        <v>STD_SIGMA "X" STD_SUP_2 "Y"</v>
      </c>
      <c r="X457" s="25" t="str">
        <f t="shared" si="77"/>
        <v>SMX^2Y</v>
      </c>
      <c r="Y457" s="1">
        <f t="shared" si="78"/>
        <v>439</v>
      </c>
      <c r="Z457" t="str">
        <f t="shared" si="79"/>
        <v>ITM_SIGMAx2y</v>
      </c>
      <c r="AA457" s="172" t="str">
        <f>IF(ISNA(VLOOKUP(AC457,Sheet2!J:J,1,0)),"//","")</f>
        <v>//</v>
      </c>
      <c r="AC457" s="111" t="str">
        <f t="shared" si="107"/>
        <v>SUMX^2Y</v>
      </c>
      <c r="AD457" t="b">
        <f t="shared" si="106"/>
        <v>0</v>
      </c>
    </row>
    <row r="458" spans="1:30">
      <c r="A458" s="57">
        <f t="shared" si="73"/>
        <v>458</v>
      </c>
      <c r="B458" s="56">
        <f t="shared" si="74"/>
        <v>440</v>
      </c>
      <c r="C458" s="60" t="s">
        <v>4236</v>
      </c>
      <c r="D458" s="60">
        <v>5</v>
      </c>
      <c r="E458" s="66" t="s">
        <v>1520</v>
      </c>
      <c r="F458" s="78" t="s">
        <v>1520</v>
      </c>
      <c r="G458" s="92">
        <v>0</v>
      </c>
      <c r="H458" s="92">
        <v>0</v>
      </c>
      <c r="I458" s="189" t="s">
        <v>3</v>
      </c>
      <c r="J458" s="66" t="s">
        <v>1592</v>
      </c>
      <c r="K458" s="67" t="s">
        <v>4704</v>
      </c>
      <c r="L458" s="68"/>
      <c r="M458" s="64" t="s">
        <v>2262</v>
      </c>
      <c r="N458" s="13"/>
      <c r="O458"/>
      <c r="P458" t="str">
        <f t="shared" si="97"/>
        <v/>
      </c>
      <c r="Q458" t="str">
        <f>IF(ISNA(VLOOKUP(AC458,#REF!,1)),"//","")</f>
        <v/>
      </c>
      <c r="R458"/>
      <c r="S458" s="43">
        <f t="shared" si="75"/>
        <v>155</v>
      </c>
      <c r="T458" s="93" t="s">
        <v>2985</v>
      </c>
      <c r="U458" s="71" t="s">
        <v>2484</v>
      </c>
      <c r="V458" s="158" t="str">
        <f t="shared" si="111"/>
        <v>SMY^2</v>
      </c>
      <c r="W458" s="44" t="str">
        <f t="shared" si="76"/>
        <v>STD_SIGMA "Y" STD_SUP_2</v>
      </c>
      <c r="X458" s="25" t="str">
        <f t="shared" si="77"/>
        <v>SMY^2</v>
      </c>
      <c r="Y458" s="1">
        <f t="shared" si="78"/>
        <v>440</v>
      </c>
      <c r="Z458" t="str">
        <f t="shared" si="79"/>
        <v>ITM_SIGMAy2</v>
      </c>
      <c r="AA458" s="172" t="str">
        <f>IF(ISNA(VLOOKUP(AC458,Sheet2!J:J,1,0)),"//","")</f>
        <v>//</v>
      </c>
      <c r="AC458" s="111" t="str">
        <f t="shared" si="107"/>
        <v>SUMY^2</v>
      </c>
      <c r="AD458" t="b">
        <f t="shared" si="106"/>
        <v>0</v>
      </c>
    </row>
    <row r="459" spans="1:30">
      <c r="A459" s="57">
        <f t="shared" si="73"/>
        <v>459</v>
      </c>
      <c r="B459" s="56">
        <f t="shared" si="74"/>
        <v>441</v>
      </c>
      <c r="C459" s="60" t="s">
        <v>4236</v>
      </c>
      <c r="D459" s="60">
        <v>6</v>
      </c>
      <c r="E459" s="79" t="s">
        <v>439</v>
      </c>
      <c r="F459" s="80" t="s">
        <v>439</v>
      </c>
      <c r="G459" s="92">
        <v>0</v>
      </c>
      <c r="H459" s="92">
        <v>0</v>
      </c>
      <c r="I459" s="189" t="s">
        <v>3</v>
      </c>
      <c r="J459" s="66" t="s">
        <v>1592</v>
      </c>
      <c r="K459" s="67" t="s">
        <v>4704</v>
      </c>
      <c r="L459" s="68"/>
      <c r="M459" s="64" t="s">
        <v>2260</v>
      </c>
      <c r="N459" s="13"/>
      <c r="O459"/>
      <c r="P459" t="str">
        <f t="shared" si="97"/>
        <v/>
      </c>
      <c r="Q459" t="str">
        <f>IF(ISNA(VLOOKUP(AC459,#REF!,1)),"//","")</f>
        <v/>
      </c>
      <c r="R459"/>
      <c r="S459" s="43">
        <f t="shared" si="75"/>
        <v>156</v>
      </c>
      <c r="T459" s="93" t="s">
        <v>2985</v>
      </c>
      <c r="U459" s="71" t="s">
        <v>2484</v>
      </c>
      <c r="V459" s="158" t="str">
        <f t="shared" si="111"/>
        <v>SMXY</v>
      </c>
      <c r="W459" s="44" t="str">
        <f t="shared" si="76"/>
        <v>STD_SIGMA "XY"</v>
      </c>
      <c r="X459" s="25" t="str">
        <f t="shared" si="77"/>
        <v>SMXY</v>
      </c>
      <c r="Y459" s="1">
        <f t="shared" si="78"/>
        <v>441</v>
      </c>
      <c r="Z459" t="str">
        <f t="shared" si="79"/>
        <v>ITM_SIGMAxy</v>
      </c>
      <c r="AA459" s="172" t="str">
        <f>IF(ISNA(VLOOKUP(AC459,Sheet2!J:J,1,0)),"//","")</f>
        <v>//</v>
      </c>
      <c r="AC459" s="111" t="str">
        <f t="shared" si="107"/>
        <v>SUMXY</v>
      </c>
      <c r="AD459" t="b">
        <f t="shared" si="106"/>
        <v>0</v>
      </c>
    </row>
    <row r="460" spans="1:30">
      <c r="A460" s="57">
        <f t="shared" si="73"/>
        <v>460</v>
      </c>
      <c r="B460" s="56">
        <f t="shared" si="74"/>
        <v>442</v>
      </c>
      <c r="C460" s="60" t="s">
        <v>4236</v>
      </c>
      <c r="D460" s="60">
        <v>7</v>
      </c>
      <c r="E460" s="79" t="s">
        <v>436</v>
      </c>
      <c r="F460" s="80" t="s">
        <v>436</v>
      </c>
      <c r="G460" s="92">
        <v>0</v>
      </c>
      <c r="H460" s="92">
        <v>0</v>
      </c>
      <c r="I460" s="189" t="s">
        <v>3</v>
      </c>
      <c r="J460" s="66" t="s">
        <v>1592</v>
      </c>
      <c r="K460" s="67" t="s">
        <v>4704</v>
      </c>
      <c r="L460" s="68"/>
      <c r="M460" s="64" t="s">
        <v>2254</v>
      </c>
      <c r="N460" s="13"/>
      <c r="O460"/>
      <c r="P460" t="str">
        <f t="shared" si="97"/>
        <v/>
      </c>
      <c r="Q460" t="str">
        <f>IF(ISNA(VLOOKUP(AC460,#REF!,1)),"//","")</f>
        <v/>
      </c>
      <c r="R460"/>
      <c r="S460" s="43">
        <f t="shared" si="75"/>
        <v>157</v>
      </c>
      <c r="T460" s="93" t="s">
        <v>2985</v>
      </c>
      <c r="U460" s="71" t="s">
        <v>2484</v>
      </c>
      <c r="V460" s="158" t="str">
        <f t="shared" si="111"/>
        <v>SMLNXY</v>
      </c>
      <c r="W460" s="44" t="str">
        <f t="shared" si="76"/>
        <v>STD_SIGMA "LNXY"</v>
      </c>
      <c r="X460" s="25" t="str">
        <f t="shared" si="77"/>
        <v>SMLNXY</v>
      </c>
      <c r="Y460" s="1">
        <f t="shared" si="78"/>
        <v>442</v>
      </c>
      <c r="Z460" t="str">
        <f t="shared" si="79"/>
        <v>ITM_SIGMAlnxy</v>
      </c>
      <c r="AA460" s="172" t="str">
        <f>IF(ISNA(VLOOKUP(AC460,Sheet2!J:J,1,0)),"//","")</f>
        <v>//</v>
      </c>
      <c r="AC460" s="111" t="str">
        <f t="shared" si="107"/>
        <v>SUMLNXY</v>
      </c>
      <c r="AD460" t="b">
        <f t="shared" si="106"/>
        <v>0</v>
      </c>
    </row>
    <row r="461" spans="1:30">
      <c r="A461" s="57">
        <f t="shared" si="73"/>
        <v>461</v>
      </c>
      <c r="B461" s="56">
        <f t="shared" si="74"/>
        <v>443</v>
      </c>
      <c r="C461" s="60" t="s">
        <v>4236</v>
      </c>
      <c r="D461" s="60">
        <v>8</v>
      </c>
      <c r="E461" s="66" t="s">
        <v>1514</v>
      </c>
      <c r="F461" s="66" t="s">
        <v>1514</v>
      </c>
      <c r="G461" s="92">
        <v>0</v>
      </c>
      <c r="H461" s="92">
        <v>0</v>
      </c>
      <c r="I461" s="189" t="s">
        <v>3</v>
      </c>
      <c r="J461" s="66" t="s">
        <v>1592</v>
      </c>
      <c r="K461" s="67" t="s">
        <v>4704</v>
      </c>
      <c r="L461" s="68"/>
      <c r="M461" s="64" t="s">
        <v>2253</v>
      </c>
      <c r="N461" s="13"/>
      <c r="O461"/>
      <c r="P461" t="str">
        <f t="shared" si="97"/>
        <v/>
      </c>
      <c r="Q461" t="str">
        <f>IF(ISNA(VLOOKUP(AC461,#REF!,1)),"//","")</f>
        <v/>
      </c>
      <c r="R461"/>
      <c r="S461" s="43">
        <f t="shared" si="75"/>
        <v>158</v>
      </c>
      <c r="T461" s="93" t="s">
        <v>2985</v>
      </c>
      <c r="U461" s="71" t="s">
        <v>2484</v>
      </c>
      <c r="V461" s="158" t="str">
        <f t="shared" si="111"/>
        <v>SMLNX</v>
      </c>
      <c r="W461" s="44" t="str">
        <f t="shared" si="76"/>
        <v>STD_SIGMA "LNX"</v>
      </c>
      <c r="X461" s="25" t="str">
        <f t="shared" si="77"/>
        <v>SMLNX</v>
      </c>
      <c r="Y461" s="1">
        <f t="shared" si="78"/>
        <v>443</v>
      </c>
      <c r="Z461" t="str">
        <f t="shared" si="79"/>
        <v>ITM_SIGMAlnx</v>
      </c>
      <c r="AA461" s="172" t="str">
        <f>IF(ISNA(VLOOKUP(AC461,Sheet2!J:J,1,0)),"//","")</f>
        <v>//</v>
      </c>
      <c r="AC461" s="111" t="str">
        <f t="shared" si="107"/>
        <v>SUMLNX</v>
      </c>
      <c r="AD461" t="b">
        <f t="shared" si="106"/>
        <v>0</v>
      </c>
    </row>
    <row r="462" spans="1:30">
      <c r="A462" s="57">
        <f t="shared" si="73"/>
        <v>462</v>
      </c>
      <c r="B462" s="56">
        <f t="shared" si="74"/>
        <v>444</v>
      </c>
      <c r="C462" s="60" t="s">
        <v>4236</v>
      </c>
      <c r="D462" s="60">
        <v>9</v>
      </c>
      <c r="E462" s="66" t="s">
        <v>434</v>
      </c>
      <c r="F462" s="66" t="s">
        <v>434</v>
      </c>
      <c r="G462" s="92">
        <v>0</v>
      </c>
      <c r="H462" s="92">
        <v>0</v>
      </c>
      <c r="I462" s="189" t="s">
        <v>3</v>
      </c>
      <c r="J462" s="66" t="s">
        <v>1592</v>
      </c>
      <c r="K462" s="67" t="s">
        <v>4704</v>
      </c>
      <c r="L462" s="68"/>
      <c r="M462" s="64" t="s">
        <v>2251</v>
      </c>
      <c r="N462" s="13"/>
      <c r="O462"/>
      <c r="P462" t="str">
        <f t="shared" si="97"/>
        <v/>
      </c>
      <c r="Q462" t="str">
        <f>IF(ISNA(VLOOKUP(AC462,#REF!,1)),"//","")</f>
        <v/>
      </c>
      <c r="R462"/>
      <c r="S462" s="43">
        <f t="shared" si="75"/>
        <v>159</v>
      </c>
      <c r="T462" s="93" t="s">
        <v>2985</v>
      </c>
      <c r="U462" s="71" t="s">
        <v>2484</v>
      </c>
      <c r="V462" s="158" t="str">
        <f t="shared" si="111"/>
        <v>SMLN^2X</v>
      </c>
      <c r="W462" s="44" t="str">
        <f t="shared" si="76"/>
        <v>STD_SIGMA "LN" STD_SUP_2 "X"</v>
      </c>
      <c r="X462" s="25" t="str">
        <f t="shared" si="77"/>
        <v>SMLN^2X</v>
      </c>
      <c r="Y462" s="1">
        <f t="shared" si="78"/>
        <v>444</v>
      </c>
      <c r="Z462" t="str">
        <f t="shared" si="79"/>
        <v>ITM_SIGMAln2x</v>
      </c>
      <c r="AA462" s="172" t="str">
        <f>IF(ISNA(VLOOKUP(AC462,Sheet2!J:J,1,0)),"//","")</f>
        <v>//</v>
      </c>
      <c r="AC462" s="111" t="str">
        <f t="shared" si="107"/>
        <v>SUMLN^2X</v>
      </c>
      <c r="AD462" t="b">
        <f t="shared" si="106"/>
        <v>0</v>
      </c>
    </row>
    <row r="463" spans="1:30">
      <c r="A463" s="57">
        <f t="shared" si="73"/>
        <v>463</v>
      </c>
      <c r="B463" s="56">
        <f t="shared" si="74"/>
        <v>445</v>
      </c>
      <c r="C463" s="60" t="s">
        <v>4236</v>
      </c>
      <c r="D463" s="60">
        <v>10</v>
      </c>
      <c r="E463" s="66" t="s">
        <v>440</v>
      </c>
      <c r="F463" s="66" t="s">
        <v>440</v>
      </c>
      <c r="G463" s="92">
        <v>0</v>
      </c>
      <c r="H463" s="92">
        <v>0</v>
      </c>
      <c r="I463" s="189" t="s">
        <v>3</v>
      </c>
      <c r="J463" s="66" t="s">
        <v>1592</v>
      </c>
      <c r="K463" s="67" t="s">
        <v>4704</v>
      </c>
      <c r="L463" s="68"/>
      <c r="M463" s="64" t="s">
        <v>2263</v>
      </c>
      <c r="N463" s="13"/>
      <c r="O463"/>
      <c r="P463" t="str">
        <f t="shared" si="97"/>
        <v/>
      </c>
      <c r="Q463" t="str">
        <f>IF(ISNA(VLOOKUP(AC463,#REF!,1)),"//","")</f>
        <v/>
      </c>
      <c r="R463"/>
      <c r="S463" s="43">
        <f t="shared" si="75"/>
        <v>160</v>
      </c>
      <c r="T463" s="93" t="s">
        <v>2985</v>
      </c>
      <c r="U463" s="71" t="s">
        <v>2484</v>
      </c>
      <c r="V463" s="158" t="str">
        <f t="shared" si="111"/>
        <v>SMYLNX</v>
      </c>
      <c r="W463" s="44" t="str">
        <f t="shared" si="76"/>
        <v>STD_SIGMA "YLNX"</v>
      </c>
      <c r="X463" s="25" t="str">
        <f t="shared" si="77"/>
        <v>SMYLNX</v>
      </c>
      <c r="Y463" s="1">
        <f t="shared" si="78"/>
        <v>445</v>
      </c>
      <c r="Z463" t="str">
        <f t="shared" si="79"/>
        <v>ITM_SIGMAylnx</v>
      </c>
      <c r="AA463" s="172" t="str">
        <f>IF(ISNA(VLOOKUP(AC463,Sheet2!J:J,1,0)),"//","")</f>
        <v>//</v>
      </c>
      <c r="AC463" s="111" t="str">
        <f t="shared" si="107"/>
        <v>SUMYLNX</v>
      </c>
      <c r="AD463" t="b">
        <f t="shared" si="106"/>
        <v>0</v>
      </c>
    </row>
    <row r="464" spans="1:30">
      <c r="A464" s="57">
        <f t="shared" si="73"/>
        <v>464</v>
      </c>
      <c r="B464" s="56">
        <f t="shared" si="74"/>
        <v>446</v>
      </c>
      <c r="C464" s="60" t="s">
        <v>4236</v>
      </c>
      <c r="D464" s="60">
        <v>11</v>
      </c>
      <c r="E464" s="66" t="s">
        <v>437</v>
      </c>
      <c r="F464" s="66" t="s">
        <v>437</v>
      </c>
      <c r="G464" s="92">
        <v>0</v>
      </c>
      <c r="H464" s="92">
        <v>0</v>
      </c>
      <c r="I464" s="189" t="s">
        <v>3</v>
      </c>
      <c r="J464" s="66" t="s">
        <v>1592</v>
      </c>
      <c r="K464" s="67" t="s">
        <v>4704</v>
      </c>
      <c r="L464" s="68"/>
      <c r="M464" s="64" t="s">
        <v>2255</v>
      </c>
      <c r="N464" s="13"/>
      <c r="O464"/>
      <c r="P464" t="str">
        <f t="shared" si="97"/>
        <v/>
      </c>
      <c r="Q464" t="str">
        <f>IF(ISNA(VLOOKUP(AC464,#REF!,1)),"//","")</f>
        <v/>
      </c>
      <c r="R464"/>
      <c r="S464" s="43">
        <f t="shared" si="75"/>
        <v>161</v>
      </c>
      <c r="T464" s="93" t="s">
        <v>2985</v>
      </c>
      <c r="U464" s="71" t="s">
        <v>2484</v>
      </c>
      <c r="V464" s="158" t="str">
        <f t="shared" si="111"/>
        <v>SMLNY</v>
      </c>
      <c r="W464" s="44" t="str">
        <f t="shared" si="76"/>
        <v>STD_SIGMA "LNY"</v>
      </c>
      <c r="X464" s="25" t="str">
        <f t="shared" si="77"/>
        <v>SMLNY</v>
      </c>
      <c r="Y464" s="1">
        <f t="shared" si="78"/>
        <v>446</v>
      </c>
      <c r="Z464" t="str">
        <f t="shared" si="79"/>
        <v>ITM_SIGMAlny</v>
      </c>
      <c r="AA464" s="172" t="str">
        <f>IF(ISNA(VLOOKUP(AC464,Sheet2!J:J,1,0)),"//","")</f>
        <v>//</v>
      </c>
      <c r="AC464" s="111" t="str">
        <f t="shared" si="107"/>
        <v>SUMLNY</v>
      </c>
      <c r="AD464" t="b">
        <f t="shared" si="106"/>
        <v>0</v>
      </c>
    </row>
    <row r="465" spans="1:30">
      <c r="A465" s="57">
        <f t="shared" ref="A465:A528" si="112">IF(B465=INT(B465),ROW(),"")</f>
        <v>465</v>
      </c>
      <c r="B465" s="56">
        <f t="shared" ref="B465:B528" si="113">IF(AND(MID(C465,2,1)&lt;&gt;"/",MID(C465,1,1)="/"),INT(B464)+1,B464+0.01)</f>
        <v>447</v>
      </c>
      <c r="C465" s="60" t="s">
        <v>4236</v>
      </c>
      <c r="D465" s="60">
        <v>12</v>
      </c>
      <c r="E465" s="66" t="s">
        <v>435</v>
      </c>
      <c r="F465" s="66" t="s">
        <v>435</v>
      </c>
      <c r="G465" s="92">
        <v>0</v>
      </c>
      <c r="H465" s="92">
        <v>0</v>
      </c>
      <c r="I465" s="189" t="s">
        <v>3</v>
      </c>
      <c r="J465" s="66" t="s">
        <v>1592</v>
      </c>
      <c r="K465" s="67" t="s">
        <v>4704</v>
      </c>
      <c r="L465" s="68"/>
      <c r="M465" s="64" t="s">
        <v>2252</v>
      </c>
      <c r="N465" s="13"/>
      <c r="O465"/>
      <c r="P465" t="str">
        <f t="shared" si="97"/>
        <v/>
      </c>
      <c r="Q465" t="str">
        <f>IF(ISNA(VLOOKUP(AC465,#REF!,1)),"//","")</f>
        <v/>
      </c>
      <c r="R465"/>
      <c r="S465" s="43">
        <f t="shared" ref="S465:S528" si="114">IF(X465&lt;&gt;"",S464+1,S464)</f>
        <v>162</v>
      </c>
      <c r="T465" s="93" t="s">
        <v>2985</v>
      </c>
      <c r="U465" s="71" t="s">
        <v>2484</v>
      </c>
      <c r="V465" s="158" t="str">
        <f t="shared" si="111"/>
        <v>SMLN^2Y</v>
      </c>
      <c r="W465" s="44" t="str">
        <f t="shared" ref="W465:W528" si="115">IF( OR(U465="CNST", I465="CAT_REGS"),(E465),
IF(U465="YES",UPPER(E465),
IF(   AND(U465&lt;&gt;"NO",I465="CAT_FNCT",D465&lt;&gt;"multiply", D465&lt;&gt;"divide"),IF(J465="SLS_ENABLED",   UPPER(E465),""),"")))</f>
        <v>STD_SIGMA "LN" STD_SUP_2 "Y"</v>
      </c>
      <c r="X465" s="25" t="str">
        <f t="shared" ref="X465:X528" si="116">IF(LEN(V465)&gt;0,V465,SUBSTITUTE(SUBSTITUTE(SUBSTITUTE(SUBSTITUTE(SUBSTITUTE(SUBSTITUTE(SUBSTITUTE(SUBSTITUTE(SUBSTITUTE(SUBSTITUTE(SUBSTITUTE( (SUBSTITUTE( SUBSTITUTE( SUBSTITUTE( SUBSTITUTE(W465,"STD_SIGMA","SUM"),"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SMLN^2Y</v>
      </c>
      <c r="Y465" s="1">
        <f t="shared" ref="Y465:Y528" si="117">B465</f>
        <v>447</v>
      </c>
      <c r="Z465" t="str">
        <f t="shared" ref="Z465:Z528" si="118">M465</f>
        <v>ITM_SIGMAln2y</v>
      </c>
      <c r="AA465" s="172" t="str">
        <f>IF(ISNA(VLOOKUP(AC465,Sheet2!J:J,1,0)),"//","")</f>
        <v>//</v>
      </c>
      <c r="AC465" s="111" t="str">
        <f t="shared" si="107"/>
        <v>SUMLN^2Y</v>
      </c>
      <c r="AD465" t="b">
        <f t="shared" si="106"/>
        <v>0</v>
      </c>
    </row>
    <row r="466" spans="1:30">
      <c r="A466" s="57">
        <f t="shared" si="112"/>
        <v>466</v>
      </c>
      <c r="B466" s="56">
        <f t="shared" si="113"/>
        <v>448</v>
      </c>
      <c r="C466" s="60" t="s">
        <v>4236</v>
      </c>
      <c r="D466" s="60">
        <v>13</v>
      </c>
      <c r="E466" s="66" t="s">
        <v>438</v>
      </c>
      <c r="F466" s="66" t="s">
        <v>438</v>
      </c>
      <c r="G466" s="92">
        <v>0</v>
      </c>
      <c r="H466" s="92">
        <v>0</v>
      </c>
      <c r="I466" s="189" t="s">
        <v>3</v>
      </c>
      <c r="J466" s="66" t="s">
        <v>1592</v>
      </c>
      <c r="K466" s="67" t="s">
        <v>4704</v>
      </c>
      <c r="L466" s="68"/>
      <c r="M466" s="64" t="s">
        <v>2259</v>
      </c>
      <c r="N466" s="13"/>
      <c r="O466"/>
      <c r="P466" t="str">
        <f t="shared" si="97"/>
        <v/>
      </c>
      <c r="Q466" t="str">
        <f>IF(ISNA(VLOOKUP(AC466,#REF!,1)),"//","")</f>
        <v/>
      </c>
      <c r="R466"/>
      <c r="S466" s="43">
        <f t="shared" si="114"/>
        <v>163</v>
      </c>
      <c r="T466" s="93" t="s">
        <v>2985</v>
      </c>
      <c r="U466" s="71" t="s">
        <v>2484</v>
      </c>
      <c r="V466" s="158" t="str">
        <f t="shared" si="111"/>
        <v>SMXLNY</v>
      </c>
      <c r="W466" s="44" t="str">
        <f t="shared" si="115"/>
        <v>STD_SIGMA "XLNY"</v>
      </c>
      <c r="X466" s="25" t="str">
        <f t="shared" si="116"/>
        <v>SMXLNY</v>
      </c>
      <c r="Y466" s="1">
        <f t="shared" si="117"/>
        <v>448</v>
      </c>
      <c r="Z466" t="str">
        <f t="shared" si="118"/>
        <v>ITM_SIGMAxlny</v>
      </c>
      <c r="AA466" s="172" t="str">
        <f>IF(ISNA(VLOOKUP(AC466,Sheet2!J:J,1,0)),"//","")</f>
        <v>//</v>
      </c>
      <c r="AC466" s="111" t="str">
        <f t="shared" si="107"/>
        <v>SUMXLNY</v>
      </c>
      <c r="AD466" t="b">
        <f t="shared" si="106"/>
        <v>0</v>
      </c>
    </row>
    <row r="467" spans="1:30">
      <c r="A467" s="57">
        <f t="shared" si="112"/>
        <v>467</v>
      </c>
      <c r="B467" s="56">
        <f t="shared" si="113"/>
        <v>449</v>
      </c>
      <c r="C467" s="60" t="s">
        <v>4236</v>
      </c>
      <c r="D467" s="60">
        <v>14</v>
      </c>
      <c r="E467" s="66" t="s">
        <v>1038</v>
      </c>
      <c r="F467" s="66" t="s">
        <v>1038</v>
      </c>
      <c r="G467" s="69">
        <v>0</v>
      </c>
      <c r="H467" s="69">
        <v>0</v>
      </c>
      <c r="I467" s="189" t="s">
        <v>3</v>
      </c>
      <c r="J467" s="66" t="s">
        <v>1592</v>
      </c>
      <c r="K467" s="67" t="s">
        <v>4704</v>
      </c>
      <c r="L467" s="68"/>
      <c r="M467" s="64" t="s">
        <v>2394</v>
      </c>
      <c r="N467" s="13"/>
      <c r="O467"/>
      <c r="P467" t="str">
        <f t="shared" si="97"/>
        <v/>
      </c>
      <c r="Q467" t="str">
        <f>IF(ISNA(VLOOKUP(AC467,#REF!,1)),"//","")</f>
        <v/>
      </c>
      <c r="R467"/>
      <c r="S467" s="43">
        <f t="shared" si="114"/>
        <v>164</v>
      </c>
      <c r="T467" s="93" t="s">
        <v>2985</v>
      </c>
      <c r="U467" s="71" t="s">
        <v>2484</v>
      </c>
      <c r="V467" s="158" t="str">
        <f t="shared" si="111"/>
        <v>SMLNY/X</v>
      </c>
      <c r="W467" s="44" t="str">
        <f t="shared" si="115"/>
        <v>STD_SIGMA "LNY/X"</v>
      </c>
      <c r="X467" s="25" t="str">
        <f t="shared" si="116"/>
        <v>SMLNY/X</v>
      </c>
      <c r="Y467" s="1">
        <f t="shared" si="117"/>
        <v>449</v>
      </c>
      <c r="Z467" t="str">
        <f t="shared" si="118"/>
        <v>ITM_SIGMAlnyonx</v>
      </c>
      <c r="AA467" s="172" t="str">
        <f>IF(ISNA(VLOOKUP(AC467,Sheet2!J:J,1,0)),"//","")</f>
        <v>//</v>
      </c>
      <c r="AC467" s="111" t="str">
        <f t="shared" si="107"/>
        <v>SUMLNY/X</v>
      </c>
      <c r="AD467" t="b">
        <f t="shared" si="106"/>
        <v>0</v>
      </c>
    </row>
    <row r="468" spans="1:30">
      <c r="A468" s="57">
        <f t="shared" si="112"/>
        <v>468</v>
      </c>
      <c r="B468" s="56">
        <f t="shared" si="113"/>
        <v>450</v>
      </c>
      <c r="C468" s="60" t="s">
        <v>4236</v>
      </c>
      <c r="D468" s="60">
        <v>15</v>
      </c>
      <c r="E468" s="66" t="s">
        <v>1039</v>
      </c>
      <c r="F468" s="66" t="s">
        <v>1039</v>
      </c>
      <c r="G468" s="69">
        <v>0</v>
      </c>
      <c r="H468" s="69">
        <v>0</v>
      </c>
      <c r="I468" s="189" t="s">
        <v>3</v>
      </c>
      <c r="J468" s="66" t="s">
        <v>1592</v>
      </c>
      <c r="K468" s="67" t="s">
        <v>4704</v>
      </c>
      <c r="L468" s="68"/>
      <c r="M468" s="64" t="s">
        <v>2395</v>
      </c>
      <c r="N468" s="13"/>
      <c r="O468"/>
      <c r="P468" t="str">
        <f t="shared" si="97"/>
        <v/>
      </c>
      <c r="Q468" t="str">
        <f>IF(ISNA(VLOOKUP(AC468,#REF!,1)),"//","")</f>
        <v/>
      </c>
      <c r="R468"/>
      <c r="S468" s="43">
        <f t="shared" si="114"/>
        <v>165</v>
      </c>
      <c r="T468" s="93" t="s">
        <v>2985</v>
      </c>
      <c r="U468" s="71" t="s">
        <v>2484</v>
      </c>
      <c r="V468" s="158" t="str">
        <f t="shared" si="111"/>
        <v>SMX^2/Y</v>
      </c>
      <c r="W468" s="44" t="str">
        <f t="shared" si="115"/>
        <v>STD_SIGMA "X" STD_SUP_2 "/Y"</v>
      </c>
      <c r="X468" s="25" t="str">
        <f t="shared" si="116"/>
        <v>SMX^2/Y</v>
      </c>
      <c r="Y468" s="1">
        <f t="shared" si="117"/>
        <v>450</v>
      </c>
      <c r="Z468" t="str">
        <f t="shared" si="118"/>
        <v>ITM_SIGMAx2ony</v>
      </c>
      <c r="AA468" s="172" t="str">
        <f>IF(ISNA(VLOOKUP(AC468,Sheet2!J:J,1,0)),"//","")</f>
        <v>//</v>
      </c>
      <c r="AC468" s="111" t="str">
        <f t="shared" si="107"/>
        <v>SUMX^2/Y</v>
      </c>
      <c r="AD468" t="b">
        <f t="shared" si="106"/>
        <v>0</v>
      </c>
    </row>
    <row r="469" spans="1:30">
      <c r="A469" s="57">
        <f t="shared" si="112"/>
        <v>469</v>
      </c>
      <c r="B469" s="56">
        <f t="shared" si="113"/>
        <v>451</v>
      </c>
      <c r="C469" s="60" t="s">
        <v>4236</v>
      </c>
      <c r="D469" s="60">
        <v>16</v>
      </c>
      <c r="E469" s="66" t="s">
        <v>1040</v>
      </c>
      <c r="F469" s="66" t="s">
        <v>1040</v>
      </c>
      <c r="G469" s="69">
        <v>0</v>
      </c>
      <c r="H469" s="69">
        <v>0</v>
      </c>
      <c r="I469" s="189" t="s">
        <v>3</v>
      </c>
      <c r="J469" s="66" t="s">
        <v>1592</v>
      </c>
      <c r="K469" s="67" t="s">
        <v>4704</v>
      </c>
      <c r="L469" s="68"/>
      <c r="M469" s="64" t="s">
        <v>2396</v>
      </c>
      <c r="N469" s="13"/>
      <c r="O469"/>
      <c r="P469" t="str">
        <f t="shared" si="97"/>
        <v/>
      </c>
      <c r="Q469" t="str">
        <f>IF(ISNA(VLOOKUP(AC469,#REF!,1)),"//","")</f>
        <v/>
      </c>
      <c r="R469"/>
      <c r="S469" s="43">
        <f t="shared" si="114"/>
        <v>166</v>
      </c>
      <c r="T469" s="93" t="s">
        <v>2985</v>
      </c>
      <c r="U469" s="71" t="s">
        <v>2484</v>
      </c>
      <c r="V469" s="158" t="str">
        <f t="shared" si="111"/>
        <v>SM^1/X</v>
      </c>
      <c r="W469" s="44" t="str">
        <f t="shared" si="115"/>
        <v>STD_SIGMA STD_SUP_1 "/X"</v>
      </c>
      <c r="X469" s="25" t="str">
        <f t="shared" si="116"/>
        <v>SM^1/X</v>
      </c>
      <c r="Y469" s="1">
        <f t="shared" si="117"/>
        <v>451</v>
      </c>
      <c r="Z469" t="str">
        <f t="shared" si="118"/>
        <v>ITM_SIGMA1onx</v>
      </c>
      <c r="AA469" s="172" t="str">
        <f>IF(ISNA(VLOOKUP(AC469,Sheet2!J:J,1,0)),"//","")</f>
        <v>//</v>
      </c>
      <c r="AC469" s="111" t="str">
        <f t="shared" si="107"/>
        <v>SUM^1/X</v>
      </c>
      <c r="AD469" t="b">
        <f t="shared" si="106"/>
        <v>0</v>
      </c>
    </row>
    <row r="470" spans="1:30">
      <c r="A470" s="57">
        <f t="shared" si="112"/>
        <v>470</v>
      </c>
      <c r="B470" s="56">
        <f t="shared" si="113"/>
        <v>452</v>
      </c>
      <c r="C470" s="60" t="s">
        <v>4236</v>
      </c>
      <c r="D470" s="60">
        <v>17</v>
      </c>
      <c r="E470" s="66" t="s">
        <v>1041</v>
      </c>
      <c r="F470" s="66" t="s">
        <v>1041</v>
      </c>
      <c r="G470" s="69">
        <v>0</v>
      </c>
      <c r="H470" s="69">
        <v>0</v>
      </c>
      <c r="I470" s="189" t="s">
        <v>3</v>
      </c>
      <c r="J470" s="66" t="s">
        <v>1592</v>
      </c>
      <c r="K470" s="67" t="s">
        <v>4704</v>
      </c>
      <c r="L470" s="68"/>
      <c r="M470" s="64" t="s">
        <v>2397</v>
      </c>
      <c r="N470" s="13"/>
      <c r="O470"/>
      <c r="P470" t="str">
        <f t="shared" si="97"/>
        <v/>
      </c>
      <c r="Q470" t="str">
        <f>IF(ISNA(VLOOKUP(AC470,#REF!,1)),"//","")</f>
        <v/>
      </c>
      <c r="R470"/>
      <c r="S470" s="43">
        <f t="shared" si="114"/>
        <v>167</v>
      </c>
      <c r="T470" s="93" t="s">
        <v>2985</v>
      </c>
      <c r="U470" s="71" t="s">
        <v>2484</v>
      </c>
      <c r="V470" s="158" t="str">
        <f t="shared" si="111"/>
        <v>SM^1/X^2</v>
      </c>
      <c r="W470" s="44" t="str">
        <f t="shared" si="115"/>
        <v>STD_SIGMA STD_SUP_1 "/X" STD_SUP_2</v>
      </c>
      <c r="X470" s="25" t="str">
        <f t="shared" si="116"/>
        <v>SM^1/X^2</v>
      </c>
      <c r="Y470" s="1">
        <f t="shared" si="117"/>
        <v>452</v>
      </c>
      <c r="Z470" t="str">
        <f t="shared" si="118"/>
        <v>ITM_SIGMA1onx2</v>
      </c>
      <c r="AA470" s="172" t="str">
        <f>IF(ISNA(VLOOKUP(AC470,Sheet2!J:J,1,0)),"//","")</f>
        <v>//</v>
      </c>
      <c r="AC470" s="111" t="str">
        <f t="shared" si="107"/>
        <v>SUM^1/X^2</v>
      </c>
      <c r="AD470" t="b">
        <f t="shared" si="106"/>
        <v>0</v>
      </c>
    </row>
    <row r="471" spans="1:30">
      <c r="A471" s="57">
        <f t="shared" si="112"/>
        <v>471</v>
      </c>
      <c r="B471" s="56">
        <f t="shared" si="113"/>
        <v>453</v>
      </c>
      <c r="C471" s="60" t="s">
        <v>4236</v>
      </c>
      <c r="D471" s="60">
        <v>18</v>
      </c>
      <c r="E471" s="66" t="s">
        <v>1042</v>
      </c>
      <c r="F471" s="66" t="s">
        <v>1042</v>
      </c>
      <c r="G471" s="69">
        <v>0</v>
      </c>
      <c r="H471" s="69">
        <v>0</v>
      </c>
      <c r="I471" s="189" t="s">
        <v>3</v>
      </c>
      <c r="J471" s="66" t="s">
        <v>1592</v>
      </c>
      <c r="K471" s="67" t="s">
        <v>4704</v>
      </c>
      <c r="L471" s="68"/>
      <c r="M471" s="64" t="s">
        <v>2398</v>
      </c>
      <c r="N471" s="13"/>
      <c r="O471"/>
      <c r="P471" t="str">
        <f t="shared" si="97"/>
        <v/>
      </c>
      <c r="Q471" t="str">
        <f>IF(ISNA(VLOOKUP(AC471,#REF!,1)),"//","")</f>
        <v/>
      </c>
      <c r="R471"/>
      <c r="S471" s="43">
        <f t="shared" si="114"/>
        <v>168</v>
      </c>
      <c r="T471" s="93" t="s">
        <v>2985</v>
      </c>
      <c r="U471" s="71" t="s">
        <v>2484</v>
      </c>
      <c r="V471" s="158" t="str">
        <f t="shared" si="111"/>
        <v>SMX/Y</v>
      </c>
      <c r="W471" s="44" t="str">
        <f t="shared" si="115"/>
        <v>STD_SIGMA "X/Y"</v>
      </c>
      <c r="X471" s="25" t="str">
        <f t="shared" si="116"/>
        <v>SMX/Y</v>
      </c>
      <c r="Y471" s="1">
        <f t="shared" si="117"/>
        <v>453</v>
      </c>
      <c r="Z471" t="str">
        <f t="shared" si="118"/>
        <v>ITM_SIGMAxony</v>
      </c>
      <c r="AA471" s="172" t="str">
        <f>IF(ISNA(VLOOKUP(AC471,Sheet2!J:J,1,0)),"//","")</f>
        <v>//</v>
      </c>
      <c r="AC471" s="111" t="str">
        <f t="shared" si="107"/>
        <v>SUMX/Y</v>
      </c>
      <c r="AD471" t="b">
        <f t="shared" si="106"/>
        <v>0</v>
      </c>
    </row>
    <row r="472" spans="1:30">
      <c r="A472" s="57">
        <f t="shared" si="112"/>
        <v>472</v>
      </c>
      <c r="B472" s="56">
        <f t="shared" si="113"/>
        <v>454</v>
      </c>
      <c r="C472" s="60" t="s">
        <v>4236</v>
      </c>
      <c r="D472" s="60">
        <v>19</v>
      </c>
      <c r="E472" s="66" t="s">
        <v>1043</v>
      </c>
      <c r="F472" s="66" t="s">
        <v>1043</v>
      </c>
      <c r="G472" s="69">
        <v>0</v>
      </c>
      <c r="H472" s="69">
        <v>0</v>
      </c>
      <c r="I472" s="189" t="s">
        <v>3</v>
      </c>
      <c r="J472" s="66" t="s">
        <v>1592</v>
      </c>
      <c r="K472" s="67" t="s">
        <v>4704</v>
      </c>
      <c r="L472" s="68"/>
      <c r="M472" s="64" t="s">
        <v>2399</v>
      </c>
      <c r="N472" s="13"/>
      <c r="O472"/>
      <c r="P472" t="str">
        <f t="shared" si="97"/>
        <v/>
      </c>
      <c r="Q472" t="str">
        <f>IF(ISNA(VLOOKUP(AC472,#REF!,1)),"//","")</f>
        <v/>
      </c>
      <c r="R472"/>
      <c r="S472" s="43">
        <f t="shared" si="114"/>
        <v>169</v>
      </c>
      <c r="T472" s="93" t="s">
        <v>2985</v>
      </c>
      <c r="U472" s="71" t="s">
        <v>2484</v>
      </c>
      <c r="V472" s="158" t="str">
        <f t="shared" si="111"/>
        <v>SM^1/Y</v>
      </c>
      <c r="W472" s="44" t="str">
        <f t="shared" si="115"/>
        <v>STD_SIGMA STD_SUP_1 "/Y"</v>
      </c>
      <c r="X472" s="25" t="str">
        <f t="shared" si="116"/>
        <v>SM^1/Y</v>
      </c>
      <c r="Y472" s="1">
        <f t="shared" si="117"/>
        <v>454</v>
      </c>
      <c r="Z472" t="str">
        <f t="shared" si="118"/>
        <v>ITM_SIGMA1ony</v>
      </c>
      <c r="AA472" s="172" t="str">
        <f>IF(ISNA(VLOOKUP(AC472,Sheet2!J:J,1,0)),"//","")</f>
        <v>//</v>
      </c>
      <c r="AC472" s="111" t="str">
        <f t="shared" si="107"/>
        <v>SUM^1/Y</v>
      </c>
      <c r="AD472" t="b">
        <f t="shared" si="106"/>
        <v>0</v>
      </c>
    </row>
    <row r="473" spans="1:30">
      <c r="A473" s="57">
        <f t="shared" si="112"/>
        <v>473</v>
      </c>
      <c r="B473" s="56">
        <f t="shared" si="113"/>
        <v>455</v>
      </c>
      <c r="C473" s="60" t="s">
        <v>4236</v>
      </c>
      <c r="D473" s="60">
        <v>20</v>
      </c>
      <c r="E473" s="66" t="s">
        <v>1044</v>
      </c>
      <c r="F473" s="66" t="s">
        <v>1044</v>
      </c>
      <c r="G473" s="69">
        <v>0</v>
      </c>
      <c r="H473" s="69">
        <v>0</v>
      </c>
      <c r="I473" s="189" t="s">
        <v>3</v>
      </c>
      <c r="J473" s="66" t="s">
        <v>1592</v>
      </c>
      <c r="K473" s="67" t="s">
        <v>4704</v>
      </c>
      <c r="L473" s="68"/>
      <c r="M473" s="64" t="s">
        <v>2400</v>
      </c>
      <c r="N473" s="13"/>
      <c r="O473"/>
      <c r="P473" t="str">
        <f t="shared" si="97"/>
        <v/>
      </c>
      <c r="Q473" t="str">
        <f>IF(ISNA(VLOOKUP(AC473,#REF!,1)),"//","")</f>
        <v/>
      </c>
      <c r="R473"/>
      <c r="S473" s="43">
        <f t="shared" si="114"/>
        <v>170</v>
      </c>
      <c r="T473" s="93" t="s">
        <v>2985</v>
      </c>
      <c r="U473" s="71" t="s">
        <v>2484</v>
      </c>
      <c r="V473" s="158" t="str">
        <f t="shared" si="111"/>
        <v>SM^1/Y^2</v>
      </c>
      <c r="W473" s="44" t="str">
        <f t="shared" si="115"/>
        <v>STD_SIGMA STD_SUP_1 "/Y" STD_SUP_2</v>
      </c>
      <c r="X473" s="25" t="str">
        <f t="shared" si="116"/>
        <v>SM^1/Y^2</v>
      </c>
      <c r="Y473" s="1">
        <f t="shared" si="117"/>
        <v>455</v>
      </c>
      <c r="Z473" t="str">
        <f t="shared" si="118"/>
        <v>ITM_SIGMA1ony2</v>
      </c>
      <c r="AA473" s="172" t="str">
        <f>IF(ISNA(VLOOKUP(AC473,Sheet2!J:J,1,0)),"//","")</f>
        <v>//</v>
      </c>
      <c r="AC473" s="111" t="str">
        <f t="shared" si="107"/>
        <v>SUM^1/Y^2</v>
      </c>
      <c r="AD473" t="b">
        <f t="shared" si="106"/>
        <v>0</v>
      </c>
    </row>
    <row r="474" spans="1:30">
      <c r="A474" s="57">
        <f t="shared" si="112"/>
        <v>474</v>
      </c>
      <c r="B474" s="56">
        <f t="shared" si="113"/>
        <v>456</v>
      </c>
      <c r="C474" s="60" t="s">
        <v>4236</v>
      </c>
      <c r="D474" s="60">
        <v>21</v>
      </c>
      <c r="E474" s="66" t="s">
        <v>1045</v>
      </c>
      <c r="F474" s="66" t="s">
        <v>1045</v>
      </c>
      <c r="G474" s="69">
        <v>0</v>
      </c>
      <c r="H474" s="69">
        <v>0</v>
      </c>
      <c r="I474" s="189" t="s">
        <v>3</v>
      </c>
      <c r="J474" s="66" t="s">
        <v>1592</v>
      </c>
      <c r="K474" s="67" t="s">
        <v>4704</v>
      </c>
      <c r="L474" s="68"/>
      <c r="M474" s="64" t="s">
        <v>2401</v>
      </c>
      <c r="N474" s="13"/>
      <c r="O474"/>
      <c r="P474" t="str">
        <f t="shared" si="97"/>
        <v/>
      </c>
      <c r="Q474" t="str">
        <f>IF(ISNA(VLOOKUP(AC474,#REF!,1)),"//","")</f>
        <v/>
      </c>
      <c r="R474"/>
      <c r="S474" s="43">
        <f t="shared" si="114"/>
        <v>171</v>
      </c>
      <c r="T474" s="93" t="s">
        <v>2985</v>
      </c>
      <c r="U474" s="71" t="s">
        <v>2484</v>
      </c>
      <c r="V474" s="158" t="str">
        <f t="shared" si="111"/>
        <v>SMX^3</v>
      </c>
      <c r="W474" s="44" t="str">
        <f t="shared" si="115"/>
        <v>STD_SIGMA "X" STD_SUP_3</v>
      </c>
      <c r="X474" s="25" t="str">
        <f t="shared" si="116"/>
        <v>SMX^3</v>
      </c>
      <c r="Y474" s="1">
        <f t="shared" si="117"/>
        <v>456</v>
      </c>
      <c r="Z474" t="str">
        <f t="shared" si="118"/>
        <v>ITM_SIGMAx3</v>
      </c>
      <c r="AA474" s="172" t="str">
        <f>IF(ISNA(VLOOKUP(AC474,Sheet2!J:J,1,0)),"//","")</f>
        <v>//</v>
      </c>
      <c r="AC474" s="111" t="str">
        <f t="shared" si="107"/>
        <v>SUMX^3</v>
      </c>
      <c r="AD474" t="b">
        <f t="shared" si="106"/>
        <v>0</v>
      </c>
    </row>
    <row r="475" spans="1:30">
      <c r="A475" s="57">
        <f t="shared" si="112"/>
        <v>475</v>
      </c>
      <c r="B475" s="56">
        <f t="shared" si="113"/>
        <v>457</v>
      </c>
      <c r="C475" s="60" t="s">
        <v>4236</v>
      </c>
      <c r="D475" s="60">
        <v>22</v>
      </c>
      <c r="E475" s="66" t="s">
        <v>1046</v>
      </c>
      <c r="F475" s="66" t="s">
        <v>1046</v>
      </c>
      <c r="G475" s="69">
        <v>0</v>
      </c>
      <c r="H475" s="69">
        <v>0</v>
      </c>
      <c r="I475" s="189" t="s">
        <v>3</v>
      </c>
      <c r="J475" s="66" t="s">
        <v>1592</v>
      </c>
      <c r="K475" s="67" t="s">
        <v>4704</v>
      </c>
      <c r="L475" s="68"/>
      <c r="M475" s="64" t="s">
        <v>2402</v>
      </c>
      <c r="N475" s="13"/>
      <c r="O475"/>
      <c r="P475" t="str">
        <f t="shared" si="97"/>
        <v/>
      </c>
      <c r="Q475" t="str">
        <f>IF(ISNA(VLOOKUP(AC475,#REF!,1)),"//","")</f>
        <v/>
      </c>
      <c r="R475"/>
      <c r="S475" s="43">
        <f t="shared" si="114"/>
        <v>172</v>
      </c>
      <c r="T475" s="93" t="s">
        <v>2985</v>
      </c>
      <c r="U475" s="71" t="s">
        <v>2484</v>
      </c>
      <c r="V475" s="158" t="str">
        <f t="shared" si="111"/>
        <v>SMX^4</v>
      </c>
      <c r="W475" s="44" t="str">
        <f t="shared" si="115"/>
        <v>STD_SIGMA "X" STD_SUP_4</v>
      </c>
      <c r="X475" s="25" t="str">
        <f t="shared" si="116"/>
        <v>SMX^4</v>
      </c>
      <c r="Y475" s="1">
        <f t="shared" si="117"/>
        <v>457</v>
      </c>
      <c r="Z475" t="str">
        <f t="shared" si="118"/>
        <v>ITM_SIGMAx4</v>
      </c>
      <c r="AA475" s="172" t="str">
        <f>IF(ISNA(VLOOKUP(AC475,Sheet2!J:J,1,0)),"//","")</f>
        <v>//</v>
      </c>
      <c r="AC475" s="111" t="str">
        <f t="shared" si="107"/>
        <v>SUMX^4</v>
      </c>
      <c r="AD475" t="b">
        <f t="shared" si="106"/>
        <v>0</v>
      </c>
    </row>
    <row r="476" spans="1:30" s="17" customFormat="1">
      <c r="A476" s="111">
        <f t="shared" si="112"/>
        <v>476</v>
      </c>
      <c r="B476" s="112">
        <f t="shared" si="113"/>
        <v>458</v>
      </c>
      <c r="C476" s="113" t="s">
        <v>4450</v>
      </c>
      <c r="D476" s="113" t="s">
        <v>7</v>
      </c>
      <c r="E476" s="146" t="str">
        <f t="shared" ref="E476:E480" si="119">CHAR(34)&amp;IF(B476&lt;10,"000",IF(B476&lt;100,"00",IF(B476&lt;1000,"0","")))&amp;$B476&amp;CHAR(34)</f>
        <v>"0458"</v>
      </c>
      <c r="F476" s="114" t="str">
        <f t="shared" ref="F476:F480" si="120">E476</f>
        <v>"0458"</v>
      </c>
      <c r="G476" s="207">
        <v>0</v>
      </c>
      <c r="H476" s="207">
        <v>0</v>
      </c>
      <c r="I476" s="193" t="s">
        <v>28</v>
      </c>
      <c r="J476" s="66" t="s">
        <v>1592</v>
      </c>
      <c r="K476" s="116" t="s">
        <v>4539</v>
      </c>
      <c r="M476" s="147" t="str">
        <f t="shared" ref="M476:M480" si="121">"ITM_"&amp;IF(B476&lt;10,"000",IF(B476&lt;100,"00",IF(B476&lt;1000,"0","")))&amp;$B476</f>
        <v>ITM_0458</v>
      </c>
      <c r="N476" s="16"/>
      <c r="P476" s="17" t="str">
        <f t="shared" si="97"/>
        <v/>
      </c>
      <c r="Q476" s="17" t="str">
        <f>IF(ISNA(VLOOKUP(AC476,#REF!,1)),"//","")</f>
        <v/>
      </c>
      <c r="S476" s="117">
        <f t="shared" si="114"/>
        <v>172</v>
      </c>
      <c r="T476" s="111" t="s">
        <v>2484</v>
      </c>
      <c r="U476" s="118" t="s">
        <v>2484</v>
      </c>
      <c r="V476" s="118" t="s">
        <v>2484</v>
      </c>
      <c r="W476" s="119" t="str">
        <f t="shared" si="115"/>
        <v/>
      </c>
      <c r="X476" s="120" t="str">
        <f t="shared" si="116"/>
        <v/>
      </c>
      <c r="Y476" s="121">
        <f t="shared" si="117"/>
        <v>458</v>
      </c>
      <c r="Z476" s="17" t="str">
        <f t="shared" si="118"/>
        <v>ITM_0458</v>
      </c>
      <c r="AA476" s="172" t="str">
        <f>IF(ISNA(VLOOKUP(AC476,Sheet2!J:J,1,0)),"//","")</f>
        <v/>
      </c>
      <c r="AC476" s="111" t="str">
        <f t="shared" ref="AC476:AC480" si="122">IF(LEN(X476)=0,"",SUBSTITUTE(SUBSTITUTE(SUBSTITUTE(SUBSTITUTE(SUBSTITUTE(SUBSTITUTE(SUBSTITUTE(SUBSTITUTE(SUBSTITUTE(SUBSTITUTE(SUBSTITUTE(SUBSTITUTE(SUBSTITUTE(SUBSTITUTE(SUBSTITUTE(SUBSTITUTE(SUBSTITUTE( (SUBSTITUTE( SUBSTITUTE( SUBSTITUTE( SUBSTITUTE(W476,"STD_SIGMA","SUM"),"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76" t="b">
        <f t="shared" ref="AD476:AD480" si="123">X476=AC476</f>
        <v>1</v>
      </c>
    </row>
    <row r="477" spans="1:30" s="17" customFormat="1">
      <c r="A477" s="111">
        <f t="shared" si="112"/>
        <v>477</v>
      </c>
      <c r="B477" s="112">
        <f t="shared" si="113"/>
        <v>459</v>
      </c>
      <c r="C477" s="113" t="s">
        <v>4450</v>
      </c>
      <c r="D477" s="113" t="s">
        <v>7</v>
      </c>
      <c r="E477" s="146" t="str">
        <f t="shared" si="119"/>
        <v>"0459"</v>
      </c>
      <c r="F477" s="114" t="str">
        <f t="shared" si="120"/>
        <v>"0459"</v>
      </c>
      <c r="G477" s="207">
        <v>0</v>
      </c>
      <c r="H477" s="207">
        <v>0</v>
      </c>
      <c r="I477" s="193" t="s">
        <v>28</v>
      </c>
      <c r="J477" s="66" t="s">
        <v>1592</v>
      </c>
      <c r="K477" s="116" t="s">
        <v>4539</v>
      </c>
      <c r="M477" s="147" t="str">
        <f t="shared" si="121"/>
        <v>ITM_0459</v>
      </c>
      <c r="N477" s="16"/>
      <c r="P477" s="17" t="str">
        <f t="shared" ref="P477:P480" si="124">IF(E477=F477,"","NOT EQUAL")</f>
        <v/>
      </c>
      <c r="Q477" s="17" t="str">
        <f>IF(ISNA(VLOOKUP(AC477,#REF!,1)),"//","")</f>
        <v/>
      </c>
      <c r="S477" s="117">
        <f t="shared" si="114"/>
        <v>172</v>
      </c>
      <c r="T477" s="111" t="s">
        <v>2484</v>
      </c>
      <c r="U477" s="118" t="s">
        <v>2484</v>
      </c>
      <c r="V477" s="118" t="s">
        <v>2484</v>
      </c>
      <c r="W477" s="119" t="str">
        <f t="shared" si="115"/>
        <v/>
      </c>
      <c r="X477" s="120" t="str">
        <f t="shared" si="116"/>
        <v/>
      </c>
      <c r="Y477" s="121">
        <f t="shared" si="117"/>
        <v>459</v>
      </c>
      <c r="Z477" s="17" t="str">
        <f t="shared" si="118"/>
        <v>ITM_0459</v>
      </c>
      <c r="AA477" s="172" t="str">
        <f>IF(ISNA(VLOOKUP(AC477,Sheet2!J:J,1,0)),"//","")</f>
        <v/>
      </c>
      <c r="AC477" s="111" t="str">
        <f t="shared" si="122"/>
        <v/>
      </c>
      <c r="AD477" t="b">
        <f t="shared" si="123"/>
        <v>1</v>
      </c>
    </row>
    <row r="478" spans="1:30" s="17" customFormat="1">
      <c r="A478" s="111">
        <f t="shared" si="112"/>
        <v>478</v>
      </c>
      <c r="B478" s="112">
        <f t="shared" si="113"/>
        <v>460</v>
      </c>
      <c r="C478" s="113" t="s">
        <v>4450</v>
      </c>
      <c r="D478" s="113" t="s">
        <v>7</v>
      </c>
      <c r="E478" s="146" t="str">
        <f t="shared" si="119"/>
        <v>"0460"</v>
      </c>
      <c r="F478" s="114" t="str">
        <f t="shared" si="120"/>
        <v>"0460"</v>
      </c>
      <c r="G478" s="207">
        <v>0</v>
      </c>
      <c r="H478" s="207">
        <v>0</v>
      </c>
      <c r="I478" s="193" t="s">
        <v>28</v>
      </c>
      <c r="J478" s="66" t="s">
        <v>1592</v>
      </c>
      <c r="K478" s="116" t="s">
        <v>4539</v>
      </c>
      <c r="M478" s="147" t="str">
        <f t="shared" si="121"/>
        <v>ITM_0460</v>
      </c>
      <c r="N478" s="16"/>
      <c r="P478" s="17" t="str">
        <f t="shared" si="124"/>
        <v/>
      </c>
      <c r="Q478" s="17" t="str">
        <f>IF(ISNA(VLOOKUP(AC478,#REF!,1)),"//","")</f>
        <v/>
      </c>
      <c r="S478" s="117">
        <f t="shared" si="114"/>
        <v>172</v>
      </c>
      <c r="T478" s="111" t="s">
        <v>2484</v>
      </c>
      <c r="U478" s="118" t="s">
        <v>2484</v>
      </c>
      <c r="V478" s="118" t="s">
        <v>2484</v>
      </c>
      <c r="W478" s="119" t="str">
        <f t="shared" si="115"/>
        <v/>
      </c>
      <c r="X478" s="120" t="str">
        <f t="shared" si="116"/>
        <v/>
      </c>
      <c r="Y478" s="121">
        <f t="shared" si="117"/>
        <v>460</v>
      </c>
      <c r="Z478" s="17" t="str">
        <f t="shared" si="118"/>
        <v>ITM_0460</v>
      </c>
      <c r="AA478" s="172" t="str">
        <f>IF(ISNA(VLOOKUP(AC478,Sheet2!J:J,1,0)),"//","")</f>
        <v/>
      </c>
      <c r="AC478" s="111" t="str">
        <f t="shared" si="122"/>
        <v/>
      </c>
      <c r="AD478" t="b">
        <f t="shared" si="123"/>
        <v>1</v>
      </c>
    </row>
    <row r="479" spans="1:30" s="17" customFormat="1">
      <c r="A479" s="111">
        <f t="shared" si="112"/>
        <v>479</v>
      </c>
      <c r="B479" s="112">
        <f t="shared" si="113"/>
        <v>461</v>
      </c>
      <c r="C479" s="113" t="s">
        <v>4450</v>
      </c>
      <c r="D479" s="113" t="s">
        <v>7</v>
      </c>
      <c r="E479" s="146" t="str">
        <f t="shared" si="119"/>
        <v>"0461"</v>
      </c>
      <c r="F479" s="114" t="str">
        <f t="shared" si="120"/>
        <v>"0461"</v>
      </c>
      <c r="G479" s="207">
        <v>0</v>
      </c>
      <c r="H479" s="207">
        <v>0</v>
      </c>
      <c r="I479" s="193" t="s">
        <v>28</v>
      </c>
      <c r="J479" s="66" t="s">
        <v>1592</v>
      </c>
      <c r="K479" s="116" t="s">
        <v>4539</v>
      </c>
      <c r="M479" s="147" t="str">
        <f t="shared" si="121"/>
        <v>ITM_0461</v>
      </c>
      <c r="N479" s="16"/>
      <c r="P479" s="17" t="str">
        <f t="shared" si="124"/>
        <v/>
      </c>
      <c r="Q479" s="17" t="str">
        <f>IF(ISNA(VLOOKUP(AC479,#REF!,1)),"//","")</f>
        <v/>
      </c>
      <c r="S479" s="117">
        <f t="shared" si="114"/>
        <v>172</v>
      </c>
      <c r="T479" s="111" t="s">
        <v>2484</v>
      </c>
      <c r="U479" s="118" t="s">
        <v>2484</v>
      </c>
      <c r="V479" s="118" t="s">
        <v>2484</v>
      </c>
      <c r="W479" s="119" t="str">
        <f t="shared" si="115"/>
        <v/>
      </c>
      <c r="X479" s="120" t="str">
        <f t="shared" si="116"/>
        <v/>
      </c>
      <c r="Y479" s="121">
        <f t="shared" si="117"/>
        <v>461</v>
      </c>
      <c r="Z479" s="17" t="str">
        <f t="shared" si="118"/>
        <v>ITM_0461</v>
      </c>
      <c r="AA479" s="172" t="str">
        <f>IF(ISNA(VLOOKUP(AC479,Sheet2!J:J,1,0)),"//","")</f>
        <v/>
      </c>
      <c r="AC479" s="111" t="str">
        <f t="shared" si="122"/>
        <v/>
      </c>
      <c r="AD479" t="b">
        <f t="shared" si="123"/>
        <v>1</v>
      </c>
    </row>
    <row r="480" spans="1:30" s="17" customFormat="1">
      <c r="A480" s="111">
        <f t="shared" si="112"/>
        <v>480</v>
      </c>
      <c r="B480" s="112">
        <f t="shared" si="113"/>
        <v>462</v>
      </c>
      <c r="C480" s="113" t="s">
        <v>4450</v>
      </c>
      <c r="D480" s="113" t="s">
        <v>7</v>
      </c>
      <c r="E480" s="146" t="str">
        <f t="shared" si="119"/>
        <v>"0462"</v>
      </c>
      <c r="F480" s="114" t="str">
        <f t="shared" si="120"/>
        <v>"0462"</v>
      </c>
      <c r="G480" s="207">
        <v>0</v>
      </c>
      <c r="H480" s="207">
        <v>0</v>
      </c>
      <c r="I480" s="193" t="s">
        <v>28</v>
      </c>
      <c r="J480" s="66" t="s">
        <v>1592</v>
      </c>
      <c r="K480" s="116" t="s">
        <v>4539</v>
      </c>
      <c r="M480" s="147" t="str">
        <f t="shared" si="121"/>
        <v>ITM_0462</v>
      </c>
      <c r="N480" s="16"/>
      <c r="P480" s="17" t="str">
        <f t="shared" si="124"/>
        <v/>
      </c>
      <c r="Q480" s="17" t="str">
        <f>IF(ISNA(VLOOKUP(AC480,#REF!,1)),"//","")</f>
        <v/>
      </c>
      <c r="S480" s="117">
        <f t="shared" si="114"/>
        <v>172</v>
      </c>
      <c r="T480" s="111" t="s">
        <v>2484</v>
      </c>
      <c r="U480" s="118" t="s">
        <v>2484</v>
      </c>
      <c r="V480" s="118" t="s">
        <v>2484</v>
      </c>
      <c r="W480" s="119" t="str">
        <f t="shared" si="115"/>
        <v/>
      </c>
      <c r="X480" s="120" t="str">
        <f t="shared" si="116"/>
        <v/>
      </c>
      <c r="Y480" s="121">
        <f t="shared" si="117"/>
        <v>462</v>
      </c>
      <c r="Z480" s="17" t="str">
        <f t="shared" si="118"/>
        <v>ITM_0462</v>
      </c>
      <c r="AA480" s="172" t="str">
        <f>IF(ISNA(VLOOKUP(AC480,Sheet2!J:J,1,0)),"//","")</f>
        <v/>
      </c>
      <c r="AC480" s="111" t="str">
        <f t="shared" si="122"/>
        <v/>
      </c>
      <c r="AD480" t="b">
        <f t="shared" si="123"/>
        <v>1</v>
      </c>
    </row>
    <row r="481" spans="1:30" s="47" customFormat="1">
      <c r="A481" s="57" t="str">
        <f t="shared" si="112"/>
        <v/>
      </c>
      <c r="B481" s="56">
        <f t="shared" si="113"/>
        <v>462.01</v>
      </c>
      <c r="C481" s="59" t="s">
        <v>2484</v>
      </c>
      <c r="D481" s="60"/>
      <c r="E481" s="64"/>
      <c r="F481" s="64"/>
      <c r="G481" s="92"/>
      <c r="H481" s="92"/>
      <c r="I481" s="66"/>
      <c r="J481" s="66"/>
      <c r="K481" s="67"/>
      <c r="L481" s="59"/>
      <c r="M481" s="64" t="s">
        <v>2484</v>
      </c>
      <c r="N481" s="48"/>
      <c r="O481" s="49"/>
      <c r="P481" s="49"/>
      <c r="Q481" s="49" t="str">
        <f>IF(ISNA(VLOOKUP(AC481,#REF!,1)),"//","")</f>
        <v/>
      </c>
      <c r="R481" s="49"/>
      <c r="S481" s="43">
        <f t="shared" si="114"/>
        <v>172</v>
      </c>
      <c r="T481" s="93" t="s">
        <v>2484</v>
      </c>
      <c r="U481" s="91" t="s">
        <v>2484</v>
      </c>
      <c r="V481" s="91" t="s">
        <v>2484</v>
      </c>
      <c r="W481" s="44" t="str">
        <f t="shared" si="115"/>
        <v/>
      </c>
      <c r="X481" s="25" t="str">
        <f t="shared" si="116"/>
        <v/>
      </c>
      <c r="Y481" s="1">
        <f t="shared" si="117"/>
        <v>462.01</v>
      </c>
      <c r="Z481" t="str">
        <f t="shared" si="118"/>
        <v/>
      </c>
      <c r="AA481" s="172" t="str">
        <f>IF(ISNA(VLOOKUP(AC481,Sheet2!J:J,1,0)),"//","")</f>
        <v/>
      </c>
      <c r="AC481" s="111" t="str">
        <f t="shared" si="107"/>
        <v/>
      </c>
      <c r="AD481" t="b">
        <f t="shared" si="106"/>
        <v>1</v>
      </c>
    </row>
    <row r="482" spans="1:30" s="47" customFormat="1">
      <c r="A482" s="57" t="str">
        <f t="shared" si="112"/>
        <v/>
      </c>
      <c r="B482" s="56">
        <f t="shared" si="113"/>
        <v>462.02</v>
      </c>
      <c r="C482" s="59" t="s">
        <v>2484</v>
      </c>
      <c r="D482" s="60"/>
      <c r="E482" s="64"/>
      <c r="F482" s="64"/>
      <c r="G482" s="92"/>
      <c r="H482" s="92"/>
      <c r="I482" s="66"/>
      <c r="J482" s="66"/>
      <c r="K482" s="67"/>
      <c r="L482" s="59"/>
      <c r="M482" s="64" t="s">
        <v>2484</v>
      </c>
      <c r="N482" s="48"/>
      <c r="O482" s="49"/>
      <c r="P482" s="49"/>
      <c r="Q482" s="49" t="str">
        <f>IF(ISNA(VLOOKUP(AC482,#REF!,1)),"//","")</f>
        <v/>
      </c>
      <c r="R482" s="49"/>
      <c r="S482" s="43">
        <f t="shared" si="114"/>
        <v>172</v>
      </c>
      <c r="T482" s="93" t="s">
        <v>2484</v>
      </c>
      <c r="U482" s="91" t="s">
        <v>2484</v>
      </c>
      <c r="V482" s="91" t="s">
        <v>2484</v>
      </c>
      <c r="W482" s="44" t="str">
        <f t="shared" si="115"/>
        <v/>
      </c>
      <c r="X482" s="25" t="str">
        <f t="shared" si="116"/>
        <v/>
      </c>
      <c r="Y482" s="1">
        <f t="shared" si="117"/>
        <v>462.02</v>
      </c>
      <c r="Z482" t="str">
        <f t="shared" si="118"/>
        <v/>
      </c>
      <c r="AA482" s="172" t="str">
        <f>IF(ISNA(VLOOKUP(AC482,Sheet2!J:J,1,0)),"//","")</f>
        <v/>
      </c>
      <c r="AC482" s="111" t="str">
        <f t="shared" si="107"/>
        <v/>
      </c>
      <c r="AD482" t="b">
        <f t="shared" si="106"/>
        <v>1</v>
      </c>
    </row>
    <row r="483" spans="1:30" s="47" customFormat="1">
      <c r="A483" s="57" t="str">
        <f t="shared" si="112"/>
        <v/>
      </c>
      <c r="B483" s="56">
        <f t="shared" si="113"/>
        <v>462.03</v>
      </c>
      <c r="C483" s="59" t="s">
        <v>3026</v>
      </c>
      <c r="D483" s="60"/>
      <c r="E483" s="64"/>
      <c r="F483" s="64"/>
      <c r="G483" s="92"/>
      <c r="H483" s="92"/>
      <c r="I483" s="66"/>
      <c r="J483" s="66"/>
      <c r="K483" s="67"/>
      <c r="L483" s="59"/>
      <c r="M483" s="64" t="s">
        <v>2484</v>
      </c>
      <c r="N483" s="48"/>
      <c r="O483" s="49"/>
      <c r="P483" s="49"/>
      <c r="Q483" s="49" t="str">
        <f>IF(ISNA(VLOOKUP(AC483,#REF!,1)),"//","")</f>
        <v/>
      </c>
      <c r="R483" s="49"/>
      <c r="S483" s="43">
        <f t="shared" si="114"/>
        <v>172</v>
      </c>
      <c r="T483" s="93" t="s">
        <v>2484</v>
      </c>
      <c r="U483" s="91" t="s">
        <v>2484</v>
      </c>
      <c r="V483" s="91" t="s">
        <v>2484</v>
      </c>
      <c r="W483" s="44" t="str">
        <f t="shared" si="115"/>
        <v/>
      </c>
      <c r="X483" s="25" t="str">
        <f t="shared" si="116"/>
        <v/>
      </c>
      <c r="Y483" s="1">
        <f t="shared" si="117"/>
        <v>462.03</v>
      </c>
      <c r="Z483" t="str">
        <f t="shared" si="118"/>
        <v/>
      </c>
      <c r="AA483" s="172" t="str">
        <f>IF(ISNA(VLOOKUP(AC483,Sheet2!J:J,1,0)),"//","")</f>
        <v/>
      </c>
      <c r="AC483" s="111" t="str">
        <f t="shared" si="107"/>
        <v/>
      </c>
      <c r="AD483" t="b">
        <f t="shared" si="106"/>
        <v>1</v>
      </c>
    </row>
    <row r="484" spans="1:30">
      <c r="A484" s="57">
        <f t="shared" si="112"/>
        <v>484</v>
      </c>
      <c r="B484" s="56">
        <f t="shared" si="113"/>
        <v>463</v>
      </c>
      <c r="C484" s="60" t="s">
        <v>4237</v>
      </c>
      <c r="D484" s="60" t="s">
        <v>2657</v>
      </c>
      <c r="E484" s="75" t="s">
        <v>2693</v>
      </c>
      <c r="F484" s="75" t="s">
        <v>2693</v>
      </c>
      <c r="G484" s="76">
        <v>0</v>
      </c>
      <c r="H484" s="76">
        <v>0</v>
      </c>
      <c r="I484" s="66" t="s">
        <v>2692</v>
      </c>
      <c r="J484" s="66" t="s">
        <v>1592</v>
      </c>
      <c r="K484" s="67" t="s">
        <v>4539</v>
      </c>
      <c r="L484" s="63" t="s">
        <v>4709</v>
      </c>
      <c r="M484" s="64" t="s">
        <v>2719</v>
      </c>
      <c r="N484" s="13"/>
      <c r="O484"/>
      <c r="P484" t="str">
        <f t="shared" ref="P484:P543" si="125">IF(E484=F484,"","NOT EQUAL")</f>
        <v/>
      </c>
      <c r="Q484" t="str">
        <f>IF(ISNA(VLOOKUP(AC484,#REF!,1)),"//","")</f>
        <v/>
      </c>
      <c r="R484"/>
      <c r="S484" s="43">
        <f t="shared" si="114"/>
        <v>172</v>
      </c>
      <c r="T484" s="93" t="s">
        <v>2484</v>
      </c>
      <c r="U484" s="71" t="s">
        <v>2484</v>
      </c>
      <c r="V484" s="71" t="s">
        <v>2484</v>
      </c>
      <c r="W484" s="44" t="str">
        <f t="shared" si="115"/>
        <v/>
      </c>
      <c r="X484" s="25" t="str">
        <f t="shared" si="116"/>
        <v/>
      </c>
      <c r="Y484" s="1">
        <f t="shared" si="117"/>
        <v>463</v>
      </c>
      <c r="Z484" t="str">
        <f t="shared" si="118"/>
        <v>SFL_TDM24</v>
      </c>
      <c r="AA484" s="172" t="str">
        <f>IF(ISNA(VLOOKUP(AC484,Sheet2!J:J,1,0)),"//","")</f>
        <v/>
      </c>
      <c r="AC484" s="111" t="str">
        <f t="shared" si="107"/>
        <v/>
      </c>
      <c r="AD484" t="b">
        <f t="shared" si="106"/>
        <v>1</v>
      </c>
    </row>
    <row r="485" spans="1:30">
      <c r="A485" s="57">
        <f t="shared" si="112"/>
        <v>485</v>
      </c>
      <c r="B485" s="56">
        <f t="shared" si="113"/>
        <v>464</v>
      </c>
      <c r="C485" s="60" t="s">
        <v>4237</v>
      </c>
      <c r="D485" s="60" t="s">
        <v>2658</v>
      </c>
      <c r="E485" s="75" t="s">
        <v>2694</v>
      </c>
      <c r="F485" s="75" t="s">
        <v>2694</v>
      </c>
      <c r="G485" s="76">
        <v>0</v>
      </c>
      <c r="H485" s="76">
        <v>0</v>
      </c>
      <c r="I485" s="66" t="s">
        <v>2692</v>
      </c>
      <c r="J485" s="66" t="s">
        <v>1592</v>
      </c>
      <c r="K485" s="67" t="s">
        <v>4539</v>
      </c>
      <c r="L485" s="63" t="s">
        <v>4708</v>
      </c>
      <c r="M485" s="89" t="s">
        <v>2720</v>
      </c>
      <c r="N485" s="13"/>
      <c r="O485"/>
      <c r="P485" t="str">
        <f t="shared" si="125"/>
        <v/>
      </c>
      <c r="Q485" t="str">
        <f>IF(ISNA(VLOOKUP(AC485,#REF!,1)),"//","")</f>
        <v/>
      </c>
      <c r="R485"/>
      <c r="S485" s="43">
        <f t="shared" si="114"/>
        <v>172</v>
      </c>
      <c r="T485" s="93" t="s">
        <v>2484</v>
      </c>
      <c r="U485" s="71" t="s">
        <v>2484</v>
      </c>
      <c r="V485" s="71" t="s">
        <v>2484</v>
      </c>
      <c r="W485" s="44" t="str">
        <f t="shared" si="115"/>
        <v/>
      </c>
      <c r="X485" s="25" t="str">
        <f t="shared" si="116"/>
        <v/>
      </c>
      <c r="Y485" s="1">
        <f t="shared" si="117"/>
        <v>464</v>
      </c>
      <c r="Z485" t="str">
        <f t="shared" si="118"/>
        <v>SFL_YMD</v>
      </c>
      <c r="AA485" s="172" t="str">
        <f>IF(ISNA(VLOOKUP(AC485,Sheet2!J:J,1,0)),"//","")</f>
        <v/>
      </c>
      <c r="AC485" s="111" t="str">
        <f t="shared" si="107"/>
        <v/>
      </c>
      <c r="AD485" t="b">
        <f t="shared" si="106"/>
        <v>1</v>
      </c>
    </row>
    <row r="486" spans="1:30">
      <c r="A486" s="57">
        <f t="shared" si="112"/>
        <v>486</v>
      </c>
      <c r="B486" s="56">
        <f t="shared" si="113"/>
        <v>465</v>
      </c>
      <c r="C486" s="60" t="s">
        <v>4237</v>
      </c>
      <c r="D486" s="60" t="s">
        <v>2659</v>
      </c>
      <c r="E486" s="75" t="s">
        <v>2695</v>
      </c>
      <c r="F486" s="75" t="s">
        <v>2695</v>
      </c>
      <c r="G486" s="76">
        <v>0</v>
      </c>
      <c r="H486" s="76">
        <v>0</v>
      </c>
      <c r="I486" s="66" t="s">
        <v>2692</v>
      </c>
      <c r="J486" s="66" t="s">
        <v>1592</v>
      </c>
      <c r="K486" s="67" t="s">
        <v>4539</v>
      </c>
      <c r="L486" s="63" t="s">
        <v>3280</v>
      </c>
      <c r="M486" s="64" t="s">
        <v>2721</v>
      </c>
      <c r="N486" s="13"/>
      <c r="O486"/>
      <c r="P486" t="str">
        <f t="shared" si="125"/>
        <v/>
      </c>
      <c r="Q486" t="str">
        <f>IF(ISNA(VLOOKUP(AC486,#REF!,1)),"//","")</f>
        <v/>
      </c>
      <c r="R486"/>
      <c r="S486" s="43">
        <f t="shared" si="114"/>
        <v>172</v>
      </c>
      <c r="T486" s="93" t="s">
        <v>2484</v>
      </c>
      <c r="U486" s="71" t="s">
        <v>2484</v>
      </c>
      <c r="V486" s="71" t="s">
        <v>2484</v>
      </c>
      <c r="W486" s="44" t="str">
        <f t="shared" si="115"/>
        <v/>
      </c>
      <c r="X486" s="25" t="str">
        <f t="shared" si="116"/>
        <v/>
      </c>
      <c r="Y486" s="1">
        <f t="shared" si="117"/>
        <v>465</v>
      </c>
      <c r="Z486" t="str">
        <f t="shared" si="118"/>
        <v>SFL_DMY</v>
      </c>
      <c r="AA486" s="172" t="str">
        <f>IF(ISNA(VLOOKUP(AC486,Sheet2!J:J,1,0)),"//","")</f>
        <v/>
      </c>
      <c r="AC486" s="111" t="str">
        <f t="shared" si="107"/>
        <v/>
      </c>
      <c r="AD486" t="b">
        <f t="shared" si="106"/>
        <v>1</v>
      </c>
    </row>
    <row r="487" spans="1:30">
      <c r="A487" s="57">
        <f t="shared" si="112"/>
        <v>487</v>
      </c>
      <c r="B487" s="56">
        <f t="shared" si="113"/>
        <v>466</v>
      </c>
      <c r="C487" s="60" t="s">
        <v>4237</v>
      </c>
      <c r="D487" s="60" t="s">
        <v>2660</v>
      </c>
      <c r="E487" s="75" t="s">
        <v>2696</v>
      </c>
      <c r="F487" s="75" t="s">
        <v>2696</v>
      </c>
      <c r="G487" s="76">
        <v>0</v>
      </c>
      <c r="H487" s="76">
        <v>0</v>
      </c>
      <c r="I487" s="66" t="s">
        <v>2692</v>
      </c>
      <c r="J487" s="66" t="s">
        <v>1592</v>
      </c>
      <c r="K487" s="67" t="s">
        <v>4539</v>
      </c>
      <c r="L487" s="63" t="s">
        <v>3281</v>
      </c>
      <c r="M487" s="64" t="s">
        <v>2722</v>
      </c>
      <c r="N487" s="13"/>
      <c r="O487"/>
      <c r="P487" t="str">
        <f t="shared" si="125"/>
        <v/>
      </c>
      <c r="Q487" t="str">
        <f>IF(ISNA(VLOOKUP(AC487,#REF!,1)),"//","")</f>
        <v/>
      </c>
      <c r="R487"/>
      <c r="S487" s="43">
        <f t="shared" si="114"/>
        <v>172</v>
      </c>
      <c r="T487" s="93" t="s">
        <v>2484</v>
      </c>
      <c r="U487" s="71" t="s">
        <v>2484</v>
      </c>
      <c r="V487" s="71" t="s">
        <v>2484</v>
      </c>
      <c r="W487" s="44" t="str">
        <f t="shared" si="115"/>
        <v/>
      </c>
      <c r="X487" s="25" t="str">
        <f t="shared" si="116"/>
        <v/>
      </c>
      <c r="Y487" s="1">
        <f t="shared" si="117"/>
        <v>466</v>
      </c>
      <c r="Z487" t="str">
        <f t="shared" si="118"/>
        <v>SFL_MDY</v>
      </c>
      <c r="AA487" s="172" t="str">
        <f>IF(ISNA(VLOOKUP(AC487,Sheet2!J:J,1,0)),"//","")</f>
        <v/>
      </c>
      <c r="AC487" s="111" t="str">
        <f t="shared" si="107"/>
        <v/>
      </c>
      <c r="AD487" t="b">
        <f t="shared" si="106"/>
        <v>1</v>
      </c>
    </row>
    <row r="488" spans="1:30">
      <c r="A488" s="57">
        <f t="shared" si="112"/>
        <v>488</v>
      </c>
      <c r="B488" s="56">
        <f t="shared" si="113"/>
        <v>467</v>
      </c>
      <c r="C488" s="60" t="s">
        <v>4237</v>
      </c>
      <c r="D488" s="60" t="s">
        <v>2661</v>
      </c>
      <c r="E488" s="75" t="s">
        <v>61</v>
      </c>
      <c r="F488" s="75" t="s">
        <v>61</v>
      </c>
      <c r="G488" s="76">
        <v>0</v>
      </c>
      <c r="H488" s="76">
        <v>0</v>
      </c>
      <c r="I488" s="66" t="s">
        <v>2692</v>
      </c>
      <c r="J488" s="66" t="s">
        <v>1592</v>
      </c>
      <c r="K488" s="67" t="s">
        <v>4539</v>
      </c>
      <c r="L488" s="63" t="s">
        <v>3282</v>
      </c>
      <c r="M488" s="64" t="s">
        <v>2723</v>
      </c>
      <c r="N488" s="13"/>
      <c r="O488"/>
      <c r="P488" t="str">
        <f t="shared" si="125"/>
        <v/>
      </c>
      <c r="Q488" t="str">
        <f>IF(ISNA(VLOOKUP(AC488,#REF!,1)),"//","")</f>
        <v/>
      </c>
      <c r="R488"/>
      <c r="S488" s="43">
        <f t="shared" si="114"/>
        <v>172</v>
      </c>
      <c r="T488" s="93" t="s">
        <v>2484</v>
      </c>
      <c r="U488" s="71" t="s">
        <v>2484</v>
      </c>
      <c r="V488" s="71" t="s">
        <v>2484</v>
      </c>
      <c r="W488" s="44" t="str">
        <f t="shared" si="115"/>
        <v/>
      </c>
      <c r="X488" s="25" t="str">
        <f t="shared" si="116"/>
        <v/>
      </c>
      <c r="Y488" s="1">
        <f t="shared" si="117"/>
        <v>467</v>
      </c>
      <c r="Z488" t="str">
        <f t="shared" si="118"/>
        <v>SFL_CPXRES</v>
      </c>
      <c r="AA488" s="172" t="str">
        <f>IF(ISNA(VLOOKUP(AC488,Sheet2!J:J,1,0)),"//","")</f>
        <v/>
      </c>
      <c r="AC488" s="111" t="str">
        <f t="shared" si="107"/>
        <v/>
      </c>
      <c r="AD488" t="b">
        <f t="shared" si="106"/>
        <v>1</v>
      </c>
    </row>
    <row r="489" spans="1:30">
      <c r="A489" s="57">
        <f t="shared" si="112"/>
        <v>489</v>
      </c>
      <c r="B489" s="56">
        <f t="shared" si="113"/>
        <v>468</v>
      </c>
      <c r="C489" s="60" t="s">
        <v>4237</v>
      </c>
      <c r="D489" s="60" t="s">
        <v>2662</v>
      </c>
      <c r="E489" s="75" t="s">
        <v>60</v>
      </c>
      <c r="F489" s="75" t="s">
        <v>60</v>
      </c>
      <c r="G489" s="76">
        <v>0</v>
      </c>
      <c r="H489" s="76">
        <v>0</v>
      </c>
      <c r="I489" s="66" t="s">
        <v>2692</v>
      </c>
      <c r="J489" s="66" t="s">
        <v>1592</v>
      </c>
      <c r="K489" s="67" t="s">
        <v>4539</v>
      </c>
      <c r="L489" s="63" t="s">
        <v>3283</v>
      </c>
      <c r="M489" s="64" t="s">
        <v>2724</v>
      </c>
      <c r="N489" s="13"/>
      <c r="O489"/>
      <c r="P489" t="str">
        <f t="shared" si="125"/>
        <v/>
      </c>
      <c r="Q489" t="str">
        <f>IF(ISNA(VLOOKUP(AC489,#REF!,1)),"//","")</f>
        <v/>
      </c>
      <c r="R489"/>
      <c r="S489" s="43">
        <f t="shared" si="114"/>
        <v>172</v>
      </c>
      <c r="T489" s="93" t="s">
        <v>2484</v>
      </c>
      <c r="U489" s="71" t="s">
        <v>2484</v>
      </c>
      <c r="V489" s="71" t="s">
        <v>2484</v>
      </c>
      <c r="W489" s="44" t="str">
        <f t="shared" si="115"/>
        <v/>
      </c>
      <c r="X489" s="25" t="str">
        <f t="shared" si="116"/>
        <v/>
      </c>
      <c r="Y489" s="1">
        <f t="shared" si="117"/>
        <v>468</v>
      </c>
      <c r="Z489" t="str">
        <f t="shared" si="118"/>
        <v>SFL_CPXj</v>
      </c>
      <c r="AA489" s="172" t="str">
        <f>IF(ISNA(VLOOKUP(AC489,Sheet2!J:J,1,0)),"//","")</f>
        <v/>
      </c>
      <c r="AC489" s="111" t="str">
        <f t="shared" si="107"/>
        <v/>
      </c>
      <c r="AD489" t="b">
        <f t="shared" si="106"/>
        <v>1</v>
      </c>
    </row>
    <row r="490" spans="1:30">
      <c r="A490" s="57">
        <f t="shared" si="112"/>
        <v>490</v>
      </c>
      <c r="B490" s="56">
        <f t="shared" si="113"/>
        <v>469</v>
      </c>
      <c r="C490" s="60" t="s">
        <v>4237</v>
      </c>
      <c r="D490" s="60" t="s">
        <v>2779</v>
      </c>
      <c r="E490" s="75" t="s">
        <v>265</v>
      </c>
      <c r="F490" s="75" t="s">
        <v>265</v>
      </c>
      <c r="G490" s="76">
        <v>0</v>
      </c>
      <c r="H490" s="76">
        <v>0</v>
      </c>
      <c r="I490" s="66" t="s">
        <v>2692</v>
      </c>
      <c r="J490" s="66" t="s">
        <v>1592</v>
      </c>
      <c r="K490" s="67" t="s">
        <v>4539</v>
      </c>
      <c r="L490" s="63"/>
      <c r="M490" s="64" t="s">
        <v>2782</v>
      </c>
      <c r="N490" s="13"/>
      <c r="O490"/>
      <c r="P490" t="str">
        <f t="shared" si="125"/>
        <v/>
      </c>
      <c r="Q490" t="str">
        <f>IF(ISNA(VLOOKUP(AC490,#REF!,1)),"//","")</f>
        <v/>
      </c>
      <c r="R490"/>
      <c r="S490" s="43">
        <f t="shared" si="114"/>
        <v>172</v>
      </c>
      <c r="T490" s="93" t="s">
        <v>2484</v>
      </c>
      <c r="U490" s="71" t="s">
        <v>2484</v>
      </c>
      <c r="V490" s="71" t="s">
        <v>2484</v>
      </c>
      <c r="W490" s="44" t="str">
        <f t="shared" si="115"/>
        <v/>
      </c>
      <c r="X490" s="25" t="str">
        <f t="shared" si="116"/>
        <v/>
      </c>
      <c r="Y490" s="1">
        <f t="shared" si="117"/>
        <v>469</v>
      </c>
      <c r="Z490" t="str">
        <f t="shared" si="118"/>
        <v>SFL_POLAR</v>
      </c>
      <c r="AA490" s="172" t="str">
        <f>IF(ISNA(VLOOKUP(AC490,Sheet2!J:J,1,0)),"//","")</f>
        <v/>
      </c>
      <c r="AC490" s="111" t="str">
        <f t="shared" si="107"/>
        <v/>
      </c>
      <c r="AD490" t="b">
        <f t="shared" ref="AD490:AD553" si="126">X490=AC490</f>
        <v>1</v>
      </c>
    </row>
    <row r="491" spans="1:30">
      <c r="A491" s="57">
        <f t="shared" si="112"/>
        <v>491</v>
      </c>
      <c r="B491" s="56">
        <f t="shared" si="113"/>
        <v>470</v>
      </c>
      <c r="C491" s="60" t="s">
        <v>4237</v>
      </c>
      <c r="D491" s="60" t="s">
        <v>2663</v>
      </c>
      <c r="E491" s="75" t="s">
        <v>2697</v>
      </c>
      <c r="F491" s="75" t="s">
        <v>2697</v>
      </c>
      <c r="G491" s="76">
        <v>0</v>
      </c>
      <c r="H491" s="76">
        <v>0</v>
      </c>
      <c r="I491" s="66" t="s">
        <v>2692</v>
      </c>
      <c r="J491" s="66" t="s">
        <v>1592</v>
      </c>
      <c r="K491" s="67" t="s">
        <v>4539</v>
      </c>
      <c r="L491" s="63" t="s">
        <v>3284</v>
      </c>
      <c r="M491" s="64" t="s">
        <v>2725</v>
      </c>
      <c r="N491" s="13"/>
      <c r="O491"/>
      <c r="P491" t="str">
        <f t="shared" si="125"/>
        <v/>
      </c>
      <c r="Q491" t="str">
        <f>IF(ISNA(VLOOKUP(AC491,#REF!,1)),"//","")</f>
        <v/>
      </c>
      <c r="R491"/>
      <c r="S491" s="43">
        <f t="shared" si="114"/>
        <v>173</v>
      </c>
      <c r="T491" s="93" t="s">
        <v>2484</v>
      </c>
      <c r="U491" s="71" t="s">
        <v>2914</v>
      </c>
      <c r="V491" s="71" t="s">
        <v>2484</v>
      </c>
      <c r="W491" s="44" t="str">
        <f t="shared" si="115"/>
        <v>"FRACT"</v>
      </c>
      <c r="X491" s="25" t="str">
        <f t="shared" si="116"/>
        <v>FRACT</v>
      </c>
      <c r="Y491" s="1">
        <f t="shared" si="117"/>
        <v>470</v>
      </c>
      <c r="Z491" t="str">
        <f t="shared" si="118"/>
        <v>SFL_FRACT</v>
      </c>
      <c r="AA491" s="172" t="str">
        <f>IF(ISNA(VLOOKUP(AC491,Sheet2!J:J,1,0)),"//","")</f>
        <v>//</v>
      </c>
      <c r="AC491" s="111" t="str">
        <f t="shared" si="107"/>
        <v>FRACT</v>
      </c>
      <c r="AD491" t="b">
        <f t="shared" si="126"/>
        <v>1</v>
      </c>
    </row>
    <row r="492" spans="1:30">
      <c r="A492" s="57">
        <f t="shared" si="112"/>
        <v>492</v>
      </c>
      <c r="B492" s="56">
        <f t="shared" si="113"/>
        <v>471</v>
      </c>
      <c r="C492" s="60" t="s">
        <v>4237</v>
      </c>
      <c r="D492" s="60" t="s">
        <v>2664</v>
      </c>
      <c r="E492" s="75" t="s">
        <v>2698</v>
      </c>
      <c r="F492" s="75" t="s">
        <v>2698</v>
      </c>
      <c r="G492" s="76">
        <v>0</v>
      </c>
      <c r="H492" s="76">
        <v>0</v>
      </c>
      <c r="I492" s="66" t="s">
        <v>2692</v>
      </c>
      <c r="J492" s="66" t="s">
        <v>1592</v>
      </c>
      <c r="K492" s="67" t="s">
        <v>4539</v>
      </c>
      <c r="L492" s="63" t="s">
        <v>3285</v>
      </c>
      <c r="M492" s="64" t="s">
        <v>2726</v>
      </c>
      <c r="N492" s="13"/>
      <c r="O492"/>
      <c r="P492" t="str">
        <f t="shared" si="125"/>
        <v/>
      </c>
      <c r="Q492" t="str">
        <f>IF(ISNA(VLOOKUP(AC492,#REF!,1)),"//","")</f>
        <v/>
      </c>
      <c r="R492"/>
      <c r="S492" s="43">
        <f t="shared" si="114"/>
        <v>174</v>
      </c>
      <c r="T492" s="93" t="s">
        <v>2484</v>
      </c>
      <c r="U492" s="71" t="s">
        <v>2914</v>
      </c>
      <c r="V492" s="71" t="s">
        <v>2484</v>
      </c>
      <c r="W492" s="44" t="str">
        <f t="shared" si="115"/>
        <v>"PROPFR"</v>
      </c>
      <c r="X492" s="25" t="str">
        <f t="shared" si="116"/>
        <v>PROPFR</v>
      </c>
      <c r="Y492" s="1">
        <f t="shared" si="117"/>
        <v>471</v>
      </c>
      <c r="Z492" t="str">
        <f t="shared" si="118"/>
        <v>SFL_PROPFR</v>
      </c>
      <c r="AA492" s="172" t="str">
        <f>IF(ISNA(VLOOKUP(AC492,Sheet2!J:J,1,0)),"//","")</f>
        <v>//</v>
      </c>
      <c r="AC492" s="111" t="str">
        <f t="shared" si="107"/>
        <v>PROPFR</v>
      </c>
      <c r="AD492" t="b">
        <f t="shared" si="126"/>
        <v>1</v>
      </c>
    </row>
    <row r="493" spans="1:30">
      <c r="A493" s="57">
        <f t="shared" si="112"/>
        <v>493</v>
      </c>
      <c r="B493" s="56">
        <f t="shared" si="113"/>
        <v>472</v>
      </c>
      <c r="C493" s="60" t="s">
        <v>4237</v>
      </c>
      <c r="D493" s="60" t="s">
        <v>2665</v>
      </c>
      <c r="E493" s="75" t="s">
        <v>73</v>
      </c>
      <c r="F493" s="75" t="s">
        <v>73</v>
      </c>
      <c r="G493" s="76">
        <v>0</v>
      </c>
      <c r="H493" s="76">
        <v>0</v>
      </c>
      <c r="I493" s="66" t="s">
        <v>2692</v>
      </c>
      <c r="J493" s="66" t="s">
        <v>1592</v>
      </c>
      <c r="K493" s="67" t="s">
        <v>4539</v>
      </c>
      <c r="L493" s="63"/>
      <c r="M493" s="64" t="s">
        <v>2727</v>
      </c>
      <c r="N493" s="13"/>
      <c r="O493"/>
      <c r="P493" t="str">
        <f t="shared" si="125"/>
        <v/>
      </c>
      <c r="Q493" t="str">
        <f>IF(ISNA(VLOOKUP(AC493,#REF!,1)),"//","")</f>
        <v/>
      </c>
      <c r="R493"/>
      <c r="S493" s="43">
        <f t="shared" si="114"/>
        <v>175</v>
      </c>
      <c r="T493" s="93" t="s">
        <v>2484</v>
      </c>
      <c r="U493" s="71" t="s">
        <v>2914</v>
      </c>
      <c r="V493" s="71" t="s">
        <v>2484</v>
      </c>
      <c r="W493" s="44" t="str">
        <f t="shared" si="115"/>
        <v>"DENANY"</v>
      </c>
      <c r="X493" s="25" t="str">
        <f t="shared" si="116"/>
        <v>DENANY</v>
      </c>
      <c r="Y493" s="1">
        <f t="shared" si="117"/>
        <v>472</v>
      </c>
      <c r="Z493" t="str">
        <f t="shared" si="118"/>
        <v>SFL_DENANY</v>
      </c>
      <c r="AA493" s="172" t="str">
        <f>IF(ISNA(VLOOKUP(AC493,Sheet2!J:J,1,0)),"//","")</f>
        <v>//</v>
      </c>
      <c r="AC493" s="111" t="str">
        <f t="shared" si="107"/>
        <v>DENANY</v>
      </c>
      <c r="AD493" t="b">
        <f t="shared" si="126"/>
        <v>1</v>
      </c>
    </row>
    <row r="494" spans="1:30">
      <c r="A494" s="57">
        <f t="shared" si="112"/>
        <v>494</v>
      </c>
      <c r="B494" s="56">
        <f t="shared" si="113"/>
        <v>473</v>
      </c>
      <c r="C494" s="60" t="s">
        <v>4237</v>
      </c>
      <c r="D494" s="60" t="s">
        <v>2666</v>
      </c>
      <c r="E494" s="75" t="s">
        <v>74</v>
      </c>
      <c r="F494" s="75" t="s">
        <v>74</v>
      </c>
      <c r="G494" s="76">
        <v>0</v>
      </c>
      <c r="H494" s="76">
        <v>0</v>
      </c>
      <c r="I494" s="66" t="s">
        <v>2692</v>
      </c>
      <c r="J494" s="66" t="s">
        <v>1592</v>
      </c>
      <c r="K494" s="67" t="s">
        <v>4539</v>
      </c>
      <c r="L494" s="63"/>
      <c r="M494" s="64" t="s">
        <v>2728</v>
      </c>
      <c r="N494" s="13"/>
      <c r="O494"/>
      <c r="P494" t="str">
        <f t="shared" si="125"/>
        <v/>
      </c>
      <c r="Q494" t="str">
        <f>IF(ISNA(VLOOKUP(AC494,#REF!,1)),"//","")</f>
        <v/>
      </c>
      <c r="R494"/>
      <c r="S494" s="43">
        <f t="shared" si="114"/>
        <v>176</v>
      </c>
      <c r="T494" s="93" t="s">
        <v>2484</v>
      </c>
      <c r="U494" s="71" t="s">
        <v>2914</v>
      </c>
      <c r="V494" s="71" t="s">
        <v>2484</v>
      </c>
      <c r="W494" s="44" t="str">
        <f t="shared" si="115"/>
        <v>"DENFIX"</v>
      </c>
      <c r="X494" s="25" t="str">
        <f t="shared" si="116"/>
        <v>DENFIX</v>
      </c>
      <c r="Y494" s="1">
        <f t="shared" si="117"/>
        <v>473</v>
      </c>
      <c r="Z494" t="str">
        <f t="shared" si="118"/>
        <v>SFL_DENFIX</v>
      </c>
      <c r="AA494" s="172" t="str">
        <f>IF(ISNA(VLOOKUP(AC494,Sheet2!J:J,1,0)),"//","")</f>
        <v>//</v>
      </c>
      <c r="AC494" s="111" t="str">
        <f t="shared" si="107"/>
        <v>DENFIX</v>
      </c>
      <c r="AD494" t="b">
        <f t="shared" si="126"/>
        <v>1</v>
      </c>
    </row>
    <row r="495" spans="1:30">
      <c r="A495" s="57">
        <f t="shared" si="112"/>
        <v>495</v>
      </c>
      <c r="B495" s="56">
        <f t="shared" si="113"/>
        <v>474</v>
      </c>
      <c r="C495" s="60" t="s">
        <v>4237</v>
      </c>
      <c r="D495" s="60" t="s">
        <v>2667</v>
      </c>
      <c r="E495" s="75" t="s">
        <v>2699</v>
      </c>
      <c r="F495" s="75" t="s">
        <v>2699</v>
      </c>
      <c r="G495" s="76">
        <v>0</v>
      </c>
      <c r="H495" s="76">
        <v>0</v>
      </c>
      <c r="I495" s="66" t="s">
        <v>2692</v>
      </c>
      <c r="J495" s="66" t="s">
        <v>1592</v>
      </c>
      <c r="K495" s="67" t="s">
        <v>4539</v>
      </c>
      <c r="L495" s="63"/>
      <c r="M495" s="64" t="s">
        <v>2729</v>
      </c>
      <c r="N495" s="13"/>
      <c r="O495"/>
      <c r="P495" t="str">
        <f t="shared" si="125"/>
        <v/>
      </c>
      <c r="Q495" t="str">
        <f>IF(ISNA(VLOOKUP(AC495,#REF!,1)),"//","")</f>
        <v/>
      </c>
      <c r="R495"/>
      <c r="S495" s="43">
        <f t="shared" si="114"/>
        <v>176</v>
      </c>
      <c r="T495" s="93" t="s">
        <v>2484</v>
      </c>
      <c r="U495" s="71" t="s">
        <v>2484</v>
      </c>
      <c r="V495" s="71" t="s">
        <v>2484</v>
      </c>
      <c r="W495" s="44" t="str">
        <f t="shared" si="115"/>
        <v/>
      </c>
      <c r="X495" s="25" t="str">
        <f t="shared" si="116"/>
        <v/>
      </c>
      <c r="Y495" s="1">
        <f t="shared" si="117"/>
        <v>474</v>
      </c>
      <c r="Z495" t="str">
        <f t="shared" si="118"/>
        <v>SFL_CARRY</v>
      </c>
      <c r="AA495" s="172" t="str">
        <f>IF(ISNA(VLOOKUP(AC495,Sheet2!J:J,1,0)),"//","")</f>
        <v/>
      </c>
      <c r="AC495" s="111" t="str">
        <f t="shared" si="107"/>
        <v/>
      </c>
      <c r="AD495" t="b">
        <f t="shared" si="126"/>
        <v>1</v>
      </c>
    </row>
    <row r="496" spans="1:30">
      <c r="A496" s="57">
        <f t="shared" si="112"/>
        <v>496</v>
      </c>
      <c r="B496" s="56">
        <f t="shared" si="113"/>
        <v>475</v>
      </c>
      <c r="C496" s="60" t="s">
        <v>4237</v>
      </c>
      <c r="D496" s="60" t="s">
        <v>2655</v>
      </c>
      <c r="E496" s="75" t="s">
        <v>2700</v>
      </c>
      <c r="F496" s="75" t="s">
        <v>2700</v>
      </c>
      <c r="G496" s="76">
        <v>0</v>
      </c>
      <c r="H496" s="76">
        <v>0</v>
      </c>
      <c r="I496" s="66" t="s">
        <v>2692</v>
      </c>
      <c r="J496" s="66" t="s">
        <v>1592</v>
      </c>
      <c r="K496" s="67" t="s">
        <v>4539</v>
      </c>
      <c r="L496" s="63"/>
      <c r="M496" s="64" t="s">
        <v>2730</v>
      </c>
      <c r="N496" s="13"/>
      <c r="O496"/>
      <c r="P496" t="str">
        <f t="shared" si="125"/>
        <v/>
      </c>
      <c r="Q496" t="str">
        <f>IF(ISNA(VLOOKUP(AC496,#REF!,1)),"//","")</f>
        <v/>
      </c>
      <c r="R496"/>
      <c r="S496" s="43">
        <f t="shared" si="114"/>
        <v>176</v>
      </c>
      <c r="T496" s="93" t="s">
        <v>2484</v>
      </c>
      <c r="U496" s="71" t="s">
        <v>2484</v>
      </c>
      <c r="V496" s="71" t="s">
        <v>2484</v>
      </c>
      <c r="W496" s="44" t="str">
        <f t="shared" si="115"/>
        <v/>
      </c>
      <c r="X496" s="25" t="str">
        <f t="shared" si="116"/>
        <v/>
      </c>
      <c r="Y496" s="1">
        <f t="shared" si="117"/>
        <v>475</v>
      </c>
      <c r="Z496" t="str">
        <f t="shared" si="118"/>
        <v>SFL_OVERFL</v>
      </c>
      <c r="AA496" s="172" t="str">
        <f>IF(ISNA(VLOOKUP(AC496,Sheet2!J:J,1,0)),"//","")</f>
        <v/>
      </c>
      <c r="AC496" s="111" t="str">
        <f t="shared" si="107"/>
        <v/>
      </c>
      <c r="AD496" t="b">
        <f t="shared" si="126"/>
        <v>1</v>
      </c>
    </row>
    <row r="497" spans="1:30">
      <c r="A497" s="57">
        <f t="shared" si="112"/>
        <v>497</v>
      </c>
      <c r="B497" s="56">
        <f t="shared" si="113"/>
        <v>476</v>
      </c>
      <c r="C497" s="60" t="s">
        <v>4237</v>
      </c>
      <c r="D497" s="60" t="s">
        <v>2668</v>
      </c>
      <c r="E497" s="75" t="s">
        <v>2701</v>
      </c>
      <c r="F497" s="75" t="s">
        <v>2701</v>
      </c>
      <c r="G497" s="76">
        <v>0</v>
      </c>
      <c r="H497" s="76">
        <v>0</v>
      </c>
      <c r="I497" s="66" t="s">
        <v>2692</v>
      </c>
      <c r="J497" s="66" t="s">
        <v>1592</v>
      </c>
      <c r="K497" s="67" t="s">
        <v>4539</v>
      </c>
      <c r="L497" s="63"/>
      <c r="M497" s="64" t="s">
        <v>2731</v>
      </c>
      <c r="N497" s="13"/>
      <c r="O497"/>
      <c r="P497" t="str">
        <f t="shared" si="125"/>
        <v/>
      </c>
      <c r="Q497" t="str">
        <f>IF(ISNA(VLOOKUP(AC497,#REF!,1)),"//","")</f>
        <v/>
      </c>
      <c r="R497"/>
      <c r="S497" s="43">
        <f t="shared" si="114"/>
        <v>176</v>
      </c>
      <c r="T497" s="93" t="s">
        <v>2484</v>
      </c>
      <c r="U497" s="71" t="s">
        <v>2484</v>
      </c>
      <c r="V497" s="71" t="s">
        <v>2484</v>
      </c>
      <c r="W497" s="44" t="str">
        <f t="shared" si="115"/>
        <v/>
      </c>
      <c r="X497" s="25" t="str">
        <f t="shared" si="116"/>
        <v/>
      </c>
      <c r="Y497" s="1">
        <f t="shared" si="117"/>
        <v>476</v>
      </c>
      <c r="Z497" t="str">
        <f t="shared" si="118"/>
        <v>SFL_LEAD0</v>
      </c>
      <c r="AA497" s="172" t="str">
        <f>IF(ISNA(VLOOKUP(AC497,Sheet2!J:J,1,0)),"//","")</f>
        <v/>
      </c>
      <c r="AC497" s="111" t="str">
        <f t="shared" si="107"/>
        <v/>
      </c>
      <c r="AD497" t="b">
        <f t="shared" si="126"/>
        <v>1</v>
      </c>
    </row>
    <row r="498" spans="1:30">
      <c r="A498" s="57">
        <f t="shared" si="112"/>
        <v>498</v>
      </c>
      <c r="B498" s="56">
        <f t="shared" si="113"/>
        <v>477</v>
      </c>
      <c r="C498" s="60" t="s">
        <v>4237</v>
      </c>
      <c r="D498" s="60" t="s">
        <v>2669</v>
      </c>
      <c r="E498" s="75" t="s">
        <v>1024</v>
      </c>
      <c r="F498" s="75" t="s">
        <v>1024</v>
      </c>
      <c r="G498" s="76">
        <v>0</v>
      </c>
      <c r="H498" s="76">
        <v>0</v>
      </c>
      <c r="I498" s="66" t="s">
        <v>2692</v>
      </c>
      <c r="J498" s="66" t="s">
        <v>1592</v>
      </c>
      <c r="K498" s="67" t="s">
        <v>4539</v>
      </c>
      <c r="L498" s="63"/>
      <c r="M498" s="64" t="s">
        <v>2732</v>
      </c>
      <c r="N498" s="13"/>
      <c r="O498"/>
      <c r="P498" t="str">
        <f t="shared" si="125"/>
        <v/>
      </c>
      <c r="Q498" t="str">
        <f>IF(ISNA(VLOOKUP(AC498,#REF!,1)),"//","")</f>
        <v/>
      </c>
      <c r="R498"/>
      <c r="S498" s="43">
        <f t="shared" si="114"/>
        <v>176</v>
      </c>
      <c r="T498" s="93" t="s">
        <v>2484</v>
      </c>
      <c r="U498" s="71" t="s">
        <v>2484</v>
      </c>
      <c r="V498" s="71" t="s">
        <v>2484</v>
      </c>
      <c r="W498" s="44" t="str">
        <f t="shared" si="115"/>
        <v/>
      </c>
      <c r="X498" s="25" t="str">
        <f t="shared" si="116"/>
        <v/>
      </c>
      <c r="Y498" s="1">
        <f t="shared" si="117"/>
        <v>477</v>
      </c>
      <c r="Z498" t="str">
        <f t="shared" si="118"/>
        <v>SFL_ALPHA</v>
      </c>
      <c r="AA498" s="172" t="str">
        <f>IF(ISNA(VLOOKUP(AC498,Sheet2!J:J,1,0)),"//","")</f>
        <v/>
      </c>
      <c r="AC498" s="111" t="str">
        <f t="shared" ref="AC498:AC561" si="127">IF(LEN(X498)=0,"",SUBSTITUTE(SUBSTITUTE(SUBSTITUTE(SUBSTITUTE(SUBSTITUTE(SUBSTITUTE(SUBSTITUTE(SUBSTITUTE(SUBSTITUTE(SUBSTITUTE(SUBSTITUTE(SUBSTITUTE(SUBSTITUTE(SUBSTITUTE(SUBSTITUTE(SUBSTITUTE(SUBSTITUTE( (SUBSTITUTE( SUBSTITUTE( SUBSTITUTE( SUBSTITUTE(W498,"STD_SIGMA","SUM"),"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498" t="b">
        <f t="shared" si="126"/>
        <v>1</v>
      </c>
    </row>
    <row r="499" spans="1:30">
      <c r="A499" s="57">
        <f t="shared" si="112"/>
        <v>499</v>
      </c>
      <c r="B499" s="56">
        <f t="shared" si="113"/>
        <v>478</v>
      </c>
      <c r="C499" s="60" t="s">
        <v>4237</v>
      </c>
      <c r="D499" s="60" t="s">
        <v>2656</v>
      </c>
      <c r="E499" s="75" t="s">
        <v>2718</v>
      </c>
      <c r="F499" s="83" t="s">
        <v>2718</v>
      </c>
      <c r="G499" s="76">
        <v>0</v>
      </c>
      <c r="H499" s="76">
        <v>0</v>
      </c>
      <c r="I499" s="66" t="s">
        <v>2692</v>
      </c>
      <c r="J499" s="66" t="s">
        <v>1592</v>
      </c>
      <c r="K499" s="67" t="s">
        <v>4539</v>
      </c>
      <c r="L499" s="63"/>
      <c r="M499" s="64" t="s">
        <v>2733</v>
      </c>
      <c r="N499" s="13"/>
      <c r="O499"/>
      <c r="P499" t="str">
        <f t="shared" si="125"/>
        <v/>
      </c>
      <c r="Q499" t="str">
        <f>IF(ISNA(VLOOKUP(AC499,#REF!,1)),"//","")</f>
        <v/>
      </c>
      <c r="R499"/>
      <c r="S499" s="43">
        <f t="shared" si="114"/>
        <v>176</v>
      </c>
      <c r="T499" s="93" t="s">
        <v>2484</v>
      </c>
      <c r="U499" s="71" t="s">
        <v>2484</v>
      </c>
      <c r="V499" s="71" t="s">
        <v>2484</v>
      </c>
      <c r="W499" s="44" t="str">
        <f t="shared" si="115"/>
        <v/>
      </c>
      <c r="X499" s="25" t="str">
        <f t="shared" si="116"/>
        <v/>
      </c>
      <c r="Y499" s="1">
        <f t="shared" si="117"/>
        <v>478</v>
      </c>
      <c r="Z499" t="str">
        <f t="shared" si="118"/>
        <v>SFL_alphaCAP</v>
      </c>
      <c r="AA499" s="172" t="str">
        <f>IF(ISNA(VLOOKUP(AC499,Sheet2!J:J,1,0)),"//","")</f>
        <v/>
      </c>
      <c r="AC499" s="111" t="str">
        <f t="shared" si="127"/>
        <v/>
      </c>
      <c r="AD499" t="b">
        <f t="shared" si="126"/>
        <v>1</v>
      </c>
    </row>
    <row r="500" spans="1:30">
      <c r="A500" s="57">
        <f t="shared" si="112"/>
        <v>500</v>
      </c>
      <c r="B500" s="56">
        <f t="shared" si="113"/>
        <v>479</v>
      </c>
      <c r="C500" s="60" t="s">
        <v>4237</v>
      </c>
      <c r="D500" s="60" t="s">
        <v>2670</v>
      </c>
      <c r="E500" s="81" t="s">
        <v>2702</v>
      </c>
      <c r="F500" s="82" t="s">
        <v>2702</v>
      </c>
      <c r="G500" s="76">
        <v>0</v>
      </c>
      <c r="H500" s="76">
        <v>0</v>
      </c>
      <c r="I500" s="66" t="s">
        <v>2692</v>
      </c>
      <c r="J500" s="66" t="s">
        <v>1592</v>
      </c>
      <c r="K500" s="67" t="s">
        <v>4539</v>
      </c>
      <c r="L500" s="63"/>
      <c r="M500" s="64" t="s">
        <v>2734</v>
      </c>
      <c r="N500" s="13"/>
      <c r="O500"/>
      <c r="P500" t="str">
        <f t="shared" si="125"/>
        <v/>
      </c>
      <c r="Q500" t="str">
        <f>IF(ISNA(VLOOKUP(AC500,#REF!,1)),"//","")</f>
        <v/>
      </c>
      <c r="R500"/>
      <c r="S500" s="43">
        <f t="shared" si="114"/>
        <v>176</v>
      </c>
      <c r="T500" s="93" t="s">
        <v>2484</v>
      </c>
      <c r="U500" s="71" t="s">
        <v>2484</v>
      </c>
      <c r="V500" s="71" t="s">
        <v>2484</v>
      </c>
      <c r="W500" s="44" t="str">
        <f t="shared" si="115"/>
        <v/>
      </c>
      <c r="X500" s="25" t="str">
        <f t="shared" si="116"/>
        <v/>
      </c>
      <c r="Y500" s="1">
        <f t="shared" si="117"/>
        <v>479</v>
      </c>
      <c r="Z500" t="str">
        <f t="shared" si="118"/>
        <v>SFL_RUNTIM</v>
      </c>
      <c r="AA500" s="172" t="str">
        <f>IF(ISNA(VLOOKUP(AC500,Sheet2!J:J,1,0)),"//","")</f>
        <v/>
      </c>
      <c r="AC500" s="111" t="str">
        <f t="shared" si="127"/>
        <v/>
      </c>
      <c r="AD500" t="b">
        <f t="shared" si="126"/>
        <v>1</v>
      </c>
    </row>
    <row r="501" spans="1:30">
      <c r="A501" s="57">
        <f t="shared" si="112"/>
        <v>501</v>
      </c>
      <c r="B501" s="56">
        <f t="shared" si="113"/>
        <v>480</v>
      </c>
      <c r="C501" s="60" t="s">
        <v>4237</v>
      </c>
      <c r="D501" s="60" t="s">
        <v>2671</v>
      </c>
      <c r="E501" s="81" t="s">
        <v>2703</v>
      </c>
      <c r="F501" s="82" t="s">
        <v>2703</v>
      </c>
      <c r="G501" s="76">
        <v>0</v>
      </c>
      <c r="H501" s="76">
        <v>0</v>
      </c>
      <c r="I501" s="66" t="s">
        <v>2692</v>
      </c>
      <c r="J501" s="66" t="s">
        <v>1592</v>
      </c>
      <c r="K501" s="67" t="s">
        <v>4539</v>
      </c>
      <c r="L501" s="63"/>
      <c r="M501" s="64" t="s">
        <v>2735</v>
      </c>
      <c r="N501" s="13"/>
      <c r="O501"/>
      <c r="P501" t="str">
        <f t="shared" si="125"/>
        <v/>
      </c>
      <c r="Q501" t="str">
        <f>IF(ISNA(VLOOKUP(AC501,#REF!,1)),"//","")</f>
        <v/>
      </c>
      <c r="R501"/>
      <c r="S501" s="43">
        <f t="shared" si="114"/>
        <v>176</v>
      </c>
      <c r="T501" s="93" t="s">
        <v>2484</v>
      </c>
      <c r="U501" s="71" t="s">
        <v>2484</v>
      </c>
      <c r="V501" s="71" t="s">
        <v>2484</v>
      </c>
      <c r="W501" s="44" t="str">
        <f t="shared" si="115"/>
        <v/>
      </c>
      <c r="X501" s="25" t="str">
        <f t="shared" si="116"/>
        <v/>
      </c>
      <c r="Y501" s="1">
        <f t="shared" si="117"/>
        <v>480</v>
      </c>
      <c r="Z501" t="str">
        <f t="shared" si="118"/>
        <v>SFL_RUNIO</v>
      </c>
      <c r="AA501" s="172" t="str">
        <f>IF(ISNA(VLOOKUP(AC501,Sheet2!J:J,1,0)),"//","")</f>
        <v/>
      </c>
      <c r="AC501" s="111" t="str">
        <f t="shared" si="127"/>
        <v/>
      </c>
      <c r="AD501" t="b">
        <f t="shared" si="126"/>
        <v>1</v>
      </c>
    </row>
    <row r="502" spans="1:30">
      <c r="A502" s="57">
        <f t="shared" si="112"/>
        <v>502</v>
      </c>
      <c r="B502" s="56">
        <f t="shared" si="113"/>
        <v>481</v>
      </c>
      <c r="C502" s="60" t="s">
        <v>4237</v>
      </c>
      <c r="D502" s="60" t="s">
        <v>2672</v>
      </c>
      <c r="E502" s="75" t="s">
        <v>2533</v>
      </c>
      <c r="F502" s="75" t="s">
        <v>2533</v>
      </c>
      <c r="G502" s="76">
        <v>0</v>
      </c>
      <c r="H502" s="76">
        <v>0</v>
      </c>
      <c r="I502" s="66" t="s">
        <v>2692</v>
      </c>
      <c r="J502" s="66" t="s">
        <v>1592</v>
      </c>
      <c r="K502" s="67" t="s">
        <v>4539</v>
      </c>
      <c r="L502" s="63"/>
      <c r="M502" s="64" t="s">
        <v>2736</v>
      </c>
      <c r="N502" s="13"/>
      <c r="O502"/>
      <c r="P502" t="str">
        <f t="shared" si="125"/>
        <v/>
      </c>
      <c r="Q502" t="str">
        <f>IF(ISNA(VLOOKUP(AC502,#REF!,1)),"//","")</f>
        <v/>
      </c>
      <c r="R502"/>
      <c r="S502" s="43">
        <f t="shared" si="114"/>
        <v>176</v>
      </c>
      <c r="T502" s="93" t="s">
        <v>2484</v>
      </c>
      <c r="U502" s="71" t="s">
        <v>2484</v>
      </c>
      <c r="V502" s="71" t="s">
        <v>2484</v>
      </c>
      <c r="W502" s="44" t="str">
        <f t="shared" si="115"/>
        <v/>
      </c>
      <c r="X502" s="25" t="str">
        <f t="shared" si="116"/>
        <v/>
      </c>
      <c r="Y502" s="1">
        <f t="shared" si="117"/>
        <v>481</v>
      </c>
      <c r="Z502" t="str">
        <f t="shared" si="118"/>
        <v>SFL_PRINT</v>
      </c>
      <c r="AA502" s="172" t="str">
        <f>IF(ISNA(VLOOKUP(AC502,Sheet2!J:J,1,0)),"//","")</f>
        <v/>
      </c>
      <c r="AC502" s="111" t="str">
        <f t="shared" si="127"/>
        <v/>
      </c>
      <c r="AD502" t="b">
        <f t="shared" si="126"/>
        <v>1</v>
      </c>
    </row>
    <row r="503" spans="1:30">
      <c r="A503" s="57">
        <f t="shared" si="112"/>
        <v>503</v>
      </c>
      <c r="B503" s="56">
        <f t="shared" si="113"/>
        <v>482</v>
      </c>
      <c r="C503" s="60" t="s">
        <v>4237</v>
      </c>
      <c r="D503" s="60" t="s">
        <v>2673</v>
      </c>
      <c r="E503" s="75" t="s">
        <v>2704</v>
      </c>
      <c r="F503" s="75" t="s">
        <v>2704</v>
      </c>
      <c r="G503" s="76">
        <v>0</v>
      </c>
      <c r="H503" s="76">
        <v>0</v>
      </c>
      <c r="I503" s="66" t="s">
        <v>2692</v>
      </c>
      <c r="J503" s="66" t="s">
        <v>1592</v>
      </c>
      <c r="K503" s="67" t="s">
        <v>4539</v>
      </c>
      <c r="L503" s="63"/>
      <c r="M503" s="64" t="s">
        <v>2737</v>
      </c>
      <c r="N503" s="13"/>
      <c r="O503"/>
      <c r="P503" t="str">
        <f t="shared" si="125"/>
        <v/>
      </c>
      <c r="Q503" t="str">
        <f>IF(ISNA(VLOOKUP(AC503,#REF!,1)),"//","")</f>
        <v/>
      </c>
      <c r="R503"/>
      <c r="S503" s="43">
        <f t="shared" si="114"/>
        <v>176</v>
      </c>
      <c r="T503" s="93" t="s">
        <v>2484</v>
      </c>
      <c r="U503" s="71" t="s">
        <v>2484</v>
      </c>
      <c r="V503" s="71" t="s">
        <v>2484</v>
      </c>
      <c r="W503" s="44" t="str">
        <f t="shared" si="115"/>
        <v/>
      </c>
      <c r="X503" s="25" t="str">
        <f t="shared" si="116"/>
        <v/>
      </c>
      <c r="Y503" s="1">
        <f t="shared" si="117"/>
        <v>482</v>
      </c>
      <c r="Z503" t="str">
        <f t="shared" si="118"/>
        <v>SFL_TRACE</v>
      </c>
      <c r="AA503" s="172" t="str">
        <f>IF(ISNA(VLOOKUP(AC503,Sheet2!J:J,1,0)),"//","")</f>
        <v/>
      </c>
      <c r="AC503" s="111" t="str">
        <f t="shared" si="127"/>
        <v/>
      </c>
      <c r="AD503" t="b">
        <f t="shared" si="126"/>
        <v>1</v>
      </c>
    </row>
    <row r="504" spans="1:30">
      <c r="A504" s="57">
        <f t="shared" si="112"/>
        <v>504</v>
      </c>
      <c r="B504" s="56">
        <f t="shared" si="113"/>
        <v>483</v>
      </c>
      <c r="C504" s="60" t="s">
        <v>4237</v>
      </c>
      <c r="D504" s="60" t="s">
        <v>2654</v>
      </c>
      <c r="E504" s="75" t="s">
        <v>1017</v>
      </c>
      <c r="F504" s="75" t="s">
        <v>1017</v>
      </c>
      <c r="G504" s="77">
        <v>0</v>
      </c>
      <c r="H504" s="77">
        <v>0</v>
      </c>
      <c r="I504" s="66" t="s">
        <v>2692</v>
      </c>
      <c r="J504" s="66" t="s">
        <v>1592</v>
      </c>
      <c r="K504" s="67" t="s">
        <v>4539</v>
      </c>
      <c r="L504" s="63"/>
      <c r="M504" s="64" t="s">
        <v>2738</v>
      </c>
      <c r="N504" s="13"/>
      <c r="O504"/>
      <c r="P504" t="str">
        <f t="shared" si="125"/>
        <v/>
      </c>
      <c r="Q504" t="str">
        <f>IF(ISNA(VLOOKUP(AC504,#REF!,1)),"//","")</f>
        <v/>
      </c>
      <c r="R504"/>
      <c r="S504" s="43">
        <f t="shared" si="114"/>
        <v>176</v>
      </c>
      <c r="T504" s="93" t="s">
        <v>2484</v>
      </c>
      <c r="U504" s="71" t="s">
        <v>2484</v>
      </c>
      <c r="V504" s="71" t="s">
        <v>2484</v>
      </c>
      <c r="W504" s="44" t="str">
        <f t="shared" si="115"/>
        <v/>
      </c>
      <c r="X504" s="25" t="str">
        <f t="shared" si="116"/>
        <v/>
      </c>
      <c r="Y504" s="1">
        <f t="shared" si="117"/>
        <v>483</v>
      </c>
      <c r="Z504" t="str">
        <f t="shared" si="118"/>
        <v>SFL_USER</v>
      </c>
      <c r="AA504" s="172" t="str">
        <f>IF(ISNA(VLOOKUP(AC504,Sheet2!J:J,1,0)),"//","")</f>
        <v/>
      </c>
      <c r="AC504" s="111" t="str">
        <f t="shared" si="127"/>
        <v/>
      </c>
      <c r="AD504" t="b">
        <f t="shared" si="126"/>
        <v>1</v>
      </c>
    </row>
    <row r="505" spans="1:30">
      <c r="A505" s="57">
        <f t="shared" si="112"/>
        <v>505</v>
      </c>
      <c r="B505" s="56">
        <f t="shared" si="113"/>
        <v>484</v>
      </c>
      <c r="C505" s="60" t="s">
        <v>4237</v>
      </c>
      <c r="D505" s="60" t="s">
        <v>2674</v>
      </c>
      <c r="E505" s="75" t="s">
        <v>2705</v>
      </c>
      <c r="F505" s="75" t="s">
        <v>2705</v>
      </c>
      <c r="G505" s="76">
        <v>0</v>
      </c>
      <c r="H505" s="76">
        <v>0</v>
      </c>
      <c r="I505" s="66" t="s">
        <v>2692</v>
      </c>
      <c r="J505" s="66" t="s">
        <v>1592</v>
      </c>
      <c r="K505" s="67" t="s">
        <v>4539</v>
      </c>
      <c r="L505" s="63"/>
      <c r="M505" s="64" t="s">
        <v>2739</v>
      </c>
      <c r="N505" s="13"/>
      <c r="O505"/>
      <c r="P505" t="str">
        <f t="shared" si="125"/>
        <v/>
      </c>
      <c r="Q505" t="str">
        <f>IF(ISNA(VLOOKUP(AC505,#REF!,1)),"//","")</f>
        <v/>
      </c>
      <c r="R505"/>
      <c r="S505" s="43">
        <f t="shared" si="114"/>
        <v>176</v>
      </c>
      <c r="T505" s="93" t="s">
        <v>2484</v>
      </c>
      <c r="U505" s="71" t="s">
        <v>2484</v>
      </c>
      <c r="V505" s="71" t="s">
        <v>2484</v>
      </c>
      <c r="W505" s="44" t="str">
        <f t="shared" si="115"/>
        <v/>
      </c>
      <c r="X505" s="25" t="str">
        <f t="shared" si="116"/>
        <v/>
      </c>
      <c r="Y505" s="1">
        <f t="shared" si="117"/>
        <v>484</v>
      </c>
      <c r="Z505" t="str">
        <f t="shared" si="118"/>
        <v>SFL_LOWBAT</v>
      </c>
      <c r="AA505" s="172" t="str">
        <f>IF(ISNA(VLOOKUP(AC505,Sheet2!J:J,1,0)),"//","")</f>
        <v/>
      </c>
      <c r="AC505" s="111" t="str">
        <f t="shared" si="127"/>
        <v/>
      </c>
      <c r="AD505" t="b">
        <f t="shared" si="126"/>
        <v>1</v>
      </c>
    </row>
    <row r="506" spans="1:30">
      <c r="A506" s="57">
        <f t="shared" si="112"/>
        <v>506</v>
      </c>
      <c r="B506" s="56">
        <f t="shared" si="113"/>
        <v>485</v>
      </c>
      <c r="C506" s="60" t="s">
        <v>4237</v>
      </c>
      <c r="D506" s="60" t="s">
        <v>2675</v>
      </c>
      <c r="E506" s="75" t="s">
        <v>340</v>
      </c>
      <c r="F506" s="75" t="s">
        <v>340</v>
      </c>
      <c r="G506" s="76">
        <v>0</v>
      </c>
      <c r="H506" s="76">
        <v>0</v>
      </c>
      <c r="I506" s="66" t="s">
        <v>2692</v>
      </c>
      <c r="J506" s="66" t="s">
        <v>1592</v>
      </c>
      <c r="K506" s="67" t="s">
        <v>4539</v>
      </c>
      <c r="L506" s="63"/>
      <c r="M506" s="64" t="s">
        <v>2740</v>
      </c>
      <c r="N506" s="13"/>
      <c r="O506"/>
      <c r="P506" t="str">
        <f t="shared" si="125"/>
        <v/>
      </c>
      <c r="Q506" t="str">
        <f>IF(ISNA(VLOOKUP(AC506,#REF!,1)),"//","")</f>
        <v/>
      </c>
      <c r="R506"/>
      <c r="S506" s="43">
        <f t="shared" si="114"/>
        <v>176</v>
      </c>
      <c r="T506" s="93" t="s">
        <v>2484</v>
      </c>
      <c r="U506" s="71" t="s">
        <v>2484</v>
      </c>
      <c r="V506" s="71" t="s">
        <v>2484</v>
      </c>
      <c r="W506" s="44" t="str">
        <f t="shared" si="115"/>
        <v/>
      </c>
      <c r="X506" s="25" t="str">
        <f t="shared" si="116"/>
        <v/>
      </c>
      <c r="Y506" s="1">
        <f t="shared" si="117"/>
        <v>485</v>
      </c>
      <c r="Z506" t="str">
        <f t="shared" si="118"/>
        <v>SFL_SLOW</v>
      </c>
      <c r="AA506" s="172" t="str">
        <f>IF(ISNA(VLOOKUP(AC506,Sheet2!J:J,1,0)),"//","")</f>
        <v/>
      </c>
      <c r="AC506" s="111" t="str">
        <f t="shared" si="127"/>
        <v/>
      </c>
      <c r="AD506" t="b">
        <f t="shared" si="126"/>
        <v>1</v>
      </c>
    </row>
    <row r="507" spans="1:30">
      <c r="A507" s="57">
        <f t="shared" si="112"/>
        <v>507</v>
      </c>
      <c r="B507" s="56">
        <f t="shared" si="113"/>
        <v>486</v>
      </c>
      <c r="C507" s="60" t="s">
        <v>4237</v>
      </c>
      <c r="D507" s="60" t="s">
        <v>2676</v>
      </c>
      <c r="E507" s="75" t="s">
        <v>2706</v>
      </c>
      <c r="F507" s="75" t="s">
        <v>2706</v>
      </c>
      <c r="G507" s="76">
        <v>0</v>
      </c>
      <c r="H507" s="76">
        <v>0</v>
      </c>
      <c r="I507" s="66" t="s">
        <v>2692</v>
      </c>
      <c r="J507" s="66" t="s">
        <v>1592</v>
      </c>
      <c r="K507" s="67" t="s">
        <v>4539</v>
      </c>
      <c r="L507" s="63"/>
      <c r="M507" s="64" t="s">
        <v>2741</v>
      </c>
      <c r="N507" s="13"/>
      <c r="O507"/>
      <c r="P507" t="str">
        <f t="shared" si="125"/>
        <v/>
      </c>
      <c r="Q507" t="str">
        <f>IF(ISNA(VLOOKUP(AC507,#REF!,1)),"//","")</f>
        <v/>
      </c>
      <c r="R507"/>
      <c r="S507" s="43">
        <f t="shared" si="114"/>
        <v>176</v>
      </c>
      <c r="T507" s="93" t="s">
        <v>2484</v>
      </c>
      <c r="U507" s="71" t="s">
        <v>2484</v>
      </c>
      <c r="V507" s="71" t="s">
        <v>2484</v>
      </c>
      <c r="W507" s="44" t="str">
        <f t="shared" si="115"/>
        <v/>
      </c>
      <c r="X507" s="25" t="str">
        <f t="shared" si="116"/>
        <v/>
      </c>
      <c r="Y507" s="1">
        <f t="shared" si="117"/>
        <v>486</v>
      </c>
      <c r="Z507" t="str">
        <f t="shared" si="118"/>
        <v>SFL_SPCRES</v>
      </c>
      <c r="AA507" s="172" t="str">
        <f>IF(ISNA(VLOOKUP(AC507,Sheet2!J:J,1,0)),"//","")</f>
        <v/>
      </c>
      <c r="AC507" s="111" t="str">
        <f t="shared" si="127"/>
        <v/>
      </c>
      <c r="AD507" t="b">
        <f t="shared" si="126"/>
        <v>1</v>
      </c>
    </row>
    <row r="508" spans="1:30">
      <c r="A508" s="57">
        <f t="shared" si="112"/>
        <v>508</v>
      </c>
      <c r="B508" s="56">
        <f t="shared" si="113"/>
        <v>487</v>
      </c>
      <c r="C508" s="60" t="s">
        <v>4237</v>
      </c>
      <c r="D508" s="60" t="s">
        <v>2677</v>
      </c>
      <c r="E508" s="75" t="s">
        <v>344</v>
      </c>
      <c r="F508" s="75" t="s">
        <v>344</v>
      </c>
      <c r="G508" s="76">
        <v>0</v>
      </c>
      <c r="H508" s="76">
        <v>0</v>
      </c>
      <c r="I508" s="66" t="s">
        <v>2692</v>
      </c>
      <c r="J508" s="66" t="s">
        <v>1592</v>
      </c>
      <c r="K508" s="67" t="s">
        <v>4539</v>
      </c>
      <c r="L508" s="63"/>
      <c r="M508" s="64" t="s">
        <v>2742</v>
      </c>
      <c r="N508" s="13"/>
      <c r="O508"/>
      <c r="P508" t="str">
        <f t="shared" si="125"/>
        <v/>
      </c>
      <c r="Q508" t="str">
        <f>IF(ISNA(VLOOKUP(AC508,#REF!,1)),"//","")</f>
        <v/>
      </c>
      <c r="R508"/>
      <c r="S508" s="43">
        <f t="shared" si="114"/>
        <v>176</v>
      </c>
      <c r="T508" s="93" t="s">
        <v>2484</v>
      </c>
      <c r="U508" s="71" t="s">
        <v>2484</v>
      </c>
      <c r="V508" s="71" t="s">
        <v>2484</v>
      </c>
      <c r="W508" s="44" t="str">
        <f t="shared" si="115"/>
        <v/>
      </c>
      <c r="X508" s="25" t="str">
        <f t="shared" si="116"/>
        <v/>
      </c>
      <c r="Y508" s="1">
        <f t="shared" si="117"/>
        <v>487</v>
      </c>
      <c r="Z508" t="str">
        <f t="shared" si="118"/>
        <v>SFL_SSIZE8</v>
      </c>
      <c r="AA508" s="172" t="str">
        <f>IF(ISNA(VLOOKUP(AC508,Sheet2!J:J,1,0)),"//","")</f>
        <v/>
      </c>
      <c r="AC508" s="111" t="str">
        <f t="shared" si="127"/>
        <v/>
      </c>
      <c r="AD508" t="b">
        <f t="shared" si="126"/>
        <v>1</v>
      </c>
    </row>
    <row r="509" spans="1:30">
      <c r="A509" s="57">
        <f t="shared" si="112"/>
        <v>509</v>
      </c>
      <c r="B509" s="56">
        <f t="shared" si="113"/>
        <v>488</v>
      </c>
      <c r="C509" s="60" t="s">
        <v>4237</v>
      </c>
      <c r="D509" s="60" t="s">
        <v>2678</v>
      </c>
      <c r="E509" s="75" t="s">
        <v>1408</v>
      </c>
      <c r="F509" s="75" t="s">
        <v>1408</v>
      </c>
      <c r="G509" s="76">
        <v>0</v>
      </c>
      <c r="H509" s="76">
        <v>0</v>
      </c>
      <c r="I509" s="66" t="s">
        <v>2692</v>
      </c>
      <c r="J509" s="66" t="s">
        <v>1592</v>
      </c>
      <c r="K509" s="67" t="s">
        <v>4539</v>
      </c>
      <c r="L509" s="63"/>
      <c r="M509" s="64" t="s">
        <v>2743</v>
      </c>
      <c r="N509" s="13"/>
      <c r="O509"/>
      <c r="P509" t="str">
        <f t="shared" si="125"/>
        <v/>
      </c>
      <c r="Q509" t="str">
        <f>IF(ISNA(VLOOKUP(AC509,#REF!,1)),"//","")</f>
        <v/>
      </c>
      <c r="R509"/>
      <c r="S509" s="43">
        <f t="shared" si="114"/>
        <v>176</v>
      </c>
      <c r="T509" s="93" t="s">
        <v>2484</v>
      </c>
      <c r="U509" s="71" t="s">
        <v>2484</v>
      </c>
      <c r="V509" s="71" t="s">
        <v>2484</v>
      </c>
      <c r="W509" s="44" t="str">
        <f t="shared" si="115"/>
        <v/>
      </c>
      <c r="X509" s="25" t="str">
        <f t="shared" si="116"/>
        <v/>
      </c>
      <c r="Y509" s="1">
        <f t="shared" si="117"/>
        <v>488</v>
      </c>
      <c r="Z509" t="str">
        <f t="shared" si="118"/>
        <v>SFL_QUIET</v>
      </c>
      <c r="AA509" s="172" t="str">
        <f>IF(ISNA(VLOOKUP(AC509,Sheet2!J:J,1,0)),"//","")</f>
        <v/>
      </c>
      <c r="AC509" s="111" t="str">
        <f t="shared" si="127"/>
        <v/>
      </c>
      <c r="AD509" t="b">
        <f t="shared" si="126"/>
        <v>1</v>
      </c>
    </row>
    <row r="510" spans="1:30">
      <c r="A510" s="57">
        <f t="shared" si="112"/>
        <v>510</v>
      </c>
      <c r="B510" s="56">
        <f t="shared" si="113"/>
        <v>489</v>
      </c>
      <c r="C510" s="60" t="s">
        <v>4237</v>
      </c>
      <c r="D510" s="60" t="s">
        <v>2679</v>
      </c>
      <c r="E510" s="75" t="s">
        <v>2707</v>
      </c>
      <c r="F510" s="75" t="s">
        <v>2707</v>
      </c>
      <c r="G510" s="76">
        <v>0</v>
      </c>
      <c r="H510" s="76">
        <v>0</v>
      </c>
      <c r="I510" s="66" t="s">
        <v>2692</v>
      </c>
      <c r="J510" s="66" t="s">
        <v>1592</v>
      </c>
      <c r="K510" s="67" t="s">
        <v>4539</v>
      </c>
      <c r="L510" s="63"/>
      <c r="M510" s="64" t="s">
        <v>2744</v>
      </c>
      <c r="N510" s="13"/>
      <c r="O510"/>
      <c r="P510" t="str">
        <f t="shared" si="125"/>
        <v/>
      </c>
      <c r="Q510" t="str">
        <f>IF(ISNA(VLOOKUP(AC510,#REF!,1)),"//","")</f>
        <v/>
      </c>
      <c r="R510"/>
      <c r="S510" s="43">
        <f t="shared" si="114"/>
        <v>176</v>
      </c>
      <c r="T510" s="93" t="s">
        <v>2484</v>
      </c>
      <c r="U510" s="71" t="s">
        <v>2484</v>
      </c>
      <c r="V510" s="71" t="s">
        <v>2484</v>
      </c>
      <c r="W510" s="44" t="str">
        <f t="shared" si="115"/>
        <v/>
      </c>
      <c r="X510" s="25" t="str">
        <f t="shared" si="116"/>
        <v/>
      </c>
      <c r="Y510" s="1">
        <f t="shared" si="117"/>
        <v>489</v>
      </c>
      <c r="Z510" t="str">
        <f t="shared" si="118"/>
        <v>SFL_DECIMP</v>
      </c>
      <c r="AA510" s="172" t="str">
        <f>IF(ISNA(VLOOKUP(AC510,Sheet2!J:J,1,0)),"//","")</f>
        <v/>
      </c>
      <c r="AC510" s="111" t="str">
        <f t="shared" si="127"/>
        <v/>
      </c>
      <c r="AD510" t="b">
        <f t="shared" si="126"/>
        <v>1</v>
      </c>
    </row>
    <row r="511" spans="1:30">
      <c r="A511" s="57">
        <f t="shared" si="112"/>
        <v>511</v>
      </c>
      <c r="B511" s="56">
        <f t="shared" si="113"/>
        <v>490</v>
      </c>
      <c r="C511" s="60" t="s">
        <v>4237</v>
      </c>
      <c r="D511" s="60" t="s">
        <v>2680</v>
      </c>
      <c r="E511" s="75" t="s">
        <v>215</v>
      </c>
      <c r="F511" s="75" t="s">
        <v>215</v>
      </c>
      <c r="G511" s="77">
        <v>0</v>
      </c>
      <c r="H511" s="77">
        <v>0</v>
      </c>
      <c r="I511" s="66" t="s">
        <v>2692</v>
      </c>
      <c r="J511" s="66" t="s">
        <v>1592</v>
      </c>
      <c r="K511" s="67" t="s">
        <v>4539</v>
      </c>
      <c r="L511" s="63"/>
      <c r="M511" s="64" t="s">
        <v>2745</v>
      </c>
      <c r="N511" s="13"/>
      <c r="O511"/>
      <c r="P511" t="str">
        <f t="shared" si="125"/>
        <v/>
      </c>
      <c r="Q511" t="str">
        <f>IF(ISNA(VLOOKUP(AC511,#REF!,1)),"//","")</f>
        <v/>
      </c>
      <c r="R511"/>
      <c r="S511" s="43">
        <f t="shared" si="114"/>
        <v>176</v>
      </c>
      <c r="T511" s="93" t="s">
        <v>2484</v>
      </c>
      <c r="U511" s="71" t="s">
        <v>2484</v>
      </c>
      <c r="V511" s="71" t="s">
        <v>2484</v>
      </c>
      <c r="W511" s="44" t="str">
        <f t="shared" si="115"/>
        <v/>
      </c>
      <c r="X511" s="25" t="str">
        <f t="shared" si="116"/>
        <v/>
      </c>
      <c r="Y511" s="1">
        <f t="shared" si="117"/>
        <v>490</v>
      </c>
      <c r="Z511" t="str">
        <f t="shared" si="118"/>
        <v>SFL_MULTx</v>
      </c>
      <c r="AA511" s="172" t="str">
        <f>IF(ISNA(VLOOKUP(AC511,Sheet2!J:J,1,0)),"//","")</f>
        <v/>
      </c>
      <c r="AC511" s="111" t="str">
        <f t="shared" si="127"/>
        <v/>
      </c>
      <c r="AD511" t="b">
        <f t="shared" si="126"/>
        <v>1</v>
      </c>
    </row>
    <row r="512" spans="1:30">
      <c r="A512" s="57">
        <f t="shared" si="112"/>
        <v>512</v>
      </c>
      <c r="B512" s="56">
        <f t="shared" si="113"/>
        <v>491</v>
      </c>
      <c r="C512" s="60" t="s">
        <v>4237</v>
      </c>
      <c r="D512" s="60" t="s">
        <v>2780</v>
      </c>
      <c r="E512" s="75" t="s">
        <v>2781</v>
      </c>
      <c r="F512" s="75" t="s">
        <v>2781</v>
      </c>
      <c r="G512" s="76">
        <v>0</v>
      </c>
      <c r="H512" s="76">
        <v>0</v>
      </c>
      <c r="I512" s="66" t="s">
        <v>2692</v>
      </c>
      <c r="J512" s="66" t="s">
        <v>1592</v>
      </c>
      <c r="K512" s="67" t="s">
        <v>4539</v>
      </c>
      <c r="L512" s="63"/>
      <c r="M512" s="64" t="s">
        <v>2783</v>
      </c>
      <c r="N512" s="13"/>
      <c r="O512"/>
      <c r="P512" t="str">
        <f t="shared" si="125"/>
        <v/>
      </c>
      <c r="Q512" t="str">
        <f>IF(ISNA(VLOOKUP(AC512,#REF!,1)),"//","")</f>
        <v/>
      </c>
      <c r="R512"/>
      <c r="S512" s="43">
        <f t="shared" si="114"/>
        <v>176</v>
      </c>
      <c r="T512" s="93" t="s">
        <v>2484</v>
      </c>
      <c r="U512" s="71" t="s">
        <v>2484</v>
      </c>
      <c r="V512" s="71" t="s">
        <v>2484</v>
      </c>
      <c r="W512" s="44" t="str">
        <f t="shared" si="115"/>
        <v/>
      </c>
      <c r="X512" s="25" t="str">
        <f t="shared" si="116"/>
        <v/>
      </c>
      <c r="Y512" s="1">
        <f t="shared" si="117"/>
        <v>491</v>
      </c>
      <c r="Z512" t="str">
        <f t="shared" si="118"/>
        <v>SFL_ALLENG</v>
      </c>
      <c r="AA512" s="172" t="str">
        <f>IF(ISNA(VLOOKUP(AC512,Sheet2!J:J,1,0)),"//","")</f>
        <v/>
      </c>
      <c r="AC512" s="111" t="str">
        <f t="shared" si="127"/>
        <v/>
      </c>
      <c r="AD512" t="b">
        <f t="shared" si="126"/>
        <v>1</v>
      </c>
    </row>
    <row r="513" spans="1:30">
      <c r="A513" s="57">
        <f t="shared" si="112"/>
        <v>513</v>
      </c>
      <c r="B513" s="56">
        <f t="shared" si="113"/>
        <v>492</v>
      </c>
      <c r="C513" s="60" t="s">
        <v>4237</v>
      </c>
      <c r="D513" s="60" t="s">
        <v>2681</v>
      </c>
      <c r="E513" s="75" t="s">
        <v>226</v>
      </c>
      <c r="F513" s="75" t="s">
        <v>226</v>
      </c>
      <c r="G513" s="76">
        <v>0</v>
      </c>
      <c r="H513" s="76">
        <v>0</v>
      </c>
      <c r="I513" s="66" t="s">
        <v>2692</v>
      </c>
      <c r="J513" s="66" t="s">
        <v>1592</v>
      </c>
      <c r="K513" s="67" t="s">
        <v>4539</v>
      </c>
      <c r="L513" s="63"/>
      <c r="M513" s="64" t="s">
        <v>2746</v>
      </c>
      <c r="N513" s="13"/>
      <c r="O513"/>
      <c r="P513" t="str">
        <f t="shared" si="125"/>
        <v/>
      </c>
      <c r="Q513" t="str">
        <f>IF(ISNA(VLOOKUP(AC513,#REF!,1)),"//","")</f>
        <v/>
      </c>
      <c r="R513"/>
      <c r="S513" s="43">
        <f t="shared" si="114"/>
        <v>176</v>
      </c>
      <c r="T513" s="93" t="s">
        <v>2484</v>
      </c>
      <c r="U513" s="71" t="s">
        <v>2484</v>
      </c>
      <c r="V513" s="71" t="s">
        <v>2484</v>
      </c>
      <c r="W513" s="44" t="str">
        <f t="shared" si="115"/>
        <v/>
      </c>
      <c r="X513" s="25" t="str">
        <f t="shared" si="116"/>
        <v/>
      </c>
      <c r="Y513" s="1">
        <f t="shared" si="117"/>
        <v>492</v>
      </c>
      <c r="Z513" t="str">
        <f t="shared" si="118"/>
        <v>SFL_GROW</v>
      </c>
      <c r="AA513" s="172" t="str">
        <f>IF(ISNA(VLOOKUP(AC513,Sheet2!J:J,1,0)),"//","")</f>
        <v/>
      </c>
      <c r="AC513" s="111" t="str">
        <f t="shared" si="127"/>
        <v/>
      </c>
      <c r="AD513" t="b">
        <f t="shared" si="126"/>
        <v>1</v>
      </c>
    </row>
    <row r="514" spans="1:30">
      <c r="A514" s="57">
        <f t="shared" si="112"/>
        <v>514</v>
      </c>
      <c r="B514" s="56">
        <f t="shared" si="113"/>
        <v>493</v>
      </c>
      <c r="C514" s="60" t="s">
        <v>4237</v>
      </c>
      <c r="D514" s="60" t="s">
        <v>2682</v>
      </c>
      <c r="E514" s="75" t="s">
        <v>2708</v>
      </c>
      <c r="F514" s="75" t="s">
        <v>2708</v>
      </c>
      <c r="G514" s="76">
        <v>0</v>
      </c>
      <c r="H514" s="76">
        <v>0</v>
      </c>
      <c r="I514" s="66" t="s">
        <v>2692</v>
      </c>
      <c r="J514" s="66" t="s">
        <v>1592</v>
      </c>
      <c r="K514" s="67" t="s">
        <v>4539</v>
      </c>
      <c r="L514" s="63"/>
      <c r="M514" s="64" t="s">
        <v>2747</v>
      </c>
      <c r="N514" s="13"/>
      <c r="O514"/>
      <c r="P514" t="str">
        <f t="shared" si="125"/>
        <v/>
      </c>
      <c r="Q514" t="str">
        <f>IF(ISNA(VLOOKUP(AC514,#REF!,1)),"//","")</f>
        <v/>
      </c>
      <c r="R514"/>
      <c r="S514" s="43">
        <f t="shared" si="114"/>
        <v>176</v>
      </c>
      <c r="T514" s="93" t="s">
        <v>2484</v>
      </c>
      <c r="U514" s="71" t="s">
        <v>2484</v>
      </c>
      <c r="V514" s="71" t="s">
        <v>2484</v>
      </c>
      <c r="W514" s="44" t="str">
        <f t="shared" si="115"/>
        <v/>
      </c>
      <c r="X514" s="25" t="str">
        <f t="shared" si="116"/>
        <v/>
      </c>
      <c r="Y514" s="1">
        <f t="shared" si="117"/>
        <v>493</v>
      </c>
      <c r="Z514" t="str">
        <f t="shared" si="118"/>
        <v>SFL_AUTOFF</v>
      </c>
      <c r="AA514" s="172" t="str">
        <f>IF(ISNA(VLOOKUP(AC514,Sheet2!J:J,1,0)),"//","")</f>
        <v/>
      </c>
      <c r="AC514" s="111" t="str">
        <f t="shared" si="127"/>
        <v/>
      </c>
      <c r="AD514" t="b">
        <f t="shared" si="126"/>
        <v>1</v>
      </c>
    </row>
    <row r="515" spans="1:30">
      <c r="A515" s="57">
        <f t="shared" si="112"/>
        <v>515</v>
      </c>
      <c r="B515" s="56">
        <f t="shared" si="113"/>
        <v>494</v>
      </c>
      <c r="C515" s="60" t="s">
        <v>4237</v>
      </c>
      <c r="D515" s="60" t="s">
        <v>2683</v>
      </c>
      <c r="E515" s="75" t="s">
        <v>2709</v>
      </c>
      <c r="F515" s="75" t="s">
        <v>2709</v>
      </c>
      <c r="G515" s="76">
        <v>0</v>
      </c>
      <c r="H515" s="76">
        <v>0</v>
      </c>
      <c r="I515" s="66" t="s">
        <v>2692</v>
      </c>
      <c r="J515" s="66" t="s">
        <v>1592</v>
      </c>
      <c r="K515" s="67" t="s">
        <v>4539</v>
      </c>
      <c r="L515" s="63"/>
      <c r="M515" s="64" t="s">
        <v>2748</v>
      </c>
      <c r="N515" s="13"/>
      <c r="O515"/>
      <c r="P515" t="str">
        <f t="shared" si="125"/>
        <v/>
      </c>
      <c r="Q515" t="str">
        <f>IF(ISNA(VLOOKUP(AC515,#REF!,1)),"//","")</f>
        <v/>
      </c>
      <c r="R515"/>
      <c r="S515" s="43">
        <f t="shared" si="114"/>
        <v>176</v>
      </c>
      <c r="T515" s="93" t="s">
        <v>2484</v>
      </c>
      <c r="U515" s="71" t="s">
        <v>2484</v>
      </c>
      <c r="V515" s="71" t="s">
        <v>2484</v>
      </c>
      <c r="W515" s="44" t="str">
        <f t="shared" si="115"/>
        <v/>
      </c>
      <c r="X515" s="25" t="str">
        <f t="shared" si="116"/>
        <v/>
      </c>
      <c r="Y515" s="1">
        <f t="shared" si="117"/>
        <v>494</v>
      </c>
      <c r="Z515" t="str">
        <f t="shared" si="118"/>
        <v>SFL_AUTXEQ</v>
      </c>
      <c r="AA515" s="172" t="str">
        <f>IF(ISNA(VLOOKUP(AC515,Sheet2!J:J,1,0)),"//","")</f>
        <v/>
      </c>
      <c r="AC515" s="111" t="str">
        <f t="shared" si="127"/>
        <v/>
      </c>
      <c r="AD515" t="b">
        <f t="shared" si="126"/>
        <v>1</v>
      </c>
    </row>
    <row r="516" spans="1:30">
      <c r="A516" s="57">
        <f t="shared" si="112"/>
        <v>516</v>
      </c>
      <c r="B516" s="56">
        <f t="shared" si="113"/>
        <v>495</v>
      </c>
      <c r="C516" s="60" t="s">
        <v>4237</v>
      </c>
      <c r="D516" s="60" t="s">
        <v>2684</v>
      </c>
      <c r="E516" s="75" t="s">
        <v>2710</v>
      </c>
      <c r="F516" s="75" t="s">
        <v>2710</v>
      </c>
      <c r="G516" s="76">
        <v>0</v>
      </c>
      <c r="H516" s="76">
        <v>0</v>
      </c>
      <c r="I516" s="66" t="s">
        <v>2692</v>
      </c>
      <c r="J516" s="66" t="s">
        <v>1592</v>
      </c>
      <c r="K516" s="67" t="s">
        <v>4539</v>
      </c>
      <c r="L516" s="63"/>
      <c r="M516" s="64" t="s">
        <v>2749</v>
      </c>
      <c r="N516" s="13"/>
      <c r="O516"/>
      <c r="P516" t="str">
        <f t="shared" si="125"/>
        <v/>
      </c>
      <c r="Q516" t="str">
        <f>IF(ISNA(VLOOKUP(AC516,#REF!,1)),"//","")</f>
        <v/>
      </c>
      <c r="R516"/>
      <c r="S516" s="43">
        <f t="shared" si="114"/>
        <v>176</v>
      </c>
      <c r="T516" s="93" t="s">
        <v>2484</v>
      </c>
      <c r="U516" s="71" t="s">
        <v>2484</v>
      </c>
      <c r="V516" s="71" t="s">
        <v>2484</v>
      </c>
      <c r="W516" s="44" t="str">
        <f t="shared" si="115"/>
        <v/>
      </c>
      <c r="X516" s="25" t="str">
        <f t="shared" si="116"/>
        <v/>
      </c>
      <c r="Y516" s="1">
        <f t="shared" si="117"/>
        <v>495</v>
      </c>
      <c r="Z516" t="str">
        <f t="shared" si="118"/>
        <v>SFL_PRTACT</v>
      </c>
      <c r="AA516" s="172" t="str">
        <f>IF(ISNA(VLOOKUP(AC516,Sheet2!J:J,1,0)),"//","")</f>
        <v/>
      </c>
      <c r="AC516" s="111" t="str">
        <f t="shared" si="127"/>
        <v/>
      </c>
      <c r="AD516" t="b">
        <f t="shared" si="126"/>
        <v>1</v>
      </c>
    </row>
    <row r="517" spans="1:30">
      <c r="A517" s="57">
        <f t="shared" si="112"/>
        <v>517</v>
      </c>
      <c r="B517" s="56">
        <f t="shared" si="113"/>
        <v>496</v>
      </c>
      <c r="C517" s="60" t="s">
        <v>4237</v>
      </c>
      <c r="D517" s="60" t="s">
        <v>2685</v>
      </c>
      <c r="E517" s="75" t="s">
        <v>2711</v>
      </c>
      <c r="F517" s="75" t="s">
        <v>2711</v>
      </c>
      <c r="G517" s="76">
        <v>0</v>
      </c>
      <c r="H517" s="76">
        <v>0</v>
      </c>
      <c r="I517" s="66" t="s">
        <v>2692</v>
      </c>
      <c r="J517" s="66" t="s">
        <v>1592</v>
      </c>
      <c r="K517" s="67" t="s">
        <v>4539</v>
      </c>
      <c r="L517" s="63"/>
      <c r="M517" s="64" t="s">
        <v>2750</v>
      </c>
      <c r="N517" s="13"/>
      <c r="O517"/>
      <c r="P517" t="str">
        <f t="shared" si="125"/>
        <v/>
      </c>
      <c r="Q517" t="str">
        <f>IF(ISNA(VLOOKUP(AC517,#REF!,1)),"//","")</f>
        <v/>
      </c>
      <c r="R517"/>
      <c r="S517" s="43">
        <f t="shared" si="114"/>
        <v>176</v>
      </c>
      <c r="T517" s="93" t="s">
        <v>2484</v>
      </c>
      <c r="U517" s="71" t="s">
        <v>2484</v>
      </c>
      <c r="V517" s="71" t="s">
        <v>2484</v>
      </c>
      <c r="W517" s="44" t="str">
        <f t="shared" si="115"/>
        <v/>
      </c>
      <c r="X517" s="25" t="str">
        <f t="shared" si="116"/>
        <v/>
      </c>
      <c r="Y517" s="1">
        <f t="shared" si="117"/>
        <v>496</v>
      </c>
      <c r="Z517" t="str">
        <f t="shared" si="118"/>
        <v>SFL_NUMIN</v>
      </c>
      <c r="AA517" s="172" t="str">
        <f>IF(ISNA(VLOOKUP(AC517,Sheet2!J:J,1,0)),"//","")</f>
        <v/>
      </c>
      <c r="AC517" s="111" t="str">
        <f t="shared" si="127"/>
        <v/>
      </c>
      <c r="AD517" t="b">
        <f t="shared" si="126"/>
        <v>1</v>
      </c>
    </row>
    <row r="518" spans="1:30">
      <c r="A518" s="57">
        <f t="shared" si="112"/>
        <v>518</v>
      </c>
      <c r="B518" s="56">
        <f t="shared" si="113"/>
        <v>497</v>
      </c>
      <c r="C518" s="60" t="s">
        <v>4237</v>
      </c>
      <c r="D518" s="60" t="s">
        <v>2686</v>
      </c>
      <c r="E518" s="75" t="s">
        <v>2712</v>
      </c>
      <c r="F518" s="75" t="s">
        <v>2712</v>
      </c>
      <c r="G518" s="76">
        <v>0</v>
      </c>
      <c r="H518" s="76">
        <v>0</v>
      </c>
      <c r="I518" s="66" t="s">
        <v>2692</v>
      </c>
      <c r="J518" s="66" t="s">
        <v>1592</v>
      </c>
      <c r="K518" s="67" t="s">
        <v>4539</v>
      </c>
      <c r="L518" s="63"/>
      <c r="M518" s="64" t="s">
        <v>2751</v>
      </c>
      <c r="N518" s="13"/>
      <c r="O518"/>
      <c r="P518" t="str">
        <f t="shared" si="125"/>
        <v/>
      </c>
      <c r="Q518" t="str">
        <f>IF(ISNA(VLOOKUP(AC518,#REF!,1)),"//","")</f>
        <v/>
      </c>
      <c r="R518"/>
      <c r="S518" s="43">
        <f t="shared" si="114"/>
        <v>176</v>
      </c>
      <c r="T518" s="93" t="s">
        <v>2484</v>
      </c>
      <c r="U518" s="71" t="s">
        <v>2484</v>
      </c>
      <c r="V518" s="71" t="s">
        <v>2484</v>
      </c>
      <c r="W518" s="44" t="str">
        <f t="shared" si="115"/>
        <v/>
      </c>
      <c r="X518" s="25" t="str">
        <f t="shared" si="116"/>
        <v/>
      </c>
      <c r="Y518" s="1">
        <f t="shared" si="117"/>
        <v>497</v>
      </c>
      <c r="Z518" t="str">
        <f t="shared" si="118"/>
        <v>SFL_ALPIN</v>
      </c>
      <c r="AA518" s="172" t="str">
        <f>IF(ISNA(VLOOKUP(AC518,Sheet2!J:J,1,0)),"//","")</f>
        <v/>
      </c>
      <c r="AC518" s="111" t="str">
        <f t="shared" si="127"/>
        <v/>
      </c>
      <c r="AD518" t="b">
        <f t="shared" si="126"/>
        <v>1</v>
      </c>
    </row>
    <row r="519" spans="1:30">
      <c r="A519" s="57">
        <f t="shared" si="112"/>
        <v>519</v>
      </c>
      <c r="B519" s="56">
        <f t="shared" si="113"/>
        <v>498</v>
      </c>
      <c r="C519" s="60" t="s">
        <v>4237</v>
      </c>
      <c r="D519" s="60" t="s">
        <v>2687</v>
      </c>
      <c r="E519" s="75" t="s">
        <v>2713</v>
      </c>
      <c r="F519" s="75" t="s">
        <v>2713</v>
      </c>
      <c r="G519" s="76">
        <v>0</v>
      </c>
      <c r="H519" s="76">
        <v>0</v>
      </c>
      <c r="I519" s="66" t="s">
        <v>2692</v>
      </c>
      <c r="J519" s="66" t="s">
        <v>1592</v>
      </c>
      <c r="K519" s="67" t="s">
        <v>4539</v>
      </c>
      <c r="L519" s="63"/>
      <c r="M519" s="64" t="s">
        <v>2752</v>
      </c>
      <c r="N519" s="13"/>
      <c r="O519"/>
      <c r="P519" t="str">
        <f t="shared" si="125"/>
        <v/>
      </c>
      <c r="Q519" t="str">
        <f>IF(ISNA(VLOOKUP(AC519,#REF!,1)),"//","")</f>
        <v/>
      </c>
      <c r="R519"/>
      <c r="S519" s="43">
        <f t="shared" si="114"/>
        <v>176</v>
      </c>
      <c r="T519" s="93" t="s">
        <v>2484</v>
      </c>
      <c r="U519" s="71" t="s">
        <v>2484</v>
      </c>
      <c r="V519" s="71" t="s">
        <v>2484</v>
      </c>
      <c r="W519" s="44" t="str">
        <f t="shared" si="115"/>
        <v/>
      </c>
      <c r="X519" s="25" t="str">
        <f t="shared" si="116"/>
        <v/>
      </c>
      <c r="Y519" s="1">
        <f t="shared" si="117"/>
        <v>498</v>
      </c>
      <c r="Z519" t="str">
        <f t="shared" si="118"/>
        <v>SFL_ASLIFT</v>
      </c>
      <c r="AA519" s="172" t="str">
        <f>IF(ISNA(VLOOKUP(AC519,Sheet2!J:J,1,0)),"//","")</f>
        <v/>
      </c>
      <c r="AC519" s="111" t="str">
        <f t="shared" si="127"/>
        <v/>
      </c>
      <c r="AD519" t="b">
        <f t="shared" si="126"/>
        <v>1</v>
      </c>
    </row>
    <row r="520" spans="1:30">
      <c r="A520" s="57">
        <f t="shared" si="112"/>
        <v>520</v>
      </c>
      <c r="B520" s="56">
        <f t="shared" si="113"/>
        <v>499</v>
      </c>
      <c r="C520" s="60" t="s">
        <v>4237</v>
      </c>
      <c r="D520" s="60" t="s">
        <v>2688</v>
      </c>
      <c r="E520" s="75" t="s">
        <v>2714</v>
      </c>
      <c r="F520" s="75" t="s">
        <v>2714</v>
      </c>
      <c r="G520" s="76">
        <v>0</v>
      </c>
      <c r="H520" s="76">
        <v>0</v>
      </c>
      <c r="I520" s="66" t="s">
        <v>2692</v>
      </c>
      <c r="J520" s="66" t="s">
        <v>1592</v>
      </c>
      <c r="K520" s="67" t="s">
        <v>4539</v>
      </c>
      <c r="L520" s="63"/>
      <c r="M520" s="64" t="s">
        <v>2753</v>
      </c>
      <c r="N520" s="13"/>
      <c r="O520"/>
      <c r="P520" t="str">
        <f t="shared" si="125"/>
        <v/>
      </c>
      <c r="Q520" t="str">
        <f>IF(ISNA(VLOOKUP(AC520,#REF!,1)),"//","")</f>
        <v/>
      </c>
      <c r="R520"/>
      <c r="S520" s="43">
        <f t="shared" si="114"/>
        <v>176</v>
      </c>
      <c r="T520" s="93" t="s">
        <v>2484</v>
      </c>
      <c r="U520" s="71" t="s">
        <v>2484</v>
      </c>
      <c r="V520" s="71" t="s">
        <v>2484</v>
      </c>
      <c r="W520" s="44" t="str">
        <f t="shared" si="115"/>
        <v/>
      </c>
      <c r="X520" s="25" t="str">
        <f t="shared" si="116"/>
        <v/>
      </c>
      <c r="Y520" s="1">
        <f t="shared" si="117"/>
        <v>499</v>
      </c>
      <c r="Z520" t="str">
        <f t="shared" si="118"/>
        <v>SFL_IGN1ER</v>
      </c>
      <c r="AA520" s="172" t="str">
        <f>IF(ISNA(VLOOKUP(AC520,Sheet2!J:J,1,0)),"//","")</f>
        <v/>
      </c>
      <c r="AC520" s="111" t="str">
        <f t="shared" si="127"/>
        <v/>
      </c>
      <c r="AD520" t="b">
        <f t="shared" si="126"/>
        <v>1</v>
      </c>
    </row>
    <row r="521" spans="1:30">
      <c r="A521" s="57">
        <f t="shared" si="112"/>
        <v>521</v>
      </c>
      <c r="B521" s="56">
        <f t="shared" si="113"/>
        <v>500</v>
      </c>
      <c r="C521" s="60" t="s">
        <v>4237</v>
      </c>
      <c r="D521" s="60" t="s">
        <v>2689</v>
      </c>
      <c r="E521" s="75" t="s">
        <v>2715</v>
      </c>
      <c r="F521" s="75" t="s">
        <v>2715</v>
      </c>
      <c r="G521" s="77">
        <v>0</v>
      </c>
      <c r="H521" s="77">
        <v>0</v>
      </c>
      <c r="I521" s="66" t="s">
        <v>2692</v>
      </c>
      <c r="J521" s="66" t="s">
        <v>1592</v>
      </c>
      <c r="K521" s="67" t="s">
        <v>4539</v>
      </c>
      <c r="L521" s="63"/>
      <c r="M521" s="64" t="s">
        <v>2754</v>
      </c>
      <c r="N521" s="13"/>
      <c r="O521"/>
      <c r="P521" t="str">
        <f t="shared" si="125"/>
        <v/>
      </c>
      <c r="Q521" t="str">
        <f>IF(ISNA(VLOOKUP(AC521,#REF!,1)),"//","")</f>
        <v/>
      </c>
      <c r="R521"/>
      <c r="S521" s="43">
        <f t="shared" si="114"/>
        <v>176</v>
      </c>
      <c r="T521" s="93" t="s">
        <v>2484</v>
      </c>
      <c r="U521" s="71" t="s">
        <v>2484</v>
      </c>
      <c r="V521" s="71" t="s">
        <v>2484</v>
      </c>
      <c r="W521" s="44" t="str">
        <f t="shared" si="115"/>
        <v/>
      </c>
      <c r="X521" s="25" t="str">
        <f t="shared" si="116"/>
        <v/>
      </c>
      <c r="Y521" s="1">
        <f t="shared" si="117"/>
        <v>500</v>
      </c>
      <c r="Z521" t="str">
        <f t="shared" si="118"/>
        <v>SFL_INTING</v>
      </c>
      <c r="AA521" s="172" t="str">
        <f>IF(ISNA(VLOOKUP(AC521,Sheet2!J:J,1,0)),"//","")</f>
        <v/>
      </c>
      <c r="AC521" s="111" t="str">
        <f t="shared" si="127"/>
        <v/>
      </c>
      <c r="AD521" t="b">
        <f t="shared" si="126"/>
        <v>1</v>
      </c>
    </row>
    <row r="522" spans="1:30">
      <c r="A522" s="57">
        <f t="shared" si="112"/>
        <v>522</v>
      </c>
      <c r="B522" s="56">
        <f t="shared" si="113"/>
        <v>501</v>
      </c>
      <c r="C522" s="60" t="s">
        <v>4237</v>
      </c>
      <c r="D522" s="60" t="s">
        <v>2690</v>
      </c>
      <c r="E522" s="75" t="s">
        <v>2716</v>
      </c>
      <c r="F522" s="75" t="s">
        <v>2716</v>
      </c>
      <c r="G522" s="76">
        <v>0</v>
      </c>
      <c r="H522" s="76">
        <v>0</v>
      </c>
      <c r="I522" s="66" t="s">
        <v>2692</v>
      </c>
      <c r="J522" s="66" t="s">
        <v>1592</v>
      </c>
      <c r="K522" s="67" t="s">
        <v>4539</v>
      </c>
      <c r="L522" s="63"/>
      <c r="M522" s="64" t="s">
        <v>2755</v>
      </c>
      <c r="N522" s="13"/>
      <c r="O522"/>
      <c r="P522" t="str">
        <f t="shared" si="125"/>
        <v/>
      </c>
      <c r="Q522" t="str">
        <f>IF(ISNA(VLOOKUP(AC522,#REF!,1)),"//","")</f>
        <v/>
      </c>
      <c r="R522"/>
      <c r="S522" s="43">
        <f t="shared" si="114"/>
        <v>176</v>
      </c>
      <c r="T522" s="93" t="s">
        <v>2484</v>
      </c>
      <c r="U522" s="71" t="s">
        <v>2484</v>
      </c>
      <c r="V522" s="71" t="s">
        <v>2484</v>
      </c>
      <c r="W522" s="44" t="str">
        <f t="shared" si="115"/>
        <v/>
      </c>
      <c r="X522" s="25" t="str">
        <f t="shared" si="116"/>
        <v/>
      </c>
      <c r="Y522" s="1">
        <f t="shared" si="117"/>
        <v>501</v>
      </c>
      <c r="Z522" t="str">
        <f t="shared" si="118"/>
        <v>SFL_SOLVING</v>
      </c>
      <c r="AA522" s="172" t="str">
        <f>IF(ISNA(VLOOKUP(AC522,Sheet2!J:J,1,0)),"//","")</f>
        <v/>
      </c>
      <c r="AC522" s="111" t="str">
        <f t="shared" si="127"/>
        <v/>
      </c>
      <c r="AD522" t="b">
        <f t="shared" si="126"/>
        <v>1</v>
      </c>
    </row>
    <row r="523" spans="1:30">
      <c r="A523" s="57">
        <f t="shared" si="112"/>
        <v>523</v>
      </c>
      <c r="B523" s="56">
        <f t="shared" si="113"/>
        <v>502</v>
      </c>
      <c r="C523" s="60" t="s">
        <v>4237</v>
      </c>
      <c r="D523" s="60" t="s">
        <v>2691</v>
      </c>
      <c r="E523" s="75" t="s">
        <v>2717</v>
      </c>
      <c r="F523" s="75" t="s">
        <v>2717</v>
      </c>
      <c r="G523" s="76">
        <v>0</v>
      </c>
      <c r="H523" s="76">
        <v>0</v>
      </c>
      <c r="I523" s="66" t="s">
        <v>2692</v>
      </c>
      <c r="J523" s="66" t="s">
        <v>1592</v>
      </c>
      <c r="K523" s="67" t="s">
        <v>4539</v>
      </c>
      <c r="L523" s="63"/>
      <c r="M523" s="64" t="s">
        <v>2756</v>
      </c>
      <c r="N523" s="13"/>
      <c r="O523"/>
      <c r="P523" t="str">
        <f t="shared" si="125"/>
        <v/>
      </c>
      <c r="Q523" t="str">
        <f>IF(ISNA(VLOOKUP(AC523,#REF!,1)),"//","")</f>
        <v/>
      </c>
      <c r="R523"/>
      <c r="S523" s="43">
        <f t="shared" si="114"/>
        <v>176</v>
      </c>
      <c r="T523" s="93" t="s">
        <v>2484</v>
      </c>
      <c r="U523" s="71" t="s">
        <v>2484</v>
      </c>
      <c r="V523" s="71" t="s">
        <v>2484</v>
      </c>
      <c r="W523" s="44" t="str">
        <f t="shared" si="115"/>
        <v/>
      </c>
      <c r="X523" s="25" t="str">
        <f t="shared" si="116"/>
        <v/>
      </c>
      <c r="Y523" s="1">
        <f t="shared" si="117"/>
        <v>502</v>
      </c>
      <c r="Z523" t="str">
        <f t="shared" si="118"/>
        <v>SFL_VMDISP</v>
      </c>
      <c r="AA523" s="172" t="str">
        <f>IF(ISNA(VLOOKUP(AC523,Sheet2!J:J,1,0)),"//","")</f>
        <v/>
      </c>
      <c r="AC523" s="111" t="str">
        <f t="shared" si="127"/>
        <v/>
      </c>
      <c r="AD523" t="b">
        <f t="shared" si="126"/>
        <v>1</v>
      </c>
    </row>
    <row r="524" spans="1:30">
      <c r="A524" s="57">
        <f t="shared" si="112"/>
        <v>524</v>
      </c>
      <c r="B524" s="56">
        <f t="shared" si="113"/>
        <v>503</v>
      </c>
      <c r="C524" s="60" t="s">
        <v>4237</v>
      </c>
      <c r="D524" s="60" t="s">
        <v>2963</v>
      </c>
      <c r="E524" s="75" t="s">
        <v>2964</v>
      </c>
      <c r="F524" s="75" t="s">
        <v>2964</v>
      </c>
      <c r="G524" s="76">
        <v>0</v>
      </c>
      <c r="H524" s="76">
        <v>0</v>
      </c>
      <c r="I524" s="66" t="s">
        <v>2692</v>
      </c>
      <c r="J524" s="66" t="s">
        <v>1592</v>
      </c>
      <c r="K524" s="67" t="s">
        <v>4539</v>
      </c>
      <c r="L524" s="63"/>
      <c r="M524" s="64" t="s">
        <v>2965</v>
      </c>
      <c r="N524" s="13"/>
      <c r="O524"/>
      <c r="P524" t="str">
        <f t="shared" si="125"/>
        <v/>
      </c>
      <c r="Q524" t="str">
        <f>IF(ISNA(VLOOKUP(AC524,#REF!,1)),"//","")</f>
        <v/>
      </c>
      <c r="R524"/>
      <c r="S524" s="43">
        <f t="shared" si="114"/>
        <v>176</v>
      </c>
      <c r="T524" s="93" t="s">
        <v>2484</v>
      </c>
      <c r="U524" s="71" t="s">
        <v>2484</v>
      </c>
      <c r="V524" s="71" t="s">
        <v>2484</v>
      </c>
      <c r="W524" s="44" t="str">
        <f t="shared" si="115"/>
        <v/>
      </c>
      <c r="X524" s="25" t="str">
        <f t="shared" si="116"/>
        <v/>
      </c>
      <c r="Y524" s="1">
        <f t="shared" si="117"/>
        <v>503</v>
      </c>
      <c r="Z524" t="str">
        <f t="shared" si="118"/>
        <v>SFL_USB</v>
      </c>
      <c r="AA524" s="172" t="str">
        <f>IF(ISNA(VLOOKUP(AC524,Sheet2!J:J,1,0)),"//","")</f>
        <v/>
      </c>
      <c r="AC524" s="111" t="str">
        <f t="shared" si="127"/>
        <v/>
      </c>
      <c r="AD524" t="b">
        <f t="shared" si="126"/>
        <v>1</v>
      </c>
    </row>
    <row r="525" spans="1:30" s="17" customFormat="1">
      <c r="A525" s="111">
        <f t="shared" si="112"/>
        <v>525</v>
      </c>
      <c r="B525" s="112">
        <f t="shared" si="113"/>
        <v>504</v>
      </c>
      <c r="C525" s="113" t="s">
        <v>4450</v>
      </c>
      <c r="D525" s="113" t="s">
        <v>7</v>
      </c>
      <c r="E525" s="146" t="str">
        <f t="shared" ref="E525:E547" si="128">CHAR(34)&amp;IF(B525&lt;10,"000",IF(B525&lt;100,"00",IF(B525&lt;1000,"0","")))&amp;$B525&amp;CHAR(34)</f>
        <v>"0504"</v>
      </c>
      <c r="F525" s="114" t="str">
        <f t="shared" ref="F525:F547" si="129">E525</f>
        <v>"0504"</v>
      </c>
      <c r="G525" s="207">
        <v>0</v>
      </c>
      <c r="H525" s="207">
        <v>0</v>
      </c>
      <c r="I525" s="193" t="s">
        <v>28</v>
      </c>
      <c r="J525" s="66" t="s">
        <v>1592</v>
      </c>
      <c r="K525" s="116" t="s">
        <v>4539</v>
      </c>
      <c r="M525" s="147" t="str">
        <f t="shared" ref="M525:M547" si="130">"ITM_"&amp;IF(B525&lt;10,"000",IF(B525&lt;100,"00",IF(B525&lt;1000,"0","")))&amp;$B525</f>
        <v>ITM_0504</v>
      </c>
      <c r="N525" s="16"/>
      <c r="P525" s="17" t="str">
        <f t="shared" si="125"/>
        <v/>
      </c>
      <c r="Q525" s="17" t="str">
        <f>IF(ISNA(VLOOKUP(AC525,#REF!,1)),"//","")</f>
        <v/>
      </c>
      <c r="S525" s="117">
        <f t="shared" si="114"/>
        <v>176</v>
      </c>
      <c r="T525" s="111" t="s">
        <v>2484</v>
      </c>
      <c r="U525" s="118" t="s">
        <v>2484</v>
      </c>
      <c r="V525" s="118" t="s">
        <v>2484</v>
      </c>
      <c r="W525" s="119" t="str">
        <f t="shared" si="115"/>
        <v/>
      </c>
      <c r="X525" s="120" t="str">
        <f t="shared" si="116"/>
        <v/>
      </c>
      <c r="Y525" s="121">
        <f t="shared" si="117"/>
        <v>504</v>
      </c>
      <c r="Z525" s="17" t="str">
        <f t="shared" si="118"/>
        <v>ITM_0504</v>
      </c>
      <c r="AA525" s="172" t="str">
        <f>IF(ISNA(VLOOKUP(AC525,Sheet2!J:J,1,0)),"//","")</f>
        <v/>
      </c>
      <c r="AC525" s="111" t="str">
        <f t="shared" si="127"/>
        <v/>
      </c>
      <c r="AD525" t="b">
        <f t="shared" si="126"/>
        <v>1</v>
      </c>
    </row>
    <row r="526" spans="1:30" s="17" customFormat="1">
      <c r="A526" s="111">
        <f t="shared" si="112"/>
        <v>526</v>
      </c>
      <c r="B526" s="112">
        <f t="shared" si="113"/>
        <v>505</v>
      </c>
      <c r="C526" s="113" t="s">
        <v>4450</v>
      </c>
      <c r="D526" s="113" t="s">
        <v>7</v>
      </c>
      <c r="E526" s="146" t="str">
        <f t="shared" si="128"/>
        <v>"0505"</v>
      </c>
      <c r="F526" s="114" t="str">
        <f t="shared" si="129"/>
        <v>"0505"</v>
      </c>
      <c r="G526" s="207">
        <v>0</v>
      </c>
      <c r="H526" s="207">
        <v>0</v>
      </c>
      <c r="I526" s="193" t="s">
        <v>28</v>
      </c>
      <c r="J526" s="66" t="s">
        <v>1592</v>
      </c>
      <c r="K526" s="116" t="s">
        <v>4539</v>
      </c>
      <c r="M526" s="147" t="str">
        <f t="shared" si="130"/>
        <v>ITM_0505</v>
      </c>
      <c r="N526" s="16"/>
      <c r="P526" s="17" t="str">
        <f t="shared" si="125"/>
        <v/>
      </c>
      <c r="Q526" s="17" t="str">
        <f>IF(ISNA(VLOOKUP(AC526,#REF!,1)),"//","")</f>
        <v/>
      </c>
      <c r="S526" s="117">
        <f t="shared" si="114"/>
        <v>176</v>
      </c>
      <c r="T526" s="111" t="s">
        <v>2484</v>
      </c>
      <c r="U526" s="118" t="s">
        <v>2484</v>
      </c>
      <c r="V526" s="118" t="s">
        <v>2484</v>
      </c>
      <c r="W526" s="119" t="str">
        <f t="shared" si="115"/>
        <v/>
      </c>
      <c r="X526" s="120" t="str">
        <f t="shared" si="116"/>
        <v/>
      </c>
      <c r="Y526" s="121">
        <f t="shared" si="117"/>
        <v>505</v>
      </c>
      <c r="Z526" s="17" t="str">
        <f t="shared" si="118"/>
        <v>ITM_0505</v>
      </c>
      <c r="AA526" s="172" t="str">
        <f>IF(ISNA(VLOOKUP(AC526,Sheet2!J:J,1,0)),"//","")</f>
        <v/>
      </c>
      <c r="AC526" s="111" t="str">
        <f t="shared" si="127"/>
        <v/>
      </c>
      <c r="AD526" t="b">
        <f t="shared" si="126"/>
        <v>1</v>
      </c>
    </row>
    <row r="527" spans="1:30" s="17" customFormat="1">
      <c r="A527" s="111">
        <f t="shared" si="112"/>
        <v>527</v>
      </c>
      <c r="B527" s="112">
        <f t="shared" si="113"/>
        <v>506</v>
      </c>
      <c r="C527" s="113" t="s">
        <v>4450</v>
      </c>
      <c r="D527" s="113" t="s">
        <v>7</v>
      </c>
      <c r="E527" s="146" t="str">
        <f t="shared" si="128"/>
        <v>"0506"</v>
      </c>
      <c r="F527" s="114" t="str">
        <f t="shared" si="129"/>
        <v>"0506"</v>
      </c>
      <c r="G527" s="207">
        <v>0</v>
      </c>
      <c r="H527" s="207">
        <v>0</v>
      </c>
      <c r="I527" s="193" t="s">
        <v>28</v>
      </c>
      <c r="J527" s="66" t="s">
        <v>1592</v>
      </c>
      <c r="K527" s="116" t="s">
        <v>4539</v>
      </c>
      <c r="M527" s="147" t="str">
        <f t="shared" si="130"/>
        <v>ITM_0506</v>
      </c>
      <c r="N527" s="16"/>
      <c r="P527" s="17" t="str">
        <f t="shared" si="125"/>
        <v/>
      </c>
      <c r="Q527" s="17" t="str">
        <f>IF(ISNA(VLOOKUP(AC527,#REF!,1)),"//","")</f>
        <v/>
      </c>
      <c r="S527" s="117">
        <f t="shared" si="114"/>
        <v>176</v>
      </c>
      <c r="T527" s="111" t="s">
        <v>2484</v>
      </c>
      <c r="U527" s="118" t="s">
        <v>2484</v>
      </c>
      <c r="V527" s="118" t="s">
        <v>2484</v>
      </c>
      <c r="W527" s="119" t="str">
        <f t="shared" si="115"/>
        <v/>
      </c>
      <c r="X527" s="120" t="str">
        <f t="shared" si="116"/>
        <v/>
      </c>
      <c r="Y527" s="121">
        <f t="shared" si="117"/>
        <v>506</v>
      </c>
      <c r="Z527" s="17" t="str">
        <f t="shared" si="118"/>
        <v>ITM_0506</v>
      </c>
      <c r="AA527" s="172" t="str">
        <f>IF(ISNA(VLOOKUP(AC527,Sheet2!J:J,1,0)),"//","")</f>
        <v/>
      </c>
      <c r="AC527" s="111" t="str">
        <f t="shared" si="127"/>
        <v/>
      </c>
      <c r="AD527" t="b">
        <f t="shared" si="126"/>
        <v>1</v>
      </c>
    </row>
    <row r="528" spans="1:30" s="17" customFormat="1">
      <c r="A528" s="111">
        <f t="shared" si="112"/>
        <v>528</v>
      </c>
      <c r="B528" s="112">
        <f t="shared" si="113"/>
        <v>507</v>
      </c>
      <c r="C528" s="113" t="s">
        <v>4450</v>
      </c>
      <c r="D528" s="113" t="s">
        <v>7</v>
      </c>
      <c r="E528" s="146" t="str">
        <f t="shared" si="128"/>
        <v>"0507"</v>
      </c>
      <c r="F528" s="114" t="str">
        <f t="shared" si="129"/>
        <v>"0507"</v>
      </c>
      <c r="G528" s="207">
        <v>0</v>
      </c>
      <c r="H528" s="207">
        <v>0</v>
      </c>
      <c r="I528" s="193" t="s">
        <v>28</v>
      </c>
      <c r="J528" s="66" t="s">
        <v>1592</v>
      </c>
      <c r="K528" s="116" t="s">
        <v>4539</v>
      </c>
      <c r="M528" s="147" t="str">
        <f t="shared" si="130"/>
        <v>ITM_0507</v>
      </c>
      <c r="N528" s="16"/>
      <c r="P528" s="17" t="str">
        <f t="shared" si="125"/>
        <v/>
      </c>
      <c r="Q528" s="17" t="str">
        <f>IF(ISNA(VLOOKUP(AC528,#REF!,1)),"//","")</f>
        <v/>
      </c>
      <c r="S528" s="117">
        <f t="shared" si="114"/>
        <v>176</v>
      </c>
      <c r="T528" s="111" t="s">
        <v>2484</v>
      </c>
      <c r="U528" s="118" t="s">
        <v>2484</v>
      </c>
      <c r="V528" s="118" t="s">
        <v>2484</v>
      </c>
      <c r="W528" s="119" t="str">
        <f t="shared" si="115"/>
        <v/>
      </c>
      <c r="X528" s="120" t="str">
        <f t="shared" si="116"/>
        <v/>
      </c>
      <c r="Y528" s="121">
        <f t="shared" si="117"/>
        <v>507</v>
      </c>
      <c r="Z528" s="17" t="str">
        <f t="shared" si="118"/>
        <v>ITM_0507</v>
      </c>
      <c r="AA528" s="172" t="str">
        <f>IF(ISNA(VLOOKUP(AC528,Sheet2!J:J,1,0)),"//","")</f>
        <v/>
      </c>
      <c r="AC528" s="111" t="str">
        <f t="shared" si="127"/>
        <v/>
      </c>
      <c r="AD528" t="b">
        <f t="shared" si="126"/>
        <v>1</v>
      </c>
    </row>
    <row r="529" spans="1:30" s="17" customFormat="1">
      <c r="A529" s="111">
        <f t="shared" ref="A529:A547" si="131">IF(B529=INT(B529),ROW(),"")</f>
        <v>529</v>
      </c>
      <c r="B529" s="112">
        <f t="shared" ref="B529:B547" si="132">IF(AND(MID(C529,2,1)&lt;&gt;"/",MID(C529,1,1)="/"),INT(B528)+1,B528+0.01)</f>
        <v>508</v>
      </c>
      <c r="C529" s="113" t="s">
        <v>4450</v>
      </c>
      <c r="D529" s="113" t="s">
        <v>7</v>
      </c>
      <c r="E529" s="146" t="str">
        <f t="shared" si="128"/>
        <v>"0508"</v>
      </c>
      <c r="F529" s="114" t="str">
        <f t="shared" si="129"/>
        <v>"0508"</v>
      </c>
      <c r="G529" s="207">
        <v>0</v>
      </c>
      <c r="H529" s="207">
        <v>0</v>
      </c>
      <c r="I529" s="193" t="s">
        <v>28</v>
      </c>
      <c r="J529" s="66" t="s">
        <v>1592</v>
      </c>
      <c r="K529" s="116" t="s">
        <v>4539</v>
      </c>
      <c r="M529" s="147" t="str">
        <f t="shared" si="130"/>
        <v>ITM_0508</v>
      </c>
      <c r="N529" s="16"/>
      <c r="P529" s="17" t="str">
        <f t="shared" si="125"/>
        <v/>
      </c>
      <c r="Q529" s="17" t="str">
        <f>IF(ISNA(VLOOKUP(AC529,#REF!,1)),"//","")</f>
        <v/>
      </c>
      <c r="S529" s="117">
        <f t="shared" ref="S529:S547" si="133">IF(X529&lt;&gt;"",S528+1,S528)</f>
        <v>176</v>
      </c>
      <c r="T529" s="111" t="s">
        <v>2484</v>
      </c>
      <c r="U529" s="118" t="s">
        <v>2484</v>
      </c>
      <c r="V529" s="118" t="s">
        <v>2484</v>
      </c>
      <c r="W529" s="119" t="str">
        <f t="shared" ref="W529:W547" si="134">IF( OR(U529="CNST", I529="CAT_REGS"),(E529),
IF(U529="YES",UPPER(E529),
IF(   AND(U529&lt;&gt;"NO",I529="CAT_FNCT",D529&lt;&gt;"multiply", D529&lt;&gt;"divide"),IF(J529="SLS_ENABLED",   UPPER(E529),""),"")))</f>
        <v/>
      </c>
      <c r="X529" s="120" t="str">
        <f t="shared" ref="X529:X547" si="135">IF(LEN(V529)&gt;0,V529,SUBSTITUTE(SUBSTITUTE(SUBSTITUTE(SUBSTITUTE(SUBSTITUTE(SUBSTITUTE(SUBSTITUTE(SUBSTITUTE(SUBSTITUTE(SUBSTITUTE(SUBSTITUTE( (SUBSTITUTE( SUBSTITUTE( SUBSTITUTE( SUBSTITUTE(W529,"STD_SIGMA","SUM"),"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29" s="121">
        <f t="shared" ref="Y529:Y547" si="136">B529</f>
        <v>508</v>
      </c>
      <c r="Z529" s="17" t="str">
        <f t="shared" ref="Z529:Z547" si="137">M529</f>
        <v>ITM_0508</v>
      </c>
      <c r="AA529" s="172" t="str">
        <f>IF(ISNA(VLOOKUP(AC529,Sheet2!J:J,1,0)),"//","")</f>
        <v/>
      </c>
      <c r="AC529" s="111" t="str">
        <f t="shared" si="127"/>
        <v/>
      </c>
      <c r="AD529" t="b">
        <f t="shared" si="126"/>
        <v>1</v>
      </c>
    </row>
    <row r="530" spans="1:30" s="17" customFormat="1">
      <c r="A530" s="111">
        <f t="shared" si="131"/>
        <v>530</v>
      </c>
      <c r="B530" s="112">
        <f t="shared" si="132"/>
        <v>509</v>
      </c>
      <c r="C530" s="113" t="s">
        <v>4450</v>
      </c>
      <c r="D530" s="113" t="s">
        <v>7</v>
      </c>
      <c r="E530" s="146" t="str">
        <f t="shared" si="128"/>
        <v>"0509"</v>
      </c>
      <c r="F530" s="114" t="str">
        <f t="shared" si="129"/>
        <v>"0509"</v>
      </c>
      <c r="G530" s="207">
        <v>0</v>
      </c>
      <c r="H530" s="207">
        <v>0</v>
      </c>
      <c r="I530" s="193" t="s">
        <v>28</v>
      </c>
      <c r="J530" s="66" t="s">
        <v>1592</v>
      </c>
      <c r="K530" s="116" t="s">
        <v>4539</v>
      </c>
      <c r="M530" s="147" t="str">
        <f t="shared" si="130"/>
        <v>ITM_0509</v>
      </c>
      <c r="N530" s="16"/>
      <c r="P530" s="17" t="str">
        <f t="shared" si="125"/>
        <v/>
      </c>
      <c r="Q530" s="17" t="str">
        <f>IF(ISNA(VLOOKUP(AC530,#REF!,1)),"//","")</f>
        <v/>
      </c>
      <c r="S530" s="117">
        <f t="shared" si="133"/>
        <v>176</v>
      </c>
      <c r="T530" s="111" t="s">
        <v>2484</v>
      </c>
      <c r="U530" s="118" t="s">
        <v>2484</v>
      </c>
      <c r="V530" s="118" t="s">
        <v>2484</v>
      </c>
      <c r="W530" s="119" t="str">
        <f t="shared" si="134"/>
        <v/>
      </c>
      <c r="X530" s="120" t="str">
        <f t="shared" si="135"/>
        <v/>
      </c>
      <c r="Y530" s="121">
        <f t="shared" si="136"/>
        <v>509</v>
      </c>
      <c r="Z530" s="17" t="str">
        <f t="shared" si="137"/>
        <v>ITM_0509</v>
      </c>
      <c r="AA530" s="172" t="str">
        <f>IF(ISNA(VLOOKUP(AC530,Sheet2!J:J,1,0)),"//","")</f>
        <v/>
      </c>
      <c r="AC530" s="111" t="str">
        <f t="shared" si="127"/>
        <v/>
      </c>
      <c r="AD530" t="b">
        <f t="shared" si="126"/>
        <v>1</v>
      </c>
    </row>
    <row r="531" spans="1:30" s="17" customFormat="1">
      <c r="A531" s="111">
        <f t="shared" si="131"/>
        <v>531</v>
      </c>
      <c r="B531" s="112">
        <f t="shared" si="132"/>
        <v>510</v>
      </c>
      <c r="C531" s="113" t="s">
        <v>4450</v>
      </c>
      <c r="D531" s="113" t="s">
        <v>7</v>
      </c>
      <c r="E531" s="146" t="str">
        <f t="shared" si="128"/>
        <v>"0510"</v>
      </c>
      <c r="F531" s="114" t="str">
        <f t="shared" si="129"/>
        <v>"0510"</v>
      </c>
      <c r="G531" s="207">
        <v>0</v>
      </c>
      <c r="H531" s="207">
        <v>0</v>
      </c>
      <c r="I531" s="193" t="s">
        <v>28</v>
      </c>
      <c r="J531" s="66" t="s">
        <v>1592</v>
      </c>
      <c r="K531" s="116" t="s">
        <v>4539</v>
      </c>
      <c r="M531" s="147" t="str">
        <f t="shared" si="130"/>
        <v>ITM_0510</v>
      </c>
      <c r="N531" s="16"/>
      <c r="P531" s="17" t="str">
        <f t="shared" si="125"/>
        <v/>
      </c>
      <c r="Q531" s="17" t="str">
        <f>IF(ISNA(VLOOKUP(AC531,#REF!,1)),"//","")</f>
        <v/>
      </c>
      <c r="S531" s="117">
        <f t="shared" si="133"/>
        <v>176</v>
      </c>
      <c r="T531" s="111" t="s">
        <v>2484</v>
      </c>
      <c r="U531" s="118" t="s">
        <v>2484</v>
      </c>
      <c r="V531" s="118" t="s">
        <v>2484</v>
      </c>
      <c r="W531" s="119" t="str">
        <f t="shared" si="134"/>
        <v/>
      </c>
      <c r="X531" s="120" t="str">
        <f t="shared" si="135"/>
        <v/>
      </c>
      <c r="Y531" s="121">
        <f t="shared" si="136"/>
        <v>510</v>
      </c>
      <c r="Z531" s="17" t="str">
        <f t="shared" si="137"/>
        <v>ITM_0510</v>
      </c>
      <c r="AA531" s="172" t="str">
        <f>IF(ISNA(VLOOKUP(AC531,Sheet2!J:J,1,0)),"//","")</f>
        <v/>
      </c>
      <c r="AC531" s="111" t="str">
        <f t="shared" si="127"/>
        <v/>
      </c>
      <c r="AD531" t="b">
        <f t="shared" si="126"/>
        <v>1</v>
      </c>
    </row>
    <row r="532" spans="1:30" s="17" customFormat="1">
      <c r="A532" s="111">
        <f t="shared" si="131"/>
        <v>532</v>
      </c>
      <c r="B532" s="112">
        <f t="shared" si="132"/>
        <v>511</v>
      </c>
      <c r="C532" s="113" t="s">
        <v>4450</v>
      </c>
      <c r="D532" s="113" t="s">
        <v>7</v>
      </c>
      <c r="E532" s="146" t="str">
        <f t="shared" si="128"/>
        <v>"0511"</v>
      </c>
      <c r="F532" s="114" t="str">
        <f t="shared" si="129"/>
        <v>"0511"</v>
      </c>
      <c r="G532" s="207">
        <v>0</v>
      </c>
      <c r="H532" s="207">
        <v>0</v>
      </c>
      <c r="I532" s="193" t="s">
        <v>28</v>
      </c>
      <c r="J532" s="66" t="s">
        <v>1592</v>
      </c>
      <c r="K532" s="116" t="s">
        <v>4539</v>
      </c>
      <c r="M532" s="147" t="str">
        <f t="shared" si="130"/>
        <v>ITM_0511</v>
      </c>
      <c r="N532" s="16"/>
      <c r="P532" s="17" t="str">
        <f t="shared" si="125"/>
        <v/>
      </c>
      <c r="Q532" s="17" t="str">
        <f>IF(ISNA(VLOOKUP(AC532,#REF!,1)),"//","")</f>
        <v/>
      </c>
      <c r="S532" s="117">
        <f t="shared" si="133"/>
        <v>176</v>
      </c>
      <c r="T532" s="111" t="s">
        <v>2484</v>
      </c>
      <c r="U532" s="118" t="s">
        <v>2484</v>
      </c>
      <c r="V532" s="118" t="s">
        <v>2484</v>
      </c>
      <c r="W532" s="119" t="str">
        <f t="shared" si="134"/>
        <v/>
      </c>
      <c r="X532" s="120" t="str">
        <f t="shared" si="135"/>
        <v/>
      </c>
      <c r="Y532" s="121">
        <f t="shared" si="136"/>
        <v>511</v>
      </c>
      <c r="Z532" s="17" t="str">
        <f t="shared" si="137"/>
        <v>ITM_0511</v>
      </c>
      <c r="AA532" s="172" t="str">
        <f>IF(ISNA(VLOOKUP(AC532,Sheet2!J:J,1,0)),"//","")</f>
        <v/>
      </c>
      <c r="AC532" s="111" t="str">
        <f t="shared" si="127"/>
        <v/>
      </c>
      <c r="AD532" t="b">
        <f t="shared" si="126"/>
        <v>1</v>
      </c>
    </row>
    <row r="533" spans="1:30" s="17" customFormat="1">
      <c r="A533" s="111">
        <f t="shared" si="131"/>
        <v>533</v>
      </c>
      <c r="B533" s="112">
        <f t="shared" si="132"/>
        <v>512</v>
      </c>
      <c r="C533" s="113" t="s">
        <v>4450</v>
      </c>
      <c r="D533" s="113" t="s">
        <v>7</v>
      </c>
      <c r="E533" s="146" t="str">
        <f t="shared" si="128"/>
        <v>"0512"</v>
      </c>
      <c r="F533" s="114" t="str">
        <f t="shared" si="129"/>
        <v>"0512"</v>
      </c>
      <c r="G533" s="207">
        <v>0</v>
      </c>
      <c r="H533" s="207">
        <v>0</v>
      </c>
      <c r="I533" s="193" t="s">
        <v>28</v>
      </c>
      <c r="J533" s="66" t="s">
        <v>1592</v>
      </c>
      <c r="K533" s="116" t="s">
        <v>4539</v>
      </c>
      <c r="M533" s="147" t="str">
        <f t="shared" si="130"/>
        <v>ITM_0512</v>
      </c>
      <c r="N533" s="16"/>
      <c r="P533" s="17" t="str">
        <f t="shared" si="125"/>
        <v/>
      </c>
      <c r="Q533" s="17" t="str">
        <f>IF(ISNA(VLOOKUP(AC533,#REF!,1)),"//","")</f>
        <v/>
      </c>
      <c r="S533" s="117">
        <f t="shared" si="133"/>
        <v>176</v>
      </c>
      <c r="T533" s="111" t="s">
        <v>2484</v>
      </c>
      <c r="U533" s="118" t="s">
        <v>2484</v>
      </c>
      <c r="V533" s="118" t="s">
        <v>2484</v>
      </c>
      <c r="W533" s="119" t="str">
        <f t="shared" si="134"/>
        <v/>
      </c>
      <c r="X533" s="120" t="str">
        <f t="shared" si="135"/>
        <v/>
      </c>
      <c r="Y533" s="121">
        <f t="shared" si="136"/>
        <v>512</v>
      </c>
      <c r="Z533" s="17" t="str">
        <f t="shared" si="137"/>
        <v>ITM_0512</v>
      </c>
      <c r="AA533" s="172" t="str">
        <f>IF(ISNA(VLOOKUP(AC533,Sheet2!J:J,1,0)),"//","")</f>
        <v/>
      </c>
      <c r="AC533" s="111" t="str">
        <f t="shared" si="127"/>
        <v/>
      </c>
      <c r="AD533" t="b">
        <f t="shared" si="126"/>
        <v>1</v>
      </c>
    </row>
    <row r="534" spans="1:30" s="17" customFormat="1">
      <c r="A534" s="111">
        <f t="shared" si="131"/>
        <v>534</v>
      </c>
      <c r="B534" s="112">
        <f t="shared" si="132"/>
        <v>513</v>
      </c>
      <c r="C534" s="113" t="s">
        <v>4450</v>
      </c>
      <c r="D534" s="113" t="s">
        <v>7</v>
      </c>
      <c r="E534" s="146" t="str">
        <f t="shared" si="128"/>
        <v>"0513"</v>
      </c>
      <c r="F534" s="114" t="str">
        <f t="shared" si="129"/>
        <v>"0513"</v>
      </c>
      <c r="G534" s="207">
        <v>0</v>
      </c>
      <c r="H534" s="207">
        <v>0</v>
      </c>
      <c r="I534" s="193" t="s">
        <v>28</v>
      </c>
      <c r="J534" s="66" t="s">
        <v>1592</v>
      </c>
      <c r="K534" s="116" t="s">
        <v>4539</v>
      </c>
      <c r="M534" s="147" t="str">
        <f t="shared" si="130"/>
        <v>ITM_0513</v>
      </c>
      <c r="N534" s="16"/>
      <c r="P534" s="17" t="str">
        <f t="shared" si="125"/>
        <v/>
      </c>
      <c r="Q534" s="17" t="str">
        <f>IF(ISNA(VLOOKUP(AC534,#REF!,1)),"//","")</f>
        <v/>
      </c>
      <c r="S534" s="117">
        <f t="shared" si="133"/>
        <v>176</v>
      </c>
      <c r="T534" s="111" t="s">
        <v>2484</v>
      </c>
      <c r="U534" s="118" t="s">
        <v>2484</v>
      </c>
      <c r="V534" s="118" t="s">
        <v>2484</v>
      </c>
      <c r="W534" s="119" t="str">
        <f t="shared" si="134"/>
        <v/>
      </c>
      <c r="X534" s="120" t="str">
        <f t="shared" si="135"/>
        <v/>
      </c>
      <c r="Y534" s="121">
        <f t="shared" si="136"/>
        <v>513</v>
      </c>
      <c r="Z534" s="17" t="str">
        <f t="shared" si="137"/>
        <v>ITM_0513</v>
      </c>
      <c r="AA534" s="172" t="str">
        <f>IF(ISNA(VLOOKUP(AC534,Sheet2!J:J,1,0)),"//","")</f>
        <v/>
      </c>
      <c r="AC534" s="111" t="str">
        <f t="shared" si="127"/>
        <v/>
      </c>
      <c r="AD534" t="b">
        <f t="shared" si="126"/>
        <v>1</v>
      </c>
    </row>
    <row r="535" spans="1:30" s="17" customFormat="1">
      <c r="A535" s="111">
        <f t="shared" si="131"/>
        <v>535</v>
      </c>
      <c r="B535" s="112">
        <f t="shared" si="132"/>
        <v>514</v>
      </c>
      <c r="C535" s="113" t="s">
        <v>4450</v>
      </c>
      <c r="D535" s="113" t="s">
        <v>7</v>
      </c>
      <c r="E535" s="146" t="str">
        <f t="shared" si="128"/>
        <v>"0514"</v>
      </c>
      <c r="F535" s="114" t="str">
        <f t="shared" si="129"/>
        <v>"0514"</v>
      </c>
      <c r="G535" s="207">
        <v>0</v>
      </c>
      <c r="H535" s="207">
        <v>0</v>
      </c>
      <c r="I535" s="193" t="s">
        <v>28</v>
      </c>
      <c r="J535" s="66" t="s">
        <v>1592</v>
      </c>
      <c r="K535" s="116" t="s">
        <v>4539</v>
      </c>
      <c r="M535" s="147" t="str">
        <f t="shared" si="130"/>
        <v>ITM_0514</v>
      </c>
      <c r="N535" s="16"/>
      <c r="P535" s="17" t="str">
        <f t="shared" si="125"/>
        <v/>
      </c>
      <c r="Q535" s="17" t="str">
        <f>IF(ISNA(VLOOKUP(AC535,#REF!,1)),"//","")</f>
        <v/>
      </c>
      <c r="S535" s="117">
        <f t="shared" si="133"/>
        <v>176</v>
      </c>
      <c r="T535" s="111" t="s">
        <v>2484</v>
      </c>
      <c r="U535" s="118" t="s">
        <v>2484</v>
      </c>
      <c r="V535" s="118" t="s">
        <v>2484</v>
      </c>
      <c r="W535" s="119" t="str">
        <f t="shared" si="134"/>
        <v/>
      </c>
      <c r="X535" s="120" t="str">
        <f t="shared" si="135"/>
        <v/>
      </c>
      <c r="Y535" s="121">
        <f t="shared" si="136"/>
        <v>514</v>
      </c>
      <c r="Z535" s="17" t="str">
        <f t="shared" si="137"/>
        <v>ITM_0514</v>
      </c>
      <c r="AA535" s="172" t="str">
        <f>IF(ISNA(VLOOKUP(AC535,Sheet2!J:J,1,0)),"//","")</f>
        <v/>
      </c>
      <c r="AC535" s="111" t="str">
        <f t="shared" si="127"/>
        <v/>
      </c>
      <c r="AD535" t="b">
        <f t="shared" si="126"/>
        <v>1</v>
      </c>
    </row>
    <row r="536" spans="1:30" s="17" customFormat="1">
      <c r="A536" s="111">
        <f t="shared" si="131"/>
        <v>536</v>
      </c>
      <c r="B536" s="112">
        <f t="shared" si="132"/>
        <v>515</v>
      </c>
      <c r="C536" s="113" t="s">
        <v>4450</v>
      </c>
      <c r="D536" s="113" t="s">
        <v>7</v>
      </c>
      <c r="E536" s="146" t="str">
        <f t="shared" si="128"/>
        <v>"0515"</v>
      </c>
      <c r="F536" s="114" t="str">
        <f t="shared" si="129"/>
        <v>"0515"</v>
      </c>
      <c r="G536" s="207">
        <v>0</v>
      </c>
      <c r="H536" s="207">
        <v>0</v>
      </c>
      <c r="I536" s="193" t="s">
        <v>28</v>
      </c>
      <c r="J536" s="66" t="s">
        <v>1592</v>
      </c>
      <c r="K536" s="116" t="s">
        <v>4539</v>
      </c>
      <c r="M536" s="147" t="str">
        <f t="shared" si="130"/>
        <v>ITM_0515</v>
      </c>
      <c r="N536" s="16"/>
      <c r="P536" s="17" t="str">
        <f t="shared" si="125"/>
        <v/>
      </c>
      <c r="Q536" s="17" t="str">
        <f>IF(ISNA(VLOOKUP(AC536,#REF!,1)),"//","")</f>
        <v/>
      </c>
      <c r="S536" s="117">
        <f t="shared" si="133"/>
        <v>176</v>
      </c>
      <c r="T536" s="111" t="s">
        <v>2484</v>
      </c>
      <c r="U536" s="118" t="s">
        <v>2484</v>
      </c>
      <c r="V536" s="118" t="s">
        <v>2484</v>
      </c>
      <c r="W536" s="119" t="str">
        <f t="shared" si="134"/>
        <v/>
      </c>
      <c r="X536" s="120" t="str">
        <f t="shared" si="135"/>
        <v/>
      </c>
      <c r="Y536" s="121">
        <f t="shared" si="136"/>
        <v>515</v>
      </c>
      <c r="Z536" s="17" t="str">
        <f t="shared" si="137"/>
        <v>ITM_0515</v>
      </c>
      <c r="AA536" s="172" t="str">
        <f>IF(ISNA(VLOOKUP(AC536,Sheet2!J:J,1,0)),"//","")</f>
        <v/>
      </c>
      <c r="AC536" s="111" t="str">
        <f t="shared" si="127"/>
        <v/>
      </c>
      <c r="AD536" t="b">
        <f t="shared" si="126"/>
        <v>1</v>
      </c>
    </row>
    <row r="537" spans="1:30" s="17" customFormat="1">
      <c r="A537" s="111">
        <f t="shared" si="131"/>
        <v>537</v>
      </c>
      <c r="B537" s="112">
        <f t="shared" si="132"/>
        <v>516</v>
      </c>
      <c r="C537" s="113" t="s">
        <v>4450</v>
      </c>
      <c r="D537" s="113" t="s">
        <v>7</v>
      </c>
      <c r="E537" s="146" t="str">
        <f t="shared" si="128"/>
        <v>"0516"</v>
      </c>
      <c r="F537" s="114" t="str">
        <f t="shared" si="129"/>
        <v>"0516"</v>
      </c>
      <c r="G537" s="207">
        <v>0</v>
      </c>
      <c r="H537" s="207">
        <v>0</v>
      </c>
      <c r="I537" s="193" t="s">
        <v>28</v>
      </c>
      <c r="J537" s="66" t="s">
        <v>1592</v>
      </c>
      <c r="K537" s="116" t="s">
        <v>4539</v>
      </c>
      <c r="M537" s="147" t="str">
        <f t="shared" si="130"/>
        <v>ITM_0516</v>
      </c>
      <c r="N537" s="16"/>
      <c r="P537" s="17" t="str">
        <f t="shared" si="125"/>
        <v/>
      </c>
      <c r="Q537" s="17" t="str">
        <f>IF(ISNA(VLOOKUP(AC537,#REF!,1)),"//","")</f>
        <v/>
      </c>
      <c r="S537" s="117">
        <f t="shared" si="133"/>
        <v>176</v>
      </c>
      <c r="T537" s="111" t="s">
        <v>2484</v>
      </c>
      <c r="U537" s="118" t="s">
        <v>2484</v>
      </c>
      <c r="V537" s="118" t="s">
        <v>2484</v>
      </c>
      <c r="W537" s="119" t="str">
        <f t="shared" si="134"/>
        <v/>
      </c>
      <c r="X537" s="120" t="str">
        <f t="shared" si="135"/>
        <v/>
      </c>
      <c r="Y537" s="121">
        <f t="shared" si="136"/>
        <v>516</v>
      </c>
      <c r="Z537" s="17" t="str">
        <f t="shared" si="137"/>
        <v>ITM_0516</v>
      </c>
      <c r="AA537" s="172" t="str">
        <f>IF(ISNA(VLOOKUP(AC537,Sheet2!J:J,1,0)),"//","")</f>
        <v/>
      </c>
      <c r="AC537" s="111" t="str">
        <f t="shared" si="127"/>
        <v/>
      </c>
      <c r="AD537" t="b">
        <f t="shared" si="126"/>
        <v>1</v>
      </c>
    </row>
    <row r="538" spans="1:30" s="17" customFormat="1">
      <c r="A538" s="111">
        <f t="shared" si="131"/>
        <v>538</v>
      </c>
      <c r="B538" s="112">
        <f t="shared" si="132"/>
        <v>517</v>
      </c>
      <c r="C538" s="113" t="s">
        <v>4450</v>
      </c>
      <c r="D538" s="113" t="s">
        <v>7</v>
      </c>
      <c r="E538" s="146" t="str">
        <f t="shared" si="128"/>
        <v>"0517"</v>
      </c>
      <c r="F538" s="114" t="str">
        <f t="shared" si="129"/>
        <v>"0517"</v>
      </c>
      <c r="G538" s="207">
        <v>0</v>
      </c>
      <c r="H538" s="207">
        <v>0</v>
      </c>
      <c r="I538" s="193" t="s">
        <v>28</v>
      </c>
      <c r="J538" s="66" t="s">
        <v>1592</v>
      </c>
      <c r="K538" s="116" t="s">
        <v>4539</v>
      </c>
      <c r="M538" s="147" t="str">
        <f t="shared" si="130"/>
        <v>ITM_0517</v>
      </c>
      <c r="N538" s="16"/>
      <c r="P538" s="17" t="str">
        <f t="shared" si="125"/>
        <v/>
      </c>
      <c r="Q538" s="17" t="str">
        <f>IF(ISNA(VLOOKUP(AC538,#REF!,1)),"//","")</f>
        <v/>
      </c>
      <c r="S538" s="117">
        <f t="shared" si="133"/>
        <v>176</v>
      </c>
      <c r="T538" s="111" t="s">
        <v>2484</v>
      </c>
      <c r="U538" s="118" t="s">
        <v>2484</v>
      </c>
      <c r="V538" s="118" t="s">
        <v>2484</v>
      </c>
      <c r="W538" s="119" t="str">
        <f t="shared" si="134"/>
        <v/>
      </c>
      <c r="X538" s="120" t="str">
        <f t="shared" si="135"/>
        <v/>
      </c>
      <c r="Y538" s="121">
        <f t="shared" si="136"/>
        <v>517</v>
      </c>
      <c r="Z538" s="17" t="str">
        <f t="shared" si="137"/>
        <v>ITM_0517</v>
      </c>
      <c r="AA538" s="172" t="str">
        <f>IF(ISNA(VLOOKUP(AC538,Sheet2!J:J,1,0)),"//","")</f>
        <v/>
      </c>
      <c r="AC538" s="111" t="str">
        <f t="shared" si="127"/>
        <v/>
      </c>
      <c r="AD538" t="b">
        <f t="shared" si="126"/>
        <v>1</v>
      </c>
    </row>
    <row r="539" spans="1:30" s="17" customFormat="1">
      <c r="A539" s="111">
        <f t="shared" si="131"/>
        <v>539</v>
      </c>
      <c r="B539" s="112">
        <f t="shared" si="132"/>
        <v>518</v>
      </c>
      <c r="C539" s="113" t="s">
        <v>4450</v>
      </c>
      <c r="D539" s="113" t="s">
        <v>7</v>
      </c>
      <c r="E539" s="146" t="str">
        <f t="shared" si="128"/>
        <v>"0518"</v>
      </c>
      <c r="F539" s="114" t="str">
        <f t="shared" si="129"/>
        <v>"0518"</v>
      </c>
      <c r="G539" s="207">
        <v>0</v>
      </c>
      <c r="H539" s="207">
        <v>0</v>
      </c>
      <c r="I539" s="193" t="s">
        <v>28</v>
      </c>
      <c r="J539" s="66" t="s">
        <v>1592</v>
      </c>
      <c r="K539" s="116" t="s">
        <v>4539</v>
      </c>
      <c r="M539" s="147" t="str">
        <f t="shared" si="130"/>
        <v>ITM_0518</v>
      </c>
      <c r="N539" s="16"/>
      <c r="P539" s="17" t="str">
        <f t="shared" si="125"/>
        <v/>
      </c>
      <c r="Q539" s="17" t="str">
        <f>IF(ISNA(VLOOKUP(AC539,#REF!,1)),"//","")</f>
        <v/>
      </c>
      <c r="S539" s="117">
        <f t="shared" si="133"/>
        <v>176</v>
      </c>
      <c r="T539" s="111" t="s">
        <v>2484</v>
      </c>
      <c r="U539" s="118" t="s">
        <v>2484</v>
      </c>
      <c r="V539" s="118" t="s">
        <v>2484</v>
      </c>
      <c r="W539" s="119" t="str">
        <f t="shared" si="134"/>
        <v/>
      </c>
      <c r="X539" s="120" t="str">
        <f t="shared" si="135"/>
        <v/>
      </c>
      <c r="Y539" s="121">
        <f t="shared" si="136"/>
        <v>518</v>
      </c>
      <c r="Z539" s="17" t="str">
        <f t="shared" si="137"/>
        <v>ITM_0518</v>
      </c>
      <c r="AA539" s="172" t="str">
        <f>IF(ISNA(VLOOKUP(AC539,Sheet2!J:J,1,0)),"//","")</f>
        <v/>
      </c>
      <c r="AC539" s="111" t="str">
        <f t="shared" si="127"/>
        <v/>
      </c>
      <c r="AD539" t="b">
        <f t="shared" si="126"/>
        <v>1</v>
      </c>
    </row>
    <row r="540" spans="1:30" s="17" customFormat="1">
      <c r="A540" s="111">
        <f t="shared" si="131"/>
        <v>540</v>
      </c>
      <c r="B540" s="112">
        <f t="shared" si="132"/>
        <v>519</v>
      </c>
      <c r="C540" s="113" t="s">
        <v>4450</v>
      </c>
      <c r="D540" s="113" t="s">
        <v>7</v>
      </c>
      <c r="E540" s="146" t="str">
        <f t="shared" si="128"/>
        <v>"0519"</v>
      </c>
      <c r="F540" s="114" t="str">
        <f t="shared" si="129"/>
        <v>"0519"</v>
      </c>
      <c r="G540" s="207">
        <v>0</v>
      </c>
      <c r="H540" s="207">
        <v>0</v>
      </c>
      <c r="I540" s="193" t="s">
        <v>28</v>
      </c>
      <c r="J540" s="66" t="s">
        <v>1592</v>
      </c>
      <c r="K540" s="116" t="s">
        <v>4539</v>
      </c>
      <c r="M540" s="147" t="str">
        <f t="shared" si="130"/>
        <v>ITM_0519</v>
      </c>
      <c r="N540" s="16"/>
      <c r="P540" s="17" t="str">
        <f t="shared" si="125"/>
        <v/>
      </c>
      <c r="Q540" s="17" t="str">
        <f>IF(ISNA(VLOOKUP(AC540,#REF!,1)),"//","")</f>
        <v/>
      </c>
      <c r="S540" s="117">
        <f t="shared" si="133"/>
        <v>176</v>
      </c>
      <c r="T540" s="111" t="s">
        <v>2484</v>
      </c>
      <c r="U540" s="118" t="s">
        <v>2484</v>
      </c>
      <c r="V540" s="118" t="s">
        <v>2484</v>
      </c>
      <c r="W540" s="119" t="str">
        <f t="shared" si="134"/>
        <v/>
      </c>
      <c r="X540" s="120" t="str">
        <f t="shared" si="135"/>
        <v/>
      </c>
      <c r="Y540" s="121">
        <f t="shared" si="136"/>
        <v>519</v>
      </c>
      <c r="Z540" s="17" t="str">
        <f t="shared" si="137"/>
        <v>ITM_0519</v>
      </c>
      <c r="AA540" s="172" t="str">
        <f>IF(ISNA(VLOOKUP(AC540,Sheet2!J:J,1,0)),"//","")</f>
        <v/>
      </c>
      <c r="AC540" s="111" t="str">
        <f t="shared" si="127"/>
        <v/>
      </c>
      <c r="AD540" t="b">
        <f t="shared" si="126"/>
        <v>1</v>
      </c>
    </row>
    <row r="541" spans="1:30" s="17" customFormat="1">
      <c r="A541" s="111">
        <f t="shared" si="131"/>
        <v>541</v>
      </c>
      <c r="B541" s="112">
        <f t="shared" si="132"/>
        <v>520</v>
      </c>
      <c r="C541" s="113" t="s">
        <v>4450</v>
      </c>
      <c r="D541" s="113" t="s">
        <v>7</v>
      </c>
      <c r="E541" s="146" t="str">
        <f t="shared" si="128"/>
        <v>"0520"</v>
      </c>
      <c r="F541" s="114" t="str">
        <f t="shared" si="129"/>
        <v>"0520"</v>
      </c>
      <c r="G541" s="207">
        <v>0</v>
      </c>
      <c r="H541" s="207">
        <v>0</v>
      </c>
      <c r="I541" s="193" t="s">
        <v>28</v>
      </c>
      <c r="J541" s="66" t="s">
        <v>1592</v>
      </c>
      <c r="K541" s="116" t="s">
        <v>4539</v>
      </c>
      <c r="M541" s="147" t="str">
        <f t="shared" si="130"/>
        <v>ITM_0520</v>
      </c>
      <c r="N541" s="16"/>
      <c r="P541" s="17" t="str">
        <f t="shared" si="125"/>
        <v/>
      </c>
      <c r="Q541" s="17" t="str">
        <f>IF(ISNA(VLOOKUP(AC541,#REF!,1)),"//","")</f>
        <v/>
      </c>
      <c r="S541" s="117">
        <f t="shared" si="133"/>
        <v>176</v>
      </c>
      <c r="T541" s="111" t="s">
        <v>2484</v>
      </c>
      <c r="U541" s="118" t="s">
        <v>2484</v>
      </c>
      <c r="V541" s="118" t="s">
        <v>2484</v>
      </c>
      <c r="W541" s="119" t="str">
        <f t="shared" si="134"/>
        <v/>
      </c>
      <c r="X541" s="120" t="str">
        <f t="shared" si="135"/>
        <v/>
      </c>
      <c r="Y541" s="121">
        <f t="shared" si="136"/>
        <v>520</v>
      </c>
      <c r="Z541" s="17" t="str">
        <f t="shared" si="137"/>
        <v>ITM_0520</v>
      </c>
      <c r="AA541" s="172" t="str">
        <f>IF(ISNA(VLOOKUP(AC541,Sheet2!J:J,1,0)),"//","")</f>
        <v/>
      </c>
      <c r="AC541" s="111" t="str">
        <f t="shared" si="127"/>
        <v/>
      </c>
      <c r="AD541" t="b">
        <f t="shared" si="126"/>
        <v>1</v>
      </c>
    </row>
    <row r="542" spans="1:30" s="17" customFormat="1">
      <c r="A542" s="111">
        <f t="shared" si="131"/>
        <v>542</v>
      </c>
      <c r="B542" s="112">
        <f t="shared" si="132"/>
        <v>521</v>
      </c>
      <c r="C542" s="113" t="s">
        <v>4450</v>
      </c>
      <c r="D542" s="113" t="s">
        <v>7</v>
      </c>
      <c r="E542" s="146" t="str">
        <f t="shared" si="128"/>
        <v>"0521"</v>
      </c>
      <c r="F542" s="114" t="str">
        <f t="shared" si="129"/>
        <v>"0521"</v>
      </c>
      <c r="G542" s="207">
        <v>0</v>
      </c>
      <c r="H542" s="207">
        <v>0</v>
      </c>
      <c r="I542" s="193" t="s">
        <v>28</v>
      </c>
      <c r="J542" s="66" t="s">
        <v>1592</v>
      </c>
      <c r="K542" s="116" t="s">
        <v>4539</v>
      </c>
      <c r="M542" s="147" t="str">
        <f t="shared" si="130"/>
        <v>ITM_0521</v>
      </c>
      <c r="N542" s="16"/>
      <c r="P542" s="17" t="str">
        <f t="shared" si="125"/>
        <v/>
      </c>
      <c r="Q542" s="17" t="str">
        <f>IF(ISNA(VLOOKUP(AC542,#REF!,1)),"//","")</f>
        <v/>
      </c>
      <c r="S542" s="117">
        <f t="shared" si="133"/>
        <v>176</v>
      </c>
      <c r="T542" s="111" t="s">
        <v>2484</v>
      </c>
      <c r="U542" s="118" t="s">
        <v>2484</v>
      </c>
      <c r="V542" s="118" t="s">
        <v>2484</v>
      </c>
      <c r="W542" s="119" t="str">
        <f t="shared" si="134"/>
        <v/>
      </c>
      <c r="X542" s="120" t="str">
        <f t="shared" si="135"/>
        <v/>
      </c>
      <c r="Y542" s="121">
        <f t="shared" si="136"/>
        <v>521</v>
      </c>
      <c r="Z542" s="17" t="str">
        <f t="shared" si="137"/>
        <v>ITM_0521</v>
      </c>
      <c r="AA542" s="172" t="str">
        <f>IF(ISNA(VLOOKUP(AC542,Sheet2!J:J,1,0)),"//","")</f>
        <v/>
      </c>
      <c r="AC542" s="111" t="str">
        <f t="shared" si="127"/>
        <v/>
      </c>
      <c r="AD542" t="b">
        <f t="shared" si="126"/>
        <v>1</v>
      </c>
    </row>
    <row r="543" spans="1:30" s="17" customFormat="1">
      <c r="A543" s="111">
        <f t="shared" si="131"/>
        <v>543</v>
      </c>
      <c r="B543" s="112">
        <f t="shared" si="132"/>
        <v>522</v>
      </c>
      <c r="C543" s="113" t="s">
        <v>4450</v>
      </c>
      <c r="D543" s="113" t="s">
        <v>7</v>
      </c>
      <c r="E543" s="146" t="str">
        <f t="shared" si="128"/>
        <v>"0522"</v>
      </c>
      <c r="F543" s="114" t="str">
        <f t="shared" si="129"/>
        <v>"0522"</v>
      </c>
      <c r="G543" s="207">
        <v>0</v>
      </c>
      <c r="H543" s="207">
        <v>0</v>
      </c>
      <c r="I543" s="193" t="s">
        <v>28</v>
      </c>
      <c r="J543" s="66" t="s">
        <v>1592</v>
      </c>
      <c r="K543" s="116" t="s">
        <v>4539</v>
      </c>
      <c r="M543" s="147" t="str">
        <f t="shared" si="130"/>
        <v>ITM_0522</v>
      </c>
      <c r="N543" s="16"/>
      <c r="P543" s="17" t="str">
        <f t="shared" si="125"/>
        <v/>
      </c>
      <c r="Q543" s="17" t="str">
        <f>IF(ISNA(VLOOKUP(AC543,#REF!,1)),"//","")</f>
        <v/>
      </c>
      <c r="S543" s="117">
        <f t="shared" si="133"/>
        <v>176</v>
      </c>
      <c r="T543" s="111" t="s">
        <v>2484</v>
      </c>
      <c r="U543" s="118" t="s">
        <v>2484</v>
      </c>
      <c r="V543" s="118" t="s">
        <v>2484</v>
      </c>
      <c r="W543" s="119" t="str">
        <f t="shared" si="134"/>
        <v/>
      </c>
      <c r="X543" s="120" t="str">
        <f t="shared" si="135"/>
        <v/>
      </c>
      <c r="Y543" s="121">
        <f t="shared" si="136"/>
        <v>522</v>
      </c>
      <c r="Z543" s="17" t="str">
        <f t="shared" si="137"/>
        <v>ITM_0522</v>
      </c>
      <c r="AA543" s="172" t="str">
        <f>IF(ISNA(VLOOKUP(AC543,Sheet2!J:J,1,0)),"//","")</f>
        <v/>
      </c>
      <c r="AC543" s="111" t="str">
        <f t="shared" si="127"/>
        <v/>
      </c>
      <c r="AD543" t="b">
        <f t="shared" si="126"/>
        <v>1</v>
      </c>
    </row>
    <row r="544" spans="1:30" s="17" customFormat="1">
      <c r="A544" s="111">
        <f t="shared" si="131"/>
        <v>544</v>
      </c>
      <c r="B544" s="112">
        <f t="shared" si="132"/>
        <v>523</v>
      </c>
      <c r="C544" s="113" t="s">
        <v>4450</v>
      </c>
      <c r="D544" s="113" t="s">
        <v>7</v>
      </c>
      <c r="E544" s="146" t="str">
        <f t="shared" si="128"/>
        <v>"0523"</v>
      </c>
      <c r="F544" s="114" t="str">
        <f t="shared" si="129"/>
        <v>"0523"</v>
      </c>
      <c r="G544" s="207">
        <v>0</v>
      </c>
      <c r="H544" s="207">
        <v>0</v>
      </c>
      <c r="I544" s="193" t="s">
        <v>28</v>
      </c>
      <c r="J544" s="66" t="s">
        <v>1592</v>
      </c>
      <c r="K544" s="116" t="s">
        <v>4539</v>
      </c>
      <c r="M544" s="147" t="str">
        <f t="shared" si="130"/>
        <v>ITM_0523</v>
      </c>
      <c r="N544" s="16"/>
      <c r="P544" s="17" t="str">
        <f t="shared" ref="P544:P547" si="138">IF(E544=F544,"","NOT EQUAL")</f>
        <v/>
      </c>
      <c r="Q544" s="17" t="str">
        <f>IF(ISNA(VLOOKUP(AC544,#REF!,1)),"//","")</f>
        <v/>
      </c>
      <c r="S544" s="117">
        <f t="shared" si="133"/>
        <v>176</v>
      </c>
      <c r="T544" s="111" t="s">
        <v>2484</v>
      </c>
      <c r="U544" s="118" t="s">
        <v>2484</v>
      </c>
      <c r="V544" s="118" t="s">
        <v>2484</v>
      </c>
      <c r="W544" s="119" t="str">
        <f t="shared" si="134"/>
        <v/>
      </c>
      <c r="X544" s="120" t="str">
        <f t="shared" si="135"/>
        <v/>
      </c>
      <c r="Y544" s="121">
        <f t="shared" si="136"/>
        <v>523</v>
      </c>
      <c r="Z544" s="17" t="str">
        <f t="shared" si="137"/>
        <v>ITM_0523</v>
      </c>
      <c r="AA544" s="172" t="str">
        <f>IF(ISNA(VLOOKUP(AC544,Sheet2!J:J,1,0)),"//","")</f>
        <v/>
      </c>
      <c r="AC544" s="111" t="str">
        <f t="shared" si="127"/>
        <v/>
      </c>
      <c r="AD544" t="b">
        <f t="shared" si="126"/>
        <v>1</v>
      </c>
    </row>
    <row r="545" spans="1:30" s="17" customFormat="1">
      <c r="A545" s="111">
        <f t="shared" si="131"/>
        <v>545</v>
      </c>
      <c r="B545" s="112">
        <f t="shared" si="132"/>
        <v>524</v>
      </c>
      <c r="C545" s="113" t="s">
        <v>4450</v>
      </c>
      <c r="D545" s="113" t="s">
        <v>7</v>
      </c>
      <c r="E545" s="146" t="str">
        <f t="shared" si="128"/>
        <v>"0524"</v>
      </c>
      <c r="F545" s="114" t="str">
        <f t="shared" si="129"/>
        <v>"0524"</v>
      </c>
      <c r="G545" s="207">
        <v>0</v>
      </c>
      <c r="H545" s="207">
        <v>0</v>
      </c>
      <c r="I545" s="193" t="s">
        <v>28</v>
      </c>
      <c r="J545" s="66" t="s">
        <v>1592</v>
      </c>
      <c r="K545" s="116" t="s">
        <v>4539</v>
      </c>
      <c r="M545" s="147" t="str">
        <f t="shared" si="130"/>
        <v>ITM_0524</v>
      </c>
      <c r="N545" s="16"/>
      <c r="P545" s="17" t="str">
        <f t="shared" si="138"/>
        <v/>
      </c>
      <c r="Q545" s="17" t="str">
        <f>IF(ISNA(VLOOKUP(AC545,#REF!,1)),"//","")</f>
        <v/>
      </c>
      <c r="S545" s="117">
        <f t="shared" si="133"/>
        <v>176</v>
      </c>
      <c r="T545" s="111" t="s">
        <v>2484</v>
      </c>
      <c r="U545" s="118" t="s">
        <v>2484</v>
      </c>
      <c r="V545" s="118" t="s">
        <v>2484</v>
      </c>
      <c r="W545" s="119" t="str">
        <f t="shared" si="134"/>
        <v/>
      </c>
      <c r="X545" s="120" t="str">
        <f t="shared" si="135"/>
        <v/>
      </c>
      <c r="Y545" s="121">
        <f t="shared" si="136"/>
        <v>524</v>
      </c>
      <c r="Z545" s="17" t="str">
        <f t="shared" si="137"/>
        <v>ITM_0524</v>
      </c>
      <c r="AA545" s="172" t="str">
        <f>IF(ISNA(VLOOKUP(AC545,Sheet2!J:J,1,0)),"//","")</f>
        <v/>
      </c>
      <c r="AC545" s="111" t="str">
        <f t="shared" si="127"/>
        <v/>
      </c>
      <c r="AD545" t="b">
        <f t="shared" si="126"/>
        <v>1</v>
      </c>
    </row>
    <row r="546" spans="1:30" s="17" customFormat="1">
      <c r="A546" s="111">
        <f t="shared" si="131"/>
        <v>546</v>
      </c>
      <c r="B546" s="112">
        <f t="shared" si="132"/>
        <v>525</v>
      </c>
      <c r="C546" s="113" t="s">
        <v>4450</v>
      </c>
      <c r="D546" s="113" t="s">
        <v>7</v>
      </c>
      <c r="E546" s="146" t="str">
        <f t="shared" si="128"/>
        <v>"0525"</v>
      </c>
      <c r="F546" s="114" t="str">
        <f t="shared" si="129"/>
        <v>"0525"</v>
      </c>
      <c r="G546" s="207">
        <v>0</v>
      </c>
      <c r="H546" s="207">
        <v>0</v>
      </c>
      <c r="I546" s="193" t="s">
        <v>28</v>
      </c>
      <c r="J546" s="66" t="s">
        <v>1592</v>
      </c>
      <c r="K546" s="116" t="s">
        <v>4539</v>
      </c>
      <c r="M546" s="147" t="str">
        <f t="shared" si="130"/>
        <v>ITM_0525</v>
      </c>
      <c r="N546" s="16"/>
      <c r="P546" s="17" t="str">
        <f t="shared" si="138"/>
        <v/>
      </c>
      <c r="Q546" s="17" t="str">
        <f>IF(ISNA(VLOOKUP(AC546,#REF!,1)),"//","")</f>
        <v/>
      </c>
      <c r="S546" s="117">
        <f t="shared" si="133"/>
        <v>176</v>
      </c>
      <c r="T546" s="111" t="s">
        <v>2484</v>
      </c>
      <c r="U546" s="118" t="s">
        <v>2484</v>
      </c>
      <c r="V546" s="118" t="s">
        <v>2484</v>
      </c>
      <c r="W546" s="119" t="str">
        <f t="shared" si="134"/>
        <v/>
      </c>
      <c r="X546" s="120" t="str">
        <f t="shared" si="135"/>
        <v/>
      </c>
      <c r="Y546" s="121">
        <f t="shared" si="136"/>
        <v>525</v>
      </c>
      <c r="Z546" s="17" t="str">
        <f t="shared" si="137"/>
        <v>ITM_0525</v>
      </c>
      <c r="AA546" s="172" t="str">
        <f>IF(ISNA(VLOOKUP(AC546,Sheet2!J:J,1,0)),"//","")</f>
        <v/>
      </c>
      <c r="AC546" s="111" t="str">
        <f t="shared" si="127"/>
        <v/>
      </c>
      <c r="AD546" t="b">
        <f t="shared" si="126"/>
        <v>1</v>
      </c>
    </row>
    <row r="547" spans="1:30" s="17" customFormat="1">
      <c r="A547" s="111">
        <f t="shared" si="131"/>
        <v>547</v>
      </c>
      <c r="B547" s="112">
        <f t="shared" si="132"/>
        <v>526</v>
      </c>
      <c r="C547" s="113" t="s">
        <v>4450</v>
      </c>
      <c r="D547" s="113" t="s">
        <v>7</v>
      </c>
      <c r="E547" s="146" t="str">
        <f t="shared" si="128"/>
        <v>"0526"</v>
      </c>
      <c r="F547" s="114" t="str">
        <f t="shared" si="129"/>
        <v>"0526"</v>
      </c>
      <c r="G547" s="207">
        <v>0</v>
      </c>
      <c r="H547" s="207">
        <v>0</v>
      </c>
      <c r="I547" s="193" t="s">
        <v>28</v>
      </c>
      <c r="J547" s="66" t="s">
        <v>1592</v>
      </c>
      <c r="K547" s="116" t="s">
        <v>4539</v>
      </c>
      <c r="M547" s="147" t="str">
        <f t="shared" si="130"/>
        <v>ITM_0526</v>
      </c>
      <c r="N547" s="16"/>
      <c r="P547" s="17" t="str">
        <f t="shared" si="138"/>
        <v/>
      </c>
      <c r="Q547" s="17" t="str">
        <f>IF(ISNA(VLOOKUP(AC547,#REF!,1)),"//","")</f>
        <v/>
      </c>
      <c r="S547" s="117">
        <f t="shared" si="133"/>
        <v>176</v>
      </c>
      <c r="T547" s="111" t="s">
        <v>2484</v>
      </c>
      <c r="U547" s="118" t="s">
        <v>2484</v>
      </c>
      <c r="V547" s="118" t="s">
        <v>2484</v>
      </c>
      <c r="W547" s="119" t="str">
        <f t="shared" si="134"/>
        <v/>
      </c>
      <c r="X547" s="120" t="str">
        <f t="shared" si="135"/>
        <v/>
      </c>
      <c r="Y547" s="121">
        <f t="shared" si="136"/>
        <v>526</v>
      </c>
      <c r="Z547" s="17" t="str">
        <f t="shared" si="137"/>
        <v>ITM_0526</v>
      </c>
      <c r="AA547" s="172" t="str">
        <f>IF(ISNA(VLOOKUP(AC547,Sheet2!J:J,1,0)),"//","")</f>
        <v/>
      </c>
      <c r="AC547" s="111" t="str">
        <f t="shared" si="127"/>
        <v/>
      </c>
      <c r="AD547" t="b">
        <f t="shared" si="126"/>
        <v>1</v>
      </c>
    </row>
    <row r="548" spans="1:30" s="47" customFormat="1">
      <c r="A548" s="57" t="str">
        <f t="shared" ref="A548:A592" si="139">IF(B548=INT(B548),ROW(),"")</f>
        <v/>
      </c>
      <c r="B548" s="56">
        <f t="shared" ref="B548:B592" si="140">IF(AND(MID(C548,2,1)&lt;&gt;"/",MID(C548,1,1)="/"),INT(B547)+1,B547+0.01)</f>
        <v>526.01</v>
      </c>
      <c r="C548" s="59" t="s">
        <v>2484</v>
      </c>
      <c r="D548" s="60"/>
      <c r="E548" s="64"/>
      <c r="F548" s="64"/>
      <c r="G548" s="92"/>
      <c r="H548" s="92"/>
      <c r="I548" s="66"/>
      <c r="J548" s="66"/>
      <c r="K548" s="67"/>
      <c r="L548" s="59"/>
      <c r="M548" s="64" t="s">
        <v>2484</v>
      </c>
      <c r="N548" s="48"/>
      <c r="O548" s="49"/>
      <c r="P548" s="49"/>
      <c r="Q548" s="49" t="str">
        <f>IF(ISNA(VLOOKUP(AC548,#REF!,1)),"//","")</f>
        <v/>
      </c>
      <c r="R548" s="49"/>
      <c r="S548" s="43">
        <f t="shared" ref="S548:S592" si="141">IF(X548&lt;&gt;"",S547+1,S547)</f>
        <v>176</v>
      </c>
      <c r="T548" s="93" t="s">
        <v>2484</v>
      </c>
      <c r="U548" s="91" t="s">
        <v>2484</v>
      </c>
      <c r="V548" s="91" t="s">
        <v>2484</v>
      </c>
      <c r="W548" s="44" t="str">
        <f t="shared" ref="W548:W592" si="142">IF( OR(U548="CNST", I548="CAT_REGS"),(E548),
IF(U548="YES",UPPER(E548),
IF(   AND(U548&lt;&gt;"NO",I548="CAT_FNCT",D548&lt;&gt;"multiply", D548&lt;&gt;"divide"),IF(J548="SLS_ENABLED",   UPPER(E548),""),"")))</f>
        <v/>
      </c>
      <c r="X548" s="25" t="str">
        <f t="shared" ref="X548:X592" si="143">IF(LEN(V548)&gt;0,V548,SUBSTITUTE(SUBSTITUTE(SUBSTITUTE(SUBSTITUTE(SUBSTITUTE(SUBSTITUTE(SUBSTITUTE(SUBSTITUTE(SUBSTITUTE(SUBSTITUTE(SUBSTITUTE( (SUBSTITUTE( SUBSTITUTE( SUBSTITUTE( SUBSTITUTE(W548,"STD_SIGMA","SUM"),"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48" s="1">
        <f t="shared" ref="Y548:Y592" si="144">B548</f>
        <v>526.01</v>
      </c>
      <c r="Z548" t="str">
        <f t="shared" ref="Z548:Z592" si="145">M548</f>
        <v/>
      </c>
      <c r="AA548" s="172" t="str">
        <f>IF(ISNA(VLOOKUP(AC548,Sheet2!J:J,1,0)),"//","")</f>
        <v/>
      </c>
      <c r="AC548" s="111" t="str">
        <f t="shared" si="127"/>
        <v/>
      </c>
      <c r="AD548" t="b">
        <f t="shared" si="126"/>
        <v>1</v>
      </c>
    </row>
    <row r="549" spans="1:30" s="47" customFormat="1">
      <c r="A549" s="57" t="str">
        <f t="shared" si="139"/>
        <v/>
      </c>
      <c r="B549" s="56">
        <f t="shared" si="140"/>
        <v>526.02</v>
      </c>
      <c r="C549" s="59" t="s">
        <v>2484</v>
      </c>
      <c r="D549" s="60"/>
      <c r="E549" s="64"/>
      <c r="F549" s="64"/>
      <c r="G549" s="92"/>
      <c r="H549" s="92"/>
      <c r="I549" s="66"/>
      <c r="J549" s="66"/>
      <c r="K549" s="67"/>
      <c r="L549" s="59"/>
      <c r="M549" s="64" t="s">
        <v>2484</v>
      </c>
      <c r="N549" s="48"/>
      <c r="O549" s="49"/>
      <c r="P549" s="49"/>
      <c r="Q549" s="49" t="str">
        <f>IF(ISNA(VLOOKUP(AC549,#REF!,1)),"//","")</f>
        <v/>
      </c>
      <c r="R549" s="49"/>
      <c r="S549" s="43">
        <f t="shared" si="141"/>
        <v>176</v>
      </c>
      <c r="T549" s="93" t="s">
        <v>2484</v>
      </c>
      <c r="U549" s="91" t="s">
        <v>2484</v>
      </c>
      <c r="V549" s="91" t="s">
        <v>2484</v>
      </c>
      <c r="W549" s="44" t="str">
        <f t="shared" si="142"/>
        <v/>
      </c>
      <c r="X549" s="25" t="str">
        <f t="shared" si="143"/>
        <v/>
      </c>
      <c r="Y549" s="1">
        <f t="shared" si="144"/>
        <v>526.02</v>
      </c>
      <c r="Z549" t="str">
        <f t="shared" si="145"/>
        <v/>
      </c>
      <c r="AA549" s="172" t="str">
        <f>IF(ISNA(VLOOKUP(AC549,Sheet2!J:J,1,0)),"//","")</f>
        <v/>
      </c>
      <c r="AC549" s="111" t="str">
        <f t="shared" si="127"/>
        <v/>
      </c>
      <c r="AD549" t="b">
        <f t="shared" si="126"/>
        <v>1</v>
      </c>
    </row>
    <row r="550" spans="1:30" s="47" customFormat="1">
      <c r="A550" s="57" t="str">
        <f t="shared" si="139"/>
        <v/>
      </c>
      <c r="B550" s="56">
        <f t="shared" si="140"/>
        <v>526.03</v>
      </c>
      <c r="C550" s="59" t="s">
        <v>3028</v>
      </c>
      <c r="D550" s="60"/>
      <c r="E550" s="64"/>
      <c r="F550" s="64"/>
      <c r="G550" s="92"/>
      <c r="H550" s="92"/>
      <c r="I550" s="66"/>
      <c r="J550" s="66"/>
      <c r="K550" s="67"/>
      <c r="L550" s="59"/>
      <c r="M550" s="64" t="str">
        <f>C550</f>
        <v>// Bufferized items</v>
      </c>
      <c r="N550" s="48"/>
      <c r="O550" s="49"/>
      <c r="P550" s="49"/>
      <c r="Q550" s="49" t="str">
        <f>IF(ISNA(VLOOKUP(AC550,#REF!,1)),"//","")</f>
        <v/>
      </c>
      <c r="R550" s="49"/>
      <c r="S550" s="43">
        <f t="shared" si="141"/>
        <v>176</v>
      </c>
      <c r="T550" s="93" t="s">
        <v>2484</v>
      </c>
      <c r="U550" s="91" t="s">
        <v>2484</v>
      </c>
      <c r="V550" s="91" t="s">
        <v>2484</v>
      </c>
      <c r="W550" s="44" t="str">
        <f t="shared" si="142"/>
        <v/>
      </c>
      <c r="X550" s="25" t="str">
        <f t="shared" si="143"/>
        <v/>
      </c>
      <c r="Y550" s="1">
        <f t="shared" si="144"/>
        <v>526.03</v>
      </c>
      <c r="Z550" t="str">
        <f t="shared" si="145"/>
        <v>// Bufferized items</v>
      </c>
      <c r="AA550" s="172" t="str">
        <f>IF(ISNA(VLOOKUP(AC550,Sheet2!J:J,1,0)),"//","")</f>
        <v/>
      </c>
      <c r="AC550" s="111" t="str">
        <f t="shared" si="127"/>
        <v/>
      </c>
      <c r="AD550" t="b">
        <f t="shared" si="126"/>
        <v>1</v>
      </c>
    </row>
    <row r="551" spans="1:30">
      <c r="A551" s="57">
        <f t="shared" si="139"/>
        <v>551</v>
      </c>
      <c r="B551" s="56">
        <f t="shared" si="140"/>
        <v>527</v>
      </c>
      <c r="C551" s="60" t="s">
        <v>4451</v>
      </c>
      <c r="D551" s="60" t="s">
        <v>1149</v>
      </c>
      <c r="E551" s="66" t="s">
        <v>511</v>
      </c>
      <c r="F551" s="66" t="s">
        <v>511</v>
      </c>
      <c r="G551" s="92">
        <v>0</v>
      </c>
      <c r="H551" s="92">
        <v>0</v>
      </c>
      <c r="I551" s="200" t="s">
        <v>2778</v>
      </c>
      <c r="J551" s="66" t="s">
        <v>1593</v>
      </c>
      <c r="K551" s="67" t="s">
        <v>4539</v>
      </c>
      <c r="L551" s="68" t="s">
        <v>3286</v>
      </c>
      <c r="M551" s="64" t="s">
        <v>2350</v>
      </c>
      <c r="N551" s="13"/>
      <c r="O551"/>
      <c r="P551" t="str">
        <f t="shared" ref="P551:P610" si="146">IF(E551=F551,"","NOT EQUAL")</f>
        <v/>
      </c>
      <c r="Q551" t="str">
        <f>IF(ISNA(VLOOKUP(AC551,#REF!,1)),"//","")</f>
        <v/>
      </c>
      <c r="R551"/>
      <c r="S551" s="43">
        <f t="shared" si="141"/>
        <v>177</v>
      </c>
      <c r="T551" s="93" t="s">
        <v>3004</v>
      </c>
      <c r="U551" s="71" t="s">
        <v>2484</v>
      </c>
      <c r="V551" s="71" t="s">
        <v>2484</v>
      </c>
      <c r="W551" s="44" t="str">
        <f t="shared" si="142"/>
        <v>"X"</v>
      </c>
      <c r="X551" s="25" t="str">
        <f t="shared" si="143"/>
        <v>X</v>
      </c>
      <c r="Y551" s="1">
        <f t="shared" si="144"/>
        <v>527</v>
      </c>
      <c r="Z551" t="str">
        <f t="shared" si="145"/>
        <v>ITM_REG_X</v>
      </c>
      <c r="AA551" s="172" t="str">
        <f>IF(ISNA(VLOOKUP(AC551,Sheet2!J:J,1,0)),"//","")</f>
        <v/>
      </c>
      <c r="AC551" s="111" t="str">
        <f t="shared" si="127"/>
        <v>X</v>
      </c>
      <c r="AD551" t="b">
        <f t="shared" si="126"/>
        <v>1</v>
      </c>
    </row>
    <row r="552" spans="1:30">
      <c r="A552" s="57">
        <f t="shared" si="139"/>
        <v>552</v>
      </c>
      <c r="B552" s="56">
        <f t="shared" si="140"/>
        <v>528</v>
      </c>
      <c r="C552" s="60" t="s">
        <v>4451</v>
      </c>
      <c r="D552" s="60" t="s">
        <v>1150</v>
      </c>
      <c r="E552" s="66" t="s">
        <v>512</v>
      </c>
      <c r="F552" s="66" t="s">
        <v>512</v>
      </c>
      <c r="G552" s="92">
        <v>0</v>
      </c>
      <c r="H552" s="92">
        <v>0</v>
      </c>
      <c r="I552" s="200" t="s">
        <v>2778</v>
      </c>
      <c r="J552" s="66" t="s">
        <v>1593</v>
      </c>
      <c r="K552" s="67" t="s">
        <v>4539</v>
      </c>
      <c r="L552" s="68" t="s">
        <v>3287</v>
      </c>
      <c r="M552" s="64" t="s">
        <v>2351</v>
      </c>
      <c r="N552" s="13"/>
      <c r="O552"/>
      <c r="P552" t="str">
        <f t="shared" si="146"/>
        <v/>
      </c>
      <c r="Q552" t="str">
        <f>IF(ISNA(VLOOKUP(AC552,#REF!,1)),"//","")</f>
        <v/>
      </c>
      <c r="R552"/>
      <c r="S552" s="43">
        <f t="shared" si="141"/>
        <v>178</v>
      </c>
      <c r="T552" s="93" t="s">
        <v>3004</v>
      </c>
      <c r="U552" s="71" t="s">
        <v>2484</v>
      </c>
      <c r="V552" s="71" t="s">
        <v>2484</v>
      </c>
      <c r="W552" s="44" t="str">
        <f t="shared" si="142"/>
        <v>"Y"</v>
      </c>
      <c r="X552" s="25" t="str">
        <f t="shared" si="143"/>
        <v>Y</v>
      </c>
      <c r="Y552" s="1">
        <f t="shared" si="144"/>
        <v>528</v>
      </c>
      <c r="Z552" t="str">
        <f t="shared" si="145"/>
        <v>ITM_REG_Y</v>
      </c>
      <c r="AA552" s="172" t="str">
        <f>IF(ISNA(VLOOKUP(AC552,Sheet2!J:J,1,0)),"//","")</f>
        <v/>
      </c>
      <c r="AC552" s="111" t="str">
        <f t="shared" si="127"/>
        <v>Y</v>
      </c>
      <c r="AD552" t="b">
        <f t="shared" si="126"/>
        <v>1</v>
      </c>
    </row>
    <row r="553" spans="1:30">
      <c r="A553" s="57">
        <f t="shared" si="139"/>
        <v>553</v>
      </c>
      <c r="B553" s="56">
        <f t="shared" si="140"/>
        <v>529</v>
      </c>
      <c r="C553" s="60" t="s">
        <v>4451</v>
      </c>
      <c r="D553" s="60" t="s">
        <v>1151</v>
      </c>
      <c r="E553" s="66" t="s">
        <v>513</v>
      </c>
      <c r="F553" s="66" t="s">
        <v>513</v>
      </c>
      <c r="G553" s="92">
        <v>0</v>
      </c>
      <c r="H553" s="92">
        <v>0</v>
      </c>
      <c r="I553" s="200" t="s">
        <v>2778</v>
      </c>
      <c r="J553" s="66" t="s">
        <v>1593</v>
      </c>
      <c r="K553" s="67" t="s">
        <v>4539</v>
      </c>
      <c r="L553" s="68" t="s">
        <v>3288</v>
      </c>
      <c r="M553" s="64" t="s">
        <v>2352</v>
      </c>
      <c r="N553" s="13"/>
      <c r="O553"/>
      <c r="P553" t="str">
        <f t="shared" si="146"/>
        <v/>
      </c>
      <c r="Q553" t="str">
        <f>IF(ISNA(VLOOKUP(AC553,#REF!,1)),"//","")</f>
        <v/>
      </c>
      <c r="R553"/>
      <c r="S553" s="43">
        <f t="shared" si="141"/>
        <v>179</v>
      </c>
      <c r="T553" s="93" t="s">
        <v>3004</v>
      </c>
      <c r="U553" s="71" t="s">
        <v>2484</v>
      </c>
      <c r="V553" s="71" t="s">
        <v>2484</v>
      </c>
      <c r="W553" s="44" t="str">
        <f t="shared" si="142"/>
        <v>"Z"</v>
      </c>
      <c r="X553" s="25" t="str">
        <f t="shared" si="143"/>
        <v>Z</v>
      </c>
      <c r="Y553" s="1">
        <f t="shared" si="144"/>
        <v>529</v>
      </c>
      <c r="Z553" t="str">
        <f t="shared" si="145"/>
        <v>ITM_REG_Z</v>
      </c>
      <c r="AA553" s="172" t="str">
        <f>IF(ISNA(VLOOKUP(AC553,Sheet2!J:J,1,0)),"//","")</f>
        <v>//</v>
      </c>
      <c r="AC553" s="111" t="str">
        <f t="shared" si="127"/>
        <v>Z</v>
      </c>
      <c r="AD553" t="b">
        <f t="shared" si="126"/>
        <v>1</v>
      </c>
    </row>
    <row r="554" spans="1:30">
      <c r="A554" s="57">
        <f t="shared" si="139"/>
        <v>554</v>
      </c>
      <c r="B554" s="56">
        <f t="shared" si="140"/>
        <v>530</v>
      </c>
      <c r="C554" s="60" t="s">
        <v>4451</v>
      </c>
      <c r="D554" s="60" t="s">
        <v>1148</v>
      </c>
      <c r="E554" s="66" t="s">
        <v>507</v>
      </c>
      <c r="F554" s="66" t="s">
        <v>507</v>
      </c>
      <c r="G554" s="92">
        <v>0</v>
      </c>
      <c r="H554" s="92">
        <v>0</v>
      </c>
      <c r="I554" s="200" t="s">
        <v>2778</v>
      </c>
      <c r="J554" s="66" t="s">
        <v>1593</v>
      </c>
      <c r="K554" s="67" t="s">
        <v>4539</v>
      </c>
      <c r="L554" s="68" t="s">
        <v>3289</v>
      </c>
      <c r="M554" s="64" t="s">
        <v>2353</v>
      </c>
      <c r="N554" s="13"/>
      <c r="O554"/>
      <c r="P554" t="str">
        <f t="shared" si="146"/>
        <v/>
      </c>
      <c r="Q554" t="str">
        <f>IF(ISNA(VLOOKUP(AC554,#REF!,1)),"//","")</f>
        <v/>
      </c>
      <c r="R554"/>
      <c r="S554" s="43">
        <f t="shared" si="141"/>
        <v>180</v>
      </c>
      <c r="T554" s="93" t="s">
        <v>3004</v>
      </c>
      <c r="U554" s="71" t="s">
        <v>2484</v>
      </c>
      <c r="V554" s="71" t="s">
        <v>2484</v>
      </c>
      <c r="W554" s="44" t="str">
        <f t="shared" si="142"/>
        <v>"T"</v>
      </c>
      <c r="X554" s="25" t="str">
        <f t="shared" si="143"/>
        <v>T</v>
      </c>
      <c r="Y554" s="1">
        <f t="shared" si="144"/>
        <v>530</v>
      </c>
      <c r="Z554" t="str">
        <f t="shared" si="145"/>
        <v>ITM_REG_T</v>
      </c>
      <c r="AA554" s="172" t="str">
        <f>IF(ISNA(VLOOKUP(AC554,Sheet2!J:J,1,0)),"//","")</f>
        <v>//</v>
      </c>
      <c r="AC554" s="111" t="str">
        <f t="shared" si="127"/>
        <v>T</v>
      </c>
      <c r="AD554" t="b">
        <f t="shared" ref="AD554:AD617" si="147">X554=AC554</f>
        <v>1</v>
      </c>
    </row>
    <row r="555" spans="1:30">
      <c r="A555" s="57">
        <f t="shared" si="139"/>
        <v>555</v>
      </c>
      <c r="B555" s="56">
        <f t="shared" si="140"/>
        <v>531</v>
      </c>
      <c r="C555" s="60" t="s">
        <v>4451</v>
      </c>
      <c r="D555" s="60" t="s">
        <v>1144</v>
      </c>
      <c r="E555" s="66" t="s">
        <v>355</v>
      </c>
      <c r="F555" s="66" t="s">
        <v>355</v>
      </c>
      <c r="G555" s="92">
        <v>0</v>
      </c>
      <c r="H555" s="92">
        <v>0</v>
      </c>
      <c r="I555" s="200" t="s">
        <v>2778</v>
      </c>
      <c r="J555" s="66" t="s">
        <v>1593</v>
      </c>
      <c r="K555" s="67" t="s">
        <v>4539</v>
      </c>
      <c r="L555" s="68" t="s">
        <v>3290</v>
      </c>
      <c r="M555" s="64" t="s">
        <v>2354</v>
      </c>
      <c r="N555" s="13"/>
      <c r="O555"/>
      <c r="P555" t="str">
        <f t="shared" si="146"/>
        <v/>
      </c>
      <c r="Q555" t="str">
        <f>IF(ISNA(VLOOKUP(AC555,#REF!,1)),"//","")</f>
        <v/>
      </c>
      <c r="R555"/>
      <c r="S555" s="43">
        <f t="shared" si="141"/>
        <v>181</v>
      </c>
      <c r="T555" s="93" t="s">
        <v>3004</v>
      </c>
      <c r="U555" s="71" t="s">
        <v>2484</v>
      </c>
      <c r="V555" s="71" t="s">
        <v>2484</v>
      </c>
      <c r="W555" s="44" t="str">
        <f t="shared" si="142"/>
        <v>"A"</v>
      </c>
      <c r="X555" s="25" t="str">
        <f t="shared" si="143"/>
        <v>A</v>
      </c>
      <c r="Y555" s="1">
        <f t="shared" si="144"/>
        <v>531</v>
      </c>
      <c r="Z555" t="str">
        <f t="shared" si="145"/>
        <v>ITM_REG_A</v>
      </c>
      <c r="AA555" s="172" t="str">
        <f>IF(ISNA(VLOOKUP(AC555,Sheet2!J:J,1,0)),"//","")</f>
        <v>//</v>
      </c>
      <c r="AC555" s="111" t="str">
        <f t="shared" si="127"/>
        <v>A</v>
      </c>
      <c r="AD555" t="b">
        <f t="shared" si="147"/>
        <v>1</v>
      </c>
    </row>
    <row r="556" spans="1:30">
      <c r="A556" s="57">
        <f t="shared" si="139"/>
        <v>556</v>
      </c>
      <c r="B556" s="56">
        <f t="shared" si="140"/>
        <v>532</v>
      </c>
      <c r="C556" s="60" t="s">
        <v>4451</v>
      </c>
      <c r="D556" s="60" t="s">
        <v>1145</v>
      </c>
      <c r="E556" s="66" t="s">
        <v>356</v>
      </c>
      <c r="F556" s="66" t="s">
        <v>356</v>
      </c>
      <c r="G556" s="92">
        <v>0</v>
      </c>
      <c r="H556" s="92">
        <v>0</v>
      </c>
      <c r="I556" s="200" t="s">
        <v>2778</v>
      </c>
      <c r="J556" s="66" t="s">
        <v>1593</v>
      </c>
      <c r="K556" s="67" t="s">
        <v>4539</v>
      </c>
      <c r="L556" s="68" t="s">
        <v>3291</v>
      </c>
      <c r="M556" s="64" t="s">
        <v>2355</v>
      </c>
      <c r="N556" s="13"/>
      <c r="O556"/>
      <c r="P556" t="str">
        <f t="shared" si="146"/>
        <v/>
      </c>
      <c r="Q556" t="str">
        <f>IF(ISNA(VLOOKUP(AC556,#REF!,1)),"//","")</f>
        <v/>
      </c>
      <c r="R556"/>
      <c r="S556" s="43">
        <f t="shared" si="141"/>
        <v>182</v>
      </c>
      <c r="T556" s="93" t="s">
        <v>3004</v>
      </c>
      <c r="U556" s="71" t="s">
        <v>2484</v>
      </c>
      <c r="V556" s="71" t="s">
        <v>2484</v>
      </c>
      <c r="W556" s="44" t="str">
        <f t="shared" si="142"/>
        <v>"B"</v>
      </c>
      <c r="X556" s="25" t="str">
        <f t="shared" si="143"/>
        <v>B</v>
      </c>
      <c r="Y556" s="1">
        <f t="shared" si="144"/>
        <v>532</v>
      </c>
      <c r="Z556" t="str">
        <f t="shared" si="145"/>
        <v>ITM_REG_B</v>
      </c>
      <c r="AA556" s="172" t="str">
        <f>IF(ISNA(VLOOKUP(AC556,Sheet2!J:J,1,0)),"//","")</f>
        <v>//</v>
      </c>
      <c r="AC556" s="111" t="str">
        <f t="shared" si="127"/>
        <v>B</v>
      </c>
      <c r="AD556" t="b">
        <f t="shared" si="147"/>
        <v>1</v>
      </c>
    </row>
    <row r="557" spans="1:30">
      <c r="A557" s="57">
        <f t="shared" si="139"/>
        <v>557</v>
      </c>
      <c r="B557" s="56">
        <f t="shared" si="140"/>
        <v>533</v>
      </c>
      <c r="C557" s="60" t="s">
        <v>4451</v>
      </c>
      <c r="D557" s="60" t="s">
        <v>1146</v>
      </c>
      <c r="E557" s="66" t="s">
        <v>357</v>
      </c>
      <c r="F557" s="66" t="s">
        <v>357</v>
      </c>
      <c r="G557" s="92">
        <v>0</v>
      </c>
      <c r="H557" s="92">
        <v>0</v>
      </c>
      <c r="I557" s="200" t="s">
        <v>2778</v>
      </c>
      <c r="J557" s="66" t="s">
        <v>1593</v>
      </c>
      <c r="K557" s="67" t="s">
        <v>4539</v>
      </c>
      <c r="L557" s="68" t="s">
        <v>3292</v>
      </c>
      <c r="M557" s="64" t="s">
        <v>2356</v>
      </c>
      <c r="N557" s="13"/>
      <c r="O557"/>
      <c r="P557" t="str">
        <f t="shared" si="146"/>
        <v/>
      </c>
      <c r="Q557" t="str">
        <f>IF(ISNA(VLOOKUP(AC557,#REF!,1)),"//","")</f>
        <v/>
      </c>
      <c r="R557"/>
      <c r="S557" s="43">
        <f t="shared" si="141"/>
        <v>183</v>
      </c>
      <c r="T557" s="93" t="s">
        <v>3004</v>
      </c>
      <c r="U557" s="71" t="s">
        <v>2484</v>
      </c>
      <c r="V557" s="71" t="s">
        <v>2484</v>
      </c>
      <c r="W557" s="44" t="str">
        <f t="shared" si="142"/>
        <v>"C"</v>
      </c>
      <c r="X557" s="25" t="str">
        <f t="shared" si="143"/>
        <v>C</v>
      </c>
      <c r="Y557" s="1">
        <f t="shared" si="144"/>
        <v>533</v>
      </c>
      <c r="Z557" t="str">
        <f t="shared" si="145"/>
        <v>ITM_REG_C</v>
      </c>
      <c r="AA557" s="172" t="str">
        <f>IF(ISNA(VLOOKUP(AC557,Sheet2!J:J,1,0)),"//","")</f>
        <v/>
      </c>
      <c r="AC557" s="111" t="str">
        <f t="shared" si="127"/>
        <v>C</v>
      </c>
      <c r="AD557" t="b">
        <f t="shared" si="147"/>
        <v>1</v>
      </c>
    </row>
    <row r="558" spans="1:30">
      <c r="A558" s="57">
        <f t="shared" si="139"/>
        <v>558</v>
      </c>
      <c r="B558" s="56">
        <f t="shared" si="140"/>
        <v>534</v>
      </c>
      <c r="C558" s="60" t="s">
        <v>4451</v>
      </c>
      <c r="D558" s="60" t="s">
        <v>1147</v>
      </c>
      <c r="E558" s="66" t="s">
        <v>358</v>
      </c>
      <c r="F558" s="66" t="s">
        <v>358</v>
      </c>
      <c r="G558" s="92">
        <v>0</v>
      </c>
      <c r="H558" s="92">
        <v>0</v>
      </c>
      <c r="I558" s="200" t="s">
        <v>2778</v>
      </c>
      <c r="J558" s="66" t="s">
        <v>1593</v>
      </c>
      <c r="K558" s="67" t="s">
        <v>4539</v>
      </c>
      <c r="L558" s="68" t="s">
        <v>3293</v>
      </c>
      <c r="M558" s="64" t="s">
        <v>2357</v>
      </c>
      <c r="N558" s="13"/>
      <c r="O558"/>
      <c r="P558" t="str">
        <f t="shared" si="146"/>
        <v/>
      </c>
      <c r="Q558" t="str">
        <f>IF(ISNA(VLOOKUP(AC558,#REF!,1)),"//","")</f>
        <v/>
      </c>
      <c r="R558"/>
      <c r="S558" s="43">
        <f t="shared" si="141"/>
        <v>184</v>
      </c>
      <c r="T558" s="93" t="s">
        <v>3004</v>
      </c>
      <c r="U558" s="71" t="s">
        <v>2484</v>
      </c>
      <c r="V558" s="71" t="s">
        <v>2484</v>
      </c>
      <c r="W558" s="44" t="str">
        <f t="shared" si="142"/>
        <v>"D"</v>
      </c>
      <c r="X558" s="25" t="str">
        <f t="shared" si="143"/>
        <v>D</v>
      </c>
      <c r="Y558" s="1">
        <f t="shared" si="144"/>
        <v>534</v>
      </c>
      <c r="Z558" t="str">
        <f t="shared" si="145"/>
        <v>ITM_REG_D</v>
      </c>
      <c r="AA558" s="172" t="str">
        <f>IF(ISNA(VLOOKUP(AC558,Sheet2!J:J,1,0)),"//","")</f>
        <v>//</v>
      </c>
      <c r="AC558" s="111" t="str">
        <f t="shared" si="127"/>
        <v>D</v>
      </c>
      <c r="AD558" t="b">
        <f t="shared" si="147"/>
        <v>1</v>
      </c>
    </row>
    <row r="559" spans="1:30">
      <c r="A559" s="57">
        <f t="shared" si="139"/>
        <v>559</v>
      </c>
      <c r="B559" s="56">
        <f t="shared" si="140"/>
        <v>535</v>
      </c>
      <c r="C559" s="60" t="s">
        <v>4451</v>
      </c>
      <c r="D559" s="60" t="s">
        <v>1140</v>
      </c>
      <c r="E559" s="66" t="s">
        <v>176</v>
      </c>
      <c r="F559" s="66" t="s">
        <v>176</v>
      </c>
      <c r="G559" s="69">
        <v>0</v>
      </c>
      <c r="H559" s="69">
        <v>0</v>
      </c>
      <c r="I559" s="200" t="s">
        <v>2778</v>
      </c>
      <c r="J559" s="66" t="s">
        <v>1593</v>
      </c>
      <c r="K559" s="67" t="s">
        <v>4539</v>
      </c>
      <c r="L559" s="68" t="s">
        <v>3294</v>
      </c>
      <c r="M559" s="64" t="s">
        <v>2358</v>
      </c>
      <c r="N559" s="13"/>
      <c r="O559"/>
      <c r="P559" t="str">
        <f t="shared" si="146"/>
        <v/>
      </c>
      <c r="Q559" t="str">
        <f>IF(ISNA(VLOOKUP(AC559,#REF!,1)),"//","")</f>
        <v/>
      </c>
      <c r="R559"/>
      <c r="S559" s="43">
        <f t="shared" si="141"/>
        <v>185</v>
      </c>
      <c r="T559" s="93" t="s">
        <v>3004</v>
      </c>
      <c r="U559" s="71" t="s">
        <v>2484</v>
      </c>
      <c r="V559" s="71" t="s">
        <v>2484</v>
      </c>
      <c r="W559" s="44" t="str">
        <f t="shared" si="142"/>
        <v>"L"</v>
      </c>
      <c r="X559" s="25" t="str">
        <f t="shared" si="143"/>
        <v>L</v>
      </c>
      <c r="Y559" s="1">
        <f t="shared" si="144"/>
        <v>535</v>
      </c>
      <c r="Z559" t="str">
        <f t="shared" si="145"/>
        <v>ITM_REG_L</v>
      </c>
      <c r="AA559" s="172" t="str">
        <f>IF(ISNA(VLOOKUP(AC559,Sheet2!J:J,1,0)),"//","")</f>
        <v>//</v>
      </c>
      <c r="AC559" s="111" t="str">
        <f t="shared" si="127"/>
        <v>L</v>
      </c>
      <c r="AD559" t="b">
        <f t="shared" si="147"/>
        <v>1</v>
      </c>
    </row>
    <row r="560" spans="1:30">
      <c r="A560" s="57">
        <f t="shared" si="139"/>
        <v>560</v>
      </c>
      <c r="B560" s="56">
        <f t="shared" si="140"/>
        <v>536</v>
      </c>
      <c r="C560" s="60" t="s">
        <v>4451</v>
      </c>
      <c r="D560" s="60" t="s">
        <v>1137</v>
      </c>
      <c r="E560" s="66" t="s">
        <v>144</v>
      </c>
      <c r="F560" s="66" t="s">
        <v>144</v>
      </c>
      <c r="G560" s="69">
        <v>0</v>
      </c>
      <c r="H560" s="69">
        <v>0</v>
      </c>
      <c r="I560" s="200" t="s">
        <v>2778</v>
      </c>
      <c r="J560" s="66" t="s">
        <v>1593</v>
      </c>
      <c r="K560" s="67" t="s">
        <v>4539</v>
      </c>
      <c r="L560" s="60" t="s">
        <v>3295</v>
      </c>
      <c r="M560" s="64" t="s">
        <v>2359</v>
      </c>
      <c r="N560" s="13"/>
      <c r="O560"/>
      <c r="P560" t="str">
        <f t="shared" si="146"/>
        <v/>
      </c>
      <c r="Q560" t="str">
        <f>IF(ISNA(VLOOKUP(AC560,#REF!,1)),"//","")</f>
        <v/>
      </c>
      <c r="R560"/>
      <c r="S560" s="43">
        <f t="shared" si="141"/>
        <v>186</v>
      </c>
      <c r="T560" s="93" t="s">
        <v>3004</v>
      </c>
      <c r="U560" s="71" t="s">
        <v>2484</v>
      </c>
      <c r="V560" s="71" t="s">
        <v>2484</v>
      </c>
      <c r="W560" s="44" t="str">
        <f t="shared" si="142"/>
        <v>"I"</v>
      </c>
      <c r="X560" s="25" t="str">
        <f t="shared" si="143"/>
        <v>I</v>
      </c>
      <c r="Y560" s="1">
        <f t="shared" si="144"/>
        <v>536</v>
      </c>
      <c r="Z560" t="str">
        <f t="shared" si="145"/>
        <v>ITM_REG_I</v>
      </c>
      <c r="AA560" s="172" t="str">
        <f>IF(ISNA(VLOOKUP(AC560,Sheet2!J:J,1,0)),"//","")</f>
        <v>//</v>
      </c>
      <c r="AC560" s="111" t="str">
        <f t="shared" si="127"/>
        <v>I</v>
      </c>
      <c r="AD560" t="b">
        <f t="shared" si="147"/>
        <v>1</v>
      </c>
    </row>
    <row r="561" spans="1:30">
      <c r="A561" s="57">
        <f t="shared" si="139"/>
        <v>561</v>
      </c>
      <c r="B561" s="56">
        <f t="shared" si="140"/>
        <v>537</v>
      </c>
      <c r="C561" s="60" t="s">
        <v>4451</v>
      </c>
      <c r="D561" s="60" t="s">
        <v>1138</v>
      </c>
      <c r="E561" s="66" t="s">
        <v>157</v>
      </c>
      <c r="F561" s="66" t="s">
        <v>157</v>
      </c>
      <c r="G561" s="69">
        <v>0</v>
      </c>
      <c r="H561" s="69">
        <v>0</v>
      </c>
      <c r="I561" s="200" t="s">
        <v>2778</v>
      </c>
      <c r="J561" s="66" t="s">
        <v>1593</v>
      </c>
      <c r="K561" s="67" t="s">
        <v>4539</v>
      </c>
      <c r="L561" s="60" t="s">
        <v>3296</v>
      </c>
      <c r="M561" s="64" t="s">
        <v>2360</v>
      </c>
      <c r="N561" s="13"/>
      <c r="O561"/>
      <c r="P561" t="str">
        <f t="shared" si="146"/>
        <v/>
      </c>
      <c r="Q561" t="str">
        <f>IF(ISNA(VLOOKUP(AC561,#REF!,1)),"//","")</f>
        <v/>
      </c>
      <c r="R561"/>
      <c r="S561" s="43">
        <f t="shared" si="141"/>
        <v>187</v>
      </c>
      <c r="T561" s="93" t="s">
        <v>3004</v>
      </c>
      <c r="U561" s="71" t="s">
        <v>2484</v>
      </c>
      <c r="V561" s="71" t="s">
        <v>2484</v>
      </c>
      <c r="W561" s="44" t="str">
        <f t="shared" si="142"/>
        <v>"J"</v>
      </c>
      <c r="X561" s="25" t="str">
        <f t="shared" si="143"/>
        <v>J</v>
      </c>
      <c r="Y561" s="1">
        <f t="shared" si="144"/>
        <v>537</v>
      </c>
      <c r="Z561" t="str">
        <f t="shared" si="145"/>
        <v>ITM_REG_J</v>
      </c>
      <c r="AA561" s="172" t="str">
        <f>IF(ISNA(VLOOKUP(AC561,Sheet2!J:J,1,0)),"//","")</f>
        <v>//</v>
      </c>
      <c r="AC561" s="111" t="str">
        <f t="shared" si="127"/>
        <v>J</v>
      </c>
      <c r="AD561" t="b">
        <f t="shared" si="147"/>
        <v>1</v>
      </c>
    </row>
    <row r="562" spans="1:30">
      <c r="A562" s="57">
        <f t="shared" si="139"/>
        <v>562</v>
      </c>
      <c r="B562" s="56">
        <f t="shared" si="140"/>
        <v>538</v>
      </c>
      <c r="C562" s="60" t="s">
        <v>4451</v>
      </c>
      <c r="D562" s="60" t="s">
        <v>1139</v>
      </c>
      <c r="E562" s="66" t="s">
        <v>164</v>
      </c>
      <c r="F562" s="66" t="s">
        <v>164</v>
      </c>
      <c r="G562" s="69">
        <v>0</v>
      </c>
      <c r="H562" s="69">
        <v>0</v>
      </c>
      <c r="I562" s="200" t="s">
        <v>2778</v>
      </c>
      <c r="J562" s="66" t="s">
        <v>1593</v>
      </c>
      <c r="K562" s="67" t="s">
        <v>4539</v>
      </c>
      <c r="L562" s="60" t="s">
        <v>3030</v>
      </c>
      <c r="M562" s="64" t="s">
        <v>2361</v>
      </c>
      <c r="N562" s="13"/>
      <c r="O562"/>
      <c r="P562" t="str">
        <f t="shared" si="146"/>
        <v/>
      </c>
      <c r="Q562" t="str">
        <f>IF(ISNA(VLOOKUP(AC562,#REF!,1)),"//","")</f>
        <v/>
      </c>
      <c r="R562"/>
      <c r="S562" s="43">
        <f t="shared" si="141"/>
        <v>188</v>
      </c>
      <c r="T562" s="93" t="s">
        <v>3004</v>
      </c>
      <c r="U562" s="71" t="s">
        <v>2484</v>
      </c>
      <c r="V562" s="71" t="s">
        <v>2484</v>
      </c>
      <c r="W562" s="44" t="str">
        <f t="shared" si="142"/>
        <v>"K"</v>
      </c>
      <c r="X562" s="25" t="str">
        <f t="shared" si="143"/>
        <v>K</v>
      </c>
      <c r="Y562" s="1">
        <f t="shared" si="144"/>
        <v>538</v>
      </c>
      <c r="Z562" t="str">
        <f t="shared" si="145"/>
        <v>ITM_REG_K</v>
      </c>
      <c r="AA562" s="172" t="str">
        <f>IF(ISNA(VLOOKUP(AC562,Sheet2!J:J,1,0)),"//","")</f>
        <v>//</v>
      </c>
      <c r="AC562" s="111" t="str">
        <f t="shared" ref="AC562:AC625" si="148">IF(LEN(X562)=0,"",SUBSTITUTE(SUBSTITUTE(SUBSTITUTE(SUBSTITUTE(SUBSTITUTE(SUBSTITUTE(SUBSTITUTE(SUBSTITUTE(SUBSTITUTE(SUBSTITUTE(SUBSTITUTE(SUBSTITUTE(SUBSTITUTE(SUBSTITUTE(SUBSTITUTE(SUBSTITUTE(SUBSTITUTE( (SUBSTITUTE( SUBSTITUTE( SUBSTITUTE( SUBSTITUTE(W562,"STD_SIGMA","SUM"),"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K</v>
      </c>
      <c r="AD562" t="b">
        <f t="shared" si="147"/>
        <v>1</v>
      </c>
    </row>
    <row r="563" spans="1:30">
      <c r="A563" s="57">
        <f t="shared" si="139"/>
        <v>563</v>
      </c>
      <c r="B563" s="56">
        <f t="shared" si="140"/>
        <v>539</v>
      </c>
      <c r="C563" s="60" t="s">
        <v>4451</v>
      </c>
      <c r="D563" s="60" t="s">
        <v>1154</v>
      </c>
      <c r="E563" s="66" t="s">
        <v>922</v>
      </c>
      <c r="F563" s="66" t="s">
        <v>922</v>
      </c>
      <c r="G563" s="69">
        <v>0</v>
      </c>
      <c r="H563" s="69">
        <v>0</v>
      </c>
      <c r="I563" s="66" t="s">
        <v>1</v>
      </c>
      <c r="J563" s="66" t="s">
        <v>1593</v>
      </c>
      <c r="K563" s="67" t="s">
        <v>4539</v>
      </c>
      <c r="L563" s="60"/>
      <c r="M563" s="64" t="s">
        <v>1154</v>
      </c>
      <c r="N563" s="13"/>
      <c r="O563"/>
      <c r="P563" t="str">
        <f t="shared" si="146"/>
        <v/>
      </c>
      <c r="Q563" t="str">
        <f>IF(ISNA(VLOOKUP(AC563,#REF!,1)),"//","")</f>
        <v/>
      </c>
      <c r="R563"/>
      <c r="S563" s="43">
        <f t="shared" si="141"/>
        <v>189</v>
      </c>
      <c r="T563" s="93" t="s">
        <v>3004</v>
      </c>
      <c r="U563" s="71" t="s">
        <v>2484</v>
      </c>
      <c r="V563" s="71" t="s">
        <v>3222</v>
      </c>
      <c r="W563" s="44" t="str">
        <f t="shared" si="142"/>
        <v/>
      </c>
      <c r="X563" s="25" t="str">
        <f t="shared" si="143"/>
        <v>IND&gt;</v>
      </c>
      <c r="Y563" s="1">
        <f t="shared" si="144"/>
        <v>539</v>
      </c>
      <c r="Z563" t="str">
        <f t="shared" si="145"/>
        <v>ITM_INDIRECTION</v>
      </c>
      <c r="AA563" s="172" t="str">
        <f>IF(ISNA(VLOOKUP(AC563,Sheet2!J:J,1,0)),"//","")</f>
        <v/>
      </c>
      <c r="AC563" s="111" t="str">
        <f t="shared" si="148"/>
        <v/>
      </c>
      <c r="AD563" t="b">
        <f t="shared" si="147"/>
        <v>0</v>
      </c>
    </row>
    <row r="564" spans="1:30" s="17" customFormat="1">
      <c r="A564" s="111">
        <f t="shared" si="139"/>
        <v>564</v>
      </c>
      <c r="B564" s="112">
        <f t="shared" si="140"/>
        <v>540</v>
      </c>
      <c r="C564" s="113" t="s">
        <v>4450</v>
      </c>
      <c r="D564" s="113" t="s">
        <v>7</v>
      </c>
      <c r="E564" s="146" t="str">
        <f t="shared" ref="E564:E571" si="149">CHAR(34)&amp;IF(B564&lt;10,"000",IF(B564&lt;100,"00",IF(B564&lt;1000,"0","")))&amp;$B564&amp;CHAR(34)</f>
        <v>"0540"</v>
      </c>
      <c r="F564" s="114" t="str">
        <f t="shared" ref="F564:F571" si="150">E564</f>
        <v>"0540"</v>
      </c>
      <c r="G564" s="207">
        <v>0</v>
      </c>
      <c r="H564" s="207">
        <v>0</v>
      </c>
      <c r="I564" s="193" t="s">
        <v>28</v>
      </c>
      <c r="J564" s="115" t="s">
        <v>1593</v>
      </c>
      <c r="K564" s="116" t="s">
        <v>4539</v>
      </c>
      <c r="M564" s="147" t="str">
        <f t="shared" ref="M564:M571" si="151">"ITM_"&amp;IF(B564&lt;10,"000",IF(B564&lt;100,"00",IF(B564&lt;1000,"0","")))&amp;$B564</f>
        <v>ITM_0540</v>
      </c>
      <c r="N564" s="16"/>
      <c r="P564" s="17" t="str">
        <f t="shared" si="146"/>
        <v/>
      </c>
      <c r="Q564" s="17" t="str">
        <f>IF(ISNA(VLOOKUP(AC564,#REF!,1)),"//","")</f>
        <v/>
      </c>
      <c r="S564" s="117">
        <f t="shared" si="141"/>
        <v>189</v>
      </c>
      <c r="T564" s="111" t="s">
        <v>2484</v>
      </c>
      <c r="U564" s="118" t="s">
        <v>2484</v>
      </c>
      <c r="V564" s="118" t="s">
        <v>2484</v>
      </c>
      <c r="W564" s="119" t="str">
        <f t="shared" si="142"/>
        <v/>
      </c>
      <c r="X564" s="120" t="str">
        <f t="shared" si="143"/>
        <v/>
      </c>
      <c r="Y564" s="121">
        <f t="shared" si="144"/>
        <v>540</v>
      </c>
      <c r="Z564" s="17" t="str">
        <f t="shared" si="145"/>
        <v>ITM_0540</v>
      </c>
      <c r="AA564" s="172" t="str">
        <f>IF(ISNA(VLOOKUP(AC564,Sheet2!J:J,1,0)),"//","")</f>
        <v/>
      </c>
      <c r="AC564" s="111" t="str">
        <f t="shared" si="148"/>
        <v/>
      </c>
      <c r="AD564" t="b">
        <f t="shared" si="147"/>
        <v>1</v>
      </c>
    </row>
    <row r="565" spans="1:30" s="17" customFormat="1">
      <c r="A565" s="111">
        <f t="shared" si="139"/>
        <v>565</v>
      </c>
      <c r="B565" s="112">
        <f t="shared" si="140"/>
        <v>541</v>
      </c>
      <c r="C565" s="113" t="s">
        <v>4450</v>
      </c>
      <c r="D565" s="113" t="s">
        <v>7</v>
      </c>
      <c r="E565" s="146" t="str">
        <f t="shared" si="149"/>
        <v>"0541"</v>
      </c>
      <c r="F565" s="114" t="str">
        <f t="shared" si="150"/>
        <v>"0541"</v>
      </c>
      <c r="G565" s="207">
        <v>0</v>
      </c>
      <c r="H565" s="207">
        <v>0</v>
      </c>
      <c r="I565" s="193" t="s">
        <v>28</v>
      </c>
      <c r="J565" s="115" t="s">
        <v>1593</v>
      </c>
      <c r="K565" s="116" t="s">
        <v>4539</v>
      </c>
      <c r="M565" s="147" t="str">
        <f t="shared" si="151"/>
        <v>ITM_0541</v>
      </c>
      <c r="N565" s="16"/>
      <c r="P565" s="17" t="str">
        <f t="shared" si="146"/>
        <v/>
      </c>
      <c r="Q565" s="17" t="str">
        <f>IF(ISNA(VLOOKUP(AC565,#REF!,1)),"//","")</f>
        <v/>
      </c>
      <c r="S565" s="117">
        <f t="shared" si="141"/>
        <v>189</v>
      </c>
      <c r="T565" s="111" t="s">
        <v>2484</v>
      </c>
      <c r="U565" s="118" t="s">
        <v>2484</v>
      </c>
      <c r="V565" s="118" t="s">
        <v>2484</v>
      </c>
      <c r="W565" s="119" t="str">
        <f t="shared" si="142"/>
        <v/>
      </c>
      <c r="X565" s="120" t="str">
        <f t="shared" si="143"/>
        <v/>
      </c>
      <c r="Y565" s="121">
        <f t="shared" si="144"/>
        <v>541</v>
      </c>
      <c r="Z565" s="17" t="str">
        <f t="shared" si="145"/>
        <v>ITM_0541</v>
      </c>
      <c r="AA565" s="172" t="str">
        <f>IF(ISNA(VLOOKUP(AC565,Sheet2!J:J,1,0)),"//","")</f>
        <v/>
      </c>
      <c r="AC565" s="111" t="str">
        <f t="shared" si="148"/>
        <v/>
      </c>
      <c r="AD565" t="b">
        <f t="shared" si="147"/>
        <v>1</v>
      </c>
    </row>
    <row r="566" spans="1:30" s="17" customFormat="1">
      <c r="A566" s="111">
        <f t="shared" si="139"/>
        <v>566</v>
      </c>
      <c r="B566" s="112">
        <f t="shared" si="140"/>
        <v>542</v>
      </c>
      <c r="C566" s="113" t="s">
        <v>4450</v>
      </c>
      <c r="D566" s="113" t="s">
        <v>7</v>
      </c>
      <c r="E566" s="146" t="str">
        <f t="shared" si="149"/>
        <v>"0542"</v>
      </c>
      <c r="F566" s="114" t="str">
        <f t="shared" si="150"/>
        <v>"0542"</v>
      </c>
      <c r="G566" s="207">
        <v>0</v>
      </c>
      <c r="H566" s="207">
        <v>0</v>
      </c>
      <c r="I566" s="193" t="s">
        <v>28</v>
      </c>
      <c r="J566" s="115" t="s">
        <v>1593</v>
      </c>
      <c r="K566" s="116" t="s">
        <v>4539</v>
      </c>
      <c r="M566" s="147" t="str">
        <f t="shared" si="151"/>
        <v>ITM_0542</v>
      </c>
      <c r="N566" s="16"/>
      <c r="P566" s="17" t="str">
        <f t="shared" si="146"/>
        <v/>
      </c>
      <c r="Q566" s="17" t="str">
        <f>IF(ISNA(VLOOKUP(AC566,#REF!,1)),"//","")</f>
        <v/>
      </c>
      <c r="S566" s="117">
        <f t="shared" si="141"/>
        <v>189</v>
      </c>
      <c r="T566" s="111" t="s">
        <v>2484</v>
      </c>
      <c r="U566" s="118" t="s">
        <v>2484</v>
      </c>
      <c r="V566" s="118" t="s">
        <v>2484</v>
      </c>
      <c r="W566" s="119" t="str">
        <f t="shared" si="142"/>
        <v/>
      </c>
      <c r="X566" s="120" t="str">
        <f t="shared" si="143"/>
        <v/>
      </c>
      <c r="Y566" s="121">
        <f t="shared" si="144"/>
        <v>542</v>
      </c>
      <c r="Z566" s="17" t="str">
        <f t="shared" si="145"/>
        <v>ITM_0542</v>
      </c>
      <c r="AA566" s="172" t="str">
        <f>IF(ISNA(VLOOKUP(AC566,Sheet2!J:J,1,0)),"//","")</f>
        <v/>
      </c>
      <c r="AC566" s="111" t="str">
        <f t="shared" si="148"/>
        <v/>
      </c>
      <c r="AD566" t="b">
        <f t="shared" si="147"/>
        <v>1</v>
      </c>
    </row>
    <row r="567" spans="1:30" s="17" customFormat="1">
      <c r="A567" s="111">
        <f t="shared" si="139"/>
        <v>567</v>
      </c>
      <c r="B567" s="112">
        <f t="shared" si="140"/>
        <v>543</v>
      </c>
      <c r="C567" s="113" t="s">
        <v>4450</v>
      </c>
      <c r="D567" s="113" t="s">
        <v>7</v>
      </c>
      <c r="E567" s="146" t="str">
        <f t="shared" si="149"/>
        <v>"0543"</v>
      </c>
      <c r="F567" s="114" t="str">
        <f t="shared" si="150"/>
        <v>"0543"</v>
      </c>
      <c r="G567" s="207">
        <v>0</v>
      </c>
      <c r="H567" s="207">
        <v>0</v>
      </c>
      <c r="I567" s="193" t="s">
        <v>28</v>
      </c>
      <c r="J567" s="115" t="s">
        <v>1593</v>
      </c>
      <c r="K567" s="116" t="s">
        <v>4539</v>
      </c>
      <c r="M567" s="147" t="str">
        <f t="shared" si="151"/>
        <v>ITM_0543</v>
      </c>
      <c r="N567" s="16"/>
      <c r="P567" s="17" t="str">
        <f t="shared" si="146"/>
        <v/>
      </c>
      <c r="Q567" s="17" t="str">
        <f>IF(ISNA(VLOOKUP(AC567,#REF!,1)),"//","")</f>
        <v/>
      </c>
      <c r="S567" s="117">
        <f t="shared" si="141"/>
        <v>189</v>
      </c>
      <c r="T567" s="111" t="s">
        <v>2484</v>
      </c>
      <c r="U567" s="118" t="s">
        <v>2484</v>
      </c>
      <c r="V567" s="118" t="s">
        <v>2484</v>
      </c>
      <c r="W567" s="119" t="str">
        <f t="shared" si="142"/>
        <v/>
      </c>
      <c r="X567" s="120" t="str">
        <f t="shared" si="143"/>
        <v/>
      </c>
      <c r="Y567" s="121">
        <f t="shared" si="144"/>
        <v>543</v>
      </c>
      <c r="Z567" s="17" t="str">
        <f t="shared" si="145"/>
        <v>ITM_0543</v>
      </c>
      <c r="AA567" s="172" t="str">
        <f>IF(ISNA(VLOOKUP(AC567,Sheet2!J:J,1,0)),"//","")</f>
        <v/>
      </c>
      <c r="AC567" s="111" t="str">
        <f t="shared" si="148"/>
        <v/>
      </c>
      <c r="AD567" t="b">
        <f t="shared" si="147"/>
        <v>1</v>
      </c>
    </row>
    <row r="568" spans="1:30" s="17" customFormat="1">
      <c r="A568" s="111">
        <f t="shared" si="139"/>
        <v>568</v>
      </c>
      <c r="B568" s="112">
        <f t="shared" si="140"/>
        <v>544</v>
      </c>
      <c r="C568" s="113" t="s">
        <v>4450</v>
      </c>
      <c r="D568" s="113" t="s">
        <v>7</v>
      </c>
      <c r="E568" s="146" t="str">
        <f t="shared" si="149"/>
        <v>"0544"</v>
      </c>
      <c r="F568" s="114" t="str">
        <f t="shared" si="150"/>
        <v>"0544"</v>
      </c>
      <c r="G568" s="207">
        <v>0</v>
      </c>
      <c r="H568" s="207">
        <v>0</v>
      </c>
      <c r="I568" s="193" t="s">
        <v>28</v>
      </c>
      <c r="J568" s="115" t="s">
        <v>1593</v>
      </c>
      <c r="K568" s="116" t="s">
        <v>4539</v>
      </c>
      <c r="M568" s="147" t="str">
        <f t="shared" si="151"/>
        <v>ITM_0544</v>
      </c>
      <c r="N568" s="16"/>
      <c r="P568" s="17" t="str">
        <f t="shared" si="146"/>
        <v/>
      </c>
      <c r="Q568" s="17" t="str">
        <f>IF(ISNA(VLOOKUP(AC568,#REF!,1)),"//","")</f>
        <v/>
      </c>
      <c r="S568" s="117">
        <f t="shared" si="141"/>
        <v>189</v>
      </c>
      <c r="T568" s="111" t="s">
        <v>2484</v>
      </c>
      <c r="U568" s="118" t="s">
        <v>2484</v>
      </c>
      <c r="V568" s="118" t="s">
        <v>2484</v>
      </c>
      <c r="W568" s="119" t="str">
        <f t="shared" si="142"/>
        <v/>
      </c>
      <c r="X568" s="120" t="str">
        <f t="shared" si="143"/>
        <v/>
      </c>
      <c r="Y568" s="121">
        <f t="shared" si="144"/>
        <v>544</v>
      </c>
      <c r="Z568" s="17" t="str">
        <f t="shared" si="145"/>
        <v>ITM_0544</v>
      </c>
      <c r="AA568" s="172" t="str">
        <f>IF(ISNA(VLOOKUP(AC568,Sheet2!J:J,1,0)),"//","")</f>
        <v/>
      </c>
      <c r="AC568" s="111" t="str">
        <f t="shared" si="148"/>
        <v/>
      </c>
      <c r="AD568" t="b">
        <f t="shared" si="147"/>
        <v>1</v>
      </c>
    </row>
    <row r="569" spans="1:30" s="17" customFormat="1">
      <c r="A569" s="111">
        <f t="shared" si="139"/>
        <v>569</v>
      </c>
      <c r="B569" s="112">
        <f t="shared" si="140"/>
        <v>545</v>
      </c>
      <c r="C569" s="113" t="s">
        <v>4450</v>
      </c>
      <c r="D569" s="113" t="s">
        <v>7</v>
      </c>
      <c r="E569" s="146" t="str">
        <f t="shared" si="149"/>
        <v>"0545"</v>
      </c>
      <c r="F569" s="114" t="str">
        <f t="shared" si="150"/>
        <v>"0545"</v>
      </c>
      <c r="G569" s="207">
        <v>0</v>
      </c>
      <c r="H569" s="207">
        <v>0</v>
      </c>
      <c r="I569" s="193" t="s">
        <v>28</v>
      </c>
      <c r="J569" s="115" t="s">
        <v>1593</v>
      </c>
      <c r="K569" s="116" t="s">
        <v>4539</v>
      </c>
      <c r="M569" s="147" t="str">
        <f t="shared" si="151"/>
        <v>ITM_0545</v>
      </c>
      <c r="N569" s="16"/>
      <c r="P569" s="17" t="str">
        <f t="shared" si="146"/>
        <v/>
      </c>
      <c r="Q569" s="17" t="str">
        <f>IF(ISNA(VLOOKUP(AC569,#REF!,1)),"//","")</f>
        <v/>
      </c>
      <c r="S569" s="117">
        <f t="shared" si="141"/>
        <v>189</v>
      </c>
      <c r="T569" s="111" t="s">
        <v>2484</v>
      </c>
      <c r="U569" s="118" t="s">
        <v>2484</v>
      </c>
      <c r="V569" s="118" t="s">
        <v>2484</v>
      </c>
      <c r="W569" s="119" t="str">
        <f t="shared" si="142"/>
        <v/>
      </c>
      <c r="X569" s="120" t="str">
        <f t="shared" si="143"/>
        <v/>
      </c>
      <c r="Y569" s="121">
        <f t="shared" si="144"/>
        <v>545</v>
      </c>
      <c r="Z569" s="17" t="str">
        <f t="shared" si="145"/>
        <v>ITM_0545</v>
      </c>
      <c r="AA569" s="172" t="str">
        <f>IF(ISNA(VLOOKUP(AC569,Sheet2!J:J,1,0)),"//","")</f>
        <v/>
      </c>
      <c r="AC569" s="111" t="str">
        <f t="shared" si="148"/>
        <v/>
      </c>
      <c r="AD569" t="b">
        <f t="shared" si="147"/>
        <v>1</v>
      </c>
    </row>
    <row r="570" spans="1:30" s="17" customFormat="1">
      <c r="A570" s="111">
        <f t="shared" si="139"/>
        <v>570</v>
      </c>
      <c r="B570" s="112">
        <f t="shared" si="140"/>
        <v>546</v>
      </c>
      <c r="C570" s="113" t="s">
        <v>4450</v>
      </c>
      <c r="D570" s="113" t="s">
        <v>7</v>
      </c>
      <c r="E570" s="146" t="str">
        <f t="shared" si="149"/>
        <v>"0546"</v>
      </c>
      <c r="F570" s="114" t="str">
        <f t="shared" si="150"/>
        <v>"0546"</v>
      </c>
      <c r="G570" s="207">
        <v>0</v>
      </c>
      <c r="H570" s="207">
        <v>0</v>
      </c>
      <c r="I570" s="193" t="s">
        <v>28</v>
      </c>
      <c r="J570" s="115" t="s">
        <v>1593</v>
      </c>
      <c r="K570" s="116" t="s">
        <v>4539</v>
      </c>
      <c r="M570" s="147" t="str">
        <f t="shared" si="151"/>
        <v>ITM_0546</v>
      </c>
      <c r="N570" s="16"/>
      <c r="P570" s="17" t="str">
        <f t="shared" si="146"/>
        <v/>
      </c>
      <c r="Q570" s="17" t="str">
        <f>IF(ISNA(VLOOKUP(AC570,#REF!,1)),"//","")</f>
        <v/>
      </c>
      <c r="S570" s="117">
        <f t="shared" si="141"/>
        <v>189</v>
      </c>
      <c r="T570" s="111" t="s">
        <v>2484</v>
      </c>
      <c r="U570" s="118" t="s">
        <v>2484</v>
      </c>
      <c r="V570" s="118" t="s">
        <v>2484</v>
      </c>
      <c r="W570" s="119" t="str">
        <f t="shared" si="142"/>
        <v/>
      </c>
      <c r="X570" s="120" t="str">
        <f t="shared" si="143"/>
        <v/>
      </c>
      <c r="Y570" s="121">
        <f t="shared" si="144"/>
        <v>546</v>
      </c>
      <c r="Z570" s="17" t="str">
        <f t="shared" si="145"/>
        <v>ITM_0546</v>
      </c>
      <c r="AA570" s="172" t="str">
        <f>IF(ISNA(VLOOKUP(AC570,Sheet2!J:J,1,0)),"//","")</f>
        <v/>
      </c>
      <c r="AC570" s="111" t="str">
        <f t="shared" si="148"/>
        <v/>
      </c>
      <c r="AD570" t="b">
        <f t="shared" si="147"/>
        <v>1</v>
      </c>
    </row>
    <row r="571" spans="1:30" s="17" customFormat="1">
      <c r="A571" s="111">
        <f t="shared" si="139"/>
        <v>571</v>
      </c>
      <c r="B571" s="112">
        <f t="shared" si="140"/>
        <v>547</v>
      </c>
      <c r="C571" s="113" t="s">
        <v>4450</v>
      </c>
      <c r="D571" s="113" t="s">
        <v>7</v>
      </c>
      <c r="E571" s="146" t="str">
        <f t="shared" si="149"/>
        <v>"0547"</v>
      </c>
      <c r="F571" s="114" t="str">
        <f t="shared" si="150"/>
        <v>"0547"</v>
      </c>
      <c r="G571" s="207">
        <v>0</v>
      </c>
      <c r="H571" s="207">
        <v>0</v>
      </c>
      <c r="I571" s="193" t="s">
        <v>28</v>
      </c>
      <c r="J571" s="115" t="s">
        <v>1593</v>
      </c>
      <c r="K571" s="116" t="s">
        <v>4539</v>
      </c>
      <c r="M571" s="147" t="str">
        <f t="shared" si="151"/>
        <v>ITM_0547</v>
      </c>
      <c r="N571" s="16"/>
      <c r="P571" s="17" t="str">
        <f t="shared" si="146"/>
        <v/>
      </c>
      <c r="Q571" s="17" t="str">
        <f>IF(ISNA(VLOOKUP(AC571,#REF!,1)),"//","")</f>
        <v/>
      </c>
      <c r="S571" s="117">
        <f t="shared" si="141"/>
        <v>189</v>
      </c>
      <c r="T571" s="111" t="s">
        <v>2484</v>
      </c>
      <c r="U571" s="118" t="s">
        <v>2484</v>
      </c>
      <c r="V571" s="118" t="s">
        <v>2484</v>
      </c>
      <c r="W571" s="119" t="str">
        <f t="shared" si="142"/>
        <v/>
      </c>
      <c r="X571" s="120" t="str">
        <f t="shared" si="143"/>
        <v/>
      </c>
      <c r="Y571" s="121">
        <f t="shared" si="144"/>
        <v>547</v>
      </c>
      <c r="Z571" s="17" t="str">
        <f t="shared" si="145"/>
        <v>ITM_0547</v>
      </c>
      <c r="AA571" s="172" t="str">
        <f>IF(ISNA(VLOOKUP(AC571,Sheet2!J:J,1,0)),"//","")</f>
        <v/>
      </c>
      <c r="AC571" s="111" t="str">
        <f t="shared" si="148"/>
        <v/>
      </c>
      <c r="AD571" t="b">
        <f t="shared" si="147"/>
        <v>1</v>
      </c>
    </row>
    <row r="572" spans="1:30">
      <c r="A572" s="57">
        <f t="shared" si="139"/>
        <v>572</v>
      </c>
      <c r="B572" s="56">
        <f t="shared" si="140"/>
        <v>548</v>
      </c>
      <c r="C572" s="60" t="s">
        <v>4451</v>
      </c>
      <c r="D572" s="60" t="s">
        <v>3297</v>
      </c>
      <c r="E572" s="66" t="s">
        <v>539</v>
      </c>
      <c r="F572" s="66" t="s">
        <v>489</v>
      </c>
      <c r="G572" s="69">
        <v>0</v>
      </c>
      <c r="H572" s="69">
        <v>0</v>
      </c>
      <c r="I572" s="66" t="s">
        <v>1</v>
      </c>
      <c r="J572" s="66" t="s">
        <v>1593</v>
      </c>
      <c r="K572" s="67" t="s">
        <v>4539</v>
      </c>
      <c r="L572" s="68"/>
      <c r="M572" s="64" t="s">
        <v>3297</v>
      </c>
      <c r="N572" s="13"/>
      <c r="O572"/>
      <c r="P572" t="str">
        <f t="shared" si="146"/>
        <v>NOT EQUAL</v>
      </c>
      <c r="Q572" t="str">
        <f>IF(ISNA(VLOOKUP(AC572,#REF!,1)),"//","")</f>
        <v/>
      </c>
      <c r="R572"/>
      <c r="S572" s="43">
        <f t="shared" si="141"/>
        <v>189</v>
      </c>
      <c r="T572" s="93" t="s">
        <v>2484</v>
      </c>
      <c r="U572" s="71" t="s">
        <v>2484</v>
      </c>
      <c r="V572" s="71" t="s">
        <v>2484</v>
      </c>
      <c r="W572" s="44" t="str">
        <f t="shared" si="142"/>
        <v/>
      </c>
      <c r="X572" s="25" t="str">
        <f t="shared" si="143"/>
        <v/>
      </c>
      <c r="Y572" s="1">
        <f t="shared" si="144"/>
        <v>548</v>
      </c>
      <c r="Z572" t="str">
        <f t="shared" si="145"/>
        <v>ITM_0</v>
      </c>
      <c r="AA572" s="172" t="str">
        <f>IF(ISNA(VLOOKUP(AC572,Sheet2!J:J,1,0)),"//","")</f>
        <v/>
      </c>
      <c r="AC572" s="111" t="str">
        <f t="shared" si="148"/>
        <v/>
      </c>
      <c r="AD572" t="b">
        <f t="shared" si="147"/>
        <v>1</v>
      </c>
    </row>
    <row r="573" spans="1:30">
      <c r="A573" s="57">
        <f t="shared" si="139"/>
        <v>573</v>
      </c>
      <c r="B573" s="56">
        <f t="shared" si="140"/>
        <v>549</v>
      </c>
      <c r="C573" s="60" t="s">
        <v>4451</v>
      </c>
      <c r="D573" s="60" t="s">
        <v>3298</v>
      </c>
      <c r="E573" s="66" t="s">
        <v>539</v>
      </c>
      <c r="F573" s="66" t="s">
        <v>490</v>
      </c>
      <c r="G573" s="74">
        <v>0</v>
      </c>
      <c r="H573" s="74">
        <v>0</v>
      </c>
      <c r="I573" s="66" t="s">
        <v>1</v>
      </c>
      <c r="J573" s="66" t="s">
        <v>1593</v>
      </c>
      <c r="K573" s="67" t="s">
        <v>4539</v>
      </c>
      <c r="L573" s="68"/>
      <c r="M573" s="64" t="s">
        <v>3298</v>
      </c>
      <c r="N573" s="13"/>
      <c r="O573"/>
      <c r="P573" t="str">
        <f t="shared" si="146"/>
        <v>NOT EQUAL</v>
      </c>
      <c r="Q573" t="str">
        <f>IF(ISNA(VLOOKUP(AC573,#REF!,1)),"//","")</f>
        <v/>
      </c>
      <c r="R573"/>
      <c r="S573" s="43">
        <f t="shared" si="141"/>
        <v>189</v>
      </c>
      <c r="T573" s="93" t="s">
        <v>2484</v>
      </c>
      <c r="U573" s="71" t="s">
        <v>2484</v>
      </c>
      <c r="V573" s="71" t="s">
        <v>2484</v>
      </c>
      <c r="W573" s="44" t="str">
        <f t="shared" si="142"/>
        <v/>
      </c>
      <c r="X573" s="25" t="str">
        <f t="shared" si="143"/>
        <v/>
      </c>
      <c r="Y573" s="1">
        <f t="shared" si="144"/>
        <v>549</v>
      </c>
      <c r="Z573" t="str">
        <f t="shared" si="145"/>
        <v>ITM_1</v>
      </c>
      <c r="AA573" s="172" t="str">
        <f>IF(ISNA(VLOOKUP(AC573,Sheet2!J:J,1,0)),"//","")</f>
        <v/>
      </c>
      <c r="AC573" s="111" t="str">
        <f t="shared" si="148"/>
        <v/>
      </c>
      <c r="AD573" t="b">
        <f t="shared" si="147"/>
        <v>1</v>
      </c>
    </row>
    <row r="574" spans="1:30">
      <c r="A574" s="57">
        <f t="shared" si="139"/>
        <v>574</v>
      </c>
      <c r="B574" s="56">
        <f t="shared" si="140"/>
        <v>550</v>
      </c>
      <c r="C574" s="60" t="s">
        <v>4451</v>
      </c>
      <c r="D574" s="60" t="s">
        <v>3299</v>
      </c>
      <c r="E574" s="66" t="s">
        <v>539</v>
      </c>
      <c r="F574" s="66" t="s">
        <v>491</v>
      </c>
      <c r="G574" s="69">
        <v>0</v>
      </c>
      <c r="H574" s="69">
        <v>0</v>
      </c>
      <c r="I574" s="66" t="s">
        <v>1</v>
      </c>
      <c r="J574" s="66" t="s">
        <v>1593</v>
      </c>
      <c r="K574" s="67" t="s">
        <v>4539</v>
      </c>
      <c r="L574" s="68"/>
      <c r="M574" s="64" t="s">
        <v>3299</v>
      </c>
      <c r="N574" s="13"/>
      <c r="O574"/>
      <c r="P574" t="str">
        <f t="shared" si="146"/>
        <v>NOT EQUAL</v>
      </c>
      <c r="Q574" t="str">
        <f>IF(ISNA(VLOOKUP(AC574,#REF!,1)),"//","")</f>
        <v/>
      </c>
      <c r="R574"/>
      <c r="S574" s="43">
        <f t="shared" si="141"/>
        <v>189</v>
      </c>
      <c r="T574" s="93" t="s">
        <v>2484</v>
      </c>
      <c r="U574" s="71" t="s">
        <v>2484</v>
      </c>
      <c r="V574" s="71" t="s">
        <v>2484</v>
      </c>
      <c r="W574" s="44" t="str">
        <f t="shared" si="142"/>
        <v/>
      </c>
      <c r="X574" s="25" t="str">
        <f t="shared" si="143"/>
        <v/>
      </c>
      <c r="Y574" s="1">
        <f t="shared" si="144"/>
        <v>550</v>
      </c>
      <c r="Z574" t="str">
        <f t="shared" si="145"/>
        <v>ITM_2</v>
      </c>
      <c r="AA574" s="172" t="str">
        <f>IF(ISNA(VLOOKUP(AC574,Sheet2!J:J,1,0)),"//","")</f>
        <v/>
      </c>
      <c r="AC574" s="111" t="str">
        <f t="shared" si="148"/>
        <v/>
      </c>
      <c r="AD574" t="b">
        <f t="shared" si="147"/>
        <v>1</v>
      </c>
    </row>
    <row r="575" spans="1:30">
      <c r="A575" s="57">
        <f t="shared" si="139"/>
        <v>575</v>
      </c>
      <c r="B575" s="56">
        <f t="shared" si="140"/>
        <v>551</v>
      </c>
      <c r="C575" s="60" t="s">
        <v>4451</v>
      </c>
      <c r="D575" s="60" t="s">
        <v>3300</v>
      </c>
      <c r="E575" s="66" t="s">
        <v>539</v>
      </c>
      <c r="F575" s="66" t="s">
        <v>492</v>
      </c>
      <c r="G575" s="69">
        <v>0</v>
      </c>
      <c r="H575" s="69">
        <v>0</v>
      </c>
      <c r="I575" s="66" t="s">
        <v>1</v>
      </c>
      <c r="J575" s="66" t="s">
        <v>1593</v>
      </c>
      <c r="K575" s="67" t="s">
        <v>4539</v>
      </c>
      <c r="L575" s="68"/>
      <c r="M575" s="64" t="s">
        <v>3300</v>
      </c>
      <c r="N575" s="13"/>
      <c r="O575"/>
      <c r="P575" t="str">
        <f t="shared" si="146"/>
        <v>NOT EQUAL</v>
      </c>
      <c r="Q575" t="str">
        <f>IF(ISNA(VLOOKUP(AC575,#REF!,1)),"//","")</f>
        <v/>
      </c>
      <c r="R575"/>
      <c r="S575" s="43">
        <f t="shared" si="141"/>
        <v>189</v>
      </c>
      <c r="T575" s="93" t="s">
        <v>2484</v>
      </c>
      <c r="U575" s="71" t="s">
        <v>2484</v>
      </c>
      <c r="V575" s="71" t="s">
        <v>2484</v>
      </c>
      <c r="W575" s="44" t="str">
        <f t="shared" si="142"/>
        <v/>
      </c>
      <c r="X575" s="25" t="str">
        <f t="shared" si="143"/>
        <v/>
      </c>
      <c r="Y575" s="1">
        <f t="shared" si="144"/>
        <v>551</v>
      </c>
      <c r="Z575" t="str">
        <f t="shared" si="145"/>
        <v>ITM_3</v>
      </c>
      <c r="AA575" s="172" t="str">
        <f>IF(ISNA(VLOOKUP(AC575,Sheet2!J:J,1,0)),"//","")</f>
        <v/>
      </c>
      <c r="AC575" s="111" t="str">
        <f t="shared" si="148"/>
        <v/>
      </c>
      <c r="AD575" t="b">
        <f t="shared" si="147"/>
        <v>1</v>
      </c>
    </row>
    <row r="576" spans="1:30">
      <c r="A576" s="57">
        <f t="shared" si="139"/>
        <v>576</v>
      </c>
      <c r="B576" s="56">
        <f t="shared" si="140"/>
        <v>552</v>
      </c>
      <c r="C576" s="60" t="s">
        <v>4451</v>
      </c>
      <c r="D576" s="60" t="s">
        <v>3301</v>
      </c>
      <c r="E576" s="66" t="s">
        <v>539</v>
      </c>
      <c r="F576" s="66" t="s">
        <v>493</v>
      </c>
      <c r="G576" s="69">
        <v>0</v>
      </c>
      <c r="H576" s="69">
        <v>0</v>
      </c>
      <c r="I576" s="66" t="s">
        <v>1</v>
      </c>
      <c r="J576" s="66" t="s">
        <v>1593</v>
      </c>
      <c r="K576" s="67" t="s">
        <v>4539</v>
      </c>
      <c r="L576" s="68"/>
      <c r="M576" s="64" t="s">
        <v>3301</v>
      </c>
      <c r="N576" s="13"/>
      <c r="O576"/>
      <c r="P576" t="str">
        <f t="shared" si="146"/>
        <v>NOT EQUAL</v>
      </c>
      <c r="Q576" t="str">
        <f>IF(ISNA(VLOOKUP(AC576,#REF!,1)),"//","")</f>
        <v/>
      </c>
      <c r="R576"/>
      <c r="S576" s="43">
        <f t="shared" si="141"/>
        <v>189</v>
      </c>
      <c r="T576" s="93" t="s">
        <v>2484</v>
      </c>
      <c r="U576" s="71" t="s">
        <v>2484</v>
      </c>
      <c r="V576" s="71" t="s">
        <v>2484</v>
      </c>
      <c r="W576" s="44" t="str">
        <f t="shared" si="142"/>
        <v/>
      </c>
      <c r="X576" s="25" t="str">
        <f t="shared" si="143"/>
        <v/>
      </c>
      <c r="Y576" s="1">
        <f t="shared" si="144"/>
        <v>552</v>
      </c>
      <c r="Z576" t="str">
        <f t="shared" si="145"/>
        <v>ITM_4</v>
      </c>
      <c r="AA576" s="172" t="str">
        <f>IF(ISNA(VLOOKUP(AC576,Sheet2!J:J,1,0)),"//","")</f>
        <v/>
      </c>
      <c r="AC576" s="111" t="str">
        <f t="shared" si="148"/>
        <v/>
      </c>
      <c r="AD576" t="b">
        <f t="shared" si="147"/>
        <v>1</v>
      </c>
    </row>
    <row r="577" spans="1:30">
      <c r="A577" s="57">
        <f t="shared" si="139"/>
        <v>577</v>
      </c>
      <c r="B577" s="56">
        <f t="shared" si="140"/>
        <v>553</v>
      </c>
      <c r="C577" s="60" t="s">
        <v>4451</v>
      </c>
      <c r="D577" s="60" t="s">
        <v>3302</v>
      </c>
      <c r="E577" s="66" t="s">
        <v>539</v>
      </c>
      <c r="F577" s="66" t="s">
        <v>494</v>
      </c>
      <c r="G577" s="69">
        <v>0</v>
      </c>
      <c r="H577" s="69">
        <v>0</v>
      </c>
      <c r="I577" s="66" t="s">
        <v>1</v>
      </c>
      <c r="J577" s="66" t="s">
        <v>1593</v>
      </c>
      <c r="K577" s="67" t="s">
        <v>4539</v>
      </c>
      <c r="L577" s="68"/>
      <c r="M577" s="64" t="s">
        <v>3302</v>
      </c>
      <c r="N577" s="13"/>
      <c r="O577"/>
      <c r="P577" t="str">
        <f t="shared" si="146"/>
        <v>NOT EQUAL</v>
      </c>
      <c r="Q577" t="str">
        <f>IF(ISNA(VLOOKUP(AC577,#REF!,1)),"//","")</f>
        <v/>
      </c>
      <c r="R577"/>
      <c r="S577" s="43">
        <f t="shared" si="141"/>
        <v>189</v>
      </c>
      <c r="T577" s="93" t="s">
        <v>2484</v>
      </c>
      <c r="U577" s="71" t="s">
        <v>2484</v>
      </c>
      <c r="V577" s="71" t="s">
        <v>2484</v>
      </c>
      <c r="W577" s="44" t="str">
        <f t="shared" si="142"/>
        <v/>
      </c>
      <c r="X577" s="25" t="str">
        <f t="shared" si="143"/>
        <v/>
      </c>
      <c r="Y577" s="1">
        <f t="shared" si="144"/>
        <v>553</v>
      </c>
      <c r="Z577" t="str">
        <f t="shared" si="145"/>
        <v>ITM_5</v>
      </c>
      <c r="AA577" s="172" t="str">
        <f>IF(ISNA(VLOOKUP(AC577,Sheet2!J:J,1,0)),"//","")</f>
        <v/>
      </c>
      <c r="AC577" s="111" t="str">
        <f t="shared" si="148"/>
        <v/>
      </c>
      <c r="AD577" t="b">
        <f t="shared" si="147"/>
        <v>1</v>
      </c>
    </row>
    <row r="578" spans="1:30">
      <c r="A578" s="57">
        <f t="shared" si="139"/>
        <v>578</v>
      </c>
      <c r="B578" s="56">
        <f t="shared" si="140"/>
        <v>554</v>
      </c>
      <c r="C578" s="60" t="s">
        <v>4451</v>
      </c>
      <c r="D578" s="60" t="s">
        <v>3303</v>
      </c>
      <c r="E578" s="66" t="s">
        <v>539</v>
      </c>
      <c r="F578" s="66" t="s">
        <v>495</v>
      </c>
      <c r="G578" s="69">
        <v>0</v>
      </c>
      <c r="H578" s="69">
        <v>0</v>
      </c>
      <c r="I578" s="66" t="s">
        <v>1</v>
      </c>
      <c r="J578" s="66" t="s">
        <v>1593</v>
      </c>
      <c r="K578" s="67" t="s">
        <v>4539</v>
      </c>
      <c r="L578" s="68"/>
      <c r="M578" s="64" t="s">
        <v>3303</v>
      </c>
      <c r="N578" s="13"/>
      <c r="O578"/>
      <c r="P578" t="str">
        <f t="shared" si="146"/>
        <v>NOT EQUAL</v>
      </c>
      <c r="Q578" t="str">
        <f>IF(ISNA(VLOOKUP(AC578,#REF!,1)),"//","")</f>
        <v/>
      </c>
      <c r="R578"/>
      <c r="S578" s="43">
        <f t="shared" si="141"/>
        <v>189</v>
      </c>
      <c r="T578" s="93" t="s">
        <v>2484</v>
      </c>
      <c r="U578" s="71" t="s">
        <v>2484</v>
      </c>
      <c r="V578" s="71" t="s">
        <v>2484</v>
      </c>
      <c r="W578" s="44" t="str">
        <f t="shared" si="142"/>
        <v/>
      </c>
      <c r="X578" s="25" t="str">
        <f t="shared" si="143"/>
        <v/>
      </c>
      <c r="Y578" s="1">
        <f t="shared" si="144"/>
        <v>554</v>
      </c>
      <c r="Z578" t="str">
        <f t="shared" si="145"/>
        <v>ITM_6</v>
      </c>
      <c r="AA578" s="172" t="str">
        <f>IF(ISNA(VLOOKUP(AC578,Sheet2!J:J,1,0)),"//","")</f>
        <v/>
      </c>
      <c r="AC578" s="111" t="str">
        <f t="shared" si="148"/>
        <v/>
      </c>
      <c r="AD578" t="b">
        <f t="shared" si="147"/>
        <v>1</v>
      </c>
    </row>
    <row r="579" spans="1:30">
      <c r="A579" s="57">
        <f t="shared" si="139"/>
        <v>579</v>
      </c>
      <c r="B579" s="56">
        <f t="shared" si="140"/>
        <v>555</v>
      </c>
      <c r="C579" s="60" t="s">
        <v>4451</v>
      </c>
      <c r="D579" s="60" t="s">
        <v>3304</v>
      </c>
      <c r="E579" s="66" t="s">
        <v>539</v>
      </c>
      <c r="F579" s="66" t="s">
        <v>496</v>
      </c>
      <c r="G579" s="69">
        <v>0</v>
      </c>
      <c r="H579" s="69">
        <v>0</v>
      </c>
      <c r="I579" s="66" t="s">
        <v>1</v>
      </c>
      <c r="J579" s="66" t="s">
        <v>1593</v>
      </c>
      <c r="K579" s="67" t="s">
        <v>4539</v>
      </c>
      <c r="L579" s="68"/>
      <c r="M579" s="64" t="s">
        <v>3304</v>
      </c>
      <c r="N579" s="13"/>
      <c r="O579"/>
      <c r="P579" t="str">
        <f t="shared" si="146"/>
        <v>NOT EQUAL</v>
      </c>
      <c r="Q579" t="str">
        <f>IF(ISNA(VLOOKUP(AC579,#REF!,1)),"//","")</f>
        <v/>
      </c>
      <c r="R579"/>
      <c r="S579" s="43">
        <f t="shared" si="141"/>
        <v>189</v>
      </c>
      <c r="T579" s="93" t="s">
        <v>2484</v>
      </c>
      <c r="U579" s="71" t="s">
        <v>2484</v>
      </c>
      <c r="V579" s="71" t="s">
        <v>2484</v>
      </c>
      <c r="W579" s="44" t="str">
        <f t="shared" si="142"/>
        <v/>
      </c>
      <c r="X579" s="25" t="str">
        <f t="shared" si="143"/>
        <v/>
      </c>
      <c r="Y579" s="1">
        <f t="shared" si="144"/>
        <v>555</v>
      </c>
      <c r="Z579" t="str">
        <f t="shared" si="145"/>
        <v>ITM_7</v>
      </c>
      <c r="AA579" s="172" t="str">
        <f>IF(ISNA(VLOOKUP(AC579,Sheet2!J:J,1,0)),"//","")</f>
        <v/>
      </c>
      <c r="AC579" s="111" t="str">
        <f t="shared" si="148"/>
        <v/>
      </c>
      <c r="AD579" t="b">
        <f t="shared" si="147"/>
        <v>1</v>
      </c>
    </row>
    <row r="580" spans="1:30">
      <c r="A580" s="57">
        <f t="shared" si="139"/>
        <v>580</v>
      </c>
      <c r="B580" s="56">
        <f t="shared" si="140"/>
        <v>556</v>
      </c>
      <c r="C580" s="60" t="s">
        <v>4451</v>
      </c>
      <c r="D580" s="60" t="s">
        <v>3305</v>
      </c>
      <c r="E580" s="66" t="s">
        <v>539</v>
      </c>
      <c r="F580" s="66" t="s">
        <v>497</v>
      </c>
      <c r="G580" s="69">
        <v>0</v>
      </c>
      <c r="H580" s="69">
        <v>0</v>
      </c>
      <c r="I580" s="66" t="s">
        <v>1</v>
      </c>
      <c r="J580" s="66" t="s">
        <v>1593</v>
      </c>
      <c r="K580" s="67" t="s">
        <v>4539</v>
      </c>
      <c r="L580" s="68"/>
      <c r="M580" s="64" t="s">
        <v>3305</v>
      </c>
      <c r="N580" s="13"/>
      <c r="O580"/>
      <c r="P580" t="str">
        <f t="shared" si="146"/>
        <v>NOT EQUAL</v>
      </c>
      <c r="Q580" t="str">
        <f>IF(ISNA(VLOOKUP(AC580,#REF!,1)),"//","")</f>
        <v/>
      </c>
      <c r="R580"/>
      <c r="S580" s="43">
        <f t="shared" si="141"/>
        <v>189</v>
      </c>
      <c r="T580" s="93" t="s">
        <v>2484</v>
      </c>
      <c r="U580" s="71" t="s">
        <v>2484</v>
      </c>
      <c r="V580" s="71" t="s">
        <v>2484</v>
      </c>
      <c r="W580" s="44" t="str">
        <f t="shared" si="142"/>
        <v/>
      </c>
      <c r="X580" s="25" t="str">
        <f t="shared" si="143"/>
        <v/>
      </c>
      <c r="Y580" s="1">
        <f t="shared" si="144"/>
        <v>556</v>
      </c>
      <c r="Z580" t="str">
        <f t="shared" si="145"/>
        <v>ITM_8</v>
      </c>
      <c r="AA580" s="172" t="str">
        <f>IF(ISNA(VLOOKUP(AC580,Sheet2!J:J,1,0)),"//","")</f>
        <v/>
      </c>
      <c r="AC580" s="111" t="str">
        <f t="shared" si="148"/>
        <v/>
      </c>
      <c r="AD580" t="b">
        <f t="shared" si="147"/>
        <v>1</v>
      </c>
    </row>
    <row r="581" spans="1:30">
      <c r="A581" s="57">
        <f t="shared" si="139"/>
        <v>581</v>
      </c>
      <c r="B581" s="56">
        <f t="shared" si="140"/>
        <v>557</v>
      </c>
      <c r="C581" s="60" t="s">
        <v>4451</v>
      </c>
      <c r="D581" s="60" t="s">
        <v>3306</v>
      </c>
      <c r="E581" s="66" t="s">
        <v>539</v>
      </c>
      <c r="F581" s="66" t="s">
        <v>498</v>
      </c>
      <c r="G581" s="69">
        <v>0</v>
      </c>
      <c r="H581" s="69">
        <v>0</v>
      </c>
      <c r="I581" s="66" t="s">
        <v>1</v>
      </c>
      <c r="J581" s="66" t="s">
        <v>1593</v>
      </c>
      <c r="K581" s="67" t="s">
        <v>4539</v>
      </c>
      <c r="L581" s="68"/>
      <c r="M581" s="64" t="s">
        <v>3306</v>
      </c>
      <c r="N581" s="13"/>
      <c r="O581"/>
      <c r="P581" t="str">
        <f t="shared" si="146"/>
        <v>NOT EQUAL</v>
      </c>
      <c r="Q581" t="str">
        <f>IF(ISNA(VLOOKUP(AC581,#REF!,1)),"//","")</f>
        <v/>
      </c>
      <c r="R581"/>
      <c r="S581" s="43">
        <f t="shared" si="141"/>
        <v>189</v>
      </c>
      <c r="T581" s="93" t="s">
        <v>2484</v>
      </c>
      <c r="U581" s="71" t="s">
        <v>2484</v>
      </c>
      <c r="V581" s="71" t="s">
        <v>2484</v>
      </c>
      <c r="W581" s="44" t="str">
        <f t="shared" si="142"/>
        <v/>
      </c>
      <c r="X581" s="25" t="str">
        <f t="shared" si="143"/>
        <v/>
      </c>
      <c r="Y581" s="1">
        <f t="shared" si="144"/>
        <v>557</v>
      </c>
      <c r="Z581" t="str">
        <f t="shared" si="145"/>
        <v>ITM_9</v>
      </c>
      <c r="AA581" s="172" t="str">
        <f>IF(ISNA(VLOOKUP(AC581,Sheet2!J:J,1,0)),"//","")</f>
        <v/>
      </c>
      <c r="AC581" s="111" t="str">
        <f t="shared" si="148"/>
        <v/>
      </c>
      <c r="AD581" t="b">
        <f t="shared" si="147"/>
        <v>1</v>
      </c>
    </row>
    <row r="582" spans="1:30">
      <c r="A582" s="57">
        <f t="shared" si="139"/>
        <v>582</v>
      </c>
      <c r="B582" s="56">
        <f t="shared" si="140"/>
        <v>558</v>
      </c>
      <c r="C582" s="60" t="s">
        <v>4451</v>
      </c>
      <c r="D582" s="60" t="s">
        <v>3307</v>
      </c>
      <c r="E582" s="66" t="s">
        <v>355</v>
      </c>
      <c r="F582" s="66" t="s">
        <v>355</v>
      </c>
      <c r="G582" s="69">
        <v>0</v>
      </c>
      <c r="H582" s="69">
        <v>0</v>
      </c>
      <c r="I582" s="186" t="s">
        <v>2774</v>
      </c>
      <c r="J582" s="66" t="s">
        <v>1593</v>
      </c>
      <c r="K582" s="67" t="s">
        <v>4539</v>
      </c>
      <c r="L582" s="68"/>
      <c r="M582" s="64" t="s">
        <v>3307</v>
      </c>
      <c r="N582" s="13"/>
      <c r="O582"/>
      <c r="P582" t="str">
        <f t="shared" si="146"/>
        <v/>
      </c>
      <c r="Q582" t="str">
        <f>IF(ISNA(VLOOKUP(AC582,#REF!,1)),"//","")</f>
        <v/>
      </c>
      <c r="R582"/>
      <c r="S582" s="43">
        <f t="shared" si="141"/>
        <v>189</v>
      </c>
      <c r="T582" s="93" t="s">
        <v>2484</v>
      </c>
      <c r="U582" s="71" t="s">
        <v>2484</v>
      </c>
      <c r="V582" s="71" t="s">
        <v>2484</v>
      </c>
      <c r="W582" s="44" t="str">
        <f t="shared" si="142"/>
        <v/>
      </c>
      <c r="X582" s="25" t="str">
        <f t="shared" si="143"/>
        <v/>
      </c>
      <c r="Y582" s="1">
        <f t="shared" si="144"/>
        <v>558</v>
      </c>
      <c r="Z582" t="str">
        <f t="shared" si="145"/>
        <v>ITM_A</v>
      </c>
      <c r="AA582" s="172" t="str">
        <f>IF(ISNA(VLOOKUP(AC582,Sheet2!J:J,1,0)),"//","")</f>
        <v/>
      </c>
      <c r="AC582" s="111" t="str">
        <f t="shared" si="148"/>
        <v/>
      </c>
      <c r="AD582" t="b">
        <f t="shared" si="147"/>
        <v>1</v>
      </c>
    </row>
    <row r="583" spans="1:30">
      <c r="A583" s="57">
        <f t="shared" si="139"/>
        <v>583</v>
      </c>
      <c r="B583" s="56">
        <f t="shared" si="140"/>
        <v>559</v>
      </c>
      <c r="C583" s="60" t="s">
        <v>4451</v>
      </c>
      <c r="D583" s="60" t="s">
        <v>3308</v>
      </c>
      <c r="E583" s="66" t="s">
        <v>356</v>
      </c>
      <c r="F583" s="66" t="s">
        <v>356</v>
      </c>
      <c r="G583" s="69">
        <v>0</v>
      </c>
      <c r="H583" s="69">
        <v>0</v>
      </c>
      <c r="I583" s="186" t="s">
        <v>2774</v>
      </c>
      <c r="J583" s="66" t="s">
        <v>1593</v>
      </c>
      <c r="K583" s="67" t="s">
        <v>4539</v>
      </c>
      <c r="L583" s="68"/>
      <c r="M583" s="64" t="s">
        <v>3308</v>
      </c>
      <c r="N583" s="13"/>
      <c r="O583"/>
      <c r="P583" t="str">
        <f t="shared" si="146"/>
        <v/>
      </c>
      <c r="Q583" t="str">
        <f>IF(ISNA(VLOOKUP(AC583,#REF!,1)),"//","")</f>
        <v/>
      </c>
      <c r="R583"/>
      <c r="S583" s="43">
        <f t="shared" si="141"/>
        <v>189</v>
      </c>
      <c r="T583" s="93" t="s">
        <v>2484</v>
      </c>
      <c r="U583" s="71" t="s">
        <v>2484</v>
      </c>
      <c r="V583" s="71" t="s">
        <v>2484</v>
      </c>
      <c r="W583" s="44" t="str">
        <f t="shared" si="142"/>
        <v/>
      </c>
      <c r="X583" s="25" t="str">
        <f t="shared" si="143"/>
        <v/>
      </c>
      <c r="Y583" s="1">
        <f t="shared" si="144"/>
        <v>559</v>
      </c>
      <c r="Z583" t="str">
        <f t="shared" si="145"/>
        <v>ITM_B</v>
      </c>
      <c r="AA583" s="172" t="str">
        <f>IF(ISNA(VLOOKUP(AC583,Sheet2!J:J,1,0)),"//","")</f>
        <v/>
      </c>
      <c r="AC583" s="111" t="str">
        <f t="shared" si="148"/>
        <v/>
      </c>
      <c r="AD583" t="b">
        <f t="shared" si="147"/>
        <v>1</v>
      </c>
    </row>
    <row r="584" spans="1:30">
      <c r="A584" s="57">
        <f t="shared" si="139"/>
        <v>584</v>
      </c>
      <c r="B584" s="56">
        <f t="shared" si="140"/>
        <v>560</v>
      </c>
      <c r="C584" s="60" t="s">
        <v>4451</v>
      </c>
      <c r="D584" s="60" t="s">
        <v>3309</v>
      </c>
      <c r="E584" s="66" t="s">
        <v>357</v>
      </c>
      <c r="F584" s="66" t="s">
        <v>357</v>
      </c>
      <c r="G584" s="69">
        <v>0</v>
      </c>
      <c r="H584" s="69">
        <v>0</v>
      </c>
      <c r="I584" s="186" t="s">
        <v>2774</v>
      </c>
      <c r="J584" s="66" t="s">
        <v>1593</v>
      </c>
      <c r="K584" s="67" t="s">
        <v>4539</v>
      </c>
      <c r="L584" s="68"/>
      <c r="M584" s="64" t="s">
        <v>3309</v>
      </c>
      <c r="N584" s="13"/>
      <c r="O584"/>
      <c r="P584" t="str">
        <f t="shared" si="146"/>
        <v/>
      </c>
      <c r="Q584" t="str">
        <f>IF(ISNA(VLOOKUP(AC584,#REF!,1)),"//","")</f>
        <v/>
      </c>
      <c r="R584"/>
      <c r="S584" s="43">
        <f t="shared" si="141"/>
        <v>189</v>
      </c>
      <c r="T584" s="93" t="s">
        <v>2484</v>
      </c>
      <c r="U584" s="71" t="s">
        <v>2484</v>
      </c>
      <c r="V584" s="71" t="s">
        <v>2484</v>
      </c>
      <c r="W584" s="44" t="str">
        <f t="shared" si="142"/>
        <v/>
      </c>
      <c r="X584" s="25" t="str">
        <f t="shared" si="143"/>
        <v/>
      </c>
      <c r="Y584" s="1">
        <f t="shared" si="144"/>
        <v>560</v>
      </c>
      <c r="Z584" t="str">
        <f t="shared" si="145"/>
        <v>ITM_C</v>
      </c>
      <c r="AA584" s="172" t="str">
        <f>IF(ISNA(VLOOKUP(AC584,Sheet2!J:J,1,0)),"//","")</f>
        <v/>
      </c>
      <c r="AC584" s="111" t="str">
        <f t="shared" si="148"/>
        <v/>
      </c>
      <c r="AD584" t="b">
        <f t="shared" si="147"/>
        <v>1</v>
      </c>
    </row>
    <row r="585" spans="1:30">
      <c r="A585" s="57">
        <f t="shared" si="139"/>
        <v>585</v>
      </c>
      <c r="B585" s="56">
        <f t="shared" si="140"/>
        <v>561</v>
      </c>
      <c r="C585" s="60" t="s">
        <v>4451</v>
      </c>
      <c r="D585" s="60" t="s">
        <v>3310</v>
      </c>
      <c r="E585" s="66" t="s">
        <v>358</v>
      </c>
      <c r="F585" s="66" t="s">
        <v>358</v>
      </c>
      <c r="G585" s="69">
        <v>0</v>
      </c>
      <c r="H585" s="69">
        <v>0</v>
      </c>
      <c r="I585" s="186" t="s">
        <v>2774</v>
      </c>
      <c r="J585" s="66" t="s">
        <v>1593</v>
      </c>
      <c r="K585" s="67" t="s">
        <v>4539</v>
      </c>
      <c r="L585" s="68"/>
      <c r="M585" s="64" t="s">
        <v>3310</v>
      </c>
      <c r="N585" s="13"/>
      <c r="O585"/>
      <c r="P585" t="str">
        <f t="shared" si="146"/>
        <v/>
      </c>
      <c r="Q585" t="str">
        <f>IF(ISNA(VLOOKUP(AC585,#REF!,1)),"//","")</f>
        <v/>
      </c>
      <c r="R585"/>
      <c r="S585" s="43">
        <f t="shared" si="141"/>
        <v>189</v>
      </c>
      <c r="T585" s="93" t="s">
        <v>2484</v>
      </c>
      <c r="U585" s="71" t="s">
        <v>2484</v>
      </c>
      <c r="V585" s="71" t="s">
        <v>2484</v>
      </c>
      <c r="W585" s="44" t="str">
        <f t="shared" si="142"/>
        <v/>
      </c>
      <c r="X585" s="25" t="str">
        <f t="shared" si="143"/>
        <v/>
      </c>
      <c r="Y585" s="1">
        <f t="shared" si="144"/>
        <v>561</v>
      </c>
      <c r="Z585" t="str">
        <f t="shared" si="145"/>
        <v>ITM_D</v>
      </c>
      <c r="AA585" s="172" t="str">
        <f>IF(ISNA(VLOOKUP(AC585,Sheet2!J:J,1,0)),"//","")</f>
        <v/>
      </c>
      <c r="AC585" s="111" t="str">
        <f t="shared" si="148"/>
        <v/>
      </c>
      <c r="AD585" t="b">
        <f t="shared" si="147"/>
        <v>1</v>
      </c>
    </row>
    <row r="586" spans="1:30">
      <c r="A586" s="57">
        <f t="shared" si="139"/>
        <v>586</v>
      </c>
      <c r="B586" s="56">
        <f t="shared" si="140"/>
        <v>562</v>
      </c>
      <c r="C586" s="60" t="s">
        <v>4451</v>
      </c>
      <c r="D586" s="60" t="s">
        <v>3311</v>
      </c>
      <c r="E586" s="66" t="s">
        <v>499</v>
      </c>
      <c r="F586" s="66" t="s">
        <v>499</v>
      </c>
      <c r="G586" s="69">
        <v>0</v>
      </c>
      <c r="H586" s="69">
        <v>0</v>
      </c>
      <c r="I586" s="186" t="s">
        <v>2774</v>
      </c>
      <c r="J586" s="66" t="s">
        <v>1593</v>
      </c>
      <c r="K586" s="67" t="s">
        <v>4539</v>
      </c>
      <c r="L586" s="68"/>
      <c r="M586" s="64" t="s">
        <v>3311</v>
      </c>
      <c r="N586" s="13"/>
      <c r="O586"/>
      <c r="P586" t="str">
        <f t="shared" si="146"/>
        <v/>
      </c>
      <c r="Q586" t="str">
        <f>IF(ISNA(VLOOKUP(AC586,#REF!,1)),"//","")</f>
        <v/>
      </c>
      <c r="R586"/>
      <c r="S586" s="43">
        <f t="shared" si="141"/>
        <v>189</v>
      </c>
      <c r="T586" s="93" t="s">
        <v>2484</v>
      </c>
      <c r="U586" s="71" t="s">
        <v>2484</v>
      </c>
      <c r="V586" s="71" t="s">
        <v>2484</v>
      </c>
      <c r="W586" s="44" t="str">
        <f t="shared" si="142"/>
        <v/>
      </c>
      <c r="X586" s="25" t="str">
        <f t="shared" si="143"/>
        <v/>
      </c>
      <c r="Y586" s="1">
        <f t="shared" si="144"/>
        <v>562</v>
      </c>
      <c r="Z586" t="str">
        <f t="shared" si="145"/>
        <v>ITM_E</v>
      </c>
      <c r="AA586" s="172" t="str">
        <f>IF(ISNA(VLOOKUP(AC586,Sheet2!J:J,1,0)),"//","")</f>
        <v/>
      </c>
      <c r="AC586" s="111" t="str">
        <f t="shared" si="148"/>
        <v/>
      </c>
      <c r="AD586" t="b">
        <f t="shared" si="147"/>
        <v>1</v>
      </c>
    </row>
    <row r="587" spans="1:30">
      <c r="A587" s="57">
        <f t="shared" si="139"/>
        <v>587</v>
      </c>
      <c r="B587" s="56">
        <f t="shared" si="140"/>
        <v>563</v>
      </c>
      <c r="C587" s="60" t="s">
        <v>4451</v>
      </c>
      <c r="D587" s="60" t="s">
        <v>3312</v>
      </c>
      <c r="E587" s="66" t="s">
        <v>100</v>
      </c>
      <c r="F587" s="66" t="s">
        <v>100</v>
      </c>
      <c r="G587" s="69">
        <v>0</v>
      </c>
      <c r="H587" s="69">
        <v>0</v>
      </c>
      <c r="I587" s="186" t="s">
        <v>2774</v>
      </c>
      <c r="J587" s="66" t="s">
        <v>1593</v>
      </c>
      <c r="K587" s="67" t="s">
        <v>4539</v>
      </c>
      <c r="L587" s="68"/>
      <c r="M587" s="64" t="s">
        <v>3312</v>
      </c>
      <c r="N587" s="13"/>
      <c r="O587"/>
      <c r="P587" t="str">
        <f t="shared" si="146"/>
        <v/>
      </c>
      <c r="Q587" t="str">
        <f>IF(ISNA(VLOOKUP(AC587,#REF!,1)),"//","")</f>
        <v/>
      </c>
      <c r="R587"/>
      <c r="S587" s="43">
        <f t="shared" si="141"/>
        <v>189</v>
      </c>
      <c r="T587" s="93" t="s">
        <v>2484</v>
      </c>
      <c r="U587" s="71" t="s">
        <v>2484</v>
      </c>
      <c r="V587" s="71" t="s">
        <v>2484</v>
      </c>
      <c r="W587" s="44" t="str">
        <f t="shared" si="142"/>
        <v/>
      </c>
      <c r="X587" s="25" t="str">
        <f t="shared" si="143"/>
        <v/>
      </c>
      <c r="Y587" s="1">
        <f t="shared" si="144"/>
        <v>563</v>
      </c>
      <c r="Z587" t="str">
        <f t="shared" si="145"/>
        <v>ITM_F</v>
      </c>
      <c r="AA587" s="172" t="str">
        <f>IF(ISNA(VLOOKUP(AC587,Sheet2!J:J,1,0)),"//","")</f>
        <v/>
      </c>
      <c r="AC587" s="111" t="str">
        <f t="shared" si="148"/>
        <v/>
      </c>
      <c r="AD587" t="b">
        <f t="shared" si="147"/>
        <v>1</v>
      </c>
    </row>
    <row r="588" spans="1:30">
      <c r="A588" s="57">
        <f t="shared" si="139"/>
        <v>588</v>
      </c>
      <c r="B588" s="56">
        <f t="shared" si="140"/>
        <v>564</v>
      </c>
      <c r="C588" s="60" t="s">
        <v>4451</v>
      </c>
      <c r="D588" s="60" t="s">
        <v>3313</v>
      </c>
      <c r="E588" s="66" t="s">
        <v>126</v>
      </c>
      <c r="F588" s="66" t="s">
        <v>126</v>
      </c>
      <c r="G588" s="69">
        <v>0</v>
      </c>
      <c r="H588" s="69">
        <v>0</v>
      </c>
      <c r="I588" s="186" t="s">
        <v>2774</v>
      </c>
      <c r="J588" s="66" t="s">
        <v>1593</v>
      </c>
      <c r="K588" s="67" t="s">
        <v>4539</v>
      </c>
      <c r="L588" s="68"/>
      <c r="M588" s="64" t="s">
        <v>3313</v>
      </c>
      <c r="N588" s="13"/>
      <c r="O588"/>
      <c r="P588" t="str">
        <f t="shared" si="146"/>
        <v/>
      </c>
      <c r="Q588" t="str">
        <f>IF(ISNA(VLOOKUP(AC588,#REF!,1)),"//","")</f>
        <v/>
      </c>
      <c r="R588"/>
      <c r="S588" s="43">
        <f t="shared" si="141"/>
        <v>189</v>
      </c>
      <c r="T588" s="93" t="s">
        <v>2484</v>
      </c>
      <c r="U588" s="71" t="s">
        <v>2484</v>
      </c>
      <c r="V588" s="71" t="s">
        <v>2484</v>
      </c>
      <c r="W588" s="44" t="str">
        <f t="shared" si="142"/>
        <v/>
      </c>
      <c r="X588" s="25" t="str">
        <f t="shared" si="143"/>
        <v/>
      </c>
      <c r="Y588" s="1">
        <f t="shared" si="144"/>
        <v>564</v>
      </c>
      <c r="Z588" t="str">
        <f t="shared" si="145"/>
        <v>ITM_G</v>
      </c>
      <c r="AA588" s="172" t="str">
        <f>IF(ISNA(VLOOKUP(AC588,Sheet2!J:J,1,0)),"//","")</f>
        <v/>
      </c>
      <c r="AC588" s="111" t="str">
        <f t="shared" si="148"/>
        <v/>
      </c>
      <c r="AD588" t="b">
        <f t="shared" si="147"/>
        <v>1</v>
      </c>
    </row>
    <row r="589" spans="1:30">
      <c r="A589" s="57">
        <f t="shared" si="139"/>
        <v>589</v>
      </c>
      <c r="B589" s="56">
        <f t="shared" si="140"/>
        <v>565</v>
      </c>
      <c r="C589" s="60" t="s">
        <v>4451</v>
      </c>
      <c r="D589" s="60" t="s">
        <v>3314</v>
      </c>
      <c r="E589" s="66" t="s">
        <v>500</v>
      </c>
      <c r="F589" s="66" t="s">
        <v>500</v>
      </c>
      <c r="G589" s="69">
        <v>0</v>
      </c>
      <c r="H589" s="69">
        <v>0</v>
      </c>
      <c r="I589" s="186" t="s">
        <v>2774</v>
      </c>
      <c r="J589" s="66" t="s">
        <v>1593</v>
      </c>
      <c r="K589" s="67" t="s">
        <v>4539</v>
      </c>
      <c r="L589" s="68"/>
      <c r="M589" s="64" t="s">
        <v>3314</v>
      </c>
      <c r="N589" s="13"/>
      <c r="O589"/>
      <c r="P589" t="str">
        <f t="shared" si="146"/>
        <v/>
      </c>
      <c r="Q589" t="str">
        <f>IF(ISNA(VLOOKUP(AC589,#REF!,1)),"//","")</f>
        <v/>
      </c>
      <c r="R589"/>
      <c r="S589" s="43">
        <f t="shared" si="141"/>
        <v>189</v>
      </c>
      <c r="T589" s="93" t="s">
        <v>2484</v>
      </c>
      <c r="U589" s="71" t="s">
        <v>2484</v>
      </c>
      <c r="V589" s="71" t="s">
        <v>2484</v>
      </c>
      <c r="W589" s="44" t="str">
        <f t="shared" si="142"/>
        <v/>
      </c>
      <c r="X589" s="25" t="str">
        <f t="shared" si="143"/>
        <v/>
      </c>
      <c r="Y589" s="1">
        <f t="shared" si="144"/>
        <v>565</v>
      </c>
      <c r="Z589" t="str">
        <f t="shared" si="145"/>
        <v>ITM_H</v>
      </c>
      <c r="AA589" s="172" t="str">
        <f>IF(ISNA(VLOOKUP(AC589,Sheet2!J:J,1,0)),"//","")</f>
        <v/>
      </c>
      <c r="AC589" s="111" t="str">
        <f t="shared" si="148"/>
        <v/>
      </c>
      <c r="AD589" t="b">
        <f t="shared" si="147"/>
        <v>1</v>
      </c>
    </row>
    <row r="590" spans="1:30">
      <c r="A590" s="57">
        <f t="shared" si="139"/>
        <v>590</v>
      </c>
      <c r="B590" s="56">
        <f t="shared" si="140"/>
        <v>566</v>
      </c>
      <c r="C590" s="60" t="s">
        <v>4451</v>
      </c>
      <c r="D590" s="60" t="s">
        <v>3315</v>
      </c>
      <c r="E590" s="66" t="s">
        <v>144</v>
      </c>
      <c r="F590" s="66" t="s">
        <v>144</v>
      </c>
      <c r="G590" s="69">
        <v>0</v>
      </c>
      <c r="H590" s="69">
        <v>0</v>
      </c>
      <c r="I590" s="186" t="s">
        <v>2774</v>
      </c>
      <c r="J590" s="66" t="s">
        <v>1593</v>
      </c>
      <c r="K590" s="67" t="s">
        <v>4539</v>
      </c>
      <c r="L590" s="68"/>
      <c r="M590" s="64" t="s">
        <v>3315</v>
      </c>
      <c r="N590" s="13"/>
      <c r="O590"/>
      <c r="P590" t="str">
        <f t="shared" si="146"/>
        <v/>
      </c>
      <c r="Q590" t="str">
        <f>IF(ISNA(VLOOKUP(AC590,#REF!,1)),"//","")</f>
        <v/>
      </c>
      <c r="R590"/>
      <c r="S590" s="43">
        <f t="shared" si="141"/>
        <v>189</v>
      </c>
      <c r="T590" s="93" t="s">
        <v>2484</v>
      </c>
      <c r="U590" s="71" t="s">
        <v>2484</v>
      </c>
      <c r="V590" s="71" t="s">
        <v>2484</v>
      </c>
      <c r="W590" s="44" t="str">
        <f t="shared" si="142"/>
        <v/>
      </c>
      <c r="X590" s="25" t="str">
        <f t="shared" si="143"/>
        <v/>
      </c>
      <c r="Y590" s="1">
        <f t="shared" si="144"/>
        <v>566</v>
      </c>
      <c r="Z590" t="str">
        <f t="shared" si="145"/>
        <v>ITM_I</v>
      </c>
      <c r="AA590" s="172" t="str">
        <f>IF(ISNA(VLOOKUP(AC590,Sheet2!J:J,1,0)),"//","")</f>
        <v/>
      </c>
      <c r="AC590" s="111" t="str">
        <f t="shared" si="148"/>
        <v/>
      </c>
      <c r="AD590" t="b">
        <f t="shared" si="147"/>
        <v>1</v>
      </c>
    </row>
    <row r="591" spans="1:30">
      <c r="A591" s="57">
        <f t="shared" si="139"/>
        <v>591</v>
      </c>
      <c r="B591" s="56">
        <f t="shared" si="140"/>
        <v>567</v>
      </c>
      <c r="C591" s="60" t="s">
        <v>4451</v>
      </c>
      <c r="D591" s="60" t="s">
        <v>3316</v>
      </c>
      <c r="E591" s="66" t="s">
        <v>157</v>
      </c>
      <c r="F591" s="66" t="s">
        <v>157</v>
      </c>
      <c r="G591" s="69">
        <v>0</v>
      </c>
      <c r="H591" s="69">
        <v>0</v>
      </c>
      <c r="I591" s="186" t="s">
        <v>2774</v>
      </c>
      <c r="J591" s="66" t="s">
        <v>1593</v>
      </c>
      <c r="K591" s="67" t="s">
        <v>4539</v>
      </c>
      <c r="L591" s="68"/>
      <c r="M591" s="64" t="s">
        <v>3316</v>
      </c>
      <c r="N591" s="13"/>
      <c r="O591"/>
      <c r="P591" t="str">
        <f t="shared" si="146"/>
        <v/>
      </c>
      <c r="Q591" t="str">
        <f>IF(ISNA(VLOOKUP(AC591,#REF!,1)),"//","")</f>
        <v/>
      </c>
      <c r="R591"/>
      <c r="S591" s="43">
        <f t="shared" si="141"/>
        <v>189</v>
      </c>
      <c r="T591" s="93" t="s">
        <v>2484</v>
      </c>
      <c r="U591" s="71" t="s">
        <v>2484</v>
      </c>
      <c r="V591" s="71" t="s">
        <v>2484</v>
      </c>
      <c r="W591" s="44" t="str">
        <f t="shared" si="142"/>
        <v/>
      </c>
      <c r="X591" s="25" t="str">
        <f t="shared" si="143"/>
        <v/>
      </c>
      <c r="Y591" s="1">
        <f t="shared" si="144"/>
        <v>567</v>
      </c>
      <c r="Z591" t="str">
        <f t="shared" si="145"/>
        <v>ITM_J</v>
      </c>
      <c r="AA591" s="172" t="str">
        <f>IF(ISNA(VLOOKUP(AC591,Sheet2!J:J,1,0)),"//","")</f>
        <v/>
      </c>
      <c r="AC591" s="111" t="str">
        <f t="shared" si="148"/>
        <v/>
      </c>
      <c r="AD591" t="b">
        <f t="shared" si="147"/>
        <v>1</v>
      </c>
    </row>
    <row r="592" spans="1:30">
      <c r="A592" s="57">
        <f t="shared" si="139"/>
        <v>592</v>
      </c>
      <c r="B592" s="56">
        <f t="shared" si="140"/>
        <v>568</v>
      </c>
      <c r="C592" s="60" t="s">
        <v>4451</v>
      </c>
      <c r="D592" s="60" t="s">
        <v>3317</v>
      </c>
      <c r="E592" s="66" t="s">
        <v>164</v>
      </c>
      <c r="F592" s="66" t="s">
        <v>164</v>
      </c>
      <c r="G592" s="69">
        <v>0</v>
      </c>
      <c r="H592" s="69">
        <v>0</v>
      </c>
      <c r="I592" s="186" t="s">
        <v>2774</v>
      </c>
      <c r="J592" s="66" t="s">
        <v>1593</v>
      </c>
      <c r="K592" s="67" t="s">
        <v>4539</v>
      </c>
      <c r="L592" s="68"/>
      <c r="M592" s="64" t="s">
        <v>3317</v>
      </c>
      <c r="N592" s="13"/>
      <c r="O592"/>
      <c r="P592" t="str">
        <f t="shared" si="146"/>
        <v/>
      </c>
      <c r="Q592" t="str">
        <f>IF(ISNA(VLOOKUP(AC592,#REF!,1)),"//","")</f>
        <v/>
      </c>
      <c r="R592"/>
      <c r="S592" s="43">
        <f t="shared" si="141"/>
        <v>189</v>
      </c>
      <c r="T592" s="93" t="s">
        <v>2484</v>
      </c>
      <c r="U592" s="71" t="s">
        <v>2484</v>
      </c>
      <c r="V592" s="71" t="s">
        <v>2484</v>
      </c>
      <c r="W592" s="44" t="str">
        <f t="shared" si="142"/>
        <v/>
      </c>
      <c r="X592" s="25" t="str">
        <f t="shared" si="143"/>
        <v/>
      </c>
      <c r="Y592" s="1">
        <f t="shared" si="144"/>
        <v>568</v>
      </c>
      <c r="Z592" t="str">
        <f t="shared" si="145"/>
        <v>ITM_K</v>
      </c>
      <c r="AA592" s="172" t="str">
        <f>IF(ISNA(VLOOKUP(AC592,Sheet2!J:J,1,0)),"//","")</f>
        <v/>
      </c>
      <c r="AC592" s="111" t="str">
        <f t="shared" si="148"/>
        <v/>
      </c>
      <c r="AD592" t="b">
        <f t="shared" si="147"/>
        <v>1</v>
      </c>
    </row>
    <row r="593" spans="1:30">
      <c r="A593" s="57">
        <f t="shared" ref="A593:A656" si="152">IF(B593=INT(B593),ROW(),"")</f>
        <v>593</v>
      </c>
      <c r="B593" s="56">
        <f t="shared" ref="B593:B656" si="153">IF(AND(MID(C593,2,1)&lt;&gt;"/",MID(C593,1,1)="/"),INT(B592)+1,B592+0.01)</f>
        <v>569</v>
      </c>
      <c r="C593" s="60" t="s">
        <v>4451</v>
      </c>
      <c r="D593" s="60" t="s">
        <v>3318</v>
      </c>
      <c r="E593" s="66" t="s">
        <v>176</v>
      </c>
      <c r="F593" s="66" t="s">
        <v>176</v>
      </c>
      <c r="G593" s="69">
        <v>0</v>
      </c>
      <c r="H593" s="69">
        <v>0</v>
      </c>
      <c r="I593" s="186" t="s">
        <v>2774</v>
      </c>
      <c r="J593" s="66" t="s">
        <v>1593</v>
      </c>
      <c r="K593" s="67" t="s">
        <v>4539</v>
      </c>
      <c r="L593" s="68"/>
      <c r="M593" s="64" t="s">
        <v>3318</v>
      </c>
      <c r="N593" s="13"/>
      <c r="O593"/>
      <c r="P593" t="str">
        <f t="shared" si="146"/>
        <v/>
      </c>
      <c r="Q593" t="str">
        <f>IF(ISNA(VLOOKUP(AC593,#REF!,1)),"//","")</f>
        <v/>
      </c>
      <c r="R593"/>
      <c r="S593" s="43">
        <f t="shared" ref="S593:S656" si="154">IF(X593&lt;&gt;"",S592+1,S592)</f>
        <v>189</v>
      </c>
      <c r="T593" s="93" t="s">
        <v>2484</v>
      </c>
      <c r="U593" s="71" t="s">
        <v>2484</v>
      </c>
      <c r="V593" s="71" t="s">
        <v>2484</v>
      </c>
      <c r="W593" s="44" t="str">
        <f t="shared" ref="W593:W656" si="155">IF( OR(U593="CNST", I593="CAT_REGS"),(E593),
IF(U593="YES",UPPER(E593),
IF(   AND(U593&lt;&gt;"NO",I593="CAT_FNCT",D593&lt;&gt;"multiply", D593&lt;&gt;"divide"),IF(J593="SLS_ENABLED",   UPPER(E593),""),"")))</f>
        <v/>
      </c>
      <c r="X593" s="25" t="str">
        <f t="shared" ref="X593:X656" si="156">IF(LEN(V593)&gt;0,V593,SUBSTITUTE(SUBSTITUTE(SUBSTITUTE(SUBSTITUTE(SUBSTITUTE(SUBSTITUTE(SUBSTITUTE(SUBSTITUTE(SUBSTITUTE(SUBSTITUTE(SUBSTITUTE( (SUBSTITUTE( SUBSTITUTE( SUBSTITUTE( SUBSTITUTE(W593,"STD_SIGMA","SUM"),"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593" s="1">
        <f t="shared" ref="Y593:Y656" si="157">B593</f>
        <v>569</v>
      </c>
      <c r="Z593" t="str">
        <f t="shared" ref="Z593:Z656" si="158">M593</f>
        <v>ITM_L</v>
      </c>
      <c r="AA593" s="172" t="str">
        <f>IF(ISNA(VLOOKUP(AC593,Sheet2!J:J,1,0)),"//","")</f>
        <v/>
      </c>
      <c r="AC593" s="111" t="str">
        <f t="shared" si="148"/>
        <v/>
      </c>
      <c r="AD593" t="b">
        <f t="shared" si="147"/>
        <v>1</v>
      </c>
    </row>
    <row r="594" spans="1:30">
      <c r="A594" s="57">
        <f t="shared" si="152"/>
        <v>594</v>
      </c>
      <c r="B594" s="56">
        <f t="shared" si="153"/>
        <v>570</v>
      </c>
      <c r="C594" s="60" t="s">
        <v>4451</v>
      </c>
      <c r="D594" s="60" t="s">
        <v>3319</v>
      </c>
      <c r="E594" s="66" t="s">
        <v>501</v>
      </c>
      <c r="F594" s="66" t="s">
        <v>501</v>
      </c>
      <c r="G594" s="69">
        <v>0</v>
      </c>
      <c r="H594" s="69">
        <v>0</v>
      </c>
      <c r="I594" s="186" t="s">
        <v>2774</v>
      </c>
      <c r="J594" s="66" t="s">
        <v>1593</v>
      </c>
      <c r="K594" s="67" t="s">
        <v>4539</v>
      </c>
      <c r="L594" s="68"/>
      <c r="M594" s="64" t="s">
        <v>3319</v>
      </c>
      <c r="N594" s="13"/>
      <c r="O594"/>
      <c r="P594" t="str">
        <f t="shared" si="146"/>
        <v/>
      </c>
      <c r="Q594" t="str">
        <f>IF(ISNA(VLOOKUP(AC594,#REF!,1)),"//","")</f>
        <v/>
      </c>
      <c r="R594"/>
      <c r="S594" s="43">
        <f t="shared" si="154"/>
        <v>189</v>
      </c>
      <c r="T594" s="93" t="s">
        <v>2484</v>
      </c>
      <c r="U594" s="71" t="s">
        <v>2484</v>
      </c>
      <c r="V594" s="71" t="s">
        <v>2484</v>
      </c>
      <c r="W594" s="44" t="str">
        <f t="shared" si="155"/>
        <v/>
      </c>
      <c r="X594" s="25" t="str">
        <f t="shared" si="156"/>
        <v/>
      </c>
      <c r="Y594" s="1">
        <f t="shared" si="157"/>
        <v>570</v>
      </c>
      <c r="Z594" t="str">
        <f t="shared" si="158"/>
        <v>ITM_M</v>
      </c>
      <c r="AA594" s="172" t="str">
        <f>IF(ISNA(VLOOKUP(AC594,Sheet2!J:J,1,0)),"//","")</f>
        <v/>
      </c>
      <c r="AC594" s="111" t="str">
        <f t="shared" si="148"/>
        <v/>
      </c>
      <c r="AD594" t="b">
        <f t="shared" si="147"/>
        <v>1</v>
      </c>
    </row>
    <row r="595" spans="1:30">
      <c r="A595" s="57">
        <f t="shared" si="152"/>
        <v>595</v>
      </c>
      <c r="B595" s="56">
        <f t="shared" si="153"/>
        <v>571</v>
      </c>
      <c r="C595" s="60" t="s">
        <v>4451</v>
      </c>
      <c r="D595" s="60" t="s">
        <v>3320</v>
      </c>
      <c r="E595" s="66" t="s">
        <v>502</v>
      </c>
      <c r="F595" s="66" t="s">
        <v>502</v>
      </c>
      <c r="G595" s="69">
        <v>0</v>
      </c>
      <c r="H595" s="69">
        <v>0</v>
      </c>
      <c r="I595" s="186" t="s">
        <v>2774</v>
      </c>
      <c r="J595" s="66" t="s">
        <v>1593</v>
      </c>
      <c r="K595" s="67" t="s">
        <v>4539</v>
      </c>
      <c r="L595" s="68"/>
      <c r="M595" s="64" t="s">
        <v>3320</v>
      </c>
      <c r="N595" s="13"/>
      <c r="O595"/>
      <c r="P595" t="str">
        <f t="shared" si="146"/>
        <v/>
      </c>
      <c r="Q595" t="str">
        <f>IF(ISNA(VLOOKUP(AC595,#REF!,1)),"//","")</f>
        <v/>
      </c>
      <c r="R595"/>
      <c r="S595" s="43">
        <f t="shared" si="154"/>
        <v>189</v>
      </c>
      <c r="T595" s="93" t="s">
        <v>2484</v>
      </c>
      <c r="U595" s="71" t="s">
        <v>2484</v>
      </c>
      <c r="V595" s="71" t="s">
        <v>2484</v>
      </c>
      <c r="W595" s="44" t="str">
        <f t="shared" si="155"/>
        <v/>
      </c>
      <c r="X595" s="25" t="str">
        <f t="shared" si="156"/>
        <v/>
      </c>
      <c r="Y595" s="1">
        <f t="shared" si="157"/>
        <v>571</v>
      </c>
      <c r="Z595" t="str">
        <f t="shared" si="158"/>
        <v>ITM_N</v>
      </c>
      <c r="AA595" s="172" t="str">
        <f>IF(ISNA(VLOOKUP(AC595,Sheet2!J:J,1,0)),"//","")</f>
        <v/>
      </c>
      <c r="AC595" s="111" t="str">
        <f t="shared" si="148"/>
        <v/>
      </c>
      <c r="AD595" t="b">
        <f t="shared" si="147"/>
        <v>1</v>
      </c>
    </row>
    <row r="596" spans="1:30">
      <c r="A596" s="57">
        <f t="shared" si="152"/>
        <v>596</v>
      </c>
      <c r="B596" s="56">
        <f t="shared" si="153"/>
        <v>572</v>
      </c>
      <c r="C596" s="60" t="s">
        <v>4451</v>
      </c>
      <c r="D596" s="60" t="s">
        <v>3321</v>
      </c>
      <c r="E596" s="66" t="s">
        <v>503</v>
      </c>
      <c r="F596" s="66" t="s">
        <v>503</v>
      </c>
      <c r="G596" s="69">
        <v>0</v>
      </c>
      <c r="H596" s="69">
        <v>0</v>
      </c>
      <c r="I596" s="186" t="s">
        <v>2774</v>
      </c>
      <c r="J596" s="66" t="s">
        <v>1593</v>
      </c>
      <c r="K596" s="67" t="s">
        <v>4539</v>
      </c>
      <c r="L596" s="68"/>
      <c r="M596" s="64" t="s">
        <v>3321</v>
      </c>
      <c r="N596" s="13"/>
      <c r="O596"/>
      <c r="P596" t="str">
        <f t="shared" si="146"/>
        <v/>
      </c>
      <c r="Q596" t="str">
        <f>IF(ISNA(VLOOKUP(AC596,#REF!,1)),"//","")</f>
        <v/>
      </c>
      <c r="R596"/>
      <c r="S596" s="43">
        <f t="shared" si="154"/>
        <v>189</v>
      </c>
      <c r="T596" s="93" t="s">
        <v>2484</v>
      </c>
      <c r="U596" s="71" t="s">
        <v>2484</v>
      </c>
      <c r="V596" s="71" t="s">
        <v>2484</v>
      </c>
      <c r="W596" s="44" t="str">
        <f t="shared" si="155"/>
        <v/>
      </c>
      <c r="X596" s="25" t="str">
        <f t="shared" si="156"/>
        <v/>
      </c>
      <c r="Y596" s="1">
        <f t="shared" si="157"/>
        <v>572</v>
      </c>
      <c r="Z596" t="str">
        <f t="shared" si="158"/>
        <v>ITM_O</v>
      </c>
      <c r="AA596" s="172" t="str">
        <f>IF(ISNA(VLOOKUP(AC596,Sheet2!J:J,1,0)),"//","")</f>
        <v/>
      </c>
      <c r="AC596" s="111" t="str">
        <f t="shared" si="148"/>
        <v/>
      </c>
      <c r="AD596" t="b">
        <f t="shared" si="147"/>
        <v>1</v>
      </c>
    </row>
    <row r="597" spans="1:30">
      <c r="A597" s="57">
        <f t="shared" si="152"/>
        <v>597</v>
      </c>
      <c r="B597" s="56">
        <f t="shared" si="153"/>
        <v>573</v>
      </c>
      <c r="C597" s="60" t="s">
        <v>4451</v>
      </c>
      <c r="D597" s="60" t="s">
        <v>3322</v>
      </c>
      <c r="E597" s="66" t="s">
        <v>504</v>
      </c>
      <c r="F597" s="66" t="s">
        <v>504</v>
      </c>
      <c r="G597" s="69">
        <v>0</v>
      </c>
      <c r="H597" s="69">
        <v>0</v>
      </c>
      <c r="I597" s="186" t="s">
        <v>2774</v>
      </c>
      <c r="J597" s="66" t="s">
        <v>1593</v>
      </c>
      <c r="K597" s="67" t="s">
        <v>4539</v>
      </c>
      <c r="L597" s="68"/>
      <c r="M597" s="64" t="s">
        <v>3322</v>
      </c>
      <c r="N597" s="13"/>
      <c r="O597"/>
      <c r="P597" t="str">
        <f t="shared" si="146"/>
        <v/>
      </c>
      <c r="Q597" t="str">
        <f>IF(ISNA(VLOOKUP(AC597,#REF!,1)),"//","")</f>
        <v/>
      </c>
      <c r="R597"/>
      <c r="S597" s="43">
        <f t="shared" si="154"/>
        <v>189</v>
      </c>
      <c r="T597" s="93" t="s">
        <v>2484</v>
      </c>
      <c r="U597" s="71" t="s">
        <v>2484</v>
      </c>
      <c r="V597" s="71" t="s">
        <v>2484</v>
      </c>
      <c r="W597" s="44" t="str">
        <f t="shared" si="155"/>
        <v/>
      </c>
      <c r="X597" s="25" t="str">
        <f t="shared" si="156"/>
        <v/>
      </c>
      <c r="Y597" s="1">
        <f t="shared" si="157"/>
        <v>573</v>
      </c>
      <c r="Z597" t="str">
        <f t="shared" si="158"/>
        <v>ITM_P</v>
      </c>
      <c r="AA597" s="172" t="str">
        <f>IF(ISNA(VLOOKUP(AC597,Sheet2!J:J,1,0)),"//","")</f>
        <v/>
      </c>
      <c r="AC597" s="111" t="str">
        <f t="shared" si="148"/>
        <v/>
      </c>
      <c r="AD597" t="b">
        <f t="shared" si="147"/>
        <v>1</v>
      </c>
    </row>
    <row r="598" spans="1:30">
      <c r="A598" s="57">
        <f t="shared" si="152"/>
        <v>598</v>
      </c>
      <c r="B598" s="56">
        <f t="shared" si="153"/>
        <v>574</v>
      </c>
      <c r="C598" s="60" t="s">
        <v>4451</v>
      </c>
      <c r="D598" s="60" t="s">
        <v>3323</v>
      </c>
      <c r="E598" s="66" t="s">
        <v>505</v>
      </c>
      <c r="F598" s="66" t="s">
        <v>505</v>
      </c>
      <c r="G598" s="69">
        <v>0</v>
      </c>
      <c r="H598" s="69">
        <v>0</v>
      </c>
      <c r="I598" s="186" t="s">
        <v>2774</v>
      </c>
      <c r="J598" s="66" t="s">
        <v>1593</v>
      </c>
      <c r="K598" s="67" t="s">
        <v>4539</v>
      </c>
      <c r="L598" s="68"/>
      <c r="M598" s="64" t="s">
        <v>3323</v>
      </c>
      <c r="N598" s="13"/>
      <c r="O598"/>
      <c r="P598" t="str">
        <f t="shared" si="146"/>
        <v/>
      </c>
      <c r="Q598" t="str">
        <f>IF(ISNA(VLOOKUP(AC598,#REF!,1)),"//","")</f>
        <v/>
      </c>
      <c r="R598"/>
      <c r="S598" s="43">
        <f t="shared" si="154"/>
        <v>189</v>
      </c>
      <c r="T598" s="93" t="s">
        <v>2484</v>
      </c>
      <c r="U598" s="71" t="s">
        <v>2484</v>
      </c>
      <c r="V598" s="71" t="s">
        <v>2484</v>
      </c>
      <c r="W598" s="44" t="str">
        <f t="shared" si="155"/>
        <v/>
      </c>
      <c r="X598" s="25" t="str">
        <f t="shared" si="156"/>
        <v/>
      </c>
      <c r="Y598" s="1">
        <f t="shared" si="157"/>
        <v>574</v>
      </c>
      <c r="Z598" t="str">
        <f t="shared" si="158"/>
        <v>ITM_Q</v>
      </c>
      <c r="AA598" s="172" t="str">
        <f>IF(ISNA(VLOOKUP(AC598,Sheet2!J:J,1,0)),"//","")</f>
        <v/>
      </c>
      <c r="AC598" s="111" t="str">
        <f t="shared" si="148"/>
        <v/>
      </c>
      <c r="AD598" t="b">
        <f t="shared" si="147"/>
        <v>1</v>
      </c>
    </row>
    <row r="599" spans="1:30">
      <c r="A599" s="57">
        <f t="shared" si="152"/>
        <v>599</v>
      </c>
      <c r="B599" s="56">
        <f t="shared" si="153"/>
        <v>575</v>
      </c>
      <c r="C599" s="60" t="s">
        <v>4451</v>
      </c>
      <c r="D599" s="60" t="s">
        <v>3324</v>
      </c>
      <c r="E599" s="66" t="s">
        <v>277</v>
      </c>
      <c r="F599" s="66" t="s">
        <v>277</v>
      </c>
      <c r="G599" s="69">
        <v>0</v>
      </c>
      <c r="H599" s="69">
        <v>0</v>
      </c>
      <c r="I599" s="186" t="s">
        <v>2774</v>
      </c>
      <c r="J599" s="66" t="s">
        <v>1593</v>
      </c>
      <c r="K599" s="67" t="s">
        <v>4539</v>
      </c>
      <c r="L599" s="68"/>
      <c r="M599" s="64" t="s">
        <v>3324</v>
      </c>
      <c r="N599" s="13"/>
      <c r="O599"/>
      <c r="P599" t="str">
        <f t="shared" si="146"/>
        <v/>
      </c>
      <c r="Q599" t="str">
        <f>IF(ISNA(VLOOKUP(AC599,#REF!,1)),"//","")</f>
        <v/>
      </c>
      <c r="R599"/>
      <c r="S599" s="43">
        <f t="shared" si="154"/>
        <v>189</v>
      </c>
      <c r="T599" s="93" t="s">
        <v>2484</v>
      </c>
      <c r="U599" s="71" t="s">
        <v>2484</v>
      </c>
      <c r="V599" s="71" t="s">
        <v>2484</v>
      </c>
      <c r="W599" s="44" t="str">
        <f t="shared" si="155"/>
        <v/>
      </c>
      <c r="X599" s="25" t="str">
        <f t="shared" si="156"/>
        <v/>
      </c>
      <c r="Y599" s="1">
        <f t="shared" si="157"/>
        <v>575</v>
      </c>
      <c r="Z599" t="str">
        <f t="shared" si="158"/>
        <v>ITM_R</v>
      </c>
      <c r="AA599" s="172" t="str">
        <f>IF(ISNA(VLOOKUP(AC599,Sheet2!J:J,1,0)),"//","")</f>
        <v/>
      </c>
      <c r="AC599" s="111" t="str">
        <f t="shared" si="148"/>
        <v/>
      </c>
      <c r="AD599" t="b">
        <f t="shared" si="147"/>
        <v>1</v>
      </c>
    </row>
    <row r="600" spans="1:30">
      <c r="A600" s="57">
        <f t="shared" si="152"/>
        <v>600</v>
      </c>
      <c r="B600" s="56">
        <f t="shared" si="153"/>
        <v>576</v>
      </c>
      <c r="C600" s="60" t="s">
        <v>4451</v>
      </c>
      <c r="D600" s="60" t="s">
        <v>2068</v>
      </c>
      <c r="E600" s="66" t="s">
        <v>506</v>
      </c>
      <c r="F600" s="66" t="s">
        <v>506</v>
      </c>
      <c r="G600" s="69">
        <v>0</v>
      </c>
      <c r="H600" s="69">
        <v>0</v>
      </c>
      <c r="I600" s="186" t="s">
        <v>2774</v>
      </c>
      <c r="J600" s="66" t="s">
        <v>1593</v>
      </c>
      <c r="K600" s="67" t="s">
        <v>4539</v>
      </c>
      <c r="L600" s="68"/>
      <c r="M600" s="64" t="s">
        <v>2068</v>
      </c>
      <c r="N600" s="13"/>
      <c r="O600"/>
      <c r="P600" t="str">
        <f t="shared" si="146"/>
        <v/>
      </c>
      <c r="Q600" t="str">
        <f>IF(ISNA(VLOOKUP(AC600,#REF!,1)),"//","")</f>
        <v/>
      </c>
      <c r="R600"/>
      <c r="S600" s="43">
        <f t="shared" si="154"/>
        <v>189</v>
      </c>
      <c r="T600" s="93" t="s">
        <v>2484</v>
      </c>
      <c r="U600" s="71" t="s">
        <v>2484</v>
      </c>
      <c r="V600" s="71" t="s">
        <v>2484</v>
      </c>
      <c r="W600" s="44" t="str">
        <f t="shared" si="155"/>
        <v/>
      </c>
      <c r="X600" s="25" t="str">
        <f t="shared" si="156"/>
        <v/>
      </c>
      <c r="Y600" s="1">
        <f t="shared" si="157"/>
        <v>576</v>
      </c>
      <c r="Z600" t="str">
        <f t="shared" si="158"/>
        <v>ITM_S</v>
      </c>
      <c r="AA600" s="172" t="str">
        <f>IF(ISNA(VLOOKUP(AC600,Sheet2!J:J,1,0)),"//","")</f>
        <v/>
      </c>
      <c r="AC600" s="111" t="str">
        <f t="shared" si="148"/>
        <v/>
      </c>
      <c r="AD600" t="b">
        <f t="shared" si="147"/>
        <v>1</v>
      </c>
    </row>
    <row r="601" spans="1:30">
      <c r="A601" s="57">
        <f t="shared" si="152"/>
        <v>601</v>
      </c>
      <c r="B601" s="56">
        <f t="shared" si="153"/>
        <v>577</v>
      </c>
      <c r="C601" s="60" t="s">
        <v>4451</v>
      </c>
      <c r="D601" s="60" t="s">
        <v>3325</v>
      </c>
      <c r="E601" s="66" t="s">
        <v>507</v>
      </c>
      <c r="F601" s="66" t="s">
        <v>507</v>
      </c>
      <c r="G601" s="69">
        <v>0</v>
      </c>
      <c r="H601" s="69">
        <v>0</v>
      </c>
      <c r="I601" s="186" t="s">
        <v>2774</v>
      </c>
      <c r="J601" s="66" t="s">
        <v>1593</v>
      </c>
      <c r="K601" s="67" t="s">
        <v>4539</v>
      </c>
      <c r="L601" s="68"/>
      <c r="M601" s="64" t="s">
        <v>3325</v>
      </c>
      <c r="N601" s="13"/>
      <c r="O601"/>
      <c r="P601" t="str">
        <f t="shared" si="146"/>
        <v/>
      </c>
      <c r="Q601" t="str">
        <f>IF(ISNA(VLOOKUP(AC601,#REF!,1)),"//","")</f>
        <v/>
      </c>
      <c r="R601"/>
      <c r="S601" s="43">
        <f t="shared" si="154"/>
        <v>189</v>
      </c>
      <c r="T601" s="93" t="s">
        <v>2484</v>
      </c>
      <c r="U601" s="71" t="s">
        <v>2484</v>
      </c>
      <c r="V601" s="71" t="s">
        <v>2484</v>
      </c>
      <c r="W601" s="44" t="str">
        <f t="shared" si="155"/>
        <v/>
      </c>
      <c r="X601" s="25" t="str">
        <f t="shared" si="156"/>
        <v/>
      </c>
      <c r="Y601" s="1">
        <f t="shared" si="157"/>
        <v>577</v>
      </c>
      <c r="Z601" t="str">
        <f t="shared" si="158"/>
        <v>ITM_T</v>
      </c>
      <c r="AA601" s="172" t="str">
        <f>IF(ISNA(VLOOKUP(AC601,Sheet2!J:J,1,0)),"//","")</f>
        <v/>
      </c>
      <c r="AC601" s="111" t="str">
        <f t="shared" si="148"/>
        <v/>
      </c>
      <c r="AD601" t="b">
        <f t="shared" si="147"/>
        <v>1</v>
      </c>
    </row>
    <row r="602" spans="1:30">
      <c r="A602" s="57">
        <f t="shared" si="152"/>
        <v>602</v>
      </c>
      <c r="B602" s="56">
        <f t="shared" si="153"/>
        <v>578</v>
      </c>
      <c r="C602" s="60" t="s">
        <v>4451</v>
      </c>
      <c r="D602" s="60" t="s">
        <v>3326</v>
      </c>
      <c r="E602" s="66" t="s">
        <v>508</v>
      </c>
      <c r="F602" s="66" t="s">
        <v>508</v>
      </c>
      <c r="G602" s="69">
        <v>0</v>
      </c>
      <c r="H602" s="69">
        <v>0</v>
      </c>
      <c r="I602" s="186" t="s">
        <v>2774</v>
      </c>
      <c r="J602" s="66" t="s">
        <v>1593</v>
      </c>
      <c r="K602" s="67" t="s">
        <v>4539</v>
      </c>
      <c r="L602" s="68"/>
      <c r="M602" s="64" t="s">
        <v>3326</v>
      </c>
      <c r="N602" s="13"/>
      <c r="O602"/>
      <c r="P602" t="str">
        <f t="shared" si="146"/>
        <v/>
      </c>
      <c r="Q602" t="str">
        <f>IF(ISNA(VLOOKUP(AC602,#REF!,1)),"//","")</f>
        <v/>
      </c>
      <c r="R602"/>
      <c r="S602" s="43">
        <f t="shared" si="154"/>
        <v>189</v>
      </c>
      <c r="T602" s="93" t="s">
        <v>2484</v>
      </c>
      <c r="U602" s="71" t="s">
        <v>2484</v>
      </c>
      <c r="V602" s="71" t="s">
        <v>2484</v>
      </c>
      <c r="W602" s="44" t="str">
        <f t="shared" si="155"/>
        <v/>
      </c>
      <c r="X602" s="25" t="str">
        <f t="shared" si="156"/>
        <v/>
      </c>
      <c r="Y602" s="1">
        <f t="shared" si="157"/>
        <v>578</v>
      </c>
      <c r="Z602" t="str">
        <f t="shared" si="158"/>
        <v>ITM_U</v>
      </c>
      <c r="AA602" s="172" t="str">
        <f>IF(ISNA(VLOOKUP(AC602,Sheet2!J:J,1,0)),"//","")</f>
        <v/>
      </c>
      <c r="AC602" s="111" t="str">
        <f t="shared" si="148"/>
        <v/>
      </c>
      <c r="AD602" t="b">
        <f t="shared" si="147"/>
        <v>1</v>
      </c>
    </row>
    <row r="603" spans="1:30">
      <c r="A603" s="57">
        <f t="shared" si="152"/>
        <v>603</v>
      </c>
      <c r="B603" s="56">
        <f t="shared" si="153"/>
        <v>579</v>
      </c>
      <c r="C603" s="60" t="s">
        <v>4451</v>
      </c>
      <c r="D603" s="60" t="s">
        <v>3327</v>
      </c>
      <c r="E603" s="66" t="s">
        <v>509</v>
      </c>
      <c r="F603" s="66" t="s">
        <v>509</v>
      </c>
      <c r="G603" s="69">
        <v>0</v>
      </c>
      <c r="H603" s="69">
        <v>0</v>
      </c>
      <c r="I603" s="186" t="s">
        <v>2774</v>
      </c>
      <c r="J603" s="66" t="s">
        <v>1593</v>
      </c>
      <c r="K603" s="67" t="s">
        <v>4539</v>
      </c>
      <c r="L603" s="68"/>
      <c r="M603" s="64" t="s">
        <v>3327</v>
      </c>
      <c r="N603" s="13"/>
      <c r="O603"/>
      <c r="P603" t="str">
        <f t="shared" si="146"/>
        <v/>
      </c>
      <c r="Q603" t="str">
        <f>IF(ISNA(VLOOKUP(AC603,#REF!,1)),"//","")</f>
        <v/>
      </c>
      <c r="R603"/>
      <c r="S603" s="43">
        <f t="shared" si="154"/>
        <v>189</v>
      </c>
      <c r="T603" s="93" t="s">
        <v>2484</v>
      </c>
      <c r="U603" s="71" t="s">
        <v>2484</v>
      </c>
      <c r="V603" s="71" t="s">
        <v>2484</v>
      </c>
      <c r="W603" s="44" t="str">
        <f t="shared" si="155"/>
        <v/>
      </c>
      <c r="X603" s="25" t="str">
        <f t="shared" si="156"/>
        <v/>
      </c>
      <c r="Y603" s="1">
        <f t="shared" si="157"/>
        <v>579</v>
      </c>
      <c r="Z603" t="str">
        <f t="shared" si="158"/>
        <v>ITM_V</v>
      </c>
      <c r="AA603" s="172" t="str">
        <f>IF(ISNA(VLOOKUP(AC603,Sheet2!J:J,1,0)),"//","")</f>
        <v/>
      </c>
      <c r="AC603" s="111" t="str">
        <f t="shared" si="148"/>
        <v/>
      </c>
      <c r="AD603" t="b">
        <f t="shared" si="147"/>
        <v>1</v>
      </c>
    </row>
    <row r="604" spans="1:30">
      <c r="A604" s="57">
        <f t="shared" si="152"/>
        <v>604</v>
      </c>
      <c r="B604" s="56">
        <f t="shared" si="153"/>
        <v>580</v>
      </c>
      <c r="C604" s="60" t="s">
        <v>4451</v>
      </c>
      <c r="D604" s="60" t="s">
        <v>3328</v>
      </c>
      <c r="E604" s="66" t="s">
        <v>510</v>
      </c>
      <c r="F604" s="66" t="s">
        <v>510</v>
      </c>
      <c r="G604" s="69">
        <v>0</v>
      </c>
      <c r="H604" s="69">
        <v>0</v>
      </c>
      <c r="I604" s="186" t="s">
        <v>2774</v>
      </c>
      <c r="J604" s="66" t="s">
        <v>1593</v>
      </c>
      <c r="K604" s="67" t="s">
        <v>4539</v>
      </c>
      <c r="L604" s="68"/>
      <c r="M604" s="64" t="s">
        <v>3328</v>
      </c>
      <c r="N604" s="13"/>
      <c r="O604"/>
      <c r="P604" t="str">
        <f t="shared" si="146"/>
        <v/>
      </c>
      <c r="Q604" t="str">
        <f>IF(ISNA(VLOOKUP(AC604,#REF!,1)),"//","")</f>
        <v/>
      </c>
      <c r="R604"/>
      <c r="S604" s="43">
        <f t="shared" si="154"/>
        <v>189</v>
      </c>
      <c r="T604" s="93" t="s">
        <v>2484</v>
      </c>
      <c r="U604" s="71" t="s">
        <v>2484</v>
      </c>
      <c r="V604" s="71" t="s">
        <v>2484</v>
      </c>
      <c r="W604" s="44" t="str">
        <f t="shared" si="155"/>
        <v/>
      </c>
      <c r="X604" s="25" t="str">
        <f t="shared" si="156"/>
        <v/>
      </c>
      <c r="Y604" s="1">
        <f t="shared" si="157"/>
        <v>580</v>
      </c>
      <c r="Z604" t="str">
        <f t="shared" si="158"/>
        <v>ITM_W</v>
      </c>
      <c r="AA604" s="172" t="str">
        <f>IF(ISNA(VLOOKUP(AC604,Sheet2!J:J,1,0)),"//","")</f>
        <v/>
      </c>
      <c r="AC604" s="111" t="str">
        <f t="shared" si="148"/>
        <v/>
      </c>
      <c r="AD604" t="b">
        <f t="shared" si="147"/>
        <v>1</v>
      </c>
    </row>
    <row r="605" spans="1:30">
      <c r="A605" s="57">
        <f t="shared" si="152"/>
        <v>605</v>
      </c>
      <c r="B605" s="56">
        <f t="shared" si="153"/>
        <v>581</v>
      </c>
      <c r="C605" s="60" t="s">
        <v>4451</v>
      </c>
      <c r="D605" s="60" t="s">
        <v>3329</v>
      </c>
      <c r="E605" s="66" t="s">
        <v>511</v>
      </c>
      <c r="F605" s="66" t="s">
        <v>511</v>
      </c>
      <c r="G605" s="69">
        <v>0</v>
      </c>
      <c r="H605" s="69">
        <v>0</v>
      </c>
      <c r="I605" s="186" t="s">
        <v>2774</v>
      </c>
      <c r="J605" s="66" t="s">
        <v>1593</v>
      </c>
      <c r="K605" s="67" t="s">
        <v>4539</v>
      </c>
      <c r="L605" s="68"/>
      <c r="M605" s="64" t="s">
        <v>3329</v>
      </c>
      <c r="N605" s="13"/>
      <c r="O605"/>
      <c r="P605" t="str">
        <f t="shared" si="146"/>
        <v/>
      </c>
      <c r="Q605" t="str">
        <f>IF(ISNA(VLOOKUP(AC605,#REF!,1)),"//","")</f>
        <v/>
      </c>
      <c r="R605"/>
      <c r="S605" s="43">
        <f t="shared" si="154"/>
        <v>189</v>
      </c>
      <c r="T605" s="93" t="s">
        <v>2484</v>
      </c>
      <c r="U605" s="71" t="s">
        <v>2484</v>
      </c>
      <c r="V605" s="71" t="s">
        <v>2484</v>
      </c>
      <c r="W605" s="44" t="str">
        <f t="shared" si="155"/>
        <v/>
      </c>
      <c r="X605" s="25" t="str">
        <f t="shared" si="156"/>
        <v/>
      </c>
      <c r="Y605" s="1">
        <f t="shared" si="157"/>
        <v>581</v>
      </c>
      <c r="Z605" t="str">
        <f t="shared" si="158"/>
        <v>ITM_X</v>
      </c>
      <c r="AA605" s="172" t="str">
        <f>IF(ISNA(VLOOKUP(AC605,Sheet2!J:J,1,0)),"//","")</f>
        <v/>
      </c>
      <c r="AC605" s="111" t="str">
        <f t="shared" si="148"/>
        <v/>
      </c>
      <c r="AD605" t="b">
        <f t="shared" si="147"/>
        <v>1</v>
      </c>
    </row>
    <row r="606" spans="1:30">
      <c r="A606" s="57">
        <f t="shared" si="152"/>
        <v>606</v>
      </c>
      <c r="B606" s="56">
        <f t="shared" si="153"/>
        <v>582</v>
      </c>
      <c r="C606" s="60" t="s">
        <v>4451</v>
      </c>
      <c r="D606" s="60" t="s">
        <v>3330</v>
      </c>
      <c r="E606" s="66" t="s">
        <v>512</v>
      </c>
      <c r="F606" s="66" t="s">
        <v>512</v>
      </c>
      <c r="G606" s="69">
        <v>0</v>
      </c>
      <c r="H606" s="69">
        <v>0</v>
      </c>
      <c r="I606" s="186" t="s">
        <v>2774</v>
      </c>
      <c r="J606" s="66" t="s">
        <v>1593</v>
      </c>
      <c r="K606" s="67" t="s">
        <v>4539</v>
      </c>
      <c r="L606" s="68"/>
      <c r="M606" s="64" t="s">
        <v>3330</v>
      </c>
      <c r="N606" s="13"/>
      <c r="O606"/>
      <c r="P606" t="str">
        <f t="shared" si="146"/>
        <v/>
      </c>
      <c r="Q606" t="str">
        <f>IF(ISNA(VLOOKUP(AC606,#REF!,1)),"//","")</f>
        <v/>
      </c>
      <c r="R606"/>
      <c r="S606" s="43">
        <f t="shared" si="154"/>
        <v>189</v>
      </c>
      <c r="T606" s="93" t="s">
        <v>2484</v>
      </c>
      <c r="U606" s="71" t="s">
        <v>2484</v>
      </c>
      <c r="V606" s="71" t="s">
        <v>2484</v>
      </c>
      <c r="W606" s="44" t="str">
        <f t="shared" si="155"/>
        <v/>
      </c>
      <c r="X606" s="25" t="str">
        <f t="shared" si="156"/>
        <v/>
      </c>
      <c r="Y606" s="1">
        <f t="shared" si="157"/>
        <v>582</v>
      </c>
      <c r="Z606" t="str">
        <f t="shared" si="158"/>
        <v>ITM_Y</v>
      </c>
      <c r="AA606" s="172" t="str">
        <f>IF(ISNA(VLOOKUP(AC606,Sheet2!J:J,1,0)),"//","")</f>
        <v/>
      </c>
      <c r="AC606" s="111" t="str">
        <f t="shared" si="148"/>
        <v/>
      </c>
      <c r="AD606" t="b">
        <f t="shared" si="147"/>
        <v>1</v>
      </c>
    </row>
    <row r="607" spans="1:30">
      <c r="A607" s="57">
        <f t="shared" si="152"/>
        <v>607</v>
      </c>
      <c r="B607" s="56">
        <f t="shared" si="153"/>
        <v>583</v>
      </c>
      <c r="C607" s="60" t="s">
        <v>4451</v>
      </c>
      <c r="D607" s="60" t="s">
        <v>3331</v>
      </c>
      <c r="E607" s="66" t="s">
        <v>513</v>
      </c>
      <c r="F607" s="66" t="s">
        <v>513</v>
      </c>
      <c r="G607" s="69">
        <v>0</v>
      </c>
      <c r="H607" s="69">
        <v>0</v>
      </c>
      <c r="I607" s="186" t="s">
        <v>2774</v>
      </c>
      <c r="J607" s="66" t="s">
        <v>1593</v>
      </c>
      <c r="K607" s="67" t="s">
        <v>4539</v>
      </c>
      <c r="L607" s="68"/>
      <c r="M607" s="64" t="s">
        <v>3331</v>
      </c>
      <c r="N607" s="13"/>
      <c r="O607"/>
      <c r="P607" t="str">
        <f t="shared" si="146"/>
        <v/>
      </c>
      <c r="Q607" t="str">
        <f>IF(ISNA(VLOOKUP(AC607,#REF!,1)),"//","")</f>
        <v/>
      </c>
      <c r="R607"/>
      <c r="S607" s="43">
        <f t="shared" si="154"/>
        <v>189</v>
      </c>
      <c r="T607" s="93" t="s">
        <v>2484</v>
      </c>
      <c r="U607" s="71" t="s">
        <v>2484</v>
      </c>
      <c r="V607" s="71" t="s">
        <v>2484</v>
      </c>
      <c r="W607" s="44" t="str">
        <f t="shared" si="155"/>
        <v/>
      </c>
      <c r="X607" s="25" t="str">
        <f t="shared" si="156"/>
        <v/>
      </c>
      <c r="Y607" s="1">
        <f t="shared" si="157"/>
        <v>583</v>
      </c>
      <c r="Z607" t="str">
        <f t="shared" si="158"/>
        <v>ITM_Z</v>
      </c>
      <c r="AA607" s="172" t="str">
        <f>IF(ISNA(VLOOKUP(AC607,Sheet2!J:J,1,0)),"//","")</f>
        <v/>
      </c>
      <c r="AC607" s="111" t="str">
        <f t="shared" si="148"/>
        <v/>
      </c>
      <c r="AD607" t="b">
        <f t="shared" si="147"/>
        <v>1</v>
      </c>
    </row>
    <row r="608" spans="1:30">
      <c r="A608" s="57">
        <f t="shared" si="152"/>
        <v>608</v>
      </c>
      <c r="B608" s="56">
        <f t="shared" si="153"/>
        <v>584</v>
      </c>
      <c r="C608" s="60" t="s">
        <v>4451</v>
      </c>
      <c r="D608" s="60" t="s">
        <v>3332</v>
      </c>
      <c r="E608" s="66" t="s">
        <v>514</v>
      </c>
      <c r="F608" s="66" t="s">
        <v>514</v>
      </c>
      <c r="G608" s="69">
        <v>0</v>
      </c>
      <c r="H608" s="69">
        <v>0</v>
      </c>
      <c r="I608" s="186" t="s">
        <v>2775</v>
      </c>
      <c r="J608" s="66" t="s">
        <v>1593</v>
      </c>
      <c r="K608" s="67" t="s">
        <v>4539</v>
      </c>
      <c r="L608" s="68"/>
      <c r="M608" s="64" t="s">
        <v>3332</v>
      </c>
      <c r="N608" s="13"/>
      <c r="O608"/>
      <c r="P608" t="str">
        <f t="shared" si="146"/>
        <v/>
      </c>
      <c r="Q608" t="str">
        <f>IF(ISNA(VLOOKUP(AC608,#REF!,1)),"//","")</f>
        <v/>
      </c>
      <c r="R608"/>
      <c r="S608" s="43">
        <f t="shared" si="154"/>
        <v>189</v>
      </c>
      <c r="T608" s="93" t="s">
        <v>2484</v>
      </c>
      <c r="U608" s="71" t="s">
        <v>2484</v>
      </c>
      <c r="V608" s="71" t="s">
        <v>2484</v>
      </c>
      <c r="W608" s="44" t="str">
        <f t="shared" si="155"/>
        <v/>
      </c>
      <c r="X608" s="25" t="str">
        <f t="shared" si="156"/>
        <v/>
      </c>
      <c r="Y608" s="1">
        <f t="shared" si="157"/>
        <v>584</v>
      </c>
      <c r="Z608" t="str">
        <f t="shared" si="158"/>
        <v>ITM_a</v>
      </c>
      <c r="AA608" s="172" t="str">
        <f>IF(ISNA(VLOOKUP(AC608,Sheet2!J:J,1,0)),"//","")</f>
        <v/>
      </c>
      <c r="AC608" s="111" t="str">
        <f t="shared" si="148"/>
        <v/>
      </c>
      <c r="AD608" t="b">
        <f t="shared" si="147"/>
        <v>1</v>
      </c>
    </row>
    <row r="609" spans="1:30">
      <c r="A609" s="57">
        <f t="shared" si="152"/>
        <v>609</v>
      </c>
      <c r="B609" s="56">
        <f t="shared" si="153"/>
        <v>585</v>
      </c>
      <c r="C609" s="60" t="s">
        <v>4451</v>
      </c>
      <c r="D609" s="60" t="s">
        <v>3333</v>
      </c>
      <c r="E609" s="66" t="s">
        <v>515</v>
      </c>
      <c r="F609" s="66" t="s">
        <v>515</v>
      </c>
      <c r="G609" s="69">
        <v>0</v>
      </c>
      <c r="H609" s="69">
        <v>0</v>
      </c>
      <c r="I609" s="186" t="s">
        <v>2775</v>
      </c>
      <c r="J609" s="66" t="s">
        <v>1593</v>
      </c>
      <c r="K609" s="67" t="s">
        <v>4539</v>
      </c>
      <c r="L609" s="68"/>
      <c r="M609" s="64" t="s">
        <v>3333</v>
      </c>
      <c r="N609" s="13"/>
      <c r="O609"/>
      <c r="P609" t="str">
        <f t="shared" si="146"/>
        <v/>
      </c>
      <c r="Q609" t="str">
        <f>IF(ISNA(VLOOKUP(AC609,#REF!,1)),"//","")</f>
        <v/>
      </c>
      <c r="R609"/>
      <c r="S609" s="43">
        <f t="shared" si="154"/>
        <v>189</v>
      </c>
      <c r="T609" s="93" t="s">
        <v>2484</v>
      </c>
      <c r="U609" s="71" t="s">
        <v>2484</v>
      </c>
      <c r="V609" s="71" t="s">
        <v>2484</v>
      </c>
      <c r="W609" s="44" t="str">
        <f t="shared" si="155"/>
        <v/>
      </c>
      <c r="X609" s="25" t="str">
        <f t="shared" si="156"/>
        <v/>
      </c>
      <c r="Y609" s="1">
        <f t="shared" si="157"/>
        <v>585</v>
      </c>
      <c r="Z609" t="str">
        <f t="shared" si="158"/>
        <v>ITM_b</v>
      </c>
      <c r="AA609" s="172" t="str">
        <f>IF(ISNA(VLOOKUP(AC609,Sheet2!J:J,1,0)),"//","")</f>
        <v/>
      </c>
      <c r="AC609" s="111" t="str">
        <f t="shared" si="148"/>
        <v/>
      </c>
      <c r="AD609" t="b">
        <f t="shared" si="147"/>
        <v>1</v>
      </c>
    </row>
    <row r="610" spans="1:30">
      <c r="A610" s="57">
        <f t="shared" si="152"/>
        <v>610</v>
      </c>
      <c r="B610" s="56">
        <f t="shared" si="153"/>
        <v>586</v>
      </c>
      <c r="C610" s="60" t="s">
        <v>4451</v>
      </c>
      <c r="D610" s="60" t="s">
        <v>3334</v>
      </c>
      <c r="E610" s="66" t="s">
        <v>516</v>
      </c>
      <c r="F610" s="66" t="s">
        <v>516</v>
      </c>
      <c r="G610" s="69">
        <v>0</v>
      </c>
      <c r="H610" s="69">
        <v>0</v>
      </c>
      <c r="I610" s="186" t="s">
        <v>2775</v>
      </c>
      <c r="J610" s="66" t="s">
        <v>1593</v>
      </c>
      <c r="K610" s="67" t="s">
        <v>4539</v>
      </c>
      <c r="L610" s="68"/>
      <c r="M610" s="64" t="s">
        <v>3334</v>
      </c>
      <c r="N610" s="13"/>
      <c r="O610"/>
      <c r="P610" t="str">
        <f t="shared" si="146"/>
        <v/>
      </c>
      <c r="Q610" t="str">
        <f>IF(ISNA(VLOOKUP(AC610,#REF!,1)),"//","")</f>
        <v/>
      </c>
      <c r="R610"/>
      <c r="S610" s="43">
        <f t="shared" si="154"/>
        <v>189</v>
      </c>
      <c r="T610" s="93" t="s">
        <v>2484</v>
      </c>
      <c r="U610" s="71" t="s">
        <v>2484</v>
      </c>
      <c r="V610" s="71" t="s">
        <v>2484</v>
      </c>
      <c r="W610" s="44" t="str">
        <f t="shared" si="155"/>
        <v/>
      </c>
      <c r="X610" s="25" t="str">
        <f t="shared" si="156"/>
        <v/>
      </c>
      <c r="Y610" s="1">
        <f t="shared" si="157"/>
        <v>586</v>
      </c>
      <c r="Z610" t="str">
        <f t="shared" si="158"/>
        <v>ITM_c</v>
      </c>
      <c r="AA610" s="172" t="str">
        <f>IF(ISNA(VLOOKUP(AC610,Sheet2!J:J,1,0)),"//","")</f>
        <v/>
      </c>
      <c r="AC610" s="111" t="str">
        <f t="shared" si="148"/>
        <v/>
      </c>
      <c r="AD610" t="b">
        <f t="shared" si="147"/>
        <v>1</v>
      </c>
    </row>
    <row r="611" spans="1:30">
      <c r="A611" s="57">
        <f t="shared" si="152"/>
        <v>611</v>
      </c>
      <c r="B611" s="56">
        <f t="shared" si="153"/>
        <v>587</v>
      </c>
      <c r="C611" s="60" t="s">
        <v>4451</v>
      </c>
      <c r="D611" s="60" t="s">
        <v>3335</v>
      </c>
      <c r="E611" s="66" t="s">
        <v>517</v>
      </c>
      <c r="F611" s="66" t="s">
        <v>517</v>
      </c>
      <c r="G611" s="69">
        <v>0</v>
      </c>
      <c r="H611" s="69">
        <v>0</v>
      </c>
      <c r="I611" s="186" t="s">
        <v>2775</v>
      </c>
      <c r="J611" s="66" t="s">
        <v>1593</v>
      </c>
      <c r="K611" s="67" t="s">
        <v>4539</v>
      </c>
      <c r="L611" s="68"/>
      <c r="M611" s="64" t="s">
        <v>3335</v>
      </c>
      <c r="N611" s="13"/>
      <c r="O611"/>
      <c r="P611" t="str">
        <f t="shared" ref="P611:P674" si="159">IF(E611=F611,"","NOT EQUAL")</f>
        <v/>
      </c>
      <c r="Q611" t="str">
        <f>IF(ISNA(VLOOKUP(AC611,#REF!,1)),"//","")</f>
        <v/>
      </c>
      <c r="R611"/>
      <c r="S611" s="43">
        <f t="shared" si="154"/>
        <v>189</v>
      </c>
      <c r="T611" s="93" t="s">
        <v>2484</v>
      </c>
      <c r="U611" s="71" t="s">
        <v>2484</v>
      </c>
      <c r="V611" s="71" t="s">
        <v>2484</v>
      </c>
      <c r="W611" s="44" t="str">
        <f t="shared" si="155"/>
        <v/>
      </c>
      <c r="X611" s="25" t="str">
        <f t="shared" si="156"/>
        <v/>
      </c>
      <c r="Y611" s="1">
        <f t="shared" si="157"/>
        <v>587</v>
      </c>
      <c r="Z611" t="str">
        <f t="shared" si="158"/>
        <v>ITM_d</v>
      </c>
      <c r="AA611" s="172" t="str">
        <f>IF(ISNA(VLOOKUP(AC611,Sheet2!J:J,1,0)),"//","")</f>
        <v/>
      </c>
      <c r="AC611" s="111" t="str">
        <f t="shared" si="148"/>
        <v/>
      </c>
      <c r="AD611" t="b">
        <f t="shared" si="147"/>
        <v>1</v>
      </c>
    </row>
    <row r="612" spans="1:30">
      <c r="A612" s="57">
        <f t="shared" si="152"/>
        <v>612</v>
      </c>
      <c r="B612" s="56">
        <f t="shared" si="153"/>
        <v>588</v>
      </c>
      <c r="C612" s="60" t="s">
        <v>4451</v>
      </c>
      <c r="D612" s="60" t="s">
        <v>3336</v>
      </c>
      <c r="E612" s="66" t="s">
        <v>518</v>
      </c>
      <c r="F612" s="66" t="s">
        <v>518</v>
      </c>
      <c r="G612" s="69">
        <v>0</v>
      </c>
      <c r="H612" s="69">
        <v>0</v>
      </c>
      <c r="I612" s="186" t="s">
        <v>2775</v>
      </c>
      <c r="J612" s="66" t="s">
        <v>1593</v>
      </c>
      <c r="K612" s="67" t="s">
        <v>4539</v>
      </c>
      <c r="L612" s="68"/>
      <c r="M612" s="64" t="s">
        <v>3336</v>
      </c>
      <c r="N612" s="13"/>
      <c r="O612"/>
      <c r="P612" t="str">
        <f t="shared" si="159"/>
        <v/>
      </c>
      <c r="Q612" t="str">
        <f>IF(ISNA(VLOOKUP(AC612,#REF!,1)),"//","")</f>
        <v/>
      </c>
      <c r="R612"/>
      <c r="S612" s="43">
        <f t="shared" si="154"/>
        <v>189</v>
      </c>
      <c r="T612" s="93" t="s">
        <v>2484</v>
      </c>
      <c r="U612" s="71" t="s">
        <v>2484</v>
      </c>
      <c r="V612" s="71" t="s">
        <v>2484</v>
      </c>
      <c r="W612" s="44" t="str">
        <f t="shared" si="155"/>
        <v/>
      </c>
      <c r="X612" s="25" t="str">
        <f t="shared" si="156"/>
        <v/>
      </c>
      <c r="Y612" s="1">
        <f t="shared" si="157"/>
        <v>588</v>
      </c>
      <c r="Z612" t="str">
        <f t="shared" si="158"/>
        <v>ITM_e</v>
      </c>
      <c r="AA612" s="172" t="str">
        <f>IF(ISNA(VLOOKUP(AC612,Sheet2!J:J,1,0)),"//","")</f>
        <v/>
      </c>
      <c r="AC612" s="111" t="str">
        <f t="shared" si="148"/>
        <v/>
      </c>
      <c r="AD612" t="b">
        <f t="shared" si="147"/>
        <v>1</v>
      </c>
    </row>
    <row r="613" spans="1:30">
      <c r="A613" s="57">
        <f t="shared" si="152"/>
        <v>613</v>
      </c>
      <c r="B613" s="56">
        <f t="shared" si="153"/>
        <v>589</v>
      </c>
      <c r="C613" s="60" t="s">
        <v>4451</v>
      </c>
      <c r="D613" s="60" t="s">
        <v>3337</v>
      </c>
      <c r="E613" s="66" t="s">
        <v>519</v>
      </c>
      <c r="F613" s="66" t="s">
        <v>519</v>
      </c>
      <c r="G613" s="74">
        <v>0</v>
      </c>
      <c r="H613" s="74">
        <v>0</v>
      </c>
      <c r="I613" s="186" t="s">
        <v>2775</v>
      </c>
      <c r="J613" s="66" t="s">
        <v>1593</v>
      </c>
      <c r="K613" s="67" t="s">
        <v>4539</v>
      </c>
      <c r="L613" s="68"/>
      <c r="M613" s="64" t="s">
        <v>3337</v>
      </c>
      <c r="N613" s="13"/>
      <c r="O613"/>
      <c r="P613" t="str">
        <f t="shared" si="159"/>
        <v/>
      </c>
      <c r="Q613" t="str">
        <f>IF(ISNA(VLOOKUP(AC613,#REF!,1)),"//","")</f>
        <v/>
      </c>
      <c r="R613"/>
      <c r="S613" s="43">
        <f t="shared" si="154"/>
        <v>189</v>
      </c>
      <c r="T613" s="93" t="s">
        <v>2484</v>
      </c>
      <c r="U613" s="71" t="s">
        <v>2484</v>
      </c>
      <c r="V613" s="71" t="s">
        <v>2484</v>
      </c>
      <c r="W613" s="44" t="str">
        <f t="shared" si="155"/>
        <v/>
      </c>
      <c r="X613" s="25" t="str">
        <f t="shared" si="156"/>
        <v/>
      </c>
      <c r="Y613" s="1">
        <f t="shared" si="157"/>
        <v>589</v>
      </c>
      <c r="Z613" t="str">
        <f t="shared" si="158"/>
        <v>ITM_f</v>
      </c>
      <c r="AA613" s="172" t="str">
        <f>IF(ISNA(VLOOKUP(AC613,Sheet2!J:J,1,0)),"//","")</f>
        <v/>
      </c>
      <c r="AC613" s="111" t="str">
        <f t="shared" si="148"/>
        <v/>
      </c>
      <c r="AD613" t="b">
        <f t="shared" si="147"/>
        <v>1</v>
      </c>
    </row>
    <row r="614" spans="1:30">
      <c r="A614" s="57">
        <f t="shared" si="152"/>
        <v>614</v>
      </c>
      <c r="B614" s="56">
        <f t="shared" si="153"/>
        <v>590</v>
      </c>
      <c r="C614" s="60" t="s">
        <v>4451</v>
      </c>
      <c r="D614" s="60" t="s">
        <v>3338</v>
      </c>
      <c r="E614" s="66" t="s">
        <v>520</v>
      </c>
      <c r="F614" s="66" t="s">
        <v>520</v>
      </c>
      <c r="G614" s="69">
        <v>0</v>
      </c>
      <c r="H614" s="69">
        <v>0</v>
      </c>
      <c r="I614" s="186" t="s">
        <v>2775</v>
      </c>
      <c r="J614" s="66" t="s">
        <v>1593</v>
      </c>
      <c r="K614" s="67" t="s">
        <v>4539</v>
      </c>
      <c r="L614" s="68"/>
      <c r="M614" s="64" t="s">
        <v>3338</v>
      </c>
      <c r="N614" s="13"/>
      <c r="O614"/>
      <c r="P614" t="str">
        <f t="shared" si="159"/>
        <v/>
      </c>
      <c r="Q614" t="str">
        <f>IF(ISNA(VLOOKUP(AC614,#REF!,1)),"//","")</f>
        <v/>
      </c>
      <c r="R614"/>
      <c r="S614" s="43">
        <f t="shared" si="154"/>
        <v>189</v>
      </c>
      <c r="T614" s="93" t="s">
        <v>2484</v>
      </c>
      <c r="U614" s="71" t="s">
        <v>2484</v>
      </c>
      <c r="V614" s="71" t="s">
        <v>2484</v>
      </c>
      <c r="W614" s="44" t="str">
        <f t="shared" si="155"/>
        <v/>
      </c>
      <c r="X614" s="25" t="str">
        <f t="shared" si="156"/>
        <v/>
      </c>
      <c r="Y614" s="1">
        <f t="shared" si="157"/>
        <v>590</v>
      </c>
      <c r="Z614" t="str">
        <f t="shared" si="158"/>
        <v>ITM_g</v>
      </c>
      <c r="AA614" s="172" t="str">
        <f>IF(ISNA(VLOOKUP(AC614,Sheet2!J:J,1,0)),"//","")</f>
        <v/>
      </c>
      <c r="AC614" s="111" t="str">
        <f t="shared" si="148"/>
        <v/>
      </c>
      <c r="AD614" t="b">
        <f t="shared" si="147"/>
        <v>1</v>
      </c>
    </row>
    <row r="615" spans="1:30">
      <c r="A615" s="57">
        <f t="shared" si="152"/>
        <v>615</v>
      </c>
      <c r="B615" s="56">
        <f t="shared" si="153"/>
        <v>591</v>
      </c>
      <c r="C615" s="60" t="s">
        <v>4451</v>
      </c>
      <c r="D615" s="60" t="s">
        <v>3339</v>
      </c>
      <c r="E615" s="66" t="s">
        <v>521</v>
      </c>
      <c r="F615" s="66" t="s">
        <v>521</v>
      </c>
      <c r="G615" s="69">
        <v>0</v>
      </c>
      <c r="H615" s="69">
        <v>0</v>
      </c>
      <c r="I615" s="186" t="s">
        <v>2775</v>
      </c>
      <c r="J615" s="66" t="s">
        <v>1593</v>
      </c>
      <c r="K615" s="67" t="s">
        <v>4539</v>
      </c>
      <c r="L615" s="68"/>
      <c r="M615" s="64" t="s">
        <v>3339</v>
      </c>
      <c r="N615" s="13"/>
      <c r="O615"/>
      <c r="P615" t="str">
        <f t="shared" si="159"/>
        <v/>
      </c>
      <c r="Q615" t="str">
        <f>IF(ISNA(VLOOKUP(AC615,#REF!,1)),"//","")</f>
        <v/>
      </c>
      <c r="R615"/>
      <c r="S615" s="43">
        <f t="shared" si="154"/>
        <v>189</v>
      </c>
      <c r="T615" s="93" t="s">
        <v>2484</v>
      </c>
      <c r="U615" s="71" t="s">
        <v>2484</v>
      </c>
      <c r="V615" s="71" t="s">
        <v>2484</v>
      </c>
      <c r="W615" s="44" t="str">
        <f t="shared" si="155"/>
        <v/>
      </c>
      <c r="X615" s="25" t="str">
        <f t="shared" si="156"/>
        <v/>
      </c>
      <c r="Y615" s="1">
        <f t="shared" si="157"/>
        <v>591</v>
      </c>
      <c r="Z615" t="str">
        <f t="shared" si="158"/>
        <v>ITM_h</v>
      </c>
      <c r="AA615" s="172" t="str">
        <f>IF(ISNA(VLOOKUP(AC615,Sheet2!J:J,1,0)),"//","")</f>
        <v/>
      </c>
      <c r="AC615" s="111" t="str">
        <f t="shared" si="148"/>
        <v/>
      </c>
      <c r="AD615" t="b">
        <f t="shared" si="147"/>
        <v>1</v>
      </c>
    </row>
    <row r="616" spans="1:30">
      <c r="A616" s="57">
        <f t="shared" si="152"/>
        <v>616</v>
      </c>
      <c r="B616" s="56">
        <f t="shared" si="153"/>
        <v>592</v>
      </c>
      <c r="C616" s="60" t="s">
        <v>4451</v>
      </c>
      <c r="D616" s="60" t="s">
        <v>3340</v>
      </c>
      <c r="E616" s="66" t="s">
        <v>522</v>
      </c>
      <c r="F616" s="66" t="s">
        <v>522</v>
      </c>
      <c r="G616" s="69">
        <v>0</v>
      </c>
      <c r="H616" s="69">
        <v>0</v>
      </c>
      <c r="I616" s="186" t="s">
        <v>2775</v>
      </c>
      <c r="J616" s="66" t="s">
        <v>1593</v>
      </c>
      <c r="K616" s="67" t="s">
        <v>4539</v>
      </c>
      <c r="L616" s="68"/>
      <c r="M616" s="64" t="s">
        <v>3340</v>
      </c>
      <c r="N616" s="13"/>
      <c r="O616"/>
      <c r="P616" t="str">
        <f t="shared" si="159"/>
        <v/>
      </c>
      <c r="Q616" t="str">
        <f>IF(ISNA(VLOOKUP(AC616,#REF!,1)),"//","")</f>
        <v/>
      </c>
      <c r="R616"/>
      <c r="S616" s="43">
        <f t="shared" si="154"/>
        <v>189</v>
      </c>
      <c r="T616" s="93" t="s">
        <v>2484</v>
      </c>
      <c r="U616" s="71" t="s">
        <v>2484</v>
      </c>
      <c r="V616" s="71" t="s">
        <v>2484</v>
      </c>
      <c r="W616" s="44" t="str">
        <f t="shared" si="155"/>
        <v/>
      </c>
      <c r="X616" s="25" t="str">
        <f t="shared" si="156"/>
        <v/>
      </c>
      <c r="Y616" s="1">
        <f t="shared" si="157"/>
        <v>592</v>
      </c>
      <c r="Z616" t="str">
        <f t="shared" si="158"/>
        <v>ITM_i</v>
      </c>
      <c r="AA616" s="172" t="str">
        <f>IF(ISNA(VLOOKUP(AC616,Sheet2!J:J,1,0)),"//","")</f>
        <v/>
      </c>
      <c r="AC616" s="111" t="str">
        <f t="shared" si="148"/>
        <v/>
      </c>
      <c r="AD616" t="b">
        <f t="shared" si="147"/>
        <v>1</v>
      </c>
    </row>
    <row r="617" spans="1:30">
      <c r="A617" s="57">
        <f t="shared" si="152"/>
        <v>617</v>
      </c>
      <c r="B617" s="56">
        <f t="shared" si="153"/>
        <v>593</v>
      </c>
      <c r="C617" s="60" t="s">
        <v>4451</v>
      </c>
      <c r="D617" s="60" t="s">
        <v>3341</v>
      </c>
      <c r="E617" s="66" t="s">
        <v>523</v>
      </c>
      <c r="F617" s="66" t="s">
        <v>523</v>
      </c>
      <c r="G617" s="69">
        <v>0</v>
      </c>
      <c r="H617" s="69">
        <v>0</v>
      </c>
      <c r="I617" s="186" t="s">
        <v>2775</v>
      </c>
      <c r="J617" s="66" t="s">
        <v>1593</v>
      </c>
      <c r="K617" s="67" t="s">
        <v>4539</v>
      </c>
      <c r="L617" s="68"/>
      <c r="M617" s="64" t="s">
        <v>3341</v>
      </c>
      <c r="N617" s="13"/>
      <c r="O617"/>
      <c r="P617" t="str">
        <f t="shared" si="159"/>
        <v/>
      </c>
      <c r="Q617" t="str">
        <f>IF(ISNA(VLOOKUP(AC617,#REF!,1)),"//","")</f>
        <v/>
      </c>
      <c r="R617"/>
      <c r="S617" s="43">
        <f t="shared" si="154"/>
        <v>189</v>
      </c>
      <c r="T617" s="93" t="s">
        <v>2484</v>
      </c>
      <c r="U617" s="71" t="s">
        <v>2484</v>
      </c>
      <c r="V617" s="71" t="s">
        <v>2484</v>
      </c>
      <c r="W617" s="44" t="str">
        <f t="shared" si="155"/>
        <v/>
      </c>
      <c r="X617" s="25" t="str">
        <f t="shared" si="156"/>
        <v/>
      </c>
      <c r="Y617" s="1">
        <f t="shared" si="157"/>
        <v>593</v>
      </c>
      <c r="Z617" t="str">
        <f t="shared" si="158"/>
        <v>ITM_j</v>
      </c>
      <c r="AA617" s="172" t="str">
        <f>IF(ISNA(VLOOKUP(AC617,Sheet2!J:J,1,0)),"//","")</f>
        <v/>
      </c>
      <c r="AC617" s="111" t="str">
        <f t="shared" si="148"/>
        <v/>
      </c>
      <c r="AD617" t="b">
        <f t="shared" si="147"/>
        <v>1</v>
      </c>
    </row>
    <row r="618" spans="1:30">
      <c r="A618" s="57">
        <f t="shared" si="152"/>
        <v>618</v>
      </c>
      <c r="B618" s="56">
        <f t="shared" si="153"/>
        <v>594</v>
      </c>
      <c r="C618" s="60" t="s">
        <v>4451</v>
      </c>
      <c r="D618" s="60" t="s">
        <v>3342</v>
      </c>
      <c r="E618" s="66" t="s">
        <v>165</v>
      </c>
      <c r="F618" s="66" t="s">
        <v>165</v>
      </c>
      <c r="G618" s="69">
        <v>0</v>
      </c>
      <c r="H618" s="69">
        <v>0</v>
      </c>
      <c r="I618" s="186" t="s">
        <v>2775</v>
      </c>
      <c r="J618" s="66" t="s">
        <v>1593</v>
      </c>
      <c r="K618" s="67" t="s">
        <v>4539</v>
      </c>
      <c r="L618" s="68"/>
      <c r="M618" s="64" t="s">
        <v>3342</v>
      </c>
      <c r="N618" s="13"/>
      <c r="O618"/>
      <c r="P618" t="str">
        <f t="shared" si="159"/>
        <v/>
      </c>
      <c r="Q618" t="str">
        <f>IF(ISNA(VLOOKUP(AC618,#REF!,1)),"//","")</f>
        <v/>
      </c>
      <c r="R618"/>
      <c r="S618" s="43">
        <f t="shared" si="154"/>
        <v>189</v>
      </c>
      <c r="T618" s="93" t="s">
        <v>2484</v>
      </c>
      <c r="U618" s="71" t="s">
        <v>2484</v>
      </c>
      <c r="V618" s="71" t="s">
        <v>2484</v>
      </c>
      <c r="W618" s="44" t="str">
        <f t="shared" si="155"/>
        <v/>
      </c>
      <c r="X618" s="25" t="str">
        <f t="shared" si="156"/>
        <v/>
      </c>
      <c r="Y618" s="1">
        <f t="shared" si="157"/>
        <v>594</v>
      </c>
      <c r="Z618" t="str">
        <f t="shared" si="158"/>
        <v>ITM_k</v>
      </c>
      <c r="AA618" s="172" t="str">
        <f>IF(ISNA(VLOOKUP(AC618,Sheet2!J:J,1,0)),"//","")</f>
        <v/>
      </c>
      <c r="AC618" s="111" t="str">
        <f t="shared" si="148"/>
        <v/>
      </c>
      <c r="AD618" t="b">
        <f t="shared" ref="AD618:AD681" si="160">X618=AC618</f>
        <v>1</v>
      </c>
    </row>
    <row r="619" spans="1:30">
      <c r="A619" s="57">
        <f t="shared" si="152"/>
        <v>619</v>
      </c>
      <c r="B619" s="56">
        <f t="shared" si="153"/>
        <v>595</v>
      </c>
      <c r="C619" s="60" t="s">
        <v>4451</v>
      </c>
      <c r="D619" s="60" t="s">
        <v>3343</v>
      </c>
      <c r="E619" s="66" t="s">
        <v>524</v>
      </c>
      <c r="F619" s="66" t="s">
        <v>524</v>
      </c>
      <c r="G619" s="69">
        <v>0</v>
      </c>
      <c r="H619" s="69">
        <v>0</v>
      </c>
      <c r="I619" s="186" t="s">
        <v>2775</v>
      </c>
      <c r="J619" s="66" t="s">
        <v>1593</v>
      </c>
      <c r="K619" s="67" t="s">
        <v>4539</v>
      </c>
      <c r="L619" s="68"/>
      <c r="M619" s="64" t="s">
        <v>3343</v>
      </c>
      <c r="N619" s="13"/>
      <c r="O619"/>
      <c r="P619" t="str">
        <f t="shared" si="159"/>
        <v/>
      </c>
      <c r="Q619" t="str">
        <f>IF(ISNA(VLOOKUP(AC619,#REF!,1)),"//","")</f>
        <v/>
      </c>
      <c r="R619"/>
      <c r="S619" s="43">
        <f t="shared" si="154"/>
        <v>189</v>
      </c>
      <c r="T619" s="93" t="s">
        <v>2484</v>
      </c>
      <c r="U619" s="71" t="s">
        <v>2484</v>
      </c>
      <c r="V619" s="71" t="s">
        <v>2484</v>
      </c>
      <c r="W619" s="44" t="str">
        <f t="shared" si="155"/>
        <v/>
      </c>
      <c r="X619" s="25" t="str">
        <f t="shared" si="156"/>
        <v/>
      </c>
      <c r="Y619" s="1">
        <f t="shared" si="157"/>
        <v>595</v>
      </c>
      <c r="Z619" t="str">
        <f t="shared" si="158"/>
        <v>ITM_l</v>
      </c>
      <c r="AA619" s="172" t="str">
        <f>IF(ISNA(VLOOKUP(AC619,Sheet2!J:J,1,0)),"//","")</f>
        <v/>
      </c>
      <c r="AC619" s="111" t="str">
        <f t="shared" si="148"/>
        <v/>
      </c>
      <c r="AD619" t="b">
        <f t="shared" si="160"/>
        <v>1</v>
      </c>
    </row>
    <row r="620" spans="1:30">
      <c r="A620" s="57">
        <f t="shared" si="152"/>
        <v>620</v>
      </c>
      <c r="B620" s="56">
        <f t="shared" si="153"/>
        <v>596</v>
      </c>
      <c r="C620" s="60" t="s">
        <v>4451</v>
      </c>
      <c r="D620" s="60" t="s">
        <v>3344</v>
      </c>
      <c r="E620" s="66" t="s">
        <v>525</v>
      </c>
      <c r="F620" s="66" t="s">
        <v>525</v>
      </c>
      <c r="G620" s="69">
        <v>0</v>
      </c>
      <c r="H620" s="69">
        <v>0</v>
      </c>
      <c r="I620" s="186" t="s">
        <v>2775</v>
      </c>
      <c r="J620" s="66" t="s">
        <v>1593</v>
      </c>
      <c r="K620" s="67" t="s">
        <v>4539</v>
      </c>
      <c r="L620" s="68"/>
      <c r="M620" s="64" t="s">
        <v>3344</v>
      </c>
      <c r="N620" s="13"/>
      <c r="O620"/>
      <c r="P620" t="str">
        <f t="shared" si="159"/>
        <v/>
      </c>
      <c r="Q620" t="str">
        <f>IF(ISNA(VLOOKUP(AC620,#REF!,1)),"//","")</f>
        <v/>
      </c>
      <c r="R620"/>
      <c r="S620" s="43">
        <f t="shared" si="154"/>
        <v>189</v>
      </c>
      <c r="T620" s="93" t="s">
        <v>2484</v>
      </c>
      <c r="U620" s="71" t="s">
        <v>2484</v>
      </c>
      <c r="V620" s="71" t="s">
        <v>2484</v>
      </c>
      <c r="W620" s="44" t="str">
        <f t="shared" si="155"/>
        <v/>
      </c>
      <c r="X620" s="25" t="str">
        <f t="shared" si="156"/>
        <v/>
      </c>
      <c r="Y620" s="1">
        <f t="shared" si="157"/>
        <v>596</v>
      </c>
      <c r="Z620" t="str">
        <f t="shared" si="158"/>
        <v>ITM_m</v>
      </c>
      <c r="AA620" s="172" t="str">
        <f>IF(ISNA(VLOOKUP(AC620,Sheet2!J:J,1,0)),"//","")</f>
        <v/>
      </c>
      <c r="AC620" s="111" t="str">
        <f t="shared" si="148"/>
        <v/>
      </c>
      <c r="AD620" t="b">
        <f t="shared" si="160"/>
        <v>1</v>
      </c>
    </row>
    <row r="621" spans="1:30">
      <c r="A621" s="57">
        <f t="shared" si="152"/>
        <v>621</v>
      </c>
      <c r="B621" s="56">
        <f t="shared" si="153"/>
        <v>597</v>
      </c>
      <c r="C621" s="60" t="s">
        <v>4451</v>
      </c>
      <c r="D621" s="60" t="s">
        <v>3345</v>
      </c>
      <c r="E621" s="66" t="s">
        <v>526</v>
      </c>
      <c r="F621" s="66" t="s">
        <v>526</v>
      </c>
      <c r="G621" s="69">
        <v>0</v>
      </c>
      <c r="H621" s="69">
        <v>0</v>
      </c>
      <c r="I621" s="186" t="s">
        <v>2775</v>
      </c>
      <c r="J621" s="66" t="s">
        <v>1593</v>
      </c>
      <c r="K621" s="67" t="s">
        <v>4539</v>
      </c>
      <c r="L621" s="68"/>
      <c r="M621" s="64" t="s">
        <v>3345</v>
      </c>
      <c r="N621" s="13"/>
      <c r="O621"/>
      <c r="P621" t="str">
        <f t="shared" si="159"/>
        <v/>
      </c>
      <c r="Q621" t="str">
        <f>IF(ISNA(VLOOKUP(AC621,#REF!,1)),"//","")</f>
        <v/>
      </c>
      <c r="R621"/>
      <c r="S621" s="43">
        <f t="shared" si="154"/>
        <v>189</v>
      </c>
      <c r="T621" s="93" t="s">
        <v>2484</v>
      </c>
      <c r="U621" s="71" t="s">
        <v>2484</v>
      </c>
      <c r="V621" s="71" t="s">
        <v>2484</v>
      </c>
      <c r="W621" s="44" t="str">
        <f t="shared" si="155"/>
        <v/>
      </c>
      <c r="X621" s="25" t="str">
        <f t="shared" si="156"/>
        <v/>
      </c>
      <c r="Y621" s="1">
        <f t="shared" si="157"/>
        <v>597</v>
      </c>
      <c r="Z621" t="str">
        <f t="shared" si="158"/>
        <v>ITM_n</v>
      </c>
      <c r="AA621" s="172" t="str">
        <f>IF(ISNA(VLOOKUP(AC621,Sheet2!J:J,1,0)),"//","")</f>
        <v/>
      </c>
      <c r="AC621" s="111" t="str">
        <f t="shared" si="148"/>
        <v/>
      </c>
      <c r="AD621" t="b">
        <f t="shared" si="160"/>
        <v>1</v>
      </c>
    </row>
    <row r="622" spans="1:30">
      <c r="A622" s="57">
        <f t="shared" si="152"/>
        <v>622</v>
      </c>
      <c r="B622" s="56">
        <f t="shared" si="153"/>
        <v>598</v>
      </c>
      <c r="C622" s="60" t="s">
        <v>4451</v>
      </c>
      <c r="D622" s="60" t="s">
        <v>3346</v>
      </c>
      <c r="E622" s="66" t="s">
        <v>527</v>
      </c>
      <c r="F622" s="66" t="s">
        <v>527</v>
      </c>
      <c r="G622" s="69">
        <v>0</v>
      </c>
      <c r="H622" s="69">
        <v>0</v>
      </c>
      <c r="I622" s="186" t="s">
        <v>2775</v>
      </c>
      <c r="J622" s="66" t="s">
        <v>1593</v>
      </c>
      <c r="K622" s="67" t="s">
        <v>4539</v>
      </c>
      <c r="L622" s="68"/>
      <c r="M622" s="64" t="s">
        <v>3346</v>
      </c>
      <c r="N622" s="13"/>
      <c r="O622"/>
      <c r="P622" t="str">
        <f t="shared" si="159"/>
        <v/>
      </c>
      <c r="Q622" t="str">
        <f>IF(ISNA(VLOOKUP(AC622,#REF!,1)),"//","")</f>
        <v/>
      </c>
      <c r="R622"/>
      <c r="S622" s="43">
        <f t="shared" si="154"/>
        <v>189</v>
      </c>
      <c r="T622" s="93" t="s">
        <v>2484</v>
      </c>
      <c r="U622" s="71" t="s">
        <v>2484</v>
      </c>
      <c r="V622" s="71" t="s">
        <v>2484</v>
      </c>
      <c r="W622" s="44" t="str">
        <f t="shared" si="155"/>
        <v/>
      </c>
      <c r="X622" s="25" t="str">
        <f t="shared" si="156"/>
        <v/>
      </c>
      <c r="Y622" s="1">
        <f t="shared" si="157"/>
        <v>598</v>
      </c>
      <c r="Z622" t="str">
        <f t="shared" si="158"/>
        <v>ITM_o</v>
      </c>
      <c r="AA622" s="172" t="str">
        <f>IF(ISNA(VLOOKUP(AC622,Sheet2!J:J,1,0)),"//","")</f>
        <v/>
      </c>
      <c r="AC622" s="111" t="str">
        <f t="shared" si="148"/>
        <v/>
      </c>
      <c r="AD622" t="b">
        <f t="shared" si="160"/>
        <v>1</v>
      </c>
    </row>
    <row r="623" spans="1:30">
      <c r="A623" s="57">
        <f t="shared" si="152"/>
        <v>623</v>
      </c>
      <c r="B623" s="56">
        <f t="shared" si="153"/>
        <v>599</v>
      </c>
      <c r="C623" s="60" t="s">
        <v>4451</v>
      </c>
      <c r="D623" s="60" t="s">
        <v>3347</v>
      </c>
      <c r="E623" s="66" t="s">
        <v>528</v>
      </c>
      <c r="F623" s="66" t="s">
        <v>528</v>
      </c>
      <c r="G623" s="69">
        <v>0</v>
      </c>
      <c r="H623" s="69">
        <v>0</v>
      </c>
      <c r="I623" s="186" t="s">
        <v>2775</v>
      </c>
      <c r="J623" s="66" t="s">
        <v>1593</v>
      </c>
      <c r="K623" s="67" t="s">
        <v>4539</v>
      </c>
      <c r="L623" s="68"/>
      <c r="M623" s="64" t="s">
        <v>3347</v>
      </c>
      <c r="N623" s="13"/>
      <c r="O623"/>
      <c r="P623" t="str">
        <f t="shared" si="159"/>
        <v/>
      </c>
      <c r="Q623" t="str">
        <f>IF(ISNA(VLOOKUP(AC623,#REF!,1)),"//","")</f>
        <v/>
      </c>
      <c r="R623"/>
      <c r="S623" s="43">
        <f t="shared" si="154"/>
        <v>189</v>
      </c>
      <c r="T623" s="93" t="s">
        <v>2484</v>
      </c>
      <c r="U623" s="71" t="s">
        <v>2484</v>
      </c>
      <c r="V623" s="71" t="s">
        <v>2484</v>
      </c>
      <c r="W623" s="44" t="str">
        <f t="shared" si="155"/>
        <v/>
      </c>
      <c r="X623" s="25" t="str">
        <f t="shared" si="156"/>
        <v/>
      </c>
      <c r="Y623" s="1">
        <f t="shared" si="157"/>
        <v>599</v>
      </c>
      <c r="Z623" t="str">
        <f t="shared" si="158"/>
        <v>ITM_p</v>
      </c>
      <c r="AA623" s="172" t="str">
        <f>IF(ISNA(VLOOKUP(AC623,Sheet2!J:J,1,0)),"//","")</f>
        <v/>
      </c>
      <c r="AC623" s="111" t="str">
        <f t="shared" si="148"/>
        <v/>
      </c>
      <c r="AD623" t="b">
        <f t="shared" si="160"/>
        <v>1</v>
      </c>
    </row>
    <row r="624" spans="1:30">
      <c r="A624" s="57">
        <f t="shared" si="152"/>
        <v>624</v>
      </c>
      <c r="B624" s="56">
        <f t="shared" si="153"/>
        <v>600</v>
      </c>
      <c r="C624" s="60" t="s">
        <v>4451</v>
      </c>
      <c r="D624" s="60" t="s">
        <v>3348</v>
      </c>
      <c r="E624" s="66" t="s">
        <v>529</v>
      </c>
      <c r="F624" s="66" t="s">
        <v>529</v>
      </c>
      <c r="G624" s="69">
        <v>0</v>
      </c>
      <c r="H624" s="69">
        <v>0</v>
      </c>
      <c r="I624" s="186" t="s">
        <v>2775</v>
      </c>
      <c r="J624" s="66" t="s">
        <v>1593</v>
      </c>
      <c r="K624" s="67" t="s">
        <v>4539</v>
      </c>
      <c r="L624" s="68"/>
      <c r="M624" s="64" t="s">
        <v>3348</v>
      </c>
      <c r="N624" s="13"/>
      <c r="O624"/>
      <c r="P624" t="str">
        <f t="shared" si="159"/>
        <v/>
      </c>
      <c r="Q624" t="str">
        <f>IF(ISNA(VLOOKUP(AC624,#REF!,1)),"//","")</f>
        <v/>
      </c>
      <c r="R624"/>
      <c r="S624" s="43">
        <f t="shared" si="154"/>
        <v>189</v>
      </c>
      <c r="T624" s="93" t="s">
        <v>2484</v>
      </c>
      <c r="U624" s="71" t="s">
        <v>2484</v>
      </c>
      <c r="V624" s="71" t="s">
        <v>2484</v>
      </c>
      <c r="W624" s="44" t="str">
        <f t="shared" si="155"/>
        <v/>
      </c>
      <c r="X624" s="25" t="str">
        <f t="shared" si="156"/>
        <v/>
      </c>
      <c r="Y624" s="1">
        <f t="shared" si="157"/>
        <v>600</v>
      </c>
      <c r="Z624" t="str">
        <f t="shared" si="158"/>
        <v>ITM_q</v>
      </c>
      <c r="AA624" s="172" t="str">
        <f>IF(ISNA(VLOOKUP(AC624,Sheet2!J:J,1,0)),"//","")</f>
        <v/>
      </c>
      <c r="AC624" s="111" t="str">
        <f t="shared" si="148"/>
        <v/>
      </c>
      <c r="AD624" t="b">
        <f t="shared" si="160"/>
        <v>1</v>
      </c>
    </row>
    <row r="625" spans="1:30">
      <c r="A625" s="57">
        <f t="shared" si="152"/>
        <v>625</v>
      </c>
      <c r="B625" s="56">
        <f t="shared" si="153"/>
        <v>601</v>
      </c>
      <c r="C625" s="60" t="s">
        <v>4451</v>
      </c>
      <c r="D625" s="60" t="s">
        <v>3349</v>
      </c>
      <c r="E625" s="66" t="s">
        <v>58</v>
      </c>
      <c r="F625" s="66" t="s">
        <v>58</v>
      </c>
      <c r="G625" s="69">
        <v>0</v>
      </c>
      <c r="H625" s="69">
        <v>0</v>
      </c>
      <c r="I625" s="186" t="s">
        <v>2775</v>
      </c>
      <c r="J625" s="66" t="s">
        <v>1593</v>
      </c>
      <c r="K625" s="67" t="s">
        <v>4539</v>
      </c>
      <c r="L625" s="68"/>
      <c r="M625" s="64" t="s">
        <v>3349</v>
      </c>
      <c r="N625" s="13"/>
      <c r="O625"/>
      <c r="P625" t="str">
        <f t="shared" si="159"/>
        <v/>
      </c>
      <c r="Q625" t="str">
        <f>IF(ISNA(VLOOKUP(AC625,#REF!,1)),"//","")</f>
        <v/>
      </c>
      <c r="R625"/>
      <c r="S625" s="43">
        <f t="shared" si="154"/>
        <v>189</v>
      </c>
      <c r="T625" s="93" t="s">
        <v>2484</v>
      </c>
      <c r="U625" s="71" t="s">
        <v>2484</v>
      </c>
      <c r="V625" s="71" t="s">
        <v>2484</v>
      </c>
      <c r="W625" s="44" t="str">
        <f t="shared" si="155"/>
        <v/>
      </c>
      <c r="X625" s="25" t="str">
        <f t="shared" si="156"/>
        <v/>
      </c>
      <c r="Y625" s="1">
        <f t="shared" si="157"/>
        <v>601</v>
      </c>
      <c r="Z625" t="str">
        <f t="shared" si="158"/>
        <v>ITM_r</v>
      </c>
      <c r="AA625" s="172" t="str">
        <f>IF(ISNA(VLOOKUP(AC625,Sheet2!J:J,1,0)),"//","")</f>
        <v/>
      </c>
      <c r="AC625" s="111" t="str">
        <f t="shared" si="148"/>
        <v/>
      </c>
      <c r="AD625" t="b">
        <f t="shared" si="160"/>
        <v>1</v>
      </c>
    </row>
    <row r="626" spans="1:30">
      <c r="A626" s="57">
        <f t="shared" si="152"/>
        <v>626</v>
      </c>
      <c r="B626" s="56">
        <f t="shared" si="153"/>
        <v>602</v>
      </c>
      <c r="C626" s="60" t="s">
        <v>4451</v>
      </c>
      <c r="D626" s="60" t="s">
        <v>3350</v>
      </c>
      <c r="E626" s="66" t="s">
        <v>530</v>
      </c>
      <c r="F626" s="66" t="s">
        <v>530</v>
      </c>
      <c r="G626" s="69">
        <v>0</v>
      </c>
      <c r="H626" s="69">
        <v>0</v>
      </c>
      <c r="I626" s="186" t="s">
        <v>2775</v>
      </c>
      <c r="J626" s="66" t="s">
        <v>1593</v>
      </c>
      <c r="K626" s="67" t="s">
        <v>4539</v>
      </c>
      <c r="L626" s="68"/>
      <c r="M626" s="64" t="s">
        <v>3350</v>
      </c>
      <c r="N626" s="13"/>
      <c r="O626"/>
      <c r="P626" t="str">
        <f t="shared" si="159"/>
        <v/>
      </c>
      <c r="Q626" t="str">
        <f>IF(ISNA(VLOOKUP(AC626,#REF!,1)),"//","")</f>
        <v/>
      </c>
      <c r="R626"/>
      <c r="S626" s="43">
        <f t="shared" si="154"/>
        <v>189</v>
      </c>
      <c r="T626" s="93" t="s">
        <v>2484</v>
      </c>
      <c r="U626" s="71" t="s">
        <v>2484</v>
      </c>
      <c r="V626" s="71" t="s">
        <v>2484</v>
      </c>
      <c r="W626" s="44" t="str">
        <f t="shared" si="155"/>
        <v/>
      </c>
      <c r="X626" s="25" t="str">
        <f t="shared" si="156"/>
        <v/>
      </c>
      <c r="Y626" s="1">
        <f t="shared" si="157"/>
        <v>602</v>
      </c>
      <c r="Z626" t="str">
        <f t="shared" si="158"/>
        <v>ITM_s</v>
      </c>
      <c r="AA626" s="172" t="str">
        <f>IF(ISNA(VLOOKUP(AC626,Sheet2!J:J,1,0)),"//","")</f>
        <v/>
      </c>
      <c r="AC626" s="111" t="str">
        <f t="shared" ref="AC626:AC689" si="161">IF(LEN(X626)=0,"",SUBSTITUTE(SUBSTITUTE(SUBSTITUTE(SUBSTITUTE(SUBSTITUTE(SUBSTITUTE(SUBSTITUTE(SUBSTITUTE(SUBSTITUTE(SUBSTITUTE(SUBSTITUTE(SUBSTITUTE(SUBSTITUTE(SUBSTITUTE(SUBSTITUTE(SUBSTITUTE(SUBSTITUTE( (SUBSTITUTE( SUBSTITUTE( SUBSTITUTE( SUBSTITUTE(W626,"STD_SIGMA","SUM"),"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26" t="b">
        <f t="shared" si="160"/>
        <v>1</v>
      </c>
    </row>
    <row r="627" spans="1:30">
      <c r="A627" s="57">
        <f t="shared" si="152"/>
        <v>627</v>
      </c>
      <c r="B627" s="56">
        <f t="shared" si="153"/>
        <v>603</v>
      </c>
      <c r="C627" s="60" t="s">
        <v>4451</v>
      </c>
      <c r="D627" s="60" t="s">
        <v>3351</v>
      </c>
      <c r="E627" s="66" t="s">
        <v>531</v>
      </c>
      <c r="F627" s="66" t="s">
        <v>531</v>
      </c>
      <c r="G627" s="69">
        <v>0</v>
      </c>
      <c r="H627" s="69">
        <v>0</v>
      </c>
      <c r="I627" s="186" t="s">
        <v>2775</v>
      </c>
      <c r="J627" s="66" t="s">
        <v>1593</v>
      </c>
      <c r="K627" s="67" t="s">
        <v>4539</v>
      </c>
      <c r="L627" s="68"/>
      <c r="M627" s="64" t="s">
        <v>3351</v>
      </c>
      <c r="N627" s="13"/>
      <c r="O627"/>
      <c r="P627" t="str">
        <f t="shared" si="159"/>
        <v/>
      </c>
      <c r="Q627" t="str">
        <f>IF(ISNA(VLOOKUP(AC627,#REF!,1)),"//","")</f>
        <v/>
      </c>
      <c r="R627"/>
      <c r="S627" s="43">
        <f t="shared" si="154"/>
        <v>189</v>
      </c>
      <c r="T627" s="93" t="s">
        <v>2484</v>
      </c>
      <c r="U627" s="71" t="s">
        <v>2484</v>
      </c>
      <c r="V627" s="71" t="s">
        <v>2484</v>
      </c>
      <c r="W627" s="44" t="str">
        <f t="shared" si="155"/>
        <v/>
      </c>
      <c r="X627" s="25" t="str">
        <f t="shared" si="156"/>
        <v/>
      </c>
      <c r="Y627" s="1">
        <f t="shared" si="157"/>
        <v>603</v>
      </c>
      <c r="Z627" t="str">
        <f t="shared" si="158"/>
        <v>ITM_t</v>
      </c>
      <c r="AA627" s="172" t="str">
        <f>IF(ISNA(VLOOKUP(AC627,Sheet2!J:J,1,0)),"//","")</f>
        <v/>
      </c>
      <c r="AC627" s="111" t="str">
        <f t="shared" si="161"/>
        <v/>
      </c>
      <c r="AD627" t="b">
        <f t="shared" si="160"/>
        <v>1</v>
      </c>
    </row>
    <row r="628" spans="1:30">
      <c r="A628" s="57">
        <f t="shared" si="152"/>
        <v>628</v>
      </c>
      <c r="B628" s="56">
        <f t="shared" si="153"/>
        <v>604</v>
      </c>
      <c r="C628" s="60" t="s">
        <v>4451</v>
      </c>
      <c r="D628" s="60" t="s">
        <v>3352</v>
      </c>
      <c r="E628" s="66" t="s">
        <v>532</v>
      </c>
      <c r="F628" s="66" t="s">
        <v>532</v>
      </c>
      <c r="G628" s="69">
        <v>0</v>
      </c>
      <c r="H628" s="69">
        <v>0</v>
      </c>
      <c r="I628" s="186" t="s">
        <v>2775</v>
      </c>
      <c r="J628" s="66" t="s">
        <v>1593</v>
      </c>
      <c r="K628" s="67" t="s">
        <v>4539</v>
      </c>
      <c r="L628" s="68"/>
      <c r="M628" s="64" t="s">
        <v>3352</v>
      </c>
      <c r="N628" s="13"/>
      <c r="O628"/>
      <c r="P628" t="str">
        <f t="shared" si="159"/>
        <v/>
      </c>
      <c r="Q628" t="str">
        <f>IF(ISNA(VLOOKUP(AC628,#REF!,1)),"//","")</f>
        <v/>
      </c>
      <c r="R628"/>
      <c r="S628" s="43">
        <f t="shared" si="154"/>
        <v>189</v>
      </c>
      <c r="T628" s="93" t="s">
        <v>2484</v>
      </c>
      <c r="U628" s="71" t="s">
        <v>2484</v>
      </c>
      <c r="V628" s="71" t="s">
        <v>2484</v>
      </c>
      <c r="W628" s="44" t="str">
        <f t="shared" si="155"/>
        <v/>
      </c>
      <c r="X628" s="25" t="str">
        <f t="shared" si="156"/>
        <v/>
      </c>
      <c r="Y628" s="1">
        <f t="shared" si="157"/>
        <v>604</v>
      </c>
      <c r="Z628" t="str">
        <f t="shared" si="158"/>
        <v>ITM_u</v>
      </c>
      <c r="AA628" s="172" t="str">
        <f>IF(ISNA(VLOOKUP(AC628,Sheet2!J:J,1,0)),"//","")</f>
        <v/>
      </c>
      <c r="AC628" s="111" t="str">
        <f t="shared" si="161"/>
        <v/>
      </c>
      <c r="AD628" t="b">
        <f t="shared" si="160"/>
        <v>1</v>
      </c>
    </row>
    <row r="629" spans="1:30">
      <c r="A629" s="57">
        <f t="shared" si="152"/>
        <v>629</v>
      </c>
      <c r="B629" s="56">
        <f t="shared" si="153"/>
        <v>605</v>
      </c>
      <c r="C629" s="60" t="s">
        <v>4451</v>
      </c>
      <c r="D629" s="60" t="s">
        <v>3353</v>
      </c>
      <c r="E629" s="66" t="s">
        <v>533</v>
      </c>
      <c r="F629" s="66" t="s">
        <v>533</v>
      </c>
      <c r="G629" s="69">
        <v>0</v>
      </c>
      <c r="H629" s="69">
        <v>0</v>
      </c>
      <c r="I629" s="186" t="s">
        <v>2775</v>
      </c>
      <c r="J629" s="66" t="s">
        <v>1593</v>
      </c>
      <c r="K629" s="67" t="s">
        <v>4539</v>
      </c>
      <c r="L629" s="68"/>
      <c r="M629" s="64" t="s">
        <v>3353</v>
      </c>
      <c r="N629" s="13"/>
      <c r="O629"/>
      <c r="P629" t="str">
        <f t="shared" si="159"/>
        <v/>
      </c>
      <c r="Q629" t="str">
        <f>IF(ISNA(VLOOKUP(AC629,#REF!,1)),"//","")</f>
        <v/>
      </c>
      <c r="R629"/>
      <c r="S629" s="43">
        <f t="shared" si="154"/>
        <v>189</v>
      </c>
      <c r="T629" s="93" t="s">
        <v>2484</v>
      </c>
      <c r="U629" s="71" t="s">
        <v>2484</v>
      </c>
      <c r="V629" s="71" t="s">
        <v>2484</v>
      </c>
      <c r="W629" s="44" t="str">
        <f t="shared" si="155"/>
        <v/>
      </c>
      <c r="X629" s="25" t="str">
        <f t="shared" si="156"/>
        <v/>
      </c>
      <c r="Y629" s="1">
        <f t="shared" si="157"/>
        <v>605</v>
      </c>
      <c r="Z629" t="str">
        <f t="shared" si="158"/>
        <v>ITM_v</v>
      </c>
      <c r="AA629" s="172" t="str">
        <f>IF(ISNA(VLOOKUP(AC629,Sheet2!J:J,1,0)),"//","")</f>
        <v/>
      </c>
      <c r="AC629" s="111" t="str">
        <f t="shared" si="161"/>
        <v/>
      </c>
      <c r="AD629" t="b">
        <f t="shared" si="160"/>
        <v>1</v>
      </c>
    </row>
    <row r="630" spans="1:30">
      <c r="A630" s="57">
        <f t="shared" si="152"/>
        <v>630</v>
      </c>
      <c r="B630" s="56">
        <f t="shared" si="153"/>
        <v>606</v>
      </c>
      <c r="C630" s="60" t="s">
        <v>4451</v>
      </c>
      <c r="D630" s="60" t="s">
        <v>3354</v>
      </c>
      <c r="E630" s="66" t="s">
        <v>534</v>
      </c>
      <c r="F630" s="66" t="s">
        <v>534</v>
      </c>
      <c r="G630" s="69">
        <v>0</v>
      </c>
      <c r="H630" s="69">
        <v>0</v>
      </c>
      <c r="I630" s="186" t="s">
        <v>2775</v>
      </c>
      <c r="J630" s="66" t="s">
        <v>1593</v>
      </c>
      <c r="K630" s="67" t="s">
        <v>4539</v>
      </c>
      <c r="L630" s="68"/>
      <c r="M630" s="64" t="s">
        <v>3354</v>
      </c>
      <c r="N630" s="13"/>
      <c r="O630"/>
      <c r="P630" t="str">
        <f t="shared" si="159"/>
        <v/>
      </c>
      <c r="Q630" t="str">
        <f>IF(ISNA(VLOOKUP(AC630,#REF!,1)),"//","")</f>
        <v/>
      </c>
      <c r="R630"/>
      <c r="S630" s="43">
        <f t="shared" si="154"/>
        <v>189</v>
      </c>
      <c r="T630" s="93" t="s">
        <v>2484</v>
      </c>
      <c r="U630" s="71" t="s">
        <v>2484</v>
      </c>
      <c r="V630" s="71" t="s">
        <v>2484</v>
      </c>
      <c r="W630" s="44" t="str">
        <f t="shared" si="155"/>
        <v/>
      </c>
      <c r="X630" s="25" t="str">
        <f t="shared" si="156"/>
        <v/>
      </c>
      <c r="Y630" s="1">
        <f t="shared" si="157"/>
        <v>606</v>
      </c>
      <c r="Z630" t="str">
        <f t="shared" si="158"/>
        <v>ITM_w</v>
      </c>
      <c r="AA630" s="172" t="str">
        <f>IF(ISNA(VLOOKUP(AC630,Sheet2!J:J,1,0)),"//","")</f>
        <v/>
      </c>
      <c r="AC630" s="111" t="str">
        <f t="shared" si="161"/>
        <v/>
      </c>
      <c r="AD630" t="b">
        <f t="shared" si="160"/>
        <v>1</v>
      </c>
    </row>
    <row r="631" spans="1:30">
      <c r="A631" s="57">
        <f t="shared" si="152"/>
        <v>631</v>
      </c>
      <c r="B631" s="56">
        <f t="shared" si="153"/>
        <v>607</v>
      </c>
      <c r="C631" s="60" t="s">
        <v>4451</v>
      </c>
      <c r="D631" s="60" t="s">
        <v>3355</v>
      </c>
      <c r="E631" s="66" t="s">
        <v>535</v>
      </c>
      <c r="F631" s="66" t="s">
        <v>535</v>
      </c>
      <c r="G631" s="69">
        <v>0</v>
      </c>
      <c r="H631" s="69">
        <v>0</v>
      </c>
      <c r="I631" s="186" t="s">
        <v>2775</v>
      </c>
      <c r="J631" s="66" t="s">
        <v>1593</v>
      </c>
      <c r="K631" s="67" t="s">
        <v>4539</v>
      </c>
      <c r="L631" s="68"/>
      <c r="M631" s="64" t="s">
        <v>3355</v>
      </c>
      <c r="N631" s="13"/>
      <c r="O631"/>
      <c r="P631" t="str">
        <f t="shared" si="159"/>
        <v/>
      </c>
      <c r="Q631" t="str">
        <f>IF(ISNA(VLOOKUP(AC631,#REF!,1)),"//","")</f>
        <v/>
      </c>
      <c r="R631"/>
      <c r="S631" s="43">
        <f t="shared" si="154"/>
        <v>189</v>
      </c>
      <c r="T631" s="93" t="s">
        <v>2484</v>
      </c>
      <c r="U631" s="71" t="s">
        <v>2484</v>
      </c>
      <c r="V631" s="71" t="s">
        <v>2484</v>
      </c>
      <c r="W631" s="44" t="str">
        <f t="shared" si="155"/>
        <v/>
      </c>
      <c r="X631" s="25" t="str">
        <f t="shared" si="156"/>
        <v/>
      </c>
      <c r="Y631" s="1">
        <f t="shared" si="157"/>
        <v>607</v>
      </c>
      <c r="Z631" t="str">
        <f t="shared" si="158"/>
        <v>ITM_x</v>
      </c>
      <c r="AA631" s="172" t="str">
        <f>IF(ISNA(VLOOKUP(AC631,Sheet2!J:J,1,0)),"//","")</f>
        <v/>
      </c>
      <c r="AC631" s="111" t="str">
        <f t="shared" si="161"/>
        <v/>
      </c>
      <c r="AD631" t="b">
        <f t="shared" si="160"/>
        <v>1</v>
      </c>
    </row>
    <row r="632" spans="1:30">
      <c r="A632" s="57">
        <f t="shared" si="152"/>
        <v>632</v>
      </c>
      <c r="B632" s="56">
        <f t="shared" si="153"/>
        <v>608</v>
      </c>
      <c r="C632" s="60" t="s">
        <v>4451</v>
      </c>
      <c r="D632" s="60" t="s">
        <v>3356</v>
      </c>
      <c r="E632" s="66" t="s">
        <v>536</v>
      </c>
      <c r="F632" s="66" t="s">
        <v>536</v>
      </c>
      <c r="G632" s="69">
        <v>0</v>
      </c>
      <c r="H632" s="69">
        <v>0</v>
      </c>
      <c r="I632" s="186" t="s">
        <v>2775</v>
      </c>
      <c r="J632" s="66" t="s">
        <v>1593</v>
      </c>
      <c r="K632" s="67" t="s">
        <v>4539</v>
      </c>
      <c r="L632" s="68"/>
      <c r="M632" s="64" t="s">
        <v>3356</v>
      </c>
      <c r="N632" s="13"/>
      <c r="O632"/>
      <c r="P632" t="str">
        <f t="shared" si="159"/>
        <v/>
      </c>
      <c r="Q632" t="str">
        <f>IF(ISNA(VLOOKUP(AC632,#REF!,1)),"//","")</f>
        <v/>
      </c>
      <c r="R632"/>
      <c r="S632" s="43">
        <f t="shared" si="154"/>
        <v>189</v>
      </c>
      <c r="T632" s="93" t="s">
        <v>2484</v>
      </c>
      <c r="U632" s="71" t="s">
        <v>2484</v>
      </c>
      <c r="V632" s="71" t="s">
        <v>2484</v>
      </c>
      <c r="W632" s="44" t="str">
        <f t="shared" si="155"/>
        <v/>
      </c>
      <c r="X632" s="25" t="str">
        <f t="shared" si="156"/>
        <v/>
      </c>
      <c r="Y632" s="1">
        <f t="shared" si="157"/>
        <v>608</v>
      </c>
      <c r="Z632" t="str">
        <f t="shared" si="158"/>
        <v>ITM_y</v>
      </c>
      <c r="AA632" s="172" t="str">
        <f>IF(ISNA(VLOOKUP(AC632,Sheet2!J:J,1,0)),"//","")</f>
        <v/>
      </c>
      <c r="AC632" s="111" t="str">
        <f t="shared" si="161"/>
        <v/>
      </c>
      <c r="AD632" t="b">
        <f t="shared" si="160"/>
        <v>1</v>
      </c>
    </row>
    <row r="633" spans="1:30">
      <c r="A633" s="57">
        <f t="shared" si="152"/>
        <v>633</v>
      </c>
      <c r="B633" s="56">
        <f t="shared" si="153"/>
        <v>609</v>
      </c>
      <c r="C633" s="60" t="s">
        <v>4451</v>
      </c>
      <c r="D633" s="60" t="s">
        <v>3357</v>
      </c>
      <c r="E633" s="66" t="s">
        <v>537</v>
      </c>
      <c r="F633" s="66" t="s">
        <v>537</v>
      </c>
      <c r="G633" s="69">
        <v>0</v>
      </c>
      <c r="H633" s="69">
        <v>0</v>
      </c>
      <c r="I633" s="186" t="s">
        <v>2775</v>
      </c>
      <c r="J633" s="66" t="s">
        <v>1593</v>
      </c>
      <c r="K633" s="67" t="s">
        <v>4539</v>
      </c>
      <c r="L633" s="68"/>
      <c r="M633" s="64" t="s">
        <v>3357</v>
      </c>
      <c r="N633" s="13"/>
      <c r="O633"/>
      <c r="P633" t="str">
        <f t="shared" si="159"/>
        <v/>
      </c>
      <c r="Q633" t="str">
        <f>IF(ISNA(VLOOKUP(AC633,#REF!,1)),"//","")</f>
        <v/>
      </c>
      <c r="R633"/>
      <c r="S633" s="43">
        <f t="shared" si="154"/>
        <v>189</v>
      </c>
      <c r="T633" s="93" t="s">
        <v>2484</v>
      </c>
      <c r="U633" s="71" t="s">
        <v>2484</v>
      </c>
      <c r="V633" s="71" t="s">
        <v>2484</v>
      </c>
      <c r="W633" s="44" t="str">
        <f t="shared" si="155"/>
        <v/>
      </c>
      <c r="X633" s="25" t="str">
        <f t="shared" si="156"/>
        <v/>
      </c>
      <c r="Y633" s="1">
        <f t="shared" si="157"/>
        <v>609</v>
      </c>
      <c r="Z633" t="str">
        <f t="shared" si="158"/>
        <v>ITM_z</v>
      </c>
      <c r="AA633" s="172" t="str">
        <f>IF(ISNA(VLOOKUP(AC633,Sheet2!J:J,1,0)),"//","")</f>
        <v/>
      </c>
      <c r="AC633" s="111" t="str">
        <f t="shared" si="161"/>
        <v/>
      </c>
      <c r="AD633" t="b">
        <f t="shared" si="160"/>
        <v>1</v>
      </c>
    </row>
    <row r="634" spans="1:30">
      <c r="A634" s="57">
        <f t="shared" si="152"/>
        <v>634</v>
      </c>
      <c r="B634" s="56">
        <f t="shared" si="153"/>
        <v>610</v>
      </c>
      <c r="C634" s="60" t="s">
        <v>4451</v>
      </c>
      <c r="D634" s="60" t="s">
        <v>3358</v>
      </c>
      <c r="E634" s="66" t="s">
        <v>539</v>
      </c>
      <c r="F634" s="66" t="s">
        <v>538</v>
      </c>
      <c r="G634" s="69">
        <v>0</v>
      </c>
      <c r="H634" s="69">
        <v>0</v>
      </c>
      <c r="I634" s="66" t="s">
        <v>1</v>
      </c>
      <c r="J634" s="66" t="s">
        <v>1593</v>
      </c>
      <c r="K634" s="67" t="s">
        <v>4539</v>
      </c>
      <c r="L634" s="68"/>
      <c r="M634" s="64" t="s">
        <v>3358</v>
      </c>
      <c r="N634" s="13"/>
      <c r="O634"/>
      <c r="P634" t="str">
        <f t="shared" si="159"/>
        <v>NOT EQUAL</v>
      </c>
      <c r="Q634" t="str">
        <f>IF(ISNA(VLOOKUP(AC634,#REF!,1)),"//","")</f>
        <v/>
      </c>
      <c r="R634"/>
      <c r="S634" s="43">
        <f t="shared" si="154"/>
        <v>189</v>
      </c>
      <c r="T634" s="93" t="s">
        <v>2484</v>
      </c>
      <c r="U634" s="71" t="s">
        <v>2484</v>
      </c>
      <c r="V634" s="71" t="s">
        <v>2484</v>
      </c>
      <c r="W634" s="44" t="str">
        <f t="shared" si="155"/>
        <v/>
      </c>
      <c r="X634" s="25" t="str">
        <f t="shared" si="156"/>
        <v/>
      </c>
      <c r="Y634" s="1">
        <f t="shared" si="157"/>
        <v>610</v>
      </c>
      <c r="Z634" t="str">
        <f t="shared" si="158"/>
        <v>ITM_ALPHA</v>
      </c>
      <c r="AA634" s="172" t="str">
        <f>IF(ISNA(VLOOKUP(AC634,Sheet2!J:J,1,0)),"//","")</f>
        <v/>
      </c>
      <c r="AC634" s="111" t="str">
        <f t="shared" si="161"/>
        <v/>
      </c>
      <c r="AD634" t="b">
        <f t="shared" si="160"/>
        <v>1</v>
      </c>
    </row>
    <row r="635" spans="1:30" s="17" customFormat="1">
      <c r="A635" s="111">
        <f t="shared" si="152"/>
        <v>635</v>
      </c>
      <c r="B635" s="112">
        <f t="shared" si="153"/>
        <v>611</v>
      </c>
      <c r="C635" s="113" t="s">
        <v>4450</v>
      </c>
      <c r="D635" s="113" t="s">
        <v>7</v>
      </c>
      <c r="E635" s="146" t="str">
        <f t="shared" ref="E635" si="162">CHAR(34)&amp;IF(B635&lt;10,"000",IF(B635&lt;100,"00",IF(B635&lt;1000,"0","")))&amp;$B635&amp;CHAR(34)</f>
        <v>"0611"</v>
      </c>
      <c r="F635" s="114" t="str">
        <f t="shared" ref="F635" si="163">E635</f>
        <v>"0611"</v>
      </c>
      <c r="G635" s="207">
        <v>0</v>
      </c>
      <c r="H635" s="207">
        <v>0</v>
      </c>
      <c r="I635" s="193" t="s">
        <v>28</v>
      </c>
      <c r="J635" s="115" t="s">
        <v>1593</v>
      </c>
      <c r="K635" s="116" t="s">
        <v>4539</v>
      </c>
      <c r="M635" s="147" t="str">
        <f t="shared" ref="M635" si="164">"ITM_"&amp;IF(B635&lt;10,"000",IF(B635&lt;100,"00",IF(B635&lt;1000,"0","")))&amp;$B635</f>
        <v>ITM_0611</v>
      </c>
      <c r="N635" s="16"/>
      <c r="P635" s="17" t="str">
        <f t="shared" si="159"/>
        <v/>
      </c>
      <c r="Q635" s="17" t="str">
        <f>IF(ISNA(VLOOKUP(AC635,#REF!,1)),"//","")</f>
        <v/>
      </c>
      <c r="S635" s="117">
        <f t="shared" si="154"/>
        <v>189</v>
      </c>
      <c r="T635" s="111" t="s">
        <v>2484</v>
      </c>
      <c r="U635" s="118" t="s">
        <v>2484</v>
      </c>
      <c r="V635" s="118" t="s">
        <v>2484</v>
      </c>
      <c r="W635" s="119" t="str">
        <f t="shared" si="155"/>
        <v/>
      </c>
      <c r="X635" s="120" t="str">
        <f t="shared" si="156"/>
        <v/>
      </c>
      <c r="Y635" s="121">
        <f t="shared" si="157"/>
        <v>611</v>
      </c>
      <c r="Z635" s="17" t="str">
        <f t="shared" si="158"/>
        <v>ITM_0611</v>
      </c>
      <c r="AA635" s="172" t="str">
        <f>IF(ISNA(VLOOKUP(AC635,Sheet2!J:J,1,0)),"//","")</f>
        <v/>
      </c>
      <c r="AC635" s="111" t="str">
        <f t="shared" si="161"/>
        <v/>
      </c>
      <c r="AD635" t="b">
        <f t="shared" si="160"/>
        <v>1</v>
      </c>
    </row>
    <row r="636" spans="1:30">
      <c r="A636" s="57">
        <f t="shared" si="152"/>
        <v>636</v>
      </c>
      <c r="B636" s="56">
        <f t="shared" si="153"/>
        <v>612</v>
      </c>
      <c r="C636" s="60" t="s">
        <v>4451</v>
      </c>
      <c r="D636" s="60" t="s">
        <v>3359</v>
      </c>
      <c r="E636" s="66" t="s">
        <v>539</v>
      </c>
      <c r="F636" s="66" t="s">
        <v>540</v>
      </c>
      <c r="G636" s="69">
        <v>0</v>
      </c>
      <c r="H636" s="69">
        <v>0</v>
      </c>
      <c r="I636" s="66" t="s">
        <v>1</v>
      </c>
      <c r="J636" s="66" t="s">
        <v>1593</v>
      </c>
      <c r="K636" s="67" t="s">
        <v>4539</v>
      </c>
      <c r="L636" s="68"/>
      <c r="M636" s="64" t="s">
        <v>3359</v>
      </c>
      <c r="N636" s="13"/>
      <c r="O636"/>
      <c r="P636" t="str">
        <f t="shared" si="159"/>
        <v>NOT EQUAL</v>
      </c>
      <c r="Q636" t="str">
        <f>IF(ISNA(VLOOKUP(AC636,#REF!,1)),"//","")</f>
        <v/>
      </c>
      <c r="R636"/>
      <c r="S636" s="43">
        <f t="shared" si="154"/>
        <v>189</v>
      </c>
      <c r="T636" s="93" t="s">
        <v>2484</v>
      </c>
      <c r="U636" s="71" t="s">
        <v>2484</v>
      </c>
      <c r="V636" s="71" t="s">
        <v>2484</v>
      </c>
      <c r="W636" s="44" t="str">
        <f t="shared" si="155"/>
        <v/>
      </c>
      <c r="X636" s="25" t="str">
        <f t="shared" si="156"/>
        <v/>
      </c>
      <c r="Y636" s="1">
        <f t="shared" si="157"/>
        <v>612</v>
      </c>
      <c r="Z636" t="str">
        <f t="shared" si="158"/>
        <v>ITM_BETA</v>
      </c>
      <c r="AA636" s="172" t="str">
        <f>IF(ISNA(VLOOKUP(AC636,Sheet2!J:J,1,0)),"//","")</f>
        <v/>
      </c>
      <c r="AC636" s="111" t="str">
        <f t="shared" si="161"/>
        <v/>
      </c>
      <c r="AD636" t="b">
        <f t="shared" si="160"/>
        <v>1</v>
      </c>
    </row>
    <row r="637" spans="1:30">
      <c r="A637" s="57">
        <f t="shared" si="152"/>
        <v>637</v>
      </c>
      <c r="B637" s="56">
        <f t="shared" si="153"/>
        <v>613</v>
      </c>
      <c r="C637" s="60" t="s">
        <v>4451</v>
      </c>
      <c r="D637" s="60" t="s">
        <v>3360</v>
      </c>
      <c r="E637" s="66" t="s">
        <v>539</v>
      </c>
      <c r="F637" s="66" t="s">
        <v>541</v>
      </c>
      <c r="G637" s="69">
        <v>0</v>
      </c>
      <c r="H637" s="69">
        <v>0</v>
      </c>
      <c r="I637" s="66" t="s">
        <v>1</v>
      </c>
      <c r="J637" s="66" t="s">
        <v>1593</v>
      </c>
      <c r="K637" s="67" t="s">
        <v>4539</v>
      </c>
      <c r="L637" s="68"/>
      <c r="M637" s="64" t="s">
        <v>3360</v>
      </c>
      <c r="N637" s="13"/>
      <c r="O637"/>
      <c r="P637" t="str">
        <f t="shared" si="159"/>
        <v>NOT EQUAL</v>
      </c>
      <c r="Q637" t="str">
        <f>IF(ISNA(VLOOKUP(AC637,#REF!,1)),"//","")</f>
        <v/>
      </c>
      <c r="R637"/>
      <c r="S637" s="43">
        <f t="shared" si="154"/>
        <v>189</v>
      </c>
      <c r="T637" s="93" t="s">
        <v>2484</v>
      </c>
      <c r="U637" s="71" t="s">
        <v>2484</v>
      </c>
      <c r="V637" s="71" t="s">
        <v>2484</v>
      </c>
      <c r="W637" s="44" t="str">
        <f t="shared" si="155"/>
        <v/>
      </c>
      <c r="X637" s="25" t="str">
        <f t="shared" si="156"/>
        <v/>
      </c>
      <c r="Y637" s="1">
        <f t="shared" si="157"/>
        <v>613</v>
      </c>
      <c r="Z637" t="str">
        <f t="shared" si="158"/>
        <v>ITM_GAMMA</v>
      </c>
      <c r="AA637" s="172" t="str">
        <f>IF(ISNA(VLOOKUP(AC637,Sheet2!J:J,1,0)),"//","")</f>
        <v/>
      </c>
      <c r="AC637" s="111" t="str">
        <f t="shared" si="161"/>
        <v/>
      </c>
      <c r="AD637" t="b">
        <f t="shared" si="160"/>
        <v>1</v>
      </c>
    </row>
    <row r="638" spans="1:30">
      <c r="A638" s="57">
        <f t="shared" si="152"/>
        <v>638</v>
      </c>
      <c r="B638" s="56">
        <f t="shared" si="153"/>
        <v>614</v>
      </c>
      <c r="C638" s="60" t="s">
        <v>4451</v>
      </c>
      <c r="D638" s="60" t="s">
        <v>3361</v>
      </c>
      <c r="E638" s="66" t="s">
        <v>539</v>
      </c>
      <c r="F638" s="66" t="s">
        <v>542</v>
      </c>
      <c r="G638" s="69">
        <v>0</v>
      </c>
      <c r="H638" s="69">
        <v>0</v>
      </c>
      <c r="I638" s="66" t="s">
        <v>1</v>
      </c>
      <c r="J638" s="66" t="s">
        <v>1593</v>
      </c>
      <c r="K638" s="67" t="s">
        <v>4539</v>
      </c>
      <c r="L638" s="68"/>
      <c r="M638" s="64" t="s">
        <v>3361</v>
      </c>
      <c r="N638" s="13"/>
      <c r="O638"/>
      <c r="P638" t="str">
        <f t="shared" si="159"/>
        <v>NOT EQUAL</v>
      </c>
      <c r="Q638" t="str">
        <f>IF(ISNA(VLOOKUP(AC638,#REF!,1)),"//","")</f>
        <v/>
      </c>
      <c r="R638"/>
      <c r="S638" s="43">
        <f t="shared" si="154"/>
        <v>189</v>
      </c>
      <c r="T638" s="93" t="s">
        <v>2484</v>
      </c>
      <c r="U638" s="71" t="s">
        <v>2484</v>
      </c>
      <c r="V638" s="71" t="s">
        <v>2484</v>
      </c>
      <c r="W638" s="44" t="str">
        <f t="shared" si="155"/>
        <v/>
      </c>
      <c r="X638" s="25" t="str">
        <f t="shared" si="156"/>
        <v/>
      </c>
      <c r="Y638" s="1">
        <f t="shared" si="157"/>
        <v>614</v>
      </c>
      <c r="Z638" t="str">
        <f t="shared" si="158"/>
        <v>ITM_DELTA</v>
      </c>
      <c r="AA638" s="172" t="str">
        <f>IF(ISNA(VLOOKUP(AC638,Sheet2!J:J,1,0)),"//","")</f>
        <v/>
      </c>
      <c r="AC638" s="111" t="str">
        <f t="shared" si="161"/>
        <v/>
      </c>
      <c r="AD638" t="b">
        <f t="shared" si="160"/>
        <v>1</v>
      </c>
    </row>
    <row r="639" spans="1:30">
      <c r="A639" s="57">
        <f t="shared" si="152"/>
        <v>639</v>
      </c>
      <c r="B639" s="56">
        <f t="shared" si="153"/>
        <v>615</v>
      </c>
      <c r="C639" s="60" t="s">
        <v>4451</v>
      </c>
      <c r="D639" s="60" t="s">
        <v>3362</v>
      </c>
      <c r="E639" s="66" t="s">
        <v>539</v>
      </c>
      <c r="F639" s="66" t="s">
        <v>543</v>
      </c>
      <c r="G639" s="69">
        <v>0</v>
      </c>
      <c r="H639" s="69">
        <v>0</v>
      </c>
      <c r="I639" s="66" t="s">
        <v>1</v>
      </c>
      <c r="J639" s="66" t="s">
        <v>1593</v>
      </c>
      <c r="K639" s="67" t="s">
        <v>4539</v>
      </c>
      <c r="L639" s="68"/>
      <c r="M639" s="64" t="s">
        <v>3362</v>
      </c>
      <c r="N639" s="13"/>
      <c r="O639"/>
      <c r="P639" t="str">
        <f t="shared" si="159"/>
        <v>NOT EQUAL</v>
      </c>
      <c r="Q639" t="str">
        <f>IF(ISNA(VLOOKUP(AC639,#REF!,1)),"//","")</f>
        <v/>
      </c>
      <c r="R639"/>
      <c r="S639" s="43">
        <f t="shared" si="154"/>
        <v>189</v>
      </c>
      <c r="T639" s="93" t="s">
        <v>2484</v>
      </c>
      <c r="U639" s="71" t="s">
        <v>2484</v>
      </c>
      <c r="V639" s="71" t="s">
        <v>2484</v>
      </c>
      <c r="W639" s="44" t="str">
        <f t="shared" si="155"/>
        <v/>
      </c>
      <c r="X639" s="25" t="str">
        <f t="shared" si="156"/>
        <v/>
      </c>
      <c r="Y639" s="1">
        <f t="shared" si="157"/>
        <v>615</v>
      </c>
      <c r="Z639" t="str">
        <f t="shared" si="158"/>
        <v>ITM_EPSILON</v>
      </c>
      <c r="AA639" s="172" t="str">
        <f>IF(ISNA(VLOOKUP(AC639,Sheet2!J:J,1,0)),"//","")</f>
        <v/>
      </c>
      <c r="AC639" s="111" t="str">
        <f t="shared" si="161"/>
        <v/>
      </c>
      <c r="AD639" t="b">
        <f t="shared" si="160"/>
        <v>1</v>
      </c>
    </row>
    <row r="640" spans="1:30" s="17" customFormat="1">
      <c r="A640" s="111">
        <f t="shared" si="152"/>
        <v>640</v>
      </c>
      <c r="B640" s="112">
        <f t="shared" si="153"/>
        <v>616</v>
      </c>
      <c r="C640" s="113" t="s">
        <v>4450</v>
      </c>
      <c r="D640" s="113" t="s">
        <v>7</v>
      </c>
      <c r="E640" s="146" t="str">
        <f t="shared" ref="E640" si="165">CHAR(34)&amp;IF(B640&lt;10,"000",IF(B640&lt;100,"00",IF(B640&lt;1000,"0","")))&amp;$B640&amp;CHAR(34)</f>
        <v>"0616"</v>
      </c>
      <c r="F640" s="114" t="str">
        <f t="shared" ref="F640" si="166">E640</f>
        <v>"0616"</v>
      </c>
      <c r="G640" s="207">
        <v>0</v>
      </c>
      <c r="H640" s="207">
        <v>0</v>
      </c>
      <c r="I640" s="193" t="s">
        <v>28</v>
      </c>
      <c r="J640" s="115" t="s">
        <v>1593</v>
      </c>
      <c r="K640" s="116" t="s">
        <v>4539</v>
      </c>
      <c r="M640" s="147" t="str">
        <f t="shared" ref="M640" si="167">"ITM_"&amp;IF(B640&lt;10,"000",IF(B640&lt;100,"00",IF(B640&lt;1000,"0","")))&amp;$B640</f>
        <v>ITM_0616</v>
      </c>
      <c r="N640" s="16"/>
      <c r="P640" s="17" t="str">
        <f t="shared" si="159"/>
        <v/>
      </c>
      <c r="Q640" s="17" t="str">
        <f>IF(ISNA(VLOOKUP(AC640,#REF!,1)),"//","")</f>
        <v/>
      </c>
      <c r="S640" s="117">
        <f t="shared" si="154"/>
        <v>189</v>
      </c>
      <c r="T640" s="111" t="s">
        <v>2484</v>
      </c>
      <c r="U640" s="118" t="s">
        <v>2484</v>
      </c>
      <c r="V640" s="118" t="s">
        <v>2484</v>
      </c>
      <c r="W640" s="119" t="str">
        <f t="shared" si="155"/>
        <v/>
      </c>
      <c r="X640" s="120" t="str">
        <f t="shared" si="156"/>
        <v/>
      </c>
      <c r="Y640" s="121">
        <f t="shared" si="157"/>
        <v>616</v>
      </c>
      <c r="Z640" s="17" t="str">
        <f t="shared" si="158"/>
        <v>ITM_0616</v>
      </c>
      <c r="AA640" s="172" t="str">
        <f>IF(ISNA(VLOOKUP(AC640,Sheet2!J:J,1,0)),"//","")</f>
        <v/>
      </c>
      <c r="AC640" s="111" t="str">
        <f t="shared" si="161"/>
        <v/>
      </c>
      <c r="AD640" t="b">
        <f t="shared" si="160"/>
        <v>1</v>
      </c>
    </row>
    <row r="641" spans="1:30">
      <c r="A641" s="57">
        <f t="shared" si="152"/>
        <v>641</v>
      </c>
      <c r="B641" s="56">
        <f t="shared" si="153"/>
        <v>617</v>
      </c>
      <c r="C641" s="60" t="s">
        <v>4451</v>
      </c>
      <c r="D641" s="60" t="s">
        <v>3363</v>
      </c>
      <c r="E641" s="66" t="s">
        <v>539</v>
      </c>
      <c r="F641" s="66" t="s">
        <v>544</v>
      </c>
      <c r="G641" s="69">
        <v>0</v>
      </c>
      <c r="H641" s="69">
        <v>0</v>
      </c>
      <c r="I641" s="66" t="s">
        <v>1</v>
      </c>
      <c r="J641" s="66" t="s">
        <v>1593</v>
      </c>
      <c r="K641" s="67" t="s">
        <v>4539</v>
      </c>
      <c r="L641" s="68"/>
      <c r="M641" s="64" t="s">
        <v>3363</v>
      </c>
      <c r="N641" s="13"/>
      <c r="O641"/>
      <c r="P641" t="str">
        <f t="shared" si="159"/>
        <v>NOT EQUAL</v>
      </c>
      <c r="Q641" t="str">
        <f>IF(ISNA(VLOOKUP(AC641,#REF!,1)),"//","")</f>
        <v/>
      </c>
      <c r="R641"/>
      <c r="S641" s="43">
        <f t="shared" si="154"/>
        <v>189</v>
      </c>
      <c r="T641" s="93" t="s">
        <v>2484</v>
      </c>
      <c r="U641" s="71" t="s">
        <v>2484</v>
      </c>
      <c r="V641" s="71" t="s">
        <v>2484</v>
      </c>
      <c r="W641" s="44" t="str">
        <f t="shared" si="155"/>
        <v/>
      </c>
      <c r="X641" s="25" t="str">
        <f t="shared" si="156"/>
        <v/>
      </c>
      <c r="Y641" s="1">
        <f t="shared" si="157"/>
        <v>617</v>
      </c>
      <c r="Z641" t="str">
        <f t="shared" si="158"/>
        <v>ITM_ZETA</v>
      </c>
      <c r="AA641" s="172" t="str">
        <f>IF(ISNA(VLOOKUP(AC641,Sheet2!J:J,1,0)),"//","")</f>
        <v/>
      </c>
      <c r="AC641" s="111" t="str">
        <f t="shared" si="161"/>
        <v/>
      </c>
      <c r="AD641" t="b">
        <f t="shared" si="160"/>
        <v>1</v>
      </c>
    </row>
    <row r="642" spans="1:30">
      <c r="A642" s="57">
        <f t="shared" si="152"/>
        <v>642</v>
      </c>
      <c r="B642" s="56">
        <f t="shared" si="153"/>
        <v>618</v>
      </c>
      <c r="C642" s="60" t="s">
        <v>4451</v>
      </c>
      <c r="D642" s="60" t="s">
        <v>3364</v>
      </c>
      <c r="E642" s="66" t="s">
        <v>539</v>
      </c>
      <c r="F642" s="66" t="s">
        <v>545</v>
      </c>
      <c r="G642" s="74">
        <v>0</v>
      </c>
      <c r="H642" s="74">
        <v>0</v>
      </c>
      <c r="I642" s="66" t="s">
        <v>1</v>
      </c>
      <c r="J642" s="66" t="s">
        <v>1593</v>
      </c>
      <c r="K642" s="67" t="s">
        <v>4539</v>
      </c>
      <c r="L642" s="68"/>
      <c r="M642" s="64" t="s">
        <v>3364</v>
      </c>
      <c r="N642" s="13"/>
      <c r="O642"/>
      <c r="P642" t="str">
        <f t="shared" si="159"/>
        <v>NOT EQUAL</v>
      </c>
      <c r="Q642" t="str">
        <f>IF(ISNA(VLOOKUP(AC642,#REF!,1)),"//","")</f>
        <v/>
      </c>
      <c r="R642"/>
      <c r="S642" s="43">
        <f t="shared" si="154"/>
        <v>189</v>
      </c>
      <c r="T642" s="93" t="s">
        <v>2484</v>
      </c>
      <c r="U642" s="71" t="s">
        <v>2484</v>
      </c>
      <c r="V642" s="71" t="s">
        <v>2484</v>
      </c>
      <c r="W642" s="44" t="str">
        <f t="shared" si="155"/>
        <v/>
      </c>
      <c r="X642" s="25" t="str">
        <f t="shared" si="156"/>
        <v/>
      </c>
      <c r="Y642" s="1">
        <f t="shared" si="157"/>
        <v>618</v>
      </c>
      <c r="Z642" t="str">
        <f t="shared" si="158"/>
        <v>ITM_ETA</v>
      </c>
      <c r="AA642" s="172" t="str">
        <f>IF(ISNA(VLOOKUP(AC642,Sheet2!J:J,1,0)),"//","")</f>
        <v/>
      </c>
      <c r="AC642" s="111" t="str">
        <f t="shared" si="161"/>
        <v/>
      </c>
      <c r="AD642" t="b">
        <f t="shared" si="160"/>
        <v>1</v>
      </c>
    </row>
    <row r="643" spans="1:30" s="17" customFormat="1">
      <c r="A643" s="111">
        <f t="shared" si="152"/>
        <v>643</v>
      </c>
      <c r="B643" s="112">
        <f t="shared" si="153"/>
        <v>619</v>
      </c>
      <c r="C643" s="113" t="s">
        <v>4450</v>
      </c>
      <c r="D643" s="113" t="s">
        <v>7</v>
      </c>
      <c r="E643" s="146" t="str">
        <f t="shared" ref="E643" si="168">CHAR(34)&amp;IF(B643&lt;10,"000",IF(B643&lt;100,"00",IF(B643&lt;1000,"0","")))&amp;$B643&amp;CHAR(34)</f>
        <v>"0619"</v>
      </c>
      <c r="F643" s="114" t="str">
        <f t="shared" ref="F643" si="169">E643</f>
        <v>"0619"</v>
      </c>
      <c r="G643" s="207">
        <v>0</v>
      </c>
      <c r="H643" s="207">
        <v>0</v>
      </c>
      <c r="I643" s="66" t="s">
        <v>1</v>
      </c>
      <c r="J643" s="115" t="s">
        <v>1593</v>
      </c>
      <c r="K643" s="116" t="s">
        <v>4539</v>
      </c>
      <c r="M643" s="147" t="str">
        <f t="shared" ref="M643" si="170">"ITM_"&amp;IF(B643&lt;10,"000",IF(B643&lt;100,"00",IF(B643&lt;1000,"0","")))&amp;$B643</f>
        <v>ITM_0619</v>
      </c>
      <c r="N643" s="16"/>
      <c r="P643" s="17" t="str">
        <f t="shared" si="159"/>
        <v/>
      </c>
      <c r="Q643" s="17" t="str">
        <f>IF(ISNA(VLOOKUP(AC643,#REF!,1)),"//","")</f>
        <v/>
      </c>
      <c r="S643" s="117">
        <f t="shared" si="154"/>
        <v>189</v>
      </c>
      <c r="T643" s="111" t="s">
        <v>2484</v>
      </c>
      <c r="U643" s="118" t="s">
        <v>2484</v>
      </c>
      <c r="V643" s="118" t="s">
        <v>2484</v>
      </c>
      <c r="W643" s="119" t="str">
        <f t="shared" si="155"/>
        <v/>
      </c>
      <c r="X643" s="120" t="str">
        <f t="shared" si="156"/>
        <v/>
      </c>
      <c r="Y643" s="121">
        <f t="shared" si="157"/>
        <v>619</v>
      </c>
      <c r="Z643" s="17" t="str">
        <f t="shared" si="158"/>
        <v>ITM_0619</v>
      </c>
      <c r="AA643" s="172" t="str">
        <f>IF(ISNA(VLOOKUP(AC643,Sheet2!J:J,1,0)),"//","")</f>
        <v/>
      </c>
      <c r="AC643" s="111" t="str">
        <f t="shared" si="161"/>
        <v/>
      </c>
      <c r="AD643" t="b">
        <f t="shared" si="160"/>
        <v>1</v>
      </c>
    </row>
    <row r="644" spans="1:30">
      <c r="A644" s="57">
        <f t="shared" si="152"/>
        <v>644</v>
      </c>
      <c r="B644" s="56">
        <f t="shared" si="153"/>
        <v>620</v>
      </c>
      <c r="C644" s="60" t="s">
        <v>4451</v>
      </c>
      <c r="D644" s="60" t="s">
        <v>3365</v>
      </c>
      <c r="E644" s="66" t="s">
        <v>539</v>
      </c>
      <c r="F644" s="66" t="s">
        <v>546</v>
      </c>
      <c r="G644" s="69">
        <v>0</v>
      </c>
      <c r="H644" s="69">
        <v>0</v>
      </c>
      <c r="I644" s="66" t="s">
        <v>1</v>
      </c>
      <c r="J644" s="66" t="s">
        <v>1593</v>
      </c>
      <c r="K644" s="67" t="s">
        <v>4539</v>
      </c>
      <c r="L644" s="68"/>
      <c r="M644" s="64" t="s">
        <v>3365</v>
      </c>
      <c r="N644" s="13"/>
      <c r="O644"/>
      <c r="P644" t="str">
        <f t="shared" si="159"/>
        <v>NOT EQUAL</v>
      </c>
      <c r="Q644" t="str">
        <f>IF(ISNA(VLOOKUP(AC644,#REF!,1)),"//","")</f>
        <v/>
      </c>
      <c r="R644"/>
      <c r="S644" s="43">
        <f t="shared" si="154"/>
        <v>189</v>
      </c>
      <c r="T644" s="93" t="s">
        <v>2484</v>
      </c>
      <c r="U644" s="71" t="s">
        <v>2484</v>
      </c>
      <c r="V644" s="71" t="s">
        <v>2484</v>
      </c>
      <c r="W644" s="44" t="str">
        <f t="shared" si="155"/>
        <v/>
      </c>
      <c r="X644" s="25" t="str">
        <f t="shared" si="156"/>
        <v/>
      </c>
      <c r="Y644" s="1">
        <f t="shared" si="157"/>
        <v>620</v>
      </c>
      <c r="Z644" t="str">
        <f t="shared" si="158"/>
        <v>ITM_THETA</v>
      </c>
      <c r="AA644" s="172" t="str">
        <f>IF(ISNA(VLOOKUP(AC644,Sheet2!J:J,1,0)),"//","")</f>
        <v/>
      </c>
      <c r="AC644" s="111" t="str">
        <f t="shared" si="161"/>
        <v/>
      </c>
      <c r="AD644" t="b">
        <f t="shared" si="160"/>
        <v>1</v>
      </c>
    </row>
    <row r="645" spans="1:30">
      <c r="A645" s="57">
        <f t="shared" si="152"/>
        <v>645</v>
      </c>
      <c r="B645" s="56">
        <f t="shared" si="153"/>
        <v>621</v>
      </c>
      <c r="C645" s="60" t="s">
        <v>4451</v>
      </c>
      <c r="D645" s="60" t="s">
        <v>3366</v>
      </c>
      <c r="E645" s="66" t="s">
        <v>539</v>
      </c>
      <c r="F645" s="66" t="s">
        <v>547</v>
      </c>
      <c r="G645" s="69">
        <v>0</v>
      </c>
      <c r="H645" s="69">
        <v>0</v>
      </c>
      <c r="I645" s="66" t="s">
        <v>1</v>
      </c>
      <c r="J645" s="66" t="s">
        <v>1593</v>
      </c>
      <c r="K645" s="67" t="s">
        <v>4539</v>
      </c>
      <c r="L645" s="68"/>
      <c r="M645" s="64" t="s">
        <v>3366</v>
      </c>
      <c r="N645" s="13"/>
      <c r="O645"/>
      <c r="P645" t="str">
        <f t="shared" si="159"/>
        <v>NOT EQUAL</v>
      </c>
      <c r="Q645" t="str">
        <f>IF(ISNA(VLOOKUP(AC645,#REF!,1)),"//","")</f>
        <v/>
      </c>
      <c r="R645"/>
      <c r="S645" s="43">
        <f t="shared" si="154"/>
        <v>189</v>
      </c>
      <c r="T645" s="93" t="s">
        <v>2484</v>
      </c>
      <c r="U645" s="71" t="s">
        <v>2484</v>
      </c>
      <c r="V645" s="71" t="s">
        <v>2484</v>
      </c>
      <c r="W645" s="44" t="str">
        <f t="shared" si="155"/>
        <v/>
      </c>
      <c r="X645" s="25" t="str">
        <f t="shared" si="156"/>
        <v/>
      </c>
      <c r="Y645" s="1">
        <f t="shared" si="157"/>
        <v>621</v>
      </c>
      <c r="Z645" t="str">
        <f t="shared" si="158"/>
        <v>ITM_IOTA</v>
      </c>
      <c r="AA645" s="172" t="str">
        <f>IF(ISNA(VLOOKUP(AC645,Sheet2!J:J,1,0)),"//","")</f>
        <v/>
      </c>
      <c r="AC645" s="111" t="str">
        <f t="shared" si="161"/>
        <v/>
      </c>
      <c r="AD645" t="b">
        <f t="shared" si="160"/>
        <v>1</v>
      </c>
    </row>
    <row r="646" spans="1:30" s="17" customFormat="1">
      <c r="A646" s="111">
        <f t="shared" ref="A646:A647" si="171">IF(B646=INT(B646),ROW(),"")</f>
        <v>646</v>
      </c>
      <c r="B646" s="112">
        <f t="shared" ref="B646:B647" si="172">IF(AND(MID(C646,2,1)&lt;&gt;"/",MID(C646,1,1)="/"),INT(B645)+1,B645+0.01)</f>
        <v>622</v>
      </c>
      <c r="C646" s="113" t="s">
        <v>4450</v>
      </c>
      <c r="D646" s="113" t="s">
        <v>7</v>
      </c>
      <c r="E646" s="146" t="str">
        <f t="shared" ref="E646:E647" si="173">CHAR(34)&amp;IF(B646&lt;10,"000",IF(B646&lt;100,"00",IF(B646&lt;1000,"0","")))&amp;$B646&amp;CHAR(34)</f>
        <v>"0622"</v>
      </c>
      <c r="F646" s="114" t="str">
        <f t="shared" ref="F646:F647" si="174">E646</f>
        <v>"0622"</v>
      </c>
      <c r="G646" s="207">
        <v>0</v>
      </c>
      <c r="H646" s="207">
        <v>0</v>
      </c>
      <c r="I646" s="193" t="s">
        <v>28</v>
      </c>
      <c r="J646" s="115" t="s">
        <v>1593</v>
      </c>
      <c r="K646" s="116" t="s">
        <v>4539</v>
      </c>
      <c r="M646" s="147" t="str">
        <f t="shared" ref="M646:M647" si="175">"ITM_"&amp;IF(B646&lt;10,"000",IF(B646&lt;100,"00",IF(B646&lt;1000,"0","")))&amp;$B646</f>
        <v>ITM_0622</v>
      </c>
      <c r="N646" s="16"/>
      <c r="P646" s="17" t="str">
        <f t="shared" ref="P646:P647" si="176">IF(E646=F646,"","NOT EQUAL")</f>
        <v/>
      </c>
      <c r="Q646" s="17" t="str">
        <f>IF(ISNA(VLOOKUP(AC646,#REF!,1)),"//","")</f>
        <v/>
      </c>
      <c r="S646" s="117">
        <f t="shared" ref="S646:S647" si="177">IF(X646&lt;&gt;"",S645+1,S645)</f>
        <v>189</v>
      </c>
      <c r="T646" s="111" t="s">
        <v>2484</v>
      </c>
      <c r="U646" s="118" t="s">
        <v>2484</v>
      </c>
      <c r="V646" s="118" t="s">
        <v>2484</v>
      </c>
      <c r="W646" s="119" t="str">
        <f t="shared" ref="W646:W647" si="178">IF( OR(U646="CNST", I646="CAT_REGS"),(E646),
IF(U646="YES",UPPER(E646),
IF(   AND(U646&lt;&gt;"NO",I646="CAT_FNCT",D646&lt;&gt;"multiply", D646&lt;&gt;"divide"),IF(J646="SLS_ENABLED",   UPPER(E646),""),"")))</f>
        <v/>
      </c>
      <c r="X646" s="120" t="str">
        <f t="shared" ref="X646:X647" si="179">IF(LEN(V646)&gt;0,V646,SUBSTITUTE(SUBSTITUTE(SUBSTITUTE(SUBSTITUTE(SUBSTITUTE(SUBSTITUTE(SUBSTITUTE(SUBSTITUTE(SUBSTITUTE(SUBSTITUTE(SUBSTITUTE(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46" s="121">
        <f t="shared" ref="Y646:Y647" si="180">B646</f>
        <v>622</v>
      </c>
      <c r="Z646" s="17" t="str">
        <f t="shared" ref="Z646:Z647" si="181">M646</f>
        <v>ITM_0622</v>
      </c>
      <c r="AA646" s="172" t="str">
        <f>IF(ISNA(VLOOKUP(AC646,Sheet2!J:J,1,0)),"//","")</f>
        <v/>
      </c>
      <c r="AC646" s="111" t="str">
        <f t="shared" ref="AC646:AC647" si="182">IF(LEN(X646)=0,"",SUBSTITUTE(SUBSTITUTE(SUBSTITUTE(SUBSTITUTE(SUBSTITUTE(SUBSTITUTE(SUBSTITUTE(SUBSTITUTE(SUBSTITUTE(SUBSTITUTE(SUBSTITUTE(SUBSTITUTE(SUBSTITUTE(SUBSTITUTE(SUBSTITUTE(SUBSTITUTE(SUBSTITUTE( (SUBSTITUTE( SUBSTITUTE( SUBSTITUTE( SUBSTITUTE(W646,"STD_SIGMA","SUM"),"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46" t="b">
        <f t="shared" ref="AD646:AD647" si="183">X646=AC646</f>
        <v>1</v>
      </c>
    </row>
    <row r="647" spans="1:30" s="17" customFormat="1">
      <c r="A647" s="111">
        <f t="shared" si="171"/>
        <v>647</v>
      </c>
      <c r="B647" s="112">
        <f t="shared" si="172"/>
        <v>623</v>
      </c>
      <c r="C647" s="113" t="s">
        <v>4450</v>
      </c>
      <c r="D647" s="113" t="s">
        <v>7</v>
      </c>
      <c r="E647" s="146" t="str">
        <f t="shared" si="173"/>
        <v>"0623"</v>
      </c>
      <c r="F647" s="114" t="str">
        <f t="shared" si="174"/>
        <v>"0623"</v>
      </c>
      <c r="G647" s="207">
        <v>0</v>
      </c>
      <c r="H647" s="207">
        <v>0</v>
      </c>
      <c r="I647" s="193" t="s">
        <v>28</v>
      </c>
      <c r="J647" s="115" t="s">
        <v>1593</v>
      </c>
      <c r="K647" s="116" t="s">
        <v>4539</v>
      </c>
      <c r="M647" s="147" t="str">
        <f t="shared" si="175"/>
        <v>ITM_0623</v>
      </c>
      <c r="N647" s="16"/>
      <c r="P647" s="17" t="str">
        <f t="shared" si="176"/>
        <v/>
      </c>
      <c r="Q647" s="17" t="str">
        <f>IF(ISNA(VLOOKUP(AC647,#REF!,1)),"//","")</f>
        <v/>
      </c>
      <c r="S647" s="117">
        <f t="shared" si="177"/>
        <v>189</v>
      </c>
      <c r="T647" s="111" t="s">
        <v>2484</v>
      </c>
      <c r="U647" s="118" t="s">
        <v>2484</v>
      </c>
      <c r="V647" s="118" t="s">
        <v>2484</v>
      </c>
      <c r="W647" s="119" t="str">
        <f t="shared" si="178"/>
        <v/>
      </c>
      <c r="X647" s="120" t="str">
        <f t="shared" si="179"/>
        <v/>
      </c>
      <c r="Y647" s="121">
        <f t="shared" si="180"/>
        <v>623</v>
      </c>
      <c r="Z647" s="17" t="str">
        <f t="shared" si="181"/>
        <v>ITM_0623</v>
      </c>
      <c r="AA647" s="172" t="str">
        <f>IF(ISNA(VLOOKUP(AC647,Sheet2!J:J,1,0)),"//","")</f>
        <v/>
      </c>
      <c r="AC647" s="111" t="str">
        <f t="shared" si="182"/>
        <v/>
      </c>
      <c r="AD647" t="b">
        <f t="shared" si="183"/>
        <v>1</v>
      </c>
    </row>
    <row r="648" spans="1:30">
      <c r="A648" s="57">
        <f t="shared" si="152"/>
        <v>648</v>
      </c>
      <c r="B648" s="56">
        <f t="shared" si="153"/>
        <v>624</v>
      </c>
      <c r="C648" s="60" t="s">
        <v>4451</v>
      </c>
      <c r="D648" s="60" t="s">
        <v>3367</v>
      </c>
      <c r="E648" s="66" t="s">
        <v>539</v>
      </c>
      <c r="F648" s="66" t="s">
        <v>548</v>
      </c>
      <c r="G648" s="69">
        <v>0</v>
      </c>
      <c r="H648" s="69">
        <v>0</v>
      </c>
      <c r="I648" s="66" t="s">
        <v>1</v>
      </c>
      <c r="J648" s="66" t="s">
        <v>1593</v>
      </c>
      <c r="K648" s="67" t="s">
        <v>4539</v>
      </c>
      <c r="L648" s="68"/>
      <c r="M648" s="64" t="s">
        <v>3367</v>
      </c>
      <c r="N648" s="13"/>
      <c r="O648"/>
      <c r="P648" t="str">
        <f t="shared" si="159"/>
        <v>NOT EQUAL</v>
      </c>
      <c r="Q648" t="str">
        <f>IF(ISNA(VLOOKUP(AC648,#REF!,1)),"//","")</f>
        <v/>
      </c>
      <c r="R648"/>
      <c r="S648" s="43">
        <f t="shared" si="154"/>
        <v>189</v>
      </c>
      <c r="T648" s="93" t="s">
        <v>2484</v>
      </c>
      <c r="U648" s="71" t="s">
        <v>2484</v>
      </c>
      <c r="V648" s="71" t="s">
        <v>2484</v>
      </c>
      <c r="W648" s="44" t="str">
        <f t="shared" si="155"/>
        <v/>
      </c>
      <c r="X648" s="25" t="str">
        <f t="shared" si="156"/>
        <v/>
      </c>
      <c r="Y648" s="1">
        <f t="shared" si="157"/>
        <v>624</v>
      </c>
      <c r="Z648" t="str">
        <f t="shared" si="158"/>
        <v>ITM_IOTA_DIALYTIKA</v>
      </c>
      <c r="AA648" s="172" t="str">
        <f>IF(ISNA(VLOOKUP(AC648,Sheet2!J:J,1,0)),"//","")</f>
        <v/>
      </c>
      <c r="AC648" s="111" t="str">
        <f t="shared" si="161"/>
        <v/>
      </c>
      <c r="AD648" t="b">
        <f t="shared" si="160"/>
        <v>1</v>
      </c>
    </row>
    <row r="649" spans="1:30">
      <c r="A649" s="57">
        <f t="shared" si="152"/>
        <v>649</v>
      </c>
      <c r="B649" s="56">
        <f t="shared" si="153"/>
        <v>625</v>
      </c>
      <c r="C649" s="60" t="s">
        <v>4451</v>
      </c>
      <c r="D649" s="60" t="s">
        <v>3368</v>
      </c>
      <c r="E649" s="66" t="s">
        <v>539</v>
      </c>
      <c r="F649" s="66" t="s">
        <v>549</v>
      </c>
      <c r="G649" s="69">
        <v>0</v>
      </c>
      <c r="H649" s="69">
        <v>0</v>
      </c>
      <c r="I649" s="66" t="s">
        <v>1</v>
      </c>
      <c r="J649" s="66" t="s">
        <v>1593</v>
      </c>
      <c r="K649" s="67" t="s">
        <v>4539</v>
      </c>
      <c r="L649" s="68"/>
      <c r="M649" s="64" t="s">
        <v>3368</v>
      </c>
      <c r="N649" s="13"/>
      <c r="O649"/>
      <c r="P649" t="str">
        <f t="shared" si="159"/>
        <v>NOT EQUAL</v>
      </c>
      <c r="Q649" t="str">
        <f>IF(ISNA(VLOOKUP(AC649,#REF!,1)),"//","")</f>
        <v/>
      </c>
      <c r="R649"/>
      <c r="S649" s="43">
        <f t="shared" si="154"/>
        <v>189</v>
      </c>
      <c r="T649" s="93" t="s">
        <v>2484</v>
      </c>
      <c r="U649" s="71" t="s">
        <v>2484</v>
      </c>
      <c r="V649" s="71" t="s">
        <v>2484</v>
      </c>
      <c r="W649" s="44" t="str">
        <f t="shared" si="155"/>
        <v/>
      </c>
      <c r="X649" s="25" t="str">
        <f t="shared" si="156"/>
        <v/>
      </c>
      <c r="Y649" s="1">
        <f t="shared" si="157"/>
        <v>625</v>
      </c>
      <c r="Z649" t="str">
        <f t="shared" si="158"/>
        <v>ITM_KAPPA</v>
      </c>
      <c r="AA649" s="172" t="str">
        <f>IF(ISNA(VLOOKUP(AC649,Sheet2!J:J,1,0)),"//","")</f>
        <v/>
      </c>
      <c r="AC649" s="111" t="str">
        <f t="shared" si="161"/>
        <v/>
      </c>
      <c r="AD649" t="b">
        <f t="shared" si="160"/>
        <v>1</v>
      </c>
    </row>
    <row r="650" spans="1:30">
      <c r="A650" s="57">
        <f t="shared" si="152"/>
        <v>650</v>
      </c>
      <c r="B650" s="56">
        <f t="shared" si="153"/>
        <v>626</v>
      </c>
      <c r="C650" s="60" t="s">
        <v>4451</v>
      </c>
      <c r="D650" s="60" t="s">
        <v>3369</v>
      </c>
      <c r="E650" s="66" t="s">
        <v>539</v>
      </c>
      <c r="F650" s="66" t="s">
        <v>550</v>
      </c>
      <c r="G650" s="69">
        <v>0</v>
      </c>
      <c r="H650" s="69">
        <v>0</v>
      </c>
      <c r="I650" s="66" t="s">
        <v>1</v>
      </c>
      <c r="J650" s="66" t="s">
        <v>1593</v>
      </c>
      <c r="K650" s="67" t="s">
        <v>4539</v>
      </c>
      <c r="L650" s="68"/>
      <c r="M650" s="64" t="s">
        <v>3369</v>
      </c>
      <c r="N650" s="13"/>
      <c r="O650"/>
      <c r="P650" t="str">
        <f t="shared" si="159"/>
        <v>NOT EQUAL</v>
      </c>
      <c r="Q650" t="str">
        <f>IF(ISNA(VLOOKUP(AC650,#REF!,1)),"//","")</f>
        <v/>
      </c>
      <c r="R650"/>
      <c r="S650" s="43">
        <f t="shared" si="154"/>
        <v>189</v>
      </c>
      <c r="T650" s="93" t="s">
        <v>2484</v>
      </c>
      <c r="U650" s="71" t="s">
        <v>2484</v>
      </c>
      <c r="V650" s="71" t="s">
        <v>2484</v>
      </c>
      <c r="W650" s="44" t="str">
        <f t="shared" si="155"/>
        <v/>
      </c>
      <c r="X650" s="25" t="str">
        <f t="shared" si="156"/>
        <v/>
      </c>
      <c r="Y650" s="1">
        <f t="shared" si="157"/>
        <v>626</v>
      </c>
      <c r="Z650" t="str">
        <f t="shared" si="158"/>
        <v>ITM_LAMBDA</v>
      </c>
      <c r="AA650" s="172" t="str">
        <f>IF(ISNA(VLOOKUP(AC650,Sheet2!J:J,1,0)),"//","")</f>
        <v/>
      </c>
      <c r="AC650" s="111" t="str">
        <f t="shared" si="161"/>
        <v/>
      </c>
      <c r="AD650" t="b">
        <f t="shared" si="160"/>
        <v>1</v>
      </c>
    </row>
    <row r="651" spans="1:30">
      <c r="A651" s="57">
        <f t="shared" si="152"/>
        <v>651</v>
      </c>
      <c r="B651" s="56">
        <f t="shared" si="153"/>
        <v>627</v>
      </c>
      <c r="C651" s="60" t="s">
        <v>4451</v>
      </c>
      <c r="D651" s="60" t="s">
        <v>3370</v>
      </c>
      <c r="E651" s="66" t="s">
        <v>539</v>
      </c>
      <c r="F651" s="66" t="s">
        <v>551</v>
      </c>
      <c r="G651" s="69">
        <v>0</v>
      </c>
      <c r="H651" s="69">
        <v>0</v>
      </c>
      <c r="I651" s="66" t="s">
        <v>1</v>
      </c>
      <c r="J651" s="66" t="s">
        <v>1593</v>
      </c>
      <c r="K651" s="67" t="s">
        <v>4539</v>
      </c>
      <c r="L651" s="68"/>
      <c r="M651" s="64" t="s">
        <v>3370</v>
      </c>
      <c r="N651" s="13"/>
      <c r="O651"/>
      <c r="P651" t="str">
        <f t="shared" si="159"/>
        <v>NOT EQUAL</v>
      </c>
      <c r="Q651" t="str">
        <f>IF(ISNA(VLOOKUP(AC651,#REF!,1)),"//","")</f>
        <v/>
      </c>
      <c r="R651"/>
      <c r="S651" s="43">
        <f t="shared" si="154"/>
        <v>189</v>
      </c>
      <c r="T651" s="93" t="s">
        <v>2484</v>
      </c>
      <c r="U651" s="71" t="s">
        <v>2484</v>
      </c>
      <c r="V651" s="71" t="s">
        <v>2484</v>
      </c>
      <c r="W651" s="44" t="str">
        <f t="shared" si="155"/>
        <v/>
      </c>
      <c r="X651" s="25" t="str">
        <f t="shared" si="156"/>
        <v/>
      </c>
      <c r="Y651" s="1">
        <f t="shared" si="157"/>
        <v>627</v>
      </c>
      <c r="Z651" t="str">
        <f t="shared" si="158"/>
        <v>ITM_MU</v>
      </c>
      <c r="AA651" s="172" t="str">
        <f>IF(ISNA(VLOOKUP(AC651,Sheet2!J:J,1,0)),"//","")</f>
        <v/>
      </c>
      <c r="AC651" s="111" t="str">
        <f t="shared" si="161"/>
        <v/>
      </c>
      <c r="AD651" t="b">
        <f t="shared" si="160"/>
        <v>1</v>
      </c>
    </row>
    <row r="652" spans="1:30">
      <c r="A652" s="57">
        <f t="shared" si="152"/>
        <v>652</v>
      </c>
      <c r="B652" s="56">
        <f t="shared" si="153"/>
        <v>628</v>
      </c>
      <c r="C652" s="60" t="s">
        <v>4451</v>
      </c>
      <c r="D652" s="60" t="s">
        <v>3371</v>
      </c>
      <c r="E652" s="66" t="s">
        <v>539</v>
      </c>
      <c r="F652" s="66" t="s">
        <v>552</v>
      </c>
      <c r="G652" s="69">
        <v>0</v>
      </c>
      <c r="H652" s="69">
        <v>0</v>
      </c>
      <c r="I652" s="66" t="s">
        <v>1</v>
      </c>
      <c r="J652" s="66" t="s">
        <v>1593</v>
      </c>
      <c r="K652" s="67" t="s">
        <v>4539</v>
      </c>
      <c r="L652" s="68"/>
      <c r="M652" s="64" t="s">
        <v>3371</v>
      </c>
      <c r="N652" s="13"/>
      <c r="O652"/>
      <c r="P652" t="str">
        <f t="shared" si="159"/>
        <v>NOT EQUAL</v>
      </c>
      <c r="Q652" t="str">
        <f>IF(ISNA(VLOOKUP(AC652,#REF!,1)),"//","")</f>
        <v/>
      </c>
      <c r="R652"/>
      <c r="S652" s="43">
        <f t="shared" si="154"/>
        <v>189</v>
      </c>
      <c r="T652" s="93" t="s">
        <v>2484</v>
      </c>
      <c r="U652" s="71" t="s">
        <v>2484</v>
      </c>
      <c r="V652" s="71" t="s">
        <v>2484</v>
      </c>
      <c r="W652" s="44" t="str">
        <f t="shared" si="155"/>
        <v/>
      </c>
      <c r="X652" s="25" t="str">
        <f t="shared" si="156"/>
        <v/>
      </c>
      <c r="Y652" s="1">
        <f t="shared" si="157"/>
        <v>628</v>
      </c>
      <c r="Z652" t="str">
        <f t="shared" si="158"/>
        <v>ITM_NU</v>
      </c>
      <c r="AA652" s="172" t="str">
        <f>IF(ISNA(VLOOKUP(AC652,Sheet2!J:J,1,0)),"//","")</f>
        <v/>
      </c>
      <c r="AC652" s="111" t="str">
        <f t="shared" si="161"/>
        <v/>
      </c>
      <c r="AD652" t="b">
        <f t="shared" si="160"/>
        <v>1</v>
      </c>
    </row>
    <row r="653" spans="1:30">
      <c r="A653" s="57">
        <f t="shared" si="152"/>
        <v>653</v>
      </c>
      <c r="B653" s="56">
        <f t="shared" si="153"/>
        <v>629</v>
      </c>
      <c r="C653" s="60" t="s">
        <v>4451</v>
      </c>
      <c r="D653" s="60" t="s">
        <v>3372</v>
      </c>
      <c r="E653" s="66" t="s">
        <v>539</v>
      </c>
      <c r="F653" s="66" t="s">
        <v>553</v>
      </c>
      <c r="G653" s="69">
        <v>0</v>
      </c>
      <c r="H653" s="69">
        <v>0</v>
      </c>
      <c r="I653" s="66" t="s">
        <v>1</v>
      </c>
      <c r="J653" s="66" t="s">
        <v>1593</v>
      </c>
      <c r="K653" s="67" t="s">
        <v>4539</v>
      </c>
      <c r="L653" s="68"/>
      <c r="M653" s="64" t="s">
        <v>3372</v>
      </c>
      <c r="N653" s="13"/>
      <c r="O653"/>
      <c r="P653" t="str">
        <f t="shared" si="159"/>
        <v>NOT EQUAL</v>
      </c>
      <c r="Q653" t="str">
        <f>IF(ISNA(VLOOKUP(AC653,#REF!,1)),"//","")</f>
        <v/>
      </c>
      <c r="R653"/>
      <c r="S653" s="43">
        <f t="shared" si="154"/>
        <v>189</v>
      </c>
      <c r="T653" s="93" t="s">
        <v>2484</v>
      </c>
      <c r="U653" s="71" t="s">
        <v>2484</v>
      </c>
      <c r="V653" s="71" t="s">
        <v>2484</v>
      </c>
      <c r="W653" s="44" t="str">
        <f t="shared" si="155"/>
        <v/>
      </c>
      <c r="X653" s="25" t="str">
        <f t="shared" si="156"/>
        <v/>
      </c>
      <c r="Y653" s="1">
        <f t="shared" si="157"/>
        <v>629</v>
      </c>
      <c r="Z653" t="str">
        <f t="shared" si="158"/>
        <v>ITM_XI</v>
      </c>
      <c r="AA653" s="172" t="str">
        <f>IF(ISNA(VLOOKUP(AC653,Sheet2!J:J,1,0)),"//","")</f>
        <v/>
      </c>
      <c r="AC653" s="111" t="str">
        <f t="shared" si="161"/>
        <v/>
      </c>
      <c r="AD653" t="b">
        <f t="shared" si="160"/>
        <v>1</v>
      </c>
    </row>
    <row r="654" spans="1:30">
      <c r="A654" s="57">
        <f t="shared" si="152"/>
        <v>654</v>
      </c>
      <c r="B654" s="56">
        <f t="shared" si="153"/>
        <v>630</v>
      </c>
      <c r="C654" s="60" t="s">
        <v>4451</v>
      </c>
      <c r="D654" s="60" t="s">
        <v>3373</v>
      </c>
      <c r="E654" s="66" t="s">
        <v>539</v>
      </c>
      <c r="F654" s="66" t="s">
        <v>554</v>
      </c>
      <c r="G654" s="74">
        <v>0</v>
      </c>
      <c r="H654" s="74">
        <v>0</v>
      </c>
      <c r="I654" s="66" t="s">
        <v>1</v>
      </c>
      <c r="J654" s="66" t="s">
        <v>1593</v>
      </c>
      <c r="K654" s="67" t="s">
        <v>4539</v>
      </c>
      <c r="L654" s="68"/>
      <c r="M654" s="64" t="s">
        <v>3373</v>
      </c>
      <c r="N654" s="13"/>
      <c r="O654"/>
      <c r="P654" t="str">
        <f t="shared" si="159"/>
        <v>NOT EQUAL</v>
      </c>
      <c r="Q654" t="str">
        <f>IF(ISNA(VLOOKUP(AC654,#REF!,1)),"//","")</f>
        <v/>
      </c>
      <c r="R654"/>
      <c r="S654" s="43">
        <f t="shared" si="154"/>
        <v>189</v>
      </c>
      <c r="T654" s="93" t="s">
        <v>2484</v>
      </c>
      <c r="U654" s="71" t="s">
        <v>2484</v>
      </c>
      <c r="V654" s="71" t="s">
        <v>2484</v>
      </c>
      <c r="W654" s="44" t="str">
        <f t="shared" si="155"/>
        <v/>
      </c>
      <c r="X654" s="25" t="str">
        <f t="shared" si="156"/>
        <v/>
      </c>
      <c r="Y654" s="1">
        <f t="shared" si="157"/>
        <v>630</v>
      </c>
      <c r="Z654" t="str">
        <f t="shared" si="158"/>
        <v>ITM_OMICRON</v>
      </c>
      <c r="AA654" s="172" t="str">
        <f>IF(ISNA(VLOOKUP(AC654,Sheet2!J:J,1,0)),"//","")</f>
        <v/>
      </c>
      <c r="AC654" s="111" t="str">
        <f t="shared" si="161"/>
        <v/>
      </c>
      <c r="AD654" t="b">
        <f t="shared" si="160"/>
        <v>1</v>
      </c>
    </row>
    <row r="655" spans="1:30" s="17" customFormat="1">
      <c r="A655" s="111">
        <f t="shared" ref="A655" si="184">IF(B655=INT(B655),ROW(),"")</f>
        <v>655</v>
      </c>
      <c r="B655" s="112">
        <f t="shared" ref="B655" si="185">IF(AND(MID(C655,2,1)&lt;&gt;"/",MID(C655,1,1)="/"),INT(B654)+1,B654+0.01)</f>
        <v>631</v>
      </c>
      <c r="C655" s="113" t="s">
        <v>4450</v>
      </c>
      <c r="D655" s="113" t="s">
        <v>7</v>
      </c>
      <c r="E655" s="146" t="str">
        <f t="shared" ref="E655" si="186">CHAR(34)&amp;IF(B655&lt;10,"000",IF(B655&lt;100,"00",IF(B655&lt;1000,"0","")))&amp;$B655&amp;CHAR(34)</f>
        <v>"0631"</v>
      </c>
      <c r="F655" s="114" t="str">
        <f t="shared" ref="F655" si="187">E655</f>
        <v>"0631"</v>
      </c>
      <c r="G655" s="207">
        <v>0</v>
      </c>
      <c r="H655" s="207">
        <v>0</v>
      </c>
      <c r="I655" s="193" t="s">
        <v>28</v>
      </c>
      <c r="J655" s="115" t="s">
        <v>1593</v>
      </c>
      <c r="K655" s="116" t="s">
        <v>4539</v>
      </c>
      <c r="M655" s="147" t="str">
        <f t="shared" ref="M655" si="188">"ITM_"&amp;IF(B655&lt;10,"000",IF(B655&lt;100,"00",IF(B655&lt;1000,"0","")))&amp;$B655</f>
        <v>ITM_0631</v>
      </c>
      <c r="N655" s="16"/>
      <c r="P655" s="17" t="str">
        <f t="shared" ref="P655" si="189">IF(E655=F655,"","NOT EQUAL")</f>
        <v/>
      </c>
      <c r="Q655" s="17" t="str">
        <f>IF(ISNA(VLOOKUP(AC655,#REF!,1)),"//","")</f>
        <v/>
      </c>
      <c r="S655" s="117">
        <f t="shared" ref="S655" si="190">IF(X655&lt;&gt;"",S654+1,S654)</f>
        <v>189</v>
      </c>
      <c r="T655" s="111" t="s">
        <v>2484</v>
      </c>
      <c r="U655" s="118" t="s">
        <v>2484</v>
      </c>
      <c r="V655" s="118" t="s">
        <v>2484</v>
      </c>
      <c r="W655" s="119" t="str">
        <f t="shared" ref="W655" si="191">IF( OR(U655="CNST", I655="CAT_REGS"),(E655),
IF(U655="YES",UPPER(E655),
IF(   AND(U655&lt;&gt;"NO",I655="CAT_FNCT",D655&lt;&gt;"multiply", D655&lt;&gt;"divide"),IF(J655="SLS_ENABLED",   UPPER(E655),""),"")))</f>
        <v/>
      </c>
      <c r="X655" s="120" t="str">
        <f t="shared" ref="X655" si="192">IF(LEN(V655)&gt;0,V655,SUBSTITUTE(SUBSTITUTE(SUBSTITUTE(SUBSTITUTE(SUBSTITUTE(SUBSTITUTE(SUBSTITUTE(SUBSTITUTE(SUBSTITUTE(SUBSTITUTE(SUBSTITUTE(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5" s="121">
        <f t="shared" ref="Y655" si="193">B655</f>
        <v>631</v>
      </c>
      <c r="Z655" s="17" t="str">
        <f t="shared" ref="Z655" si="194">M655</f>
        <v>ITM_0631</v>
      </c>
      <c r="AA655" s="172" t="str">
        <f>IF(ISNA(VLOOKUP(AC655,Sheet2!J:J,1,0)),"//","")</f>
        <v/>
      </c>
      <c r="AC655" s="111" t="str">
        <f t="shared" ref="AC655" si="195">IF(LEN(X655)=0,"",SUBSTITUTE(SUBSTITUTE(SUBSTITUTE(SUBSTITUTE(SUBSTITUTE(SUBSTITUTE(SUBSTITUTE(SUBSTITUTE(SUBSTITUTE(SUBSTITUTE(SUBSTITUTE(SUBSTITUTE(SUBSTITUTE(SUBSTITUTE(SUBSTITUTE(SUBSTITUTE(SUBSTITUTE( (SUBSTITUTE( SUBSTITUTE( SUBSTITUTE( SUBSTITUTE(W655,"STD_SIGMA","SUM"),"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5" t="b">
        <f t="shared" ref="AD655" si="196">X655=AC655</f>
        <v>1</v>
      </c>
    </row>
    <row r="656" spans="1:30">
      <c r="A656" s="57">
        <f t="shared" si="152"/>
        <v>656</v>
      </c>
      <c r="B656" s="56">
        <f t="shared" si="153"/>
        <v>632</v>
      </c>
      <c r="C656" s="60" t="s">
        <v>4451</v>
      </c>
      <c r="D656" s="60" t="s">
        <v>2246</v>
      </c>
      <c r="E656" s="66" t="s">
        <v>539</v>
      </c>
      <c r="F656" s="66" t="s">
        <v>555</v>
      </c>
      <c r="G656" s="69">
        <v>0</v>
      </c>
      <c r="H656" s="69">
        <v>0</v>
      </c>
      <c r="I656" s="66" t="s">
        <v>1</v>
      </c>
      <c r="J656" s="66" t="s">
        <v>1593</v>
      </c>
      <c r="K656" s="67" t="s">
        <v>4539</v>
      </c>
      <c r="L656" s="68"/>
      <c r="M656" s="64" t="s">
        <v>2246</v>
      </c>
      <c r="N656" s="13"/>
      <c r="O656"/>
      <c r="P656" t="str">
        <f t="shared" si="159"/>
        <v>NOT EQUAL</v>
      </c>
      <c r="Q656" t="str">
        <f>IF(ISNA(VLOOKUP(AC656,#REF!,1)),"//","")</f>
        <v/>
      </c>
      <c r="R656"/>
      <c r="S656" s="43">
        <f t="shared" si="154"/>
        <v>189</v>
      </c>
      <c r="T656" s="93" t="s">
        <v>2484</v>
      </c>
      <c r="U656" s="71" t="s">
        <v>2484</v>
      </c>
      <c r="V656" s="71" t="s">
        <v>2484</v>
      </c>
      <c r="W656" s="44" t="str">
        <f t="shared" si="155"/>
        <v/>
      </c>
      <c r="X656" s="25" t="str">
        <f t="shared" si="156"/>
        <v/>
      </c>
      <c r="Y656" s="1">
        <f t="shared" si="157"/>
        <v>632</v>
      </c>
      <c r="Z656" t="str">
        <f t="shared" si="158"/>
        <v>ITM_PI</v>
      </c>
      <c r="AA656" s="172" t="str">
        <f>IF(ISNA(VLOOKUP(AC656,Sheet2!J:J,1,0)),"//","")</f>
        <v/>
      </c>
      <c r="AC656" s="111" t="str">
        <f t="shared" si="161"/>
        <v/>
      </c>
      <c r="AD656" t="b">
        <f t="shared" si="160"/>
        <v>1</v>
      </c>
    </row>
    <row r="657" spans="1:30">
      <c r="A657" s="57">
        <f t="shared" ref="A657:A720" si="197">IF(B657=INT(B657),ROW(),"")</f>
        <v>657</v>
      </c>
      <c r="B657" s="56">
        <f t="shared" ref="B657:B720" si="198">IF(AND(MID(C657,2,1)&lt;&gt;"/",MID(C657,1,1)="/"),INT(B656)+1,B656+0.01)</f>
        <v>633</v>
      </c>
      <c r="C657" s="60" t="s">
        <v>4451</v>
      </c>
      <c r="D657" s="60" t="s">
        <v>3374</v>
      </c>
      <c r="E657" s="66" t="s">
        <v>539</v>
      </c>
      <c r="F657" s="66" t="s">
        <v>556</v>
      </c>
      <c r="G657" s="69">
        <v>0</v>
      </c>
      <c r="H657" s="69">
        <v>0</v>
      </c>
      <c r="I657" s="66" t="s">
        <v>1</v>
      </c>
      <c r="J657" s="66" t="s">
        <v>1593</v>
      </c>
      <c r="K657" s="67" t="s">
        <v>4539</v>
      </c>
      <c r="L657" s="68"/>
      <c r="M657" s="64" t="s">
        <v>3374</v>
      </c>
      <c r="N657" s="13"/>
      <c r="O657"/>
      <c r="P657" t="str">
        <f t="shared" si="159"/>
        <v>NOT EQUAL</v>
      </c>
      <c r="Q657" t="str">
        <f>IF(ISNA(VLOOKUP(AC657,#REF!,1)),"//","")</f>
        <v/>
      </c>
      <c r="R657"/>
      <c r="S657" s="43">
        <f t="shared" ref="S657:S720" si="199">IF(X657&lt;&gt;"",S656+1,S656)</f>
        <v>189</v>
      </c>
      <c r="T657" s="93" t="s">
        <v>2484</v>
      </c>
      <c r="U657" s="71" t="s">
        <v>2484</v>
      </c>
      <c r="V657" s="71" t="s">
        <v>2484</v>
      </c>
      <c r="W657" s="44" t="str">
        <f t="shared" ref="W657:W720" si="200">IF( OR(U657="CNST", I657="CAT_REGS"),(E657),
IF(U657="YES",UPPER(E657),
IF(   AND(U657&lt;&gt;"NO",I657="CAT_FNCT",D657&lt;&gt;"multiply", D657&lt;&gt;"divide"),IF(J657="SLS_ENABLED",   UPPER(E657),""),"")))</f>
        <v/>
      </c>
      <c r="X657" s="25" t="str">
        <f t="shared" ref="X657:X720" si="201">IF(LEN(V657)&gt;0,V657,SUBSTITUTE(SUBSTITUTE(SUBSTITUTE(SUBSTITUTE(SUBSTITUTE(SUBSTITUTE(SUBSTITUTE(SUBSTITUTE(SUBSTITUTE(SUBSTITUTE(SUBSTITUTE( (SUBSTITUTE( SUBSTITUTE( SUBSTITUTE( SUBSTITUTE(W657,"STD_SIGMA","SUM"),"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657" s="1">
        <f t="shared" ref="Y657:Y720" si="202">B657</f>
        <v>633</v>
      </c>
      <c r="Z657" t="str">
        <f t="shared" ref="Z657:Z720" si="203">M657</f>
        <v>ITM_RHO</v>
      </c>
      <c r="AA657" s="172" t="str">
        <f>IF(ISNA(VLOOKUP(AC657,Sheet2!J:J,1,0)),"//","")</f>
        <v/>
      </c>
      <c r="AC657" s="111" t="str">
        <f t="shared" si="161"/>
        <v/>
      </c>
      <c r="AD657" t="b">
        <f t="shared" si="160"/>
        <v>1</v>
      </c>
    </row>
    <row r="658" spans="1:30">
      <c r="A658" s="57">
        <f t="shared" si="197"/>
        <v>658</v>
      </c>
      <c r="B658" s="56">
        <f t="shared" si="198"/>
        <v>634</v>
      </c>
      <c r="C658" s="60" t="s">
        <v>4451</v>
      </c>
      <c r="D658" s="60" t="s">
        <v>2248</v>
      </c>
      <c r="E658" s="66" t="s">
        <v>539</v>
      </c>
      <c r="F658" s="66" t="s">
        <v>557</v>
      </c>
      <c r="G658" s="69">
        <v>0</v>
      </c>
      <c r="H658" s="69">
        <v>0</v>
      </c>
      <c r="I658" s="66" t="s">
        <v>1</v>
      </c>
      <c r="J658" s="66" t="s">
        <v>1593</v>
      </c>
      <c r="K658" s="67" t="s">
        <v>4539</v>
      </c>
      <c r="L658" s="68"/>
      <c r="M658" s="64" t="s">
        <v>2248</v>
      </c>
      <c r="N658" s="13"/>
      <c r="O658"/>
      <c r="P658" t="str">
        <f t="shared" si="159"/>
        <v>NOT EQUAL</v>
      </c>
      <c r="Q658" t="str">
        <f>IF(ISNA(VLOOKUP(AC658,#REF!,1)),"//","")</f>
        <v/>
      </c>
      <c r="R658"/>
      <c r="S658" s="43">
        <f t="shared" si="199"/>
        <v>189</v>
      </c>
      <c r="T658" s="93" t="s">
        <v>2484</v>
      </c>
      <c r="U658" s="71" t="s">
        <v>2484</v>
      </c>
      <c r="V658" s="71" t="s">
        <v>2484</v>
      </c>
      <c r="W658" s="44" t="str">
        <f t="shared" si="200"/>
        <v/>
      </c>
      <c r="X658" s="25" t="str">
        <f t="shared" si="201"/>
        <v/>
      </c>
      <c r="Y658" s="1">
        <f t="shared" si="202"/>
        <v>634</v>
      </c>
      <c r="Z658" t="str">
        <f t="shared" si="203"/>
        <v>ITM_SIGMA</v>
      </c>
      <c r="AA658" s="172" t="str">
        <f>IF(ISNA(VLOOKUP(AC658,Sheet2!J:J,1,0)),"//","")</f>
        <v/>
      </c>
      <c r="AC658" s="111" t="str">
        <f t="shared" si="161"/>
        <v/>
      </c>
      <c r="AD658" t="b">
        <f t="shared" si="160"/>
        <v>1</v>
      </c>
    </row>
    <row r="659" spans="1:30" s="17" customFormat="1">
      <c r="A659" s="111">
        <f t="shared" si="197"/>
        <v>659</v>
      </c>
      <c r="B659" s="112">
        <f t="shared" si="198"/>
        <v>635</v>
      </c>
      <c r="C659" s="113" t="s">
        <v>4450</v>
      </c>
      <c r="D659" s="113" t="s">
        <v>7</v>
      </c>
      <c r="E659" s="146" t="str">
        <f t="shared" ref="E659" si="204">CHAR(34)&amp;IF(B659&lt;10,"000",IF(B659&lt;100,"00",IF(B659&lt;1000,"0","")))&amp;$B659&amp;CHAR(34)</f>
        <v>"0635"</v>
      </c>
      <c r="F659" s="114" t="str">
        <f t="shared" ref="F659" si="205">E659</f>
        <v>"0635"</v>
      </c>
      <c r="G659" s="207">
        <v>0</v>
      </c>
      <c r="H659" s="207">
        <v>0</v>
      </c>
      <c r="I659" s="193" t="s">
        <v>28</v>
      </c>
      <c r="J659" s="115" t="s">
        <v>1593</v>
      </c>
      <c r="K659" s="116" t="s">
        <v>4539</v>
      </c>
      <c r="M659" s="147" t="str">
        <f t="shared" ref="M659" si="206">"ITM_"&amp;IF(B659&lt;10,"000",IF(B659&lt;100,"00",IF(B659&lt;1000,"0","")))&amp;$B659</f>
        <v>ITM_0635</v>
      </c>
      <c r="N659" s="16"/>
      <c r="P659" s="17" t="str">
        <f t="shared" ref="P659" si="207">IF(E659=F659,"","NOT EQUAL")</f>
        <v/>
      </c>
      <c r="Q659" s="17" t="str">
        <f>IF(ISNA(VLOOKUP(AC659,#REF!,1)),"//","")</f>
        <v/>
      </c>
      <c r="S659" s="117">
        <f t="shared" si="199"/>
        <v>189</v>
      </c>
      <c r="T659" s="111" t="s">
        <v>2484</v>
      </c>
      <c r="U659" s="118" t="s">
        <v>2484</v>
      </c>
      <c r="V659" s="118" t="s">
        <v>2484</v>
      </c>
      <c r="W659" s="119" t="str">
        <f t="shared" si="200"/>
        <v/>
      </c>
      <c r="X659" s="120" t="str">
        <f t="shared" si="201"/>
        <v/>
      </c>
      <c r="Y659" s="121">
        <f t="shared" si="202"/>
        <v>635</v>
      </c>
      <c r="Z659" s="17" t="str">
        <f t="shared" si="203"/>
        <v>ITM_0635</v>
      </c>
      <c r="AA659" s="172" t="str">
        <f>IF(ISNA(VLOOKUP(AC659,Sheet2!J:J,1,0)),"//","")</f>
        <v/>
      </c>
      <c r="AC659" s="111" t="str">
        <f t="shared" ref="AC659" si="208">IF(LEN(X659)=0,"",SUBSTITUTE(SUBSTITUTE(SUBSTITUTE(SUBSTITUTE(SUBSTITUTE(SUBSTITUTE(SUBSTITUTE(SUBSTITUTE(SUBSTITUTE(SUBSTITUTE(SUBSTITUTE(SUBSTITUTE(SUBSTITUTE(SUBSTITUTE(SUBSTITUTE(SUBSTITUTE(SUBSTITUTE( (SUBSTITUTE( SUBSTITUTE( SUBSTITUTE( SUBSTITUTE(W659,"STD_SIGMA","SUM"),"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59" t="b">
        <f t="shared" ref="AD659" si="209">X659=AC659</f>
        <v>1</v>
      </c>
    </row>
    <row r="660" spans="1:30">
      <c r="A660" s="57">
        <f t="shared" si="197"/>
        <v>660</v>
      </c>
      <c r="B660" s="56">
        <f t="shared" si="198"/>
        <v>636</v>
      </c>
      <c r="C660" s="60" t="s">
        <v>4451</v>
      </c>
      <c r="D660" s="60" t="s">
        <v>3375</v>
      </c>
      <c r="E660" s="66" t="s">
        <v>539</v>
      </c>
      <c r="F660" s="66" t="s">
        <v>558</v>
      </c>
      <c r="G660" s="69">
        <v>0</v>
      </c>
      <c r="H660" s="69">
        <v>0</v>
      </c>
      <c r="I660" s="66" t="s">
        <v>1</v>
      </c>
      <c r="J660" s="66" t="s">
        <v>1593</v>
      </c>
      <c r="K660" s="67" t="s">
        <v>4539</v>
      </c>
      <c r="L660" s="68"/>
      <c r="M660" s="64" t="s">
        <v>3375</v>
      </c>
      <c r="N660" s="13"/>
      <c r="O660"/>
      <c r="P660" t="str">
        <f t="shared" si="159"/>
        <v>NOT EQUAL</v>
      </c>
      <c r="Q660" t="str">
        <f>IF(ISNA(VLOOKUP(AC660,#REF!,1)),"//","")</f>
        <v/>
      </c>
      <c r="R660"/>
      <c r="S660" s="43">
        <f t="shared" si="199"/>
        <v>189</v>
      </c>
      <c r="T660" s="93" t="s">
        <v>2484</v>
      </c>
      <c r="U660" s="71" t="s">
        <v>2484</v>
      </c>
      <c r="V660" s="71" t="s">
        <v>2484</v>
      </c>
      <c r="W660" s="44" t="str">
        <f t="shared" si="200"/>
        <v/>
      </c>
      <c r="X660" s="25" t="str">
        <f t="shared" si="201"/>
        <v/>
      </c>
      <c r="Y660" s="1">
        <f t="shared" si="202"/>
        <v>636</v>
      </c>
      <c r="Z660" t="str">
        <f t="shared" si="203"/>
        <v>ITM_TAU</v>
      </c>
      <c r="AA660" s="172" t="str">
        <f>IF(ISNA(VLOOKUP(AC660,Sheet2!J:J,1,0)),"//","")</f>
        <v/>
      </c>
      <c r="AC660" s="111" t="str">
        <f t="shared" si="161"/>
        <v/>
      </c>
      <c r="AD660" t="b">
        <f t="shared" si="160"/>
        <v>1</v>
      </c>
    </row>
    <row r="661" spans="1:30">
      <c r="A661" s="57">
        <f t="shared" si="197"/>
        <v>661</v>
      </c>
      <c r="B661" s="56">
        <f t="shared" si="198"/>
        <v>637</v>
      </c>
      <c r="C661" s="60" t="s">
        <v>4451</v>
      </c>
      <c r="D661" s="60" t="s">
        <v>3376</v>
      </c>
      <c r="E661" s="66" t="s">
        <v>539</v>
      </c>
      <c r="F661" s="66" t="s">
        <v>559</v>
      </c>
      <c r="G661" s="69">
        <v>0</v>
      </c>
      <c r="H661" s="69">
        <v>0</v>
      </c>
      <c r="I661" s="66" t="s">
        <v>1</v>
      </c>
      <c r="J661" s="66" t="s">
        <v>1593</v>
      </c>
      <c r="K661" s="67" t="s">
        <v>4539</v>
      </c>
      <c r="L661" s="68"/>
      <c r="M661" s="64" t="s">
        <v>3376</v>
      </c>
      <c r="N661" s="13"/>
      <c r="O661"/>
      <c r="P661" t="str">
        <f t="shared" si="159"/>
        <v>NOT EQUAL</v>
      </c>
      <c r="Q661" t="str">
        <f>IF(ISNA(VLOOKUP(AC661,#REF!,1)),"//","")</f>
        <v/>
      </c>
      <c r="R661"/>
      <c r="S661" s="43">
        <f t="shared" si="199"/>
        <v>189</v>
      </c>
      <c r="T661" s="93" t="s">
        <v>2484</v>
      </c>
      <c r="U661" s="71" t="s">
        <v>2484</v>
      </c>
      <c r="V661" s="71" t="s">
        <v>2484</v>
      </c>
      <c r="W661" s="44" t="str">
        <f t="shared" si="200"/>
        <v/>
      </c>
      <c r="X661" s="25" t="str">
        <f t="shared" si="201"/>
        <v/>
      </c>
      <c r="Y661" s="1">
        <f t="shared" si="202"/>
        <v>637</v>
      </c>
      <c r="Z661" t="str">
        <f t="shared" si="203"/>
        <v>ITM_UPSILON</v>
      </c>
      <c r="AA661" s="172" t="str">
        <f>IF(ISNA(VLOOKUP(AC661,Sheet2!J:J,1,0)),"//","")</f>
        <v/>
      </c>
      <c r="AC661" s="111" t="str">
        <f t="shared" si="161"/>
        <v/>
      </c>
      <c r="AD661" t="b">
        <f t="shared" si="160"/>
        <v>1</v>
      </c>
    </row>
    <row r="662" spans="1:30" s="17" customFormat="1">
      <c r="A662" s="111">
        <f t="shared" si="197"/>
        <v>662</v>
      </c>
      <c r="B662" s="112">
        <f t="shared" si="198"/>
        <v>638</v>
      </c>
      <c r="C662" s="113" t="s">
        <v>4450</v>
      </c>
      <c r="D662" s="113" t="s">
        <v>7</v>
      </c>
      <c r="E662" s="146" t="str">
        <f t="shared" ref="E662" si="210">CHAR(34)&amp;IF(B662&lt;10,"000",IF(B662&lt;100,"00",IF(B662&lt;1000,"0","")))&amp;$B662&amp;CHAR(34)</f>
        <v>"0638"</v>
      </c>
      <c r="F662" s="114" t="str">
        <f t="shared" ref="F662" si="211">E662</f>
        <v>"0638"</v>
      </c>
      <c r="G662" s="207">
        <v>0</v>
      </c>
      <c r="H662" s="207">
        <v>0</v>
      </c>
      <c r="I662" s="193" t="s">
        <v>28</v>
      </c>
      <c r="J662" s="115" t="s">
        <v>1593</v>
      </c>
      <c r="K662" s="116" t="s">
        <v>4539</v>
      </c>
      <c r="M662" s="147" t="str">
        <f t="shared" ref="M662" si="212">"ITM_"&amp;IF(B662&lt;10,"000",IF(B662&lt;100,"00",IF(B662&lt;1000,"0","")))&amp;$B662</f>
        <v>ITM_0638</v>
      </c>
      <c r="N662" s="16"/>
      <c r="P662" s="17" t="str">
        <f t="shared" ref="P662" si="213">IF(E662=F662,"","NOT EQUAL")</f>
        <v/>
      </c>
      <c r="Q662" s="17" t="str">
        <f>IF(ISNA(VLOOKUP(AC662,#REF!,1)),"//","")</f>
        <v/>
      </c>
      <c r="S662" s="117">
        <f t="shared" si="199"/>
        <v>189</v>
      </c>
      <c r="T662" s="111" t="s">
        <v>2484</v>
      </c>
      <c r="U662" s="118" t="s">
        <v>2484</v>
      </c>
      <c r="V662" s="118" t="s">
        <v>2484</v>
      </c>
      <c r="W662" s="119" t="str">
        <f t="shared" si="200"/>
        <v/>
      </c>
      <c r="X662" s="120" t="str">
        <f t="shared" si="201"/>
        <v/>
      </c>
      <c r="Y662" s="121">
        <f t="shared" si="202"/>
        <v>638</v>
      </c>
      <c r="Z662" s="17" t="str">
        <f t="shared" si="203"/>
        <v>ITM_0638</v>
      </c>
      <c r="AA662" s="172" t="str">
        <f>IF(ISNA(VLOOKUP(AC662,Sheet2!J:J,1,0)),"//","")</f>
        <v/>
      </c>
      <c r="AC662" s="111" t="str">
        <f t="shared" ref="AC662" si="214">IF(LEN(X662)=0,"",SUBSTITUTE(SUBSTITUTE(SUBSTITUTE(SUBSTITUTE(SUBSTITUTE(SUBSTITUTE(SUBSTITUTE(SUBSTITUTE(SUBSTITUTE(SUBSTITUTE(SUBSTITUTE(SUBSTITUTE(SUBSTITUTE(SUBSTITUTE(SUBSTITUTE(SUBSTITUTE(SUBSTITUTE( (SUBSTITUTE( SUBSTITUTE( SUBSTITUTE( SUBSTITUTE(W662,"STD_SIGMA","SUM"),"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2" t="b">
        <f t="shared" ref="AD662" si="215">X662=AC662</f>
        <v>1</v>
      </c>
    </row>
    <row r="663" spans="1:30">
      <c r="A663" s="57">
        <f t="shared" si="197"/>
        <v>663</v>
      </c>
      <c r="B663" s="56">
        <f t="shared" si="198"/>
        <v>639</v>
      </c>
      <c r="C663" s="60" t="s">
        <v>4451</v>
      </c>
      <c r="D663" s="60" t="s">
        <v>3377</v>
      </c>
      <c r="E663" s="66" t="s">
        <v>539</v>
      </c>
      <c r="F663" s="66" t="s">
        <v>560</v>
      </c>
      <c r="G663" s="69">
        <v>0</v>
      </c>
      <c r="H663" s="69">
        <v>0</v>
      </c>
      <c r="I663" s="66" t="s">
        <v>1</v>
      </c>
      <c r="J663" s="66" t="s">
        <v>1593</v>
      </c>
      <c r="K663" s="67" t="s">
        <v>4539</v>
      </c>
      <c r="L663" s="68"/>
      <c r="M663" s="64" t="s">
        <v>3377</v>
      </c>
      <c r="N663" s="13"/>
      <c r="O663"/>
      <c r="P663" t="str">
        <f t="shared" si="159"/>
        <v>NOT EQUAL</v>
      </c>
      <c r="Q663" t="str">
        <f>IF(ISNA(VLOOKUP(AC663,#REF!,1)),"//","")</f>
        <v/>
      </c>
      <c r="R663"/>
      <c r="S663" s="43">
        <f t="shared" si="199"/>
        <v>189</v>
      </c>
      <c r="T663" s="93" t="s">
        <v>2484</v>
      </c>
      <c r="U663" s="71" t="s">
        <v>2484</v>
      </c>
      <c r="V663" s="71" t="s">
        <v>2484</v>
      </c>
      <c r="W663" s="44" t="str">
        <f t="shared" si="200"/>
        <v/>
      </c>
      <c r="X663" s="25" t="str">
        <f t="shared" si="201"/>
        <v/>
      </c>
      <c r="Y663" s="1">
        <f t="shared" si="202"/>
        <v>639</v>
      </c>
      <c r="Z663" t="str">
        <f t="shared" si="203"/>
        <v>ITM_UPSILON_DIALYTIKA</v>
      </c>
      <c r="AA663" s="172" t="str">
        <f>IF(ISNA(VLOOKUP(AC663,Sheet2!J:J,1,0)),"//","")</f>
        <v/>
      </c>
      <c r="AC663" s="111" t="str">
        <f t="shared" si="161"/>
        <v/>
      </c>
      <c r="AD663" t="b">
        <f t="shared" si="160"/>
        <v>1</v>
      </c>
    </row>
    <row r="664" spans="1:30" s="17" customFormat="1">
      <c r="A664" s="111">
        <f t="shared" si="197"/>
        <v>664</v>
      </c>
      <c r="B664" s="112">
        <f t="shared" si="198"/>
        <v>640</v>
      </c>
      <c r="C664" s="113" t="s">
        <v>4450</v>
      </c>
      <c r="D664" s="113" t="s">
        <v>7</v>
      </c>
      <c r="E664" s="146" t="str">
        <f t="shared" ref="E664" si="216">CHAR(34)&amp;IF(B664&lt;10,"000",IF(B664&lt;100,"00",IF(B664&lt;1000,"0","")))&amp;$B664&amp;CHAR(34)</f>
        <v>"0640"</v>
      </c>
      <c r="F664" s="114" t="str">
        <f t="shared" ref="F664" si="217">E664</f>
        <v>"0640"</v>
      </c>
      <c r="G664" s="207">
        <v>0</v>
      </c>
      <c r="H664" s="207">
        <v>0</v>
      </c>
      <c r="I664" s="193" t="s">
        <v>28</v>
      </c>
      <c r="J664" s="115" t="s">
        <v>1593</v>
      </c>
      <c r="K664" s="116" t="s">
        <v>4539</v>
      </c>
      <c r="M664" s="147" t="str">
        <f t="shared" ref="M664" si="218">"ITM_"&amp;IF(B664&lt;10,"000",IF(B664&lt;100,"00",IF(B664&lt;1000,"0","")))&amp;$B664</f>
        <v>ITM_0640</v>
      </c>
      <c r="N664" s="16"/>
      <c r="P664" s="17" t="str">
        <f t="shared" ref="P664" si="219">IF(E664=F664,"","NOT EQUAL")</f>
        <v/>
      </c>
      <c r="Q664" s="17" t="str">
        <f>IF(ISNA(VLOOKUP(AC664,#REF!,1)),"//","")</f>
        <v/>
      </c>
      <c r="S664" s="117">
        <f t="shared" si="199"/>
        <v>189</v>
      </c>
      <c r="T664" s="111" t="s">
        <v>2484</v>
      </c>
      <c r="U664" s="118" t="s">
        <v>2484</v>
      </c>
      <c r="V664" s="118" t="s">
        <v>2484</v>
      </c>
      <c r="W664" s="119" t="str">
        <f t="shared" si="200"/>
        <v/>
      </c>
      <c r="X664" s="120" t="str">
        <f t="shared" si="201"/>
        <v/>
      </c>
      <c r="Y664" s="121">
        <f t="shared" si="202"/>
        <v>640</v>
      </c>
      <c r="Z664" s="17" t="str">
        <f t="shared" si="203"/>
        <v>ITM_0640</v>
      </c>
      <c r="AA664" s="172" t="str">
        <f>IF(ISNA(VLOOKUP(AC664,Sheet2!J:J,1,0)),"//","")</f>
        <v/>
      </c>
      <c r="AC664" s="111" t="str">
        <f t="shared" ref="AC664" si="220">IF(LEN(X664)=0,"",SUBSTITUTE(SUBSTITUTE(SUBSTITUTE(SUBSTITUTE(SUBSTITUTE(SUBSTITUTE(SUBSTITUTE(SUBSTITUTE(SUBSTITUTE(SUBSTITUTE(SUBSTITUTE(SUBSTITUTE(SUBSTITUTE(SUBSTITUTE(SUBSTITUTE(SUBSTITUTE(SUBSTITUTE( (SUBSTITUTE( SUBSTITUTE( SUBSTITUTE( SUBSTITUTE(W664,"STD_SIGMA","SUM"),"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4" t="b">
        <f t="shared" ref="AD664" si="221">X664=AC664</f>
        <v>1</v>
      </c>
    </row>
    <row r="665" spans="1:30">
      <c r="A665" s="57">
        <f t="shared" si="197"/>
        <v>665</v>
      </c>
      <c r="B665" s="56">
        <f t="shared" si="198"/>
        <v>641</v>
      </c>
      <c r="C665" s="60" t="s">
        <v>4451</v>
      </c>
      <c r="D665" s="60" t="s">
        <v>3378</v>
      </c>
      <c r="E665" s="66" t="s">
        <v>539</v>
      </c>
      <c r="F665" s="66" t="s">
        <v>441</v>
      </c>
      <c r="G665" s="69">
        <v>0</v>
      </c>
      <c r="H665" s="69">
        <v>0</v>
      </c>
      <c r="I665" s="66" t="s">
        <v>1</v>
      </c>
      <c r="J665" s="66" t="s">
        <v>1593</v>
      </c>
      <c r="K665" s="67" t="s">
        <v>4539</v>
      </c>
      <c r="L665" s="68"/>
      <c r="M665" s="64" t="s">
        <v>3378</v>
      </c>
      <c r="N665" s="13"/>
      <c r="O665"/>
      <c r="P665" t="str">
        <f t="shared" si="159"/>
        <v>NOT EQUAL</v>
      </c>
      <c r="Q665" t="str">
        <f>IF(ISNA(VLOOKUP(AC665,#REF!,1)),"//","")</f>
        <v/>
      </c>
      <c r="R665"/>
      <c r="S665" s="43">
        <f t="shared" si="199"/>
        <v>189</v>
      </c>
      <c r="T665" s="93" t="s">
        <v>2484</v>
      </c>
      <c r="U665" s="71" t="s">
        <v>2484</v>
      </c>
      <c r="V665" s="71" t="s">
        <v>2484</v>
      </c>
      <c r="W665" s="44" t="str">
        <f t="shared" si="200"/>
        <v/>
      </c>
      <c r="X665" s="25" t="str">
        <f t="shared" si="201"/>
        <v/>
      </c>
      <c r="Y665" s="1">
        <f t="shared" si="202"/>
        <v>641</v>
      </c>
      <c r="Z665" t="str">
        <f t="shared" si="203"/>
        <v>ITM_PHI</v>
      </c>
      <c r="AA665" s="172" t="str">
        <f>IF(ISNA(VLOOKUP(AC665,Sheet2!J:J,1,0)),"//","")</f>
        <v/>
      </c>
      <c r="AC665" s="111" t="str">
        <f t="shared" si="161"/>
        <v/>
      </c>
      <c r="AD665" t="b">
        <f t="shared" si="160"/>
        <v>1</v>
      </c>
    </row>
    <row r="666" spans="1:30">
      <c r="A666" s="57">
        <f t="shared" si="197"/>
        <v>666</v>
      </c>
      <c r="B666" s="56">
        <f t="shared" si="198"/>
        <v>642</v>
      </c>
      <c r="C666" s="60" t="s">
        <v>4451</v>
      </c>
      <c r="D666" s="60" t="s">
        <v>3379</v>
      </c>
      <c r="E666" s="66" t="s">
        <v>539</v>
      </c>
      <c r="F666" s="66" t="s">
        <v>561</v>
      </c>
      <c r="G666" s="69">
        <v>0</v>
      </c>
      <c r="H666" s="69">
        <v>0</v>
      </c>
      <c r="I666" s="66" t="s">
        <v>1</v>
      </c>
      <c r="J666" s="66" t="s">
        <v>1593</v>
      </c>
      <c r="K666" s="67" t="s">
        <v>4539</v>
      </c>
      <c r="L666" s="68"/>
      <c r="M666" s="64" t="s">
        <v>3379</v>
      </c>
      <c r="N666" s="13"/>
      <c r="O666"/>
      <c r="P666" t="str">
        <f t="shared" si="159"/>
        <v>NOT EQUAL</v>
      </c>
      <c r="Q666" t="str">
        <f>IF(ISNA(VLOOKUP(AC666,#REF!,1)),"//","")</f>
        <v/>
      </c>
      <c r="R666"/>
      <c r="S666" s="43">
        <f t="shared" si="199"/>
        <v>189</v>
      </c>
      <c r="T666" s="93" t="s">
        <v>2484</v>
      </c>
      <c r="U666" s="71" t="s">
        <v>2484</v>
      </c>
      <c r="V666" s="71" t="s">
        <v>2484</v>
      </c>
      <c r="W666" s="44" t="str">
        <f t="shared" si="200"/>
        <v/>
      </c>
      <c r="X666" s="25" t="str">
        <f t="shared" si="201"/>
        <v/>
      </c>
      <c r="Y666" s="1">
        <f t="shared" si="202"/>
        <v>642</v>
      </c>
      <c r="Z666" t="str">
        <f t="shared" si="203"/>
        <v>ITM_CHI</v>
      </c>
      <c r="AA666" s="172" t="str">
        <f>IF(ISNA(VLOOKUP(AC666,Sheet2!J:J,1,0)),"//","")</f>
        <v/>
      </c>
      <c r="AC666" s="111" t="str">
        <f t="shared" si="161"/>
        <v/>
      </c>
      <c r="AD666" t="b">
        <f t="shared" si="160"/>
        <v>1</v>
      </c>
    </row>
    <row r="667" spans="1:30">
      <c r="A667" s="57">
        <f t="shared" si="197"/>
        <v>667</v>
      </c>
      <c r="B667" s="56">
        <f t="shared" si="198"/>
        <v>643</v>
      </c>
      <c r="C667" s="60" t="s">
        <v>4451</v>
      </c>
      <c r="D667" s="60" t="s">
        <v>3380</v>
      </c>
      <c r="E667" s="66" t="s">
        <v>539</v>
      </c>
      <c r="F667" s="66" t="s">
        <v>562</v>
      </c>
      <c r="G667" s="69">
        <v>0</v>
      </c>
      <c r="H667" s="69">
        <v>0</v>
      </c>
      <c r="I667" s="66" t="s">
        <v>1</v>
      </c>
      <c r="J667" s="66" t="s">
        <v>1593</v>
      </c>
      <c r="K667" s="67" t="s">
        <v>4539</v>
      </c>
      <c r="L667" s="68"/>
      <c r="M667" s="64" t="s">
        <v>3380</v>
      </c>
      <c r="N667" s="13"/>
      <c r="O667"/>
      <c r="P667" t="str">
        <f t="shared" si="159"/>
        <v>NOT EQUAL</v>
      </c>
      <c r="Q667" t="str">
        <f>IF(ISNA(VLOOKUP(AC667,#REF!,1)),"//","")</f>
        <v/>
      </c>
      <c r="R667"/>
      <c r="S667" s="43">
        <f t="shared" si="199"/>
        <v>189</v>
      </c>
      <c r="T667" s="93" t="s">
        <v>2484</v>
      </c>
      <c r="U667" s="71" t="s">
        <v>2484</v>
      </c>
      <c r="V667" s="71" t="s">
        <v>2484</v>
      </c>
      <c r="W667" s="44" t="str">
        <f t="shared" si="200"/>
        <v/>
      </c>
      <c r="X667" s="25" t="str">
        <f t="shared" si="201"/>
        <v/>
      </c>
      <c r="Y667" s="1">
        <f t="shared" si="202"/>
        <v>643</v>
      </c>
      <c r="Z667" t="str">
        <f t="shared" si="203"/>
        <v>ITM_PSI</v>
      </c>
      <c r="AA667" s="172" t="str">
        <f>IF(ISNA(VLOOKUP(AC667,Sheet2!J:J,1,0)),"//","")</f>
        <v/>
      </c>
      <c r="AC667" s="111" t="str">
        <f t="shared" si="161"/>
        <v/>
      </c>
      <c r="AD667" t="b">
        <f t="shared" si="160"/>
        <v>1</v>
      </c>
    </row>
    <row r="668" spans="1:30">
      <c r="A668" s="57">
        <f t="shared" si="197"/>
        <v>668</v>
      </c>
      <c r="B668" s="56">
        <f t="shared" si="198"/>
        <v>644</v>
      </c>
      <c r="C668" s="60" t="s">
        <v>4451</v>
      </c>
      <c r="D668" s="60" t="s">
        <v>3381</v>
      </c>
      <c r="E668" s="66" t="s">
        <v>539</v>
      </c>
      <c r="F668" s="66" t="s">
        <v>563</v>
      </c>
      <c r="G668" s="69">
        <v>0</v>
      </c>
      <c r="H668" s="69">
        <v>0</v>
      </c>
      <c r="I668" s="66" t="s">
        <v>1</v>
      </c>
      <c r="J668" s="66" t="s">
        <v>1593</v>
      </c>
      <c r="K668" s="67" t="s">
        <v>4539</v>
      </c>
      <c r="L668" s="68"/>
      <c r="M668" s="64" t="s">
        <v>3381</v>
      </c>
      <c r="N668" s="13"/>
      <c r="O668"/>
      <c r="P668" t="str">
        <f t="shared" si="159"/>
        <v>NOT EQUAL</v>
      </c>
      <c r="Q668" t="str">
        <f>IF(ISNA(VLOOKUP(AC668,#REF!,1)),"//","")</f>
        <v/>
      </c>
      <c r="R668"/>
      <c r="S668" s="43">
        <f t="shared" si="199"/>
        <v>189</v>
      </c>
      <c r="T668" s="93" t="s">
        <v>2484</v>
      </c>
      <c r="U668" s="71" t="s">
        <v>2484</v>
      </c>
      <c r="V668" s="71" t="s">
        <v>2484</v>
      </c>
      <c r="W668" s="44" t="str">
        <f t="shared" si="200"/>
        <v/>
      </c>
      <c r="X668" s="25" t="str">
        <f t="shared" si="201"/>
        <v/>
      </c>
      <c r="Y668" s="1">
        <f t="shared" si="202"/>
        <v>644</v>
      </c>
      <c r="Z668" t="str">
        <f t="shared" si="203"/>
        <v>ITM_OMEGA</v>
      </c>
      <c r="AA668" s="172" t="str">
        <f>IF(ISNA(VLOOKUP(AC668,Sheet2!J:J,1,0)),"//","")</f>
        <v/>
      </c>
      <c r="AC668" s="111" t="str">
        <f t="shared" si="161"/>
        <v/>
      </c>
      <c r="AD668" t="b">
        <f t="shared" si="160"/>
        <v>1</v>
      </c>
    </row>
    <row r="669" spans="1:30" s="17" customFormat="1">
      <c r="A669" s="111">
        <f t="shared" si="197"/>
        <v>669</v>
      </c>
      <c r="B669" s="112">
        <f t="shared" si="198"/>
        <v>645</v>
      </c>
      <c r="C669" s="113" t="s">
        <v>4450</v>
      </c>
      <c r="D669" s="113" t="s">
        <v>7</v>
      </c>
      <c r="E669" s="146" t="str">
        <f t="shared" ref="E669" si="222">CHAR(34)&amp;IF(B669&lt;10,"000",IF(B669&lt;100,"00",IF(B669&lt;1000,"0","")))&amp;$B669&amp;CHAR(34)</f>
        <v>"0645"</v>
      </c>
      <c r="F669" s="114" t="str">
        <f t="shared" ref="F669" si="223">E669</f>
        <v>"0645"</v>
      </c>
      <c r="G669" s="207">
        <v>0</v>
      </c>
      <c r="H669" s="207">
        <v>0</v>
      </c>
      <c r="I669" s="193" t="s">
        <v>28</v>
      </c>
      <c r="J669" s="115" t="s">
        <v>1593</v>
      </c>
      <c r="K669" s="116" t="s">
        <v>4539</v>
      </c>
      <c r="M669" s="147" t="str">
        <f t="shared" ref="M669" si="224">"ITM_"&amp;IF(B669&lt;10,"000",IF(B669&lt;100,"00",IF(B669&lt;1000,"0","")))&amp;$B669</f>
        <v>ITM_0645</v>
      </c>
      <c r="N669" s="16"/>
      <c r="P669" s="17" t="str">
        <f t="shared" ref="P669" si="225">IF(E669=F669,"","NOT EQUAL")</f>
        <v/>
      </c>
      <c r="Q669" s="17" t="str">
        <f>IF(ISNA(VLOOKUP(AC669,#REF!,1)),"//","")</f>
        <v/>
      </c>
      <c r="S669" s="117">
        <f t="shared" si="199"/>
        <v>189</v>
      </c>
      <c r="T669" s="111" t="s">
        <v>2484</v>
      </c>
      <c r="U669" s="118" t="s">
        <v>2484</v>
      </c>
      <c r="V669" s="118" t="s">
        <v>2484</v>
      </c>
      <c r="W669" s="119" t="str">
        <f t="shared" si="200"/>
        <v/>
      </c>
      <c r="X669" s="120" t="str">
        <f t="shared" si="201"/>
        <v/>
      </c>
      <c r="Y669" s="121">
        <f t="shared" si="202"/>
        <v>645</v>
      </c>
      <c r="Z669" s="17" t="str">
        <f t="shared" si="203"/>
        <v>ITM_0645</v>
      </c>
      <c r="AA669" s="172" t="str">
        <f>IF(ISNA(VLOOKUP(AC669,Sheet2!J:J,1,0)),"//","")</f>
        <v/>
      </c>
      <c r="AC669" s="111" t="str">
        <f t="shared" ref="AC669" si="226">IF(LEN(X669)=0,"",SUBSTITUTE(SUBSTITUTE(SUBSTITUTE(SUBSTITUTE(SUBSTITUTE(SUBSTITUTE(SUBSTITUTE(SUBSTITUTE(SUBSTITUTE(SUBSTITUTE(SUBSTITUTE(SUBSTITUTE(SUBSTITUTE(SUBSTITUTE(SUBSTITUTE(SUBSTITUTE(SUBSTITUTE( (SUBSTITUTE( SUBSTITUTE( SUBSTITUTE( SUBSTITUTE(W669,"STD_SIGMA","SUM"),"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69" t="b">
        <f t="shared" ref="AD669" si="227">X669=AC669</f>
        <v>1</v>
      </c>
    </row>
    <row r="670" spans="1:30">
      <c r="A670" s="57">
        <f t="shared" si="197"/>
        <v>670</v>
      </c>
      <c r="B670" s="56">
        <f t="shared" si="198"/>
        <v>646</v>
      </c>
      <c r="C670" s="60" t="s">
        <v>4451</v>
      </c>
      <c r="D670" s="60" t="s">
        <v>3382</v>
      </c>
      <c r="E670" s="66" t="s">
        <v>539</v>
      </c>
      <c r="F670" s="66" t="s">
        <v>0</v>
      </c>
      <c r="G670" s="69">
        <v>0</v>
      </c>
      <c r="H670" s="69">
        <v>0</v>
      </c>
      <c r="I670" s="66" t="s">
        <v>1</v>
      </c>
      <c r="J670" s="66" t="s">
        <v>1593</v>
      </c>
      <c r="K670" s="67" t="s">
        <v>4539</v>
      </c>
      <c r="L670" s="68"/>
      <c r="M670" s="64" t="s">
        <v>3382</v>
      </c>
      <c r="N670" s="13"/>
      <c r="O670"/>
      <c r="P670" t="str">
        <f t="shared" si="159"/>
        <v>NOT EQUAL</v>
      </c>
      <c r="Q670" t="str">
        <f>IF(ISNA(VLOOKUP(AC670,#REF!,1)),"//","")</f>
        <v/>
      </c>
      <c r="R670"/>
      <c r="S670" s="43">
        <f t="shared" si="199"/>
        <v>189</v>
      </c>
      <c r="T670" s="93" t="s">
        <v>2484</v>
      </c>
      <c r="U670" s="71" t="s">
        <v>2484</v>
      </c>
      <c r="V670" s="71" t="s">
        <v>2484</v>
      </c>
      <c r="W670" s="44" t="str">
        <f t="shared" si="200"/>
        <v/>
      </c>
      <c r="X670" s="25" t="str">
        <f t="shared" si="201"/>
        <v/>
      </c>
      <c r="Y670" s="1">
        <f t="shared" si="202"/>
        <v>646</v>
      </c>
      <c r="Z670" t="str">
        <f t="shared" si="203"/>
        <v>ITM_alpha</v>
      </c>
      <c r="AA670" s="172" t="str">
        <f>IF(ISNA(VLOOKUP(AC670,Sheet2!J:J,1,0)),"//","")</f>
        <v/>
      </c>
      <c r="AC670" s="111" t="str">
        <f t="shared" si="161"/>
        <v/>
      </c>
      <c r="AD670" t="b">
        <f t="shared" si="160"/>
        <v>1</v>
      </c>
    </row>
    <row r="671" spans="1:30">
      <c r="A671" s="57">
        <f t="shared" si="197"/>
        <v>671</v>
      </c>
      <c r="B671" s="56">
        <f t="shared" si="198"/>
        <v>647</v>
      </c>
      <c r="C671" s="60" t="s">
        <v>4451</v>
      </c>
      <c r="D671" s="60" t="s">
        <v>3383</v>
      </c>
      <c r="E671" s="66" t="s">
        <v>539</v>
      </c>
      <c r="F671" s="66" t="s">
        <v>564</v>
      </c>
      <c r="G671" s="69">
        <v>0</v>
      </c>
      <c r="H671" s="69">
        <v>0</v>
      </c>
      <c r="I671" s="66" t="s">
        <v>1</v>
      </c>
      <c r="J671" s="66" t="s">
        <v>1593</v>
      </c>
      <c r="K671" s="67" t="s">
        <v>4539</v>
      </c>
      <c r="L671" s="68"/>
      <c r="M671" s="64" t="s">
        <v>3383</v>
      </c>
      <c r="N671" s="13"/>
      <c r="O671"/>
      <c r="P671" t="str">
        <f t="shared" si="159"/>
        <v>NOT EQUAL</v>
      </c>
      <c r="Q671" t="str">
        <f>IF(ISNA(VLOOKUP(AC671,#REF!,1)),"//","")</f>
        <v/>
      </c>
      <c r="R671"/>
      <c r="S671" s="43">
        <f t="shared" si="199"/>
        <v>189</v>
      </c>
      <c r="T671" s="93" t="s">
        <v>2484</v>
      </c>
      <c r="U671" s="71" t="s">
        <v>2484</v>
      </c>
      <c r="V671" s="71" t="s">
        <v>2484</v>
      </c>
      <c r="W671" s="44" t="str">
        <f t="shared" si="200"/>
        <v/>
      </c>
      <c r="X671" s="25" t="str">
        <f t="shared" si="201"/>
        <v/>
      </c>
      <c r="Y671" s="1">
        <f t="shared" si="202"/>
        <v>647</v>
      </c>
      <c r="Z671" t="str">
        <f t="shared" si="203"/>
        <v>ITM_alpha_TONOS</v>
      </c>
      <c r="AA671" s="172" t="str">
        <f>IF(ISNA(VLOOKUP(AC671,Sheet2!J:J,1,0)),"//","")</f>
        <v/>
      </c>
      <c r="AC671" s="111" t="str">
        <f t="shared" si="161"/>
        <v/>
      </c>
      <c r="AD671" t="b">
        <f t="shared" si="160"/>
        <v>1</v>
      </c>
    </row>
    <row r="672" spans="1:30">
      <c r="A672" s="57">
        <f t="shared" si="197"/>
        <v>672</v>
      </c>
      <c r="B672" s="56">
        <f t="shared" si="198"/>
        <v>648</v>
      </c>
      <c r="C672" s="60" t="s">
        <v>4451</v>
      </c>
      <c r="D672" s="60" t="s">
        <v>3384</v>
      </c>
      <c r="E672" s="66" t="s">
        <v>539</v>
      </c>
      <c r="F672" s="66" t="s">
        <v>565</v>
      </c>
      <c r="G672" s="69">
        <v>0</v>
      </c>
      <c r="H672" s="69">
        <v>0</v>
      </c>
      <c r="I672" s="66" t="s">
        <v>1</v>
      </c>
      <c r="J672" s="66" t="s">
        <v>1593</v>
      </c>
      <c r="K672" s="67" t="s">
        <v>4539</v>
      </c>
      <c r="L672" s="68"/>
      <c r="M672" s="64" t="s">
        <v>3384</v>
      </c>
      <c r="N672" s="13"/>
      <c r="O672"/>
      <c r="P672" t="str">
        <f t="shared" si="159"/>
        <v>NOT EQUAL</v>
      </c>
      <c r="Q672" t="str">
        <f>IF(ISNA(VLOOKUP(AC672,#REF!,1)),"//","")</f>
        <v/>
      </c>
      <c r="R672"/>
      <c r="S672" s="43">
        <f t="shared" si="199"/>
        <v>189</v>
      </c>
      <c r="T672" s="93" t="s">
        <v>2484</v>
      </c>
      <c r="U672" s="71" t="s">
        <v>2484</v>
      </c>
      <c r="V672" s="71" t="s">
        <v>2484</v>
      </c>
      <c r="W672" s="44" t="str">
        <f t="shared" si="200"/>
        <v/>
      </c>
      <c r="X672" s="25" t="str">
        <f t="shared" si="201"/>
        <v/>
      </c>
      <c r="Y672" s="1">
        <f t="shared" si="202"/>
        <v>648</v>
      </c>
      <c r="Z672" t="str">
        <f t="shared" si="203"/>
        <v>ITM_beta</v>
      </c>
      <c r="AA672" s="172" t="str">
        <f>IF(ISNA(VLOOKUP(AC672,Sheet2!J:J,1,0)),"//","")</f>
        <v/>
      </c>
      <c r="AC672" s="111" t="str">
        <f t="shared" si="161"/>
        <v/>
      </c>
      <c r="AD672" t="b">
        <f t="shared" si="160"/>
        <v>1</v>
      </c>
    </row>
    <row r="673" spans="1:30">
      <c r="A673" s="57">
        <f t="shared" si="197"/>
        <v>673</v>
      </c>
      <c r="B673" s="56">
        <f t="shared" si="198"/>
        <v>649</v>
      </c>
      <c r="C673" s="60" t="s">
        <v>4451</v>
      </c>
      <c r="D673" s="60" t="s">
        <v>3385</v>
      </c>
      <c r="E673" s="66" t="s">
        <v>539</v>
      </c>
      <c r="F673" s="66" t="s">
        <v>415</v>
      </c>
      <c r="G673" s="69">
        <v>0</v>
      </c>
      <c r="H673" s="69">
        <v>0</v>
      </c>
      <c r="I673" s="66" t="s">
        <v>1</v>
      </c>
      <c r="J673" s="66" t="s">
        <v>1593</v>
      </c>
      <c r="K673" s="67" t="s">
        <v>4539</v>
      </c>
      <c r="L673" s="68"/>
      <c r="M673" s="64" t="s">
        <v>3385</v>
      </c>
      <c r="N673" s="13"/>
      <c r="O673"/>
      <c r="P673" t="str">
        <f t="shared" si="159"/>
        <v>NOT EQUAL</v>
      </c>
      <c r="Q673" t="str">
        <f>IF(ISNA(VLOOKUP(AC673,#REF!,1)),"//","")</f>
        <v/>
      </c>
      <c r="R673"/>
      <c r="S673" s="43">
        <f t="shared" si="199"/>
        <v>189</v>
      </c>
      <c r="T673" s="93" t="s">
        <v>2484</v>
      </c>
      <c r="U673" s="71" t="s">
        <v>2484</v>
      </c>
      <c r="V673" s="71" t="s">
        <v>2484</v>
      </c>
      <c r="W673" s="44" t="str">
        <f t="shared" si="200"/>
        <v/>
      </c>
      <c r="X673" s="25" t="str">
        <f t="shared" si="201"/>
        <v/>
      </c>
      <c r="Y673" s="1">
        <f t="shared" si="202"/>
        <v>649</v>
      </c>
      <c r="Z673" t="str">
        <f t="shared" si="203"/>
        <v>ITM_gamma</v>
      </c>
      <c r="AA673" s="172" t="str">
        <f>IF(ISNA(VLOOKUP(AC673,Sheet2!J:J,1,0)),"//","")</f>
        <v/>
      </c>
      <c r="AC673" s="111" t="str">
        <f t="shared" si="161"/>
        <v/>
      </c>
      <c r="AD673" t="b">
        <f t="shared" si="160"/>
        <v>1</v>
      </c>
    </row>
    <row r="674" spans="1:30">
      <c r="A674" s="57">
        <f t="shared" si="197"/>
        <v>674</v>
      </c>
      <c r="B674" s="56">
        <f t="shared" si="198"/>
        <v>650</v>
      </c>
      <c r="C674" s="60" t="s">
        <v>4451</v>
      </c>
      <c r="D674" s="60" t="s">
        <v>3386</v>
      </c>
      <c r="E674" s="66" t="s">
        <v>539</v>
      </c>
      <c r="F674" s="66" t="s">
        <v>566</v>
      </c>
      <c r="G674" s="69">
        <v>0</v>
      </c>
      <c r="H674" s="69">
        <v>0</v>
      </c>
      <c r="I674" s="66" t="s">
        <v>1</v>
      </c>
      <c r="J674" s="66" t="s">
        <v>1593</v>
      </c>
      <c r="K674" s="67" t="s">
        <v>4539</v>
      </c>
      <c r="L674" s="68"/>
      <c r="M674" s="64" t="s">
        <v>3386</v>
      </c>
      <c r="N674" s="13"/>
      <c r="O674"/>
      <c r="P674" t="str">
        <f t="shared" si="159"/>
        <v>NOT EQUAL</v>
      </c>
      <c r="Q674" t="str">
        <f>IF(ISNA(VLOOKUP(AC674,#REF!,1)),"//","")</f>
        <v/>
      </c>
      <c r="R674"/>
      <c r="S674" s="43">
        <f t="shared" si="199"/>
        <v>189</v>
      </c>
      <c r="T674" s="93" t="s">
        <v>2484</v>
      </c>
      <c r="U674" s="71" t="s">
        <v>2484</v>
      </c>
      <c r="V674" s="71" t="s">
        <v>2484</v>
      </c>
      <c r="W674" s="44" t="str">
        <f t="shared" si="200"/>
        <v/>
      </c>
      <c r="X674" s="25" t="str">
        <f t="shared" si="201"/>
        <v/>
      </c>
      <c r="Y674" s="1">
        <f t="shared" si="202"/>
        <v>650</v>
      </c>
      <c r="Z674" t="str">
        <f t="shared" si="203"/>
        <v>ITM_delta</v>
      </c>
      <c r="AA674" s="172" t="str">
        <f>IF(ISNA(VLOOKUP(AC674,Sheet2!J:J,1,0)),"//","")</f>
        <v/>
      </c>
      <c r="AC674" s="111" t="str">
        <f t="shared" si="161"/>
        <v/>
      </c>
      <c r="AD674" t="b">
        <f t="shared" si="160"/>
        <v>1</v>
      </c>
    </row>
    <row r="675" spans="1:30">
      <c r="A675" s="57">
        <f t="shared" si="197"/>
        <v>675</v>
      </c>
      <c r="B675" s="56">
        <f t="shared" si="198"/>
        <v>651</v>
      </c>
      <c r="C675" s="60" t="s">
        <v>4451</v>
      </c>
      <c r="D675" s="60" t="s">
        <v>2232</v>
      </c>
      <c r="E675" s="66" t="s">
        <v>539</v>
      </c>
      <c r="F675" s="66" t="s">
        <v>567</v>
      </c>
      <c r="G675" s="69">
        <v>0</v>
      </c>
      <c r="H675" s="69">
        <v>0</v>
      </c>
      <c r="I675" s="66" t="s">
        <v>1</v>
      </c>
      <c r="J675" s="66" t="s">
        <v>1593</v>
      </c>
      <c r="K675" s="67" t="s">
        <v>4539</v>
      </c>
      <c r="L675" s="68"/>
      <c r="M675" s="64" t="s">
        <v>2232</v>
      </c>
      <c r="N675" s="13"/>
      <c r="O675"/>
      <c r="P675" t="str">
        <f t="shared" ref="P675:P738" si="228">IF(E675=F675,"","NOT EQUAL")</f>
        <v>NOT EQUAL</v>
      </c>
      <c r="Q675" t="str">
        <f>IF(ISNA(VLOOKUP(AC675,#REF!,1)),"//","")</f>
        <v/>
      </c>
      <c r="R675"/>
      <c r="S675" s="43">
        <f t="shared" si="199"/>
        <v>189</v>
      </c>
      <c r="T675" s="93" t="s">
        <v>2484</v>
      </c>
      <c r="U675" s="71" t="s">
        <v>2484</v>
      </c>
      <c r="V675" s="71" t="s">
        <v>2484</v>
      </c>
      <c r="W675" s="44" t="str">
        <f t="shared" si="200"/>
        <v/>
      </c>
      <c r="X675" s="25" t="str">
        <f t="shared" si="201"/>
        <v/>
      </c>
      <c r="Y675" s="1">
        <f t="shared" si="202"/>
        <v>651</v>
      </c>
      <c r="Z675" t="str">
        <f t="shared" si="203"/>
        <v>ITM_epsilon</v>
      </c>
      <c r="AA675" s="172" t="str">
        <f>IF(ISNA(VLOOKUP(AC675,Sheet2!J:J,1,0)),"//","")</f>
        <v/>
      </c>
      <c r="AC675" s="111" t="str">
        <f t="shared" si="161"/>
        <v/>
      </c>
      <c r="AD675" t="b">
        <f t="shared" si="160"/>
        <v>1</v>
      </c>
    </row>
    <row r="676" spans="1:30">
      <c r="A676" s="57">
        <f t="shared" si="197"/>
        <v>676</v>
      </c>
      <c r="B676" s="56">
        <f t="shared" si="198"/>
        <v>652</v>
      </c>
      <c r="C676" s="60" t="s">
        <v>4451</v>
      </c>
      <c r="D676" s="60" t="s">
        <v>3387</v>
      </c>
      <c r="E676" s="66" t="s">
        <v>539</v>
      </c>
      <c r="F676" s="66" t="s">
        <v>568</v>
      </c>
      <c r="G676" s="69">
        <v>0</v>
      </c>
      <c r="H676" s="69">
        <v>0</v>
      </c>
      <c r="I676" s="66" t="s">
        <v>1</v>
      </c>
      <c r="J676" s="66" t="s">
        <v>1593</v>
      </c>
      <c r="K676" s="67" t="s">
        <v>4539</v>
      </c>
      <c r="L676" s="68"/>
      <c r="M676" s="64" t="s">
        <v>3387</v>
      </c>
      <c r="N676" s="13"/>
      <c r="O676"/>
      <c r="P676" t="str">
        <f t="shared" si="228"/>
        <v>NOT EQUAL</v>
      </c>
      <c r="Q676" t="str">
        <f>IF(ISNA(VLOOKUP(AC676,#REF!,1)),"//","")</f>
        <v/>
      </c>
      <c r="R676"/>
      <c r="S676" s="43">
        <f t="shared" si="199"/>
        <v>189</v>
      </c>
      <c r="T676" s="93" t="s">
        <v>2484</v>
      </c>
      <c r="U676" s="71" t="s">
        <v>2484</v>
      </c>
      <c r="V676" s="71" t="s">
        <v>2484</v>
      </c>
      <c r="W676" s="44" t="str">
        <f t="shared" si="200"/>
        <v/>
      </c>
      <c r="X676" s="25" t="str">
        <f t="shared" si="201"/>
        <v/>
      </c>
      <c r="Y676" s="1">
        <f t="shared" si="202"/>
        <v>652</v>
      </c>
      <c r="Z676" t="str">
        <f t="shared" si="203"/>
        <v>ITM_epsilon_TONOS</v>
      </c>
      <c r="AA676" s="172" t="str">
        <f>IF(ISNA(VLOOKUP(AC676,Sheet2!J:J,1,0)),"//","")</f>
        <v/>
      </c>
      <c r="AC676" s="111" t="str">
        <f t="shared" si="161"/>
        <v/>
      </c>
      <c r="AD676" t="b">
        <f t="shared" si="160"/>
        <v>1</v>
      </c>
    </row>
    <row r="677" spans="1:30">
      <c r="A677" s="57">
        <f t="shared" si="197"/>
        <v>677</v>
      </c>
      <c r="B677" s="56">
        <f t="shared" si="198"/>
        <v>653</v>
      </c>
      <c r="C677" s="60" t="s">
        <v>4451</v>
      </c>
      <c r="D677" s="60" t="s">
        <v>3388</v>
      </c>
      <c r="E677" s="66" t="s">
        <v>539</v>
      </c>
      <c r="F677" s="66" t="s">
        <v>569</v>
      </c>
      <c r="G677" s="69">
        <v>0</v>
      </c>
      <c r="H677" s="69">
        <v>0</v>
      </c>
      <c r="I677" s="66" t="s">
        <v>1</v>
      </c>
      <c r="J677" s="66" t="s">
        <v>1593</v>
      </c>
      <c r="K677" s="67" t="s">
        <v>4539</v>
      </c>
      <c r="L677" s="68"/>
      <c r="M677" s="64" t="s">
        <v>3388</v>
      </c>
      <c r="N677" s="13"/>
      <c r="O677"/>
      <c r="P677" t="str">
        <f t="shared" si="228"/>
        <v>NOT EQUAL</v>
      </c>
      <c r="Q677" t="str">
        <f>IF(ISNA(VLOOKUP(AC677,#REF!,1)),"//","")</f>
        <v/>
      </c>
      <c r="R677"/>
      <c r="S677" s="43">
        <f t="shared" si="199"/>
        <v>189</v>
      </c>
      <c r="T677" s="93" t="s">
        <v>2484</v>
      </c>
      <c r="U677" s="71" t="s">
        <v>2484</v>
      </c>
      <c r="V677" s="71" t="s">
        <v>2484</v>
      </c>
      <c r="W677" s="44" t="str">
        <f t="shared" si="200"/>
        <v/>
      </c>
      <c r="X677" s="25" t="str">
        <f t="shared" si="201"/>
        <v/>
      </c>
      <c r="Y677" s="1">
        <f t="shared" si="202"/>
        <v>653</v>
      </c>
      <c r="Z677" t="str">
        <f t="shared" si="203"/>
        <v>ITM_zeta</v>
      </c>
      <c r="AA677" s="172" t="str">
        <f>IF(ISNA(VLOOKUP(AC677,Sheet2!J:J,1,0)),"//","")</f>
        <v/>
      </c>
      <c r="AC677" s="111" t="str">
        <f t="shared" si="161"/>
        <v/>
      </c>
      <c r="AD677" t="b">
        <f t="shared" si="160"/>
        <v>1</v>
      </c>
    </row>
    <row r="678" spans="1:30">
      <c r="A678" s="57">
        <f t="shared" si="197"/>
        <v>678</v>
      </c>
      <c r="B678" s="56">
        <f t="shared" si="198"/>
        <v>654</v>
      </c>
      <c r="C678" s="60" t="s">
        <v>4451</v>
      </c>
      <c r="D678" s="60" t="s">
        <v>3389</v>
      </c>
      <c r="E678" s="66" t="s">
        <v>539</v>
      </c>
      <c r="F678" s="66" t="s">
        <v>570</v>
      </c>
      <c r="G678" s="69">
        <v>0</v>
      </c>
      <c r="H678" s="69">
        <v>0</v>
      </c>
      <c r="I678" s="66" t="s">
        <v>1</v>
      </c>
      <c r="J678" s="66" t="s">
        <v>1593</v>
      </c>
      <c r="K678" s="67" t="s">
        <v>4539</v>
      </c>
      <c r="L678" s="68"/>
      <c r="M678" s="64" t="s">
        <v>3389</v>
      </c>
      <c r="N678" s="13"/>
      <c r="O678"/>
      <c r="P678" t="str">
        <f t="shared" si="228"/>
        <v>NOT EQUAL</v>
      </c>
      <c r="Q678" t="str">
        <f>IF(ISNA(VLOOKUP(AC678,#REF!,1)),"//","")</f>
        <v/>
      </c>
      <c r="R678"/>
      <c r="S678" s="43">
        <f t="shared" si="199"/>
        <v>189</v>
      </c>
      <c r="T678" s="93" t="s">
        <v>2484</v>
      </c>
      <c r="U678" s="71" t="s">
        <v>2484</v>
      </c>
      <c r="V678" s="71" t="s">
        <v>2484</v>
      </c>
      <c r="W678" s="44" t="str">
        <f t="shared" si="200"/>
        <v/>
      </c>
      <c r="X678" s="25" t="str">
        <f t="shared" si="201"/>
        <v/>
      </c>
      <c r="Y678" s="1">
        <f t="shared" si="202"/>
        <v>654</v>
      </c>
      <c r="Z678" t="str">
        <f t="shared" si="203"/>
        <v>ITM_eta</v>
      </c>
      <c r="AA678" s="172" t="str">
        <f>IF(ISNA(VLOOKUP(AC678,Sheet2!J:J,1,0)),"//","")</f>
        <v/>
      </c>
      <c r="AC678" s="111" t="str">
        <f t="shared" si="161"/>
        <v/>
      </c>
      <c r="AD678" t="b">
        <f t="shared" si="160"/>
        <v>1</v>
      </c>
    </row>
    <row r="679" spans="1:30">
      <c r="A679" s="57">
        <f t="shared" si="197"/>
        <v>679</v>
      </c>
      <c r="B679" s="56">
        <f t="shared" si="198"/>
        <v>655</v>
      </c>
      <c r="C679" s="60" t="s">
        <v>4451</v>
      </c>
      <c r="D679" s="60" t="s">
        <v>3390</v>
      </c>
      <c r="E679" s="66" t="s">
        <v>539</v>
      </c>
      <c r="F679" s="66" t="s">
        <v>571</v>
      </c>
      <c r="G679" s="69">
        <v>0</v>
      </c>
      <c r="H679" s="69">
        <v>0</v>
      </c>
      <c r="I679" s="66" t="s">
        <v>1</v>
      </c>
      <c r="J679" s="66" t="s">
        <v>1593</v>
      </c>
      <c r="K679" s="67" t="s">
        <v>4539</v>
      </c>
      <c r="L679" s="68"/>
      <c r="M679" s="64" t="s">
        <v>3390</v>
      </c>
      <c r="N679" s="13"/>
      <c r="O679"/>
      <c r="P679" t="str">
        <f t="shared" si="228"/>
        <v>NOT EQUAL</v>
      </c>
      <c r="Q679" t="str">
        <f>IF(ISNA(VLOOKUP(AC679,#REF!,1)),"//","")</f>
        <v/>
      </c>
      <c r="R679"/>
      <c r="S679" s="43">
        <f t="shared" si="199"/>
        <v>189</v>
      </c>
      <c r="T679" s="93" t="s">
        <v>2484</v>
      </c>
      <c r="U679" s="71" t="s">
        <v>2484</v>
      </c>
      <c r="V679" s="71" t="s">
        <v>2484</v>
      </c>
      <c r="W679" s="44" t="str">
        <f t="shared" si="200"/>
        <v/>
      </c>
      <c r="X679" s="25" t="str">
        <f t="shared" si="201"/>
        <v/>
      </c>
      <c r="Y679" s="1">
        <f t="shared" si="202"/>
        <v>655</v>
      </c>
      <c r="Z679" t="str">
        <f t="shared" si="203"/>
        <v>ITM_eta_TONOS</v>
      </c>
      <c r="AA679" s="172" t="str">
        <f>IF(ISNA(VLOOKUP(AC679,Sheet2!J:J,1,0)),"//","")</f>
        <v/>
      </c>
      <c r="AC679" s="111" t="str">
        <f t="shared" si="161"/>
        <v/>
      </c>
      <c r="AD679" t="b">
        <f t="shared" si="160"/>
        <v>1</v>
      </c>
    </row>
    <row r="680" spans="1:30">
      <c r="A680" s="57">
        <f t="shared" si="197"/>
        <v>680</v>
      </c>
      <c r="B680" s="56">
        <f t="shared" si="198"/>
        <v>656</v>
      </c>
      <c r="C680" s="60" t="s">
        <v>4451</v>
      </c>
      <c r="D680" s="60" t="s">
        <v>3391</v>
      </c>
      <c r="E680" s="66" t="s">
        <v>539</v>
      </c>
      <c r="F680" s="66" t="s">
        <v>572</v>
      </c>
      <c r="G680" s="69">
        <v>0</v>
      </c>
      <c r="H680" s="69">
        <v>0</v>
      </c>
      <c r="I680" s="66" t="s">
        <v>1</v>
      </c>
      <c r="J680" s="66" t="s">
        <v>1593</v>
      </c>
      <c r="K680" s="67" t="s">
        <v>4539</v>
      </c>
      <c r="L680" s="68"/>
      <c r="M680" s="64" t="s">
        <v>3391</v>
      </c>
      <c r="N680" s="13"/>
      <c r="O680"/>
      <c r="P680" t="str">
        <f t="shared" si="228"/>
        <v>NOT EQUAL</v>
      </c>
      <c r="Q680" t="str">
        <f>IF(ISNA(VLOOKUP(AC680,#REF!,1)),"//","")</f>
        <v/>
      </c>
      <c r="R680"/>
      <c r="S680" s="43">
        <f t="shared" si="199"/>
        <v>189</v>
      </c>
      <c r="T680" s="93" t="s">
        <v>2484</v>
      </c>
      <c r="U680" s="71" t="s">
        <v>2484</v>
      </c>
      <c r="V680" s="71" t="s">
        <v>2484</v>
      </c>
      <c r="W680" s="44" t="str">
        <f t="shared" si="200"/>
        <v/>
      </c>
      <c r="X680" s="25" t="str">
        <f t="shared" si="201"/>
        <v/>
      </c>
      <c r="Y680" s="1">
        <f t="shared" si="202"/>
        <v>656</v>
      </c>
      <c r="Z680" t="str">
        <f t="shared" si="203"/>
        <v>ITM_theta</v>
      </c>
      <c r="AA680" s="172" t="str">
        <f>IF(ISNA(VLOOKUP(AC680,Sheet2!J:J,1,0)),"//","")</f>
        <v/>
      </c>
      <c r="AC680" s="111" t="str">
        <f t="shared" si="161"/>
        <v/>
      </c>
      <c r="AD680" t="b">
        <f t="shared" si="160"/>
        <v>1</v>
      </c>
    </row>
    <row r="681" spans="1:30">
      <c r="A681" s="57">
        <f t="shared" si="197"/>
        <v>681</v>
      </c>
      <c r="B681" s="56">
        <f t="shared" si="198"/>
        <v>657</v>
      </c>
      <c r="C681" s="60" t="s">
        <v>4451</v>
      </c>
      <c r="D681" s="60" t="s">
        <v>3392</v>
      </c>
      <c r="E681" s="66" t="s">
        <v>539</v>
      </c>
      <c r="F681" s="66" t="s">
        <v>573</v>
      </c>
      <c r="G681" s="69">
        <v>0</v>
      </c>
      <c r="H681" s="69">
        <v>0</v>
      </c>
      <c r="I681" s="66" t="s">
        <v>1</v>
      </c>
      <c r="J681" s="66" t="s">
        <v>1593</v>
      </c>
      <c r="K681" s="67" t="s">
        <v>4539</v>
      </c>
      <c r="L681" s="68"/>
      <c r="M681" s="64" t="s">
        <v>3392</v>
      </c>
      <c r="N681" s="13"/>
      <c r="O681"/>
      <c r="P681" t="str">
        <f t="shared" si="228"/>
        <v>NOT EQUAL</v>
      </c>
      <c r="Q681" t="str">
        <f>IF(ISNA(VLOOKUP(AC681,#REF!,1)),"//","")</f>
        <v/>
      </c>
      <c r="R681"/>
      <c r="S681" s="43">
        <f t="shared" si="199"/>
        <v>189</v>
      </c>
      <c r="T681" s="93" t="s">
        <v>2484</v>
      </c>
      <c r="U681" s="71" t="s">
        <v>2484</v>
      </c>
      <c r="V681" s="71" t="s">
        <v>2484</v>
      </c>
      <c r="W681" s="44" t="str">
        <f t="shared" si="200"/>
        <v/>
      </c>
      <c r="X681" s="25" t="str">
        <f t="shared" si="201"/>
        <v/>
      </c>
      <c r="Y681" s="1">
        <f t="shared" si="202"/>
        <v>657</v>
      </c>
      <c r="Z681" t="str">
        <f t="shared" si="203"/>
        <v>ITM_iota</v>
      </c>
      <c r="AA681" s="172" t="str">
        <f>IF(ISNA(VLOOKUP(AC681,Sheet2!J:J,1,0)),"//","")</f>
        <v/>
      </c>
      <c r="AC681" s="111" t="str">
        <f t="shared" si="161"/>
        <v/>
      </c>
      <c r="AD681" t="b">
        <f t="shared" si="160"/>
        <v>1</v>
      </c>
    </row>
    <row r="682" spans="1:30">
      <c r="A682" s="57">
        <f t="shared" si="197"/>
        <v>682</v>
      </c>
      <c r="B682" s="56">
        <f t="shared" si="198"/>
        <v>658</v>
      </c>
      <c r="C682" s="60" t="s">
        <v>4451</v>
      </c>
      <c r="D682" s="60" t="s">
        <v>3393</v>
      </c>
      <c r="E682" s="66" t="s">
        <v>539</v>
      </c>
      <c r="F682" s="66" t="s">
        <v>574</v>
      </c>
      <c r="G682" s="69">
        <v>0</v>
      </c>
      <c r="H682" s="69">
        <v>0</v>
      </c>
      <c r="I682" s="66" t="s">
        <v>1</v>
      </c>
      <c r="J682" s="66" t="s">
        <v>1593</v>
      </c>
      <c r="K682" s="67" t="s">
        <v>4539</v>
      </c>
      <c r="L682" s="68"/>
      <c r="M682" s="64" t="s">
        <v>3393</v>
      </c>
      <c r="N682" s="13"/>
      <c r="O682"/>
      <c r="P682" t="str">
        <f t="shared" si="228"/>
        <v>NOT EQUAL</v>
      </c>
      <c r="Q682" t="str">
        <f>IF(ISNA(VLOOKUP(AC682,#REF!,1)),"//","")</f>
        <v/>
      </c>
      <c r="R682"/>
      <c r="S682" s="43">
        <f t="shared" si="199"/>
        <v>189</v>
      </c>
      <c r="T682" s="93" t="s">
        <v>2484</v>
      </c>
      <c r="U682" s="71" t="s">
        <v>2484</v>
      </c>
      <c r="V682" s="71" t="s">
        <v>2484</v>
      </c>
      <c r="W682" s="44" t="str">
        <f t="shared" si="200"/>
        <v/>
      </c>
      <c r="X682" s="25" t="str">
        <f t="shared" si="201"/>
        <v/>
      </c>
      <c r="Y682" s="1">
        <f t="shared" si="202"/>
        <v>658</v>
      </c>
      <c r="Z682" t="str">
        <f t="shared" si="203"/>
        <v>ITM_iotaTON</v>
      </c>
      <c r="AA682" s="172" t="str">
        <f>IF(ISNA(VLOOKUP(AC682,Sheet2!J:J,1,0)),"//","")</f>
        <v/>
      </c>
      <c r="AC682" s="111" t="str">
        <f t="shared" si="161"/>
        <v/>
      </c>
      <c r="AD682" t="b">
        <f t="shared" ref="AD682:AD745" si="229">X682=AC682</f>
        <v>1</v>
      </c>
    </row>
    <row r="683" spans="1:30">
      <c r="A683" s="57">
        <f t="shared" si="197"/>
        <v>683</v>
      </c>
      <c r="B683" s="56">
        <f t="shared" si="198"/>
        <v>659</v>
      </c>
      <c r="C683" s="60" t="s">
        <v>4451</v>
      </c>
      <c r="D683" s="60" t="s">
        <v>3394</v>
      </c>
      <c r="E683" s="66" t="s">
        <v>539</v>
      </c>
      <c r="F683" s="66" t="s">
        <v>575</v>
      </c>
      <c r="G683" s="69">
        <v>0</v>
      </c>
      <c r="H683" s="69">
        <v>0</v>
      </c>
      <c r="I683" s="66" t="s">
        <v>1</v>
      </c>
      <c r="J683" s="66" t="s">
        <v>1593</v>
      </c>
      <c r="K683" s="67" t="s">
        <v>4539</v>
      </c>
      <c r="L683" s="68"/>
      <c r="M683" s="64" t="s">
        <v>3394</v>
      </c>
      <c r="N683" s="13"/>
      <c r="O683"/>
      <c r="P683" t="str">
        <f t="shared" si="228"/>
        <v>NOT EQUAL</v>
      </c>
      <c r="Q683" t="str">
        <f>IF(ISNA(VLOOKUP(AC683,#REF!,1)),"//","")</f>
        <v/>
      </c>
      <c r="R683"/>
      <c r="S683" s="43">
        <f t="shared" si="199"/>
        <v>189</v>
      </c>
      <c r="T683" s="93" t="s">
        <v>2484</v>
      </c>
      <c r="U683" s="71" t="s">
        <v>2484</v>
      </c>
      <c r="V683" s="71" t="s">
        <v>2484</v>
      </c>
      <c r="W683" s="44" t="str">
        <f t="shared" si="200"/>
        <v/>
      </c>
      <c r="X683" s="25" t="str">
        <f t="shared" si="201"/>
        <v/>
      </c>
      <c r="Y683" s="1">
        <f t="shared" si="202"/>
        <v>659</v>
      </c>
      <c r="Z683" t="str">
        <f t="shared" si="203"/>
        <v>ITM_iota_DIALYTIKA_TONOS</v>
      </c>
      <c r="AA683" s="172" t="str">
        <f>IF(ISNA(VLOOKUP(AC683,Sheet2!J:J,1,0)),"//","")</f>
        <v/>
      </c>
      <c r="AC683" s="111" t="str">
        <f t="shared" si="161"/>
        <v/>
      </c>
      <c r="AD683" t="b">
        <f t="shared" si="229"/>
        <v>1</v>
      </c>
    </row>
    <row r="684" spans="1:30">
      <c r="A684" s="57">
        <f t="shared" si="197"/>
        <v>684</v>
      </c>
      <c r="B684" s="56">
        <f t="shared" si="198"/>
        <v>660</v>
      </c>
      <c r="C684" s="60" t="s">
        <v>4451</v>
      </c>
      <c r="D684" s="60" t="s">
        <v>3395</v>
      </c>
      <c r="E684" s="66" t="s">
        <v>539</v>
      </c>
      <c r="F684" s="66" t="s">
        <v>576</v>
      </c>
      <c r="G684" s="69">
        <v>0</v>
      </c>
      <c r="H684" s="69">
        <v>0</v>
      </c>
      <c r="I684" s="66" t="s">
        <v>1</v>
      </c>
      <c r="J684" s="66" t="s">
        <v>1593</v>
      </c>
      <c r="K684" s="67" t="s">
        <v>4539</v>
      </c>
      <c r="L684" s="68"/>
      <c r="M684" s="64" t="s">
        <v>3395</v>
      </c>
      <c r="N684" s="13"/>
      <c r="O684"/>
      <c r="P684" t="str">
        <f t="shared" si="228"/>
        <v>NOT EQUAL</v>
      </c>
      <c r="Q684" t="str">
        <f>IF(ISNA(VLOOKUP(AC684,#REF!,1)),"//","")</f>
        <v/>
      </c>
      <c r="R684"/>
      <c r="S684" s="43">
        <f t="shared" si="199"/>
        <v>189</v>
      </c>
      <c r="T684" s="93" t="s">
        <v>2484</v>
      </c>
      <c r="U684" s="71" t="s">
        <v>2484</v>
      </c>
      <c r="V684" s="71" t="s">
        <v>2484</v>
      </c>
      <c r="W684" s="44" t="str">
        <f t="shared" si="200"/>
        <v/>
      </c>
      <c r="X684" s="25" t="str">
        <f t="shared" si="201"/>
        <v/>
      </c>
      <c r="Y684" s="1">
        <f t="shared" si="202"/>
        <v>660</v>
      </c>
      <c r="Z684" t="str">
        <f t="shared" si="203"/>
        <v>ITM_iota_DIALYTIKA</v>
      </c>
      <c r="AA684" s="172" t="str">
        <f>IF(ISNA(VLOOKUP(AC684,Sheet2!J:J,1,0)),"//","")</f>
        <v/>
      </c>
      <c r="AC684" s="111" t="str">
        <f t="shared" si="161"/>
        <v/>
      </c>
      <c r="AD684" t="b">
        <f t="shared" si="229"/>
        <v>1</v>
      </c>
    </row>
    <row r="685" spans="1:30">
      <c r="A685" s="57">
        <f t="shared" si="197"/>
        <v>685</v>
      </c>
      <c r="B685" s="56">
        <f t="shared" si="198"/>
        <v>661</v>
      </c>
      <c r="C685" s="60" t="s">
        <v>4451</v>
      </c>
      <c r="D685" s="60" t="s">
        <v>3396</v>
      </c>
      <c r="E685" s="66" t="s">
        <v>539</v>
      </c>
      <c r="F685" s="66" t="s">
        <v>577</v>
      </c>
      <c r="G685" s="69">
        <v>0</v>
      </c>
      <c r="H685" s="69">
        <v>0</v>
      </c>
      <c r="I685" s="66" t="s">
        <v>1</v>
      </c>
      <c r="J685" s="66" t="s">
        <v>1593</v>
      </c>
      <c r="K685" s="67" t="s">
        <v>4539</v>
      </c>
      <c r="L685" s="68"/>
      <c r="M685" s="64" t="s">
        <v>3396</v>
      </c>
      <c r="N685" s="13"/>
      <c r="O685"/>
      <c r="P685" t="str">
        <f t="shared" si="228"/>
        <v>NOT EQUAL</v>
      </c>
      <c r="Q685" t="str">
        <f>IF(ISNA(VLOOKUP(AC685,#REF!,1)),"//","")</f>
        <v/>
      </c>
      <c r="R685"/>
      <c r="S685" s="43">
        <f t="shared" si="199"/>
        <v>189</v>
      </c>
      <c r="T685" s="93" t="s">
        <v>2484</v>
      </c>
      <c r="U685" s="71" t="s">
        <v>2484</v>
      </c>
      <c r="V685" s="71" t="s">
        <v>2484</v>
      </c>
      <c r="W685" s="44" t="str">
        <f t="shared" si="200"/>
        <v/>
      </c>
      <c r="X685" s="25" t="str">
        <f t="shared" si="201"/>
        <v/>
      </c>
      <c r="Y685" s="1">
        <f t="shared" si="202"/>
        <v>661</v>
      </c>
      <c r="Z685" t="str">
        <f t="shared" si="203"/>
        <v>ITM_kappa</v>
      </c>
      <c r="AA685" s="172" t="str">
        <f>IF(ISNA(VLOOKUP(AC685,Sheet2!J:J,1,0)),"//","")</f>
        <v/>
      </c>
      <c r="AC685" s="111" t="str">
        <f t="shared" si="161"/>
        <v/>
      </c>
      <c r="AD685" t="b">
        <f t="shared" si="229"/>
        <v>1</v>
      </c>
    </row>
    <row r="686" spans="1:30">
      <c r="A686" s="57">
        <f t="shared" si="197"/>
        <v>686</v>
      </c>
      <c r="B686" s="56">
        <f t="shared" si="198"/>
        <v>662</v>
      </c>
      <c r="C686" s="60" t="s">
        <v>4451</v>
      </c>
      <c r="D686" s="60" t="s">
        <v>3397</v>
      </c>
      <c r="E686" s="66" t="s">
        <v>539</v>
      </c>
      <c r="F686" s="66" t="s">
        <v>578</v>
      </c>
      <c r="G686" s="69">
        <v>0</v>
      </c>
      <c r="H686" s="69">
        <v>0</v>
      </c>
      <c r="I686" s="66" t="s">
        <v>1</v>
      </c>
      <c r="J686" s="66" t="s">
        <v>1593</v>
      </c>
      <c r="K686" s="67" t="s">
        <v>4539</v>
      </c>
      <c r="L686" s="68"/>
      <c r="M686" s="64" t="s">
        <v>3397</v>
      </c>
      <c r="N686" s="13"/>
      <c r="O686"/>
      <c r="P686" t="str">
        <f t="shared" si="228"/>
        <v>NOT EQUAL</v>
      </c>
      <c r="Q686" t="str">
        <f>IF(ISNA(VLOOKUP(AC686,#REF!,1)),"//","")</f>
        <v/>
      </c>
      <c r="R686"/>
      <c r="S686" s="43">
        <f t="shared" si="199"/>
        <v>189</v>
      </c>
      <c r="T686" s="93" t="s">
        <v>2484</v>
      </c>
      <c r="U686" s="71" t="s">
        <v>2484</v>
      </c>
      <c r="V686" s="71" t="s">
        <v>2484</v>
      </c>
      <c r="W686" s="44" t="str">
        <f t="shared" si="200"/>
        <v/>
      </c>
      <c r="X686" s="25" t="str">
        <f t="shared" si="201"/>
        <v/>
      </c>
      <c r="Y686" s="1">
        <f t="shared" si="202"/>
        <v>662</v>
      </c>
      <c r="Z686" t="str">
        <f t="shared" si="203"/>
        <v>ITM_lambda</v>
      </c>
      <c r="AA686" s="172" t="str">
        <f>IF(ISNA(VLOOKUP(AC686,Sheet2!J:J,1,0)),"//","")</f>
        <v/>
      </c>
      <c r="AC686" s="111" t="str">
        <f t="shared" si="161"/>
        <v/>
      </c>
      <c r="AD686" t="b">
        <f t="shared" si="229"/>
        <v>1</v>
      </c>
    </row>
    <row r="687" spans="1:30">
      <c r="A687" s="57">
        <f t="shared" si="197"/>
        <v>687</v>
      </c>
      <c r="B687" s="56">
        <f t="shared" si="198"/>
        <v>663</v>
      </c>
      <c r="C687" s="60" t="s">
        <v>4451</v>
      </c>
      <c r="D687" s="60" t="s">
        <v>3398</v>
      </c>
      <c r="E687" s="66" t="s">
        <v>539</v>
      </c>
      <c r="F687" s="66" t="s">
        <v>579</v>
      </c>
      <c r="G687" s="69">
        <v>0</v>
      </c>
      <c r="H687" s="69">
        <v>0</v>
      </c>
      <c r="I687" s="66" t="s">
        <v>1</v>
      </c>
      <c r="J687" s="66" t="s">
        <v>1593</v>
      </c>
      <c r="K687" s="67" t="s">
        <v>4539</v>
      </c>
      <c r="L687" s="68"/>
      <c r="M687" s="64" t="s">
        <v>3398</v>
      </c>
      <c r="N687" s="13"/>
      <c r="O687"/>
      <c r="P687" t="str">
        <f t="shared" si="228"/>
        <v>NOT EQUAL</v>
      </c>
      <c r="Q687" t="str">
        <f>IF(ISNA(VLOOKUP(AC687,#REF!,1)),"//","")</f>
        <v/>
      </c>
      <c r="R687"/>
      <c r="S687" s="43">
        <f t="shared" si="199"/>
        <v>189</v>
      </c>
      <c r="T687" s="93" t="s">
        <v>2484</v>
      </c>
      <c r="U687" s="71" t="s">
        <v>2484</v>
      </c>
      <c r="V687" s="71" t="s">
        <v>2484</v>
      </c>
      <c r="W687" s="44" t="str">
        <f t="shared" si="200"/>
        <v/>
      </c>
      <c r="X687" s="25" t="str">
        <f t="shared" si="201"/>
        <v/>
      </c>
      <c r="Y687" s="1">
        <f t="shared" si="202"/>
        <v>663</v>
      </c>
      <c r="Z687" t="str">
        <f t="shared" si="203"/>
        <v>ITM_mu</v>
      </c>
      <c r="AA687" s="172" t="str">
        <f>IF(ISNA(VLOOKUP(AC687,Sheet2!J:J,1,0)),"//","")</f>
        <v/>
      </c>
      <c r="AC687" s="111" t="str">
        <f t="shared" si="161"/>
        <v/>
      </c>
      <c r="AD687" t="b">
        <f t="shared" si="229"/>
        <v>1</v>
      </c>
    </row>
    <row r="688" spans="1:30">
      <c r="A688" s="57">
        <f t="shared" si="197"/>
        <v>688</v>
      </c>
      <c r="B688" s="56">
        <f t="shared" si="198"/>
        <v>664</v>
      </c>
      <c r="C688" s="60" t="s">
        <v>4451</v>
      </c>
      <c r="D688" s="60" t="s">
        <v>3399</v>
      </c>
      <c r="E688" s="66" t="s">
        <v>539</v>
      </c>
      <c r="F688" s="66" t="s">
        <v>580</v>
      </c>
      <c r="G688" s="69">
        <v>0</v>
      </c>
      <c r="H688" s="69">
        <v>0</v>
      </c>
      <c r="I688" s="66" t="s">
        <v>1</v>
      </c>
      <c r="J688" s="66" t="s">
        <v>1593</v>
      </c>
      <c r="K688" s="67" t="s">
        <v>4539</v>
      </c>
      <c r="L688" s="68"/>
      <c r="M688" s="64" t="s">
        <v>3399</v>
      </c>
      <c r="N688" s="13"/>
      <c r="O688"/>
      <c r="P688" t="str">
        <f t="shared" si="228"/>
        <v>NOT EQUAL</v>
      </c>
      <c r="Q688" t="str">
        <f>IF(ISNA(VLOOKUP(AC688,#REF!,1)),"//","")</f>
        <v/>
      </c>
      <c r="R688"/>
      <c r="S688" s="43">
        <f t="shared" si="199"/>
        <v>189</v>
      </c>
      <c r="T688" s="93" t="s">
        <v>2484</v>
      </c>
      <c r="U688" s="71" t="s">
        <v>2484</v>
      </c>
      <c r="V688" s="71" t="s">
        <v>2484</v>
      </c>
      <c r="W688" s="44" t="str">
        <f t="shared" si="200"/>
        <v/>
      </c>
      <c r="X688" s="25" t="str">
        <f t="shared" si="201"/>
        <v/>
      </c>
      <c r="Y688" s="1">
        <f t="shared" si="202"/>
        <v>664</v>
      </c>
      <c r="Z688" t="str">
        <f t="shared" si="203"/>
        <v>ITM_nu</v>
      </c>
      <c r="AA688" s="172" t="str">
        <f>IF(ISNA(VLOOKUP(AC688,Sheet2!J:J,1,0)),"//","")</f>
        <v/>
      </c>
      <c r="AC688" s="111" t="str">
        <f t="shared" si="161"/>
        <v/>
      </c>
      <c r="AD688" t="b">
        <f t="shared" si="229"/>
        <v>1</v>
      </c>
    </row>
    <row r="689" spans="1:30">
      <c r="A689" s="57">
        <f t="shared" si="197"/>
        <v>689</v>
      </c>
      <c r="B689" s="56">
        <f t="shared" si="198"/>
        <v>665</v>
      </c>
      <c r="C689" s="60" t="s">
        <v>4451</v>
      </c>
      <c r="D689" s="60" t="s">
        <v>3400</v>
      </c>
      <c r="E689" s="66" t="s">
        <v>539</v>
      </c>
      <c r="F689" s="66" t="s">
        <v>581</v>
      </c>
      <c r="G689" s="69">
        <v>0</v>
      </c>
      <c r="H689" s="69">
        <v>0</v>
      </c>
      <c r="I689" s="66" t="s">
        <v>1</v>
      </c>
      <c r="J689" s="66" t="s">
        <v>1593</v>
      </c>
      <c r="K689" s="67" t="s">
        <v>4539</v>
      </c>
      <c r="L689" s="68"/>
      <c r="M689" s="64" t="s">
        <v>3400</v>
      </c>
      <c r="N689" s="13"/>
      <c r="O689"/>
      <c r="P689" t="str">
        <f t="shared" si="228"/>
        <v>NOT EQUAL</v>
      </c>
      <c r="Q689" t="str">
        <f>IF(ISNA(VLOOKUP(AC689,#REF!,1)),"//","")</f>
        <v/>
      </c>
      <c r="R689"/>
      <c r="S689" s="43">
        <f t="shared" si="199"/>
        <v>189</v>
      </c>
      <c r="T689" s="93" t="s">
        <v>2484</v>
      </c>
      <c r="U689" s="71" t="s">
        <v>2484</v>
      </c>
      <c r="V689" s="71" t="s">
        <v>2484</v>
      </c>
      <c r="W689" s="44" t="str">
        <f t="shared" si="200"/>
        <v/>
      </c>
      <c r="X689" s="25" t="str">
        <f t="shared" si="201"/>
        <v/>
      </c>
      <c r="Y689" s="1">
        <f t="shared" si="202"/>
        <v>665</v>
      </c>
      <c r="Z689" t="str">
        <f t="shared" si="203"/>
        <v>ITM_xi</v>
      </c>
      <c r="AA689" s="172" t="str">
        <f>IF(ISNA(VLOOKUP(AC689,Sheet2!J:J,1,0)),"//","")</f>
        <v/>
      </c>
      <c r="AC689" s="111" t="str">
        <f t="shared" si="161"/>
        <v/>
      </c>
      <c r="AD689" t="b">
        <f t="shared" si="229"/>
        <v>1</v>
      </c>
    </row>
    <row r="690" spans="1:30">
      <c r="A690" s="57">
        <f t="shared" si="197"/>
        <v>690</v>
      </c>
      <c r="B690" s="56">
        <f t="shared" si="198"/>
        <v>666</v>
      </c>
      <c r="C690" s="60" t="s">
        <v>4451</v>
      </c>
      <c r="D690" s="60" t="s">
        <v>3401</v>
      </c>
      <c r="E690" s="66" t="s">
        <v>539</v>
      </c>
      <c r="F690" s="66" t="s">
        <v>582</v>
      </c>
      <c r="G690" s="69">
        <v>0</v>
      </c>
      <c r="H690" s="69">
        <v>0</v>
      </c>
      <c r="I690" s="66" t="s">
        <v>1</v>
      </c>
      <c r="J690" s="66" t="s">
        <v>1593</v>
      </c>
      <c r="K690" s="67" t="s">
        <v>4539</v>
      </c>
      <c r="L690" s="68"/>
      <c r="M690" s="64" t="s">
        <v>3401</v>
      </c>
      <c r="N690" s="13"/>
      <c r="O690"/>
      <c r="P690" t="str">
        <f t="shared" si="228"/>
        <v>NOT EQUAL</v>
      </c>
      <c r="Q690" t="str">
        <f>IF(ISNA(VLOOKUP(AC690,#REF!,1)),"//","")</f>
        <v/>
      </c>
      <c r="R690"/>
      <c r="S690" s="43">
        <f t="shared" si="199"/>
        <v>189</v>
      </c>
      <c r="T690" s="93" t="s">
        <v>2484</v>
      </c>
      <c r="U690" s="71" t="s">
        <v>2484</v>
      </c>
      <c r="V690" s="71" t="s">
        <v>2484</v>
      </c>
      <c r="W690" s="44" t="str">
        <f t="shared" si="200"/>
        <v/>
      </c>
      <c r="X690" s="25" t="str">
        <f t="shared" si="201"/>
        <v/>
      </c>
      <c r="Y690" s="1">
        <f t="shared" si="202"/>
        <v>666</v>
      </c>
      <c r="Z690" t="str">
        <f t="shared" si="203"/>
        <v>ITM_omicron</v>
      </c>
      <c r="AA690" s="172" t="str">
        <f>IF(ISNA(VLOOKUP(AC690,Sheet2!J:J,1,0)),"//","")</f>
        <v/>
      </c>
      <c r="AC690" s="111" t="str">
        <f t="shared" ref="AC690:AC753" si="230">IF(LEN(X690)=0,"",SUBSTITUTE(SUBSTITUTE(SUBSTITUTE(SUBSTITUTE(SUBSTITUTE(SUBSTITUTE(SUBSTITUTE(SUBSTITUTE(SUBSTITUTE(SUBSTITUTE(SUBSTITUTE(SUBSTITUTE(SUBSTITUTE(SUBSTITUTE(SUBSTITUTE(SUBSTITUTE(SUBSTITUTE( (SUBSTITUTE( SUBSTITUTE( SUBSTITUTE( SUBSTITUTE(W690,"STD_SIGMA","SUM"),"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690" t="b">
        <f t="shared" si="229"/>
        <v>1</v>
      </c>
    </row>
    <row r="691" spans="1:30">
      <c r="A691" s="57">
        <f t="shared" si="197"/>
        <v>691</v>
      </c>
      <c r="B691" s="56">
        <f t="shared" si="198"/>
        <v>667</v>
      </c>
      <c r="C691" s="60" t="s">
        <v>4451</v>
      </c>
      <c r="D691" s="60" t="s">
        <v>3402</v>
      </c>
      <c r="E691" s="66" t="s">
        <v>539</v>
      </c>
      <c r="F691" s="66" t="s">
        <v>583</v>
      </c>
      <c r="G691" s="69">
        <v>0</v>
      </c>
      <c r="H691" s="69">
        <v>0</v>
      </c>
      <c r="I691" s="66" t="s">
        <v>1</v>
      </c>
      <c r="J691" s="66" t="s">
        <v>1593</v>
      </c>
      <c r="K691" s="67" t="s">
        <v>4539</v>
      </c>
      <c r="L691" s="68"/>
      <c r="M691" s="64" t="s">
        <v>3402</v>
      </c>
      <c r="N691" s="13"/>
      <c r="O691"/>
      <c r="P691" t="str">
        <f t="shared" si="228"/>
        <v>NOT EQUAL</v>
      </c>
      <c r="Q691" t="str">
        <f>IF(ISNA(VLOOKUP(AC691,#REF!,1)),"//","")</f>
        <v/>
      </c>
      <c r="R691"/>
      <c r="S691" s="43">
        <f t="shared" si="199"/>
        <v>189</v>
      </c>
      <c r="T691" s="93" t="s">
        <v>2484</v>
      </c>
      <c r="U691" s="71" t="s">
        <v>2484</v>
      </c>
      <c r="V691" s="71" t="s">
        <v>2484</v>
      </c>
      <c r="W691" s="44" t="str">
        <f t="shared" si="200"/>
        <v/>
      </c>
      <c r="X691" s="25" t="str">
        <f t="shared" si="201"/>
        <v/>
      </c>
      <c r="Y691" s="1">
        <f t="shared" si="202"/>
        <v>667</v>
      </c>
      <c r="Z691" t="str">
        <f t="shared" si="203"/>
        <v>ITM_omicron_TONOS</v>
      </c>
      <c r="AA691" s="172" t="str">
        <f>IF(ISNA(VLOOKUP(AC691,Sheet2!J:J,1,0)),"//","")</f>
        <v/>
      </c>
      <c r="AC691" s="111" t="str">
        <f t="shared" si="230"/>
        <v/>
      </c>
      <c r="AD691" t="b">
        <f t="shared" si="229"/>
        <v>1</v>
      </c>
    </row>
    <row r="692" spans="1:30">
      <c r="A692" s="57">
        <f t="shared" si="197"/>
        <v>692</v>
      </c>
      <c r="B692" s="56">
        <f t="shared" si="198"/>
        <v>668</v>
      </c>
      <c r="C692" s="60" t="s">
        <v>4451</v>
      </c>
      <c r="D692" s="60" t="s">
        <v>2247</v>
      </c>
      <c r="E692" s="66" t="s">
        <v>539</v>
      </c>
      <c r="F692" s="66" t="s">
        <v>432</v>
      </c>
      <c r="G692" s="69">
        <v>0</v>
      </c>
      <c r="H692" s="69">
        <v>0</v>
      </c>
      <c r="I692" s="66" t="s">
        <v>1</v>
      </c>
      <c r="J692" s="66" t="s">
        <v>1593</v>
      </c>
      <c r="K692" s="67" t="s">
        <v>4539</v>
      </c>
      <c r="L692" s="68"/>
      <c r="M692" s="64" t="s">
        <v>2247</v>
      </c>
      <c r="N692" s="13"/>
      <c r="O692"/>
      <c r="P692" t="str">
        <f t="shared" si="228"/>
        <v>NOT EQUAL</v>
      </c>
      <c r="Q692" t="str">
        <f>IF(ISNA(VLOOKUP(AC692,#REF!,1)),"//","")</f>
        <v/>
      </c>
      <c r="R692"/>
      <c r="S692" s="43">
        <f t="shared" si="199"/>
        <v>189</v>
      </c>
      <c r="T692" s="93" t="s">
        <v>2484</v>
      </c>
      <c r="U692" s="71" t="s">
        <v>2484</v>
      </c>
      <c r="V692" s="71" t="s">
        <v>2484</v>
      </c>
      <c r="W692" s="44" t="str">
        <f t="shared" si="200"/>
        <v/>
      </c>
      <c r="X692" s="25" t="str">
        <f t="shared" si="201"/>
        <v/>
      </c>
      <c r="Y692" s="1">
        <f t="shared" si="202"/>
        <v>668</v>
      </c>
      <c r="Z692" t="str">
        <f t="shared" si="203"/>
        <v>ITM_pi</v>
      </c>
      <c r="AA692" s="172" t="str">
        <f>IF(ISNA(VLOOKUP(AC692,Sheet2!J:J,1,0)),"//","")</f>
        <v/>
      </c>
      <c r="AC692" s="111" t="str">
        <f t="shared" si="230"/>
        <v/>
      </c>
      <c r="AD692" t="b">
        <f t="shared" si="229"/>
        <v>1</v>
      </c>
    </row>
    <row r="693" spans="1:30">
      <c r="A693" s="57">
        <f t="shared" si="197"/>
        <v>693</v>
      </c>
      <c r="B693" s="56">
        <f t="shared" si="198"/>
        <v>669</v>
      </c>
      <c r="C693" s="60" t="s">
        <v>4451</v>
      </c>
      <c r="D693" s="60" t="s">
        <v>3403</v>
      </c>
      <c r="E693" s="66" t="s">
        <v>539</v>
      </c>
      <c r="F693" s="66" t="s">
        <v>584</v>
      </c>
      <c r="G693" s="69">
        <v>0</v>
      </c>
      <c r="H693" s="69">
        <v>0</v>
      </c>
      <c r="I693" s="66" t="s">
        <v>1</v>
      </c>
      <c r="J693" s="66" t="s">
        <v>1593</v>
      </c>
      <c r="K693" s="67" t="s">
        <v>4539</v>
      </c>
      <c r="L693" s="68"/>
      <c r="M693" s="64" t="s">
        <v>3403</v>
      </c>
      <c r="N693" s="13"/>
      <c r="O693"/>
      <c r="P693" t="str">
        <f t="shared" si="228"/>
        <v>NOT EQUAL</v>
      </c>
      <c r="Q693" t="str">
        <f>IF(ISNA(VLOOKUP(AC693,#REF!,1)),"//","")</f>
        <v/>
      </c>
      <c r="R693"/>
      <c r="S693" s="43">
        <f t="shared" si="199"/>
        <v>189</v>
      </c>
      <c r="T693" s="93" t="s">
        <v>2484</v>
      </c>
      <c r="U693" s="71" t="s">
        <v>2484</v>
      </c>
      <c r="V693" s="71" t="s">
        <v>2484</v>
      </c>
      <c r="W693" s="44" t="str">
        <f t="shared" si="200"/>
        <v/>
      </c>
      <c r="X693" s="25" t="str">
        <f t="shared" si="201"/>
        <v/>
      </c>
      <c r="Y693" s="1">
        <f t="shared" si="202"/>
        <v>669</v>
      </c>
      <c r="Z693" t="str">
        <f t="shared" si="203"/>
        <v>ITM_rho</v>
      </c>
      <c r="AA693" s="172" t="str">
        <f>IF(ISNA(VLOOKUP(AC693,Sheet2!J:J,1,0)),"//","")</f>
        <v/>
      </c>
      <c r="AC693" s="111" t="str">
        <f t="shared" si="230"/>
        <v/>
      </c>
      <c r="AD693" t="b">
        <f t="shared" si="229"/>
        <v>1</v>
      </c>
    </row>
    <row r="694" spans="1:30">
      <c r="A694" s="57">
        <f t="shared" si="197"/>
        <v>694</v>
      </c>
      <c r="B694" s="56">
        <f t="shared" si="198"/>
        <v>670</v>
      </c>
      <c r="C694" s="60" t="s">
        <v>4451</v>
      </c>
      <c r="D694" s="60" t="s">
        <v>2249</v>
      </c>
      <c r="E694" s="66" t="s">
        <v>539</v>
      </c>
      <c r="F694" s="66" t="s">
        <v>585</v>
      </c>
      <c r="G694" s="69">
        <v>0</v>
      </c>
      <c r="H694" s="69">
        <v>0</v>
      </c>
      <c r="I694" s="66" t="s">
        <v>1</v>
      </c>
      <c r="J694" s="66" t="s">
        <v>1593</v>
      </c>
      <c r="K694" s="67" t="s">
        <v>4539</v>
      </c>
      <c r="L694" s="68"/>
      <c r="M694" s="64" t="s">
        <v>2249</v>
      </c>
      <c r="N694" s="13"/>
      <c r="O694"/>
      <c r="P694" t="str">
        <f t="shared" si="228"/>
        <v>NOT EQUAL</v>
      </c>
      <c r="Q694" t="str">
        <f>IF(ISNA(VLOOKUP(AC694,#REF!,1)),"//","")</f>
        <v/>
      </c>
      <c r="R694"/>
      <c r="S694" s="43">
        <f t="shared" si="199"/>
        <v>189</v>
      </c>
      <c r="T694" s="93" t="s">
        <v>2484</v>
      </c>
      <c r="U694" s="71" t="s">
        <v>2484</v>
      </c>
      <c r="V694" s="71" t="s">
        <v>2484</v>
      </c>
      <c r="W694" s="44" t="str">
        <f t="shared" si="200"/>
        <v/>
      </c>
      <c r="X694" s="25" t="str">
        <f t="shared" si="201"/>
        <v/>
      </c>
      <c r="Y694" s="1">
        <f t="shared" si="202"/>
        <v>670</v>
      </c>
      <c r="Z694" t="str">
        <f t="shared" si="203"/>
        <v>ITM_sigma</v>
      </c>
      <c r="AA694" s="172" t="str">
        <f>IF(ISNA(VLOOKUP(AC694,Sheet2!J:J,1,0)),"//","")</f>
        <v/>
      </c>
      <c r="AC694" s="111" t="str">
        <f t="shared" si="230"/>
        <v/>
      </c>
      <c r="AD694" t="b">
        <f t="shared" si="229"/>
        <v>1</v>
      </c>
    </row>
    <row r="695" spans="1:30">
      <c r="A695" s="57">
        <f t="shared" si="197"/>
        <v>695</v>
      </c>
      <c r="B695" s="56">
        <f t="shared" si="198"/>
        <v>671</v>
      </c>
      <c r="C695" s="60" t="s">
        <v>4451</v>
      </c>
      <c r="D695" s="60" t="s">
        <v>3404</v>
      </c>
      <c r="E695" s="66" t="s">
        <v>539</v>
      </c>
      <c r="F695" s="66" t="s">
        <v>586</v>
      </c>
      <c r="G695" s="69">
        <v>0</v>
      </c>
      <c r="H695" s="69">
        <v>0</v>
      </c>
      <c r="I695" s="66" t="s">
        <v>1</v>
      </c>
      <c r="J695" s="66" t="s">
        <v>1593</v>
      </c>
      <c r="K695" s="67" t="s">
        <v>4539</v>
      </c>
      <c r="L695" s="68"/>
      <c r="M695" s="64" t="s">
        <v>3404</v>
      </c>
      <c r="N695" s="13"/>
      <c r="O695"/>
      <c r="P695" t="str">
        <f t="shared" si="228"/>
        <v>NOT EQUAL</v>
      </c>
      <c r="Q695" t="str">
        <f>IF(ISNA(VLOOKUP(AC695,#REF!,1)),"//","")</f>
        <v/>
      </c>
      <c r="R695"/>
      <c r="S695" s="43">
        <f t="shared" si="199"/>
        <v>189</v>
      </c>
      <c r="T695" s="93" t="s">
        <v>2484</v>
      </c>
      <c r="U695" s="71" t="s">
        <v>2484</v>
      </c>
      <c r="V695" s="71" t="s">
        <v>2484</v>
      </c>
      <c r="W695" s="44" t="str">
        <f t="shared" si="200"/>
        <v/>
      </c>
      <c r="X695" s="25" t="str">
        <f t="shared" si="201"/>
        <v/>
      </c>
      <c r="Y695" s="1">
        <f t="shared" si="202"/>
        <v>671</v>
      </c>
      <c r="Z695" t="str">
        <f t="shared" si="203"/>
        <v>ITM_sigma_end</v>
      </c>
      <c r="AA695" s="172" t="str">
        <f>IF(ISNA(VLOOKUP(AC695,Sheet2!J:J,1,0)),"//","")</f>
        <v/>
      </c>
      <c r="AC695" s="111" t="str">
        <f t="shared" si="230"/>
        <v/>
      </c>
      <c r="AD695" t="b">
        <f t="shared" si="229"/>
        <v>1</v>
      </c>
    </row>
    <row r="696" spans="1:30">
      <c r="A696" s="57">
        <f t="shared" si="197"/>
        <v>696</v>
      </c>
      <c r="B696" s="56">
        <f t="shared" si="198"/>
        <v>672</v>
      </c>
      <c r="C696" s="60" t="s">
        <v>4451</v>
      </c>
      <c r="D696" s="60" t="s">
        <v>3405</v>
      </c>
      <c r="E696" s="66" t="s">
        <v>539</v>
      </c>
      <c r="F696" s="66" t="s">
        <v>587</v>
      </c>
      <c r="G696" s="69">
        <v>0</v>
      </c>
      <c r="H696" s="69">
        <v>0</v>
      </c>
      <c r="I696" s="66" t="s">
        <v>1</v>
      </c>
      <c r="J696" s="66" t="s">
        <v>1593</v>
      </c>
      <c r="K696" s="67" t="s">
        <v>4539</v>
      </c>
      <c r="L696" s="68"/>
      <c r="M696" s="64" t="s">
        <v>3405</v>
      </c>
      <c r="N696" s="13"/>
      <c r="O696"/>
      <c r="P696" t="str">
        <f t="shared" si="228"/>
        <v>NOT EQUAL</v>
      </c>
      <c r="Q696" t="str">
        <f>IF(ISNA(VLOOKUP(AC696,#REF!,1)),"//","")</f>
        <v/>
      </c>
      <c r="R696"/>
      <c r="S696" s="43">
        <f t="shared" si="199"/>
        <v>189</v>
      </c>
      <c r="T696" s="93" t="s">
        <v>2484</v>
      </c>
      <c r="U696" s="71" t="s">
        <v>2484</v>
      </c>
      <c r="V696" s="71" t="s">
        <v>2484</v>
      </c>
      <c r="W696" s="44" t="str">
        <f t="shared" si="200"/>
        <v/>
      </c>
      <c r="X696" s="25" t="str">
        <f t="shared" si="201"/>
        <v/>
      </c>
      <c r="Y696" s="1">
        <f t="shared" si="202"/>
        <v>672</v>
      </c>
      <c r="Z696" t="str">
        <f t="shared" si="203"/>
        <v>ITM_tau</v>
      </c>
      <c r="AA696" s="172" t="str">
        <f>IF(ISNA(VLOOKUP(AC696,Sheet2!J:J,1,0)),"//","")</f>
        <v/>
      </c>
      <c r="AC696" s="111" t="str">
        <f t="shared" si="230"/>
        <v/>
      </c>
      <c r="AD696" t="b">
        <f t="shared" si="229"/>
        <v>1</v>
      </c>
    </row>
    <row r="697" spans="1:30">
      <c r="A697" s="57">
        <f t="shared" si="197"/>
        <v>697</v>
      </c>
      <c r="B697" s="56">
        <f t="shared" si="198"/>
        <v>673</v>
      </c>
      <c r="C697" s="60" t="s">
        <v>4451</v>
      </c>
      <c r="D697" s="60" t="s">
        <v>3406</v>
      </c>
      <c r="E697" s="66" t="s">
        <v>539</v>
      </c>
      <c r="F697" s="66" t="s">
        <v>588</v>
      </c>
      <c r="G697" s="69">
        <v>0</v>
      </c>
      <c r="H697" s="69">
        <v>0</v>
      </c>
      <c r="I697" s="66" t="s">
        <v>1</v>
      </c>
      <c r="J697" s="66" t="s">
        <v>1593</v>
      </c>
      <c r="K697" s="67" t="s">
        <v>4539</v>
      </c>
      <c r="L697" s="68"/>
      <c r="M697" s="64" t="s">
        <v>3406</v>
      </c>
      <c r="N697" s="13"/>
      <c r="O697"/>
      <c r="P697" t="str">
        <f t="shared" si="228"/>
        <v>NOT EQUAL</v>
      </c>
      <c r="Q697" t="str">
        <f>IF(ISNA(VLOOKUP(AC697,#REF!,1)),"//","")</f>
        <v/>
      </c>
      <c r="R697"/>
      <c r="S697" s="43">
        <f t="shared" si="199"/>
        <v>189</v>
      </c>
      <c r="T697" s="93" t="s">
        <v>2484</v>
      </c>
      <c r="U697" s="71" t="s">
        <v>2484</v>
      </c>
      <c r="V697" s="71" t="s">
        <v>2484</v>
      </c>
      <c r="W697" s="44" t="str">
        <f t="shared" si="200"/>
        <v/>
      </c>
      <c r="X697" s="25" t="str">
        <f t="shared" si="201"/>
        <v/>
      </c>
      <c r="Y697" s="1">
        <f t="shared" si="202"/>
        <v>673</v>
      </c>
      <c r="Z697" t="str">
        <f t="shared" si="203"/>
        <v>ITM_upsilon</v>
      </c>
      <c r="AA697" s="172" t="str">
        <f>IF(ISNA(VLOOKUP(AC697,Sheet2!J:J,1,0)),"//","")</f>
        <v/>
      </c>
      <c r="AC697" s="111" t="str">
        <f t="shared" si="230"/>
        <v/>
      </c>
      <c r="AD697" t="b">
        <f t="shared" si="229"/>
        <v>1</v>
      </c>
    </row>
    <row r="698" spans="1:30">
      <c r="A698" s="57">
        <f t="shared" si="197"/>
        <v>698</v>
      </c>
      <c r="B698" s="56">
        <f t="shared" si="198"/>
        <v>674</v>
      </c>
      <c r="C698" s="60" t="s">
        <v>4451</v>
      </c>
      <c r="D698" s="60" t="s">
        <v>3407</v>
      </c>
      <c r="E698" s="66" t="s">
        <v>539</v>
      </c>
      <c r="F698" s="66" t="s">
        <v>589</v>
      </c>
      <c r="G698" s="69">
        <v>0</v>
      </c>
      <c r="H698" s="69">
        <v>0</v>
      </c>
      <c r="I698" s="66" t="s">
        <v>1</v>
      </c>
      <c r="J698" s="66" t="s">
        <v>1593</v>
      </c>
      <c r="K698" s="67" t="s">
        <v>4539</v>
      </c>
      <c r="L698" s="68"/>
      <c r="M698" s="64" t="s">
        <v>3407</v>
      </c>
      <c r="N698" s="13"/>
      <c r="O698"/>
      <c r="P698" t="str">
        <f t="shared" si="228"/>
        <v>NOT EQUAL</v>
      </c>
      <c r="Q698" t="str">
        <f>IF(ISNA(VLOOKUP(AC698,#REF!,1)),"//","")</f>
        <v/>
      </c>
      <c r="R698"/>
      <c r="S698" s="43">
        <f t="shared" si="199"/>
        <v>189</v>
      </c>
      <c r="T698" s="93" t="s">
        <v>2484</v>
      </c>
      <c r="U698" s="71" t="s">
        <v>2484</v>
      </c>
      <c r="V698" s="71" t="s">
        <v>2484</v>
      </c>
      <c r="W698" s="44" t="str">
        <f t="shared" si="200"/>
        <v/>
      </c>
      <c r="X698" s="25" t="str">
        <f t="shared" si="201"/>
        <v/>
      </c>
      <c r="Y698" s="1">
        <f t="shared" si="202"/>
        <v>674</v>
      </c>
      <c r="Z698" t="str">
        <f t="shared" si="203"/>
        <v>ITM_upsilon_TONOS</v>
      </c>
      <c r="AA698" s="172" t="str">
        <f>IF(ISNA(VLOOKUP(AC698,Sheet2!J:J,1,0)),"//","")</f>
        <v/>
      </c>
      <c r="AC698" s="111" t="str">
        <f t="shared" si="230"/>
        <v/>
      </c>
      <c r="AD698" t="b">
        <f t="shared" si="229"/>
        <v>1</v>
      </c>
    </row>
    <row r="699" spans="1:30">
      <c r="A699" s="57">
        <f t="shared" si="197"/>
        <v>699</v>
      </c>
      <c r="B699" s="56">
        <f t="shared" si="198"/>
        <v>675</v>
      </c>
      <c r="C699" s="60" t="s">
        <v>4451</v>
      </c>
      <c r="D699" s="60" t="s">
        <v>3408</v>
      </c>
      <c r="E699" s="66" t="s">
        <v>539</v>
      </c>
      <c r="F699" s="66" t="s">
        <v>590</v>
      </c>
      <c r="G699" s="69">
        <v>0</v>
      </c>
      <c r="H699" s="69">
        <v>0</v>
      </c>
      <c r="I699" s="66" t="s">
        <v>1</v>
      </c>
      <c r="J699" s="66" t="s">
        <v>1593</v>
      </c>
      <c r="K699" s="67" t="s">
        <v>4539</v>
      </c>
      <c r="L699" s="68"/>
      <c r="M699" s="64" t="s">
        <v>3408</v>
      </c>
      <c r="N699" s="13"/>
      <c r="O699"/>
      <c r="P699" t="str">
        <f t="shared" si="228"/>
        <v>NOT EQUAL</v>
      </c>
      <c r="Q699" t="str">
        <f>IF(ISNA(VLOOKUP(AC699,#REF!,1)),"//","")</f>
        <v/>
      </c>
      <c r="R699"/>
      <c r="S699" s="43">
        <f t="shared" si="199"/>
        <v>189</v>
      </c>
      <c r="T699" s="93" t="s">
        <v>2484</v>
      </c>
      <c r="U699" s="71" t="s">
        <v>2484</v>
      </c>
      <c r="V699" s="71" t="s">
        <v>2484</v>
      </c>
      <c r="W699" s="44" t="str">
        <f t="shared" si="200"/>
        <v/>
      </c>
      <c r="X699" s="25" t="str">
        <f t="shared" si="201"/>
        <v/>
      </c>
      <c r="Y699" s="1">
        <f t="shared" si="202"/>
        <v>675</v>
      </c>
      <c r="Z699" t="str">
        <f t="shared" si="203"/>
        <v>ITM_upsilon_DIALYTIKA</v>
      </c>
      <c r="AA699" s="172" t="str">
        <f>IF(ISNA(VLOOKUP(AC699,Sheet2!J:J,1,0)),"//","")</f>
        <v/>
      </c>
      <c r="AC699" s="111" t="str">
        <f t="shared" si="230"/>
        <v/>
      </c>
      <c r="AD699" t="b">
        <f t="shared" si="229"/>
        <v>1</v>
      </c>
    </row>
    <row r="700" spans="1:30">
      <c r="A700" s="57">
        <f t="shared" si="197"/>
        <v>700</v>
      </c>
      <c r="B700" s="56">
        <f t="shared" si="198"/>
        <v>676</v>
      </c>
      <c r="C700" s="60" t="s">
        <v>4451</v>
      </c>
      <c r="D700" s="60" t="s">
        <v>3409</v>
      </c>
      <c r="E700" s="66" t="s">
        <v>539</v>
      </c>
      <c r="F700" s="66" t="s">
        <v>591</v>
      </c>
      <c r="G700" s="69">
        <v>0</v>
      </c>
      <c r="H700" s="69">
        <v>0</v>
      </c>
      <c r="I700" s="66" t="s">
        <v>1</v>
      </c>
      <c r="J700" s="66" t="s">
        <v>1593</v>
      </c>
      <c r="K700" s="67" t="s">
        <v>4539</v>
      </c>
      <c r="L700" s="68"/>
      <c r="M700" s="64" t="s">
        <v>3409</v>
      </c>
      <c r="N700" s="13"/>
      <c r="O700"/>
      <c r="P700" t="str">
        <f t="shared" si="228"/>
        <v>NOT EQUAL</v>
      </c>
      <c r="Q700" t="str">
        <f>IF(ISNA(VLOOKUP(AC700,#REF!,1)),"//","")</f>
        <v/>
      </c>
      <c r="R700"/>
      <c r="S700" s="43">
        <f t="shared" si="199"/>
        <v>189</v>
      </c>
      <c r="T700" s="93" t="s">
        <v>2484</v>
      </c>
      <c r="U700" s="71" t="s">
        <v>2484</v>
      </c>
      <c r="V700" s="71" t="s">
        <v>2484</v>
      </c>
      <c r="W700" s="44" t="str">
        <f t="shared" si="200"/>
        <v/>
      </c>
      <c r="X700" s="25" t="str">
        <f t="shared" si="201"/>
        <v/>
      </c>
      <c r="Y700" s="1">
        <f t="shared" si="202"/>
        <v>676</v>
      </c>
      <c r="Z700" t="str">
        <f t="shared" si="203"/>
        <v>ITM_upsilon_DIALYTIKA_TONOS</v>
      </c>
      <c r="AA700" s="172" t="str">
        <f>IF(ISNA(VLOOKUP(AC700,Sheet2!J:J,1,0)),"//","")</f>
        <v/>
      </c>
      <c r="AC700" s="111" t="str">
        <f t="shared" si="230"/>
        <v/>
      </c>
      <c r="AD700" t="b">
        <f t="shared" si="229"/>
        <v>1</v>
      </c>
    </row>
    <row r="701" spans="1:30">
      <c r="A701" s="57">
        <f t="shared" si="197"/>
        <v>701</v>
      </c>
      <c r="B701" s="56">
        <f t="shared" si="198"/>
        <v>677</v>
      </c>
      <c r="C701" s="60" t="s">
        <v>4451</v>
      </c>
      <c r="D701" s="60" t="s">
        <v>3410</v>
      </c>
      <c r="E701" s="66" t="s">
        <v>539</v>
      </c>
      <c r="F701" s="66" t="s">
        <v>592</v>
      </c>
      <c r="G701" s="69">
        <v>0</v>
      </c>
      <c r="H701" s="69">
        <v>0</v>
      </c>
      <c r="I701" s="66" t="s">
        <v>1</v>
      </c>
      <c r="J701" s="66" t="s">
        <v>1593</v>
      </c>
      <c r="K701" s="67" t="s">
        <v>4539</v>
      </c>
      <c r="L701" s="68"/>
      <c r="M701" s="64" t="s">
        <v>3410</v>
      </c>
      <c r="N701" s="13"/>
      <c r="O701"/>
      <c r="P701" t="str">
        <f t="shared" si="228"/>
        <v>NOT EQUAL</v>
      </c>
      <c r="Q701" t="str">
        <f>IF(ISNA(VLOOKUP(AC701,#REF!,1)),"//","")</f>
        <v/>
      </c>
      <c r="R701"/>
      <c r="S701" s="43">
        <f t="shared" si="199"/>
        <v>189</v>
      </c>
      <c r="T701" s="93" t="s">
        <v>2484</v>
      </c>
      <c r="U701" s="71" t="s">
        <v>2484</v>
      </c>
      <c r="V701" s="71" t="s">
        <v>2484</v>
      </c>
      <c r="W701" s="44" t="str">
        <f t="shared" si="200"/>
        <v/>
      </c>
      <c r="X701" s="25" t="str">
        <f t="shared" si="201"/>
        <v/>
      </c>
      <c r="Y701" s="1">
        <f t="shared" si="202"/>
        <v>677</v>
      </c>
      <c r="Z701" t="str">
        <f t="shared" si="203"/>
        <v>ITM_phi</v>
      </c>
      <c r="AA701" s="172" t="str">
        <f>IF(ISNA(VLOOKUP(AC701,Sheet2!J:J,1,0)),"//","")</f>
        <v/>
      </c>
      <c r="AC701" s="111" t="str">
        <f t="shared" si="230"/>
        <v/>
      </c>
      <c r="AD701" t="b">
        <f t="shared" si="229"/>
        <v>1</v>
      </c>
    </row>
    <row r="702" spans="1:30">
      <c r="A702" s="57">
        <f t="shared" si="197"/>
        <v>702</v>
      </c>
      <c r="B702" s="56">
        <f t="shared" si="198"/>
        <v>678</v>
      </c>
      <c r="C702" s="60" t="s">
        <v>4451</v>
      </c>
      <c r="D702" s="60" t="s">
        <v>3411</v>
      </c>
      <c r="E702" s="66" t="s">
        <v>539</v>
      </c>
      <c r="F702" s="66" t="s">
        <v>593</v>
      </c>
      <c r="G702" s="69">
        <v>0</v>
      </c>
      <c r="H702" s="69">
        <v>0</v>
      </c>
      <c r="I702" s="66" t="s">
        <v>1</v>
      </c>
      <c r="J702" s="66" t="s">
        <v>1593</v>
      </c>
      <c r="K702" s="67" t="s">
        <v>4539</v>
      </c>
      <c r="L702" s="68"/>
      <c r="M702" s="64" t="s">
        <v>3411</v>
      </c>
      <c r="N702" s="13"/>
      <c r="O702"/>
      <c r="P702" t="str">
        <f t="shared" si="228"/>
        <v>NOT EQUAL</v>
      </c>
      <c r="Q702" t="str">
        <f>IF(ISNA(VLOOKUP(AC702,#REF!,1)),"//","")</f>
        <v/>
      </c>
      <c r="R702"/>
      <c r="S702" s="43">
        <f t="shared" si="199"/>
        <v>189</v>
      </c>
      <c r="T702" s="93" t="s">
        <v>2484</v>
      </c>
      <c r="U702" s="71" t="s">
        <v>2484</v>
      </c>
      <c r="V702" s="71" t="s">
        <v>2484</v>
      </c>
      <c r="W702" s="44" t="str">
        <f t="shared" si="200"/>
        <v/>
      </c>
      <c r="X702" s="25" t="str">
        <f t="shared" si="201"/>
        <v/>
      </c>
      <c r="Y702" s="1">
        <f t="shared" si="202"/>
        <v>678</v>
      </c>
      <c r="Z702" t="str">
        <f t="shared" si="203"/>
        <v>ITM_chi</v>
      </c>
      <c r="AA702" s="172" t="str">
        <f>IF(ISNA(VLOOKUP(AC702,Sheet2!J:J,1,0)),"//","")</f>
        <v/>
      </c>
      <c r="AC702" s="111" t="str">
        <f t="shared" si="230"/>
        <v/>
      </c>
      <c r="AD702" t="b">
        <f t="shared" si="229"/>
        <v>1</v>
      </c>
    </row>
    <row r="703" spans="1:30">
      <c r="A703" s="57">
        <f t="shared" si="197"/>
        <v>703</v>
      </c>
      <c r="B703" s="56">
        <f t="shared" si="198"/>
        <v>679</v>
      </c>
      <c r="C703" s="60" t="s">
        <v>4451</v>
      </c>
      <c r="D703" s="60" t="s">
        <v>3412</v>
      </c>
      <c r="E703" s="66" t="s">
        <v>539</v>
      </c>
      <c r="F703" s="66" t="s">
        <v>594</v>
      </c>
      <c r="G703" s="69">
        <v>0</v>
      </c>
      <c r="H703" s="69">
        <v>0</v>
      </c>
      <c r="I703" s="66" t="s">
        <v>1</v>
      </c>
      <c r="J703" s="66" t="s">
        <v>1593</v>
      </c>
      <c r="K703" s="67" t="s">
        <v>4539</v>
      </c>
      <c r="L703" s="68"/>
      <c r="M703" s="64" t="s">
        <v>3412</v>
      </c>
      <c r="N703" s="13"/>
      <c r="O703"/>
      <c r="P703" t="str">
        <f t="shared" si="228"/>
        <v>NOT EQUAL</v>
      </c>
      <c r="Q703" t="str">
        <f>IF(ISNA(VLOOKUP(AC703,#REF!,1)),"//","")</f>
        <v/>
      </c>
      <c r="R703"/>
      <c r="S703" s="43">
        <f t="shared" si="199"/>
        <v>189</v>
      </c>
      <c r="T703" s="93" t="s">
        <v>2484</v>
      </c>
      <c r="U703" s="71" t="s">
        <v>2484</v>
      </c>
      <c r="V703" s="71" t="s">
        <v>2484</v>
      </c>
      <c r="W703" s="44" t="str">
        <f t="shared" si="200"/>
        <v/>
      </c>
      <c r="X703" s="25" t="str">
        <f t="shared" si="201"/>
        <v/>
      </c>
      <c r="Y703" s="1">
        <f t="shared" si="202"/>
        <v>679</v>
      </c>
      <c r="Z703" t="str">
        <f t="shared" si="203"/>
        <v>ITM_psi</v>
      </c>
      <c r="AA703" s="172" t="str">
        <f>IF(ISNA(VLOOKUP(AC703,Sheet2!J:J,1,0)),"//","")</f>
        <v/>
      </c>
      <c r="AC703" s="111" t="str">
        <f t="shared" si="230"/>
        <v/>
      </c>
      <c r="AD703" t="b">
        <f t="shared" si="229"/>
        <v>1</v>
      </c>
    </row>
    <row r="704" spans="1:30">
      <c r="A704" s="57">
        <f t="shared" si="197"/>
        <v>704</v>
      </c>
      <c r="B704" s="56">
        <f t="shared" si="198"/>
        <v>680</v>
      </c>
      <c r="C704" s="60" t="s">
        <v>4451</v>
      </c>
      <c r="D704" s="60" t="s">
        <v>3413</v>
      </c>
      <c r="E704" s="66" t="s">
        <v>539</v>
      </c>
      <c r="F704" s="66" t="s">
        <v>443</v>
      </c>
      <c r="G704" s="69">
        <v>0</v>
      </c>
      <c r="H704" s="69">
        <v>0</v>
      </c>
      <c r="I704" s="66" t="s">
        <v>1</v>
      </c>
      <c r="J704" s="66" t="s">
        <v>1593</v>
      </c>
      <c r="K704" s="67" t="s">
        <v>4539</v>
      </c>
      <c r="L704" s="68"/>
      <c r="M704" s="64" t="s">
        <v>3413</v>
      </c>
      <c r="N704" s="13"/>
      <c r="O704"/>
      <c r="P704" t="str">
        <f t="shared" si="228"/>
        <v>NOT EQUAL</v>
      </c>
      <c r="Q704" t="str">
        <f>IF(ISNA(VLOOKUP(AC704,#REF!,1)),"//","")</f>
        <v/>
      </c>
      <c r="R704"/>
      <c r="S704" s="43">
        <f t="shared" si="199"/>
        <v>189</v>
      </c>
      <c r="T704" s="93" t="s">
        <v>2484</v>
      </c>
      <c r="U704" s="71" t="s">
        <v>2484</v>
      </c>
      <c r="V704" s="71" t="s">
        <v>2484</v>
      </c>
      <c r="W704" s="44" t="str">
        <f t="shared" si="200"/>
        <v/>
      </c>
      <c r="X704" s="25" t="str">
        <f t="shared" si="201"/>
        <v/>
      </c>
      <c r="Y704" s="1">
        <f t="shared" si="202"/>
        <v>680</v>
      </c>
      <c r="Z704" t="str">
        <f t="shared" si="203"/>
        <v>ITM_omega</v>
      </c>
      <c r="AA704" s="172" t="str">
        <f>IF(ISNA(VLOOKUP(AC704,Sheet2!J:J,1,0)),"//","")</f>
        <v/>
      </c>
      <c r="AC704" s="111" t="str">
        <f t="shared" si="230"/>
        <v/>
      </c>
      <c r="AD704" t="b">
        <f t="shared" si="229"/>
        <v>1</v>
      </c>
    </row>
    <row r="705" spans="1:30">
      <c r="A705" s="57">
        <f t="shared" si="197"/>
        <v>705</v>
      </c>
      <c r="B705" s="56">
        <f t="shared" si="198"/>
        <v>681</v>
      </c>
      <c r="C705" s="60" t="s">
        <v>4451</v>
      </c>
      <c r="D705" s="60" t="s">
        <v>3414</v>
      </c>
      <c r="E705" s="66" t="s">
        <v>539</v>
      </c>
      <c r="F705" s="66" t="s">
        <v>595</v>
      </c>
      <c r="G705" s="69">
        <v>0</v>
      </c>
      <c r="H705" s="69">
        <v>0</v>
      </c>
      <c r="I705" s="66" t="s">
        <v>1</v>
      </c>
      <c r="J705" s="66" t="s">
        <v>1593</v>
      </c>
      <c r="K705" s="67" t="s">
        <v>4539</v>
      </c>
      <c r="L705" s="68"/>
      <c r="M705" s="64" t="s">
        <v>3414</v>
      </c>
      <c r="N705" s="13"/>
      <c r="O705"/>
      <c r="P705" t="str">
        <f t="shared" si="228"/>
        <v>NOT EQUAL</v>
      </c>
      <c r="Q705" t="str">
        <f>IF(ISNA(VLOOKUP(AC705,#REF!,1)),"//","")</f>
        <v/>
      </c>
      <c r="R705"/>
      <c r="S705" s="43">
        <f t="shared" si="199"/>
        <v>189</v>
      </c>
      <c r="T705" s="93" t="s">
        <v>2484</v>
      </c>
      <c r="U705" s="71" t="s">
        <v>2484</v>
      </c>
      <c r="V705" s="71" t="s">
        <v>2484</v>
      </c>
      <c r="W705" s="44" t="str">
        <f t="shared" si="200"/>
        <v/>
      </c>
      <c r="X705" s="25" t="str">
        <f t="shared" si="201"/>
        <v/>
      </c>
      <c r="Y705" s="1">
        <f t="shared" si="202"/>
        <v>681</v>
      </c>
      <c r="Z705" t="str">
        <f t="shared" si="203"/>
        <v>ITM_omega_TONOS</v>
      </c>
      <c r="AA705" s="172" t="str">
        <f>IF(ISNA(VLOOKUP(AC705,Sheet2!J:J,1,0)),"//","")</f>
        <v/>
      </c>
      <c r="AC705" s="111" t="str">
        <f t="shared" si="230"/>
        <v/>
      </c>
      <c r="AD705" t="b">
        <f t="shared" si="229"/>
        <v>1</v>
      </c>
    </row>
    <row r="706" spans="1:30" s="17" customFormat="1">
      <c r="A706" s="111">
        <f t="shared" ref="A706:A711" si="231">IF(B706=INT(B706),ROW(),"")</f>
        <v>706</v>
      </c>
      <c r="B706" s="112">
        <f t="shared" ref="B706:B711" si="232">IF(AND(MID(C706,2,1)&lt;&gt;"/",MID(C706,1,1)="/"),INT(B705)+1,B705+0.01)</f>
        <v>682</v>
      </c>
      <c r="C706" s="113" t="s">
        <v>4450</v>
      </c>
      <c r="D706" s="113" t="s">
        <v>7</v>
      </c>
      <c r="E706" s="146" t="str">
        <f t="shared" ref="E706:E711" si="233">CHAR(34)&amp;IF(B706&lt;10,"000",IF(B706&lt;100,"00",IF(B706&lt;1000,"0","")))&amp;$B706&amp;CHAR(34)</f>
        <v>"0682"</v>
      </c>
      <c r="F706" s="114" t="str">
        <f t="shared" ref="F706:F711" si="234">E706</f>
        <v>"0682"</v>
      </c>
      <c r="G706" s="207">
        <v>0</v>
      </c>
      <c r="H706" s="207">
        <v>0</v>
      </c>
      <c r="I706" s="193" t="s">
        <v>28</v>
      </c>
      <c r="J706" s="115" t="s">
        <v>1593</v>
      </c>
      <c r="K706" s="116" t="s">
        <v>4539</v>
      </c>
      <c r="M706" s="147" t="str">
        <f t="shared" ref="M706:M711" si="235">"ITM_"&amp;IF(B706&lt;10,"000",IF(B706&lt;100,"00",IF(B706&lt;1000,"0","")))&amp;$B706</f>
        <v>ITM_0682</v>
      </c>
      <c r="N706" s="16"/>
      <c r="P706" s="17" t="str">
        <f t="shared" si="228"/>
        <v/>
      </c>
      <c r="Q706" s="17" t="str">
        <f>IF(ISNA(VLOOKUP(AC706,#REF!,1)),"//","")</f>
        <v/>
      </c>
      <c r="S706" s="117">
        <f t="shared" ref="S706:S711" si="236">IF(X706&lt;&gt;"",S705+1,S705)</f>
        <v>189</v>
      </c>
      <c r="T706" s="111" t="s">
        <v>2484</v>
      </c>
      <c r="U706" s="118" t="s">
        <v>2484</v>
      </c>
      <c r="V706" s="118" t="s">
        <v>2484</v>
      </c>
      <c r="W706" s="119" t="str">
        <f t="shared" ref="W706:W711" si="237">IF( OR(U706="CNST", I706="CAT_REGS"),(E706),
IF(U706="YES",UPPER(E706),
IF(   AND(U706&lt;&gt;"NO",I706="CAT_FNCT",D706&lt;&gt;"multiply", D706&lt;&gt;"divide"),IF(J706="SLS_ENABLED",   UPPER(E706),""),"")))</f>
        <v/>
      </c>
      <c r="X706" s="120" t="str">
        <f t="shared" ref="X706:X711" si="238">IF(LEN(V706)&gt;0,V706,SUBSTITUTE(SUBSTITUTE(SUBSTITUTE(SUBSTITUTE(SUBSTITUTE(SUBSTITUTE(SUBSTITUTE(SUBSTITUTE(SUBSTITUTE(SUBSTITUTE(SUBSTITUTE( (SUBSTITUTE( SUBSTITUTE( SUBSTITUTE( SUBSTITUTE(W706,"STD_SIGMA","SUM"),"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06" s="121">
        <f t="shared" ref="Y706:Y711" si="239">B706</f>
        <v>682</v>
      </c>
      <c r="Z706" s="17" t="str">
        <f t="shared" ref="Z706:Z711" si="240">M706</f>
        <v>ITM_0682</v>
      </c>
      <c r="AA706" s="172" t="str">
        <f>IF(ISNA(VLOOKUP(AC706,Sheet2!J:J,1,0)),"//","")</f>
        <v/>
      </c>
      <c r="AC706" s="111" t="str">
        <f t="shared" si="230"/>
        <v/>
      </c>
      <c r="AD706" t="b">
        <f t="shared" si="229"/>
        <v>1</v>
      </c>
    </row>
    <row r="707" spans="1:30" s="17" customFormat="1">
      <c r="A707" s="111">
        <f t="shared" si="231"/>
        <v>707</v>
      </c>
      <c r="B707" s="112">
        <f t="shared" si="232"/>
        <v>683</v>
      </c>
      <c r="C707" s="113" t="s">
        <v>4450</v>
      </c>
      <c r="D707" s="113" t="s">
        <v>7</v>
      </c>
      <c r="E707" s="146" t="str">
        <f t="shared" si="233"/>
        <v>"0683"</v>
      </c>
      <c r="F707" s="114" t="str">
        <f t="shared" si="234"/>
        <v>"0683"</v>
      </c>
      <c r="G707" s="207">
        <v>0</v>
      </c>
      <c r="H707" s="207">
        <v>0</v>
      </c>
      <c r="I707" s="193" t="s">
        <v>28</v>
      </c>
      <c r="J707" s="115" t="s">
        <v>1593</v>
      </c>
      <c r="K707" s="116" t="s">
        <v>4539</v>
      </c>
      <c r="M707" s="147" t="str">
        <f t="shared" si="235"/>
        <v>ITM_0683</v>
      </c>
      <c r="N707" s="16"/>
      <c r="P707" s="17" t="str">
        <f t="shared" si="228"/>
        <v/>
      </c>
      <c r="Q707" s="17" t="str">
        <f>IF(ISNA(VLOOKUP(AC707,#REF!,1)),"//","")</f>
        <v/>
      </c>
      <c r="S707" s="117">
        <f t="shared" si="236"/>
        <v>189</v>
      </c>
      <c r="T707" s="111" t="s">
        <v>2484</v>
      </c>
      <c r="U707" s="118" t="s">
        <v>2484</v>
      </c>
      <c r="V707" s="118" t="s">
        <v>2484</v>
      </c>
      <c r="W707" s="119" t="str">
        <f t="shared" si="237"/>
        <v/>
      </c>
      <c r="X707" s="120" t="str">
        <f t="shared" si="238"/>
        <v/>
      </c>
      <c r="Y707" s="121">
        <f t="shared" si="239"/>
        <v>683</v>
      </c>
      <c r="Z707" s="17" t="str">
        <f t="shared" si="240"/>
        <v>ITM_0683</v>
      </c>
      <c r="AA707" s="172" t="str">
        <f>IF(ISNA(VLOOKUP(AC707,Sheet2!J:J,1,0)),"//","")</f>
        <v/>
      </c>
      <c r="AC707" s="111" t="str">
        <f t="shared" si="230"/>
        <v/>
      </c>
      <c r="AD707" t="b">
        <f t="shared" si="229"/>
        <v>1</v>
      </c>
    </row>
    <row r="708" spans="1:30" s="17" customFormat="1">
      <c r="A708" s="111">
        <f t="shared" si="231"/>
        <v>708</v>
      </c>
      <c r="B708" s="112">
        <f t="shared" si="232"/>
        <v>684</v>
      </c>
      <c r="C708" s="113" t="s">
        <v>4450</v>
      </c>
      <c r="D708" s="113" t="s">
        <v>7</v>
      </c>
      <c r="E708" s="146" t="str">
        <f t="shared" si="233"/>
        <v>"0684"</v>
      </c>
      <c r="F708" s="114" t="str">
        <f t="shared" si="234"/>
        <v>"0684"</v>
      </c>
      <c r="G708" s="207">
        <v>0</v>
      </c>
      <c r="H708" s="207">
        <v>0</v>
      </c>
      <c r="I708" s="193" t="s">
        <v>28</v>
      </c>
      <c r="J708" s="115" t="s">
        <v>1593</v>
      </c>
      <c r="K708" s="116" t="s">
        <v>4539</v>
      </c>
      <c r="M708" s="147" t="str">
        <f t="shared" si="235"/>
        <v>ITM_0684</v>
      </c>
      <c r="N708" s="16"/>
      <c r="P708" s="17" t="str">
        <f t="shared" si="228"/>
        <v/>
      </c>
      <c r="Q708" s="17" t="str">
        <f>IF(ISNA(VLOOKUP(AC708,#REF!,1)),"//","")</f>
        <v/>
      </c>
      <c r="S708" s="117">
        <f t="shared" si="236"/>
        <v>189</v>
      </c>
      <c r="T708" s="111" t="s">
        <v>2484</v>
      </c>
      <c r="U708" s="118" t="s">
        <v>2484</v>
      </c>
      <c r="V708" s="118" t="s">
        <v>2484</v>
      </c>
      <c r="W708" s="119" t="str">
        <f t="shared" si="237"/>
        <v/>
      </c>
      <c r="X708" s="120" t="str">
        <f t="shared" si="238"/>
        <v/>
      </c>
      <c r="Y708" s="121">
        <f t="shared" si="239"/>
        <v>684</v>
      </c>
      <c r="Z708" s="17" t="str">
        <f t="shared" si="240"/>
        <v>ITM_0684</v>
      </c>
      <c r="AA708" s="172" t="str">
        <f>IF(ISNA(VLOOKUP(AC708,Sheet2!J:J,1,0)),"//","")</f>
        <v/>
      </c>
      <c r="AC708" s="111" t="str">
        <f t="shared" si="230"/>
        <v/>
      </c>
      <c r="AD708" t="b">
        <f t="shared" si="229"/>
        <v>1</v>
      </c>
    </row>
    <row r="709" spans="1:30" s="17" customFormat="1">
      <c r="A709" s="111">
        <f t="shared" si="231"/>
        <v>709</v>
      </c>
      <c r="B709" s="112">
        <f t="shared" si="232"/>
        <v>685</v>
      </c>
      <c r="C709" s="113" t="s">
        <v>4450</v>
      </c>
      <c r="D709" s="113" t="s">
        <v>7</v>
      </c>
      <c r="E709" s="146" t="str">
        <f t="shared" si="233"/>
        <v>"0685"</v>
      </c>
      <c r="F709" s="114" t="str">
        <f t="shared" si="234"/>
        <v>"0685"</v>
      </c>
      <c r="G709" s="207">
        <v>0</v>
      </c>
      <c r="H709" s="207">
        <v>0</v>
      </c>
      <c r="I709" s="193" t="s">
        <v>28</v>
      </c>
      <c r="J709" s="115" t="s">
        <v>1593</v>
      </c>
      <c r="K709" s="116" t="s">
        <v>4539</v>
      </c>
      <c r="M709" s="147" t="str">
        <f t="shared" si="235"/>
        <v>ITM_0685</v>
      </c>
      <c r="N709" s="16"/>
      <c r="P709" s="17" t="str">
        <f t="shared" si="228"/>
        <v/>
      </c>
      <c r="Q709" s="17" t="str">
        <f>IF(ISNA(VLOOKUP(AC709,#REF!,1)),"//","")</f>
        <v/>
      </c>
      <c r="S709" s="117">
        <f t="shared" si="236"/>
        <v>189</v>
      </c>
      <c r="T709" s="111" t="s">
        <v>2484</v>
      </c>
      <c r="U709" s="118" t="s">
        <v>2484</v>
      </c>
      <c r="V709" s="118" t="s">
        <v>2484</v>
      </c>
      <c r="W709" s="119" t="str">
        <f t="shared" si="237"/>
        <v/>
      </c>
      <c r="X709" s="120" t="str">
        <f t="shared" si="238"/>
        <v/>
      </c>
      <c r="Y709" s="121">
        <f t="shared" si="239"/>
        <v>685</v>
      </c>
      <c r="Z709" s="17" t="str">
        <f t="shared" si="240"/>
        <v>ITM_0685</v>
      </c>
      <c r="AA709" s="172" t="str">
        <f>IF(ISNA(VLOOKUP(AC709,Sheet2!J:J,1,0)),"//","")</f>
        <v/>
      </c>
      <c r="AC709" s="111" t="str">
        <f t="shared" si="230"/>
        <v/>
      </c>
      <c r="AD709" t="b">
        <f t="shared" si="229"/>
        <v>1</v>
      </c>
    </row>
    <row r="710" spans="1:30" s="17" customFormat="1">
      <c r="A710" s="111">
        <f t="shared" si="231"/>
        <v>710</v>
      </c>
      <c r="B710" s="112">
        <f t="shared" si="232"/>
        <v>686</v>
      </c>
      <c r="C710" s="113" t="s">
        <v>4450</v>
      </c>
      <c r="D710" s="113" t="s">
        <v>7</v>
      </c>
      <c r="E710" s="146" t="str">
        <f t="shared" si="233"/>
        <v>"0686"</v>
      </c>
      <c r="F710" s="114" t="str">
        <f t="shared" si="234"/>
        <v>"0686"</v>
      </c>
      <c r="G710" s="207">
        <v>0</v>
      </c>
      <c r="H710" s="207">
        <v>0</v>
      </c>
      <c r="I710" s="193" t="s">
        <v>28</v>
      </c>
      <c r="J710" s="115" t="s">
        <v>1593</v>
      </c>
      <c r="K710" s="116" t="s">
        <v>4539</v>
      </c>
      <c r="M710" s="147" t="str">
        <f t="shared" si="235"/>
        <v>ITM_0686</v>
      </c>
      <c r="N710" s="16"/>
      <c r="P710" s="17" t="str">
        <f t="shared" si="228"/>
        <v/>
      </c>
      <c r="Q710" s="17" t="str">
        <f>IF(ISNA(VLOOKUP(AC710,#REF!,1)),"//","")</f>
        <v/>
      </c>
      <c r="S710" s="117">
        <f t="shared" si="236"/>
        <v>189</v>
      </c>
      <c r="T710" s="111" t="s">
        <v>2484</v>
      </c>
      <c r="U710" s="118" t="s">
        <v>2484</v>
      </c>
      <c r="V710" s="118" t="s">
        <v>2484</v>
      </c>
      <c r="W710" s="119" t="str">
        <f t="shared" si="237"/>
        <v/>
      </c>
      <c r="X710" s="120" t="str">
        <f t="shared" si="238"/>
        <v/>
      </c>
      <c r="Y710" s="121">
        <f t="shared" si="239"/>
        <v>686</v>
      </c>
      <c r="Z710" s="17" t="str">
        <f t="shared" si="240"/>
        <v>ITM_0686</v>
      </c>
      <c r="AA710" s="172" t="str">
        <f>IF(ISNA(VLOOKUP(AC710,Sheet2!J:J,1,0)),"//","")</f>
        <v/>
      </c>
      <c r="AC710" s="111" t="str">
        <f t="shared" si="230"/>
        <v/>
      </c>
      <c r="AD710" t="b">
        <f t="shared" si="229"/>
        <v>1</v>
      </c>
    </row>
    <row r="711" spans="1:30" s="17" customFormat="1">
      <c r="A711" s="111">
        <f t="shared" si="231"/>
        <v>711</v>
      </c>
      <c r="B711" s="112">
        <f t="shared" si="232"/>
        <v>687</v>
      </c>
      <c r="C711" s="113" t="s">
        <v>4450</v>
      </c>
      <c r="D711" s="113" t="s">
        <v>7</v>
      </c>
      <c r="E711" s="146" t="str">
        <f t="shared" si="233"/>
        <v>"0687"</v>
      </c>
      <c r="F711" s="114" t="str">
        <f t="shared" si="234"/>
        <v>"0687"</v>
      </c>
      <c r="G711" s="207">
        <v>0</v>
      </c>
      <c r="H711" s="207">
        <v>0</v>
      </c>
      <c r="I711" s="193" t="s">
        <v>28</v>
      </c>
      <c r="J711" s="115" t="s">
        <v>1593</v>
      </c>
      <c r="K711" s="116" t="s">
        <v>4539</v>
      </c>
      <c r="M711" s="147" t="str">
        <f t="shared" si="235"/>
        <v>ITM_0687</v>
      </c>
      <c r="N711" s="16"/>
      <c r="P711" s="17" t="str">
        <f t="shared" si="228"/>
        <v/>
      </c>
      <c r="Q711" s="17" t="str">
        <f>IF(ISNA(VLOOKUP(AC711,#REF!,1)),"//","")</f>
        <v/>
      </c>
      <c r="S711" s="117">
        <f t="shared" si="236"/>
        <v>189</v>
      </c>
      <c r="T711" s="111" t="s">
        <v>2484</v>
      </c>
      <c r="U711" s="118" t="s">
        <v>2484</v>
      </c>
      <c r="V711" s="118" t="s">
        <v>2484</v>
      </c>
      <c r="W711" s="119" t="str">
        <f t="shared" si="237"/>
        <v/>
      </c>
      <c r="X711" s="120" t="str">
        <f t="shared" si="238"/>
        <v/>
      </c>
      <c r="Y711" s="121">
        <f t="shared" si="239"/>
        <v>687</v>
      </c>
      <c r="Z711" s="17" t="str">
        <f t="shared" si="240"/>
        <v>ITM_0687</v>
      </c>
      <c r="AA711" s="172" t="str">
        <f>IF(ISNA(VLOOKUP(AC711,Sheet2!J:J,1,0)),"//","")</f>
        <v/>
      </c>
      <c r="AC711" s="111" t="str">
        <f t="shared" si="230"/>
        <v/>
      </c>
      <c r="AD711" t="b">
        <f t="shared" si="229"/>
        <v>1</v>
      </c>
    </row>
    <row r="712" spans="1:30">
      <c r="A712" s="57">
        <f t="shared" si="197"/>
        <v>712</v>
      </c>
      <c r="B712" s="56">
        <f t="shared" si="198"/>
        <v>688</v>
      </c>
      <c r="C712" s="60" t="s">
        <v>4451</v>
      </c>
      <c r="D712" s="60" t="s">
        <v>3415</v>
      </c>
      <c r="E712" s="66" t="s">
        <v>596</v>
      </c>
      <c r="F712" s="66" t="s">
        <v>596</v>
      </c>
      <c r="G712" s="69">
        <v>0</v>
      </c>
      <c r="H712" s="69">
        <v>0</v>
      </c>
      <c r="I712" s="186" t="s">
        <v>2774</v>
      </c>
      <c r="J712" s="66" t="s">
        <v>1593</v>
      </c>
      <c r="K712" s="67" t="s">
        <v>4539</v>
      </c>
      <c r="L712" s="68"/>
      <c r="M712" s="64" t="s">
        <v>3415</v>
      </c>
      <c r="N712" s="13"/>
      <c r="O712"/>
      <c r="P712" t="str">
        <f t="shared" si="228"/>
        <v/>
      </c>
      <c r="Q712" t="str">
        <f>IF(ISNA(VLOOKUP(AC712,#REF!,1)),"//","")</f>
        <v/>
      </c>
      <c r="R712"/>
      <c r="S712" s="43">
        <f t="shared" si="199"/>
        <v>189</v>
      </c>
      <c r="T712" s="93" t="s">
        <v>2484</v>
      </c>
      <c r="U712" s="71" t="s">
        <v>2484</v>
      </c>
      <c r="V712" s="71" t="s">
        <v>2484</v>
      </c>
      <c r="W712" s="44" t="str">
        <f t="shared" si="200"/>
        <v/>
      </c>
      <c r="X712" s="25" t="str">
        <f t="shared" si="201"/>
        <v/>
      </c>
      <c r="Y712" s="1">
        <f t="shared" si="202"/>
        <v>688</v>
      </c>
      <c r="Z712" t="str">
        <f t="shared" si="203"/>
        <v>ITM_A_MACRON</v>
      </c>
      <c r="AA712" s="172" t="str">
        <f>IF(ISNA(VLOOKUP(AC712,Sheet2!J:J,1,0)),"//","")</f>
        <v/>
      </c>
      <c r="AC712" s="111" t="str">
        <f t="shared" si="230"/>
        <v/>
      </c>
      <c r="AD712" t="b">
        <f t="shared" si="229"/>
        <v>1</v>
      </c>
    </row>
    <row r="713" spans="1:30">
      <c r="A713" s="57">
        <f t="shared" si="197"/>
        <v>713</v>
      </c>
      <c r="B713" s="56">
        <f t="shared" si="198"/>
        <v>689</v>
      </c>
      <c r="C713" s="60" t="s">
        <v>4451</v>
      </c>
      <c r="D713" s="60" t="s">
        <v>3416</v>
      </c>
      <c r="E713" s="66" t="s">
        <v>597</v>
      </c>
      <c r="F713" s="66" t="s">
        <v>597</v>
      </c>
      <c r="G713" s="69">
        <v>0</v>
      </c>
      <c r="H713" s="69">
        <v>0</v>
      </c>
      <c r="I713" s="186" t="s">
        <v>2774</v>
      </c>
      <c r="J713" s="66" t="s">
        <v>1593</v>
      </c>
      <c r="K713" s="67" t="s">
        <v>4539</v>
      </c>
      <c r="L713" s="68"/>
      <c r="M713" s="64" t="s">
        <v>3416</v>
      </c>
      <c r="N713" s="13"/>
      <c r="O713"/>
      <c r="P713" t="str">
        <f t="shared" si="228"/>
        <v/>
      </c>
      <c r="Q713" t="str">
        <f>IF(ISNA(VLOOKUP(AC713,#REF!,1)),"//","")</f>
        <v/>
      </c>
      <c r="R713"/>
      <c r="S713" s="43">
        <f t="shared" si="199"/>
        <v>189</v>
      </c>
      <c r="T713" s="93" t="s">
        <v>2484</v>
      </c>
      <c r="U713" s="71" t="s">
        <v>2484</v>
      </c>
      <c r="V713" s="71" t="s">
        <v>2484</v>
      </c>
      <c r="W713" s="44" t="str">
        <f t="shared" si="200"/>
        <v/>
      </c>
      <c r="X713" s="25" t="str">
        <f t="shared" si="201"/>
        <v/>
      </c>
      <c r="Y713" s="1">
        <f t="shared" si="202"/>
        <v>689</v>
      </c>
      <c r="Z713" t="str">
        <f t="shared" si="203"/>
        <v>ITM_A_ACUTE</v>
      </c>
      <c r="AA713" s="172" t="str">
        <f>IF(ISNA(VLOOKUP(AC713,Sheet2!J:J,1,0)),"//","")</f>
        <v/>
      </c>
      <c r="AC713" s="111" t="str">
        <f t="shared" si="230"/>
        <v/>
      </c>
      <c r="AD713" t="b">
        <f t="shared" si="229"/>
        <v>1</v>
      </c>
    </row>
    <row r="714" spans="1:30">
      <c r="A714" s="57">
        <f t="shared" si="197"/>
        <v>714</v>
      </c>
      <c r="B714" s="56">
        <f t="shared" si="198"/>
        <v>690</v>
      </c>
      <c r="C714" s="60" t="s">
        <v>4451</v>
      </c>
      <c r="D714" s="60" t="s">
        <v>3417</v>
      </c>
      <c r="E714" s="66" t="s">
        <v>598</v>
      </c>
      <c r="F714" s="66" t="s">
        <v>598</v>
      </c>
      <c r="G714" s="69">
        <v>0</v>
      </c>
      <c r="H714" s="69">
        <v>0</v>
      </c>
      <c r="I714" s="186" t="s">
        <v>2774</v>
      </c>
      <c r="J714" s="66" t="s">
        <v>1593</v>
      </c>
      <c r="K714" s="67" t="s">
        <v>4539</v>
      </c>
      <c r="L714" s="68"/>
      <c r="M714" s="64" t="s">
        <v>3417</v>
      </c>
      <c r="N714" s="13"/>
      <c r="O714"/>
      <c r="P714" t="str">
        <f t="shared" si="228"/>
        <v/>
      </c>
      <c r="Q714" t="str">
        <f>IF(ISNA(VLOOKUP(AC714,#REF!,1)),"//","")</f>
        <v/>
      </c>
      <c r="R714"/>
      <c r="S714" s="43">
        <f t="shared" si="199"/>
        <v>189</v>
      </c>
      <c r="T714" s="93" t="s">
        <v>2484</v>
      </c>
      <c r="U714" s="71" t="s">
        <v>2484</v>
      </c>
      <c r="V714" s="71" t="s">
        <v>2484</v>
      </c>
      <c r="W714" s="44" t="str">
        <f t="shared" si="200"/>
        <v/>
      </c>
      <c r="X714" s="25" t="str">
        <f t="shared" si="201"/>
        <v/>
      </c>
      <c r="Y714" s="1">
        <f t="shared" si="202"/>
        <v>690</v>
      </c>
      <c r="Z714" t="str">
        <f t="shared" si="203"/>
        <v>ITM_A_BREVE</v>
      </c>
      <c r="AA714" s="172" t="str">
        <f>IF(ISNA(VLOOKUP(AC714,Sheet2!J:J,1,0)),"//","")</f>
        <v/>
      </c>
      <c r="AC714" s="111" t="str">
        <f t="shared" si="230"/>
        <v/>
      </c>
      <c r="AD714" t="b">
        <f t="shared" si="229"/>
        <v>1</v>
      </c>
    </row>
    <row r="715" spans="1:30">
      <c r="A715" s="57">
        <f t="shared" si="197"/>
        <v>715</v>
      </c>
      <c r="B715" s="56">
        <f t="shared" si="198"/>
        <v>691</v>
      </c>
      <c r="C715" s="60" t="s">
        <v>4451</v>
      </c>
      <c r="D715" s="60" t="s">
        <v>3418</v>
      </c>
      <c r="E715" s="66" t="s">
        <v>599</v>
      </c>
      <c r="F715" s="66" t="s">
        <v>599</v>
      </c>
      <c r="G715" s="69">
        <v>0</v>
      </c>
      <c r="H715" s="69">
        <v>0</v>
      </c>
      <c r="I715" s="186" t="s">
        <v>2774</v>
      </c>
      <c r="J715" s="66" t="s">
        <v>1593</v>
      </c>
      <c r="K715" s="67" t="s">
        <v>4539</v>
      </c>
      <c r="L715" s="68"/>
      <c r="M715" s="64" t="s">
        <v>3418</v>
      </c>
      <c r="N715" s="13"/>
      <c r="O715"/>
      <c r="P715" t="str">
        <f t="shared" si="228"/>
        <v/>
      </c>
      <c r="Q715" t="str">
        <f>IF(ISNA(VLOOKUP(AC715,#REF!,1)),"//","")</f>
        <v/>
      </c>
      <c r="R715"/>
      <c r="S715" s="43">
        <f t="shared" si="199"/>
        <v>189</v>
      </c>
      <c r="T715" s="93" t="s">
        <v>2484</v>
      </c>
      <c r="U715" s="71" t="s">
        <v>2484</v>
      </c>
      <c r="V715" s="71" t="s">
        <v>2484</v>
      </c>
      <c r="W715" s="44" t="str">
        <f t="shared" si="200"/>
        <v/>
      </c>
      <c r="X715" s="25" t="str">
        <f t="shared" si="201"/>
        <v/>
      </c>
      <c r="Y715" s="1">
        <f t="shared" si="202"/>
        <v>691</v>
      </c>
      <c r="Z715" t="str">
        <f t="shared" si="203"/>
        <v>ITM_A_GRAVE</v>
      </c>
      <c r="AA715" s="172" t="str">
        <f>IF(ISNA(VLOOKUP(AC715,Sheet2!J:J,1,0)),"//","")</f>
        <v/>
      </c>
      <c r="AC715" s="111" t="str">
        <f t="shared" si="230"/>
        <v/>
      </c>
      <c r="AD715" t="b">
        <f t="shared" si="229"/>
        <v>1</v>
      </c>
    </row>
    <row r="716" spans="1:30">
      <c r="A716" s="57">
        <f t="shared" si="197"/>
        <v>716</v>
      </c>
      <c r="B716" s="56">
        <f t="shared" si="198"/>
        <v>692</v>
      </c>
      <c r="C716" s="60" t="s">
        <v>4451</v>
      </c>
      <c r="D716" s="60" t="s">
        <v>3419</v>
      </c>
      <c r="E716" s="66" t="s">
        <v>600</v>
      </c>
      <c r="F716" s="66" t="s">
        <v>600</v>
      </c>
      <c r="G716" s="69">
        <v>0</v>
      </c>
      <c r="H716" s="69">
        <v>0</v>
      </c>
      <c r="I716" s="186" t="s">
        <v>2774</v>
      </c>
      <c r="J716" s="66" t="s">
        <v>1593</v>
      </c>
      <c r="K716" s="67" t="s">
        <v>4539</v>
      </c>
      <c r="L716" s="68"/>
      <c r="M716" s="64" t="s">
        <v>3419</v>
      </c>
      <c r="N716" s="13"/>
      <c r="O716"/>
      <c r="P716" t="str">
        <f t="shared" si="228"/>
        <v/>
      </c>
      <c r="Q716" t="str">
        <f>IF(ISNA(VLOOKUP(AC716,#REF!,1)),"//","")</f>
        <v/>
      </c>
      <c r="R716"/>
      <c r="S716" s="43">
        <f t="shared" si="199"/>
        <v>189</v>
      </c>
      <c r="T716" s="93" t="s">
        <v>2484</v>
      </c>
      <c r="U716" s="71" t="s">
        <v>2484</v>
      </c>
      <c r="V716" s="71" t="s">
        <v>2484</v>
      </c>
      <c r="W716" s="44" t="str">
        <f t="shared" si="200"/>
        <v/>
      </c>
      <c r="X716" s="25" t="str">
        <f t="shared" si="201"/>
        <v/>
      </c>
      <c r="Y716" s="1">
        <f t="shared" si="202"/>
        <v>692</v>
      </c>
      <c r="Z716" t="str">
        <f t="shared" si="203"/>
        <v>ITM_A_DIARESIS</v>
      </c>
      <c r="AA716" s="172" t="str">
        <f>IF(ISNA(VLOOKUP(AC716,Sheet2!J:J,1,0)),"//","")</f>
        <v/>
      </c>
      <c r="AC716" s="111" t="str">
        <f t="shared" si="230"/>
        <v/>
      </c>
      <c r="AD716" t="b">
        <f t="shared" si="229"/>
        <v>1</v>
      </c>
    </row>
    <row r="717" spans="1:30">
      <c r="A717" s="57">
        <f t="shared" si="197"/>
        <v>717</v>
      </c>
      <c r="B717" s="56">
        <f t="shared" si="198"/>
        <v>693</v>
      </c>
      <c r="C717" s="60" t="s">
        <v>4451</v>
      </c>
      <c r="D717" s="60" t="s">
        <v>3420</v>
      </c>
      <c r="E717" s="66" t="s">
        <v>601</v>
      </c>
      <c r="F717" s="66" t="s">
        <v>601</v>
      </c>
      <c r="G717" s="69">
        <v>0</v>
      </c>
      <c r="H717" s="69">
        <v>0</v>
      </c>
      <c r="I717" s="186" t="s">
        <v>2774</v>
      </c>
      <c r="J717" s="66" t="s">
        <v>1593</v>
      </c>
      <c r="K717" s="67" t="s">
        <v>4539</v>
      </c>
      <c r="L717" s="68"/>
      <c r="M717" s="64" t="s">
        <v>3420</v>
      </c>
      <c r="N717" s="13"/>
      <c r="O717"/>
      <c r="P717" t="str">
        <f t="shared" si="228"/>
        <v/>
      </c>
      <c r="Q717" t="str">
        <f>IF(ISNA(VLOOKUP(AC717,#REF!,1)),"//","")</f>
        <v/>
      </c>
      <c r="R717"/>
      <c r="S717" s="43">
        <f t="shared" si="199"/>
        <v>189</v>
      </c>
      <c r="T717" s="93" t="s">
        <v>2484</v>
      </c>
      <c r="U717" s="71" t="s">
        <v>2484</v>
      </c>
      <c r="V717" s="71" t="s">
        <v>2484</v>
      </c>
      <c r="W717" s="44" t="str">
        <f t="shared" si="200"/>
        <v/>
      </c>
      <c r="X717" s="25" t="str">
        <f t="shared" si="201"/>
        <v/>
      </c>
      <c r="Y717" s="1">
        <f t="shared" si="202"/>
        <v>693</v>
      </c>
      <c r="Z717" t="str">
        <f t="shared" si="203"/>
        <v>ITM_A_TILDE</v>
      </c>
      <c r="AA717" s="172" t="str">
        <f>IF(ISNA(VLOOKUP(AC717,Sheet2!J:J,1,0)),"//","")</f>
        <v/>
      </c>
      <c r="AC717" s="111" t="str">
        <f t="shared" si="230"/>
        <v/>
      </c>
      <c r="AD717" t="b">
        <f t="shared" si="229"/>
        <v>1</v>
      </c>
    </row>
    <row r="718" spans="1:30">
      <c r="A718" s="57">
        <f t="shared" si="197"/>
        <v>718</v>
      </c>
      <c r="B718" s="56">
        <f t="shared" si="198"/>
        <v>694</v>
      </c>
      <c r="C718" s="60" t="s">
        <v>4451</v>
      </c>
      <c r="D718" s="60" t="s">
        <v>3421</v>
      </c>
      <c r="E718" s="66" t="s">
        <v>602</v>
      </c>
      <c r="F718" s="66" t="s">
        <v>602</v>
      </c>
      <c r="G718" s="69">
        <v>0</v>
      </c>
      <c r="H718" s="69">
        <v>0</v>
      </c>
      <c r="I718" s="186" t="s">
        <v>2774</v>
      </c>
      <c r="J718" s="66" t="s">
        <v>1593</v>
      </c>
      <c r="K718" s="67" t="s">
        <v>4539</v>
      </c>
      <c r="L718" s="68"/>
      <c r="M718" s="64" t="s">
        <v>3421</v>
      </c>
      <c r="N718" s="13"/>
      <c r="O718"/>
      <c r="P718" t="str">
        <f t="shared" si="228"/>
        <v/>
      </c>
      <c r="Q718" t="str">
        <f>IF(ISNA(VLOOKUP(AC718,#REF!,1)),"//","")</f>
        <v/>
      </c>
      <c r="R718"/>
      <c r="S718" s="43">
        <f t="shared" si="199"/>
        <v>189</v>
      </c>
      <c r="T718" s="93" t="s">
        <v>2484</v>
      </c>
      <c r="U718" s="71" t="s">
        <v>2484</v>
      </c>
      <c r="V718" s="71" t="s">
        <v>2484</v>
      </c>
      <c r="W718" s="44" t="str">
        <f t="shared" si="200"/>
        <v/>
      </c>
      <c r="X718" s="25" t="str">
        <f t="shared" si="201"/>
        <v/>
      </c>
      <c r="Y718" s="1">
        <f t="shared" si="202"/>
        <v>694</v>
      </c>
      <c r="Z718" t="str">
        <f t="shared" si="203"/>
        <v>ITM_A_CIRC</v>
      </c>
      <c r="AA718" s="172" t="str">
        <f>IF(ISNA(VLOOKUP(AC718,Sheet2!J:J,1,0)),"//","")</f>
        <v/>
      </c>
      <c r="AC718" s="111" t="str">
        <f t="shared" si="230"/>
        <v/>
      </c>
      <c r="AD718" t="b">
        <f t="shared" si="229"/>
        <v>1</v>
      </c>
    </row>
    <row r="719" spans="1:30">
      <c r="A719" s="57">
        <f t="shared" si="197"/>
        <v>719</v>
      </c>
      <c r="B719" s="56">
        <f t="shared" si="198"/>
        <v>695</v>
      </c>
      <c r="C719" s="60" t="s">
        <v>4451</v>
      </c>
      <c r="D719" s="60" t="s">
        <v>3422</v>
      </c>
      <c r="E719" s="66" t="s">
        <v>603</v>
      </c>
      <c r="F719" s="66" t="s">
        <v>603</v>
      </c>
      <c r="G719" s="69">
        <v>0</v>
      </c>
      <c r="H719" s="69">
        <v>0</v>
      </c>
      <c r="I719" s="186" t="s">
        <v>2774</v>
      </c>
      <c r="J719" s="66" t="s">
        <v>1593</v>
      </c>
      <c r="K719" s="67" t="s">
        <v>4539</v>
      </c>
      <c r="L719" s="68"/>
      <c r="M719" s="64" t="s">
        <v>3422</v>
      </c>
      <c r="N719" s="13"/>
      <c r="O719"/>
      <c r="P719" t="str">
        <f t="shared" si="228"/>
        <v/>
      </c>
      <c r="Q719" t="str">
        <f>IF(ISNA(VLOOKUP(AC719,#REF!,1)),"//","")</f>
        <v/>
      </c>
      <c r="R719"/>
      <c r="S719" s="43">
        <f t="shared" si="199"/>
        <v>189</v>
      </c>
      <c r="T719" s="93" t="s">
        <v>2484</v>
      </c>
      <c r="U719" s="71" t="s">
        <v>2484</v>
      </c>
      <c r="V719" s="71" t="s">
        <v>2484</v>
      </c>
      <c r="W719" s="44" t="str">
        <f t="shared" si="200"/>
        <v/>
      </c>
      <c r="X719" s="25" t="str">
        <f t="shared" si="201"/>
        <v/>
      </c>
      <c r="Y719" s="1">
        <f t="shared" si="202"/>
        <v>695</v>
      </c>
      <c r="Z719" t="str">
        <f t="shared" si="203"/>
        <v>ITM_A_RING</v>
      </c>
      <c r="AA719" s="172" t="str">
        <f>IF(ISNA(VLOOKUP(AC719,Sheet2!J:J,1,0)),"//","")</f>
        <v/>
      </c>
      <c r="AC719" s="111" t="str">
        <f t="shared" si="230"/>
        <v/>
      </c>
      <c r="AD719" t="b">
        <f t="shared" si="229"/>
        <v>1</v>
      </c>
    </row>
    <row r="720" spans="1:30">
      <c r="A720" s="57">
        <f t="shared" si="197"/>
        <v>720</v>
      </c>
      <c r="B720" s="56">
        <f t="shared" si="198"/>
        <v>696</v>
      </c>
      <c r="C720" s="60" t="s">
        <v>4451</v>
      </c>
      <c r="D720" s="60" t="s">
        <v>3423</v>
      </c>
      <c r="E720" s="66" t="s">
        <v>604</v>
      </c>
      <c r="F720" s="66" t="s">
        <v>604</v>
      </c>
      <c r="G720" s="69">
        <v>0</v>
      </c>
      <c r="H720" s="69">
        <v>0</v>
      </c>
      <c r="I720" s="186" t="s">
        <v>2774</v>
      </c>
      <c r="J720" s="66" t="s">
        <v>1593</v>
      </c>
      <c r="K720" s="67" t="s">
        <v>4539</v>
      </c>
      <c r="L720" s="68"/>
      <c r="M720" s="64" t="s">
        <v>3423</v>
      </c>
      <c r="N720" s="13"/>
      <c r="O720"/>
      <c r="P720" t="str">
        <f t="shared" si="228"/>
        <v/>
      </c>
      <c r="Q720" t="str">
        <f>IF(ISNA(VLOOKUP(AC720,#REF!,1)),"//","")</f>
        <v/>
      </c>
      <c r="R720"/>
      <c r="S720" s="43">
        <f t="shared" si="199"/>
        <v>189</v>
      </c>
      <c r="T720" s="93" t="s">
        <v>2484</v>
      </c>
      <c r="U720" s="71" t="s">
        <v>2484</v>
      </c>
      <c r="V720" s="71" t="s">
        <v>2484</v>
      </c>
      <c r="W720" s="44" t="str">
        <f t="shared" si="200"/>
        <v/>
      </c>
      <c r="X720" s="25" t="str">
        <f t="shared" si="201"/>
        <v/>
      </c>
      <c r="Y720" s="1">
        <f t="shared" si="202"/>
        <v>696</v>
      </c>
      <c r="Z720" t="str">
        <f t="shared" si="203"/>
        <v>ITM_AE</v>
      </c>
      <c r="AA720" s="172" t="str">
        <f>IF(ISNA(VLOOKUP(AC720,Sheet2!J:J,1,0)),"//","")</f>
        <v/>
      </c>
      <c r="AC720" s="111" t="str">
        <f t="shared" si="230"/>
        <v/>
      </c>
      <c r="AD720" t="b">
        <f t="shared" si="229"/>
        <v>1</v>
      </c>
    </row>
    <row r="721" spans="1:30">
      <c r="A721" s="57">
        <f t="shared" ref="A721:A784" si="241">IF(B721=INT(B721),ROW(),"")</f>
        <v>721</v>
      </c>
      <c r="B721" s="56">
        <f t="shared" ref="B721:B784" si="242">IF(AND(MID(C721,2,1)&lt;&gt;"/",MID(C721,1,1)="/"),INT(B720)+1,B720+0.01)</f>
        <v>697</v>
      </c>
      <c r="C721" s="60" t="s">
        <v>4451</v>
      </c>
      <c r="D721" s="60" t="s">
        <v>3424</v>
      </c>
      <c r="E721" s="66" t="s">
        <v>605</v>
      </c>
      <c r="F721" s="66" t="s">
        <v>605</v>
      </c>
      <c r="G721" s="69">
        <v>0</v>
      </c>
      <c r="H721" s="69">
        <v>0</v>
      </c>
      <c r="I721" s="186" t="s">
        <v>2774</v>
      </c>
      <c r="J721" s="66" t="s">
        <v>1593</v>
      </c>
      <c r="K721" s="67" t="s">
        <v>4539</v>
      </c>
      <c r="L721" s="68"/>
      <c r="M721" s="64" t="s">
        <v>3424</v>
      </c>
      <c r="N721" s="13"/>
      <c r="O721"/>
      <c r="P721" t="str">
        <f t="shared" si="228"/>
        <v/>
      </c>
      <c r="Q721" t="str">
        <f>IF(ISNA(VLOOKUP(AC721,#REF!,1)),"//","")</f>
        <v/>
      </c>
      <c r="R721"/>
      <c r="S721" s="43">
        <f t="shared" ref="S721:S784" si="243">IF(X721&lt;&gt;"",S720+1,S720)</f>
        <v>189</v>
      </c>
      <c r="T721" s="93" t="s">
        <v>2484</v>
      </c>
      <c r="U721" s="71" t="s">
        <v>2484</v>
      </c>
      <c r="V721" s="71" t="s">
        <v>2484</v>
      </c>
      <c r="W721" s="44" t="str">
        <f t="shared" ref="W721:W784" si="244">IF( OR(U721="CNST", I721="CAT_REGS"),(E721),
IF(U721="YES",UPPER(E721),
IF(   AND(U721&lt;&gt;"NO",I721="CAT_FNCT",D721&lt;&gt;"multiply", D721&lt;&gt;"divide"),IF(J721="SLS_ENABLED",   UPPER(E721),""),"")))</f>
        <v/>
      </c>
      <c r="X721" s="25" t="str">
        <f t="shared" ref="X721:X784" si="245">IF(LEN(V721)&gt;0,V721,SUBSTITUTE(SUBSTITUTE(SUBSTITUTE(SUBSTITUTE(SUBSTITUTE(SUBSTITUTE(SUBSTITUTE(SUBSTITUTE(SUBSTITUTE(SUBSTITUTE(SUBSTITUTE( (SUBSTITUTE( SUBSTITUTE( SUBSTITUTE( SUBSTITUTE(W721,"STD_SIGMA","SUM"),"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21" s="1">
        <f t="shared" ref="Y721:Y784" si="246">B721</f>
        <v>697</v>
      </c>
      <c r="Z721" t="str">
        <f t="shared" ref="Z721:Z784" si="247">M721</f>
        <v>ITM_A_OGONEK</v>
      </c>
      <c r="AA721" s="172" t="str">
        <f>IF(ISNA(VLOOKUP(AC721,Sheet2!J:J,1,0)),"//","")</f>
        <v/>
      </c>
      <c r="AC721" s="111" t="str">
        <f t="shared" si="230"/>
        <v/>
      </c>
      <c r="AD721" t="b">
        <f t="shared" si="229"/>
        <v>1</v>
      </c>
    </row>
    <row r="722" spans="1:30">
      <c r="A722" s="57">
        <f t="shared" si="241"/>
        <v>722</v>
      </c>
      <c r="B722" s="56">
        <f t="shared" si="242"/>
        <v>698</v>
      </c>
      <c r="C722" s="60" t="s">
        <v>4451</v>
      </c>
      <c r="D722" s="60" t="s">
        <v>3425</v>
      </c>
      <c r="E722" s="66" t="s">
        <v>606</v>
      </c>
      <c r="F722" s="66" t="s">
        <v>606</v>
      </c>
      <c r="G722" s="69">
        <v>0</v>
      </c>
      <c r="H722" s="69">
        <v>0</v>
      </c>
      <c r="I722" s="186" t="s">
        <v>2774</v>
      </c>
      <c r="J722" s="66" t="s">
        <v>1593</v>
      </c>
      <c r="K722" s="67" t="s">
        <v>4539</v>
      </c>
      <c r="L722" s="68"/>
      <c r="M722" s="64" t="s">
        <v>3425</v>
      </c>
      <c r="N722" s="13"/>
      <c r="O722"/>
      <c r="P722" t="str">
        <f t="shared" si="228"/>
        <v/>
      </c>
      <c r="Q722" t="str">
        <f>IF(ISNA(VLOOKUP(AC722,#REF!,1)),"//","")</f>
        <v/>
      </c>
      <c r="R722"/>
      <c r="S722" s="43">
        <f t="shared" si="243"/>
        <v>189</v>
      </c>
      <c r="T722" s="93" t="s">
        <v>2484</v>
      </c>
      <c r="U722" s="71" t="s">
        <v>2484</v>
      </c>
      <c r="V722" s="71" t="s">
        <v>2484</v>
      </c>
      <c r="W722" s="44" t="str">
        <f t="shared" si="244"/>
        <v/>
      </c>
      <c r="X722" s="25" t="str">
        <f t="shared" si="245"/>
        <v/>
      </c>
      <c r="Y722" s="1">
        <f t="shared" si="246"/>
        <v>698</v>
      </c>
      <c r="Z722" t="str">
        <f t="shared" si="247"/>
        <v>ITM_C_ACUTE</v>
      </c>
      <c r="AA722" s="172" t="str">
        <f>IF(ISNA(VLOOKUP(AC722,Sheet2!J:J,1,0)),"//","")</f>
        <v/>
      </c>
      <c r="AC722" s="111" t="str">
        <f t="shared" si="230"/>
        <v/>
      </c>
      <c r="AD722" t="b">
        <f t="shared" si="229"/>
        <v>1</v>
      </c>
    </row>
    <row r="723" spans="1:30">
      <c r="A723" s="57">
        <f t="shared" si="241"/>
        <v>723</v>
      </c>
      <c r="B723" s="56">
        <f t="shared" si="242"/>
        <v>699</v>
      </c>
      <c r="C723" s="60" t="s">
        <v>4451</v>
      </c>
      <c r="D723" s="60" t="s">
        <v>3426</v>
      </c>
      <c r="E723" s="66" t="s">
        <v>607</v>
      </c>
      <c r="F723" s="66" t="s">
        <v>607</v>
      </c>
      <c r="G723" s="69">
        <v>0</v>
      </c>
      <c r="H723" s="69">
        <v>0</v>
      </c>
      <c r="I723" s="186" t="s">
        <v>2774</v>
      </c>
      <c r="J723" s="66" t="s">
        <v>1593</v>
      </c>
      <c r="K723" s="67" t="s">
        <v>4539</v>
      </c>
      <c r="L723" s="68"/>
      <c r="M723" s="64" t="s">
        <v>3426</v>
      </c>
      <c r="N723" s="13"/>
      <c r="O723"/>
      <c r="P723" t="str">
        <f t="shared" si="228"/>
        <v/>
      </c>
      <c r="Q723" t="str">
        <f>IF(ISNA(VLOOKUP(AC723,#REF!,1)),"//","")</f>
        <v/>
      </c>
      <c r="R723"/>
      <c r="S723" s="43">
        <f t="shared" si="243"/>
        <v>189</v>
      </c>
      <c r="T723" s="93" t="s">
        <v>2484</v>
      </c>
      <c r="U723" s="71" t="s">
        <v>2484</v>
      </c>
      <c r="V723" s="71" t="s">
        <v>2484</v>
      </c>
      <c r="W723" s="44" t="str">
        <f t="shared" si="244"/>
        <v/>
      </c>
      <c r="X723" s="25" t="str">
        <f t="shared" si="245"/>
        <v/>
      </c>
      <c r="Y723" s="1">
        <f t="shared" si="246"/>
        <v>699</v>
      </c>
      <c r="Z723" t="str">
        <f t="shared" si="247"/>
        <v>ITM_C_CARON</v>
      </c>
      <c r="AA723" s="172" t="str">
        <f>IF(ISNA(VLOOKUP(AC723,Sheet2!J:J,1,0)),"//","")</f>
        <v/>
      </c>
      <c r="AC723" s="111" t="str">
        <f t="shared" si="230"/>
        <v/>
      </c>
      <c r="AD723" t="b">
        <f t="shared" si="229"/>
        <v>1</v>
      </c>
    </row>
    <row r="724" spans="1:30">
      <c r="A724" s="57">
        <f t="shared" si="241"/>
        <v>724</v>
      </c>
      <c r="B724" s="56">
        <f t="shared" si="242"/>
        <v>700</v>
      </c>
      <c r="C724" s="60" t="s">
        <v>4451</v>
      </c>
      <c r="D724" s="60" t="s">
        <v>3427</v>
      </c>
      <c r="E724" s="66" t="s">
        <v>608</v>
      </c>
      <c r="F724" s="66" t="s">
        <v>608</v>
      </c>
      <c r="G724" s="69">
        <v>0</v>
      </c>
      <c r="H724" s="69">
        <v>0</v>
      </c>
      <c r="I724" s="186" t="s">
        <v>2774</v>
      </c>
      <c r="J724" s="66" t="s">
        <v>1593</v>
      </c>
      <c r="K724" s="67" t="s">
        <v>4539</v>
      </c>
      <c r="L724" s="68"/>
      <c r="M724" s="64" t="s">
        <v>3427</v>
      </c>
      <c r="N724" s="13"/>
      <c r="O724"/>
      <c r="P724" t="str">
        <f t="shared" si="228"/>
        <v/>
      </c>
      <c r="Q724" t="str">
        <f>IF(ISNA(VLOOKUP(AC724,#REF!,1)),"//","")</f>
        <v/>
      </c>
      <c r="R724"/>
      <c r="S724" s="43">
        <f t="shared" si="243"/>
        <v>189</v>
      </c>
      <c r="T724" s="93" t="s">
        <v>2484</v>
      </c>
      <c r="U724" s="71" t="s">
        <v>2484</v>
      </c>
      <c r="V724" s="71" t="s">
        <v>2484</v>
      </c>
      <c r="W724" s="44" t="str">
        <f t="shared" si="244"/>
        <v/>
      </c>
      <c r="X724" s="25" t="str">
        <f t="shared" si="245"/>
        <v/>
      </c>
      <c r="Y724" s="1">
        <f t="shared" si="246"/>
        <v>700</v>
      </c>
      <c r="Z724" t="str">
        <f t="shared" si="247"/>
        <v>ITM_C_CEDILLA</v>
      </c>
      <c r="AA724" s="172" t="str">
        <f>IF(ISNA(VLOOKUP(AC724,Sheet2!J:J,1,0)),"//","")</f>
        <v/>
      </c>
      <c r="AC724" s="111" t="str">
        <f t="shared" si="230"/>
        <v/>
      </c>
      <c r="AD724" t="b">
        <f t="shared" si="229"/>
        <v>1</v>
      </c>
    </row>
    <row r="725" spans="1:30">
      <c r="A725" s="57">
        <f t="shared" si="241"/>
        <v>725</v>
      </c>
      <c r="B725" s="56">
        <f t="shared" si="242"/>
        <v>701</v>
      </c>
      <c r="C725" s="60" t="s">
        <v>4451</v>
      </c>
      <c r="D725" s="60" t="s">
        <v>3428</v>
      </c>
      <c r="E725" s="66" t="s">
        <v>609</v>
      </c>
      <c r="F725" s="66" t="s">
        <v>609</v>
      </c>
      <c r="G725" s="69">
        <v>0</v>
      </c>
      <c r="H725" s="69">
        <v>0</v>
      </c>
      <c r="I725" s="186" t="s">
        <v>2774</v>
      </c>
      <c r="J725" s="66" t="s">
        <v>1593</v>
      </c>
      <c r="K725" s="67" t="s">
        <v>4539</v>
      </c>
      <c r="L725" s="68"/>
      <c r="M725" s="64" t="s">
        <v>3428</v>
      </c>
      <c r="N725" s="13"/>
      <c r="O725"/>
      <c r="P725" t="str">
        <f t="shared" si="228"/>
        <v/>
      </c>
      <c r="Q725" t="str">
        <f>IF(ISNA(VLOOKUP(AC725,#REF!,1)),"//","")</f>
        <v/>
      </c>
      <c r="R725"/>
      <c r="S725" s="43">
        <f t="shared" si="243"/>
        <v>189</v>
      </c>
      <c r="T725" s="93" t="s">
        <v>2484</v>
      </c>
      <c r="U725" s="71" t="s">
        <v>2484</v>
      </c>
      <c r="V725" s="71" t="s">
        <v>2484</v>
      </c>
      <c r="W725" s="44" t="str">
        <f t="shared" si="244"/>
        <v/>
      </c>
      <c r="X725" s="25" t="str">
        <f t="shared" si="245"/>
        <v/>
      </c>
      <c r="Y725" s="1">
        <f t="shared" si="246"/>
        <v>701</v>
      </c>
      <c r="Z725" t="str">
        <f t="shared" si="247"/>
        <v>ITM_D_STROKE</v>
      </c>
      <c r="AA725" s="172" t="str">
        <f>IF(ISNA(VLOOKUP(AC725,Sheet2!J:J,1,0)),"//","")</f>
        <v/>
      </c>
      <c r="AC725" s="111" t="str">
        <f t="shared" si="230"/>
        <v/>
      </c>
      <c r="AD725" t="b">
        <f t="shared" si="229"/>
        <v>1</v>
      </c>
    </row>
    <row r="726" spans="1:30">
      <c r="A726" s="57">
        <f t="shared" si="241"/>
        <v>726</v>
      </c>
      <c r="B726" s="56">
        <f t="shared" si="242"/>
        <v>702</v>
      </c>
      <c r="C726" s="60" t="s">
        <v>4451</v>
      </c>
      <c r="D726" s="60" t="s">
        <v>3429</v>
      </c>
      <c r="E726" s="66" t="s">
        <v>610</v>
      </c>
      <c r="F726" s="66" t="s">
        <v>610</v>
      </c>
      <c r="G726" s="69">
        <v>0</v>
      </c>
      <c r="H726" s="69">
        <v>0</v>
      </c>
      <c r="I726" s="186" t="s">
        <v>2774</v>
      </c>
      <c r="J726" s="66" t="s">
        <v>1593</v>
      </c>
      <c r="K726" s="67" t="s">
        <v>4539</v>
      </c>
      <c r="L726" s="68"/>
      <c r="M726" s="64" t="s">
        <v>3429</v>
      </c>
      <c r="N726" s="13"/>
      <c r="O726"/>
      <c r="P726" t="str">
        <f t="shared" si="228"/>
        <v/>
      </c>
      <c r="Q726" t="str">
        <f>IF(ISNA(VLOOKUP(AC726,#REF!,1)),"//","")</f>
        <v/>
      </c>
      <c r="R726"/>
      <c r="S726" s="43">
        <f t="shared" si="243"/>
        <v>189</v>
      </c>
      <c r="T726" s="93" t="s">
        <v>2484</v>
      </c>
      <c r="U726" s="71" t="s">
        <v>2484</v>
      </c>
      <c r="V726" s="71" t="s">
        <v>2484</v>
      </c>
      <c r="W726" s="44" t="str">
        <f t="shared" si="244"/>
        <v/>
      </c>
      <c r="X726" s="25" t="str">
        <f t="shared" si="245"/>
        <v/>
      </c>
      <c r="Y726" s="1">
        <f t="shared" si="246"/>
        <v>702</v>
      </c>
      <c r="Z726" t="str">
        <f t="shared" si="247"/>
        <v>ITM_D_CARON</v>
      </c>
      <c r="AA726" s="172" t="str">
        <f>IF(ISNA(VLOOKUP(AC726,Sheet2!J:J,1,0)),"//","")</f>
        <v/>
      </c>
      <c r="AC726" s="111" t="str">
        <f t="shared" si="230"/>
        <v/>
      </c>
      <c r="AD726" t="b">
        <f t="shared" si="229"/>
        <v>1</v>
      </c>
    </row>
    <row r="727" spans="1:30">
      <c r="A727" s="57">
        <f t="shared" si="241"/>
        <v>727</v>
      </c>
      <c r="B727" s="56">
        <f t="shared" si="242"/>
        <v>703</v>
      </c>
      <c r="C727" s="60" t="s">
        <v>4451</v>
      </c>
      <c r="D727" s="60" t="s">
        <v>3430</v>
      </c>
      <c r="E727" s="66" t="s">
        <v>611</v>
      </c>
      <c r="F727" s="66" t="s">
        <v>611</v>
      </c>
      <c r="G727" s="69">
        <v>0</v>
      </c>
      <c r="H727" s="69">
        <v>0</v>
      </c>
      <c r="I727" s="186" t="s">
        <v>2774</v>
      </c>
      <c r="J727" s="66" t="s">
        <v>1593</v>
      </c>
      <c r="K727" s="67" t="s">
        <v>4539</v>
      </c>
      <c r="L727" s="68"/>
      <c r="M727" s="64" t="s">
        <v>3430</v>
      </c>
      <c r="N727" s="13"/>
      <c r="O727"/>
      <c r="P727" t="str">
        <f t="shared" si="228"/>
        <v/>
      </c>
      <c r="Q727" t="str">
        <f>IF(ISNA(VLOOKUP(AC727,#REF!,1)),"//","")</f>
        <v/>
      </c>
      <c r="R727"/>
      <c r="S727" s="43">
        <f t="shared" si="243"/>
        <v>189</v>
      </c>
      <c r="T727" s="93" t="s">
        <v>2484</v>
      </c>
      <c r="U727" s="71" t="s">
        <v>2484</v>
      </c>
      <c r="V727" s="71" t="s">
        <v>2484</v>
      </c>
      <c r="W727" s="44" t="str">
        <f t="shared" si="244"/>
        <v/>
      </c>
      <c r="X727" s="25" t="str">
        <f t="shared" si="245"/>
        <v/>
      </c>
      <c r="Y727" s="1">
        <f t="shared" si="246"/>
        <v>703</v>
      </c>
      <c r="Z727" t="str">
        <f t="shared" si="247"/>
        <v>ITM_E_MACRON</v>
      </c>
      <c r="AA727" s="172" t="str">
        <f>IF(ISNA(VLOOKUP(AC727,Sheet2!J:J,1,0)),"//","")</f>
        <v/>
      </c>
      <c r="AC727" s="111" t="str">
        <f t="shared" si="230"/>
        <v/>
      </c>
      <c r="AD727" t="b">
        <f t="shared" si="229"/>
        <v>1</v>
      </c>
    </row>
    <row r="728" spans="1:30">
      <c r="A728" s="57">
        <f t="shared" si="241"/>
        <v>728</v>
      </c>
      <c r="B728" s="56">
        <f t="shared" si="242"/>
        <v>704</v>
      </c>
      <c r="C728" s="60" t="s">
        <v>4451</v>
      </c>
      <c r="D728" s="60" t="s">
        <v>3431</v>
      </c>
      <c r="E728" s="66" t="s">
        <v>612</v>
      </c>
      <c r="F728" s="66" t="s">
        <v>612</v>
      </c>
      <c r="G728" s="69">
        <v>0</v>
      </c>
      <c r="H728" s="69">
        <v>0</v>
      </c>
      <c r="I728" s="186" t="s">
        <v>2774</v>
      </c>
      <c r="J728" s="66" t="s">
        <v>1593</v>
      </c>
      <c r="K728" s="67" t="s">
        <v>4539</v>
      </c>
      <c r="L728" s="68"/>
      <c r="M728" s="64" t="s">
        <v>3431</v>
      </c>
      <c r="N728" s="13"/>
      <c r="O728"/>
      <c r="P728" t="str">
        <f t="shared" si="228"/>
        <v/>
      </c>
      <c r="Q728" t="str">
        <f>IF(ISNA(VLOOKUP(AC728,#REF!,1)),"//","")</f>
        <v/>
      </c>
      <c r="R728"/>
      <c r="S728" s="43">
        <f t="shared" si="243"/>
        <v>189</v>
      </c>
      <c r="T728" s="93" t="s">
        <v>2484</v>
      </c>
      <c r="U728" s="71" t="s">
        <v>2484</v>
      </c>
      <c r="V728" s="71" t="s">
        <v>2484</v>
      </c>
      <c r="W728" s="44" t="str">
        <f t="shared" si="244"/>
        <v/>
      </c>
      <c r="X728" s="25" t="str">
        <f t="shared" si="245"/>
        <v/>
      </c>
      <c r="Y728" s="1">
        <f t="shared" si="246"/>
        <v>704</v>
      </c>
      <c r="Z728" t="str">
        <f t="shared" si="247"/>
        <v>ITM_E_ACUTE</v>
      </c>
      <c r="AA728" s="172" t="str">
        <f>IF(ISNA(VLOOKUP(AC728,Sheet2!J:J,1,0)),"//","")</f>
        <v/>
      </c>
      <c r="AC728" s="111" t="str">
        <f t="shared" si="230"/>
        <v/>
      </c>
      <c r="AD728" t="b">
        <f t="shared" si="229"/>
        <v>1</v>
      </c>
    </row>
    <row r="729" spans="1:30">
      <c r="A729" s="57">
        <f t="shared" si="241"/>
        <v>729</v>
      </c>
      <c r="B729" s="56">
        <f t="shared" si="242"/>
        <v>705</v>
      </c>
      <c r="C729" s="60" t="s">
        <v>4451</v>
      </c>
      <c r="D729" s="60" t="s">
        <v>3432</v>
      </c>
      <c r="E729" s="66" t="s">
        <v>613</v>
      </c>
      <c r="F729" s="66" t="s">
        <v>613</v>
      </c>
      <c r="G729" s="69">
        <v>0</v>
      </c>
      <c r="H729" s="69">
        <v>0</v>
      </c>
      <c r="I729" s="186" t="s">
        <v>2774</v>
      </c>
      <c r="J729" s="66" t="s">
        <v>1593</v>
      </c>
      <c r="K729" s="67" t="s">
        <v>4539</v>
      </c>
      <c r="L729" s="68"/>
      <c r="M729" s="64" t="s">
        <v>3432</v>
      </c>
      <c r="N729" s="13"/>
      <c r="O729"/>
      <c r="P729" t="str">
        <f t="shared" si="228"/>
        <v/>
      </c>
      <c r="Q729" t="str">
        <f>IF(ISNA(VLOOKUP(AC729,#REF!,1)),"//","")</f>
        <v/>
      </c>
      <c r="R729"/>
      <c r="S729" s="43">
        <f t="shared" si="243"/>
        <v>189</v>
      </c>
      <c r="T729" s="93" t="s">
        <v>2484</v>
      </c>
      <c r="U729" s="71" t="s">
        <v>2484</v>
      </c>
      <c r="V729" s="71" t="s">
        <v>2484</v>
      </c>
      <c r="W729" s="44" t="str">
        <f t="shared" si="244"/>
        <v/>
      </c>
      <c r="X729" s="25" t="str">
        <f t="shared" si="245"/>
        <v/>
      </c>
      <c r="Y729" s="1">
        <f t="shared" si="246"/>
        <v>705</v>
      </c>
      <c r="Z729" t="str">
        <f t="shared" si="247"/>
        <v>ITM_E_BREVE</v>
      </c>
      <c r="AA729" s="172" t="str">
        <f>IF(ISNA(VLOOKUP(AC729,Sheet2!J:J,1,0)),"//","")</f>
        <v/>
      </c>
      <c r="AC729" s="111" t="str">
        <f t="shared" si="230"/>
        <v/>
      </c>
      <c r="AD729" t="b">
        <f t="shared" si="229"/>
        <v>1</v>
      </c>
    </row>
    <row r="730" spans="1:30">
      <c r="A730" s="57">
        <f t="shared" si="241"/>
        <v>730</v>
      </c>
      <c r="B730" s="56">
        <f t="shared" si="242"/>
        <v>706</v>
      </c>
      <c r="C730" s="60" t="s">
        <v>4451</v>
      </c>
      <c r="D730" s="60" t="s">
        <v>3433</v>
      </c>
      <c r="E730" s="66" t="s">
        <v>614</v>
      </c>
      <c r="F730" s="66" t="s">
        <v>614</v>
      </c>
      <c r="G730" s="69">
        <v>0</v>
      </c>
      <c r="H730" s="69">
        <v>0</v>
      </c>
      <c r="I730" s="186" t="s">
        <v>2774</v>
      </c>
      <c r="J730" s="66" t="s">
        <v>1593</v>
      </c>
      <c r="K730" s="67" t="s">
        <v>4539</v>
      </c>
      <c r="L730" s="68"/>
      <c r="M730" s="64" t="s">
        <v>3433</v>
      </c>
      <c r="N730" s="13"/>
      <c r="O730"/>
      <c r="P730" t="str">
        <f t="shared" si="228"/>
        <v/>
      </c>
      <c r="Q730" t="str">
        <f>IF(ISNA(VLOOKUP(AC730,#REF!,1)),"//","")</f>
        <v/>
      </c>
      <c r="R730"/>
      <c r="S730" s="43">
        <f t="shared" si="243"/>
        <v>189</v>
      </c>
      <c r="T730" s="93" t="s">
        <v>2484</v>
      </c>
      <c r="U730" s="71" t="s">
        <v>2484</v>
      </c>
      <c r="V730" s="71" t="s">
        <v>2484</v>
      </c>
      <c r="W730" s="44" t="str">
        <f t="shared" si="244"/>
        <v/>
      </c>
      <c r="X730" s="25" t="str">
        <f t="shared" si="245"/>
        <v/>
      </c>
      <c r="Y730" s="1">
        <f t="shared" si="246"/>
        <v>706</v>
      </c>
      <c r="Z730" t="str">
        <f t="shared" si="247"/>
        <v>ITM_E_GRAVE</v>
      </c>
      <c r="AA730" s="172" t="str">
        <f>IF(ISNA(VLOOKUP(AC730,Sheet2!J:J,1,0)),"//","")</f>
        <v/>
      </c>
      <c r="AC730" s="111" t="str">
        <f t="shared" si="230"/>
        <v/>
      </c>
      <c r="AD730" t="b">
        <f t="shared" si="229"/>
        <v>1</v>
      </c>
    </row>
    <row r="731" spans="1:30">
      <c r="A731" s="57">
        <f t="shared" si="241"/>
        <v>731</v>
      </c>
      <c r="B731" s="56">
        <f t="shared" si="242"/>
        <v>707</v>
      </c>
      <c r="C731" s="60" t="s">
        <v>4451</v>
      </c>
      <c r="D731" s="60" t="s">
        <v>3434</v>
      </c>
      <c r="E731" s="66" t="s">
        <v>615</v>
      </c>
      <c r="F731" s="66" t="s">
        <v>615</v>
      </c>
      <c r="G731" s="69">
        <v>0</v>
      </c>
      <c r="H731" s="69">
        <v>0</v>
      </c>
      <c r="I731" s="186" t="s">
        <v>2774</v>
      </c>
      <c r="J731" s="66" t="s">
        <v>1593</v>
      </c>
      <c r="K731" s="67" t="s">
        <v>4539</v>
      </c>
      <c r="L731" s="65"/>
      <c r="M731" s="64" t="s">
        <v>3434</v>
      </c>
      <c r="N731" s="13"/>
      <c r="O731"/>
      <c r="P731" t="str">
        <f t="shared" si="228"/>
        <v/>
      </c>
      <c r="Q731" t="str">
        <f>IF(ISNA(VLOOKUP(AC731,#REF!,1)),"//","")</f>
        <v/>
      </c>
      <c r="R731"/>
      <c r="S731" s="43">
        <f t="shared" si="243"/>
        <v>189</v>
      </c>
      <c r="T731" s="93" t="s">
        <v>2484</v>
      </c>
      <c r="U731" s="71" t="s">
        <v>2484</v>
      </c>
      <c r="V731" s="71" t="s">
        <v>2484</v>
      </c>
      <c r="W731" s="44" t="str">
        <f t="shared" si="244"/>
        <v/>
      </c>
      <c r="X731" s="25" t="str">
        <f t="shared" si="245"/>
        <v/>
      </c>
      <c r="Y731" s="1">
        <f t="shared" si="246"/>
        <v>707</v>
      </c>
      <c r="Z731" t="str">
        <f t="shared" si="247"/>
        <v>ITM_E_DIARESIS</v>
      </c>
      <c r="AA731" s="172" t="str">
        <f>IF(ISNA(VLOOKUP(AC731,Sheet2!J:J,1,0)),"//","")</f>
        <v/>
      </c>
      <c r="AC731" s="111" t="str">
        <f t="shared" si="230"/>
        <v/>
      </c>
      <c r="AD731" t="b">
        <f t="shared" si="229"/>
        <v>1</v>
      </c>
    </row>
    <row r="732" spans="1:30">
      <c r="A732" s="57">
        <f t="shared" si="241"/>
        <v>732</v>
      </c>
      <c r="B732" s="56">
        <f t="shared" si="242"/>
        <v>708</v>
      </c>
      <c r="C732" s="60" t="s">
        <v>4451</v>
      </c>
      <c r="D732" s="60" t="s">
        <v>3435</v>
      </c>
      <c r="E732" s="66" t="s">
        <v>616</v>
      </c>
      <c r="F732" s="66" t="s">
        <v>616</v>
      </c>
      <c r="G732" s="69">
        <v>0</v>
      </c>
      <c r="H732" s="69">
        <v>0</v>
      </c>
      <c r="I732" s="186" t="s">
        <v>2774</v>
      </c>
      <c r="J732" s="66" t="s">
        <v>1593</v>
      </c>
      <c r="K732" s="67" t="s">
        <v>4539</v>
      </c>
      <c r="L732" s="73"/>
      <c r="M732" s="64" t="s">
        <v>3435</v>
      </c>
      <c r="N732" s="13"/>
      <c r="O732"/>
      <c r="P732" t="str">
        <f t="shared" si="228"/>
        <v/>
      </c>
      <c r="Q732" t="str">
        <f>IF(ISNA(VLOOKUP(AC732,#REF!,1)),"//","")</f>
        <v/>
      </c>
      <c r="R732"/>
      <c r="S732" s="43">
        <f t="shared" si="243"/>
        <v>189</v>
      </c>
      <c r="T732" s="93" t="s">
        <v>2484</v>
      </c>
      <c r="U732" s="71" t="s">
        <v>2484</v>
      </c>
      <c r="V732" s="71" t="s">
        <v>2484</v>
      </c>
      <c r="W732" s="44" t="str">
        <f t="shared" si="244"/>
        <v/>
      </c>
      <c r="X732" s="25" t="str">
        <f t="shared" si="245"/>
        <v/>
      </c>
      <c r="Y732" s="1">
        <f t="shared" si="246"/>
        <v>708</v>
      </c>
      <c r="Z732" t="str">
        <f t="shared" si="247"/>
        <v>ITM_E_CIRC</v>
      </c>
      <c r="AA732" s="172" t="str">
        <f>IF(ISNA(VLOOKUP(AC732,Sheet2!J:J,1,0)),"//","")</f>
        <v/>
      </c>
      <c r="AC732" s="111" t="str">
        <f t="shared" si="230"/>
        <v/>
      </c>
      <c r="AD732" t="b">
        <f t="shared" si="229"/>
        <v>1</v>
      </c>
    </row>
    <row r="733" spans="1:30">
      <c r="A733" s="57">
        <f t="shared" si="241"/>
        <v>733</v>
      </c>
      <c r="B733" s="56">
        <f t="shared" si="242"/>
        <v>709</v>
      </c>
      <c r="C733" s="60" t="s">
        <v>4451</v>
      </c>
      <c r="D733" s="60" t="s">
        <v>3436</v>
      </c>
      <c r="E733" s="66" t="s">
        <v>617</v>
      </c>
      <c r="F733" s="66" t="s">
        <v>617</v>
      </c>
      <c r="G733" s="69">
        <v>0</v>
      </c>
      <c r="H733" s="69">
        <v>0</v>
      </c>
      <c r="I733" s="186" t="s">
        <v>2774</v>
      </c>
      <c r="J733" s="66" t="s">
        <v>1593</v>
      </c>
      <c r="K733" s="67" t="s">
        <v>4539</v>
      </c>
      <c r="L733" s="68"/>
      <c r="M733" s="64" t="s">
        <v>3436</v>
      </c>
      <c r="N733" s="13"/>
      <c r="O733"/>
      <c r="P733" t="str">
        <f t="shared" si="228"/>
        <v/>
      </c>
      <c r="Q733" t="str">
        <f>IF(ISNA(VLOOKUP(AC733,#REF!,1)),"//","")</f>
        <v/>
      </c>
      <c r="R733"/>
      <c r="S733" s="43">
        <f t="shared" si="243"/>
        <v>189</v>
      </c>
      <c r="T733" s="93" t="s">
        <v>2484</v>
      </c>
      <c r="U733" s="71" t="s">
        <v>2484</v>
      </c>
      <c r="V733" s="71" t="s">
        <v>2484</v>
      </c>
      <c r="W733" s="44" t="str">
        <f t="shared" si="244"/>
        <v/>
      </c>
      <c r="X733" s="25" t="str">
        <f t="shared" si="245"/>
        <v/>
      </c>
      <c r="Y733" s="1">
        <f t="shared" si="246"/>
        <v>709</v>
      </c>
      <c r="Z733" t="str">
        <f t="shared" si="247"/>
        <v>ITM_E_OGONEK</v>
      </c>
      <c r="AA733" s="172" t="str">
        <f>IF(ISNA(VLOOKUP(AC733,Sheet2!J:J,1,0)),"//","")</f>
        <v/>
      </c>
      <c r="AC733" s="111" t="str">
        <f t="shared" si="230"/>
        <v/>
      </c>
      <c r="AD733" t="b">
        <f t="shared" si="229"/>
        <v>1</v>
      </c>
    </row>
    <row r="734" spans="1:30">
      <c r="A734" s="57">
        <f t="shared" si="241"/>
        <v>734</v>
      </c>
      <c r="B734" s="56">
        <f t="shared" si="242"/>
        <v>710</v>
      </c>
      <c r="C734" s="60" t="s">
        <v>4451</v>
      </c>
      <c r="D734" s="60" t="s">
        <v>3437</v>
      </c>
      <c r="E734" s="66" t="s">
        <v>618</v>
      </c>
      <c r="F734" s="66" t="s">
        <v>618</v>
      </c>
      <c r="G734" s="69">
        <v>0</v>
      </c>
      <c r="H734" s="69">
        <v>0</v>
      </c>
      <c r="I734" s="186" t="s">
        <v>2774</v>
      </c>
      <c r="J734" s="66" t="s">
        <v>1593</v>
      </c>
      <c r="K734" s="67" t="s">
        <v>4539</v>
      </c>
      <c r="L734" s="68"/>
      <c r="M734" s="64" t="s">
        <v>3437</v>
      </c>
      <c r="N734" s="13"/>
      <c r="O734"/>
      <c r="P734" t="str">
        <f t="shared" si="228"/>
        <v/>
      </c>
      <c r="Q734" t="str">
        <f>IF(ISNA(VLOOKUP(AC734,#REF!,1)),"//","")</f>
        <v/>
      </c>
      <c r="R734"/>
      <c r="S734" s="43">
        <f t="shared" si="243"/>
        <v>189</v>
      </c>
      <c r="T734" s="93" t="s">
        <v>2484</v>
      </c>
      <c r="U734" s="71" t="s">
        <v>2484</v>
      </c>
      <c r="V734" s="71" t="s">
        <v>2484</v>
      </c>
      <c r="W734" s="44" t="str">
        <f t="shared" si="244"/>
        <v/>
      </c>
      <c r="X734" s="25" t="str">
        <f t="shared" si="245"/>
        <v/>
      </c>
      <c r="Y734" s="1">
        <f t="shared" si="246"/>
        <v>710</v>
      </c>
      <c r="Z734" t="str">
        <f t="shared" si="247"/>
        <v>ITM_G_BREVE</v>
      </c>
      <c r="AA734" s="172" t="str">
        <f>IF(ISNA(VLOOKUP(AC734,Sheet2!J:J,1,0)),"//","")</f>
        <v/>
      </c>
      <c r="AC734" s="111" t="str">
        <f t="shared" si="230"/>
        <v/>
      </c>
      <c r="AD734" t="b">
        <f t="shared" si="229"/>
        <v>1</v>
      </c>
    </row>
    <row r="735" spans="1:30" s="17" customFormat="1">
      <c r="A735" s="111">
        <f t="shared" si="241"/>
        <v>735</v>
      </c>
      <c r="B735" s="112">
        <f t="shared" si="242"/>
        <v>711</v>
      </c>
      <c r="C735" s="113" t="s">
        <v>4450</v>
      </c>
      <c r="D735" s="113" t="s">
        <v>7</v>
      </c>
      <c r="E735" s="146" t="str">
        <f t="shared" ref="E735" si="248">CHAR(34)&amp;IF(B735&lt;10,"000",IF(B735&lt;100,"00",IF(B735&lt;1000,"0","")))&amp;$B735&amp;CHAR(34)</f>
        <v>"0711"</v>
      </c>
      <c r="F735" s="114" t="str">
        <f t="shared" ref="F735" si="249">E735</f>
        <v>"0711"</v>
      </c>
      <c r="G735" s="207">
        <v>0</v>
      </c>
      <c r="H735" s="207">
        <v>0</v>
      </c>
      <c r="I735" s="193" t="s">
        <v>28</v>
      </c>
      <c r="J735" s="115" t="s">
        <v>1593</v>
      </c>
      <c r="K735" s="116" t="s">
        <v>4539</v>
      </c>
      <c r="M735" s="147" t="str">
        <f t="shared" ref="M735" si="250">"ITM_"&amp;IF(B735&lt;10,"000",IF(B735&lt;100,"00",IF(B735&lt;1000,"0","")))&amp;$B735</f>
        <v>ITM_0711</v>
      </c>
      <c r="N735" s="16"/>
      <c r="P735" s="17" t="str">
        <f t="shared" si="228"/>
        <v/>
      </c>
      <c r="Q735" s="17" t="str">
        <f>IF(ISNA(VLOOKUP(AC735,#REF!,1)),"//","")</f>
        <v/>
      </c>
      <c r="S735" s="117">
        <f t="shared" si="243"/>
        <v>189</v>
      </c>
      <c r="T735" s="111" t="s">
        <v>2484</v>
      </c>
      <c r="U735" s="118" t="s">
        <v>2484</v>
      </c>
      <c r="V735" s="118" t="s">
        <v>2484</v>
      </c>
      <c r="W735" s="119" t="str">
        <f t="shared" si="244"/>
        <v/>
      </c>
      <c r="X735" s="120" t="str">
        <f t="shared" si="245"/>
        <v/>
      </c>
      <c r="Y735" s="121">
        <f t="shared" si="246"/>
        <v>711</v>
      </c>
      <c r="Z735" s="17" t="str">
        <f t="shared" si="247"/>
        <v>ITM_0711</v>
      </c>
      <c r="AA735" s="172" t="str">
        <f>IF(ISNA(VLOOKUP(AC735,Sheet2!J:J,1,0)),"//","")</f>
        <v/>
      </c>
      <c r="AC735" s="111" t="str">
        <f t="shared" si="230"/>
        <v/>
      </c>
      <c r="AD735" t="b">
        <f t="shared" si="229"/>
        <v>1</v>
      </c>
    </row>
    <row r="736" spans="1:30">
      <c r="A736" s="57">
        <f t="shared" si="241"/>
        <v>736</v>
      </c>
      <c r="B736" s="56">
        <f t="shared" si="242"/>
        <v>712</v>
      </c>
      <c r="C736" s="60" t="s">
        <v>4451</v>
      </c>
      <c r="D736" s="60" t="s">
        <v>3438</v>
      </c>
      <c r="E736" s="66" t="s">
        <v>619</v>
      </c>
      <c r="F736" s="66" t="s">
        <v>619</v>
      </c>
      <c r="G736" s="69">
        <v>0</v>
      </c>
      <c r="H736" s="69">
        <v>0</v>
      </c>
      <c r="I736" s="186" t="s">
        <v>2774</v>
      </c>
      <c r="J736" s="66" t="s">
        <v>1593</v>
      </c>
      <c r="K736" s="67" t="s">
        <v>4539</v>
      </c>
      <c r="L736" s="68"/>
      <c r="M736" s="64" t="s">
        <v>3438</v>
      </c>
      <c r="N736" s="13"/>
      <c r="O736"/>
      <c r="P736" t="str">
        <f t="shared" si="228"/>
        <v/>
      </c>
      <c r="Q736" t="str">
        <f>IF(ISNA(VLOOKUP(AC736,#REF!,1)),"//","")</f>
        <v/>
      </c>
      <c r="R736"/>
      <c r="S736" s="43">
        <f t="shared" si="243"/>
        <v>189</v>
      </c>
      <c r="T736" s="93" t="s">
        <v>2484</v>
      </c>
      <c r="U736" s="71" t="s">
        <v>2484</v>
      </c>
      <c r="V736" s="71" t="s">
        <v>2484</v>
      </c>
      <c r="W736" s="44" t="str">
        <f t="shared" si="244"/>
        <v/>
      </c>
      <c r="X736" s="25" t="str">
        <f t="shared" si="245"/>
        <v/>
      </c>
      <c r="Y736" s="1">
        <f t="shared" si="246"/>
        <v>712</v>
      </c>
      <c r="Z736" t="str">
        <f t="shared" si="247"/>
        <v>ITM_I_MACRON</v>
      </c>
      <c r="AA736" s="172" t="str">
        <f>IF(ISNA(VLOOKUP(AC736,Sheet2!J:J,1,0)),"//","")</f>
        <v/>
      </c>
      <c r="AC736" s="111" t="str">
        <f t="shared" si="230"/>
        <v/>
      </c>
      <c r="AD736" t="b">
        <f t="shared" si="229"/>
        <v>1</v>
      </c>
    </row>
    <row r="737" spans="1:30">
      <c r="A737" s="57">
        <f t="shared" si="241"/>
        <v>737</v>
      </c>
      <c r="B737" s="56">
        <f t="shared" si="242"/>
        <v>713</v>
      </c>
      <c r="C737" s="60" t="s">
        <v>4451</v>
      </c>
      <c r="D737" s="60" t="s">
        <v>3439</v>
      </c>
      <c r="E737" s="66" t="s">
        <v>620</v>
      </c>
      <c r="F737" s="78" t="s">
        <v>620</v>
      </c>
      <c r="G737" s="69">
        <v>0</v>
      </c>
      <c r="H737" s="69">
        <v>0</v>
      </c>
      <c r="I737" s="186" t="s">
        <v>2774</v>
      </c>
      <c r="J737" s="66" t="s">
        <v>1593</v>
      </c>
      <c r="K737" s="67" t="s">
        <v>4539</v>
      </c>
      <c r="L737" s="68"/>
      <c r="M737" s="64" t="s">
        <v>3439</v>
      </c>
      <c r="N737" s="13"/>
      <c r="O737"/>
      <c r="P737" t="str">
        <f t="shared" si="228"/>
        <v/>
      </c>
      <c r="Q737" t="str">
        <f>IF(ISNA(VLOOKUP(AC737,#REF!,1)),"//","")</f>
        <v/>
      </c>
      <c r="R737"/>
      <c r="S737" s="43">
        <f t="shared" si="243"/>
        <v>189</v>
      </c>
      <c r="T737" s="93" t="s">
        <v>2484</v>
      </c>
      <c r="U737" s="71" t="s">
        <v>2484</v>
      </c>
      <c r="V737" s="71" t="s">
        <v>2484</v>
      </c>
      <c r="W737" s="44" t="str">
        <f t="shared" si="244"/>
        <v/>
      </c>
      <c r="X737" s="25" t="str">
        <f t="shared" si="245"/>
        <v/>
      </c>
      <c r="Y737" s="1">
        <f t="shared" si="246"/>
        <v>713</v>
      </c>
      <c r="Z737" t="str">
        <f t="shared" si="247"/>
        <v>ITM_I_ACUTE</v>
      </c>
      <c r="AA737" s="172" t="str">
        <f>IF(ISNA(VLOOKUP(AC737,Sheet2!J:J,1,0)),"//","")</f>
        <v/>
      </c>
      <c r="AC737" s="111" t="str">
        <f t="shared" si="230"/>
        <v/>
      </c>
      <c r="AD737" t="b">
        <f t="shared" si="229"/>
        <v>1</v>
      </c>
    </row>
    <row r="738" spans="1:30">
      <c r="A738" s="57">
        <f t="shared" si="241"/>
        <v>738</v>
      </c>
      <c r="B738" s="56">
        <f t="shared" si="242"/>
        <v>714</v>
      </c>
      <c r="C738" s="60" t="s">
        <v>4451</v>
      </c>
      <c r="D738" s="60" t="s">
        <v>3440</v>
      </c>
      <c r="E738" s="79" t="s">
        <v>621</v>
      </c>
      <c r="F738" s="80" t="s">
        <v>621</v>
      </c>
      <c r="G738" s="69">
        <v>0</v>
      </c>
      <c r="H738" s="69">
        <v>0</v>
      </c>
      <c r="I738" s="186" t="s">
        <v>2774</v>
      </c>
      <c r="J738" s="66" t="s">
        <v>1593</v>
      </c>
      <c r="K738" s="67" t="s">
        <v>4539</v>
      </c>
      <c r="L738" s="68"/>
      <c r="M738" s="64" t="s">
        <v>3440</v>
      </c>
      <c r="N738" s="13"/>
      <c r="O738"/>
      <c r="P738" t="str">
        <f t="shared" si="228"/>
        <v/>
      </c>
      <c r="Q738" t="str">
        <f>IF(ISNA(VLOOKUP(AC738,#REF!,1)),"//","")</f>
        <v/>
      </c>
      <c r="R738"/>
      <c r="S738" s="43">
        <f t="shared" si="243"/>
        <v>189</v>
      </c>
      <c r="T738" s="93" t="s">
        <v>2484</v>
      </c>
      <c r="U738" s="71" t="s">
        <v>2484</v>
      </c>
      <c r="V738" s="71" t="s">
        <v>2484</v>
      </c>
      <c r="W738" s="44" t="str">
        <f t="shared" si="244"/>
        <v/>
      </c>
      <c r="X738" s="25" t="str">
        <f t="shared" si="245"/>
        <v/>
      </c>
      <c r="Y738" s="1">
        <f t="shared" si="246"/>
        <v>714</v>
      </c>
      <c r="Z738" t="str">
        <f t="shared" si="247"/>
        <v>ITM_I_BREVE</v>
      </c>
      <c r="AA738" s="172" t="str">
        <f>IF(ISNA(VLOOKUP(AC738,Sheet2!J:J,1,0)),"//","")</f>
        <v/>
      </c>
      <c r="AC738" s="111" t="str">
        <f t="shared" si="230"/>
        <v/>
      </c>
      <c r="AD738" t="b">
        <f t="shared" si="229"/>
        <v>1</v>
      </c>
    </row>
    <row r="739" spans="1:30">
      <c r="A739" s="57">
        <f t="shared" si="241"/>
        <v>739</v>
      </c>
      <c r="B739" s="56">
        <f t="shared" si="242"/>
        <v>715</v>
      </c>
      <c r="C739" s="60" t="s">
        <v>4451</v>
      </c>
      <c r="D739" s="60" t="s">
        <v>3441</v>
      </c>
      <c r="E739" s="79" t="s">
        <v>622</v>
      </c>
      <c r="F739" s="80" t="s">
        <v>622</v>
      </c>
      <c r="G739" s="69">
        <v>0</v>
      </c>
      <c r="H739" s="69">
        <v>0</v>
      </c>
      <c r="I739" s="186" t="s">
        <v>2774</v>
      </c>
      <c r="J739" s="66" t="s">
        <v>1593</v>
      </c>
      <c r="K739" s="67" t="s">
        <v>4539</v>
      </c>
      <c r="L739" s="65"/>
      <c r="M739" s="64" t="s">
        <v>3441</v>
      </c>
      <c r="N739" s="13"/>
      <c r="O739"/>
      <c r="P739" t="str">
        <f t="shared" ref="P739:P802" si="251">IF(E739=F739,"","NOT EQUAL")</f>
        <v/>
      </c>
      <c r="Q739" t="str">
        <f>IF(ISNA(VLOOKUP(AC739,#REF!,1)),"//","")</f>
        <v/>
      </c>
      <c r="R739"/>
      <c r="S739" s="43">
        <f t="shared" si="243"/>
        <v>189</v>
      </c>
      <c r="T739" s="93" t="s">
        <v>2484</v>
      </c>
      <c r="U739" s="71" t="s">
        <v>2484</v>
      </c>
      <c r="V739" s="71" t="s">
        <v>2484</v>
      </c>
      <c r="W739" s="44" t="str">
        <f t="shared" si="244"/>
        <v/>
      </c>
      <c r="X739" s="25" t="str">
        <f t="shared" si="245"/>
        <v/>
      </c>
      <c r="Y739" s="1">
        <f t="shared" si="246"/>
        <v>715</v>
      </c>
      <c r="Z739" t="str">
        <f t="shared" si="247"/>
        <v>ITM_I_GRAVE</v>
      </c>
      <c r="AA739" s="172" t="str">
        <f>IF(ISNA(VLOOKUP(AC739,Sheet2!J:J,1,0)),"//","")</f>
        <v/>
      </c>
      <c r="AC739" s="111" t="str">
        <f t="shared" si="230"/>
        <v/>
      </c>
      <c r="AD739" t="b">
        <f t="shared" si="229"/>
        <v>1</v>
      </c>
    </row>
    <row r="740" spans="1:30">
      <c r="A740" s="57">
        <f t="shared" si="241"/>
        <v>740</v>
      </c>
      <c r="B740" s="56">
        <f t="shared" si="242"/>
        <v>716</v>
      </c>
      <c r="C740" s="60" t="s">
        <v>4451</v>
      </c>
      <c r="D740" s="60" t="s">
        <v>3442</v>
      </c>
      <c r="E740" s="66" t="s">
        <v>623</v>
      </c>
      <c r="F740" s="66" t="s">
        <v>623</v>
      </c>
      <c r="G740" s="69">
        <v>0</v>
      </c>
      <c r="H740" s="69">
        <v>0</v>
      </c>
      <c r="I740" s="186" t="s">
        <v>2774</v>
      </c>
      <c r="J740" s="66" t="s">
        <v>1593</v>
      </c>
      <c r="K740" s="67" t="s">
        <v>4539</v>
      </c>
      <c r="L740" s="68"/>
      <c r="M740" s="64" t="s">
        <v>3442</v>
      </c>
      <c r="N740" s="13"/>
      <c r="O740"/>
      <c r="P740" t="str">
        <f t="shared" si="251"/>
        <v/>
      </c>
      <c r="Q740" t="str">
        <f>IF(ISNA(VLOOKUP(AC740,#REF!,1)),"//","")</f>
        <v/>
      </c>
      <c r="R740"/>
      <c r="S740" s="43">
        <f t="shared" si="243"/>
        <v>189</v>
      </c>
      <c r="T740" s="93" t="s">
        <v>2484</v>
      </c>
      <c r="U740" s="71" t="s">
        <v>2484</v>
      </c>
      <c r="V740" s="71" t="s">
        <v>2484</v>
      </c>
      <c r="W740" s="44" t="str">
        <f t="shared" si="244"/>
        <v/>
      </c>
      <c r="X740" s="25" t="str">
        <f t="shared" si="245"/>
        <v/>
      </c>
      <c r="Y740" s="1">
        <f t="shared" si="246"/>
        <v>716</v>
      </c>
      <c r="Z740" t="str">
        <f t="shared" si="247"/>
        <v>ITM_I_DIARESIS</v>
      </c>
      <c r="AA740" s="172" t="str">
        <f>IF(ISNA(VLOOKUP(AC740,Sheet2!J:J,1,0)),"//","")</f>
        <v/>
      </c>
      <c r="AC740" s="111" t="str">
        <f t="shared" si="230"/>
        <v/>
      </c>
      <c r="AD740" t="b">
        <f t="shared" si="229"/>
        <v>1</v>
      </c>
    </row>
    <row r="741" spans="1:30">
      <c r="A741" s="57">
        <f t="shared" si="241"/>
        <v>741</v>
      </c>
      <c r="B741" s="56">
        <f t="shared" si="242"/>
        <v>717</v>
      </c>
      <c r="C741" s="60" t="s">
        <v>4451</v>
      </c>
      <c r="D741" s="60" t="s">
        <v>3443</v>
      </c>
      <c r="E741" s="66" t="s">
        <v>624</v>
      </c>
      <c r="F741" s="66" t="s">
        <v>624</v>
      </c>
      <c r="G741" s="69">
        <v>0</v>
      </c>
      <c r="H741" s="69">
        <v>0</v>
      </c>
      <c r="I741" s="186" t="s">
        <v>2774</v>
      </c>
      <c r="J741" s="66" t="s">
        <v>1593</v>
      </c>
      <c r="K741" s="67" t="s">
        <v>4539</v>
      </c>
      <c r="L741" s="68"/>
      <c r="M741" s="64" t="s">
        <v>3443</v>
      </c>
      <c r="N741" s="13"/>
      <c r="O741"/>
      <c r="P741" t="str">
        <f t="shared" si="251"/>
        <v/>
      </c>
      <c r="Q741" t="str">
        <f>IF(ISNA(VLOOKUP(AC741,#REF!,1)),"//","")</f>
        <v/>
      </c>
      <c r="R741"/>
      <c r="S741" s="43">
        <f t="shared" si="243"/>
        <v>189</v>
      </c>
      <c r="T741" s="93" t="s">
        <v>2484</v>
      </c>
      <c r="U741" s="71" t="s">
        <v>2484</v>
      </c>
      <c r="V741" s="71" t="s">
        <v>2484</v>
      </c>
      <c r="W741" s="44" t="str">
        <f t="shared" si="244"/>
        <v/>
      </c>
      <c r="X741" s="25" t="str">
        <f t="shared" si="245"/>
        <v/>
      </c>
      <c r="Y741" s="1">
        <f t="shared" si="246"/>
        <v>717</v>
      </c>
      <c r="Z741" t="str">
        <f t="shared" si="247"/>
        <v>ITM_I_CIRC</v>
      </c>
      <c r="AA741" s="172" t="str">
        <f>IF(ISNA(VLOOKUP(AC741,Sheet2!J:J,1,0)),"//","")</f>
        <v/>
      </c>
      <c r="AC741" s="111" t="str">
        <f t="shared" si="230"/>
        <v/>
      </c>
      <c r="AD741" t="b">
        <f t="shared" si="229"/>
        <v>1</v>
      </c>
    </row>
    <row r="742" spans="1:30">
      <c r="A742" s="57">
        <f t="shared" si="241"/>
        <v>742</v>
      </c>
      <c r="B742" s="56">
        <f t="shared" si="242"/>
        <v>718</v>
      </c>
      <c r="C742" s="60" t="s">
        <v>4451</v>
      </c>
      <c r="D742" s="60" t="s">
        <v>3444</v>
      </c>
      <c r="E742" s="66" t="s">
        <v>625</v>
      </c>
      <c r="F742" s="66" t="s">
        <v>625</v>
      </c>
      <c r="G742" s="69">
        <v>0</v>
      </c>
      <c r="H742" s="69">
        <v>0</v>
      </c>
      <c r="I742" s="186" t="s">
        <v>2774</v>
      </c>
      <c r="J742" s="66" t="s">
        <v>1593</v>
      </c>
      <c r="K742" s="67" t="s">
        <v>4539</v>
      </c>
      <c r="L742" s="68"/>
      <c r="M742" s="64" t="s">
        <v>3444</v>
      </c>
      <c r="N742" s="13"/>
      <c r="O742"/>
      <c r="P742" t="str">
        <f t="shared" si="251"/>
        <v/>
      </c>
      <c r="Q742" t="str">
        <f>IF(ISNA(VLOOKUP(AC742,#REF!,1)),"//","")</f>
        <v/>
      </c>
      <c r="R742"/>
      <c r="S742" s="43">
        <f t="shared" si="243"/>
        <v>189</v>
      </c>
      <c r="T742" s="93" t="s">
        <v>2484</v>
      </c>
      <c r="U742" s="71" t="s">
        <v>2484</v>
      </c>
      <c r="V742" s="71" t="s">
        <v>2484</v>
      </c>
      <c r="W742" s="44" t="str">
        <f t="shared" si="244"/>
        <v/>
      </c>
      <c r="X742" s="25" t="str">
        <f t="shared" si="245"/>
        <v/>
      </c>
      <c r="Y742" s="1">
        <f t="shared" si="246"/>
        <v>718</v>
      </c>
      <c r="Z742" t="str">
        <f t="shared" si="247"/>
        <v>ITM_I_OGONEK</v>
      </c>
      <c r="AA742" s="172" t="str">
        <f>IF(ISNA(VLOOKUP(AC742,Sheet2!J:J,1,0)),"//","")</f>
        <v/>
      </c>
      <c r="AC742" s="111" t="str">
        <f t="shared" si="230"/>
        <v/>
      </c>
      <c r="AD742" t="b">
        <f t="shared" si="229"/>
        <v>1</v>
      </c>
    </row>
    <row r="743" spans="1:30">
      <c r="A743" s="57">
        <f t="shared" si="241"/>
        <v>743</v>
      </c>
      <c r="B743" s="56">
        <f t="shared" si="242"/>
        <v>719</v>
      </c>
      <c r="C743" s="60" t="s">
        <v>4451</v>
      </c>
      <c r="D743" s="60" t="s">
        <v>3445</v>
      </c>
      <c r="E743" s="66" t="s">
        <v>626</v>
      </c>
      <c r="F743" s="66" t="s">
        <v>626</v>
      </c>
      <c r="G743" s="69">
        <v>0</v>
      </c>
      <c r="H743" s="69">
        <v>0</v>
      </c>
      <c r="I743" s="186" t="s">
        <v>2774</v>
      </c>
      <c r="J743" s="66" t="s">
        <v>1593</v>
      </c>
      <c r="K743" s="67" t="s">
        <v>4539</v>
      </c>
      <c r="L743" s="68"/>
      <c r="M743" s="64" t="s">
        <v>3445</v>
      </c>
      <c r="N743" s="13"/>
      <c r="O743"/>
      <c r="P743" t="str">
        <f t="shared" si="251"/>
        <v/>
      </c>
      <c r="Q743" t="str">
        <f>IF(ISNA(VLOOKUP(AC743,#REF!,1)),"//","")</f>
        <v/>
      </c>
      <c r="R743"/>
      <c r="S743" s="43">
        <f t="shared" si="243"/>
        <v>189</v>
      </c>
      <c r="T743" s="93" t="s">
        <v>2484</v>
      </c>
      <c r="U743" s="71" t="s">
        <v>2484</v>
      </c>
      <c r="V743" s="71" t="s">
        <v>2484</v>
      </c>
      <c r="W743" s="44" t="str">
        <f t="shared" si="244"/>
        <v/>
      </c>
      <c r="X743" s="25" t="str">
        <f t="shared" si="245"/>
        <v/>
      </c>
      <c r="Y743" s="1">
        <f t="shared" si="246"/>
        <v>719</v>
      </c>
      <c r="Z743" t="str">
        <f t="shared" si="247"/>
        <v>ITM_I_DOT</v>
      </c>
      <c r="AA743" s="172" t="str">
        <f>IF(ISNA(VLOOKUP(AC743,Sheet2!J:J,1,0)),"//","")</f>
        <v/>
      </c>
      <c r="AC743" s="111" t="str">
        <f t="shared" si="230"/>
        <v/>
      </c>
      <c r="AD743" t="b">
        <f t="shared" si="229"/>
        <v>1</v>
      </c>
    </row>
    <row r="744" spans="1:30">
      <c r="A744" s="57">
        <f t="shared" si="241"/>
        <v>744</v>
      </c>
      <c r="B744" s="56">
        <f t="shared" si="242"/>
        <v>720</v>
      </c>
      <c r="C744" s="60" t="s">
        <v>4451</v>
      </c>
      <c r="D744" s="60" t="s">
        <v>3446</v>
      </c>
      <c r="E744" s="66" t="s">
        <v>144</v>
      </c>
      <c r="F744" s="66" t="s">
        <v>144</v>
      </c>
      <c r="G744" s="69">
        <v>0</v>
      </c>
      <c r="H744" s="69">
        <v>0</v>
      </c>
      <c r="I744" s="66" t="s">
        <v>1</v>
      </c>
      <c r="J744" s="66" t="s">
        <v>1593</v>
      </c>
      <c r="K744" s="67" t="s">
        <v>4539</v>
      </c>
      <c r="L744" s="68"/>
      <c r="M744" s="64" t="s">
        <v>3446</v>
      </c>
      <c r="N744" s="13"/>
      <c r="O744"/>
      <c r="P744" t="str">
        <f t="shared" si="251"/>
        <v/>
      </c>
      <c r="Q744" t="str">
        <f>IF(ISNA(VLOOKUP(AC744,#REF!,1)),"//","")</f>
        <v/>
      </c>
      <c r="R744"/>
      <c r="S744" s="43">
        <f t="shared" si="243"/>
        <v>189</v>
      </c>
      <c r="T744" s="93" t="s">
        <v>2484</v>
      </c>
      <c r="U744" s="71" t="s">
        <v>2484</v>
      </c>
      <c r="V744" s="71" t="s">
        <v>2484</v>
      </c>
      <c r="W744" s="44" t="str">
        <f t="shared" si="244"/>
        <v/>
      </c>
      <c r="X744" s="25" t="str">
        <f t="shared" si="245"/>
        <v/>
      </c>
      <c r="Y744" s="1">
        <f t="shared" si="246"/>
        <v>720</v>
      </c>
      <c r="Z744" t="str">
        <f t="shared" si="247"/>
        <v>ITM_I_DOTLESS</v>
      </c>
      <c r="AA744" s="172" t="str">
        <f>IF(ISNA(VLOOKUP(AC744,Sheet2!J:J,1,0)),"//","")</f>
        <v/>
      </c>
      <c r="AC744" s="111" t="str">
        <f t="shared" si="230"/>
        <v/>
      </c>
      <c r="AD744" t="b">
        <f t="shared" si="229"/>
        <v>1</v>
      </c>
    </row>
    <row r="745" spans="1:30">
      <c r="A745" s="57">
        <f t="shared" si="241"/>
        <v>745</v>
      </c>
      <c r="B745" s="56">
        <f t="shared" si="242"/>
        <v>721</v>
      </c>
      <c r="C745" s="60" t="s">
        <v>4451</v>
      </c>
      <c r="D745" s="60" t="s">
        <v>3447</v>
      </c>
      <c r="E745" s="66" t="s">
        <v>627</v>
      </c>
      <c r="F745" s="66" t="s">
        <v>627</v>
      </c>
      <c r="G745" s="69">
        <v>0</v>
      </c>
      <c r="H745" s="69">
        <v>0</v>
      </c>
      <c r="I745" s="186" t="s">
        <v>2774</v>
      </c>
      <c r="J745" s="66" t="s">
        <v>1593</v>
      </c>
      <c r="K745" s="67" t="s">
        <v>4539</v>
      </c>
      <c r="L745" s="68"/>
      <c r="M745" s="64" t="s">
        <v>3447</v>
      </c>
      <c r="N745" s="13"/>
      <c r="O745"/>
      <c r="P745" t="str">
        <f t="shared" si="251"/>
        <v/>
      </c>
      <c r="Q745" t="str">
        <f>IF(ISNA(VLOOKUP(AC745,#REF!,1)),"//","")</f>
        <v/>
      </c>
      <c r="R745"/>
      <c r="S745" s="43">
        <f t="shared" si="243"/>
        <v>189</v>
      </c>
      <c r="T745" s="93" t="s">
        <v>2484</v>
      </c>
      <c r="U745" s="71" t="s">
        <v>2484</v>
      </c>
      <c r="V745" s="71" t="s">
        <v>2484</v>
      </c>
      <c r="W745" s="44" t="str">
        <f t="shared" si="244"/>
        <v/>
      </c>
      <c r="X745" s="25" t="str">
        <f t="shared" si="245"/>
        <v/>
      </c>
      <c r="Y745" s="1">
        <f t="shared" si="246"/>
        <v>721</v>
      </c>
      <c r="Z745" t="str">
        <f t="shared" si="247"/>
        <v>ITM_L_STROKE</v>
      </c>
      <c r="AA745" s="172" t="str">
        <f>IF(ISNA(VLOOKUP(AC745,Sheet2!J:J,1,0)),"//","")</f>
        <v/>
      </c>
      <c r="AC745" s="111" t="str">
        <f t="shared" si="230"/>
        <v/>
      </c>
      <c r="AD745" t="b">
        <f t="shared" si="229"/>
        <v>1</v>
      </c>
    </row>
    <row r="746" spans="1:30">
      <c r="A746" s="57">
        <f t="shared" si="241"/>
        <v>746</v>
      </c>
      <c r="B746" s="56">
        <f t="shared" si="242"/>
        <v>722</v>
      </c>
      <c r="C746" s="60" t="s">
        <v>4451</v>
      </c>
      <c r="D746" s="60" t="s">
        <v>3448</v>
      </c>
      <c r="E746" s="66" t="s">
        <v>628</v>
      </c>
      <c r="F746" s="66" t="s">
        <v>628</v>
      </c>
      <c r="G746" s="69">
        <v>0</v>
      </c>
      <c r="H746" s="69">
        <v>0</v>
      </c>
      <c r="I746" s="186" t="s">
        <v>2774</v>
      </c>
      <c r="J746" s="66" t="s">
        <v>1593</v>
      </c>
      <c r="K746" s="67" t="s">
        <v>4539</v>
      </c>
      <c r="L746" s="65"/>
      <c r="M746" s="64" t="s">
        <v>3448</v>
      </c>
      <c r="N746" s="13"/>
      <c r="O746"/>
      <c r="P746" t="str">
        <f t="shared" si="251"/>
        <v/>
      </c>
      <c r="Q746" t="str">
        <f>IF(ISNA(VLOOKUP(AC746,#REF!,1)),"//","")</f>
        <v/>
      </c>
      <c r="R746"/>
      <c r="S746" s="43">
        <f t="shared" si="243"/>
        <v>189</v>
      </c>
      <c r="T746" s="93" t="s">
        <v>2484</v>
      </c>
      <c r="U746" s="71" t="s">
        <v>2484</v>
      </c>
      <c r="V746" s="71" t="s">
        <v>2484</v>
      </c>
      <c r="W746" s="44" t="str">
        <f t="shared" si="244"/>
        <v/>
      </c>
      <c r="X746" s="25" t="str">
        <f t="shared" si="245"/>
        <v/>
      </c>
      <c r="Y746" s="1">
        <f t="shared" si="246"/>
        <v>722</v>
      </c>
      <c r="Z746" t="str">
        <f t="shared" si="247"/>
        <v>ITM_L_ACUTE</v>
      </c>
      <c r="AA746" s="172" t="str">
        <f>IF(ISNA(VLOOKUP(AC746,Sheet2!J:J,1,0)),"//","")</f>
        <v/>
      </c>
      <c r="AC746" s="111" t="str">
        <f t="shared" si="230"/>
        <v/>
      </c>
      <c r="AD746" t="b">
        <f t="shared" ref="AD746:AD809" si="252">X746=AC746</f>
        <v>1</v>
      </c>
    </row>
    <row r="747" spans="1:30">
      <c r="A747" s="57">
        <f t="shared" si="241"/>
        <v>747</v>
      </c>
      <c r="B747" s="56">
        <f t="shared" si="242"/>
        <v>723</v>
      </c>
      <c r="C747" s="60" t="s">
        <v>4451</v>
      </c>
      <c r="D747" s="60" t="s">
        <v>3449</v>
      </c>
      <c r="E747" s="66" t="s">
        <v>629</v>
      </c>
      <c r="F747" s="66" t="s">
        <v>629</v>
      </c>
      <c r="G747" s="69">
        <v>0</v>
      </c>
      <c r="H747" s="69">
        <v>0</v>
      </c>
      <c r="I747" s="186" t="s">
        <v>2774</v>
      </c>
      <c r="J747" s="66" t="s">
        <v>1593</v>
      </c>
      <c r="K747" s="67" t="s">
        <v>4539</v>
      </c>
      <c r="L747" s="68"/>
      <c r="M747" s="64" t="s">
        <v>3449</v>
      </c>
      <c r="N747" s="13"/>
      <c r="O747"/>
      <c r="P747" t="str">
        <f t="shared" si="251"/>
        <v/>
      </c>
      <c r="Q747" t="str">
        <f>IF(ISNA(VLOOKUP(AC747,#REF!,1)),"//","")</f>
        <v/>
      </c>
      <c r="R747"/>
      <c r="S747" s="43">
        <f t="shared" si="243"/>
        <v>189</v>
      </c>
      <c r="T747" s="93" t="s">
        <v>2484</v>
      </c>
      <c r="U747" s="71" t="s">
        <v>2484</v>
      </c>
      <c r="V747" s="71" t="s">
        <v>2484</v>
      </c>
      <c r="W747" s="44" t="str">
        <f t="shared" si="244"/>
        <v/>
      </c>
      <c r="X747" s="25" t="str">
        <f t="shared" si="245"/>
        <v/>
      </c>
      <c r="Y747" s="1">
        <f t="shared" si="246"/>
        <v>723</v>
      </c>
      <c r="Z747" t="str">
        <f t="shared" si="247"/>
        <v>ITM_L_APOSTROPHE</v>
      </c>
      <c r="AA747" s="172" t="str">
        <f>IF(ISNA(VLOOKUP(AC747,Sheet2!J:J,1,0)),"//","")</f>
        <v/>
      </c>
      <c r="AC747" s="111" t="str">
        <f t="shared" si="230"/>
        <v/>
      </c>
      <c r="AD747" t="b">
        <f t="shared" si="252"/>
        <v>1</v>
      </c>
    </row>
    <row r="748" spans="1:30">
      <c r="A748" s="57">
        <f t="shared" si="241"/>
        <v>748</v>
      </c>
      <c r="B748" s="56">
        <f t="shared" si="242"/>
        <v>724</v>
      </c>
      <c r="C748" s="60" t="s">
        <v>4451</v>
      </c>
      <c r="D748" s="60" t="s">
        <v>3450</v>
      </c>
      <c r="E748" s="66" t="s">
        <v>630</v>
      </c>
      <c r="F748" s="66" t="s">
        <v>630</v>
      </c>
      <c r="G748" s="69">
        <v>0</v>
      </c>
      <c r="H748" s="69">
        <v>0</v>
      </c>
      <c r="I748" s="186" t="s">
        <v>2774</v>
      </c>
      <c r="J748" s="66" t="s">
        <v>1593</v>
      </c>
      <c r="K748" s="67" t="s">
        <v>4539</v>
      </c>
      <c r="L748" s="68"/>
      <c r="M748" s="64" t="s">
        <v>3450</v>
      </c>
      <c r="N748" s="13"/>
      <c r="O748"/>
      <c r="P748" t="str">
        <f t="shared" si="251"/>
        <v/>
      </c>
      <c r="Q748" t="str">
        <f>IF(ISNA(VLOOKUP(AC748,#REF!,1)),"//","")</f>
        <v/>
      </c>
      <c r="R748"/>
      <c r="S748" s="43">
        <f t="shared" si="243"/>
        <v>189</v>
      </c>
      <c r="T748" s="93" t="s">
        <v>2484</v>
      </c>
      <c r="U748" s="71" t="s">
        <v>2484</v>
      </c>
      <c r="V748" s="71" t="s">
        <v>2484</v>
      </c>
      <c r="W748" s="44" t="str">
        <f t="shared" si="244"/>
        <v/>
      </c>
      <c r="X748" s="25" t="str">
        <f t="shared" si="245"/>
        <v/>
      </c>
      <c r="Y748" s="1">
        <f t="shared" si="246"/>
        <v>724</v>
      </c>
      <c r="Z748" t="str">
        <f t="shared" si="247"/>
        <v>ITM_N_ACUTE</v>
      </c>
      <c r="AA748" s="172" t="str">
        <f>IF(ISNA(VLOOKUP(AC748,Sheet2!J:J,1,0)),"//","")</f>
        <v/>
      </c>
      <c r="AC748" s="111" t="str">
        <f t="shared" si="230"/>
        <v/>
      </c>
      <c r="AD748" t="b">
        <f t="shared" si="252"/>
        <v>1</v>
      </c>
    </row>
    <row r="749" spans="1:30">
      <c r="A749" s="57">
        <f t="shared" si="241"/>
        <v>749</v>
      </c>
      <c r="B749" s="56">
        <f t="shared" si="242"/>
        <v>725</v>
      </c>
      <c r="C749" s="60" t="s">
        <v>4451</v>
      </c>
      <c r="D749" s="60" t="s">
        <v>3451</v>
      </c>
      <c r="E749" s="66" t="s">
        <v>631</v>
      </c>
      <c r="F749" s="66" t="s">
        <v>631</v>
      </c>
      <c r="G749" s="69">
        <v>0</v>
      </c>
      <c r="H749" s="69">
        <v>0</v>
      </c>
      <c r="I749" s="186" t="s">
        <v>2774</v>
      </c>
      <c r="J749" s="66" t="s">
        <v>1593</v>
      </c>
      <c r="K749" s="67" t="s">
        <v>4539</v>
      </c>
      <c r="L749" s="68"/>
      <c r="M749" s="64" t="s">
        <v>3451</v>
      </c>
      <c r="N749" s="13"/>
      <c r="O749"/>
      <c r="P749" t="str">
        <f t="shared" si="251"/>
        <v/>
      </c>
      <c r="Q749" t="str">
        <f>IF(ISNA(VLOOKUP(AC749,#REF!,1)),"//","")</f>
        <v/>
      </c>
      <c r="R749"/>
      <c r="S749" s="43">
        <f t="shared" si="243"/>
        <v>189</v>
      </c>
      <c r="T749" s="93" t="s">
        <v>2484</v>
      </c>
      <c r="U749" s="71" t="s">
        <v>2484</v>
      </c>
      <c r="V749" s="71" t="s">
        <v>2484</v>
      </c>
      <c r="W749" s="44" t="str">
        <f t="shared" si="244"/>
        <v/>
      </c>
      <c r="X749" s="25" t="str">
        <f t="shared" si="245"/>
        <v/>
      </c>
      <c r="Y749" s="1">
        <f t="shared" si="246"/>
        <v>725</v>
      </c>
      <c r="Z749" t="str">
        <f t="shared" si="247"/>
        <v>ITM_N_CARON</v>
      </c>
      <c r="AA749" s="172" t="str">
        <f>IF(ISNA(VLOOKUP(AC749,Sheet2!J:J,1,0)),"//","")</f>
        <v/>
      </c>
      <c r="AC749" s="111" t="str">
        <f t="shared" si="230"/>
        <v/>
      </c>
      <c r="AD749" t="b">
        <f t="shared" si="252"/>
        <v>1</v>
      </c>
    </row>
    <row r="750" spans="1:30">
      <c r="A750" s="57">
        <f t="shared" si="241"/>
        <v>750</v>
      </c>
      <c r="B750" s="56">
        <f t="shared" si="242"/>
        <v>726</v>
      </c>
      <c r="C750" s="60" t="s">
        <v>4451</v>
      </c>
      <c r="D750" s="60" t="s">
        <v>3452</v>
      </c>
      <c r="E750" s="66" t="s">
        <v>632</v>
      </c>
      <c r="F750" s="66" t="s">
        <v>632</v>
      </c>
      <c r="G750" s="69">
        <v>0</v>
      </c>
      <c r="H750" s="69">
        <v>0</v>
      </c>
      <c r="I750" s="186" t="s">
        <v>2774</v>
      </c>
      <c r="J750" s="66" t="s">
        <v>1593</v>
      </c>
      <c r="K750" s="67" t="s">
        <v>4539</v>
      </c>
      <c r="L750" s="68"/>
      <c r="M750" s="64" t="s">
        <v>3452</v>
      </c>
      <c r="N750" s="13"/>
      <c r="O750"/>
      <c r="P750" t="str">
        <f t="shared" si="251"/>
        <v/>
      </c>
      <c r="Q750" t="str">
        <f>IF(ISNA(VLOOKUP(AC750,#REF!,1)),"//","")</f>
        <v/>
      </c>
      <c r="R750"/>
      <c r="S750" s="43">
        <f t="shared" si="243"/>
        <v>189</v>
      </c>
      <c r="T750" s="93" t="s">
        <v>2484</v>
      </c>
      <c r="U750" s="71" t="s">
        <v>2484</v>
      </c>
      <c r="V750" s="71" t="s">
        <v>2484</v>
      </c>
      <c r="W750" s="44" t="str">
        <f t="shared" si="244"/>
        <v/>
      </c>
      <c r="X750" s="25" t="str">
        <f t="shared" si="245"/>
        <v/>
      </c>
      <c r="Y750" s="1">
        <f t="shared" si="246"/>
        <v>726</v>
      </c>
      <c r="Z750" t="str">
        <f t="shared" si="247"/>
        <v>ITM_N_TILDE</v>
      </c>
      <c r="AA750" s="172" t="str">
        <f>IF(ISNA(VLOOKUP(AC750,Sheet2!J:J,1,0)),"//","")</f>
        <v/>
      </c>
      <c r="AC750" s="111" t="str">
        <f t="shared" si="230"/>
        <v/>
      </c>
      <c r="AD750" t="b">
        <f t="shared" si="252"/>
        <v>1</v>
      </c>
    </row>
    <row r="751" spans="1:30">
      <c r="A751" s="57">
        <f t="shared" si="241"/>
        <v>751</v>
      </c>
      <c r="B751" s="56">
        <f t="shared" si="242"/>
        <v>727</v>
      </c>
      <c r="C751" s="60" t="s">
        <v>4451</v>
      </c>
      <c r="D751" s="60" t="s">
        <v>3453</v>
      </c>
      <c r="E751" s="66" t="s">
        <v>633</v>
      </c>
      <c r="F751" s="66" t="s">
        <v>633</v>
      </c>
      <c r="G751" s="69">
        <v>0</v>
      </c>
      <c r="H751" s="69">
        <v>0</v>
      </c>
      <c r="I751" s="186" t="s">
        <v>2774</v>
      </c>
      <c r="J751" s="66" t="s">
        <v>1593</v>
      </c>
      <c r="K751" s="67" t="s">
        <v>4539</v>
      </c>
      <c r="L751" s="68"/>
      <c r="M751" s="64" t="s">
        <v>3453</v>
      </c>
      <c r="N751" s="13"/>
      <c r="O751"/>
      <c r="P751" t="str">
        <f t="shared" si="251"/>
        <v/>
      </c>
      <c r="Q751" t="str">
        <f>IF(ISNA(VLOOKUP(AC751,#REF!,1)),"//","")</f>
        <v/>
      </c>
      <c r="R751"/>
      <c r="S751" s="43">
        <f t="shared" si="243"/>
        <v>189</v>
      </c>
      <c r="T751" s="93" t="s">
        <v>2484</v>
      </c>
      <c r="U751" s="71" t="s">
        <v>2484</v>
      </c>
      <c r="V751" s="71" t="s">
        <v>2484</v>
      </c>
      <c r="W751" s="44" t="str">
        <f t="shared" si="244"/>
        <v/>
      </c>
      <c r="X751" s="25" t="str">
        <f t="shared" si="245"/>
        <v/>
      </c>
      <c r="Y751" s="1">
        <f t="shared" si="246"/>
        <v>727</v>
      </c>
      <c r="Z751" t="str">
        <f t="shared" si="247"/>
        <v>ITM_O_MACRON</v>
      </c>
      <c r="AA751" s="172" t="str">
        <f>IF(ISNA(VLOOKUP(AC751,Sheet2!J:J,1,0)),"//","")</f>
        <v/>
      </c>
      <c r="AC751" s="111" t="str">
        <f t="shared" si="230"/>
        <v/>
      </c>
      <c r="AD751" t="b">
        <f t="shared" si="252"/>
        <v>1</v>
      </c>
    </row>
    <row r="752" spans="1:30">
      <c r="A752" s="57">
        <f t="shared" si="241"/>
        <v>752</v>
      </c>
      <c r="B752" s="56">
        <f t="shared" si="242"/>
        <v>728</v>
      </c>
      <c r="C752" s="60" t="s">
        <v>4451</v>
      </c>
      <c r="D752" s="60" t="s">
        <v>3454</v>
      </c>
      <c r="E752" s="66" t="s">
        <v>634</v>
      </c>
      <c r="F752" s="66" t="s">
        <v>634</v>
      </c>
      <c r="G752" s="69">
        <v>0</v>
      </c>
      <c r="H752" s="69">
        <v>0</v>
      </c>
      <c r="I752" s="186" t="s">
        <v>2774</v>
      </c>
      <c r="J752" s="66" t="s">
        <v>1593</v>
      </c>
      <c r="K752" s="67" t="s">
        <v>4539</v>
      </c>
      <c r="L752" s="68"/>
      <c r="M752" s="64" t="s">
        <v>3454</v>
      </c>
      <c r="N752" s="13"/>
      <c r="O752"/>
      <c r="P752" t="str">
        <f t="shared" si="251"/>
        <v/>
      </c>
      <c r="Q752" t="str">
        <f>IF(ISNA(VLOOKUP(AC752,#REF!,1)),"//","")</f>
        <v/>
      </c>
      <c r="R752"/>
      <c r="S752" s="43">
        <f t="shared" si="243"/>
        <v>189</v>
      </c>
      <c r="T752" s="93" t="s">
        <v>2484</v>
      </c>
      <c r="U752" s="71" t="s">
        <v>2484</v>
      </c>
      <c r="V752" s="71" t="s">
        <v>2484</v>
      </c>
      <c r="W752" s="44" t="str">
        <f t="shared" si="244"/>
        <v/>
      </c>
      <c r="X752" s="25" t="str">
        <f t="shared" si="245"/>
        <v/>
      </c>
      <c r="Y752" s="1">
        <f t="shared" si="246"/>
        <v>728</v>
      </c>
      <c r="Z752" t="str">
        <f t="shared" si="247"/>
        <v>ITM_O_ACUTE</v>
      </c>
      <c r="AA752" s="172" t="str">
        <f>IF(ISNA(VLOOKUP(AC752,Sheet2!J:J,1,0)),"//","")</f>
        <v/>
      </c>
      <c r="AC752" s="111" t="str">
        <f t="shared" si="230"/>
        <v/>
      </c>
      <c r="AD752" t="b">
        <f t="shared" si="252"/>
        <v>1</v>
      </c>
    </row>
    <row r="753" spans="1:30">
      <c r="A753" s="57">
        <f t="shared" si="241"/>
        <v>753</v>
      </c>
      <c r="B753" s="56">
        <f t="shared" si="242"/>
        <v>729</v>
      </c>
      <c r="C753" s="60" t="s">
        <v>4451</v>
      </c>
      <c r="D753" s="60" t="s">
        <v>3455</v>
      </c>
      <c r="E753" s="66" t="s">
        <v>635</v>
      </c>
      <c r="F753" s="66" t="s">
        <v>635</v>
      </c>
      <c r="G753" s="69">
        <v>0</v>
      </c>
      <c r="H753" s="69">
        <v>0</v>
      </c>
      <c r="I753" s="186" t="s">
        <v>2774</v>
      </c>
      <c r="J753" s="66" t="s">
        <v>1593</v>
      </c>
      <c r="K753" s="67" t="s">
        <v>4539</v>
      </c>
      <c r="L753" s="68"/>
      <c r="M753" s="64" t="s">
        <v>3455</v>
      </c>
      <c r="N753" s="13"/>
      <c r="O753"/>
      <c r="P753" t="str">
        <f t="shared" si="251"/>
        <v/>
      </c>
      <c r="Q753" t="str">
        <f>IF(ISNA(VLOOKUP(AC753,#REF!,1)),"//","")</f>
        <v/>
      </c>
      <c r="R753"/>
      <c r="S753" s="43">
        <f t="shared" si="243"/>
        <v>189</v>
      </c>
      <c r="T753" s="93" t="s">
        <v>2484</v>
      </c>
      <c r="U753" s="71" t="s">
        <v>2484</v>
      </c>
      <c r="V753" s="71" t="s">
        <v>2484</v>
      </c>
      <c r="W753" s="44" t="str">
        <f t="shared" si="244"/>
        <v/>
      </c>
      <c r="X753" s="25" t="str">
        <f t="shared" si="245"/>
        <v/>
      </c>
      <c r="Y753" s="1">
        <f t="shared" si="246"/>
        <v>729</v>
      </c>
      <c r="Z753" t="str">
        <f t="shared" si="247"/>
        <v>ITM_O_BREVE</v>
      </c>
      <c r="AA753" s="172" t="str">
        <f>IF(ISNA(VLOOKUP(AC753,Sheet2!J:J,1,0)),"//","")</f>
        <v/>
      </c>
      <c r="AC753" s="111" t="str">
        <f t="shared" si="230"/>
        <v/>
      </c>
      <c r="AD753" t="b">
        <f t="shared" si="252"/>
        <v>1</v>
      </c>
    </row>
    <row r="754" spans="1:30">
      <c r="A754" s="57">
        <f t="shared" si="241"/>
        <v>754</v>
      </c>
      <c r="B754" s="56">
        <f t="shared" si="242"/>
        <v>730</v>
      </c>
      <c r="C754" s="60" t="s">
        <v>4451</v>
      </c>
      <c r="D754" s="60" t="s">
        <v>3456</v>
      </c>
      <c r="E754" s="66" t="s">
        <v>636</v>
      </c>
      <c r="F754" s="66" t="s">
        <v>636</v>
      </c>
      <c r="G754" s="69">
        <v>0</v>
      </c>
      <c r="H754" s="69">
        <v>0</v>
      </c>
      <c r="I754" s="186" t="s">
        <v>2774</v>
      </c>
      <c r="J754" s="66" t="s">
        <v>1593</v>
      </c>
      <c r="K754" s="67" t="s">
        <v>4539</v>
      </c>
      <c r="L754" s="68"/>
      <c r="M754" s="64" t="s">
        <v>3456</v>
      </c>
      <c r="N754" s="13"/>
      <c r="O754"/>
      <c r="P754" t="str">
        <f t="shared" si="251"/>
        <v/>
      </c>
      <c r="Q754" t="str">
        <f>IF(ISNA(VLOOKUP(AC754,#REF!,1)),"//","")</f>
        <v/>
      </c>
      <c r="R754"/>
      <c r="S754" s="43">
        <f t="shared" si="243"/>
        <v>189</v>
      </c>
      <c r="T754" s="93" t="s">
        <v>2484</v>
      </c>
      <c r="U754" s="71" t="s">
        <v>2484</v>
      </c>
      <c r="V754" s="71" t="s">
        <v>2484</v>
      </c>
      <c r="W754" s="44" t="str">
        <f t="shared" si="244"/>
        <v/>
      </c>
      <c r="X754" s="25" t="str">
        <f t="shared" si="245"/>
        <v/>
      </c>
      <c r="Y754" s="1">
        <f t="shared" si="246"/>
        <v>730</v>
      </c>
      <c r="Z754" t="str">
        <f t="shared" si="247"/>
        <v>ITM_O_GRAVE</v>
      </c>
      <c r="AA754" s="172" t="str">
        <f>IF(ISNA(VLOOKUP(AC754,Sheet2!J:J,1,0)),"//","")</f>
        <v/>
      </c>
      <c r="AC754" s="111" t="str">
        <f t="shared" ref="AC754:AC817" si="253">IF(LEN(X754)=0,"",SUBSTITUTE(SUBSTITUTE(SUBSTITUTE(SUBSTITUTE(SUBSTITUTE(SUBSTITUTE(SUBSTITUTE(SUBSTITUTE(SUBSTITUTE(SUBSTITUTE(SUBSTITUTE(SUBSTITUTE(SUBSTITUTE(SUBSTITUTE(SUBSTITUTE(SUBSTITUTE(SUBSTITUTE( (SUBSTITUTE( SUBSTITUTE( SUBSTITUTE( SUBSTITUTE(W754,"STD_SIGMA","SUM"),"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754" t="b">
        <f t="shared" si="252"/>
        <v>1</v>
      </c>
    </row>
    <row r="755" spans="1:30">
      <c r="A755" s="57">
        <f t="shared" si="241"/>
        <v>755</v>
      </c>
      <c r="B755" s="56">
        <f t="shared" si="242"/>
        <v>731</v>
      </c>
      <c r="C755" s="60" t="s">
        <v>4451</v>
      </c>
      <c r="D755" s="60" t="s">
        <v>3457</v>
      </c>
      <c r="E755" s="66" t="s">
        <v>637</v>
      </c>
      <c r="F755" s="66" t="s">
        <v>637</v>
      </c>
      <c r="G755" s="69">
        <v>0</v>
      </c>
      <c r="H755" s="69">
        <v>0</v>
      </c>
      <c r="I755" s="186" t="s">
        <v>2774</v>
      </c>
      <c r="J755" s="66" t="s">
        <v>1593</v>
      </c>
      <c r="K755" s="67" t="s">
        <v>4539</v>
      </c>
      <c r="L755" s="68"/>
      <c r="M755" s="64" t="s">
        <v>3457</v>
      </c>
      <c r="N755" s="13"/>
      <c r="O755"/>
      <c r="P755" t="str">
        <f t="shared" si="251"/>
        <v/>
      </c>
      <c r="Q755" t="str">
        <f>IF(ISNA(VLOOKUP(AC755,#REF!,1)),"//","")</f>
        <v/>
      </c>
      <c r="R755"/>
      <c r="S755" s="43">
        <f t="shared" si="243"/>
        <v>189</v>
      </c>
      <c r="T755" s="93" t="s">
        <v>2484</v>
      </c>
      <c r="U755" s="71" t="s">
        <v>2484</v>
      </c>
      <c r="V755" s="71" t="s">
        <v>2484</v>
      </c>
      <c r="W755" s="44" t="str">
        <f t="shared" si="244"/>
        <v/>
      </c>
      <c r="X755" s="25" t="str">
        <f t="shared" si="245"/>
        <v/>
      </c>
      <c r="Y755" s="1">
        <f t="shared" si="246"/>
        <v>731</v>
      </c>
      <c r="Z755" t="str">
        <f t="shared" si="247"/>
        <v>ITM_O_DIARESIS</v>
      </c>
      <c r="AA755" s="172" t="str">
        <f>IF(ISNA(VLOOKUP(AC755,Sheet2!J:J,1,0)),"//","")</f>
        <v/>
      </c>
      <c r="AC755" s="111" t="str">
        <f t="shared" si="253"/>
        <v/>
      </c>
      <c r="AD755" t="b">
        <f t="shared" si="252"/>
        <v>1</v>
      </c>
    </row>
    <row r="756" spans="1:30">
      <c r="A756" s="57">
        <f t="shared" si="241"/>
        <v>756</v>
      </c>
      <c r="B756" s="56">
        <f t="shared" si="242"/>
        <v>732</v>
      </c>
      <c r="C756" s="60" t="s">
        <v>4451</v>
      </c>
      <c r="D756" s="60" t="s">
        <v>3458</v>
      </c>
      <c r="E756" s="66" t="s">
        <v>638</v>
      </c>
      <c r="F756" s="66" t="s">
        <v>638</v>
      </c>
      <c r="G756" s="69">
        <v>0</v>
      </c>
      <c r="H756" s="69">
        <v>0</v>
      </c>
      <c r="I756" s="186" t="s">
        <v>2774</v>
      </c>
      <c r="J756" s="66" t="s">
        <v>1593</v>
      </c>
      <c r="K756" s="67" t="s">
        <v>4539</v>
      </c>
      <c r="L756" s="68"/>
      <c r="M756" s="64" t="s">
        <v>3458</v>
      </c>
      <c r="N756" s="13"/>
      <c r="O756"/>
      <c r="P756" t="str">
        <f t="shared" si="251"/>
        <v/>
      </c>
      <c r="Q756" t="str">
        <f>IF(ISNA(VLOOKUP(AC756,#REF!,1)),"//","")</f>
        <v/>
      </c>
      <c r="R756"/>
      <c r="S756" s="43">
        <f t="shared" si="243"/>
        <v>189</v>
      </c>
      <c r="T756" s="93" t="s">
        <v>2484</v>
      </c>
      <c r="U756" s="71" t="s">
        <v>2484</v>
      </c>
      <c r="V756" s="71" t="s">
        <v>2484</v>
      </c>
      <c r="W756" s="44" t="str">
        <f t="shared" si="244"/>
        <v/>
      </c>
      <c r="X756" s="25" t="str">
        <f t="shared" si="245"/>
        <v/>
      </c>
      <c r="Y756" s="1">
        <f t="shared" si="246"/>
        <v>732</v>
      </c>
      <c r="Z756" t="str">
        <f t="shared" si="247"/>
        <v>ITM_O_TILDE</v>
      </c>
      <c r="AA756" s="172" t="str">
        <f>IF(ISNA(VLOOKUP(AC756,Sheet2!J:J,1,0)),"//","")</f>
        <v/>
      </c>
      <c r="AC756" s="111" t="str">
        <f t="shared" si="253"/>
        <v/>
      </c>
      <c r="AD756" t="b">
        <f t="shared" si="252"/>
        <v>1</v>
      </c>
    </row>
    <row r="757" spans="1:30">
      <c r="A757" s="57">
        <f t="shared" si="241"/>
        <v>757</v>
      </c>
      <c r="B757" s="56">
        <f t="shared" si="242"/>
        <v>733</v>
      </c>
      <c r="C757" s="60" t="s">
        <v>4451</v>
      </c>
      <c r="D757" s="60" t="s">
        <v>3459</v>
      </c>
      <c r="E757" s="66" t="s">
        <v>639</v>
      </c>
      <c r="F757" s="66" t="s">
        <v>639</v>
      </c>
      <c r="G757" s="69">
        <v>0</v>
      </c>
      <c r="H757" s="69">
        <v>0</v>
      </c>
      <c r="I757" s="186" t="s">
        <v>2774</v>
      </c>
      <c r="J757" s="66" t="s">
        <v>1593</v>
      </c>
      <c r="K757" s="67" t="s">
        <v>4539</v>
      </c>
      <c r="L757" s="68"/>
      <c r="M757" s="64" t="s">
        <v>3459</v>
      </c>
      <c r="N757" s="13"/>
      <c r="O757"/>
      <c r="P757" t="str">
        <f t="shared" si="251"/>
        <v/>
      </c>
      <c r="Q757" t="str">
        <f>IF(ISNA(VLOOKUP(AC757,#REF!,1)),"//","")</f>
        <v/>
      </c>
      <c r="R757"/>
      <c r="S757" s="43">
        <f t="shared" si="243"/>
        <v>189</v>
      </c>
      <c r="T757" s="93" t="s">
        <v>2484</v>
      </c>
      <c r="U757" s="71" t="s">
        <v>2484</v>
      </c>
      <c r="V757" s="71" t="s">
        <v>2484</v>
      </c>
      <c r="W757" s="44" t="str">
        <f t="shared" si="244"/>
        <v/>
      </c>
      <c r="X757" s="25" t="str">
        <f t="shared" si="245"/>
        <v/>
      </c>
      <c r="Y757" s="1">
        <f t="shared" si="246"/>
        <v>733</v>
      </c>
      <c r="Z757" t="str">
        <f t="shared" si="247"/>
        <v>ITM_O_CIRC</v>
      </c>
      <c r="AA757" s="172" t="str">
        <f>IF(ISNA(VLOOKUP(AC757,Sheet2!J:J,1,0)),"//","")</f>
        <v/>
      </c>
      <c r="AC757" s="111" t="str">
        <f t="shared" si="253"/>
        <v/>
      </c>
      <c r="AD757" t="b">
        <f t="shared" si="252"/>
        <v>1</v>
      </c>
    </row>
    <row r="758" spans="1:30">
      <c r="A758" s="57">
        <f t="shared" si="241"/>
        <v>758</v>
      </c>
      <c r="B758" s="56">
        <f t="shared" si="242"/>
        <v>734</v>
      </c>
      <c r="C758" s="60" t="s">
        <v>4451</v>
      </c>
      <c r="D758" s="60" t="s">
        <v>3460</v>
      </c>
      <c r="E758" s="66" t="s">
        <v>640</v>
      </c>
      <c r="F758" s="66" t="s">
        <v>640</v>
      </c>
      <c r="G758" s="69">
        <v>0</v>
      </c>
      <c r="H758" s="69">
        <v>0</v>
      </c>
      <c r="I758" s="186" t="s">
        <v>2774</v>
      </c>
      <c r="J758" s="66" t="s">
        <v>1593</v>
      </c>
      <c r="K758" s="67" t="s">
        <v>4539</v>
      </c>
      <c r="L758" s="68"/>
      <c r="M758" s="64" t="s">
        <v>3460</v>
      </c>
      <c r="N758" s="13"/>
      <c r="O758"/>
      <c r="P758" t="str">
        <f t="shared" si="251"/>
        <v/>
      </c>
      <c r="Q758" t="str">
        <f>IF(ISNA(VLOOKUP(AC758,#REF!,1)),"//","")</f>
        <v/>
      </c>
      <c r="R758"/>
      <c r="S758" s="43">
        <f t="shared" si="243"/>
        <v>189</v>
      </c>
      <c r="T758" s="93" t="s">
        <v>2484</v>
      </c>
      <c r="U758" s="71" t="s">
        <v>2484</v>
      </c>
      <c r="V758" s="71" t="s">
        <v>2484</v>
      </c>
      <c r="W758" s="44" t="str">
        <f t="shared" si="244"/>
        <v/>
      </c>
      <c r="X758" s="25" t="str">
        <f t="shared" si="245"/>
        <v/>
      </c>
      <c r="Y758" s="1">
        <f t="shared" si="246"/>
        <v>734</v>
      </c>
      <c r="Z758" t="str">
        <f t="shared" si="247"/>
        <v>ITM_O_STROKE</v>
      </c>
      <c r="AA758" s="172" t="str">
        <f>IF(ISNA(VLOOKUP(AC758,Sheet2!J:J,1,0)),"//","")</f>
        <v/>
      </c>
      <c r="AC758" s="111" t="str">
        <f t="shared" si="253"/>
        <v/>
      </c>
      <c r="AD758" t="b">
        <f t="shared" si="252"/>
        <v>1</v>
      </c>
    </row>
    <row r="759" spans="1:30">
      <c r="A759" s="57">
        <f t="shared" si="241"/>
        <v>759</v>
      </c>
      <c r="B759" s="56">
        <f t="shared" si="242"/>
        <v>735</v>
      </c>
      <c r="C759" s="60" t="s">
        <v>4451</v>
      </c>
      <c r="D759" s="60" t="s">
        <v>3461</v>
      </c>
      <c r="E759" s="66" t="s">
        <v>641</v>
      </c>
      <c r="F759" s="66" t="s">
        <v>641</v>
      </c>
      <c r="G759" s="69">
        <v>0</v>
      </c>
      <c r="H759" s="69">
        <v>0</v>
      </c>
      <c r="I759" s="186" t="s">
        <v>2774</v>
      </c>
      <c r="J759" s="66" t="s">
        <v>1593</v>
      </c>
      <c r="K759" s="67" t="s">
        <v>4539</v>
      </c>
      <c r="L759" s="68"/>
      <c r="M759" s="64" t="s">
        <v>3461</v>
      </c>
      <c r="N759" s="13"/>
      <c r="O759"/>
      <c r="P759" t="str">
        <f t="shared" si="251"/>
        <v/>
      </c>
      <c r="Q759" t="str">
        <f>IF(ISNA(VLOOKUP(AC759,#REF!,1)),"//","")</f>
        <v/>
      </c>
      <c r="R759"/>
      <c r="S759" s="43">
        <f t="shared" si="243"/>
        <v>189</v>
      </c>
      <c r="T759" s="93" t="s">
        <v>2484</v>
      </c>
      <c r="U759" s="71" t="s">
        <v>2484</v>
      </c>
      <c r="V759" s="71" t="s">
        <v>2484</v>
      </c>
      <c r="W759" s="44" t="str">
        <f t="shared" si="244"/>
        <v/>
      </c>
      <c r="X759" s="25" t="str">
        <f t="shared" si="245"/>
        <v/>
      </c>
      <c r="Y759" s="1">
        <f t="shared" si="246"/>
        <v>735</v>
      </c>
      <c r="Z759" t="str">
        <f t="shared" si="247"/>
        <v>ITM_OE</v>
      </c>
      <c r="AA759" s="172" t="str">
        <f>IF(ISNA(VLOOKUP(AC759,Sheet2!J:J,1,0)),"//","")</f>
        <v/>
      </c>
      <c r="AC759" s="111" t="str">
        <f t="shared" si="253"/>
        <v/>
      </c>
      <c r="AD759" t="b">
        <f t="shared" si="252"/>
        <v>1</v>
      </c>
    </row>
    <row r="760" spans="1:30" s="17" customFormat="1">
      <c r="A760" s="111">
        <f t="shared" si="241"/>
        <v>760</v>
      </c>
      <c r="B760" s="112">
        <f t="shared" si="242"/>
        <v>736</v>
      </c>
      <c r="C760" s="113" t="s">
        <v>4450</v>
      </c>
      <c r="D760" s="113" t="s">
        <v>7</v>
      </c>
      <c r="E760" s="146" t="str">
        <f t="shared" ref="E760:E761" si="254">CHAR(34)&amp;IF(B760&lt;10,"000",IF(B760&lt;100,"00",IF(B760&lt;1000,"0","")))&amp;$B760&amp;CHAR(34)</f>
        <v>"0736"</v>
      </c>
      <c r="F760" s="114" t="str">
        <f t="shared" ref="F760:F761" si="255">E760</f>
        <v>"0736"</v>
      </c>
      <c r="G760" s="207">
        <v>0</v>
      </c>
      <c r="H760" s="207">
        <v>0</v>
      </c>
      <c r="I760" s="193" t="s">
        <v>28</v>
      </c>
      <c r="J760" s="115" t="s">
        <v>1593</v>
      </c>
      <c r="K760" s="116" t="s">
        <v>4539</v>
      </c>
      <c r="M760" s="147" t="str">
        <f t="shared" ref="M760:M761" si="256">"ITM_"&amp;IF(B760&lt;10,"000",IF(B760&lt;100,"00",IF(B760&lt;1000,"0","")))&amp;$B760</f>
        <v>ITM_0736</v>
      </c>
      <c r="N760" s="16"/>
      <c r="P760" s="17" t="str">
        <f t="shared" si="251"/>
        <v/>
      </c>
      <c r="Q760" s="17" t="str">
        <f>IF(ISNA(VLOOKUP(AC760,#REF!,1)),"//","")</f>
        <v/>
      </c>
      <c r="S760" s="117">
        <f t="shared" si="243"/>
        <v>189</v>
      </c>
      <c r="T760" s="111" t="s">
        <v>2484</v>
      </c>
      <c r="U760" s="118" t="s">
        <v>2484</v>
      </c>
      <c r="V760" s="118" t="s">
        <v>2484</v>
      </c>
      <c r="W760" s="119" t="str">
        <f t="shared" si="244"/>
        <v/>
      </c>
      <c r="X760" s="120" t="str">
        <f t="shared" si="245"/>
        <v/>
      </c>
      <c r="Y760" s="121">
        <f t="shared" si="246"/>
        <v>736</v>
      </c>
      <c r="Z760" s="17" t="str">
        <f t="shared" si="247"/>
        <v>ITM_0736</v>
      </c>
      <c r="AA760" s="172" t="str">
        <f>IF(ISNA(VLOOKUP(AC760,Sheet2!J:J,1,0)),"//","")</f>
        <v/>
      </c>
      <c r="AC760" s="111" t="str">
        <f t="shared" si="253"/>
        <v/>
      </c>
      <c r="AD760" t="b">
        <f t="shared" si="252"/>
        <v>1</v>
      </c>
    </row>
    <row r="761" spans="1:30" s="17" customFormat="1">
      <c r="A761" s="111">
        <f t="shared" si="241"/>
        <v>761</v>
      </c>
      <c r="B761" s="112">
        <f t="shared" si="242"/>
        <v>737</v>
      </c>
      <c r="C761" s="113" t="s">
        <v>4450</v>
      </c>
      <c r="D761" s="113" t="s">
        <v>7</v>
      </c>
      <c r="E761" s="146" t="str">
        <f t="shared" si="254"/>
        <v>"0737"</v>
      </c>
      <c r="F761" s="114" t="str">
        <f t="shared" si="255"/>
        <v>"0737"</v>
      </c>
      <c r="G761" s="207">
        <v>0</v>
      </c>
      <c r="H761" s="207">
        <v>0</v>
      </c>
      <c r="I761" s="193" t="s">
        <v>28</v>
      </c>
      <c r="J761" s="115" t="s">
        <v>1593</v>
      </c>
      <c r="K761" s="116" t="s">
        <v>4539</v>
      </c>
      <c r="M761" s="147" t="str">
        <f t="shared" si="256"/>
        <v>ITM_0737</v>
      </c>
      <c r="N761" s="16"/>
      <c r="P761" s="17" t="str">
        <f t="shared" si="251"/>
        <v/>
      </c>
      <c r="Q761" s="17" t="str">
        <f>IF(ISNA(VLOOKUP(AC761,#REF!,1)),"//","")</f>
        <v/>
      </c>
      <c r="S761" s="117">
        <f t="shared" si="243"/>
        <v>189</v>
      </c>
      <c r="T761" s="111" t="s">
        <v>2484</v>
      </c>
      <c r="U761" s="118" t="s">
        <v>2484</v>
      </c>
      <c r="V761" s="118" t="s">
        <v>2484</v>
      </c>
      <c r="W761" s="119" t="str">
        <f t="shared" si="244"/>
        <v/>
      </c>
      <c r="X761" s="120" t="str">
        <f t="shared" si="245"/>
        <v/>
      </c>
      <c r="Y761" s="121">
        <f t="shared" si="246"/>
        <v>737</v>
      </c>
      <c r="Z761" s="17" t="str">
        <f t="shared" si="247"/>
        <v>ITM_0737</v>
      </c>
      <c r="AA761" s="172" t="str">
        <f>IF(ISNA(VLOOKUP(AC761,Sheet2!J:J,1,0)),"//","")</f>
        <v/>
      </c>
      <c r="AC761" s="111" t="str">
        <f t="shared" si="253"/>
        <v/>
      </c>
      <c r="AD761" t="b">
        <f t="shared" si="252"/>
        <v>1</v>
      </c>
    </row>
    <row r="762" spans="1:30">
      <c r="A762" s="57">
        <f t="shared" si="241"/>
        <v>762</v>
      </c>
      <c r="B762" s="56">
        <f t="shared" si="242"/>
        <v>738</v>
      </c>
      <c r="C762" s="60" t="s">
        <v>4451</v>
      </c>
      <c r="D762" s="60" t="s">
        <v>3462</v>
      </c>
      <c r="E762" s="66" t="s">
        <v>711</v>
      </c>
      <c r="F762" s="66" t="s">
        <v>711</v>
      </c>
      <c r="G762" s="69">
        <v>0</v>
      </c>
      <c r="H762" s="69">
        <v>0</v>
      </c>
      <c r="I762" s="186" t="s">
        <v>2774</v>
      </c>
      <c r="J762" s="66" t="s">
        <v>1593</v>
      </c>
      <c r="K762" s="67" t="s">
        <v>4539</v>
      </c>
      <c r="L762" s="68"/>
      <c r="M762" s="64" t="s">
        <v>3462</v>
      </c>
      <c r="N762" s="13"/>
      <c r="O762"/>
      <c r="P762" t="str">
        <f t="shared" si="251"/>
        <v/>
      </c>
      <c r="Q762" t="str">
        <f>IF(ISNA(VLOOKUP(AC762,#REF!,1)),"//","")</f>
        <v/>
      </c>
      <c r="R762"/>
      <c r="S762" s="43">
        <f t="shared" si="243"/>
        <v>189</v>
      </c>
      <c r="T762" s="93" t="s">
        <v>2484</v>
      </c>
      <c r="U762" s="71" t="s">
        <v>2484</v>
      </c>
      <c r="V762" s="71" t="s">
        <v>2484</v>
      </c>
      <c r="W762" s="44" t="str">
        <f t="shared" si="244"/>
        <v/>
      </c>
      <c r="X762" s="25" t="str">
        <f t="shared" si="245"/>
        <v/>
      </c>
      <c r="Y762" s="1">
        <f t="shared" si="246"/>
        <v>738</v>
      </c>
      <c r="Z762" t="str">
        <f t="shared" si="247"/>
        <v>ITM_S_SHARP</v>
      </c>
      <c r="AA762" s="172" t="str">
        <f>IF(ISNA(VLOOKUP(AC762,Sheet2!J:J,1,0)),"//","")</f>
        <v/>
      </c>
      <c r="AC762" s="111" t="str">
        <f t="shared" si="253"/>
        <v/>
      </c>
      <c r="AD762" t="b">
        <f t="shared" si="252"/>
        <v>1</v>
      </c>
    </row>
    <row r="763" spans="1:30">
      <c r="A763" s="57">
        <f t="shared" si="241"/>
        <v>763</v>
      </c>
      <c r="B763" s="56">
        <f t="shared" si="242"/>
        <v>739</v>
      </c>
      <c r="C763" s="60" t="s">
        <v>4451</v>
      </c>
      <c r="D763" s="60" t="s">
        <v>3463</v>
      </c>
      <c r="E763" s="66" t="s">
        <v>642</v>
      </c>
      <c r="F763" s="66" t="s">
        <v>642</v>
      </c>
      <c r="G763" s="69">
        <v>0</v>
      </c>
      <c r="H763" s="69">
        <v>0</v>
      </c>
      <c r="I763" s="186" t="s">
        <v>2774</v>
      </c>
      <c r="J763" s="66" t="s">
        <v>1593</v>
      </c>
      <c r="K763" s="67" t="s">
        <v>4539</v>
      </c>
      <c r="L763" s="68"/>
      <c r="M763" s="64" t="s">
        <v>3463</v>
      </c>
      <c r="N763" s="13"/>
      <c r="O763"/>
      <c r="P763" t="str">
        <f t="shared" si="251"/>
        <v/>
      </c>
      <c r="Q763" t="str">
        <f>IF(ISNA(VLOOKUP(AC763,#REF!,1)),"//","")</f>
        <v/>
      </c>
      <c r="R763"/>
      <c r="S763" s="43">
        <f t="shared" si="243"/>
        <v>189</v>
      </c>
      <c r="T763" s="93" t="s">
        <v>2484</v>
      </c>
      <c r="U763" s="71" t="s">
        <v>2484</v>
      </c>
      <c r="V763" s="71" t="s">
        <v>2484</v>
      </c>
      <c r="W763" s="44" t="str">
        <f t="shared" si="244"/>
        <v/>
      </c>
      <c r="X763" s="25" t="str">
        <f t="shared" si="245"/>
        <v/>
      </c>
      <c r="Y763" s="1">
        <f t="shared" si="246"/>
        <v>739</v>
      </c>
      <c r="Z763" t="str">
        <f t="shared" si="247"/>
        <v>ITM_S_ACUTE</v>
      </c>
      <c r="AA763" s="172" t="str">
        <f>IF(ISNA(VLOOKUP(AC763,Sheet2!J:J,1,0)),"//","")</f>
        <v/>
      </c>
      <c r="AC763" s="111" t="str">
        <f t="shared" si="253"/>
        <v/>
      </c>
      <c r="AD763" t="b">
        <f t="shared" si="252"/>
        <v>1</v>
      </c>
    </row>
    <row r="764" spans="1:30">
      <c r="A764" s="57">
        <f t="shared" si="241"/>
        <v>764</v>
      </c>
      <c r="B764" s="56">
        <f t="shared" si="242"/>
        <v>740</v>
      </c>
      <c r="C764" s="60" t="s">
        <v>4451</v>
      </c>
      <c r="D764" s="60" t="s">
        <v>3464</v>
      </c>
      <c r="E764" s="66" t="s">
        <v>643</v>
      </c>
      <c r="F764" s="66" t="s">
        <v>643</v>
      </c>
      <c r="G764" s="69">
        <v>0</v>
      </c>
      <c r="H764" s="69">
        <v>0</v>
      </c>
      <c r="I764" s="186" t="s">
        <v>2774</v>
      </c>
      <c r="J764" s="66" t="s">
        <v>1593</v>
      </c>
      <c r="K764" s="67" t="s">
        <v>4539</v>
      </c>
      <c r="L764" s="68"/>
      <c r="M764" s="64" t="s">
        <v>3464</v>
      </c>
      <c r="N764" s="13"/>
      <c r="O764"/>
      <c r="P764" t="str">
        <f t="shared" si="251"/>
        <v/>
      </c>
      <c r="Q764" t="str">
        <f>IF(ISNA(VLOOKUP(AC764,#REF!,1)),"//","")</f>
        <v/>
      </c>
      <c r="R764"/>
      <c r="S764" s="43">
        <f t="shared" si="243"/>
        <v>189</v>
      </c>
      <c r="T764" s="93" t="s">
        <v>2484</v>
      </c>
      <c r="U764" s="71" t="s">
        <v>2484</v>
      </c>
      <c r="V764" s="71" t="s">
        <v>2484</v>
      </c>
      <c r="W764" s="44" t="str">
        <f t="shared" si="244"/>
        <v/>
      </c>
      <c r="X764" s="25" t="str">
        <f t="shared" si="245"/>
        <v/>
      </c>
      <c r="Y764" s="1">
        <f t="shared" si="246"/>
        <v>740</v>
      </c>
      <c r="Z764" t="str">
        <f t="shared" si="247"/>
        <v>ITM_S_CARON</v>
      </c>
      <c r="AA764" s="172" t="str">
        <f>IF(ISNA(VLOOKUP(AC764,Sheet2!J:J,1,0)),"//","")</f>
        <v/>
      </c>
      <c r="AC764" s="111" t="str">
        <f t="shared" si="253"/>
        <v/>
      </c>
      <c r="AD764" t="b">
        <f t="shared" si="252"/>
        <v>1</v>
      </c>
    </row>
    <row r="765" spans="1:30">
      <c r="A765" s="57">
        <f t="shared" si="241"/>
        <v>765</v>
      </c>
      <c r="B765" s="56">
        <f t="shared" si="242"/>
        <v>741</v>
      </c>
      <c r="C765" s="60" t="s">
        <v>4451</v>
      </c>
      <c r="D765" s="60" t="s">
        <v>3465</v>
      </c>
      <c r="E765" s="66" t="s">
        <v>644</v>
      </c>
      <c r="F765" s="66" t="s">
        <v>644</v>
      </c>
      <c r="G765" s="69">
        <v>0</v>
      </c>
      <c r="H765" s="69">
        <v>0</v>
      </c>
      <c r="I765" s="186" t="s">
        <v>2774</v>
      </c>
      <c r="J765" s="66" t="s">
        <v>1593</v>
      </c>
      <c r="K765" s="67" t="s">
        <v>4539</v>
      </c>
      <c r="L765" s="68"/>
      <c r="M765" s="64" t="s">
        <v>3465</v>
      </c>
      <c r="N765" s="13"/>
      <c r="O765"/>
      <c r="P765" t="str">
        <f t="shared" si="251"/>
        <v/>
      </c>
      <c r="Q765" t="str">
        <f>IF(ISNA(VLOOKUP(AC765,#REF!,1)),"//","")</f>
        <v/>
      </c>
      <c r="R765"/>
      <c r="S765" s="43">
        <f t="shared" si="243"/>
        <v>189</v>
      </c>
      <c r="T765" s="93" t="s">
        <v>2484</v>
      </c>
      <c r="U765" s="71" t="s">
        <v>2484</v>
      </c>
      <c r="V765" s="71" t="s">
        <v>2484</v>
      </c>
      <c r="W765" s="44" t="str">
        <f t="shared" si="244"/>
        <v/>
      </c>
      <c r="X765" s="25" t="str">
        <f t="shared" si="245"/>
        <v/>
      </c>
      <c r="Y765" s="1">
        <f t="shared" si="246"/>
        <v>741</v>
      </c>
      <c r="Z765" t="str">
        <f t="shared" si="247"/>
        <v>ITM_S_CEDILLA</v>
      </c>
      <c r="AA765" s="172" t="str">
        <f>IF(ISNA(VLOOKUP(AC765,Sheet2!J:J,1,0)),"//","")</f>
        <v/>
      </c>
      <c r="AC765" s="111" t="str">
        <f t="shared" si="253"/>
        <v/>
      </c>
      <c r="AD765" t="b">
        <f t="shared" si="252"/>
        <v>1</v>
      </c>
    </row>
    <row r="766" spans="1:30">
      <c r="A766" s="57">
        <f t="shared" si="241"/>
        <v>766</v>
      </c>
      <c r="B766" s="56">
        <f t="shared" si="242"/>
        <v>742</v>
      </c>
      <c r="C766" s="60" t="s">
        <v>4451</v>
      </c>
      <c r="D766" s="60" t="s">
        <v>3466</v>
      </c>
      <c r="E766" s="66" t="s">
        <v>645</v>
      </c>
      <c r="F766" s="66" t="s">
        <v>645</v>
      </c>
      <c r="G766" s="69">
        <v>0</v>
      </c>
      <c r="H766" s="69">
        <v>0</v>
      </c>
      <c r="I766" s="186" t="s">
        <v>2774</v>
      </c>
      <c r="J766" s="66" t="s">
        <v>1593</v>
      </c>
      <c r="K766" s="67" t="s">
        <v>4539</v>
      </c>
      <c r="L766" s="68"/>
      <c r="M766" s="64" t="s">
        <v>3466</v>
      </c>
      <c r="N766" s="13"/>
      <c r="O766"/>
      <c r="P766" t="str">
        <f t="shared" si="251"/>
        <v/>
      </c>
      <c r="Q766" t="str">
        <f>IF(ISNA(VLOOKUP(AC766,#REF!,1)),"//","")</f>
        <v/>
      </c>
      <c r="R766"/>
      <c r="S766" s="43">
        <f t="shared" si="243"/>
        <v>189</v>
      </c>
      <c r="T766" s="93" t="s">
        <v>2484</v>
      </c>
      <c r="U766" s="71" t="s">
        <v>2484</v>
      </c>
      <c r="V766" s="71" t="s">
        <v>2484</v>
      </c>
      <c r="W766" s="44" t="str">
        <f t="shared" si="244"/>
        <v/>
      </c>
      <c r="X766" s="25" t="str">
        <f t="shared" si="245"/>
        <v/>
      </c>
      <c r="Y766" s="1">
        <f t="shared" si="246"/>
        <v>742</v>
      </c>
      <c r="Z766" t="str">
        <f t="shared" si="247"/>
        <v>ITM_T_CARON</v>
      </c>
      <c r="AA766" s="172" t="str">
        <f>IF(ISNA(VLOOKUP(AC766,Sheet2!J:J,1,0)),"//","")</f>
        <v/>
      </c>
      <c r="AC766" s="111" t="str">
        <f t="shared" si="253"/>
        <v/>
      </c>
      <c r="AD766" t="b">
        <f t="shared" si="252"/>
        <v>1</v>
      </c>
    </row>
    <row r="767" spans="1:30">
      <c r="A767" s="57">
        <f t="shared" si="241"/>
        <v>767</v>
      </c>
      <c r="B767" s="56">
        <f t="shared" si="242"/>
        <v>743</v>
      </c>
      <c r="C767" s="60" t="s">
        <v>4451</v>
      </c>
      <c r="D767" s="60" t="s">
        <v>3467</v>
      </c>
      <c r="E767" s="66" t="s">
        <v>646</v>
      </c>
      <c r="F767" s="66" t="s">
        <v>646</v>
      </c>
      <c r="G767" s="69">
        <v>0</v>
      </c>
      <c r="H767" s="69">
        <v>0</v>
      </c>
      <c r="I767" s="186" t="s">
        <v>2774</v>
      </c>
      <c r="J767" s="66" t="s">
        <v>1593</v>
      </c>
      <c r="K767" s="67" t="s">
        <v>4539</v>
      </c>
      <c r="L767" s="68"/>
      <c r="M767" s="64" t="s">
        <v>3467</v>
      </c>
      <c r="N767" s="13"/>
      <c r="O767"/>
      <c r="P767" t="str">
        <f t="shared" si="251"/>
        <v/>
      </c>
      <c r="Q767" t="str">
        <f>IF(ISNA(VLOOKUP(AC767,#REF!,1)),"//","")</f>
        <v/>
      </c>
      <c r="R767"/>
      <c r="S767" s="43">
        <f t="shared" si="243"/>
        <v>189</v>
      </c>
      <c r="T767" s="93" t="s">
        <v>2484</v>
      </c>
      <c r="U767" s="71" t="s">
        <v>2484</v>
      </c>
      <c r="V767" s="71" t="s">
        <v>2484</v>
      </c>
      <c r="W767" s="44" t="str">
        <f t="shared" si="244"/>
        <v/>
      </c>
      <c r="X767" s="25" t="str">
        <f t="shared" si="245"/>
        <v/>
      </c>
      <c r="Y767" s="1">
        <f t="shared" si="246"/>
        <v>743</v>
      </c>
      <c r="Z767" t="str">
        <f t="shared" si="247"/>
        <v>ITM_T_CEDILLA</v>
      </c>
      <c r="AA767" s="172" t="str">
        <f>IF(ISNA(VLOOKUP(AC767,Sheet2!J:J,1,0)),"//","")</f>
        <v/>
      </c>
      <c r="AC767" s="111" t="str">
        <f t="shared" si="253"/>
        <v/>
      </c>
      <c r="AD767" t="b">
        <f t="shared" si="252"/>
        <v>1</v>
      </c>
    </row>
    <row r="768" spans="1:30">
      <c r="A768" s="57">
        <f t="shared" si="241"/>
        <v>768</v>
      </c>
      <c r="B768" s="56">
        <f t="shared" si="242"/>
        <v>744</v>
      </c>
      <c r="C768" s="60" t="s">
        <v>4451</v>
      </c>
      <c r="D768" s="60" t="s">
        <v>3468</v>
      </c>
      <c r="E768" s="66" t="s">
        <v>647</v>
      </c>
      <c r="F768" s="66" t="s">
        <v>647</v>
      </c>
      <c r="G768" s="69">
        <v>0</v>
      </c>
      <c r="H768" s="69">
        <v>0</v>
      </c>
      <c r="I768" s="186" t="s">
        <v>2774</v>
      </c>
      <c r="J768" s="66" t="s">
        <v>1593</v>
      </c>
      <c r="K768" s="67" t="s">
        <v>4539</v>
      </c>
      <c r="L768" s="65"/>
      <c r="M768" s="64" t="s">
        <v>3468</v>
      </c>
      <c r="N768" s="13"/>
      <c r="O768"/>
      <c r="P768" t="str">
        <f t="shared" si="251"/>
        <v/>
      </c>
      <c r="Q768" t="str">
        <f>IF(ISNA(VLOOKUP(AC768,#REF!,1)),"//","")</f>
        <v/>
      </c>
      <c r="R768"/>
      <c r="S768" s="43">
        <f t="shared" si="243"/>
        <v>189</v>
      </c>
      <c r="T768" s="93" t="s">
        <v>2484</v>
      </c>
      <c r="U768" s="71" t="s">
        <v>2484</v>
      </c>
      <c r="V768" s="71" t="s">
        <v>2484</v>
      </c>
      <c r="W768" s="44" t="str">
        <f t="shared" si="244"/>
        <v/>
      </c>
      <c r="X768" s="25" t="str">
        <f t="shared" si="245"/>
        <v/>
      </c>
      <c r="Y768" s="1">
        <f t="shared" si="246"/>
        <v>744</v>
      </c>
      <c r="Z768" t="str">
        <f t="shared" si="247"/>
        <v>ITM_U_MACRON</v>
      </c>
      <c r="AA768" s="172" t="str">
        <f>IF(ISNA(VLOOKUP(AC768,Sheet2!J:J,1,0)),"//","")</f>
        <v/>
      </c>
      <c r="AC768" s="111" t="str">
        <f t="shared" si="253"/>
        <v/>
      </c>
      <c r="AD768" t="b">
        <f t="shared" si="252"/>
        <v>1</v>
      </c>
    </row>
    <row r="769" spans="1:30">
      <c r="A769" s="57">
        <f t="shared" si="241"/>
        <v>769</v>
      </c>
      <c r="B769" s="56">
        <f t="shared" si="242"/>
        <v>745</v>
      </c>
      <c r="C769" s="60" t="s">
        <v>4451</v>
      </c>
      <c r="D769" s="60" t="s">
        <v>3469</v>
      </c>
      <c r="E769" s="66" t="s">
        <v>648</v>
      </c>
      <c r="F769" s="66" t="s">
        <v>648</v>
      </c>
      <c r="G769" s="69">
        <v>0</v>
      </c>
      <c r="H769" s="69">
        <v>0</v>
      </c>
      <c r="I769" s="186" t="s">
        <v>2774</v>
      </c>
      <c r="J769" s="66" t="s">
        <v>1593</v>
      </c>
      <c r="K769" s="67" t="s">
        <v>4539</v>
      </c>
      <c r="L769" s="68"/>
      <c r="M769" s="64" t="s">
        <v>3469</v>
      </c>
      <c r="N769" s="13"/>
      <c r="O769"/>
      <c r="P769" t="str">
        <f t="shared" si="251"/>
        <v/>
      </c>
      <c r="Q769" t="str">
        <f>IF(ISNA(VLOOKUP(AC769,#REF!,1)),"//","")</f>
        <v/>
      </c>
      <c r="R769"/>
      <c r="S769" s="43">
        <f t="shared" si="243"/>
        <v>189</v>
      </c>
      <c r="T769" s="93" t="s">
        <v>2484</v>
      </c>
      <c r="U769" s="71" t="s">
        <v>2484</v>
      </c>
      <c r="V769" s="71" t="s">
        <v>2484</v>
      </c>
      <c r="W769" s="44" t="str">
        <f t="shared" si="244"/>
        <v/>
      </c>
      <c r="X769" s="25" t="str">
        <f t="shared" si="245"/>
        <v/>
      </c>
      <c r="Y769" s="1">
        <f t="shared" si="246"/>
        <v>745</v>
      </c>
      <c r="Z769" t="str">
        <f t="shared" si="247"/>
        <v>ITM_U_ACUTE</v>
      </c>
      <c r="AA769" s="172" t="str">
        <f>IF(ISNA(VLOOKUP(AC769,Sheet2!J:J,1,0)),"//","")</f>
        <v/>
      </c>
      <c r="AC769" s="111" t="str">
        <f t="shared" si="253"/>
        <v/>
      </c>
      <c r="AD769" t="b">
        <f t="shared" si="252"/>
        <v>1</v>
      </c>
    </row>
    <row r="770" spans="1:30">
      <c r="A770" s="57">
        <f t="shared" si="241"/>
        <v>770</v>
      </c>
      <c r="B770" s="56">
        <f t="shared" si="242"/>
        <v>746</v>
      </c>
      <c r="C770" s="60" t="s">
        <v>4451</v>
      </c>
      <c r="D770" s="60" t="s">
        <v>3470</v>
      </c>
      <c r="E770" s="66" t="s">
        <v>649</v>
      </c>
      <c r="F770" s="66" t="s">
        <v>649</v>
      </c>
      <c r="G770" s="69">
        <v>0</v>
      </c>
      <c r="H770" s="69">
        <v>0</v>
      </c>
      <c r="I770" s="186" t="s">
        <v>2774</v>
      </c>
      <c r="J770" s="66" t="s">
        <v>1593</v>
      </c>
      <c r="K770" s="67" t="s">
        <v>4539</v>
      </c>
      <c r="L770" s="68"/>
      <c r="M770" s="64" t="s">
        <v>3470</v>
      </c>
      <c r="N770" s="13"/>
      <c r="O770"/>
      <c r="P770" t="str">
        <f t="shared" si="251"/>
        <v/>
      </c>
      <c r="Q770" t="str">
        <f>IF(ISNA(VLOOKUP(AC770,#REF!,1)),"//","")</f>
        <v/>
      </c>
      <c r="R770"/>
      <c r="S770" s="43">
        <f t="shared" si="243"/>
        <v>189</v>
      </c>
      <c r="T770" s="93" t="s">
        <v>2484</v>
      </c>
      <c r="U770" s="71" t="s">
        <v>2484</v>
      </c>
      <c r="V770" s="71" t="s">
        <v>2484</v>
      </c>
      <c r="W770" s="44" t="str">
        <f t="shared" si="244"/>
        <v/>
      </c>
      <c r="X770" s="25" t="str">
        <f t="shared" si="245"/>
        <v/>
      </c>
      <c r="Y770" s="1">
        <f t="shared" si="246"/>
        <v>746</v>
      </c>
      <c r="Z770" t="str">
        <f t="shared" si="247"/>
        <v>ITM_U_BREVE</v>
      </c>
      <c r="AA770" s="172" t="str">
        <f>IF(ISNA(VLOOKUP(AC770,Sheet2!J:J,1,0)),"//","")</f>
        <v/>
      </c>
      <c r="AC770" s="111" t="str">
        <f t="shared" si="253"/>
        <v/>
      </c>
      <c r="AD770" t="b">
        <f t="shared" si="252"/>
        <v>1</v>
      </c>
    </row>
    <row r="771" spans="1:30">
      <c r="A771" s="57">
        <f t="shared" si="241"/>
        <v>771</v>
      </c>
      <c r="B771" s="56">
        <f t="shared" si="242"/>
        <v>747</v>
      </c>
      <c r="C771" s="60" t="s">
        <v>4451</v>
      </c>
      <c r="D771" s="60" t="s">
        <v>3471</v>
      </c>
      <c r="E771" s="66" t="s">
        <v>650</v>
      </c>
      <c r="F771" s="66" t="s">
        <v>650</v>
      </c>
      <c r="G771" s="69">
        <v>0</v>
      </c>
      <c r="H771" s="69">
        <v>0</v>
      </c>
      <c r="I771" s="186" t="s">
        <v>2774</v>
      </c>
      <c r="J771" s="66" t="s">
        <v>1593</v>
      </c>
      <c r="K771" s="67" t="s">
        <v>4539</v>
      </c>
      <c r="L771" s="68"/>
      <c r="M771" s="64" t="s">
        <v>3471</v>
      </c>
      <c r="N771" s="13"/>
      <c r="O771"/>
      <c r="P771" t="str">
        <f t="shared" si="251"/>
        <v/>
      </c>
      <c r="Q771" t="str">
        <f>IF(ISNA(VLOOKUP(AC771,#REF!,1)),"//","")</f>
        <v/>
      </c>
      <c r="R771"/>
      <c r="S771" s="43">
        <f t="shared" si="243"/>
        <v>189</v>
      </c>
      <c r="T771" s="93" t="s">
        <v>2484</v>
      </c>
      <c r="U771" s="71" t="s">
        <v>2484</v>
      </c>
      <c r="V771" s="71" t="s">
        <v>2484</v>
      </c>
      <c r="W771" s="44" t="str">
        <f t="shared" si="244"/>
        <v/>
      </c>
      <c r="X771" s="25" t="str">
        <f t="shared" si="245"/>
        <v/>
      </c>
      <c r="Y771" s="1">
        <f t="shared" si="246"/>
        <v>747</v>
      </c>
      <c r="Z771" t="str">
        <f t="shared" si="247"/>
        <v>ITM_U_GRAVE</v>
      </c>
      <c r="AA771" s="172" t="str">
        <f>IF(ISNA(VLOOKUP(AC771,Sheet2!J:J,1,0)),"//","")</f>
        <v/>
      </c>
      <c r="AC771" s="111" t="str">
        <f t="shared" si="253"/>
        <v/>
      </c>
      <c r="AD771" t="b">
        <f t="shared" si="252"/>
        <v>1</v>
      </c>
    </row>
    <row r="772" spans="1:30">
      <c r="A772" s="57">
        <f t="shared" si="241"/>
        <v>772</v>
      </c>
      <c r="B772" s="56">
        <f t="shared" si="242"/>
        <v>748</v>
      </c>
      <c r="C772" s="60" t="s">
        <v>4451</v>
      </c>
      <c r="D772" s="60" t="s">
        <v>3472</v>
      </c>
      <c r="E772" s="66" t="s">
        <v>651</v>
      </c>
      <c r="F772" s="66" t="s">
        <v>651</v>
      </c>
      <c r="G772" s="69">
        <v>0</v>
      </c>
      <c r="H772" s="69">
        <v>0</v>
      </c>
      <c r="I772" s="186" t="s">
        <v>2774</v>
      </c>
      <c r="J772" s="66" t="s">
        <v>1593</v>
      </c>
      <c r="K772" s="67" t="s">
        <v>4539</v>
      </c>
      <c r="L772" s="68"/>
      <c r="M772" s="64" t="s">
        <v>3472</v>
      </c>
      <c r="N772" s="13"/>
      <c r="O772"/>
      <c r="P772" t="str">
        <f t="shared" si="251"/>
        <v/>
      </c>
      <c r="Q772" t="str">
        <f>IF(ISNA(VLOOKUP(AC772,#REF!,1)),"//","")</f>
        <v/>
      </c>
      <c r="R772"/>
      <c r="S772" s="43">
        <f t="shared" si="243"/>
        <v>189</v>
      </c>
      <c r="T772" s="93" t="s">
        <v>2484</v>
      </c>
      <c r="U772" s="71" t="s">
        <v>2484</v>
      </c>
      <c r="V772" s="71" t="s">
        <v>2484</v>
      </c>
      <c r="W772" s="44" t="str">
        <f t="shared" si="244"/>
        <v/>
      </c>
      <c r="X772" s="25" t="str">
        <f t="shared" si="245"/>
        <v/>
      </c>
      <c r="Y772" s="1">
        <f t="shared" si="246"/>
        <v>748</v>
      </c>
      <c r="Z772" t="str">
        <f t="shared" si="247"/>
        <v>ITM_U_DIARESIS</v>
      </c>
      <c r="AA772" s="172" t="str">
        <f>IF(ISNA(VLOOKUP(AC772,Sheet2!J:J,1,0)),"//","")</f>
        <v/>
      </c>
      <c r="AC772" s="111" t="str">
        <f t="shared" si="253"/>
        <v/>
      </c>
      <c r="AD772" t="b">
        <f t="shared" si="252"/>
        <v>1</v>
      </c>
    </row>
    <row r="773" spans="1:30">
      <c r="A773" s="57">
        <f t="shared" si="241"/>
        <v>773</v>
      </c>
      <c r="B773" s="56">
        <f t="shared" si="242"/>
        <v>749</v>
      </c>
      <c r="C773" s="60" t="s">
        <v>4451</v>
      </c>
      <c r="D773" s="60" t="s">
        <v>3473</v>
      </c>
      <c r="E773" s="66" t="s">
        <v>652</v>
      </c>
      <c r="F773" s="66" t="s">
        <v>652</v>
      </c>
      <c r="G773" s="69">
        <v>0</v>
      </c>
      <c r="H773" s="69">
        <v>0</v>
      </c>
      <c r="I773" s="186" t="s">
        <v>2774</v>
      </c>
      <c r="J773" s="66" t="s">
        <v>1593</v>
      </c>
      <c r="K773" s="67" t="s">
        <v>4539</v>
      </c>
      <c r="L773" s="68"/>
      <c r="M773" s="64" t="s">
        <v>3473</v>
      </c>
      <c r="N773" s="13"/>
      <c r="O773"/>
      <c r="P773" t="str">
        <f t="shared" si="251"/>
        <v/>
      </c>
      <c r="Q773" t="str">
        <f>IF(ISNA(VLOOKUP(AC773,#REF!,1)),"//","")</f>
        <v/>
      </c>
      <c r="R773"/>
      <c r="S773" s="43">
        <f t="shared" si="243"/>
        <v>189</v>
      </c>
      <c r="T773" s="93" t="s">
        <v>2484</v>
      </c>
      <c r="U773" s="71" t="s">
        <v>2484</v>
      </c>
      <c r="V773" s="71" t="s">
        <v>2484</v>
      </c>
      <c r="W773" s="44" t="str">
        <f t="shared" si="244"/>
        <v/>
      </c>
      <c r="X773" s="25" t="str">
        <f t="shared" si="245"/>
        <v/>
      </c>
      <c r="Y773" s="1">
        <f t="shared" si="246"/>
        <v>749</v>
      </c>
      <c r="Z773" t="str">
        <f t="shared" si="247"/>
        <v>ITM_U_TILDE</v>
      </c>
      <c r="AA773" s="172" t="str">
        <f>IF(ISNA(VLOOKUP(AC773,Sheet2!J:J,1,0)),"//","")</f>
        <v/>
      </c>
      <c r="AC773" s="111" t="str">
        <f t="shared" si="253"/>
        <v/>
      </c>
      <c r="AD773" t="b">
        <f t="shared" si="252"/>
        <v>1</v>
      </c>
    </row>
    <row r="774" spans="1:30">
      <c r="A774" s="57">
        <f t="shared" si="241"/>
        <v>774</v>
      </c>
      <c r="B774" s="56">
        <f t="shared" si="242"/>
        <v>750</v>
      </c>
      <c r="C774" s="60" t="s">
        <v>4451</v>
      </c>
      <c r="D774" s="60" t="s">
        <v>3474</v>
      </c>
      <c r="E774" s="66" t="s">
        <v>653</v>
      </c>
      <c r="F774" s="66" t="s">
        <v>653</v>
      </c>
      <c r="G774" s="69">
        <v>0</v>
      </c>
      <c r="H774" s="69">
        <v>0</v>
      </c>
      <c r="I774" s="186" t="s">
        <v>2774</v>
      </c>
      <c r="J774" s="66" t="s">
        <v>1593</v>
      </c>
      <c r="K774" s="67" t="s">
        <v>4539</v>
      </c>
      <c r="L774" s="65"/>
      <c r="M774" s="64" t="s">
        <v>3474</v>
      </c>
      <c r="N774" s="13"/>
      <c r="O774"/>
      <c r="P774" t="str">
        <f t="shared" si="251"/>
        <v/>
      </c>
      <c r="Q774" t="str">
        <f>IF(ISNA(VLOOKUP(AC774,#REF!,1)),"//","")</f>
        <v/>
      </c>
      <c r="R774"/>
      <c r="S774" s="43">
        <f t="shared" si="243"/>
        <v>189</v>
      </c>
      <c r="T774" s="93" t="s">
        <v>2484</v>
      </c>
      <c r="U774" s="71" t="s">
        <v>2484</v>
      </c>
      <c r="V774" s="71" t="s">
        <v>2484</v>
      </c>
      <c r="W774" s="44" t="str">
        <f t="shared" si="244"/>
        <v/>
      </c>
      <c r="X774" s="25" t="str">
        <f t="shared" si="245"/>
        <v/>
      </c>
      <c r="Y774" s="1">
        <f t="shared" si="246"/>
        <v>750</v>
      </c>
      <c r="Z774" t="str">
        <f t="shared" si="247"/>
        <v>ITM_U_CIRC</v>
      </c>
      <c r="AA774" s="172" t="str">
        <f>IF(ISNA(VLOOKUP(AC774,Sheet2!J:J,1,0)),"//","")</f>
        <v/>
      </c>
      <c r="AC774" s="111" t="str">
        <f t="shared" si="253"/>
        <v/>
      </c>
      <c r="AD774" t="b">
        <f t="shared" si="252"/>
        <v>1</v>
      </c>
    </row>
    <row r="775" spans="1:30">
      <c r="A775" s="57">
        <f t="shared" si="241"/>
        <v>775</v>
      </c>
      <c r="B775" s="56">
        <f t="shared" si="242"/>
        <v>751</v>
      </c>
      <c r="C775" s="60" t="s">
        <v>4451</v>
      </c>
      <c r="D775" s="60" t="s">
        <v>3475</v>
      </c>
      <c r="E775" s="66" t="s">
        <v>654</v>
      </c>
      <c r="F775" s="66" t="s">
        <v>654</v>
      </c>
      <c r="G775" s="69">
        <v>0</v>
      </c>
      <c r="H775" s="69">
        <v>0</v>
      </c>
      <c r="I775" s="186" t="s">
        <v>2774</v>
      </c>
      <c r="J775" s="66" t="s">
        <v>1593</v>
      </c>
      <c r="K775" s="67" t="s">
        <v>4539</v>
      </c>
      <c r="L775" s="65"/>
      <c r="M775" s="64" t="s">
        <v>3475</v>
      </c>
      <c r="N775" s="13"/>
      <c r="O775"/>
      <c r="P775" t="str">
        <f t="shared" si="251"/>
        <v/>
      </c>
      <c r="Q775" t="str">
        <f>IF(ISNA(VLOOKUP(AC775,#REF!,1)),"//","")</f>
        <v/>
      </c>
      <c r="R775"/>
      <c r="S775" s="43">
        <f t="shared" si="243"/>
        <v>189</v>
      </c>
      <c r="T775" s="93" t="s">
        <v>2484</v>
      </c>
      <c r="U775" s="71" t="s">
        <v>2484</v>
      </c>
      <c r="V775" s="71" t="s">
        <v>2484</v>
      </c>
      <c r="W775" s="44" t="str">
        <f t="shared" si="244"/>
        <v/>
      </c>
      <c r="X775" s="25" t="str">
        <f t="shared" si="245"/>
        <v/>
      </c>
      <c r="Y775" s="1">
        <f t="shared" si="246"/>
        <v>751</v>
      </c>
      <c r="Z775" t="str">
        <f t="shared" si="247"/>
        <v>ITM_U_RING</v>
      </c>
      <c r="AA775" s="172" t="str">
        <f>IF(ISNA(VLOOKUP(AC775,Sheet2!J:J,1,0)),"//","")</f>
        <v/>
      </c>
      <c r="AC775" s="111" t="str">
        <f t="shared" si="253"/>
        <v/>
      </c>
      <c r="AD775" t="b">
        <f t="shared" si="252"/>
        <v>1</v>
      </c>
    </row>
    <row r="776" spans="1:30">
      <c r="A776" s="57">
        <f t="shared" si="241"/>
        <v>776</v>
      </c>
      <c r="B776" s="56">
        <f t="shared" si="242"/>
        <v>752</v>
      </c>
      <c r="C776" s="60" t="s">
        <v>4451</v>
      </c>
      <c r="D776" s="60" t="s">
        <v>3476</v>
      </c>
      <c r="E776" s="66" t="s">
        <v>655</v>
      </c>
      <c r="F776" s="66" t="s">
        <v>655</v>
      </c>
      <c r="G776" s="69">
        <v>0</v>
      </c>
      <c r="H776" s="69">
        <v>0</v>
      </c>
      <c r="I776" s="186" t="s">
        <v>2774</v>
      </c>
      <c r="J776" s="66" t="s">
        <v>1593</v>
      </c>
      <c r="K776" s="67" t="s">
        <v>4539</v>
      </c>
      <c r="L776" s="68"/>
      <c r="M776" s="64" t="s">
        <v>3476</v>
      </c>
      <c r="N776" s="13"/>
      <c r="O776"/>
      <c r="P776" t="str">
        <f t="shared" si="251"/>
        <v/>
      </c>
      <c r="Q776" t="str">
        <f>IF(ISNA(VLOOKUP(AC776,#REF!,1)),"//","")</f>
        <v/>
      </c>
      <c r="R776"/>
      <c r="S776" s="43">
        <f t="shared" si="243"/>
        <v>189</v>
      </c>
      <c r="T776" s="93" t="s">
        <v>2484</v>
      </c>
      <c r="U776" s="71" t="s">
        <v>2484</v>
      </c>
      <c r="V776" s="71" t="s">
        <v>2484</v>
      </c>
      <c r="W776" s="44" t="str">
        <f t="shared" si="244"/>
        <v/>
      </c>
      <c r="X776" s="25" t="str">
        <f t="shared" si="245"/>
        <v/>
      </c>
      <c r="Y776" s="1">
        <f t="shared" si="246"/>
        <v>752</v>
      </c>
      <c r="Z776" t="str">
        <f t="shared" si="247"/>
        <v>ITM_W_CIRC</v>
      </c>
      <c r="AA776" s="172" t="str">
        <f>IF(ISNA(VLOOKUP(AC776,Sheet2!J:J,1,0)),"//","")</f>
        <v/>
      </c>
      <c r="AC776" s="111" t="str">
        <f t="shared" si="253"/>
        <v/>
      </c>
      <c r="AD776" t="b">
        <f t="shared" si="252"/>
        <v>1</v>
      </c>
    </row>
    <row r="777" spans="1:30" s="17" customFormat="1">
      <c r="A777" s="111">
        <f t="shared" si="241"/>
        <v>777</v>
      </c>
      <c r="B777" s="112">
        <f t="shared" si="242"/>
        <v>753</v>
      </c>
      <c r="C777" s="113" t="s">
        <v>4450</v>
      </c>
      <c r="D777" s="113" t="s">
        <v>7</v>
      </c>
      <c r="E777" s="146" t="str">
        <f t="shared" ref="E777:E779" si="257">CHAR(34)&amp;IF(B777&lt;10,"000",IF(B777&lt;100,"00",IF(B777&lt;1000,"0","")))&amp;$B777&amp;CHAR(34)</f>
        <v>"0753"</v>
      </c>
      <c r="F777" s="114" t="str">
        <f t="shared" ref="F777:F779" si="258">E777</f>
        <v>"0753"</v>
      </c>
      <c r="G777" s="207">
        <v>0</v>
      </c>
      <c r="H777" s="207">
        <v>0</v>
      </c>
      <c r="I777" s="193" t="s">
        <v>28</v>
      </c>
      <c r="J777" s="115" t="s">
        <v>1593</v>
      </c>
      <c r="K777" s="116" t="s">
        <v>4539</v>
      </c>
      <c r="M777" s="147" t="str">
        <f t="shared" ref="M777:M779" si="259">"ITM_"&amp;IF(B777&lt;10,"000",IF(B777&lt;100,"00",IF(B777&lt;1000,"0","")))&amp;$B777</f>
        <v>ITM_0753</v>
      </c>
      <c r="N777" s="16"/>
      <c r="P777" s="17" t="str">
        <f t="shared" si="251"/>
        <v/>
      </c>
      <c r="Q777" s="17" t="str">
        <f>IF(ISNA(VLOOKUP(AC777,#REF!,1)),"//","")</f>
        <v/>
      </c>
      <c r="S777" s="117">
        <f t="shared" si="243"/>
        <v>189</v>
      </c>
      <c r="T777" s="111" t="s">
        <v>2484</v>
      </c>
      <c r="U777" s="118" t="s">
        <v>2484</v>
      </c>
      <c r="V777" s="118" t="s">
        <v>2484</v>
      </c>
      <c r="W777" s="119" t="str">
        <f t="shared" si="244"/>
        <v/>
      </c>
      <c r="X777" s="120" t="str">
        <f t="shared" si="245"/>
        <v/>
      </c>
      <c r="Y777" s="121">
        <f t="shared" si="246"/>
        <v>753</v>
      </c>
      <c r="Z777" s="17" t="str">
        <f t="shared" si="247"/>
        <v>ITM_0753</v>
      </c>
      <c r="AA777" s="172" t="str">
        <f>IF(ISNA(VLOOKUP(AC777,Sheet2!J:J,1,0)),"//","")</f>
        <v/>
      </c>
      <c r="AC777" s="111" t="str">
        <f t="shared" si="253"/>
        <v/>
      </c>
      <c r="AD777" t="b">
        <f t="shared" si="252"/>
        <v>1</v>
      </c>
    </row>
    <row r="778" spans="1:30" s="17" customFormat="1">
      <c r="A778" s="111">
        <f t="shared" si="241"/>
        <v>778</v>
      </c>
      <c r="B778" s="112">
        <f t="shared" si="242"/>
        <v>754</v>
      </c>
      <c r="C778" s="113" t="s">
        <v>4450</v>
      </c>
      <c r="D778" s="113" t="s">
        <v>7</v>
      </c>
      <c r="E778" s="146" t="str">
        <f t="shared" si="257"/>
        <v>"0754"</v>
      </c>
      <c r="F778" s="114" t="str">
        <f t="shared" si="258"/>
        <v>"0754"</v>
      </c>
      <c r="G778" s="207">
        <v>0</v>
      </c>
      <c r="H778" s="207">
        <v>0</v>
      </c>
      <c r="I778" s="193" t="s">
        <v>28</v>
      </c>
      <c r="J778" s="115" t="s">
        <v>1593</v>
      </c>
      <c r="K778" s="116" t="s">
        <v>4539</v>
      </c>
      <c r="M778" s="147" t="str">
        <f t="shared" si="259"/>
        <v>ITM_0754</v>
      </c>
      <c r="N778" s="16"/>
      <c r="P778" s="17" t="str">
        <f t="shared" si="251"/>
        <v/>
      </c>
      <c r="Q778" s="17" t="str">
        <f>IF(ISNA(VLOOKUP(AC778,#REF!,1)),"//","")</f>
        <v/>
      </c>
      <c r="S778" s="117">
        <f t="shared" si="243"/>
        <v>189</v>
      </c>
      <c r="T778" s="111" t="s">
        <v>2484</v>
      </c>
      <c r="U778" s="118" t="s">
        <v>2484</v>
      </c>
      <c r="V778" s="118" t="s">
        <v>2484</v>
      </c>
      <c r="W778" s="119" t="str">
        <f t="shared" si="244"/>
        <v/>
      </c>
      <c r="X778" s="120" t="str">
        <f t="shared" si="245"/>
        <v/>
      </c>
      <c r="Y778" s="121">
        <f t="shared" si="246"/>
        <v>754</v>
      </c>
      <c r="Z778" s="17" t="str">
        <f t="shared" si="247"/>
        <v>ITM_0754</v>
      </c>
      <c r="AA778" s="172" t="str">
        <f>IF(ISNA(VLOOKUP(AC778,Sheet2!J:J,1,0)),"//","")</f>
        <v/>
      </c>
      <c r="AC778" s="111" t="str">
        <f t="shared" si="253"/>
        <v/>
      </c>
      <c r="AD778" t="b">
        <f t="shared" si="252"/>
        <v>1</v>
      </c>
    </row>
    <row r="779" spans="1:30" s="17" customFormat="1">
      <c r="A779" s="111">
        <f t="shared" si="241"/>
        <v>779</v>
      </c>
      <c r="B779" s="112">
        <f t="shared" si="242"/>
        <v>755</v>
      </c>
      <c r="C779" s="113" t="s">
        <v>4450</v>
      </c>
      <c r="D779" s="113" t="s">
        <v>7</v>
      </c>
      <c r="E779" s="146" t="str">
        <f t="shared" si="257"/>
        <v>"0755"</v>
      </c>
      <c r="F779" s="114" t="str">
        <f t="shared" si="258"/>
        <v>"0755"</v>
      </c>
      <c r="G779" s="207">
        <v>0</v>
      </c>
      <c r="H779" s="207">
        <v>0</v>
      </c>
      <c r="I779" s="193" t="s">
        <v>28</v>
      </c>
      <c r="J779" s="115" t="s">
        <v>1593</v>
      </c>
      <c r="K779" s="116" t="s">
        <v>4539</v>
      </c>
      <c r="M779" s="147" t="str">
        <f t="shared" si="259"/>
        <v>ITM_0755</v>
      </c>
      <c r="N779" s="16"/>
      <c r="P779" s="17" t="str">
        <f t="shared" si="251"/>
        <v/>
      </c>
      <c r="Q779" s="17" t="str">
        <f>IF(ISNA(VLOOKUP(AC779,#REF!,1)),"//","")</f>
        <v/>
      </c>
      <c r="S779" s="117">
        <f t="shared" si="243"/>
        <v>189</v>
      </c>
      <c r="T779" s="111" t="s">
        <v>2484</v>
      </c>
      <c r="U779" s="118" t="s">
        <v>2484</v>
      </c>
      <c r="V779" s="118" t="s">
        <v>2484</v>
      </c>
      <c r="W779" s="119" t="str">
        <f t="shared" si="244"/>
        <v/>
      </c>
      <c r="X779" s="120" t="str">
        <f t="shared" si="245"/>
        <v/>
      </c>
      <c r="Y779" s="121">
        <f t="shared" si="246"/>
        <v>755</v>
      </c>
      <c r="Z779" s="17" t="str">
        <f t="shared" si="247"/>
        <v>ITM_0755</v>
      </c>
      <c r="AA779" s="172" t="str">
        <f>IF(ISNA(VLOOKUP(AC779,Sheet2!J:J,1,0)),"//","")</f>
        <v/>
      </c>
      <c r="AC779" s="111" t="str">
        <f t="shared" si="253"/>
        <v/>
      </c>
      <c r="AD779" t="b">
        <f t="shared" si="252"/>
        <v>1</v>
      </c>
    </row>
    <row r="780" spans="1:30">
      <c r="A780" s="57">
        <f t="shared" si="241"/>
        <v>780</v>
      </c>
      <c r="B780" s="56">
        <f t="shared" si="242"/>
        <v>756</v>
      </c>
      <c r="C780" s="60" t="s">
        <v>4451</v>
      </c>
      <c r="D780" s="60" t="s">
        <v>3477</v>
      </c>
      <c r="E780" s="66" t="s">
        <v>656</v>
      </c>
      <c r="F780" s="66" t="s">
        <v>656</v>
      </c>
      <c r="G780" s="69">
        <v>0</v>
      </c>
      <c r="H780" s="69">
        <v>0</v>
      </c>
      <c r="I780" s="186" t="s">
        <v>2774</v>
      </c>
      <c r="J780" s="66" t="s">
        <v>1593</v>
      </c>
      <c r="K780" s="67" t="s">
        <v>4539</v>
      </c>
      <c r="L780" s="68"/>
      <c r="M780" s="64" t="s">
        <v>3477</v>
      </c>
      <c r="N780" s="13"/>
      <c r="O780"/>
      <c r="P780" t="str">
        <f t="shared" si="251"/>
        <v/>
      </c>
      <c r="Q780" t="str">
        <f>IF(ISNA(VLOOKUP(AC780,#REF!,1)),"//","")</f>
        <v/>
      </c>
      <c r="R780"/>
      <c r="S780" s="43">
        <f t="shared" si="243"/>
        <v>189</v>
      </c>
      <c r="T780" s="93" t="s">
        <v>2484</v>
      </c>
      <c r="U780" s="71" t="s">
        <v>2484</v>
      </c>
      <c r="V780" s="71" t="s">
        <v>2484</v>
      </c>
      <c r="W780" s="44" t="str">
        <f t="shared" si="244"/>
        <v/>
      </c>
      <c r="X780" s="25" t="str">
        <f t="shared" si="245"/>
        <v/>
      </c>
      <c r="Y780" s="1">
        <f t="shared" si="246"/>
        <v>756</v>
      </c>
      <c r="Z780" t="str">
        <f t="shared" si="247"/>
        <v>ITM_Y_CIRC</v>
      </c>
      <c r="AA780" s="172" t="str">
        <f>IF(ISNA(VLOOKUP(AC780,Sheet2!J:J,1,0)),"//","")</f>
        <v/>
      </c>
      <c r="AC780" s="111" t="str">
        <f t="shared" si="253"/>
        <v/>
      </c>
      <c r="AD780" t="b">
        <f t="shared" si="252"/>
        <v>1</v>
      </c>
    </row>
    <row r="781" spans="1:30">
      <c r="A781" s="57">
        <f t="shared" si="241"/>
        <v>781</v>
      </c>
      <c r="B781" s="56">
        <f t="shared" si="242"/>
        <v>757</v>
      </c>
      <c r="C781" s="60" t="s">
        <v>4451</v>
      </c>
      <c r="D781" s="60" t="s">
        <v>3478</v>
      </c>
      <c r="E781" s="66" t="s">
        <v>657</v>
      </c>
      <c r="F781" s="66" t="s">
        <v>657</v>
      </c>
      <c r="G781" s="69">
        <v>0</v>
      </c>
      <c r="H781" s="69">
        <v>0</v>
      </c>
      <c r="I781" s="186" t="s">
        <v>2774</v>
      </c>
      <c r="J781" s="66" t="s">
        <v>1593</v>
      </c>
      <c r="K781" s="67" t="s">
        <v>4539</v>
      </c>
      <c r="L781" s="68"/>
      <c r="M781" s="64" t="s">
        <v>3478</v>
      </c>
      <c r="N781" s="13"/>
      <c r="O781"/>
      <c r="P781" t="str">
        <f t="shared" si="251"/>
        <v/>
      </c>
      <c r="Q781" t="str">
        <f>IF(ISNA(VLOOKUP(AC781,#REF!,1)),"//","")</f>
        <v/>
      </c>
      <c r="R781"/>
      <c r="S781" s="43">
        <f t="shared" si="243"/>
        <v>189</v>
      </c>
      <c r="T781" s="93" t="s">
        <v>2484</v>
      </c>
      <c r="U781" s="71" t="s">
        <v>2484</v>
      </c>
      <c r="V781" s="71" t="s">
        <v>2484</v>
      </c>
      <c r="W781" s="44" t="str">
        <f t="shared" si="244"/>
        <v/>
      </c>
      <c r="X781" s="25" t="str">
        <f t="shared" si="245"/>
        <v/>
      </c>
      <c r="Y781" s="1">
        <f t="shared" si="246"/>
        <v>757</v>
      </c>
      <c r="Z781" t="str">
        <f t="shared" si="247"/>
        <v>ITM_Y_ACUTE</v>
      </c>
      <c r="AA781" s="172" t="str">
        <f>IF(ISNA(VLOOKUP(AC781,Sheet2!J:J,1,0)),"//","")</f>
        <v/>
      </c>
      <c r="AC781" s="111" t="str">
        <f t="shared" si="253"/>
        <v/>
      </c>
      <c r="AD781" t="b">
        <f t="shared" si="252"/>
        <v>1</v>
      </c>
    </row>
    <row r="782" spans="1:30">
      <c r="A782" s="57">
        <f t="shared" si="241"/>
        <v>782</v>
      </c>
      <c r="B782" s="56">
        <f t="shared" si="242"/>
        <v>758</v>
      </c>
      <c r="C782" s="60" t="s">
        <v>4451</v>
      </c>
      <c r="D782" s="60" t="s">
        <v>3479</v>
      </c>
      <c r="E782" s="66" t="s">
        <v>658</v>
      </c>
      <c r="F782" s="66" t="s">
        <v>658</v>
      </c>
      <c r="G782" s="69">
        <v>0</v>
      </c>
      <c r="H782" s="69">
        <v>0</v>
      </c>
      <c r="I782" s="186" t="s">
        <v>2774</v>
      </c>
      <c r="J782" s="66" t="s">
        <v>1593</v>
      </c>
      <c r="K782" s="67" t="s">
        <v>4539</v>
      </c>
      <c r="L782" s="68"/>
      <c r="M782" s="64" t="s">
        <v>3479</v>
      </c>
      <c r="N782" s="13"/>
      <c r="O782"/>
      <c r="P782" t="str">
        <f t="shared" si="251"/>
        <v/>
      </c>
      <c r="Q782" t="str">
        <f>IF(ISNA(VLOOKUP(AC782,#REF!,1)),"//","")</f>
        <v/>
      </c>
      <c r="R782"/>
      <c r="S782" s="43">
        <f t="shared" si="243"/>
        <v>189</v>
      </c>
      <c r="T782" s="93" t="s">
        <v>2484</v>
      </c>
      <c r="U782" s="71" t="s">
        <v>2484</v>
      </c>
      <c r="V782" s="71" t="s">
        <v>2484</v>
      </c>
      <c r="W782" s="44" t="str">
        <f t="shared" si="244"/>
        <v/>
      </c>
      <c r="X782" s="25" t="str">
        <f t="shared" si="245"/>
        <v/>
      </c>
      <c r="Y782" s="1">
        <f t="shared" si="246"/>
        <v>758</v>
      </c>
      <c r="Z782" t="str">
        <f t="shared" si="247"/>
        <v>ITM_Y_DIARESIS</v>
      </c>
      <c r="AA782" s="172" t="str">
        <f>IF(ISNA(VLOOKUP(AC782,Sheet2!J:J,1,0)),"//","")</f>
        <v/>
      </c>
      <c r="AC782" s="111" t="str">
        <f t="shared" si="253"/>
        <v/>
      </c>
      <c r="AD782" t="b">
        <f t="shared" si="252"/>
        <v>1</v>
      </c>
    </row>
    <row r="783" spans="1:30">
      <c r="A783" s="57">
        <f t="shared" si="241"/>
        <v>783</v>
      </c>
      <c r="B783" s="56">
        <f t="shared" si="242"/>
        <v>759</v>
      </c>
      <c r="C783" s="60" t="s">
        <v>4451</v>
      </c>
      <c r="D783" s="60" t="s">
        <v>3480</v>
      </c>
      <c r="E783" s="66" t="s">
        <v>659</v>
      </c>
      <c r="F783" s="66" t="s">
        <v>659</v>
      </c>
      <c r="G783" s="69">
        <v>0</v>
      </c>
      <c r="H783" s="69">
        <v>0</v>
      </c>
      <c r="I783" s="186" t="s">
        <v>2774</v>
      </c>
      <c r="J783" s="66" t="s">
        <v>1593</v>
      </c>
      <c r="K783" s="67" t="s">
        <v>4539</v>
      </c>
      <c r="L783" s="68"/>
      <c r="M783" s="64" t="s">
        <v>3480</v>
      </c>
      <c r="N783" s="13"/>
      <c r="O783"/>
      <c r="P783" t="str">
        <f t="shared" si="251"/>
        <v/>
      </c>
      <c r="Q783" t="str">
        <f>IF(ISNA(VLOOKUP(AC783,#REF!,1)),"//","")</f>
        <v/>
      </c>
      <c r="R783"/>
      <c r="S783" s="43">
        <f t="shared" si="243"/>
        <v>189</v>
      </c>
      <c r="T783" s="93" t="s">
        <v>2484</v>
      </c>
      <c r="U783" s="71" t="s">
        <v>2484</v>
      </c>
      <c r="V783" s="71" t="s">
        <v>2484</v>
      </c>
      <c r="W783" s="44" t="str">
        <f t="shared" si="244"/>
        <v/>
      </c>
      <c r="X783" s="25" t="str">
        <f t="shared" si="245"/>
        <v/>
      </c>
      <c r="Y783" s="1">
        <f t="shared" si="246"/>
        <v>759</v>
      </c>
      <c r="Z783" t="str">
        <f t="shared" si="247"/>
        <v>ITM_Z_ACUTE</v>
      </c>
      <c r="AA783" s="172" t="str">
        <f>IF(ISNA(VLOOKUP(AC783,Sheet2!J:J,1,0)),"//","")</f>
        <v/>
      </c>
      <c r="AC783" s="111" t="str">
        <f t="shared" si="253"/>
        <v/>
      </c>
      <c r="AD783" t="b">
        <f t="shared" si="252"/>
        <v>1</v>
      </c>
    </row>
    <row r="784" spans="1:30">
      <c r="A784" s="57">
        <f t="shared" si="241"/>
        <v>784</v>
      </c>
      <c r="B784" s="56">
        <f t="shared" si="242"/>
        <v>760</v>
      </c>
      <c r="C784" s="60" t="s">
        <v>4451</v>
      </c>
      <c r="D784" s="60" t="s">
        <v>3481</v>
      </c>
      <c r="E784" s="66" t="s">
        <v>660</v>
      </c>
      <c r="F784" s="66" t="s">
        <v>660</v>
      </c>
      <c r="G784" s="69">
        <v>0</v>
      </c>
      <c r="H784" s="69">
        <v>0</v>
      </c>
      <c r="I784" s="186" t="s">
        <v>2774</v>
      </c>
      <c r="J784" s="66" t="s">
        <v>1593</v>
      </c>
      <c r="K784" s="67" t="s">
        <v>4539</v>
      </c>
      <c r="L784" s="68"/>
      <c r="M784" s="64" t="s">
        <v>3481</v>
      </c>
      <c r="N784" s="13"/>
      <c r="O784"/>
      <c r="P784" t="str">
        <f t="shared" si="251"/>
        <v/>
      </c>
      <c r="Q784" t="str">
        <f>IF(ISNA(VLOOKUP(AC784,#REF!,1)),"//","")</f>
        <v/>
      </c>
      <c r="R784"/>
      <c r="S784" s="43">
        <f t="shared" si="243"/>
        <v>189</v>
      </c>
      <c r="T784" s="93" t="s">
        <v>2484</v>
      </c>
      <c r="U784" s="71" t="s">
        <v>2484</v>
      </c>
      <c r="V784" s="71" t="s">
        <v>2484</v>
      </c>
      <c r="W784" s="44" t="str">
        <f t="shared" si="244"/>
        <v/>
      </c>
      <c r="X784" s="25" t="str">
        <f t="shared" si="245"/>
        <v/>
      </c>
      <c r="Y784" s="1">
        <f t="shared" si="246"/>
        <v>760</v>
      </c>
      <c r="Z784" t="str">
        <f t="shared" si="247"/>
        <v>ITM_Z_CARON</v>
      </c>
      <c r="AA784" s="172" t="str">
        <f>IF(ISNA(VLOOKUP(AC784,Sheet2!J:J,1,0)),"//","")</f>
        <v/>
      </c>
      <c r="AC784" s="111" t="str">
        <f t="shared" si="253"/>
        <v/>
      </c>
      <c r="AD784" t="b">
        <f t="shared" si="252"/>
        <v>1</v>
      </c>
    </row>
    <row r="785" spans="1:30">
      <c r="A785" s="57">
        <f t="shared" ref="A785:A848" si="260">IF(B785=INT(B785),ROW(),"")</f>
        <v>785</v>
      </c>
      <c r="B785" s="56">
        <f t="shared" ref="B785:B848" si="261">IF(AND(MID(C785,2,1)&lt;&gt;"/",MID(C785,1,1)="/"),INT(B784)+1,B784+0.01)</f>
        <v>761</v>
      </c>
      <c r="C785" s="60" t="s">
        <v>4451</v>
      </c>
      <c r="D785" s="60" t="s">
        <v>3482</v>
      </c>
      <c r="E785" s="66" t="s">
        <v>661</v>
      </c>
      <c r="F785" s="66" t="s">
        <v>661</v>
      </c>
      <c r="G785" s="69">
        <v>0</v>
      </c>
      <c r="H785" s="69">
        <v>0</v>
      </c>
      <c r="I785" s="186" t="s">
        <v>2774</v>
      </c>
      <c r="J785" s="66" t="s">
        <v>1593</v>
      </c>
      <c r="K785" s="67" t="s">
        <v>4539</v>
      </c>
      <c r="L785" s="68"/>
      <c r="M785" s="64" t="s">
        <v>3482</v>
      </c>
      <c r="N785" s="13"/>
      <c r="O785"/>
      <c r="P785" t="str">
        <f t="shared" si="251"/>
        <v/>
      </c>
      <c r="Q785" t="str">
        <f>IF(ISNA(VLOOKUP(AC785,#REF!,1)),"//","")</f>
        <v/>
      </c>
      <c r="R785"/>
      <c r="S785" s="43">
        <f t="shared" ref="S785:S848" si="262">IF(X785&lt;&gt;"",S784+1,S784)</f>
        <v>189</v>
      </c>
      <c r="T785" s="93" t="s">
        <v>2484</v>
      </c>
      <c r="U785" s="71" t="s">
        <v>2484</v>
      </c>
      <c r="V785" s="71" t="s">
        <v>2484</v>
      </c>
      <c r="W785" s="44" t="str">
        <f t="shared" ref="W785:W848" si="263">IF( OR(U785="CNST", I785="CAT_REGS"),(E785),
IF(U785="YES",UPPER(E785),
IF(   AND(U785&lt;&gt;"NO",I785="CAT_FNCT",D785&lt;&gt;"multiply", D785&lt;&gt;"divide"),IF(J785="SLS_ENABLED",   UPPER(E785),""),"")))</f>
        <v/>
      </c>
      <c r="X785" s="25" t="str">
        <f t="shared" ref="X785:X848" si="264">IF(LEN(V785)&gt;0,V785,SUBSTITUTE(SUBSTITUTE(SUBSTITUTE(SUBSTITUTE(SUBSTITUTE(SUBSTITUTE(SUBSTITUTE(SUBSTITUTE(SUBSTITUTE(SUBSTITUTE(SUBSTITUTE( (SUBSTITUTE( SUBSTITUTE( SUBSTITUTE( SUBSTITUTE(W785,"STD_SIGMA","SUM"),"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785" s="1">
        <f t="shared" ref="Y785:Y848" si="265">B785</f>
        <v>761</v>
      </c>
      <c r="Z785" t="str">
        <f t="shared" ref="Z785:Z848" si="266">M785</f>
        <v>ITM_Z_DOT</v>
      </c>
      <c r="AA785" s="172" t="str">
        <f>IF(ISNA(VLOOKUP(AC785,Sheet2!J:J,1,0)),"//","")</f>
        <v/>
      </c>
      <c r="AC785" s="111" t="str">
        <f t="shared" si="253"/>
        <v/>
      </c>
      <c r="AD785" t="b">
        <f t="shared" si="252"/>
        <v>1</v>
      </c>
    </row>
    <row r="786" spans="1:30" s="17" customFormat="1">
      <c r="A786" s="111">
        <f t="shared" si="260"/>
        <v>786</v>
      </c>
      <c r="B786" s="112">
        <f t="shared" si="261"/>
        <v>762</v>
      </c>
      <c r="C786" s="113" t="s">
        <v>4450</v>
      </c>
      <c r="D786" s="113" t="s">
        <v>7</v>
      </c>
      <c r="E786" s="146" t="str">
        <f t="shared" ref="E786:E791" si="267">CHAR(34)&amp;IF(B786&lt;10,"000",IF(B786&lt;100,"00",IF(B786&lt;1000,"0","")))&amp;$B786&amp;CHAR(34)</f>
        <v>"0762"</v>
      </c>
      <c r="F786" s="114" t="str">
        <f t="shared" ref="F786:F791" si="268">E786</f>
        <v>"0762"</v>
      </c>
      <c r="G786" s="207">
        <v>0</v>
      </c>
      <c r="H786" s="207">
        <v>0</v>
      </c>
      <c r="I786" s="193" t="s">
        <v>28</v>
      </c>
      <c r="J786" s="115" t="s">
        <v>1593</v>
      </c>
      <c r="K786" s="116" t="s">
        <v>4539</v>
      </c>
      <c r="M786" s="147" t="str">
        <f t="shared" ref="M786:M791" si="269">"ITM_"&amp;IF(B786&lt;10,"000",IF(B786&lt;100,"00",IF(B786&lt;1000,"0","")))&amp;$B786</f>
        <v>ITM_0762</v>
      </c>
      <c r="N786" s="16"/>
      <c r="P786" s="17" t="str">
        <f t="shared" si="251"/>
        <v/>
      </c>
      <c r="Q786" s="17" t="str">
        <f>IF(ISNA(VLOOKUP(AC786,#REF!,1)),"//","")</f>
        <v/>
      </c>
      <c r="S786" s="117">
        <f t="shared" si="262"/>
        <v>189</v>
      </c>
      <c r="T786" s="111" t="s">
        <v>2484</v>
      </c>
      <c r="U786" s="118" t="s">
        <v>2484</v>
      </c>
      <c r="V786" s="118" t="s">
        <v>2484</v>
      </c>
      <c r="W786" s="119" t="str">
        <f t="shared" si="263"/>
        <v/>
      </c>
      <c r="X786" s="120" t="str">
        <f t="shared" si="264"/>
        <v/>
      </c>
      <c r="Y786" s="121">
        <f t="shared" si="265"/>
        <v>762</v>
      </c>
      <c r="Z786" s="17" t="str">
        <f t="shared" si="266"/>
        <v>ITM_0762</v>
      </c>
      <c r="AA786" s="172" t="str">
        <f>IF(ISNA(VLOOKUP(AC786,Sheet2!J:J,1,0)),"//","")</f>
        <v/>
      </c>
      <c r="AC786" s="111" t="str">
        <f t="shared" si="253"/>
        <v/>
      </c>
      <c r="AD786" t="b">
        <f t="shared" si="252"/>
        <v>1</v>
      </c>
    </row>
    <row r="787" spans="1:30" s="17" customFormat="1">
      <c r="A787" s="111">
        <f t="shared" si="260"/>
        <v>787</v>
      </c>
      <c r="B787" s="112">
        <f t="shared" si="261"/>
        <v>763</v>
      </c>
      <c r="C787" s="113" t="s">
        <v>4450</v>
      </c>
      <c r="D787" s="113" t="s">
        <v>7</v>
      </c>
      <c r="E787" s="146" t="str">
        <f t="shared" si="267"/>
        <v>"0763"</v>
      </c>
      <c r="F787" s="114" t="str">
        <f t="shared" si="268"/>
        <v>"0763"</v>
      </c>
      <c r="G787" s="207">
        <v>0</v>
      </c>
      <c r="H787" s="207">
        <v>0</v>
      </c>
      <c r="I787" s="193" t="s">
        <v>28</v>
      </c>
      <c r="J787" s="115" t="s">
        <v>1593</v>
      </c>
      <c r="K787" s="116" t="s">
        <v>4539</v>
      </c>
      <c r="M787" s="147" t="str">
        <f t="shared" si="269"/>
        <v>ITM_0763</v>
      </c>
      <c r="N787" s="16"/>
      <c r="P787" s="17" t="str">
        <f t="shared" si="251"/>
        <v/>
      </c>
      <c r="Q787" s="17" t="str">
        <f>IF(ISNA(VLOOKUP(AC787,#REF!,1)),"//","")</f>
        <v/>
      </c>
      <c r="S787" s="117">
        <f t="shared" si="262"/>
        <v>189</v>
      </c>
      <c r="T787" s="111" t="s">
        <v>2484</v>
      </c>
      <c r="U787" s="118" t="s">
        <v>2484</v>
      </c>
      <c r="V787" s="118" t="s">
        <v>2484</v>
      </c>
      <c r="W787" s="119" t="str">
        <f t="shared" si="263"/>
        <v/>
      </c>
      <c r="X787" s="120" t="str">
        <f t="shared" si="264"/>
        <v/>
      </c>
      <c r="Y787" s="121">
        <f t="shared" si="265"/>
        <v>763</v>
      </c>
      <c r="Z787" s="17" t="str">
        <f t="shared" si="266"/>
        <v>ITM_0763</v>
      </c>
      <c r="AA787" s="172" t="str">
        <f>IF(ISNA(VLOOKUP(AC787,Sheet2!J:J,1,0)),"//","")</f>
        <v/>
      </c>
      <c r="AC787" s="111" t="str">
        <f t="shared" si="253"/>
        <v/>
      </c>
      <c r="AD787" t="b">
        <f t="shared" si="252"/>
        <v>1</v>
      </c>
    </row>
    <row r="788" spans="1:30" s="17" customFormat="1">
      <c r="A788" s="111">
        <f t="shared" si="260"/>
        <v>788</v>
      </c>
      <c r="B788" s="112">
        <f t="shared" si="261"/>
        <v>764</v>
      </c>
      <c r="C788" s="113" t="s">
        <v>4450</v>
      </c>
      <c r="D788" s="113" t="s">
        <v>7</v>
      </c>
      <c r="E788" s="146" t="str">
        <f t="shared" si="267"/>
        <v>"0764"</v>
      </c>
      <c r="F788" s="114" t="str">
        <f t="shared" si="268"/>
        <v>"0764"</v>
      </c>
      <c r="G788" s="207">
        <v>0</v>
      </c>
      <c r="H788" s="207">
        <v>0</v>
      </c>
      <c r="I788" s="193" t="s">
        <v>28</v>
      </c>
      <c r="J788" s="115" t="s">
        <v>1593</v>
      </c>
      <c r="K788" s="116" t="s">
        <v>4539</v>
      </c>
      <c r="M788" s="147" t="str">
        <f t="shared" si="269"/>
        <v>ITM_0764</v>
      </c>
      <c r="N788" s="16"/>
      <c r="P788" s="17" t="str">
        <f t="shared" si="251"/>
        <v/>
      </c>
      <c r="Q788" s="17" t="str">
        <f>IF(ISNA(VLOOKUP(AC788,#REF!,1)),"//","")</f>
        <v/>
      </c>
      <c r="S788" s="117">
        <f t="shared" si="262"/>
        <v>189</v>
      </c>
      <c r="T788" s="111" t="s">
        <v>2484</v>
      </c>
      <c r="U788" s="118" t="s">
        <v>2484</v>
      </c>
      <c r="V788" s="118" t="s">
        <v>2484</v>
      </c>
      <c r="W788" s="119" t="str">
        <f t="shared" si="263"/>
        <v/>
      </c>
      <c r="X788" s="120" t="str">
        <f t="shared" si="264"/>
        <v/>
      </c>
      <c r="Y788" s="121">
        <f t="shared" si="265"/>
        <v>764</v>
      </c>
      <c r="Z788" s="17" t="str">
        <f t="shared" si="266"/>
        <v>ITM_0764</v>
      </c>
      <c r="AA788" s="172" t="str">
        <f>IF(ISNA(VLOOKUP(AC788,Sheet2!J:J,1,0)),"//","")</f>
        <v/>
      </c>
      <c r="AC788" s="111" t="str">
        <f t="shared" si="253"/>
        <v/>
      </c>
      <c r="AD788" t="b">
        <f t="shared" si="252"/>
        <v>1</v>
      </c>
    </row>
    <row r="789" spans="1:30" s="17" customFormat="1">
      <c r="A789" s="111">
        <f t="shared" si="260"/>
        <v>789</v>
      </c>
      <c r="B789" s="112">
        <f t="shared" si="261"/>
        <v>765</v>
      </c>
      <c r="C789" s="113" t="s">
        <v>4450</v>
      </c>
      <c r="D789" s="113" t="s">
        <v>7</v>
      </c>
      <c r="E789" s="146" t="str">
        <f t="shared" si="267"/>
        <v>"0765"</v>
      </c>
      <c r="F789" s="114" t="str">
        <f t="shared" si="268"/>
        <v>"0765"</v>
      </c>
      <c r="G789" s="207">
        <v>0</v>
      </c>
      <c r="H789" s="207">
        <v>0</v>
      </c>
      <c r="I789" s="193" t="s">
        <v>28</v>
      </c>
      <c r="J789" s="115" t="s">
        <v>1593</v>
      </c>
      <c r="K789" s="116" t="s">
        <v>4539</v>
      </c>
      <c r="M789" s="147" t="str">
        <f t="shared" si="269"/>
        <v>ITM_0765</v>
      </c>
      <c r="N789" s="16"/>
      <c r="P789" s="17" t="str">
        <f t="shared" si="251"/>
        <v/>
      </c>
      <c r="Q789" s="17" t="str">
        <f>IF(ISNA(VLOOKUP(AC789,#REF!,1)),"//","")</f>
        <v/>
      </c>
      <c r="S789" s="117">
        <f t="shared" si="262"/>
        <v>189</v>
      </c>
      <c r="T789" s="111" t="s">
        <v>2484</v>
      </c>
      <c r="U789" s="118" t="s">
        <v>2484</v>
      </c>
      <c r="V789" s="118" t="s">
        <v>2484</v>
      </c>
      <c r="W789" s="119" t="str">
        <f t="shared" si="263"/>
        <v/>
      </c>
      <c r="X789" s="120" t="str">
        <f t="shared" si="264"/>
        <v/>
      </c>
      <c r="Y789" s="121">
        <f t="shared" si="265"/>
        <v>765</v>
      </c>
      <c r="Z789" s="17" t="str">
        <f t="shared" si="266"/>
        <v>ITM_0765</v>
      </c>
      <c r="AA789" s="172" t="str">
        <f>IF(ISNA(VLOOKUP(AC789,Sheet2!J:J,1,0)),"//","")</f>
        <v/>
      </c>
      <c r="AC789" s="111" t="str">
        <f t="shared" si="253"/>
        <v/>
      </c>
      <c r="AD789" t="b">
        <f t="shared" si="252"/>
        <v>1</v>
      </c>
    </row>
    <row r="790" spans="1:30" s="17" customFormat="1">
      <c r="A790" s="111">
        <f t="shared" si="260"/>
        <v>790</v>
      </c>
      <c r="B790" s="112">
        <f t="shared" si="261"/>
        <v>766</v>
      </c>
      <c r="C790" s="113" t="s">
        <v>4450</v>
      </c>
      <c r="D790" s="113" t="s">
        <v>7</v>
      </c>
      <c r="E790" s="146" t="str">
        <f t="shared" si="267"/>
        <v>"0766"</v>
      </c>
      <c r="F790" s="114" t="str">
        <f t="shared" si="268"/>
        <v>"0766"</v>
      </c>
      <c r="G790" s="207">
        <v>0</v>
      </c>
      <c r="H790" s="207">
        <v>0</v>
      </c>
      <c r="I790" s="193" t="s">
        <v>28</v>
      </c>
      <c r="J790" s="115" t="s">
        <v>1593</v>
      </c>
      <c r="K790" s="116" t="s">
        <v>4539</v>
      </c>
      <c r="M790" s="147" t="str">
        <f t="shared" si="269"/>
        <v>ITM_0766</v>
      </c>
      <c r="N790" s="16"/>
      <c r="P790" s="17" t="str">
        <f t="shared" si="251"/>
        <v/>
      </c>
      <c r="Q790" s="17" t="str">
        <f>IF(ISNA(VLOOKUP(AC790,#REF!,1)),"//","")</f>
        <v/>
      </c>
      <c r="S790" s="117">
        <f t="shared" si="262"/>
        <v>189</v>
      </c>
      <c r="T790" s="111" t="s">
        <v>2484</v>
      </c>
      <c r="U790" s="118" t="s">
        <v>2484</v>
      </c>
      <c r="V790" s="118" t="s">
        <v>2484</v>
      </c>
      <c r="W790" s="119" t="str">
        <f t="shared" si="263"/>
        <v/>
      </c>
      <c r="X790" s="120" t="str">
        <f t="shared" si="264"/>
        <v/>
      </c>
      <c r="Y790" s="121">
        <f t="shared" si="265"/>
        <v>766</v>
      </c>
      <c r="Z790" s="17" t="str">
        <f t="shared" si="266"/>
        <v>ITM_0766</v>
      </c>
      <c r="AA790" s="172" t="str">
        <f>IF(ISNA(VLOOKUP(AC790,Sheet2!J:J,1,0)),"//","")</f>
        <v/>
      </c>
      <c r="AC790" s="111" t="str">
        <f t="shared" si="253"/>
        <v/>
      </c>
      <c r="AD790" t="b">
        <f t="shared" si="252"/>
        <v>1</v>
      </c>
    </row>
    <row r="791" spans="1:30" s="17" customFormat="1">
      <c r="A791" s="111">
        <f t="shared" si="260"/>
        <v>791</v>
      </c>
      <c r="B791" s="112">
        <f t="shared" si="261"/>
        <v>767</v>
      </c>
      <c r="C791" s="113" t="s">
        <v>4450</v>
      </c>
      <c r="D791" s="113" t="s">
        <v>7</v>
      </c>
      <c r="E791" s="146" t="str">
        <f t="shared" si="267"/>
        <v>"0767"</v>
      </c>
      <c r="F791" s="114" t="str">
        <f t="shared" si="268"/>
        <v>"0767"</v>
      </c>
      <c r="G791" s="207">
        <v>0</v>
      </c>
      <c r="H791" s="207">
        <v>0</v>
      </c>
      <c r="I791" s="193" t="s">
        <v>28</v>
      </c>
      <c r="J791" s="115" t="s">
        <v>1593</v>
      </c>
      <c r="K791" s="116" t="s">
        <v>4539</v>
      </c>
      <c r="M791" s="147" t="str">
        <f t="shared" si="269"/>
        <v>ITM_0767</v>
      </c>
      <c r="N791" s="16"/>
      <c r="P791" s="17" t="str">
        <f t="shared" si="251"/>
        <v/>
      </c>
      <c r="Q791" s="17" t="str">
        <f>IF(ISNA(VLOOKUP(AC791,#REF!,1)),"//","")</f>
        <v/>
      </c>
      <c r="S791" s="117">
        <f t="shared" si="262"/>
        <v>189</v>
      </c>
      <c r="T791" s="111" t="s">
        <v>2484</v>
      </c>
      <c r="U791" s="118" t="s">
        <v>2484</v>
      </c>
      <c r="V791" s="118" t="s">
        <v>2484</v>
      </c>
      <c r="W791" s="119" t="str">
        <f t="shared" si="263"/>
        <v/>
      </c>
      <c r="X791" s="120" t="str">
        <f t="shared" si="264"/>
        <v/>
      </c>
      <c r="Y791" s="121">
        <f t="shared" si="265"/>
        <v>767</v>
      </c>
      <c r="Z791" s="17" t="str">
        <f t="shared" si="266"/>
        <v>ITM_0767</v>
      </c>
      <c r="AA791" s="172" t="str">
        <f>IF(ISNA(VLOOKUP(AC791,Sheet2!J:J,1,0)),"//","")</f>
        <v/>
      </c>
      <c r="AC791" s="111" t="str">
        <f t="shared" si="253"/>
        <v/>
      </c>
      <c r="AD791" t="b">
        <f t="shared" si="252"/>
        <v>1</v>
      </c>
    </row>
    <row r="792" spans="1:30">
      <c r="A792" s="57">
        <f t="shared" si="260"/>
        <v>792</v>
      </c>
      <c r="B792" s="56">
        <f t="shared" si="261"/>
        <v>768</v>
      </c>
      <c r="C792" s="60" t="s">
        <v>4451</v>
      </c>
      <c r="D792" s="60" t="s">
        <v>3483</v>
      </c>
      <c r="E792" s="66" t="s">
        <v>662</v>
      </c>
      <c r="F792" s="66" t="s">
        <v>662</v>
      </c>
      <c r="G792" s="69">
        <v>0</v>
      </c>
      <c r="H792" s="69">
        <v>0</v>
      </c>
      <c r="I792" s="186" t="s">
        <v>2775</v>
      </c>
      <c r="J792" s="66" t="s">
        <v>1593</v>
      </c>
      <c r="K792" s="67" t="s">
        <v>4539</v>
      </c>
      <c r="L792" s="68"/>
      <c r="M792" s="64" t="s">
        <v>3483</v>
      </c>
      <c r="N792" s="13"/>
      <c r="O792"/>
      <c r="P792" t="str">
        <f t="shared" si="251"/>
        <v/>
      </c>
      <c r="Q792" t="str">
        <f>IF(ISNA(VLOOKUP(AC792,#REF!,1)),"//","")</f>
        <v/>
      </c>
      <c r="R792"/>
      <c r="S792" s="43">
        <f t="shared" si="262"/>
        <v>189</v>
      </c>
      <c r="T792" s="93" t="s">
        <v>2484</v>
      </c>
      <c r="U792" s="71" t="s">
        <v>2484</v>
      </c>
      <c r="V792" s="71" t="s">
        <v>2484</v>
      </c>
      <c r="W792" s="44" t="str">
        <f t="shared" si="263"/>
        <v/>
      </c>
      <c r="X792" s="25" t="str">
        <f t="shared" si="264"/>
        <v/>
      </c>
      <c r="Y792" s="1">
        <f t="shared" si="265"/>
        <v>768</v>
      </c>
      <c r="Z792" t="str">
        <f t="shared" si="266"/>
        <v>ITM_a_MACRON</v>
      </c>
      <c r="AA792" s="172" t="str">
        <f>IF(ISNA(VLOOKUP(AC792,Sheet2!J:J,1,0)),"//","")</f>
        <v/>
      </c>
      <c r="AC792" s="111" t="str">
        <f t="shared" si="253"/>
        <v/>
      </c>
      <c r="AD792" t="b">
        <f t="shared" si="252"/>
        <v>1</v>
      </c>
    </row>
    <row r="793" spans="1:30">
      <c r="A793" s="57">
        <f t="shared" si="260"/>
        <v>793</v>
      </c>
      <c r="B793" s="56">
        <f t="shared" si="261"/>
        <v>769</v>
      </c>
      <c r="C793" s="60" t="s">
        <v>4451</v>
      </c>
      <c r="D793" s="60" t="s">
        <v>3484</v>
      </c>
      <c r="E793" s="66" t="s">
        <v>663</v>
      </c>
      <c r="F793" s="66" t="s">
        <v>663</v>
      </c>
      <c r="G793" s="69">
        <v>0</v>
      </c>
      <c r="H793" s="69">
        <v>0</v>
      </c>
      <c r="I793" s="186" t="s">
        <v>2775</v>
      </c>
      <c r="J793" s="66" t="s">
        <v>1593</v>
      </c>
      <c r="K793" s="67" t="s">
        <v>4539</v>
      </c>
      <c r="L793" s="68"/>
      <c r="M793" s="64" t="s">
        <v>3484</v>
      </c>
      <c r="N793" s="13"/>
      <c r="O793"/>
      <c r="P793" t="str">
        <f t="shared" si="251"/>
        <v/>
      </c>
      <c r="Q793" t="str">
        <f>IF(ISNA(VLOOKUP(AC793,#REF!,1)),"//","")</f>
        <v/>
      </c>
      <c r="R793"/>
      <c r="S793" s="43">
        <f t="shared" si="262"/>
        <v>189</v>
      </c>
      <c r="T793" s="93" t="s">
        <v>2484</v>
      </c>
      <c r="U793" s="71" t="s">
        <v>2484</v>
      </c>
      <c r="V793" s="71" t="s">
        <v>2484</v>
      </c>
      <c r="W793" s="44" t="str">
        <f t="shared" si="263"/>
        <v/>
      </c>
      <c r="X793" s="25" t="str">
        <f t="shared" si="264"/>
        <v/>
      </c>
      <c r="Y793" s="1">
        <f t="shared" si="265"/>
        <v>769</v>
      </c>
      <c r="Z793" t="str">
        <f t="shared" si="266"/>
        <v>ITM_a_ACUTE</v>
      </c>
      <c r="AA793" s="172" t="str">
        <f>IF(ISNA(VLOOKUP(AC793,Sheet2!J:J,1,0)),"//","")</f>
        <v/>
      </c>
      <c r="AC793" s="111" t="str">
        <f t="shared" si="253"/>
        <v/>
      </c>
      <c r="AD793" t="b">
        <f t="shared" si="252"/>
        <v>1</v>
      </c>
    </row>
    <row r="794" spans="1:30">
      <c r="A794" s="57">
        <f t="shared" si="260"/>
        <v>794</v>
      </c>
      <c r="B794" s="56">
        <f t="shared" si="261"/>
        <v>770</v>
      </c>
      <c r="C794" s="60" t="s">
        <v>4451</v>
      </c>
      <c r="D794" s="60" t="s">
        <v>3485</v>
      </c>
      <c r="E794" s="66" t="s">
        <v>664</v>
      </c>
      <c r="F794" s="66" t="s">
        <v>664</v>
      </c>
      <c r="G794" s="69">
        <v>0</v>
      </c>
      <c r="H794" s="69">
        <v>0</v>
      </c>
      <c r="I794" s="186" t="s">
        <v>2775</v>
      </c>
      <c r="J794" s="66" t="s">
        <v>1593</v>
      </c>
      <c r="K794" s="67" t="s">
        <v>4539</v>
      </c>
      <c r="L794" s="68"/>
      <c r="M794" s="64" t="s">
        <v>3485</v>
      </c>
      <c r="N794" s="13"/>
      <c r="O794"/>
      <c r="P794" t="str">
        <f t="shared" si="251"/>
        <v/>
      </c>
      <c r="Q794" t="str">
        <f>IF(ISNA(VLOOKUP(AC794,#REF!,1)),"//","")</f>
        <v/>
      </c>
      <c r="R794"/>
      <c r="S794" s="43">
        <f t="shared" si="262"/>
        <v>189</v>
      </c>
      <c r="T794" s="93" t="s">
        <v>2484</v>
      </c>
      <c r="U794" s="71" t="s">
        <v>2484</v>
      </c>
      <c r="V794" s="71" t="s">
        <v>2484</v>
      </c>
      <c r="W794" s="44" t="str">
        <f t="shared" si="263"/>
        <v/>
      </c>
      <c r="X794" s="25" t="str">
        <f t="shared" si="264"/>
        <v/>
      </c>
      <c r="Y794" s="1">
        <f t="shared" si="265"/>
        <v>770</v>
      </c>
      <c r="Z794" t="str">
        <f t="shared" si="266"/>
        <v>ITM_a_BREVE</v>
      </c>
      <c r="AA794" s="172" t="str">
        <f>IF(ISNA(VLOOKUP(AC794,Sheet2!J:J,1,0)),"//","")</f>
        <v/>
      </c>
      <c r="AC794" s="111" t="str">
        <f t="shared" si="253"/>
        <v/>
      </c>
      <c r="AD794" t="b">
        <f t="shared" si="252"/>
        <v>1</v>
      </c>
    </row>
    <row r="795" spans="1:30">
      <c r="A795" s="57">
        <f t="shared" si="260"/>
        <v>795</v>
      </c>
      <c r="B795" s="56">
        <f t="shared" si="261"/>
        <v>771</v>
      </c>
      <c r="C795" s="60" t="s">
        <v>4451</v>
      </c>
      <c r="D795" s="60" t="s">
        <v>3486</v>
      </c>
      <c r="E795" s="66" t="s">
        <v>665</v>
      </c>
      <c r="F795" s="66" t="s">
        <v>665</v>
      </c>
      <c r="G795" s="69">
        <v>0</v>
      </c>
      <c r="H795" s="69">
        <v>0</v>
      </c>
      <c r="I795" s="186" t="s">
        <v>2775</v>
      </c>
      <c r="J795" s="66" t="s">
        <v>1593</v>
      </c>
      <c r="K795" s="67" t="s">
        <v>4539</v>
      </c>
      <c r="L795" s="68"/>
      <c r="M795" s="64" t="s">
        <v>3486</v>
      </c>
      <c r="N795" s="13"/>
      <c r="O795"/>
      <c r="P795" t="str">
        <f t="shared" si="251"/>
        <v/>
      </c>
      <c r="Q795" t="str">
        <f>IF(ISNA(VLOOKUP(AC795,#REF!,1)),"//","")</f>
        <v/>
      </c>
      <c r="R795"/>
      <c r="S795" s="43">
        <f t="shared" si="262"/>
        <v>189</v>
      </c>
      <c r="T795" s="93" t="s">
        <v>2484</v>
      </c>
      <c r="U795" s="71" t="s">
        <v>2484</v>
      </c>
      <c r="V795" s="71" t="s">
        <v>2484</v>
      </c>
      <c r="W795" s="44" t="str">
        <f t="shared" si="263"/>
        <v/>
      </c>
      <c r="X795" s="25" t="str">
        <f t="shared" si="264"/>
        <v/>
      </c>
      <c r="Y795" s="1">
        <f t="shared" si="265"/>
        <v>771</v>
      </c>
      <c r="Z795" t="str">
        <f t="shared" si="266"/>
        <v>ITM_a_GRAVE</v>
      </c>
      <c r="AA795" s="172" t="str">
        <f>IF(ISNA(VLOOKUP(AC795,Sheet2!J:J,1,0)),"//","")</f>
        <v/>
      </c>
      <c r="AC795" s="111" t="str">
        <f t="shared" si="253"/>
        <v/>
      </c>
      <c r="AD795" t="b">
        <f t="shared" si="252"/>
        <v>1</v>
      </c>
    </row>
    <row r="796" spans="1:30">
      <c r="A796" s="57">
        <f t="shared" si="260"/>
        <v>796</v>
      </c>
      <c r="B796" s="56">
        <f t="shared" si="261"/>
        <v>772</v>
      </c>
      <c r="C796" s="60" t="s">
        <v>4451</v>
      </c>
      <c r="D796" s="60" t="s">
        <v>3487</v>
      </c>
      <c r="E796" s="66" t="s">
        <v>666</v>
      </c>
      <c r="F796" s="66" t="s">
        <v>666</v>
      </c>
      <c r="G796" s="69">
        <v>0</v>
      </c>
      <c r="H796" s="69">
        <v>0</v>
      </c>
      <c r="I796" s="186" t="s">
        <v>2775</v>
      </c>
      <c r="J796" s="66" t="s">
        <v>1593</v>
      </c>
      <c r="K796" s="67" t="s">
        <v>4539</v>
      </c>
      <c r="L796" s="68"/>
      <c r="M796" s="64" t="s">
        <v>3487</v>
      </c>
      <c r="N796" s="13"/>
      <c r="O796"/>
      <c r="P796" t="str">
        <f t="shared" si="251"/>
        <v/>
      </c>
      <c r="Q796" t="str">
        <f>IF(ISNA(VLOOKUP(AC796,#REF!,1)),"//","")</f>
        <v/>
      </c>
      <c r="R796"/>
      <c r="S796" s="43">
        <f t="shared" si="262"/>
        <v>189</v>
      </c>
      <c r="T796" s="93" t="s">
        <v>2484</v>
      </c>
      <c r="U796" s="71" t="s">
        <v>2484</v>
      </c>
      <c r="V796" s="71" t="s">
        <v>2484</v>
      </c>
      <c r="W796" s="44" t="str">
        <f t="shared" si="263"/>
        <v/>
      </c>
      <c r="X796" s="25" t="str">
        <f t="shared" si="264"/>
        <v/>
      </c>
      <c r="Y796" s="1">
        <f t="shared" si="265"/>
        <v>772</v>
      </c>
      <c r="Z796" t="str">
        <f t="shared" si="266"/>
        <v>ITM_a_DIARESIS</v>
      </c>
      <c r="AA796" s="172" t="str">
        <f>IF(ISNA(VLOOKUP(AC796,Sheet2!J:J,1,0)),"//","")</f>
        <v/>
      </c>
      <c r="AC796" s="111" t="str">
        <f t="shared" si="253"/>
        <v/>
      </c>
      <c r="AD796" t="b">
        <f t="shared" si="252"/>
        <v>1</v>
      </c>
    </row>
    <row r="797" spans="1:30">
      <c r="A797" s="57">
        <f t="shared" si="260"/>
        <v>797</v>
      </c>
      <c r="B797" s="56">
        <f t="shared" si="261"/>
        <v>773</v>
      </c>
      <c r="C797" s="60" t="s">
        <v>4451</v>
      </c>
      <c r="D797" s="60" t="s">
        <v>3488</v>
      </c>
      <c r="E797" s="66" t="s">
        <v>667</v>
      </c>
      <c r="F797" s="66" t="s">
        <v>667</v>
      </c>
      <c r="G797" s="69">
        <v>0</v>
      </c>
      <c r="H797" s="69">
        <v>0</v>
      </c>
      <c r="I797" s="186" t="s">
        <v>2775</v>
      </c>
      <c r="J797" s="66" t="s">
        <v>1593</v>
      </c>
      <c r="K797" s="67" t="s">
        <v>4539</v>
      </c>
      <c r="L797" s="68"/>
      <c r="M797" s="64" t="s">
        <v>3488</v>
      </c>
      <c r="N797" s="13"/>
      <c r="O797"/>
      <c r="P797" t="str">
        <f t="shared" si="251"/>
        <v/>
      </c>
      <c r="Q797" t="str">
        <f>IF(ISNA(VLOOKUP(AC797,#REF!,1)),"//","")</f>
        <v/>
      </c>
      <c r="R797"/>
      <c r="S797" s="43">
        <f t="shared" si="262"/>
        <v>189</v>
      </c>
      <c r="T797" s="93" t="s">
        <v>2484</v>
      </c>
      <c r="U797" s="71" t="s">
        <v>2484</v>
      </c>
      <c r="V797" s="71" t="s">
        <v>2484</v>
      </c>
      <c r="W797" s="44" t="str">
        <f t="shared" si="263"/>
        <v/>
      </c>
      <c r="X797" s="25" t="str">
        <f t="shared" si="264"/>
        <v/>
      </c>
      <c r="Y797" s="1">
        <f t="shared" si="265"/>
        <v>773</v>
      </c>
      <c r="Z797" t="str">
        <f t="shared" si="266"/>
        <v>ITM_a_TILDE</v>
      </c>
      <c r="AA797" s="172" t="str">
        <f>IF(ISNA(VLOOKUP(AC797,Sheet2!J:J,1,0)),"//","")</f>
        <v/>
      </c>
      <c r="AC797" s="111" t="str">
        <f t="shared" si="253"/>
        <v/>
      </c>
      <c r="AD797" t="b">
        <f t="shared" si="252"/>
        <v>1</v>
      </c>
    </row>
    <row r="798" spans="1:30">
      <c r="A798" s="57">
        <f t="shared" si="260"/>
        <v>798</v>
      </c>
      <c r="B798" s="56">
        <f t="shared" si="261"/>
        <v>774</v>
      </c>
      <c r="C798" s="60" t="s">
        <v>4451</v>
      </c>
      <c r="D798" s="60" t="s">
        <v>3489</v>
      </c>
      <c r="E798" s="66" t="s">
        <v>668</v>
      </c>
      <c r="F798" s="66" t="s">
        <v>668</v>
      </c>
      <c r="G798" s="69">
        <v>0</v>
      </c>
      <c r="H798" s="69">
        <v>0</v>
      </c>
      <c r="I798" s="186" t="s">
        <v>2775</v>
      </c>
      <c r="J798" s="66" t="s">
        <v>1593</v>
      </c>
      <c r="K798" s="67" t="s">
        <v>4539</v>
      </c>
      <c r="L798" s="68"/>
      <c r="M798" s="64" t="s">
        <v>3489</v>
      </c>
      <c r="N798" s="13"/>
      <c r="O798"/>
      <c r="P798" t="str">
        <f t="shared" si="251"/>
        <v/>
      </c>
      <c r="Q798" t="str">
        <f>IF(ISNA(VLOOKUP(AC798,#REF!,1)),"//","")</f>
        <v/>
      </c>
      <c r="R798"/>
      <c r="S798" s="43">
        <f t="shared" si="262"/>
        <v>189</v>
      </c>
      <c r="T798" s="93" t="s">
        <v>2484</v>
      </c>
      <c r="U798" s="71" t="s">
        <v>2484</v>
      </c>
      <c r="V798" s="71" t="s">
        <v>2484</v>
      </c>
      <c r="W798" s="44" t="str">
        <f t="shared" si="263"/>
        <v/>
      </c>
      <c r="X798" s="25" t="str">
        <f t="shared" si="264"/>
        <v/>
      </c>
      <c r="Y798" s="1">
        <f t="shared" si="265"/>
        <v>774</v>
      </c>
      <c r="Z798" t="str">
        <f t="shared" si="266"/>
        <v>ITM_a_CIRC</v>
      </c>
      <c r="AA798" s="172" t="str">
        <f>IF(ISNA(VLOOKUP(AC798,Sheet2!J:J,1,0)),"//","")</f>
        <v/>
      </c>
      <c r="AC798" s="111" t="str">
        <f t="shared" si="253"/>
        <v/>
      </c>
      <c r="AD798" t="b">
        <f t="shared" si="252"/>
        <v>1</v>
      </c>
    </row>
    <row r="799" spans="1:30">
      <c r="A799" s="57">
        <f t="shared" si="260"/>
        <v>799</v>
      </c>
      <c r="B799" s="56">
        <f t="shared" si="261"/>
        <v>775</v>
      </c>
      <c r="C799" s="60" t="s">
        <v>4451</v>
      </c>
      <c r="D799" s="60" t="s">
        <v>3490</v>
      </c>
      <c r="E799" s="66" t="s">
        <v>669</v>
      </c>
      <c r="F799" s="66" t="s">
        <v>669</v>
      </c>
      <c r="G799" s="69">
        <v>0</v>
      </c>
      <c r="H799" s="69">
        <v>0</v>
      </c>
      <c r="I799" s="186" t="s">
        <v>2775</v>
      </c>
      <c r="J799" s="66" t="s">
        <v>1593</v>
      </c>
      <c r="K799" s="67" t="s">
        <v>4539</v>
      </c>
      <c r="L799" s="68"/>
      <c r="M799" s="64" t="s">
        <v>3490</v>
      </c>
      <c r="N799" s="13"/>
      <c r="O799"/>
      <c r="P799" t="str">
        <f t="shared" si="251"/>
        <v/>
      </c>
      <c r="Q799" t="str">
        <f>IF(ISNA(VLOOKUP(AC799,#REF!,1)),"//","")</f>
        <v/>
      </c>
      <c r="R799"/>
      <c r="S799" s="43">
        <f t="shared" si="262"/>
        <v>189</v>
      </c>
      <c r="T799" s="93" t="s">
        <v>2484</v>
      </c>
      <c r="U799" s="71" t="s">
        <v>2484</v>
      </c>
      <c r="V799" s="71" t="s">
        <v>2484</v>
      </c>
      <c r="W799" s="44" t="str">
        <f t="shared" si="263"/>
        <v/>
      </c>
      <c r="X799" s="25" t="str">
        <f t="shared" si="264"/>
        <v/>
      </c>
      <c r="Y799" s="1">
        <f t="shared" si="265"/>
        <v>775</v>
      </c>
      <c r="Z799" t="str">
        <f t="shared" si="266"/>
        <v>ITM_a_RING</v>
      </c>
      <c r="AA799" s="172" t="str">
        <f>IF(ISNA(VLOOKUP(AC799,Sheet2!J:J,1,0)),"//","")</f>
        <v/>
      </c>
      <c r="AC799" s="111" t="str">
        <f t="shared" si="253"/>
        <v/>
      </c>
      <c r="AD799" t="b">
        <f t="shared" si="252"/>
        <v>1</v>
      </c>
    </row>
    <row r="800" spans="1:30">
      <c r="A800" s="57">
        <f t="shared" si="260"/>
        <v>800</v>
      </c>
      <c r="B800" s="56">
        <f t="shared" si="261"/>
        <v>776</v>
      </c>
      <c r="C800" s="60" t="s">
        <v>4451</v>
      </c>
      <c r="D800" s="60" t="s">
        <v>3491</v>
      </c>
      <c r="E800" s="66" t="s">
        <v>670</v>
      </c>
      <c r="F800" s="66" t="s">
        <v>670</v>
      </c>
      <c r="G800" s="69">
        <v>0</v>
      </c>
      <c r="H800" s="69">
        <v>0</v>
      </c>
      <c r="I800" s="186" t="s">
        <v>2775</v>
      </c>
      <c r="J800" s="66" t="s">
        <v>1593</v>
      </c>
      <c r="K800" s="67" t="s">
        <v>4539</v>
      </c>
      <c r="L800" s="68"/>
      <c r="M800" s="64" t="s">
        <v>3491</v>
      </c>
      <c r="N800" s="13"/>
      <c r="O800"/>
      <c r="P800" t="str">
        <f t="shared" si="251"/>
        <v/>
      </c>
      <c r="Q800" t="str">
        <f>IF(ISNA(VLOOKUP(AC800,#REF!,1)),"//","")</f>
        <v/>
      </c>
      <c r="R800"/>
      <c r="S800" s="43">
        <f t="shared" si="262"/>
        <v>189</v>
      </c>
      <c r="T800" s="93" t="s">
        <v>2484</v>
      </c>
      <c r="U800" s="71" t="s">
        <v>2484</v>
      </c>
      <c r="V800" s="71" t="s">
        <v>2484</v>
      </c>
      <c r="W800" s="44" t="str">
        <f t="shared" si="263"/>
        <v/>
      </c>
      <c r="X800" s="25" t="str">
        <f t="shared" si="264"/>
        <v/>
      </c>
      <c r="Y800" s="1">
        <f t="shared" si="265"/>
        <v>776</v>
      </c>
      <c r="Z800" t="str">
        <f t="shared" si="266"/>
        <v>ITM_ae</v>
      </c>
      <c r="AA800" s="172" t="str">
        <f>IF(ISNA(VLOOKUP(AC800,Sheet2!J:J,1,0)),"//","")</f>
        <v/>
      </c>
      <c r="AC800" s="111" t="str">
        <f t="shared" si="253"/>
        <v/>
      </c>
      <c r="AD800" t="b">
        <f t="shared" si="252"/>
        <v>1</v>
      </c>
    </row>
    <row r="801" spans="1:30">
      <c r="A801" s="57">
        <f t="shared" si="260"/>
        <v>801</v>
      </c>
      <c r="B801" s="56">
        <f t="shared" si="261"/>
        <v>777</v>
      </c>
      <c r="C801" s="60" t="s">
        <v>4451</v>
      </c>
      <c r="D801" s="60" t="s">
        <v>3492</v>
      </c>
      <c r="E801" s="66" t="s">
        <v>671</v>
      </c>
      <c r="F801" s="66" t="s">
        <v>671</v>
      </c>
      <c r="G801" s="69">
        <v>0</v>
      </c>
      <c r="H801" s="69">
        <v>0</v>
      </c>
      <c r="I801" s="186" t="s">
        <v>2775</v>
      </c>
      <c r="J801" s="66" t="s">
        <v>1593</v>
      </c>
      <c r="K801" s="67" t="s">
        <v>4539</v>
      </c>
      <c r="L801" s="68"/>
      <c r="M801" s="64" t="s">
        <v>3492</v>
      </c>
      <c r="N801" s="13"/>
      <c r="O801"/>
      <c r="P801" t="str">
        <f t="shared" si="251"/>
        <v/>
      </c>
      <c r="Q801" t="str">
        <f>IF(ISNA(VLOOKUP(AC801,#REF!,1)),"//","")</f>
        <v/>
      </c>
      <c r="R801"/>
      <c r="S801" s="43">
        <f t="shared" si="262"/>
        <v>189</v>
      </c>
      <c r="T801" s="93" t="s">
        <v>2484</v>
      </c>
      <c r="U801" s="71" t="s">
        <v>2484</v>
      </c>
      <c r="V801" s="71" t="s">
        <v>2484</v>
      </c>
      <c r="W801" s="44" t="str">
        <f t="shared" si="263"/>
        <v/>
      </c>
      <c r="X801" s="25" t="str">
        <f t="shared" si="264"/>
        <v/>
      </c>
      <c r="Y801" s="1">
        <f t="shared" si="265"/>
        <v>777</v>
      </c>
      <c r="Z801" t="str">
        <f t="shared" si="266"/>
        <v>ITM_a_OGONEK</v>
      </c>
      <c r="AA801" s="172" t="str">
        <f>IF(ISNA(VLOOKUP(AC801,Sheet2!J:J,1,0)),"//","")</f>
        <v/>
      </c>
      <c r="AC801" s="111" t="str">
        <f t="shared" si="253"/>
        <v/>
      </c>
      <c r="AD801" t="b">
        <f t="shared" si="252"/>
        <v>1</v>
      </c>
    </row>
    <row r="802" spans="1:30">
      <c r="A802" s="57">
        <f t="shared" si="260"/>
        <v>802</v>
      </c>
      <c r="B802" s="56">
        <f t="shared" si="261"/>
        <v>778</v>
      </c>
      <c r="C802" s="60" t="s">
        <v>4451</v>
      </c>
      <c r="D802" s="60" t="s">
        <v>3493</v>
      </c>
      <c r="E802" s="66" t="s">
        <v>672</v>
      </c>
      <c r="F802" s="66" t="s">
        <v>672</v>
      </c>
      <c r="G802" s="74">
        <v>0</v>
      </c>
      <c r="H802" s="74">
        <v>0</v>
      </c>
      <c r="I802" s="186" t="s">
        <v>2775</v>
      </c>
      <c r="J802" s="66" t="s">
        <v>1593</v>
      </c>
      <c r="K802" s="67" t="s">
        <v>4539</v>
      </c>
      <c r="L802" s="68"/>
      <c r="M802" s="64" t="s">
        <v>3493</v>
      </c>
      <c r="N802" s="13"/>
      <c r="O802"/>
      <c r="P802" t="str">
        <f t="shared" si="251"/>
        <v/>
      </c>
      <c r="Q802" t="str">
        <f>IF(ISNA(VLOOKUP(AC802,#REF!,1)),"//","")</f>
        <v/>
      </c>
      <c r="R802"/>
      <c r="S802" s="43">
        <f t="shared" si="262"/>
        <v>189</v>
      </c>
      <c r="T802" s="93" t="s">
        <v>2484</v>
      </c>
      <c r="U802" s="71" t="s">
        <v>2484</v>
      </c>
      <c r="V802" s="71" t="s">
        <v>2484</v>
      </c>
      <c r="W802" s="44" t="str">
        <f t="shared" si="263"/>
        <v/>
      </c>
      <c r="X802" s="25" t="str">
        <f t="shared" si="264"/>
        <v/>
      </c>
      <c r="Y802" s="1">
        <f t="shared" si="265"/>
        <v>778</v>
      </c>
      <c r="Z802" t="str">
        <f t="shared" si="266"/>
        <v>ITM_c_ACUTE</v>
      </c>
      <c r="AA802" s="172" t="str">
        <f>IF(ISNA(VLOOKUP(AC802,Sheet2!J:J,1,0)),"//","")</f>
        <v/>
      </c>
      <c r="AC802" s="111" t="str">
        <f t="shared" si="253"/>
        <v/>
      </c>
      <c r="AD802" t="b">
        <f t="shared" si="252"/>
        <v>1</v>
      </c>
    </row>
    <row r="803" spans="1:30">
      <c r="A803" s="57">
        <f t="shared" si="260"/>
        <v>803</v>
      </c>
      <c r="B803" s="56">
        <f t="shared" si="261"/>
        <v>779</v>
      </c>
      <c r="C803" s="60" t="s">
        <v>4451</v>
      </c>
      <c r="D803" s="60" t="s">
        <v>3494</v>
      </c>
      <c r="E803" s="66" t="s">
        <v>673</v>
      </c>
      <c r="F803" s="66" t="s">
        <v>673</v>
      </c>
      <c r="G803" s="74">
        <v>0</v>
      </c>
      <c r="H803" s="74">
        <v>0</v>
      </c>
      <c r="I803" s="186" t="s">
        <v>2775</v>
      </c>
      <c r="J803" s="66" t="s">
        <v>1593</v>
      </c>
      <c r="K803" s="67" t="s">
        <v>4539</v>
      </c>
      <c r="L803" s="68"/>
      <c r="M803" s="64" t="s">
        <v>3494</v>
      </c>
      <c r="N803" s="13"/>
      <c r="O803"/>
      <c r="P803" t="str">
        <f t="shared" ref="P803:P866" si="270">IF(E803=F803,"","NOT EQUAL")</f>
        <v/>
      </c>
      <c r="Q803" t="str">
        <f>IF(ISNA(VLOOKUP(AC803,#REF!,1)),"//","")</f>
        <v/>
      </c>
      <c r="R803"/>
      <c r="S803" s="43">
        <f t="shared" si="262"/>
        <v>189</v>
      </c>
      <c r="T803" s="93" t="s">
        <v>2484</v>
      </c>
      <c r="U803" s="71" t="s">
        <v>2484</v>
      </c>
      <c r="V803" s="71" t="s">
        <v>2484</v>
      </c>
      <c r="W803" s="44" t="str">
        <f t="shared" si="263"/>
        <v/>
      </c>
      <c r="X803" s="25" t="str">
        <f t="shared" si="264"/>
        <v/>
      </c>
      <c r="Y803" s="1">
        <f t="shared" si="265"/>
        <v>779</v>
      </c>
      <c r="Z803" t="str">
        <f t="shared" si="266"/>
        <v>ITM_c_CARON</v>
      </c>
      <c r="AA803" s="172" t="str">
        <f>IF(ISNA(VLOOKUP(AC803,Sheet2!J:J,1,0)),"//","")</f>
        <v/>
      </c>
      <c r="AC803" s="111" t="str">
        <f t="shared" si="253"/>
        <v/>
      </c>
      <c r="AD803" t="b">
        <f t="shared" si="252"/>
        <v>1</v>
      </c>
    </row>
    <row r="804" spans="1:30">
      <c r="A804" s="57">
        <f t="shared" si="260"/>
        <v>804</v>
      </c>
      <c r="B804" s="56">
        <f t="shared" si="261"/>
        <v>780</v>
      </c>
      <c r="C804" s="60" t="s">
        <v>4451</v>
      </c>
      <c r="D804" s="60" t="s">
        <v>3495</v>
      </c>
      <c r="E804" s="66" t="s">
        <v>674</v>
      </c>
      <c r="F804" s="66" t="s">
        <v>674</v>
      </c>
      <c r="G804" s="69">
        <v>0</v>
      </c>
      <c r="H804" s="69">
        <v>0</v>
      </c>
      <c r="I804" s="186" t="s">
        <v>2775</v>
      </c>
      <c r="J804" s="66" t="s">
        <v>1593</v>
      </c>
      <c r="K804" s="67" t="s">
        <v>4539</v>
      </c>
      <c r="L804" s="68"/>
      <c r="M804" s="64" t="s">
        <v>3495</v>
      </c>
      <c r="N804" s="13"/>
      <c r="O804"/>
      <c r="P804" t="str">
        <f t="shared" si="270"/>
        <v/>
      </c>
      <c r="Q804" t="str">
        <f>IF(ISNA(VLOOKUP(AC804,#REF!,1)),"//","")</f>
        <v/>
      </c>
      <c r="R804"/>
      <c r="S804" s="43">
        <f t="shared" si="262"/>
        <v>189</v>
      </c>
      <c r="T804" s="93" t="s">
        <v>2484</v>
      </c>
      <c r="U804" s="71" t="s">
        <v>2484</v>
      </c>
      <c r="V804" s="71" t="s">
        <v>2484</v>
      </c>
      <c r="W804" s="44" t="str">
        <f t="shared" si="263"/>
        <v/>
      </c>
      <c r="X804" s="25" t="str">
        <f t="shared" si="264"/>
        <v/>
      </c>
      <c r="Y804" s="1">
        <f t="shared" si="265"/>
        <v>780</v>
      </c>
      <c r="Z804" t="str">
        <f t="shared" si="266"/>
        <v>ITM_c_CEDILLA</v>
      </c>
      <c r="AA804" s="172" t="str">
        <f>IF(ISNA(VLOOKUP(AC804,Sheet2!J:J,1,0)),"//","")</f>
        <v/>
      </c>
      <c r="AC804" s="111" t="str">
        <f t="shared" si="253"/>
        <v/>
      </c>
      <c r="AD804" t="b">
        <f t="shared" si="252"/>
        <v>1</v>
      </c>
    </row>
    <row r="805" spans="1:30">
      <c r="A805" s="57">
        <f t="shared" si="260"/>
        <v>805</v>
      </c>
      <c r="B805" s="56">
        <f t="shared" si="261"/>
        <v>781</v>
      </c>
      <c r="C805" s="60" t="s">
        <v>4451</v>
      </c>
      <c r="D805" s="60" t="s">
        <v>3496</v>
      </c>
      <c r="E805" s="66" t="s">
        <v>675</v>
      </c>
      <c r="F805" s="66" t="s">
        <v>675</v>
      </c>
      <c r="G805" s="69">
        <v>0</v>
      </c>
      <c r="H805" s="69">
        <v>0</v>
      </c>
      <c r="I805" s="186" t="s">
        <v>2775</v>
      </c>
      <c r="J805" s="66" t="s">
        <v>1593</v>
      </c>
      <c r="K805" s="67" t="s">
        <v>4539</v>
      </c>
      <c r="L805" s="68"/>
      <c r="M805" s="64" t="s">
        <v>3496</v>
      </c>
      <c r="N805" s="13"/>
      <c r="O805"/>
      <c r="P805" t="str">
        <f t="shared" si="270"/>
        <v/>
      </c>
      <c r="Q805" t="str">
        <f>IF(ISNA(VLOOKUP(AC805,#REF!,1)),"//","")</f>
        <v/>
      </c>
      <c r="R805"/>
      <c r="S805" s="43">
        <f t="shared" si="262"/>
        <v>189</v>
      </c>
      <c r="T805" s="93" t="s">
        <v>2484</v>
      </c>
      <c r="U805" s="71" t="s">
        <v>2484</v>
      </c>
      <c r="V805" s="71" t="s">
        <v>2484</v>
      </c>
      <c r="W805" s="44" t="str">
        <f t="shared" si="263"/>
        <v/>
      </c>
      <c r="X805" s="25" t="str">
        <f t="shared" si="264"/>
        <v/>
      </c>
      <c r="Y805" s="1">
        <f t="shared" si="265"/>
        <v>781</v>
      </c>
      <c r="Z805" t="str">
        <f t="shared" si="266"/>
        <v>ITM_d_STROKE</v>
      </c>
      <c r="AA805" s="172" t="str">
        <f>IF(ISNA(VLOOKUP(AC805,Sheet2!J:J,1,0)),"//","")</f>
        <v/>
      </c>
      <c r="AC805" s="111" t="str">
        <f t="shared" si="253"/>
        <v/>
      </c>
      <c r="AD805" t="b">
        <f t="shared" si="252"/>
        <v>1</v>
      </c>
    </row>
    <row r="806" spans="1:30">
      <c r="A806" s="57">
        <f t="shared" si="260"/>
        <v>806</v>
      </c>
      <c r="B806" s="56">
        <f t="shared" si="261"/>
        <v>782</v>
      </c>
      <c r="C806" s="60" t="s">
        <v>4451</v>
      </c>
      <c r="D806" s="60" t="s">
        <v>3497</v>
      </c>
      <c r="E806" s="66" t="s">
        <v>676</v>
      </c>
      <c r="F806" s="66" t="s">
        <v>676</v>
      </c>
      <c r="G806" s="69">
        <v>0</v>
      </c>
      <c r="H806" s="69">
        <v>0</v>
      </c>
      <c r="I806" s="186" t="s">
        <v>2775</v>
      </c>
      <c r="J806" s="66" t="s">
        <v>1593</v>
      </c>
      <c r="K806" s="67" t="s">
        <v>4539</v>
      </c>
      <c r="L806" s="68"/>
      <c r="M806" s="64" t="s">
        <v>3497</v>
      </c>
      <c r="N806" s="13"/>
      <c r="O806"/>
      <c r="P806" t="str">
        <f t="shared" si="270"/>
        <v/>
      </c>
      <c r="Q806" t="str">
        <f>IF(ISNA(VLOOKUP(AC806,#REF!,1)),"//","")</f>
        <v/>
      </c>
      <c r="R806"/>
      <c r="S806" s="43">
        <f t="shared" si="262"/>
        <v>189</v>
      </c>
      <c r="T806" s="93" t="s">
        <v>2484</v>
      </c>
      <c r="U806" s="71" t="s">
        <v>2484</v>
      </c>
      <c r="V806" s="71" t="s">
        <v>2484</v>
      </c>
      <c r="W806" s="44" t="str">
        <f t="shared" si="263"/>
        <v/>
      </c>
      <c r="X806" s="25" t="str">
        <f t="shared" si="264"/>
        <v/>
      </c>
      <c r="Y806" s="1">
        <f t="shared" si="265"/>
        <v>782</v>
      </c>
      <c r="Z806" t="str">
        <f t="shared" si="266"/>
        <v>ITM_d_APOSTROPHE</v>
      </c>
      <c r="AA806" s="172" t="str">
        <f>IF(ISNA(VLOOKUP(AC806,Sheet2!J:J,1,0)),"//","")</f>
        <v/>
      </c>
      <c r="AC806" s="111" t="str">
        <f t="shared" si="253"/>
        <v/>
      </c>
      <c r="AD806" t="b">
        <f t="shared" si="252"/>
        <v>1</v>
      </c>
    </row>
    <row r="807" spans="1:30">
      <c r="A807" s="57">
        <f t="shared" si="260"/>
        <v>807</v>
      </c>
      <c r="B807" s="56">
        <f t="shared" si="261"/>
        <v>783</v>
      </c>
      <c r="C807" s="60" t="s">
        <v>4451</v>
      </c>
      <c r="D807" s="60" t="s">
        <v>3498</v>
      </c>
      <c r="E807" s="66" t="s">
        <v>677</v>
      </c>
      <c r="F807" s="66" t="s">
        <v>677</v>
      </c>
      <c r="G807" s="69">
        <v>0</v>
      </c>
      <c r="H807" s="69">
        <v>0</v>
      </c>
      <c r="I807" s="186" t="s">
        <v>2775</v>
      </c>
      <c r="J807" s="66" t="s">
        <v>1593</v>
      </c>
      <c r="K807" s="67" t="s">
        <v>4539</v>
      </c>
      <c r="L807" s="68"/>
      <c r="M807" s="64" t="s">
        <v>3498</v>
      </c>
      <c r="N807" s="13"/>
      <c r="O807"/>
      <c r="P807" t="str">
        <f t="shared" si="270"/>
        <v/>
      </c>
      <c r="Q807" t="str">
        <f>IF(ISNA(VLOOKUP(AC807,#REF!,1)),"//","")</f>
        <v/>
      </c>
      <c r="R807"/>
      <c r="S807" s="43">
        <f t="shared" si="262"/>
        <v>189</v>
      </c>
      <c r="T807" s="93" t="s">
        <v>2484</v>
      </c>
      <c r="U807" s="71" t="s">
        <v>2484</v>
      </c>
      <c r="V807" s="71" t="s">
        <v>2484</v>
      </c>
      <c r="W807" s="44" t="str">
        <f t="shared" si="263"/>
        <v/>
      </c>
      <c r="X807" s="25" t="str">
        <f t="shared" si="264"/>
        <v/>
      </c>
      <c r="Y807" s="1">
        <f t="shared" si="265"/>
        <v>783</v>
      </c>
      <c r="Z807" t="str">
        <f t="shared" si="266"/>
        <v>ITM_e_MACRON</v>
      </c>
      <c r="AA807" s="172" t="str">
        <f>IF(ISNA(VLOOKUP(AC807,Sheet2!J:J,1,0)),"//","")</f>
        <v/>
      </c>
      <c r="AC807" s="111" t="str">
        <f t="shared" si="253"/>
        <v/>
      </c>
      <c r="AD807" t="b">
        <f t="shared" si="252"/>
        <v>1</v>
      </c>
    </row>
    <row r="808" spans="1:30">
      <c r="A808" s="57">
        <f t="shared" si="260"/>
        <v>808</v>
      </c>
      <c r="B808" s="56">
        <f t="shared" si="261"/>
        <v>784</v>
      </c>
      <c r="C808" s="60" t="s">
        <v>4451</v>
      </c>
      <c r="D808" s="60" t="s">
        <v>3499</v>
      </c>
      <c r="E808" s="66" t="s">
        <v>678</v>
      </c>
      <c r="F808" s="66" t="s">
        <v>678</v>
      </c>
      <c r="G808" s="69">
        <v>0</v>
      </c>
      <c r="H808" s="69">
        <v>0</v>
      </c>
      <c r="I808" s="186" t="s">
        <v>2775</v>
      </c>
      <c r="J808" s="66" t="s">
        <v>1593</v>
      </c>
      <c r="K808" s="67" t="s">
        <v>4539</v>
      </c>
      <c r="L808" s="68"/>
      <c r="M808" s="64" t="s">
        <v>3499</v>
      </c>
      <c r="N808" s="13"/>
      <c r="O808"/>
      <c r="P808" t="str">
        <f t="shared" si="270"/>
        <v/>
      </c>
      <c r="Q808" t="str">
        <f>IF(ISNA(VLOOKUP(AC808,#REF!,1)),"//","")</f>
        <v/>
      </c>
      <c r="R808"/>
      <c r="S808" s="43">
        <f t="shared" si="262"/>
        <v>189</v>
      </c>
      <c r="T808" s="93" t="s">
        <v>2484</v>
      </c>
      <c r="U808" s="71" t="s">
        <v>2484</v>
      </c>
      <c r="V808" s="71" t="s">
        <v>2484</v>
      </c>
      <c r="W808" s="44" t="str">
        <f t="shared" si="263"/>
        <v/>
      </c>
      <c r="X808" s="25" t="str">
        <f t="shared" si="264"/>
        <v/>
      </c>
      <c r="Y808" s="1">
        <f t="shared" si="265"/>
        <v>784</v>
      </c>
      <c r="Z808" t="str">
        <f t="shared" si="266"/>
        <v>ITM_e_ACUTE</v>
      </c>
      <c r="AA808" s="172" t="str">
        <f>IF(ISNA(VLOOKUP(AC808,Sheet2!J:J,1,0)),"//","")</f>
        <v/>
      </c>
      <c r="AC808" s="111" t="str">
        <f t="shared" si="253"/>
        <v/>
      </c>
      <c r="AD808" t="b">
        <f t="shared" si="252"/>
        <v>1</v>
      </c>
    </row>
    <row r="809" spans="1:30">
      <c r="A809" s="57">
        <f t="shared" si="260"/>
        <v>809</v>
      </c>
      <c r="B809" s="56">
        <f t="shared" si="261"/>
        <v>785</v>
      </c>
      <c r="C809" s="60" t="s">
        <v>4451</v>
      </c>
      <c r="D809" s="60" t="s">
        <v>3500</v>
      </c>
      <c r="E809" s="66" t="s">
        <v>679</v>
      </c>
      <c r="F809" s="66" t="s">
        <v>679</v>
      </c>
      <c r="G809" s="69">
        <v>0</v>
      </c>
      <c r="H809" s="69">
        <v>0</v>
      </c>
      <c r="I809" s="186" t="s">
        <v>2775</v>
      </c>
      <c r="J809" s="66" t="s">
        <v>1593</v>
      </c>
      <c r="K809" s="67" t="s">
        <v>4539</v>
      </c>
      <c r="L809" s="68"/>
      <c r="M809" s="64" t="s">
        <v>3500</v>
      </c>
      <c r="N809" s="13"/>
      <c r="O809"/>
      <c r="P809" t="str">
        <f t="shared" si="270"/>
        <v/>
      </c>
      <c r="Q809" t="str">
        <f>IF(ISNA(VLOOKUP(AC809,#REF!,1)),"//","")</f>
        <v/>
      </c>
      <c r="R809"/>
      <c r="S809" s="43">
        <f t="shared" si="262"/>
        <v>189</v>
      </c>
      <c r="T809" s="93" t="s">
        <v>2484</v>
      </c>
      <c r="U809" s="71" t="s">
        <v>2484</v>
      </c>
      <c r="V809" s="71" t="s">
        <v>2484</v>
      </c>
      <c r="W809" s="44" t="str">
        <f t="shared" si="263"/>
        <v/>
      </c>
      <c r="X809" s="25" t="str">
        <f t="shared" si="264"/>
        <v/>
      </c>
      <c r="Y809" s="1">
        <f t="shared" si="265"/>
        <v>785</v>
      </c>
      <c r="Z809" t="str">
        <f t="shared" si="266"/>
        <v>ITM_e_BREVE</v>
      </c>
      <c r="AA809" s="172" t="str">
        <f>IF(ISNA(VLOOKUP(AC809,Sheet2!J:J,1,0)),"//","")</f>
        <v/>
      </c>
      <c r="AC809" s="111" t="str">
        <f t="shared" si="253"/>
        <v/>
      </c>
      <c r="AD809" t="b">
        <f t="shared" si="252"/>
        <v>1</v>
      </c>
    </row>
    <row r="810" spans="1:30">
      <c r="A810" s="57">
        <f t="shared" si="260"/>
        <v>810</v>
      </c>
      <c r="B810" s="56">
        <f t="shared" si="261"/>
        <v>786</v>
      </c>
      <c r="C810" s="60" t="s">
        <v>4451</v>
      </c>
      <c r="D810" s="60" t="s">
        <v>3501</v>
      </c>
      <c r="E810" s="66" t="s">
        <v>680</v>
      </c>
      <c r="F810" s="66" t="s">
        <v>680</v>
      </c>
      <c r="G810" s="69">
        <v>0</v>
      </c>
      <c r="H810" s="69">
        <v>0</v>
      </c>
      <c r="I810" s="186" t="s">
        <v>2775</v>
      </c>
      <c r="J810" s="66" t="s">
        <v>1593</v>
      </c>
      <c r="K810" s="67" t="s">
        <v>4539</v>
      </c>
      <c r="L810" s="68"/>
      <c r="M810" s="64" t="s">
        <v>3501</v>
      </c>
      <c r="N810" s="13"/>
      <c r="O810"/>
      <c r="P810" t="str">
        <f t="shared" si="270"/>
        <v/>
      </c>
      <c r="Q810" t="str">
        <f>IF(ISNA(VLOOKUP(AC810,#REF!,1)),"//","")</f>
        <v/>
      </c>
      <c r="R810"/>
      <c r="S810" s="43">
        <f t="shared" si="262"/>
        <v>189</v>
      </c>
      <c r="T810" s="93" t="s">
        <v>2484</v>
      </c>
      <c r="U810" s="71" t="s">
        <v>2484</v>
      </c>
      <c r="V810" s="71" t="s">
        <v>2484</v>
      </c>
      <c r="W810" s="44" t="str">
        <f t="shared" si="263"/>
        <v/>
      </c>
      <c r="X810" s="25" t="str">
        <f t="shared" si="264"/>
        <v/>
      </c>
      <c r="Y810" s="1">
        <f t="shared" si="265"/>
        <v>786</v>
      </c>
      <c r="Z810" t="str">
        <f t="shared" si="266"/>
        <v>ITM_e_GRAVE</v>
      </c>
      <c r="AA810" s="172" t="str">
        <f>IF(ISNA(VLOOKUP(AC810,Sheet2!J:J,1,0)),"//","")</f>
        <v/>
      </c>
      <c r="AC810" s="111" t="str">
        <f t="shared" si="253"/>
        <v/>
      </c>
      <c r="AD810" t="b">
        <f t="shared" ref="AD810:AD873" si="271">X810=AC810</f>
        <v>1</v>
      </c>
    </row>
    <row r="811" spans="1:30">
      <c r="A811" s="57">
        <f t="shared" si="260"/>
        <v>811</v>
      </c>
      <c r="B811" s="56">
        <f t="shared" si="261"/>
        <v>787</v>
      </c>
      <c r="C811" s="60" t="s">
        <v>4451</v>
      </c>
      <c r="D811" s="60" t="s">
        <v>3502</v>
      </c>
      <c r="E811" s="66" t="s">
        <v>681</v>
      </c>
      <c r="F811" s="66" t="s">
        <v>681</v>
      </c>
      <c r="G811" s="69">
        <v>0</v>
      </c>
      <c r="H811" s="69">
        <v>0</v>
      </c>
      <c r="I811" s="186" t="s">
        <v>2775</v>
      </c>
      <c r="J811" s="66" t="s">
        <v>1593</v>
      </c>
      <c r="K811" s="67" t="s">
        <v>4539</v>
      </c>
      <c r="L811" s="68"/>
      <c r="M811" s="64" t="s">
        <v>3502</v>
      </c>
      <c r="N811" s="13"/>
      <c r="O811"/>
      <c r="P811" t="str">
        <f t="shared" si="270"/>
        <v/>
      </c>
      <c r="Q811" t="str">
        <f>IF(ISNA(VLOOKUP(AC811,#REF!,1)),"//","")</f>
        <v/>
      </c>
      <c r="R811"/>
      <c r="S811" s="43">
        <f t="shared" si="262"/>
        <v>189</v>
      </c>
      <c r="T811" s="93" t="s">
        <v>2484</v>
      </c>
      <c r="U811" s="71" t="s">
        <v>2484</v>
      </c>
      <c r="V811" s="71" t="s">
        <v>2484</v>
      </c>
      <c r="W811" s="44" t="str">
        <f t="shared" si="263"/>
        <v/>
      </c>
      <c r="X811" s="25" t="str">
        <f t="shared" si="264"/>
        <v/>
      </c>
      <c r="Y811" s="1">
        <f t="shared" si="265"/>
        <v>787</v>
      </c>
      <c r="Z811" t="str">
        <f t="shared" si="266"/>
        <v>ITM_e_DIARESIS</v>
      </c>
      <c r="AA811" s="172" t="str">
        <f>IF(ISNA(VLOOKUP(AC811,Sheet2!J:J,1,0)),"//","")</f>
        <v/>
      </c>
      <c r="AC811" s="111" t="str">
        <f t="shared" si="253"/>
        <v/>
      </c>
      <c r="AD811" t="b">
        <f t="shared" si="271"/>
        <v>1</v>
      </c>
    </row>
    <row r="812" spans="1:30">
      <c r="A812" s="57">
        <f t="shared" si="260"/>
        <v>812</v>
      </c>
      <c r="B812" s="56">
        <f t="shared" si="261"/>
        <v>788</v>
      </c>
      <c r="C812" s="60" t="s">
        <v>4451</v>
      </c>
      <c r="D812" s="60" t="s">
        <v>3503</v>
      </c>
      <c r="E812" s="66" t="s">
        <v>682</v>
      </c>
      <c r="F812" s="66" t="s">
        <v>682</v>
      </c>
      <c r="G812" s="69">
        <v>0</v>
      </c>
      <c r="H812" s="69">
        <v>0</v>
      </c>
      <c r="I812" s="186" t="s">
        <v>2775</v>
      </c>
      <c r="J812" s="66" t="s">
        <v>1593</v>
      </c>
      <c r="K812" s="67" t="s">
        <v>4539</v>
      </c>
      <c r="L812" s="68"/>
      <c r="M812" s="64" t="s">
        <v>3503</v>
      </c>
      <c r="N812" s="13"/>
      <c r="O812"/>
      <c r="P812" t="str">
        <f t="shared" si="270"/>
        <v/>
      </c>
      <c r="Q812" t="str">
        <f>IF(ISNA(VLOOKUP(AC812,#REF!,1)),"//","")</f>
        <v/>
      </c>
      <c r="R812"/>
      <c r="S812" s="43">
        <f t="shared" si="262"/>
        <v>189</v>
      </c>
      <c r="T812" s="93" t="s">
        <v>2484</v>
      </c>
      <c r="U812" s="71" t="s">
        <v>2484</v>
      </c>
      <c r="V812" s="71" t="s">
        <v>2484</v>
      </c>
      <c r="W812" s="44" t="str">
        <f t="shared" si="263"/>
        <v/>
      </c>
      <c r="X812" s="25" t="str">
        <f t="shared" si="264"/>
        <v/>
      </c>
      <c r="Y812" s="1">
        <f t="shared" si="265"/>
        <v>788</v>
      </c>
      <c r="Z812" t="str">
        <f t="shared" si="266"/>
        <v>ITM_e_CIRC</v>
      </c>
      <c r="AA812" s="172" t="str">
        <f>IF(ISNA(VLOOKUP(AC812,Sheet2!J:J,1,0)),"//","")</f>
        <v/>
      </c>
      <c r="AC812" s="111" t="str">
        <f t="shared" si="253"/>
        <v/>
      </c>
      <c r="AD812" t="b">
        <f t="shared" si="271"/>
        <v>1</v>
      </c>
    </row>
    <row r="813" spans="1:30">
      <c r="A813" s="57">
        <f t="shared" si="260"/>
        <v>813</v>
      </c>
      <c r="B813" s="56">
        <f t="shared" si="261"/>
        <v>789</v>
      </c>
      <c r="C813" s="60" t="s">
        <v>4451</v>
      </c>
      <c r="D813" s="60" t="s">
        <v>3504</v>
      </c>
      <c r="E813" s="66" t="s">
        <v>683</v>
      </c>
      <c r="F813" s="66" t="s">
        <v>683</v>
      </c>
      <c r="G813" s="69">
        <v>0</v>
      </c>
      <c r="H813" s="69">
        <v>0</v>
      </c>
      <c r="I813" s="186" t="s">
        <v>2775</v>
      </c>
      <c r="J813" s="66" t="s">
        <v>1593</v>
      </c>
      <c r="K813" s="67" t="s">
        <v>4539</v>
      </c>
      <c r="L813" s="68"/>
      <c r="M813" s="64" t="s">
        <v>3504</v>
      </c>
      <c r="N813" s="13"/>
      <c r="O813"/>
      <c r="P813" t="str">
        <f t="shared" si="270"/>
        <v/>
      </c>
      <c r="Q813" t="str">
        <f>IF(ISNA(VLOOKUP(AC813,#REF!,1)),"//","")</f>
        <v/>
      </c>
      <c r="R813"/>
      <c r="S813" s="43">
        <f t="shared" si="262"/>
        <v>189</v>
      </c>
      <c r="T813" s="93" t="s">
        <v>2484</v>
      </c>
      <c r="U813" s="71" t="s">
        <v>2484</v>
      </c>
      <c r="V813" s="71" t="s">
        <v>2484</v>
      </c>
      <c r="W813" s="44" t="str">
        <f t="shared" si="263"/>
        <v/>
      </c>
      <c r="X813" s="25" t="str">
        <f t="shared" si="264"/>
        <v/>
      </c>
      <c r="Y813" s="1">
        <f t="shared" si="265"/>
        <v>789</v>
      </c>
      <c r="Z813" t="str">
        <f t="shared" si="266"/>
        <v>ITM_e_OGONEK</v>
      </c>
      <c r="AA813" s="172" t="str">
        <f>IF(ISNA(VLOOKUP(AC813,Sheet2!J:J,1,0)),"//","")</f>
        <v/>
      </c>
      <c r="AC813" s="111" t="str">
        <f t="shared" si="253"/>
        <v/>
      </c>
      <c r="AD813" t="b">
        <f t="shared" si="271"/>
        <v>1</v>
      </c>
    </row>
    <row r="814" spans="1:30">
      <c r="A814" s="57">
        <f t="shared" si="260"/>
        <v>814</v>
      </c>
      <c r="B814" s="56">
        <f t="shared" si="261"/>
        <v>790</v>
      </c>
      <c r="C814" s="60" t="s">
        <v>4451</v>
      </c>
      <c r="D814" s="60" t="s">
        <v>3505</v>
      </c>
      <c r="E814" s="66" t="s">
        <v>684</v>
      </c>
      <c r="F814" s="66" t="s">
        <v>684</v>
      </c>
      <c r="G814" s="69">
        <v>0</v>
      </c>
      <c r="H814" s="69">
        <v>0</v>
      </c>
      <c r="I814" s="186" t="s">
        <v>2775</v>
      </c>
      <c r="J814" s="66" t="s">
        <v>1593</v>
      </c>
      <c r="K814" s="67" t="s">
        <v>4539</v>
      </c>
      <c r="L814" s="68"/>
      <c r="M814" s="64" t="s">
        <v>3505</v>
      </c>
      <c r="N814" s="13"/>
      <c r="O814"/>
      <c r="P814" t="str">
        <f t="shared" si="270"/>
        <v/>
      </c>
      <c r="Q814" t="str">
        <f>IF(ISNA(VLOOKUP(AC814,#REF!,1)),"//","")</f>
        <v/>
      </c>
      <c r="R814"/>
      <c r="S814" s="43">
        <f t="shared" si="262"/>
        <v>189</v>
      </c>
      <c r="T814" s="93" t="s">
        <v>2484</v>
      </c>
      <c r="U814" s="71" t="s">
        <v>2484</v>
      </c>
      <c r="V814" s="71" t="s">
        <v>2484</v>
      </c>
      <c r="W814" s="44" t="str">
        <f t="shared" si="263"/>
        <v/>
      </c>
      <c r="X814" s="25" t="str">
        <f t="shared" si="264"/>
        <v/>
      </c>
      <c r="Y814" s="1">
        <f t="shared" si="265"/>
        <v>790</v>
      </c>
      <c r="Z814" t="str">
        <f t="shared" si="266"/>
        <v>ITM_g_BREVE</v>
      </c>
      <c r="AA814" s="172" t="str">
        <f>IF(ISNA(VLOOKUP(AC814,Sheet2!J:J,1,0)),"//","")</f>
        <v/>
      </c>
      <c r="AC814" s="111" t="str">
        <f t="shared" si="253"/>
        <v/>
      </c>
      <c r="AD814" t="b">
        <f t="shared" si="271"/>
        <v>1</v>
      </c>
    </row>
    <row r="815" spans="1:30">
      <c r="A815" s="57">
        <f t="shared" si="260"/>
        <v>815</v>
      </c>
      <c r="B815" s="56">
        <f t="shared" si="261"/>
        <v>791</v>
      </c>
      <c r="C815" s="60" t="s">
        <v>4451</v>
      </c>
      <c r="D815" s="60" t="s">
        <v>3506</v>
      </c>
      <c r="E815" s="66" t="s">
        <v>539</v>
      </c>
      <c r="F815" s="66" t="s">
        <v>685</v>
      </c>
      <c r="G815" s="69">
        <v>0</v>
      </c>
      <c r="H815" s="69">
        <v>0</v>
      </c>
      <c r="I815" s="66" t="s">
        <v>1</v>
      </c>
      <c r="J815" s="66" t="s">
        <v>1593</v>
      </c>
      <c r="K815" s="67" t="s">
        <v>4539</v>
      </c>
      <c r="L815" s="68"/>
      <c r="M815" s="64" t="s">
        <v>3506</v>
      </c>
      <c r="N815" s="13"/>
      <c r="O815"/>
      <c r="P815" t="str">
        <f t="shared" si="270"/>
        <v>NOT EQUAL</v>
      </c>
      <c r="Q815" t="str">
        <f>IF(ISNA(VLOOKUP(AC815,#REF!,1)),"//","")</f>
        <v/>
      </c>
      <c r="R815"/>
      <c r="S815" s="43">
        <f t="shared" si="262"/>
        <v>189</v>
      </c>
      <c r="T815" s="93" t="s">
        <v>2484</v>
      </c>
      <c r="U815" s="71" t="s">
        <v>2484</v>
      </c>
      <c r="V815" s="71" t="s">
        <v>2484</v>
      </c>
      <c r="W815" s="44" t="str">
        <f t="shared" si="263"/>
        <v/>
      </c>
      <c r="X815" s="25" t="str">
        <f t="shared" si="264"/>
        <v/>
      </c>
      <c r="Y815" s="1">
        <f t="shared" si="265"/>
        <v>791</v>
      </c>
      <c r="Z815" t="str">
        <f t="shared" si="266"/>
        <v>ITM_h_STROKE</v>
      </c>
      <c r="AA815" s="172" t="str">
        <f>IF(ISNA(VLOOKUP(AC815,Sheet2!J:J,1,0)),"//","")</f>
        <v/>
      </c>
      <c r="AC815" s="111" t="str">
        <f t="shared" si="253"/>
        <v/>
      </c>
      <c r="AD815" t="b">
        <f t="shared" si="271"/>
        <v>1</v>
      </c>
    </row>
    <row r="816" spans="1:30">
      <c r="A816" s="57">
        <f t="shared" si="260"/>
        <v>816</v>
      </c>
      <c r="B816" s="56">
        <f t="shared" si="261"/>
        <v>792</v>
      </c>
      <c r="C816" s="60" t="s">
        <v>4451</v>
      </c>
      <c r="D816" s="60" t="s">
        <v>3507</v>
      </c>
      <c r="E816" s="66" t="s">
        <v>686</v>
      </c>
      <c r="F816" s="66" t="s">
        <v>686</v>
      </c>
      <c r="G816" s="69">
        <v>0</v>
      </c>
      <c r="H816" s="69">
        <v>0</v>
      </c>
      <c r="I816" s="186" t="s">
        <v>2775</v>
      </c>
      <c r="J816" s="66" t="s">
        <v>1593</v>
      </c>
      <c r="K816" s="67" t="s">
        <v>4539</v>
      </c>
      <c r="L816" s="68"/>
      <c r="M816" s="64" t="s">
        <v>3507</v>
      </c>
      <c r="N816" s="13"/>
      <c r="O816"/>
      <c r="P816" t="str">
        <f t="shared" si="270"/>
        <v/>
      </c>
      <c r="Q816" t="str">
        <f>IF(ISNA(VLOOKUP(AC816,#REF!,1)),"//","")</f>
        <v/>
      </c>
      <c r="R816"/>
      <c r="S816" s="43">
        <f t="shared" si="262"/>
        <v>189</v>
      </c>
      <c r="T816" s="93" t="s">
        <v>2484</v>
      </c>
      <c r="U816" s="71" t="s">
        <v>2484</v>
      </c>
      <c r="V816" s="71" t="s">
        <v>2484</v>
      </c>
      <c r="W816" s="44" t="str">
        <f t="shared" si="263"/>
        <v/>
      </c>
      <c r="X816" s="25" t="str">
        <f t="shared" si="264"/>
        <v/>
      </c>
      <c r="Y816" s="1">
        <f t="shared" si="265"/>
        <v>792</v>
      </c>
      <c r="Z816" t="str">
        <f t="shared" si="266"/>
        <v>ITM_i_MACRON</v>
      </c>
      <c r="AA816" s="172" t="str">
        <f>IF(ISNA(VLOOKUP(AC816,Sheet2!J:J,1,0)),"//","")</f>
        <v/>
      </c>
      <c r="AC816" s="111" t="str">
        <f t="shared" si="253"/>
        <v/>
      </c>
      <c r="AD816" t="b">
        <f t="shared" si="271"/>
        <v>1</v>
      </c>
    </row>
    <row r="817" spans="1:30">
      <c r="A817" s="57">
        <f t="shared" si="260"/>
        <v>817</v>
      </c>
      <c r="B817" s="56">
        <f t="shared" si="261"/>
        <v>793</v>
      </c>
      <c r="C817" s="60" t="s">
        <v>4451</v>
      </c>
      <c r="D817" s="60" t="s">
        <v>3508</v>
      </c>
      <c r="E817" s="66" t="s">
        <v>687</v>
      </c>
      <c r="F817" s="66" t="s">
        <v>687</v>
      </c>
      <c r="G817" s="69">
        <v>0</v>
      </c>
      <c r="H817" s="69">
        <v>0</v>
      </c>
      <c r="I817" s="186" t="s">
        <v>2775</v>
      </c>
      <c r="J817" s="66" t="s">
        <v>1593</v>
      </c>
      <c r="K817" s="67" t="s">
        <v>4539</v>
      </c>
      <c r="L817" s="68"/>
      <c r="M817" s="64" t="s">
        <v>3508</v>
      </c>
      <c r="N817" s="13"/>
      <c r="O817"/>
      <c r="P817" t="str">
        <f t="shared" si="270"/>
        <v/>
      </c>
      <c r="Q817" t="str">
        <f>IF(ISNA(VLOOKUP(AC817,#REF!,1)),"//","")</f>
        <v/>
      </c>
      <c r="R817"/>
      <c r="S817" s="43">
        <f t="shared" si="262"/>
        <v>189</v>
      </c>
      <c r="T817" s="93" t="s">
        <v>2484</v>
      </c>
      <c r="U817" s="71" t="s">
        <v>2484</v>
      </c>
      <c r="V817" s="71" t="s">
        <v>2484</v>
      </c>
      <c r="W817" s="44" t="str">
        <f t="shared" si="263"/>
        <v/>
      </c>
      <c r="X817" s="25" t="str">
        <f t="shared" si="264"/>
        <v/>
      </c>
      <c r="Y817" s="1">
        <f t="shared" si="265"/>
        <v>793</v>
      </c>
      <c r="Z817" t="str">
        <f t="shared" si="266"/>
        <v>ITM_i_ACUTE</v>
      </c>
      <c r="AA817" s="172" t="str">
        <f>IF(ISNA(VLOOKUP(AC817,Sheet2!J:J,1,0)),"//","")</f>
        <v/>
      </c>
      <c r="AC817" s="111" t="str">
        <f t="shared" si="253"/>
        <v/>
      </c>
      <c r="AD817" t="b">
        <f t="shared" si="271"/>
        <v>1</v>
      </c>
    </row>
    <row r="818" spans="1:30">
      <c r="A818" s="57">
        <f t="shared" si="260"/>
        <v>818</v>
      </c>
      <c r="B818" s="56">
        <f t="shared" si="261"/>
        <v>794</v>
      </c>
      <c r="C818" s="60" t="s">
        <v>4451</v>
      </c>
      <c r="D818" s="60" t="s">
        <v>3509</v>
      </c>
      <c r="E818" s="66" t="s">
        <v>688</v>
      </c>
      <c r="F818" s="66" t="s">
        <v>688</v>
      </c>
      <c r="G818" s="69">
        <v>0</v>
      </c>
      <c r="H818" s="69">
        <v>0</v>
      </c>
      <c r="I818" s="186" t="s">
        <v>2775</v>
      </c>
      <c r="J818" s="66" t="s">
        <v>1593</v>
      </c>
      <c r="K818" s="67" t="s">
        <v>4539</v>
      </c>
      <c r="L818" s="65"/>
      <c r="M818" s="64" t="s">
        <v>3509</v>
      </c>
      <c r="N818" s="13"/>
      <c r="O818"/>
      <c r="P818" t="str">
        <f t="shared" si="270"/>
        <v/>
      </c>
      <c r="Q818" t="str">
        <f>IF(ISNA(VLOOKUP(AC818,#REF!,1)),"//","")</f>
        <v/>
      </c>
      <c r="R818"/>
      <c r="S818" s="43">
        <f t="shared" si="262"/>
        <v>189</v>
      </c>
      <c r="T818" s="93" t="s">
        <v>2484</v>
      </c>
      <c r="U818" s="71" t="s">
        <v>2484</v>
      </c>
      <c r="V818" s="71" t="s">
        <v>2484</v>
      </c>
      <c r="W818" s="44" t="str">
        <f t="shared" si="263"/>
        <v/>
      </c>
      <c r="X818" s="25" t="str">
        <f t="shared" si="264"/>
        <v/>
      </c>
      <c r="Y818" s="1">
        <f t="shared" si="265"/>
        <v>794</v>
      </c>
      <c r="Z818" t="str">
        <f t="shared" si="266"/>
        <v>ITM_i_BREVE</v>
      </c>
      <c r="AA818" s="172" t="str">
        <f>IF(ISNA(VLOOKUP(AC818,Sheet2!J:J,1,0)),"//","")</f>
        <v/>
      </c>
      <c r="AC818" s="111" t="str">
        <f t="shared" ref="AC818:AC881" si="272">IF(LEN(X818)=0,"",SUBSTITUTE(SUBSTITUTE(SUBSTITUTE(SUBSTITUTE(SUBSTITUTE(SUBSTITUTE(SUBSTITUTE(SUBSTITUTE(SUBSTITUTE(SUBSTITUTE(SUBSTITUTE(SUBSTITUTE(SUBSTITUTE(SUBSTITUTE(SUBSTITUTE(SUBSTITUTE(SUBSTITUTE( (SUBSTITUTE( SUBSTITUTE( SUBSTITUTE( SUBSTITUTE(W818,"STD_SIGMA","SUM"),"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18" t="b">
        <f t="shared" si="271"/>
        <v>1</v>
      </c>
    </row>
    <row r="819" spans="1:30">
      <c r="A819" s="57">
        <f t="shared" si="260"/>
        <v>819</v>
      </c>
      <c r="B819" s="56">
        <f t="shared" si="261"/>
        <v>795</v>
      </c>
      <c r="C819" s="60" t="s">
        <v>4451</v>
      </c>
      <c r="D819" s="60" t="s">
        <v>3510</v>
      </c>
      <c r="E819" s="66" t="s">
        <v>689</v>
      </c>
      <c r="F819" s="66" t="s">
        <v>689</v>
      </c>
      <c r="G819" s="69">
        <v>0</v>
      </c>
      <c r="H819" s="69">
        <v>0</v>
      </c>
      <c r="I819" s="186" t="s">
        <v>2775</v>
      </c>
      <c r="J819" s="66" t="s">
        <v>1593</v>
      </c>
      <c r="K819" s="67" t="s">
        <v>4539</v>
      </c>
      <c r="L819" s="68"/>
      <c r="M819" s="64" t="s">
        <v>3510</v>
      </c>
      <c r="N819" s="13"/>
      <c r="O819"/>
      <c r="P819" t="str">
        <f t="shared" si="270"/>
        <v/>
      </c>
      <c r="Q819" t="str">
        <f>IF(ISNA(VLOOKUP(AC819,#REF!,1)),"//","")</f>
        <v/>
      </c>
      <c r="R819"/>
      <c r="S819" s="43">
        <f t="shared" si="262"/>
        <v>189</v>
      </c>
      <c r="T819" s="93" t="s">
        <v>2484</v>
      </c>
      <c r="U819" s="71" t="s">
        <v>2484</v>
      </c>
      <c r="V819" s="71" t="s">
        <v>2484</v>
      </c>
      <c r="W819" s="44" t="str">
        <f t="shared" si="263"/>
        <v/>
      </c>
      <c r="X819" s="25" t="str">
        <f t="shared" si="264"/>
        <v/>
      </c>
      <c r="Y819" s="1">
        <f t="shared" si="265"/>
        <v>795</v>
      </c>
      <c r="Z819" t="str">
        <f t="shared" si="266"/>
        <v>ITM_i_GRAVE</v>
      </c>
      <c r="AA819" s="172" t="str">
        <f>IF(ISNA(VLOOKUP(AC819,Sheet2!J:J,1,0)),"//","")</f>
        <v/>
      </c>
      <c r="AC819" s="111" t="str">
        <f t="shared" si="272"/>
        <v/>
      </c>
      <c r="AD819" t="b">
        <f t="shared" si="271"/>
        <v>1</v>
      </c>
    </row>
    <row r="820" spans="1:30">
      <c r="A820" s="57">
        <f t="shared" si="260"/>
        <v>820</v>
      </c>
      <c r="B820" s="56">
        <f t="shared" si="261"/>
        <v>796</v>
      </c>
      <c r="C820" s="60" t="s">
        <v>4451</v>
      </c>
      <c r="D820" s="60" t="s">
        <v>3511</v>
      </c>
      <c r="E820" s="66" t="s">
        <v>690</v>
      </c>
      <c r="F820" s="66" t="s">
        <v>690</v>
      </c>
      <c r="G820" s="69">
        <v>0</v>
      </c>
      <c r="H820" s="69">
        <v>0</v>
      </c>
      <c r="I820" s="186" t="s">
        <v>2775</v>
      </c>
      <c r="J820" s="66" t="s">
        <v>1593</v>
      </c>
      <c r="K820" s="67" t="s">
        <v>4539</v>
      </c>
      <c r="L820" s="65"/>
      <c r="M820" s="64" t="s">
        <v>3511</v>
      </c>
      <c r="N820" s="13"/>
      <c r="O820"/>
      <c r="P820" t="str">
        <f t="shared" si="270"/>
        <v/>
      </c>
      <c r="Q820" t="str">
        <f>IF(ISNA(VLOOKUP(AC820,#REF!,1)),"//","")</f>
        <v/>
      </c>
      <c r="R820"/>
      <c r="S820" s="43">
        <f t="shared" si="262"/>
        <v>189</v>
      </c>
      <c r="T820" s="93" t="s">
        <v>2484</v>
      </c>
      <c r="U820" s="71" t="s">
        <v>2484</v>
      </c>
      <c r="V820" s="71" t="s">
        <v>2484</v>
      </c>
      <c r="W820" s="44" t="str">
        <f t="shared" si="263"/>
        <v/>
      </c>
      <c r="X820" s="25" t="str">
        <f t="shared" si="264"/>
        <v/>
      </c>
      <c r="Y820" s="1">
        <f t="shared" si="265"/>
        <v>796</v>
      </c>
      <c r="Z820" t="str">
        <f t="shared" si="266"/>
        <v>ITM_i_DIARESIS</v>
      </c>
      <c r="AA820" s="172" t="str">
        <f>IF(ISNA(VLOOKUP(AC820,Sheet2!J:J,1,0)),"//","")</f>
        <v/>
      </c>
      <c r="AC820" s="111" t="str">
        <f t="shared" si="272"/>
        <v/>
      </c>
      <c r="AD820" t="b">
        <f t="shared" si="271"/>
        <v>1</v>
      </c>
    </row>
    <row r="821" spans="1:30">
      <c r="A821" s="57">
        <f t="shared" si="260"/>
        <v>821</v>
      </c>
      <c r="B821" s="56">
        <f t="shared" si="261"/>
        <v>797</v>
      </c>
      <c r="C821" s="60" t="s">
        <v>4451</v>
      </c>
      <c r="D821" s="60" t="s">
        <v>3512</v>
      </c>
      <c r="E821" s="66" t="s">
        <v>691</v>
      </c>
      <c r="F821" s="66" t="s">
        <v>691</v>
      </c>
      <c r="G821" s="69">
        <v>0</v>
      </c>
      <c r="H821" s="69">
        <v>0</v>
      </c>
      <c r="I821" s="186" t="s">
        <v>2775</v>
      </c>
      <c r="J821" s="66" t="s">
        <v>1593</v>
      </c>
      <c r="K821" s="67" t="s">
        <v>4539</v>
      </c>
      <c r="L821" s="68"/>
      <c r="M821" s="64" t="s">
        <v>3512</v>
      </c>
      <c r="N821" s="13"/>
      <c r="O821"/>
      <c r="P821" t="str">
        <f t="shared" si="270"/>
        <v/>
      </c>
      <c r="Q821" t="str">
        <f>IF(ISNA(VLOOKUP(AC821,#REF!,1)),"//","")</f>
        <v/>
      </c>
      <c r="R821"/>
      <c r="S821" s="43">
        <f t="shared" si="262"/>
        <v>189</v>
      </c>
      <c r="T821" s="93" t="s">
        <v>2484</v>
      </c>
      <c r="U821" s="71" t="s">
        <v>2484</v>
      </c>
      <c r="V821" s="71" t="s">
        <v>2484</v>
      </c>
      <c r="W821" s="44" t="str">
        <f t="shared" si="263"/>
        <v/>
      </c>
      <c r="X821" s="25" t="str">
        <f t="shared" si="264"/>
        <v/>
      </c>
      <c r="Y821" s="1">
        <f t="shared" si="265"/>
        <v>797</v>
      </c>
      <c r="Z821" t="str">
        <f t="shared" si="266"/>
        <v>ITM_i_CIRC</v>
      </c>
      <c r="AA821" s="172" t="str">
        <f>IF(ISNA(VLOOKUP(AC821,Sheet2!J:J,1,0)),"//","")</f>
        <v/>
      </c>
      <c r="AC821" s="111" t="str">
        <f t="shared" si="272"/>
        <v/>
      </c>
      <c r="AD821" t="b">
        <f t="shared" si="271"/>
        <v>1</v>
      </c>
    </row>
    <row r="822" spans="1:30">
      <c r="A822" s="57">
        <f t="shared" si="260"/>
        <v>822</v>
      </c>
      <c r="B822" s="56">
        <f t="shared" si="261"/>
        <v>798</v>
      </c>
      <c r="C822" s="60" t="s">
        <v>4451</v>
      </c>
      <c r="D822" s="60" t="s">
        <v>3513</v>
      </c>
      <c r="E822" s="66" t="s">
        <v>692</v>
      </c>
      <c r="F822" s="66" t="s">
        <v>692</v>
      </c>
      <c r="G822" s="69">
        <v>0</v>
      </c>
      <c r="H822" s="69">
        <v>0</v>
      </c>
      <c r="I822" s="186" t="s">
        <v>2775</v>
      </c>
      <c r="J822" s="66" t="s">
        <v>1593</v>
      </c>
      <c r="K822" s="67" t="s">
        <v>4539</v>
      </c>
      <c r="L822" s="68"/>
      <c r="M822" s="64" t="s">
        <v>3513</v>
      </c>
      <c r="N822" s="13"/>
      <c r="O822"/>
      <c r="P822" t="str">
        <f t="shared" si="270"/>
        <v/>
      </c>
      <c r="Q822" t="str">
        <f>IF(ISNA(VLOOKUP(AC822,#REF!,1)),"//","")</f>
        <v/>
      </c>
      <c r="R822"/>
      <c r="S822" s="43">
        <f t="shared" si="262"/>
        <v>189</v>
      </c>
      <c r="T822" s="93" t="s">
        <v>2484</v>
      </c>
      <c r="U822" s="71" t="s">
        <v>2484</v>
      </c>
      <c r="V822" s="71" t="s">
        <v>2484</v>
      </c>
      <c r="W822" s="44" t="str">
        <f t="shared" si="263"/>
        <v/>
      </c>
      <c r="X822" s="25" t="str">
        <f t="shared" si="264"/>
        <v/>
      </c>
      <c r="Y822" s="1">
        <f t="shared" si="265"/>
        <v>798</v>
      </c>
      <c r="Z822" t="str">
        <f t="shared" si="266"/>
        <v>ITM_i_OGONEK</v>
      </c>
      <c r="AA822" s="172" t="str">
        <f>IF(ISNA(VLOOKUP(AC822,Sheet2!J:J,1,0)),"//","")</f>
        <v/>
      </c>
      <c r="AC822" s="111" t="str">
        <f t="shared" si="272"/>
        <v/>
      </c>
      <c r="AD822" t="b">
        <f t="shared" si="271"/>
        <v>1</v>
      </c>
    </row>
    <row r="823" spans="1:30">
      <c r="A823" s="57">
        <f t="shared" si="260"/>
        <v>823</v>
      </c>
      <c r="B823" s="56">
        <f t="shared" si="261"/>
        <v>799</v>
      </c>
      <c r="C823" s="60" t="s">
        <v>4451</v>
      </c>
      <c r="D823" s="60" t="s">
        <v>3514</v>
      </c>
      <c r="E823" s="66" t="s">
        <v>522</v>
      </c>
      <c r="F823" s="66" t="s">
        <v>522</v>
      </c>
      <c r="G823" s="69">
        <v>0</v>
      </c>
      <c r="H823" s="69">
        <v>0</v>
      </c>
      <c r="I823" s="66" t="s">
        <v>1</v>
      </c>
      <c r="J823" s="66" t="s">
        <v>1593</v>
      </c>
      <c r="K823" s="67" t="s">
        <v>4539</v>
      </c>
      <c r="L823" s="68"/>
      <c r="M823" s="64" t="s">
        <v>3514</v>
      </c>
      <c r="N823" s="13"/>
      <c r="O823"/>
      <c r="P823" t="str">
        <f t="shared" si="270"/>
        <v/>
      </c>
      <c r="Q823" t="str">
        <f>IF(ISNA(VLOOKUP(AC823,#REF!,1)),"//","")</f>
        <v/>
      </c>
      <c r="R823"/>
      <c r="S823" s="43">
        <f t="shared" si="262"/>
        <v>189</v>
      </c>
      <c r="T823" s="93" t="s">
        <v>2484</v>
      </c>
      <c r="U823" s="71" t="s">
        <v>2484</v>
      </c>
      <c r="V823" s="71" t="s">
        <v>2484</v>
      </c>
      <c r="W823" s="44" t="str">
        <f t="shared" si="263"/>
        <v/>
      </c>
      <c r="X823" s="25" t="str">
        <f t="shared" si="264"/>
        <v/>
      </c>
      <c r="Y823" s="1">
        <f t="shared" si="265"/>
        <v>799</v>
      </c>
      <c r="Z823" t="str">
        <f t="shared" si="266"/>
        <v>ITM_i_DOT</v>
      </c>
      <c r="AA823" s="172" t="str">
        <f>IF(ISNA(VLOOKUP(AC823,Sheet2!J:J,1,0)),"//","")</f>
        <v/>
      </c>
      <c r="AC823" s="111" t="str">
        <f t="shared" si="272"/>
        <v/>
      </c>
      <c r="AD823" t="b">
        <f t="shared" si="271"/>
        <v>1</v>
      </c>
    </row>
    <row r="824" spans="1:30">
      <c r="A824" s="57">
        <f t="shared" si="260"/>
        <v>824</v>
      </c>
      <c r="B824" s="56">
        <f t="shared" si="261"/>
        <v>800</v>
      </c>
      <c r="C824" s="60" t="s">
        <v>4451</v>
      </c>
      <c r="D824" s="60" t="s">
        <v>3515</v>
      </c>
      <c r="E824" s="66" t="s">
        <v>693</v>
      </c>
      <c r="F824" s="66" t="s">
        <v>693</v>
      </c>
      <c r="G824" s="69">
        <v>0</v>
      </c>
      <c r="H824" s="69">
        <v>0</v>
      </c>
      <c r="I824" s="186" t="s">
        <v>2775</v>
      </c>
      <c r="J824" s="66" t="s">
        <v>1593</v>
      </c>
      <c r="K824" s="67" t="s">
        <v>4539</v>
      </c>
      <c r="L824" s="68"/>
      <c r="M824" s="64" t="s">
        <v>3515</v>
      </c>
      <c r="N824" s="13"/>
      <c r="O824"/>
      <c r="P824" t="str">
        <f t="shared" si="270"/>
        <v/>
      </c>
      <c r="Q824" t="str">
        <f>IF(ISNA(VLOOKUP(AC824,#REF!,1)),"//","")</f>
        <v/>
      </c>
      <c r="R824"/>
      <c r="S824" s="43">
        <f t="shared" si="262"/>
        <v>189</v>
      </c>
      <c r="T824" s="93" t="s">
        <v>2484</v>
      </c>
      <c r="U824" s="71" t="s">
        <v>2484</v>
      </c>
      <c r="V824" s="71" t="s">
        <v>2484</v>
      </c>
      <c r="W824" s="44" t="str">
        <f t="shared" si="263"/>
        <v/>
      </c>
      <c r="X824" s="25" t="str">
        <f t="shared" si="264"/>
        <v/>
      </c>
      <c r="Y824" s="1">
        <f t="shared" si="265"/>
        <v>800</v>
      </c>
      <c r="Z824" t="str">
        <f t="shared" si="266"/>
        <v>ITM_i_DOTLESS</v>
      </c>
      <c r="AA824" s="172" t="str">
        <f>IF(ISNA(VLOOKUP(AC824,Sheet2!J:J,1,0)),"//","")</f>
        <v/>
      </c>
      <c r="AC824" s="111" t="str">
        <f t="shared" si="272"/>
        <v/>
      </c>
      <c r="AD824" t="b">
        <f t="shared" si="271"/>
        <v>1</v>
      </c>
    </row>
    <row r="825" spans="1:30">
      <c r="A825" s="57">
        <f t="shared" si="260"/>
        <v>825</v>
      </c>
      <c r="B825" s="56">
        <f t="shared" si="261"/>
        <v>801</v>
      </c>
      <c r="C825" s="60" t="s">
        <v>4451</v>
      </c>
      <c r="D825" s="60" t="s">
        <v>3516</v>
      </c>
      <c r="E825" s="66" t="s">
        <v>694</v>
      </c>
      <c r="F825" s="66" t="s">
        <v>694</v>
      </c>
      <c r="G825" s="69">
        <v>0</v>
      </c>
      <c r="H825" s="69">
        <v>0</v>
      </c>
      <c r="I825" s="186" t="s">
        <v>2775</v>
      </c>
      <c r="J825" s="66" t="s">
        <v>1593</v>
      </c>
      <c r="K825" s="67" t="s">
        <v>4539</v>
      </c>
      <c r="L825" s="68"/>
      <c r="M825" s="64" t="s">
        <v>3516</v>
      </c>
      <c r="N825" s="13"/>
      <c r="O825"/>
      <c r="P825" t="str">
        <f t="shared" si="270"/>
        <v/>
      </c>
      <c r="Q825" t="str">
        <f>IF(ISNA(VLOOKUP(AC825,#REF!,1)),"//","")</f>
        <v/>
      </c>
      <c r="R825"/>
      <c r="S825" s="43">
        <f t="shared" si="262"/>
        <v>189</v>
      </c>
      <c r="T825" s="93" t="s">
        <v>2484</v>
      </c>
      <c r="U825" s="71" t="s">
        <v>2484</v>
      </c>
      <c r="V825" s="71" t="s">
        <v>2484</v>
      </c>
      <c r="W825" s="44" t="str">
        <f t="shared" si="263"/>
        <v/>
      </c>
      <c r="X825" s="25" t="str">
        <f t="shared" si="264"/>
        <v/>
      </c>
      <c r="Y825" s="1">
        <f t="shared" si="265"/>
        <v>801</v>
      </c>
      <c r="Z825" t="str">
        <f t="shared" si="266"/>
        <v>ITM_l_STROKE</v>
      </c>
      <c r="AA825" s="172" t="str">
        <f>IF(ISNA(VLOOKUP(AC825,Sheet2!J:J,1,0)),"//","")</f>
        <v/>
      </c>
      <c r="AC825" s="111" t="str">
        <f t="shared" si="272"/>
        <v/>
      </c>
      <c r="AD825" t="b">
        <f t="shared" si="271"/>
        <v>1</v>
      </c>
    </row>
    <row r="826" spans="1:30">
      <c r="A826" s="57">
        <f t="shared" si="260"/>
        <v>826</v>
      </c>
      <c r="B826" s="56">
        <f t="shared" si="261"/>
        <v>802</v>
      </c>
      <c r="C826" s="60" t="s">
        <v>4451</v>
      </c>
      <c r="D826" s="60" t="s">
        <v>3517</v>
      </c>
      <c r="E826" s="66" t="s">
        <v>695</v>
      </c>
      <c r="F826" s="66" t="s">
        <v>695</v>
      </c>
      <c r="G826" s="69">
        <v>0</v>
      </c>
      <c r="H826" s="69">
        <v>0</v>
      </c>
      <c r="I826" s="186" t="s">
        <v>2775</v>
      </c>
      <c r="J826" s="66" t="s">
        <v>1593</v>
      </c>
      <c r="K826" s="67" t="s">
        <v>4539</v>
      </c>
      <c r="L826" s="68"/>
      <c r="M826" s="64" t="s">
        <v>3517</v>
      </c>
      <c r="N826" s="13"/>
      <c r="O826"/>
      <c r="P826" t="str">
        <f t="shared" si="270"/>
        <v/>
      </c>
      <c r="Q826" t="str">
        <f>IF(ISNA(VLOOKUP(AC826,#REF!,1)),"//","")</f>
        <v/>
      </c>
      <c r="R826"/>
      <c r="S826" s="43">
        <f t="shared" si="262"/>
        <v>189</v>
      </c>
      <c r="T826" s="93" t="s">
        <v>2484</v>
      </c>
      <c r="U826" s="71" t="s">
        <v>2484</v>
      </c>
      <c r="V826" s="71" t="s">
        <v>2484</v>
      </c>
      <c r="W826" s="44" t="str">
        <f t="shared" si="263"/>
        <v/>
      </c>
      <c r="X826" s="25" t="str">
        <f t="shared" si="264"/>
        <v/>
      </c>
      <c r="Y826" s="1">
        <f t="shared" si="265"/>
        <v>802</v>
      </c>
      <c r="Z826" t="str">
        <f t="shared" si="266"/>
        <v>ITM_l_ACUTE</v>
      </c>
      <c r="AA826" s="172" t="str">
        <f>IF(ISNA(VLOOKUP(AC826,Sheet2!J:J,1,0)),"//","")</f>
        <v/>
      </c>
      <c r="AC826" s="111" t="str">
        <f t="shared" si="272"/>
        <v/>
      </c>
      <c r="AD826" t="b">
        <f t="shared" si="271"/>
        <v>1</v>
      </c>
    </row>
    <row r="827" spans="1:30">
      <c r="A827" s="57">
        <f t="shared" si="260"/>
        <v>827</v>
      </c>
      <c r="B827" s="56">
        <f t="shared" si="261"/>
        <v>803</v>
      </c>
      <c r="C827" s="60" t="s">
        <v>4451</v>
      </c>
      <c r="D827" s="60" t="s">
        <v>3518</v>
      </c>
      <c r="E827" s="66" t="s">
        <v>696</v>
      </c>
      <c r="F827" s="66" t="s">
        <v>696</v>
      </c>
      <c r="G827" s="69">
        <v>0</v>
      </c>
      <c r="H827" s="69">
        <v>0</v>
      </c>
      <c r="I827" s="186" t="s">
        <v>2775</v>
      </c>
      <c r="J827" s="66" t="s">
        <v>1593</v>
      </c>
      <c r="K827" s="67" t="s">
        <v>4539</v>
      </c>
      <c r="L827" s="68"/>
      <c r="M827" s="64" t="s">
        <v>3518</v>
      </c>
      <c r="N827" s="13"/>
      <c r="O827"/>
      <c r="P827" t="str">
        <f t="shared" si="270"/>
        <v/>
      </c>
      <c r="Q827" t="str">
        <f>IF(ISNA(VLOOKUP(AC827,#REF!,1)),"//","")</f>
        <v/>
      </c>
      <c r="R827"/>
      <c r="S827" s="43">
        <f t="shared" si="262"/>
        <v>189</v>
      </c>
      <c r="T827" s="93" t="s">
        <v>2484</v>
      </c>
      <c r="U827" s="71" t="s">
        <v>2484</v>
      </c>
      <c r="V827" s="71" t="s">
        <v>2484</v>
      </c>
      <c r="W827" s="44" t="str">
        <f t="shared" si="263"/>
        <v/>
      </c>
      <c r="X827" s="25" t="str">
        <f t="shared" si="264"/>
        <v/>
      </c>
      <c r="Y827" s="1">
        <f t="shared" si="265"/>
        <v>803</v>
      </c>
      <c r="Z827" t="str">
        <f t="shared" si="266"/>
        <v>ITM_l_APOSTROPHE</v>
      </c>
      <c r="AA827" s="172" t="str">
        <f>IF(ISNA(VLOOKUP(AC827,Sheet2!J:J,1,0)),"//","")</f>
        <v/>
      </c>
      <c r="AC827" s="111" t="str">
        <f t="shared" si="272"/>
        <v/>
      </c>
      <c r="AD827" t="b">
        <f t="shared" si="271"/>
        <v>1</v>
      </c>
    </row>
    <row r="828" spans="1:30">
      <c r="A828" s="57">
        <f t="shared" si="260"/>
        <v>828</v>
      </c>
      <c r="B828" s="56">
        <f t="shared" si="261"/>
        <v>804</v>
      </c>
      <c r="C828" s="60" t="s">
        <v>4451</v>
      </c>
      <c r="D828" s="60" t="s">
        <v>3519</v>
      </c>
      <c r="E828" s="66" t="s">
        <v>697</v>
      </c>
      <c r="F828" s="66" t="s">
        <v>697</v>
      </c>
      <c r="G828" s="69">
        <v>0</v>
      </c>
      <c r="H828" s="69">
        <v>0</v>
      </c>
      <c r="I828" s="186" t="s">
        <v>2775</v>
      </c>
      <c r="J828" s="66" t="s">
        <v>1593</v>
      </c>
      <c r="K828" s="67" t="s">
        <v>4539</v>
      </c>
      <c r="L828" s="68"/>
      <c r="M828" s="64" t="s">
        <v>3519</v>
      </c>
      <c r="N828" s="13"/>
      <c r="O828"/>
      <c r="P828" t="str">
        <f t="shared" si="270"/>
        <v/>
      </c>
      <c r="Q828" t="str">
        <f>IF(ISNA(VLOOKUP(AC828,#REF!,1)),"//","")</f>
        <v/>
      </c>
      <c r="R828"/>
      <c r="S828" s="43">
        <f t="shared" si="262"/>
        <v>189</v>
      </c>
      <c r="T828" s="93" t="s">
        <v>2484</v>
      </c>
      <c r="U828" s="71" t="s">
        <v>2484</v>
      </c>
      <c r="V828" s="71" t="s">
        <v>2484</v>
      </c>
      <c r="W828" s="44" t="str">
        <f t="shared" si="263"/>
        <v/>
      </c>
      <c r="X828" s="25" t="str">
        <f t="shared" si="264"/>
        <v/>
      </c>
      <c r="Y828" s="1">
        <f t="shared" si="265"/>
        <v>804</v>
      </c>
      <c r="Z828" t="str">
        <f t="shared" si="266"/>
        <v>ITM_n_ACUTE</v>
      </c>
      <c r="AA828" s="172" t="str">
        <f>IF(ISNA(VLOOKUP(AC828,Sheet2!J:J,1,0)),"//","")</f>
        <v/>
      </c>
      <c r="AC828" s="111" t="str">
        <f t="shared" si="272"/>
        <v/>
      </c>
      <c r="AD828" t="b">
        <f t="shared" si="271"/>
        <v>1</v>
      </c>
    </row>
    <row r="829" spans="1:30">
      <c r="A829" s="57">
        <f t="shared" si="260"/>
        <v>829</v>
      </c>
      <c r="B829" s="56">
        <f t="shared" si="261"/>
        <v>805</v>
      </c>
      <c r="C829" s="60" t="s">
        <v>4451</v>
      </c>
      <c r="D829" s="60" t="s">
        <v>3520</v>
      </c>
      <c r="E829" s="66" t="s">
        <v>698</v>
      </c>
      <c r="F829" s="66" t="s">
        <v>698</v>
      </c>
      <c r="G829" s="69">
        <v>0</v>
      </c>
      <c r="H829" s="69">
        <v>0</v>
      </c>
      <c r="I829" s="186" t="s">
        <v>2775</v>
      </c>
      <c r="J829" s="66" t="s">
        <v>1593</v>
      </c>
      <c r="K829" s="67" t="s">
        <v>4539</v>
      </c>
      <c r="L829" s="68"/>
      <c r="M829" s="64" t="s">
        <v>3520</v>
      </c>
      <c r="N829" s="13"/>
      <c r="O829"/>
      <c r="P829" t="str">
        <f t="shared" si="270"/>
        <v/>
      </c>
      <c r="Q829" t="str">
        <f>IF(ISNA(VLOOKUP(AC829,#REF!,1)),"//","")</f>
        <v/>
      </c>
      <c r="R829"/>
      <c r="S829" s="43">
        <f t="shared" si="262"/>
        <v>189</v>
      </c>
      <c r="T829" s="93" t="s">
        <v>2484</v>
      </c>
      <c r="U829" s="71" t="s">
        <v>2484</v>
      </c>
      <c r="V829" s="71" t="s">
        <v>2484</v>
      </c>
      <c r="W829" s="44" t="str">
        <f t="shared" si="263"/>
        <v/>
      </c>
      <c r="X829" s="25" t="str">
        <f t="shared" si="264"/>
        <v/>
      </c>
      <c r="Y829" s="1">
        <f t="shared" si="265"/>
        <v>805</v>
      </c>
      <c r="Z829" t="str">
        <f t="shared" si="266"/>
        <v>ITM_n_CARON</v>
      </c>
      <c r="AA829" s="172" t="str">
        <f>IF(ISNA(VLOOKUP(AC829,Sheet2!J:J,1,0)),"//","")</f>
        <v/>
      </c>
      <c r="AC829" s="111" t="str">
        <f t="shared" si="272"/>
        <v/>
      </c>
      <c r="AD829" t="b">
        <f t="shared" si="271"/>
        <v>1</v>
      </c>
    </row>
    <row r="830" spans="1:30">
      <c r="A830" s="57">
        <f t="shared" si="260"/>
        <v>830</v>
      </c>
      <c r="B830" s="56">
        <f t="shared" si="261"/>
        <v>806</v>
      </c>
      <c r="C830" s="60" t="s">
        <v>4451</v>
      </c>
      <c r="D830" s="60" t="s">
        <v>3521</v>
      </c>
      <c r="E830" s="66" t="s">
        <v>699</v>
      </c>
      <c r="F830" s="66" t="s">
        <v>699</v>
      </c>
      <c r="G830" s="69">
        <v>0</v>
      </c>
      <c r="H830" s="69">
        <v>0</v>
      </c>
      <c r="I830" s="186" t="s">
        <v>2775</v>
      </c>
      <c r="J830" s="66" t="s">
        <v>1593</v>
      </c>
      <c r="K830" s="67" t="s">
        <v>4539</v>
      </c>
      <c r="L830" s="68"/>
      <c r="M830" s="64" t="s">
        <v>3521</v>
      </c>
      <c r="N830" s="13"/>
      <c r="O830"/>
      <c r="P830" t="str">
        <f t="shared" si="270"/>
        <v/>
      </c>
      <c r="Q830" t="str">
        <f>IF(ISNA(VLOOKUP(AC830,#REF!,1)),"//","")</f>
        <v/>
      </c>
      <c r="R830"/>
      <c r="S830" s="43">
        <f t="shared" si="262"/>
        <v>189</v>
      </c>
      <c r="T830" s="93" t="s">
        <v>2484</v>
      </c>
      <c r="U830" s="71" t="s">
        <v>2484</v>
      </c>
      <c r="V830" s="71" t="s">
        <v>2484</v>
      </c>
      <c r="W830" s="44" t="str">
        <f t="shared" si="263"/>
        <v/>
      </c>
      <c r="X830" s="25" t="str">
        <f t="shared" si="264"/>
        <v/>
      </c>
      <c r="Y830" s="1">
        <f t="shared" si="265"/>
        <v>806</v>
      </c>
      <c r="Z830" t="str">
        <f t="shared" si="266"/>
        <v>ITM_n_TILDE</v>
      </c>
      <c r="AA830" s="172" t="str">
        <f>IF(ISNA(VLOOKUP(AC830,Sheet2!J:J,1,0)),"//","")</f>
        <v/>
      </c>
      <c r="AC830" s="111" t="str">
        <f t="shared" si="272"/>
        <v/>
      </c>
      <c r="AD830" t="b">
        <f t="shared" si="271"/>
        <v>1</v>
      </c>
    </row>
    <row r="831" spans="1:30">
      <c r="A831" s="57">
        <f t="shared" si="260"/>
        <v>831</v>
      </c>
      <c r="B831" s="56">
        <f t="shared" si="261"/>
        <v>807</v>
      </c>
      <c r="C831" s="60" t="s">
        <v>4451</v>
      </c>
      <c r="D831" s="60" t="s">
        <v>3522</v>
      </c>
      <c r="E831" s="66" t="s">
        <v>700</v>
      </c>
      <c r="F831" s="66" t="s">
        <v>700</v>
      </c>
      <c r="G831" s="69">
        <v>0</v>
      </c>
      <c r="H831" s="69">
        <v>0</v>
      </c>
      <c r="I831" s="186" t="s">
        <v>2775</v>
      </c>
      <c r="J831" s="66" t="s">
        <v>1593</v>
      </c>
      <c r="K831" s="67" t="s">
        <v>4539</v>
      </c>
      <c r="L831" s="68"/>
      <c r="M831" s="64" t="s">
        <v>3522</v>
      </c>
      <c r="N831" s="13"/>
      <c r="O831"/>
      <c r="P831" t="str">
        <f t="shared" si="270"/>
        <v/>
      </c>
      <c r="Q831" t="str">
        <f>IF(ISNA(VLOOKUP(AC831,#REF!,1)),"//","")</f>
        <v/>
      </c>
      <c r="R831"/>
      <c r="S831" s="43">
        <f t="shared" si="262"/>
        <v>189</v>
      </c>
      <c r="T831" s="93" t="s">
        <v>2484</v>
      </c>
      <c r="U831" s="71" t="s">
        <v>2484</v>
      </c>
      <c r="V831" s="71" t="s">
        <v>2484</v>
      </c>
      <c r="W831" s="44" t="str">
        <f t="shared" si="263"/>
        <v/>
      </c>
      <c r="X831" s="25" t="str">
        <f t="shared" si="264"/>
        <v/>
      </c>
      <c r="Y831" s="1">
        <f t="shared" si="265"/>
        <v>807</v>
      </c>
      <c r="Z831" t="str">
        <f t="shared" si="266"/>
        <v>ITM_o_MACRON</v>
      </c>
      <c r="AA831" s="172" t="str">
        <f>IF(ISNA(VLOOKUP(AC831,Sheet2!J:J,1,0)),"//","")</f>
        <v/>
      </c>
      <c r="AC831" s="111" t="str">
        <f t="shared" si="272"/>
        <v/>
      </c>
      <c r="AD831" t="b">
        <f t="shared" si="271"/>
        <v>1</v>
      </c>
    </row>
    <row r="832" spans="1:30">
      <c r="A832" s="57">
        <f t="shared" si="260"/>
        <v>832</v>
      </c>
      <c r="B832" s="56">
        <f t="shared" si="261"/>
        <v>808</v>
      </c>
      <c r="C832" s="60" t="s">
        <v>4451</v>
      </c>
      <c r="D832" s="60" t="s">
        <v>3523</v>
      </c>
      <c r="E832" s="66" t="s">
        <v>701</v>
      </c>
      <c r="F832" s="66" t="s">
        <v>701</v>
      </c>
      <c r="G832" s="69">
        <v>0</v>
      </c>
      <c r="H832" s="69">
        <v>0</v>
      </c>
      <c r="I832" s="186" t="s">
        <v>2775</v>
      </c>
      <c r="J832" s="66" t="s">
        <v>1593</v>
      </c>
      <c r="K832" s="67" t="s">
        <v>4539</v>
      </c>
      <c r="L832" s="68"/>
      <c r="M832" s="64" t="s">
        <v>3523</v>
      </c>
      <c r="N832" s="13"/>
      <c r="O832"/>
      <c r="P832" t="str">
        <f t="shared" si="270"/>
        <v/>
      </c>
      <c r="Q832" t="str">
        <f>IF(ISNA(VLOOKUP(AC832,#REF!,1)),"//","")</f>
        <v/>
      </c>
      <c r="R832"/>
      <c r="S832" s="43">
        <f t="shared" si="262"/>
        <v>189</v>
      </c>
      <c r="T832" s="93" t="s">
        <v>2484</v>
      </c>
      <c r="U832" s="71" t="s">
        <v>2484</v>
      </c>
      <c r="V832" s="71" t="s">
        <v>2484</v>
      </c>
      <c r="W832" s="44" t="str">
        <f t="shared" si="263"/>
        <v/>
      </c>
      <c r="X832" s="25" t="str">
        <f t="shared" si="264"/>
        <v/>
      </c>
      <c r="Y832" s="1">
        <f t="shared" si="265"/>
        <v>808</v>
      </c>
      <c r="Z832" t="str">
        <f t="shared" si="266"/>
        <v>ITM_o_ACUTE</v>
      </c>
      <c r="AA832" s="172" t="str">
        <f>IF(ISNA(VLOOKUP(AC832,Sheet2!J:J,1,0)),"//","")</f>
        <v/>
      </c>
      <c r="AC832" s="111" t="str">
        <f t="shared" si="272"/>
        <v/>
      </c>
      <c r="AD832" t="b">
        <f t="shared" si="271"/>
        <v>1</v>
      </c>
    </row>
    <row r="833" spans="1:30">
      <c r="A833" s="57">
        <f t="shared" si="260"/>
        <v>833</v>
      </c>
      <c r="B833" s="56">
        <f t="shared" si="261"/>
        <v>809</v>
      </c>
      <c r="C833" s="60" t="s">
        <v>4451</v>
      </c>
      <c r="D833" s="60" t="s">
        <v>3524</v>
      </c>
      <c r="E833" s="66" t="s">
        <v>702</v>
      </c>
      <c r="F833" s="66" t="s">
        <v>702</v>
      </c>
      <c r="G833" s="69">
        <v>0</v>
      </c>
      <c r="H833" s="69">
        <v>0</v>
      </c>
      <c r="I833" s="186" t="s">
        <v>2775</v>
      </c>
      <c r="J833" s="66" t="s">
        <v>1593</v>
      </c>
      <c r="K833" s="67" t="s">
        <v>4539</v>
      </c>
      <c r="L833" s="68"/>
      <c r="M833" s="64" t="s">
        <v>3524</v>
      </c>
      <c r="N833" s="13"/>
      <c r="O833"/>
      <c r="P833" t="str">
        <f t="shared" si="270"/>
        <v/>
      </c>
      <c r="Q833" t="str">
        <f>IF(ISNA(VLOOKUP(AC833,#REF!,1)),"//","")</f>
        <v/>
      </c>
      <c r="R833"/>
      <c r="S833" s="43">
        <f t="shared" si="262"/>
        <v>189</v>
      </c>
      <c r="T833" s="93" t="s">
        <v>2484</v>
      </c>
      <c r="U833" s="71" t="s">
        <v>2484</v>
      </c>
      <c r="V833" s="71" t="s">
        <v>2484</v>
      </c>
      <c r="W833" s="44" t="str">
        <f t="shared" si="263"/>
        <v/>
      </c>
      <c r="X833" s="25" t="str">
        <f t="shared" si="264"/>
        <v/>
      </c>
      <c r="Y833" s="1">
        <f t="shared" si="265"/>
        <v>809</v>
      </c>
      <c r="Z833" t="str">
        <f t="shared" si="266"/>
        <v>ITM_o_BREVE</v>
      </c>
      <c r="AA833" s="172" t="str">
        <f>IF(ISNA(VLOOKUP(AC833,Sheet2!J:J,1,0)),"//","")</f>
        <v/>
      </c>
      <c r="AC833" s="111" t="str">
        <f t="shared" si="272"/>
        <v/>
      </c>
      <c r="AD833" t="b">
        <f t="shared" si="271"/>
        <v>1</v>
      </c>
    </row>
    <row r="834" spans="1:30">
      <c r="A834" s="57">
        <f t="shared" si="260"/>
        <v>834</v>
      </c>
      <c r="B834" s="56">
        <f t="shared" si="261"/>
        <v>810</v>
      </c>
      <c r="C834" s="60" t="s">
        <v>4451</v>
      </c>
      <c r="D834" s="60" t="s">
        <v>3525</v>
      </c>
      <c r="E834" s="66" t="s">
        <v>703</v>
      </c>
      <c r="F834" s="66" t="s">
        <v>703</v>
      </c>
      <c r="G834" s="69">
        <v>0</v>
      </c>
      <c r="H834" s="69">
        <v>0</v>
      </c>
      <c r="I834" s="186" t="s">
        <v>2775</v>
      </c>
      <c r="J834" s="66" t="s">
        <v>1593</v>
      </c>
      <c r="K834" s="67" t="s">
        <v>4539</v>
      </c>
      <c r="L834" s="68"/>
      <c r="M834" s="64" t="s">
        <v>3525</v>
      </c>
      <c r="N834" s="13"/>
      <c r="O834"/>
      <c r="P834" t="str">
        <f t="shared" si="270"/>
        <v/>
      </c>
      <c r="Q834" t="str">
        <f>IF(ISNA(VLOOKUP(AC834,#REF!,1)),"//","")</f>
        <v/>
      </c>
      <c r="R834"/>
      <c r="S834" s="43">
        <f t="shared" si="262"/>
        <v>189</v>
      </c>
      <c r="T834" s="93" t="s">
        <v>2484</v>
      </c>
      <c r="U834" s="71" t="s">
        <v>2484</v>
      </c>
      <c r="V834" s="71" t="s">
        <v>2484</v>
      </c>
      <c r="W834" s="44" t="str">
        <f t="shared" si="263"/>
        <v/>
      </c>
      <c r="X834" s="25" t="str">
        <f t="shared" si="264"/>
        <v/>
      </c>
      <c r="Y834" s="1">
        <f t="shared" si="265"/>
        <v>810</v>
      </c>
      <c r="Z834" t="str">
        <f t="shared" si="266"/>
        <v>ITM_o_GRAVE</v>
      </c>
      <c r="AA834" s="172" t="str">
        <f>IF(ISNA(VLOOKUP(AC834,Sheet2!J:J,1,0)),"//","")</f>
        <v/>
      </c>
      <c r="AC834" s="111" t="str">
        <f t="shared" si="272"/>
        <v/>
      </c>
      <c r="AD834" t="b">
        <f t="shared" si="271"/>
        <v>1</v>
      </c>
    </row>
    <row r="835" spans="1:30">
      <c r="A835" s="57">
        <f t="shared" si="260"/>
        <v>835</v>
      </c>
      <c r="B835" s="56">
        <f t="shared" si="261"/>
        <v>811</v>
      </c>
      <c r="C835" s="60" t="s">
        <v>4451</v>
      </c>
      <c r="D835" s="60" t="s">
        <v>3526</v>
      </c>
      <c r="E835" s="66" t="s">
        <v>704</v>
      </c>
      <c r="F835" s="66" t="s">
        <v>704</v>
      </c>
      <c r="G835" s="69">
        <v>0</v>
      </c>
      <c r="H835" s="69">
        <v>0</v>
      </c>
      <c r="I835" s="186" t="s">
        <v>2775</v>
      </c>
      <c r="J835" s="66" t="s">
        <v>1593</v>
      </c>
      <c r="K835" s="67" t="s">
        <v>4539</v>
      </c>
      <c r="L835" s="68"/>
      <c r="M835" s="64" t="s">
        <v>3526</v>
      </c>
      <c r="N835" s="13"/>
      <c r="O835"/>
      <c r="P835" t="str">
        <f t="shared" si="270"/>
        <v/>
      </c>
      <c r="Q835" t="str">
        <f>IF(ISNA(VLOOKUP(AC835,#REF!,1)),"//","")</f>
        <v/>
      </c>
      <c r="R835"/>
      <c r="S835" s="43">
        <f t="shared" si="262"/>
        <v>189</v>
      </c>
      <c r="T835" s="93" t="s">
        <v>2484</v>
      </c>
      <c r="U835" s="71" t="s">
        <v>2484</v>
      </c>
      <c r="V835" s="71" t="s">
        <v>2484</v>
      </c>
      <c r="W835" s="44" t="str">
        <f t="shared" si="263"/>
        <v/>
      </c>
      <c r="X835" s="25" t="str">
        <f t="shared" si="264"/>
        <v/>
      </c>
      <c r="Y835" s="1">
        <f t="shared" si="265"/>
        <v>811</v>
      </c>
      <c r="Z835" t="str">
        <f t="shared" si="266"/>
        <v>ITM_o_DIARESIS</v>
      </c>
      <c r="AA835" s="172" t="str">
        <f>IF(ISNA(VLOOKUP(AC835,Sheet2!J:J,1,0)),"//","")</f>
        <v/>
      </c>
      <c r="AC835" s="111" t="str">
        <f t="shared" si="272"/>
        <v/>
      </c>
      <c r="AD835" t="b">
        <f t="shared" si="271"/>
        <v>1</v>
      </c>
    </row>
    <row r="836" spans="1:30">
      <c r="A836" s="57">
        <f t="shared" si="260"/>
        <v>836</v>
      </c>
      <c r="B836" s="56">
        <f t="shared" si="261"/>
        <v>812</v>
      </c>
      <c r="C836" s="60" t="s">
        <v>4451</v>
      </c>
      <c r="D836" s="60" t="s">
        <v>3527</v>
      </c>
      <c r="E836" s="66" t="s">
        <v>705</v>
      </c>
      <c r="F836" s="66" t="s">
        <v>705</v>
      </c>
      <c r="G836" s="69">
        <v>0</v>
      </c>
      <c r="H836" s="69">
        <v>0</v>
      </c>
      <c r="I836" s="186" t="s">
        <v>2775</v>
      </c>
      <c r="J836" s="66" t="s">
        <v>1593</v>
      </c>
      <c r="K836" s="67" t="s">
        <v>4539</v>
      </c>
      <c r="L836" s="68"/>
      <c r="M836" s="64" t="s">
        <v>3527</v>
      </c>
      <c r="N836" s="13"/>
      <c r="O836"/>
      <c r="P836" t="str">
        <f t="shared" si="270"/>
        <v/>
      </c>
      <c r="Q836" t="str">
        <f>IF(ISNA(VLOOKUP(AC836,#REF!,1)),"//","")</f>
        <v/>
      </c>
      <c r="R836"/>
      <c r="S836" s="43">
        <f t="shared" si="262"/>
        <v>189</v>
      </c>
      <c r="T836" s="93" t="s">
        <v>2484</v>
      </c>
      <c r="U836" s="71" t="s">
        <v>2484</v>
      </c>
      <c r="V836" s="71" t="s">
        <v>2484</v>
      </c>
      <c r="W836" s="44" t="str">
        <f t="shared" si="263"/>
        <v/>
      </c>
      <c r="X836" s="25" t="str">
        <f t="shared" si="264"/>
        <v/>
      </c>
      <c r="Y836" s="1">
        <f t="shared" si="265"/>
        <v>812</v>
      </c>
      <c r="Z836" t="str">
        <f t="shared" si="266"/>
        <v>ITM_o_TILDE</v>
      </c>
      <c r="AA836" s="172" t="str">
        <f>IF(ISNA(VLOOKUP(AC836,Sheet2!J:J,1,0)),"//","")</f>
        <v/>
      </c>
      <c r="AC836" s="111" t="str">
        <f t="shared" si="272"/>
        <v/>
      </c>
      <c r="AD836" t="b">
        <f t="shared" si="271"/>
        <v>1</v>
      </c>
    </row>
    <row r="837" spans="1:30">
      <c r="A837" s="57">
        <f t="shared" si="260"/>
        <v>837</v>
      </c>
      <c r="B837" s="56">
        <f t="shared" si="261"/>
        <v>813</v>
      </c>
      <c r="C837" s="60" t="s">
        <v>4451</v>
      </c>
      <c r="D837" s="60" t="s">
        <v>3528</v>
      </c>
      <c r="E837" s="66" t="s">
        <v>706</v>
      </c>
      <c r="F837" s="66" t="s">
        <v>706</v>
      </c>
      <c r="G837" s="69">
        <v>0</v>
      </c>
      <c r="H837" s="69">
        <v>0</v>
      </c>
      <c r="I837" s="186" t="s">
        <v>2775</v>
      </c>
      <c r="J837" s="66" t="s">
        <v>1593</v>
      </c>
      <c r="K837" s="67" t="s">
        <v>4539</v>
      </c>
      <c r="L837" s="68"/>
      <c r="M837" s="64" t="s">
        <v>3528</v>
      </c>
      <c r="N837" s="13"/>
      <c r="O837"/>
      <c r="P837" t="str">
        <f t="shared" si="270"/>
        <v/>
      </c>
      <c r="Q837" t="str">
        <f>IF(ISNA(VLOOKUP(AC837,#REF!,1)),"//","")</f>
        <v/>
      </c>
      <c r="R837"/>
      <c r="S837" s="43">
        <f t="shared" si="262"/>
        <v>189</v>
      </c>
      <c r="T837" s="93" t="s">
        <v>2484</v>
      </c>
      <c r="U837" s="71" t="s">
        <v>2484</v>
      </c>
      <c r="V837" s="71" t="s">
        <v>2484</v>
      </c>
      <c r="W837" s="44" t="str">
        <f t="shared" si="263"/>
        <v/>
      </c>
      <c r="X837" s="25" t="str">
        <f t="shared" si="264"/>
        <v/>
      </c>
      <c r="Y837" s="1">
        <f t="shared" si="265"/>
        <v>813</v>
      </c>
      <c r="Z837" t="str">
        <f t="shared" si="266"/>
        <v>ITM_o_CIRC</v>
      </c>
      <c r="AA837" s="172" t="str">
        <f>IF(ISNA(VLOOKUP(AC837,Sheet2!J:J,1,0)),"//","")</f>
        <v/>
      </c>
      <c r="AC837" s="111" t="str">
        <f t="shared" si="272"/>
        <v/>
      </c>
      <c r="AD837" t="b">
        <f t="shared" si="271"/>
        <v>1</v>
      </c>
    </row>
    <row r="838" spans="1:30">
      <c r="A838" s="57">
        <f t="shared" si="260"/>
        <v>838</v>
      </c>
      <c r="B838" s="56">
        <f t="shared" si="261"/>
        <v>814</v>
      </c>
      <c r="C838" s="60" t="s">
        <v>4451</v>
      </c>
      <c r="D838" s="60" t="s">
        <v>3529</v>
      </c>
      <c r="E838" s="66" t="s">
        <v>707</v>
      </c>
      <c r="F838" s="66" t="s">
        <v>707</v>
      </c>
      <c r="G838" s="69">
        <v>0</v>
      </c>
      <c r="H838" s="69">
        <v>0</v>
      </c>
      <c r="I838" s="186" t="s">
        <v>2775</v>
      </c>
      <c r="J838" s="66" t="s">
        <v>1593</v>
      </c>
      <c r="K838" s="67" t="s">
        <v>4539</v>
      </c>
      <c r="L838" s="68"/>
      <c r="M838" s="64" t="s">
        <v>3529</v>
      </c>
      <c r="N838" s="13"/>
      <c r="O838"/>
      <c r="P838" t="str">
        <f t="shared" si="270"/>
        <v/>
      </c>
      <c r="Q838" t="str">
        <f>IF(ISNA(VLOOKUP(AC838,#REF!,1)),"//","")</f>
        <v/>
      </c>
      <c r="R838"/>
      <c r="S838" s="43">
        <f t="shared" si="262"/>
        <v>189</v>
      </c>
      <c r="T838" s="93" t="s">
        <v>2484</v>
      </c>
      <c r="U838" s="71" t="s">
        <v>2484</v>
      </c>
      <c r="V838" s="71" t="s">
        <v>2484</v>
      </c>
      <c r="W838" s="44" t="str">
        <f t="shared" si="263"/>
        <v/>
      </c>
      <c r="X838" s="25" t="str">
        <f t="shared" si="264"/>
        <v/>
      </c>
      <c r="Y838" s="1">
        <f t="shared" si="265"/>
        <v>814</v>
      </c>
      <c r="Z838" t="str">
        <f t="shared" si="266"/>
        <v>ITM_o_STROKE</v>
      </c>
      <c r="AA838" s="172" t="str">
        <f>IF(ISNA(VLOOKUP(AC838,Sheet2!J:J,1,0)),"//","")</f>
        <v/>
      </c>
      <c r="AC838" s="111" t="str">
        <f t="shared" si="272"/>
        <v/>
      </c>
      <c r="AD838" t="b">
        <f t="shared" si="271"/>
        <v>1</v>
      </c>
    </row>
    <row r="839" spans="1:30">
      <c r="A839" s="57">
        <f t="shared" si="260"/>
        <v>839</v>
      </c>
      <c r="B839" s="56">
        <f t="shared" si="261"/>
        <v>815</v>
      </c>
      <c r="C839" s="60" t="s">
        <v>4451</v>
      </c>
      <c r="D839" s="60" t="s">
        <v>3530</v>
      </c>
      <c r="E839" s="66" t="s">
        <v>708</v>
      </c>
      <c r="F839" s="66" t="s">
        <v>708</v>
      </c>
      <c r="G839" s="69">
        <v>0</v>
      </c>
      <c r="H839" s="69">
        <v>0</v>
      </c>
      <c r="I839" s="186" t="s">
        <v>2775</v>
      </c>
      <c r="J839" s="66" t="s">
        <v>1593</v>
      </c>
      <c r="K839" s="67" t="s">
        <v>4539</v>
      </c>
      <c r="L839" s="68"/>
      <c r="M839" s="64" t="s">
        <v>3530</v>
      </c>
      <c r="N839" s="13"/>
      <c r="O839"/>
      <c r="P839" t="str">
        <f t="shared" si="270"/>
        <v/>
      </c>
      <c r="Q839" t="str">
        <f>IF(ISNA(VLOOKUP(AC839,#REF!,1)),"//","")</f>
        <v/>
      </c>
      <c r="R839"/>
      <c r="S839" s="43">
        <f t="shared" si="262"/>
        <v>189</v>
      </c>
      <c r="T839" s="93" t="s">
        <v>2484</v>
      </c>
      <c r="U839" s="71" t="s">
        <v>2484</v>
      </c>
      <c r="V839" s="71" t="s">
        <v>2484</v>
      </c>
      <c r="W839" s="44" t="str">
        <f t="shared" si="263"/>
        <v/>
      </c>
      <c r="X839" s="25" t="str">
        <f t="shared" si="264"/>
        <v/>
      </c>
      <c r="Y839" s="1">
        <f t="shared" si="265"/>
        <v>815</v>
      </c>
      <c r="Z839" t="str">
        <f t="shared" si="266"/>
        <v>ITM_oe</v>
      </c>
      <c r="AA839" s="172" t="str">
        <f>IF(ISNA(VLOOKUP(AC839,Sheet2!J:J,1,0)),"//","")</f>
        <v/>
      </c>
      <c r="AC839" s="111" t="str">
        <f t="shared" si="272"/>
        <v/>
      </c>
      <c r="AD839" t="b">
        <f t="shared" si="271"/>
        <v>1</v>
      </c>
    </row>
    <row r="840" spans="1:30">
      <c r="A840" s="57">
        <f t="shared" si="260"/>
        <v>840</v>
      </c>
      <c r="B840" s="56">
        <f t="shared" si="261"/>
        <v>816</v>
      </c>
      <c r="C840" s="60" t="s">
        <v>4451</v>
      </c>
      <c r="D840" s="60" t="s">
        <v>3531</v>
      </c>
      <c r="E840" s="66" t="s">
        <v>709</v>
      </c>
      <c r="F840" s="66" t="s">
        <v>709</v>
      </c>
      <c r="G840" s="69">
        <v>0</v>
      </c>
      <c r="H840" s="69">
        <v>0</v>
      </c>
      <c r="I840" s="186" t="s">
        <v>2775</v>
      </c>
      <c r="J840" s="66" t="s">
        <v>1593</v>
      </c>
      <c r="K840" s="67" t="s">
        <v>4539</v>
      </c>
      <c r="L840" s="68"/>
      <c r="M840" s="64" t="s">
        <v>3531</v>
      </c>
      <c r="N840" s="13"/>
      <c r="O840"/>
      <c r="P840" t="str">
        <f t="shared" si="270"/>
        <v/>
      </c>
      <c r="Q840" t="str">
        <f>IF(ISNA(VLOOKUP(AC840,#REF!,1)),"//","")</f>
        <v/>
      </c>
      <c r="R840"/>
      <c r="S840" s="43">
        <f t="shared" si="262"/>
        <v>189</v>
      </c>
      <c r="T840" s="93" t="s">
        <v>2484</v>
      </c>
      <c r="U840" s="71" t="s">
        <v>2484</v>
      </c>
      <c r="V840" s="71" t="s">
        <v>2484</v>
      </c>
      <c r="W840" s="44" t="str">
        <f t="shared" si="263"/>
        <v/>
      </c>
      <c r="X840" s="25" t="str">
        <f t="shared" si="264"/>
        <v/>
      </c>
      <c r="Y840" s="1">
        <f t="shared" si="265"/>
        <v>816</v>
      </c>
      <c r="Z840" t="str">
        <f t="shared" si="266"/>
        <v>ITM_r_CARON</v>
      </c>
      <c r="AA840" s="172" t="str">
        <f>IF(ISNA(VLOOKUP(AC840,Sheet2!J:J,1,0)),"//","")</f>
        <v/>
      </c>
      <c r="AC840" s="111" t="str">
        <f t="shared" si="272"/>
        <v/>
      </c>
      <c r="AD840" t="b">
        <f t="shared" si="271"/>
        <v>1</v>
      </c>
    </row>
    <row r="841" spans="1:30">
      <c r="A841" s="57">
        <f t="shared" si="260"/>
        <v>841</v>
      </c>
      <c r="B841" s="56">
        <f t="shared" si="261"/>
        <v>817</v>
      </c>
      <c r="C841" s="60" t="s">
        <v>4451</v>
      </c>
      <c r="D841" s="60" t="s">
        <v>3532</v>
      </c>
      <c r="E841" s="66" t="s">
        <v>710</v>
      </c>
      <c r="F841" s="66" t="s">
        <v>710</v>
      </c>
      <c r="G841" s="69">
        <v>0</v>
      </c>
      <c r="H841" s="69">
        <v>0</v>
      </c>
      <c r="I841" s="186" t="s">
        <v>2775</v>
      </c>
      <c r="J841" s="66" t="s">
        <v>1593</v>
      </c>
      <c r="K841" s="67" t="s">
        <v>4539</v>
      </c>
      <c r="L841" s="68"/>
      <c r="M841" s="64" t="s">
        <v>3532</v>
      </c>
      <c r="N841" s="13"/>
      <c r="O841"/>
      <c r="P841" t="str">
        <f t="shared" si="270"/>
        <v/>
      </c>
      <c r="Q841" t="str">
        <f>IF(ISNA(VLOOKUP(AC841,#REF!,1)),"//","")</f>
        <v/>
      </c>
      <c r="R841"/>
      <c r="S841" s="43">
        <f t="shared" si="262"/>
        <v>189</v>
      </c>
      <c r="T841" s="93" t="s">
        <v>2484</v>
      </c>
      <c r="U841" s="71" t="s">
        <v>2484</v>
      </c>
      <c r="V841" s="71" t="s">
        <v>2484</v>
      </c>
      <c r="W841" s="44" t="str">
        <f t="shared" si="263"/>
        <v/>
      </c>
      <c r="X841" s="25" t="str">
        <f t="shared" si="264"/>
        <v/>
      </c>
      <c r="Y841" s="1">
        <f t="shared" si="265"/>
        <v>817</v>
      </c>
      <c r="Z841" t="str">
        <f t="shared" si="266"/>
        <v>ITM_r_ACUTE</v>
      </c>
      <c r="AA841" s="172" t="str">
        <f>IF(ISNA(VLOOKUP(AC841,Sheet2!J:J,1,0)),"//","")</f>
        <v/>
      </c>
      <c r="AC841" s="111" t="str">
        <f t="shared" si="272"/>
        <v/>
      </c>
      <c r="AD841" t="b">
        <f t="shared" si="271"/>
        <v>1</v>
      </c>
    </row>
    <row r="842" spans="1:30">
      <c r="A842" s="57">
        <f t="shared" si="260"/>
        <v>842</v>
      </c>
      <c r="B842" s="56">
        <f t="shared" si="261"/>
        <v>818</v>
      </c>
      <c r="C842" s="60" t="s">
        <v>4451</v>
      </c>
      <c r="D842" s="60" t="s">
        <v>3533</v>
      </c>
      <c r="E842" s="66" t="s">
        <v>711</v>
      </c>
      <c r="F842" s="66" t="s">
        <v>711</v>
      </c>
      <c r="G842" s="69">
        <v>0</v>
      </c>
      <c r="H842" s="69">
        <v>0</v>
      </c>
      <c r="I842" s="186" t="s">
        <v>2775</v>
      </c>
      <c r="J842" s="66" t="s">
        <v>1593</v>
      </c>
      <c r="K842" s="67" t="s">
        <v>4539</v>
      </c>
      <c r="L842" s="68"/>
      <c r="M842" s="64" t="s">
        <v>3533</v>
      </c>
      <c r="N842" s="13"/>
      <c r="O842"/>
      <c r="P842" t="str">
        <f t="shared" si="270"/>
        <v/>
      </c>
      <c r="Q842" t="str">
        <f>IF(ISNA(VLOOKUP(AC842,#REF!,1)),"//","")</f>
        <v/>
      </c>
      <c r="R842"/>
      <c r="S842" s="43">
        <f t="shared" si="262"/>
        <v>189</v>
      </c>
      <c r="T842" s="93" t="s">
        <v>2484</v>
      </c>
      <c r="U842" s="71" t="s">
        <v>2484</v>
      </c>
      <c r="V842" s="71" t="s">
        <v>2484</v>
      </c>
      <c r="W842" s="44" t="str">
        <f t="shared" si="263"/>
        <v/>
      </c>
      <c r="X842" s="25" t="str">
        <f t="shared" si="264"/>
        <v/>
      </c>
      <c r="Y842" s="1">
        <f t="shared" si="265"/>
        <v>818</v>
      </c>
      <c r="Z842" t="str">
        <f t="shared" si="266"/>
        <v>ITM_s_SHARP</v>
      </c>
      <c r="AA842" s="172" t="str">
        <f>IF(ISNA(VLOOKUP(AC842,Sheet2!J:J,1,0)),"//","")</f>
        <v/>
      </c>
      <c r="AC842" s="111" t="str">
        <f t="shared" si="272"/>
        <v/>
      </c>
      <c r="AD842" t="b">
        <f t="shared" si="271"/>
        <v>1</v>
      </c>
    </row>
    <row r="843" spans="1:30">
      <c r="A843" s="57">
        <f t="shared" si="260"/>
        <v>843</v>
      </c>
      <c r="B843" s="56">
        <f t="shared" si="261"/>
        <v>819</v>
      </c>
      <c r="C843" s="60" t="s">
        <v>4451</v>
      </c>
      <c r="D843" s="60" t="s">
        <v>3534</v>
      </c>
      <c r="E843" s="66" t="s">
        <v>712</v>
      </c>
      <c r="F843" s="66" t="s">
        <v>712</v>
      </c>
      <c r="G843" s="69">
        <v>0</v>
      </c>
      <c r="H843" s="69">
        <v>0</v>
      </c>
      <c r="I843" s="186" t="s">
        <v>2775</v>
      </c>
      <c r="J843" s="66" t="s">
        <v>1593</v>
      </c>
      <c r="K843" s="67" t="s">
        <v>4539</v>
      </c>
      <c r="L843" s="68"/>
      <c r="M843" s="64" t="s">
        <v>3534</v>
      </c>
      <c r="N843" s="13"/>
      <c r="O843"/>
      <c r="P843" t="str">
        <f t="shared" si="270"/>
        <v/>
      </c>
      <c r="Q843" t="str">
        <f>IF(ISNA(VLOOKUP(AC843,#REF!,1)),"//","")</f>
        <v/>
      </c>
      <c r="R843"/>
      <c r="S843" s="43">
        <f t="shared" si="262"/>
        <v>189</v>
      </c>
      <c r="T843" s="93" t="s">
        <v>2484</v>
      </c>
      <c r="U843" s="71" t="s">
        <v>2484</v>
      </c>
      <c r="V843" s="71" t="s">
        <v>2484</v>
      </c>
      <c r="W843" s="44" t="str">
        <f t="shared" si="263"/>
        <v/>
      </c>
      <c r="X843" s="25" t="str">
        <f t="shared" si="264"/>
        <v/>
      </c>
      <c r="Y843" s="1">
        <f t="shared" si="265"/>
        <v>819</v>
      </c>
      <c r="Z843" t="str">
        <f t="shared" si="266"/>
        <v>ITM_s_ACUTE</v>
      </c>
      <c r="AA843" s="172" t="str">
        <f>IF(ISNA(VLOOKUP(AC843,Sheet2!J:J,1,0)),"//","")</f>
        <v/>
      </c>
      <c r="AC843" s="111" t="str">
        <f t="shared" si="272"/>
        <v/>
      </c>
      <c r="AD843" t="b">
        <f t="shared" si="271"/>
        <v>1</v>
      </c>
    </row>
    <row r="844" spans="1:30">
      <c r="A844" s="57">
        <f t="shared" si="260"/>
        <v>844</v>
      </c>
      <c r="B844" s="56">
        <f t="shared" si="261"/>
        <v>820</v>
      </c>
      <c r="C844" s="60" t="s">
        <v>4451</v>
      </c>
      <c r="D844" s="60" t="s">
        <v>3535</v>
      </c>
      <c r="E844" s="66" t="s">
        <v>713</v>
      </c>
      <c r="F844" s="66" t="s">
        <v>713</v>
      </c>
      <c r="G844" s="69">
        <v>0</v>
      </c>
      <c r="H844" s="69">
        <v>0</v>
      </c>
      <c r="I844" s="186" t="s">
        <v>2775</v>
      </c>
      <c r="J844" s="66" t="s">
        <v>1593</v>
      </c>
      <c r="K844" s="67" t="s">
        <v>4539</v>
      </c>
      <c r="L844" s="68"/>
      <c r="M844" s="64" t="s">
        <v>3535</v>
      </c>
      <c r="N844" s="13"/>
      <c r="O844"/>
      <c r="P844" t="str">
        <f t="shared" si="270"/>
        <v/>
      </c>
      <c r="Q844" t="str">
        <f>IF(ISNA(VLOOKUP(AC844,#REF!,1)),"//","")</f>
        <v/>
      </c>
      <c r="R844"/>
      <c r="S844" s="43">
        <f t="shared" si="262"/>
        <v>189</v>
      </c>
      <c r="T844" s="93" t="s">
        <v>2484</v>
      </c>
      <c r="U844" s="71" t="s">
        <v>2484</v>
      </c>
      <c r="V844" s="71" t="s">
        <v>2484</v>
      </c>
      <c r="W844" s="44" t="str">
        <f t="shared" si="263"/>
        <v/>
      </c>
      <c r="X844" s="25" t="str">
        <f t="shared" si="264"/>
        <v/>
      </c>
      <c r="Y844" s="1">
        <f t="shared" si="265"/>
        <v>820</v>
      </c>
      <c r="Z844" t="str">
        <f t="shared" si="266"/>
        <v>ITM_s_CARON</v>
      </c>
      <c r="AA844" s="172" t="str">
        <f>IF(ISNA(VLOOKUP(AC844,Sheet2!J:J,1,0)),"//","")</f>
        <v/>
      </c>
      <c r="AC844" s="111" t="str">
        <f t="shared" si="272"/>
        <v/>
      </c>
      <c r="AD844" t="b">
        <f t="shared" si="271"/>
        <v>1</v>
      </c>
    </row>
    <row r="845" spans="1:30">
      <c r="A845" s="57">
        <f t="shared" si="260"/>
        <v>845</v>
      </c>
      <c r="B845" s="56">
        <f t="shared" si="261"/>
        <v>821</v>
      </c>
      <c r="C845" s="60" t="s">
        <v>4451</v>
      </c>
      <c r="D845" s="60" t="s">
        <v>3536</v>
      </c>
      <c r="E845" s="66" t="s">
        <v>714</v>
      </c>
      <c r="F845" s="66" t="s">
        <v>714</v>
      </c>
      <c r="G845" s="69">
        <v>0</v>
      </c>
      <c r="H845" s="69">
        <v>0</v>
      </c>
      <c r="I845" s="186" t="s">
        <v>2775</v>
      </c>
      <c r="J845" s="66" t="s">
        <v>1593</v>
      </c>
      <c r="K845" s="67" t="s">
        <v>4539</v>
      </c>
      <c r="L845" s="68"/>
      <c r="M845" s="64" t="s">
        <v>3536</v>
      </c>
      <c r="N845" s="13"/>
      <c r="O845"/>
      <c r="P845" t="str">
        <f t="shared" si="270"/>
        <v/>
      </c>
      <c r="Q845" t="str">
        <f>IF(ISNA(VLOOKUP(AC845,#REF!,1)),"//","")</f>
        <v/>
      </c>
      <c r="R845"/>
      <c r="S845" s="43">
        <f t="shared" si="262"/>
        <v>189</v>
      </c>
      <c r="T845" s="93" t="s">
        <v>2484</v>
      </c>
      <c r="U845" s="71" t="s">
        <v>2484</v>
      </c>
      <c r="V845" s="71" t="s">
        <v>2484</v>
      </c>
      <c r="W845" s="44" t="str">
        <f t="shared" si="263"/>
        <v/>
      </c>
      <c r="X845" s="25" t="str">
        <f t="shared" si="264"/>
        <v/>
      </c>
      <c r="Y845" s="1">
        <f t="shared" si="265"/>
        <v>821</v>
      </c>
      <c r="Z845" t="str">
        <f t="shared" si="266"/>
        <v>ITM_s_CEDILLA</v>
      </c>
      <c r="AA845" s="172" t="str">
        <f>IF(ISNA(VLOOKUP(AC845,Sheet2!J:J,1,0)),"//","")</f>
        <v/>
      </c>
      <c r="AC845" s="111" t="str">
        <f t="shared" si="272"/>
        <v/>
      </c>
      <c r="AD845" t="b">
        <f t="shared" si="271"/>
        <v>1</v>
      </c>
    </row>
    <row r="846" spans="1:30">
      <c r="A846" s="57">
        <f t="shared" si="260"/>
        <v>846</v>
      </c>
      <c r="B846" s="56">
        <f t="shared" si="261"/>
        <v>822</v>
      </c>
      <c r="C846" s="60" t="s">
        <v>4451</v>
      </c>
      <c r="D846" s="60" t="s">
        <v>3537</v>
      </c>
      <c r="E846" s="66" t="s">
        <v>715</v>
      </c>
      <c r="F846" s="66" t="s">
        <v>715</v>
      </c>
      <c r="G846" s="69">
        <v>0</v>
      </c>
      <c r="H846" s="69">
        <v>0</v>
      </c>
      <c r="I846" s="186" t="s">
        <v>2775</v>
      </c>
      <c r="J846" s="66" t="s">
        <v>1593</v>
      </c>
      <c r="K846" s="67" t="s">
        <v>4539</v>
      </c>
      <c r="L846" s="68"/>
      <c r="M846" s="64" t="s">
        <v>3537</v>
      </c>
      <c r="N846" s="13"/>
      <c r="O846"/>
      <c r="P846" t="str">
        <f t="shared" si="270"/>
        <v/>
      </c>
      <c r="Q846" t="str">
        <f>IF(ISNA(VLOOKUP(AC846,#REF!,1)),"//","")</f>
        <v/>
      </c>
      <c r="R846"/>
      <c r="S846" s="43">
        <f t="shared" si="262"/>
        <v>189</v>
      </c>
      <c r="T846" s="93" t="s">
        <v>2484</v>
      </c>
      <c r="U846" s="71" t="s">
        <v>2484</v>
      </c>
      <c r="V846" s="71" t="s">
        <v>2484</v>
      </c>
      <c r="W846" s="44" t="str">
        <f t="shared" si="263"/>
        <v/>
      </c>
      <c r="X846" s="25" t="str">
        <f t="shared" si="264"/>
        <v/>
      </c>
      <c r="Y846" s="1">
        <f t="shared" si="265"/>
        <v>822</v>
      </c>
      <c r="Z846" t="str">
        <f t="shared" si="266"/>
        <v>ITM_t_APOSTROPHE</v>
      </c>
      <c r="AA846" s="172" t="str">
        <f>IF(ISNA(VLOOKUP(AC846,Sheet2!J:J,1,0)),"//","")</f>
        <v/>
      </c>
      <c r="AC846" s="111" t="str">
        <f t="shared" si="272"/>
        <v/>
      </c>
      <c r="AD846" t="b">
        <f t="shared" si="271"/>
        <v>1</v>
      </c>
    </row>
    <row r="847" spans="1:30">
      <c r="A847" s="57">
        <f t="shared" si="260"/>
        <v>847</v>
      </c>
      <c r="B847" s="56">
        <f t="shared" si="261"/>
        <v>823</v>
      </c>
      <c r="C847" s="60" t="s">
        <v>4451</v>
      </c>
      <c r="D847" s="60" t="s">
        <v>3538</v>
      </c>
      <c r="E847" s="66" t="s">
        <v>716</v>
      </c>
      <c r="F847" s="66" t="s">
        <v>716</v>
      </c>
      <c r="G847" s="69">
        <v>0</v>
      </c>
      <c r="H847" s="69">
        <v>0</v>
      </c>
      <c r="I847" s="186" t="s">
        <v>2775</v>
      </c>
      <c r="J847" s="66" t="s">
        <v>1593</v>
      </c>
      <c r="K847" s="67" t="s">
        <v>4539</v>
      </c>
      <c r="L847" s="68"/>
      <c r="M847" s="64" t="s">
        <v>3538</v>
      </c>
      <c r="N847" s="13"/>
      <c r="O847"/>
      <c r="P847" t="str">
        <f t="shared" si="270"/>
        <v/>
      </c>
      <c r="Q847" t="str">
        <f>IF(ISNA(VLOOKUP(AC847,#REF!,1)),"//","")</f>
        <v/>
      </c>
      <c r="R847"/>
      <c r="S847" s="43">
        <f t="shared" si="262"/>
        <v>189</v>
      </c>
      <c r="T847" s="93" t="s">
        <v>2484</v>
      </c>
      <c r="U847" s="71" t="s">
        <v>2484</v>
      </c>
      <c r="V847" s="71" t="s">
        <v>2484</v>
      </c>
      <c r="W847" s="44" t="str">
        <f t="shared" si="263"/>
        <v/>
      </c>
      <c r="X847" s="25" t="str">
        <f t="shared" si="264"/>
        <v/>
      </c>
      <c r="Y847" s="1">
        <f t="shared" si="265"/>
        <v>823</v>
      </c>
      <c r="Z847" t="str">
        <f t="shared" si="266"/>
        <v>ITM_t_CEDILLA</v>
      </c>
      <c r="AA847" s="172" t="str">
        <f>IF(ISNA(VLOOKUP(AC847,Sheet2!J:J,1,0)),"//","")</f>
        <v/>
      </c>
      <c r="AC847" s="111" t="str">
        <f t="shared" si="272"/>
        <v/>
      </c>
      <c r="AD847" t="b">
        <f t="shared" si="271"/>
        <v>1</v>
      </c>
    </row>
    <row r="848" spans="1:30">
      <c r="A848" s="57">
        <f t="shared" si="260"/>
        <v>848</v>
      </c>
      <c r="B848" s="56">
        <f t="shared" si="261"/>
        <v>824</v>
      </c>
      <c r="C848" s="60" t="s">
        <v>4451</v>
      </c>
      <c r="D848" s="60" t="s">
        <v>3539</v>
      </c>
      <c r="E848" s="66" t="s">
        <v>717</v>
      </c>
      <c r="F848" s="66" t="s">
        <v>717</v>
      </c>
      <c r="G848" s="69">
        <v>0</v>
      </c>
      <c r="H848" s="69">
        <v>0</v>
      </c>
      <c r="I848" s="186" t="s">
        <v>2775</v>
      </c>
      <c r="J848" s="66" t="s">
        <v>1593</v>
      </c>
      <c r="K848" s="67" t="s">
        <v>4539</v>
      </c>
      <c r="L848" s="68"/>
      <c r="M848" s="64" t="s">
        <v>3539</v>
      </c>
      <c r="N848" s="13"/>
      <c r="O848"/>
      <c r="P848" t="str">
        <f t="shared" si="270"/>
        <v/>
      </c>
      <c r="Q848" t="str">
        <f>IF(ISNA(VLOOKUP(AC848,#REF!,1)),"//","")</f>
        <v/>
      </c>
      <c r="R848"/>
      <c r="S848" s="43">
        <f t="shared" si="262"/>
        <v>189</v>
      </c>
      <c r="T848" s="93" t="s">
        <v>2484</v>
      </c>
      <c r="U848" s="71" t="s">
        <v>2484</v>
      </c>
      <c r="V848" s="71" t="s">
        <v>2484</v>
      </c>
      <c r="W848" s="44" t="str">
        <f t="shared" si="263"/>
        <v/>
      </c>
      <c r="X848" s="25" t="str">
        <f t="shared" si="264"/>
        <v/>
      </c>
      <c r="Y848" s="1">
        <f t="shared" si="265"/>
        <v>824</v>
      </c>
      <c r="Z848" t="str">
        <f t="shared" si="266"/>
        <v>ITM_u_MACRON</v>
      </c>
      <c r="AA848" s="172" t="str">
        <f>IF(ISNA(VLOOKUP(AC848,Sheet2!J:J,1,0)),"//","")</f>
        <v/>
      </c>
      <c r="AC848" s="111" t="str">
        <f t="shared" si="272"/>
        <v/>
      </c>
      <c r="AD848" t="b">
        <f t="shared" si="271"/>
        <v>1</v>
      </c>
    </row>
    <row r="849" spans="1:30">
      <c r="A849" s="57">
        <f t="shared" ref="A849:A912" si="273">IF(B849=INT(B849),ROW(),"")</f>
        <v>849</v>
      </c>
      <c r="B849" s="56">
        <f t="shared" ref="B849:B912" si="274">IF(AND(MID(C849,2,1)&lt;&gt;"/",MID(C849,1,1)="/"),INT(B848)+1,B848+0.01)</f>
        <v>825</v>
      </c>
      <c r="C849" s="60" t="s">
        <v>4451</v>
      </c>
      <c r="D849" s="60" t="s">
        <v>3540</v>
      </c>
      <c r="E849" s="66" t="s">
        <v>718</v>
      </c>
      <c r="F849" s="66" t="s">
        <v>718</v>
      </c>
      <c r="G849" s="69">
        <v>0</v>
      </c>
      <c r="H849" s="69">
        <v>0</v>
      </c>
      <c r="I849" s="186" t="s">
        <v>2775</v>
      </c>
      <c r="J849" s="66" t="s">
        <v>1593</v>
      </c>
      <c r="K849" s="67" t="s">
        <v>4539</v>
      </c>
      <c r="L849" s="68"/>
      <c r="M849" s="64" t="s">
        <v>3540</v>
      </c>
      <c r="N849" s="13"/>
      <c r="O849"/>
      <c r="P849" t="str">
        <f t="shared" si="270"/>
        <v/>
      </c>
      <c r="Q849" t="str">
        <f>IF(ISNA(VLOOKUP(AC849,#REF!,1)),"//","")</f>
        <v/>
      </c>
      <c r="R849"/>
      <c r="S849" s="43">
        <f t="shared" ref="S849:S912" si="275">IF(X849&lt;&gt;"",S848+1,S848)</f>
        <v>189</v>
      </c>
      <c r="T849" s="93" t="s">
        <v>2484</v>
      </c>
      <c r="U849" s="71" t="s">
        <v>2484</v>
      </c>
      <c r="V849" s="71" t="s">
        <v>2484</v>
      </c>
      <c r="W849" s="44" t="str">
        <f t="shared" ref="W849:W912" si="276">IF( OR(U849="CNST", I849="CAT_REGS"),(E849),
IF(U849="YES",UPPER(E849),
IF(   AND(U849&lt;&gt;"NO",I849="CAT_FNCT",D849&lt;&gt;"multiply", D849&lt;&gt;"divide"),IF(J849="SLS_ENABLED",   UPPER(E849),""),"")))</f>
        <v/>
      </c>
      <c r="X849" s="25" t="str">
        <f t="shared" ref="X849:X912" si="277">IF(LEN(V849)&gt;0,V849,SUBSTITUTE(SUBSTITUTE(SUBSTITUTE(SUBSTITUTE(SUBSTITUTE(SUBSTITUTE(SUBSTITUTE(SUBSTITUTE(SUBSTITUTE(SUBSTITUTE(SUBSTITUTE( (SUBSTITUTE( SUBSTITUTE( SUBSTITUTE( SUBSTITUTE(W849,"STD_SIGMA","SUM"),"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849" s="1">
        <f t="shared" ref="Y849:Y912" si="278">B849</f>
        <v>825</v>
      </c>
      <c r="Z849" t="str">
        <f t="shared" ref="Z849:Z912" si="279">M849</f>
        <v>ITM_u_ACUTE</v>
      </c>
      <c r="AA849" s="172" t="str">
        <f>IF(ISNA(VLOOKUP(AC849,Sheet2!J:J,1,0)),"//","")</f>
        <v/>
      </c>
      <c r="AC849" s="111" t="str">
        <f t="shared" si="272"/>
        <v/>
      </c>
      <c r="AD849" t="b">
        <f t="shared" si="271"/>
        <v>1</v>
      </c>
    </row>
    <row r="850" spans="1:30">
      <c r="A850" s="57">
        <f t="shared" si="273"/>
        <v>850</v>
      </c>
      <c r="B850" s="56">
        <f t="shared" si="274"/>
        <v>826</v>
      </c>
      <c r="C850" s="60" t="s">
        <v>4451</v>
      </c>
      <c r="D850" s="60" t="s">
        <v>3541</v>
      </c>
      <c r="E850" s="66" t="s">
        <v>719</v>
      </c>
      <c r="F850" s="66" t="s">
        <v>719</v>
      </c>
      <c r="G850" s="69">
        <v>0</v>
      </c>
      <c r="H850" s="69">
        <v>0</v>
      </c>
      <c r="I850" s="186" t="s">
        <v>2775</v>
      </c>
      <c r="J850" s="66" t="s">
        <v>1593</v>
      </c>
      <c r="K850" s="67" t="s">
        <v>4539</v>
      </c>
      <c r="L850" s="68"/>
      <c r="M850" s="64" t="s">
        <v>3541</v>
      </c>
      <c r="N850" s="13"/>
      <c r="O850"/>
      <c r="P850" t="str">
        <f t="shared" si="270"/>
        <v/>
      </c>
      <c r="Q850" t="str">
        <f>IF(ISNA(VLOOKUP(AC850,#REF!,1)),"//","")</f>
        <v/>
      </c>
      <c r="R850"/>
      <c r="S850" s="43">
        <f t="shared" si="275"/>
        <v>189</v>
      </c>
      <c r="T850" s="93" t="s">
        <v>2484</v>
      </c>
      <c r="U850" s="71" t="s">
        <v>2484</v>
      </c>
      <c r="V850" s="71" t="s">
        <v>2484</v>
      </c>
      <c r="W850" s="44" t="str">
        <f t="shared" si="276"/>
        <v/>
      </c>
      <c r="X850" s="25" t="str">
        <f t="shared" si="277"/>
        <v/>
      </c>
      <c r="Y850" s="1">
        <f t="shared" si="278"/>
        <v>826</v>
      </c>
      <c r="Z850" t="str">
        <f t="shared" si="279"/>
        <v>ITM_u_BREVE</v>
      </c>
      <c r="AA850" s="172" t="str">
        <f>IF(ISNA(VLOOKUP(AC850,Sheet2!J:J,1,0)),"//","")</f>
        <v/>
      </c>
      <c r="AC850" s="111" t="str">
        <f t="shared" si="272"/>
        <v/>
      </c>
      <c r="AD850" t="b">
        <f t="shared" si="271"/>
        <v>1</v>
      </c>
    </row>
    <row r="851" spans="1:30">
      <c r="A851" s="57">
        <f t="shared" si="273"/>
        <v>851</v>
      </c>
      <c r="B851" s="56">
        <f t="shared" si="274"/>
        <v>827</v>
      </c>
      <c r="C851" s="60" t="s">
        <v>4451</v>
      </c>
      <c r="D851" s="60" t="s">
        <v>3542</v>
      </c>
      <c r="E851" s="66" t="s">
        <v>720</v>
      </c>
      <c r="F851" s="66" t="s">
        <v>720</v>
      </c>
      <c r="G851" s="69">
        <v>0</v>
      </c>
      <c r="H851" s="69">
        <v>0</v>
      </c>
      <c r="I851" s="186" t="s">
        <v>2775</v>
      </c>
      <c r="J851" s="66" t="s">
        <v>1593</v>
      </c>
      <c r="K851" s="67" t="s">
        <v>4539</v>
      </c>
      <c r="L851" s="68"/>
      <c r="M851" s="64" t="s">
        <v>3542</v>
      </c>
      <c r="N851" s="13"/>
      <c r="O851"/>
      <c r="P851" t="str">
        <f t="shared" si="270"/>
        <v/>
      </c>
      <c r="Q851" t="str">
        <f>IF(ISNA(VLOOKUP(AC851,#REF!,1)),"//","")</f>
        <v/>
      </c>
      <c r="R851"/>
      <c r="S851" s="43">
        <f t="shared" si="275"/>
        <v>189</v>
      </c>
      <c r="T851" s="93" t="s">
        <v>2484</v>
      </c>
      <c r="U851" s="71" t="s">
        <v>2484</v>
      </c>
      <c r="V851" s="71" t="s">
        <v>2484</v>
      </c>
      <c r="W851" s="44" t="str">
        <f t="shared" si="276"/>
        <v/>
      </c>
      <c r="X851" s="25" t="str">
        <f t="shared" si="277"/>
        <v/>
      </c>
      <c r="Y851" s="1">
        <f t="shared" si="278"/>
        <v>827</v>
      </c>
      <c r="Z851" t="str">
        <f t="shared" si="279"/>
        <v>ITM_u_GRAVE</v>
      </c>
      <c r="AA851" s="172" t="str">
        <f>IF(ISNA(VLOOKUP(AC851,Sheet2!J:J,1,0)),"//","")</f>
        <v/>
      </c>
      <c r="AC851" s="111" t="str">
        <f t="shared" si="272"/>
        <v/>
      </c>
      <c r="AD851" t="b">
        <f t="shared" si="271"/>
        <v>1</v>
      </c>
    </row>
    <row r="852" spans="1:30">
      <c r="A852" s="57">
        <f t="shared" si="273"/>
        <v>852</v>
      </c>
      <c r="B852" s="56">
        <f t="shared" si="274"/>
        <v>828</v>
      </c>
      <c r="C852" s="60" t="s">
        <v>4451</v>
      </c>
      <c r="D852" s="60" t="s">
        <v>3543</v>
      </c>
      <c r="E852" s="66" t="s">
        <v>721</v>
      </c>
      <c r="F852" s="66" t="s">
        <v>721</v>
      </c>
      <c r="G852" s="69">
        <v>0</v>
      </c>
      <c r="H852" s="69">
        <v>0</v>
      </c>
      <c r="I852" s="186" t="s">
        <v>2775</v>
      </c>
      <c r="J852" s="66" t="s">
        <v>1593</v>
      </c>
      <c r="K852" s="67" t="s">
        <v>4539</v>
      </c>
      <c r="L852" s="68"/>
      <c r="M852" s="64" t="s">
        <v>3543</v>
      </c>
      <c r="N852" s="13"/>
      <c r="O852"/>
      <c r="P852" t="str">
        <f t="shared" si="270"/>
        <v/>
      </c>
      <c r="Q852" t="str">
        <f>IF(ISNA(VLOOKUP(AC852,#REF!,1)),"//","")</f>
        <v/>
      </c>
      <c r="R852"/>
      <c r="S852" s="43">
        <f t="shared" si="275"/>
        <v>189</v>
      </c>
      <c r="T852" s="93" t="s">
        <v>2484</v>
      </c>
      <c r="U852" s="71" t="s">
        <v>2484</v>
      </c>
      <c r="V852" s="71" t="s">
        <v>2484</v>
      </c>
      <c r="W852" s="44" t="str">
        <f t="shared" si="276"/>
        <v/>
      </c>
      <c r="X852" s="25" t="str">
        <f t="shared" si="277"/>
        <v/>
      </c>
      <c r="Y852" s="1">
        <f t="shared" si="278"/>
        <v>828</v>
      </c>
      <c r="Z852" t="str">
        <f t="shared" si="279"/>
        <v>ITM_u_DIARESIS</v>
      </c>
      <c r="AA852" s="172" t="str">
        <f>IF(ISNA(VLOOKUP(AC852,Sheet2!J:J,1,0)),"//","")</f>
        <v/>
      </c>
      <c r="AC852" s="111" t="str">
        <f t="shared" si="272"/>
        <v/>
      </c>
      <c r="AD852" t="b">
        <f t="shared" si="271"/>
        <v>1</v>
      </c>
    </row>
    <row r="853" spans="1:30">
      <c r="A853" s="57">
        <f t="shared" si="273"/>
        <v>853</v>
      </c>
      <c r="B853" s="56">
        <f t="shared" si="274"/>
        <v>829</v>
      </c>
      <c r="C853" s="60" t="s">
        <v>4451</v>
      </c>
      <c r="D853" s="60" t="s">
        <v>3544</v>
      </c>
      <c r="E853" s="66" t="s">
        <v>722</v>
      </c>
      <c r="F853" s="66" t="s">
        <v>722</v>
      </c>
      <c r="G853" s="69">
        <v>0</v>
      </c>
      <c r="H853" s="69">
        <v>0</v>
      </c>
      <c r="I853" s="186" t="s">
        <v>2775</v>
      </c>
      <c r="J853" s="66" t="s">
        <v>1593</v>
      </c>
      <c r="K853" s="67" t="s">
        <v>4539</v>
      </c>
      <c r="L853" s="68"/>
      <c r="M853" s="64" t="s">
        <v>3544</v>
      </c>
      <c r="N853" s="13"/>
      <c r="O853"/>
      <c r="P853" t="str">
        <f t="shared" si="270"/>
        <v/>
      </c>
      <c r="Q853" t="str">
        <f>IF(ISNA(VLOOKUP(AC853,#REF!,1)),"//","")</f>
        <v/>
      </c>
      <c r="R853"/>
      <c r="S853" s="43">
        <f t="shared" si="275"/>
        <v>189</v>
      </c>
      <c r="T853" s="93" t="s">
        <v>2484</v>
      </c>
      <c r="U853" s="71" t="s">
        <v>2484</v>
      </c>
      <c r="V853" s="71" t="s">
        <v>2484</v>
      </c>
      <c r="W853" s="44" t="str">
        <f t="shared" si="276"/>
        <v/>
      </c>
      <c r="X853" s="25" t="str">
        <f t="shared" si="277"/>
        <v/>
      </c>
      <c r="Y853" s="1">
        <f t="shared" si="278"/>
        <v>829</v>
      </c>
      <c r="Z853" t="str">
        <f t="shared" si="279"/>
        <v>ITM_u_TILDE</v>
      </c>
      <c r="AA853" s="172" t="str">
        <f>IF(ISNA(VLOOKUP(AC853,Sheet2!J:J,1,0)),"//","")</f>
        <v/>
      </c>
      <c r="AC853" s="111" t="str">
        <f t="shared" si="272"/>
        <v/>
      </c>
      <c r="AD853" t="b">
        <f t="shared" si="271"/>
        <v>1</v>
      </c>
    </row>
    <row r="854" spans="1:30">
      <c r="A854" s="57">
        <f t="shared" si="273"/>
        <v>854</v>
      </c>
      <c r="B854" s="56">
        <f t="shared" si="274"/>
        <v>830</v>
      </c>
      <c r="C854" s="60" t="s">
        <v>4451</v>
      </c>
      <c r="D854" s="60" t="s">
        <v>3545</v>
      </c>
      <c r="E854" s="66" t="s">
        <v>723</v>
      </c>
      <c r="F854" s="66" t="s">
        <v>723</v>
      </c>
      <c r="G854" s="69">
        <v>0</v>
      </c>
      <c r="H854" s="69">
        <v>0</v>
      </c>
      <c r="I854" s="186" t="s">
        <v>2775</v>
      </c>
      <c r="J854" s="66" t="s">
        <v>1593</v>
      </c>
      <c r="K854" s="67" t="s">
        <v>4539</v>
      </c>
      <c r="L854" s="68"/>
      <c r="M854" s="64" t="s">
        <v>3545</v>
      </c>
      <c r="N854" s="13"/>
      <c r="O854"/>
      <c r="P854" t="str">
        <f t="shared" si="270"/>
        <v/>
      </c>
      <c r="Q854" t="str">
        <f>IF(ISNA(VLOOKUP(AC854,#REF!,1)),"//","")</f>
        <v/>
      </c>
      <c r="R854"/>
      <c r="S854" s="43">
        <f t="shared" si="275"/>
        <v>189</v>
      </c>
      <c r="T854" s="93" t="s">
        <v>2484</v>
      </c>
      <c r="U854" s="71" t="s">
        <v>2484</v>
      </c>
      <c r="V854" s="71" t="s">
        <v>2484</v>
      </c>
      <c r="W854" s="44" t="str">
        <f t="shared" si="276"/>
        <v/>
      </c>
      <c r="X854" s="25" t="str">
        <f t="shared" si="277"/>
        <v/>
      </c>
      <c r="Y854" s="1">
        <f t="shared" si="278"/>
        <v>830</v>
      </c>
      <c r="Z854" t="str">
        <f t="shared" si="279"/>
        <v>ITM_u_CIRC</v>
      </c>
      <c r="AA854" s="172" t="str">
        <f>IF(ISNA(VLOOKUP(AC854,Sheet2!J:J,1,0)),"//","")</f>
        <v/>
      </c>
      <c r="AC854" s="111" t="str">
        <f t="shared" si="272"/>
        <v/>
      </c>
      <c r="AD854" t="b">
        <f t="shared" si="271"/>
        <v>1</v>
      </c>
    </row>
    <row r="855" spans="1:30">
      <c r="A855" s="57">
        <f t="shared" si="273"/>
        <v>855</v>
      </c>
      <c r="B855" s="56">
        <f t="shared" si="274"/>
        <v>831</v>
      </c>
      <c r="C855" s="60" t="s">
        <v>4451</v>
      </c>
      <c r="D855" s="60" t="s">
        <v>3546</v>
      </c>
      <c r="E855" s="66" t="s">
        <v>724</v>
      </c>
      <c r="F855" s="66" t="s">
        <v>724</v>
      </c>
      <c r="G855" s="69">
        <v>0</v>
      </c>
      <c r="H855" s="69">
        <v>0</v>
      </c>
      <c r="I855" s="186" t="s">
        <v>2775</v>
      </c>
      <c r="J855" s="66" t="s">
        <v>1593</v>
      </c>
      <c r="K855" s="67" t="s">
        <v>4539</v>
      </c>
      <c r="L855" s="68"/>
      <c r="M855" s="64" t="s">
        <v>3546</v>
      </c>
      <c r="N855" s="13"/>
      <c r="O855"/>
      <c r="P855" t="str">
        <f t="shared" si="270"/>
        <v/>
      </c>
      <c r="Q855" t="str">
        <f>IF(ISNA(VLOOKUP(AC855,#REF!,1)),"//","")</f>
        <v/>
      </c>
      <c r="R855"/>
      <c r="S855" s="43">
        <f t="shared" si="275"/>
        <v>189</v>
      </c>
      <c r="T855" s="93" t="s">
        <v>2484</v>
      </c>
      <c r="U855" s="71" t="s">
        <v>2484</v>
      </c>
      <c r="V855" s="71" t="s">
        <v>2484</v>
      </c>
      <c r="W855" s="44" t="str">
        <f t="shared" si="276"/>
        <v/>
      </c>
      <c r="X855" s="25" t="str">
        <f t="shared" si="277"/>
        <v/>
      </c>
      <c r="Y855" s="1">
        <f t="shared" si="278"/>
        <v>831</v>
      </c>
      <c r="Z855" t="str">
        <f t="shared" si="279"/>
        <v>ITM_u_RING</v>
      </c>
      <c r="AA855" s="172" t="str">
        <f>IF(ISNA(VLOOKUP(AC855,Sheet2!J:J,1,0)),"//","")</f>
        <v/>
      </c>
      <c r="AC855" s="111" t="str">
        <f t="shared" si="272"/>
        <v/>
      </c>
      <c r="AD855" t="b">
        <f t="shared" si="271"/>
        <v>1</v>
      </c>
    </row>
    <row r="856" spans="1:30">
      <c r="A856" s="57">
        <f t="shared" si="273"/>
        <v>856</v>
      </c>
      <c r="B856" s="56">
        <f t="shared" si="274"/>
        <v>832</v>
      </c>
      <c r="C856" s="60" t="s">
        <v>4451</v>
      </c>
      <c r="D856" s="60" t="s">
        <v>3547</v>
      </c>
      <c r="E856" s="66" t="s">
        <v>725</v>
      </c>
      <c r="F856" s="66" t="s">
        <v>725</v>
      </c>
      <c r="G856" s="69">
        <v>0</v>
      </c>
      <c r="H856" s="69">
        <v>0</v>
      </c>
      <c r="I856" s="186" t="s">
        <v>2775</v>
      </c>
      <c r="J856" s="66" t="s">
        <v>1593</v>
      </c>
      <c r="K856" s="67" t="s">
        <v>4539</v>
      </c>
      <c r="L856" s="68"/>
      <c r="M856" s="64" t="s">
        <v>3547</v>
      </c>
      <c r="N856" s="13"/>
      <c r="O856"/>
      <c r="P856" t="str">
        <f t="shared" si="270"/>
        <v/>
      </c>
      <c r="Q856" t="str">
        <f>IF(ISNA(VLOOKUP(AC856,#REF!,1)),"//","")</f>
        <v/>
      </c>
      <c r="R856"/>
      <c r="S856" s="43">
        <f t="shared" si="275"/>
        <v>189</v>
      </c>
      <c r="T856" s="93" t="s">
        <v>2484</v>
      </c>
      <c r="U856" s="71" t="s">
        <v>2484</v>
      </c>
      <c r="V856" s="71" t="s">
        <v>2484</v>
      </c>
      <c r="W856" s="44" t="str">
        <f t="shared" si="276"/>
        <v/>
      </c>
      <c r="X856" s="25" t="str">
        <f t="shared" si="277"/>
        <v/>
      </c>
      <c r="Y856" s="1">
        <f t="shared" si="278"/>
        <v>832</v>
      </c>
      <c r="Z856" t="str">
        <f t="shared" si="279"/>
        <v>ITM_w_CIRC</v>
      </c>
      <c r="AA856" s="172" t="str">
        <f>IF(ISNA(VLOOKUP(AC856,Sheet2!J:J,1,0)),"//","")</f>
        <v/>
      </c>
      <c r="AC856" s="111" t="str">
        <f t="shared" si="272"/>
        <v/>
      </c>
      <c r="AD856" t="b">
        <f t="shared" si="271"/>
        <v>1</v>
      </c>
    </row>
    <row r="857" spans="1:30">
      <c r="A857" s="57">
        <f t="shared" si="273"/>
        <v>857</v>
      </c>
      <c r="B857" s="56">
        <f t="shared" si="274"/>
        <v>833</v>
      </c>
      <c r="C857" s="60" t="s">
        <v>4451</v>
      </c>
      <c r="D857" s="60" t="s">
        <v>3548</v>
      </c>
      <c r="E857" s="66" t="s">
        <v>539</v>
      </c>
      <c r="F857" s="66" t="s">
        <v>726</v>
      </c>
      <c r="G857" s="69">
        <v>0</v>
      </c>
      <c r="H857" s="69">
        <v>0</v>
      </c>
      <c r="I857" s="66" t="s">
        <v>1</v>
      </c>
      <c r="J857" s="66" t="s">
        <v>1593</v>
      </c>
      <c r="K857" s="67" t="s">
        <v>4539</v>
      </c>
      <c r="L857" s="68"/>
      <c r="M857" s="64" t="s">
        <v>3548</v>
      </c>
      <c r="N857" s="13"/>
      <c r="O857"/>
      <c r="P857" t="str">
        <f t="shared" si="270"/>
        <v>NOT EQUAL</v>
      </c>
      <c r="Q857" t="str">
        <f>IF(ISNA(VLOOKUP(AC857,#REF!,1)),"//","")</f>
        <v/>
      </c>
      <c r="R857"/>
      <c r="S857" s="43">
        <f t="shared" si="275"/>
        <v>189</v>
      </c>
      <c r="T857" s="93" t="s">
        <v>2484</v>
      </c>
      <c r="U857" s="71" t="s">
        <v>2484</v>
      </c>
      <c r="V857" s="71" t="s">
        <v>2484</v>
      </c>
      <c r="W857" s="44" t="str">
        <f t="shared" si="276"/>
        <v/>
      </c>
      <c r="X857" s="25" t="str">
        <f t="shared" si="277"/>
        <v/>
      </c>
      <c r="Y857" s="1">
        <f t="shared" si="278"/>
        <v>833</v>
      </c>
      <c r="Z857" t="str">
        <f t="shared" si="279"/>
        <v>ITM_x_BAR</v>
      </c>
      <c r="AA857" s="172" t="str">
        <f>IF(ISNA(VLOOKUP(AC857,Sheet2!J:J,1,0)),"//","")</f>
        <v/>
      </c>
      <c r="AC857" s="111" t="str">
        <f t="shared" si="272"/>
        <v/>
      </c>
      <c r="AD857" t="b">
        <f t="shared" si="271"/>
        <v>1</v>
      </c>
    </row>
    <row r="858" spans="1:30">
      <c r="A858" s="57">
        <f t="shared" si="273"/>
        <v>858</v>
      </c>
      <c r="B858" s="56">
        <f t="shared" si="274"/>
        <v>834</v>
      </c>
      <c r="C858" s="60" t="s">
        <v>4451</v>
      </c>
      <c r="D858" s="60" t="s">
        <v>3549</v>
      </c>
      <c r="E858" s="66" t="s">
        <v>539</v>
      </c>
      <c r="F858" s="66" t="s">
        <v>392</v>
      </c>
      <c r="G858" s="69">
        <v>0</v>
      </c>
      <c r="H858" s="69">
        <v>0</v>
      </c>
      <c r="I858" s="66" t="s">
        <v>1</v>
      </c>
      <c r="J858" s="66" t="s">
        <v>1593</v>
      </c>
      <c r="K858" s="67" t="s">
        <v>4539</v>
      </c>
      <c r="L858" s="68"/>
      <c r="M858" s="64" t="s">
        <v>3549</v>
      </c>
      <c r="N858" s="13"/>
      <c r="O858"/>
      <c r="P858" t="str">
        <f t="shared" si="270"/>
        <v>NOT EQUAL</v>
      </c>
      <c r="Q858" t="str">
        <f>IF(ISNA(VLOOKUP(AC858,#REF!,1)),"//","")</f>
        <v/>
      </c>
      <c r="R858"/>
      <c r="S858" s="43">
        <f t="shared" si="275"/>
        <v>189</v>
      </c>
      <c r="T858" s="93" t="s">
        <v>2484</v>
      </c>
      <c r="U858" s="71" t="s">
        <v>2484</v>
      </c>
      <c r="V858" s="71" t="s">
        <v>2484</v>
      </c>
      <c r="W858" s="44" t="str">
        <f t="shared" si="276"/>
        <v/>
      </c>
      <c r="X858" s="25" t="str">
        <f t="shared" si="277"/>
        <v/>
      </c>
      <c r="Y858" s="1">
        <f t="shared" si="278"/>
        <v>834</v>
      </c>
      <c r="Z858" t="str">
        <f t="shared" si="279"/>
        <v>ITM_x_CIRC</v>
      </c>
      <c r="AA858" s="172" t="str">
        <f>IF(ISNA(VLOOKUP(AC858,Sheet2!J:J,1,0)),"//","")</f>
        <v/>
      </c>
      <c r="AC858" s="111" t="str">
        <f t="shared" si="272"/>
        <v/>
      </c>
      <c r="AD858" t="b">
        <f t="shared" si="271"/>
        <v>1</v>
      </c>
    </row>
    <row r="859" spans="1:30">
      <c r="A859" s="57">
        <f t="shared" si="273"/>
        <v>859</v>
      </c>
      <c r="B859" s="56">
        <f t="shared" si="274"/>
        <v>835</v>
      </c>
      <c r="C859" s="60" t="s">
        <v>4451</v>
      </c>
      <c r="D859" s="60" t="s">
        <v>3550</v>
      </c>
      <c r="E859" s="66" t="s">
        <v>539</v>
      </c>
      <c r="F859" s="66" t="s">
        <v>727</v>
      </c>
      <c r="G859" s="69">
        <v>0</v>
      </c>
      <c r="H859" s="69">
        <v>0</v>
      </c>
      <c r="I859" s="66" t="s">
        <v>1</v>
      </c>
      <c r="J859" s="66" t="s">
        <v>1593</v>
      </c>
      <c r="K859" s="67" t="s">
        <v>4539</v>
      </c>
      <c r="L859" s="68"/>
      <c r="M859" s="64" t="s">
        <v>3550</v>
      </c>
      <c r="N859" s="13"/>
      <c r="O859"/>
      <c r="P859" t="str">
        <f t="shared" si="270"/>
        <v>NOT EQUAL</v>
      </c>
      <c r="Q859" t="str">
        <f>IF(ISNA(VLOOKUP(AC859,#REF!,1)),"//","")</f>
        <v/>
      </c>
      <c r="R859"/>
      <c r="S859" s="43">
        <f t="shared" si="275"/>
        <v>189</v>
      </c>
      <c r="T859" s="93" t="s">
        <v>2484</v>
      </c>
      <c r="U859" s="71" t="s">
        <v>2484</v>
      </c>
      <c r="V859" s="71" t="s">
        <v>2484</v>
      </c>
      <c r="W859" s="44" t="str">
        <f t="shared" si="276"/>
        <v/>
      </c>
      <c r="X859" s="25" t="str">
        <f t="shared" si="277"/>
        <v/>
      </c>
      <c r="Y859" s="1">
        <f t="shared" si="278"/>
        <v>835</v>
      </c>
      <c r="Z859" t="str">
        <f t="shared" si="279"/>
        <v>ITM_y_BAR</v>
      </c>
      <c r="AA859" s="172" t="str">
        <f>IF(ISNA(VLOOKUP(AC859,Sheet2!J:J,1,0)),"//","")</f>
        <v/>
      </c>
      <c r="AC859" s="111" t="str">
        <f t="shared" si="272"/>
        <v/>
      </c>
      <c r="AD859" t="b">
        <f t="shared" si="271"/>
        <v>1</v>
      </c>
    </row>
    <row r="860" spans="1:30">
      <c r="A860" s="57">
        <f t="shared" si="273"/>
        <v>860</v>
      </c>
      <c r="B860" s="56">
        <f t="shared" si="274"/>
        <v>836</v>
      </c>
      <c r="C860" s="60" t="s">
        <v>4451</v>
      </c>
      <c r="D860" s="60" t="s">
        <v>3551</v>
      </c>
      <c r="E860" s="66" t="s">
        <v>404</v>
      </c>
      <c r="F860" s="66" t="s">
        <v>404</v>
      </c>
      <c r="G860" s="69">
        <v>0</v>
      </c>
      <c r="H860" s="69">
        <v>0</v>
      </c>
      <c r="I860" s="186" t="s">
        <v>2775</v>
      </c>
      <c r="J860" s="66" t="s">
        <v>1593</v>
      </c>
      <c r="K860" s="67" t="s">
        <v>4539</v>
      </c>
      <c r="L860" s="68"/>
      <c r="M860" s="64" t="s">
        <v>3551</v>
      </c>
      <c r="N860" s="13"/>
      <c r="O860"/>
      <c r="P860" t="str">
        <f t="shared" si="270"/>
        <v/>
      </c>
      <c r="Q860" t="str">
        <f>IF(ISNA(VLOOKUP(AC860,#REF!,1)),"//","")</f>
        <v/>
      </c>
      <c r="R860"/>
      <c r="S860" s="43">
        <f t="shared" si="275"/>
        <v>189</v>
      </c>
      <c r="T860" s="93" t="s">
        <v>2484</v>
      </c>
      <c r="U860" s="71" t="s">
        <v>2484</v>
      </c>
      <c r="V860" s="71" t="s">
        <v>2484</v>
      </c>
      <c r="W860" s="44" t="str">
        <f t="shared" si="276"/>
        <v/>
      </c>
      <c r="X860" s="25" t="str">
        <f t="shared" si="277"/>
        <v/>
      </c>
      <c r="Y860" s="1">
        <f t="shared" si="278"/>
        <v>836</v>
      </c>
      <c r="Z860" t="str">
        <f t="shared" si="279"/>
        <v>ITM_y_CIRC</v>
      </c>
      <c r="AA860" s="172" t="str">
        <f>IF(ISNA(VLOOKUP(AC860,Sheet2!J:J,1,0)),"//","")</f>
        <v/>
      </c>
      <c r="AC860" s="111" t="str">
        <f t="shared" si="272"/>
        <v/>
      </c>
      <c r="AD860" t="b">
        <f t="shared" si="271"/>
        <v>1</v>
      </c>
    </row>
    <row r="861" spans="1:30">
      <c r="A861" s="57">
        <f t="shared" si="273"/>
        <v>861</v>
      </c>
      <c r="B861" s="56">
        <f t="shared" si="274"/>
        <v>837</v>
      </c>
      <c r="C861" s="60" t="s">
        <v>4451</v>
      </c>
      <c r="D861" s="60" t="s">
        <v>3552</v>
      </c>
      <c r="E861" s="66" t="s">
        <v>728</v>
      </c>
      <c r="F861" s="66" t="s">
        <v>728</v>
      </c>
      <c r="G861" s="69">
        <v>0</v>
      </c>
      <c r="H861" s="69">
        <v>0</v>
      </c>
      <c r="I861" s="186" t="s">
        <v>2775</v>
      </c>
      <c r="J861" s="66" t="s">
        <v>1593</v>
      </c>
      <c r="K861" s="67" t="s">
        <v>4539</v>
      </c>
      <c r="L861" s="68"/>
      <c r="M861" s="64" t="s">
        <v>3552</v>
      </c>
      <c r="N861" s="13"/>
      <c r="O861"/>
      <c r="P861" t="str">
        <f t="shared" si="270"/>
        <v/>
      </c>
      <c r="Q861" t="str">
        <f>IF(ISNA(VLOOKUP(AC861,#REF!,1)),"//","")</f>
        <v/>
      </c>
      <c r="R861"/>
      <c r="S861" s="43">
        <f t="shared" si="275"/>
        <v>189</v>
      </c>
      <c r="T861" s="93" t="s">
        <v>2484</v>
      </c>
      <c r="U861" s="71" t="s">
        <v>2484</v>
      </c>
      <c r="V861" s="71" t="s">
        <v>2484</v>
      </c>
      <c r="W861" s="44" t="str">
        <f t="shared" si="276"/>
        <v/>
      </c>
      <c r="X861" s="25" t="str">
        <f t="shared" si="277"/>
        <v/>
      </c>
      <c r="Y861" s="1">
        <f t="shared" si="278"/>
        <v>837</v>
      </c>
      <c r="Z861" t="str">
        <f t="shared" si="279"/>
        <v>ITM_y_ACUTE</v>
      </c>
      <c r="AA861" s="172" t="str">
        <f>IF(ISNA(VLOOKUP(AC861,Sheet2!J:J,1,0)),"//","")</f>
        <v/>
      </c>
      <c r="AC861" s="111" t="str">
        <f t="shared" si="272"/>
        <v/>
      </c>
      <c r="AD861" t="b">
        <f t="shared" si="271"/>
        <v>1</v>
      </c>
    </row>
    <row r="862" spans="1:30">
      <c r="A862" s="57">
        <f t="shared" si="273"/>
        <v>862</v>
      </c>
      <c r="B862" s="56">
        <f t="shared" si="274"/>
        <v>838</v>
      </c>
      <c r="C862" s="60" t="s">
        <v>4451</v>
      </c>
      <c r="D862" s="60" t="s">
        <v>3553</v>
      </c>
      <c r="E862" s="66" t="s">
        <v>729</v>
      </c>
      <c r="F862" s="66" t="s">
        <v>729</v>
      </c>
      <c r="G862" s="69">
        <v>0</v>
      </c>
      <c r="H862" s="69">
        <v>0</v>
      </c>
      <c r="I862" s="186" t="s">
        <v>2775</v>
      </c>
      <c r="J862" s="66" t="s">
        <v>1593</v>
      </c>
      <c r="K862" s="67" t="s">
        <v>4539</v>
      </c>
      <c r="L862" s="68"/>
      <c r="M862" s="64" t="s">
        <v>3553</v>
      </c>
      <c r="N862" s="13"/>
      <c r="O862"/>
      <c r="P862" t="str">
        <f t="shared" si="270"/>
        <v/>
      </c>
      <c r="Q862" t="str">
        <f>IF(ISNA(VLOOKUP(AC862,#REF!,1)),"//","")</f>
        <v/>
      </c>
      <c r="R862"/>
      <c r="S862" s="43">
        <f t="shared" si="275"/>
        <v>189</v>
      </c>
      <c r="T862" s="93" t="s">
        <v>2484</v>
      </c>
      <c r="U862" s="71" t="s">
        <v>2484</v>
      </c>
      <c r="V862" s="71" t="s">
        <v>2484</v>
      </c>
      <c r="W862" s="44" t="str">
        <f t="shared" si="276"/>
        <v/>
      </c>
      <c r="X862" s="25" t="str">
        <f t="shared" si="277"/>
        <v/>
      </c>
      <c r="Y862" s="1">
        <f t="shared" si="278"/>
        <v>838</v>
      </c>
      <c r="Z862" t="str">
        <f t="shared" si="279"/>
        <v>ITM_y_DIARESIS</v>
      </c>
      <c r="AA862" s="172" t="str">
        <f>IF(ISNA(VLOOKUP(AC862,Sheet2!J:J,1,0)),"//","")</f>
        <v/>
      </c>
      <c r="AC862" s="111" t="str">
        <f t="shared" si="272"/>
        <v/>
      </c>
      <c r="AD862" t="b">
        <f t="shared" si="271"/>
        <v>1</v>
      </c>
    </row>
    <row r="863" spans="1:30">
      <c r="A863" s="57">
        <f t="shared" si="273"/>
        <v>863</v>
      </c>
      <c r="B863" s="56">
        <f t="shared" si="274"/>
        <v>839</v>
      </c>
      <c r="C863" s="60" t="s">
        <v>4451</v>
      </c>
      <c r="D863" s="60" t="s">
        <v>3554</v>
      </c>
      <c r="E863" s="66" t="s">
        <v>730</v>
      </c>
      <c r="F863" s="66" t="s">
        <v>730</v>
      </c>
      <c r="G863" s="69">
        <v>0</v>
      </c>
      <c r="H863" s="69">
        <v>0</v>
      </c>
      <c r="I863" s="186" t="s">
        <v>2775</v>
      </c>
      <c r="J863" s="66" t="s">
        <v>1593</v>
      </c>
      <c r="K863" s="67" t="s">
        <v>4539</v>
      </c>
      <c r="L863" s="68"/>
      <c r="M863" s="64" t="s">
        <v>3554</v>
      </c>
      <c r="N863" s="13"/>
      <c r="O863"/>
      <c r="P863" t="str">
        <f t="shared" si="270"/>
        <v/>
      </c>
      <c r="Q863" t="str">
        <f>IF(ISNA(VLOOKUP(AC863,#REF!,1)),"//","")</f>
        <v/>
      </c>
      <c r="R863"/>
      <c r="S863" s="43">
        <f t="shared" si="275"/>
        <v>189</v>
      </c>
      <c r="T863" s="93" t="s">
        <v>2484</v>
      </c>
      <c r="U863" s="71" t="s">
        <v>2484</v>
      </c>
      <c r="V863" s="71" t="s">
        <v>2484</v>
      </c>
      <c r="W863" s="44" t="str">
        <f t="shared" si="276"/>
        <v/>
      </c>
      <c r="X863" s="25" t="str">
        <f t="shared" si="277"/>
        <v/>
      </c>
      <c r="Y863" s="1">
        <f t="shared" si="278"/>
        <v>839</v>
      </c>
      <c r="Z863" t="str">
        <f t="shared" si="279"/>
        <v>ITM_z_ACUTE</v>
      </c>
      <c r="AA863" s="172" t="str">
        <f>IF(ISNA(VLOOKUP(AC863,Sheet2!J:J,1,0)),"//","")</f>
        <v/>
      </c>
      <c r="AC863" s="111" t="str">
        <f t="shared" si="272"/>
        <v/>
      </c>
      <c r="AD863" t="b">
        <f t="shared" si="271"/>
        <v>1</v>
      </c>
    </row>
    <row r="864" spans="1:30">
      <c r="A864" s="57">
        <f t="shared" si="273"/>
        <v>864</v>
      </c>
      <c r="B864" s="56">
        <f t="shared" si="274"/>
        <v>840</v>
      </c>
      <c r="C864" s="60" t="s">
        <v>4451</v>
      </c>
      <c r="D864" s="60" t="s">
        <v>3555</v>
      </c>
      <c r="E864" s="66" t="s">
        <v>731</v>
      </c>
      <c r="F864" s="66" t="s">
        <v>731</v>
      </c>
      <c r="G864" s="74">
        <v>0</v>
      </c>
      <c r="H864" s="74">
        <v>0</v>
      </c>
      <c r="I864" s="186" t="s">
        <v>2775</v>
      </c>
      <c r="J864" s="66" t="s">
        <v>1593</v>
      </c>
      <c r="K864" s="67" t="s">
        <v>4539</v>
      </c>
      <c r="L864" s="68"/>
      <c r="M864" s="64" t="s">
        <v>3555</v>
      </c>
      <c r="N864" s="13"/>
      <c r="O864"/>
      <c r="P864" t="str">
        <f t="shared" si="270"/>
        <v/>
      </c>
      <c r="Q864" t="str">
        <f>IF(ISNA(VLOOKUP(AC864,#REF!,1)),"//","")</f>
        <v/>
      </c>
      <c r="R864"/>
      <c r="S864" s="43">
        <f t="shared" si="275"/>
        <v>189</v>
      </c>
      <c r="T864" s="93" t="s">
        <v>2484</v>
      </c>
      <c r="U864" s="71" t="s">
        <v>2484</v>
      </c>
      <c r="V864" s="71" t="s">
        <v>2484</v>
      </c>
      <c r="W864" s="44" t="str">
        <f t="shared" si="276"/>
        <v/>
      </c>
      <c r="X864" s="25" t="str">
        <f t="shared" si="277"/>
        <v/>
      </c>
      <c r="Y864" s="1">
        <f t="shared" si="278"/>
        <v>840</v>
      </c>
      <c r="Z864" t="str">
        <f t="shared" si="279"/>
        <v>ITM_z_CARON</v>
      </c>
      <c r="AA864" s="172" t="str">
        <f>IF(ISNA(VLOOKUP(AC864,Sheet2!J:J,1,0)),"//","")</f>
        <v/>
      </c>
      <c r="AC864" s="111" t="str">
        <f t="shared" si="272"/>
        <v/>
      </c>
      <c r="AD864" t="b">
        <f t="shared" si="271"/>
        <v>1</v>
      </c>
    </row>
    <row r="865" spans="1:30">
      <c r="A865" s="57">
        <f t="shared" si="273"/>
        <v>865</v>
      </c>
      <c r="B865" s="56">
        <f t="shared" si="274"/>
        <v>841</v>
      </c>
      <c r="C865" s="60" t="s">
        <v>4451</v>
      </c>
      <c r="D865" s="60" t="s">
        <v>3556</v>
      </c>
      <c r="E865" s="66" t="s">
        <v>732</v>
      </c>
      <c r="F865" s="78" t="s">
        <v>732</v>
      </c>
      <c r="G865" s="74">
        <v>0</v>
      </c>
      <c r="H865" s="74">
        <v>0</v>
      </c>
      <c r="I865" s="186" t="s">
        <v>2775</v>
      </c>
      <c r="J865" s="66" t="s">
        <v>1593</v>
      </c>
      <c r="K865" s="67" t="s">
        <v>4539</v>
      </c>
      <c r="L865" s="68"/>
      <c r="M865" s="64" t="s">
        <v>3556</v>
      </c>
      <c r="N865" s="13"/>
      <c r="O865"/>
      <c r="P865" t="str">
        <f t="shared" si="270"/>
        <v/>
      </c>
      <c r="Q865" t="str">
        <f>IF(ISNA(VLOOKUP(AC865,#REF!,1)),"//","")</f>
        <v/>
      </c>
      <c r="R865"/>
      <c r="S865" s="43">
        <f t="shared" si="275"/>
        <v>189</v>
      </c>
      <c r="T865" s="93" t="s">
        <v>2484</v>
      </c>
      <c r="U865" s="71" t="s">
        <v>2484</v>
      </c>
      <c r="V865" s="71" t="s">
        <v>2484</v>
      </c>
      <c r="W865" s="44" t="str">
        <f t="shared" si="276"/>
        <v/>
      </c>
      <c r="X865" s="25" t="str">
        <f t="shared" si="277"/>
        <v/>
      </c>
      <c r="Y865" s="1">
        <f t="shared" si="278"/>
        <v>841</v>
      </c>
      <c r="Z865" t="str">
        <f t="shared" si="279"/>
        <v>ITM_z_DOT</v>
      </c>
      <c r="AA865" s="172" t="str">
        <f>IF(ISNA(VLOOKUP(AC865,Sheet2!J:J,1,0)),"//","")</f>
        <v/>
      </c>
      <c r="AC865" s="111" t="str">
        <f t="shared" si="272"/>
        <v/>
      </c>
      <c r="AD865" t="b">
        <f t="shared" si="271"/>
        <v>1</v>
      </c>
    </row>
    <row r="866" spans="1:30" s="17" customFormat="1">
      <c r="A866" s="111">
        <f t="shared" si="273"/>
        <v>866</v>
      </c>
      <c r="B866" s="112">
        <f t="shared" si="274"/>
        <v>842</v>
      </c>
      <c r="C866" s="113" t="s">
        <v>4450</v>
      </c>
      <c r="D866" s="113" t="s">
        <v>7</v>
      </c>
      <c r="E866" s="146" t="str">
        <f t="shared" ref="E866:E871" si="280">CHAR(34)&amp;IF(B866&lt;10,"000",IF(B866&lt;100,"00",IF(B866&lt;1000,"0","")))&amp;$B866&amp;CHAR(34)</f>
        <v>"0842"</v>
      </c>
      <c r="F866" s="114" t="str">
        <f t="shared" ref="F866:F871" si="281">E866</f>
        <v>"0842"</v>
      </c>
      <c r="G866" s="207">
        <v>0</v>
      </c>
      <c r="H866" s="207">
        <v>0</v>
      </c>
      <c r="I866" s="193" t="s">
        <v>28</v>
      </c>
      <c r="J866" s="115" t="s">
        <v>1593</v>
      </c>
      <c r="K866" s="116" t="s">
        <v>4539</v>
      </c>
      <c r="M866" s="147" t="str">
        <f t="shared" ref="M866:M871" si="282">"ITM_"&amp;IF(B866&lt;10,"000",IF(B866&lt;100,"00",IF(B866&lt;1000,"0","")))&amp;$B866</f>
        <v>ITM_0842</v>
      </c>
      <c r="N866" s="16"/>
      <c r="P866" s="17" t="str">
        <f t="shared" si="270"/>
        <v/>
      </c>
      <c r="Q866" s="17" t="str">
        <f>IF(ISNA(VLOOKUP(AC866,#REF!,1)),"//","")</f>
        <v/>
      </c>
      <c r="S866" s="117">
        <f t="shared" si="275"/>
        <v>189</v>
      </c>
      <c r="T866" s="111" t="s">
        <v>2484</v>
      </c>
      <c r="U866" s="118" t="s">
        <v>2484</v>
      </c>
      <c r="V866" s="118" t="s">
        <v>2484</v>
      </c>
      <c r="W866" s="119" t="str">
        <f t="shared" si="276"/>
        <v/>
      </c>
      <c r="X866" s="120" t="str">
        <f t="shared" si="277"/>
        <v/>
      </c>
      <c r="Y866" s="121">
        <f t="shared" si="278"/>
        <v>842</v>
      </c>
      <c r="Z866" s="17" t="str">
        <f t="shared" si="279"/>
        <v>ITM_0842</v>
      </c>
      <c r="AA866" s="172" t="str">
        <f>IF(ISNA(VLOOKUP(AC866,Sheet2!J:J,1,0)),"//","")</f>
        <v/>
      </c>
      <c r="AC866" s="111" t="str">
        <f t="shared" si="272"/>
        <v/>
      </c>
      <c r="AD866" t="b">
        <f t="shared" si="271"/>
        <v>1</v>
      </c>
    </row>
    <row r="867" spans="1:30" s="17" customFormat="1">
      <c r="A867" s="111">
        <f t="shared" si="273"/>
        <v>867</v>
      </c>
      <c r="B867" s="112">
        <f t="shared" si="274"/>
        <v>843</v>
      </c>
      <c r="C867" s="113" t="s">
        <v>4450</v>
      </c>
      <c r="D867" s="113" t="s">
        <v>7</v>
      </c>
      <c r="E867" s="146" t="str">
        <f t="shared" si="280"/>
        <v>"0843"</v>
      </c>
      <c r="F867" s="114" t="str">
        <f t="shared" si="281"/>
        <v>"0843"</v>
      </c>
      <c r="G867" s="207">
        <v>0</v>
      </c>
      <c r="H867" s="207">
        <v>0</v>
      </c>
      <c r="I867" s="193" t="s">
        <v>28</v>
      </c>
      <c r="J867" s="115" t="s">
        <v>1593</v>
      </c>
      <c r="K867" s="116" t="s">
        <v>4539</v>
      </c>
      <c r="M867" s="147" t="str">
        <f t="shared" si="282"/>
        <v>ITM_0843</v>
      </c>
      <c r="N867" s="16"/>
      <c r="P867" s="17" t="str">
        <f t="shared" ref="P867:P871" si="283">IF(E867=F867,"","NOT EQUAL")</f>
        <v/>
      </c>
      <c r="Q867" s="17" t="str">
        <f>IF(ISNA(VLOOKUP(AC867,#REF!,1)),"//","")</f>
        <v/>
      </c>
      <c r="S867" s="117">
        <f t="shared" si="275"/>
        <v>189</v>
      </c>
      <c r="T867" s="111" t="s">
        <v>2484</v>
      </c>
      <c r="U867" s="118" t="s">
        <v>2484</v>
      </c>
      <c r="V867" s="118" t="s">
        <v>2484</v>
      </c>
      <c r="W867" s="119" t="str">
        <f t="shared" si="276"/>
        <v/>
      </c>
      <c r="X867" s="120" t="str">
        <f t="shared" si="277"/>
        <v/>
      </c>
      <c r="Y867" s="121">
        <f t="shared" si="278"/>
        <v>843</v>
      </c>
      <c r="Z867" s="17" t="str">
        <f t="shared" si="279"/>
        <v>ITM_0843</v>
      </c>
      <c r="AA867" s="172" t="str">
        <f>IF(ISNA(VLOOKUP(AC867,Sheet2!J:J,1,0)),"//","")</f>
        <v/>
      </c>
      <c r="AC867" s="111" t="str">
        <f t="shared" si="272"/>
        <v/>
      </c>
      <c r="AD867" t="b">
        <f t="shared" si="271"/>
        <v>1</v>
      </c>
    </row>
    <row r="868" spans="1:30" s="17" customFormat="1">
      <c r="A868" s="111">
        <f t="shared" si="273"/>
        <v>868</v>
      </c>
      <c r="B868" s="112">
        <f t="shared" si="274"/>
        <v>844</v>
      </c>
      <c r="C868" s="113" t="s">
        <v>4450</v>
      </c>
      <c r="D868" s="113" t="s">
        <v>7</v>
      </c>
      <c r="E868" s="146" t="str">
        <f t="shared" si="280"/>
        <v>"0844"</v>
      </c>
      <c r="F868" s="114" t="str">
        <f t="shared" si="281"/>
        <v>"0844"</v>
      </c>
      <c r="G868" s="207">
        <v>0</v>
      </c>
      <c r="H868" s="207">
        <v>0</v>
      </c>
      <c r="I868" s="193" t="s">
        <v>28</v>
      </c>
      <c r="J868" s="115" t="s">
        <v>1593</v>
      </c>
      <c r="K868" s="116" t="s">
        <v>4539</v>
      </c>
      <c r="M868" s="147" t="str">
        <f t="shared" si="282"/>
        <v>ITM_0844</v>
      </c>
      <c r="N868" s="16"/>
      <c r="P868" s="17" t="str">
        <f t="shared" si="283"/>
        <v/>
      </c>
      <c r="Q868" s="17" t="str">
        <f>IF(ISNA(VLOOKUP(AC868,#REF!,1)),"//","")</f>
        <v/>
      </c>
      <c r="S868" s="117">
        <f t="shared" si="275"/>
        <v>189</v>
      </c>
      <c r="T868" s="111" t="s">
        <v>2484</v>
      </c>
      <c r="U868" s="118" t="s">
        <v>2484</v>
      </c>
      <c r="V868" s="118" t="s">
        <v>2484</v>
      </c>
      <c r="W868" s="119" t="str">
        <f t="shared" si="276"/>
        <v/>
      </c>
      <c r="X868" s="120" t="str">
        <f t="shared" si="277"/>
        <v/>
      </c>
      <c r="Y868" s="121">
        <f t="shared" si="278"/>
        <v>844</v>
      </c>
      <c r="Z868" s="17" t="str">
        <f t="shared" si="279"/>
        <v>ITM_0844</v>
      </c>
      <c r="AA868" s="172" t="str">
        <f>IF(ISNA(VLOOKUP(AC868,Sheet2!J:J,1,0)),"//","")</f>
        <v/>
      </c>
      <c r="AC868" s="111" t="str">
        <f t="shared" si="272"/>
        <v/>
      </c>
      <c r="AD868" t="b">
        <f t="shared" si="271"/>
        <v>1</v>
      </c>
    </row>
    <row r="869" spans="1:30" s="17" customFormat="1">
      <c r="A869" s="111">
        <f t="shared" si="273"/>
        <v>869</v>
      </c>
      <c r="B869" s="112">
        <f t="shared" si="274"/>
        <v>845</v>
      </c>
      <c r="C869" s="113" t="s">
        <v>4450</v>
      </c>
      <c r="D869" s="113" t="s">
        <v>7</v>
      </c>
      <c r="E869" s="146" t="str">
        <f t="shared" si="280"/>
        <v>"0845"</v>
      </c>
      <c r="F869" s="114" t="str">
        <f t="shared" si="281"/>
        <v>"0845"</v>
      </c>
      <c r="G869" s="207">
        <v>0</v>
      </c>
      <c r="H869" s="207">
        <v>0</v>
      </c>
      <c r="I869" s="193" t="s">
        <v>28</v>
      </c>
      <c r="J869" s="115" t="s">
        <v>1593</v>
      </c>
      <c r="K869" s="116" t="s">
        <v>4539</v>
      </c>
      <c r="M869" s="147" t="str">
        <f t="shared" si="282"/>
        <v>ITM_0845</v>
      </c>
      <c r="N869" s="16"/>
      <c r="P869" s="17" t="str">
        <f t="shared" si="283"/>
        <v/>
      </c>
      <c r="Q869" s="17" t="str">
        <f>IF(ISNA(VLOOKUP(AC869,#REF!,1)),"//","")</f>
        <v/>
      </c>
      <c r="S869" s="117">
        <f t="shared" si="275"/>
        <v>189</v>
      </c>
      <c r="T869" s="111" t="s">
        <v>2484</v>
      </c>
      <c r="U869" s="118" t="s">
        <v>2484</v>
      </c>
      <c r="V869" s="118" t="s">
        <v>2484</v>
      </c>
      <c r="W869" s="119" t="str">
        <f t="shared" si="276"/>
        <v/>
      </c>
      <c r="X869" s="120" t="str">
        <f t="shared" si="277"/>
        <v/>
      </c>
      <c r="Y869" s="121">
        <f t="shared" si="278"/>
        <v>845</v>
      </c>
      <c r="Z869" s="17" t="str">
        <f t="shared" si="279"/>
        <v>ITM_0845</v>
      </c>
      <c r="AA869" s="172" t="str">
        <f>IF(ISNA(VLOOKUP(AC869,Sheet2!J:J,1,0)),"//","")</f>
        <v/>
      </c>
      <c r="AC869" s="111" t="str">
        <f t="shared" si="272"/>
        <v/>
      </c>
      <c r="AD869" t="b">
        <f t="shared" si="271"/>
        <v>1</v>
      </c>
    </row>
    <row r="870" spans="1:30" s="17" customFormat="1">
      <c r="A870" s="111">
        <f t="shared" si="273"/>
        <v>870</v>
      </c>
      <c r="B870" s="112">
        <f t="shared" si="274"/>
        <v>846</v>
      </c>
      <c r="C870" s="113" t="s">
        <v>4450</v>
      </c>
      <c r="D870" s="113" t="s">
        <v>7</v>
      </c>
      <c r="E870" s="146" t="str">
        <f t="shared" si="280"/>
        <v>"0846"</v>
      </c>
      <c r="F870" s="114" t="str">
        <f t="shared" si="281"/>
        <v>"0846"</v>
      </c>
      <c r="G870" s="207">
        <v>0</v>
      </c>
      <c r="H870" s="207">
        <v>0</v>
      </c>
      <c r="I870" s="193" t="s">
        <v>28</v>
      </c>
      <c r="J870" s="115" t="s">
        <v>1593</v>
      </c>
      <c r="K870" s="116" t="s">
        <v>4539</v>
      </c>
      <c r="M870" s="147" t="str">
        <f t="shared" si="282"/>
        <v>ITM_0846</v>
      </c>
      <c r="N870" s="16"/>
      <c r="P870" s="17" t="str">
        <f t="shared" si="283"/>
        <v/>
      </c>
      <c r="Q870" s="17" t="str">
        <f>IF(ISNA(VLOOKUP(AC870,#REF!,1)),"//","")</f>
        <v/>
      </c>
      <c r="S870" s="117">
        <f t="shared" si="275"/>
        <v>189</v>
      </c>
      <c r="T870" s="111" t="s">
        <v>2484</v>
      </c>
      <c r="U870" s="118" t="s">
        <v>2484</v>
      </c>
      <c r="V870" s="118" t="s">
        <v>2484</v>
      </c>
      <c r="W870" s="119" t="str">
        <f t="shared" si="276"/>
        <v/>
      </c>
      <c r="X870" s="120" t="str">
        <f t="shared" si="277"/>
        <v/>
      </c>
      <c r="Y870" s="121">
        <f t="shared" si="278"/>
        <v>846</v>
      </c>
      <c r="Z870" s="17" t="str">
        <f t="shared" si="279"/>
        <v>ITM_0846</v>
      </c>
      <c r="AA870" s="172" t="str">
        <f>IF(ISNA(VLOOKUP(AC870,Sheet2!J:J,1,0)),"//","")</f>
        <v/>
      </c>
      <c r="AC870" s="111" t="str">
        <f t="shared" si="272"/>
        <v/>
      </c>
      <c r="AD870" t="b">
        <f t="shared" si="271"/>
        <v>1</v>
      </c>
    </row>
    <row r="871" spans="1:30" s="17" customFormat="1">
      <c r="A871" s="111">
        <f t="shared" si="273"/>
        <v>871</v>
      </c>
      <c r="B871" s="112">
        <f t="shared" si="274"/>
        <v>847</v>
      </c>
      <c r="C871" s="113" t="s">
        <v>4450</v>
      </c>
      <c r="D871" s="113" t="s">
        <v>7</v>
      </c>
      <c r="E871" s="146" t="str">
        <f t="shared" si="280"/>
        <v>"0847"</v>
      </c>
      <c r="F871" s="114" t="str">
        <f t="shared" si="281"/>
        <v>"0847"</v>
      </c>
      <c r="G871" s="207">
        <v>0</v>
      </c>
      <c r="H871" s="207">
        <v>0</v>
      </c>
      <c r="I871" s="193" t="s">
        <v>28</v>
      </c>
      <c r="J871" s="115" t="s">
        <v>1593</v>
      </c>
      <c r="K871" s="116" t="s">
        <v>4539</v>
      </c>
      <c r="M871" s="147" t="str">
        <f t="shared" si="282"/>
        <v>ITM_0847</v>
      </c>
      <c r="N871" s="16"/>
      <c r="P871" s="17" t="str">
        <f t="shared" si="283"/>
        <v/>
      </c>
      <c r="Q871" s="17" t="str">
        <f>IF(ISNA(VLOOKUP(AC871,#REF!,1)),"//","")</f>
        <v/>
      </c>
      <c r="S871" s="117">
        <f t="shared" si="275"/>
        <v>189</v>
      </c>
      <c r="T871" s="111" t="s">
        <v>2484</v>
      </c>
      <c r="U871" s="118" t="s">
        <v>2484</v>
      </c>
      <c r="V871" s="118" t="s">
        <v>2484</v>
      </c>
      <c r="W871" s="119" t="str">
        <f t="shared" si="276"/>
        <v/>
      </c>
      <c r="X871" s="120" t="str">
        <f t="shared" si="277"/>
        <v/>
      </c>
      <c r="Y871" s="121">
        <f t="shared" si="278"/>
        <v>847</v>
      </c>
      <c r="Z871" s="17" t="str">
        <f t="shared" si="279"/>
        <v>ITM_0847</v>
      </c>
      <c r="AA871" s="172" t="str">
        <f>IF(ISNA(VLOOKUP(AC871,Sheet2!J:J,1,0)),"//","")</f>
        <v/>
      </c>
      <c r="AC871" s="111" t="str">
        <f t="shared" si="272"/>
        <v/>
      </c>
      <c r="AD871" t="b">
        <f t="shared" si="271"/>
        <v>1</v>
      </c>
    </row>
    <row r="872" spans="1:30">
      <c r="A872" s="57">
        <f t="shared" si="273"/>
        <v>872</v>
      </c>
      <c r="B872" s="56">
        <f t="shared" si="274"/>
        <v>848</v>
      </c>
      <c r="C872" s="60" t="s">
        <v>4450</v>
      </c>
      <c r="D872" s="60" t="s">
        <v>7</v>
      </c>
      <c r="E872" s="66" t="s">
        <v>539</v>
      </c>
      <c r="F872" s="66" t="s">
        <v>733</v>
      </c>
      <c r="G872" s="69">
        <v>0</v>
      </c>
      <c r="H872" s="69">
        <v>0</v>
      </c>
      <c r="I872" s="66" t="s">
        <v>1</v>
      </c>
      <c r="J872" s="66" t="s">
        <v>1593</v>
      </c>
      <c r="K872" s="67" t="s">
        <v>4539</v>
      </c>
      <c r="L872" s="68"/>
      <c r="M872" s="64" t="s">
        <v>3770</v>
      </c>
      <c r="N872" s="13"/>
      <c r="O872"/>
      <c r="P872" t="str">
        <f t="shared" ref="P872:P930" si="284">IF(E872=F872,"","NOT EQUAL")</f>
        <v>NOT EQUAL</v>
      </c>
      <c r="Q872" t="str">
        <f>IF(ISNA(VLOOKUP(AC872,#REF!,1)),"//","")</f>
        <v/>
      </c>
      <c r="R872"/>
      <c r="S872" s="43">
        <f t="shared" si="275"/>
        <v>189</v>
      </c>
      <c r="T872" s="93" t="s">
        <v>2484</v>
      </c>
      <c r="U872" s="71" t="s">
        <v>2484</v>
      </c>
      <c r="V872" s="71" t="s">
        <v>2484</v>
      </c>
      <c r="W872" s="44" t="str">
        <f t="shared" si="276"/>
        <v/>
      </c>
      <c r="X872" s="25" t="str">
        <f t="shared" si="277"/>
        <v/>
      </c>
      <c r="Y872" s="1">
        <f t="shared" si="278"/>
        <v>848</v>
      </c>
      <c r="Z872" t="str">
        <f t="shared" si="279"/>
        <v>ITM_SUB_alpha</v>
      </c>
      <c r="AA872" s="172" t="str">
        <f>IF(ISNA(VLOOKUP(AC872,Sheet2!J:J,1,0)),"//","")</f>
        <v/>
      </c>
      <c r="AC872" s="111" t="str">
        <f t="shared" si="272"/>
        <v/>
      </c>
      <c r="AD872" t="b">
        <f t="shared" si="271"/>
        <v>1</v>
      </c>
    </row>
    <row r="873" spans="1:30">
      <c r="A873" s="57">
        <f t="shared" si="273"/>
        <v>873</v>
      </c>
      <c r="B873" s="56">
        <f t="shared" si="274"/>
        <v>849</v>
      </c>
      <c r="C873" s="60" t="s">
        <v>4450</v>
      </c>
      <c r="D873" s="60" t="s">
        <v>7</v>
      </c>
      <c r="E873" s="79" t="s">
        <v>539</v>
      </c>
      <c r="F873" s="80" t="s">
        <v>734</v>
      </c>
      <c r="G873" s="74">
        <v>0</v>
      </c>
      <c r="H873" s="74">
        <v>0</v>
      </c>
      <c r="I873" s="66" t="s">
        <v>1</v>
      </c>
      <c r="J873" s="66" t="s">
        <v>1593</v>
      </c>
      <c r="K873" s="67" t="s">
        <v>4539</v>
      </c>
      <c r="L873" s="68"/>
      <c r="M873" s="64" t="s">
        <v>3771</v>
      </c>
      <c r="N873" s="13"/>
      <c r="O873"/>
      <c r="P873" t="str">
        <f t="shared" si="284"/>
        <v>NOT EQUAL</v>
      </c>
      <c r="Q873" t="str">
        <f>IF(ISNA(VLOOKUP(AC873,#REF!,1)),"//","")</f>
        <v/>
      </c>
      <c r="R873"/>
      <c r="S873" s="43">
        <f t="shared" si="275"/>
        <v>189</v>
      </c>
      <c r="T873" s="93" t="s">
        <v>2484</v>
      </c>
      <c r="U873" s="71" t="s">
        <v>2484</v>
      </c>
      <c r="V873" s="71" t="s">
        <v>2484</v>
      </c>
      <c r="W873" s="44" t="str">
        <f t="shared" si="276"/>
        <v/>
      </c>
      <c r="X873" s="25" t="str">
        <f t="shared" si="277"/>
        <v/>
      </c>
      <c r="Y873" s="1">
        <f t="shared" si="278"/>
        <v>849</v>
      </c>
      <c r="Z873" t="str">
        <f t="shared" si="279"/>
        <v>ITM_SUB_delta</v>
      </c>
      <c r="AA873" s="172" t="str">
        <f>IF(ISNA(VLOOKUP(AC873,Sheet2!J:J,1,0)),"//","")</f>
        <v/>
      </c>
      <c r="AC873" s="111" t="str">
        <f t="shared" si="272"/>
        <v/>
      </c>
      <c r="AD873" t="b">
        <f t="shared" si="271"/>
        <v>1</v>
      </c>
    </row>
    <row r="874" spans="1:30">
      <c r="A874" s="57">
        <f t="shared" si="273"/>
        <v>874</v>
      </c>
      <c r="B874" s="56">
        <f t="shared" si="274"/>
        <v>850</v>
      </c>
      <c r="C874" s="60" t="s">
        <v>4450</v>
      </c>
      <c r="D874" s="60" t="s">
        <v>7</v>
      </c>
      <c r="E874" s="66" t="s">
        <v>539</v>
      </c>
      <c r="F874" s="66" t="s">
        <v>735</v>
      </c>
      <c r="G874" s="74">
        <v>0</v>
      </c>
      <c r="H874" s="74">
        <v>0</v>
      </c>
      <c r="I874" s="66" t="s">
        <v>1</v>
      </c>
      <c r="J874" s="66" t="s">
        <v>1593</v>
      </c>
      <c r="K874" s="67" t="s">
        <v>4539</v>
      </c>
      <c r="L874" s="68"/>
      <c r="M874" s="64" t="s">
        <v>3772</v>
      </c>
      <c r="N874" s="13"/>
      <c r="O874"/>
      <c r="P874" t="str">
        <f t="shared" si="284"/>
        <v>NOT EQUAL</v>
      </c>
      <c r="Q874" t="str">
        <f>IF(ISNA(VLOOKUP(AC874,#REF!,1)),"//","")</f>
        <v/>
      </c>
      <c r="R874"/>
      <c r="S874" s="43">
        <f t="shared" si="275"/>
        <v>189</v>
      </c>
      <c r="T874" s="93" t="s">
        <v>2484</v>
      </c>
      <c r="U874" s="71" t="s">
        <v>2484</v>
      </c>
      <c r="V874" s="71" t="s">
        <v>2484</v>
      </c>
      <c r="W874" s="44" t="str">
        <f t="shared" si="276"/>
        <v/>
      </c>
      <c r="X874" s="25" t="str">
        <f t="shared" si="277"/>
        <v/>
      </c>
      <c r="Y874" s="1">
        <f t="shared" si="278"/>
        <v>850</v>
      </c>
      <c r="Z874" t="str">
        <f t="shared" si="279"/>
        <v>ITM_SUB_mu</v>
      </c>
      <c r="AA874" s="172" t="str">
        <f>IF(ISNA(VLOOKUP(AC874,Sheet2!J:J,1,0)),"//","")</f>
        <v/>
      </c>
      <c r="AC874" s="111" t="str">
        <f t="shared" si="272"/>
        <v/>
      </c>
      <c r="AD874" t="b">
        <f t="shared" ref="AD874:AD937" si="285">X874=AC874</f>
        <v>1</v>
      </c>
    </row>
    <row r="875" spans="1:30">
      <c r="A875" s="57">
        <f t="shared" si="273"/>
        <v>875</v>
      </c>
      <c r="B875" s="56">
        <f t="shared" si="274"/>
        <v>851</v>
      </c>
      <c r="C875" s="60" t="s">
        <v>4451</v>
      </c>
      <c r="D875" s="60" t="s">
        <v>3557</v>
      </c>
      <c r="E875" s="66" t="s">
        <v>539</v>
      </c>
      <c r="F875" s="66" t="s">
        <v>736</v>
      </c>
      <c r="G875" s="74">
        <v>0</v>
      </c>
      <c r="H875" s="74">
        <v>0</v>
      </c>
      <c r="I875" s="66" t="s">
        <v>1</v>
      </c>
      <c r="J875" s="66" t="s">
        <v>1593</v>
      </c>
      <c r="K875" s="67" t="s">
        <v>4539</v>
      </c>
      <c r="L875" s="68"/>
      <c r="M875" s="64" t="s">
        <v>3557</v>
      </c>
      <c r="N875" s="13"/>
      <c r="O875"/>
      <c r="P875" t="str">
        <f t="shared" si="284"/>
        <v>NOT EQUAL</v>
      </c>
      <c r="Q875" t="str">
        <f>IF(ISNA(VLOOKUP(AC875,#REF!,1)),"//","")</f>
        <v/>
      </c>
      <c r="R875"/>
      <c r="S875" s="43">
        <f t="shared" si="275"/>
        <v>189</v>
      </c>
      <c r="T875" s="93" t="s">
        <v>2484</v>
      </c>
      <c r="U875" s="71" t="s">
        <v>2484</v>
      </c>
      <c r="V875" s="71" t="s">
        <v>2484</v>
      </c>
      <c r="W875" s="44" t="str">
        <f t="shared" si="276"/>
        <v/>
      </c>
      <c r="X875" s="25" t="str">
        <f t="shared" si="277"/>
        <v/>
      </c>
      <c r="Y875" s="1">
        <f t="shared" si="278"/>
        <v>851</v>
      </c>
      <c r="Z875" t="str">
        <f t="shared" si="279"/>
        <v>ITM_SUB_SUN</v>
      </c>
      <c r="AA875" s="172" t="str">
        <f>IF(ISNA(VLOOKUP(AC875,Sheet2!J:J,1,0)),"//","")</f>
        <v/>
      </c>
      <c r="AC875" s="111" t="str">
        <f t="shared" si="272"/>
        <v/>
      </c>
      <c r="AD875" t="b">
        <f t="shared" si="285"/>
        <v>1</v>
      </c>
    </row>
    <row r="876" spans="1:30">
      <c r="A876" s="57">
        <f t="shared" si="273"/>
        <v>876</v>
      </c>
      <c r="B876" s="56">
        <f t="shared" si="274"/>
        <v>852</v>
      </c>
      <c r="C876" s="60" t="s">
        <v>4450</v>
      </c>
      <c r="D876" s="60" t="s">
        <v>7</v>
      </c>
      <c r="E876" s="66" t="s">
        <v>539</v>
      </c>
      <c r="F876" s="66" t="s">
        <v>737</v>
      </c>
      <c r="G876" s="74">
        <v>0</v>
      </c>
      <c r="H876" s="74">
        <v>0</v>
      </c>
      <c r="I876" s="66" t="s">
        <v>1</v>
      </c>
      <c r="J876" s="66" t="s">
        <v>1593</v>
      </c>
      <c r="K876" s="67" t="s">
        <v>4539</v>
      </c>
      <c r="L876" s="68"/>
      <c r="M876" s="64" t="s">
        <v>3773</v>
      </c>
      <c r="N876" s="13"/>
      <c r="O876"/>
      <c r="P876" t="str">
        <f t="shared" si="284"/>
        <v>NOT EQUAL</v>
      </c>
      <c r="Q876" t="str">
        <f>IF(ISNA(VLOOKUP(AC876,#REF!,1)),"//","")</f>
        <v/>
      </c>
      <c r="R876"/>
      <c r="S876" s="43">
        <f t="shared" si="275"/>
        <v>189</v>
      </c>
      <c r="T876" s="93" t="s">
        <v>2484</v>
      </c>
      <c r="U876" s="71" t="s">
        <v>2484</v>
      </c>
      <c r="V876" s="71" t="s">
        <v>2484</v>
      </c>
      <c r="W876" s="44" t="str">
        <f t="shared" si="276"/>
        <v/>
      </c>
      <c r="X876" s="25" t="str">
        <f t="shared" si="277"/>
        <v/>
      </c>
      <c r="Y876" s="1">
        <f t="shared" si="278"/>
        <v>852</v>
      </c>
      <c r="Z876" t="str">
        <f t="shared" si="279"/>
        <v>ITM_SUB_SUN_b</v>
      </c>
      <c r="AA876" s="172" t="str">
        <f>IF(ISNA(VLOOKUP(AC876,Sheet2!J:J,1,0)),"//","")</f>
        <v/>
      </c>
      <c r="AC876" s="111" t="str">
        <f t="shared" si="272"/>
        <v/>
      </c>
      <c r="AD876" t="b">
        <f t="shared" si="285"/>
        <v>1</v>
      </c>
    </row>
    <row r="877" spans="1:30">
      <c r="A877" s="57">
        <f t="shared" si="273"/>
        <v>877</v>
      </c>
      <c r="B877" s="56">
        <f t="shared" si="274"/>
        <v>853</v>
      </c>
      <c r="C877" s="60" t="s">
        <v>4451</v>
      </c>
      <c r="D877" s="60" t="s">
        <v>3558</v>
      </c>
      <c r="E877" s="66" t="s">
        <v>539</v>
      </c>
      <c r="F877" s="66" t="s">
        <v>738</v>
      </c>
      <c r="G877" s="74">
        <v>0</v>
      </c>
      <c r="H877" s="74">
        <v>0</v>
      </c>
      <c r="I877" s="66" t="s">
        <v>1</v>
      </c>
      <c r="J877" s="66" t="s">
        <v>1593</v>
      </c>
      <c r="K877" s="67" t="s">
        <v>4539</v>
      </c>
      <c r="L877" s="68"/>
      <c r="M877" s="64" t="s">
        <v>3558</v>
      </c>
      <c r="N877" s="13"/>
      <c r="O877"/>
      <c r="P877" t="str">
        <f t="shared" si="284"/>
        <v>NOT EQUAL</v>
      </c>
      <c r="Q877" t="str">
        <f>IF(ISNA(VLOOKUP(AC877,#REF!,1)),"//","")</f>
        <v/>
      </c>
      <c r="R877"/>
      <c r="S877" s="43">
        <f t="shared" si="275"/>
        <v>189</v>
      </c>
      <c r="T877" s="93" t="s">
        <v>2484</v>
      </c>
      <c r="U877" s="71" t="s">
        <v>2484</v>
      </c>
      <c r="V877" s="71" t="s">
        <v>2484</v>
      </c>
      <c r="W877" s="44" t="str">
        <f t="shared" si="276"/>
        <v/>
      </c>
      <c r="X877" s="25" t="str">
        <f t="shared" si="277"/>
        <v/>
      </c>
      <c r="Y877" s="1">
        <f t="shared" si="278"/>
        <v>853</v>
      </c>
      <c r="Z877" t="str">
        <f t="shared" si="279"/>
        <v>ITM_SUB_EARTH</v>
      </c>
      <c r="AA877" s="172" t="str">
        <f>IF(ISNA(VLOOKUP(AC877,Sheet2!J:J,1,0)),"//","")</f>
        <v/>
      </c>
      <c r="AC877" s="111" t="str">
        <f t="shared" si="272"/>
        <v/>
      </c>
      <c r="AD877" t="b">
        <f t="shared" si="285"/>
        <v>1</v>
      </c>
    </row>
    <row r="878" spans="1:30">
      <c r="A878" s="57">
        <f t="shared" si="273"/>
        <v>878</v>
      </c>
      <c r="B878" s="56">
        <f t="shared" si="274"/>
        <v>854</v>
      </c>
      <c r="C878" s="60" t="s">
        <v>4450</v>
      </c>
      <c r="D878" s="60" t="s">
        <v>7</v>
      </c>
      <c r="E878" s="66" t="s">
        <v>539</v>
      </c>
      <c r="F878" s="66" t="s">
        <v>739</v>
      </c>
      <c r="G878" s="74">
        <v>0</v>
      </c>
      <c r="H878" s="74">
        <v>0</v>
      </c>
      <c r="I878" s="66" t="s">
        <v>1</v>
      </c>
      <c r="J878" s="66" t="s">
        <v>1593</v>
      </c>
      <c r="K878" s="67" t="s">
        <v>4539</v>
      </c>
      <c r="L878" s="68"/>
      <c r="M878" s="64" t="s">
        <v>3774</v>
      </c>
      <c r="N878" s="13"/>
      <c r="O878"/>
      <c r="P878" t="str">
        <f t="shared" si="284"/>
        <v>NOT EQUAL</v>
      </c>
      <c r="Q878" t="str">
        <f>IF(ISNA(VLOOKUP(AC878,#REF!,1)),"//","")</f>
        <v/>
      </c>
      <c r="R878"/>
      <c r="S878" s="43">
        <f t="shared" si="275"/>
        <v>189</v>
      </c>
      <c r="T878" s="93" t="s">
        <v>2484</v>
      </c>
      <c r="U878" s="71" t="s">
        <v>2484</v>
      </c>
      <c r="V878" s="71" t="s">
        <v>2484</v>
      </c>
      <c r="W878" s="44" t="str">
        <f t="shared" si="276"/>
        <v/>
      </c>
      <c r="X878" s="25" t="str">
        <f t="shared" si="277"/>
        <v/>
      </c>
      <c r="Y878" s="1">
        <f t="shared" si="278"/>
        <v>854</v>
      </c>
      <c r="Z878" t="str">
        <f t="shared" si="279"/>
        <v>ITM_SUB_EARTH_b</v>
      </c>
      <c r="AA878" s="172" t="str">
        <f>IF(ISNA(VLOOKUP(AC878,Sheet2!J:J,1,0)),"//","")</f>
        <v/>
      </c>
      <c r="AC878" s="111" t="str">
        <f t="shared" si="272"/>
        <v/>
      </c>
      <c r="AD878" t="b">
        <f t="shared" si="285"/>
        <v>1</v>
      </c>
    </row>
    <row r="879" spans="1:30">
      <c r="A879" s="57">
        <f t="shared" si="273"/>
        <v>879</v>
      </c>
      <c r="B879" s="56">
        <f t="shared" si="274"/>
        <v>855</v>
      </c>
      <c r="C879" s="60" t="s">
        <v>4450</v>
      </c>
      <c r="D879" s="60" t="s">
        <v>7</v>
      </c>
      <c r="E879" s="66" t="s">
        <v>539</v>
      </c>
      <c r="F879" s="66" t="s">
        <v>740</v>
      </c>
      <c r="G879" s="74">
        <v>0</v>
      </c>
      <c r="H879" s="74">
        <v>0</v>
      </c>
      <c r="I879" s="66" t="s">
        <v>1</v>
      </c>
      <c r="J879" s="66" t="s">
        <v>1593</v>
      </c>
      <c r="K879" s="67" t="s">
        <v>4539</v>
      </c>
      <c r="L879" s="68"/>
      <c r="M879" s="64" t="s">
        <v>3775</v>
      </c>
      <c r="N879" s="13"/>
      <c r="O879"/>
      <c r="P879" t="str">
        <f t="shared" si="284"/>
        <v>NOT EQUAL</v>
      </c>
      <c r="Q879" t="str">
        <f>IF(ISNA(VLOOKUP(AC879,#REF!,1)),"//","")</f>
        <v/>
      </c>
      <c r="R879"/>
      <c r="S879" s="43">
        <f t="shared" si="275"/>
        <v>189</v>
      </c>
      <c r="T879" s="93" t="s">
        <v>2484</v>
      </c>
      <c r="U879" s="71" t="s">
        <v>2484</v>
      </c>
      <c r="V879" s="71" t="s">
        <v>2484</v>
      </c>
      <c r="W879" s="44" t="str">
        <f t="shared" si="276"/>
        <v/>
      </c>
      <c r="X879" s="25" t="str">
        <f t="shared" si="277"/>
        <v/>
      </c>
      <c r="Y879" s="1">
        <f t="shared" si="278"/>
        <v>855</v>
      </c>
      <c r="Z879" t="str">
        <f t="shared" si="279"/>
        <v>ITM_SUB_PLUS</v>
      </c>
      <c r="AA879" s="172" t="str">
        <f>IF(ISNA(VLOOKUP(AC879,Sheet2!J:J,1,0)),"//","")</f>
        <v/>
      </c>
      <c r="AC879" s="111" t="str">
        <f t="shared" si="272"/>
        <v/>
      </c>
      <c r="AD879" t="b">
        <f t="shared" si="285"/>
        <v>1</v>
      </c>
    </row>
    <row r="880" spans="1:30">
      <c r="A880" s="57">
        <f t="shared" si="273"/>
        <v>880</v>
      </c>
      <c r="B880" s="56">
        <f t="shared" si="274"/>
        <v>856</v>
      </c>
      <c r="C880" s="60" t="s">
        <v>4450</v>
      </c>
      <c r="D880" s="60" t="s">
        <v>7</v>
      </c>
      <c r="E880" s="66" t="s">
        <v>539</v>
      </c>
      <c r="F880" s="66" t="s">
        <v>741</v>
      </c>
      <c r="G880" s="74">
        <v>0</v>
      </c>
      <c r="H880" s="74">
        <v>0</v>
      </c>
      <c r="I880" s="66" t="s">
        <v>1</v>
      </c>
      <c r="J880" s="66" t="s">
        <v>1593</v>
      </c>
      <c r="K880" s="67" t="s">
        <v>4539</v>
      </c>
      <c r="L880" s="68"/>
      <c r="M880" s="64" t="s">
        <v>3776</v>
      </c>
      <c r="N880" s="13"/>
      <c r="O880"/>
      <c r="P880" t="str">
        <f t="shared" si="284"/>
        <v>NOT EQUAL</v>
      </c>
      <c r="Q880" t="str">
        <f>IF(ISNA(VLOOKUP(AC880,#REF!,1)),"//","")</f>
        <v/>
      </c>
      <c r="R880"/>
      <c r="S880" s="43">
        <f t="shared" si="275"/>
        <v>189</v>
      </c>
      <c r="T880" s="93" t="s">
        <v>2484</v>
      </c>
      <c r="U880" s="71" t="s">
        <v>2484</v>
      </c>
      <c r="V880" s="71" t="s">
        <v>2484</v>
      </c>
      <c r="W880" s="44" t="str">
        <f t="shared" si="276"/>
        <v/>
      </c>
      <c r="X880" s="25" t="str">
        <f t="shared" si="277"/>
        <v/>
      </c>
      <c r="Y880" s="1">
        <f t="shared" si="278"/>
        <v>856</v>
      </c>
      <c r="Z880" t="str">
        <f t="shared" si="279"/>
        <v>ITM_SUB_MINUS</v>
      </c>
      <c r="AA880" s="172" t="str">
        <f>IF(ISNA(VLOOKUP(AC880,Sheet2!J:J,1,0)),"//","")</f>
        <v/>
      </c>
      <c r="AC880" s="111" t="str">
        <f t="shared" si="272"/>
        <v/>
      </c>
      <c r="AD880" t="b">
        <f t="shared" si="285"/>
        <v>1</v>
      </c>
    </row>
    <row r="881" spans="1:30">
      <c r="A881" s="57">
        <f t="shared" si="273"/>
        <v>881</v>
      </c>
      <c r="B881" s="56">
        <f t="shared" si="274"/>
        <v>857</v>
      </c>
      <c r="C881" s="60" t="s">
        <v>4451</v>
      </c>
      <c r="D881" s="60" t="s">
        <v>3559</v>
      </c>
      <c r="E881" s="66" t="s">
        <v>539</v>
      </c>
      <c r="F881" s="66" t="s">
        <v>742</v>
      </c>
      <c r="G881" s="74">
        <v>0</v>
      </c>
      <c r="H881" s="74">
        <v>0</v>
      </c>
      <c r="I881" s="66" t="s">
        <v>1</v>
      </c>
      <c r="J881" s="66" t="s">
        <v>1593</v>
      </c>
      <c r="K881" s="67" t="s">
        <v>4539</v>
      </c>
      <c r="L881" s="68"/>
      <c r="M881" s="64" t="s">
        <v>3559</v>
      </c>
      <c r="N881" s="13"/>
      <c r="O881"/>
      <c r="P881" t="str">
        <f t="shared" si="284"/>
        <v>NOT EQUAL</v>
      </c>
      <c r="Q881" t="str">
        <f>IF(ISNA(VLOOKUP(AC881,#REF!,1)),"//","")</f>
        <v/>
      </c>
      <c r="R881"/>
      <c r="S881" s="43">
        <f t="shared" si="275"/>
        <v>189</v>
      </c>
      <c r="T881" s="93" t="s">
        <v>2484</v>
      </c>
      <c r="U881" s="71" t="s">
        <v>2484</v>
      </c>
      <c r="V881" s="71" t="s">
        <v>2484</v>
      </c>
      <c r="W881" s="44" t="str">
        <f t="shared" si="276"/>
        <v/>
      </c>
      <c r="X881" s="25" t="str">
        <f t="shared" si="277"/>
        <v/>
      </c>
      <c r="Y881" s="1">
        <f t="shared" si="278"/>
        <v>857</v>
      </c>
      <c r="Z881" t="str">
        <f t="shared" si="279"/>
        <v>ITM_SUB_INFINITY</v>
      </c>
      <c r="AA881" s="172" t="str">
        <f>IF(ISNA(VLOOKUP(AC881,Sheet2!J:J,1,0)),"//","")</f>
        <v/>
      </c>
      <c r="AC881" s="111" t="str">
        <f t="shared" si="272"/>
        <v/>
      </c>
      <c r="AD881" t="b">
        <f t="shared" si="285"/>
        <v>1</v>
      </c>
    </row>
    <row r="882" spans="1:30">
      <c r="A882" s="57">
        <f t="shared" si="273"/>
        <v>882</v>
      </c>
      <c r="B882" s="56">
        <f t="shared" si="274"/>
        <v>858</v>
      </c>
      <c r="C882" s="60" t="s">
        <v>4450</v>
      </c>
      <c r="D882" s="60" t="s">
        <v>7</v>
      </c>
      <c r="E882" s="66" t="s">
        <v>539</v>
      </c>
      <c r="F882" s="66" t="s">
        <v>743</v>
      </c>
      <c r="G882" s="74">
        <v>0</v>
      </c>
      <c r="H882" s="74">
        <v>0</v>
      </c>
      <c r="I882" s="66" t="s">
        <v>1</v>
      </c>
      <c r="J882" s="66" t="s">
        <v>1593</v>
      </c>
      <c r="K882" s="67" t="s">
        <v>4539</v>
      </c>
      <c r="L882" s="68"/>
      <c r="M882" s="64" t="s">
        <v>3777</v>
      </c>
      <c r="N882" s="13"/>
      <c r="O882"/>
      <c r="P882" t="str">
        <f t="shared" si="284"/>
        <v>NOT EQUAL</v>
      </c>
      <c r="Q882" t="str">
        <f>IF(ISNA(VLOOKUP(AC882,#REF!,1)),"//","")</f>
        <v/>
      </c>
      <c r="R882"/>
      <c r="S882" s="43">
        <f t="shared" si="275"/>
        <v>189</v>
      </c>
      <c r="T882" s="93" t="s">
        <v>2484</v>
      </c>
      <c r="U882" s="71" t="s">
        <v>2484</v>
      </c>
      <c r="V882" s="71" t="s">
        <v>2484</v>
      </c>
      <c r="W882" s="44" t="str">
        <f t="shared" si="276"/>
        <v/>
      </c>
      <c r="X882" s="25" t="str">
        <f t="shared" si="277"/>
        <v/>
      </c>
      <c r="Y882" s="1">
        <f t="shared" si="278"/>
        <v>858</v>
      </c>
      <c r="Z882" t="str">
        <f t="shared" si="279"/>
        <v>ITM_SUB_0</v>
      </c>
      <c r="AA882" s="172" t="str">
        <f>IF(ISNA(VLOOKUP(AC882,Sheet2!J:J,1,0)),"//","")</f>
        <v/>
      </c>
      <c r="AC882" s="111" t="str">
        <f t="shared" ref="AC882:AC945" si="286">IF(LEN(X882)=0,"",SUBSTITUTE(SUBSTITUTE(SUBSTITUTE(SUBSTITUTE(SUBSTITUTE(SUBSTITUTE(SUBSTITUTE(SUBSTITUTE(SUBSTITUTE(SUBSTITUTE(SUBSTITUTE(SUBSTITUTE(SUBSTITUTE(SUBSTITUTE(SUBSTITUTE(SUBSTITUTE(SUBSTITUTE( (SUBSTITUTE( SUBSTITUTE( SUBSTITUTE( SUBSTITUTE(W882,"STD_SIGMA","SUM"),"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882" t="b">
        <f t="shared" si="285"/>
        <v>1</v>
      </c>
    </row>
    <row r="883" spans="1:30">
      <c r="A883" s="57">
        <f t="shared" si="273"/>
        <v>883</v>
      </c>
      <c r="B883" s="56">
        <f t="shared" si="274"/>
        <v>859</v>
      </c>
      <c r="C883" s="60" t="s">
        <v>4450</v>
      </c>
      <c r="D883" s="60" t="s">
        <v>7</v>
      </c>
      <c r="E883" s="66" t="s">
        <v>539</v>
      </c>
      <c r="F883" s="66" t="s">
        <v>744</v>
      </c>
      <c r="G883" s="74">
        <v>0</v>
      </c>
      <c r="H883" s="74">
        <v>0</v>
      </c>
      <c r="I883" s="66" t="s">
        <v>1</v>
      </c>
      <c r="J883" s="66" t="s">
        <v>1593</v>
      </c>
      <c r="K883" s="67" t="s">
        <v>4539</v>
      </c>
      <c r="L883" s="68"/>
      <c r="M883" s="64" t="s">
        <v>3778</v>
      </c>
      <c r="N883" s="13"/>
      <c r="O883"/>
      <c r="P883" t="str">
        <f t="shared" si="284"/>
        <v>NOT EQUAL</v>
      </c>
      <c r="Q883" t="str">
        <f>IF(ISNA(VLOOKUP(AC883,#REF!,1)),"//","")</f>
        <v/>
      </c>
      <c r="R883"/>
      <c r="S883" s="43">
        <f t="shared" si="275"/>
        <v>189</v>
      </c>
      <c r="T883" s="93" t="s">
        <v>2484</v>
      </c>
      <c r="U883" s="71" t="s">
        <v>2484</v>
      </c>
      <c r="V883" s="71" t="s">
        <v>2484</v>
      </c>
      <c r="W883" s="44" t="str">
        <f t="shared" si="276"/>
        <v/>
      </c>
      <c r="X883" s="25" t="str">
        <f t="shared" si="277"/>
        <v/>
      </c>
      <c r="Y883" s="1">
        <f t="shared" si="278"/>
        <v>859</v>
      </c>
      <c r="Z883" t="str">
        <f t="shared" si="279"/>
        <v>ITM_SUB_1</v>
      </c>
      <c r="AA883" s="172" t="str">
        <f>IF(ISNA(VLOOKUP(AC883,Sheet2!J:J,1,0)),"//","")</f>
        <v/>
      </c>
      <c r="AC883" s="111" t="str">
        <f t="shared" si="286"/>
        <v/>
      </c>
      <c r="AD883" t="b">
        <f t="shared" si="285"/>
        <v>1</v>
      </c>
    </row>
    <row r="884" spans="1:30">
      <c r="A884" s="57">
        <f t="shared" si="273"/>
        <v>884</v>
      </c>
      <c r="B884" s="56">
        <f t="shared" si="274"/>
        <v>860</v>
      </c>
      <c r="C884" s="60" t="s">
        <v>4450</v>
      </c>
      <c r="D884" s="60" t="s">
        <v>7</v>
      </c>
      <c r="E884" s="66" t="s">
        <v>539</v>
      </c>
      <c r="F884" s="66" t="s">
        <v>745</v>
      </c>
      <c r="G884" s="74">
        <v>0</v>
      </c>
      <c r="H884" s="74">
        <v>0</v>
      </c>
      <c r="I884" s="66" t="s">
        <v>1</v>
      </c>
      <c r="J884" s="66" t="s">
        <v>1593</v>
      </c>
      <c r="K884" s="67" t="s">
        <v>4539</v>
      </c>
      <c r="L884" s="68"/>
      <c r="M884" s="64" t="s">
        <v>3779</v>
      </c>
      <c r="N884" s="13"/>
      <c r="O884"/>
      <c r="P884" t="str">
        <f t="shared" si="284"/>
        <v>NOT EQUAL</v>
      </c>
      <c r="Q884" t="str">
        <f>IF(ISNA(VLOOKUP(AC884,#REF!,1)),"//","")</f>
        <v/>
      </c>
      <c r="R884"/>
      <c r="S884" s="43">
        <f t="shared" si="275"/>
        <v>189</v>
      </c>
      <c r="T884" s="93" t="s">
        <v>2484</v>
      </c>
      <c r="U884" s="71" t="s">
        <v>2484</v>
      </c>
      <c r="V884" s="71" t="s">
        <v>2484</v>
      </c>
      <c r="W884" s="44" t="str">
        <f t="shared" si="276"/>
        <v/>
      </c>
      <c r="X884" s="25" t="str">
        <f t="shared" si="277"/>
        <v/>
      </c>
      <c r="Y884" s="1">
        <f t="shared" si="278"/>
        <v>860</v>
      </c>
      <c r="Z884" t="str">
        <f t="shared" si="279"/>
        <v>ITM_SUB_2</v>
      </c>
      <c r="AA884" s="172" t="str">
        <f>IF(ISNA(VLOOKUP(AC884,Sheet2!J:J,1,0)),"//","")</f>
        <v/>
      </c>
      <c r="AC884" s="111" t="str">
        <f t="shared" si="286"/>
        <v/>
      </c>
      <c r="AD884" t="b">
        <f t="shared" si="285"/>
        <v>1</v>
      </c>
    </row>
    <row r="885" spans="1:30">
      <c r="A885" s="57">
        <f t="shared" si="273"/>
        <v>885</v>
      </c>
      <c r="B885" s="56">
        <f t="shared" si="274"/>
        <v>861</v>
      </c>
      <c r="C885" s="60" t="s">
        <v>4450</v>
      </c>
      <c r="D885" s="60" t="s">
        <v>7</v>
      </c>
      <c r="E885" s="66" t="s">
        <v>539</v>
      </c>
      <c r="F885" s="66" t="s">
        <v>746</v>
      </c>
      <c r="G885" s="74">
        <v>0</v>
      </c>
      <c r="H885" s="74">
        <v>0</v>
      </c>
      <c r="I885" s="66" t="s">
        <v>1</v>
      </c>
      <c r="J885" s="66" t="s">
        <v>1593</v>
      </c>
      <c r="K885" s="67" t="s">
        <v>4539</v>
      </c>
      <c r="L885" s="68"/>
      <c r="M885" s="64" t="s">
        <v>3780</v>
      </c>
      <c r="N885" s="13"/>
      <c r="O885"/>
      <c r="P885" t="str">
        <f t="shared" si="284"/>
        <v>NOT EQUAL</v>
      </c>
      <c r="Q885" t="str">
        <f>IF(ISNA(VLOOKUP(AC885,#REF!,1)),"//","")</f>
        <v/>
      </c>
      <c r="R885"/>
      <c r="S885" s="43">
        <f t="shared" si="275"/>
        <v>189</v>
      </c>
      <c r="T885" s="93" t="s">
        <v>2484</v>
      </c>
      <c r="U885" s="71" t="s">
        <v>2484</v>
      </c>
      <c r="V885" s="71" t="s">
        <v>2484</v>
      </c>
      <c r="W885" s="44" t="str">
        <f t="shared" si="276"/>
        <v/>
      </c>
      <c r="X885" s="25" t="str">
        <f t="shared" si="277"/>
        <v/>
      </c>
      <c r="Y885" s="1">
        <f t="shared" si="278"/>
        <v>861</v>
      </c>
      <c r="Z885" t="str">
        <f t="shared" si="279"/>
        <v>ITM_SUB_3</v>
      </c>
      <c r="AA885" s="172" t="str">
        <f>IF(ISNA(VLOOKUP(AC885,Sheet2!J:J,1,0)),"//","")</f>
        <v/>
      </c>
      <c r="AC885" s="111" t="str">
        <f t="shared" si="286"/>
        <v/>
      </c>
      <c r="AD885" t="b">
        <f t="shared" si="285"/>
        <v>1</v>
      </c>
    </row>
    <row r="886" spans="1:30">
      <c r="A886" s="57">
        <f t="shared" si="273"/>
        <v>886</v>
      </c>
      <c r="B886" s="56">
        <f t="shared" si="274"/>
        <v>862</v>
      </c>
      <c r="C886" s="60" t="s">
        <v>4450</v>
      </c>
      <c r="D886" s="60" t="s">
        <v>7</v>
      </c>
      <c r="E886" s="66" t="s">
        <v>539</v>
      </c>
      <c r="F886" s="66" t="s">
        <v>747</v>
      </c>
      <c r="G886" s="74">
        <v>0</v>
      </c>
      <c r="H886" s="74">
        <v>0</v>
      </c>
      <c r="I886" s="66" t="s">
        <v>1</v>
      </c>
      <c r="J886" s="66" t="s">
        <v>1593</v>
      </c>
      <c r="K886" s="67" t="s">
        <v>4539</v>
      </c>
      <c r="L886" s="68"/>
      <c r="M886" s="64" t="s">
        <v>3781</v>
      </c>
      <c r="N886" s="13"/>
      <c r="O886"/>
      <c r="P886" t="str">
        <f t="shared" si="284"/>
        <v>NOT EQUAL</v>
      </c>
      <c r="Q886" t="str">
        <f>IF(ISNA(VLOOKUP(AC886,#REF!,1)),"//","")</f>
        <v/>
      </c>
      <c r="R886"/>
      <c r="S886" s="43">
        <f t="shared" si="275"/>
        <v>189</v>
      </c>
      <c r="T886" s="93" t="s">
        <v>2484</v>
      </c>
      <c r="U886" s="71" t="s">
        <v>2484</v>
      </c>
      <c r="V886" s="71" t="s">
        <v>2484</v>
      </c>
      <c r="W886" s="44" t="str">
        <f t="shared" si="276"/>
        <v/>
      </c>
      <c r="X886" s="25" t="str">
        <f t="shared" si="277"/>
        <v/>
      </c>
      <c r="Y886" s="1">
        <f t="shared" si="278"/>
        <v>862</v>
      </c>
      <c r="Z886" t="str">
        <f t="shared" si="279"/>
        <v>ITM_SUB_4</v>
      </c>
      <c r="AA886" s="172" t="str">
        <f>IF(ISNA(VLOOKUP(AC886,Sheet2!J:J,1,0)),"//","")</f>
        <v/>
      </c>
      <c r="AC886" s="111" t="str">
        <f t="shared" si="286"/>
        <v/>
      </c>
      <c r="AD886" t="b">
        <f t="shared" si="285"/>
        <v>1</v>
      </c>
    </row>
    <row r="887" spans="1:30">
      <c r="A887" s="57">
        <f t="shared" si="273"/>
        <v>887</v>
      </c>
      <c r="B887" s="56">
        <f t="shared" si="274"/>
        <v>863</v>
      </c>
      <c r="C887" s="60" t="s">
        <v>4450</v>
      </c>
      <c r="D887" s="60" t="s">
        <v>7</v>
      </c>
      <c r="E887" s="66" t="s">
        <v>539</v>
      </c>
      <c r="F887" s="66" t="s">
        <v>748</v>
      </c>
      <c r="G887" s="74">
        <v>0</v>
      </c>
      <c r="H887" s="74">
        <v>0</v>
      </c>
      <c r="I887" s="66" t="s">
        <v>1</v>
      </c>
      <c r="J887" s="66" t="s">
        <v>1593</v>
      </c>
      <c r="K887" s="67" t="s">
        <v>4539</v>
      </c>
      <c r="L887" s="68"/>
      <c r="M887" s="64" t="s">
        <v>3782</v>
      </c>
      <c r="N887" s="13"/>
      <c r="O887"/>
      <c r="P887" t="str">
        <f t="shared" si="284"/>
        <v>NOT EQUAL</v>
      </c>
      <c r="Q887" t="str">
        <f>IF(ISNA(VLOOKUP(AC887,#REF!,1)),"//","")</f>
        <v/>
      </c>
      <c r="R887"/>
      <c r="S887" s="43">
        <f t="shared" si="275"/>
        <v>189</v>
      </c>
      <c r="T887" s="93" t="s">
        <v>2484</v>
      </c>
      <c r="U887" s="71" t="s">
        <v>2484</v>
      </c>
      <c r="V887" s="71" t="s">
        <v>2484</v>
      </c>
      <c r="W887" s="44" t="str">
        <f t="shared" si="276"/>
        <v/>
      </c>
      <c r="X887" s="25" t="str">
        <f t="shared" si="277"/>
        <v/>
      </c>
      <c r="Y887" s="1">
        <f t="shared" si="278"/>
        <v>863</v>
      </c>
      <c r="Z887" t="str">
        <f t="shared" si="279"/>
        <v>ITM_SUB_5</v>
      </c>
      <c r="AA887" s="172" t="str">
        <f>IF(ISNA(VLOOKUP(AC887,Sheet2!J:J,1,0)),"//","")</f>
        <v/>
      </c>
      <c r="AC887" s="111" t="str">
        <f t="shared" si="286"/>
        <v/>
      </c>
      <c r="AD887" t="b">
        <f t="shared" si="285"/>
        <v>1</v>
      </c>
    </row>
    <row r="888" spans="1:30">
      <c r="A888" s="57">
        <f t="shared" si="273"/>
        <v>888</v>
      </c>
      <c r="B888" s="56">
        <f t="shared" si="274"/>
        <v>864</v>
      </c>
      <c r="C888" s="60" t="s">
        <v>4450</v>
      </c>
      <c r="D888" s="60" t="s">
        <v>7</v>
      </c>
      <c r="E888" s="66" t="s">
        <v>539</v>
      </c>
      <c r="F888" s="66" t="s">
        <v>749</v>
      </c>
      <c r="G888" s="74">
        <v>0</v>
      </c>
      <c r="H888" s="74">
        <v>0</v>
      </c>
      <c r="I888" s="66" t="s">
        <v>1</v>
      </c>
      <c r="J888" s="66" t="s">
        <v>1593</v>
      </c>
      <c r="K888" s="67" t="s">
        <v>4539</v>
      </c>
      <c r="L888" s="68"/>
      <c r="M888" s="64" t="s">
        <v>3783</v>
      </c>
      <c r="N888" s="13"/>
      <c r="O888"/>
      <c r="P888" t="str">
        <f t="shared" si="284"/>
        <v>NOT EQUAL</v>
      </c>
      <c r="Q888" t="str">
        <f>IF(ISNA(VLOOKUP(AC888,#REF!,1)),"//","")</f>
        <v/>
      </c>
      <c r="R888"/>
      <c r="S888" s="43">
        <f t="shared" si="275"/>
        <v>189</v>
      </c>
      <c r="T888" s="93" t="s">
        <v>2484</v>
      </c>
      <c r="U888" s="71" t="s">
        <v>2484</v>
      </c>
      <c r="V888" s="71" t="s">
        <v>2484</v>
      </c>
      <c r="W888" s="44" t="str">
        <f t="shared" si="276"/>
        <v/>
      </c>
      <c r="X888" s="25" t="str">
        <f t="shared" si="277"/>
        <v/>
      </c>
      <c r="Y888" s="1">
        <f t="shared" si="278"/>
        <v>864</v>
      </c>
      <c r="Z888" t="str">
        <f t="shared" si="279"/>
        <v>ITM_SUB_6</v>
      </c>
      <c r="AA888" s="172" t="str">
        <f>IF(ISNA(VLOOKUP(AC888,Sheet2!J:J,1,0)),"//","")</f>
        <v/>
      </c>
      <c r="AC888" s="111" t="str">
        <f t="shared" si="286"/>
        <v/>
      </c>
      <c r="AD888" t="b">
        <f t="shared" si="285"/>
        <v>1</v>
      </c>
    </row>
    <row r="889" spans="1:30">
      <c r="A889" s="57">
        <f t="shared" si="273"/>
        <v>889</v>
      </c>
      <c r="B889" s="56">
        <f t="shared" si="274"/>
        <v>865</v>
      </c>
      <c r="C889" s="60" t="s">
        <v>4450</v>
      </c>
      <c r="D889" s="60" t="s">
        <v>7</v>
      </c>
      <c r="E889" s="66" t="s">
        <v>539</v>
      </c>
      <c r="F889" s="66" t="s">
        <v>750</v>
      </c>
      <c r="G889" s="74">
        <v>0</v>
      </c>
      <c r="H889" s="74">
        <v>0</v>
      </c>
      <c r="I889" s="66" t="s">
        <v>1</v>
      </c>
      <c r="J889" s="66" t="s">
        <v>1593</v>
      </c>
      <c r="K889" s="67" t="s">
        <v>4539</v>
      </c>
      <c r="L889" s="68"/>
      <c r="M889" s="64" t="s">
        <v>3784</v>
      </c>
      <c r="N889" s="13"/>
      <c r="O889"/>
      <c r="P889" t="str">
        <f t="shared" si="284"/>
        <v>NOT EQUAL</v>
      </c>
      <c r="Q889" t="str">
        <f>IF(ISNA(VLOOKUP(AC889,#REF!,1)),"//","")</f>
        <v/>
      </c>
      <c r="R889"/>
      <c r="S889" s="43">
        <f t="shared" si="275"/>
        <v>189</v>
      </c>
      <c r="T889" s="93" t="s">
        <v>2484</v>
      </c>
      <c r="U889" s="71" t="s">
        <v>2484</v>
      </c>
      <c r="V889" s="71" t="s">
        <v>2484</v>
      </c>
      <c r="W889" s="44" t="str">
        <f t="shared" si="276"/>
        <v/>
      </c>
      <c r="X889" s="25" t="str">
        <f t="shared" si="277"/>
        <v/>
      </c>
      <c r="Y889" s="1">
        <f t="shared" si="278"/>
        <v>865</v>
      </c>
      <c r="Z889" t="str">
        <f t="shared" si="279"/>
        <v>ITM_SUB_7</v>
      </c>
      <c r="AA889" s="172" t="str">
        <f>IF(ISNA(VLOOKUP(AC889,Sheet2!J:J,1,0)),"//","")</f>
        <v/>
      </c>
      <c r="AC889" s="111" t="str">
        <f t="shared" si="286"/>
        <v/>
      </c>
      <c r="AD889" t="b">
        <f t="shared" si="285"/>
        <v>1</v>
      </c>
    </row>
    <row r="890" spans="1:30">
      <c r="A890" s="57">
        <f t="shared" si="273"/>
        <v>890</v>
      </c>
      <c r="B890" s="56">
        <f t="shared" si="274"/>
        <v>866</v>
      </c>
      <c r="C890" s="60" t="s">
        <v>4450</v>
      </c>
      <c r="D890" s="60" t="s">
        <v>7</v>
      </c>
      <c r="E890" s="66" t="s">
        <v>539</v>
      </c>
      <c r="F890" s="66" t="s">
        <v>751</v>
      </c>
      <c r="G890" s="74">
        <v>0</v>
      </c>
      <c r="H890" s="74">
        <v>0</v>
      </c>
      <c r="I890" s="66" t="s">
        <v>1</v>
      </c>
      <c r="J890" s="66" t="s">
        <v>1593</v>
      </c>
      <c r="K890" s="67" t="s">
        <v>4539</v>
      </c>
      <c r="L890" s="68"/>
      <c r="M890" s="64" t="s">
        <v>3785</v>
      </c>
      <c r="N890" s="13"/>
      <c r="O890"/>
      <c r="P890" t="str">
        <f t="shared" si="284"/>
        <v>NOT EQUAL</v>
      </c>
      <c r="Q890" t="str">
        <f>IF(ISNA(VLOOKUP(AC890,#REF!,1)),"//","")</f>
        <v/>
      </c>
      <c r="R890"/>
      <c r="S890" s="43">
        <f t="shared" si="275"/>
        <v>189</v>
      </c>
      <c r="T890" s="93" t="s">
        <v>2484</v>
      </c>
      <c r="U890" s="71" t="s">
        <v>2484</v>
      </c>
      <c r="V890" s="71" t="s">
        <v>2484</v>
      </c>
      <c r="W890" s="44" t="str">
        <f t="shared" si="276"/>
        <v/>
      </c>
      <c r="X890" s="25" t="str">
        <f t="shared" si="277"/>
        <v/>
      </c>
      <c r="Y890" s="1">
        <f t="shared" si="278"/>
        <v>866</v>
      </c>
      <c r="Z890" t="str">
        <f t="shared" si="279"/>
        <v>ITM_SUB_8</v>
      </c>
      <c r="AA890" s="172" t="str">
        <f>IF(ISNA(VLOOKUP(AC890,Sheet2!J:J,1,0)),"//","")</f>
        <v/>
      </c>
      <c r="AC890" s="111" t="str">
        <f t="shared" si="286"/>
        <v/>
      </c>
      <c r="AD890" t="b">
        <f t="shared" si="285"/>
        <v>1</v>
      </c>
    </row>
    <row r="891" spans="1:30">
      <c r="A891" s="57">
        <f t="shared" si="273"/>
        <v>891</v>
      </c>
      <c r="B891" s="56">
        <f t="shared" si="274"/>
        <v>867</v>
      </c>
      <c r="C891" s="60" t="s">
        <v>4450</v>
      </c>
      <c r="D891" s="60" t="s">
        <v>7</v>
      </c>
      <c r="E891" s="66" t="s">
        <v>539</v>
      </c>
      <c r="F891" s="66" t="s">
        <v>752</v>
      </c>
      <c r="G891" s="74">
        <v>0</v>
      </c>
      <c r="H891" s="74">
        <v>0</v>
      </c>
      <c r="I891" s="66" t="s">
        <v>1</v>
      </c>
      <c r="J891" s="66" t="s">
        <v>1593</v>
      </c>
      <c r="K891" s="67" t="s">
        <v>4539</v>
      </c>
      <c r="L891" s="68"/>
      <c r="M891" s="64" t="s">
        <v>3786</v>
      </c>
      <c r="N891" s="13"/>
      <c r="O891"/>
      <c r="P891" t="str">
        <f t="shared" si="284"/>
        <v>NOT EQUAL</v>
      </c>
      <c r="Q891" t="str">
        <f>IF(ISNA(VLOOKUP(AC891,#REF!,1)),"//","")</f>
        <v/>
      </c>
      <c r="R891"/>
      <c r="S891" s="43">
        <f t="shared" si="275"/>
        <v>189</v>
      </c>
      <c r="T891" s="93" t="s">
        <v>2484</v>
      </c>
      <c r="U891" s="71" t="s">
        <v>2484</v>
      </c>
      <c r="V891" s="71" t="s">
        <v>2484</v>
      </c>
      <c r="W891" s="44" t="str">
        <f t="shared" si="276"/>
        <v/>
      </c>
      <c r="X891" s="25" t="str">
        <f t="shared" si="277"/>
        <v/>
      </c>
      <c r="Y891" s="1">
        <f t="shared" si="278"/>
        <v>867</v>
      </c>
      <c r="Z891" t="str">
        <f t="shared" si="279"/>
        <v>ITM_SUB_9</v>
      </c>
      <c r="AA891" s="172" t="str">
        <f>IF(ISNA(VLOOKUP(AC891,Sheet2!J:J,1,0)),"//","")</f>
        <v/>
      </c>
      <c r="AC891" s="111" t="str">
        <f t="shared" si="286"/>
        <v/>
      </c>
      <c r="AD891" t="b">
        <f t="shared" si="285"/>
        <v>1</v>
      </c>
    </row>
    <row r="892" spans="1:30">
      <c r="A892" s="57">
        <f t="shared" si="273"/>
        <v>892</v>
      </c>
      <c r="B892" s="56">
        <f t="shared" si="274"/>
        <v>868</v>
      </c>
      <c r="C892" s="60" t="s">
        <v>4450</v>
      </c>
      <c r="D892" s="60" t="s">
        <v>7</v>
      </c>
      <c r="E892" s="66" t="s">
        <v>539</v>
      </c>
      <c r="F892" s="66" t="s">
        <v>753</v>
      </c>
      <c r="G892" s="74">
        <v>0</v>
      </c>
      <c r="H892" s="74">
        <v>0</v>
      </c>
      <c r="I892" s="66" t="s">
        <v>1</v>
      </c>
      <c r="J892" s="66" t="s">
        <v>1593</v>
      </c>
      <c r="K892" s="67" t="s">
        <v>4539</v>
      </c>
      <c r="L892" s="68"/>
      <c r="M892" s="64" t="s">
        <v>3787</v>
      </c>
      <c r="N892" s="13"/>
      <c r="O892"/>
      <c r="P892" t="str">
        <f t="shared" si="284"/>
        <v>NOT EQUAL</v>
      </c>
      <c r="Q892" t="str">
        <f>IF(ISNA(VLOOKUP(AC892,#REF!,1)),"//","")</f>
        <v/>
      </c>
      <c r="R892"/>
      <c r="S892" s="43">
        <f t="shared" si="275"/>
        <v>189</v>
      </c>
      <c r="T892" s="93" t="s">
        <v>2484</v>
      </c>
      <c r="U892" s="71" t="s">
        <v>2484</v>
      </c>
      <c r="V892" s="71" t="s">
        <v>2484</v>
      </c>
      <c r="W892" s="44" t="str">
        <f t="shared" si="276"/>
        <v/>
      </c>
      <c r="X892" s="25" t="str">
        <f t="shared" si="277"/>
        <v/>
      </c>
      <c r="Y892" s="1">
        <f t="shared" si="278"/>
        <v>868</v>
      </c>
      <c r="Z892" t="str">
        <f t="shared" si="279"/>
        <v>ITM_SUB_10</v>
      </c>
      <c r="AA892" s="172" t="str">
        <f>IF(ISNA(VLOOKUP(AC892,Sheet2!J:J,1,0)),"//","")</f>
        <v/>
      </c>
      <c r="AC892" s="111" t="str">
        <f t="shared" si="286"/>
        <v/>
      </c>
      <c r="AD892" t="b">
        <f t="shared" si="285"/>
        <v>1</v>
      </c>
    </row>
    <row r="893" spans="1:30">
      <c r="A893" s="57">
        <f t="shared" si="273"/>
        <v>893</v>
      </c>
      <c r="B893" s="56">
        <f t="shared" si="274"/>
        <v>869</v>
      </c>
      <c r="C893" s="60" t="s">
        <v>4450</v>
      </c>
      <c r="D893" s="60" t="s">
        <v>7</v>
      </c>
      <c r="E893" s="66" t="s">
        <v>539</v>
      </c>
      <c r="F893" s="66" t="s">
        <v>754</v>
      </c>
      <c r="G893" s="69">
        <v>0</v>
      </c>
      <c r="H893" s="69">
        <v>0</v>
      </c>
      <c r="I893" s="66" t="s">
        <v>1</v>
      </c>
      <c r="J893" s="66" t="s">
        <v>1593</v>
      </c>
      <c r="K893" s="67" t="s">
        <v>4539</v>
      </c>
      <c r="L893" s="68"/>
      <c r="M893" s="64" t="s">
        <v>3788</v>
      </c>
      <c r="N893" s="13"/>
      <c r="O893"/>
      <c r="P893" t="str">
        <f t="shared" si="284"/>
        <v>NOT EQUAL</v>
      </c>
      <c r="Q893" t="str">
        <f>IF(ISNA(VLOOKUP(AC893,#REF!,1)),"//","")</f>
        <v/>
      </c>
      <c r="R893"/>
      <c r="S893" s="43">
        <f t="shared" si="275"/>
        <v>189</v>
      </c>
      <c r="T893" s="93" t="s">
        <v>2484</v>
      </c>
      <c r="U893" s="71" t="s">
        <v>2484</v>
      </c>
      <c r="V893" s="71" t="s">
        <v>2484</v>
      </c>
      <c r="W893" s="44" t="str">
        <f t="shared" si="276"/>
        <v/>
      </c>
      <c r="X893" s="25" t="str">
        <f t="shared" si="277"/>
        <v/>
      </c>
      <c r="Y893" s="1">
        <f t="shared" si="278"/>
        <v>869</v>
      </c>
      <c r="Z893" t="str">
        <f t="shared" si="279"/>
        <v>ITM_SUB_A</v>
      </c>
      <c r="AA893" s="172" t="str">
        <f>IF(ISNA(VLOOKUP(AC893,Sheet2!J:J,1,0)),"//","")</f>
        <v/>
      </c>
      <c r="AC893" s="111" t="str">
        <f t="shared" si="286"/>
        <v/>
      </c>
      <c r="AD893" t="b">
        <f t="shared" si="285"/>
        <v>1</v>
      </c>
    </row>
    <row r="894" spans="1:30">
      <c r="A894" s="57">
        <f t="shared" si="273"/>
        <v>894</v>
      </c>
      <c r="B894" s="56">
        <f t="shared" si="274"/>
        <v>870</v>
      </c>
      <c r="C894" s="60" t="s">
        <v>4450</v>
      </c>
      <c r="D894" s="60" t="s">
        <v>7</v>
      </c>
      <c r="E894" s="66" t="s">
        <v>539</v>
      </c>
      <c r="F894" s="66" t="s">
        <v>755</v>
      </c>
      <c r="G894" s="69">
        <v>0</v>
      </c>
      <c r="H894" s="69">
        <v>0</v>
      </c>
      <c r="I894" s="66" t="s">
        <v>1</v>
      </c>
      <c r="J894" s="66" t="s">
        <v>1593</v>
      </c>
      <c r="K894" s="67" t="s">
        <v>4539</v>
      </c>
      <c r="L894" s="68"/>
      <c r="M894" s="64" t="s">
        <v>3789</v>
      </c>
      <c r="N894" s="13"/>
      <c r="O894"/>
      <c r="P894" t="str">
        <f t="shared" si="284"/>
        <v>NOT EQUAL</v>
      </c>
      <c r="Q894" t="str">
        <f>IF(ISNA(VLOOKUP(AC894,#REF!,1)),"//","")</f>
        <v/>
      </c>
      <c r="R894"/>
      <c r="S894" s="43">
        <f t="shared" si="275"/>
        <v>189</v>
      </c>
      <c r="T894" s="93" t="s">
        <v>2484</v>
      </c>
      <c r="U894" s="71" t="s">
        <v>2484</v>
      </c>
      <c r="V894" s="71" t="s">
        <v>2484</v>
      </c>
      <c r="W894" s="44" t="str">
        <f t="shared" si="276"/>
        <v/>
      </c>
      <c r="X894" s="25" t="str">
        <f t="shared" si="277"/>
        <v/>
      </c>
      <c r="Y894" s="1">
        <f t="shared" si="278"/>
        <v>870</v>
      </c>
      <c r="Z894" t="str">
        <f t="shared" si="279"/>
        <v>ITM_SUB_B</v>
      </c>
      <c r="AA894" s="172" t="str">
        <f>IF(ISNA(VLOOKUP(AC894,Sheet2!J:J,1,0)),"//","")</f>
        <v/>
      </c>
      <c r="AC894" s="111" t="str">
        <f t="shared" si="286"/>
        <v/>
      </c>
      <c r="AD894" t="b">
        <f t="shared" si="285"/>
        <v>1</v>
      </c>
    </row>
    <row r="895" spans="1:30">
      <c r="A895" s="57">
        <f t="shared" si="273"/>
        <v>895</v>
      </c>
      <c r="B895" s="56">
        <f t="shared" si="274"/>
        <v>871</v>
      </c>
      <c r="C895" s="60" t="s">
        <v>4450</v>
      </c>
      <c r="D895" s="60" t="s">
        <v>7</v>
      </c>
      <c r="E895" s="66" t="s">
        <v>539</v>
      </c>
      <c r="F895" s="66" t="s">
        <v>756</v>
      </c>
      <c r="G895" s="69">
        <v>0</v>
      </c>
      <c r="H895" s="69">
        <v>0</v>
      </c>
      <c r="I895" s="66" t="s">
        <v>1</v>
      </c>
      <c r="J895" s="66" t="s">
        <v>1593</v>
      </c>
      <c r="K895" s="67" t="s">
        <v>4539</v>
      </c>
      <c r="L895" s="68"/>
      <c r="M895" s="64" t="s">
        <v>3790</v>
      </c>
      <c r="N895" s="13"/>
      <c r="O895"/>
      <c r="P895" t="str">
        <f t="shared" si="284"/>
        <v>NOT EQUAL</v>
      </c>
      <c r="Q895" t="str">
        <f>IF(ISNA(VLOOKUP(AC895,#REF!,1)),"//","")</f>
        <v/>
      </c>
      <c r="R895"/>
      <c r="S895" s="43">
        <f t="shared" si="275"/>
        <v>189</v>
      </c>
      <c r="T895" s="93" t="s">
        <v>2484</v>
      </c>
      <c r="U895" s="71" t="s">
        <v>2484</v>
      </c>
      <c r="V895" s="71" t="s">
        <v>2484</v>
      </c>
      <c r="W895" s="44" t="str">
        <f t="shared" si="276"/>
        <v/>
      </c>
      <c r="X895" s="25" t="str">
        <f t="shared" si="277"/>
        <v/>
      </c>
      <c r="Y895" s="1">
        <f t="shared" si="278"/>
        <v>871</v>
      </c>
      <c r="Z895" t="str">
        <f t="shared" si="279"/>
        <v>ITM_SUB_C</v>
      </c>
      <c r="AA895" s="172" t="str">
        <f>IF(ISNA(VLOOKUP(AC895,Sheet2!J:J,1,0)),"//","")</f>
        <v/>
      </c>
      <c r="AC895" s="111" t="str">
        <f t="shared" si="286"/>
        <v/>
      </c>
      <c r="AD895" t="b">
        <f t="shared" si="285"/>
        <v>1</v>
      </c>
    </row>
    <row r="896" spans="1:30">
      <c r="A896" s="57">
        <f t="shared" si="273"/>
        <v>896</v>
      </c>
      <c r="B896" s="56">
        <f t="shared" si="274"/>
        <v>872</v>
      </c>
      <c r="C896" s="60" t="s">
        <v>4450</v>
      </c>
      <c r="D896" s="60" t="s">
        <v>7</v>
      </c>
      <c r="E896" s="66" t="s">
        <v>539</v>
      </c>
      <c r="F896" s="66" t="s">
        <v>757</v>
      </c>
      <c r="G896" s="69">
        <v>0</v>
      </c>
      <c r="H896" s="69">
        <v>0</v>
      </c>
      <c r="I896" s="66" t="s">
        <v>1</v>
      </c>
      <c r="J896" s="66" t="s">
        <v>1593</v>
      </c>
      <c r="K896" s="67" t="s">
        <v>4539</v>
      </c>
      <c r="L896" s="68"/>
      <c r="M896" s="64" t="s">
        <v>3791</v>
      </c>
      <c r="N896" s="13"/>
      <c r="O896"/>
      <c r="P896" t="str">
        <f t="shared" si="284"/>
        <v>NOT EQUAL</v>
      </c>
      <c r="Q896" t="str">
        <f>IF(ISNA(VLOOKUP(AC896,#REF!,1)),"//","")</f>
        <v/>
      </c>
      <c r="R896"/>
      <c r="S896" s="43">
        <f t="shared" si="275"/>
        <v>189</v>
      </c>
      <c r="T896" s="93" t="s">
        <v>2484</v>
      </c>
      <c r="U896" s="71" t="s">
        <v>2484</v>
      </c>
      <c r="V896" s="71" t="s">
        <v>2484</v>
      </c>
      <c r="W896" s="44" t="str">
        <f t="shared" si="276"/>
        <v/>
      </c>
      <c r="X896" s="25" t="str">
        <f t="shared" si="277"/>
        <v/>
      </c>
      <c r="Y896" s="1">
        <f t="shared" si="278"/>
        <v>872</v>
      </c>
      <c r="Z896" t="str">
        <f t="shared" si="279"/>
        <v>ITM_SUB_D</v>
      </c>
      <c r="AA896" s="172" t="str">
        <f>IF(ISNA(VLOOKUP(AC896,Sheet2!J:J,1,0)),"//","")</f>
        <v/>
      </c>
      <c r="AC896" s="111" t="str">
        <f t="shared" si="286"/>
        <v/>
      </c>
      <c r="AD896" t="b">
        <f t="shared" si="285"/>
        <v>1</v>
      </c>
    </row>
    <row r="897" spans="1:30">
      <c r="A897" s="57">
        <f t="shared" si="273"/>
        <v>897</v>
      </c>
      <c r="B897" s="56">
        <f t="shared" si="274"/>
        <v>873</v>
      </c>
      <c r="C897" s="60" t="s">
        <v>4450</v>
      </c>
      <c r="D897" s="60" t="s">
        <v>7</v>
      </c>
      <c r="E897" s="66" t="s">
        <v>539</v>
      </c>
      <c r="F897" s="66" t="s">
        <v>758</v>
      </c>
      <c r="G897" s="69">
        <v>0</v>
      </c>
      <c r="H897" s="69">
        <v>0</v>
      </c>
      <c r="I897" s="66" t="s">
        <v>1</v>
      </c>
      <c r="J897" s="66" t="s">
        <v>1593</v>
      </c>
      <c r="K897" s="67" t="s">
        <v>4539</v>
      </c>
      <c r="L897" s="68"/>
      <c r="M897" s="64" t="s">
        <v>3792</v>
      </c>
      <c r="N897" s="13"/>
      <c r="O897"/>
      <c r="P897" t="str">
        <f t="shared" si="284"/>
        <v>NOT EQUAL</v>
      </c>
      <c r="Q897" t="str">
        <f>IF(ISNA(VLOOKUP(AC897,#REF!,1)),"//","")</f>
        <v/>
      </c>
      <c r="R897"/>
      <c r="S897" s="43">
        <f t="shared" si="275"/>
        <v>189</v>
      </c>
      <c r="T897" s="93" t="s">
        <v>2484</v>
      </c>
      <c r="U897" s="71" t="s">
        <v>2484</v>
      </c>
      <c r="V897" s="71" t="s">
        <v>2484</v>
      </c>
      <c r="W897" s="44" t="str">
        <f t="shared" si="276"/>
        <v/>
      </c>
      <c r="X897" s="25" t="str">
        <f t="shared" si="277"/>
        <v/>
      </c>
      <c r="Y897" s="1">
        <f t="shared" si="278"/>
        <v>873</v>
      </c>
      <c r="Z897" t="str">
        <f t="shared" si="279"/>
        <v>ITM_SUB_E</v>
      </c>
      <c r="AA897" s="172" t="str">
        <f>IF(ISNA(VLOOKUP(AC897,Sheet2!J:J,1,0)),"//","")</f>
        <v/>
      </c>
      <c r="AC897" s="111" t="str">
        <f t="shared" si="286"/>
        <v/>
      </c>
      <c r="AD897" t="b">
        <f t="shared" si="285"/>
        <v>1</v>
      </c>
    </row>
    <row r="898" spans="1:30">
      <c r="A898" s="57">
        <f t="shared" si="273"/>
        <v>898</v>
      </c>
      <c r="B898" s="56">
        <f t="shared" si="274"/>
        <v>874</v>
      </c>
      <c r="C898" s="60" t="s">
        <v>4450</v>
      </c>
      <c r="D898" s="60" t="s">
        <v>7</v>
      </c>
      <c r="E898" s="66" t="s">
        <v>539</v>
      </c>
      <c r="F898" s="66" t="s">
        <v>759</v>
      </c>
      <c r="G898" s="69">
        <v>0</v>
      </c>
      <c r="H898" s="69">
        <v>0</v>
      </c>
      <c r="I898" s="66" t="s">
        <v>1</v>
      </c>
      <c r="J898" s="66" t="s">
        <v>1593</v>
      </c>
      <c r="K898" s="67" t="s">
        <v>4539</v>
      </c>
      <c r="L898" s="68"/>
      <c r="M898" s="64" t="s">
        <v>3793</v>
      </c>
      <c r="N898" s="13"/>
      <c r="O898"/>
      <c r="P898" t="str">
        <f t="shared" si="284"/>
        <v>NOT EQUAL</v>
      </c>
      <c r="Q898" t="str">
        <f>IF(ISNA(VLOOKUP(AC898,#REF!,1)),"//","")</f>
        <v/>
      </c>
      <c r="R898"/>
      <c r="S898" s="43">
        <f t="shared" si="275"/>
        <v>189</v>
      </c>
      <c r="T898" s="93" t="s">
        <v>2484</v>
      </c>
      <c r="U898" s="71" t="s">
        <v>2484</v>
      </c>
      <c r="V898" s="71" t="s">
        <v>2484</v>
      </c>
      <c r="W898" s="44" t="str">
        <f t="shared" si="276"/>
        <v/>
      </c>
      <c r="X898" s="25" t="str">
        <f t="shared" si="277"/>
        <v/>
      </c>
      <c r="Y898" s="1">
        <f t="shared" si="278"/>
        <v>874</v>
      </c>
      <c r="Z898" t="str">
        <f t="shared" si="279"/>
        <v>ITM_SUB_F</v>
      </c>
      <c r="AA898" s="172" t="str">
        <f>IF(ISNA(VLOOKUP(AC898,Sheet2!J:J,1,0)),"//","")</f>
        <v/>
      </c>
      <c r="AC898" s="111" t="str">
        <f t="shared" si="286"/>
        <v/>
      </c>
      <c r="AD898" t="b">
        <f t="shared" si="285"/>
        <v>1</v>
      </c>
    </row>
    <row r="899" spans="1:30">
      <c r="A899" s="57">
        <f t="shared" si="273"/>
        <v>899</v>
      </c>
      <c r="B899" s="56">
        <f t="shared" si="274"/>
        <v>875</v>
      </c>
      <c r="C899" s="60" t="s">
        <v>4450</v>
      </c>
      <c r="D899" s="60" t="s">
        <v>7</v>
      </c>
      <c r="E899" s="66" t="s">
        <v>539</v>
      </c>
      <c r="F899" s="66" t="s">
        <v>760</v>
      </c>
      <c r="G899" s="69">
        <v>0</v>
      </c>
      <c r="H899" s="69">
        <v>0</v>
      </c>
      <c r="I899" s="66" t="s">
        <v>1</v>
      </c>
      <c r="J899" s="66" t="s">
        <v>1593</v>
      </c>
      <c r="K899" s="67" t="s">
        <v>4539</v>
      </c>
      <c r="L899" s="68"/>
      <c r="M899" s="64" t="s">
        <v>3794</v>
      </c>
      <c r="N899" s="13"/>
      <c r="O899"/>
      <c r="P899" t="str">
        <f t="shared" si="284"/>
        <v>NOT EQUAL</v>
      </c>
      <c r="Q899" t="str">
        <f>IF(ISNA(VLOOKUP(AC899,#REF!,1)),"//","")</f>
        <v/>
      </c>
      <c r="R899"/>
      <c r="S899" s="43">
        <f t="shared" si="275"/>
        <v>189</v>
      </c>
      <c r="T899" s="93" t="s">
        <v>2484</v>
      </c>
      <c r="U899" s="71" t="s">
        <v>2484</v>
      </c>
      <c r="V899" s="71" t="s">
        <v>2484</v>
      </c>
      <c r="W899" s="44" t="str">
        <f t="shared" si="276"/>
        <v/>
      </c>
      <c r="X899" s="25" t="str">
        <f t="shared" si="277"/>
        <v/>
      </c>
      <c r="Y899" s="1">
        <f t="shared" si="278"/>
        <v>875</v>
      </c>
      <c r="Z899" t="str">
        <f t="shared" si="279"/>
        <v>ITM_SUB_G</v>
      </c>
      <c r="AA899" s="172" t="str">
        <f>IF(ISNA(VLOOKUP(AC899,Sheet2!J:J,1,0)),"//","")</f>
        <v/>
      </c>
      <c r="AC899" s="111" t="str">
        <f t="shared" si="286"/>
        <v/>
      </c>
      <c r="AD899" t="b">
        <f t="shared" si="285"/>
        <v>1</v>
      </c>
    </row>
    <row r="900" spans="1:30">
      <c r="A900" s="57">
        <f t="shared" si="273"/>
        <v>900</v>
      </c>
      <c r="B900" s="56">
        <f t="shared" si="274"/>
        <v>876</v>
      </c>
      <c r="C900" s="60" t="s">
        <v>4450</v>
      </c>
      <c r="D900" s="60" t="s">
        <v>7</v>
      </c>
      <c r="E900" s="66" t="s">
        <v>539</v>
      </c>
      <c r="F900" s="66" t="s">
        <v>761</v>
      </c>
      <c r="G900" s="69">
        <v>0</v>
      </c>
      <c r="H900" s="69">
        <v>0</v>
      </c>
      <c r="I900" s="66" t="s">
        <v>1</v>
      </c>
      <c r="J900" s="66" t="s">
        <v>1593</v>
      </c>
      <c r="K900" s="67" t="s">
        <v>4539</v>
      </c>
      <c r="L900" s="68"/>
      <c r="M900" s="64" t="s">
        <v>3795</v>
      </c>
      <c r="N900" s="13"/>
      <c r="O900"/>
      <c r="P900" t="str">
        <f t="shared" si="284"/>
        <v>NOT EQUAL</v>
      </c>
      <c r="Q900" t="str">
        <f>IF(ISNA(VLOOKUP(AC900,#REF!,1)),"//","")</f>
        <v/>
      </c>
      <c r="R900"/>
      <c r="S900" s="43">
        <f t="shared" si="275"/>
        <v>189</v>
      </c>
      <c r="T900" s="93" t="s">
        <v>2484</v>
      </c>
      <c r="U900" s="71" t="s">
        <v>2484</v>
      </c>
      <c r="V900" s="71" t="s">
        <v>2484</v>
      </c>
      <c r="W900" s="44" t="str">
        <f t="shared" si="276"/>
        <v/>
      </c>
      <c r="X900" s="25" t="str">
        <f t="shared" si="277"/>
        <v/>
      </c>
      <c r="Y900" s="1">
        <f t="shared" si="278"/>
        <v>876</v>
      </c>
      <c r="Z900" t="str">
        <f t="shared" si="279"/>
        <v>ITM_SUB_H</v>
      </c>
      <c r="AA900" s="172" t="str">
        <f>IF(ISNA(VLOOKUP(AC900,Sheet2!J:J,1,0)),"//","")</f>
        <v/>
      </c>
      <c r="AC900" s="111" t="str">
        <f t="shared" si="286"/>
        <v/>
      </c>
      <c r="AD900" t="b">
        <f t="shared" si="285"/>
        <v>1</v>
      </c>
    </row>
    <row r="901" spans="1:30">
      <c r="A901" s="57">
        <f t="shared" si="273"/>
        <v>901</v>
      </c>
      <c r="B901" s="56">
        <f t="shared" si="274"/>
        <v>877</v>
      </c>
      <c r="C901" s="60" t="s">
        <v>4450</v>
      </c>
      <c r="D901" s="60" t="s">
        <v>7</v>
      </c>
      <c r="E901" s="66" t="s">
        <v>539</v>
      </c>
      <c r="F901" s="66" t="s">
        <v>762</v>
      </c>
      <c r="G901" s="69">
        <v>0</v>
      </c>
      <c r="H901" s="69">
        <v>0</v>
      </c>
      <c r="I901" s="66" t="s">
        <v>1</v>
      </c>
      <c r="J901" s="66" t="s">
        <v>1593</v>
      </c>
      <c r="K901" s="67" t="s">
        <v>4539</v>
      </c>
      <c r="L901" s="68"/>
      <c r="M901" s="64" t="s">
        <v>3796</v>
      </c>
      <c r="N901" s="13"/>
      <c r="O901"/>
      <c r="P901" t="str">
        <f t="shared" si="284"/>
        <v>NOT EQUAL</v>
      </c>
      <c r="Q901" t="str">
        <f>IF(ISNA(VLOOKUP(AC901,#REF!,1)),"//","")</f>
        <v/>
      </c>
      <c r="R901"/>
      <c r="S901" s="43">
        <f t="shared" si="275"/>
        <v>189</v>
      </c>
      <c r="T901" s="93" t="s">
        <v>2484</v>
      </c>
      <c r="U901" s="71" t="s">
        <v>2484</v>
      </c>
      <c r="V901" s="71" t="s">
        <v>2484</v>
      </c>
      <c r="W901" s="44" t="str">
        <f t="shared" si="276"/>
        <v/>
      </c>
      <c r="X901" s="25" t="str">
        <f t="shared" si="277"/>
        <v/>
      </c>
      <c r="Y901" s="1">
        <f t="shared" si="278"/>
        <v>877</v>
      </c>
      <c r="Z901" t="str">
        <f t="shared" si="279"/>
        <v>ITM_SUB_I</v>
      </c>
      <c r="AA901" s="172" t="str">
        <f>IF(ISNA(VLOOKUP(AC901,Sheet2!J:J,1,0)),"//","")</f>
        <v/>
      </c>
      <c r="AC901" s="111" t="str">
        <f t="shared" si="286"/>
        <v/>
      </c>
      <c r="AD901" t="b">
        <f t="shared" si="285"/>
        <v>1</v>
      </c>
    </row>
    <row r="902" spans="1:30">
      <c r="A902" s="57">
        <f t="shared" si="273"/>
        <v>902</v>
      </c>
      <c r="B902" s="56">
        <f t="shared" si="274"/>
        <v>878</v>
      </c>
      <c r="C902" s="60" t="s">
        <v>4450</v>
      </c>
      <c r="D902" s="60" t="s">
        <v>7</v>
      </c>
      <c r="E902" s="66" t="s">
        <v>539</v>
      </c>
      <c r="F902" s="66" t="s">
        <v>763</v>
      </c>
      <c r="G902" s="69">
        <v>0</v>
      </c>
      <c r="H902" s="69">
        <v>0</v>
      </c>
      <c r="I902" s="66" t="s">
        <v>1</v>
      </c>
      <c r="J902" s="66" t="s">
        <v>1593</v>
      </c>
      <c r="K902" s="67" t="s">
        <v>4539</v>
      </c>
      <c r="L902" s="68"/>
      <c r="M902" s="64" t="s">
        <v>3797</v>
      </c>
      <c r="N902" s="13"/>
      <c r="O902"/>
      <c r="P902" t="str">
        <f t="shared" si="284"/>
        <v>NOT EQUAL</v>
      </c>
      <c r="Q902" t="str">
        <f>IF(ISNA(VLOOKUP(AC902,#REF!,1)),"//","")</f>
        <v/>
      </c>
      <c r="R902"/>
      <c r="S902" s="43">
        <f t="shared" si="275"/>
        <v>189</v>
      </c>
      <c r="T902" s="93" t="s">
        <v>2484</v>
      </c>
      <c r="U902" s="71" t="s">
        <v>2484</v>
      </c>
      <c r="V902" s="71" t="s">
        <v>2484</v>
      </c>
      <c r="W902" s="44" t="str">
        <f t="shared" si="276"/>
        <v/>
      </c>
      <c r="X902" s="25" t="str">
        <f t="shared" si="277"/>
        <v/>
      </c>
      <c r="Y902" s="1">
        <f t="shared" si="278"/>
        <v>878</v>
      </c>
      <c r="Z902" t="str">
        <f t="shared" si="279"/>
        <v>ITM_SUB_J</v>
      </c>
      <c r="AA902" s="172" t="str">
        <f>IF(ISNA(VLOOKUP(AC902,Sheet2!J:J,1,0)),"//","")</f>
        <v/>
      </c>
      <c r="AC902" s="111" t="str">
        <f t="shared" si="286"/>
        <v/>
      </c>
      <c r="AD902" t="b">
        <f t="shared" si="285"/>
        <v>1</v>
      </c>
    </row>
    <row r="903" spans="1:30">
      <c r="A903" s="57">
        <f t="shared" si="273"/>
        <v>903</v>
      </c>
      <c r="B903" s="56">
        <f t="shared" si="274"/>
        <v>879</v>
      </c>
      <c r="C903" s="60" t="s">
        <v>4450</v>
      </c>
      <c r="D903" s="60" t="s">
        <v>7</v>
      </c>
      <c r="E903" s="66" t="s">
        <v>539</v>
      </c>
      <c r="F903" s="66" t="s">
        <v>764</v>
      </c>
      <c r="G903" s="69">
        <v>0</v>
      </c>
      <c r="H903" s="69">
        <v>0</v>
      </c>
      <c r="I903" s="66" t="s">
        <v>1</v>
      </c>
      <c r="J903" s="66" t="s">
        <v>1593</v>
      </c>
      <c r="K903" s="67" t="s">
        <v>4539</v>
      </c>
      <c r="L903" s="68"/>
      <c r="M903" s="64" t="s">
        <v>3798</v>
      </c>
      <c r="N903" s="13"/>
      <c r="O903"/>
      <c r="P903" t="str">
        <f t="shared" si="284"/>
        <v>NOT EQUAL</v>
      </c>
      <c r="Q903" t="str">
        <f>IF(ISNA(VLOOKUP(AC903,#REF!,1)),"//","")</f>
        <v/>
      </c>
      <c r="R903"/>
      <c r="S903" s="43">
        <f t="shared" si="275"/>
        <v>189</v>
      </c>
      <c r="T903" s="93" t="s">
        <v>2484</v>
      </c>
      <c r="U903" s="71" t="s">
        <v>2484</v>
      </c>
      <c r="V903" s="71" t="s">
        <v>2484</v>
      </c>
      <c r="W903" s="44" t="str">
        <f t="shared" si="276"/>
        <v/>
      </c>
      <c r="X903" s="25" t="str">
        <f t="shared" si="277"/>
        <v/>
      </c>
      <c r="Y903" s="1">
        <f t="shared" si="278"/>
        <v>879</v>
      </c>
      <c r="Z903" t="str">
        <f t="shared" si="279"/>
        <v>ITM_SUB_K</v>
      </c>
      <c r="AA903" s="172" t="str">
        <f>IF(ISNA(VLOOKUP(AC903,Sheet2!J:J,1,0)),"//","")</f>
        <v/>
      </c>
      <c r="AC903" s="111" t="str">
        <f t="shared" si="286"/>
        <v/>
      </c>
      <c r="AD903" t="b">
        <f t="shared" si="285"/>
        <v>1</v>
      </c>
    </row>
    <row r="904" spans="1:30">
      <c r="A904" s="57">
        <f t="shared" si="273"/>
        <v>904</v>
      </c>
      <c r="B904" s="56">
        <f t="shared" si="274"/>
        <v>880</v>
      </c>
      <c r="C904" s="60" t="s">
        <v>4450</v>
      </c>
      <c r="D904" s="60" t="s">
        <v>7</v>
      </c>
      <c r="E904" s="66" t="s">
        <v>539</v>
      </c>
      <c r="F904" s="66" t="s">
        <v>765</v>
      </c>
      <c r="G904" s="69">
        <v>0</v>
      </c>
      <c r="H904" s="69">
        <v>0</v>
      </c>
      <c r="I904" s="66" t="s">
        <v>1</v>
      </c>
      <c r="J904" s="66" t="s">
        <v>1593</v>
      </c>
      <c r="K904" s="67" t="s">
        <v>4539</v>
      </c>
      <c r="L904" s="68"/>
      <c r="M904" s="64" t="s">
        <v>3799</v>
      </c>
      <c r="N904" s="13"/>
      <c r="O904"/>
      <c r="P904" t="str">
        <f t="shared" si="284"/>
        <v>NOT EQUAL</v>
      </c>
      <c r="Q904" t="str">
        <f>IF(ISNA(VLOOKUP(AC904,#REF!,1)),"//","")</f>
        <v/>
      </c>
      <c r="R904"/>
      <c r="S904" s="43">
        <f t="shared" si="275"/>
        <v>189</v>
      </c>
      <c r="T904" s="93" t="s">
        <v>2484</v>
      </c>
      <c r="U904" s="71" t="s">
        <v>2484</v>
      </c>
      <c r="V904" s="71" t="s">
        <v>2484</v>
      </c>
      <c r="W904" s="44" t="str">
        <f t="shared" si="276"/>
        <v/>
      </c>
      <c r="X904" s="25" t="str">
        <f t="shared" si="277"/>
        <v/>
      </c>
      <c r="Y904" s="1">
        <f t="shared" si="278"/>
        <v>880</v>
      </c>
      <c r="Z904" t="str">
        <f t="shared" si="279"/>
        <v>ITM_SUB_L</v>
      </c>
      <c r="AA904" s="172" t="str">
        <f>IF(ISNA(VLOOKUP(AC904,Sheet2!J:J,1,0)),"//","")</f>
        <v/>
      </c>
      <c r="AC904" s="111" t="str">
        <f t="shared" si="286"/>
        <v/>
      </c>
      <c r="AD904" t="b">
        <f t="shared" si="285"/>
        <v>1</v>
      </c>
    </row>
    <row r="905" spans="1:30">
      <c r="A905" s="57">
        <f t="shared" si="273"/>
        <v>905</v>
      </c>
      <c r="B905" s="56">
        <f t="shared" si="274"/>
        <v>881</v>
      </c>
      <c r="C905" s="60" t="s">
        <v>4450</v>
      </c>
      <c r="D905" s="60" t="s">
        <v>7</v>
      </c>
      <c r="E905" s="66" t="s">
        <v>539</v>
      </c>
      <c r="F905" s="66" t="s">
        <v>766</v>
      </c>
      <c r="G905" s="69">
        <v>0</v>
      </c>
      <c r="H905" s="69">
        <v>0</v>
      </c>
      <c r="I905" s="66" t="s">
        <v>1</v>
      </c>
      <c r="J905" s="66" t="s">
        <v>1593</v>
      </c>
      <c r="K905" s="67" t="s">
        <v>4539</v>
      </c>
      <c r="L905" s="68"/>
      <c r="M905" s="64" t="s">
        <v>3800</v>
      </c>
      <c r="N905" s="13"/>
      <c r="O905"/>
      <c r="P905" t="str">
        <f t="shared" si="284"/>
        <v>NOT EQUAL</v>
      </c>
      <c r="Q905" t="str">
        <f>IF(ISNA(VLOOKUP(AC905,#REF!,1)),"//","")</f>
        <v/>
      </c>
      <c r="R905"/>
      <c r="S905" s="43">
        <f t="shared" si="275"/>
        <v>189</v>
      </c>
      <c r="T905" s="93" t="s">
        <v>2484</v>
      </c>
      <c r="U905" s="71" t="s">
        <v>2484</v>
      </c>
      <c r="V905" s="71" t="s">
        <v>2484</v>
      </c>
      <c r="W905" s="44" t="str">
        <f t="shared" si="276"/>
        <v/>
      </c>
      <c r="X905" s="25" t="str">
        <f t="shared" si="277"/>
        <v/>
      </c>
      <c r="Y905" s="1">
        <f t="shared" si="278"/>
        <v>881</v>
      </c>
      <c r="Z905" t="str">
        <f t="shared" si="279"/>
        <v>ITM_SUB_M</v>
      </c>
      <c r="AA905" s="172" t="str">
        <f>IF(ISNA(VLOOKUP(AC905,Sheet2!J:J,1,0)),"//","")</f>
        <v/>
      </c>
      <c r="AC905" s="111" t="str">
        <f t="shared" si="286"/>
        <v/>
      </c>
      <c r="AD905" t="b">
        <f t="shared" si="285"/>
        <v>1</v>
      </c>
    </row>
    <row r="906" spans="1:30">
      <c r="A906" s="57">
        <f t="shared" si="273"/>
        <v>906</v>
      </c>
      <c r="B906" s="56">
        <f t="shared" si="274"/>
        <v>882</v>
      </c>
      <c r="C906" s="60" t="s">
        <v>4450</v>
      </c>
      <c r="D906" s="60" t="s">
        <v>7</v>
      </c>
      <c r="E906" s="66" t="s">
        <v>539</v>
      </c>
      <c r="F906" s="66" t="s">
        <v>767</v>
      </c>
      <c r="G906" s="69">
        <v>0</v>
      </c>
      <c r="H906" s="69">
        <v>0</v>
      </c>
      <c r="I906" s="66" t="s">
        <v>1</v>
      </c>
      <c r="J906" s="66" t="s">
        <v>1593</v>
      </c>
      <c r="K906" s="67" t="s">
        <v>4539</v>
      </c>
      <c r="L906" s="68"/>
      <c r="M906" s="64" t="s">
        <v>3801</v>
      </c>
      <c r="N906" s="13"/>
      <c r="O906"/>
      <c r="P906" t="str">
        <f t="shared" si="284"/>
        <v>NOT EQUAL</v>
      </c>
      <c r="Q906" t="str">
        <f>IF(ISNA(VLOOKUP(AC906,#REF!,1)),"//","")</f>
        <v/>
      </c>
      <c r="R906"/>
      <c r="S906" s="43">
        <f t="shared" si="275"/>
        <v>189</v>
      </c>
      <c r="T906" s="93" t="s">
        <v>2484</v>
      </c>
      <c r="U906" s="71" t="s">
        <v>2484</v>
      </c>
      <c r="V906" s="71" t="s">
        <v>2484</v>
      </c>
      <c r="W906" s="44" t="str">
        <f t="shared" si="276"/>
        <v/>
      </c>
      <c r="X906" s="25" t="str">
        <f t="shared" si="277"/>
        <v/>
      </c>
      <c r="Y906" s="1">
        <f t="shared" si="278"/>
        <v>882</v>
      </c>
      <c r="Z906" t="str">
        <f t="shared" si="279"/>
        <v>ITM_SUB_N</v>
      </c>
      <c r="AA906" s="172" t="str">
        <f>IF(ISNA(VLOOKUP(AC906,Sheet2!J:J,1,0)),"//","")</f>
        <v/>
      </c>
      <c r="AC906" s="111" t="str">
        <f t="shared" si="286"/>
        <v/>
      </c>
      <c r="AD906" t="b">
        <f t="shared" si="285"/>
        <v>1</v>
      </c>
    </row>
    <row r="907" spans="1:30">
      <c r="A907" s="57">
        <f t="shared" si="273"/>
        <v>907</v>
      </c>
      <c r="B907" s="56">
        <f t="shared" si="274"/>
        <v>883</v>
      </c>
      <c r="C907" s="60" t="s">
        <v>4450</v>
      </c>
      <c r="D907" s="60" t="s">
        <v>7</v>
      </c>
      <c r="E907" s="66" t="s">
        <v>539</v>
      </c>
      <c r="F907" s="66" t="s">
        <v>768</v>
      </c>
      <c r="G907" s="69">
        <v>0</v>
      </c>
      <c r="H907" s="69">
        <v>0</v>
      </c>
      <c r="I907" s="66" t="s">
        <v>1</v>
      </c>
      <c r="J907" s="66" t="s">
        <v>1593</v>
      </c>
      <c r="K907" s="67" t="s">
        <v>4539</v>
      </c>
      <c r="L907" s="68"/>
      <c r="M907" s="64" t="s">
        <v>3802</v>
      </c>
      <c r="N907" s="13"/>
      <c r="O907"/>
      <c r="P907" t="str">
        <f t="shared" si="284"/>
        <v>NOT EQUAL</v>
      </c>
      <c r="Q907" t="str">
        <f>IF(ISNA(VLOOKUP(AC907,#REF!,1)),"//","")</f>
        <v/>
      </c>
      <c r="R907"/>
      <c r="S907" s="43">
        <f t="shared" si="275"/>
        <v>189</v>
      </c>
      <c r="T907" s="93" t="s">
        <v>2484</v>
      </c>
      <c r="U907" s="71" t="s">
        <v>2484</v>
      </c>
      <c r="V907" s="71" t="s">
        <v>2484</v>
      </c>
      <c r="W907" s="44" t="str">
        <f t="shared" si="276"/>
        <v/>
      </c>
      <c r="X907" s="25" t="str">
        <f t="shared" si="277"/>
        <v/>
      </c>
      <c r="Y907" s="1">
        <f t="shared" si="278"/>
        <v>883</v>
      </c>
      <c r="Z907" t="str">
        <f t="shared" si="279"/>
        <v>ITM_SUB_O</v>
      </c>
      <c r="AA907" s="172" t="str">
        <f>IF(ISNA(VLOOKUP(AC907,Sheet2!J:J,1,0)),"//","")</f>
        <v/>
      </c>
      <c r="AC907" s="111" t="str">
        <f t="shared" si="286"/>
        <v/>
      </c>
      <c r="AD907" t="b">
        <f t="shared" si="285"/>
        <v>1</v>
      </c>
    </row>
    <row r="908" spans="1:30">
      <c r="A908" s="57">
        <f t="shared" si="273"/>
        <v>908</v>
      </c>
      <c r="B908" s="56">
        <f t="shared" si="274"/>
        <v>884</v>
      </c>
      <c r="C908" s="60" t="s">
        <v>4450</v>
      </c>
      <c r="D908" s="60" t="s">
        <v>7</v>
      </c>
      <c r="E908" s="66" t="s">
        <v>539</v>
      </c>
      <c r="F908" s="66" t="s">
        <v>769</v>
      </c>
      <c r="G908" s="69">
        <v>0</v>
      </c>
      <c r="H908" s="69">
        <v>0</v>
      </c>
      <c r="I908" s="66" t="s">
        <v>1</v>
      </c>
      <c r="J908" s="66" t="s">
        <v>1593</v>
      </c>
      <c r="K908" s="67" t="s">
        <v>4539</v>
      </c>
      <c r="L908" s="68"/>
      <c r="M908" s="64" t="s">
        <v>3803</v>
      </c>
      <c r="N908" s="13"/>
      <c r="O908"/>
      <c r="P908" t="str">
        <f t="shared" si="284"/>
        <v>NOT EQUAL</v>
      </c>
      <c r="Q908" t="str">
        <f>IF(ISNA(VLOOKUP(AC908,#REF!,1)),"//","")</f>
        <v/>
      </c>
      <c r="R908"/>
      <c r="S908" s="43">
        <f t="shared" si="275"/>
        <v>189</v>
      </c>
      <c r="T908" s="93" t="s">
        <v>2484</v>
      </c>
      <c r="U908" s="71" t="s">
        <v>2484</v>
      </c>
      <c r="V908" s="71" t="s">
        <v>2484</v>
      </c>
      <c r="W908" s="44" t="str">
        <f t="shared" si="276"/>
        <v/>
      </c>
      <c r="X908" s="25" t="str">
        <f t="shared" si="277"/>
        <v/>
      </c>
      <c r="Y908" s="1">
        <f t="shared" si="278"/>
        <v>884</v>
      </c>
      <c r="Z908" t="str">
        <f t="shared" si="279"/>
        <v>ITM_SUB_P</v>
      </c>
      <c r="AA908" s="172" t="str">
        <f>IF(ISNA(VLOOKUP(AC908,Sheet2!J:J,1,0)),"//","")</f>
        <v/>
      </c>
      <c r="AC908" s="111" t="str">
        <f t="shared" si="286"/>
        <v/>
      </c>
      <c r="AD908" t="b">
        <f t="shared" si="285"/>
        <v>1</v>
      </c>
    </row>
    <row r="909" spans="1:30">
      <c r="A909" s="57">
        <f t="shared" si="273"/>
        <v>909</v>
      </c>
      <c r="B909" s="56">
        <f t="shared" si="274"/>
        <v>885</v>
      </c>
      <c r="C909" s="60" t="s">
        <v>4450</v>
      </c>
      <c r="D909" s="60" t="s">
        <v>7</v>
      </c>
      <c r="E909" s="66" t="s">
        <v>539</v>
      </c>
      <c r="F909" s="66" t="s">
        <v>770</v>
      </c>
      <c r="G909" s="69">
        <v>0</v>
      </c>
      <c r="H909" s="69">
        <v>0</v>
      </c>
      <c r="I909" s="66" t="s">
        <v>1</v>
      </c>
      <c r="J909" s="66" t="s">
        <v>1593</v>
      </c>
      <c r="K909" s="67" t="s">
        <v>4539</v>
      </c>
      <c r="L909" s="68"/>
      <c r="M909" s="64" t="s">
        <v>3804</v>
      </c>
      <c r="N909" s="13"/>
      <c r="O909"/>
      <c r="P909" t="str">
        <f t="shared" si="284"/>
        <v>NOT EQUAL</v>
      </c>
      <c r="Q909" t="str">
        <f>IF(ISNA(VLOOKUP(AC909,#REF!,1)),"//","")</f>
        <v/>
      </c>
      <c r="R909"/>
      <c r="S909" s="43">
        <f t="shared" si="275"/>
        <v>189</v>
      </c>
      <c r="T909" s="93" t="s">
        <v>2484</v>
      </c>
      <c r="U909" s="71" t="s">
        <v>2484</v>
      </c>
      <c r="V909" s="71" t="s">
        <v>2484</v>
      </c>
      <c r="W909" s="44" t="str">
        <f t="shared" si="276"/>
        <v/>
      </c>
      <c r="X909" s="25" t="str">
        <f t="shared" si="277"/>
        <v/>
      </c>
      <c r="Y909" s="1">
        <f t="shared" si="278"/>
        <v>885</v>
      </c>
      <c r="Z909" t="str">
        <f t="shared" si="279"/>
        <v>ITM_SUB_Q</v>
      </c>
      <c r="AA909" s="172" t="str">
        <f>IF(ISNA(VLOOKUP(AC909,Sheet2!J:J,1,0)),"//","")</f>
        <v/>
      </c>
      <c r="AC909" s="111" t="str">
        <f t="shared" si="286"/>
        <v/>
      </c>
      <c r="AD909" t="b">
        <f t="shared" si="285"/>
        <v>1</v>
      </c>
    </row>
    <row r="910" spans="1:30">
      <c r="A910" s="57">
        <f t="shared" si="273"/>
        <v>910</v>
      </c>
      <c r="B910" s="56">
        <f t="shared" si="274"/>
        <v>886</v>
      </c>
      <c r="C910" s="60" t="s">
        <v>4450</v>
      </c>
      <c r="D910" s="60" t="s">
        <v>7</v>
      </c>
      <c r="E910" s="66" t="s">
        <v>539</v>
      </c>
      <c r="F910" s="66" t="s">
        <v>771</v>
      </c>
      <c r="G910" s="69">
        <v>0</v>
      </c>
      <c r="H910" s="69">
        <v>0</v>
      </c>
      <c r="I910" s="66" t="s">
        <v>1</v>
      </c>
      <c r="J910" s="66" t="s">
        <v>1593</v>
      </c>
      <c r="K910" s="67" t="s">
        <v>4539</v>
      </c>
      <c r="L910" s="68"/>
      <c r="M910" s="64" t="s">
        <v>3805</v>
      </c>
      <c r="N910" s="13"/>
      <c r="O910"/>
      <c r="P910" t="str">
        <f t="shared" si="284"/>
        <v>NOT EQUAL</v>
      </c>
      <c r="Q910" t="str">
        <f>IF(ISNA(VLOOKUP(AC910,#REF!,1)),"//","")</f>
        <v/>
      </c>
      <c r="R910"/>
      <c r="S910" s="43">
        <f t="shared" si="275"/>
        <v>189</v>
      </c>
      <c r="T910" s="93" t="s">
        <v>2484</v>
      </c>
      <c r="U910" s="71" t="s">
        <v>2484</v>
      </c>
      <c r="V910" s="71" t="s">
        <v>2484</v>
      </c>
      <c r="W910" s="44" t="str">
        <f t="shared" si="276"/>
        <v/>
      </c>
      <c r="X910" s="25" t="str">
        <f t="shared" si="277"/>
        <v/>
      </c>
      <c r="Y910" s="1">
        <f t="shared" si="278"/>
        <v>886</v>
      </c>
      <c r="Z910" t="str">
        <f t="shared" si="279"/>
        <v>ITM_SUB_R</v>
      </c>
      <c r="AA910" s="172" t="str">
        <f>IF(ISNA(VLOOKUP(AC910,Sheet2!J:J,1,0)),"//","")</f>
        <v/>
      </c>
      <c r="AC910" s="111" t="str">
        <f t="shared" si="286"/>
        <v/>
      </c>
      <c r="AD910" t="b">
        <f t="shared" si="285"/>
        <v>1</v>
      </c>
    </row>
    <row r="911" spans="1:30">
      <c r="A911" s="57">
        <f t="shared" si="273"/>
        <v>911</v>
      </c>
      <c r="B911" s="56">
        <f t="shared" si="274"/>
        <v>887</v>
      </c>
      <c r="C911" s="60" t="s">
        <v>4450</v>
      </c>
      <c r="D911" s="60" t="s">
        <v>7</v>
      </c>
      <c r="E911" s="66" t="s">
        <v>539</v>
      </c>
      <c r="F911" s="66" t="s">
        <v>772</v>
      </c>
      <c r="G911" s="69">
        <v>0</v>
      </c>
      <c r="H911" s="69">
        <v>0</v>
      </c>
      <c r="I911" s="66" t="s">
        <v>1</v>
      </c>
      <c r="J911" s="66" t="s">
        <v>1593</v>
      </c>
      <c r="K911" s="67" t="s">
        <v>4539</v>
      </c>
      <c r="L911" s="68"/>
      <c r="M911" s="64" t="s">
        <v>3806</v>
      </c>
      <c r="N911" s="13"/>
      <c r="O911"/>
      <c r="P911" t="str">
        <f t="shared" si="284"/>
        <v>NOT EQUAL</v>
      </c>
      <c r="Q911" t="str">
        <f>IF(ISNA(VLOOKUP(AC911,#REF!,1)),"//","")</f>
        <v/>
      </c>
      <c r="R911"/>
      <c r="S911" s="43">
        <f t="shared" si="275"/>
        <v>189</v>
      </c>
      <c r="T911" s="93" t="s">
        <v>2484</v>
      </c>
      <c r="U911" s="71" t="s">
        <v>2484</v>
      </c>
      <c r="V911" s="71" t="s">
        <v>2484</v>
      </c>
      <c r="W911" s="44" t="str">
        <f t="shared" si="276"/>
        <v/>
      </c>
      <c r="X911" s="25" t="str">
        <f t="shared" si="277"/>
        <v/>
      </c>
      <c r="Y911" s="1">
        <f t="shared" si="278"/>
        <v>887</v>
      </c>
      <c r="Z911" t="str">
        <f t="shared" si="279"/>
        <v>ITM_SUB_S</v>
      </c>
      <c r="AA911" s="172" t="str">
        <f>IF(ISNA(VLOOKUP(AC911,Sheet2!J:J,1,0)),"//","")</f>
        <v/>
      </c>
      <c r="AC911" s="111" t="str">
        <f t="shared" si="286"/>
        <v/>
      </c>
      <c r="AD911" t="b">
        <f t="shared" si="285"/>
        <v>1</v>
      </c>
    </row>
    <row r="912" spans="1:30">
      <c r="A912" s="57">
        <f t="shared" si="273"/>
        <v>912</v>
      </c>
      <c r="B912" s="56">
        <f t="shared" si="274"/>
        <v>888</v>
      </c>
      <c r="C912" s="60" t="s">
        <v>4450</v>
      </c>
      <c r="D912" s="60" t="s">
        <v>7</v>
      </c>
      <c r="E912" s="66" t="s">
        <v>539</v>
      </c>
      <c r="F912" s="66" t="s">
        <v>773</v>
      </c>
      <c r="G912" s="69">
        <v>0</v>
      </c>
      <c r="H912" s="69">
        <v>0</v>
      </c>
      <c r="I912" s="66" t="s">
        <v>1</v>
      </c>
      <c r="J912" s="66" t="s">
        <v>1593</v>
      </c>
      <c r="K912" s="67" t="s">
        <v>4539</v>
      </c>
      <c r="L912" s="68"/>
      <c r="M912" s="64" t="s">
        <v>3807</v>
      </c>
      <c r="N912" s="13"/>
      <c r="O912"/>
      <c r="P912" t="str">
        <f t="shared" si="284"/>
        <v>NOT EQUAL</v>
      </c>
      <c r="Q912" t="str">
        <f>IF(ISNA(VLOOKUP(AC912,#REF!,1)),"//","")</f>
        <v/>
      </c>
      <c r="R912"/>
      <c r="S912" s="43">
        <f t="shared" si="275"/>
        <v>189</v>
      </c>
      <c r="T912" s="93" t="s">
        <v>2484</v>
      </c>
      <c r="U912" s="71" t="s">
        <v>2484</v>
      </c>
      <c r="V912" s="71" t="s">
        <v>2484</v>
      </c>
      <c r="W912" s="44" t="str">
        <f t="shared" si="276"/>
        <v/>
      </c>
      <c r="X912" s="25" t="str">
        <f t="shared" si="277"/>
        <v/>
      </c>
      <c r="Y912" s="1">
        <f t="shared" si="278"/>
        <v>888</v>
      </c>
      <c r="Z912" t="str">
        <f t="shared" si="279"/>
        <v>ITM_SUB_T</v>
      </c>
      <c r="AA912" s="172" t="str">
        <f>IF(ISNA(VLOOKUP(AC912,Sheet2!J:J,1,0)),"//","")</f>
        <v/>
      </c>
      <c r="AC912" s="111" t="str">
        <f t="shared" si="286"/>
        <v/>
      </c>
      <c r="AD912" t="b">
        <f t="shared" si="285"/>
        <v>1</v>
      </c>
    </row>
    <row r="913" spans="1:30">
      <c r="A913" s="57">
        <f t="shared" ref="A913:A976" si="287">IF(B913=INT(B913),ROW(),"")</f>
        <v>913</v>
      </c>
      <c r="B913" s="56">
        <f t="shared" ref="B913:B976" si="288">IF(AND(MID(C913,2,1)&lt;&gt;"/",MID(C913,1,1)="/"),INT(B912)+1,B912+0.01)</f>
        <v>889</v>
      </c>
      <c r="C913" s="60" t="s">
        <v>4450</v>
      </c>
      <c r="D913" s="60" t="s">
        <v>7</v>
      </c>
      <c r="E913" s="66" t="s">
        <v>539</v>
      </c>
      <c r="F913" s="66" t="s">
        <v>774</v>
      </c>
      <c r="G913" s="69">
        <v>0</v>
      </c>
      <c r="H913" s="69">
        <v>0</v>
      </c>
      <c r="I913" s="66" t="s">
        <v>1</v>
      </c>
      <c r="J913" s="66" t="s">
        <v>1593</v>
      </c>
      <c r="K913" s="67" t="s">
        <v>4539</v>
      </c>
      <c r="L913" s="68"/>
      <c r="M913" s="64" t="s">
        <v>3808</v>
      </c>
      <c r="N913" s="13"/>
      <c r="O913"/>
      <c r="P913" t="str">
        <f t="shared" si="284"/>
        <v>NOT EQUAL</v>
      </c>
      <c r="Q913" t="str">
        <f>IF(ISNA(VLOOKUP(AC913,#REF!,1)),"//","")</f>
        <v/>
      </c>
      <c r="R913"/>
      <c r="S913" s="43">
        <f t="shared" ref="S913:S976" si="289">IF(X913&lt;&gt;"",S912+1,S912)</f>
        <v>189</v>
      </c>
      <c r="T913" s="93" t="s">
        <v>2484</v>
      </c>
      <c r="U913" s="71" t="s">
        <v>2484</v>
      </c>
      <c r="V913" s="71" t="s">
        <v>2484</v>
      </c>
      <c r="W913" s="44" t="str">
        <f t="shared" ref="W913:W976" si="290">IF( OR(U913="CNST", I913="CAT_REGS"),(E913),
IF(U913="YES",UPPER(E913),
IF(   AND(U913&lt;&gt;"NO",I913="CAT_FNCT",D913&lt;&gt;"multiply", D913&lt;&gt;"divide"),IF(J913="SLS_ENABLED",   UPPER(E913),""),"")))</f>
        <v/>
      </c>
      <c r="X913" s="25" t="str">
        <f t="shared" ref="X913:X976" si="291">IF(LEN(V913)&gt;0,V913,SUBSTITUTE(SUBSTITUTE(SUBSTITUTE(SUBSTITUTE(SUBSTITUTE(SUBSTITUTE(SUBSTITUTE(SUBSTITUTE(SUBSTITUTE(SUBSTITUTE(SUBSTITUTE( (SUBSTITUTE( SUBSTITUTE( SUBSTITUTE( SUBSTITUTE(W913,"STD_SIGMA","SUM"),"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13" s="1">
        <f t="shared" ref="Y913:Y976" si="292">B913</f>
        <v>889</v>
      </c>
      <c r="Z913" t="str">
        <f t="shared" ref="Z913:Z976" si="293">M913</f>
        <v>ITM_SUB_U</v>
      </c>
      <c r="AA913" s="172" t="str">
        <f>IF(ISNA(VLOOKUP(AC913,Sheet2!J:J,1,0)),"//","")</f>
        <v/>
      </c>
      <c r="AC913" s="111" t="str">
        <f t="shared" si="286"/>
        <v/>
      </c>
      <c r="AD913" t="b">
        <f t="shared" si="285"/>
        <v>1</v>
      </c>
    </row>
    <row r="914" spans="1:30">
      <c r="A914" s="57">
        <f t="shared" si="287"/>
        <v>914</v>
      </c>
      <c r="B914" s="56">
        <f t="shared" si="288"/>
        <v>890</v>
      </c>
      <c r="C914" s="60" t="s">
        <v>4450</v>
      </c>
      <c r="D914" s="60" t="s">
        <v>7</v>
      </c>
      <c r="E914" s="66" t="s">
        <v>539</v>
      </c>
      <c r="F914" s="66" t="s">
        <v>775</v>
      </c>
      <c r="G914" s="69">
        <v>0</v>
      </c>
      <c r="H914" s="69">
        <v>0</v>
      </c>
      <c r="I914" s="66" t="s">
        <v>1</v>
      </c>
      <c r="J914" s="66" t="s">
        <v>1593</v>
      </c>
      <c r="K914" s="67" t="s">
        <v>4539</v>
      </c>
      <c r="L914" s="68"/>
      <c r="M914" s="64" t="s">
        <v>3809</v>
      </c>
      <c r="N914" s="13"/>
      <c r="O914"/>
      <c r="P914" t="str">
        <f t="shared" si="284"/>
        <v>NOT EQUAL</v>
      </c>
      <c r="Q914" t="str">
        <f>IF(ISNA(VLOOKUP(AC914,#REF!,1)),"//","")</f>
        <v/>
      </c>
      <c r="R914"/>
      <c r="S914" s="43">
        <f t="shared" si="289"/>
        <v>189</v>
      </c>
      <c r="T914" s="93" t="s">
        <v>2484</v>
      </c>
      <c r="U914" s="71" t="s">
        <v>2484</v>
      </c>
      <c r="V914" s="71" t="s">
        <v>2484</v>
      </c>
      <c r="W914" s="44" t="str">
        <f t="shared" si="290"/>
        <v/>
      </c>
      <c r="X914" s="25" t="str">
        <f t="shared" si="291"/>
        <v/>
      </c>
      <c r="Y914" s="1">
        <f t="shared" si="292"/>
        <v>890</v>
      </c>
      <c r="Z914" t="str">
        <f t="shared" si="293"/>
        <v>ITM_SUB_V</v>
      </c>
      <c r="AA914" s="172" t="str">
        <f>IF(ISNA(VLOOKUP(AC914,Sheet2!J:J,1,0)),"//","")</f>
        <v/>
      </c>
      <c r="AC914" s="111" t="str">
        <f t="shared" si="286"/>
        <v/>
      </c>
      <c r="AD914" t="b">
        <f t="shared" si="285"/>
        <v>1</v>
      </c>
    </row>
    <row r="915" spans="1:30">
      <c r="A915" s="57">
        <f t="shared" si="287"/>
        <v>915</v>
      </c>
      <c r="B915" s="56">
        <f t="shared" si="288"/>
        <v>891</v>
      </c>
      <c r="C915" s="60" t="s">
        <v>4450</v>
      </c>
      <c r="D915" s="60" t="s">
        <v>7</v>
      </c>
      <c r="E915" s="66" t="s">
        <v>539</v>
      </c>
      <c r="F915" s="66" t="s">
        <v>776</v>
      </c>
      <c r="G915" s="69">
        <v>0</v>
      </c>
      <c r="H915" s="69">
        <v>0</v>
      </c>
      <c r="I915" s="66" t="s">
        <v>1</v>
      </c>
      <c r="J915" s="66" t="s">
        <v>1593</v>
      </c>
      <c r="K915" s="67" t="s">
        <v>4539</v>
      </c>
      <c r="L915" s="68"/>
      <c r="M915" s="64" t="s">
        <v>3810</v>
      </c>
      <c r="N915" s="13"/>
      <c r="O915"/>
      <c r="P915" t="str">
        <f t="shared" si="284"/>
        <v>NOT EQUAL</v>
      </c>
      <c r="Q915" t="str">
        <f>IF(ISNA(VLOOKUP(AC915,#REF!,1)),"//","")</f>
        <v/>
      </c>
      <c r="R915"/>
      <c r="S915" s="43">
        <f t="shared" si="289"/>
        <v>189</v>
      </c>
      <c r="T915" s="93" t="s">
        <v>2484</v>
      </c>
      <c r="U915" s="71" t="s">
        <v>2484</v>
      </c>
      <c r="V915" s="71" t="s">
        <v>2484</v>
      </c>
      <c r="W915" s="44" t="str">
        <f t="shared" si="290"/>
        <v/>
      </c>
      <c r="X915" s="25" t="str">
        <f t="shared" si="291"/>
        <v/>
      </c>
      <c r="Y915" s="1">
        <f t="shared" si="292"/>
        <v>891</v>
      </c>
      <c r="Z915" t="str">
        <f t="shared" si="293"/>
        <v>ITM_SUB_W</v>
      </c>
      <c r="AA915" s="172" t="str">
        <f>IF(ISNA(VLOOKUP(AC915,Sheet2!J:J,1,0)),"//","")</f>
        <v/>
      </c>
      <c r="AC915" s="111" t="str">
        <f t="shared" si="286"/>
        <v/>
      </c>
      <c r="AD915" t="b">
        <f t="shared" si="285"/>
        <v>1</v>
      </c>
    </row>
    <row r="916" spans="1:30">
      <c r="A916" s="57">
        <f t="shared" si="287"/>
        <v>916</v>
      </c>
      <c r="B916" s="56">
        <f t="shared" si="288"/>
        <v>892</v>
      </c>
      <c r="C916" s="60" t="s">
        <v>4450</v>
      </c>
      <c r="D916" s="60" t="s">
        <v>7</v>
      </c>
      <c r="E916" s="66" t="s">
        <v>539</v>
      </c>
      <c r="F916" s="66" t="s">
        <v>777</v>
      </c>
      <c r="G916" s="69">
        <v>0</v>
      </c>
      <c r="H916" s="69">
        <v>0</v>
      </c>
      <c r="I916" s="66" t="s">
        <v>1</v>
      </c>
      <c r="J916" s="66" t="s">
        <v>1593</v>
      </c>
      <c r="K916" s="67" t="s">
        <v>4539</v>
      </c>
      <c r="L916" s="68"/>
      <c r="M916" s="64" t="s">
        <v>3811</v>
      </c>
      <c r="N916" s="13"/>
      <c r="O916"/>
      <c r="P916" t="str">
        <f t="shared" si="284"/>
        <v>NOT EQUAL</v>
      </c>
      <c r="Q916" t="str">
        <f>IF(ISNA(VLOOKUP(AC916,#REF!,1)),"//","")</f>
        <v/>
      </c>
      <c r="R916"/>
      <c r="S916" s="43">
        <f t="shared" si="289"/>
        <v>189</v>
      </c>
      <c r="T916" s="93" t="s">
        <v>2484</v>
      </c>
      <c r="U916" s="71" t="s">
        <v>2484</v>
      </c>
      <c r="V916" s="71" t="s">
        <v>2484</v>
      </c>
      <c r="W916" s="44" t="str">
        <f t="shared" si="290"/>
        <v/>
      </c>
      <c r="X916" s="25" t="str">
        <f t="shared" si="291"/>
        <v/>
      </c>
      <c r="Y916" s="1">
        <f t="shared" si="292"/>
        <v>892</v>
      </c>
      <c r="Z916" t="str">
        <f t="shared" si="293"/>
        <v>ITM_SUB_X</v>
      </c>
      <c r="AA916" s="172" t="str">
        <f>IF(ISNA(VLOOKUP(AC916,Sheet2!J:J,1,0)),"//","")</f>
        <v/>
      </c>
      <c r="AC916" s="111" t="str">
        <f t="shared" si="286"/>
        <v/>
      </c>
      <c r="AD916" t="b">
        <f t="shared" si="285"/>
        <v>1</v>
      </c>
    </row>
    <row r="917" spans="1:30">
      <c r="A917" s="57">
        <f t="shared" si="287"/>
        <v>917</v>
      </c>
      <c r="B917" s="56">
        <f t="shared" si="288"/>
        <v>893</v>
      </c>
      <c r="C917" s="60" t="s">
        <v>4450</v>
      </c>
      <c r="D917" s="60" t="s">
        <v>7</v>
      </c>
      <c r="E917" s="66" t="s">
        <v>539</v>
      </c>
      <c r="F917" s="66" t="s">
        <v>778</v>
      </c>
      <c r="G917" s="69">
        <v>0</v>
      </c>
      <c r="H917" s="69">
        <v>0</v>
      </c>
      <c r="I917" s="66" t="s">
        <v>1</v>
      </c>
      <c r="J917" s="66" t="s">
        <v>1593</v>
      </c>
      <c r="K917" s="67" t="s">
        <v>4539</v>
      </c>
      <c r="L917" s="68"/>
      <c r="M917" s="64" t="s">
        <v>3812</v>
      </c>
      <c r="N917" s="13"/>
      <c r="O917"/>
      <c r="P917" t="str">
        <f t="shared" si="284"/>
        <v>NOT EQUAL</v>
      </c>
      <c r="Q917" t="str">
        <f>IF(ISNA(VLOOKUP(AC917,#REF!,1)),"//","")</f>
        <v/>
      </c>
      <c r="R917"/>
      <c r="S917" s="43">
        <f t="shared" si="289"/>
        <v>189</v>
      </c>
      <c r="T917" s="93" t="s">
        <v>2484</v>
      </c>
      <c r="U917" s="71" t="s">
        <v>2484</v>
      </c>
      <c r="V917" s="71" t="s">
        <v>2484</v>
      </c>
      <c r="W917" s="44" t="str">
        <f t="shared" si="290"/>
        <v/>
      </c>
      <c r="X917" s="25" t="str">
        <f t="shared" si="291"/>
        <v/>
      </c>
      <c r="Y917" s="1">
        <f t="shared" si="292"/>
        <v>893</v>
      </c>
      <c r="Z917" t="str">
        <f t="shared" si="293"/>
        <v>ITM_SUB_Y</v>
      </c>
      <c r="AA917" s="172" t="str">
        <f>IF(ISNA(VLOOKUP(AC917,Sheet2!J:J,1,0)),"//","")</f>
        <v/>
      </c>
      <c r="AC917" s="111" t="str">
        <f t="shared" si="286"/>
        <v/>
      </c>
      <c r="AD917" t="b">
        <f t="shared" si="285"/>
        <v>1</v>
      </c>
    </row>
    <row r="918" spans="1:30">
      <c r="A918" s="57">
        <f t="shared" si="287"/>
        <v>918</v>
      </c>
      <c r="B918" s="56">
        <f t="shared" si="288"/>
        <v>894</v>
      </c>
      <c r="C918" s="60" t="s">
        <v>4450</v>
      </c>
      <c r="D918" s="60" t="s">
        <v>7</v>
      </c>
      <c r="E918" s="66" t="s">
        <v>539</v>
      </c>
      <c r="F918" s="66" t="s">
        <v>779</v>
      </c>
      <c r="G918" s="69">
        <v>0</v>
      </c>
      <c r="H918" s="69">
        <v>0</v>
      </c>
      <c r="I918" s="66" t="s">
        <v>1</v>
      </c>
      <c r="J918" s="66" t="s">
        <v>1593</v>
      </c>
      <c r="K918" s="67" t="s">
        <v>4539</v>
      </c>
      <c r="L918" s="68"/>
      <c r="M918" s="64" t="s">
        <v>3813</v>
      </c>
      <c r="N918" s="13"/>
      <c r="O918"/>
      <c r="P918" t="str">
        <f t="shared" si="284"/>
        <v>NOT EQUAL</v>
      </c>
      <c r="Q918" t="str">
        <f>IF(ISNA(VLOOKUP(AC918,#REF!,1)),"//","")</f>
        <v/>
      </c>
      <c r="R918"/>
      <c r="S918" s="43">
        <f t="shared" si="289"/>
        <v>189</v>
      </c>
      <c r="T918" s="93" t="s">
        <v>2484</v>
      </c>
      <c r="U918" s="71" t="s">
        <v>2484</v>
      </c>
      <c r="V918" s="71" t="s">
        <v>2484</v>
      </c>
      <c r="W918" s="44" t="str">
        <f t="shared" si="290"/>
        <v/>
      </c>
      <c r="X918" s="25" t="str">
        <f t="shared" si="291"/>
        <v/>
      </c>
      <c r="Y918" s="1">
        <f t="shared" si="292"/>
        <v>894</v>
      </c>
      <c r="Z918" t="str">
        <f t="shared" si="293"/>
        <v>ITM_SUB_Z</v>
      </c>
      <c r="AA918" s="172" t="str">
        <f>IF(ISNA(VLOOKUP(AC918,Sheet2!J:J,1,0)),"//","")</f>
        <v/>
      </c>
      <c r="AC918" s="111" t="str">
        <f t="shared" si="286"/>
        <v/>
      </c>
      <c r="AD918" t="b">
        <f t="shared" si="285"/>
        <v>1</v>
      </c>
    </row>
    <row r="919" spans="1:30">
      <c r="A919" s="57">
        <f t="shared" si="287"/>
        <v>919</v>
      </c>
      <c r="B919" s="56">
        <f t="shared" si="288"/>
        <v>895</v>
      </c>
      <c r="C919" s="60" t="s">
        <v>4451</v>
      </c>
      <c r="D919" s="60" t="s">
        <v>3560</v>
      </c>
      <c r="E919" s="66" t="s">
        <v>539</v>
      </c>
      <c r="F919" s="66" t="s">
        <v>780</v>
      </c>
      <c r="G919" s="69">
        <v>0</v>
      </c>
      <c r="H919" s="69">
        <v>0</v>
      </c>
      <c r="I919" s="66" t="s">
        <v>1</v>
      </c>
      <c r="J919" s="66" t="s">
        <v>1593</v>
      </c>
      <c r="K919" s="67" t="s">
        <v>4539</v>
      </c>
      <c r="L919" s="68"/>
      <c r="M919" s="64" t="s">
        <v>3560</v>
      </c>
      <c r="N919" s="13"/>
      <c r="O919"/>
      <c r="P919" t="str">
        <f t="shared" si="284"/>
        <v>NOT EQUAL</v>
      </c>
      <c r="Q919" t="str">
        <f>IF(ISNA(VLOOKUP(AC919,#REF!,1)),"//","")</f>
        <v/>
      </c>
      <c r="R919"/>
      <c r="S919" s="43">
        <f t="shared" si="289"/>
        <v>189</v>
      </c>
      <c r="T919" s="93" t="s">
        <v>2484</v>
      </c>
      <c r="U919" s="71" t="s">
        <v>2484</v>
      </c>
      <c r="V919" s="71" t="s">
        <v>2484</v>
      </c>
      <c r="W919" s="44" t="str">
        <f t="shared" si="290"/>
        <v/>
      </c>
      <c r="X919" s="25" t="str">
        <f t="shared" si="291"/>
        <v/>
      </c>
      <c r="Y919" s="1">
        <f t="shared" si="292"/>
        <v>895</v>
      </c>
      <c r="Z919" t="str">
        <f t="shared" si="293"/>
        <v>ITM_SUB_E_OUTLINE</v>
      </c>
      <c r="AA919" s="172" t="str">
        <f>IF(ISNA(VLOOKUP(AC919,Sheet2!J:J,1,0)),"//","")</f>
        <v/>
      </c>
      <c r="AC919" s="111" t="str">
        <f t="shared" si="286"/>
        <v/>
      </c>
      <c r="AD919" t="b">
        <f t="shared" si="285"/>
        <v>1</v>
      </c>
    </row>
    <row r="920" spans="1:30">
      <c r="A920" s="57">
        <f t="shared" si="287"/>
        <v>920</v>
      </c>
      <c r="B920" s="56">
        <f t="shared" si="288"/>
        <v>896</v>
      </c>
      <c r="C920" s="60" t="s">
        <v>4450</v>
      </c>
      <c r="D920" s="60" t="s">
        <v>7</v>
      </c>
      <c r="E920" s="66" t="s">
        <v>539</v>
      </c>
      <c r="F920" s="66" t="s">
        <v>781</v>
      </c>
      <c r="G920" s="69">
        <v>0</v>
      </c>
      <c r="H920" s="69">
        <v>0</v>
      </c>
      <c r="I920" s="66" t="s">
        <v>1</v>
      </c>
      <c r="J920" s="66" t="s">
        <v>1593</v>
      </c>
      <c r="K920" s="67" t="s">
        <v>4539</v>
      </c>
      <c r="L920" s="68"/>
      <c r="M920" s="64" t="s">
        <v>3814</v>
      </c>
      <c r="N920" s="13"/>
      <c r="O920"/>
      <c r="P920" t="str">
        <f t="shared" si="284"/>
        <v>NOT EQUAL</v>
      </c>
      <c r="Q920" t="str">
        <f>IF(ISNA(VLOOKUP(AC920,#REF!,1)),"//","")</f>
        <v/>
      </c>
      <c r="R920"/>
      <c r="S920" s="43">
        <f t="shared" si="289"/>
        <v>189</v>
      </c>
      <c r="T920" s="93" t="s">
        <v>2484</v>
      </c>
      <c r="U920" s="71" t="s">
        <v>2484</v>
      </c>
      <c r="V920" s="71" t="s">
        <v>2484</v>
      </c>
      <c r="W920" s="44" t="str">
        <f t="shared" si="290"/>
        <v/>
      </c>
      <c r="X920" s="25" t="str">
        <f t="shared" si="291"/>
        <v/>
      </c>
      <c r="Y920" s="1">
        <f t="shared" si="292"/>
        <v>896</v>
      </c>
      <c r="Z920" t="str">
        <f t="shared" si="293"/>
        <v>ITM_SUB_a</v>
      </c>
      <c r="AA920" s="172" t="str">
        <f>IF(ISNA(VLOOKUP(AC920,Sheet2!J:J,1,0)),"//","")</f>
        <v/>
      </c>
      <c r="AC920" s="111" t="str">
        <f t="shared" si="286"/>
        <v/>
      </c>
      <c r="AD920" t="b">
        <f t="shared" si="285"/>
        <v>1</v>
      </c>
    </row>
    <row r="921" spans="1:30">
      <c r="A921" s="57">
        <f t="shared" si="287"/>
        <v>921</v>
      </c>
      <c r="B921" s="56">
        <f t="shared" si="288"/>
        <v>897</v>
      </c>
      <c r="C921" s="60" t="s">
        <v>4450</v>
      </c>
      <c r="D921" s="60" t="s">
        <v>7</v>
      </c>
      <c r="E921" s="66" t="s">
        <v>539</v>
      </c>
      <c r="F921" s="66" t="s">
        <v>782</v>
      </c>
      <c r="G921" s="69">
        <v>0</v>
      </c>
      <c r="H921" s="69">
        <v>0</v>
      </c>
      <c r="I921" s="66" t="s">
        <v>1</v>
      </c>
      <c r="J921" s="66" t="s">
        <v>1593</v>
      </c>
      <c r="K921" s="67" t="s">
        <v>4539</v>
      </c>
      <c r="L921" s="68"/>
      <c r="M921" s="64" t="s">
        <v>3815</v>
      </c>
      <c r="N921" s="13"/>
      <c r="O921"/>
      <c r="P921" t="str">
        <f t="shared" si="284"/>
        <v>NOT EQUAL</v>
      </c>
      <c r="Q921" t="str">
        <f>IF(ISNA(VLOOKUP(AC921,#REF!,1)),"//","")</f>
        <v/>
      </c>
      <c r="R921"/>
      <c r="S921" s="43">
        <f t="shared" si="289"/>
        <v>189</v>
      </c>
      <c r="T921" s="93" t="s">
        <v>2484</v>
      </c>
      <c r="U921" s="71" t="s">
        <v>2484</v>
      </c>
      <c r="V921" s="71" t="s">
        <v>2484</v>
      </c>
      <c r="W921" s="44" t="str">
        <f t="shared" si="290"/>
        <v/>
      </c>
      <c r="X921" s="25" t="str">
        <f t="shared" si="291"/>
        <v/>
      </c>
      <c r="Y921" s="1">
        <f t="shared" si="292"/>
        <v>897</v>
      </c>
      <c r="Z921" t="str">
        <f t="shared" si="293"/>
        <v>ITM_SUB_b</v>
      </c>
      <c r="AA921" s="172" t="str">
        <f>IF(ISNA(VLOOKUP(AC921,Sheet2!J:J,1,0)),"//","")</f>
        <v/>
      </c>
      <c r="AC921" s="111" t="str">
        <f t="shared" si="286"/>
        <v/>
      </c>
      <c r="AD921" t="b">
        <f t="shared" si="285"/>
        <v>1</v>
      </c>
    </row>
    <row r="922" spans="1:30">
      <c r="A922" s="57">
        <f t="shared" si="287"/>
        <v>922</v>
      </c>
      <c r="B922" s="56">
        <f t="shared" si="288"/>
        <v>898</v>
      </c>
      <c r="C922" s="60" t="s">
        <v>4450</v>
      </c>
      <c r="D922" s="60" t="s">
        <v>7</v>
      </c>
      <c r="E922" s="66" t="s">
        <v>539</v>
      </c>
      <c r="F922" s="66" t="s">
        <v>783</v>
      </c>
      <c r="G922" s="69">
        <v>0</v>
      </c>
      <c r="H922" s="69">
        <v>0</v>
      </c>
      <c r="I922" s="66" t="s">
        <v>1</v>
      </c>
      <c r="J922" s="66" t="s">
        <v>1593</v>
      </c>
      <c r="K922" s="67" t="s">
        <v>4539</v>
      </c>
      <c r="L922" s="68"/>
      <c r="M922" s="64" t="s">
        <v>3816</v>
      </c>
      <c r="N922" s="13"/>
      <c r="O922"/>
      <c r="P922" t="str">
        <f t="shared" si="284"/>
        <v>NOT EQUAL</v>
      </c>
      <c r="Q922" t="str">
        <f>IF(ISNA(VLOOKUP(AC922,#REF!,1)),"//","")</f>
        <v/>
      </c>
      <c r="R922"/>
      <c r="S922" s="43">
        <f t="shared" si="289"/>
        <v>189</v>
      </c>
      <c r="T922" s="93" t="s">
        <v>2484</v>
      </c>
      <c r="U922" s="71" t="s">
        <v>2484</v>
      </c>
      <c r="V922" s="71" t="s">
        <v>2484</v>
      </c>
      <c r="W922" s="44" t="str">
        <f t="shared" si="290"/>
        <v/>
      </c>
      <c r="X922" s="25" t="str">
        <f t="shared" si="291"/>
        <v/>
      </c>
      <c r="Y922" s="1">
        <f t="shared" si="292"/>
        <v>898</v>
      </c>
      <c r="Z922" t="str">
        <f t="shared" si="293"/>
        <v>ITM_SUB_c</v>
      </c>
      <c r="AA922" s="172" t="str">
        <f>IF(ISNA(VLOOKUP(AC922,Sheet2!J:J,1,0)),"//","")</f>
        <v/>
      </c>
      <c r="AC922" s="111" t="str">
        <f t="shared" si="286"/>
        <v/>
      </c>
      <c r="AD922" t="b">
        <f t="shared" si="285"/>
        <v>1</v>
      </c>
    </row>
    <row r="923" spans="1:30">
      <c r="A923" s="57">
        <f t="shared" si="287"/>
        <v>923</v>
      </c>
      <c r="B923" s="56">
        <f t="shared" si="288"/>
        <v>899</v>
      </c>
      <c r="C923" s="60" t="s">
        <v>4450</v>
      </c>
      <c r="D923" s="60" t="s">
        <v>7</v>
      </c>
      <c r="E923" s="66" t="s">
        <v>539</v>
      </c>
      <c r="F923" s="66" t="s">
        <v>784</v>
      </c>
      <c r="G923" s="69">
        <v>0</v>
      </c>
      <c r="H923" s="69">
        <v>0</v>
      </c>
      <c r="I923" s="66" t="s">
        <v>1</v>
      </c>
      <c r="J923" s="66" t="s">
        <v>1593</v>
      </c>
      <c r="K923" s="67" t="s">
        <v>4539</v>
      </c>
      <c r="L923" s="68"/>
      <c r="M923" s="64" t="s">
        <v>3817</v>
      </c>
      <c r="N923" s="13"/>
      <c r="O923"/>
      <c r="P923" t="str">
        <f t="shared" si="284"/>
        <v>NOT EQUAL</v>
      </c>
      <c r="Q923" t="str">
        <f>IF(ISNA(VLOOKUP(AC923,#REF!,1)),"//","")</f>
        <v/>
      </c>
      <c r="R923"/>
      <c r="S923" s="43">
        <f t="shared" si="289"/>
        <v>189</v>
      </c>
      <c r="T923" s="93" t="s">
        <v>2484</v>
      </c>
      <c r="U923" s="71" t="s">
        <v>2484</v>
      </c>
      <c r="V923" s="71" t="s">
        <v>2484</v>
      </c>
      <c r="W923" s="44" t="str">
        <f t="shared" si="290"/>
        <v/>
      </c>
      <c r="X923" s="25" t="str">
        <f t="shared" si="291"/>
        <v/>
      </c>
      <c r="Y923" s="1">
        <f t="shared" si="292"/>
        <v>899</v>
      </c>
      <c r="Z923" t="str">
        <f t="shared" si="293"/>
        <v>ITM_SUB_d</v>
      </c>
      <c r="AA923" s="172" t="str">
        <f>IF(ISNA(VLOOKUP(AC923,Sheet2!J:J,1,0)),"//","")</f>
        <v/>
      </c>
      <c r="AC923" s="111" t="str">
        <f t="shared" si="286"/>
        <v/>
      </c>
      <c r="AD923" t="b">
        <f t="shared" si="285"/>
        <v>1</v>
      </c>
    </row>
    <row r="924" spans="1:30">
      <c r="A924" s="57">
        <f t="shared" si="287"/>
        <v>924</v>
      </c>
      <c r="B924" s="56">
        <f t="shared" si="288"/>
        <v>900</v>
      </c>
      <c r="C924" s="60" t="s">
        <v>4450</v>
      </c>
      <c r="D924" s="60" t="s">
        <v>7</v>
      </c>
      <c r="E924" s="66" t="s">
        <v>539</v>
      </c>
      <c r="F924" s="66" t="s">
        <v>785</v>
      </c>
      <c r="G924" s="69">
        <v>0</v>
      </c>
      <c r="H924" s="69">
        <v>0</v>
      </c>
      <c r="I924" s="66" t="s">
        <v>1</v>
      </c>
      <c r="J924" s="66" t="s">
        <v>1593</v>
      </c>
      <c r="K924" s="67" t="s">
        <v>4539</v>
      </c>
      <c r="L924" s="68"/>
      <c r="M924" s="64" t="s">
        <v>3818</v>
      </c>
      <c r="N924" s="13"/>
      <c r="O924"/>
      <c r="P924" t="str">
        <f t="shared" si="284"/>
        <v>NOT EQUAL</v>
      </c>
      <c r="Q924" t="str">
        <f>IF(ISNA(VLOOKUP(AC924,#REF!,1)),"//","")</f>
        <v/>
      </c>
      <c r="R924"/>
      <c r="S924" s="43">
        <f t="shared" si="289"/>
        <v>189</v>
      </c>
      <c r="T924" s="93" t="s">
        <v>2484</v>
      </c>
      <c r="U924" s="71" t="s">
        <v>2484</v>
      </c>
      <c r="V924" s="71" t="s">
        <v>2484</v>
      </c>
      <c r="W924" s="44" t="str">
        <f t="shared" si="290"/>
        <v/>
      </c>
      <c r="X924" s="25" t="str">
        <f t="shared" si="291"/>
        <v/>
      </c>
      <c r="Y924" s="1">
        <f t="shared" si="292"/>
        <v>900</v>
      </c>
      <c r="Z924" t="str">
        <f t="shared" si="293"/>
        <v>ITM_SUB_e</v>
      </c>
      <c r="AA924" s="172" t="str">
        <f>IF(ISNA(VLOOKUP(AC924,Sheet2!J:J,1,0)),"//","")</f>
        <v/>
      </c>
      <c r="AC924" s="111" t="str">
        <f t="shared" si="286"/>
        <v/>
      </c>
      <c r="AD924" t="b">
        <f t="shared" si="285"/>
        <v>1</v>
      </c>
    </row>
    <row r="925" spans="1:30">
      <c r="A925" s="57">
        <f t="shared" si="287"/>
        <v>925</v>
      </c>
      <c r="B925" s="56">
        <f t="shared" si="288"/>
        <v>901</v>
      </c>
      <c r="C925" s="60" t="s">
        <v>4450</v>
      </c>
      <c r="D925" s="60" t="s">
        <v>7</v>
      </c>
      <c r="E925" s="66" t="s">
        <v>539</v>
      </c>
      <c r="F925" s="66" t="s">
        <v>786</v>
      </c>
      <c r="G925" s="69">
        <v>0</v>
      </c>
      <c r="H925" s="69">
        <v>0</v>
      </c>
      <c r="I925" s="66" t="s">
        <v>1</v>
      </c>
      <c r="J925" s="66" t="s">
        <v>1593</v>
      </c>
      <c r="K925" s="67" t="s">
        <v>4539</v>
      </c>
      <c r="L925" s="68"/>
      <c r="M925" s="64" t="s">
        <v>3819</v>
      </c>
      <c r="N925" s="13"/>
      <c r="O925"/>
      <c r="P925" t="str">
        <f t="shared" si="284"/>
        <v>NOT EQUAL</v>
      </c>
      <c r="Q925" t="str">
        <f>IF(ISNA(VLOOKUP(AC925,#REF!,1)),"//","")</f>
        <v/>
      </c>
      <c r="R925"/>
      <c r="S925" s="43">
        <f t="shared" si="289"/>
        <v>189</v>
      </c>
      <c r="T925" s="93" t="s">
        <v>2484</v>
      </c>
      <c r="U925" s="71" t="s">
        <v>2484</v>
      </c>
      <c r="V925" s="71" t="s">
        <v>2484</v>
      </c>
      <c r="W925" s="44" t="str">
        <f t="shared" si="290"/>
        <v/>
      </c>
      <c r="X925" s="25" t="str">
        <f t="shared" si="291"/>
        <v/>
      </c>
      <c r="Y925" s="1">
        <f t="shared" si="292"/>
        <v>901</v>
      </c>
      <c r="Z925" t="str">
        <f t="shared" si="293"/>
        <v>ITM_SUB_h</v>
      </c>
      <c r="AA925" s="172" t="str">
        <f>IF(ISNA(VLOOKUP(AC925,Sheet2!J:J,1,0)),"//","")</f>
        <v/>
      </c>
      <c r="AC925" s="111" t="str">
        <f t="shared" si="286"/>
        <v/>
      </c>
      <c r="AD925" t="b">
        <f t="shared" si="285"/>
        <v>1</v>
      </c>
    </row>
    <row r="926" spans="1:30">
      <c r="A926" s="57">
        <f t="shared" si="287"/>
        <v>926</v>
      </c>
      <c r="B926" s="56">
        <f t="shared" si="288"/>
        <v>902</v>
      </c>
      <c r="C926" s="60" t="s">
        <v>4450</v>
      </c>
      <c r="D926" s="60" t="s">
        <v>7</v>
      </c>
      <c r="E926" s="66" t="s">
        <v>539</v>
      </c>
      <c r="F926" s="66" t="s">
        <v>787</v>
      </c>
      <c r="G926" s="69">
        <v>0</v>
      </c>
      <c r="H926" s="69">
        <v>0</v>
      </c>
      <c r="I926" s="66" t="s">
        <v>1</v>
      </c>
      <c r="J926" s="66" t="s">
        <v>1593</v>
      </c>
      <c r="K926" s="67" t="s">
        <v>4539</v>
      </c>
      <c r="L926" s="68"/>
      <c r="M926" s="64" t="s">
        <v>3820</v>
      </c>
      <c r="N926" s="13"/>
      <c r="O926"/>
      <c r="P926" t="str">
        <f t="shared" si="284"/>
        <v>NOT EQUAL</v>
      </c>
      <c r="Q926" t="str">
        <f>IF(ISNA(VLOOKUP(AC926,#REF!,1)),"//","")</f>
        <v/>
      </c>
      <c r="R926"/>
      <c r="S926" s="43">
        <f t="shared" si="289"/>
        <v>189</v>
      </c>
      <c r="T926" s="93" t="s">
        <v>2484</v>
      </c>
      <c r="U926" s="71" t="s">
        <v>2484</v>
      </c>
      <c r="V926" s="71" t="s">
        <v>2484</v>
      </c>
      <c r="W926" s="44" t="str">
        <f t="shared" si="290"/>
        <v/>
      </c>
      <c r="X926" s="25" t="str">
        <f t="shared" si="291"/>
        <v/>
      </c>
      <c r="Y926" s="1">
        <f t="shared" si="292"/>
        <v>902</v>
      </c>
      <c r="Z926" t="str">
        <f t="shared" si="293"/>
        <v>ITM_SUB_i</v>
      </c>
      <c r="AA926" s="172" t="str">
        <f>IF(ISNA(VLOOKUP(AC926,Sheet2!J:J,1,0)),"//","")</f>
        <v/>
      </c>
      <c r="AC926" s="111" t="str">
        <f t="shared" si="286"/>
        <v/>
      </c>
      <c r="AD926" t="b">
        <f t="shared" si="285"/>
        <v>1</v>
      </c>
    </row>
    <row r="927" spans="1:30">
      <c r="A927" s="57">
        <f t="shared" si="287"/>
        <v>927</v>
      </c>
      <c r="B927" s="56">
        <f t="shared" si="288"/>
        <v>903</v>
      </c>
      <c r="C927" s="60" t="s">
        <v>4450</v>
      </c>
      <c r="D927" s="60" t="s">
        <v>7</v>
      </c>
      <c r="E927" s="66" t="s">
        <v>539</v>
      </c>
      <c r="F927" s="66" t="s">
        <v>788</v>
      </c>
      <c r="G927" s="69">
        <v>0</v>
      </c>
      <c r="H927" s="69">
        <v>0</v>
      </c>
      <c r="I927" s="66" t="s">
        <v>1</v>
      </c>
      <c r="J927" s="66" t="s">
        <v>1593</v>
      </c>
      <c r="K927" s="67" t="s">
        <v>4539</v>
      </c>
      <c r="L927" s="68"/>
      <c r="M927" s="64" t="s">
        <v>3821</v>
      </c>
      <c r="N927" s="13"/>
      <c r="O927"/>
      <c r="P927" t="str">
        <f t="shared" si="284"/>
        <v>NOT EQUAL</v>
      </c>
      <c r="Q927" t="str">
        <f>IF(ISNA(VLOOKUP(AC927,#REF!,1)),"//","")</f>
        <v/>
      </c>
      <c r="R927"/>
      <c r="S927" s="43">
        <f t="shared" si="289"/>
        <v>189</v>
      </c>
      <c r="T927" s="93" t="s">
        <v>2484</v>
      </c>
      <c r="U927" s="71" t="s">
        <v>2484</v>
      </c>
      <c r="V927" s="71" t="s">
        <v>2484</v>
      </c>
      <c r="W927" s="44" t="str">
        <f t="shared" si="290"/>
        <v/>
      </c>
      <c r="X927" s="25" t="str">
        <f t="shared" si="291"/>
        <v/>
      </c>
      <c r="Y927" s="1">
        <f t="shared" si="292"/>
        <v>903</v>
      </c>
      <c r="Z927" t="str">
        <f t="shared" si="293"/>
        <v>ITM_SUB_j</v>
      </c>
      <c r="AA927" s="172" t="str">
        <f>IF(ISNA(VLOOKUP(AC927,Sheet2!J:J,1,0)),"//","")</f>
        <v/>
      </c>
      <c r="AC927" s="111" t="str">
        <f t="shared" si="286"/>
        <v/>
      </c>
      <c r="AD927" t="b">
        <f t="shared" si="285"/>
        <v>1</v>
      </c>
    </row>
    <row r="928" spans="1:30">
      <c r="A928" s="57">
        <f t="shared" si="287"/>
        <v>928</v>
      </c>
      <c r="B928" s="56">
        <f t="shared" si="288"/>
        <v>904</v>
      </c>
      <c r="C928" s="60" t="s">
        <v>4450</v>
      </c>
      <c r="D928" s="60" t="s">
        <v>7</v>
      </c>
      <c r="E928" s="66" t="s">
        <v>539</v>
      </c>
      <c r="F928" s="66" t="s">
        <v>789</v>
      </c>
      <c r="G928" s="69">
        <v>0</v>
      </c>
      <c r="H928" s="69">
        <v>0</v>
      </c>
      <c r="I928" s="66" t="s">
        <v>1</v>
      </c>
      <c r="J928" s="66" t="s">
        <v>1593</v>
      </c>
      <c r="K928" s="67" t="s">
        <v>4539</v>
      </c>
      <c r="L928" s="68"/>
      <c r="M928" s="64" t="s">
        <v>3822</v>
      </c>
      <c r="N928" s="13"/>
      <c r="O928"/>
      <c r="P928" t="str">
        <f t="shared" si="284"/>
        <v>NOT EQUAL</v>
      </c>
      <c r="Q928" t="str">
        <f>IF(ISNA(VLOOKUP(AC928,#REF!,1)),"//","")</f>
        <v/>
      </c>
      <c r="R928"/>
      <c r="S928" s="43">
        <f t="shared" si="289"/>
        <v>189</v>
      </c>
      <c r="T928" s="93" t="s">
        <v>2484</v>
      </c>
      <c r="U928" s="71" t="s">
        <v>2484</v>
      </c>
      <c r="V928" s="71" t="s">
        <v>2484</v>
      </c>
      <c r="W928" s="44" t="str">
        <f t="shared" si="290"/>
        <v/>
      </c>
      <c r="X928" s="25" t="str">
        <f t="shared" si="291"/>
        <v/>
      </c>
      <c r="Y928" s="1">
        <f t="shared" si="292"/>
        <v>904</v>
      </c>
      <c r="Z928" t="str">
        <f t="shared" si="293"/>
        <v>ITM_SUB_k</v>
      </c>
      <c r="AA928" s="172" t="str">
        <f>IF(ISNA(VLOOKUP(AC928,Sheet2!J:J,1,0)),"//","")</f>
        <v/>
      </c>
      <c r="AC928" s="111" t="str">
        <f t="shared" si="286"/>
        <v/>
      </c>
      <c r="AD928" t="b">
        <f t="shared" si="285"/>
        <v>1</v>
      </c>
    </row>
    <row r="929" spans="1:30">
      <c r="A929" s="57">
        <f t="shared" si="287"/>
        <v>929</v>
      </c>
      <c r="B929" s="56">
        <f t="shared" si="288"/>
        <v>905</v>
      </c>
      <c r="C929" s="60" t="s">
        <v>4450</v>
      </c>
      <c r="D929" s="60" t="s">
        <v>7</v>
      </c>
      <c r="E929" s="66" t="s">
        <v>539</v>
      </c>
      <c r="F929" s="66" t="s">
        <v>790</v>
      </c>
      <c r="G929" s="69">
        <v>0</v>
      </c>
      <c r="H929" s="69">
        <v>0</v>
      </c>
      <c r="I929" s="66" t="s">
        <v>1</v>
      </c>
      <c r="J929" s="66" t="s">
        <v>1593</v>
      </c>
      <c r="K929" s="67" t="s">
        <v>4539</v>
      </c>
      <c r="L929" s="68"/>
      <c r="M929" s="64" t="s">
        <v>3823</v>
      </c>
      <c r="N929" s="13"/>
      <c r="O929"/>
      <c r="P929" t="str">
        <f t="shared" si="284"/>
        <v>NOT EQUAL</v>
      </c>
      <c r="Q929" t="str">
        <f>IF(ISNA(VLOOKUP(AC929,#REF!,1)),"//","")</f>
        <v/>
      </c>
      <c r="R929"/>
      <c r="S929" s="43">
        <f t="shared" si="289"/>
        <v>189</v>
      </c>
      <c r="T929" s="93" t="s">
        <v>2484</v>
      </c>
      <c r="U929" s="71" t="s">
        <v>2484</v>
      </c>
      <c r="V929" s="71" t="s">
        <v>2484</v>
      </c>
      <c r="W929" s="44" t="str">
        <f t="shared" si="290"/>
        <v/>
      </c>
      <c r="X929" s="25" t="str">
        <f t="shared" si="291"/>
        <v/>
      </c>
      <c r="Y929" s="1">
        <f t="shared" si="292"/>
        <v>905</v>
      </c>
      <c r="Z929" t="str">
        <f t="shared" si="293"/>
        <v>ITM_SUB_l</v>
      </c>
      <c r="AA929" s="172" t="str">
        <f>IF(ISNA(VLOOKUP(AC929,Sheet2!J:J,1,0)),"//","")</f>
        <v/>
      </c>
      <c r="AC929" s="111" t="str">
        <f t="shared" si="286"/>
        <v/>
      </c>
      <c r="AD929" t="b">
        <f t="shared" si="285"/>
        <v>1</v>
      </c>
    </row>
    <row r="930" spans="1:30">
      <c r="A930" s="57">
        <f t="shared" si="287"/>
        <v>930</v>
      </c>
      <c r="B930" s="56">
        <f t="shared" si="288"/>
        <v>906</v>
      </c>
      <c r="C930" s="60" t="s">
        <v>4450</v>
      </c>
      <c r="D930" s="60" t="s">
        <v>7</v>
      </c>
      <c r="E930" s="66" t="s">
        <v>539</v>
      </c>
      <c r="F930" s="66" t="s">
        <v>791</v>
      </c>
      <c r="G930" s="69">
        <v>0</v>
      </c>
      <c r="H930" s="69">
        <v>0</v>
      </c>
      <c r="I930" s="66" t="s">
        <v>1</v>
      </c>
      <c r="J930" s="66" t="s">
        <v>1593</v>
      </c>
      <c r="K930" s="67" t="s">
        <v>4539</v>
      </c>
      <c r="L930" s="68"/>
      <c r="M930" s="64" t="s">
        <v>3824</v>
      </c>
      <c r="N930" s="13"/>
      <c r="O930"/>
      <c r="P930" t="str">
        <f t="shared" si="284"/>
        <v>NOT EQUAL</v>
      </c>
      <c r="Q930" t="str">
        <f>IF(ISNA(VLOOKUP(AC930,#REF!,1)),"//","")</f>
        <v/>
      </c>
      <c r="R930"/>
      <c r="S930" s="43">
        <f t="shared" si="289"/>
        <v>189</v>
      </c>
      <c r="T930" s="93" t="s">
        <v>2484</v>
      </c>
      <c r="U930" s="71" t="s">
        <v>2484</v>
      </c>
      <c r="V930" s="71" t="s">
        <v>2484</v>
      </c>
      <c r="W930" s="44" t="str">
        <f t="shared" si="290"/>
        <v/>
      </c>
      <c r="X930" s="25" t="str">
        <f t="shared" si="291"/>
        <v/>
      </c>
      <c r="Y930" s="1">
        <f t="shared" si="292"/>
        <v>906</v>
      </c>
      <c r="Z930" t="str">
        <f t="shared" si="293"/>
        <v>ITM_SUB_m</v>
      </c>
      <c r="AA930" s="172" t="str">
        <f>IF(ISNA(VLOOKUP(AC930,Sheet2!J:J,1,0)),"//","")</f>
        <v/>
      </c>
      <c r="AC930" s="111" t="str">
        <f t="shared" si="286"/>
        <v/>
      </c>
      <c r="AD930" t="b">
        <f t="shared" si="285"/>
        <v>1</v>
      </c>
    </row>
    <row r="931" spans="1:30">
      <c r="A931" s="57">
        <f t="shared" si="287"/>
        <v>931</v>
      </c>
      <c r="B931" s="56">
        <f t="shared" si="288"/>
        <v>907</v>
      </c>
      <c r="C931" s="60" t="s">
        <v>4450</v>
      </c>
      <c r="D931" s="60" t="s">
        <v>7</v>
      </c>
      <c r="E931" s="66" t="s">
        <v>539</v>
      </c>
      <c r="F931" s="66" t="s">
        <v>792</v>
      </c>
      <c r="G931" s="69">
        <v>0</v>
      </c>
      <c r="H931" s="69">
        <v>0</v>
      </c>
      <c r="I931" s="66" t="s">
        <v>1</v>
      </c>
      <c r="J931" s="66" t="s">
        <v>1593</v>
      </c>
      <c r="K931" s="67" t="s">
        <v>4539</v>
      </c>
      <c r="L931" s="68"/>
      <c r="M931" s="64" t="s">
        <v>3825</v>
      </c>
      <c r="N931" s="13"/>
      <c r="O931"/>
      <c r="P931" t="str">
        <f t="shared" ref="P931:P994" si="294">IF(E931=F931,"","NOT EQUAL")</f>
        <v>NOT EQUAL</v>
      </c>
      <c r="Q931" t="str">
        <f>IF(ISNA(VLOOKUP(AC931,#REF!,1)),"//","")</f>
        <v/>
      </c>
      <c r="R931"/>
      <c r="S931" s="43">
        <f t="shared" si="289"/>
        <v>189</v>
      </c>
      <c r="T931" s="93" t="s">
        <v>2484</v>
      </c>
      <c r="U931" s="71" t="s">
        <v>2484</v>
      </c>
      <c r="V931" s="71" t="s">
        <v>2484</v>
      </c>
      <c r="W931" s="44" t="str">
        <f t="shared" si="290"/>
        <v/>
      </c>
      <c r="X931" s="25" t="str">
        <f t="shared" si="291"/>
        <v/>
      </c>
      <c r="Y931" s="1">
        <f t="shared" si="292"/>
        <v>907</v>
      </c>
      <c r="Z931" t="str">
        <f t="shared" si="293"/>
        <v>ITM_SUB_n</v>
      </c>
      <c r="AA931" s="172" t="str">
        <f>IF(ISNA(VLOOKUP(AC931,Sheet2!J:J,1,0)),"//","")</f>
        <v/>
      </c>
      <c r="AC931" s="111" t="str">
        <f t="shared" si="286"/>
        <v/>
      </c>
      <c r="AD931" t="b">
        <f t="shared" si="285"/>
        <v>1</v>
      </c>
    </row>
    <row r="932" spans="1:30">
      <c r="A932" s="57">
        <f t="shared" si="287"/>
        <v>932</v>
      </c>
      <c r="B932" s="56">
        <f t="shared" si="288"/>
        <v>908</v>
      </c>
      <c r="C932" s="60" t="s">
        <v>4450</v>
      </c>
      <c r="D932" s="60" t="s">
        <v>7</v>
      </c>
      <c r="E932" s="66" t="s">
        <v>539</v>
      </c>
      <c r="F932" s="66" t="s">
        <v>793</v>
      </c>
      <c r="G932" s="69">
        <v>0</v>
      </c>
      <c r="H932" s="69">
        <v>0</v>
      </c>
      <c r="I932" s="66" t="s">
        <v>1</v>
      </c>
      <c r="J932" s="66" t="s">
        <v>1593</v>
      </c>
      <c r="K932" s="67" t="s">
        <v>4539</v>
      </c>
      <c r="L932" s="68"/>
      <c r="M932" s="64" t="s">
        <v>3826</v>
      </c>
      <c r="N932" s="13"/>
      <c r="O932"/>
      <c r="P932" t="str">
        <f t="shared" si="294"/>
        <v>NOT EQUAL</v>
      </c>
      <c r="Q932" t="str">
        <f>IF(ISNA(VLOOKUP(AC932,#REF!,1)),"//","")</f>
        <v/>
      </c>
      <c r="R932"/>
      <c r="S932" s="43">
        <f t="shared" si="289"/>
        <v>189</v>
      </c>
      <c r="T932" s="93" t="s">
        <v>2484</v>
      </c>
      <c r="U932" s="71" t="s">
        <v>2484</v>
      </c>
      <c r="V932" s="71" t="s">
        <v>2484</v>
      </c>
      <c r="W932" s="44" t="str">
        <f t="shared" si="290"/>
        <v/>
      </c>
      <c r="X932" s="25" t="str">
        <f t="shared" si="291"/>
        <v/>
      </c>
      <c r="Y932" s="1">
        <f t="shared" si="292"/>
        <v>908</v>
      </c>
      <c r="Z932" t="str">
        <f t="shared" si="293"/>
        <v>ITM_SUB_o</v>
      </c>
      <c r="AA932" s="172" t="str">
        <f>IF(ISNA(VLOOKUP(AC932,Sheet2!J:J,1,0)),"//","")</f>
        <v/>
      </c>
      <c r="AC932" s="111" t="str">
        <f t="shared" si="286"/>
        <v/>
      </c>
      <c r="AD932" t="b">
        <f t="shared" si="285"/>
        <v>1</v>
      </c>
    </row>
    <row r="933" spans="1:30">
      <c r="A933" s="57">
        <f t="shared" si="287"/>
        <v>933</v>
      </c>
      <c r="B933" s="56">
        <f t="shared" si="288"/>
        <v>909</v>
      </c>
      <c r="C933" s="60" t="s">
        <v>4450</v>
      </c>
      <c r="D933" s="60" t="s">
        <v>7</v>
      </c>
      <c r="E933" s="66" t="s">
        <v>539</v>
      </c>
      <c r="F933" s="66" t="s">
        <v>794</v>
      </c>
      <c r="G933" s="69">
        <v>0</v>
      </c>
      <c r="H933" s="69">
        <v>0</v>
      </c>
      <c r="I933" s="66" t="s">
        <v>1</v>
      </c>
      <c r="J933" s="66" t="s">
        <v>1593</v>
      </c>
      <c r="K933" s="67" t="s">
        <v>4539</v>
      </c>
      <c r="L933" s="68"/>
      <c r="M933" s="64" t="s">
        <v>3827</v>
      </c>
      <c r="N933" s="13"/>
      <c r="O933"/>
      <c r="P933" t="str">
        <f t="shared" si="294"/>
        <v>NOT EQUAL</v>
      </c>
      <c r="Q933" t="str">
        <f>IF(ISNA(VLOOKUP(AC933,#REF!,1)),"//","")</f>
        <v/>
      </c>
      <c r="R933"/>
      <c r="S933" s="43">
        <f t="shared" si="289"/>
        <v>189</v>
      </c>
      <c r="T933" s="93" t="s">
        <v>2484</v>
      </c>
      <c r="U933" s="71" t="s">
        <v>2484</v>
      </c>
      <c r="V933" s="71" t="s">
        <v>2484</v>
      </c>
      <c r="W933" s="44" t="str">
        <f t="shared" si="290"/>
        <v/>
      </c>
      <c r="X933" s="25" t="str">
        <f t="shared" si="291"/>
        <v/>
      </c>
      <c r="Y933" s="1">
        <f t="shared" si="292"/>
        <v>909</v>
      </c>
      <c r="Z933" t="str">
        <f t="shared" si="293"/>
        <v>ITM_SUB_p</v>
      </c>
      <c r="AA933" s="172" t="str">
        <f>IF(ISNA(VLOOKUP(AC933,Sheet2!J:J,1,0)),"//","")</f>
        <v/>
      </c>
      <c r="AC933" s="111" t="str">
        <f t="shared" si="286"/>
        <v/>
      </c>
      <c r="AD933" t="b">
        <f t="shared" si="285"/>
        <v>1</v>
      </c>
    </row>
    <row r="934" spans="1:30">
      <c r="A934" s="57">
        <f t="shared" si="287"/>
        <v>934</v>
      </c>
      <c r="B934" s="56">
        <f t="shared" si="288"/>
        <v>910</v>
      </c>
      <c r="C934" s="60" t="s">
        <v>4450</v>
      </c>
      <c r="D934" s="60" t="s">
        <v>7</v>
      </c>
      <c r="E934" s="66" t="s">
        <v>539</v>
      </c>
      <c r="F934" s="66" t="s">
        <v>795</v>
      </c>
      <c r="G934" s="69">
        <v>0</v>
      </c>
      <c r="H934" s="69">
        <v>0</v>
      </c>
      <c r="I934" s="66" t="s">
        <v>1</v>
      </c>
      <c r="J934" s="66" t="s">
        <v>1593</v>
      </c>
      <c r="K934" s="67" t="s">
        <v>4539</v>
      </c>
      <c r="L934" s="68"/>
      <c r="M934" s="64" t="s">
        <v>3828</v>
      </c>
      <c r="N934" s="13"/>
      <c r="O934"/>
      <c r="P934" t="str">
        <f t="shared" si="294"/>
        <v>NOT EQUAL</v>
      </c>
      <c r="Q934" t="str">
        <f>IF(ISNA(VLOOKUP(AC934,#REF!,1)),"//","")</f>
        <v/>
      </c>
      <c r="R934"/>
      <c r="S934" s="43">
        <f t="shared" si="289"/>
        <v>189</v>
      </c>
      <c r="T934" s="93" t="s">
        <v>2484</v>
      </c>
      <c r="U934" s="71" t="s">
        <v>2484</v>
      </c>
      <c r="V934" s="71" t="s">
        <v>2484</v>
      </c>
      <c r="W934" s="44" t="str">
        <f t="shared" si="290"/>
        <v/>
      </c>
      <c r="X934" s="25" t="str">
        <f t="shared" si="291"/>
        <v/>
      </c>
      <c r="Y934" s="1">
        <f t="shared" si="292"/>
        <v>910</v>
      </c>
      <c r="Z934" t="str">
        <f t="shared" si="293"/>
        <v>ITM_SUB_q</v>
      </c>
      <c r="AA934" s="172" t="str">
        <f>IF(ISNA(VLOOKUP(AC934,Sheet2!J:J,1,0)),"//","")</f>
        <v/>
      </c>
      <c r="AC934" s="111" t="str">
        <f t="shared" si="286"/>
        <v/>
      </c>
      <c r="AD934" t="b">
        <f t="shared" si="285"/>
        <v>1</v>
      </c>
    </row>
    <row r="935" spans="1:30">
      <c r="A935" s="57">
        <f t="shared" si="287"/>
        <v>935</v>
      </c>
      <c r="B935" s="56">
        <f t="shared" si="288"/>
        <v>911</v>
      </c>
      <c r="C935" s="60" t="s">
        <v>4450</v>
      </c>
      <c r="D935" s="60" t="s">
        <v>7</v>
      </c>
      <c r="E935" s="66" t="s">
        <v>539</v>
      </c>
      <c r="F935" s="66" t="s">
        <v>796</v>
      </c>
      <c r="G935" s="69">
        <v>0</v>
      </c>
      <c r="H935" s="69">
        <v>0</v>
      </c>
      <c r="I935" s="66" t="s">
        <v>1</v>
      </c>
      <c r="J935" s="66" t="s">
        <v>1593</v>
      </c>
      <c r="K935" s="67" t="s">
        <v>4539</v>
      </c>
      <c r="L935" s="68"/>
      <c r="M935" s="64" t="s">
        <v>3829</v>
      </c>
      <c r="N935" s="13"/>
      <c r="O935"/>
      <c r="P935" t="str">
        <f t="shared" si="294"/>
        <v>NOT EQUAL</v>
      </c>
      <c r="Q935" t="str">
        <f>IF(ISNA(VLOOKUP(AC935,#REF!,1)),"//","")</f>
        <v/>
      </c>
      <c r="R935"/>
      <c r="S935" s="43">
        <f t="shared" si="289"/>
        <v>189</v>
      </c>
      <c r="T935" s="93" t="s">
        <v>2484</v>
      </c>
      <c r="U935" s="71" t="s">
        <v>2484</v>
      </c>
      <c r="V935" s="71" t="s">
        <v>2484</v>
      </c>
      <c r="W935" s="44" t="str">
        <f t="shared" si="290"/>
        <v/>
      </c>
      <c r="X935" s="25" t="str">
        <f t="shared" si="291"/>
        <v/>
      </c>
      <c r="Y935" s="1">
        <f t="shared" si="292"/>
        <v>911</v>
      </c>
      <c r="Z935" t="str">
        <f t="shared" si="293"/>
        <v>ITM_SUB_s</v>
      </c>
      <c r="AA935" s="172" t="str">
        <f>IF(ISNA(VLOOKUP(AC935,Sheet2!J:J,1,0)),"//","")</f>
        <v/>
      </c>
      <c r="AC935" s="111" t="str">
        <f t="shared" si="286"/>
        <v/>
      </c>
      <c r="AD935" t="b">
        <f t="shared" si="285"/>
        <v>1</v>
      </c>
    </row>
    <row r="936" spans="1:30">
      <c r="A936" s="57">
        <f t="shared" si="287"/>
        <v>936</v>
      </c>
      <c r="B936" s="56">
        <f t="shared" si="288"/>
        <v>912</v>
      </c>
      <c r="C936" s="60" t="s">
        <v>4450</v>
      </c>
      <c r="D936" s="60" t="s">
        <v>7</v>
      </c>
      <c r="E936" s="66" t="s">
        <v>539</v>
      </c>
      <c r="F936" s="66" t="s">
        <v>797</v>
      </c>
      <c r="G936" s="69">
        <v>0</v>
      </c>
      <c r="H936" s="69">
        <v>0</v>
      </c>
      <c r="I936" s="66" t="s">
        <v>1</v>
      </c>
      <c r="J936" s="66" t="s">
        <v>1593</v>
      </c>
      <c r="K936" s="67" t="s">
        <v>4539</v>
      </c>
      <c r="L936" s="68"/>
      <c r="M936" s="64" t="s">
        <v>3830</v>
      </c>
      <c r="N936" s="13"/>
      <c r="O936"/>
      <c r="P936" t="str">
        <f t="shared" si="294"/>
        <v>NOT EQUAL</v>
      </c>
      <c r="Q936" t="str">
        <f>IF(ISNA(VLOOKUP(AC936,#REF!,1)),"//","")</f>
        <v/>
      </c>
      <c r="R936"/>
      <c r="S936" s="43">
        <f t="shared" si="289"/>
        <v>189</v>
      </c>
      <c r="T936" s="93" t="s">
        <v>2484</v>
      </c>
      <c r="U936" s="71" t="s">
        <v>2484</v>
      </c>
      <c r="V936" s="71" t="s">
        <v>2484</v>
      </c>
      <c r="W936" s="44" t="str">
        <f t="shared" si="290"/>
        <v/>
      </c>
      <c r="X936" s="25" t="str">
        <f t="shared" si="291"/>
        <v/>
      </c>
      <c r="Y936" s="1">
        <f t="shared" si="292"/>
        <v>912</v>
      </c>
      <c r="Z936" t="str">
        <f t="shared" si="293"/>
        <v>ITM_SUB_t</v>
      </c>
      <c r="AA936" s="172" t="str">
        <f>IF(ISNA(VLOOKUP(AC936,Sheet2!J:J,1,0)),"//","")</f>
        <v/>
      </c>
      <c r="AC936" s="111" t="str">
        <f t="shared" si="286"/>
        <v/>
      </c>
      <c r="AD936" t="b">
        <f t="shared" si="285"/>
        <v>1</v>
      </c>
    </row>
    <row r="937" spans="1:30">
      <c r="A937" s="57">
        <f t="shared" si="287"/>
        <v>937</v>
      </c>
      <c r="B937" s="56">
        <f t="shared" si="288"/>
        <v>913</v>
      </c>
      <c r="C937" s="60" t="s">
        <v>4450</v>
      </c>
      <c r="D937" s="60" t="s">
        <v>7</v>
      </c>
      <c r="E937" s="66" t="s">
        <v>539</v>
      </c>
      <c r="F937" s="66" t="s">
        <v>798</v>
      </c>
      <c r="G937" s="69">
        <v>0</v>
      </c>
      <c r="H937" s="69">
        <v>0</v>
      </c>
      <c r="I937" s="66" t="s">
        <v>1</v>
      </c>
      <c r="J937" s="66" t="s">
        <v>1593</v>
      </c>
      <c r="K937" s="67" t="s">
        <v>4539</v>
      </c>
      <c r="L937" s="68"/>
      <c r="M937" s="64" t="s">
        <v>3831</v>
      </c>
      <c r="N937" s="13"/>
      <c r="O937"/>
      <c r="P937" t="str">
        <f t="shared" si="294"/>
        <v>NOT EQUAL</v>
      </c>
      <c r="Q937" t="str">
        <f>IF(ISNA(VLOOKUP(AC937,#REF!,1)),"//","")</f>
        <v/>
      </c>
      <c r="R937"/>
      <c r="S937" s="43">
        <f t="shared" si="289"/>
        <v>189</v>
      </c>
      <c r="T937" s="93" t="s">
        <v>2484</v>
      </c>
      <c r="U937" s="71" t="s">
        <v>2484</v>
      </c>
      <c r="V937" s="71" t="s">
        <v>2484</v>
      </c>
      <c r="W937" s="44" t="str">
        <f t="shared" si="290"/>
        <v/>
      </c>
      <c r="X937" s="25" t="str">
        <f t="shared" si="291"/>
        <v/>
      </c>
      <c r="Y937" s="1">
        <f t="shared" si="292"/>
        <v>913</v>
      </c>
      <c r="Z937" t="str">
        <f t="shared" si="293"/>
        <v>ITM_SUB_u</v>
      </c>
      <c r="AA937" s="172" t="str">
        <f>IF(ISNA(VLOOKUP(AC937,Sheet2!J:J,1,0)),"//","")</f>
        <v/>
      </c>
      <c r="AC937" s="111" t="str">
        <f t="shared" si="286"/>
        <v/>
      </c>
      <c r="AD937" t="b">
        <f t="shared" si="285"/>
        <v>1</v>
      </c>
    </row>
    <row r="938" spans="1:30">
      <c r="A938" s="57">
        <f t="shared" si="287"/>
        <v>938</v>
      </c>
      <c r="B938" s="56">
        <f t="shared" si="288"/>
        <v>914</v>
      </c>
      <c r="C938" s="60" t="s">
        <v>4450</v>
      </c>
      <c r="D938" s="60" t="s">
        <v>7</v>
      </c>
      <c r="E938" s="66" t="s">
        <v>539</v>
      </c>
      <c r="F938" s="66" t="s">
        <v>799</v>
      </c>
      <c r="G938" s="69">
        <v>0</v>
      </c>
      <c r="H938" s="69">
        <v>0</v>
      </c>
      <c r="I938" s="66" t="s">
        <v>1</v>
      </c>
      <c r="J938" s="66" t="s">
        <v>1593</v>
      </c>
      <c r="K938" s="67" t="s">
        <v>4539</v>
      </c>
      <c r="L938" s="68"/>
      <c r="M938" s="64" t="s">
        <v>3832</v>
      </c>
      <c r="N938" s="13"/>
      <c r="O938"/>
      <c r="P938" t="str">
        <f t="shared" si="294"/>
        <v>NOT EQUAL</v>
      </c>
      <c r="Q938" t="str">
        <f>IF(ISNA(VLOOKUP(AC938,#REF!,1)),"//","")</f>
        <v/>
      </c>
      <c r="R938"/>
      <c r="S938" s="43">
        <f t="shared" si="289"/>
        <v>189</v>
      </c>
      <c r="T938" s="93" t="s">
        <v>2484</v>
      </c>
      <c r="U938" s="71" t="s">
        <v>2484</v>
      </c>
      <c r="V938" s="71" t="s">
        <v>2484</v>
      </c>
      <c r="W938" s="44" t="str">
        <f t="shared" si="290"/>
        <v/>
      </c>
      <c r="X938" s="25" t="str">
        <f t="shared" si="291"/>
        <v/>
      </c>
      <c r="Y938" s="1">
        <f t="shared" si="292"/>
        <v>914</v>
      </c>
      <c r="Z938" t="str">
        <f t="shared" si="293"/>
        <v>ITM_SUB_v</v>
      </c>
      <c r="AA938" s="172" t="str">
        <f>IF(ISNA(VLOOKUP(AC938,Sheet2!J:J,1,0)),"//","")</f>
        <v/>
      </c>
      <c r="AC938" s="111" t="str">
        <f t="shared" si="286"/>
        <v/>
      </c>
      <c r="AD938" t="b">
        <f t="shared" ref="AD938:AD1001" si="295">X938=AC938</f>
        <v>1</v>
      </c>
    </row>
    <row r="939" spans="1:30">
      <c r="A939" s="57">
        <f t="shared" si="287"/>
        <v>939</v>
      </c>
      <c r="B939" s="56">
        <f t="shared" si="288"/>
        <v>915</v>
      </c>
      <c r="C939" s="60" t="s">
        <v>4450</v>
      </c>
      <c r="D939" s="60" t="s">
        <v>7</v>
      </c>
      <c r="E939" s="66" t="s">
        <v>539</v>
      </c>
      <c r="F939" s="66" t="s">
        <v>800</v>
      </c>
      <c r="G939" s="69">
        <v>0</v>
      </c>
      <c r="H939" s="69">
        <v>0</v>
      </c>
      <c r="I939" s="66" t="s">
        <v>1</v>
      </c>
      <c r="J939" s="66" t="s">
        <v>1593</v>
      </c>
      <c r="K939" s="67" t="s">
        <v>4539</v>
      </c>
      <c r="L939" s="68"/>
      <c r="M939" s="64" t="s">
        <v>3833</v>
      </c>
      <c r="N939" s="13"/>
      <c r="O939"/>
      <c r="P939" t="str">
        <f t="shared" si="294"/>
        <v>NOT EQUAL</v>
      </c>
      <c r="Q939" t="str">
        <f>IF(ISNA(VLOOKUP(AC939,#REF!,1)),"//","")</f>
        <v/>
      </c>
      <c r="R939"/>
      <c r="S939" s="43">
        <f t="shared" si="289"/>
        <v>189</v>
      </c>
      <c r="T939" s="93" t="s">
        <v>2484</v>
      </c>
      <c r="U939" s="71" t="s">
        <v>2484</v>
      </c>
      <c r="V939" s="71" t="s">
        <v>2484</v>
      </c>
      <c r="W939" s="44" t="str">
        <f t="shared" si="290"/>
        <v/>
      </c>
      <c r="X939" s="25" t="str">
        <f t="shared" si="291"/>
        <v/>
      </c>
      <c r="Y939" s="1">
        <f t="shared" si="292"/>
        <v>915</v>
      </c>
      <c r="Z939" t="str">
        <f t="shared" si="293"/>
        <v>ITM_SUB_w</v>
      </c>
      <c r="AA939" s="172" t="str">
        <f>IF(ISNA(VLOOKUP(AC939,Sheet2!J:J,1,0)),"//","")</f>
        <v/>
      </c>
      <c r="AC939" s="111" t="str">
        <f t="shared" si="286"/>
        <v/>
      </c>
      <c r="AD939" t="b">
        <f t="shared" si="295"/>
        <v>1</v>
      </c>
    </row>
    <row r="940" spans="1:30">
      <c r="A940" s="57">
        <f t="shared" si="287"/>
        <v>940</v>
      </c>
      <c r="B940" s="56">
        <f t="shared" si="288"/>
        <v>916</v>
      </c>
      <c r="C940" s="60" t="s">
        <v>4450</v>
      </c>
      <c r="D940" s="60" t="s">
        <v>7</v>
      </c>
      <c r="E940" s="66" t="s">
        <v>539</v>
      </c>
      <c r="F940" s="66" t="s">
        <v>801</v>
      </c>
      <c r="G940" s="69">
        <v>0</v>
      </c>
      <c r="H940" s="69">
        <v>0</v>
      </c>
      <c r="I940" s="66" t="s">
        <v>1</v>
      </c>
      <c r="J940" s="66" t="s">
        <v>1593</v>
      </c>
      <c r="K940" s="67" t="s">
        <v>4539</v>
      </c>
      <c r="L940" s="68"/>
      <c r="M940" s="64" t="s">
        <v>3834</v>
      </c>
      <c r="N940" s="13"/>
      <c r="O940"/>
      <c r="P940" t="str">
        <f t="shared" si="294"/>
        <v>NOT EQUAL</v>
      </c>
      <c r="Q940" t="str">
        <f>IF(ISNA(VLOOKUP(AC940,#REF!,1)),"//","")</f>
        <v/>
      </c>
      <c r="R940"/>
      <c r="S940" s="43">
        <f t="shared" si="289"/>
        <v>189</v>
      </c>
      <c r="T940" s="93" t="s">
        <v>2484</v>
      </c>
      <c r="U940" s="71" t="s">
        <v>2484</v>
      </c>
      <c r="V940" s="71" t="s">
        <v>2484</v>
      </c>
      <c r="W940" s="44" t="str">
        <f t="shared" si="290"/>
        <v/>
      </c>
      <c r="X940" s="25" t="str">
        <f t="shared" si="291"/>
        <v/>
      </c>
      <c r="Y940" s="1">
        <f t="shared" si="292"/>
        <v>916</v>
      </c>
      <c r="Z940" t="str">
        <f t="shared" si="293"/>
        <v>ITM_SUB_x</v>
      </c>
      <c r="AA940" s="172" t="str">
        <f>IF(ISNA(VLOOKUP(AC940,Sheet2!J:J,1,0)),"//","")</f>
        <v/>
      </c>
      <c r="AC940" s="111" t="str">
        <f t="shared" si="286"/>
        <v/>
      </c>
      <c r="AD940" t="b">
        <f t="shared" si="295"/>
        <v>1</v>
      </c>
    </row>
    <row r="941" spans="1:30">
      <c r="A941" s="57">
        <f t="shared" si="287"/>
        <v>941</v>
      </c>
      <c r="B941" s="56">
        <f t="shared" si="288"/>
        <v>917</v>
      </c>
      <c r="C941" s="60" t="s">
        <v>4450</v>
      </c>
      <c r="D941" s="60" t="s">
        <v>7</v>
      </c>
      <c r="E941" s="66" t="s">
        <v>539</v>
      </c>
      <c r="F941" s="66" t="s">
        <v>802</v>
      </c>
      <c r="G941" s="69">
        <v>0</v>
      </c>
      <c r="H941" s="69">
        <v>0</v>
      </c>
      <c r="I941" s="66" t="s">
        <v>1</v>
      </c>
      <c r="J941" s="66" t="s">
        <v>1593</v>
      </c>
      <c r="K941" s="67" t="s">
        <v>4539</v>
      </c>
      <c r="L941" s="68"/>
      <c r="M941" s="64" t="s">
        <v>3835</v>
      </c>
      <c r="N941" s="13"/>
      <c r="O941"/>
      <c r="P941" t="str">
        <f t="shared" si="294"/>
        <v>NOT EQUAL</v>
      </c>
      <c r="Q941" t="str">
        <f>IF(ISNA(VLOOKUP(AC941,#REF!,1)),"//","")</f>
        <v/>
      </c>
      <c r="R941"/>
      <c r="S941" s="43">
        <f t="shared" si="289"/>
        <v>189</v>
      </c>
      <c r="T941" s="93" t="s">
        <v>2484</v>
      </c>
      <c r="U941" s="71" t="s">
        <v>2484</v>
      </c>
      <c r="V941" s="71" t="s">
        <v>2484</v>
      </c>
      <c r="W941" s="44" t="str">
        <f t="shared" si="290"/>
        <v/>
      </c>
      <c r="X941" s="25" t="str">
        <f t="shared" si="291"/>
        <v/>
      </c>
      <c r="Y941" s="1">
        <f t="shared" si="292"/>
        <v>917</v>
      </c>
      <c r="Z941" t="str">
        <f t="shared" si="293"/>
        <v>ITM_SUB_y</v>
      </c>
      <c r="AA941" s="172" t="str">
        <f>IF(ISNA(VLOOKUP(AC941,Sheet2!J:J,1,0)),"//","")</f>
        <v/>
      </c>
      <c r="AC941" s="111" t="str">
        <f t="shared" si="286"/>
        <v/>
      </c>
      <c r="AD941" t="b">
        <f t="shared" si="295"/>
        <v>1</v>
      </c>
    </row>
    <row r="942" spans="1:30">
      <c r="A942" s="57">
        <f t="shared" si="287"/>
        <v>942</v>
      </c>
      <c r="B942" s="56">
        <f t="shared" si="288"/>
        <v>918</v>
      </c>
      <c r="C942" s="60" t="s">
        <v>4450</v>
      </c>
      <c r="D942" s="60" t="s">
        <v>7</v>
      </c>
      <c r="E942" s="66" t="s">
        <v>539</v>
      </c>
      <c r="F942" s="66" t="s">
        <v>803</v>
      </c>
      <c r="G942" s="69">
        <v>0</v>
      </c>
      <c r="H942" s="69">
        <v>0</v>
      </c>
      <c r="I942" s="66" t="s">
        <v>1</v>
      </c>
      <c r="J942" s="66" t="s">
        <v>1593</v>
      </c>
      <c r="K942" s="67" t="s">
        <v>4539</v>
      </c>
      <c r="L942" s="68"/>
      <c r="M942" s="64" t="s">
        <v>3836</v>
      </c>
      <c r="N942" s="13"/>
      <c r="O942"/>
      <c r="P942" t="str">
        <f t="shared" si="294"/>
        <v>NOT EQUAL</v>
      </c>
      <c r="Q942" t="str">
        <f>IF(ISNA(VLOOKUP(AC942,#REF!,1)),"//","")</f>
        <v/>
      </c>
      <c r="R942"/>
      <c r="S942" s="43">
        <f t="shared" si="289"/>
        <v>189</v>
      </c>
      <c r="T942" s="93" t="s">
        <v>2484</v>
      </c>
      <c r="U942" s="71" t="s">
        <v>2484</v>
      </c>
      <c r="V942" s="71" t="s">
        <v>2484</v>
      </c>
      <c r="W942" s="44" t="str">
        <f t="shared" si="290"/>
        <v/>
      </c>
      <c r="X942" s="25" t="str">
        <f t="shared" si="291"/>
        <v/>
      </c>
      <c r="Y942" s="1">
        <f t="shared" si="292"/>
        <v>918</v>
      </c>
      <c r="Z942" t="str">
        <f t="shared" si="293"/>
        <v>ITM_SUB_z</v>
      </c>
      <c r="AA942" s="172" t="str">
        <f>IF(ISNA(VLOOKUP(AC942,Sheet2!J:J,1,0)),"//","")</f>
        <v/>
      </c>
      <c r="AC942" s="111" t="str">
        <f t="shared" si="286"/>
        <v/>
      </c>
      <c r="AD942" t="b">
        <f t="shared" si="295"/>
        <v>1</v>
      </c>
    </row>
    <row r="943" spans="1:30">
      <c r="A943" s="57">
        <f t="shared" si="287"/>
        <v>943</v>
      </c>
      <c r="B943" s="56">
        <f t="shared" si="288"/>
        <v>919</v>
      </c>
      <c r="C943" s="60" t="s">
        <v>4450</v>
      </c>
      <c r="D943" s="60" t="s">
        <v>7</v>
      </c>
      <c r="E943" s="66" t="s">
        <v>539</v>
      </c>
      <c r="F943" s="66" t="s">
        <v>804</v>
      </c>
      <c r="G943" s="69">
        <v>0</v>
      </c>
      <c r="H943" s="69">
        <v>0</v>
      </c>
      <c r="I943" s="66" t="s">
        <v>1</v>
      </c>
      <c r="J943" s="66" t="s">
        <v>1593</v>
      </c>
      <c r="K943" s="67" t="s">
        <v>4539</v>
      </c>
      <c r="L943" s="68"/>
      <c r="M943" s="64" t="s">
        <v>3837</v>
      </c>
      <c r="N943" s="13"/>
      <c r="O943"/>
      <c r="P943" t="str">
        <f t="shared" si="294"/>
        <v>NOT EQUAL</v>
      </c>
      <c r="Q943" t="str">
        <f>IF(ISNA(VLOOKUP(AC943,#REF!,1)),"//","")</f>
        <v/>
      </c>
      <c r="R943"/>
      <c r="S943" s="43">
        <f t="shared" si="289"/>
        <v>189</v>
      </c>
      <c r="T943" s="93" t="s">
        <v>2484</v>
      </c>
      <c r="U943" s="71" t="s">
        <v>2484</v>
      </c>
      <c r="V943" s="71" t="s">
        <v>2484</v>
      </c>
      <c r="W943" s="44" t="str">
        <f t="shared" si="290"/>
        <v/>
      </c>
      <c r="X943" s="25" t="str">
        <f t="shared" si="291"/>
        <v/>
      </c>
      <c r="Y943" s="1">
        <f t="shared" si="292"/>
        <v>919</v>
      </c>
      <c r="Z943" t="str">
        <f t="shared" si="293"/>
        <v>ITM_SUB_a_b</v>
      </c>
      <c r="AA943" s="172" t="str">
        <f>IF(ISNA(VLOOKUP(AC943,Sheet2!J:J,1,0)),"//","")</f>
        <v/>
      </c>
      <c r="AC943" s="111" t="str">
        <f t="shared" si="286"/>
        <v/>
      </c>
      <c r="AD943" t="b">
        <f t="shared" si="295"/>
        <v>1</v>
      </c>
    </row>
    <row r="944" spans="1:30">
      <c r="A944" s="57">
        <f t="shared" si="287"/>
        <v>944</v>
      </c>
      <c r="B944" s="56">
        <f t="shared" si="288"/>
        <v>920</v>
      </c>
      <c r="C944" s="60" t="s">
        <v>4450</v>
      </c>
      <c r="D944" s="60" t="s">
        <v>7</v>
      </c>
      <c r="E944" s="66" t="s">
        <v>539</v>
      </c>
      <c r="F944" s="66" t="s">
        <v>805</v>
      </c>
      <c r="G944" s="69">
        <v>0</v>
      </c>
      <c r="H944" s="69">
        <v>0</v>
      </c>
      <c r="I944" s="66" t="s">
        <v>1</v>
      </c>
      <c r="J944" s="66" t="s">
        <v>1593</v>
      </c>
      <c r="K944" s="67" t="s">
        <v>4539</v>
      </c>
      <c r="L944" s="68"/>
      <c r="M944" s="64" t="s">
        <v>3838</v>
      </c>
      <c r="N944" s="13"/>
      <c r="O944"/>
      <c r="P944" t="str">
        <f t="shared" si="294"/>
        <v>NOT EQUAL</v>
      </c>
      <c r="Q944" t="str">
        <f>IF(ISNA(VLOOKUP(AC944,#REF!,1)),"//","")</f>
        <v/>
      </c>
      <c r="R944"/>
      <c r="S944" s="43">
        <f t="shared" si="289"/>
        <v>189</v>
      </c>
      <c r="T944" s="93" t="s">
        <v>2484</v>
      </c>
      <c r="U944" s="71" t="s">
        <v>2484</v>
      </c>
      <c r="V944" s="71" t="s">
        <v>2484</v>
      </c>
      <c r="W944" s="44" t="str">
        <f t="shared" si="290"/>
        <v/>
      </c>
      <c r="X944" s="25" t="str">
        <f t="shared" si="291"/>
        <v/>
      </c>
      <c r="Y944" s="1">
        <f t="shared" si="292"/>
        <v>920</v>
      </c>
      <c r="Z944" t="str">
        <f t="shared" si="293"/>
        <v>ITM_SUB_e_b</v>
      </c>
      <c r="AA944" s="172" t="str">
        <f>IF(ISNA(VLOOKUP(AC944,Sheet2!J:J,1,0)),"//","")</f>
        <v/>
      </c>
      <c r="AC944" s="111" t="str">
        <f t="shared" si="286"/>
        <v/>
      </c>
      <c r="AD944" t="b">
        <f t="shared" si="295"/>
        <v>1</v>
      </c>
    </row>
    <row r="945" spans="1:30">
      <c r="A945" s="57">
        <f t="shared" si="287"/>
        <v>945</v>
      </c>
      <c r="B945" s="56">
        <f t="shared" si="288"/>
        <v>921</v>
      </c>
      <c r="C945" s="60" t="s">
        <v>4450</v>
      </c>
      <c r="D945" s="60" t="s">
        <v>7</v>
      </c>
      <c r="E945" s="66" t="s">
        <v>539</v>
      </c>
      <c r="F945" s="66" t="s">
        <v>806</v>
      </c>
      <c r="G945" s="69">
        <v>0</v>
      </c>
      <c r="H945" s="69">
        <v>0</v>
      </c>
      <c r="I945" s="66" t="s">
        <v>1</v>
      </c>
      <c r="J945" s="66" t="s">
        <v>1593</v>
      </c>
      <c r="K945" s="67" t="s">
        <v>4539</v>
      </c>
      <c r="L945" s="68"/>
      <c r="M945" s="64" t="s">
        <v>3839</v>
      </c>
      <c r="N945" s="13"/>
      <c r="O945"/>
      <c r="P945" t="str">
        <f t="shared" si="294"/>
        <v>NOT EQUAL</v>
      </c>
      <c r="Q945" t="str">
        <f>IF(ISNA(VLOOKUP(AC945,#REF!,1)),"//","")</f>
        <v/>
      </c>
      <c r="R945"/>
      <c r="S945" s="43">
        <f t="shared" si="289"/>
        <v>189</v>
      </c>
      <c r="T945" s="93" t="s">
        <v>2484</v>
      </c>
      <c r="U945" s="71" t="s">
        <v>2484</v>
      </c>
      <c r="V945" s="71" t="s">
        <v>2484</v>
      </c>
      <c r="W945" s="44" t="str">
        <f t="shared" si="290"/>
        <v/>
      </c>
      <c r="X945" s="25" t="str">
        <f t="shared" si="291"/>
        <v/>
      </c>
      <c r="Y945" s="1">
        <f t="shared" si="292"/>
        <v>921</v>
      </c>
      <c r="Z945" t="str">
        <f t="shared" si="293"/>
        <v>ITM_SUB_k_b</v>
      </c>
      <c r="AA945" s="172" t="str">
        <f>IF(ISNA(VLOOKUP(AC945,Sheet2!J:J,1,0)),"//","")</f>
        <v/>
      </c>
      <c r="AC945" s="111" t="str">
        <f t="shared" si="286"/>
        <v/>
      </c>
      <c r="AD945" t="b">
        <f t="shared" si="295"/>
        <v>1</v>
      </c>
    </row>
    <row r="946" spans="1:30">
      <c r="A946" s="57">
        <f t="shared" si="287"/>
        <v>946</v>
      </c>
      <c r="B946" s="56">
        <f t="shared" si="288"/>
        <v>922</v>
      </c>
      <c r="C946" s="60" t="s">
        <v>4450</v>
      </c>
      <c r="D946" s="60" t="s">
        <v>7</v>
      </c>
      <c r="E946" s="66" t="s">
        <v>539</v>
      </c>
      <c r="F946" s="66" t="s">
        <v>807</v>
      </c>
      <c r="G946" s="69">
        <v>0</v>
      </c>
      <c r="H946" s="69">
        <v>0</v>
      </c>
      <c r="I946" s="66" t="s">
        <v>1</v>
      </c>
      <c r="J946" s="66" t="s">
        <v>1593</v>
      </c>
      <c r="K946" s="67" t="s">
        <v>4539</v>
      </c>
      <c r="L946" s="68"/>
      <c r="M946" s="64" t="s">
        <v>3840</v>
      </c>
      <c r="N946" s="13"/>
      <c r="O946"/>
      <c r="P946" t="str">
        <f t="shared" si="294"/>
        <v>NOT EQUAL</v>
      </c>
      <c r="Q946" t="str">
        <f>IF(ISNA(VLOOKUP(AC946,#REF!,1)),"//","")</f>
        <v/>
      </c>
      <c r="R946"/>
      <c r="S946" s="43">
        <f t="shared" si="289"/>
        <v>189</v>
      </c>
      <c r="T946" s="93" t="s">
        <v>2484</v>
      </c>
      <c r="U946" s="71" t="s">
        <v>2484</v>
      </c>
      <c r="V946" s="71" t="s">
        <v>2484</v>
      </c>
      <c r="W946" s="44" t="str">
        <f t="shared" si="290"/>
        <v/>
      </c>
      <c r="X946" s="25" t="str">
        <f t="shared" si="291"/>
        <v/>
      </c>
      <c r="Y946" s="1">
        <f t="shared" si="292"/>
        <v>922</v>
      </c>
      <c r="Z946" t="str">
        <f t="shared" si="293"/>
        <v>ITM_SUB_l_b</v>
      </c>
      <c r="AA946" s="172" t="str">
        <f>IF(ISNA(VLOOKUP(AC946,Sheet2!J:J,1,0)),"//","")</f>
        <v/>
      </c>
      <c r="AC946" s="111" t="str">
        <f t="shared" ref="AC946:AC1009" si="296">IF(LEN(X946)=0,"",SUBSTITUTE(SUBSTITUTE(SUBSTITUTE(SUBSTITUTE(SUBSTITUTE(SUBSTITUTE(SUBSTITUTE(SUBSTITUTE(SUBSTITUTE(SUBSTITUTE(SUBSTITUTE(SUBSTITUTE(SUBSTITUTE(SUBSTITUTE(SUBSTITUTE(SUBSTITUTE(SUBSTITUTE( (SUBSTITUTE( SUBSTITUTE( SUBSTITUTE( SUBSTITUTE(W946,"STD_SIGMA","SUM"),"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946" t="b">
        <f t="shared" si="295"/>
        <v>1</v>
      </c>
    </row>
    <row r="947" spans="1:30">
      <c r="A947" s="57">
        <f t="shared" si="287"/>
        <v>947</v>
      </c>
      <c r="B947" s="56">
        <f t="shared" si="288"/>
        <v>923</v>
      </c>
      <c r="C947" s="60" t="s">
        <v>4450</v>
      </c>
      <c r="D947" s="60" t="s">
        <v>7</v>
      </c>
      <c r="E947" s="66" t="s">
        <v>539</v>
      </c>
      <c r="F947" s="66" t="s">
        <v>808</v>
      </c>
      <c r="G947" s="69">
        <v>0</v>
      </c>
      <c r="H947" s="69">
        <v>0</v>
      </c>
      <c r="I947" s="66" t="s">
        <v>1</v>
      </c>
      <c r="J947" s="66" t="s">
        <v>1593</v>
      </c>
      <c r="K947" s="67" t="s">
        <v>4539</v>
      </c>
      <c r="L947" s="68"/>
      <c r="M947" s="64" t="s">
        <v>3841</v>
      </c>
      <c r="N947" s="13"/>
      <c r="O947"/>
      <c r="P947" t="str">
        <f t="shared" si="294"/>
        <v>NOT EQUAL</v>
      </c>
      <c r="Q947" t="str">
        <f>IF(ISNA(VLOOKUP(AC947,#REF!,1)),"//","")</f>
        <v/>
      </c>
      <c r="R947"/>
      <c r="S947" s="43">
        <f t="shared" si="289"/>
        <v>189</v>
      </c>
      <c r="T947" s="93" t="s">
        <v>2484</v>
      </c>
      <c r="U947" s="71" t="s">
        <v>2484</v>
      </c>
      <c r="V947" s="71" t="s">
        <v>2484</v>
      </c>
      <c r="W947" s="44" t="str">
        <f t="shared" si="290"/>
        <v/>
      </c>
      <c r="X947" s="25" t="str">
        <f t="shared" si="291"/>
        <v/>
      </c>
      <c r="Y947" s="1">
        <f t="shared" si="292"/>
        <v>923</v>
      </c>
      <c r="Z947" t="str">
        <f t="shared" si="293"/>
        <v>ITM_SUB_m_b</v>
      </c>
      <c r="AA947" s="172" t="str">
        <f>IF(ISNA(VLOOKUP(AC947,Sheet2!J:J,1,0)),"//","")</f>
        <v/>
      </c>
      <c r="AC947" s="111" t="str">
        <f t="shared" si="296"/>
        <v/>
      </c>
      <c r="AD947" t="b">
        <f t="shared" si="295"/>
        <v>1</v>
      </c>
    </row>
    <row r="948" spans="1:30">
      <c r="A948" s="57">
        <f t="shared" si="287"/>
        <v>948</v>
      </c>
      <c r="B948" s="56">
        <f t="shared" si="288"/>
        <v>924</v>
      </c>
      <c r="C948" s="60" t="s">
        <v>4450</v>
      </c>
      <c r="D948" s="60" t="s">
        <v>7</v>
      </c>
      <c r="E948" s="66" t="s">
        <v>539</v>
      </c>
      <c r="F948" s="66" t="s">
        <v>809</v>
      </c>
      <c r="G948" s="69">
        <v>0</v>
      </c>
      <c r="H948" s="69">
        <v>0</v>
      </c>
      <c r="I948" s="66" t="s">
        <v>1</v>
      </c>
      <c r="J948" s="66" t="s">
        <v>1593</v>
      </c>
      <c r="K948" s="67" t="s">
        <v>4539</v>
      </c>
      <c r="L948" s="68"/>
      <c r="M948" s="64" t="s">
        <v>3842</v>
      </c>
      <c r="N948" s="13"/>
      <c r="O948"/>
      <c r="P948" t="str">
        <f t="shared" si="294"/>
        <v>NOT EQUAL</v>
      </c>
      <c r="Q948" t="str">
        <f>IF(ISNA(VLOOKUP(AC948,#REF!,1)),"//","")</f>
        <v/>
      </c>
      <c r="R948"/>
      <c r="S948" s="43">
        <f t="shared" si="289"/>
        <v>189</v>
      </c>
      <c r="T948" s="93" t="s">
        <v>2484</v>
      </c>
      <c r="U948" s="71" t="s">
        <v>2484</v>
      </c>
      <c r="V948" s="71" t="s">
        <v>2484</v>
      </c>
      <c r="W948" s="44" t="str">
        <f t="shared" si="290"/>
        <v/>
      </c>
      <c r="X948" s="25" t="str">
        <f t="shared" si="291"/>
        <v/>
      </c>
      <c r="Y948" s="1">
        <f t="shared" si="292"/>
        <v>924</v>
      </c>
      <c r="Z948" t="str">
        <f t="shared" si="293"/>
        <v>ITM_SUB_n_b</v>
      </c>
      <c r="AA948" s="172" t="str">
        <f>IF(ISNA(VLOOKUP(AC948,Sheet2!J:J,1,0)),"//","")</f>
        <v/>
      </c>
      <c r="AC948" s="111" t="str">
        <f t="shared" si="296"/>
        <v/>
      </c>
      <c r="AD948" t="b">
        <f t="shared" si="295"/>
        <v>1</v>
      </c>
    </row>
    <row r="949" spans="1:30">
      <c r="A949" s="57">
        <f t="shared" si="287"/>
        <v>949</v>
      </c>
      <c r="B949" s="56">
        <f t="shared" si="288"/>
        <v>925</v>
      </c>
      <c r="C949" s="60" t="s">
        <v>4450</v>
      </c>
      <c r="D949" s="60" t="s">
        <v>7</v>
      </c>
      <c r="E949" s="66" t="s">
        <v>539</v>
      </c>
      <c r="F949" s="66" t="s">
        <v>810</v>
      </c>
      <c r="G949" s="69">
        <v>0</v>
      </c>
      <c r="H949" s="69">
        <v>0</v>
      </c>
      <c r="I949" s="66" t="s">
        <v>1</v>
      </c>
      <c r="J949" s="66" t="s">
        <v>1593</v>
      </c>
      <c r="K949" s="67" t="s">
        <v>4539</v>
      </c>
      <c r="L949" s="68"/>
      <c r="M949" s="64" t="s">
        <v>3843</v>
      </c>
      <c r="N949" s="13"/>
      <c r="O949"/>
      <c r="P949" t="str">
        <f t="shared" si="294"/>
        <v>NOT EQUAL</v>
      </c>
      <c r="Q949" t="str">
        <f>IF(ISNA(VLOOKUP(AC949,#REF!,1)),"//","")</f>
        <v/>
      </c>
      <c r="R949"/>
      <c r="S949" s="43">
        <f t="shared" si="289"/>
        <v>189</v>
      </c>
      <c r="T949" s="93" t="s">
        <v>2484</v>
      </c>
      <c r="U949" s="71" t="s">
        <v>2484</v>
      </c>
      <c r="V949" s="71" t="s">
        <v>2484</v>
      </c>
      <c r="W949" s="44" t="str">
        <f t="shared" si="290"/>
        <v/>
      </c>
      <c r="X949" s="25" t="str">
        <f t="shared" si="291"/>
        <v/>
      </c>
      <c r="Y949" s="1">
        <f t="shared" si="292"/>
        <v>925</v>
      </c>
      <c r="Z949" t="str">
        <f t="shared" si="293"/>
        <v>ITM_SUB_o_b</v>
      </c>
      <c r="AA949" s="172" t="str">
        <f>IF(ISNA(VLOOKUP(AC949,Sheet2!J:J,1,0)),"//","")</f>
        <v/>
      </c>
      <c r="AC949" s="111" t="str">
        <f t="shared" si="296"/>
        <v/>
      </c>
      <c r="AD949" t="b">
        <f t="shared" si="295"/>
        <v>1</v>
      </c>
    </row>
    <row r="950" spans="1:30">
      <c r="A950" s="57">
        <f t="shared" si="287"/>
        <v>950</v>
      </c>
      <c r="B950" s="56">
        <f t="shared" si="288"/>
        <v>926</v>
      </c>
      <c r="C950" s="60" t="s">
        <v>4450</v>
      </c>
      <c r="D950" s="60" t="s">
        <v>7</v>
      </c>
      <c r="E950" s="66" t="s">
        <v>539</v>
      </c>
      <c r="F950" s="66" t="s">
        <v>811</v>
      </c>
      <c r="G950" s="69">
        <v>0</v>
      </c>
      <c r="H950" s="69">
        <v>0</v>
      </c>
      <c r="I950" s="66" t="s">
        <v>1</v>
      </c>
      <c r="J950" s="66" t="s">
        <v>1593</v>
      </c>
      <c r="K950" s="67" t="s">
        <v>4539</v>
      </c>
      <c r="L950" s="68"/>
      <c r="M950" s="64" t="s">
        <v>3844</v>
      </c>
      <c r="N950" s="13"/>
      <c r="O950"/>
      <c r="P950" t="str">
        <f t="shared" si="294"/>
        <v>NOT EQUAL</v>
      </c>
      <c r="Q950" t="str">
        <f>IF(ISNA(VLOOKUP(AC950,#REF!,1)),"//","")</f>
        <v/>
      </c>
      <c r="R950"/>
      <c r="S950" s="43">
        <f t="shared" si="289"/>
        <v>189</v>
      </c>
      <c r="T950" s="93" t="s">
        <v>2484</v>
      </c>
      <c r="U950" s="71" t="s">
        <v>2484</v>
      </c>
      <c r="V950" s="71" t="s">
        <v>2484</v>
      </c>
      <c r="W950" s="44" t="str">
        <f t="shared" si="290"/>
        <v/>
      </c>
      <c r="X950" s="25" t="str">
        <f t="shared" si="291"/>
        <v/>
      </c>
      <c r="Y950" s="1">
        <f t="shared" si="292"/>
        <v>926</v>
      </c>
      <c r="Z950" t="str">
        <f t="shared" si="293"/>
        <v>ITM_SUB_p_b</v>
      </c>
      <c r="AA950" s="172" t="str">
        <f>IF(ISNA(VLOOKUP(AC950,Sheet2!J:J,1,0)),"//","")</f>
        <v/>
      </c>
      <c r="AC950" s="111" t="str">
        <f t="shared" si="296"/>
        <v/>
      </c>
      <c r="AD950" t="b">
        <f t="shared" si="295"/>
        <v>1</v>
      </c>
    </row>
    <row r="951" spans="1:30">
      <c r="A951" s="57">
        <f t="shared" si="287"/>
        <v>951</v>
      </c>
      <c r="B951" s="56">
        <f t="shared" si="288"/>
        <v>927</v>
      </c>
      <c r="C951" s="60" t="s">
        <v>4450</v>
      </c>
      <c r="D951" s="60" t="s">
        <v>7</v>
      </c>
      <c r="E951" s="66" t="s">
        <v>539</v>
      </c>
      <c r="F951" s="66" t="s">
        <v>812</v>
      </c>
      <c r="G951" s="69">
        <v>0</v>
      </c>
      <c r="H951" s="69">
        <v>0</v>
      </c>
      <c r="I951" s="66" t="s">
        <v>1</v>
      </c>
      <c r="J951" s="66" t="s">
        <v>1593</v>
      </c>
      <c r="K951" s="67" t="s">
        <v>4539</v>
      </c>
      <c r="L951" s="68"/>
      <c r="M951" s="64" t="s">
        <v>3845</v>
      </c>
      <c r="N951" s="13"/>
      <c r="O951"/>
      <c r="P951" t="str">
        <f t="shared" si="294"/>
        <v>NOT EQUAL</v>
      </c>
      <c r="Q951" t="str">
        <f>IF(ISNA(VLOOKUP(AC951,#REF!,1)),"//","")</f>
        <v/>
      </c>
      <c r="R951"/>
      <c r="S951" s="43">
        <f t="shared" si="289"/>
        <v>189</v>
      </c>
      <c r="T951" s="93" t="s">
        <v>2484</v>
      </c>
      <c r="U951" s="71" t="s">
        <v>2484</v>
      </c>
      <c r="V951" s="71" t="s">
        <v>2484</v>
      </c>
      <c r="W951" s="44" t="str">
        <f t="shared" si="290"/>
        <v/>
      </c>
      <c r="X951" s="25" t="str">
        <f t="shared" si="291"/>
        <v/>
      </c>
      <c r="Y951" s="1">
        <f t="shared" si="292"/>
        <v>927</v>
      </c>
      <c r="Z951" t="str">
        <f t="shared" si="293"/>
        <v>ITM_SUB_s_b</v>
      </c>
      <c r="AA951" s="172" t="str">
        <f>IF(ISNA(VLOOKUP(AC951,Sheet2!J:J,1,0)),"//","")</f>
        <v/>
      </c>
      <c r="AC951" s="111" t="str">
        <f t="shared" si="296"/>
        <v/>
      </c>
      <c r="AD951" t="b">
        <f t="shared" si="295"/>
        <v>1</v>
      </c>
    </row>
    <row r="952" spans="1:30">
      <c r="A952" s="57">
        <f t="shared" si="287"/>
        <v>952</v>
      </c>
      <c r="B952" s="56">
        <f t="shared" si="288"/>
        <v>928</v>
      </c>
      <c r="C952" s="60" t="s">
        <v>4450</v>
      </c>
      <c r="D952" s="60" t="s">
        <v>7</v>
      </c>
      <c r="E952" s="66" t="s">
        <v>539</v>
      </c>
      <c r="F952" s="66" t="s">
        <v>813</v>
      </c>
      <c r="G952" s="69">
        <v>0</v>
      </c>
      <c r="H952" s="69">
        <v>0</v>
      </c>
      <c r="I952" s="66" t="s">
        <v>1</v>
      </c>
      <c r="J952" s="66" t="s">
        <v>1593</v>
      </c>
      <c r="K952" s="67" t="s">
        <v>4539</v>
      </c>
      <c r="L952" s="68"/>
      <c r="M952" s="64" t="s">
        <v>3846</v>
      </c>
      <c r="N952" s="13"/>
      <c r="O952"/>
      <c r="P952" t="str">
        <f t="shared" si="294"/>
        <v>NOT EQUAL</v>
      </c>
      <c r="Q952" t="str">
        <f>IF(ISNA(VLOOKUP(AC952,#REF!,1)),"//","")</f>
        <v/>
      </c>
      <c r="R952"/>
      <c r="S952" s="43">
        <f t="shared" si="289"/>
        <v>189</v>
      </c>
      <c r="T952" s="93" t="s">
        <v>2484</v>
      </c>
      <c r="U952" s="71" t="s">
        <v>2484</v>
      </c>
      <c r="V952" s="71" t="s">
        <v>2484</v>
      </c>
      <c r="W952" s="44" t="str">
        <f t="shared" si="290"/>
        <v/>
      </c>
      <c r="X952" s="25" t="str">
        <f t="shared" si="291"/>
        <v/>
      </c>
      <c r="Y952" s="1">
        <f t="shared" si="292"/>
        <v>928</v>
      </c>
      <c r="Z952" t="str">
        <f t="shared" si="293"/>
        <v>ITM_SUB_u_b</v>
      </c>
      <c r="AA952" s="172" t="str">
        <f>IF(ISNA(VLOOKUP(AC952,Sheet2!J:J,1,0)),"//","")</f>
        <v/>
      </c>
      <c r="AC952" s="111" t="str">
        <f t="shared" si="296"/>
        <v/>
      </c>
      <c r="AD952" t="b">
        <f t="shared" si="295"/>
        <v>1</v>
      </c>
    </row>
    <row r="953" spans="1:30">
      <c r="A953" s="57">
        <f t="shared" si="287"/>
        <v>953</v>
      </c>
      <c r="B953" s="56">
        <f t="shared" si="288"/>
        <v>929</v>
      </c>
      <c r="C953" s="60" t="s">
        <v>4450</v>
      </c>
      <c r="D953" s="60" t="s">
        <v>7</v>
      </c>
      <c r="E953" s="66" t="s">
        <v>539</v>
      </c>
      <c r="F953" s="66" t="s">
        <v>814</v>
      </c>
      <c r="G953" s="69">
        <v>0</v>
      </c>
      <c r="H953" s="69">
        <v>0</v>
      </c>
      <c r="I953" s="66" t="s">
        <v>1</v>
      </c>
      <c r="J953" s="66" t="s">
        <v>1593</v>
      </c>
      <c r="K953" s="67" t="s">
        <v>4539</v>
      </c>
      <c r="L953" s="68"/>
      <c r="M953" s="64" t="s">
        <v>3847</v>
      </c>
      <c r="N953" s="13"/>
      <c r="O953"/>
      <c r="P953" t="str">
        <f t="shared" si="294"/>
        <v>NOT EQUAL</v>
      </c>
      <c r="Q953" t="str">
        <f>IF(ISNA(VLOOKUP(AC953,#REF!,1)),"//","")</f>
        <v/>
      </c>
      <c r="R953"/>
      <c r="S953" s="43">
        <f t="shared" si="289"/>
        <v>189</v>
      </c>
      <c r="T953" s="93" t="s">
        <v>2484</v>
      </c>
      <c r="U953" s="71" t="s">
        <v>2484</v>
      </c>
      <c r="V953" s="71" t="s">
        <v>2484</v>
      </c>
      <c r="W953" s="44" t="str">
        <f t="shared" si="290"/>
        <v/>
      </c>
      <c r="X953" s="25" t="str">
        <f t="shared" si="291"/>
        <v/>
      </c>
      <c r="Y953" s="1">
        <f t="shared" si="292"/>
        <v>929</v>
      </c>
      <c r="Z953" t="str">
        <f t="shared" si="293"/>
        <v>ITM_SUB_x_b</v>
      </c>
      <c r="AA953" s="172" t="str">
        <f>IF(ISNA(VLOOKUP(AC953,Sheet2!J:J,1,0)),"//","")</f>
        <v/>
      </c>
      <c r="AC953" s="111" t="str">
        <f t="shared" si="296"/>
        <v/>
      </c>
      <c r="AD953" t="b">
        <f t="shared" si="295"/>
        <v>1</v>
      </c>
    </row>
    <row r="954" spans="1:30">
      <c r="A954" s="57">
        <f t="shared" si="287"/>
        <v>954</v>
      </c>
      <c r="B954" s="56">
        <f t="shared" si="288"/>
        <v>930</v>
      </c>
      <c r="C954" s="60" t="s">
        <v>4450</v>
      </c>
      <c r="D954" s="60" t="s">
        <v>7</v>
      </c>
      <c r="E954" s="66" t="s">
        <v>539</v>
      </c>
      <c r="F954" s="66" t="s">
        <v>815</v>
      </c>
      <c r="G954" s="69">
        <v>0</v>
      </c>
      <c r="H954" s="69">
        <v>0</v>
      </c>
      <c r="I954" s="66" t="s">
        <v>1</v>
      </c>
      <c r="J954" s="66" t="s">
        <v>1593</v>
      </c>
      <c r="K954" s="67" t="s">
        <v>4539</v>
      </c>
      <c r="L954" s="68"/>
      <c r="M954" s="64" t="s">
        <v>3848</v>
      </c>
      <c r="N954" s="13"/>
      <c r="O954"/>
      <c r="P954" t="str">
        <f t="shared" si="294"/>
        <v>NOT EQUAL</v>
      </c>
      <c r="Q954" t="str">
        <f>IF(ISNA(VLOOKUP(AC954,#REF!,1)),"//","")</f>
        <v/>
      </c>
      <c r="R954"/>
      <c r="S954" s="43">
        <f t="shared" si="289"/>
        <v>189</v>
      </c>
      <c r="T954" s="93" t="s">
        <v>2484</v>
      </c>
      <c r="U954" s="71" t="s">
        <v>2484</v>
      </c>
      <c r="V954" s="71" t="s">
        <v>2484</v>
      </c>
      <c r="W954" s="44" t="str">
        <f t="shared" si="290"/>
        <v/>
      </c>
      <c r="X954" s="25" t="str">
        <f t="shared" si="291"/>
        <v/>
      </c>
      <c r="Y954" s="1">
        <f t="shared" si="292"/>
        <v>930</v>
      </c>
      <c r="Z954" t="str">
        <f t="shared" si="293"/>
        <v>ITM_SUP_PLUS</v>
      </c>
      <c r="AA954" s="172" t="str">
        <f>IF(ISNA(VLOOKUP(AC954,Sheet2!J:J,1,0)),"//","")</f>
        <v/>
      </c>
      <c r="AC954" s="111" t="str">
        <f t="shared" si="296"/>
        <v/>
      </c>
      <c r="AD954" t="b">
        <f t="shared" si="295"/>
        <v>1</v>
      </c>
    </row>
    <row r="955" spans="1:30">
      <c r="A955" s="57">
        <f t="shared" si="287"/>
        <v>955</v>
      </c>
      <c r="B955" s="56">
        <f t="shared" si="288"/>
        <v>931</v>
      </c>
      <c r="C955" s="60" t="s">
        <v>4450</v>
      </c>
      <c r="D955" s="60" t="s">
        <v>7</v>
      </c>
      <c r="E955" s="66" t="s">
        <v>539</v>
      </c>
      <c r="F955" s="66" t="s">
        <v>816</v>
      </c>
      <c r="G955" s="69">
        <v>0</v>
      </c>
      <c r="H955" s="69">
        <v>0</v>
      </c>
      <c r="I955" s="66" t="s">
        <v>1</v>
      </c>
      <c r="J955" s="66" t="s">
        <v>1593</v>
      </c>
      <c r="K955" s="67" t="s">
        <v>4539</v>
      </c>
      <c r="L955" s="68"/>
      <c r="M955" s="64" t="s">
        <v>3849</v>
      </c>
      <c r="N955" s="13"/>
      <c r="O955"/>
      <c r="P955" t="str">
        <f t="shared" si="294"/>
        <v>NOT EQUAL</v>
      </c>
      <c r="Q955" t="str">
        <f>IF(ISNA(VLOOKUP(AC955,#REF!,1)),"//","")</f>
        <v/>
      </c>
      <c r="R955"/>
      <c r="S955" s="43">
        <f t="shared" si="289"/>
        <v>189</v>
      </c>
      <c r="T955" s="93" t="s">
        <v>2484</v>
      </c>
      <c r="U955" s="71" t="s">
        <v>2484</v>
      </c>
      <c r="V955" s="71" t="s">
        <v>2484</v>
      </c>
      <c r="W955" s="44" t="str">
        <f t="shared" si="290"/>
        <v/>
      </c>
      <c r="X955" s="25" t="str">
        <f t="shared" si="291"/>
        <v/>
      </c>
      <c r="Y955" s="1">
        <f t="shared" si="292"/>
        <v>931</v>
      </c>
      <c r="Z955" t="str">
        <f t="shared" si="293"/>
        <v>ITM_SUP_MINUS</v>
      </c>
      <c r="AA955" s="172" t="str">
        <f>IF(ISNA(VLOOKUP(AC955,Sheet2!J:J,1,0)),"//","")</f>
        <v/>
      </c>
      <c r="AC955" s="111" t="str">
        <f t="shared" si="296"/>
        <v/>
      </c>
      <c r="AD955" t="b">
        <f t="shared" si="295"/>
        <v>1</v>
      </c>
    </row>
    <row r="956" spans="1:30">
      <c r="A956" s="57">
        <f t="shared" si="287"/>
        <v>956</v>
      </c>
      <c r="B956" s="56">
        <f t="shared" si="288"/>
        <v>932</v>
      </c>
      <c r="C956" s="60" t="s">
        <v>4451</v>
      </c>
      <c r="D956" s="60" t="s">
        <v>3561</v>
      </c>
      <c r="E956" s="66" t="s">
        <v>539</v>
      </c>
      <c r="F956" s="66" t="s">
        <v>817</v>
      </c>
      <c r="G956" s="69">
        <v>0</v>
      </c>
      <c r="H956" s="69">
        <v>0</v>
      </c>
      <c r="I956" s="66" t="s">
        <v>1</v>
      </c>
      <c r="J956" s="66" t="s">
        <v>1593</v>
      </c>
      <c r="K956" s="67" t="s">
        <v>4539</v>
      </c>
      <c r="L956" s="68"/>
      <c r="M956" s="64" t="s">
        <v>3561</v>
      </c>
      <c r="N956" s="13"/>
      <c r="O956"/>
      <c r="P956" t="str">
        <f t="shared" si="294"/>
        <v>NOT EQUAL</v>
      </c>
      <c r="Q956" t="str">
        <f>IF(ISNA(VLOOKUP(AC956,#REF!,1)),"//","")</f>
        <v/>
      </c>
      <c r="R956"/>
      <c r="S956" s="43">
        <f t="shared" si="289"/>
        <v>189</v>
      </c>
      <c r="T956" s="93" t="s">
        <v>2484</v>
      </c>
      <c r="U956" s="71" t="s">
        <v>2484</v>
      </c>
      <c r="V956" s="71" t="s">
        <v>2484</v>
      </c>
      <c r="W956" s="44" t="str">
        <f t="shared" si="290"/>
        <v/>
      </c>
      <c r="X956" s="25" t="str">
        <f t="shared" si="291"/>
        <v/>
      </c>
      <c r="Y956" s="1">
        <f t="shared" si="292"/>
        <v>932</v>
      </c>
      <c r="Z956" t="str">
        <f t="shared" si="293"/>
        <v>ITM_SUP_MINUS_1</v>
      </c>
      <c r="AA956" s="172" t="str">
        <f>IF(ISNA(VLOOKUP(AC956,Sheet2!J:J,1,0)),"//","")</f>
        <v/>
      </c>
      <c r="AC956" s="111" t="str">
        <f t="shared" si="296"/>
        <v/>
      </c>
      <c r="AD956" t="b">
        <f t="shared" si="295"/>
        <v>1</v>
      </c>
    </row>
    <row r="957" spans="1:30">
      <c r="A957" s="57">
        <f t="shared" si="287"/>
        <v>957</v>
      </c>
      <c r="B957" s="56">
        <f t="shared" si="288"/>
        <v>933</v>
      </c>
      <c r="C957" s="60" t="s">
        <v>4451</v>
      </c>
      <c r="D957" s="60" t="s">
        <v>3562</v>
      </c>
      <c r="E957" s="66" t="s">
        <v>539</v>
      </c>
      <c r="F957" s="66" t="s">
        <v>818</v>
      </c>
      <c r="G957" s="69">
        <v>0</v>
      </c>
      <c r="H957" s="69">
        <v>0</v>
      </c>
      <c r="I957" s="66" t="s">
        <v>1</v>
      </c>
      <c r="J957" s="66" t="s">
        <v>1593</v>
      </c>
      <c r="K957" s="67" t="s">
        <v>4539</v>
      </c>
      <c r="L957" s="68"/>
      <c r="M957" s="64" t="s">
        <v>3562</v>
      </c>
      <c r="N957" s="13"/>
      <c r="O957"/>
      <c r="P957" t="str">
        <f t="shared" si="294"/>
        <v>NOT EQUAL</v>
      </c>
      <c r="Q957" t="str">
        <f>IF(ISNA(VLOOKUP(AC957,#REF!,1)),"//","")</f>
        <v/>
      </c>
      <c r="R957"/>
      <c r="S957" s="43">
        <f t="shared" si="289"/>
        <v>189</v>
      </c>
      <c r="T957" s="93" t="s">
        <v>2484</v>
      </c>
      <c r="U957" s="71" t="s">
        <v>2484</v>
      </c>
      <c r="V957" s="71" t="s">
        <v>2484</v>
      </c>
      <c r="W957" s="44" t="str">
        <f t="shared" si="290"/>
        <v/>
      </c>
      <c r="X957" s="25" t="str">
        <f t="shared" si="291"/>
        <v/>
      </c>
      <c r="Y957" s="1">
        <f t="shared" si="292"/>
        <v>933</v>
      </c>
      <c r="Z957" t="str">
        <f t="shared" si="293"/>
        <v>ITM_SUP_INFINITY</v>
      </c>
      <c r="AA957" s="172" t="str">
        <f>IF(ISNA(VLOOKUP(AC957,Sheet2!J:J,1,0)),"//","")</f>
        <v/>
      </c>
      <c r="AC957" s="111" t="str">
        <f t="shared" si="296"/>
        <v/>
      </c>
      <c r="AD957" t="b">
        <f t="shared" si="295"/>
        <v>1</v>
      </c>
    </row>
    <row r="958" spans="1:30">
      <c r="A958" s="57">
        <f t="shared" si="287"/>
        <v>958</v>
      </c>
      <c r="B958" s="56">
        <f t="shared" si="288"/>
        <v>934</v>
      </c>
      <c r="C958" s="60" t="s">
        <v>4451</v>
      </c>
      <c r="D958" s="60" t="s">
        <v>3563</v>
      </c>
      <c r="E958" s="66" t="s">
        <v>539</v>
      </c>
      <c r="F958" s="66" t="s">
        <v>819</v>
      </c>
      <c r="G958" s="69">
        <v>0</v>
      </c>
      <c r="H958" s="69">
        <v>0</v>
      </c>
      <c r="I958" s="66" t="s">
        <v>1</v>
      </c>
      <c r="J958" s="66" t="s">
        <v>1593</v>
      </c>
      <c r="K958" s="67" t="s">
        <v>4539</v>
      </c>
      <c r="L958" s="68"/>
      <c r="M958" s="64" t="s">
        <v>3563</v>
      </c>
      <c r="N958" s="13"/>
      <c r="O958"/>
      <c r="P958" t="str">
        <f t="shared" si="294"/>
        <v>NOT EQUAL</v>
      </c>
      <c r="Q958" t="str">
        <f>IF(ISNA(VLOOKUP(AC958,#REF!,1)),"//","")</f>
        <v/>
      </c>
      <c r="R958"/>
      <c r="S958" s="43">
        <f t="shared" si="289"/>
        <v>189</v>
      </c>
      <c r="T958" s="93" t="s">
        <v>2484</v>
      </c>
      <c r="U958" s="71" t="s">
        <v>2484</v>
      </c>
      <c r="V958" s="71" t="s">
        <v>2484</v>
      </c>
      <c r="W958" s="44" t="str">
        <f t="shared" si="290"/>
        <v/>
      </c>
      <c r="X958" s="25" t="str">
        <f t="shared" si="291"/>
        <v/>
      </c>
      <c r="Y958" s="1">
        <f t="shared" si="292"/>
        <v>934</v>
      </c>
      <c r="Z958" t="str">
        <f t="shared" si="293"/>
        <v>ITM_SUP_ASTERISK</v>
      </c>
      <c r="AA958" s="172" t="str">
        <f>IF(ISNA(VLOOKUP(AC958,Sheet2!J:J,1,0)),"//","")</f>
        <v/>
      </c>
      <c r="AC958" s="111" t="str">
        <f t="shared" si="296"/>
        <v/>
      </c>
      <c r="AD958" t="b">
        <f t="shared" si="295"/>
        <v>1</v>
      </c>
    </row>
    <row r="959" spans="1:30">
      <c r="A959" s="57">
        <f t="shared" si="287"/>
        <v>959</v>
      </c>
      <c r="B959" s="56">
        <f t="shared" si="288"/>
        <v>935</v>
      </c>
      <c r="C959" s="60" t="s">
        <v>4450</v>
      </c>
      <c r="D959" s="60" t="s">
        <v>7</v>
      </c>
      <c r="E959" s="66" t="s">
        <v>539</v>
      </c>
      <c r="F959" s="66" t="s">
        <v>820</v>
      </c>
      <c r="G959" s="69">
        <v>0</v>
      </c>
      <c r="H959" s="69">
        <v>0</v>
      </c>
      <c r="I959" s="66" t="s">
        <v>1</v>
      </c>
      <c r="J959" s="66" t="s">
        <v>1593</v>
      </c>
      <c r="K959" s="67" t="s">
        <v>4539</v>
      </c>
      <c r="L959" s="68"/>
      <c r="M959" s="64" t="s">
        <v>3850</v>
      </c>
      <c r="N959" s="13"/>
      <c r="O959"/>
      <c r="P959" t="str">
        <f t="shared" si="294"/>
        <v>NOT EQUAL</v>
      </c>
      <c r="Q959" t="str">
        <f>IF(ISNA(VLOOKUP(AC959,#REF!,1)),"//","")</f>
        <v/>
      </c>
      <c r="R959"/>
      <c r="S959" s="43">
        <f t="shared" si="289"/>
        <v>189</v>
      </c>
      <c r="T959" s="93" t="s">
        <v>2484</v>
      </c>
      <c r="U959" s="71" t="s">
        <v>2484</v>
      </c>
      <c r="V959" s="71" t="s">
        <v>2484</v>
      </c>
      <c r="W959" s="44" t="str">
        <f t="shared" si="290"/>
        <v/>
      </c>
      <c r="X959" s="25" t="str">
        <f t="shared" si="291"/>
        <v/>
      </c>
      <c r="Y959" s="1">
        <f t="shared" si="292"/>
        <v>935</v>
      </c>
      <c r="Z959" t="str">
        <f t="shared" si="293"/>
        <v>ITM_SUP_0</v>
      </c>
      <c r="AA959" s="172" t="str">
        <f>IF(ISNA(VLOOKUP(AC959,Sheet2!J:J,1,0)),"//","")</f>
        <v/>
      </c>
      <c r="AC959" s="111" t="str">
        <f t="shared" si="296"/>
        <v/>
      </c>
      <c r="AD959" t="b">
        <f t="shared" si="295"/>
        <v>1</v>
      </c>
    </row>
    <row r="960" spans="1:30">
      <c r="A960" s="57">
        <f t="shared" si="287"/>
        <v>960</v>
      </c>
      <c r="B960" s="56">
        <f t="shared" si="288"/>
        <v>936</v>
      </c>
      <c r="C960" s="60" t="s">
        <v>4450</v>
      </c>
      <c r="D960" s="60" t="s">
        <v>7</v>
      </c>
      <c r="E960" s="66" t="s">
        <v>539</v>
      </c>
      <c r="F960" s="66" t="s">
        <v>821</v>
      </c>
      <c r="G960" s="69">
        <v>0</v>
      </c>
      <c r="H960" s="69">
        <v>0</v>
      </c>
      <c r="I960" s="66" t="s">
        <v>1</v>
      </c>
      <c r="J960" s="66" t="s">
        <v>1593</v>
      </c>
      <c r="K960" s="67" t="s">
        <v>4539</v>
      </c>
      <c r="L960" s="68"/>
      <c r="M960" s="64" t="s">
        <v>3851</v>
      </c>
      <c r="N960" s="13"/>
      <c r="O960"/>
      <c r="P960" t="str">
        <f t="shared" si="294"/>
        <v>NOT EQUAL</v>
      </c>
      <c r="Q960" t="str">
        <f>IF(ISNA(VLOOKUP(AC960,#REF!,1)),"//","")</f>
        <v/>
      </c>
      <c r="R960"/>
      <c r="S960" s="43">
        <f t="shared" si="289"/>
        <v>189</v>
      </c>
      <c r="T960" s="93" t="s">
        <v>2484</v>
      </c>
      <c r="U960" s="71" t="s">
        <v>2484</v>
      </c>
      <c r="V960" s="71" t="s">
        <v>2484</v>
      </c>
      <c r="W960" s="44" t="str">
        <f t="shared" si="290"/>
        <v/>
      </c>
      <c r="X960" s="25" t="str">
        <f t="shared" si="291"/>
        <v/>
      </c>
      <c r="Y960" s="1">
        <f t="shared" si="292"/>
        <v>936</v>
      </c>
      <c r="Z960" t="str">
        <f t="shared" si="293"/>
        <v>ITM_SUP_1</v>
      </c>
      <c r="AA960" s="172" t="str">
        <f>IF(ISNA(VLOOKUP(AC960,Sheet2!J:J,1,0)),"//","")</f>
        <v/>
      </c>
      <c r="AC960" s="111" t="str">
        <f t="shared" si="296"/>
        <v/>
      </c>
      <c r="AD960" t="b">
        <f t="shared" si="295"/>
        <v>1</v>
      </c>
    </row>
    <row r="961" spans="1:30">
      <c r="A961" s="57">
        <f t="shared" si="287"/>
        <v>961</v>
      </c>
      <c r="B961" s="56">
        <f t="shared" si="288"/>
        <v>937</v>
      </c>
      <c r="C961" s="60" t="s">
        <v>4450</v>
      </c>
      <c r="D961" s="60" t="s">
        <v>7</v>
      </c>
      <c r="E961" s="66" t="s">
        <v>539</v>
      </c>
      <c r="F961" s="66" t="s">
        <v>822</v>
      </c>
      <c r="G961" s="69">
        <v>0</v>
      </c>
      <c r="H961" s="69">
        <v>0</v>
      </c>
      <c r="I961" s="66" t="s">
        <v>1</v>
      </c>
      <c r="J961" s="66" t="s">
        <v>1593</v>
      </c>
      <c r="K961" s="67" t="s">
        <v>4539</v>
      </c>
      <c r="L961" s="68"/>
      <c r="M961" s="64" t="s">
        <v>3852</v>
      </c>
      <c r="N961" s="13"/>
      <c r="O961"/>
      <c r="P961" t="str">
        <f t="shared" si="294"/>
        <v>NOT EQUAL</v>
      </c>
      <c r="Q961" t="str">
        <f>IF(ISNA(VLOOKUP(AC961,#REF!,1)),"//","")</f>
        <v/>
      </c>
      <c r="R961"/>
      <c r="S961" s="43">
        <f t="shared" si="289"/>
        <v>189</v>
      </c>
      <c r="T961" s="93" t="s">
        <v>2484</v>
      </c>
      <c r="U961" s="71" t="s">
        <v>2484</v>
      </c>
      <c r="V961" s="71" t="s">
        <v>2484</v>
      </c>
      <c r="W961" s="44" t="str">
        <f t="shared" si="290"/>
        <v/>
      </c>
      <c r="X961" s="25" t="str">
        <f t="shared" si="291"/>
        <v/>
      </c>
      <c r="Y961" s="1">
        <f t="shared" si="292"/>
        <v>937</v>
      </c>
      <c r="Z961" t="str">
        <f t="shared" si="293"/>
        <v>ITM_SUP_2</v>
      </c>
      <c r="AA961" s="172" t="str">
        <f>IF(ISNA(VLOOKUP(AC961,Sheet2!J:J,1,0)),"//","")</f>
        <v/>
      </c>
      <c r="AC961" s="111" t="str">
        <f t="shared" si="296"/>
        <v/>
      </c>
      <c r="AD961" t="b">
        <f t="shared" si="295"/>
        <v>1</v>
      </c>
    </row>
    <row r="962" spans="1:30">
      <c r="A962" s="57">
        <f t="shared" si="287"/>
        <v>962</v>
      </c>
      <c r="B962" s="56">
        <f t="shared" si="288"/>
        <v>938</v>
      </c>
      <c r="C962" s="60" t="s">
        <v>4450</v>
      </c>
      <c r="D962" s="60" t="s">
        <v>7</v>
      </c>
      <c r="E962" s="66" t="s">
        <v>539</v>
      </c>
      <c r="F962" s="66" t="s">
        <v>823</v>
      </c>
      <c r="G962" s="69">
        <v>0</v>
      </c>
      <c r="H962" s="69">
        <v>0</v>
      </c>
      <c r="I962" s="66" t="s">
        <v>1</v>
      </c>
      <c r="J962" s="66" t="s">
        <v>1593</v>
      </c>
      <c r="K962" s="67" t="s">
        <v>4539</v>
      </c>
      <c r="L962" s="68"/>
      <c r="M962" s="64" t="s">
        <v>3853</v>
      </c>
      <c r="N962" s="13"/>
      <c r="O962"/>
      <c r="P962" t="str">
        <f t="shared" si="294"/>
        <v>NOT EQUAL</v>
      </c>
      <c r="Q962" t="str">
        <f>IF(ISNA(VLOOKUP(AC962,#REF!,1)),"//","")</f>
        <v/>
      </c>
      <c r="R962"/>
      <c r="S962" s="43">
        <f t="shared" si="289"/>
        <v>189</v>
      </c>
      <c r="T962" s="93" t="s">
        <v>2484</v>
      </c>
      <c r="U962" s="71" t="s">
        <v>2484</v>
      </c>
      <c r="V962" s="71" t="s">
        <v>2484</v>
      </c>
      <c r="W962" s="44" t="str">
        <f t="shared" si="290"/>
        <v/>
      </c>
      <c r="X962" s="25" t="str">
        <f t="shared" si="291"/>
        <v/>
      </c>
      <c r="Y962" s="1">
        <f t="shared" si="292"/>
        <v>938</v>
      </c>
      <c r="Z962" t="str">
        <f t="shared" si="293"/>
        <v>ITM_SUP_3</v>
      </c>
      <c r="AA962" s="172" t="str">
        <f>IF(ISNA(VLOOKUP(AC962,Sheet2!J:J,1,0)),"//","")</f>
        <v/>
      </c>
      <c r="AC962" s="111" t="str">
        <f t="shared" si="296"/>
        <v/>
      </c>
      <c r="AD962" t="b">
        <f t="shared" si="295"/>
        <v>1</v>
      </c>
    </row>
    <row r="963" spans="1:30">
      <c r="A963" s="57">
        <f t="shared" si="287"/>
        <v>963</v>
      </c>
      <c r="B963" s="56">
        <f t="shared" si="288"/>
        <v>939</v>
      </c>
      <c r="C963" s="60" t="s">
        <v>4450</v>
      </c>
      <c r="D963" s="60" t="s">
        <v>7</v>
      </c>
      <c r="E963" s="66" t="s">
        <v>539</v>
      </c>
      <c r="F963" s="66" t="s">
        <v>824</v>
      </c>
      <c r="G963" s="69">
        <v>0</v>
      </c>
      <c r="H963" s="69">
        <v>0</v>
      </c>
      <c r="I963" s="66" t="s">
        <v>1</v>
      </c>
      <c r="J963" s="66" t="s">
        <v>1593</v>
      </c>
      <c r="K963" s="67" t="s">
        <v>4539</v>
      </c>
      <c r="L963" s="68"/>
      <c r="M963" s="64" t="s">
        <v>3854</v>
      </c>
      <c r="N963" s="13"/>
      <c r="O963"/>
      <c r="P963" t="str">
        <f t="shared" si="294"/>
        <v>NOT EQUAL</v>
      </c>
      <c r="Q963" t="str">
        <f>IF(ISNA(VLOOKUP(AC963,#REF!,1)),"//","")</f>
        <v/>
      </c>
      <c r="R963"/>
      <c r="S963" s="43">
        <f t="shared" si="289"/>
        <v>189</v>
      </c>
      <c r="T963" s="93" t="s">
        <v>2484</v>
      </c>
      <c r="U963" s="71" t="s">
        <v>2484</v>
      </c>
      <c r="V963" s="71" t="s">
        <v>2484</v>
      </c>
      <c r="W963" s="44" t="str">
        <f t="shared" si="290"/>
        <v/>
      </c>
      <c r="X963" s="25" t="str">
        <f t="shared" si="291"/>
        <v/>
      </c>
      <c r="Y963" s="1">
        <f t="shared" si="292"/>
        <v>939</v>
      </c>
      <c r="Z963" t="str">
        <f t="shared" si="293"/>
        <v>ITM_SUP_4</v>
      </c>
      <c r="AA963" s="172" t="str">
        <f>IF(ISNA(VLOOKUP(AC963,Sheet2!J:J,1,0)),"//","")</f>
        <v/>
      </c>
      <c r="AC963" s="111" t="str">
        <f t="shared" si="296"/>
        <v/>
      </c>
      <c r="AD963" t="b">
        <f t="shared" si="295"/>
        <v>1</v>
      </c>
    </row>
    <row r="964" spans="1:30">
      <c r="A964" s="57">
        <f t="shared" si="287"/>
        <v>964</v>
      </c>
      <c r="B964" s="56">
        <f t="shared" si="288"/>
        <v>940</v>
      </c>
      <c r="C964" s="60" t="s">
        <v>4450</v>
      </c>
      <c r="D964" s="60" t="s">
        <v>7</v>
      </c>
      <c r="E964" s="66" t="s">
        <v>539</v>
      </c>
      <c r="F964" s="66" t="s">
        <v>825</v>
      </c>
      <c r="G964" s="69">
        <v>0</v>
      </c>
      <c r="H964" s="69">
        <v>0</v>
      </c>
      <c r="I964" s="66" t="s">
        <v>1</v>
      </c>
      <c r="J964" s="66" t="s">
        <v>1593</v>
      </c>
      <c r="K964" s="67" t="s">
        <v>4539</v>
      </c>
      <c r="L964" s="68"/>
      <c r="M964" s="64" t="s">
        <v>3855</v>
      </c>
      <c r="N964" s="13"/>
      <c r="O964"/>
      <c r="P964" t="str">
        <f t="shared" si="294"/>
        <v>NOT EQUAL</v>
      </c>
      <c r="Q964" t="str">
        <f>IF(ISNA(VLOOKUP(AC964,#REF!,1)),"//","")</f>
        <v/>
      </c>
      <c r="R964"/>
      <c r="S964" s="43">
        <f t="shared" si="289"/>
        <v>189</v>
      </c>
      <c r="T964" s="93" t="s">
        <v>2484</v>
      </c>
      <c r="U964" s="71" t="s">
        <v>2484</v>
      </c>
      <c r="V964" s="71" t="s">
        <v>2484</v>
      </c>
      <c r="W964" s="44" t="str">
        <f t="shared" si="290"/>
        <v/>
      </c>
      <c r="X964" s="25" t="str">
        <f t="shared" si="291"/>
        <v/>
      </c>
      <c r="Y964" s="1">
        <f t="shared" si="292"/>
        <v>940</v>
      </c>
      <c r="Z964" t="str">
        <f t="shared" si="293"/>
        <v>ITM_SUP_5</v>
      </c>
      <c r="AA964" s="172" t="str">
        <f>IF(ISNA(VLOOKUP(AC964,Sheet2!J:J,1,0)),"//","")</f>
        <v/>
      </c>
      <c r="AC964" s="111" t="str">
        <f t="shared" si="296"/>
        <v/>
      </c>
      <c r="AD964" t="b">
        <f t="shared" si="295"/>
        <v>1</v>
      </c>
    </row>
    <row r="965" spans="1:30">
      <c r="A965" s="57">
        <f t="shared" si="287"/>
        <v>965</v>
      </c>
      <c r="B965" s="56">
        <f t="shared" si="288"/>
        <v>941</v>
      </c>
      <c r="C965" s="60" t="s">
        <v>4450</v>
      </c>
      <c r="D965" s="60" t="s">
        <v>7</v>
      </c>
      <c r="E965" s="66" t="s">
        <v>539</v>
      </c>
      <c r="F965" s="66" t="s">
        <v>826</v>
      </c>
      <c r="G965" s="69">
        <v>0</v>
      </c>
      <c r="H965" s="69">
        <v>0</v>
      </c>
      <c r="I965" s="66" t="s">
        <v>1</v>
      </c>
      <c r="J965" s="66" t="s">
        <v>1593</v>
      </c>
      <c r="K965" s="67" t="s">
        <v>4539</v>
      </c>
      <c r="L965" s="68"/>
      <c r="M965" s="64" t="s">
        <v>3856</v>
      </c>
      <c r="N965" s="13"/>
      <c r="O965"/>
      <c r="P965" t="str">
        <f t="shared" si="294"/>
        <v>NOT EQUAL</v>
      </c>
      <c r="Q965" t="str">
        <f>IF(ISNA(VLOOKUP(AC965,#REF!,1)),"//","")</f>
        <v/>
      </c>
      <c r="R965"/>
      <c r="S965" s="43">
        <f t="shared" si="289"/>
        <v>189</v>
      </c>
      <c r="T965" s="93" t="s">
        <v>2484</v>
      </c>
      <c r="U965" s="71" t="s">
        <v>2484</v>
      </c>
      <c r="V965" s="71" t="s">
        <v>2484</v>
      </c>
      <c r="W965" s="44" t="str">
        <f t="shared" si="290"/>
        <v/>
      </c>
      <c r="X965" s="25" t="str">
        <f t="shared" si="291"/>
        <v/>
      </c>
      <c r="Y965" s="1">
        <f t="shared" si="292"/>
        <v>941</v>
      </c>
      <c r="Z965" t="str">
        <f t="shared" si="293"/>
        <v>ITM_SUP_6</v>
      </c>
      <c r="AA965" s="172" t="str">
        <f>IF(ISNA(VLOOKUP(AC965,Sheet2!J:J,1,0)),"//","")</f>
        <v/>
      </c>
      <c r="AC965" s="111" t="str">
        <f t="shared" si="296"/>
        <v/>
      </c>
      <c r="AD965" t="b">
        <f t="shared" si="295"/>
        <v>1</v>
      </c>
    </row>
    <row r="966" spans="1:30">
      <c r="A966" s="57">
        <f t="shared" si="287"/>
        <v>966</v>
      </c>
      <c r="B966" s="56">
        <f t="shared" si="288"/>
        <v>942</v>
      </c>
      <c r="C966" s="60" t="s">
        <v>4450</v>
      </c>
      <c r="D966" s="60" t="s">
        <v>7</v>
      </c>
      <c r="E966" s="66" t="s">
        <v>539</v>
      </c>
      <c r="F966" s="66" t="s">
        <v>827</v>
      </c>
      <c r="G966" s="69">
        <v>0</v>
      </c>
      <c r="H966" s="69">
        <v>0</v>
      </c>
      <c r="I966" s="66" t="s">
        <v>1</v>
      </c>
      <c r="J966" s="66" t="s">
        <v>1593</v>
      </c>
      <c r="K966" s="67" t="s">
        <v>4539</v>
      </c>
      <c r="L966" s="68"/>
      <c r="M966" s="64" t="s">
        <v>3857</v>
      </c>
      <c r="N966" s="13"/>
      <c r="O966"/>
      <c r="P966" t="str">
        <f t="shared" si="294"/>
        <v>NOT EQUAL</v>
      </c>
      <c r="Q966" t="str">
        <f>IF(ISNA(VLOOKUP(AC966,#REF!,1)),"//","")</f>
        <v/>
      </c>
      <c r="R966"/>
      <c r="S966" s="43">
        <f t="shared" si="289"/>
        <v>189</v>
      </c>
      <c r="T966" s="93" t="s">
        <v>2484</v>
      </c>
      <c r="U966" s="71" t="s">
        <v>2484</v>
      </c>
      <c r="V966" s="71" t="s">
        <v>2484</v>
      </c>
      <c r="W966" s="44" t="str">
        <f t="shared" si="290"/>
        <v/>
      </c>
      <c r="X966" s="25" t="str">
        <f t="shared" si="291"/>
        <v/>
      </c>
      <c r="Y966" s="1">
        <f t="shared" si="292"/>
        <v>942</v>
      </c>
      <c r="Z966" t="str">
        <f t="shared" si="293"/>
        <v>ITM_SUP_7</v>
      </c>
      <c r="AA966" s="172" t="str">
        <f>IF(ISNA(VLOOKUP(AC966,Sheet2!J:J,1,0)),"//","")</f>
        <v/>
      </c>
      <c r="AC966" s="111" t="str">
        <f t="shared" si="296"/>
        <v/>
      </c>
      <c r="AD966" t="b">
        <f t="shared" si="295"/>
        <v>1</v>
      </c>
    </row>
    <row r="967" spans="1:30">
      <c r="A967" s="57">
        <f t="shared" si="287"/>
        <v>967</v>
      </c>
      <c r="B967" s="56">
        <f t="shared" si="288"/>
        <v>943</v>
      </c>
      <c r="C967" s="60" t="s">
        <v>4450</v>
      </c>
      <c r="D967" s="60" t="s">
        <v>7</v>
      </c>
      <c r="E967" s="66" t="s">
        <v>539</v>
      </c>
      <c r="F967" s="66" t="s">
        <v>828</v>
      </c>
      <c r="G967" s="69">
        <v>0</v>
      </c>
      <c r="H967" s="69">
        <v>0</v>
      </c>
      <c r="I967" s="66" t="s">
        <v>1</v>
      </c>
      <c r="J967" s="66" t="s">
        <v>1593</v>
      </c>
      <c r="K967" s="67" t="s">
        <v>4539</v>
      </c>
      <c r="L967" s="68"/>
      <c r="M967" s="64" t="s">
        <v>3858</v>
      </c>
      <c r="N967" s="13"/>
      <c r="O967"/>
      <c r="P967" t="str">
        <f t="shared" si="294"/>
        <v>NOT EQUAL</v>
      </c>
      <c r="Q967" t="str">
        <f>IF(ISNA(VLOOKUP(AC967,#REF!,1)),"//","")</f>
        <v/>
      </c>
      <c r="R967"/>
      <c r="S967" s="43">
        <f t="shared" si="289"/>
        <v>189</v>
      </c>
      <c r="T967" s="93" t="s">
        <v>2484</v>
      </c>
      <c r="U967" s="71" t="s">
        <v>2484</v>
      </c>
      <c r="V967" s="71" t="s">
        <v>2484</v>
      </c>
      <c r="W967" s="44" t="str">
        <f t="shared" si="290"/>
        <v/>
      </c>
      <c r="X967" s="25" t="str">
        <f t="shared" si="291"/>
        <v/>
      </c>
      <c r="Y967" s="1">
        <f t="shared" si="292"/>
        <v>943</v>
      </c>
      <c r="Z967" t="str">
        <f t="shared" si="293"/>
        <v>ITM_SUP_8</v>
      </c>
      <c r="AA967" s="172" t="str">
        <f>IF(ISNA(VLOOKUP(AC967,Sheet2!J:J,1,0)),"//","")</f>
        <v/>
      </c>
      <c r="AC967" s="111" t="str">
        <f t="shared" si="296"/>
        <v/>
      </c>
      <c r="AD967" t="b">
        <f t="shared" si="295"/>
        <v>1</v>
      </c>
    </row>
    <row r="968" spans="1:30">
      <c r="A968" s="57">
        <f t="shared" si="287"/>
        <v>968</v>
      </c>
      <c r="B968" s="56">
        <f t="shared" si="288"/>
        <v>944</v>
      </c>
      <c r="C968" s="60" t="s">
        <v>4450</v>
      </c>
      <c r="D968" s="60" t="s">
        <v>7</v>
      </c>
      <c r="E968" s="66" t="s">
        <v>539</v>
      </c>
      <c r="F968" s="66" t="s">
        <v>829</v>
      </c>
      <c r="G968" s="69">
        <v>0</v>
      </c>
      <c r="H968" s="69">
        <v>0</v>
      </c>
      <c r="I968" s="66" t="s">
        <v>1</v>
      </c>
      <c r="J968" s="66" t="s">
        <v>1593</v>
      </c>
      <c r="K968" s="67" t="s">
        <v>4539</v>
      </c>
      <c r="L968" s="68"/>
      <c r="M968" s="64" t="s">
        <v>3859</v>
      </c>
      <c r="N968" s="13"/>
      <c r="O968"/>
      <c r="P968" t="str">
        <f t="shared" si="294"/>
        <v>NOT EQUAL</v>
      </c>
      <c r="Q968" t="str">
        <f>IF(ISNA(VLOOKUP(AC968,#REF!,1)),"//","")</f>
        <v/>
      </c>
      <c r="R968"/>
      <c r="S968" s="43">
        <f t="shared" si="289"/>
        <v>189</v>
      </c>
      <c r="T968" s="93" t="s">
        <v>2484</v>
      </c>
      <c r="U968" s="71" t="s">
        <v>2484</v>
      </c>
      <c r="V968" s="71" t="s">
        <v>2484</v>
      </c>
      <c r="W968" s="44" t="str">
        <f t="shared" si="290"/>
        <v/>
      </c>
      <c r="X968" s="25" t="str">
        <f t="shared" si="291"/>
        <v/>
      </c>
      <c r="Y968" s="1">
        <f t="shared" si="292"/>
        <v>944</v>
      </c>
      <c r="Z968" t="str">
        <f t="shared" si="293"/>
        <v>ITM_SUP_9</v>
      </c>
      <c r="AA968" s="172" t="str">
        <f>IF(ISNA(VLOOKUP(AC968,Sheet2!J:J,1,0)),"//","")</f>
        <v/>
      </c>
      <c r="AC968" s="111" t="str">
        <f t="shared" si="296"/>
        <v/>
      </c>
      <c r="AD968" t="b">
        <f t="shared" si="295"/>
        <v>1</v>
      </c>
    </row>
    <row r="969" spans="1:30" s="17" customFormat="1">
      <c r="A969" s="111">
        <f t="shared" si="287"/>
        <v>969</v>
      </c>
      <c r="B969" s="112">
        <f t="shared" si="288"/>
        <v>945</v>
      </c>
      <c r="C969" s="113" t="s">
        <v>4450</v>
      </c>
      <c r="D969" s="113" t="s">
        <v>7</v>
      </c>
      <c r="E969" s="146" t="str">
        <f>CHAR(34)&amp;IF(B969&lt;10,"000",IF(B969&lt;100,"00",IF(B969&lt;1000,"0","")))&amp;$B969&amp;CHAR(34)</f>
        <v>"0945"</v>
      </c>
      <c r="F969" s="114" t="str">
        <f>E969</f>
        <v>"0945"</v>
      </c>
      <c r="G969" s="207">
        <v>0</v>
      </c>
      <c r="H969" s="207">
        <v>0</v>
      </c>
      <c r="I969" s="193" t="s">
        <v>28</v>
      </c>
      <c r="J969" s="115" t="s">
        <v>1593</v>
      </c>
      <c r="K969" s="116" t="s">
        <v>4539</v>
      </c>
      <c r="M969" s="147" t="str">
        <f>"ITM_"&amp;IF(B969&lt;10,"000",IF(B969&lt;100,"00",IF(B969&lt;1000,"0","")))&amp;$B969</f>
        <v>ITM_0945</v>
      </c>
      <c r="N969" s="16"/>
      <c r="P969" s="17" t="str">
        <f t="shared" si="294"/>
        <v/>
      </c>
      <c r="Q969" s="17" t="str">
        <f>IF(ISNA(VLOOKUP(AC969,#REF!,1)),"//","")</f>
        <v/>
      </c>
      <c r="S969" s="117">
        <f t="shared" si="289"/>
        <v>189</v>
      </c>
      <c r="T969" s="111" t="s">
        <v>2484</v>
      </c>
      <c r="U969" s="118" t="s">
        <v>2484</v>
      </c>
      <c r="V969" s="118" t="s">
        <v>2484</v>
      </c>
      <c r="W969" s="119" t="str">
        <f t="shared" si="290"/>
        <v/>
      </c>
      <c r="X969" s="120" t="str">
        <f t="shared" si="291"/>
        <v/>
      </c>
      <c r="Y969" s="121">
        <f t="shared" si="292"/>
        <v>945</v>
      </c>
      <c r="Z969" s="17" t="str">
        <f t="shared" si="293"/>
        <v>ITM_0945</v>
      </c>
      <c r="AA969" s="172" t="str">
        <f>IF(ISNA(VLOOKUP(AC969,Sheet2!J:J,1,0)),"//","")</f>
        <v/>
      </c>
      <c r="AC969" s="111" t="str">
        <f t="shared" si="296"/>
        <v/>
      </c>
      <c r="AD969" t="b">
        <f t="shared" si="295"/>
        <v>1</v>
      </c>
    </row>
    <row r="970" spans="1:30">
      <c r="A970" s="57">
        <f t="shared" si="287"/>
        <v>970</v>
      </c>
      <c r="B970" s="56">
        <f t="shared" si="288"/>
        <v>946</v>
      </c>
      <c r="C970" s="60" t="s">
        <v>4451</v>
      </c>
      <c r="D970" s="60" t="s">
        <v>3564</v>
      </c>
      <c r="E970" s="66" t="s">
        <v>539</v>
      </c>
      <c r="F970" s="66" t="s">
        <v>830</v>
      </c>
      <c r="G970" s="69">
        <v>0</v>
      </c>
      <c r="H970" s="69">
        <v>0</v>
      </c>
      <c r="I970" s="66" t="s">
        <v>1</v>
      </c>
      <c r="J970" s="66" t="s">
        <v>1593</v>
      </c>
      <c r="K970" s="67" t="s">
        <v>4539</v>
      </c>
      <c r="L970" s="68"/>
      <c r="M970" s="64" t="s">
        <v>3564</v>
      </c>
      <c r="N970" s="13"/>
      <c r="O970"/>
      <c r="P970" t="str">
        <f t="shared" si="294"/>
        <v>NOT EQUAL</v>
      </c>
      <c r="Q970" t="str">
        <f>IF(ISNA(VLOOKUP(AC970,#REF!,1)),"//","")</f>
        <v/>
      </c>
      <c r="R970"/>
      <c r="S970" s="43">
        <f t="shared" si="289"/>
        <v>189</v>
      </c>
      <c r="T970" s="93" t="s">
        <v>2484</v>
      </c>
      <c r="U970" s="71" t="s">
        <v>2484</v>
      </c>
      <c r="V970" s="71" t="s">
        <v>2484</v>
      </c>
      <c r="W970" s="44" t="str">
        <f t="shared" si="290"/>
        <v/>
      </c>
      <c r="X970" s="25" t="str">
        <f t="shared" si="291"/>
        <v/>
      </c>
      <c r="Y970" s="1">
        <f t="shared" si="292"/>
        <v>946</v>
      </c>
      <c r="Z970" t="str">
        <f t="shared" si="293"/>
        <v>ITM_SUP_T</v>
      </c>
      <c r="AA970" s="172" t="str">
        <f>IF(ISNA(VLOOKUP(AC970,Sheet2!J:J,1,0)),"//","")</f>
        <v/>
      </c>
      <c r="AC970" s="111" t="str">
        <f t="shared" si="296"/>
        <v/>
      </c>
      <c r="AD970" t="b">
        <f t="shared" si="295"/>
        <v>1</v>
      </c>
    </row>
    <row r="971" spans="1:30">
      <c r="A971" s="57">
        <f t="shared" si="287"/>
        <v>971</v>
      </c>
      <c r="B971" s="56">
        <f t="shared" si="288"/>
        <v>947</v>
      </c>
      <c r="C971" s="60" t="s">
        <v>4450</v>
      </c>
      <c r="D971" s="60" t="s">
        <v>7</v>
      </c>
      <c r="E971" s="66" t="s">
        <v>539</v>
      </c>
      <c r="F971" s="66" t="s">
        <v>831</v>
      </c>
      <c r="G971" s="69">
        <v>0</v>
      </c>
      <c r="H971" s="69">
        <v>0</v>
      </c>
      <c r="I971" s="66" t="s">
        <v>1</v>
      </c>
      <c r="J971" s="66" t="s">
        <v>1593</v>
      </c>
      <c r="K971" s="67" t="s">
        <v>4539</v>
      </c>
      <c r="L971" s="68"/>
      <c r="M971" s="64" t="s">
        <v>3860</v>
      </c>
      <c r="N971" s="13"/>
      <c r="O971"/>
      <c r="P971" t="str">
        <f t="shared" si="294"/>
        <v>NOT EQUAL</v>
      </c>
      <c r="Q971" t="str">
        <f>IF(ISNA(VLOOKUP(AC971,#REF!,1)),"//","")</f>
        <v/>
      </c>
      <c r="R971"/>
      <c r="S971" s="43">
        <f t="shared" si="289"/>
        <v>189</v>
      </c>
      <c r="T971" s="93" t="s">
        <v>2484</v>
      </c>
      <c r="U971" s="71" t="s">
        <v>2484</v>
      </c>
      <c r="V971" s="71" t="s">
        <v>2484</v>
      </c>
      <c r="W971" s="44" t="str">
        <f t="shared" si="290"/>
        <v/>
      </c>
      <c r="X971" s="25" t="str">
        <f t="shared" si="291"/>
        <v/>
      </c>
      <c r="Y971" s="1">
        <f t="shared" si="292"/>
        <v>947</v>
      </c>
      <c r="Z971" t="str">
        <f t="shared" si="293"/>
        <v>ITM_SUP_a</v>
      </c>
      <c r="AA971" s="172" t="str">
        <f>IF(ISNA(VLOOKUP(AC971,Sheet2!J:J,1,0)),"//","")</f>
        <v/>
      </c>
      <c r="AC971" s="111" t="str">
        <f t="shared" si="296"/>
        <v/>
      </c>
      <c r="AD971" t="b">
        <f t="shared" si="295"/>
        <v>1</v>
      </c>
    </row>
    <row r="972" spans="1:30">
      <c r="A972" s="57">
        <f t="shared" si="287"/>
        <v>972</v>
      </c>
      <c r="B972" s="56">
        <f t="shared" si="288"/>
        <v>948</v>
      </c>
      <c r="C972" s="60" t="s">
        <v>4450</v>
      </c>
      <c r="D972" s="60" t="s">
        <v>7</v>
      </c>
      <c r="E972" s="66" t="s">
        <v>539</v>
      </c>
      <c r="F972" s="66" t="s">
        <v>832</v>
      </c>
      <c r="G972" s="69">
        <v>0</v>
      </c>
      <c r="H972" s="69">
        <v>0</v>
      </c>
      <c r="I972" s="66" t="s">
        <v>1</v>
      </c>
      <c r="J972" s="66" t="s">
        <v>1593</v>
      </c>
      <c r="K972" s="67" t="s">
        <v>4539</v>
      </c>
      <c r="L972" s="68"/>
      <c r="M972" s="64" t="s">
        <v>3861</v>
      </c>
      <c r="N972" s="13"/>
      <c r="O972"/>
      <c r="P972" t="str">
        <f t="shared" si="294"/>
        <v>NOT EQUAL</v>
      </c>
      <c r="Q972" t="str">
        <f>IF(ISNA(VLOOKUP(AC972,#REF!,1)),"//","")</f>
        <v/>
      </c>
      <c r="R972"/>
      <c r="S972" s="43">
        <f t="shared" si="289"/>
        <v>189</v>
      </c>
      <c r="T972" s="93" t="s">
        <v>2484</v>
      </c>
      <c r="U972" s="71" t="s">
        <v>2484</v>
      </c>
      <c r="V972" s="71" t="s">
        <v>2484</v>
      </c>
      <c r="W972" s="44" t="str">
        <f t="shared" si="290"/>
        <v/>
      </c>
      <c r="X972" s="25" t="str">
        <f t="shared" si="291"/>
        <v/>
      </c>
      <c r="Y972" s="1">
        <f t="shared" si="292"/>
        <v>948</v>
      </c>
      <c r="Z972" t="str">
        <f t="shared" si="293"/>
        <v>ITM_SUP_f</v>
      </c>
      <c r="AA972" s="172" t="str">
        <f>IF(ISNA(VLOOKUP(AC972,Sheet2!J:J,1,0)),"//","")</f>
        <v/>
      </c>
      <c r="AC972" s="111" t="str">
        <f t="shared" si="296"/>
        <v/>
      </c>
      <c r="AD972" t="b">
        <f t="shared" si="295"/>
        <v>1</v>
      </c>
    </row>
    <row r="973" spans="1:30">
      <c r="A973" s="57">
        <f t="shared" si="287"/>
        <v>973</v>
      </c>
      <c r="B973" s="56">
        <f t="shared" si="288"/>
        <v>949</v>
      </c>
      <c r="C973" s="60" t="s">
        <v>4450</v>
      </c>
      <c r="D973" s="60" t="s">
        <v>7</v>
      </c>
      <c r="E973" s="66" t="s">
        <v>539</v>
      </c>
      <c r="F973" s="66" t="s">
        <v>833</v>
      </c>
      <c r="G973" s="69">
        <v>0</v>
      </c>
      <c r="H973" s="69">
        <v>0</v>
      </c>
      <c r="I973" s="66" t="s">
        <v>1</v>
      </c>
      <c r="J973" s="66" t="s">
        <v>1593</v>
      </c>
      <c r="K973" s="67" t="s">
        <v>4539</v>
      </c>
      <c r="L973" s="68"/>
      <c r="M973" s="64" t="s">
        <v>3862</v>
      </c>
      <c r="N973" s="13"/>
      <c r="O973"/>
      <c r="P973" t="str">
        <f t="shared" si="294"/>
        <v>NOT EQUAL</v>
      </c>
      <c r="Q973" t="str">
        <f>IF(ISNA(VLOOKUP(AC973,#REF!,1)),"//","")</f>
        <v/>
      </c>
      <c r="R973"/>
      <c r="S973" s="43">
        <f t="shared" si="289"/>
        <v>189</v>
      </c>
      <c r="T973" s="93" t="s">
        <v>2484</v>
      </c>
      <c r="U973" s="71" t="s">
        <v>2484</v>
      </c>
      <c r="V973" s="71" t="s">
        <v>2484</v>
      </c>
      <c r="W973" s="44" t="str">
        <f t="shared" si="290"/>
        <v/>
      </c>
      <c r="X973" s="25" t="str">
        <f t="shared" si="291"/>
        <v/>
      </c>
      <c r="Y973" s="1">
        <f t="shared" si="292"/>
        <v>949</v>
      </c>
      <c r="Z973" t="str">
        <f t="shared" si="293"/>
        <v>ITM_SUP_g</v>
      </c>
      <c r="AA973" s="172" t="str">
        <f>IF(ISNA(VLOOKUP(AC973,Sheet2!J:J,1,0)),"//","")</f>
        <v/>
      </c>
      <c r="AC973" s="111" t="str">
        <f t="shared" si="296"/>
        <v/>
      </c>
      <c r="AD973" t="b">
        <f t="shared" si="295"/>
        <v>1</v>
      </c>
    </row>
    <row r="974" spans="1:30">
      <c r="A974" s="57">
        <f t="shared" si="287"/>
        <v>974</v>
      </c>
      <c r="B974" s="56">
        <f t="shared" si="288"/>
        <v>950</v>
      </c>
      <c r="C974" s="60" t="s">
        <v>4450</v>
      </c>
      <c r="D974" s="60" t="s">
        <v>7</v>
      </c>
      <c r="E974" s="66" t="s">
        <v>539</v>
      </c>
      <c r="F974" s="66" t="s">
        <v>834</v>
      </c>
      <c r="G974" s="69">
        <v>0</v>
      </c>
      <c r="H974" s="69">
        <v>0</v>
      </c>
      <c r="I974" s="66" t="s">
        <v>1</v>
      </c>
      <c r="J974" s="66" t="s">
        <v>1593</v>
      </c>
      <c r="K974" s="67" t="s">
        <v>4539</v>
      </c>
      <c r="L974" s="68"/>
      <c r="M974" s="64" t="s">
        <v>3863</v>
      </c>
      <c r="N974" s="13"/>
      <c r="O974"/>
      <c r="P974" t="str">
        <f t="shared" si="294"/>
        <v>NOT EQUAL</v>
      </c>
      <c r="Q974" t="str">
        <f>IF(ISNA(VLOOKUP(AC974,#REF!,1)),"//","")</f>
        <v/>
      </c>
      <c r="R974"/>
      <c r="S974" s="43">
        <f t="shared" si="289"/>
        <v>189</v>
      </c>
      <c r="T974" s="93" t="s">
        <v>2484</v>
      </c>
      <c r="U974" s="71" t="s">
        <v>2484</v>
      </c>
      <c r="V974" s="71" t="s">
        <v>2484</v>
      </c>
      <c r="W974" s="44" t="str">
        <f t="shared" si="290"/>
        <v/>
      </c>
      <c r="X974" s="25" t="str">
        <f t="shared" si="291"/>
        <v/>
      </c>
      <c r="Y974" s="1">
        <f t="shared" si="292"/>
        <v>950</v>
      </c>
      <c r="Z974" t="str">
        <f t="shared" si="293"/>
        <v>ITM_SUP_h</v>
      </c>
      <c r="AA974" s="172" t="str">
        <f>IF(ISNA(VLOOKUP(AC974,Sheet2!J:J,1,0)),"//","")</f>
        <v/>
      </c>
      <c r="AC974" s="111" t="str">
        <f t="shared" si="296"/>
        <v/>
      </c>
      <c r="AD974" t="b">
        <f t="shared" si="295"/>
        <v>1</v>
      </c>
    </row>
    <row r="975" spans="1:30">
      <c r="A975" s="57">
        <f t="shared" si="287"/>
        <v>975</v>
      </c>
      <c r="B975" s="56">
        <f t="shared" si="288"/>
        <v>951</v>
      </c>
      <c r="C975" s="60" t="s">
        <v>4450</v>
      </c>
      <c r="D975" s="60" t="s">
        <v>7</v>
      </c>
      <c r="E975" s="66" t="s">
        <v>539</v>
      </c>
      <c r="F975" s="66" t="s">
        <v>835</v>
      </c>
      <c r="G975" s="74">
        <v>0</v>
      </c>
      <c r="H975" s="74">
        <v>0</v>
      </c>
      <c r="I975" s="66" t="s">
        <v>1</v>
      </c>
      <c r="J975" s="66" t="s">
        <v>1593</v>
      </c>
      <c r="K975" s="67" t="s">
        <v>4539</v>
      </c>
      <c r="L975" s="68"/>
      <c r="M975" s="64" t="s">
        <v>3864</v>
      </c>
      <c r="N975" s="13"/>
      <c r="O975"/>
      <c r="P975" t="str">
        <f t="shared" si="294"/>
        <v>NOT EQUAL</v>
      </c>
      <c r="Q975" t="str">
        <f>IF(ISNA(VLOOKUP(AC975,#REF!,1)),"//","")</f>
        <v/>
      </c>
      <c r="R975"/>
      <c r="S975" s="43">
        <f t="shared" si="289"/>
        <v>189</v>
      </c>
      <c r="T975" s="93" t="s">
        <v>2484</v>
      </c>
      <c r="U975" s="71" t="s">
        <v>2484</v>
      </c>
      <c r="V975" s="71" t="s">
        <v>2484</v>
      </c>
      <c r="W975" s="44" t="str">
        <f t="shared" si="290"/>
        <v/>
      </c>
      <c r="X975" s="25" t="str">
        <f t="shared" si="291"/>
        <v/>
      </c>
      <c r="Y975" s="1">
        <f t="shared" si="292"/>
        <v>951</v>
      </c>
      <c r="Z975" t="str">
        <f t="shared" si="293"/>
        <v>ITM_SUP_r</v>
      </c>
      <c r="AA975" s="172" t="str">
        <f>IF(ISNA(VLOOKUP(AC975,Sheet2!J:J,1,0)),"//","")</f>
        <v/>
      </c>
      <c r="AC975" s="111" t="str">
        <f t="shared" si="296"/>
        <v/>
      </c>
      <c r="AD975" t="b">
        <f t="shared" si="295"/>
        <v>1</v>
      </c>
    </row>
    <row r="976" spans="1:30">
      <c r="A976" s="57">
        <f t="shared" si="287"/>
        <v>976</v>
      </c>
      <c r="B976" s="56">
        <f t="shared" si="288"/>
        <v>952</v>
      </c>
      <c r="C976" s="60" t="s">
        <v>4450</v>
      </c>
      <c r="D976" s="60" t="s">
        <v>7</v>
      </c>
      <c r="E976" s="66" t="s">
        <v>539</v>
      </c>
      <c r="F976" s="66" t="s">
        <v>836</v>
      </c>
      <c r="G976" s="74">
        <v>0</v>
      </c>
      <c r="H976" s="74">
        <v>0</v>
      </c>
      <c r="I976" s="66" t="s">
        <v>1</v>
      </c>
      <c r="J976" s="66" t="s">
        <v>1593</v>
      </c>
      <c r="K976" s="67" t="s">
        <v>4539</v>
      </c>
      <c r="L976" s="68"/>
      <c r="M976" s="64" t="s">
        <v>3865</v>
      </c>
      <c r="N976" s="13"/>
      <c r="O976"/>
      <c r="P976" t="str">
        <f t="shared" si="294"/>
        <v>NOT EQUAL</v>
      </c>
      <c r="Q976" t="str">
        <f>IF(ISNA(VLOOKUP(AC976,#REF!,1)),"//","")</f>
        <v/>
      </c>
      <c r="R976"/>
      <c r="S976" s="43">
        <f t="shared" si="289"/>
        <v>189</v>
      </c>
      <c r="T976" s="93" t="s">
        <v>2484</v>
      </c>
      <c r="U976" s="71" t="s">
        <v>2484</v>
      </c>
      <c r="V976" s="71" t="s">
        <v>2484</v>
      </c>
      <c r="W976" s="44" t="str">
        <f t="shared" si="290"/>
        <v/>
      </c>
      <c r="X976" s="25" t="str">
        <f t="shared" si="291"/>
        <v/>
      </c>
      <c r="Y976" s="1">
        <f t="shared" si="292"/>
        <v>952</v>
      </c>
      <c r="Z976" t="str">
        <f t="shared" si="293"/>
        <v>ITM_SUP_x</v>
      </c>
      <c r="AA976" s="172" t="str">
        <f>IF(ISNA(VLOOKUP(AC976,Sheet2!J:J,1,0)),"//","")</f>
        <v/>
      </c>
      <c r="AC976" s="111" t="str">
        <f t="shared" si="296"/>
        <v/>
      </c>
      <c r="AD976" t="b">
        <f t="shared" si="295"/>
        <v>1</v>
      </c>
    </row>
    <row r="977" spans="1:30">
      <c r="A977" s="57">
        <f t="shared" ref="A977:A1040" si="297">IF(B977=INT(B977),ROW(),"")</f>
        <v>977</v>
      </c>
      <c r="B977" s="56">
        <f t="shared" ref="B977:B1040" si="298">IF(AND(MID(C977,2,1)&lt;&gt;"/",MID(C977,1,1)="/"),INT(B976)+1,B976+0.01)</f>
        <v>953</v>
      </c>
      <c r="C977" s="60" t="s">
        <v>4451</v>
      </c>
      <c r="D977" s="60" t="s">
        <v>3565</v>
      </c>
      <c r="E977" s="66" t="s">
        <v>539</v>
      </c>
      <c r="F977" s="66" t="s">
        <v>837</v>
      </c>
      <c r="G977" s="74">
        <v>0</v>
      </c>
      <c r="H977" s="74">
        <v>0</v>
      </c>
      <c r="I977" s="66" t="s">
        <v>1</v>
      </c>
      <c r="J977" s="66" t="s">
        <v>1593</v>
      </c>
      <c r="K977" s="67" t="s">
        <v>4539</v>
      </c>
      <c r="L977" s="68"/>
      <c r="M977" s="64" t="s">
        <v>3565</v>
      </c>
      <c r="N977" s="13"/>
      <c r="O977"/>
      <c r="P977" t="str">
        <f t="shared" si="294"/>
        <v>NOT EQUAL</v>
      </c>
      <c r="Q977" t="str">
        <f>IF(ISNA(VLOOKUP(AC977,#REF!,1)),"//","")</f>
        <v/>
      </c>
      <c r="R977"/>
      <c r="S977" s="43">
        <f t="shared" ref="S977:S1040" si="299">IF(X977&lt;&gt;"",S976+1,S976)</f>
        <v>189</v>
      </c>
      <c r="T977" s="93" t="s">
        <v>2484</v>
      </c>
      <c r="U977" s="71" t="s">
        <v>2484</v>
      </c>
      <c r="V977" s="71" t="s">
        <v>2484</v>
      </c>
      <c r="W977" s="44" t="str">
        <f t="shared" ref="W977:W1040" si="300">IF( OR(U977="CNST", I977="CAT_REGS"),(E977),
IF(U977="YES",UPPER(E977),
IF(   AND(U977&lt;&gt;"NO",I977="CAT_FNCT",D977&lt;&gt;"multiply", D977&lt;&gt;"divide"),IF(J977="SLS_ENABLED",   UPPER(E977),""),"")))</f>
        <v/>
      </c>
      <c r="X977" s="25" t="str">
        <f t="shared" ref="X977:X1040" si="301">IF(LEN(V977)&gt;0,V977,SUBSTITUTE(SUBSTITUTE(SUBSTITUTE(SUBSTITUTE(SUBSTITUTE(SUBSTITUTE(SUBSTITUTE(SUBSTITUTE(SUBSTITUTE(SUBSTITUTE(SUBSTITUTE( (SUBSTITUTE( SUBSTITUTE( SUBSTITUTE( SUBSTITUTE(W977,"STD_SIGMA","SUM"),"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977" s="1">
        <f t="shared" ref="Y977:Y1040" si="302">B977</f>
        <v>953</v>
      </c>
      <c r="Z977" t="str">
        <f t="shared" ref="Z977:Z1040" si="303">M977</f>
        <v>ITM_SPACE</v>
      </c>
      <c r="AA977" s="172" t="str">
        <f>IF(ISNA(VLOOKUP(AC977,Sheet2!J:J,1,0)),"//","")</f>
        <v/>
      </c>
      <c r="AC977" s="111" t="str">
        <f t="shared" si="296"/>
        <v/>
      </c>
      <c r="AD977" t="b">
        <f t="shared" si="295"/>
        <v>1</v>
      </c>
    </row>
    <row r="978" spans="1:30">
      <c r="A978" s="57">
        <f t="shared" si="297"/>
        <v>978</v>
      </c>
      <c r="B978" s="56">
        <f t="shared" si="298"/>
        <v>954</v>
      </c>
      <c r="C978" s="60" t="s">
        <v>4451</v>
      </c>
      <c r="D978" s="60" t="s">
        <v>3566</v>
      </c>
      <c r="E978" s="66" t="s">
        <v>539</v>
      </c>
      <c r="F978" s="66" t="s">
        <v>838</v>
      </c>
      <c r="G978" s="74">
        <v>0</v>
      </c>
      <c r="H978" s="74">
        <v>0</v>
      </c>
      <c r="I978" s="66" t="s">
        <v>1</v>
      </c>
      <c r="J978" s="66" t="s">
        <v>1593</v>
      </c>
      <c r="K978" s="67" t="s">
        <v>4539</v>
      </c>
      <c r="L978" s="68"/>
      <c r="M978" s="64" t="s">
        <v>3566</v>
      </c>
      <c r="N978" s="13"/>
      <c r="O978"/>
      <c r="P978" t="str">
        <f t="shared" si="294"/>
        <v>NOT EQUAL</v>
      </c>
      <c r="Q978" t="str">
        <f>IF(ISNA(VLOOKUP(AC978,#REF!,1)),"//","")</f>
        <v/>
      </c>
      <c r="R978"/>
      <c r="S978" s="43">
        <f t="shared" si="299"/>
        <v>189</v>
      </c>
      <c r="T978" s="93" t="s">
        <v>2484</v>
      </c>
      <c r="U978" s="71" t="s">
        <v>2484</v>
      </c>
      <c r="V978" s="71" t="s">
        <v>2484</v>
      </c>
      <c r="W978" s="44" t="str">
        <f t="shared" si="300"/>
        <v/>
      </c>
      <c r="X978" s="25" t="str">
        <f t="shared" si="301"/>
        <v/>
      </c>
      <c r="Y978" s="1">
        <f t="shared" si="302"/>
        <v>954</v>
      </c>
      <c r="Z978" t="str">
        <f t="shared" si="303"/>
        <v>ITM_EXCLAMATION_MARK</v>
      </c>
      <c r="AA978" s="172" t="str">
        <f>IF(ISNA(VLOOKUP(AC978,Sheet2!J:J,1,0)),"//","")</f>
        <v/>
      </c>
      <c r="AC978" s="111" t="str">
        <f t="shared" si="296"/>
        <v/>
      </c>
      <c r="AD978" t="b">
        <f t="shared" si="295"/>
        <v>1</v>
      </c>
    </row>
    <row r="979" spans="1:30">
      <c r="A979" s="57">
        <f t="shared" si="297"/>
        <v>979</v>
      </c>
      <c r="B979" s="56">
        <f t="shared" si="298"/>
        <v>955</v>
      </c>
      <c r="C979" s="60" t="s">
        <v>4451</v>
      </c>
      <c r="D979" s="60" t="s">
        <v>3567</v>
      </c>
      <c r="E979" s="66" t="s">
        <v>539</v>
      </c>
      <c r="F979" s="66" t="s">
        <v>839</v>
      </c>
      <c r="G979" s="74">
        <v>0</v>
      </c>
      <c r="H979" s="74">
        <v>0</v>
      </c>
      <c r="I979" s="66" t="s">
        <v>1</v>
      </c>
      <c r="J979" s="66" t="s">
        <v>1593</v>
      </c>
      <c r="K979" s="67" t="s">
        <v>4539</v>
      </c>
      <c r="L979" s="68"/>
      <c r="M979" s="64" t="s">
        <v>3567</v>
      </c>
      <c r="N979" s="13"/>
      <c r="O979"/>
      <c r="P979" t="str">
        <f t="shared" si="294"/>
        <v>NOT EQUAL</v>
      </c>
      <c r="Q979" t="str">
        <f>IF(ISNA(VLOOKUP(AC979,#REF!,1)),"//","")</f>
        <v/>
      </c>
      <c r="R979"/>
      <c r="S979" s="43">
        <f t="shared" si="299"/>
        <v>189</v>
      </c>
      <c r="T979" s="93" t="s">
        <v>2484</v>
      </c>
      <c r="U979" s="71" t="s">
        <v>2484</v>
      </c>
      <c r="V979" s="71" t="s">
        <v>2484</v>
      </c>
      <c r="W979" s="44" t="str">
        <f t="shared" si="300"/>
        <v/>
      </c>
      <c r="X979" s="25" t="str">
        <f t="shared" si="301"/>
        <v/>
      </c>
      <c r="Y979" s="1">
        <f t="shared" si="302"/>
        <v>955</v>
      </c>
      <c r="Z979" t="str">
        <f t="shared" si="303"/>
        <v>ITM_DOUBLE_QUOTE</v>
      </c>
      <c r="AA979" s="172" t="str">
        <f>IF(ISNA(VLOOKUP(AC979,Sheet2!J:J,1,0)),"//","")</f>
        <v/>
      </c>
      <c r="AC979" s="111" t="str">
        <f t="shared" si="296"/>
        <v/>
      </c>
      <c r="AD979" t="b">
        <f t="shared" si="295"/>
        <v>1</v>
      </c>
    </row>
    <row r="980" spans="1:30">
      <c r="A980" s="57">
        <f t="shared" si="297"/>
        <v>980</v>
      </c>
      <c r="B980" s="56">
        <f t="shared" si="298"/>
        <v>956</v>
      </c>
      <c r="C980" s="60" t="s">
        <v>4451</v>
      </c>
      <c r="D980" s="60" t="s">
        <v>3568</v>
      </c>
      <c r="E980" s="66" t="s">
        <v>539</v>
      </c>
      <c r="F980" s="66" t="s">
        <v>840</v>
      </c>
      <c r="G980" s="74">
        <v>0</v>
      </c>
      <c r="H980" s="74">
        <v>0</v>
      </c>
      <c r="I980" s="66" t="s">
        <v>1</v>
      </c>
      <c r="J980" s="66" t="s">
        <v>1593</v>
      </c>
      <c r="K980" s="67" t="s">
        <v>4539</v>
      </c>
      <c r="L980" s="68"/>
      <c r="M980" s="64" t="s">
        <v>3568</v>
      </c>
      <c r="N980" s="13"/>
      <c r="O980"/>
      <c r="P980" t="str">
        <f t="shared" si="294"/>
        <v>NOT EQUAL</v>
      </c>
      <c r="Q980" t="str">
        <f>IF(ISNA(VLOOKUP(AC980,#REF!,1)),"//","")</f>
        <v/>
      </c>
      <c r="R980"/>
      <c r="S980" s="43">
        <f t="shared" si="299"/>
        <v>189</v>
      </c>
      <c r="T980" s="93" t="s">
        <v>2484</v>
      </c>
      <c r="U980" s="71" t="s">
        <v>2484</v>
      </c>
      <c r="V980" s="71" t="s">
        <v>2484</v>
      </c>
      <c r="W980" s="44" t="str">
        <f t="shared" si="300"/>
        <v/>
      </c>
      <c r="X980" s="25" t="str">
        <f t="shared" si="301"/>
        <v/>
      </c>
      <c r="Y980" s="1">
        <f t="shared" si="302"/>
        <v>956</v>
      </c>
      <c r="Z980" t="str">
        <f t="shared" si="303"/>
        <v>ITM_NUMBER_SIGN</v>
      </c>
      <c r="AA980" s="172" t="str">
        <f>IF(ISNA(VLOOKUP(AC980,Sheet2!J:J,1,0)),"//","")</f>
        <v/>
      </c>
      <c r="AC980" s="111" t="str">
        <f t="shared" si="296"/>
        <v/>
      </c>
      <c r="AD980" t="b">
        <f t="shared" si="295"/>
        <v>1</v>
      </c>
    </row>
    <row r="981" spans="1:30">
      <c r="A981" s="57">
        <f t="shared" si="297"/>
        <v>981</v>
      </c>
      <c r="B981" s="56">
        <f t="shared" si="298"/>
        <v>957</v>
      </c>
      <c r="C981" s="60" t="s">
        <v>4451</v>
      </c>
      <c r="D981" s="60" t="s">
        <v>3569</v>
      </c>
      <c r="E981" s="66" t="s">
        <v>539</v>
      </c>
      <c r="F981" s="66" t="s">
        <v>841</v>
      </c>
      <c r="G981" s="74">
        <v>0</v>
      </c>
      <c r="H981" s="74">
        <v>0</v>
      </c>
      <c r="I981" s="66" t="s">
        <v>1</v>
      </c>
      <c r="J981" s="66" t="s">
        <v>1593</v>
      </c>
      <c r="K981" s="67" t="s">
        <v>4539</v>
      </c>
      <c r="L981" s="68"/>
      <c r="M981" s="64" t="s">
        <v>3569</v>
      </c>
      <c r="N981" s="13"/>
      <c r="O981"/>
      <c r="P981" t="str">
        <f t="shared" si="294"/>
        <v>NOT EQUAL</v>
      </c>
      <c r="Q981" t="str">
        <f>IF(ISNA(VLOOKUP(AC981,#REF!,1)),"//","")</f>
        <v/>
      </c>
      <c r="R981"/>
      <c r="S981" s="43">
        <f t="shared" si="299"/>
        <v>189</v>
      </c>
      <c r="T981" s="93" t="s">
        <v>2484</v>
      </c>
      <c r="U981" s="71" t="s">
        <v>2484</v>
      </c>
      <c r="V981" s="71" t="s">
        <v>2484</v>
      </c>
      <c r="W981" s="44" t="str">
        <f t="shared" si="300"/>
        <v/>
      </c>
      <c r="X981" s="25" t="str">
        <f t="shared" si="301"/>
        <v/>
      </c>
      <c r="Y981" s="1">
        <f t="shared" si="302"/>
        <v>957</v>
      </c>
      <c r="Z981" t="str">
        <f t="shared" si="303"/>
        <v>ITM_DOLLAR</v>
      </c>
      <c r="AA981" s="172" t="str">
        <f>IF(ISNA(VLOOKUP(AC981,Sheet2!J:J,1,0)),"//","")</f>
        <v/>
      </c>
      <c r="AC981" s="111" t="str">
        <f t="shared" si="296"/>
        <v/>
      </c>
      <c r="AD981" t="b">
        <f t="shared" si="295"/>
        <v>1</v>
      </c>
    </row>
    <row r="982" spans="1:30">
      <c r="A982" s="57">
        <f t="shared" si="297"/>
        <v>982</v>
      </c>
      <c r="B982" s="56">
        <f t="shared" si="298"/>
        <v>958</v>
      </c>
      <c r="C982" s="60" t="s">
        <v>4451</v>
      </c>
      <c r="D982" s="60" t="s">
        <v>3570</v>
      </c>
      <c r="E982" s="66" t="s">
        <v>539</v>
      </c>
      <c r="F982" s="66" t="s">
        <v>842</v>
      </c>
      <c r="G982" s="74">
        <v>0</v>
      </c>
      <c r="H982" s="74">
        <v>0</v>
      </c>
      <c r="I982" s="66" t="s">
        <v>1</v>
      </c>
      <c r="J982" s="66" t="s">
        <v>1593</v>
      </c>
      <c r="K982" s="67" t="s">
        <v>4539</v>
      </c>
      <c r="L982" s="68"/>
      <c r="M982" s="64" t="s">
        <v>3570</v>
      </c>
      <c r="N982" s="13"/>
      <c r="O982"/>
      <c r="P982" t="str">
        <f t="shared" si="294"/>
        <v>NOT EQUAL</v>
      </c>
      <c r="Q982" t="str">
        <f>IF(ISNA(VLOOKUP(AC982,#REF!,1)),"//","")</f>
        <v/>
      </c>
      <c r="R982"/>
      <c r="S982" s="43">
        <f t="shared" si="299"/>
        <v>189</v>
      </c>
      <c r="T982" s="93" t="s">
        <v>2484</v>
      </c>
      <c r="U982" s="71" t="s">
        <v>2484</v>
      </c>
      <c r="V982" s="71" t="s">
        <v>2484</v>
      </c>
      <c r="W982" s="44" t="str">
        <f t="shared" si="300"/>
        <v/>
      </c>
      <c r="X982" s="25" t="str">
        <f t="shared" si="301"/>
        <v/>
      </c>
      <c r="Y982" s="1">
        <f t="shared" si="302"/>
        <v>958</v>
      </c>
      <c r="Z982" t="str">
        <f t="shared" si="303"/>
        <v>ITM_PERCENT</v>
      </c>
      <c r="AA982" s="172" t="str">
        <f>IF(ISNA(VLOOKUP(AC982,Sheet2!J:J,1,0)),"//","")</f>
        <v/>
      </c>
      <c r="AC982" s="111" t="str">
        <f t="shared" si="296"/>
        <v/>
      </c>
      <c r="AD982" t="b">
        <f t="shared" si="295"/>
        <v>1</v>
      </c>
    </row>
    <row r="983" spans="1:30">
      <c r="A983" s="57">
        <f t="shared" si="297"/>
        <v>983</v>
      </c>
      <c r="B983" s="56">
        <f t="shared" si="298"/>
        <v>959</v>
      </c>
      <c r="C983" s="60" t="s">
        <v>4451</v>
      </c>
      <c r="D983" s="60" t="s">
        <v>3571</v>
      </c>
      <c r="E983" s="66" t="s">
        <v>539</v>
      </c>
      <c r="F983" s="66" t="s">
        <v>843</v>
      </c>
      <c r="G983" s="74">
        <v>0</v>
      </c>
      <c r="H983" s="74">
        <v>0</v>
      </c>
      <c r="I983" s="66" t="s">
        <v>1</v>
      </c>
      <c r="J983" s="66" t="s">
        <v>1593</v>
      </c>
      <c r="K983" s="67" t="s">
        <v>4539</v>
      </c>
      <c r="L983" s="68"/>
      <c r="M983" s="64" t="s">
        <v>3571</v>
      </c>
      <c r="N983" s="13"/>
      <c r="O983"/>
      <c r="P983" t="str">
        <f t="shared" si="294"/>
        <v>NOT EQUAL</v>
      </c>
      <c r="Q983" t="str">
        <f>IF(ISNA(VLOOKUP(AC983,#REF!,1)),"//","")</f>
        <v/>
      </c>
      <c r="R983"/>
      <c r="S983" s="43">
        <f t="shared" si="299"/>
        <v>189</v>
      </c>
      <c r="T983" s="93" t="s">
        <v>2484</v>
      </c>
      <c r="U983" s="71" t="s">
        <v>2484</v>
      </c>
      <c r="V983" s="71" t="s">
        <v>2484</v>
      </c>
      <c r="W983" s="44" t="str">
        <f t="shared" si="300"/>
        <v/>
      </c>
      <c r="X983" s="25" t="str">
        <f t="shared" si="301"/>
        <v/>
      </c>
      <c r="Y983" s="1">
        <f t="shared" si="302"/>
        <v>959</v>
      </c>
      <c r="Z983" t="str">
        <f t="shared" si="303"/>
        <v>ITM_AMPERSAND</v>
      </c>
      <c r="AA983" s="172" t="str">
        <f>IF(ISNA(VLOOKUP(AC983,Sheet2!J:J,1,0)),"//","")</f>
        <v/>
      </c>
      <c r="AC983" s="111" t="str">
        <f t="shared" si="296"/>
        <v/>
      </c>
      <c r="AD983" t="b">
        <f t="shared" si="295"/>
        <v>1</v>
      </c>
    </row>
    <row r="984" spans="1:30">
      <c r="A984" s="57">
        <f t="shared" si="297"/>
        <v>984</v>
      </c>
      <c r="B984" s="56">
        <f t="shared" si="298"/>
        <v>960</v>
      </c>
      <c r="C984" s="60" t="s">
        <v>4451</v>
      </c>
      <c r="D984" s="60" t="s">
        <v>3572</v>
      </c>
      <c r="E984" s="66" t="s">
        <v>539</v>
      </c>
      <c r="F984" s="66" t="s">
        <v>844</v>
      </c>
      <c r="G984" s="74">
        <v>0</v>
      </c>
      <c r="H984" s="74">
        <v>0</v>
      </c>
      <c r="I984" s="66" t="s">
        <v>1</v>
      </c>
      <c r="J984" s="66" t="s">
        <v>1593</v>
      </c>
      <c r="K984" s="67" t="s">
        <v>4539</v>
      </c>
      <c r="L984" s="68"/>
      <c r="M984" s="64" t="s">
        <v>3572</v>
      </c>
      <c r="N984" s="13"/>
      <c r="O984"/>
      <c r="P984" t="str">
        <f t="shared" si="294"/>
        <v>NOT EQUAL</v>
      </c>
      <c r="Q984" t="str">
        <f>IF(ISNA(VLOOKUP(AC984,#REF!,1)),"//","")</f>
        <v/>
      </c>
      <c r="R984"/>
      <c r="S984" s="43">
        <f t="shared" si="299"/>
        <v>189</v>
      </c>
      <c r="T984" s="93" t="s">
        <v>2484</v>
      </c>
      <c r="U984" s="71" t="s">
        <v>2484</v>
      </c>
      <c r="V984" s="71" t="s">
        <v>2484</v>
      </c>
      <c r="W984" s="44" t="str">
        <f t="shared" si="300"/>
        <v/>
      </c>
      <c r="X984" s="25" t="str">
        <f t="shared" si="301"/>
        <v/>
      </c>
      <c r="Y984" s="1">
        <f t="shared" si="302"/>
        <v>960</v>
      </c>
      <c r="Z984" t="str">
        <f t="shared" si="303"/>
        <v>ITM_QUOTE</v>
      </c>
      <c r="AA984" s="172" t="str">
        <f>IF(ISNA(VLOOKUP(AC984,Sheet2!J:J,1,0)),"//","")</f>
        <v/>
      </c>
      <c r="AC984" s="111" t="str">
        <f t="shared" si="296"/>
        <v/>
      </c>
      <c r="AD984" t="b">
        <f t="shared" si="295"/>
        <v>1</v>
      </c>
    </row>
    <row r="985" spans="1:30">
      <c r="A985" s="57">
        <f t="shared" si="297"/>
        <v>985</v>
      </c>
      <c r="B985" s="56">
        <f t="shared" si="298"/>
        <v>961</v>
      </c>
      <c r="C985" s="60" t="s">
        <v>4451</v>
      </c>
      <c r="D985" s="60" t="s">
        <v>3573</v>
      </c>
      <c r="E985" s="66" t="s">
        <v>539</v>
      </c>
      <c r="F985" s="66" t="s">
        <v>845</v>
      </c>
      <c r="G985" s="74">
        <v>0</v>
      </c>
      <c r="H985" s="74">
        <v>0</v>
      </c>
      <c r="I985" s="66" t="s">
        <v>1</v>
      </c>
      <c r="J985" s="66" t="s">
        <v>1593</v>
      </c>
      <c r="K985" s="67" t="s">
        <v>4539</v>
      </c>
      <c r="L985" s="68"/>
      <c r="M985" s="64" t="s">
        <v>3573</v>
      </c>
      <c r="N985" s="13"/>
      <c r="O985"/>
      <c r="P985" t="str">
        <f t="shared" si="294"/>
        <v>NOT EQUAL</v>
      </c>
      <c r="Q985" t="str">
        <f>IF(ISNA(VLOOKUP(AC985,#REF!,1)),"//","")</f>
        <v/>
      </c>
      <c r="R985"/>
      <c r="S985" s="43">
        <f t="shared" si="299"/>
        <v>189</v>
      </c>
      <c r="T985" s="93" t="s">
        <v>2484</v>
      </c>
      <c r="U985" s="71" t="s">
        <v>2484</v>
      </c>
      <c r="V985" s="71" t="s">
        <v>2484</v>
      </c>
      <c r="W985" s="44" t="str">
        <f t="shared" si="300"/>
        <v/>
      </c>
      <c r="X985" s="25" t="str">
        <f t="shared" si="301"/>
        <v/>
      </c>
      <c r="Y985" s="1">
        <f t="shared" si="302"/>
        <v>961</v>
      </c>
      <c r="Z985" t="str">
        <f t="shared" si="303"/>
        <v>ITM_LEFT_PARENTHESIS</v>
      </c>
      <c r="AA985" s="172" t="str">
        <f>IF(ISNA(VLOOKUP(AC985,Sheet2!J:J,1,0)),"//","")</f>
        <v/>
      </c>
      <c r="AC985" s="111" t="str">
        <f t="shared" si="296"/>
        <v/>
      </c>
      <c r="AD985" t="b">
        <f t="shared" si="295"/>
        <v>1</v>
      </c>
    </row>
    <row r="986" spans="1:30">
      <c r="A986" s="57">
        <f t="shared" si="297"/>
        <v>986</v>
      </c>
      <c r="B986" s="56">
        <f t="shared" si="298"/>
        <v>962</v>
      </c>
      <c r="C986" s="60" t="s">
        <v>4451</v>
      </c>
      <c r="D986" s="60" t="s">
        <v>3574</v>
      </c>
      <c r="E986" s="66" t="s">
        <v>539</v>
      </c>
      <c r="F986" s="66" t="s">
        <v>846</v>
      </c>
      <c r="G986" s="74">
        <v>0</v>
      </c>
      <c r="H986" s="74">
        <v>0</v>
      </c>
      <c r="I986" s="66" t="s">
        <v>1</v>
      </c>
      <c r="J986" s="66" t="s">
        <v>1593</v>
      </c>
      <c r="K986" s="67" t="s">
        <v>4539</v>
      </c>
      <c r="L986" s="68"/>
      <c r="M986" s="64" t="s">
        <v>3574</v>
      </c>
      <c r="N986" s="13"/>
      <c r="O986"/>
      <c r="P986" t="str">
        <f t="shared" si="294"/>
        <v>NOT EQUAL</v>
      </c>
      <c r="Q986" t="str">
        <f>IF(ISNA(VLOOKUP(AC986,#REF!,1)),"//","")</f>
        <v/>
      </c>
      <c r="R986"/>
      <c r="S986" s="43">
        <f t="shared" si="299"/>
        <v>189</v>
      </c>
      <c r="T986" s="93" t="s">
        <v>2484</v>
      </c>
      <c r="U986" s="71" t="s">
        <v>2484</v>
      </c>
      <c r="V986" s="71" t="s">
        <v>2484</v>
      </c>
      <c r="W986" s="44" t="str">
        <f t="shared" si="300"/>
        <v/>
      </c>
      <c r="X986" s="25" t="str">
        <f t="shared" si="301"/>
        <v/>
      </c>
      <c r="Y986" s="1">
        <f t="shared" si="302"/>
        <v>962</v>
      </c>
      <c r="Z986" t="str">
        <f t="shared" si="303"/>
        <v>ITM_RIGHT_PARENTHESIS</v>
      </c>
      <c r="AA986" s="172" t="str">
        <f>IF(ISNA(VLOOKUP(AC986,Sheet2!J:J,1,0)),"//","")</f>
        <v/>
      </c>
      <c r="AC986" s="111" t="str">
        <f t="shared" si="296"/>
        <v/>
      </c>
      <c r="AD986" t="b">
        <f t="shared" si="295"/>
        <v>1</v>
      </c>
    </row>
    <row r="987" spans="1:30">
      <c r="A987" s="57">
        <f t="shared" si="297"/>
        <v>987</v>
      </c>
      <c r="B987" s="56">
        <f t="shared" si="298"/>
        <v>963</v>
      </c>
      <c r="C987" s="60" t="s">
        <v>4451</v>
      </c>
      <c r="D987" s="60" t="s">
        <v>3575</v>
      </c>
      <c r="E987" s="66" t="s">
        <v>539</v>
      </c>
      <c r="F987" s="66" t="s">
        <v>847</v>
      </c>
      <c r="G987" s="74">
        <v>0</v>
      </c>
      <c r="H987" s="74">
        <v>0</v>
      </c>
      <c r="I987" s="66" t="s">
        <v>1</v>
      </c>
      <c r="J987" s="66" t="s">
        <v>1593</v>
      </c>
      <c r="K987" s="67" t="s">
        <v>4539</v>
      </c>
      <c r="L987" s="68"/>
      <c r="M987" s="64" t="s">
        <v>3575</v>
      </c>
      <c r="N987" s="13"/>
      <c r="O987"/>
      <c r="P987" t="str">
        <f t="shared" si="294"/>
        <v>NOT EQUAL</v>
      </c>
      <c r="Q987" t="str">
        <f>IF(ISNA(VLOOKUP(AC987,#REF!,1)),"//","")</f>
        <v/>
      </c>
      <c r="R987"/>
      <c r="S987" s="43">
        <f t="shared" si="299"/>
        <v>189</v>
      </c>
      <c r="T987" s="93" t="s">
        <v>2484</v>
      </c>
      <c r="U987" s="71" t="s">
        <v>2484</v>
      </c>
      <c r="V987" s="71" t="s">
        <v>2484</v>
      </c>
      <c r="W987" s="44" t="str">
        <f t="shared" si="300"/>
        <v/>
      </c>
      <c r="X987" s="25" t="str">
        <f t="shared" si="301"/>
        <v/>
      </c>
      <c r="Y987" s="1">
        <f t="shared" si="302"/>
        <v>963</v>
      </c>
      <c r="Z987" t="str">
        <f t="shared" si="303"/>
        <v>ITM_ASTERISK</v>
      </c>
      <c r="AA987" s="172" t="str">
        <f>IF(ISNA(VLOOKUP(AC987,Sheet2!J:J,1,0)),"//","")</f>
        <v/>
      </c>
      <c r="AC987" s="111" t="str">
        <f t="shared" si="296"/>
        <v/>
      </c>
      <c r="AD987" t="b">
        <f t="shared" si="295"/>
        <v>1</v>
      </c>
    </row>
    <row r="988" spans="1:30" s="17" customFormat="1">
      <c r="A988" s="111">
        <f t="shared" si="297"/>
        <v>988</v>
      </c>
      <c r="B988" s="112">
        <f t="shared" si="298"/>
        <v>964</v>
      </c>
      <c r="C988" s="113" t="s">
        <v>4450</v>
      </c>
      <c r="D988" s="113" t="s">
        <v>7</v>
      </c>
      <c r="E988" s="146" t="str">
        <f t="shared" ref="E988" si="304">CHAR(34)&amp;IF(B988&lt;10,"000",IF(B988&lt;100,"00",IF(B988&lt;1000,"0","")))&amp;$B988&amp;CHAR(34)</f>
        <v>"0964"</v>
      </c>
      <c r="F988" s="114" t="str">
        <f t="shared" ref="F988" si="305">E988</f>
        <v>"0964"</v>
      </c>
      <c r="G988" s="207">
        <v>0</v>
      </c>
      <c r="H988" s="207">
        <v>0</v>
      </c>
      <c r="I988" s="193" t="s">
        <v>28</v>
      </c>
      <c r="J988" s="115" t="s">
        <v>1593</v>
      </c>
      <c r="K988" s="116" t="s">
        <v>4539</v>
      </c>
      <c r="M988" s="147" t="str">
        <f t="shared" ref="M988" si="306">"ITM_"&amp;IF(B988&lt;10,"000",IF(B988&lt;100,"00",IF(B988&lt;1000,"0","")))&amp;$B988</f>
        <v>ITM_0964</v>
      </c>
      <c r="N988" s="16"/>
      <c r="P988" s="17" t="str">
        <f t="shared" si="294"/>
        <v/>
      </c>
      <c r="Q988" s="17" t="str">
        <f>IF(ISNA(VLOOKUP(AC988,#REF!,1)),"//","")</f>
        <v/>
      </c>
      <c r="S988" s="117">
        <f t="shared" si="299"/>
        <v>189</v>
      </c>
      <c r="T988" s="111" t="s">
        <v>2484</v>
      </c>
      <c r="U988" s="118" t="s">
        <v>2484</v>
      </c>
      <c r="V988" s="118" t="s">
        <v>2484</v>
      </c>
      <c r="W988" s="119" t="str">
        <f t="shared" si="300"/>
        <v/>
      </c>
      <c r="X988" s="120" t="str">
        <f t="shared" si="301"/>
        <v/>
      </c>
      <c r="Y988" s="121">
        <f t="shared" si="302"/>
        <v>964</v>
      </c>
      <c r="Z988" s="17" t="str">
        <f t="shared" si="303"/>
        <v>ITM_0964</v>
      </c>
      <c r="AA988" s="172" t="str">
        <f>IF(ISNA(VLOOKUP(AC988,Sheet2!J:J,1,0)),"//","")</f>
        <v/>
      </c>
      <c r="AC988" s="111" t="str">
        <f t="shared" si="296"/>
        <v/>
      </c>
      <c r="AD988" t="b">
        <f t="shared" si="295"/>
        <v>1</v>
      </c>
    </row>
    <row r="989" spans="1:30">
      <c r="A989" s="57">
        <f t="shared" si="297"/>
        <v>989</v>
      </c>
      <c r="B989" s="56">
        <f t="shared" si="298"/>
        <v>965</v>
      </c>
      <c r="C989" s="60" t="s">
        <v>4451</v>
      </c>
      <c r="D989" s="60" t="s">
        <v>3576</v>
      </c>
      <c r="E989" s="66" t="s">
        <v>539</v>
      </c>
      <c r="F989" s="66" t="s">
        <v>848</v>
      </c>
      <c r="G989" s="69">
        <v>0</v>
      </c>
      <c r="H989" s="69">
        <v>0</v>
      </c>
      <c r="I989" s="66" t="s">
        <v>1</v>
      </c>
      <c r="J989" s="66" t="s">
        <v>1593</v>
      </c>
      <c r="K989" s="67" t="s">
        <v>4539</v>
      </c>
      <c r="L989" s="68"/>
      <c r="M989" s="64" t="s">
        <v>3576</v>
      </c>
      <c r="N989" s="13"/>
      <c r="O989"/>
      <c r="P989" t="str">
        <f t="shared" si="294"/>
        <v>NOT EQUAL</v>
      </c>
      <c r="Q989" t="str">
        <f>IF(ISNA(VLOOKUP(AC989,#REF!,1)),"//","")</f>
        <v/>
      </c>
      <c r="R989"/>
      <c r="S989" s="43">
        <f t="shared" si="299"/>
        <v>189</v>
      </c>
      <c r="T989" s="93" t="s">
        <v>2484</v>
      </c>
      <c r="U989" s="71" t="s">
        <v>2484</v>
      </c>
      <c r="V989" s="71" t="s">
        <v>2484</v>
      </c>
      <c r="W989" s="44" t="str">
        <f t="shared" si="300"/>
        <v/>
      </c>
      <c r="X989" s="25" t="str">
        <f t="shared" si="301"/>
        <v/>
      </c>
      <c r="Y989" s="1">
        <f t="shared" si="302"/>
        <v>965</v>
      </c>
      <c r="Z989" t="str">
        <f t="shared" si="303"/>
        <v>ITM_PLUS</v>
      </c>
      <c r="AA989" s="172" t="str">
        <f>IF(ISNA(VLOOKUP(AC989,Sheet2!J:J,1,0)),"//","")</f>
        <v/>
      </c>
      <c r="AC989" s="111" t="str">
        <f t="shared" si="296"/>
        <v/>
      </c>
      <c r="AD989" t="b">
        <f t="shared" si="295"/>
        <v>1</v>
      </c>
    </row>
    <row r="990" spans="1:30">
      <c r="A990" s="57">
        <f t="shared" si="297"/>
        <v>990</v>
      </c>
      <c r="B990" s="56">
        <f t="shared" si="298"/>
        <v>966</v>
      </c>
      <c r="C990" s="60" t="s">
        <v>4451</v>
      </c>
      <c r="D990" s="60" t="s">
        <v>3577</v>
      </c>
      <c r="E990" s="66" t="s">
        <v>539</v>
      </c>
      <c r="F990" s="66" t="s">
        <v>849</v>
      </c>
      <c r="G990" s="74">
        <v>0</v>
      </c>
      <c r="H990" s="74">
        <v>0</v>
      </c>
      <c r="I990" s="66" t="s">
        <v>1</v>
      </c>
      <c r="J990" s="66" t="s">
        <v>1593</v>
      </c>
      <c r="K990" s="67" t="s">
        <v>4539</v>
      </c>
      <c r="L990" s="68"/>
      <c r="M990" s="64" t="s">
        <v>3577</v>
      </c>
      <c r="N990" s="13"/>
      <c r="O990"/>
      <c r="P990" t="str">
        <f t="shared" si="294"/>
        <v>NOT EQUAL</v>
      </c>
      <c r="Q990" t="str">
        <f>IF(ISNA(VLOOKUP(AC990,#REF!,1)),"//","")</f>
        <v/>
      </c>
      <c r="R990"/>
      <c r="S990" s="43">
        <f t="shared" si="299"/>
        <v>189</v>
      </c>
      <c r="T990" s="93" t="s">
        <v>2484</v>
      </c>
      <c r="U990" s="71" t="s">
        <v>2484</v>
      </c>
      <c r="V990" s="71" t="s">
        <v>2484</v>
      </c>
      <c r="W990" s="44" t="str">
        <f t="shared" si="300"/>
        <v/>
      </c>
      <c r="X990" s="25" t="str">
        <f t="shared" si="301"/>
        <v/>
      </c>
      <c r="Y990" s="1">
        <f t="shared" si="302"/>
        <v>966</v>
      </c>
      <c r="Z990" t="str">
        <f t="shared" si="303"/>
        <v>ITM_COMMA</v>
      </c>
      <c r="AA990" s="172" t="str">
        <f>IF(ISNA(VLOOKUP(AC990,Sheet2!J:J,1,0)),"//","")</f>
        <v/>
      </c>
      <c r="AC990" s="111" t="str">
        <f t="shared" si="296"/>
        <v/>
      </c>
      <c r="AD990" t="b">
        <f t="shared" si="295"/>
        <v>1</v>
      </c>
    </row>
    <row r="991" spans="1:30">
      <c r="A991" s="57">
        <f t="shared" si="297"/>
        <v>991</v>
      </c>
      <c r="B991" s="56">
        <f t="shared" si="298"/>
        <v>967</v>
      </c>
      <c r="C991" s="60" t="s">
        <v>4451</v>
      </c>
      <c r="D991" s="60" t="s">
        <v>3578</v>
      </c>
      <c r="E991" s="66" t="s">
        <v>539</v>
      </c>
      <c r="F991" s="66" t="s">
        <v>850</v>
      </c>
      <c r="G991" s="74">
        <v>0</v>
      </c>
      <c r="H991" s="74">
        <v>0</v>
      </c>
      <c r="I991" s="66" t="s">
        <v>1</v>
      </c>
      <c r="J991" s="66" t="s">
        <v>1593</v>
      </c>
      <c r="K991" s="67" t="s">
        <v>4539</v>
      </c>
      <c r="L991" s="68"/>
      <c r="M991" s="64" t="s">
        <v>3578</v>
      </c>
      <c r="N991" s="13"/>
      <c r="O991"/>
      <c r="P991" t="str">
        <f t="shared" si="294"/>
        <v>NOT EQUAL</v>
      </c>
      <c r="Q991" t="str">
        <f>IF(ISNA(VLOOKUP(AC991,#REF!,1)),"//","")</f>
        <v/>
      </c>
      <c r="R991"/>
      <c r="S991" s="43">
        <f t="shared" si="299"/>
        <v>189</v>
      </c>
      <c r="T991" s="93" t="s">
        <v>2484</v>
      </c>
      <c r="U991" s="71" t="s">
        <v>2484</v>
      </c>
      <c r="V991" s="71" t="s">
        <v>2484</v>
      </c>
      <c r="W991" s="44" t="str">
        <f t="shared" si="300"/>
        <v/>
      </c>
      <c r="X991" s="25" t="str">
        <f t="shared" si="301"/>
        <v/>
      </c>
      <c r="Y991" s="1">
        <f t="shared" si="302"/>
        <v>967</v>
      </c>
      <c r="Z991" t="str">
        <f t="shared" si="303"/>
        <v>ITM_MINUS</v>
      </c>
      <c r="AA991" s="172" t="str">
        <f>IF(ISNA(VLOOKUP(AC991,Sheet2!J:J,1,0)),"//","")</f>
        <v/>
      </c>
      <c r="AC991" s="111" t="str">
        <f t="shared" si="296"/>
        <v/>
      </c>
      <c r="AD991" t="b">
        <f t="shared" si="295"/>
        <v>1</v>
      </c>
    </row>
    <row r="992" spans="1:30">
      <c r="A992" s="57">
        <f t="shared" si="297"/>
        <v>992</v>
      </c>
      <c r="B992" s="56">
        <f t="shared" si="298"/>
        <v>968</v>
      </c>
      <c r="C992" s="60" t="s">
        <v>4451</v>
      </c>
      <c r="D992" s="60" t="s">
        <v>3579</v>
      </c>
      <c r="E992" s="66" t="s">
        <v>539</v>
      </c>
      <c r="F992" s="66" t="s">
        <v>851</v>
      </c>
      <c r="G992" s="74">
        <v>0</v>
      </c>
      <c r="H992" s="74">
        <v>0</v>
      </c>
      <c r="I992" s="66" t="s">
        <v>1</v>
      </c>
      <c r="J992" s="66" t="s">
        <v>1593</v>
      </c>
      <c r="K992" s="67" t="s">
        <v>4539</v>
      </c>
      <c r="L992" s="68"/>
      <c r="M992" s="64" t="s">
        <v>3579</v>
      </c>
      <c r="N992" s="13"/>
      <c r="O992"/>
      <c r="P992" t="str">
        <f t="shared" si="294"/>
        <v>NOT EQUAL</v>
      </c>
      <c r="Q992" t="str">
        <f>IF(ISNA(VLOOKUP(AC992,#REF!,1)),"//","")</f>
        <v/>
      </c>
      <c r="R992"/>
      <c r="S992" s="43">
        <f t="shared" si="299"/>
        <v>189</v>
      </c>
      <c r="T992" s="93" t="s">
        <v>2484</v>
      </c>
      <c r="U992" s="71" t="s">
        <v>2484</v>
      </c>
      <c r="V992" s="71" t="s">
        <v>2484</v>
      </c>
      <c r="W992" s="44" t="str">
        <f t="shared" si="300"/>
        <v/>
      </c>
      <c r="X992" s="25" t="str">
        <f t="shared" si="301"/>
        <v/>
      </c>
      <c r="Y992" s="1">
        <f t="shared" si="302"/>
        <v>968</v>
      </c>
      <c r="Z992" t="str">
        <f t="shared" si="303"/>
        <v>ITM_PERIOD</v>
      </c>
      <c r="AA992" s="172" t="str">
        <f>IF(ISNA(VLOOKUP(AC992,Sheet2!J:J,1,0)),"//","")</f>
        <v/>
      </c>
      <c r="AC992" s="111" t="str">
        <f t="shared" si="296"/>
        <v/>
      </c>
      <c r="AD992" t="b">
        <f t="shared" si="295"/>
        <v>1</v>
      </c>
    </row>
    <row r="993" spans="1:30">
      <c r="A993" s="57">
        <f t="shared" si="297"/>
        <v>993</v>
      </c>
      <c r="B993" s="56">
        <f t="shared" si="298"/>
        <v>969</v>
      </c>
      <c r="C993" s="60" t="s">
        <v>4451</v>
      </c>
      <c r="D993" s="60" t="s">
        <v>3580</v>
      </c>
      <c r="E993" s="66" t="s">
        <v>539</v>
      </c>
      <c r="F993" s="66" t="s">
        <v>852</v>
      </c>
      <c r="G993" s="74">
        <v>0</v>
      </c>
      <c r="H993" s="74">
        <v>0</v>
      </c>
      <c r="I993" s="66" t="s">
        <v>1</v>
      </c>
      <c r="J993" s="66" t="s">
        <v>1593</v>
      </c>
      <c r="K993" s="67" t="s">
        <v>4539</v>
      </c>
      <c r="L993" s="68"/>
      <c r="M993" s="64" t="s">
        <v>3580</v>
      </c>
      <c r="N993" s="13"/>
      <c r="O993"/>
      <c r="P993" t="str">
        <f t="shared" si="294"/>
        <v>NOT EQUAL</v>
      </c>
      <c r="Q993" t="str">
        <f>IF(ISNA(VLOOKUP(AC993,#REF!,1)),"//","")</f>
        <v/>
      </c>
      <c r="R993"/>
      <c r="S993" s="43">
        <f t="shared" si="299"/>
        <v>189</v>
      </c>
      <c r="T993" s="93" t="s">
        <v>2484</v>
      </c>
      <c r="U993" s="71" t="s">
        <v>2484</v>
      </c>
      <c r="V993" s="71" t="s">
        <v>2484</v>
      </c>
      <c r="W993" s="44" t="str">
        <f t="shared" si="300"/>
        <v/>
      </c>
      <c r="X993" s="25" t="str">
        <f t="shared" si="301"/>
        <v/>
      </c>
      <c r="Y993" s="1">
        <f t="shared" si="302"/>
        <v>969</v>
      </c>
      <c r="Z993" t="str">
        <f t="shared" si="303"/>
        <v>ITM_SLASH</v>
      </c>
      <c r="AA993" s="172" t="str">
        <f>IF(ISNA(VLOOKUP(AC993,Sheet2!J:J,1,0)),"//","")</f>
        <v/>
      </c>
      <c r="AC993" s="111" t="str">
        <f t="shared" si="296"/>
        <v/>
      </c>
      <c r="AD993" t="b">
        <f t="shared" si="295"/>
        <v>1</v>
      </c>
    </row>
    <row r="994" spans="1:30">
      <c r="A994" s="57">
        <f t="shared" si="297"/>
        <v>994</v>
      </c>
      <c r="B994" s="56">
        <f t="shared" si="298"/>
        <v>970</v>
      </c>
      <c r="C994" s="60" t="s">
        <v>4451</v>
      </c>
      <c r="D994" s="60" t="s">
        <v>3581</v>
      </c>
      <c r="E994" s="66" t="s">
        <v>539</v>
      </c>
      <c r="F994" s="66" t="s">
        <v>853</v>
      </c>
      <c r="G994" s="74">
        <v>0</v>
      </c>
      <c r="H994" s="74">
        <v>0</v>
      </c>
      <c r="I994" s="66" t="s">
        <v>1</v>
      </c>
      <c r="J994" s="66" t="s">
        <v>1593</v>
      </c>
      <c r="K994" s="67" t="s">
        <v>4539</v>
      </c>
      <c r="L994" s="68"/>
      <c r="M994" s="64" t="s">
        <v>3581</v>
      </c>
      <c r="N994" s="13"/>
      <c r="O994"/>
      <c r="P994" t="str">
        <f t="shared" si="294"/>
        <v>NOT EQUAL</v>
      </c>
      <c r="Q994" t="str">
        <f>IF(ISNA(VLOOKUP(AC994,#REF!,1)),"//","")</f>
        <v/>
      </c>
      <c r="R994"/>
      <c r="S994" s="43">
        <f t="shared" si="299"/>
        <v>189</v>
      </c>
      <c r="T994" s="93" t="s">
        <v>2484</v>
      </c>
      <c r="U994" s="71" t="s">
        <v>2484</v>
      </c>
      <c r="V994" s="71" t="s">
        <v>2484</v>
      </c>
      <c r="W994" s="44" t="str">
        <f t="shared" si="300"/>
        <v/>
      </c>
      <c r="X994" s="25" t="str">
        <f t="shared" si="301"/>
        <v/>
      </c>
      <c r="Y994" s="1">
        <f t="shared" si="302"/>
        <v>970</v>
      </c>
      <c r="Z994" t="str">
        <f t="shared" si="303"/>
        <v>ITM_COLON</v>
      </c>
      <c r="AA994" s="172" t="str">
        <f>IF(ISNA(VLOOKUP(AC994,Sheet2!J:J,1,0)),"//","")</f>
        <v/>
      </c>
      <c r="AC994" s="111" t="str">
        <f t="shared" si="296"/>
        <v/>
      </c>
      <c r="AD994" t="b">
        <f t="shared" si="295"/>
        <v>1</v>
      </c>
    </row>
    <row r="995" spans="1:30">
      <c r="A995" s="57">
        <f t="shared" si="297"/>
        <v>995</v>
      </c>
      <c r="B995" s="56">
        <f t="shared" si="298"/>
        <v>971</v>
      </c>
      <c r="C995" s="60" t="s">
        <v>4451</v>
      </c>
      <c r="D995" s="60" t="s">
        <v>3582</v>
      </c>
      <c r="E995" s="66" t="s">
        <v>539</v>
      </c>
      <c r="F995" s="66" t="s">
        <v>854</v>
      </c>
      <c r="G995" s="74">
        <v>0</v>
      </c>
      <c r="H995" s="74">
        <v>0</v>
      </c>
      <c r="I995" s="66" t="s">
        <v>1</v>
      </c>
      <c r="J995" s="66" t="s">
        <v>1593</v>
      </c>
      <c r="K995" s="67" t="s">
        <v>4539</v>
      </c>
      <c r="L995" s="68"/>
      <c r="M995" s="64" t="s">
        <v>3582</v>
      </c>
      <c r="N995" s="13"/>
      <c r="O995"/>
      <c r="P995" t="str">
        <f t="shared" ref="P995:P1058" si="307">IF(E995=F995,"","NOT EQUAL")</f>
        <v>NOT EQUAL</v>
      </c>
      <c r="Q995" t="str">
        <f>IF(ISNA(VLOOKUP(AC995,#REF!,1)),"//","")</f>
        <v/>
      </c>
      <c r="R995"/>
      <c r="S995" s="43">
        <f t="shared" si="299"/>
        <v>189</v>
      </c>
      <c r="T995" s="93" t="s">
        <v>2484</v>
      </c>
      <c r="U995" s="71" t="s">
        <v>2484</v>
      </c>
      <c r="V995" s="71" t="s">
        <v>2484</v>
      </c>
      <c r="W995" s="44" t="str">
        <f t="shared" si="300"/>
        <v/>
      </c>
      <c r="X995" s="25" t="str">
        <f t="shared" si="301"/>
        <v/>
      </c>
      <c r="Y995" s="1">
        <f t="shared" si="302"/>
        <v>971</v>
      </c>
      <c r="Z995" t="str">
        <f t="shared" si="303"/>
        <v>ITM_SEMICOLON</v>
      </c>
      <c r="AA995" s="172" t="str">
        <f>IF(ISNA(VLOOKUP(AC995,Sheet2!J:J,1,0)),"//","")</f>
        <v/>
      </c>
      <c r="AC995" s="111" t="str">
        <f t="shared" si="296"/>
        <v/>
      </c>
      <c r="AD995" t="b">
        <f t="shared" si="295"/>
        <v>1</v>
      </c>
    </row>
    <row r="996" spans="1:30">
      <c r="A996" s="57">
        <f t="shared" si="297"/>
        <v>996</v>
      </c>
      <c r="B996" s="56">
        <f t="shared" si="298"/>
        <v>972</v>
      </c>
      <c r="C996" s="60" t="s">
        <v>4451</v>
      </c>
      <c r="D996" s="60" t="s">
        <v>3583</v>
      </c>
      <c r="E996" s="66" t="s">
        <v>539</v>
      </c>
      <c r="F996" s="66" t="s">
        <v>855</v>
      </c>
      <c r="G996" s="74">
        <v>0</v>
      </c>
      <c r="H996" s="74">
        <v>0</v>
      </c>
      <c r="I996" s="66" t="s">
        <v>1</v>
      </c>
      <c r="J996" s="66" t="s">
        <v>1593</v>
      </c>
      <c r="K996" s="67" t="s">
        <v>4539</v>
      </c>
      <c r="L996" s="68"/>
      <c r="M996" s="64" t="s">
        <v>3583</v>
      </c>
      <c r="N996" s="13"/>
      <c r="O996"/>
      <c r="P996" t="str">
        <f t="shared" si="307"/>
        <v>NOT EQUAL</v>
      </c>
      <c r="Q996" t="str">
        <f>IF(ISNA(VLOOKUP(AC996,#REF!,1)),"//","")</f>
        <v/>
      </c>
      <c r="R996"/>
      <c r="S996" s="43">
        <f t="shared" si="299"/>
        <v>189</v>
      </c>
      <c r="T996" s="93" t="s">
        <v>2484</v>
      </c>
      <c r="U996" s="71" t="s">
        <v>2484</v>
      </c>
      <c r="V996" s="71" t="s">
        <v>2484</v>
      </c>
      <c r="W996" s="44" t="str">
        <f t="shared" si="300"/>
        <v/>
      </c>
      <c r="X996" s="25" t="str">
        <f t="shared" si="301"/>
        <v/>
      </c>
      <c r="Y996" s="1">
        <f t="shared" si="302"/>
        <v>972</v>
      </c>
      <c r="Z996" t="str">
        <f t="shared" si="303"/>
        <v>ITM_LESS_THAN</v>
      </c>
      <c r="AA996" s="172" t="str">
        <f>IF(ISNA(VLOOKUP(AC996,Sheet2!J:J,1,0)),"//","")</f>
        <v/>
      </c>
      <c r="AC996" s="111" t="str">
        <f t="shared" si="296"/>
        <v/>
      </c>
      <c r="AD996" t="b">
        <f t="shared" si="295"/>
        <v>1</v>
      </c>
    </row>
    <row r="997" spans="1:30">
      <c r="A997" s="57">
        <f t="shared" si="297"/>
        <v>997</v>
      </c>
      <c r="B997" s="56">
        <f t="shared" si="298"/>
        <v>973</v>
      </c>
      <c r="C997" s="60" t="s">
        <v>4451</v>
      </c>
      <c r="D997" s="60" t="s">
        <v>3584</v>
      </c>
      <c r="E997" s="66" t="s">
        <v>539</v>
      </c>
      <c r="F997" s="66" t="s">
        <v>856</v>
      </c>
      <c r="G997" s="74">
        <v>0</v>
      </c>
      <c r="H997" s="74">
        <v>0</v>
      </c>
      <c r="I997" s="66" t="s">
        <v>1</v>
      </c>
      <c r="J997" s="66" t="s">
        <v>1593</v>
      </c>
      <c r="K997" s="67" t="s">
        <v>4539</v>
      </c>
      <c r="L997" s="68"/>
      <c r="M997" s="64" t="s">
        <v>3584</v>
      </c>
      <c r="N997" s="13"/>
      <c r="O997"/>
      <c r="P997" t="str">
        <f t="shared" si="307"/>
        <v>NOT EQUAL</v>
      </c>
      <c r="Q997" t="str">
        <f>IF(ISNA(VLOOKUP(AC997,#REF!,1)),"//","")</f>
        <v/>
      </c>
      <c r="R997"/>
      <c r="S997" s="43">
        <f t="shared" si="299"/>
        <v>189</v>
      </c>
      <c r="T997" s="93" t="s">
        <v>2484</v>
      </c>
      <c r="U997" s="71" t="s">
        <v>2484</v>
      </c>
      <c r="V997" s="71" t="s">
        <v>2484</v>
      </c>
      <c r="W997" s="44" t="str">
        <f t="shared" si="300"/>
        <v/>
      </c>
      <c r="X997" s="25" t="str">
        <f t="shared" si="301"/>
        <v/>
      </c>
      <c r="Y997" s="1">
        <f t="shared" si="302"/>
        <v>973</v>
      </c>
      <c r="Z997" t="str">
        <f t="shared" si="303"/>
        <v>ITM_EQUAL</v>
      </c>
      <c r="AA997" s="172" t="str">
        <f>IF(ISNA(VLOOKUP(AC997,Sheet2!J:J,1,0)),"//","")</f>
        <v/>
      </c>
      <c r="AC997" s="111" t="str">
        <f t="shared" si="296"/>
        <v/>
      </c>
      <c r="AD997" t="b">
        <f t="shared" si="295"/>
        <v>1</v>
      </c>
    </row>
    <row r="998" spans="1:30">
      <c r="A998" s="57">
        <f t="shared" si="297"/>
        <v>998</v>
      </c>
      <c r="B998" s="56">
        <f t="shared" si="298"/>
        <v>974</v>
      </c>
      <c r="C998" s="60" t="s">
        <v>4451</v>
      </c>
      <c r="D998" s="60" t="s">
        <v>3585</v>
      </c>
      <c r="E998" s="66" t="s">
        <v>539</v>
      </c>
      <c r="F998" s="66" t="s">
        <v>857</v>
      </c>
      <c r="G998" s="74">
        <v>0</v>
      </c>
      <c r="H998" s="74">
        <v>0</v>
      </c>
      <c r="I998" s="66" t="s">
        <v>1</v>
      </c>
      <c r="J998" s="66" t="s">
        <v>1593</v>
      </c>
      <c r="K998" s="67" t="s">
        <v>4539</v>
      </c>
      <c r="L998" s="68"/>
      <c r="M998" s="64" t="s">
        <v>3585</v>
      </c>
      <c r="N998" s="13"/>
      <c r="O998"/>
      <c r="P998" t="str">
        <f t="shared" si="307"/>
        <v>NOT EQUAL</v>
      </c>
      <c r="Q998" t="str">
        <f>IF(ISNA(VLOOKUP(AC998,#REF!,1)),"//","")</f>
        <v/>
      </c>
      <c r="R998"/>
      <c r="S998" s="43">
        <f t="shared" si="299"/>
        <v>189</v>
      </c>
      <c r="T998" s="93" t="s">
        <v>2484</v>
      </c>
      <c r="U998" s="71" t="s">
        <v>2484</v>
      </c>
      <c r="V998" s="71" t="s">
        <v>2484</v>
      </c>
      <c r="W998" s="44" t="str">
        <f t="shared" si="300"/>
        <v/>
      </c>
      <c r="X998" s="25" t="str">
        <f t="shared" si="301"/>
        <v/>
      </c>
      <c r="Y998" s="1">
        <f t="shared" si="302"/>
        <v>974</v>
      </c>
      <c r="Z998" t="str">
        <f t="shared" si="303"/>
        <v>ITM_GREATER_THAN</v>
      </c>
      <c r="AA998" s="172" t="str">
        <f>IF(ISNA(VLOOKUP(AC998,Sheet2!J:J,1,0)),"//","")</f>
        <v/>
      </c>
      <c r="AC998" s="111" t="str">
        <f t="shared" si="296"/>
        <v/>
      </c>
      <c r="AD998" t="b">
        <f t="shared" si="295"/>
        <v>1</v>
      </c>
    </row>
    <row r="999" spans="1:30">
      <c r="A999" s="57">
        <f t="shared" si="297"/>
        <v>999</v>
      </c>
      <c r="B999" s="56">
        <f t="shared" si="298"/>
        <v>975</v>
      </c>
      <c r="C999" s="60" t="s">
        <v>4451</v>
      </c>
      <c r="D999" s="60" t="s">
        <v>3586</v>
      </c>
      <c r="E999" s="66" t="s">
        <v>539</v>
      </c>
      <c r="F999" s="66" t="s">
        <v>858</v>
      </c>
      <c r="G999" s="74">
        <v>0</v>
      </c>
      <c r="H999" s="74">
        <v>0</v>
      </c>
      <c r="I999" s="66" t="s">
        <v>1</v>
      </c>
      <c r="J999" s="66" t="s">
        <v>1593</v>
      </c>
      <c r="K999" s="67" t="s">
        <v>4539</v>
      </c>
      <c r="L999" s="68"/>
      <c r="M999" s="64" t="s">
        <v>3586</v>
      </c>
      <c r="N999" s="13"/>
      <c r="O999"/>
      <c r="P999" t="str">
        <f t="shared" si="307"/>
        <v>NOT EQUAL</v>
      </c>
      <c r="Q999" t="str">
        <f>IF(ISNA(VLOOKUP(AC999,#REF!,1)),"//","")</f>
        <v/>
      </c>
      <c r="R999"/>
      <c r="S999" s="43">
        <f t="shared" si="299"/>
        <v>189</v>
      </c>
      <c r="T999" s="93" t="s">
        <v>2484</v>
      </c>
      <c r="U999" s="71" t="s">
        <v>2484</v>
      </c>
      <c r="V999" s="71" t="s">
        <v>2484</v>
      </c>
      <c r="W999" s="44" t="str">
        <f t="shared" si="300"/>
        <v/>
      </c>
      <c r="X999" s="25" t="str">
        <f t="shared" si="301"/>
        <v/>
      </c>
      <c r="Y999" s="1">
        <f t="shared" si="302"/>
        <v>975</v>
      </c>
      <c r="Z999" t="str">
        <f t="shared" si="303"/>
        <v>ITM_QUESTION_MARK</v>
      </c>
      <c r="AA999" s="172" t="str">
        <f>IF(ISNA(VLOOKUP(AC999,Sheet2!J:J,1,0)),"//","")</f>
        <v/>
      </c>
      <c r="AC999" s="111" t="str">
        <f t="shared" si="296"/>
        <v/>
      </c>
      <c r="AD999" t="b">
        <f t="shared" si="295"/>
        <v>1</v>
      </c>
    </row>
    <row r="1000" spans="1:30">
      <c r="A1000" s="57">
        <f t="shared" si="297"/>
        <v>1000</v>
      </c>
      <c r="B1000" s="56">
        <f t="shared" si="298"/>
        <v>976</v>
      </c>
      <c r="C1000" s="60" t="s">
        <v>4451</v>
      </c>
      <c r="D1000" s="60" t="s">
        <v>3587</v>
      </c>
      <c r="E1000" s="66" t="s">
        <v>539</v>
      </c>
      <c r="F1000" s="66" t="s">
        <v>859</v>
      </c>
      <c r="G1000" s="74">
        <v>0</v>
      </c>
      <c r="H1000" s="74">
        <v>0</v>
      </c>
      <c r="I1000" s="66" t="s">
        <v>1</v>
      </c>
      <c r="J1000" s="66" t="s">
        <v>1593</v>
      </c>
      <c r="K1000" s="67" t="s">
        <v>4539</v>
      </c>
      <c r="L1000" s="68"/>
      <c r="M1000" s="64" t="s">
        <v>3587</v>
      </c>
      <c r="N1000" s="13"/>
      <c r="O1000"/>
      <c r="P1000" t="str">
        <f t="shared" si="307"/>
        <v>NOT EQUAL</v>
      </c>
      <c r="Q1000" t="str">
        <f>IF(ISNA(VLOOKUP(AC1000,#REF!,1)),"//","")</f>
        <v/>
      </c>
      <c r="R1000"/>
      <c r="S1000" s="43">
        <f t="shared" si="299"/>
        <v>189</v>
      </c>
      <c r="T1000" s="93" t="s">
        <v>2484</v>
      </c>
      <c r="U1000" s="71" t="s">
        <v>2484</v>
      </c>
      <c r="V1000" s="71" t="s">
        <v>2484</v>
      </c>
      <c r="W1000" s="44" t="str">
        <f t="shared" si="300"/>
        <v/>
      </c>
      <c r="X1000" s="25" t="str">
        <f t="shared" si="301"/>
        <v/>
      </c>
      <c r="Y1000" s="1">
        <f t="shared" si="302"/>
        <v>976</v>
      </c>
      <c r="Z1000" t="str">
        <f t="shared" si="303"/>
        <v>ITM_AT</v>
      </c>
      <c r="AA1000" s="172" t="str">
        <f>IF(ISNA(VLOOKUP(AC1000,Sheet2!J:J,1,0)),"//","")</f>
        <v/>
      </c>
      <c r="AC1000" s="111" t="str">
        <f t="shared" si="296"/>
        <v/>
      </c>
      <c r="AD1000" t="b">
        <f t="shared" si="295"/>
        <v>1</v>
      </c>
    </row>
    <row r="1001" spans="1:30">
      <c r="A1001" s="57">
        <f t="shared" si="297"/>
        <v>1001</v>
      </c>
      <c r="B1001" s="56">
        <f t="shared" si="298"/>
        <v>977</v>
      </c>
      <c r="C1001" s="60" t="s">
        <v>4451</v>
      </c>
      <c r="D1001" s="60" t="s">
        <v>3588</v>
      </c>
      <c r="E1001" s="66" t="s">
        <v>539</v>
      </c>
      <c r="F1001" s="66" t="s">
        <v>860</v>
      </c>
      <c r="G1001" s="74">
        <v>0</v>
      </c>
      <c r="H1001" s="74">
        <v>0</v>
      </c>
      <c r="I1001" s="66" t="s">
        <v>1</v>
      </c>
      <c r="J1001" s="66" t="s">
        <v>1593</v>
      </c>
      <c r="K1001" s="67" t="s">
        <v>4539</v>
      </c>
      <c r="L1001" s="68"/>
      <c r="M1001" s="64" t="s">
        <v>3588</v>
      </c>
      <c r="N1001" s="13"/>
      <c r="O1001"/>
      <c r="P1001" t="str">
        <f t="shared" si="307"/>
        <v>NOT EQUAL</v>
      </c>
      <c r="Q1001" t="str">
        <f>IF(ISNA(VLOOKUP(AC1001,#REF!,1)),"//","")</f>
        <v/>
      </c>
      <c r="R1001"/>
      <c r="S1001" s="43">
        <f t="shared" si="299"/>
        <v>189</v>
      </c>
      <c r="T1001" s="93" t="s">
        <v>2484</v>
      </c>
      <c r="U1001" s="71" t="s">
        <v>2484</v>
      </c>
      <c r="V1001" s="71" t="s">
        <v>2484</v>
      </c>
      <c r="W1001" s="44" t="str">
        <f t="shared" si="300"/>
        <v/>
      </c>
      <c r="X1001" s="25" t="str">
        <f t="shared" si="301"/>
        <v/>
      </c>
      <c r="Y1001" s="1">
        <f t="shared" si="302"/>
        <v>977</v>
      </c>
      <c r="Z1001" t="str">
        <f t="shared" si="303"/>
        <v>ITM_LEFT_SQUARE_BRACKET</v>
      </c>
      <c r="AA1001" s="172" t="str">
        <f>IF(ISNA(VLOOKUP(AC1001,Sheet2!J:J,1,0)),"//","")</f>
        <v/>
      </c>
      <c r="AC1001" s="111" t="str">
        <f t="shared" si="296"/>
        <v/>
      </c>
      <c r="AD1001" t="b">
        <f t="shared" si="295"/>
        <v>1</v>
      </c>
    </row>
    <row r="1002" spans="1:30">
      <c r="A1002" s="57">
        <f t="shared" si="297"/>
        <v>1002</v>
      </c>
      <c r="B1002" s="56">
        <f t="shared" si="298"/>
        <v>978</v>
      </c>
      <c r="C1002" s="60" t="s">
        <v>4451</v>
      </c>
      <c r="D1002" s="60" t="s">
        <v>3589</v>
      </c>
      <c r="E1002" s="66" t="s">
        <v>539</v>
      </c>
      <c r="F1002" s="66" t="s">
        <v>861</v>
      </c>
      <c r="G1002" s="74">
        <v>0</v>
      </c>
      <c r="H1002" s="74">
        <v>0</v>
      </c>
      <c r="I1002" s="66" t="s">
        <v>1</v>
      </c>
      <c r="J1002" s="66" t="s">
        <v>1593</v>
      </c>
      <c r="K1002" s="67" t="s">
        <v>4539</v>
      </c>
      <c r="L1002" s="68"/>
      <c r="M1002" s="64" t="s">
        <v>3589</v>
      </c>
      <c r="N1002" s="13"/>
      <c r="O1002"/>
      <c r="P1002" t="str">
        <f t="shared" si="307"/>
        <v>NOT EQUAL</v>
      </c>
      <c r="Q1002" t="str">
        <f>IF(ISNA(VLOOKUP(AC1002,#REF!,1)),"//","")</f>
        <v/>
      </c>
      <c r="R1002"/>
      <c r="S1002" s="43">
        <f t="shared" si="299"/>
        <v>189</v>
      </c>
      <c r="T1002" s="93" t="s">
        <v>2484</v>
      </c>
      <c r="U1002" s="71" t="s">
        <v>2484</v>
      </c>
      <c r="V1002" s="71" t="s">
        <v>2484</v>
      </c>
      <c r="W1002" s="44" t="str">
        <f t="shared" si="300"/>
        <v/>
      </c>
      <c r="X1002" s="25" t="str">
        <f t="shared" si="301"/>
        <v/>
      </c>
      <c r="Y1002" s="1">
        <f t="shared" si="302"/>
        <v>978</v>
      </c>
      <c r="Z1002" t="str">
        <f t="shared" si="303"/>
        <v>ITM_BACK_SLASH</v>
      </c>
      <c r="AA1002" s="172" t="str">
        <f>IF(ISNA(VLOOKUP(AC1002,Sheet2!J:J,1,0)),"//","")</f>
        <v/>
      </c>
      <c r="AC1002" s="111" t="str">
        <f t="shared" si="296"/>
        <v/>
      </c>
      <c r="AD1002" t="b">
        <f t="shared" ref="AD1002:AD1065" si="308">X1002=AC1002</f>
        <v>1</v>
      </c>
    </row>
    <row r="1003" spans="1:30">
      <c r="A1003" s="57">
        <f t="shared" si="297"/>
        <v>1003</v>
      </c>
      <c r="B1003" s="56">
        <f t="shared" si="298"/>
        <v>979</v>
      </c>
      <c r="C1003" s="60" t="s">
        <v>4451</v>
      </c>
      <c r="D1003" s="60" t="s">
        <v>3590</v>
      </c>
      <c r="E1003" s="66" t="s">
        <v>539</v>
      </c>
      <c r="F1003" s="66" t="s">
        <v>862</v>
      </c>
      <c r="G1003" s="74">
        <v>0</v>
      </c>
      <c r="H1003" s="74">
        <v>0</v>
      </c>
      <c r="I1003" s="66" t="s">
        <v>1</v>
      </c>
      <c r="J1003" s="66" t="s">
        <v>1593</v>
      </c>
      <c r="K1003" s="67" t="s">
        <v>4539</v>
      </c>
      <c r="L1003" s="68"/>
      <c r="M1003" s="64" t="s">
        <v>3590</v>
      </c>
      <c r="N1003" s="13"/>
      <c r="O1003"/>
      <c r="P1003" t="str">
        <f t="shared" si="307"/>
        <v>NOT EQUAL</v>
      </c>
      <c r="Q1003" t="str">
        <f>IF(ISNA(VLOOKUP(AC1003,#REF!,1)),"//","")</f>
        <v/>
      </c>
      <c r="R1003"/>
      <c r="S1003" s="43">
        <f t="shared" si="299"/>
        <v>189</v>
      </c>
      <c r="T1003" s="93" t="s">
        <v>2484</v>
      </c>
      <c r="U1003" s="71" t="s">
        <v>2484</v>
      </c>
      <c r="V1003" s="71" t="s">
        <v>2484</v>
      </c>
      <c r="W1003" s="44" t="str">
        <f t="shared" si="300"/>
        <v/>
      </c>
      <c r="X1003" s="25" t="str">
        <f t="shared" si="301"/>
        <v/>
      </c>
      <c r="Y1003" s="1">
        <f t="shared" si="302"/>
        <v>979</v>
      </c>
      <c r="Z1003" t="str">
        <f t="shared" si="303"/>
        <v>ITM_RIGHT_SQUARE_BRACKET</v>
      </c>
      <c r="AA1003" s="172" t="str">
        <f>IF(ISNA(VLOOKUP(AC1003,Sheet2!J:J,1,0)),"//","")</f>
        <v/>
      </c>
      <c r="AC1003" s="111" t="str">
        <f t="shared" si="296"/>
        <v/>
      </c>
      <c r="AD1003" t="b">
        <f t="shared" si="308"/>
        <v>1</v>
      </c>
    </row>
    <row r="1004" spans="1:30">
      <c r="A1004" s="57">
        <f t="shared" si="297"/>
        <v>1004</v>
      </c>
      <c r="B1004" s="56">
        <f t="shared" si="298"/>
        <v>980</v>
      </c>
      <c r="C1004" s="60" t="s">
        <v>4451</v>
      </c>
      <c r="D1004" s="60" t="s">
        <v>3591</v>
      </c>
      <c r="E1004" s="66" t="s">
        <v>539</v>
      </c>
      <c r="F1004" s="66" t="s">
        <v>863</v>
      </c>
      <c r="G1004" s="74">
        <v>0</v>
      </c>
      <c r="H1004" s="74">
        <v>0</v>
      </c>
      <c r="I1004" s="66" t="s">
        <v>1</v>
      </c>
      <c r="J1004" s="66" t="s">
        <v>1593</v>
      </c>
      <c r="K1004" s="67" t="s">
        <v>4539</v>
      </c>
      <c r="L1004" s="68"/>
      <c r="M1004" s="64" t="s">
        <v>3591</v>
      </c>
      <c r="N1004" s="13"/>
      <c r="O1004"/>
      <c r="P1004" t="str">
        <f t="shared" si="307"/>
        <v>NOT EQUAL</v>
      </c>
      <c r="Q1004" t="str">
        <f>IF(ISNA(VLOOKUP(AC1004,#REF!,1)),"//","")</f>
        <v/>
      </c>
      <c r="R1004"/>
      <c r="S1004" s="43">
        <f t="shared" si="299"/>
        <v>189</v>
      </c>
      <c r="T1004" s="93" t="s">
        <v>2484</v>
      </c>
      <c r="U1004" s="71" t="s">
        <v>2484</v>
      </c>
      <c r="V1004" s="71" t="s">
        <v>2484</v>
      </c>
      <c r="W1004" s="44" t="str">
        <f t="shared" si="300"/>
        <v/>
      </c>
      <c r="X1004" s="25" t="str">
        <f t="shared" si="301"/>
        <v/>
      </c>
      <c r="Y1004" s="1">
        <f t="shared" si="302"/>
        <v>980</v>
      </c>
      <c r="Z1004" t="str">
        <f t="shared" si="303"/>
        <v>ITM_CIRCUMFLEX</v>
      </c>
      <c r="AA1004" s="172" t="str">
        <f>IF(ISNA(VLOOKUP(AC1004,Sheet2!J:J,1,0)),"//","")</f>
        <v/>
      </c>
      <c r="AC1004" s="111" t="str">
        <f t="shared" si="296"/>
        <v/>
      </c>
      <c r="AD1004" t="b">
        <f t="shared" si="308"/>
        <v>1</v>
      </c>
    </row>
    <row r="1005" spans="1:30">
      <c r="A1005" s="57">
        <f t="shared" si="297"/>
        <v>1005</v>
      </c>
      <c r="B1005" s="56">
        <f t="shared" si="298"/>
        <v>981</v>
      </c>
      <c r="C1005" s="60" t="s">
        <v>4451</v>
      </c>
      <c r="D1005" s="60" t="s">
        <v>3592</v>
      </c>
      <c r="E1005" s="66" t="s">
        <v>539</v>
      </c>
      <c r="F1005" s="66" t="s">
        <v>864</v>
      </c>
      <c r="G1005" s="74">
        <v>0</v>
      </c>
      <c r="H1005" s="74">
        <v>0</v>
      </c>
      <c r="I1005" s="66" t="s">
        <v>1</v>
      </c>
      <c r="J1005" s="66" t="s">
        <v>1593</v>
      </c>
      <c r="K1005" s="67" t="s">
        <v>4539</v>
      </c>
      <c r="L1005" s="68"/>
      <c r="M1005" s="64" t="s">
        <v>3592</v>
      </c>
      <c r="N1005" s="13"/>
      <c r="O1005"/>
      <c r="P1005" t="str">
        <f t="shared" si="307"/>
        <v>NOT EQUAL</v>
      </c>
      <c r="Q1005" t="str">
        <f>IF(ISNA(VLOOKUP(AC1005,#REF!,1)),"//","")</f>
        <v/>
      </c>
      <c r="R1005"/>
      <c r="S1005" s="43">
        <f t="shared" si="299"/>
        <v>189</v>
      </c>
      <c r="T1005" s="93" t="s">
        <v>2484</v>
      </c>
      <c r="U1005" s="71" t="s">
        <v>2484</v>
      </c>
      <c r="V1005" s="71" t="s">
        <v>2484</v>
      </c>
      <c r="W1005" s="44" t="str">
        <f t="shared" si="300"/>
        <v/>
      </c>
      <c r="X1005" s="25" t="str">
        <f t="shared" si="301"/>
        <v/>
      </c>
      <c r="Y1005" s="1">
        <f t="shared" si="302"/>
        <v>981</v>
      </c>
      <c r="Z1005" t="str">
        <f t="shared" si="303"/>
        <v>ITM_UNDERSCORE</v>
      </c>
      <c r="AA1005" s="172" t="str">
        <f>IF(ISNA(VLOOKUP(AC1005,Sheet2!J:J,1,0)),"//","")</f>
        <v/>
      </c>
      <c r="AC1005" s="111" t="str">
        <f t="shared" si="296"/>
        <v/>
      </c>
      <c r="AD1005" t="b">
        <f t="shared" si="308"/>
        <v>1</v>
      </c>
    </row>
    <row r="1006" spans="1:30">
      <c r="A1006" s="57">
        <f t="shared" si="297"/>
        <v>1006</v>
      </c>
      <c r="B1006" s="56">
        <f t="shared" si="298"/>
        <v>982</v>
      </c>
      <c r="C1006" s="60" t="s">
        <v>4451</v>
      </c>
      <c r="D1006" s="60" t="s">
        <v>3593</v>
      </c>
      <c r="E1006" s="66" t="s">
        <v>539</v>
      </c>
      <c r="F1006" s="66" t="s">
        <v>865</v>
      </c>
      <c r="G1006" s="74">
        <v>0</v>
      </c>
      <c r="H1006" s="74">
        <v>0</v>
      </c>
      <c r="I1006" s="66" t="s">
        <v>1</v>
      </c>
      <c r="J1006" s="66" t="s">
        <v>1593</v>
      </c>
      <c r="K1006" s="67" t="s">
        <v>4539</v>
      </c>
      <c r="L1006" s="68"/>
      <c r="M1006" s="64" t="s">
        <v>3593</v>
      </c>
      <c r="N1006" s="13"/>
      <c r="O1006"/>
      <c r="P1006" t="str">
        <f t="shared" si="307"/>
        <v>NOT EQUAL</v>
      </c>
      <c r="Q1006" t="str">
        <f>IF(ISNA(VLOOKUP(AC1006,#REF!,1)),"//","")</f>
        <v/>
      </c>
      <c r="R1006"/>
      <c r="S1006" s="43">
        <f t="shared" si="299"/>
        <v>189</v>
      </c>
      <c r="T1006" s="93" t="s">
        <v>2484</v>
      </c>
      <c r="U1006" s="71" t="s">
        <v>2484</v>
      </c>
      <c r="V1006" s="71" t="s">
        <v>2484</v>
      </c>
      <c r="W1006" s="44" t="str">
        <f t="shared" si="300"/>
        <v/>
      </c>
      <c r="X1006" s="25" t="str">
        <f t="shared" si="301"/>
        <v/>
      </c>
      <c r="Y1006" s="1">
        <f t="shared" si="302"/>
        <v>982</v>
      </c>
      <c r="Z1006" t="str">
        <f t="shared" si="303"/>
        <v>ITM_LEFT_CURLY_BRACKET</v>
      </c>
      <c r="AA1006" s="172" t="str">
        <f>IF(ISNA(VLOOKUP(AC1006,Sheet2!J:J,1,0)),"//","")</f>
        <v/>
      </c>
      <c r="AC1006" s="111" t="str">
        <f t="shared" si="296"/>
        <v/>
      </c>
      <c r="AD1006" t="b">
        <f t="shared" si="308"/>
        <v>1</v>
      </c>
    </row>
    <row r="1007" spans="1:30">
      <c r="A1007" s="57">
        <f t="shared" si="297"/>
        <v>1007</v>
      </c>
      <c r="B1007" s="56">
        <f t="shared" si="298"/>
        <v>983</v>
      </c>
      <c r="C1007" s="60" t="s">
        <v>4451</v>
      </c>
      <c r="D1007" s="60" t="s">
        <v>3594</v>
      </c>
      <c r="E1007" s="66" t="s">
        <v>539</v>
      </c>
      <c r="F1007" s="66" t="s">
        <v>866</v>
      </c>
      <c r="G1007" s="74">
        <v>0</v>
      </c>
      <c r="H1007" s="74">
        <v>0</v>
      </c>
      <c r="I1007" s="66" t="s">
        <v>1</v>
      </c>
      <c r="J1007" s="66" t="s">
        <v>1593</v>
      </c>
      <c r="K1007" s="67" t="s">
        <v>4539</v>
      </c>
      <c r="L1007" s="68"/>
      <c r="M1007" s="64" t="s">
        <v>3594</v>
      </c>
      <c r="N1007" s="13"/>
      <c r="O1007"/>
      <c r="P1007" t="str">
        <f t="shared" si="307"/>
        <v>NOT EQUAL</v>
      </c>
      <c r="Q1007" t="str">
        <f>IF(ISNA(VLOOKUP(AC1007,#REF!,1)),"//","")</f>
        <v/>
      </c>
      <c r="R1007"/>
      <c r="S1007" s="43">
        <f t="shared" si="299"/>
        <v>189</v>
      </c>
      <c r="T1007" s="93" t="s">
        <v>2484</v>
      </c>
      <c r="U1007" s="71" t="s">
        <v>2484</v>
      </c>
      <c r="V1007" s="71" t="s">
        <v>2484</v>
      </c>
      <c r="W1007" s="44" t="str">
        <f t="shared" si="300"/>
        <v/>
      </c>
      <c r="X1007" s="25" t="str">
        <f t="shared" si="301"/>
        <v/>
      </c>
      <c r="Y1007" s="1">
        <f t="shared" si="302"/>
        <v>983</v>
      </c>
      <c r="Z1007" t="str">
        <f t="shared" si="303"/>
        <v>ITM_PIPE</v>
      </c>
      <c r="AA1007" s="172" t="str">
        <f>IF(ISNA(VLOOKUP(AC1007,Sheet2!J:J,1,0)),"//","")</f>
        <v/>
      </c>
      <c r="AC1007" s="111" t="str">
        <f t="shared" si="296"/>
        <v/>
      </c>
      <c r="AD1007" t="b">
        <f t="shared" si="308"/>
        <v>1</v>
      </c>
    </row>
    <row r="1008" spans="1:30">
      <c r="A1008" s="57">
        <f t="shared" si="297"/>
        <v>1008</v>
      </c>
      <c r="B1008" s="56">
        <f t="shared" si="298"/>
        <v>984</v>
      </c>
      <c r="C1008" s="60" t="s">
        <v>4451</v>
      </c>
      <c r="D1008" s="60" t="s">
        <v>3595</v>
      </c>
      <c r="E1008" s="66" t="s">
        <v>539</v>
      </c>
      <c r="F1008" s="66" t="s">
        <v>867</v>
      </c>
      <c r="G1008" s="74">
        <v>0</v>
      </c>
      <c r="H1008" s="74">
        <v>0</v>
      </c>
      <c r="I1008" s="66" t="s">
        <v>1</v>
      </c>
      <c r="J1008" s="66" t="s">
        <v>1593</v>
      </c>
      <c r="K1008" s="67" t="s">
        <v>4539</v>
      </c>
      <c r="L1008" s="68"/>
      <c r="M1008" s="64" t="s">
        <v>3595</v>
      </c>
      <c r="N1008" s="13"/>
      <c r="O1008"/>
      <c r="P1008" t="str">
        <f t="shared" si="307"/>
        <v>NOT EQUAL</v>
      </c>
      <c r="Q1008" t="str">
        <f>IF(ISNA(VLOOKUP(AC1008,#REF!,1)),"//","")</f>
        <v/>
      </c>
      <c r="R1008"/>
      <c r="S1008" s="43">
        <f t="shared" si="299"/>
        <v>189</v>
      </c>
      <c r="T1008" s="93" t="s">
        <v>2484</v>
      </c>
      <c r="U1008" s="71" t="s">
        <v>2484</v>
      </c>
      <c r="V1008" s="71" t="s">
        <v>2484</v>
      </c>
      <c r="W1008" s="44" t="str">
        <f t="shared" si="300"/>
        <v/>
      </c>
      <c r="X1008" s="25" t="str">
        <f t="shared" si="301"/>
        <v/>
      </c>
      <c r="Y1008" s="1">
        <f t="shared" si="302"/>
        <v>984</v>
      </c>
      <c r="Z1008" t="str">
        <f t="shared" si="303"/>
        <v>ITM_RIGHT_CURLY_BRACKET</v>
      </c>
      <c r="AA1008" s="172" t="str">
        <f>IF(ISNA(VLOOKUP(AC1008,Sheet2!J:J,1,0)),"//","")</f>
        <v/>
      </c>
      <c r="AC1008" s="111" t="str">
        <f t="shared" si="296"/>
        <v/>
      </c>
      <c r="AD1008" t="b">
        <f t="shared" si="308"/>
        <v>1</v>
      </c>
    </row>
    <row r="1009" spans="1:30">
      <c r="A1009" s="57">
        <f t="shared" si="297"/>
        <v>1009</v>
      </c>
      <c r="B1009" s="56">
        <f t="shared" si="298"/>
        <v>985</v>
      </c>
      <c r="C1009" s="60" t="s">
        <v>4451</v>
      </c>
      <c r="D1009" s="60" t="s">
        <v>3596</v>
      </c>
      <c r="E1009" s="66" t="s">
        <v>539</v>
      </c>
      <c r="F1009" s="66" t="s">
        <v>868</v>
      </c>
      <c r="G1009" s="74">
        <v>0</v>
      </c>
      <c r="H1009" s="74">
        <v>0</v>
      </c>
      <c r="I1009" s="66" t="s">
        <v>1</v>
      </c>
      <c r="J1009" s="66" t="s">
        <v>1593</v>
      </c>
      <c r="K1009" s="67" t="s">
        <v>4539</v>
      </c>
      <c r="L1009" s="68"/>
      <c r="M1009" s="64" t="s">
        <v>3596</v>
      </c>
      <c r="N1009" s="13"/>
      <c r="O1009"/>
      <c r="P1009" t="str">
        <f t="shared" si="307"/>
        <v>NOT EQUAL</v>
      </c>
      <c r="Q1009" t="str">
        <f>IF(ISNA(VLOOKUP(AC1009,#REF!,1)),"//","")</f>
        <v/>
      </c>
      <c r="R1009"/>
      <c r="S1009" s="43">
        <f t="shared" si="299"/>
        <v>189</v>
      </c>
      <c r="T1009" s="93" t="s">
        <v>2484</v>
      </c>
      <c r="U1009" s="71" t="s">
        <v>2484</v>
      </c>
      <c r="V1009" s="71" t="s">
        <v>2484</v>
      </c>
      <c r="W1009" s="44" t="str">
        <f t="shared" si="300"/>
        <v/>
      </c>
      <c r="X1009" s="25" t="str">
        <f t="shared" si="301"/>
        <v/>
      </c>
      <c r="Y1009" s="1">
        <f t="shared" si="302"/>
        <v>985</v>
      </c>
      <c r="Z1009" t="str">
        <f t="shared" si="303"/>
        <v>ITM_TILDE</v>
      </c>
      <c r="AA1009" s="172" t="str">
        <f>IF(ISNA(VLOOKUP(AC1009,Sheet2!J:J,1,0)),"//","")</f>
        <v/>
      </c>
      <c r="AC1009" s="111" t="str">
        <f t="shared" si="296"/>
        <v/>
      </c>
      <c r="AD1009" t="b">
        <f t="shared" si="308"/>
        <v>1</v>
      </c>
    </row>
    <row r="1010" spans="1:30">
      <c r="A1010" s="57">
        <f t="shared" si="297"/>
        <v>1010</v>
      </c>
      <c r="B1010" s="56">
        <f t="shared" si="298"/>
        <v>986</v>
      </c>
      <c r="C1010" s="60" t="s">
        <v>4451</v>
      </c>
      <c r="D1010" s="60" t="s">
        <v>3597</v>
      </c>
      <c r="E1010" s="66" t="s">
        <v>539</v>
      </c>
      <c r="F1010" s="66" t="s">
        <v>869</v>
      </c>
      <c r="G1010" s="74">
        <v>0</v>
      </c>
      <c r="H1010" s="74">
        <v>0</v>
      </c>
      <c r="I1010" s="66" t="s">
        <v>1</v>
      </c>
      <c r="J1010" s="66" t="s">
        <v>1593</v>
      </c>
      <c r="K1010" s="67" t="s">
        <v>4539</v>
      </c>
      <c r="L1010" s="68"/>
      <c r="M1010" s="64" t="s">
        <v>3597</v>
      </c>
      <c r="N1010" s="13"/>
      <c r="O1010"/>
      <c r="P1010" t="str">
        <f t="shared" si="307"/>
        <v>NOT EQUAL</v>
      </c>
      <c r="Q1010" t="str">
        <f>IF(ISNA(VLOOKUP(AC1010,#REF!,1)),"//","")</f>
        <v/>
      </c>
      <c r="R1010"/>
      <c r="S1010" s="43">
        <f t="shared" si="299"/>
        <v>189</v>
      </c>
      <c r="T1010" s="93" t="s">
        <v>2484</v>
      </c>
      <c r="U1010" s="71" t="s">
        <v>2484</v>
      </c>
      <c r="V1010" s="71" t="s">
        <v>2484</v>
      </c>
      <c r="W1010" s="44" t="str">
        <f t="shared" si="300"/>
        <v/>
      </c>
      <c r="X1010" s="25" t="str">
        <f t="shared" si="301"/>
        <v/>
      </c>
      <c r="Y1010" s="1">
        <f t="shared" si="302"/>
        <v>986</v>
      </c>
      <c r="Z1010" t="str">
        <f t="shared" si="303"/>
        <v>ITM_INVERTED_EXCLAMATION_MARK</v>
      </c>
      <c r="AA1010" s="172" t="str">
        <f>IF(ISNA(VLOOKUP(AC1010,Sheet2!J:J,1,0)),"//","")</f>
        <v/>
      </c>
      <c r="AC1010" s="111" t="str">
        <f t="shared" ref="AC1010:AC1073" si="309">IF(LEN(X1010)=0,"",SUBSTITUTE(SUBSTITUTE(SUBSTITUTE(SUBSTITUTE(SUBSTITUTE(SUBSTITUTE(SUBSTITUTE(SUBSTITUTE(SUBSTITUTE(SUBSTITUTE(SUBSTITUTE(SUBSTITUTE(SUBSTITUTE(SUBSTITUTE(SUBSTITUTE(SUBSTITUTE(SUBSTITUTE( (SUBSTITUTE( SUBSTITUTE( SUBSTITUTE( SUBSTITUTE(W1010,"STD_SIGMA","SUM"),"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10" t="b">
        <f t="shared" si="308"/>
        <v>1</v>
      </c>
    </row>
    <row r="1011" spans="1:30">
      <c r="A1011" s="57">
        <f t="shared" si="297"/>
        <v>1011</v>
      </c>
      <c r="B1011" s="56">
        <f t="shared" si="298"/>
        <v>987</v>
      </c>
      <c r="C1011" s="60" t="s">
        <v>4450</v>
      </c>
      <c r="D1011" s="60" t="s">
        <v>7</v>
      </c>
      <c r="E1011" s="66" t="s">
        <v>539</v>
      </c>
      <c r="F1011" s="66" t="s">
        <v>870</v>
      </c>
      <c r="G1011" s="74">
        <v>0</v>
      </c>
      <c r="H1011" s="74">
        <v>0</v>
      </c>
      <c r="I1011" s="66" t="s">
        <v>1</v>
      </c>
      <c r="J1011" s="66" t="s">
        <v>1593</v>
      </c>
      <c r="K1011" s="67" t="s">
        <v>4539</v>
      </c>
      <c r="L1011" s="68"/>
      <c r="M1011" s="64" t="s">
        <v>3866</v>
      </c>
      <c r="N1011" s="13"/>
      <c r="O1011"/>
      <c r="P1011" t="str">
        <f t="shared" si="307"/>
        <v>NOT EQUAL</v>
      </c>
      <c r="Q1011" t="str">
        <f>IF(ISNA(VLOOKUP(AC1011,#REF!,1)),"//","")</f>
        <v/>
      </c>
      <c r="R1011"/>
      <c r="S1011" s="43">
        <f t="shared" si="299"/>
        <v>189</v>
      </c>
      <c r="T1011" s="93" t="s">
        <v>2484</v>
      </c>
      <c r="U1011" s="71" t="s">
        <v>2484</v>
      </c>
      <c r="V1011" s="71" t="s">
        <v>2484</v>
      </c>
      <c r="W1011" s="44" t="str">
        <f t="shared" si="300"/>
        <v/>
      </c>
      <c r="X1011" s="25" t="str">
        <f t="shared" si="301"/>
        <v/>
      </c>
      <c r="Y1011" s="1">
        <f t="shared" si="302"/>
        <v>987</v>
      </c>
      <c r="Z1011" t="str">
        <f t="shared" si="303"/>
        <v>ITM_CENT</v>
      </c>
      <c r="AA1011" s="172" t="str">
        <f>IF(ISNA(VLOOKUP(AC1011,Sheet2!J:J,1,0)),"//","")</f>
        <v/>
      </c>
      <c r="AC1011" s="111" t="str">
        <f t="shared" si="309"/>
        <v/>
      </c>
      <c r="AD1011" t="b">
        <f t="shared" si="308"/>
        <v>1</v>
      </c>
    </row>
    <row r="1012" spans="1:30">
      <c r="A1012" s="57">
        <f t="shared" si="297"/>
        <v>1012</v>
      </c>
      <c r="B1012" s="56">
        <f t="shared" si="298"/>
        <v>988</v>
      </c>
      <c r="C1012" s="60" t="s">
        <v>4451</v>
      </c>
      <c r="D1012" s="60" t="s">
        <v>3598</v>
      </c>
      <c r="E1012" s="66" t="s">
        <v>539</v>
      </c>
      <c r="F1012" s="66" t="s">
        <v>871</v>
      </c>
      <c r="G1012" s="74">
        <v>0</v>
      </c>
      <c r="H1012" s="74">
        <v>0</v>
      </c>
      <c r="I1012" s="66" t="s">
        <v>1</v>
      </c>
      <c r="J1012" s="66" t="s">
        <v>1593</v>
      </c>
      <c r="K1012" s="67" t="s">
        <v>4539</v>
      </c>
      <c r="L1012" s="68"/>
      <c r="M1012" s="64" t="s">
        <v>3598</v>
      </c>
      <c r="N1012" s="13"/>
      <c r="O1012"/>
      <c r="P1012" t="str">
        <f t="shared" si="307"/>
        <v>NOT EQUAL</v>
      </c>
      <c r="Q1012" t="str">
        <f>IF(ISNA(VLOOKUP(AC1012,#REF!,1)),"//","")</f>
        <v/>
      </c>
      <c r="R1012"/>
      <c r="S1012" s="43">
        <f t="shared" si="299"/>
        <v>189</v>
      </c>
      <c r="T1012" s="93" t="s">
        <v>2484</v>
      </c>
      <c r="U1012" s="71" t="s">
        <v>2484</v>
      </c>
      <c r="V1012" s="71" t="s">
        <v>2484</v>
      </c>
      <c r="W1012" s="44" t="str">
        <f t="shared" si="300"/>
        <v/>
      </c>
      <c r="X1012" s="25" t="str">
        <f t="shared" si="301"/>
        <v/>
      </c>
      <c r="Y1012" s="1">
        <f t="shared" si="302"/>
        <v>988</v>
      </c>
      <c r="Z1012" t="str">
        <f t="shared" si="303"/>
        <v>ITM_POUND</v>
      </c>
      <c r="AA1012" s="172" t="str">
        <f>IF(ISNA(VLOOKUP(AC1012,Sheet2!J:J,1,0)),"//","")</f>
        <v/>
      </c>
      <c r="AC1012" s="111" t="str">
        <f t="shared" si="309"/>
        <v/>
      </c>
      <c r="AD1012" t="b">
        <f t="shared" si="308"/>
        <v>1</v>
      </c>
    </row>
    <row r="1013" spans="1:30">
      <c r="A1013" s="57">
        <f t="shared" si="297"/>
        <v>1013</v>
      </c>
      <c r="B1013" s="56">
        <f t="shared" si="298"/>
        <v>989</v>
      </c>
      <c r="C1013" s="60" t="s">
        <v>4451</v>
      </c>
      <c r="D1013" s="60" t="s">
        <v>3599</v>
      </c>
      <c r="E1013" s="66" t="s">
        <v>539</v>
      </c>
      <c r="F1013" s="66" t="s">
        <v>872</v>
      </c>
      <c r="G1013" s="74">
        <v>0</v>
      </c>
      <c r="H1013" s="74">
        <v>0</v>
      </c>
      <c r="I1013" s="66" t="s">
        <v>1</v>
      </c>
      <c r="J1013" s="66" t="s">
        <v>1593</v>
      </c>
      <c r="K1013" s="67" t="s">
        <v>4539</v>
      </c>
      <c r="L1013" s="68"/>
      <c r="M1013" s="64" t="s">
        <v>3599</v>
      </c>
      <c r="N1013" s="13"/>
      <c r="O1013"/>
      <c r="P1013" t="str">
        <f t="shared" si="307"/>
        <v>NOT EQUAL</v>
      </c>
      <c r="Q1013" t="str">
        <f>IF(ISNA(VLOOKUP(AC1013,#REF!,1)),"//","")</f>
        <v/>
      </c>
      <c r="R1013"/>
      <c r="S1013" s="43">
        <f t="shared" si="299"/>
        <v>189</v>
      </c>
      <c r="T1013" s="93" t="s">
        <v>2484</v>
      </c>
      <c r="U1013" s="71" t="s">
        <v>2484</v>
      </c>
      <c r="V1013" s="71" t="s">
        <v>2484</v>
      </c>
      <c r="W1013" s="44" t="str">
        <f t="shared" si="300"/>
        <v/>
      </c>
      <c r="X1013" s="25" t="str">
        <f t="shared" si="301"/>
        <v/>
      </c>
      <c r="Y1013" s="1">
        <f t="shared" si="302"/>
        <v>989</v>
      </c>
      <c r="Z1013" t="str">
        <f t="shared" si="303"/>
        <v>ITM_YEN</v>
      </c>
      <c r="AA1013" s="172" t="str">
        <f>IF(ISNA(VLOOKUP(AC1013,Sheet2!J:J,1,0)),"//","")</f>
        <v/>
      </c>
      <c r="AC1013" s="111" t="str">
        <f t="shared" si="309"/>
        <v/>
      </c>
      <c r="AD1013" t="b">
        <f t="shared" si="308"/>
        <v>1</v>
      </c>
    </row>
    <row r="1014" spans="1:30">
      <c r="A1014" s="57">
        <f t="shared" si="297"/>
        <v>1014</v>
      </c>
      <c r="B1014" s="56">
        <f t="shared" si="298"/>
        <v>990</v>
      </c>
      <c r="C1014" s="60" t="s">
        <v>4451</v>
      </c>
      <c r="D1014" s="60" t="s">
        <v>3600</v>
      </c>
      <c r="E1014" s="66" t="s">
        <v>539</v>
      </c>
      <c r="F1014" s="66" t="s">
        <v>873</v>
      </c>
      <c r="G1014" s="74">
        <v>0</v>
      </c>
      <c r="H1014" s="74">
        <v>0</v>
      </c>
      <c r="I1014" s="66" t="s">
        <v>1</v>
      </c>
      <c r="J1014" s="66" t="s">
        <v>1593</v>
      </c>
      <c r="K1014" s="67" t="s">
        <v>4539</v>
      </c>
      <c r="L1014" s="68"/>
      <c r="M1014" s="64" t="s">
        <v>3600</v>
      </c>
      <c r="N1014" s="13"/>
      <c r="O1014"/>
      <c r="P1014" t="str">
        <f t="shared" si="307"/>
        <v>NOT EQUAL</v>
      </c>
      <c r="Q1014" t="str">
        <f>IF(ISNA(VLOOKUP(AC1014,#REF!,1)),"//","")</f>
        <v/>
      </c>
      <c r="R1014"/>
      <c r="S1014" s="43">
        <f t="shared" si="299"/>
        <v>189</v>
      </c>
      <c r="T1014" s="93" t="s">
        <v>2484</v>
      </c>
      <c r="U1014" s="71" t="s">
        <v>2484</v>
      </c>
      <c r="V1014" s="71" t="s">
        <v>2484</v>
      </c>
      <c r="W1014" s="44" t="str">
        <f t="shared" si="300"/>
        <v/>
      </c>
      <c r="X1014" s="25" t="str">
        <f t="shared" si="301"/>
        <v/>
      </c>
      <c r="Y1014" s="1">
        <f t="shared" si="302"/>
        <v>990</v>
      </c>
      <c r="Z1014" t="str">
        <f t="shared" si="303"/>
        <v>ITM_SECTION</v>
      </c>
      <c r="AA1014" s="172" t="str">
        <f>IF(ISNA(VLOOKUP(AC1014,Sheet2!J:J,1,0)),"//","")</f>
        <v/>
      </c>
      <c r="AC1014" s="111" t="str">
        <f t="shared" si="309"/>
        <v/>
      </c>
      <c r="AD1014" t="b">
        <f t="shared" si="308"/>
        <v>1</v>
      </c>
    </row>
    <row r="1015" spans="1:30">
      <c r="A1015" s="57">
        <f t="shared" si="297"/>
        <v>1015</v>
      </c>
      <c r="B1015" s="56">
        <f t="shared" si="298"/>
        <v>991</v>
      </c>
      <c r="C1015" s="60" t="s">
        <v>4450</v>
      </c>
      <c r="D1015" s="60" t="s">
        <v>7</v>
      </c>
      <c r="E1015" s="66" t="s">
        <v>539</v>
      </c>
      <c r="F1015" s="66" t="s">
        <v>874</v>
      </c>
      <c r="G1015" s="74">
        <v>0</v>
      </c>
      <c r="H1015" s="74">
        <v>0</v>
      </c>
      <c r="I1015" s="66" t="s">
        <v>1</v>
      </c>
      <c r="J1015" s="66" t="s">
        <v>1593</v>
      </c>
      <c r="K1015" s="67" t="s">
        <v>4539</v>
      </c>
      <c r="L1015" s="68"/>
      <c r="M1015" s="64" t="s">
        <v>3867</v>
      </c>
      <c r="N1015" s="13"/>
      <c r="O1015"/>
      <c r="P1015" t="str">
        <f t="shared" si="307"/>
        <v>NOT EQUAL</v>
      </c>
      <c r="Q1015" t="str">
        <f>IF(ISNA(VLOOKUP(AC1015,#REF!,1)),"//","")</f>
        <v/>
      </c>
      <c r="R1015"/>
      <c r="S1015" s="43">
        <f t="shared" si="299"/>
        <v>189</v>
      </c>
      <c r="T1015" s="93" t="s">
        <v>2484</v>
      </c>
      <c r="U1015" s="71" t="s">
        <v>2484</v>
      </c>
      <c r="V1015" s="71" t="s">
        <v>2484</v>
      </c>
      <c r="W1015" s="44" t="str">
        <f t="shared" si="300"/>
        <v/>
      </c>
      <c r="X1015" s="25" t="str">
        <f t="shared" si="301"/>
        <v/>
      </c>
      <c r="Y1015" s="1">
        <f t="shared" si="302"/>
        <v>991</v>
      </c>
      <c r="Z1015" t="str">
        <f t="shared" si="303"/>
        <v>ITM_OVERFLOW_CARRY</v>
      </c>
      <c r="AA1015" s="172" t="str">
        <f>IF(ISNA(VLOOKUP(AC1015,Sheet2!J:J,1,0)),"//","")</f>
        <v/>
      </c>
      <c r="AC1015" s="111" t="str">
        <f t="shared" si="309"/>
        <v/>
      </c>
      <c r="AD1015" t="b">
        <f t="shared" si="308"/>
        <v>1</v>
      </c>
    </row>
    <row r="1016" spans="1:30">
      <c r="A1016" s="57">
        <f t="shared" si="297"/>
        <v>1016</v>
      </c>
      <c r="B1016" s="56">
        <f t="shared" si="298"/>
        <v>992</v>
      </c>
      <c r="C1016" s="60" t="s">
        <v>4451</v>
      </c>
      <c r="D1016" s="60" t="s">
        <v>3601</v>
      </c>
      <c r="E1016" s="66" t="s">
        <v>539</v>
      </c>
      <c r="F1016" s="66" t="s">
        <v>875</v>
      </c>
      <c r="G1016" s="74">
        <v>0</v>
      </c>
      <c r="H1016" s="74">
        <v>0</v>
      </c>
      <c r="I1016" s="66" t="s">
        <v>1</v>
      </c>
      <c r="J1016" s="66" t="s">
        <v>1593</v>
      </c>
      <c r="K1016" s="67" t="s">
        <v>4539</v>
      </c>
      <c r="L1016" s="68"/>
      <c r="M1016" s="64" t="s">
        <v>3601</v>
      </c>
      <c r="N1016" s="13"/>
      <c r="O1016"/>
      <c r="P1016" t="str">
        <f t="shared" si="307"/>
        <v>NOT EQUAL</v>
      </c>
      <c r="Q1016" t="str">
        <f>IF(ISNA(VLOOKUP(AC1016,#REF!,1)),"//","")</f>
        <v/>
      </c>
      <c r="R1016"/>
      <c r="S1016" s="43">
        <f t="shared" si="299"/>
        <v>189</v>
      </c>
      <c r="T1016" s="93" t="s">
        <v>2484</v>
      </c>
      <c r="U1016" s="71" t="s">
        <v>2484</v>
      </c>
      <c r="V1016" s="71" t="s">
        <v>2484</v>
      </c>
      <c r="W1016" s="44" t="str">
        <f t="shared" si="300"/>
        <v/>
      </c>
      <c r="X1016" s="25" t="str">
        <f t="shared" si="301"/>
        <v/>
      </c>
      <c r="Y1016" s="1">
        <f t="shared" si="302"/>
        <v>992</v>
      </c>
      <c r="Z1016" t="str">
        <f t="shared" si="303"/>
        <v>ITM_LEFT_DOUBLE_ANGLE</v>
      </c>
      <c r="AA1016" s="172" t="str">
        <f>IF(ISNA(VLOOKUP(AC1016,Sheet2!J:J,1,0)),"//","")</f>
        <v/>
      </c>
      <c r="AC1016" s="111" t="str">
        <f t="shared" si="309"/>
        <v/>
      </c>
      <c r="AD1016" t="b">
        <f t="shared" si="308"/>
        <v>1</v>
      </c>
    </row>
    <row r="1017" spans="1:30">
      <c r="A1017" s="57">
        <f t="shared" si="297"/>
        <v>1017</v>
      </c>
      <c r="B1017" s="56">
        <f t="shared" si="298"/>
        <v>993</v>
      </c>
      <c r="C1017" s="60" t="s">
        <v>4451</v>
      </c>
      <c r="D1017" s="60" t="s">
        <v>1974</v>
      </c>
      <c r="E1017" s="66" t="s">
        <v>539</v>
      </c>
      <c r="F1017" s="66" t="s">
        <v>876</v>
      </c>
      <c r="G1017" s="74">
        <v>0</v>
      </c>
      <c r="H1017" s="74">
        <v>0</v>
      </c>
      <c r="I1017" s="66" t="s">
        <v>1</v>
      </c>
      <c r="J1017" s="66" t="s">
        <v>1593</v>
      </c>
      <c r="K1017" s="67" t="s">
        <v>4539</v>
      </c>
      <c r="L1017" s="68"/>
      <c r="M1017" s="64" t="s">
        <v>1974</v>
      </c>
      <c r="N1017" s="13"/>
      <c r="O1017"/>
      <c r="P1017" t="str">
        <f t="shared" si="307"/>
        <v>NOT EQUAL</v>
      </c>
      <c r="Q1017" t="str">
        <f>IF(ISNA(VLOOKUP(AC1017,#REF!,1)),"//","")</f>
        <v/>
      </c>
      <c r="R1017"/>
      <c r="S1017" s="43">
        <f t="shared" si="299"/>
        <v>189</v>
      </c>
      <c r="T1017" s="93" t="s">
        <v>2484</v>
      </c>
      <c r="U1017" s="71" t="s">
        <v>2484</v>
      </c>
      <c r="V1017" s="71" t="s">
        <v>2484</v>
      </c>
      <c r="W1017" s="44" t="str">
        <f t="shared" si="300"/>
        <v/>
      </c>
      <c r="X1017" s="25" t="str">
        <f t="shared" si="301"/>
        <v/>
      </c>
      <c r="Y1017" s="1">
        <f t="shared" si="302"/>
        <v>993</v>
      </c>
      <c r="Z1017" t="str">
        <f t="shared" si="303"/>
        <v>ITM_NOT</v>
      </c>
      <c r="AA1017" s="172" t="str">
        <f>IF(ISNA(VLOOKUP(AC1017,Sheet2!J:J,1,0)),"//","")</f>
        <v/>
      </c>
      <c r="AC1017" s="111" t="str">
        <f t="shared" si="309"/>
        <v/>
      </c>
      <c r="AD1017" t="b">
        <f t="shared" si="308"/>
        <v>1</v>
      </c>
    </row>
    <row r="1018" spans="1:30">
      <c r="A1018" s="57">
        <f t="shared" si="297"/>
        <v>1018</v>
      </c>
      <c r="B1018" s="56">
        <f t="shared" si="298"/>
        <v>994</v>
      </c>
      <c r="C1018" s="60" t="s">
        <v>4450</v>
      </c>
      <c r="D1018" s="60" t="s">
        <v>7</v>
      </c>
      <c r="E1018" s="66" t="s">
        <v>539</v>
      </c>
      <c r="F1018" s="66" t="s">
        <v>877</v>
      </c>
      <c r="G1018" s="74">
        <v>0</v>
      </c>
      <c r="H1018" s="74">
        <v>0</v>
      </c>
      <c r="I1018" s="66" t="s">
        <v>1</v>
      </c>
      <c r="J1018" s="66" t="s">
        <v>1593</v>
      </c>
      <c r="K1018" s="67" t="s">
        <v>4539</v>
      </c>
      <c r="L1018" s="68"/>
      <c r="M1018" s="64" t="s">
        <v>3868</v>
      </c>
      <c r="N1018" s="13"/>
      <c r="O1018"/>
      <c r="P1018" t="str">
        <f t="shared" si="307"/>
        <v>NOT EQUAL</v>
      </c>
      <c r="Q1018" t="str">
        <f>IF(ISNA(VLOOKUP(AC1018,#REF!,1)),"//","")</f>
        <v/>
      </c>
      <c r="R1018"/>
      <c r="S1018" s="43">
        <f t="shared" si="299"/>
        <v>189</v>
      </c>
      <c r="T1018" s="93" t="s">
        <v>2484</v>
      </c>
      <c r="U1018" s="71" t="s">
        <v>2484</v>
      </c>
      <c r="V1018" s="71" t="s">
        <v>2484</v>
      </c>
      <c r="W1018" s="44" t="str">
        <f t="shared" si="300"/>
        <v/>
      </c>
      <c r="X1018" s="25" t="str">
        <f t="shared" si="301"/>
        <v/>
      </c>
      <c r="Y1018" s="1">
        <f t="shared" si="302"/>
        <v>994</v>
      </c>
      <c r="Z1018" t="str">
        <f t="shared" si="303"/>
        <v>ITM_DEGREE</v>
      </c>
      <c r="AA1018" s="172" t="str">
        <f>IF(ISNA(VLOOKUP(AC1018,Sheet2!J:J,1,0)),"//","")</f>
        <v/>
      </c>
      <c r="AC1018" s="111" t="str">
        <f t="shared" si="309"/>
        <v/>
      </c>
      <c r="AD1018" t="b">
        <f t="shared" si="308"/>
        <v>1</v>
      </c>
    </row>
    <row r="1019" spans="1:30">
      <c r="A1019" s="57">
        <f t="shared" si="297"/>
        <v>1019</v>
      </c>
      <c r="B1019" s="56">
        <f t="shared" si="298"/>
        <v>995</v>
      </c>
      <c r="C1019" s="60" t="s">
        <v>4451</v>
      </c>
      <c r="D1019" s="60" t="s">
        <v>3602</v>
      </c>
      <c r="E1019" s="66" t="s">
        <v>539</v>
      </c>
      <c r="F1019" s="66" t="s">
        <v>878</v>
      </c>
      <c r="G1019" s="74">
        <v>0</v>
      </c>
      <c r="H1019" s="74">
        <v>0</v>
      </c>
      <c r="I1019" s="66" t="s">
        <v>1</v>
      </c>
      <c r="J1019" s="66" t="s">
        <v>1593</v>
      </c>
      <c r="K1019" s="67" t="s">
        <v>4539</v>
      </c>
      <c r="L1019" s="68"/>
      <c r="M1019" s="64" t="s">
        <v>3602</v>
      </c>
      <c r="N1019" s="13"/>
      <c r="O1019"/>
      <c r="P1019" t="str">
        <f t="shared" si="307"/>
        <v>NOT EQUAL</v>
      </c>
      <c r="Q1019" t="str">
        <f>IF(ISNA(VLOOKUP(AC1019,#REF!,1)),"//","")</f>
        <v/>
      </c>
      <c r="R1019"/>
      <c r="S1019" s="43">
        <f t="shared" si="299"/>
        <v>189</v>
      </c>
      <c r="T1019" s="93" t="s">
        <v>2484</v>
      </c>
      <c r="U1019" s="71" t="s">
        <v>2484</v>
      </c>
      <c r="V1019" s="71" t="s">
        <v>2484</v>
      </c>
      <c r="W1019" s="44" t="str">
        <f t="shared" si="300"/>
        <v/>
      </c>
      <c r="X1019" s="25" t="str">
        <f t="shared" si="301"/>
        <v/>
      </c>
      <c r="Y1019" s="1">
        <f t="shared" si="302"/>
        <v>995</v>
      </c>
      <c r="Z1019" t="str">
        <f t="shared" si="303"/>
        <v>ITM_PLUS_MINUS</v>
      </c>
      <c r="AA1019" s="172" t="str">
        <f>IF(ISNA(VLOOKUP(AC1019,Sheet2!J:J,1,0)),"//","")</f>
        <v/>
      </c>
      <c r="AC1019" s="111" t="str">
        <f t="shared" si="309"/>
        <v/>
      </c>
      <c r="AD1019" t="b">
        <f t="shared" si="308"/>
        <v>1</v>
      </c>
    </row>
    <row r="1020" spans="1:30">
      <c r="A1020" s="57">
        <f t="shared" si="297"/>
        <v>1020</v>
      </c>
      <c r="B1020" s="56">
        <f t="shared" si="298"/>
        <v>996</v>
      </c>
      <c r="C1020" s="60" t="s">
        <v>4450</v>
      </c>
      <c r="D1020" s="60" t="s">
        <v>7</v>
      </c>
      <c r="E1020" s="66" t="s">
        <v>539</v>
      </c>
      <c r="F1020" s="66" t="s">
        <v>879</v>
      </c>
      <c r="G1020" s="74">
        <v>0</v>
      </c>
      <c r="H1020" s="74">
        <v>0</v>
      </c>
      <c r="I1020" s="66" t="s">
        <v>1</v>
      </c>
      <c r="J1020" s="66" t="s">
        <v>1593</v>
      </c>
      <c r="K1020" s="67" t="s">
        <v>4539</v>
      </c>
      <c r="L1020" s="68"/>
      <c r="M1020" s="64" t="s">
        <v>3869</v>
      </c>
      <c r="N1020" s="13"/>
      <c r="O1020"/>
      <c r="P1020" t="str">
        <f t="shared" si="307"/>
        <v>NOT EQUAL</v>
      </c>
      <c r="Q1020" t="str">
        <f>IF(ISNA(VLOOKUP(AC1020,#REF!,1)),"//","")</f>
        <v/>
      </c>
      <c r="R1020"/>
      <c r="S1020" s="43">
        <f t="shared" si="299"/>
        <v>189</v>
      </c>
      <c r="T1020" s="93" t="s">
        <v>2484</v>
      </c>
      <c r="U1020" s="71" t="s">
        <v>2484</v>
      </c>
      <c r="V1020" s="71" t="s">
        <v>2484</v>
      </c>
      <c r="W1020" s="44" t="str">
        <f t="shared" si="300"/>
        <v/>
      </c>
      <c r="X1020" s="25" t="str">
        <f t="shared" si="301"/>
        <v/>
      </c>
      <c r="Y1020" s="1">
        <f t="shared" si="302"/>
        <v>996</v>
      </c>
      <c r="Z1020" t="str">
        <f t="shared" si="303"/>
        <v>ITM_mu_b</v>
      </c>
      <c r="AA1020" s="172" t="str">
        <f>IF(ISNA(VLOOKUP(AC1020,Sheet2!J:J,1,0)),"//","")</f>
        <v/>
      </c>
      <c r="AC1020" s="111" t="str">
        <f t="shared" si="309"/>
        <v/>
      </c>
      <c r="AD1020" t="b">
        <f t="shared" si="308"/>
        <v>1</v>
      </c>
    </row>
    <row r="1021" spans="1:30">
      <c r="A1021" s="57">
        <f t="shared" si="297"/>
        <v>1021</v>
      </c>
      <c r="B1021" s="56">
        <f t="shared" si="298"/>
        <v>997</v>
      </c>
      <c r="C1021" s="60" t="s">
        <v>4451</v>
      </c>
      <c r="D1021" s="60" t="s">
        <v>1717</v>
      </c>
      <c r="E1021" s="66" t="s">
        <v>539</v>
      </c>
      <c r="F1021" s="66" t="s">
        <v>880</v>
      </c>
      <c r="G1021" s="74">
        <v>0</v>
      </c>
      <c r="H1021" s="74">
        <v>0</v>
      </c>
      <c r="I1021" s="66" t="s">
        <v>1</v>
      </c>
      <c r="J1021" s="66" t="s">
        <v>1593</v>
      </c>
      <c r="K1021" s="67" t="s">
        <v>4539</v>
      </c>
      <c r="L1021" s="68"/>
      <c r="M1021" s="64" t="s">
        <v>1717</v>
      </c>
      <c r="N1021" s="13"/>
      <c r="O1021"/>
      <c r="P1021" t="str">
        <f t="shared" si="307"/>
        <v>NOT EQUAL</v>
      </c>
      <c r="Q1021" t="str">
        <f>IF(ISNA(VLOOKUP(AC1021,#REF!,1)),"//","")</f>
        <v/>
      </c>
      <c r="R1021"/>
      <c r="S1021" s="43">
        <f t="shared" si="299"/>
        <v>189</v>
      </c>
      <c r="T1021" s="93" t="s">
        <v>2484</v>
      </c>
      <c r="U1021" s="71" t="s">
        <v>2484</v>
      </c>
      <c r="V1021" s="71" t="s">
        <v>2484</v>
      </c>
      <c r="W1021" s="44" t="str">
        <f t="shared" si="300"/>
        <v/>
      </c>
      <c r="X1021" s="25" t="str">
        <f t="shared" si="301"/>
        <v/>
      </c>
      <c r="Y1021" s="1">
        <f t="shared" si="302"/>
        <v>997</v>
      </c>
      <c r="Z1021" t="str">
        <f t="shared" si="303"/>
        <v>ITM_DOT</v>
      </c>
      <c r="AA1021" s="172" t="str">
        <f>IF(ISNA(VLOOKUP(AC1021,Sheet2!J:J,1,0)),"//","")</f>
        <v/>
      </c>
      <c r="AC1021" s="111" t="str">
        <f t="shared" si="309"/>
        <v/>
      </c>
      <c r="AD1021" t="b">
        <f t="shared" si="308"/>
        <v>1</v>
      </c>
    </row>
    <row r="1022" spans="1:30">
      <c r="A1022" s="57">
        <f t="shared" si="297"/>
        <v>1022</v>
      </c>
      <c r="B1022" s="56">
        <f t="shared" si="298"/>
        <v>998</v>
      </c>
      <c r="C1022" s="60" t="s">
        <v>4450</v>
      </c>
      <c r="D1022" s="60" t="s">
        <v>7</v>
      </c>
      <c r="E1022" s="66" t="s">
        <v>539</v>
      </c>
      <c r="F1022" s="66" t="s">
        <v>881</v>
      </c>
      <c r="G1022" s="74">
        <v>0</v>
      </c>
      <c r="H1022" s="74">
        <v>0</v>
      </c>
      <c r="I1022" s="66" t="s">
        <v>1</v>
      </c>
      <c r="J1022" s="66" t="s">
        <v>1593</v>
      </c>
      <c r="K1022" s="67" t="s">
        <v>4539</v>
      </c>
      <c r="L1022" s="68"/>
      <c r="M1022" s="64" t="s">
        <v>3870</v>
      </c>
      <c r="N1022" s="13"/>
      <c r="O1022"/>
      <c r="P1022" t="str">
        <f t="shared" si="307"/>
        <v>NOT EQUAL</v>
      </c>
      <c r="Q1022" t="str">
        <f>IF(ISNA(VLOOKUP(AC1022,#REF!,1)),"//","")</f>
        <v/>
      </c>
      <c r="R1022"/>
      <c r="S1022" s="43">
        <f t="shared" si="299"/>
        <v>189</v>
      </c>
      <c r="T1022" s="93" t="s">
        <v>2484</v>
      </c>
      <c r="U1022" s="71" t="s">
        <v>2484</v>
      </c>
      <c r="V1022" s="71" t="s">
        <v>2484</v>
      </c>
      <c r="W1022" s="44" t="str">
        <f t="shared" si="300"/>
        <v/>
      </c>
      <c r="X1022" s="25" t="str">
        <f t="shared" si="301"/>
        <v/>
      </c>
      <c r="Y1022" s="1">
        <f t="shared" si="302"/>
        <v>998</v>
      </c>
      <c r="Z1022" t="str">
        <f t="shared" si="303"/>
        <v>ITM_ORDINAL</v>
      </c>
      <c r="AA1022" s="172" t="str">
        <f>IF(ISNA(VLOOKUP(AC1022,Sheet2!J:J,1,0)),"//","")</f>
        <v/>
      </c>
      <c r="AC1022" s="111" t="str">
        <f t="shared" si="309"/>
        <v/>
      </c>
      <c r="AD1022" t="b">
        <f t="shared" si="308"/>
        <v>1</v>
      </c>
    </row>
    <row r="1023" spans="1:30">
      <c r="A1023" s="57">
        <f t="shared" si="297"/>
        <v>1023</v>
      </c>
      <c r="B1023" s="56">
        <f t="shared" si="298"/>
        <v>999</v>
      </c>
      <c r="C1023" s="60" t="s">
        <v>4451</v>
      </c>
      <c r="D1023" s="60" t="s">
        <v>3603</v>
      </c>
      <c r="E1023" s="66" t="s">
        <v>539</v>
      </c>
      <c r="F1023" s="66" t="s">
        <v>882</v>
      </c>
      <c r="G1023" s="74">
        <v>0</v>
      </c>
      <c r="H1023" s="74">
        <v>0</v>
      </c>
      <c r="I1023" s="66" t="s">
        <v>1</v>
      </c>
      <c r="J1023" s="66" t="s">
        <v>1593</v>
      </c>
      <c r="K1023" s="67" t="s">
        <v>4539</v>
      </c>
      <c r="L1023" s="68"/>
      <c r="M1023" s="64" t="s">
        <v>3603</v>
      </c>
      <c r="N1023" s="13"/>
      <c r="O1023"/>
      <c r="P1023" t="str">
        <f t="shared" si="307"/>
        <v>NOT EQUAL</v>
      </c>
      <c r="Q1023" t="str">
        <f>IF(ISNA(VLOOKUP(AC1023,#REF!,1)),"//","")</f>
        <v/>
      </c>
      <c r="R1023"/>
      <c r="S1023" s="43">
        <f t="shared" si="299"/>
        <v>189</v>
      </c>
      <c r="T1023" s="93" t="s">
        <v>2484</v>
      </c>
      <c r="U1023" s="71" t="s">
        <v>2484</v>
      </c>
      <c r="V1023" s="71" t="s">
        <v>2484</v>
      </c>
      <c r="W1023" s="44" t="str">
        <f t="shared" si="300"/>
        <v/>
      </c>
      <c r="X1023" s="25" t="str">
        <f t="shared" si="301"/>
        <v/>
      </c>
      <c r="Y1023" s="1">
        <f t="shared" si="302"/>
        <v>999</v>
      </c>
      <c r="Z1023" t="str">
        <f t="shared" si="303"/>
        <v>ITM_RIGHT_DOUBLE_ANGLE</v>
      </c>
      <c r="AA1023" s="172" t="str">
        <f>IF(ISNA(VLOOKUP(AC1023,Sheet2!J:J,1,0)),"//","")</f>
        <v/>
      </c>
      <c r="AC1023" s="111" t="str">
        <f t="shared" si="309"/>
        <v/>
      </c>
      <c r="AD1023" t="b">
        <f t="shared" si="308"/>
        <v>1</v>
      </c>
    </row>
    <row r="1024" spans="1:30">
      <c r="A1024" s="57">
        <f t="shared" si="297"/>
        <v>1024</v>
      </c>
      <c r="B1024" s="56">
        <f t="shared" si="298"/>
        <v>1000</v>
      </c>
      <c r="C1024" s="60" t="s">
        <v>4450</v>
      </c>
      <c r="D1024" s="60" t="s">
        <v>7</v>
      </c>
      <c r="E1024" s="66" t="s">
        <v>539</v>
      </c>
      <c r="F1024" s="66" t="s">
        <v>5</v>
      </c>
      <c r="G1024" s="74">
        <v>0</v>
      </c>
      <c r="H1024" s="74">
        <v>0</v>
      </c>
      <c r="I1024" s="66" t="s">
        <v>1</v>
      </c>
      <c r="J1024" s="66" t="s">
        <v>1593</v>
      </c>
      <c r="K1024" s="67" t="s">
        <v>4539</v>
      </c>
      <c r="L1024" s="68"/>
      <c r="M1024" s="64" t="s">
        <v>3871</v>
      </c>
      <c r="N1024" s="13"/>
      <c r="O1024"/>
      <c r="P1024" t="str">
        <f t="shared" si="307"/>
        <v>NOT EQUAL</v>
      </c>
      <c r="Q1024" t="str">
        <f>IF(ISNA(VLOOKUP(AC1024,#REF!,1)),"//","")</f>
        <v/>
      </c>
      <c r="R1024"/>
      <c r="S1024" s="43">
        <f t="shared" si="299"/>
        <v>189</v>
      </c>
      <c r="T1024" s="93" t="s">
        <v>2484</v>
      </c>
      <c r="U1024" s="71" t="s">
        <v>2484</v>
      </c>
      <c r="V1024" s="71" t="s">
        <v>2484</v>
      </c>
      <c r="W1024" s="44" t="str">
        <f t="shared" si="300"/>
        <v/>
      </c>
      <c r="X1024" s="25" t="str">
        <f t="shared" si="301"/>
        <v/>
      </c>
      <c r="Y1024" s="1">
        <f t="shared" si="302"/>
        <v>1000</v>
      </c>
      <c r="Z1024" t="str">
        <f t="shared" si="303"/>
        <v>ITM_ONE_HALF</v>
      </c>
      <c r="AA1024" s="172" t="str">
        <f>IF(ISNA(VLOOKUP(AC1024,Sheet2!J:J,1,0)),"//","")</f>
        <v/>
      </c>
      <c r="AC1024" s="111" t="str">
        <f t="shared" si="309"/>
        <v/>
      </c>
      <c r="AD1024" t="b">
        <f t="shared" si="308"/>
        <v>1</v>
      </c>
    </row>
    <row r="1025" spans="1:30">
      <c r="A1025" s="57">
        <f t="shared" si="297"/>
        <v>1025</v>
      </c>
      <c r="B1025" s="56">
        <f t="shared" si="298"/>
        <v>1001</v>
      </c>
      <c r="C1025" s="60" t="s">
        <v>4450</v>
      </c>
      <c r="D1025" s="60" t="s">
        <v>7</v>
      </c>
      <c r="E1025" s="66" t="s">
        <v>539</v>
      </c>
      <c r="F1025" s="66" t="s">
        <v>883</v>
      </c>
      <c r="G1025" s="74">
        <v>0</v>
      </c>
      <c r="H1025" s="74">
        <v>0</v>
      </c>
      <c r="I1025" s="66" t="s">
        <v>1</v>
      </c>
      <c r="J1025" s="66" t="s">
        <v>1593</v>
      </c>
      <c r="K1025" s="67" t="s">
        <v>4539</v>
      </c>
      <c r="L1025" s="68"/>
      <c r="M1025" s="64" t="s">
        <v>3872</v>
      </c>
      <c r="N1025" s="13"/>
      <c r="O1025"/>
      <c r="P1025" t="str">
        <f t="shared" si="307"/>
        <v>NOT EQUAL</v>
      </c>
      <c r="Q1025" t="str">
        <f>IF(ISNA(VLOOKUP(AC1025,#REF!,1)),"//","")</f>
        <v/>
      </c>
      <c r="R1025"/>
      <c r="S1025" s="43">
        <f t="shared" si="299"/>
        <v>189</v>
      </c>
      <c r="T1025" s="93" t="s">
        <v>2484</v>
      </c>
      <c r="U1025" s="71" t="s">
        <v>2484</v>
      </c>
      <c r="V1025" s="71" t="s">
        <v>2484</v>
      </c>
      <c r="W1025" s="44" t="str">
        <f t="shared" si="300"/>
        <v/>
      </c>
      <c r="X1025" s="25" t="str">
        <f t="shared" si="301"/>
        <v/>
      </c>
      <c r="Y1025" s="1">
        <f t="shared" si="302"/>
        <v>1001</v>
      </c>
      <c r="Z1025" t="str">
        <f t="shared" si="303"/>
        <v>ITM_ONE_QUARTER</v>
      </c>
      <c r="AA1025" s="172" t="str">
        <f>IF(ISNA(VLOOKUP(AC1025,Sheet2!J:J,1,0)),"//","")</f>
        <v/>
      </c>
      <c r="AC1025" s="111" t="str">
        <f t="shared" si="309"/>
        <v/>
      </c>
      <c r="AD1025" t="b">
        <f t="shared" si="308"/>
        <v>1</v>
      </c>
    </row>
    <row r="1026" spans="1:30">
      <c r="A1026" s="57">
        <f t="shared" si="297"/>
        <v>1026</v>
      </c>
      <c r="B1026" s="56">
        <f t="shared" si="298"/>
        <v>1002</v>
      </c>
      <c r="C1026" s="60" t="s">
        <v>4451</v>
      </c>
      <c r="D1026" s="60" t="s">
        <v>3604</v>
      </c>
      <c r="E1026" s="66" t="s">
        <v>539</v>
      </c>
      <c r="F1026" s="66" t="s">
        <v>884</v>
      </c>
      <c r="G1026" s="74">
        <v>0</v>
      </c>
      <c r="H1026" s="74">
        <v>0</v>
      </c>
      <c r="I1026" s="66" t="s">
        <v>1</v>
      </c>
      <c r="J1026" s="66" t="s">
        <v>1593</v>
      </c>
      <c r="K1026" s="67" t="s">
        <v>4539</v>
      </c>
      <c r="L1026" s="68"/>
      <c r="M1026" s="64" t="s">
        <v>3604</v>
      </c>
      <c r="N1026" s="13"/>
      <c r="O1026"/>
      <c r="P1026" t="str">
        <f t="shared" si="307"/>
        <v>NOT EQUAL</v>
      </c>
      <c r="Q1026" t="str">
        <f>IF(ISNA(VLOOKUP(AC1026,#REF!,1)),"//","")</f>
        <v/>
      </c>
      <c r="R1026"/>
      <c r="S1026" s="43">
        <f t="shared" si="299"/>
        <v>189</v>
      </c>
      <c r="T1026" s="93" t="s">
        <v>2484</v>
      </c>
      <c r="U1026" s="71" t="s">
        <v>2484</v>
      </c>
      <c r="V1026" s="71" t="s">
        <v>2484</v>
      </c>
      <c r="W1026" s="44" t="str">
        <f t="shared" si="300"/>
        <v/>
      </c>
      <c r="X1026" s="25" t="str">
        <f t="shared" si="301"/>
        <v/>
      </c>
      <c r="Y1026" s="1">
        <f t="shared" si="302"/>
        <v>1002</v>
      </c>
      <c r="Z1026" t="str">
        <f t="shared" si="303"/>
        <v>ITM_INVERTED_QUESTION_MARK</v>
      </c>
      <c r="AA1026" s="172" t="str">
        <f>IF(ISNA(VLOOKUP(AC1026,Sheet2!J:J,1,0)),"//","")</f>
        <v/>
      </c>
      <c r="AC1026" s="111" t="str">
        <f t="shared" si="309"/>
        <v/>
      </c>
      <c r="AD1026" t="b">
        <f t="shared" si="308"/>
        <v>1</v>
      </c>
    </row>
    <row r="1027" spans="1:30">
      <c r="A1027" s="57">
        <f t="shared" si="297"/>
        <v>1027</v>
      </c>
      <c r="B1027" s="56">
        <f t="shared" si="298"/>
        <v>1003</v>
      </c>
      <c r="C1027" s="60" t="s">
        <v>4450</v>
      </c>
      <c r="D1027" s="60" t="s">
        <v>7</v>
      </c>
      <c r="E1027" s="66" t="s">
        <v>539</v>
      </c>
      <c r="F1027" s="66" t="s">
        <v>885</v>
      </c>
      <c r="G1027" s="74">
        <v>0</v>
      </c>
      <c r="H1027" s="74">
        <v>0</v>
      </c>
      <c r="I1027" s="66" t="s">
        <v>1</v>
      </c>
      <c r="J1027" s="66" t="s">
        <v>1593</v>
      </c>
      <c r="K1027" s="67" t="s">
        <v>4539</v>
      </c>
      <c r="L1027" s="68"/>
      <c r="M1027" s="64" t="s">
        <v>3873</v>
      </c>
      <c r="N1027" s="13"/>
      <c r="O1027"/>
      <c r="P1027" t="str">
        <f t="shared" si="307"/>
        <v>NOT EQUAL</v>
      </c>
      <c r="Q1027" t="str">
        <f>IF(ISNA(VLOOKUP(AC1027,#REF!,1)),"//","")</f>
        <v/>
      </c>
      <c r="R1027"/>
      <c r="S1027" s="43">
        <f t="shared" si="299"/>
        <v>189</v>
      </c>
      <c r="T1027" s="93" t="s">
        <v>2484</v>
      </c>
      <c r="U1027" s="71" t="s">
        <v>2484</v>
      </c>
      <c r="V1027" s="71" t="s">
        <v>2484</v>
      </c>
      <c r="W1027" s="44" t="str">
        <f t="shared" si="300"/>
        <v/>
      </c>
      <c r="X1027" s="25" t="str">
        <f t="shared" si="301"/>
        <v/>
      </c>
      <c r="Y1027" s="1">
        <f t="shared" si="302"/>
        <v>1003</v>
      </c>
      <c r="Z1027" t="str">
        <f t="shared" si="303"/>
        <v>ITM_ETH</v>
      </c>
      <c r="AA1027" s="172" t="str">
        <f>IF(ISNA(VLOOKUP(AC1027,Sheet2!J:J,1,0)),"//","")</f>
        <v/>
      </c>
      <c r="AC1027" s="111" t="str">
        <f t="shared" si="309"/>
        <v/>
      </c>
      <c r="AD1027" t="b">
        <f t="shared" si="308"/>
        <v>1</v>
      </c>
    </row>
    <row r="1028" spans="1:30">
      <c r="A1028" s="57">
        <f t="shared" si="297"/>
        <v>1028</v>
      </c>
      <c r="B1028" s="56">
        <f t="shared" si="298"/>
        <v>1004</v>
      </c>
      <c r="C1028" s="60" t="s">
        <v>4451</v>
      </c>
      <c r="D1028" s="60" t="s">
        <v>1701</v>
      </c>
      <c r="E1028" s="66" t="s">
        <v>539</v>
      </c>
      <c r="F1028" s="66" t="s">
        <v>450</v>
      </c>
      <c r="G1028" s="74">
        <v>0</v>
      </c>
      <c r="H1028" s="74">
        <v>0</v>
      </c>
      <c r="I1028" s="66" t="s">
        <v>1</v>
      </c>
      <c r="J1028" s="66" t="s">
        <v>1593</v>
      </c>
      <c r="K1028" s="67" t="s">
        <v>4539</v>
      </c>
      <c r="L1028" s="68"/>
      <c r="M1028" s="64" t="s">
        <v>1701</v>
      </c>
      <c r="N1028" s="13"/>
      <c r="O1028"/>
      <c r="P1028" t="str">
        <f t="shared" si="307"/>
        <v>NOT EQUAL</v>
      </c>
      <c r="Q1028" t="str">
        <f>IF(ISNA(VLOOKUP(AC1028,#REF!,1)),"//","")</f>
        <v/>
      </c>
      <c r="R1028"/>
      <c r="S1028" s="43">
        <f t="shared" si="299"/>
        <v>189</v>
      </c>
      <c r="T1028" s="93" t="s">
        <v>2484</v>
      </c>
      <c r="U1028" s="71" t="s">
        <v>2484</v>
      </c>
      <c r="V1028" s="71" t="s">
        <v>2484</v>
      </c>
      <c r="W1028" s="44" t="str">
        <f t="shared" si="300"/>
        <v/>
      </c>
      <c r="X1028" s="25" t="str">
        <f t="shared" si="301"/>
        <v/>
      </c>
      <c r="Y1028" s="1">
        <f t="shared" si="302"/>
        <v>1004</v>
      </c>
      <c r="Z1028" t="str">
        <f t="shared" si="303"/>
        <v>ITM_CROSS</v>
      </c>
      <c r="AA1028" s="172" t="str">
        <f>IF(ISNA(VLOOKUP(AC1028,Sheet2!J:J,1,0)),"//","")</f>
        <v/>
      </c>
      <c r="AC1028" s="111" t="str">
        <f t="shared" si="309"/>
        <v/>
      </c>
      <c r="AD1028" t="b">
        <f t="shared" si="308"/>
        <v>1</v>
      </c>
    </row>
    <row r="1029" spans="1:30">
      <c r="A1029" s="57">
        <f t="shared" si="297"/>
        <v>1029</v>
      </c>
      <c r="B1029" s="56">
        <f t="shared" si="298"/>
        <v>1005</v>
      </c>
      <c r="C1029" s="60" t="s">
        <v>4450</v>
      </c>
      <c r="D1029" s="60" t="s">
        <v>7</v>
      </c>
      <c r="E1029" s="66" t="s">
        <v>539</v>
      </c>
      <c r="F1029" s="66" t="s">
        <v>886</v>
      </c>
      <c r="G1029" s="74">
        <v>0</v>
      </c>
      <c r="H1029" s="74">
        <v>0</v>
      </c>
      <c r="I1029" s="66" t="s">
        <v>1</v>
      </c>
      <c r="J1029" s="66" t="s">
        <v>1593</v>
      </c>
      <c r="K1029" s="67" t="s">
        <v>4539</v>
      </c>
      <c r="L1029" s="68"/>
      <c r="M1029" s="64" t="s">
        <v>3874</v>
      </c>
      <c r="N1029" s="13"/>
      <c r="O1029"/>
      <c r="P1029" t="str">
        <f t="shared" si="307"/>
        <v>NOT EQUAL</v>
      </c>
      <c r="Q1029" t="str">
        <f>IF(ISNA(VLOOKUP(AC1029,#REF!,1)),"//","")</f>
        <v/>
      </c>
      <c r="R1029"/>
      <c r="S1029" s="43">
        <f t="shared" si="299"/>
        <v>189</v>
      </c>
      <c r="T1029" s="93" t="s">
        <v>2484</v>
      </c>
      <c r="U1029" s="71" t="s">
        <v>2484</v>
      </c>
      <c r="V1029" s="71" t="s">
        <v>2484</v>
      </c>
      <c r="W1029" s="44" t="str">
        <f t="shared" si="300"/>
        <v/>
      </c>
      <c r="X1029" s="25" t="str">
        <f t="shared" si="301"/>
        <v/>
      </c>
      <c r="Y1029" s="1">
        <f t="shared" si="302"/>
        <v>1005</v>
      </c>
      <c r="Z1029" t="str">
        <f t="shared" si="303"/>
        <v>ITM_eth</v>
      </c>
      <c r="AA1029" s="172" t="str">
        <f>IF(ISNA(VLOOKUP(AC1029,Sheet2!J:J,1,0)),"//","")</f>
        <v/>
      </c>
      <c r="AC1029" s="111" t="str">
        <f t="shared" si="309"/>
        <v/>
      </c>
      <c r="AD1029" t="b">
        <f t="shared" si="308"/>
        <v>1</v>
      </c>
    </row>
    <row r="1030" spans="1:30">
      <c r="A1030" s="57">
        <f t="shared" si="297"/>
        <v>1030</v>
      </c>
      <c r="B1030" s="56">
        <f t="shared" si="298"/>
        <v>1006</v>
      </c>
      <c r="C1030" s="60" t="s">
        <v>4451</v>
      </c>
      <c r="D1030" s="60" t="s">
        <v>3605</v>
      </c>
      <c r="E1030" s="66" t="s">
        <v>539</v>
      </c>
      <c r="F1030" s="66" t="s">
        <v>887</v>
      </c>
      <c r="G1030" s="74">
        <v>0</v>
      </c>
      <c r="H1030" s="74">
        <v>0</v>
      </c>
      <c r="I1030" s="66" t="s">
        <v>1</v>
      </c>
      <c r="J1030" s="66" t="s">
        <v>1593</v>
      </c>
      <c r="K1030" s="67" t="s">
        <v>4539</v>
      </c>
      <c r="L1030" s="68"/>
      <c r="M1030" s="64" t="s">
        <v>3605</v>
      </c>
      <c r="N1030" s="13"/>
      <c r="O1030"/>
      <c r="P1030" t="str">
        <f t="shared" si="307"/>
        <v>NOT EQUAL</v>
      </c>
      <c r="Q1030" t="str">
        <f>IF(ISNA(VLOOKUP(AC1030,#REF!,1)),"//","")</f>
        <v/>
      </c>
      <c r="R1030"/>
      <c r="S1030" s="43">
        <f t="shared" si="299"/>
        <v>189</v>
      </c>
      <c r="T1030" s="93"/>
      <c r="U1030" s="71"/>
      <c r="V1030" s="71"/>
      <c r="W1030" s="44" t="str">
        <f t="shared" si="300"/>
        <v/>
      </c>
      <c r="X1030" s="25" t="str">
        <f t="shared" si="301"/>
        <v/>
      </c>
      <c r="Y1030" s="1">
        <f t="shared" si="302"/>
        <v>1006</v>
      </c>
      <c r="Z1030" t="str">
        <f t="shared" si="303"/>
        <v>ITM_OBELUS</v>
      </c>
      <c r="AA1030" s="172" t="str">
        <f>IF(ISNA(VLOOKUP(AC1030,Sheet2!J:J,1,0)),"//","")</f>
        <v/>
      </c>
      <c r="AC1030" s="111" t="str">
        <f t="shared" si="309"/>
        <v/>
      </c>
      <c r="AD1030" t="b">
        <f t="shared" si="308"/>
        <v>1</v>
      </c>
    </row>
    <row r="1031" spans="1:30">
      <c r="A1031" s="57">
        <f t="shared" si="297"/>
        <v>1031</v>
      </c>
      <c r="B1031" s="56">
        <f t="shared" si="298"/>
        <v>1007</v>
      </c>
      <c r="C1031" s="60" t="s">
        <v>4451</v>
      </c>
      <c r="D1031" s="60" t="s">
        <v>3606</v>
      </c>
      <c r="E1031" s="66" t="s">
        <v>888</v>
      </c>
      <c r="F1031" s="66" t="s">
        <v>888</v>
      </c>
      <c r="G1031" s="74">
        <v>0</v>
      </c>
      <c r="H1031" s="74">
        <v>0</v>
      </c>
      <c r="I1031" s="186" t="s">
        <v>2774</v>
      </c>
      <c r="J1031" s="66" t="s">
        <v>1593</v>
      </c>
      <c r="K1031" s="67" t="s">
        <v>4539</v>
      </c>
      <c r="L1031" s="68"/>
      <c r="M1031" s="64" t="s">
        <v>3606</v>
      </c>
      <c r="N1031" s="13"/>
      <c r="O1031"/>
      <c r="P1031" t="str">
        <f t="shared" si="307"/>
        <v/>
      </c>
      <c r="Q1031" t="str">
        <f>IF(ISNA(VLOOKUP(AC1031,#REF!,1)),"//","")</f>
        <v/>
      </c>
      <c r="R1031"/>
      <c r="S1031" s="43">
        <f t="shared" si="299"/>
        <v>189</v>
      </c>
      <c r="T1031" s="93" t="s">
        <v>2484</v>
      </c>
      <c r="U1031" s="71" t="s">
        <v>2484</v>
      </c>
      <c r="V1031" s="71" t="s">
        <v>2484</v>
      </c>
      <c r="W1031" s="44" t="str">
        <f t="shared" si="300"/>
        <v/>
      </c>
      <c r="X1031" s="25" t="str">
        <f t="shared" si="301"/>
        <v/>
      </c>
      <c r="Y1031" s="1">
        <f t="shared" si="302"/>
        <v>1007</v>
      </c>
      <c r="Z1031" t="str">
        <f t="shared" si="303"/>
        <v>ITM_E_DOT</v>
      </c>
      <c r="AA1031" s="172" t="str">
        <f>IF(ISNA(VLOOKUP(AC1031,Sheet2!J:J,1,0)),"//","")</f>
        <v/>
      </c>
      <c r="AC1031" s="111" t="str">
        <f t="shared" si="309"/>
        <v/>
      </c>
      <c r="AD1031" t="b">
        <f t="shared" si="308"/>
        <v>1</v>
      </c>
    </row>
    <row r="1032" spans="1:30">
      <c r="A1032" s="57">
        <f t="shared" si="297"/>
        <v>1032</v>
      </c>
      <c r="B1032" s="56">
        <f t="shared" si="298"/>
        <v>1008</v>
      </c>
      <c r="C1032" s="60" t="s">
        <v>4451</v>
      </c>
      <c r="D1032" s="60" t="s">
        <v>3607</v>
      </c>
      <c r="E1032" s="66" t="s">
        <v>889</v>
      </c>
      <c r="F1032" s="66" t="s">
        <v>889</v>
      </c>
      <c r="G1032" s="74">
        <v>0</v>
      </c>
      <c r="H1032" s="74">
        <v>0</v>
      </c>
      <c r="I1032" s="186" t="s">
        <v>2775</v>
      </c>
      <c r="J1032" s="66" t="s">
        <v>1593</v>
      </c>
      <c r="K1032" s="67" t="s">
        <v>4539</v>
      </c>
      <c r="L1032" s="68"/>
      <c r="M1032" s="64" t="s">
        <v>3607</v>
      </c>
      <c r="N1032" s="13"/>
      <c r="O1032"/>
      <c r="P1032" t="str">
        <f t="shared" si="307"/>
        <v/>
      </c>
      <c r="Q1032" t="str">
        <f>IF(ISNA(VLOOKUP(AC1032,#REF!,1)),"//","")</f>
        <v/>
      </c>
      <c r="R1032"/>
      <c r="S1032" s="43">
        <f t="shared" si="299"/>
        <v>189</v>
      </c>
      <c r="T1032" s="93" t="s">
        <v>2484</v>
      </c>
      <c r="U1032" s="71" t="s">
        <v>2484</v>
      </c>
      <c r="V1032" s="71" t="s">
        <v>2484</v>
      </c>
      <c r="W1032" s="44" t="str">
        <f t="shared" si="300"/>
        <v/>
      </c>
      <c r="X1032" s="25" t="str">
        <f t="shared" si="301"/>
        <v/>
      </c>
      <c r="Y1032" s="1">
        <f t="shared" si="302"/>
        <v>1008</v>
      </c>
      <c r="Z1032" t="str">
        <f t="shared" si="303"/>
        <v>ITM_e_DOT</v>
      </c>
      <c r="AA1032" s="172" t="str">
        <f>IF(ISNA(VLOOKUP(AC1032,Sheet2!J:J,1,0)),"//","")</f>
        <v/>
      </c>
      <c r="AC1032" s="111" t="str">
        <f t="shared" si="309"/>
        <v/>
      </c>
      <c r="AD1032" t="b">
        <f t="shared" si="308"/>
        <v>1</v>
      </c>
    </row>
    <row r="1033" spans="1:30">
      <c r="A1033" s="57">
        <f t="shared" si="297"/>
        <v>1033</v>
      </c>
      <c r="B1033" s="56">
        <f t="shared" si="298"/>
        <v>1009</v>
      </c>
      <c r="C1033" s="60" t="s">
        <v>4451</v>
      </c>
      <c r="D1033" s="60" t="s">
        <v>3608</v>
      </c>
      <c r="E1033" s="66" t="s">
        <v>890</v>
      </c>
      <c r="F1033" s="66" t="s">
        <v>890</v>
      </c>
      <c r="G1033" s="74">
        <v>0</v>
      </c>
      <c r="H1033" s="74">
        <v>0</v>
      </c>
      <c r="I1033" s="186" t="s">
        <v>2774</v>
      </c>
      <c r="J1033" s="66" t="s">
        <v>1593</v>
      </c>
      <c r="K1033" s="67" t="s">
        <v>4539</v>
      </c>
      <c r="L1033" s="68"/>
      <c r="M1033" s="64" t="s">
        <v>3608</v>
      </c>
      <c r="N1033" s="13"/>
      <c r="O1033"/>
      <c r="P1033" t="str">
        <f t="shared" si="307"/>
        <v/>
      </c>
      <c r="Q1033" t="str">
        <f>IF(ISNA(VLOOKUP(AC1033,#REF!,1)),"//","")</f>
        <v/>
      </c>
      <c r="R1033"/>
      <c r="S1033" s="43">
        <f t="shared" si="299"/>
        <v>189</v>
      </c>
      <c r="T1033" s="93" t="s">
        <v>2484</v>
      </c>
      <c r="U1033" s="71" t="s">
        <v>2484</v>
      </c>
      <c r="V1033" s="71" t="s">
        <v>2484</v>
      </c>
      <c r="W1033" s="44" t="str">
        <f t="shared" si="300"/>
        <v/>
      </c>
      <c r="X1033" s="25" t="str">
        <f t="shared" si="301"/>
        <v/>
      </c>
      <c r="Y1033" s="1">
        <f t="shared" si="302"/>
        <v>1009</v>
      </c>
      <c r="Z1033" t="str">
        <f t="shared" si="303"/>
        <v>ITM_E_CARON</v>
      </c>
      <c r="AA1033" s="172" t="str">
        <f>IF(ISNA(VLOOKUP(AC1033,Sheet2!J:J,1,0)),"//","")</f>
        <v/>
      </c>
      <c r="AC1033" s="111" t="str">
        <f t="shared" si="309"/>
        <v/>
      </c>
      <c r="AD1033" t="b">
        <f t="shared" si="308"/>
        <v>1</v>
      </c>
    </row>
    <row r="1034" spans="1:30">
      <c r="A1034" s="57">
        <f t="shared" si="297"/>
        <v>1034</v>
      </c>
      <c r="B1034" s="56">
        <f t="shared" si="298"/>
        <v>1010</v>
      </c>
      <c r="C1034" s="60" t="s">
        <v>4451</v>
      </c>
      <c r="D1034" s="60" t="s">
        <v>3609</v>
      </c>
      <c r="E1034" s="66" t="s">
        <v>891</v>
      </c>
      <c r="F1034" s="66" t="s">
        <v>891</v>
      </c>
      <c r="G1034" s="74">
        <v>0</v>
      </c>
      <c r="H1034" s="74">
        <v>0</v>
      </c>
      <c r="I1034" s="186" t="s">
        <v>2775</v>
      </c>
      <c r="J1034" s="66" t="s">
        <v>1593</v>
      </c>
      <c r="K1034" s="67" t="s">
        <v>4539</v>
      </c>
      <c r="L1034" s="68"/>
      <c r="M1034" s="64" t="s">
        <v>3609</v>
      </c>
      <c r="N1034" s="13"/>
      <c r="O1034"/>
      <c r="P1034" t="str">
        <f t="shared" si="307"/>
        <v/>
      </c>
      <c r="Q1034" t="str">
        <f>IF(ISNA(VLOOKUP(AC1034,#REF!,1)),"//","")</f>
        <v/>
      </c>
      <c r="R1034"/>
      <c r="S1034" s="43">
        <f t="shared" si="299"/>
        <v>189</v>
      </c>
      <c r="T1034" s="93" t="s">
        <v>2484</v>
      </c>
      <c r="U1034" s="71" t="s">
        <v>2484</v>
      </c>
      <c r="V1034" s="71" t="s">
        <v>2484</v>
      </c>
      <c r="W1034" s="44" t="str">
        <f t="shared" si="300"/>
        <v/>
      </c>
      <c r="X1034" s="25" t="str">
        <f t="shared" si="301"/>
        <v/>
      </c>
      <c r="Y1034" s="1">
        <f t="shared" si="302"/>
        <v>1010</v>
      </c>
      <c r="Z1034" t="str">
        <f t="shared" si="303"/>
        <v>ITM_e_CARON</v>
      </c>
      <c r="AA1034" s="172" t="str">
        <f>IF(ISNA(VLOOKUP(AC1034,Sheet2!J:J,1,0)),"//","")</f>
        <v/>
      </c>
      <c r="AC1034" s="111" t="str">
        <f t="shared" si="309"/>
        <v/>
      </c>
      <c r="AD1034" t="b">
        <f t="shared" si="308"/>
        <v>1</v>
      </c>
    </row>
    <row r="1035" spans="1:30">
      <c r="A1035" s="57">
        <f t="shared" si="297"/>
        <v>1035</v>
      </c>
      <c r="B1035" s="56">
        <f t="shared" si="298"/>
        <v>1011</v>
      </c>
      <c r="C1035" s="60" t="s">
        <v>4451</v>
      </c>
      <c r="D1035" s="60" t="s">
        <v>3610</v>
      </c>
      <c r="E1035" s="66" t="s">
        <v>892</v>
      </c>
      <c r="F1035" s="66" t="s">
        <v>892</v>
      </c>
      <c r="G1035" s="74">
        <v>0</v>
      </c>
      <c r="H1035" s="74">
        <v>0</v>
      </c>
      <c r="I1035" s="186" t="s">
        <v>2774</v>
      </c>
      <c r="J1035" s="66" t="s">
        <v>1593</v>
      </c>
      <c r="K1035" s="67" t="s">
        <v>4539</v>
      </c>
      <c r="L1035" s="68"/>
      <c r="M1035" s="64" t="s">
        <v>3610</v>
      </c>
      <c r="N1035" s="13"/>
      <c r="O1035"/>
      <c r="P1035" t="str">
        <f t="shared" si="307"/>
        <v/>
      </c>
      <c r="Q1035" t="str">
        <f>IF(ISNA(VLOOKUP(AC1035,#REF!,1)),"//","")</f>
        <v/>
      </c>
      <c r="R1035"/>
      <c r="S1035" s="43">
        <f t="shared" si="299"/>
        <v>189</v>
      </c>
      <c r="T1035" s="93" t="s">
        <v>2484</v>
      </c>
      <c r="U1035" s="71" t="s">
        <v>2484</v>
      </c>
      <c r="V1035" s="71" t="s">
        <v>2484</v>
      </c>
      <c r="W1035" s="44" t="str">
        <f t="shared" si="300"/>
        <v/>
      </c>
      <c r="X1035" s="25" t="str">
        <f t="shared" si="301"/>
        <v/>
      </c>
      <c r="Y1035" s="1">
        <f t="shared" si="302"/>
        <v>1011</v>
      </c>
      <c r="Z1035" t="str">
        <f t="shared" si="303"/>
        <v>ITM_R_ACUTE</v>
      </c>
      <c r="AA1035" s="172" t="str">
        <f>IF(ISNA(VLOOKUP(AC1035,Sheet2!J:J,1,0)),"//","")</f>
        <v/>
      </c>
      <c r="AC1035" s="111" t="str">
        <f t="shared" si="309"/>
        <v/>
      </c>
      <c r="AD1035" t="b">
        <f t="shared" si="308"/>
        <v>1</v>
      </c>
    </row>
    <row r="1036" spans="1:30">
      <c r="A1036" s="57">
        <f t="shared" si="297"/>
        <v>1036</v>
      </c>
      <c r="B1036" s="56">
        <f t="shared" si="298"/>
        <v>1012</v>
      </c>
      <c r="C1036" s="60" t="s">
        <v>4451</v>
      </c>
      <c r="D1036" s="60" t="s">
        <v>3611</v>
      </c>
      <c r="E1036" s="66" t="s">
        <v>893</v>
      </c>
      <c r="F1036" s="66" t="s">
        <v>893</v>
      </c>
      <c r="G1036" s="74">
        <v>0</v>
      </c>
      <c r="H1036" s="74">
        <v>0</v>
      </c>
      <c r="I1036" s="186" t="s">
        <v>2774</v>
      </c>
      <c r="J1036" s="66" t="s">
        <v>1593</v>
      </c>
      <c r="K1036" s="67" t="s">
        <v>4539</v>
      </c>
      <c r="L1036" s="68"/>
      <c r="M1036" s="64" t="s">
        <v>3611</v>
      </c>
      <c r="N1036" s="13"/>
      <c r="O1036"/>
      <c r="P1036" t="str">
        <f t="shared" si="307"/>
        <v/>
      </c>
      <c r="Q1036" t="str">
        <f>IF(ISNA(VLOOKUP(AC1036,#REF!,1)),"//","")</f>
        <v/>
      </c>
      <c r="R1036"/>
      <c r="S1036" s="43">
        <f t="shared" si="299"/>
        <v>189</v>
      </c>
      <c r="T1036" s="93" t="s">
        <v>2484</v>
      </c>
      <c r="U1036" s="71" t="s">
        <v>2484</v>
      </c>
      <c r="V1036" s="71" t="s">
        <v>2484</v>
      </c>
      <c r="W1036" s="44" t="str">
        <f t="shared" si="300"/>
        <v/>
      </c>
      <c r="X1036" s="25" t="str">
        <f t="shared" si="301"/>
        <v/>
      </c>
      <c r="Y1036" s="1">
        <f t="shared" si="302"/>
        <v>1012</v>
      </c>
      <c r="Z1036" t="str">
        <f t="shared" si="303"/>
        <v>ITM_R_CARON</v>
      </c>
      <c r="AA1036" s="172" t="str">
        <f>IF(ISNA(VLOOKUP(AC1036,Sheet2!J:J,1,0)),"//","")</f>
        <v/>
      </c>
      <c r="AC1036" s="111" t="str">
        <f t="shared" si="309"/>
        <v/>
      </c>
      <c r="AD1036" t="b">
        <f t="shared" si="308"/>
        <v>1</v>
      </c>
    </row>
    <row r="1037" spans="1:30">
      <c r="A1037" s="57">
        <f t="shared" si="297"/>
        <v>1037</v>
      </c>
      <c r="B1037" s="56">
        <f t="shared" si="298"/>
        <v>1013</v>
      </c>
      <c r="C1037" s="60" t="s">
        <v>4451</v>
      </c>
      <c r="D1037" s="60" t="s">
        <v>3612</v>
      </c>
      <c r="E1037" s="66" t="s">
        <v>894</v>
      </c>
      <c r="F1037" s="66" t="s">
        <v>894</v>
      </c>
      <c r="G1037" s="74">
        <v>0</v>
      </c>
      <c r="H1037" s="74">
        <v>0</v>
      </c>
      <c r="I1037" s="186" t="s">
        <v>2774</v>
      </c>
      <c r="J1037" s="66" t="s">
        <v>1593</v>
      </c>
      <c r="K1037" s="67" t="s">
        <v>4539</v>
      </c>
      <c r="L1037" s="68"/>
      <c r="M1037" s="64" t="s">
        <v>3612</v>
      </c>
      <c r="N1037" s="13"/>
      <c r="O1037"/>
      <c r="P1037" t="str">
        <f t="shared" si="307"/>
        <v/>
      </c>
      <c r="Q1037" t="str">
        <f>IF(ISNA(VLOOKUP(AC1037,#REF!,1)),"//","")</f>
        <v/>
      </c>
      <c r="R1037"/>
      <c r="S1037" s="43">
        <f t="shared" si="299"/>
        <v>189</v>
      </c>
      <c r="T1037" s="93" t="s">
        <v>2484</v>
      </c>
      <c r="U1037" s="71" t="s">
        <v>2484</v>
      </c>
      <c r="V1037" s="71" t="s">
        <v>2484</v>
      </c>
      <c r="W1037" s="44" t="str">
        <f t="shared" si="300"/>
        <v/>
      </c>
      <c r="X1037" s="25" t="str">
        <f t="shared" si="301"/>
        <v/>
      </c>
      <c r="Y1037" s="1">
        <f t="shared" si="302"/>
        <v>1013</v>
      </c>
      <c r="Z1037" t="str">
        <f t="shared" si="303"/>
        <v>ITM_U_OGONEK</v>
      </c>
      <c r="AA1037" s="172" t="str">
        <f>IF(ISNA(VLOOKUP(AC1037,Sheet2!J:J,1,0)),"//","")</f>
        <v/>
      </c>
      <c r="AC1037" s="111" t="str">
        <f t="shared" si="309"/>
        <v/>
      </c>
      <c r="AD1037" t="b">
        <f t="shared" si="308"/>
        <v>1</v>
      </c>
    </row>
    <row r="1038" spans="1:30">
      <c r="A1038" s="57">
        <f t="shared" si="297"/>
        <v>1038</v>
      </c>
      <c r="B1038" s="56">
        <f t="shared" si="298"/>
        <v>1014</v>
      </c>
      <c r="C1038" s="60" t="s">
        <v>4451</v>
      </c>
      <c r="D1038" s="60" t="s">
        <v>3613</v>
      </c>
      <c r="E1038" s="66" t="s">
        <v>895</v>
      </c>
      <c r="F1038" s="66" t="s">
        <v>895</v>
      </c>
      <c r="G1038" s="74">
        <v>0</v>
      </c>
      <c r="H1038" s="74">
        <v>0</v>
      </c>
      <c r="I1038" s="186" t="s">
        <v>2775</v>
      </c>
      <c r="J1038" s="66" t="s">
        <v>1593</v>
      </c>
      <c r="K1038" s="67" t="s">
        <v>4539</v>
      </c>
      <c r="L1038" s="68"/>
      <c r="M1038" s="64" t="s">
        <v>3613</v>
      </c>
      <c r="N1038" s="13"/>
      <c r="O1038"/>
      <c r="P1038" t="str">
        <f t="shared" si="307"/>
        <v/>
      </c>
      <c r="Q1038" t="str">
        <f>IF(ISNA(VLOOKUP(AC1038,#REF!,1)),"//","")</f>
        <v/>
      </c>
      <c r="R1038"/>
      <c r="S1038" s="43">
        <f t="shared" si="299"/>
        <v>189</v>
      </c>
      <c r="T1038" s="93" t="s">
        <v>2484</v>
      </c>
      <c r="U1038" s="71" t="s">
        <v>2484</v>
      </c>
      <c r="V1038" s="71" t="s">
        <v>2484</v>
      </c>
      <c r="W1038" s="44" t="str">
        <f t="shared" si="300"/>
        <v/>
      </c>
      <c r="X1038" s="25" t="str">
        <f t="shared" si="301"/>
        <v/>
      </c>
      <c r="Y1038" s="1">
        <f t="shared" si="302"/>
        <v>1014</v>
      </c>
      <c r="Z1038" t="str">
        <f t="shared" si="303"/>
        <v>ITM_u_OGONEK</v>
      </c>
      <c r="AA1038" s="172" t="str">
        <f>IF(ISNA(VLOOKUP(AC1038,Sheet2!J:J,1,0)),"//","")</f>
        <v/>
      </c>
      <c r="AC1038" s="111" t="str">
        <f t="shared" si="309"/>
        <v/>
      </c>
      <c r="AD1038" t="b">
        <f t="shared" si="308"/>
        <v>1</v>
      </c>
    </row>
    <row r="1039" spans="1:30">
      <c r="A1039" s="57">
        <f t="shared" si="297"/>
        <v>1039</v>
      </c>
      <c r="B1039" s="56">
        <f t="shared" si="298"/>
        <v>1015</v>
      </c>
      <c r="C1039" s="60" t="s">
        <v>4451</v>
      </c>
      <c r="D1039" s="60" t="s">
        <v>3614</v>
      </c>
      <c r="E1039" s="66" t="s">
        <v>539</v>
      </c>
      <c r="F1039" s="66" t="s">
        <v>896</v>
      </c>
      <c r="G1039" s="74">
        <v>0</v>
      </c>
      <c r="H1039" s="74">
        <v>0</v>
      </c>
      <c r="I1039" s="66" t="s">
        <v>1</v>
      </c>
      <c r="J1039" s="66" t="s">
        <v>1593</v>
      </c>
      <c r="K1039" s="67" t="s">
        <v>4539</v>
      </c>
      <c r="L1039" s="68"/>
      <c r="M1039" s="64" t="s">
        <v>3614</v>
      </c>
      <c r="N1039" s="13"/>
      <c r="O1039"/>
      <c r="P1039" t="str">
        <f t="shared" si="307"/>
        <v>NOT EQUAL</v>
      </c>
      <c r="Q1039" t="str">
        <f>IF(ISNA(VLOOKUP(AC1039,#REF!,1)),"//","")</f>
        <v/>
      </c>
      <c r="R1039"/>
      <c r="S1039" s="43">
        <f t="shared" si="299"/>
        <v>189</v>
      </c>
      <c r="T1039" s="93" t="s">
        <v>2484</v>
      </c>
      <c r="U1039" s="71" t="s">
        <v>2484</v>
      </c>
      <c r="V1039" s="71" t="s">
        <v>2484</v>
      </c>
      <c r="W1039" s="44" t="str">
        <f t="shared" si="300"/>
        <v/>
      </c>
      <c r="X1039" s="25" t="str">
        <f t="shared" si="301"/>
        <v/>
      </c>
      <c r="Y1039" s="1">
        <f t="shared" si="302"/>
        <v>1015</v>
      </c>
      <c r="Z1039" t="str">
        <f t="shared" si="303"/>
        <v>ITM_y_UNDER_ROOT</v>
      </c>
      <c r="AA1039" s="172" t="str">
        <f>IF(ISNA(VLOOKUP(AC1039,Sheet2!J:J,1,0)),"//","")</f>
        <v/>
      </c>
      <c r="AC1039" s="111" t="str">
        <f t="shared" si="309"/>
        <v/>
      </c>
      <c r="AD1039" t="b">
        <f t="shared" si="308"/>
        <v>1</v>
      </c>
    </row>
    <row r="1040" spans="1:30">
      <c r="A1040" s="57">
        <f t="shared" si="297"/>
        <v>1040</v>
      </c>
      <c r="B1040" s="56">
        <f t="shared" si="298"/>
        <v>1016</v>
      </c>
      <c r="C1040" s="60" t="s">
        <v>4451</v>
      </c>
      <c r="D1040" s="60" t="s">
        <v>3615</v>
      </c>
      <c r="E1040" s="66" t="s">
        <v>539</v>
      </c>
      <c r="F1040" s="66" t="s">
        <v>897</v>
      </c>
      <c r="G1040" s="74">
        <v>0</v>
      </c>
      <c r="H1040" s="74">
        <v>0</v>
      </c>
      <c r="I1040" s="66" t="s">
        <v>1</v>
      </c>
      <c r="J1040" s="66" t="s">
        <v>1593</v>
      </c>
      <c r="K1040" s="67" t="s">
        <v>4539</v>
      </c>
      <c r="L1040" s="68"/>
      <c r="M1040" s="64" t="s">
        <v>3615</v>
      </c>
      <c r="N1040" s="13"/>
      <c r="O1040"/>
      <c r="P1040" t="str">
        <f t="shared" si="307"/>
        <v>NOT EQUAL</v>
      </c>
      <c r="Q1040" t="str">
        <f>IF(ISNA(VLOOKUP(AC1040,#REF!,1)),"//","")</f>
        <v/>
      </c>
      <c r="R1040"/>
      <c r="S1040" s="43">
        <f t="shared" si="299"/>
        <v>189</v>
      </c>
      <c r="T1040" s="93" t="s">
        <v>2484</v>
      </c>
      <c r="U1040" s="71" t="s">
        <v>2484</v>
      </c>
      <c r="V1040" s="71" t="s">
        <v>2484</v>
      </c>
      <c r="W1040" s="44" t="str">
        <f t="shared" si="300"/>
        <v/>
      </c>
      <c r="X1040" s="25" t="str">
        <f t="shared" si="301"/>
        <v/>
      </c>
      <c r="Y1040" s="1">
        <f t="shared" si="302"/>
        <v>1016</v>
      </c>
      <c r="Z1040" t="str">
        <f t="shared" si="303"/>
        <v>ITM_x_UNDER_ROOT</v>
      </c>
      <c r="AA1040" s="172" t="str">
        <f>IF(ISNA(VLOOKUP(AC1040,Sheet2!J:J,1,0)),"//","")</f>
        <v/>
      </c>
      <c r="AC1040" s="111" t="str">
        <f t="shared" si="309"/>
        <v/>
      </c>
      <c r="AD1040" t="b">
        <f t="shared" si="308"/>
        <v>1</v>
      </c>
    </row>
    <row r="1041" spans="1:30">
      <c r="A1041" s="57">
        <f t="shared" ref="A1041:A1104" si="310">IF(B1041=INT(B1041),ROW(),"")</f>
        <v>1041</v>
      </c>
      <c r="B1041" s="56">
        <f t="shared" ref="B1041:B1104" si="311">IF(AND(MID(C1041,2,1)&lt;&gt;"/",MID(C1041,1,1)="/"),INT(B1040)+1,B1040+0.01)</f>
        <v>1017</v>
      </c>
      <c r="C1041" s="60" t="s">
        <v>4450</v>
      </c>
      <c r="D1041" s="60" t="s">
        <v>7</v>
      </c>
      <c r="E1041" s="66" t="s">
        <v>539</v>
      </c>
      <c r="F1041" s="66" t="s">
        <v>898</v>
      </c>
      <c r="G1041" s="74">
        <v>0</v>
      </c>
      <c r="H1041" s="74">
        <v>0</v>
      </c>
      <c r="I1041" s="66" t="s">
        <v>1</v>
      </c>
      <c r="J1041" s="66" t="s">
        <v>1593</v>
      </c>
      <c r="K1041" s="67" t="s">
        <v>4539</v>
      </c>
      <c r="L1041" s="68"/>
      <c r="M1041" s="64" t="s">
        <v>3875</v>
      </c>
      <c r="N1041" s="13"/>
      <c r="O1041"/>
      <c r="P1041" t="str">
        <f t="shared" si="307"/>
        <v>NOT EQUAL</v>
      </c>
      <c r="Q1041" t="str">
        <f>IF(ISNA(VLOOKUP(AC1041,#REF!,1)),"//","")</f>
        <v/>
      </c>
      <c r="R1041"/>
      <c r="S1041" s="43">
        <f t="shared" ref="S1041:S1104" si="312">IF(X1041&lt;&gt;"",S1040+1,S1040)</f>
        <v>189</v>
      </c>
      <c r="T1041" s="93" t="s">
        <v>2484</v>
      </c>
      <c r="U1041" s="71" t="s">
        <v>2484</v>
      </c>
      <c r="V1041" s="71" t="s">
        <v>2484</v>
      </c>
      <c r="W1041" s="44" t="str">
        <f t="shared" ref="W1041:W1104" si="313">IF( OR(U1041="CNST", I1041="CAT_REGS"),(E1041),
IF(U1041="YES",UPPER(E1041),
IF(   AND(U1041&lt;&gt;"NO",I1041="CAT_FNCT",D1041&lt;&gt;"multiply", D1041&lt;&gt;"divide"),IF(J1041="SLS_ENABLED",   UPPER(E1041),""),"")))</f>
        <v/>
      </c>
      <c r="X1041" s="25" t="str">
        <f t="shared" ref="X1041:X1104" si="314">IF(LEN(V1041)&gt;0,V1041,SUBSTITUTE(SUBSTITUTE(SUBSTITUTE(SUBSTITUTE(SUBSTITUTE(SUBSTITUTE(SUBSTITUTE(SUBSTITUTE(SUBSTITUTE(SUBSTITUTE(SUBSTITUTE( (SUBSTITUTE( SUBSTITUTE( SUBSTITUTE( SUBSTITUTE(W1041,"STD_SIGMA","SUM"),"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41" s="1">
        <f t="shared" ref="Y1041:Y1104" si="315">B1041</f>
        <v>1017</v>
      </c>
      <c r="Z1041" t="str">
        <f t="shared" ref="Z1041:Z1104" si="316">M1041</f>
        <v>ITM_SPACE_EM</v>
      </c>
      <c r="AA1041" s="172" t="str">
        <f>IF(ISNA(VLOOKUP(AC1041,Sheet2!J:J,1,0)),"//","")</f>
        <v/>
      </c>
      <c r="AC1041" s="111" t="str">
        <f t="shared" si="309"/>
        <v/>
      </c>
      <c r="AD1041" t="b">
        <f t="shared" si="308"/>
        <v>1</v>
      </c>
    </row>
    <row r="1042" spans="1:30">
      <c r="A1042" s="57">
        <f t="shared" si="310"/>
        <v>1042</v>
      </c>
      <c r="B1042" s="56">
        <f t="shared" si="311"/>
        <v>1018</v>
      </c>
      <c r="C1042" s="60" t="s">
        <v>4450</v>
      </c>
      <c r="D1042" s="60" t="s">
        <v>7</v>
      </c>
      <c r="E1042" s="66" t="s">
        <v>539</v>
      </c>
      <c r="F1042" s="66" t="s">
        <v>899</v>
      </c>
      <c r="G1042" s="74">
        <v>0</v>
      </c>
      <c r="H1042" s="74">
        <v>0</v>
      </c>
      <c r="I1042" s="66" t="s">
        <v>1</v>
      </c>
      <c r="J1042" s="66" t="s">
        <v>1593</v>
      </c>
      <c r="K1042" s="67" t="s">
        <v>4539</v>
      </c>
      <c r="L1042" s="68"/>
      <c r="M1042" s="64" t="s">
        <v>3876</v>
      </c>
      <c r="N1042" s="13"/>
      <c r="O1042"/>
      <c r="P1042" t="str">
        <f t="shared" si="307"/>
        <v>NOT EQUAL</v>
      </c>
      <c r="Q1042" t="str">
        <f>IF(ISNA(VLOOKUP(AC1042,#REF!,1)),"//","")</f>
        <v/>
      </c>
      <c r="R1042"/>
      <c r="S1042" s="43">
        <f t="shared" si="312"/>
        <v>189</v>
      </c>
      <c r="T1042" s="93" t="s">
        <v>2484</v>
      </c>
      <c r="U1042" s="71" t="s">
        <v>2484</v>
      </c>
      <c r="V1042" s="71" t="s">
        <v>2484</v>
      </c>
      <c r="W1042" s="44" t="str">
        <f t="shared" si="313"/>
        <v/>
      </c>
      <c r="X1042" s="25" t="str">
        <f t="shared" si="314"/>
        <v/>
      </c>
      <c r="Y1042" s="1">
        <f t="shared" si="315"/>
        <v>1018</v>
      </c>
      <c r="Z1042" t="str">
        <f t="shared" si="316"/>
        <v>ITM_SPACE_3_PER_EM</v>
      </c>
      <c r="AA1042" s="172" t="str">
        <f>IF(ISNA(VLOOKUP(AC1042,Sheet2!J:J,1,0)),"//","")</f>
        <v/>
      </c>
      <c r="AC1042" s="111" t="str">
        <f t="shared" si="309"/>
        <v/>
      </c>
      <c r="AD1042" t="b">
        <f t="shared" si="308"/>
        <v>1</v>
      </c>
    </row>
    <row r="1043" spans="1:30">
      <c r="A1043" s="57">
        <f t="shared" si="310"/>
        <v>1043</v>
      </c>
      <c r="B1043" s="56">
        <f t="shared" si="311"/>
        <v>1019</v>
      </c>
      <c r="C1043" s="60" t="s">
        <v>4450</v>
      </c>
      <c r="D1043" s="60" t="s">
        <v>7</v>
      </c>
      <c r="E1043" s="66" t="s">
        <v>539</v>
      </c>
      <c r="F1043" s="66" t="s">
        <v>900</v>
      </c>
      <c r="G1043" s="74">
        <v>0</v>
      </c>
      <c r="H1043" s="74">
        <v>0</v>
      </c>
      <c r="I1043" s="66" t="s">
        <v>1</v>
      </c>
      <c r="J1043" s="66" t="s">
        <v>1593</v>
      </c>
      <c r="K1043" s="67" t="s">
        <v>4539</v>
      </c>
      <c r="L1043" s="68"/>
      <c r="M1043" s="64" t="s">
        <v>3877</v>
      </c>
      <c r="N1043" s="13"/>
      <c r="O1043"/>
      <c r="P1043" t="str">
        <f t="shared" si="307"/>
        <v>NOT EQUAL</v>
      </c>
      <c r="Q1043" t="str">
        <f>IF(ISNA(VLOOKUP(AC1043,#REF!,1)),"//","")</f>
        <v/>
      </c>
      <c r="R1043"/>
      <c r="S1043" s="43">
        <f t="shared" si="312"/>
        <v>189</v>
      </c>
      <c r="T1043" s="93" t="s">
        <v>2484</v>
      </c>
      <c r="U1043" s="71" t="s">
        <v>2484</v>
      </c>
      <c r="V1043" s="71" t="s">
        <v>2484</v>
      </c>
      <c r="W1043" s="44" t="str">
        <f t="shared" si="313"/>
        <v/>
      </c>
      <c r="X1043" s="25" t="str">
        <f t="shared" si="314"/>
        <v/>
      </c>
      <c r="Y1043" s="1">
        <f t="shared" si="315"/>
        <v>1019</v>
      </c>
      <c r="Z1043" t="str">
        <f t="shared" si="316"/>
        <v>ITM_SPACE_4_PER_EM</v>
      </c>
      <c r="AA1043" s="172" t="str">
        <f>IF(ISNA(VLOOKUP(AC1043,Sheet2!J:J,1,0)),"//","")</f>
        <v/>
      </c>
      <c r="AC1043" s="111" t="str">
        <f t="shared" si="309"/>
        <v/>
      </c>
      <c r="AD1043" t="b">
        <f t="shared" si="308"/>
        <v>1</v>
      </c>
    </row>
    <row r="1044" spans="1:30">
      <c r="A1044" s="57">
        <f t="shared" si="310"/>
        <v>1044</v>
      </c>
      <c r="B1044" s="56">
        <f t="shared" si="311"/>
        <v>1020</v>
      </c>
      <c r="C1044" s="60" t="s">
        <v>4450</v>
      </c>
      <c r="D1044" s="60" t="s">
        <v>7</v>
      </c>
      <c r="E1044" s="66" t="s">
        <v>539</v>
      </c>
      <c r="F1044" s="66" t="s">
        <v>901</v>
      </c>
      <c r="G1044" s="74">
        <v>0</v>
      </c>
      <c r="H1044" s="74">
        <v>0</v>
      </c>
      <c r="I1044" s="66" t="s">
        <v>1</v>
      </c>
      <c r="J1044" s="66" t="s">
        <v>1593</v>
      </c>
      <c r="K1044" s="67" t="s">
        <v>4539</v>
      </c>
      <c r="L1044" s="68"/>
      <c r="M1044" s="64" t="s">
        <v>3878</v>
      </c>
      <c r="N1044" s="13"/>
      <c r="O1044"/>
      <c r="P1044" t="str">
        <f t="shared" si="307"/>
        <v>NOT EQUAL</v>
      </c>
      <c r="Q1044" t="str">
        <f>IF(ISNA(VLOOKUP(AC1044,#REF!,1)),"//","")</f>
        <v/>
      </c>
      <c r="R1044"/>
      <c r="S1044" s="43">
        <f t="shared" si="312"/>
        <v>189</v>
      </c>
      <c r="T1044" s="93" t="s">
        <v>2484</v>
      </c>
      <c r="U1044" s="71" t="s">
        <v>2484</v>
      </c>
      <c r="V1044" s="71" t="s">
        <v>2484</v>
      </c>
      <c r="W1044" s="44" t="str">
        <f t="shared" si="313"/>
        <v/>
      </c>
      <c r="X1044" s="25" t="str">
        <f t="shared" si="314"/>
        <v/>
      </c>
      <c r="Y1044" s="1">
        <f t="shared" si="315"/>
        <v>1020</v>
      </c>
      <c r="Z1044" t="str">
        <f t="shared" si="316"/>
        <v>ITM_SPACE_6_PER_EM</v>
      </c>
      <c r="AA1044" s="172" t="str">
        <f>IF(ISNA(VLOOKUP(AC1044,Sheet2!J:J,1,0)),"//","")</f>
        <v/>
      </c>
      <c r="AC1044" s="111" t="str">
        <f t="shared" si="309"/>
        <v/>
      </c>
      <c r="AD1044" t="b">
        <f t="shared" si="308"/>
        <v>1</v>
      </c>
    </row>
    <row r="1045" spans="1:30">
      <c r="A1045" s="57">
        <f t="shared" si="310"/>
        <v>1045</v>
      </c>
      <c r="B1045" s="56">
        <f t="shared" si="311"/>
        <v>1021</v>
      </c>
      <c r="C1045" s="60" t="s">
        <v>4450</v>
      </c>
      <c r="D1045" s="60" t="s">
        <v>7</v>
      </c>
      <c r="E1045" s="66" t="s">
        <v>539</v>
      </c>
      <c r="F1045" s="66" t="s">
        <v>902</v>
      </c>
      <c r="G1045" s="74">
        <v>0</v>
      </c>
      <c r="H1045" s="74">
        <v>0</v>
      </c>
      <c r="I1045" s="66" t="s">
        <v>1</v>
      </c>
      <c r="J1045" s="66" t="s">
        <v>1593</v>
      </c>
      <c r="K1045" s="67" t="s">
        <v>4539</v>
      </c>
      <c r="L1045" s="68"/>
      <c r="M1045" s="64" t="s">
        <v>3879</v>
      </c>
      <c r="N1045" s="13"/>
      <c r="O1045"/>
      <c r="P1045" t="str">
        <f t="shared" si="307"/>
        <v>NOT EQUAL</v>
      </c>
      <c r="Q1045" t="str">
        <f>IF(ISNA(VLOOKUP(AC1045,#REF!,1)),"//","")</f>
        <v/>
      </c>
      <c r="R1045"/>
      <c r="S1045" s="43">
        <f t="shared" si="312"/>
        <v>189</v>
      </c>
      <c r="T1045" s="93" t="s">
        <v>2484</v>
      </c>
      <c r="U1045" s="71" t="s">
        <v>2484</v>
      </c>
      <c r="V1045" s="71" t="s">
        <v>2484</v>
      </c>
      <c r="W1045" s="44" t="str">
        <f t="shared" si="313"/>
        <v/>
      </c>
      <c r="X1045" s="25" t="str">
        <f t="shared" si="314"/>
        <v/>
      </c>
      <c r="Y1045" s="1">
        <f t="shared" si="315"/>
        <v>1021</v>
      </c>
      <c r="Z1045" t="str">
        <f t="shared" si="316"/>
        <v>ITM_SPACE_FIGURE</v>
      </c>
      <c r="AA1045" s="172" t="str">
        <f>IF(ISNA(VLOOKUP(AC1045,Sheet2!J:J,1,0)),"//","")</f>
        <v/>
      </c>
      <c r="AC1045" s="111" t="str">
        <f t="shared" si="309"/>
        <v/>
      </c>
      <c r="AD1045" t="b">
        <f t="shared" si="308"/>
        <v>1</v>
      </c>
    </row>
    <row r="1046" spans="1:30">
      <c r="A1046" s="57">
        <f t="shared" si="310"/>
        <v>1046</v>
      </c>
      <c r="B1046" s="56">
        <f t="shared" si="311"/>
        <v>1022</v>
      </c>
      <c r="C1046" s="60" t="s">
        <v>4450</v>
      </c>
      <c r="D1046" s="60" t="s">
        <v>7</v>
      </c>
      <c r="E1046" s="66" t="s">
        <v>539</v>
      </c>
      <c r="F1046" s="66" t="s">
        <v>903</v>
      </c>
      <c r="G1046" s="74">
        <v>0</v>
      </c>
      <c r="H1046" s="74">
        <v>0</v>
      </c>
      <c r="I1046" s="66" t="s">
        <v>1</v>
      </c>
      <c r="J1046" s="66" t="s">
        <v>1593</v>
      </c>
      <c r="K1046" s="67" t="s">
        <v>4539</v>
      </c>
      <c r="L1046" s="68"/>
      <c r="M1046" s="64" t="s">
        <v>3880</v>
      </c>
      <c r="N1046" s="13"/>
      <c r="O1046"/>
      <c r="P1046" t="str">
        <f t="shared" si="307"/>
        <v>NOT EQUAL</v>
      </c>
      <c r="Q1046" t="str">
        <f>IF(ISNA(VLOOKUP(AC1046,#REF!,1)),"//","")</f>
        <v/>
      </c>
      <c r="R1046"/>
      <c r="S1046" s="43">
        <f t="shared" si="312"/>
        <v>189</v>
      </c>
      <c r="T1046" s="93" t="s">
        <v>2484</v>
      </c>
      <c r="U1046" s="71" t="s">
        <v>2484</v>
      </c>
      <c r="V1046" s="71" t="s">
        <v>2484</v>
      </c>
      <c r="W1046" s="44" t="str">
        <f t="shared" si="313"/>
        <v/>
      </c>
      <c r="X1046" s="25" t="str">
        <f t="shared" si="314"/>
        <v/>
      </c>
      <c r="Y1046" s="1">
        <f t="shared" si="315"/>
        <v>1022</v>
      </c>
      <c r="Z1046" t="str">
        <f t="shared" si="316"/>
        <v>ITM_SPACE_PUNCTUATION</v>
      </c>
      <c r="AA1046" s="172" t="str">
        <f>IF(ISNA(VLOOKUP(AC1046,Sheet2!J:J,1,0)),"//","")</f>
        <v/>
      </c>
      <c r="AC1046" s="111" t="str">
        <f t="shared" si="309"/>
        <v/>
      </c>
      <c r="AD1046" t="b">
        <f t="shared" si="308"/>
        <v>1</v>
      </c>
    </row>
    <row r="1047" spans="1:30">
      <c r="A1047" s="57">
        <f t="shared" si="310"/>
        <v>1047</v>
      </c>
      <c r="B1047" s="56">
        <f t="shared" si="311"/>
        <v>1023</v>
      </c>
      <c r="C1047" s="60" t="s">
        <v>4450</v>
      </c>
      <c r="D1047" s="60" t="s">
        <v>7</v>
      </c>
      <c r="E1047" s="66" t="s">
        <v>539</v>
      </c>
      <c r="F1047" s="66" t="s">
        <v>904</v>
      </c>
      <c r="G1047" s="74">
        <v>0</v>
      </c>
      <c r="H1047" s="74">
        <v>0</v>
      </c>
      <c r="I1047" s="66" t="s">
        <v>1</v>
      </c>
      <c r="J1047" s="66" t="s">
        <v>1593</v>
      </c>
      <c r="K1047" s="67" t="s">
        <v>4539</v>
      </c>
      <c r="L1047" s="68"/>
      <c r="M1047" s="64" t="s">
        <v>3881</v>
      </c>
      <c r="N1047" s="13"/>
      <c r="O1047"/>
      <c r="P1047" t="str">
        <f t="shared" si="307"/>
        <v>NOT EQUAL</v>
      </c>
      <c r="Q1047" t="str">
        <f>IF(ISNA(VLOOKUP(AC1047,#REF!,1)),"//","")</f>
        <v/>
      </c>
      <c r="R1047"/>
      <c r="S1047" s="43">
        <f t="shared" si="312"/>
        <v>189</v>
      </c>
      <c r="T1047" s="93" t="s">
        <v>2484</v>
      </c>
      <c r="U1047" s="71" t="s">
        <v>2484</v>
      </c>
      <c r="V1047" s="71" t="s">
        <v>2484</v>
      </c>
      <c r="W1047" s="44" t="str">
        <f t="shared" si="313"/>
        <v/>
      </c>
      <c r="X1047" s="25" t="str">
        <f t="shared" si="314"/>
        <v/>
      </c>
      <c r="Y1047" s="1">
        <f t="shared" si="315"/>
        <v>1023</v>
      </c>
      <c r="Z1047" t="str">
        <f t="shared" si="316"/>
        <v>ITM_SPACE_HAIR</v>
      </c>
      <c r="AA1047" s="172" t="str">
        <f>IF(ISNA(VLOOKUP(AC1047,Sheet2!J:J,1,0)),"//","")</f>
        <v/>
      </c>
      <c r="AC1047" s="111" t="str">
        <f t="shared" si="309"/>
        <v/>
      </c>
      <c r="AD1047" t="b">
        <f t="shared" si="308"/>
        <v>1</v>
      </c>
    </row>
    <row r="1048" spans="1:30">
      <c r="A1048" s="57">
        <f t="shared" si="310"/>
        <v>1048</v>
      </c>
      <c r="B1048" s="56">
        <f t="shared" si="311"/>
        <v>1024</v>
      </c>
      <c r="C1048" s="60" t="s">
        <v>4450</v>
      </c>
      <c r="D1048" s="60" t="s">
        <v>7</v>
      </c>
      <c r="E1048" s="66" t="s">
        <v>539</v>
      </c>
      <c r="F1048" s="66" t="s">
        <v>905</v>
      </c>
      <c r="G1048" s="74">
        <v>0</v>
      </c>
      <c r="H1048" s="74">
        <v>0</v>
      </c>
      <c r="I1048" s="66" t="s">
        <v>1</v>
      </c>
      <c r="J1048" s="66" t="s">
        <v>1593</v>
      </c>
      <c r="K1048" s="67" t="s">
        <v>4539</v>
      </c>
      <c r="L1048" s="68"/>
      <c r="M1048" s="64" t="s">
        <v>3882</v>
      </c>
      <c r="N1048" s="13"/>
      <c r="O1048"/>
      <c r="P1048" t="str">
        <f t="shared" si="307"/>
        <v>NOT EQUAL</v>
      </c>
      <c r="Q1048" t="str">
        <f>IF(ISNA(VLOOKUP(AC1048,#REF!,1)),"//","")</f>
        <v/>
      </c>
      <c r="R1048"/>
      <c r="S1048" s="43">
        <f t="shared" si="312"/>
        <v>189</v>
      </c>
      <c r="T1048" s="93" t="s">
        <v>2484</v>
      </c>
      <c r="U1048" s="71" t="s">
        <v>2484</v>
      </c>
      <c r="V1048" s="71" t="s">
        <v>2484</v>
      </c>
      <c r="W1048" s="44" t="str">
        <f t="shared" si="313"/>
        <v/>
      </c>
      <c r="X1048" s="25" t="str">
        <f t="shared" si="314"/>
        <v/>
      </c>
      <c r="Y1048" s="1">
        <f t="shared" si="315"/>
        <v>1024</v>
      </c>
      <c r="Z1048" t="str">
        <f t="shared" si="316"/>
        <v>ITM_LEFT_SINGLE_QUOTE</v>
      </c>
      <c r="AA1048" s="172" t="str">
        <f>IF(ISNA(VLOOKUP(AC1048,Sheet2!J:J,1,0)),"//","")</f>
        <v/>
      </c>
      <c r="AC1048" s="111" t="str">
        <f t="shared" si="309"/>
        <v/>
      </c>
      <c r="AD1048" t="b">
        <f t="shared" si="308"/>
        <v>1</v>
      </c>
    </row>
    <row r="1049" spans="1:30">
      <c r="A1049" s="57">
        <f t="shared" si="310"/>
        <v>1049</v>
      </c>
      <c r="B1049" s="56">
        <f t="shared" si="311"/>
        <v>1025</v>
      </c>
      <c r="C1049" s="60" t="s">
        <v>4450</v>
      </c>
      <c r="D1049" s="60" t="s">
        <v>7</v>
      </c>
      <c r="E1049" s="66" t="s">
        <v>539</v>
      </c>
      <c r="F1049" s="66" t="s">
        <v>906</v>
      </c>
      <c r="G1049" s="74">
        <v>0</v>
      </c>
      <c r="H1049" s="74">
        <v>0</v>
      </c>
      <c r="I1049" s="66" t="s">
        <v>1</v>
      </c>
      <c r="J1049" s="66" t="s">
        <v>1593</v>
      </c>
      <c r="K1049" s="67" t="s">
        <v>4539</v>
      </c>
      <c r="L1049" s="68"/>
      <c r="M1049" s="64" t="s">
        <v>3883</v>
      </c>
      <c r="N1049" s="13"/>
      <c r="O1049"/>
      <c r="P1049" t="str">
        <f t="shared" si="307"/>
        <v>NOT EQUAL</v>
      </c>
      <c r="Q1049" t="str">
        <f>IF(ISNA(VLOOKUP(AC1049,#REF!,1)),"//","")</f>
        <v/>
      </c>
      <c r="R1049"/>
      <c r="S1049" s="43">
        <f t="shared" si="312"/>
        <v>189</v>
      </c>
      <c r="T1049" s="93" t="s">
        <v>2484</v>
      </c>
      <c r="U1049" s="71" t="s">
        <v>2484</v>
      </c>
      <c r="V1049" s="71" t="s">
        <v>2484</v>
      </c>
      <c r="W1049" s="44" t="str">
        <f t="shared" si="313"/>
        <v/>
      </c>
      <c r="X1049" s="25" t="str">
        <f t="shared" si="314"/>
        <v/>
      </c>
      <c r="Y1049" s="1">
        <f t="shared" si="315"/>
        <v>1025</v>
      </c>
      <c r="Z1049" t="str">
        <f t="shared" si="316"/>
        <v>ITM_RIGHT_SINGLE_QUOTE</v>
      </c>
      <c r="AA1049" s="172" t="str">
        <f>IF(ISNA(VLOOKUP(AC1049,Sheet2!J:J,1,0)),"//","")</f>
        <v/>
      </c>
      <c r="AC1049" s="111" t="str">
        <f t="shared" si="309"/>
        <v/>
      </c>
      <c r="AD1049" t="b">
        <f t="shared" si="308"/>
        <v>1</v>
      </c>
    </row>
    <row r="1050" spans="1:30">
      <c r="A1050" s="57">
        <f t="shared" si="310"/>
        <v>1050</v>
      </c>
      <c r="B1050" s="56">
        <f t="shared" si="311"/>
        <v>1026</v>
      </c>
      <c r="C1050" s="60" t="s">
        <v>4450</v>
      </c>
      <c r="D1050" s="60" t="s">
        <v>7</v>
      </c>
      <c r="E1050" s="66" t="s">
        <v>539</v>
      </c>
      <c r="F1050" s="66" t="s">
        <v>907</v>
      </c>
      <c r="G1050" s="74">
        <v>0</v>
      </c>
      <c r="H1050" s="74">
        <v>0</v>
      </c>
      <c r="I1050" s="66" t="s">
        <v>1</v>
      </c>
      <c r="J1050" s="66" t="s">
        <v>1593</v>
      </c>
      <c r="K1050" s="67" t="s">
        <v>4539</v>
      </c>
      <c r="L1050" s="68"/>
      <c r="M1050" s="64" t="s">
        <v>3884</v>
      </c>
      <c r="N1050" s="13"/>
      <c r="O1050"/>
      <c r="P1050" t="str">
        <f t="shared" si="307"/>
        <v>NOT EQUAL</v>
      </c>
      <c r="Q1050" t="str">
        <f>IF(ISNA(VLOOKUP(AC1050,#REF!,1)),"//","")</f>
        <v/>
      </c>
      <c r="R1050"/>
      <c r="S1050" s="43">
        <f t="shared" si="312"/>
        <v>189</v>
      </c>
      <c r="T1050" s="93" t="s">
        <v>2484</v>
      </c>
      <c r="U1050" s="71" t="s">
        <v>2484</v>
      </c>
      <c r="V1050" s="71" t="s">
        <v>2484</v>
      </c>
      <c r="W1050" s="44" t="str">
        <f t="shared" si="313"/>
        <v/>
      </c>
      <c r="X1050" s="25" t="str">
        <f t="shared" si="314"/>
        <v/>
      </c>
      <c r="Y1050" s="1">
        <f t="shared" si="315"/>
        <v>1026</v>
      </c>
      <c r="Z1050" t="str">
        <f t="shared" si="316"/>
        <v>ITM_SINGLE_LOW_QUOTE</v>
      </c>
      <c r="AA1050" s="172" t="str">
        <f>IF(ISNA(VLOOKUP(AC1050,Sheet2!J:J,1,0)),"//","")</f>
        <v/>
      </c>
      <c r="AC1050" s="111" t="str">
        <f t="shared" si="309"/>
        <v/>
      </c>
      <c r="AD1050" t="b">
        <f t="shared" si="308"/>
        <v>1</v>
      </c>
    </row>
    <row r="1051" spans="1:30">
      <c r="A1051" s="57">
        <f t="shared" si="310"/>
        <v>1051</v>
      </c>
      <c r="B1051" s="56">
        <f t="shared" si="311"/>
        <v>1027</v>
      </c>
      <c r="C1051" s="60" t="s">
        <v>4450</v>
      </c>
      <c r="D1051" s="60" t="s">
        <v>7</v>
      </c>
      <c r="E1051" s="66" t="s">
        <v>539</v>
      </c>
      <c r="F1051" s="66" t="s">
        <v>908</v>
      </c>
      <c r="G1051" s="74">
        <v>0</v>
      </c>
      <c r="H1051" s="74">
        <v>0</v>
      </c>
      <c r="I1051" s="66" t="s">
        <v>1</v>
      </c>
      <c r="J1051" s="66" t="s">
        <v>1593</v>
      </c>
      <c r="K1051" s="67" t="s">
        <v>4539</v>
      </c>
      <c r="L1051" s="68"/>
      <c r="M1051" s="64" t="s">
        <v>3885</v>
      </c>
      <c r="N1051" s="13"/>
      <c r="O1051"/>
      <c r="P1051" t="str">
        <f t="shared" si="307"/>
        <v>NOT EQUAL</v>
      </c>
      <c r="Q1051" t="str">
        <f>IF(ISNA(VLOOKUP(AC1051,#REF!,1)),"//","")</f>
        <v/>
      </c>
      <c r="R1051"/>
      <c r="S1051" s="43">
        <f t="shared" si="312"/>
        <v>189</v>
      </c>
      <c r="T1051" s="93" t="s">
        <v>2484</v>
      </c>
      <c r="U1051" s="71" t="s">
        <v>2484</v>
      </c>
      <c r="V1051" s="71" t="s">
        <v>2484</v>
      </c>
      <c r="W1051" s="44" t="str">
        <f t="shared" si="313"/>
        <v/>
      </c>
      <c r="X1051" s="25" t="str">
        <f t="shared" si="314"/>
        <v/>
      </c>
      <c r="Y1051" s="1">
        <f t="shared" si="315"/>
        <v>1027</v>
      </c>
      <c r="Z1051" t="str">
        <f t="shared" si="316"/>
        <v>ITM_SINGLE_HIGH_QUOTE</v>
      </c>
      <c r="AA1051" s="172" t="str">
        <f>IF(ISNA(VLOOKUP(AC1051,Sheet2!J:J,1,0)),"//","")</f>
        <v/>
      </c>
      <c r="AC1051" s="111" t="str">
        <f t="shared" si="309"/>
        <v/>
      </c>
      <c r="AD1051" t="b">
        <f t="shared" si="308"/>
        <v>1</v>
      </c>
    </row>
    <row r="1052" spans="1:30">
      <c r="A1052" s="57">
        <f t="shared" si="310"/>
        <v>1052</v>
      </c>
      <c r="B1052" s="56">
        <f t="shared" si="311"/>
        <v>1028</v>
      </c>
      <c r="C1052" s="60" t="s">
        <v>4450</v>
      </c>
      <c r="D1052" s="60" t="s">
        <v>7</v>
      </c>
      <c r="E1052" s="66" t="s">
        <v>539</v>
      </c>
      <c r="F1052" s="66" t="s">
        <v>909</v>
      </c>
      <c r="G1052" s="74">
        <v>0</v>
      </c>
      <c r="H1052" s="74">
        <v>0</v>
      </c>
      <c r="I1052" s="66" t="s">
        <v>1</v>
      </c>
      <c r="J1052" s="66" t="s">
        <v>1593</v>
      </c>
      <c r="K1052" s="67" t="s">
        <v>4539</v>
      </c>
      <c r="L1052" s="68"/>
      <c r="M1052" s="64" t="s">
        <v>3886</v>
      </c>
      <c r="N1052" s="13"/>
      <c r="O1052"/>
      <c r="P1052" t="str">
        <f t="shared" si="307"/>
        <v>NOT EQUAL</v>
      </c>
      <c r="Q1052" t="str">
        <f>IF(ISNA(VLOOKUP(AC1052,#REF!,1)),"//","")</f>
        <v/>
      </c>
      <c r="R1052"/>
      <c r="S1052" s="43">
        <f t="shared" si="312"/>
        <v>189</v>
      </c>
      <c r="T1052" s="93" t="s">
        <v>2484</v>
      </c>
      <c r="U1052" s="71" t="s">
        <v>2484</v>
      </c>
      <c r="V1052" s="71" t="s">
        <v>2484</v>
      </c>
      <c r="W1052" s="44" t="str">
        <f t="shared" si="313"/>
        <v/>
      </c>
      <c r="X1052" s="25" t="str">
        <f t="shared" si="314"/>
        <v/>
      </c>
      <c r="Y1052" s="1">
        <f t="shared" si="315"/>
        <v>1028</v>
      </c>
      <c r="Z1052" t="str">
        <f t="shared" si="316"/>
        <v>ITM_LEFT_DOUBLE_QUOTE</v>
      </c>
      <c r="AA1052" s="172" t="str">
        <f>IF(ISNA(VLOOKUP(AC1052,Sheet2!J:J,1,0)),"//","")</f>
        <v/>
      </c>
      <c r="AC1052" s="111" t="str">
        <f t="shared" si="309"/>
        <v/>
      </c>
      <c r="AD1052" t="b">
        <f t="shared" si="308"/>
        <v>1</v>
      </c>
    </row>
    <row r="1053" spans="1:30">
      <c r="A1053" s="57">
        <f t="shared" si="310"/>
        <v>1053</v>
      </c>
      <c r="B1053" s="56">
        <f t="shared" si="311"/>
        <v>1029</v>
      </c>
      <c r="C1053" s="60" t="s">
        <v>4450</v>
      </c>
      <c r="D1053" s="60" t="s">
        <v>7</v>
      </c>
      <c r="E1053" s="66" t="s">
        <v>539</v>
      </c>
      <c r="F1053" s="66" t="s">
        <v>910</v>
      </c>
      <c r="G1053" s="74">
        <v>0</v>
      </c>
      <c r="H1053" s="74">
        <v>0</v>
      </c>
      <c r="I1053" s="66" t="s">
        <v>1</v>
      </c>
      <c r="J1053" s="66" t="s">
        <v>1593</v>
      </c>
      <c r="K1053" s="67" t="s">
        <v>4539</v>
      </c>
      <c r="L1053" s="68"/>
      <c r="M1053" s="64" t="s">
        <v>3887</v>
      </c>
      <c r="N1053" s="13"/>
      <c r="O1053"/>
      <c r="P1053" t="str">
        <f t="shared" si="307"/>
        <v>NOT EQUAL</v>
      </c>
      <c r="Q1053" t="str">
        <f>IF(ISNA(VLOOKUP(AC1053,#REF!,1)),"//","")</f>
        <v/>
      </c>
      <c r="R1053"/>
      <c r="S1053" s="43">
        <f t="shared" si="312"/>
        <v>189</v>
      </c>
      <c r="T1053" s="93" t="s">
        <v>2484</v>
      </c>
      <c r="U1053" s="71" t="s">
        <v>2484</v>
      </c>
      <c r="V1053" s="71" t="s">
        <v>2484</v>
      </c>
      <c r="W1053" s="44" t="str">
        <f t="shared" si="313"/>
        <v/>
      </c>
      <c r="X1053" s="25" t="str">
        <f t="shared" si="314"/>
        <v/>
      </c>
      <c r="Y1053" s="1">
        <f t="shared" si="315"/>
        <v>1029</v>
      </c>
      <c r="Z1053" t="str">
        <f t="shared" si="316"/>
        <v>ITM_RIGHT_DOUBLE_QUOTE</v>
      </c>
      <c r="AA1053" s="172" t="str">
        <f>IF(ISNA(VLOOKUP(AC1053,Sheet2!J:J,1,0)),"//","")</f>
        <v/>
      </c>
      <c r="AC1053" s="111" t="str">
        <f t="shared" si="309"/>
        <v/>
      </c>
      <c r="AD1053" t="b">
        <f t="shared" si="308"/>
        <v>1</v>
      </c>
    </row>
    <row r="1054" spans="1:30">
      <c r="A1054" s="57">
        <f t="shared" si="310"/>
        <v>1054</v>
      </c>
      <c r="B1054" s="56">
        <f t="shared" si="311"/>
        <v>1030</v>
      </c>
      <c r="C1054" s="60" t="s">
        <v>4450</v>
      </c>
      <c r="D1054" s="60" t="s">
        <v>7</v>
      </c>
      <c r="E1054" s="66" t="s">
        <v>539</v>
      </c>
      <c r="F1054" s="66" t="s">
        <v>911</v>
      </c>
      <c r="G1054" s="69">
        <v>0</v>
      </c>
      <c r="H1054" s="69">
        <v>0</v>
      </c>
      <c r="I1054" s="66" t="s">
        <v>1</v>
      </c>
      <c r="J1054" s="66" t="s">
        <v>1593</v>
      </c>
      <c r="K1054" s="67" t="s">
        <v>4539</v>
      </c>
      <c r="L1054" s="68"/>
      <c r="M1054" s="64" t="s">
        <v>3888</v>
      </c>
      <c r="N1054" s="13"/>
      <c r="O1054"/>
      <c r="P1054" t="str">
        <f t="shared" si="307"/>
        <v>NOT EQUAL</v>
      </c>
      <c r="Q1054" t="str">
        <f>IF(ISNA(VLOOKUP(AC1054,#REF!,1)),"//","")</f>
        <v/>
      </c>
      <c r="R1054"/>
      <c r="S1054" s="43">
        <f t="shared" si="312"/>
        <v>189</v>
      </c>
      <c r="T1054" s="93" t="s">
        <v>2484</v>
      </c>
      <c r="U1054" s="71" t="s">
        <v>2484</v>
      </c>
      <c r="V1054" s="71" t="s">
        <v>2484</v>
      </c>
      <c r="W1054" s="44" t="str">
        <f t="shared" si="313"/>
        <v/>
      </c>
      <c r="X1054" s="25" t="str">
        <f t="shared" si="314"/>
        <v/>
      </c>
      <c r="Y1054" s="1">
        <f t="shared" si="315"/>
        <v>1030</v>
      </c>
      <c r="Z1054" t="str">
        <f t="shared" si="316"/>
        <v>ITM_DOUBLE_LOW_QUOTE</v>
      </c>
      <c r="AA1054" s="172" t="str">
        <f>IF(ISNA(VLOOKUP(AC1054,Sheet2!J:J,1,0)),"//","")</f>
        <v/>
      </c>
      <c r="AC1054" s="111" t="str">
        <f t="shared" si="309"/>
        <v/>
      </c>
      <c r="AD1054" t="b">
        <f t="shared" si="308"/>
        <v>1</v>
      </c>
    </row>
    <row r="1055" spans="1:30">
      <c r="A1055" s="57">
        <f t="shared" si="310"/>
        <v>1055</v>
      </c>
      <c r="B1055" s="56">
        <f t="shared" si="311"/>
        <v>1031</v>
      </c>
      <c r="C1055" s="60" t="s">
        <v>4450</v>
      </c>
      <c r="D1055" s="60" t="s">
        <v>7</v>
      </c>
      <c r="E1055" s="66" t="s">
        <v>539</v>
      </c>
      <c r="F1055" s="66" t="s">
        <v>912</v>
      </c>
      <c r="G1055" s="74">
        <v>0</v>
      </c>
      <c r="H1055" s="74">
        <v>0</v>
      </c>
      <c r="I1055" s="66" t="s">
        <v>1</v>
      </c>
      <c r="J1055" s="66" t="s">
        <v>1593</v>
      </c>
      <c r="K1055" s="67" t="s">
        <v>4539</v>
      </c>
      <c r="L1055" s="68"/>
      <c r="M1055" s="64" t="s">
        <v>3889</v>
      </c>
      <c r="N1055" s="13"/>
      <c r="O1055"/>
      <c r="P1055" t="str">
        <f t="shared" si="307"/>
        <v>NOT EQUAL</v>
      </c>
      <c r="Q1055" t="str">
        <f>IF(ISNA(VLOOKUP(AC1055,#REF!,1)),"//","")</f>
        <v/>
      </c>
      <c r="R1055"/>
      <c r="S1055" s="43">
        <f t="shared" si="312"/>
        <v>189</v>
      </c>
      <c r="T1055" s="93" t="s">
        <v>2484</v>
      </c>
      <c r="U1055" s="71" t="s">
        <v>2484</v>
      </c>
      <c r="V1055" s="71" t="s">
        <v>2484</v>
      </c>
      <c r="W1055" s="44" t="str">
        <f t="shared" si="313"/>
        <v/>
      </c>
      <c r="X1055" s="25" t="str">
        <f t="shared" si="314"/>
        <v/>
      </c>
      <c r="Y1055" s="1">
        <f t="shared" si="315"/>
        <v>1031</v>
      </c>
      <c r="Z1055" t="str">
        <f t="shared" si="316"/>
        <v>ITM_DOUBLE_HIGH_QUOTE</v>
      </c>
      <c r="AA1055" s="172" t="str">
        <f>IF(ISNA(VLOOKUP(AC1055,Sheet2!J:J,1,0)),"//","")</f>
        <v/>
      </c>
      <c r="AC1055" s="111" t="str">
        <f t="shared" si="309"/>
        <v/>
      </c>
      <c r="AD1055" t="b">
        <f t="shared" si="308"/>
        <v>1</v>
      </c>
    </row>
    <row r="1056" spans="1:30">
      <c r="A1056" s="57">
        <f t="shared" si="310"/>
        <v>1056</v>
      </c>
      <c r="B1056" s="56">
        <f t="shared" si="311"/>
        <v>1032</v>
      </c>
      <c r="C1056" s="60" t="s">
        <v>4450</v>
      </c>
      <c r="D1056" s="60" t="s">
        <v>7</v>
      </c>
      <c r="E1056" s="66" t="s">
        <v>539</v>
      </c>
      <c r="F1056" s="66" t="s">
        <v>913</v>
      </c>
      <c r="G1056" s="74">
        <v>0</v>
      </c>
      <c r="H1056" s="74">
        <v>0</v>
      </c>
      <c r="I1056" s="66" t="s">
        <v>1</v>
      </c>
      <c r="J1056" s="66" t="s">
        <v>1593</v>
      </c>
      <c r="K1056" s="67" t="s">
        <v>4539</v>
      </c>
      <c r="L1056" s="68"/>
      <c r="M1056" s="64" t="s">
        <v>3890</v>
      </c>
      <c r="N1056" s="13"/>
      <c r="O1056"/>
      <c r="P1056" t="str">
        <f t="shared" si="307"/>
        <v>NOT EQUAL</v>
      </c>
      <c r="Q1056" t="str">
        <f>IF(ISNA(VLOOKUP(AC1056,#REF!,1)),"//","")</f>
        <v/>
      </c>
      <c r="R1056"/>
      <c r="S1056" s="43">
        <f t="shared" si="312"/>
        <v>189</v>
      </c>
      <c r="T1056" s="93" t="s">
        <v>2484</v>
      </c>
      <c r="U1056" s="71" t="s">
        <v>2484</v>
      </c>
      <c r="V1056" s="71" t="s">
        <v>2484</v>
      </c>
      <c r="W1056" s="44" t="str">
        <f t="shared" si="313"/>
        <v/>
      </c>
      <c r="X1056" s="25" t="str">
        <f t="shared" si="314"/>
        <v/>
      </c>
      <c r="Y1056" s="1">
        <f t="shared" si="315"/>
        <v>1032</v>
      </c>
      <c r="Z1056" t="str">
        <f t="shared" si="316"/>
        <v>ITM_ELLIPSIS</v>
      </c>
      <c r="AA1056" s="172" t="str">
        <f>IF(ISNA(VLOOKUP(AC1056,Sheet2!J:J,1,0)),"//","")</f>
        <v/>
      </c>
      <c r="AC1056" s="111" t="str">
        <f t="shared" si="309"/>
        <v/>
      </c>
      <c r="AD1056" t="b">
        <f t="shared" si="308"/>
        <v>1</v>
      </c>
    </row>
    <row r="1057" spans="1:30">
      <c r="A1057" s="57">
        <f t="shared" si="310"/>
        <v>1057</v>
      </c>
      <c r="B1057" s="56">
        <f t="shared" si="311"/>
        <v>1033</v>
      </c>
      <c r="C1057" s="60" t="s">
        <v>4450</v>
      </c>
      <c r="D1057" s="60" t="s">
        <v>7</v>
      </c>
      <c r="E1057" s="66" t="s">
        <v>539</v>
      </c>
      <c r="F1057" s="66" t="s">
        <v>914</v>
      </c>
      <c r="G1057" s="74">
        <v>0</v>
      </c>
      <c r="H1057" s="74">
        <v>0</v>
      </c>
      <c r="I1057" s="66" t="s">
        <v>1</v>
      </c>
      <c r="J1057" s="66" t="s">
        <v>1593</v>
      </c>
      <c r="K1057" s="67" t="s">
        <v>4539</v>
      </c>
      <c r="L1057" s="68"/>
      <c r="M1057" s="64" t="s">
        <v>3891</v>
      </c>
      <c r="N1057" s="13"/>
      <c r="O1057"/>
      <c r="P1057" t="str">
        <f t="shared" si="307"/>
        <v>NOT EQUAL</v>
      </c>
      <c r="Q1057" t="str">
        <f>IF(ISNA(VLOOKUP(AC1057,#REF!,1)),"//","")</f>
        <v/>
      </c>
      <c r="R1057"/>
      <c r="S1057" s="43">
        <f t="shared" si="312"/>
        <v>189</v>
      </c>
      <c r="T1057" s="93" t="s">
        <v>2484</v>
      </c>
      <c r="U1057" s="71" t="s">
        <v>2484</v>
      </c>
      <c r="V1057" s="71" t="s">
        <v>2484</v>
      </c>
      <c r="W1057" s="44" t="str">
        <f t="shared" si="313"/>
        <v/>
      </c>
      <c r="X1057" s="25" t="str">
        <f t="shared" si="314"/>
        <v/>
      </c>
      <c r="Y1057" s="1">
        <f t="shared" si="315"/>
        <v>1033</v>
      </c>
      <c r="Z1057" t="str">
        <f t="shared" si="316"/>
        <v>ITM_ONE</v>
      </c>
      <c r="AA1057" s="172" t="str">
        <f>IF(ISNA(VLOOKUP(AC1057,Sheet2!J:J,1,0)),"//","")</f>
        <v/>
      </c>
      <c r="AC1057" s="111" t="str">
        <f t="shared" si="309"/>
        <v/>
      </c>
      <c r="AD1057" t="b">
        <f t="shared" si="308"/>
        <v>1</v>
      </c>
    </row>
    <row r="1058" spans="1:30">
      <c r="A1058" s="57">
        <f t="shared" si="310"/>
        <v>1058</v>
      </c>
      <c r="B1058" s="56">
        <f t="shared" si="311"/>
        <v>1034</v>
      </c>
      <c r="C1058" s="60" t="s">
        <v>4451</v>
      </c>
      <c r="D1058" s="60" t="s">
        <v>3616</v>
      </c>
      <c r="E1058" s="66" t="s">
        <v>539</v>
      </c>
      <c r="F1058" s="66" t="s">
        <v>915</v>
      </c>
      <c r="G1058" s="74">
        <v>0</v>
      </c>
      <c r="H1058" s="74">
        <v>0</v>
      </c>
      <c r="I1058" s="66" t="s">
        <v>1</v>
      </c>
      <c r="J1058" s="66" t="s">
        <v>1593</v>
      </c>
      <c r="K1058" s="67" t="s">
        <v>4539</v>
      </c>
      <c r="L1058" s="68"/>
      <c r="M1058" s="64" t="s">
        <v>3616</v>
      </c>
      <c r="N1058" s="13"/>
      <c r="O1058"/>
      <c r="P1058" t="str">
        <f t="shared" si="307"/>
        <v>NOT EQUAL</v>
      </c>
      <c r="Q1058" t="str">
        <f>IF(ISNA(VLOOKUP(AC1058,#REF!,1)),"//","")</f>
        <v/>
      </c>
      <c r="R1058"/>
      <c r="S1058" s="43">
        <f t="shared" si="312"/>
        <v>189</v>
      </c>
      <c r="T1058" s="93" t="s">
        <v>2484</v>
      </c>
      <c r="U1058" s="71" t="s">
        <v>2484</v>
      </c>
      <c r="V1058" s="71" t="s">
        <v>2484</v>
      </c>
      <c r="W1058" s="44" t="str">
        <f t="shared" si="313"/>
        <v/>
      </c>
      <c r="X1058" s="25" t="str">
        <f t="shared" si="314"/>
        <v/>
      </c>
      <c r="Y1058" s="1">
        <f t="shared" si="315"/>
        <v>1034</v>
      </c>
      <c r="Z1058" t="str">
        <f t="shared" si="316"/>
        <v>ITM_EURO</v>
      </c>
      <c r="AA1058" s="172" t="str">
        <f>IF(ISNA(VLOOKUP(AC1058,Sheet2!J:J,1,0)),"//","")</f>
        <v/>
      </c>
      <c r="AC1058" s="111" t="str">
        <f t="shared" si="309"/>
        <v/>
      </c>
      <c r="AD1058" t="b">
        <f t="shared" si="308"/>
        <v>1</v>
      </c>
    </row>
    <row r="1059" spans="1:30">
      <c r="A1059" s="57">
        <f t="shared" si="310"/>
        <v>1059</v>
      </c>
      <c r="B1059" s="56">
        <f t="shared" si="311"/>
        <v>1035</v>
      </c>
      <c r="C1059" s="60" t="s">
        <v>4451</v>
      </c>
      <c r="D1059" s="60" t="s">
        <v>3617</v>
      </c>
      <c r="E1059" s="66" t="s">
        <v>539</v>
      </c>
      <c r="F1059" s="66" t="s">
        <v>916</v>
      </c>
      <c r="G1059" s="74">
        <v>0</v>
      </c>
      <c r="H1059" s="74">
        <v>0</v>
      </c>
      <c r="I1059" s="66" t="s">
        <v>1</v>
      </c>
      <c r="J1059" s="66" t="s">
        <v>1593</v>
      </c>
      <c r="K1059" s="67" t="s">
        <v>4539</v>
      </c>
      <c r="L1059" s="68"/>
      <c r="M1059" s="64" t="s">
        <v>3617</v>
      </c>
      <c r="N1059" s="13"/>
      <c r="O1059"/>
      <c r="P1059" t="str">
        <f t="shared" ref="P1059:P1122" si="317">IF(E1059=F1059,"","NOT EQUAL")</f>
        <v>NOT EQUAL</v>
      </c>
      <c r="Q1059" t="str">
        <f>IF(ISNA(VLOOKUP(AC1059,#REF!,1)),"//","")</f>
        <v/>
      </c>
      <c r="R1059"/>
      <c r="S1059" s="43">
        <f t="shared" si="312"/>
        <v>189</v>
      </c>
      <c r="T1059" s="93" t="s">
        <v>2484</v>
      </c>
      <c r="U1059" s="71" t="s">
        <v>2484</v>
      </c>
      <c r="V1059" s="71" t="s">
        <v>2484</v>
      </c>
      <c r="W1059" s="44" t="str">
        <f t="shared" si="313"/>
        <v/>
      </c>
      <c r="X1059" s="25" t="str">
        <f t="shared" si="314"/>
        <v/>
      </c>
      <c r="Y1059" s="1">
        <f t="shared" si="315"/>
        <v>1035</v>
      </c>
      <c r="Z1059" t="str">
        <f t="shared" si="316"/>
        <v>ITM_COMPLEX_C</v>
      </c>
      <c r="AA1059" s="172" t="str">
        <f>IF(ISNA(VLOOKUP(AC1059,Sheet2!J:J,1,0)),"//","")</f>
        <v/>
      </c>
      <c r="AC1059" s="111" t="str">
        <f t="shared" si="309"/>
        <v/>
      </c>
      <c r="AD1059" t="b">
        <f t="shared" si="308"/>
        <v>1</v>
      </c>
    </row>
    <row r="1060" spans="1:30">
      <c r="A1060" s="57">
        <f t="shared" si="310"/>
        <v>1060</v>
      </c>
      <c r="B1060" s="56">
        <f t="shared" si="311"/>
        <v>1036</v>
      </c>
      <c r="C1060" s="60" t="s">
        <v>4450</v>
      </c>
      <c r="D1060" s="60" t="s">
        <v>7</v>
      </c>
      <c r="E1060" s="66" t="s">
        <v>539</v>
      </c>
      <c r="F1060" s="66" t="s">
        <v>138</v>
      </c>
      <c r="G1060" s="74">
        <v>0</v>
      </c>
      <c r="H1060" s="74">
        <v>0</v>
      </c>
      <c r="I1060" s="66" t="s">
        <v>1</v>
      </c>
      <c r="J1060" s="66" t="s">
        <v>1593</v>
      </c>
      <c r="K1060" s="67" t="s">
        <v>4539</v>
      </c>
      <c r="L1060" s="68"/>
      <c r="M1060" s="64" t="s">
        <v>3892</v>
      </c>
      <c r="N1060" s="13"/>
      <c r="O1060"/>
      <c r="P1060" t="str">
        <f t="shared" si="317"/>
        <v>NOT EQUAL</v>
      </c>
      <c r="Q1060" t="str">
        <f>IF(ISNA(VLOOKUP(AC1060,#REF!,1)),"//","")</f>
        <v/>
      </c>
      <c r="R1060"/>
      <c r="S1060" s="43">
        <f t="shared" si="312"/>
        <v>189</v>
      </c>
      <c r="T1060" s="93" t="s">
        <v>2484</v>
      </c>
      <c r="U1060" s="71" t="s">
        <v>2484</v>
      </c>
      <c r="V1060" s="71" t="s">
        <v>2484</v>
      </c>
      <c r="W1060" s="44" t="str">
        <f t="shared" si="313"/>
        <v/>
      </c>
      <c r="X1060" s="25" t="str">
        <f t="shared" si="314"/>
        <v/>
      </c>
      <c r="Y1060" s="1">
        <f t="shared" si="315"/>
        <v>1036</v>
      </c>
      <c r="Z1060" t="str">
        <f t="shared" si="316"/>
        <v>ITM_PLANCK</v>
      </c>
      <c r="AA1060" s="172" t="str">
        <f>IF(ISNA(VLOOKUP(AC1060,Sheet2!J:J,1,0)),"//","")</f>
        <v/>
      </c>
      <c r="AC1060" s="111" t="str">
        <f t="shared" si="309"/>
        <v/>
      </c>
      <c r="AD1060" t="b">
        <f t="shared" si="308"/>
        <v>1</v>
      </c>
    </row>
    <row r="1061" spans="1:30">
      <c r="A1061" s="57">
        <f t="shared" si="310"/>
        <v>1061</v>
      </c>
      <c r="B1061" s="56">
        <f t="shared" si="311"/>
        <v>1037</v>
      </c>
      <c r="C1061" s="60" t="s">
        <v>4451</v>
      </c>
      <c r="D1061" s="60" t="s">
        <v>3618</v>
      </c>
      <c r="E1061" s="66" t="s">
        <v>539</v>
      </c>
      <c r="F1061" s="66" t="s">
        <v>143</v>
      </c>
      <c r="G1061" s="74">
        <v>0</v>
      </c>
      <c r="H1061" s="74">
        <v>0</v>
      </c>
      <c r="I1061" s="66" t="s">
        <v>1</v>
      </c>
      <c r="J1061" s="66" t="s">
        <v>1593</v>
      </c>
      <c r="K1061" s="67" t="s">
        <v>4539</v>
      </c>
      <c r="L1061" s="68"/>
      <c r="M1061" s="64" t="s">
        <v>3618</v>
      </c>
      <c r="N1061" s="13"/>
      <c r="O1061"/>
      <c r="P1061" t="str">
        <f t="shared" si="317"/>
        <v>NOT EQUAL</v>
      </c>
      <c r="Q1061" t="str">
        <f>IF(ISNA(VLOOKUP(AC1061,#REF!,1)),"//","")</f>
        <v/>
      </c>
      <c r="R1061"/>
      <c r="S1061" s="43">
        <f t="shared" si="312"/>
        <v>189</v>
      </c>
      <c r="T1061" s="93" t="s">
        <v>2484</v>
      </c>
      <c r="U1061" s="71" t="s">
        <v>2484</v>
      </c>
      <c r="V1061" s="71" t="s">
        <v>2484</v>
      </c>
      <c r="W1061" s="44" t="str">
        <f t="shared" si="313"/>
        <v/>
      </c>
      <c r="X1061" s="25" t="str">
        <f t="shared" si="314"/>
        <v/>
      </c>
      <c r="Y1061" s="1">
        <f t="shared" si="315"/>
        <v>1037</v>
      </c>
      <c r="Z1061" t="str">
        <f t="shared" si="316"/>
        <v>ITM_PLANCK_2PI</v>
      </c>
      <c r="AA1061" s="172" t="str">
        <f>IF(ISNA(VLOOKUP(AC1061,Sheet2!J:J,1,0)),"//","")</f>
        <v/>
      </c>
      <c r="AC1061" s="111" t="str">
        <f t="shared" si="309"/>
        <v/>
      </c>
      <c r="AD1061" t="b">
        <f t="shared" si="308"/>
        <v>1</v>
      </c>
    </row>
    <row r="1062" spans="1:30">
      <c r="A1062" s="57">
        <f t="shared" si="310"/>
        <v>1062</v>
      </c>
      <c r="B1062" s="56">
        <f t="shared" si="311"/>
        <v>1038</v>
      </c>
      <c r="C1062" s="60" t="s">
        <v>4450</v>
      </c>
      <c r="D1062" s="60" t="s">
        <v>7</v>
      </c>
      <c r="E1062" s="66" t="s">
        <v>539</v>
      </c>
      <c r="F1062" s="66" t="s">
        <v>917</v>
      </c>
      <c r="G1062" s="74">
        <v>0</v>
      </c>
      <c r="H1062" s="74">
        <v>0</v>
      </c>
      <c r="I1062" s="66" t="s">
        <v>1</v>
      </c>
      <c r="J1062" s="66" t="s">
        <v>1593</v>
      </c>
      <c r="K1062" s="67" t="s">
        <v>4539</v>
      </c>
      <c r="L1062" s="68"/>
      <c r="M1062" s="64" t="s">
        <v>3893</v>
      </c>
      <c r="N1062" s="13"/>
      <c r="O1062"/>
      <c r="P1062" t="str">
        <f t="shared" si="317"/>
        <v>NOT EQUAL</v>
      </c>
      <c r="Q1062" t="str">
        <f>IF(ISNA(VLOOKUP(AC1062,#REF!,1)),"//","")</f>
        <v/>
      </c>
      <c r="R1062"/>
      <c r="S1062" s="43">
        <f t="shared" si="312"/>
        <v>189</v>
      </c>
      <c r="T1062" s="93" t="s">
        <v>2484</v>
      </c>
      <c r="U1062" s="71" t="s">
        <v>2484</v>
      </c>
      <c r="V1062" s="71" t="s">
        <v>2484</v>
      </c>
      <c r="W1062" s="44" t="str">
        <f t="shared" si="313"/>
        <v/>
      </c>
      <c r="X1062" s="25" t="str">
        <f t="shared" si="314"/>
        <v/>
      </c>
      <c r="Y1062" s="1">
        <f t="shared" si="315"/>
        <v>1038</v>
      </c>
      <c r="Z1062" t="str">
        <f t="shared" si="316"/>
        <v>ITM_NATURAL_N</v>
      </c>
      <c r="AA1062" s="172" t="str">
        <f>IF(ISNA(VLOOKUP(AC1062,Sheet2!J:J,1,0)),"//","")</f>
        <v/>
      </c>
      <c r="AC1062" s="111" t="str">
        <f t="shared" si="309"/>
        <v/>
      </c>
      <c r="AD1062" t="b">
        <f t="shared" si="308"/>
        <v>1</v>
      </c>
    </row>
    <row r="1063" spans="1:30">
      <c r="A1063" s="57">
        <f t="shared" si="310"/>
        <v>1063</v>
      </c>
      <c r="B1063" s="56">
        <f t="shared" si="311"/>
        <v>1039</v>
      </c>
      <c r="C1063" s="60" t="s">
        <v>4450</v>
      </c>
      <c r="D1063" s="60" t="s">
        <v>7</v>
      </c>
      <c r="E1063" s="66" t="s">
        <v>539</v>
      </c>
      <c r="F1063" s="66" t="s">
        <v>918</v>
      </c>
      <c r="G1063" s="74">
        <v>0</v>
      </c>
      <c r="H1063" s="74">
        <v>0</v>
      </c>
      <c r="I1063" s="66" t="s">
        <v>1</v>
      </c>
      <c r="J1063" s="66" t="s">
        <v>1593</v>
      </c>
      <c r="K1063" s="67" t="s">
        <v>4539</v>
      </c>
      <c r="L1063" s="68"/>
      <c r="M1063" s="64" t="s">
        <v>3894</v>
      </c>
      <c r="N1063" s="13"/>
      <c r="O1063"/>
      <c r="P1063" t="str">
        <f t="shared" si="317"/>
        <v>NOT EQUAL</v>
      </c>
      <c r="Q1063" t="str">
        <f>IF(ISNA(VLOOKUP(AC1063,#REF!,1)),"//","")</f>
        <v/>
      </c>
      <c r="R1063"/>
      <c r="S1063" s="43">
        <f t="shared" si="312"/>
        <v>189</v>
      </c>
      <c r="T1063" s="93" t="s">
        <v>2484</v>
      </c>
      <c r="U1063" s="71" t="s">
        <v>2484</v>
      </c>
      <c r="V1063" s="71" t="s">
        <v>2484</v>
      </c>
      <c r="W1063" s="44" t="str">
        <f t="shared" si="313"/>
        <v/>
      </c>
      <c r="X1063" s="25" t="str">
        <f t="shared" si="314"/>
        <v/>
      </c>
      <c r="Y1063" s="1">
        <f t="shared" si="315"/>
        <v>1039</v>
      </c>
      <c r="Z1063" t="str">
        <f t="shared" si="316"/>
        <v>ITM_RATIONAL_Q</v>
      </c>
      <c r="AA1063" s="172" t="str">
        <f>IF(ISNA(VLOOKUP(AC1063,Sheet2!J:J,1,0)),"//","")</f>
        <v/>
      </c>
      <c r="AC1063" s="111" t="str">
        <f t="shared" si="309"/>
        <v/>
      </c>
      <c r="AD1063" t="b">
        <f t="shared" si="308"/>
        <v>1</v>
      </c>
    </row>
    <row r="1064" spans="1:30">
      <c r="A1064" s="57">
        <f t="shared" si="310"/>
        <v>1064</v>
      </c>
      <c r="B1064" s="56">
        <f t="shared" si="311"/>
        <v>1040</v>
      </c>
      <c r="C1064" s="60" t="s">
        <v>4451</v>
      </c>
      <c r="D1064" s="60" t="s">
        <v>3619</v>
      </c>
      <c r="E1064" s="66" t="s">
        <v>539</v>
      </c>
      <c r="F1064" s="66" t="s">
        <v>919</v>
      </c>
      <c r="G1064" s="74">
        <v>0</v>
      </c>
      <c r="H1064" s="74">
        <v>0</v>
      </c>
      <c r="I1064" s="66" t="s">
        <v>1</v>
      </c>
      <c r="J1064" s="66" t="s">
        <v>1593</v>
      </c>
      <c r="K1064" s="67" t="s">
        <v>4539</v>
      </c>
      <c r="L1064" s="68"/>
      <c r="M1064" s="64" t="s">
        <v>3619</v>
      </c>
      <c r="N1064" s="13"/>
      <c r="O1064"/>
      <c r="P1064" t="str">
        <f t="shared" si="317"/>
        <v>NOT EQUAL</v>
      </c>
      <c r="Q1064" t="str">
        <f>IF(ISNA(VLOOKUP(AC1064,#REF!,1)),"//","")</f>
        <v/>
      </c>
      <c r="R1064"/>
      <c r="S1064" s="43">
        <f t="shared" si="312"/>
        <v>189</v>
      </c>
      <c r="T1064" s="93" t="s">
        <v>2484</v>
      </c>
      <c r="U1064" s="71" t="s">
        <v>2484</v>
      </c>
      <c r="V1064" s="71" t="s">
        <v>2484</v>
      </c>
      <c r="W1064" s="44" t="str">
        <f t="shared" si="313"/>
        <v/>
      </c>
      <c r="X1064" s="25" t="str">
        <f t="shared" si="314"/>
        <v/>
      </c>
      <c r="Y1064" s="1">
        <f t="shared" si="315"/>
        <v>1040</v>
      </c>
      <c r="Z1064" t="str">
        <f t="shared" si="316"/>
        <v>ITM_REAL_R</v>
      </c>
      <c r="AA1064" s="172" t="str">
        <f>IF(ISNA(VLOOKUP(AC1064,Sheet2!J:J,1,0)),"//","")</f>
        <v/>
      </c>
      <c r="AC1064" s="111" t="str">
        <f t="shared" si="309"/>
        <v/>
      </c>
      <c r="AD1064" t="b">
        <f t="shared" si="308"/>
        <v>1</v>
      </c>
    </row>
    <row r="1065" spans="1:30">
      <c r="A1065" s="57">
        <f t="shared" si="310"/>
        <v>1065</v>
      </c>
      <c r="B1065" s="56">
        <f t="shared" si="311"/>
        <v>1041</v>
      </c>
      <c r="C1065" s="60" t="s">
        <v>4451</v>
      </c>
      <c r="D1065" s="60" t="s">
        <v>3620</v>
      </c>
      <c r="E1065" s="66" t="s">
        <v>539</v>
      </c>
      <c r="F1065" s="66" t="s">
        <v>920</v>
      </c>
      <c r="G1065" s="74">
        <v>0</v>
      </c>
      <c r="H1065" s="74">
        <v>0</v>
      </c>
      <c r="I1065" s="66" t="s">
        <v>1</v>
      </c>
      <c r="J1065" s="66" t="s">
        <v>1593</v>
      </c>
      <c r="K1065" s="67" t="s">
        <v>4539</v>
      </c>
      <c r="L1065" s="68"/>
      <c r="M1065" s="64" t="s">
        <v>3620</v>
      </c>
      <c r="N1065" s="13"/>
      <c r="O1065"/>
      <c r="P1065" t="str">
        <f t="shared" si="317"/>
        <v>NOT EQUAL</v>
      </c>
      <c r="Q1065" t="str">
        <f>IF(ISNA(VLOOKUP(AC1065,#REF!,1)),"//","")</f>
        <v/>
      </c>
      <c r="R1065"/>
      <c r="S1065" s="43">
        <f t="shared" si="312"/>
        <v>189</v>
      </c>
      <c r="T1065" s="93" t="s">
        <v>2484</v>
      </c>
      <c r="U1065" s="71" t="s">
        <v>2484</v>
      </c>
      <c r="V1065" s="71" t="s">
        <v>2484</v>
      </c>
      <c r="W1065" s="44" t="str">
        <f t="shared" si="313"/>
        <v/>
      </c>
      <c r="X1065" s="25" t="str">
        <f t="shared" si="314"/>
        <v/>
      </c>
      <c r="Y1065" s="1">
        <f t="shared" si="315"/>
        <v>1041</v>
      </c>
      <c r="Z1065" t="str">
        <f t="shared" si="316"/>
        <v>ITM_LEFT_ARROW</v>
      </c>
      <c r="AA1065" s="172" t="str">
        <f>IF(ISNA(VLOOKUP(AC1065,Sheet2!J:J,1,0)),"//","")</f>
        <v/>
      </c>
      <c r="AC1065" s="111" t="str">
        <f t="shared" si="309"/>
        <v/>
      </c>
      <c r="AD1065" t="b">
        <f t="shared" si="308"/>
        <v>1</v>
      </c>
    </row>
    <row r="1066" spans="1:30">
      <c r="A1066" s="57">
        <f t="shared" si="310"/>
        <v>1066</v>
      </c>
      <c r="B1066" s="56">
        <f t="shared" si="311"/>
        <v>1042</v>
      </c>
      <c r="C1066" s="60" t="s">
        <v>4451</v>
      </c>
      <c r="D1066" s="60" t="s">
        <v>3621</v>
      </c>
      <c r="E1066" s="66" t="s">
        <v>539</v>
      </c>
      <c r="F1066" s="66" t="s">
        <v>921</v>
      </c>
      <c r="G1066" s="74">
        <v>0</v>
      </c>
      <c r="H1066" s="74">
        <v>0</v>
      </c>
      <c r="I1066" s="66" t="s">
        <v>1</v>
      </c>
      <c r="J1066" s="66" t="s">
        <v>1593</v>
      </c>
      <c r="K1066" s="67" t="s">
        <v>4539</v>
      </c>
      <c r="L1066" s="68"/>
      <c r="M1066" s="64" t="s">
        <v>3621</v>
      </c>
      <c r="N1066" s="13"/>
      <c r="O1066"/>
      <c r="P1066" t="str">
        <f t="shared" si="317"/>
        <v>NOT EQUAL</v>
      </c>
      <c r="Q1066" t="str">
        <f>IF(ISNA(VLOOKUP(AC1066,#REF!,1)),"//","")</f>
        <v/>
      </c>
      <c r="R1066"/>
      <c r="S1066" s="43">
        <f t="shared" si="312"/>
        <v>189</v>
      </c>
      <c r="T1066" s="93" t="s">
        <v>2484</v>
      </c>
      <c r="U1066" s="71" t="s">
        <v>2484</v>
      </c>
      <c r="V1066" s="71" t="s">
        <v>2484</v>
      </c>
      <c r="W1066" s="44" t="str">
        <f t="shared" si="313"/>
        <v/>
      </c>
      <c r="X1066" s="25" t="str">
        <f t="shared" si="314"/>
        <v/>
      </c>
      <c r="Y1066" s="1">
        <f t="shared" si="315"/>
        <v>1042</v>
      </c>
      <c r="Z1066" t="str">
        <f t="shared" si="316"/>
        <v>ITM_UP_ARROW</v>
      </c>
      <c r="AA1066" s="172" t="str">
        <f>IF(ISNA(VLOOKUP(AC1066,Sheet2!J:J,1,0)),"//","")</f>
        <v/>
      </c>
      <c r="AC1066" s="111" t="str">
        <f t="shared" si="309"/>
        <v/>
      </c>
      <c r="AD1066" t="b">
        <f t="shared" ref="AD1066:AD1129" si="318">X1066=AC1066</f>
        <v>1</v>
      </c>
    </row>
    <row r="1067" spans="1:30" s="17" customFormat="1">
      <c r="A1067" s="111">
        <f t="shared" si="310"/>
        <v>1067</v>
      </c>
      <c r="B1067" s="112">
        <f t="shared" si="311"/>
        <v>1043</v>
      </c>
      <c r="C1067" s="113" t="s">
        <v>4450</v>
      </c>
      <c r="D1067" s="113" t="s">
        <v>7</v>
      </c>
      <c r="E1067" s="146" t="str">
        <f>CHAR(34)&amp;IF(B1067&lt;10,"000",IF(B1067&lt;100,"00",IF(B1067&lt;1000,"0","")))&amp;$B1067&amp;CHAR(34)</f>
        <v>"1043"</v>
      </c>
      <c r="F1067" s="114" t="str">
        <f>E1067</f>
        <v>"1043"</v>
      </c>
      <c r="G1067" s="207">
        <v>0</v>
      </c>
      <c r="H1067" s="207">
        <v>0</v>
      </c>
      <c r="I1067" s="193" t="s">
        <v>28</v>
      </c>
      <c r="J1067" s="115" t="s">
        <v>1593</v>
      </c>
      <c r="K1067" s="116" t="s">
        <v>4539</v>
      </c>
      <c r="M1067" s="147" t="str">
        <f>"ITM_"&amp;IF(B1067&lt;10,"000",IF(B1067&lt;100,"00",IF(B1067&lt;1000,"0","")))&amp;$B1067</f>
        <v>ITM_1043</v>
      </c>
      <c r="N1067" s="16"/>
      <c r="P1067" s="17" t="str">
        <f t="shared" si="317"/>
        <v/>
      </c>
      <c r="Q1067" s="17" t="str">
        <f>IF(ISNA(VLOOKUP(AC1067,#REF!,1)),"//","")</f>
        <v/>
      </c>
      <c r="S1067" s="117">
        <f t="shared" si="312"/>
        <v>189</v>
      </c>
      <c r="T1067" s="111" t="s">
        <v>2484</v>
      </c>
      <c r="U1067" s="118" t="s">
        <v>2484</v>
      </c>
      <c r="V1067" s="118" t="s">
        <v>2484</v>
      </c>
      <c r="W1067" s="119" t="str">
        <f t="shared" si="313"/>
        <v/>
      </c>
      <c r="X1067" s="120" t="str">
        <f t="shared" si="314"/>
        <v/>
      </c>
      <c r="Y1067" s="121">
        <f t="shared" si="315"/>
        <v>1043</v>
      </c>
      <c r="Z1067" s="17" t="str">
        <f t="shared" si="316"/>
        <v>ITM_1043</v>
      </c>
      <c r="AA1067" s="172" t="str">
        <f>IF(ISNA(VLOOKUP(AC1067,Sheet2!J:J,1,0)),"//","")</f>
        <v/>
      </c>
      <c r="AC1067" s="111" t="str">
        <f t="shared" si="309"/>
        <v/>
      </c>
      <c r="AD1067" t="b">
        <f t="shared" si="318"/>
        <v>1</v>
      </c>
    </row>
    <row r="1068" spans="1:30">
      <c r="A1068" s="57">
        <f t="shared" si="310"/>
        <v>1068</v>
      </c>
      <c r="B1068" s="56">
        <f t="shared" si="311"/>
        <v>1044</v>
      </c>
      <c r="C1068" s="60" t="s">
        <v>4451</v>
      </c>
      <c r="D1068" s="60" t="s">
        <v>3622</v>
      </c>
      <c r="E1068" s="66" t="s">
        <v>539</v>
      </c>
      <c r="F1068" s="66" t="s">
        <v>922</v>
      </c>
      <c r="G1068" s="69">
        <v>0</v>
      </c>
      <c r="H1068" s="69">
        <v>0</v>
      </c>
      <c r="I1068" s="66" t="s">
        <v>1</v>
      </c>
      <c r="J1068" s="66" t="s">
        <v>1593</v>
      </c>
      <c r="K1068" s="67" t="s">
        <v>4539</v>
      </c>
      <c r="L1068" s="68"/>
      <c r="M1068" s="64" t="s">
        <v>3622</v>
      </c>
      <c r="N1068" s="13"/>
      <c r="O1068"/>
      <c r="P1068" t="str">
        <f t="shared" si="317"/>
        <v>NOT EQUAL</v>
      </c>
      <c r="Q1068" t="str">
        <f>IF(ISNA(VLOOKUP(AC1068,#REF!,1)),"//","")</f>
        <v/>
      </c>
      <c r="R1068"/>
      <c r="S1068" s="43">
        <f t="shared" si="312"/>
        <v>189</v>
      </c>
      <c r="T1068" s="93" t="s">
        <v>2484</v>
      </c>
      <c r="U1068" s="71" t="s">
        <v>2484</v>
      </c>
      <c r="V1068" s="71" t="s">
        <v>2484</v>
      </c>
      <c r="W1068" s="44" t="str">
        <f t="shared" si="313"/>
        <v/>
      </c>
      <c r="X1068" s="25" t="str">
        <f t="shared" si="314"/>
        <v/>
      </c>
      <c r="Y1068" s="1">
        <f t="shared" si="315"/>
        <v>1044</v>
      </c>
      <c r="Z1068" t="str">
        <f t="shared" si="316"/>
        <v>ITM_RIGHT_ARROW</v>
      </c>
      <c r="AA1068" s="172" t="str">
        <f>IF(ISNA(VLOOKUP(AC1068,Sheet2!J:J,1,0)),"//","")</f>
        <v/>
      </c>
      <c r="AC1068" s="111" t="str">
        <f t="shared" si="309"/>
        <v/>
      </c>
      <c r="AD1068" t="b">
        <f t="shared" si="318"/>
        <v>1</v>
      </c>
    </row>
    <row r="1069" spans="1:30">
      <c r="A1069" s="57">
        <f t="shared" si="310"/>
        <v>1069</v>
      </c>
      <c r="B1069" s="56">
        <f t="shared" si="311"/>
        <v>1045</v>
      </c>
      <c r="C1069" s="60" t="s">
        <v>4451</v>
      </c>
      <c r="D1069" s="60" t="s">
        <v>3623</v>
      </c>
      <c r="E1069" s="66" t="s">
        <v>539</v>
      </c>
      <c r="F1069" s="66" t="s">
        <v>923</v>
      </c>
      <c r="G1069" s="74">
        <v>0</v>
      </c>
      <c r="H1069" s="74">
        <v>0</v>
      </c>
      <c r="I1069" s="66" t="s">
        <v>1</v>
      </c>
      <c r="J1069" s="66" t="s">
        <v>1593</v>
      </c>
      <c r="K1069" s="67" t="s">
        <v>4539</v>
      </c>
      <c r="L1069" s="68"/>
      <c r="M1069" s="64" t="s">
        <v>3623</v>
      </c>
      <c r="N1069" s="13"/>
      <c r="O1069"/>
      <c r="P1069" t="str">
        <f t="shared" si="317"/>
        <v>NOT EQUAL</v>
      </c>
      <c r="Q1069" t="str">
        <f>IF(ISNA(VLOOKUP(AC1069,#REF!,1)),"//","")</f>
        <v/>
      </c>
      <c r="R1069"/>
      <c r="S1069" s="43">
        <f t="shared" si="312"/>
        <v>189</v>
      </c>
      <c r="T1069" s="93" t="s">
        <v>2484</v>
      </c>
      <c r="U1069" s="71" t="s">
        <v>2484</v>
      </c>
      <c r="V1069" s="71" t="s">
        <v>2484</v>
      </c>
      <c r="W1069" s="44" t="str">
        <f t="shared" si="313"/>
        <v/>
      </c>
      <c r="X1069" s="25" t="str">
        <f t="shared" si="314"/>
        <v/>
      </c>
      <c r="Y1069" s="1">
        <f t="shared" si="315"/>
        <v>1045</v>
      </c>
      <c r="Z1069" t="str">
        <f t="shared" si="316"/>
        <v>ITM_DOWN_ARROW</v>
      </c>
      <c r="AA1069" s="172" t="str">
        <f>IF(ISNA(VLOOKUP(AC1069,Sheet2!J:J,1,0)),"//","")</f>
        <v/>
      </c>
      <c r="AC1069" s="111" t="str">
        <f t="shared" si="309"/>
        <v/>
      </c>
      <c r="AD1069" t="b">
        <f t="shared" si="318"/>
        <v>1</v>
      </c>
    </row>
    <row r="1070" spans="1:30" s="17" customFormat="1">
      <c r="A1070" s="111">
        <f t="shared" ref="A1070" si="319">IF(B1070=INT(B1070),ROW(),"")</f>
        <v>1070</v>
      </c>
      <c r="B1070" s="112">
        <f t="shared" ref="B1070" si="320">IF(AND(MID(C1070,2,1)&lt;&gt;"/",MID(C1070,1,1)="/"),INT(B1069)+1,B1069+0.01)</f>
        <v>1046</v>
      </c>
      <c r="C1070" s="113" t="s">
        <v>4450</v>
      </c>
      <c r="D1070" s="113" t="s">
        <v>7</v>
      </c>
      <c r="E1070" s="146" t="str">
        <f>CHAR(34)&amp;IF(B1070&lt;10,"000",IF(B1070&lt;100,"00",IF(B1070&lt;1000,"0","")))&amp;$B1070&amp;CHAR(34)</f>
        <v>"1046"</v>
      </c>
      <c r="F1070" s="114" t="str">
        <f>E1070</f>
        <v>"1046"</v>
      </c>
      <c r="G1070" s="207">
        <v>0</v>
      </c>
      <c r="H1070" s="207">
        <v>0</v>
      </c>
      <c r="I1070" s="193" t="s">
        <v>28</v>
      </c>
      <c r="J1070" s="115" t="s">
        <v>1593</v>
      </c>
      <c r="K1070" s="116" t="s">
        <v>4539</v>
      </c>
      <c r="M1070" s="147" t="str">
        <f>"ITM_"&amp;IF(B1070&lt;10,"000",IF(B1070&lt;100,"00",IF(B1070&lt;1000,"0","")))&amp;$B1070</f>
        <v>ITM_1046</v>
      </c>
      <c r="N1070" s="16"/>
      <c r="P1070" s="17" t="str">
        <f t="shared" ref="P1070" si="321">IF(E1070=F1070,"","NOT EQUAL")</f>
        <v/>
      </c>
      <c r="Q1070" s="17" t="str">
        <f>IF(ISNA(VLOOKUP(AC1070,#REF!,1)),"//","")</f>
        <v/>
      </c>
      <c r="S1070" s="117">
        <f t="shared" ref="S1070" si="322">IF(X1070&lt;&gt;"",S1069+1,S1069)</f>
        <v>189</v>
      </c>
      <c r="T1070" s="111" t="s">
        <v>2484</v>
      </c>
      <c r="U1070" s="118" t="s">
        <v>2484</v>
      </c>
      <c r="V1070" s="118" t="s">
        <v>2484</v>
      </c>
      <c r="W1070" s="119" t="str">
        <f t="shared" ref="W1070" si="323">IF( OR(U1070="CNST", I1070="CAT_REGS"),(E1070),
IF(U1070="YES",UPPER(E1070),
IF(   AND(U1070&lt;&gt;"NO",I1070="CAT_FNCT",D1070&lt;&gt;"multiply", D1070&lt;&gt;"divide"),IF(J1070="SLS_ENABLED",   UPPER(E1070),""),"")))</f>
        <v/>
      </c>
      <c r="X1070" s="120" t="str">
        <f t="shared" ref="X1070" si="324">IF(LEN(V1070)&gt;0,V1070,SUBSTITUTE(SUBSTITUTE(SUBSTITUTE(SUBSTITUTE(SUBSTITUTE(SUBSTITUTE(SUBSTITUTE(SUBSTITUTE(SUBSTITUTE(SUBSTITUTE(SUBSTITUTE( (SUBSTITUTE( SUBSTITUTE( SUBSTITUTE( SUBSTITUTE(W1070,"STD_SIGMA","SUM"),"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070" s="121">
        <f t="shared" ref="Y1070" si="325">B1070</f>
        <v>1046</v>
      </c>
      <c r="Z1070" s="17" t="str">
        <f t="shared" ref="Z1070" si="326">M1070</f>
        <v>ITM_1046</v>
      </c>
      <c r="AA1070" s="172" t="str">
        <f>IF(ISNA(VLOOKUP(AC1070,Sheet2!J:J,1,0)),"//","")</f>
        <v/>
      </c>
      <c r="AC1070" s="111" t="str">
        <f t="shared" si="309"/>
        <v/>
      </c>
      <c r="AD1070" t="b">
        <f t="shared" si="318"/>
        <v>1</v>
      </c>
    </row>
    <row r="1071" spans="1:30">
      <c r="A1071" s="57">
        <f t="shared" si="310"/>
        <v>1071</v>
      </c>
      <c r="B1071" s="56">
        <f t="shared" si="311"/>
        <v>1047</v>
      </c>
      <c r="C1071" s="60" t="s">
        <v>4451</v>
      </c>
      <c r="D1071" s="60" t="s">
        <v>3624</v>
      </c>
      <c r="E1071" s="66" t="s">
        <v>539</v>
      </c>
      <c r="F1071" s="66" t="s">
        <v>924</v>
      </c>
      <c r="G1071" s="69">
        <v>0</v>
      </c>
      <c r="H1071" s="69">
        <v>0</v>
      </c>
      <c r="I1071" s="66" t="s">
        <v>1</v>
      </c>
      <c r="J1071" s="66" t="s">
        <v>1593</v>
      </c>
      <c r="K1071" s="67" t="s">
        <v>4539</v>
      </c>
      <c r="L1071" s="68"/>
      <c r="M1071" s="64" t="s">
        <v>3624</v>
      </c>
      <c r="N1071" s="13"/>
      <c r="O1071"/>
      <c r="P1071" t="str">
        <f t="shared" si="317"/>
        <v>NOT EQUAL</v>
      </c>
      <c r="Q1071" t="str">
        <f>IF(ISNA(VLOOKUP(AC1071,#REF!,1)),"//","")</f>
        <v/>
      </c>
      <c r="R1071"/>
      <c r="S1071" s="43">
        <f t="shared" si="312"/>
        <v>189</v>
      </c>
      <c r="T1071" s="93" t="s">
        <v>2484</v>
      </c>
      <c r="U1071" s="71" t="s">
        <v>2484</v>
      </c>
      <c r="V1071" s="71" t="s">
        <v>2484</v>
      </c>
      <c r="W1071" s="44" t="str">
        <f t="shared" si="313"/>
        <v/>
      </c>
      <c r="X1071" s="25" t="str">
        <f t="shared" si="314"/>
        <v/>
      </c>
      <c r="Y1071" s="1">
        <f t="shared" si="315"/>
        <v>1047</v>
      </c>
      <c r="Z1071" t="str">
        <f t="shared" si="316"/>
        <v>ITM_SERIAL_IO</v>
      </c>
      <c r="AA1071" s="172" t="str">
        <f>IF(ISNA(VLOOKUP(AC1071,Sheet2!J:J,1,0)),"//","")</f>
        <v/>
      </c>
      <c r="AC1071" s="111" t="str">
        <f t="shared" si="309"/>
        <v/>
      </c>
      <c r="AD1071" t="b">
        <f t="shared" si="318"/>
        <v>1</v>
      </c>
    </row>
    <row r="1072" spans="1:30">
      <c r="A1072" s="57">
        <f t="shared" si="310"/>
        <v>1072</v>
      </c>
      <c r="B1072" s="56">
        <f t="shared" si="311"/>
        <v>1048</v>
      </c>
      <c r="C1072" s="60" t="s">
        <v>4450</v>
      </c>
      <c r="D1072" s="60" t="s">
        <v>7</v>
      </c>
      <c r="E1072" s="66" t="s">
        <v>539</v>
      </c>
      <c r="F1072" s="66" t="s">
        <v>925</v>
      </c>
      <c r="G1072" s="74">
        <v>0</v>
      </c>
      <c r="H1072" s="74">
        <v>0</v>
      </c>
      <c r="I1072" s="66" t="s">
        <v>1</v>
      </c>
      <c r="J1072" s="66" t="s">
        <v>1593</v>
      </c>
      <c r="K1072" s="67" t="s">
        <v>4539</v>
      </c>
      <c r="L1072" s="68"/>
      <c r="M1072" s="64" t="s">
        <v>3895</v>
      </c>
      <c r="N1072" s="13"/>
      <c r="O1072"/>
      <c r="P1072" t="str">
        <f t="shared" si="317"/>
        <v>NOT EQUAL</v>
      </c>
      <c r="Q1072" t="str">
        <f>IF(ISNA(VLOOKUP(AC1072,#REF!,1)),"//","")</f>
        <v/>
      </c>
      <c r="R1072"/>
      <c r="S1072" s="43">
        <f t="shared" si="312"/>
        <v>189</v>
      </c>
      <c r="T1072" s="93" t="s">
        <v>2484</v>
      </c>
      <c r="U1072" s="71" t="s">
        <v>2484</v>
      </c>
      <c r="V1072" s="71" t="s">
        <v>2484</v>
      </c>
      <c r="W1072" s="44" t="str">
        <f t="shared" si="313"/>
        <v/>
      </c>
      <c r="X1072" s="25" t="str">
        <f t="shared" si="314"/>
        <v/>
      </c>
      <c r="Y1072" s="1">
        <f t="shared" si="315"/>
        <v>1048</v>
      </c>
      <c r="Z1072" t="str">
        <f t="shared" si="316"/>
        <v>ITM_RIGHT_SHORT_ARROW</v>
      </c>
      <c r="AA1072" s="172" t="str">
        <f>IF(ISNA(VLOOKUP(AC1072,Sheet2!J:J,1,0)),"//","")</f>
        <v/>
      </c>
      <c r="AC1072" s="111" t="str">
        <f t="shared" si="309"/>
        <v/>
      </c>
      <c r="AD1072" t="b">
        <f t="shared" si="318"/>
        <v>1</v>
      </c>
    </row>
    <row r="1073" spans="1:30">
      <c r="A1073" s="57">
        <f t="shared" si="310"/>
        <v>1073</v>
      </c>
      <c r="B1073" s="56">
        <f t="shared" si="311"/>
        <v>1049</v>
      </c>
      <c r="C1073" s="60" t="s">
        <v>4450</v>
      </c>
      <c r="D1073" s="60" t="s">
        <v>7</v>
      </c>
      <c r="E1073" s="66" t="s">
        <v>539</v>
      </c>
      <c r="F1073" s="66" t="s">
        <v>926</v>
      </c>
      <c r="G1073" s="74">
        <v>0</v>
      </c>
      <c r="H1073" s="74">
        <v>0</v>
      </c>
      <c r="I1073" s="66" t="s">
        <v>1</v>
      </c>
      <c r="J1073" s="66" t="s">
        <v>1593</v>
      </c>
      <c r="K1073" s="67" t="s">
        <v>4539</v>
      </c>
      <c r="L1073" s="68"/>
      <c r="M1073" s="64" t="s">
        <v>3896</v>
      </c>
      <c r="N1073" s="13"/>
      <c r="O1073"/>
      <c r="P1073" t="str">
        <f t="shared" si="317"/>
        <v>NOT EQUAL</v>
      </c>
      <c r="Q1073" t="str">
        <f>IF(ISNA(VLOOKUP(AC1073,#REF!,1)),"//","")</f>
        <v/>
      </c>
      <c r="R1073"/>
      <c r="S1073" s="43">
        <f t="shared" si="312"/>
        <v>189</v>
      </c>
      <c r="T1073" s="93" t="s">
        <v>2484</v>
      </c>
      <c r="U1073" s="71" t="s">
        <v>2484</v>
      </c>
      <c r="V1073" s="71" t="s">
        <v>2484</v>
      </c>
      <c r="W1073" s="44" t="str">
        <f t="shared" si="313"/>
        <v/>
      </c>
      <c r="X1073" s="25" t="str">
        <f t="shared" si="314"/>
        <v/>
      </c>
      <c r="Y1073" s="1">
        <f t="shared" si="315"/>
        <v>1049</v>
      </c>
      <c r="Z1073" t="str">
        <f t="shared" si="316"/>
        <v>ITM_LEFT_RIGHT_ARROWS</v>
      </c>
      <c r="AA1073" s="172" t="str">
        <f>IF(ISNA(VLOOKUP(AC1073,Sheet2!J:J,1,0)),"//","")</f>
        <v/>
      </c>
      <c r="AC1073" s="111" t="str">
        <f t="shared" si="309"/>
        <v/>
      </c>
      <c r="AD1073" t="b">
        <f t="shared" si="318"/>
        <v>1</v>
      </c>
    </row>
    <row r="1074" spans="1:30">
      <c r="A1074" s="57">
        <f t="shared" si="310"/>
        <v>1074</v>
      </c>
      <c r="B1074" s="56">
        <f t="shared" si="311"/>
        <v>1050</v>
      </c>
      <c r="C1074" s="60" t="s">
        <v>4450</v>
      </c>
      <c r="D1074" s="60" t="s">
        <v>7</v>
      </c>
      <c r="E1074" s="66" t="s">
        <v>539</v>
      </c>
      <c r="F1074" s="66" t="s">
        <v>927</v>
      </c>
      <c r="G1074" s="74">
        <v>0</v>
      </c>
      <c r="H1074" s="74">
        <v>0</v>
      </c>
      <c r="I1074" s="66" t="s">
        <v>1</v>
      </c>
      <c r="J1074" s="66" t="s">
        <v>1593</v>
      </c>
      <c r="K1074" s="67" t="s">
        <v>4539</v>
      </c>
      <c r="L1074" s="68"/>
      <c r="M1074" s="64" t="s">
        <v>3897</v>
      </c>
      <c r="N1074" s="13"/>
      <c r="O1074"/>
      <c r="P1074" t="str">
        <f t="shared" si="317"/>
        <v>NOT EQUAL</v>
      </c>
      <c r="Q1074" t="str">
        <f>IF(ISNA(VLOOKUP(AC1074,#REF!,1)),"//","")</f>
        <v/>
      </c>
      <c r="R1074"/>
      <c r="S1074" s="43">
        <f t="shared" si="312"/>
        <v>189</v>
      </c>
      <c r="T1074" s="93"/>
      <c r="U1074" s="71"/>
      <c r="V1074" s="71"/>
      <c r="W1074" s="44" t="str">
        <f t="shared" si="313"/>
        <v/>
      </c>
      <c r="X1074" s="25" t="str">
        <f t="shared" si="314"/>
        <v/>
      </c>
      <c r="Y1074" s="1">
        <f t="shared" si="315"/>
        <v>1050</v>
      </c>
      <c r="Z1074" t="str">
        <f t="shared" si="316"/>
        <v>ITM_BST_SIGN</v>
      </c>
      <c r="AA1074" s="172" t="str">
        <f>IF(ISNA(VLOOKUP(AC1074,Sheet2!J:J,1,0)),"//","")</f>
        <v/>
      </c>
      <c r="AC1074" s="111" t="str">
        <f t="shared" ref="AC1074:AC1137" si="327">IF(LEN(X1074)=0,"",SUBSTITUTE(SUBSTITUTE(SUBSTITUTE(SUBSTITUTE(SUBSTITUTE(SUBSTITUTE(SUBSTITUTE(SUBSTITUTE(SUBSTITUTE(SUBSTITUTE(SUBSTITUTE(SUBSTITUTE(SUBSTITUTE(SUBSTITUTE(SUBSTITUTE(SUBSTITUTE(SUBSTITUTE( (SUBSTITUTE( SUBSTITUTE( SUBSTITUTE( SUBSTITUTE(W1074,"STD_SIGMA","SUM"),"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074" t="b">
        <f t="shared" si="318"/>
        <v>1</v>
      </c>
    </row>
    <row r="1075" spans="1:30">
      <c r="A1075" s="57">
        <f t="shared" si="310"/>
        <v>1075</v>
      </c>
      <c r="B1075" s="56">
        <f t="shared" si="311"/>
        <v>1051</v>
      </c>
      <c r="C1075" s="60" t="s">
        <v>4450</v>
      </c>
      <c r="D1075" s="60" t="s">
        <v>7</v>
      </c>
      <c r="E1075" s="66" t="s">
        <v>539</v>
      </c>
      <c r="F1075" s="66" t="s">
        <v>928</v>
      </c>
      <c r="G1075" s="74">
        <v>0</v>
      </c>
      <c r="H1075" s="74">
        <v>0</v>
      </c>
      <c r="I1075" s="66" t="s">
        <v>1</v>
      </c>
      <c r="J1075" s="66" t="s">
        <v>1593</v>
      </c>
      <c r="K1075" s="67" t="s">
        <v>4539</v>
      </c>
      <c r="L1075" s="68"/>
      <c r="M1075" s="64" t="s">
        <v>3898</v>
      </c>
      <c r="N1075" s="13"/>
      <c r="O1075"/>
      <c r="P1075" t="str">
        <f t="shared" si="317"/>
        <v>NOT EQUAL</v>
      </c>
      <c r="Q1075" t="str">
        <f>IF(ISNA(VLOOKUP(AC1075,#REF!,1)),"//","")</f>
        <v/>
      </c>
      <c r="R1075"/>
      <c r="S1075" s="43">
        <f t="shared" si="312"/>
        <v>189</v>
      </c>
      <c r="T1075" s="93"/>
      <c r="U1075" s="71"/>
      <c r="V1075" s="71"/>
      <c r="W1075" s="44" t="str">
        <f t="shared" si="313"/>
        <v/>
      </c>
      <c r="X1075" s="25" t="str">
        <f t="shared" si="314"/>
        <v/>
      </c>
      <c r="Y1075" s="1">
        <f t="shared" si="315"/>
        <v>1051</v>
      </c>
      <c r="Z1075" t="str">
        <f t="shared" si="316"/>
        <v>ITM_SST_SIGN</v>
      </c>
      <c r="AA1075" s="172" t="str">
        <f>IF(ISNA(VLOOKUP(AC1075,Sheet2!J:J,1,0)),"//","")</f>
        <v/>
      </c>
      <c r="AC1075" s="111" t="str">
        <f t="shared" si="327"/>
        <v/>
      </c>
      <c r="AD1075" t="b">
        <f t="shared" si="318"/>
        <v>1</v>
      </c>
    </row>
    <row r="1076" spans="1:30">
      <c r="A1076" s="57">
        <f t="shared" si="310"/>
        <v>1076</v>
      </c>
      <c r="B1076" s="56">
        <f t="shared" si="311"/>
        <v>1052</v>
      </c>
      <c r="C1076" s="60" t="s">
        <v>4450</v>
      </c>
      <c r="D1076" s="60" t="s">
        <v>7</v>
      </c>
      <c r="E1076" s="66" t="s">
        <v>539</v>
      </c>
      <c r="F1076" s="66" t="s">
        <v>929</v>
      </c>
      <c r="G1076" s="74">
        <v>0</v>
      </c>
      <c r="H1076" s="74">
        <v>0</v>
      </c>
      <c r="I1076" s="66" t="s">
        <v>1</v>
      </c>
      <c r="J1076" s="66" t="s">
        <v>1593</v>
      </c>
      <c r="K1076" s="67" t="s">
        <v>4539</v>
      </c>
      <c r="L1076" s="68"/>
      <c r="M1076" s="64" t="s">
        <v>3899</v>
      </c>
      <c r="N1076" s="13"/>
      <c r="O1076"/>
      <c r="P1076" t="str">
        <f t="shared" si="317"/>
        <v>NOT EQUAL</v>
      </c>
      <c r="Q1076" t="str">
        <f>IF(ISNA(VLOOKUP(AC1076,#REF!,1)),"//","")</f>
        <v/>
      </c>
      <c r="R1076"/>
      <c r="S1076" s="43">
        <f t="shared" si="312"/>
        <v>189</v>
      </c>
      <c r="T1076" s="93" t="s">
        <v>2484</v>
      </c>
      <c r="U1076" s="71" t="s">
        <v>2484</v>
      </c>
      <c r="V1076" s="71" t="s">
        <v>2484</v>
      </c>
      <c r="W1076" s="44" t="str">
        <f t="shared" si="313"/>
        <v/>
      </c>
      <c r="X1076" s="25" t="str">
        <f t="shared" si="314"/>
        <v/>
      </c>
      <c r="Y1076" s="1">
        <f t="shared" si="315"/>
        <v>1052</v>
      </c>
      <c r="Z1076" t="str">
        <f t="shared" si="316"/>
        <v>ITM_HAMBURGER</v>
      </c>
      <c r="AA1076" s="172" t="str">
        <f>IF(ISNA(VLOOKUP(AC1076,Sheet2!J:J,1,0)),"//","")</f>
        <v/>
      </c>
      <c r="AC1076" s="111" t="str">
        <f t="shared" si="327"/>
        <v/>
      </c>
      <c r="AD1076" t="b">
        <f t="shared" si="318"/>
        <v>1</v>
      </c>
    </row>
    <row r="1077" spans="1:30">
      <c r="A1077" s="57">
        <f t="shared" si="310"/>
        <v>1077</v>
      </c>
      <c r="B1077" s="56">
        <f t="shared" si="311"/>
        <v>1053</v>
      </c>
      <c r="C1077" s="60" t="s">
        <v>4450</v>
      </c>
      <c r="D1077" s="60" t="s">
        <v>7</v>
      </c>
      <c r="E1077" s="66" t="s">
        <v>539</v>
      </c>
      <c r="F1077" s="66" t="s">
        <v>930</v>
      </c>
      <c r="G1077" s="74">
        <v>0</v>
      </c>
      <c r="H1077" s="74">
        <v>0</v>
      </c>
      <c r="I1077" s="66" t="s">
        <v>1</v>
      </c>
      <c r="J1077" s="66" t="s">
        <v>1593</v>
      </c>
      <c r="K1077" s="67" t="s">
        <v>4539</v>
      </c>
      <c r="L1077" s="68"/>
      <c r="M1077" s="64" t="s">
        <v>3900</v>
      </c>
      <c r="N1077" s="13"/>
      <c r="O1077"/>
      <c r="P1077" t="str">
        <f t="shared" si="317"/>
        <v>NOT EQUAL</v>
      </c>
      <c r="Q1077" t="str">
        <f>IF(ISNA(VLOOKUP(AC1077,#REF!,1)),"//","")</f>
        <v/>
      </c>
      <c r="R1077"/>
      <c r="S1077" s="43">
        <f t="shared" si="312"/>
        <v>189</v>
      </c>
      <c r="T1077" s="93"/>
      <c r="U1077" s="71"/>
      <c r="V1077" s="71"/>
      <c r="W1077" s="44" t="str">
        <f t="shared" si="313"/>
        <v/>
      </c>
      <c r="X1077" s="25" t="str">
        <f t="shared" si="314"/>
        <v/>
      </c>
      <c r="Y1077" s="1">
        <f t="shared" si="315"/>
        <v>1053</v>
      </c>
      <c r="Z1077" t="str">
        <f t="shared" si="316"/>
        <v>ITM_UNDO_SIGN</v>
      </c>
      <c r="AA1077" s="172" t="str">
        <f>IF(ISNA(VLOOKUP(AC1077,Sheet2!J:J,1,0)),"//","")</f>
        <v/>
      </c>
      <c r="AC1077" s="111" t="str">
        <f t="shared" si="327"/>
        <v/>
      </c>
      <c r="AD1077" t="b">
        <f t="shared" si="318"/>
        <v>1</v>
      </c>
    </row>
    <row r="1078" spans="1:30">
      <c r="A1078" s="57">
        <f t="shared" si="310"/>
        <v>1078</v>
      </c>
      <c r="B1078" s="56">
        <f t="shared" si="311"/>
        <v>1054</v>
      </c>
      <c r="C1078" s="60" t="s">
        <v>4450</v>
      </c>
      <c r="D1078" s="60" t="s">
        <v>7</v>
      </c>
      <c r="E1078" s="66" t="s">
        <v>539</v>
      </c>
      <c r="F1078" s="66" t="s">
        <v>931</v>
      </c>
      <c r="G1078" s="74">
        <v>0</v>
      </c>
      <c r="H1078" s="74">
        <v>0</v>
      </c>
      <c r="I1078" s="66" t="s">
        <v>1</v>
      </c>
      <c r="J1078" s="66" t="s">
        <v>1593</v>
      </c>
      <c r="K1078" s="67" t="s">
        <v>4539</v>
      </c>
      <c r="L1078" s="68"/>
      <c r="M1078" s="64" t="s">
        <v>3901</v>
      </c>
      <c r="N1078" s="13"/>
      <c r="O1078"/>
      <c r="P1078" t="str">
        <f t="shared" si="317"/>
        <v>NOT EQUAL</v>
      </c>
      <c r="Q1078" t="str">
        <f>IF(ISNA(VLOOKUP(AC1078,#REF!,1)),"//","")</f>
        <v/>
      </c>
      <c r="R1078"/>
      <c r="S1078" s="43">
        <f t="shared" si="312"/>
        <v>189</v>
      </c>
      <c r="T1078" s="93" t="s">
        <v>2484</v>
      </c>
      <c r="U1078" s="71" t="s">
        <v>2484</v>
      </c>
      <c r="V1078" s="71" t="s">
        <v>2484</v>
      </c>
      <c r="W1078" s="44" t="str">
        <f t="shared" si="313"/>
        <v/>
      </c>
      <c r="X1078" s="25" t="str">
        <f t="shared" si="314"/>
        <v/>
      </c>
      <c r="Y1078" s="1">
        <f t="shared" si="315"/>
        <v>1054</v>
      </c>
      <c r="Z1078" t="str">
        <f t="shared" si="316"/>
        <v>ITM_FOR_ALL</v>
      </c>
      <c r="AA1078" s="172" t="str">
        <f>IF(ISNA(VLOOKUP(AC1078,Sheet2!J:J,1,0)),"//","")</f>
        <v/>
      </c>
      <c r="AC1078" s="111" t="str">
        <f t="shared" si="327"/>
        <v/>
      </c>
      <c r="AD1078" t="b">
        <f t="shared" si="318"/>
        <v>1</v>
      </c>
    </row>
    <row r="1079" spans="1:30">
      <c r="A1079" s="57">
        <f t="shared" si="310"/>
        <v>1079</v>
      </c>
      <c r="B1079" s="56">
        <f t="shared" si="311"/>
        <v>1055</v>
      </c>
      <c r="C1079" s="60" t="s">
        <v>4450</v>
      </c>
      <c r="D1079" s="60" t="s">
        <v>7</v>
      </c>
      <c r="E1079" s="66" t="s">
        <v>539</v>
      </c>
      <c r="F1079" s="66" t="s">
        <v>932</v>
      </c>
      <c r="G1079" s="74">
        <v>0</v>
      </c>
      <c r="H1079" s="74">
        <v>0</v>
      </c>
      <c r="I1079" s="66" t="s">
        <v>1</v>
      </c>
      <c r="J1079" s="66" t="s">
        <v>1593</v>
      </c>
      <c r="K1079" s="67" t="s">
        <v>4539</v>
      </c>
      <c r="L1079" s="68"/>
      <c r="M1079" s="64" t="s">
        <v>3902</v>
      </c>
      <c r="N1079" s="13"/>
      <c r="O1079"/>
      <c r="P1079" t="str">
        <f t="shared" si="317"/>
        <v>NOT EQUAL</v>
      </c>
      <c r="Q1079" t="str">
        <f>IF(ISNA(VLOOKUP(AC1079,#REF!,1)),"//","")</f>
        <v/>
      </c>
      <c r="R1079"/>
      <c r="S1079" s="43">
        <f t="shared" si="312"/>
        <v>189</v>
      </c>
      <c r="T1079" s="93" t="s">
        <v>2484</v>
      </c>
      <c r="U1079" s="71" t="s">
        <v>2484</v>
      </c>
      <c r="V1079" s="71" t="s">
        <v>2484</v>
      </c>
      <c r="W1079" s="44" t="str">
        <f t="shared" si="313"/>
        <v/>
      </c>
      <c r="X1079" s="25" t="str">
        <f t="shared" si="314"/>
        <v/>
      </c>
      <c r="Y1079" s="1">
        <f t="shared" si="315"/>
        <v>1055</v>
      </c>
      <c r="Z1079" t="str">
        <f t="shared" si="316"/>
        <v>ITM_COMPLEMENT</v>
      </c>
      <c r="AA1079" s="172" t="str">
        <f>IF(ISNA(VLOOKUP(AC1079,Sheet2!J:J,1,0)),"//","")</f>
        <v/>
      </c>
      <c r="AC1079" s="111" t="str">
        <f t="shared" si="327"/>
        <v/>
      </c>
      <c r="AD1079" t="b">
        <f t="shared" si="318"/>
        <v>1</v>
      </c>
    </row>
    <row r="1080" spans="1:30">
      <c r="A1080" s="57">
        <f t="shared" si="310"/>
        <v>1080</v>
      </c>
      <c r="B1080" s="56">
        <f t="shared" si="311"/>
        <v>1056</v>
      </c>
      <c r="C1080" s="60" t="s">
        <v>4450</v>
      </c>
      <c r="D1080" s="60" t="s">
        <v>7</v>
      </c>
      <c r="E1080" s="66" t="s">
        <v>539</v>
      </c>
      <c r="F1080" s="66" t="s">
        <v>933</v>
      </c>
      <c r="G1080" s="74">
        <v>0</v>
      </c>
      <c r="H1080" s="74">
        <v>0</v>
      </c>
      <c r="I1080" s="66" t="s">
        <v>1</v>
      </c>
      <c r="J1080" s="66" t="s">
        <v>1593</v>
      </c>
      <c r="K1080" s="67" t="s">
        <v>4539</v>
      </c>
      <c r="L1080" s="68"/>
      <c r="M1080" s="64" t="s">
        <v>3903</v>
      </c>
      <c r="N1080" s="13"/>
      <c r="O1080"/>
      <c r="P1080" t="str">
        <f t="shared" si="317"/>
        <v>NOT EQUAL</v>
      </c>
      <c r="Q1080" t="str">
        <f>IF(ISNA(VLOOKUP(AC1080,#REF!,1)),"//","")</f>
        <v/>
      </c>
      <c r="R1080"/>
      <c r="S1080" s="43">
        <f t="shared" si="312"/>
        <v>189</v>
      </c>
      <c r="T1080" s="93" t="s">
        <v>2484</v>
      </c>
      <c r="U1080" s="71" t="s">
        <v>2484</v>
      </c>
      <c r="V1080" s="71" t="s">
        <v>2484</v>
      </c>
      <c r="W1080" s="44" t="str">
        <f t="shared" si="313"/>
        <v/>
      </c>
      <c r="X1080" s="25" t="str">
        <f t="shared" si="314"/>
        <v/>
      </c>
      <c r="Y1080" s="1">
        <f t="shared" si="315"/>
        <v>1056</v>
      </c>
      <c r="Z1080" t="str">
        <f t="shared" si="316"/>
        <v>ITM_PARTIAL_DIFF</v>
      </c>
      <c r="AA1080" s="172" t="str">
        <f>IF(ISNA(VLOOKUP(AC1080,Sheet2!J:J,1,0)),"//","")</f>
        <v/>
      </c>
      <c r="AC1080" s="111" t="str">
        <f t="shared" si="327"/>
        <v/>
      </c>
      <c r="AD1080" t="b">
        <f t="shared" si="318"/>
        <v>1</v>
      </c>
    </row>
    <row r="1081" spans="1:30">
      <c r="A1081" s="57">
        <f t="shared" si="310"/>
        <v>1081</v>
      </c>
      <c r="B1081" s="56">
        <f t="shared" si="311"/>
        <v>1057</v>
      </c>
      <c r="C1081" s="60" t="s">
        <v>4450</v>
      </c>
      <c r="D1081" s="60" t="s">
        <v>7</v>
      </c>
      <c r="E1081" s="66" t="s">
        <v>539</v>
      </c>
      <c r="F1081" s="66" t="s">
        <v>934</v>
      </c>
      <c r="G1081" s="74">
        <v>0</v>
      </c>
      <c r="H1081" s="74">
        <v>0</v>
      </c>
      <c r="I1081" s="66" t="s">
        <v>1</v>
      </c>
      <c r="J1081" s="66" t="s">
        <v>1593</v>
      </c>
      <c r="K1081" s="67" t="s">
        <v>4539</v>
      </c>
      <c r="L1081" s="68"/>
      <c r="M1081" s="64" t="s">
        <v>3904</v>
      </c>
      <c r="N1081" s="13"/>
      <c r="O1081"/>
      <c r="P1081" t="str">
        <f t="shared" si="317"/>
        <v>NOT EQUAL</v>
      </c>
      <c r="Q1081" t="str">
        <f>IF(ISNA(VLOOKUP(AC1081,#REF!,1)),"//","")</f>
        <v/>
      </c>
      <c r="R1081"/>
      <c r="S1081" s="43">
        <f t="shared" si="312"/>
        <v>189</v>
      </c>
      <c r="T1081" s="93" t="s">
        <v>2484</v>
      </c>
      <c r="U1081" s="71" t="s">
        <v>2484</v>
      </c>
      <c r="V1081" s="71" t="s">
        <v>2484</v>
      </c>
      <c r="W1081" s="44" t="str">
        <f t="shared" si="313"/>
        <v/>
      </c>
      <c r="X1081" s="25" t="str">
        <f t="shared" si="314"/>
        <v/>
      </c>
      <c r="Y1081" s="1">
        <f t="shared" si="315"/>
        <v>1057</v>
      </c>
      <c r="Z1081" t="str">
        <f t="shared" si="316"/>
        <v>ITM_THERE_EXISTS</v>
      </c>
      <c r="AA1081" s="172" t="str">
        <f>IF(ISNA(VLOOKUP(AC1081,Sheet2!J:J,1,0)),"//","")</f>
        <v/>
      </c>
      <c r="AC1081" s="111" t="str">
        <f t="shared" si="327"/>
        <v/>
      </c>
      <c r="AD1081" t="b">
        <f t="shared" si="318"/>
        <v>1</v>
      </c>
    </row>
    <row r="1082" spans="1:30">
      <c r="A1082" s="57">
        <f t="shared" si="310"/>
        <v>1082</v>
      </c>
      <c r="B1082" s="56">
        <f t="shared" si="311"/>
        <v>1058</v>
      </c>
      <c r="C1082" s="60" t="s">
        <v>4450</v>
      </c>
      <c r="D1082" s="60" t="s">
        <v>7</v>
      </c>
      <c r="E1082" s="66" t="s">
        <v>539</v>
      </c>
      <c r="F1082" s="66" t="s">
        <v>935</v>
      </c>
      <c r="G1082" s="74">
        <v>0</v>
      </c>
      <c r="H1082" s="74">
        <v>0</v>
      </c>
      <c r="I1082" s="66" t="s">
        <v>1</v>
      </c>
      <c r="J1082" s="66" t="s">
        <v>1593</v>
      </c>
      <c r="K1082" s="67" t="s">
        <v>4539</v>
      </c>
      <c r="L1082" s="68"/>
      <c r="M1082" s="64" t="s">
        <v>3905</v>
      </c>
      <c r="N1082" s="13"/>
      <c r="O1082"/>
      <c r="P1082" t="str">
        <f t="shared" si="317"/>
        <v>NOT EQUAL</v>
      </c>
      <c r="Q1082" t="str">
        <f>IF(ISNA(VLOOKUP(AC1082,#REF!,1)),"//","")</f>
        <v/>
      </c>
      <c r="R1082"/>
      <c r="S1082" s="43">
        <f t="shared" si="312"/>
        <v>189</v>
      </c>
      <c r="T1082" s="93" t="s">
        <v>2484</v>
      </c>
      <c r="U1082" s="71" t="s">
        <v>2484</v>
      </c>
      <c r="V1082" s="71" t="s">
        <v>2484</v>
      </c>
      <c r="W1082" s="44" t="str">
        <f t="shared" si="313"/>
        <v/>
      </c>
      <c r="X1082" s="25" t="str">
        <f t="shared" si="314"/>
        <v/>
      </c>
      <c r="Y1082" s="1">
        <f t="shared" si="315"/>
        <v>1058</v>
      </c>
      <c r="Z1082" t="str">
        <f t="shared" si="316"/>
        <v>ITM_THERE_DOES_NOT_EXIST</v>
      </c>
      <c r="AA1082" s="172" t="str">
        <f>IF(ISNA(VLOOKUP(AC1082,Sheet2!J:J,1,0)),"//","")</f>
        <v/>
      </c>
      <c r="AC1082" s="111" t="str">
        <f t="shared" si="327"/>
        <v/>
      </c>
      <c r="AD1082" t="b">
        <f t="shared" si="318"/>
        <v>1</v>
      </c>
    </row>
    <row r="1083" spans="1:30">
      <c r="A1083" s="57">
        <f t="shared" si="310"/>
        <v>1083</v>
      </c>
      <c r="B1083" s="56">
        <f t="shared" si="311"/>
        <v>1059</v>
      </c>
      <c r="C1083" s="60" t="s">
        <v>4451</v>
      </c>
      <c r="D1083" s="60" t="s">
        <v>3625</v>
      </c>
      <c r="E1083" s="66" t="s">
        <v>539</v>
      </c>
      <c r="F1083" s="66" t="s">
        <v>936</v>
      </c>
      <c r="G1083" s="74">
        <v>0</v>
      </c>
      <c r="H1083" s="74">
        <v>0</v>
      </c>
      <c r="I1083" s="66" t="s">
        <v>1</v>
      </c>
      <c r="J1083" s="66" t="s">
        <v>1593</v>
      </c>
      <c r="K1083" s="67" t="s">
        <v>4539</v>
      </c>
      <c r="L1083" s="68"/>
      <c r="M1083" s="64" t="s">
        <v>3625</v>
      </c>
      <c r="N1083" s="13"/>
      <c r="O1083"/>
      <c r="P1083" t="str">
        <f t="shared" si="317"/>
        <v>NOT EQUAL</v>
      </c>
      <c r="Q1083" t="str">
        <f>IF(ISNA(VLOOKUP(AC1083,#REF!,1)),"//","")</f>
        <v/>
      </c>
      <c r="R1083"/>
      <c r="S1083" s="43">
        <f t="shared" si="312"/>
        <v>189</v>
      </c>
      <c r="T1083" s="93" t="s">
        <v>2484</v>
      </c>
      <c r="U1083" s="71" t="s">
        <v>2484</v>
      </c>
      <c r="V1083" s="71" t="s">
        <v>2484</v>
      </c>
      <c r="W1083" s="44" t="str">
        <f t="shared" si="313"/>
        <v/>
      </c>
      <c r="X1083" s="25" t="str">
        <f t="shared" si="314"/>
        <v/>
      </c>
      <c r="Y1083" s="1">
        <f t="shared" si="315"/>
        <v>1059</v>
      </c>
      <c r="Z1083" t="str">
        <f t="shared" si="316"/>
        <v>ITM_EMPTY_SET</v>
      </c>
      <c r="AA1083" s="172" t="str">
        <f>IF(ISNA(VLOOKUP(AC1083,Sheet2!J:J,1,0)),"//","")</f>
        <v/>
      </c>
      <c r="AC1083" s="111" t="str">
        <f t="shared" si="327"/>
        <v/>
      </c>
      <c r="AD1083" t="b">
        <f t="shared" si="318"/>
        <v>1</v>
      </c>
    </row>
    <row r="1084" spans="1:30">
      <c r="A1084" s="57">
        <f t="shared" si="310"/>
        <v>1084</v>
      </c>
      <c r="B1084" s="56">
        <f t="shared" si="311"/>
        <v>1060</v>
      </c>
      <c r="C1084" s="60" t="s">
        <v>4450</v>
      </c>
      <c r="D1084" s="60" t="s">
        <v>7</v>
      </c>
      <c r="E1084" s="66" t="s">
        <v>539</v>
      </c>
      <c r="F1084" s="66" t="s">
        <v>937</v>
      </c>
      <c r="G1084" s="74">
        <v>0</v>
      </c>
      <c r="H1084" s="74">
        <v>0</v>
      </c>
      <c r="I1084" s="66" t="s">
        <v>1</v>
      </c>
      <c r="J1084" s="66" t="s">
        <v>1593</v>
      </c>
      <c r="K1084" s="67" t="s">
        <v>4539</v>
      </c>
      <c r="L1084" s="68"/>
      <c r="M1084" s="64" t="s">
        <v>3906</v>
      </c>
      <c r="N1084" s="13"/>
      <c r="O1084"/>
      <c r="P1084" t="str">
        <f t="shared" si="317"/>
        <v>NOT EQUAL</v>
      </c>
      <c r="Q1084" t="str">
        <f>IF(ISNA(VLOOKUP(AC1084,#REF!,1)),"//","")</f>
        <v/>
      </c>
      <c r="R1084"/>
      <c r="S1084" s="43">
        <f t="shared" si="312"/>
        <v>189</v>
      </c>
      <c r="T1084" s="93" t="s">
        <v>2484</v>
      </c>
      <c r="U1084" s="71" t="s">
        <v>2484</v>
      </c>
      <c r="V1084" s="71" t="s">
        <v>2484</v>
      </c>
      <c r="W1084" s="44" t="str">
        <f t="shared" si="313"/>
        <v/>
      </c>
      <c r="X1084" s="25" t="str">
        <f t="shared" si="314"/>
        <v/>
      </c>
      <c r="Y1084" s="1">
        <f t="shared" si="315"/>
        <v>1060</v>
      </c>
      <c r="Z1084" t="str">
        <f t="shared" si="316"/>
        <v>ITM_INCREMENT</v>
      </c>
      <c r="AA1084" s="172" t="str">
        <f>IF(ISNA(VLOOKUP(AC1084,Sheet2!J:J,1,0)),"//","")</f>
        <v/>
      </c>
      <c r="AC1084" s="111" t="str">
        <f t="shared" si="327"/>
        <v/>
      </c>
      <c r="AD1084" t="b">
        <f t="shared" si="318"/>
        <v>1</v>
      </c>
    </row>
    <row r="1085" spans="1:30">
      <c r="A1085" s="57">
        <f t="shared" si="310"/>
        <v>1085</v>
      </c>
      <c r="B1085" s="56">
        <f t="shared" si="311"/>
        <v>1061</v>
      </c>
      <c r="C1085" s="60" t="s">
        <v>4450</v>
      </c>
      <c r="D1085" s="60" t="s">
        <v>7</v>
      </c>
      <c r="E1085" s="66" t="s">
        <v>539</v>
      </c>
      <c r="F1085" s="66" t="s">
        <v>938</v>
      </c>
      <c r="G1085" s="74">
        <v>0</v>
      </c>
      <c r="H1085" s="74">
        <v>0</v>
      </c>
      <c r="I1085" s="66" t="s">
        <v>1</v>
      </c>
      <c r="J1085" s="66" t="s">
        <v>1593</v>
      </c>
      <c r="K1085" s="67" t="s">
        <v>4539</v>
      </c>
      <c r="L1085" s="68"/>
      <c r="M1085" s="64" t="s">
        <v>3907</v>
      </c>
      <c r="N1085" s="13"/>
      <c r="O1085"/>
      <c r="P1085" t="str">
        <f t="shared" si="317"/>
        <v>NOT EQUAL</v>
      </c>
      <c r="Q1085" t="str">
        <f>IF(ISNA(VLOOKUP(AC1085,#REF!,1)),"//","")</f>
        <v/>
      </c>
      <c r="R1085"/>
      <c r="S1085" s="43">
        <f t="shared" si="312"/>
        <v>189</v>
      </c>
      <c r="T1085" s="93" t="s">
        <v>2484</v>
      </c>
      <c r="U1085" s="71" t="s">
        <v>2484</v>
      </c>
      <c r="V1085" s="71" t="s">
        <v>2484</v>
      </c>
      <c r="W1085" s="44" t="str">
        <f t="shared" si="313"/>
        <v/>
      </c>
      <c r="X1085" s="25" t="str">
        <f t="shared" si="314"/>
        <v/>
      </c>
      <c r="Y1085" s="1">
        <f t="shared" si="315"/>
        <v>1061</v>
      </c>
      <c r="Z1085" t="str">
        <f t="shared" si="316"/>
        <v>ITM_NABLA</v>
      </c>
      <c r="AA1085" s="172" t="str">
        <f>IF(ISNA(VLOOKUP(AC1085,Sheet2!J:J,1,0)),"//","")</f>
        <v/>
      </c>
      <c r="AC1085" s="111" t="str">
        <f t="shared" si="327"/>
        <v/>
      </c>
      <c r="AD1085" t="b">
        <f t="shared" si="318"/>
        <v>1</v>
      </c>
    </row>
    <row r="1086" spans="1:30">
      <c r="A1086" s="57">
        <f t="shared" si="310"/>
        <v>1086</v>
      </c>
      <c r="B1086" s="56">
        <f t="shared" si="311"/>
        <v>1062</v>
      </c>
      <c r="C1086" s="60" t="s">
        <v>4450</v>
      </c>
      <c r="D1086" s="60" t="s">
        <v>7</v>
      </c>
      <c r="E1086" s="66" t="s">
        <v>539</v>
      </c>
      <c r="F1086" s="66" t="s">
        <v>939</v>
      </c>
      <c r="G1086" s="74">
        <v>0</v>
      </c>
      <c r="H1086" s="74">
        <v>0</v>
      </c>
      <c r="I1086" s="66" t="s">
        <v>1</v>
      </c>
      <c r="J1086" s="66" t="s">
        <v>1593</v>
      </c>
      <c r="K1086" s="67" t="s">
        <v>4539</v>
      </c>
      <c r="L1086" s="68"/>
      <c r="M1086" s="64" t="s">
        <v>3908</v>
      </c>
      <c r="N1086" s="13"/>
      <c r="O1086"/>
      <c r="P1086" t="str">
        <f t="shared" si="317"/>
        <v>NOT EQUAL</v>
      </c>
      <c r="Q1086" t="str">
        <f>IF(ISNA(VLOOKUP(AC1086,#REF!,1)),"//","")</f>
        <v/>
      </c>
      <c r="R1086"/>
      <c r="S1086" s="43">
        <f t="shared" si="312"/>
        <v>189</v>
      </c>
      <c r="T1086" s="93" t="s">
        <v>2484</v>
      </c>
      <c r="U1086" s="71" t="s">
        <v>2484</v>
      </c>
      <c r="V1086" s="71" t="s">
        <v>2484</v>
      </c>
      <c r="W1086" s="44" t="str">
        <f t="shared" si="313"/>
        <v/>
      </c>
      <c r="X1086" s="25" t="str">
        <f t="shared" si="314"/>
        <v/>
      </c>
      <c r="Y1086" s="1">
        <f t="shared" si="315"/>
        <v>1062</v>
      </c>
      <c r="Z1086" t="str">
        <f t="shared" si="316"/>
        <v>ITM_ELEMENT_OF</v>
      </c>
      <c r="AA1086" s="172" t="str">
        <f>IF(ISNA(VLOOKUP(AC1086,Sheet2!J:J,1,0)),"//","")</f>
        <v/>
      </c>
      <c r="AC1086" s="111" t="str">
        <f t="shared" si="327"/>
        <v/>
      </c>
      <c r="AD1086" t="b">
        <f t="shared" si="318"/>
        <v>1</v>
      </c>
    </row>
    <row r="1087" spans="1:30">
      <c r="A1087" s="57">
        <f t="shared" si="310"/>
        <v>1087</v>
      </c>
      <c r="B1087" s="56">
        <f t="shared" si="311"/>
        <v>1063</v>
      </c>
      <c r="C1087" s="60" t="s">
        <v>4450</v>
      </c>
      <c r="D1087" s="60" t="s">
        <v>7</v>
      </c>
      <c r="E1087" s="66" t="s">
        <v>539</v>
      </c>
      <c r="F1087" s="66" t="s">
        <v>940</v>
      </c>
      <c r="G1087" s="74">
        <v>0</v>
      </c>
      <c r="H1087" s="74">
        <v>0</v>
      </c>
      <c r="I1087" s="66" t="s">
        <v>1</v>
      </c>
      <c r="J1087" s="66" t="s">
        <v>1593</v>
      </c>
      <c r="K1087" s="67" t="s">
        <v>4539</v>
      </c>
      <c r="L1087" s="68"/>
      <c r="M1087" s="64" t="s">
        <v>3909</v>
      </c>
      <c r="N1087" s="13"/>
      <c r="O1087"/>
      <c r="P1087" t="str">
        <f t="shared" si="317"/>
        <v>NOT EQUAL</v>
      </c>
      <c r="Q1087" t="str">
        <f>IF(ISNA(VLOOKUP(AC1087,#REF!,1)),"//","")</f>
        <v/>
      </c>
      <c r="R1087"/>
      <c r="S1087" s="43">
        <f t="shared" si="312"/>
        <v>189</v>
      </c>
      <c r="T1087" s="93" t="s">
        <v>2484</v>
      </c>
      <c r="U1087" s="71" t="s">
        <v>2484</v>
      </c>
      <c r="V1087" s="71" t="s">
        <v>2484</v>
      </c>
      <c r="W1087" s="44" t="str">
        <f t="shared" si="313"/>
        <v/>
      </c>
      <c r="X1087" s="25" t="str">
        <f t="shared" si="314"/>
        <v/>
      </c>
      <c r="Y1087" s="1">
        <f t="shared" si="315"/>
        <v>1063</v>
      </c>
      <c r="Z1087" t="str">
        <f t="shared" si="316"/>
        <v>ITM_NOT_ELEMENT_OF</v>
      </c>
      <c r="AA1087" s="172" t="str">
        <f>IF(ISNA(VLOOKUP(AC1087,Sheet2!J:J,1,0)),"//","")</f>
        <v/>
      </c>
      <c r="AC1087" s="111" t="str">
        <f t="shared" si="327"/>
        <v/>
      </c>
      <c r="AD1087" t="b">
        <f t="shared" si="318"/>
        <v>1</v>
      </c>
    </row>
    <row r="1088" spans="1:30">
      <c r="A1088" s="57">
        <f t="shared" si="310"/>
        <v>1088</v>
      </c>
      <c r="B1088" s="56">
        <f t="shared" si="311"/>
        <v>1064</v>
      </c>
      <c r="C1088" s="60" t="s">
        <v>4450</v>
      </c>
      <c r="D1088" s="60" t="s">
        <v>7</v>
      </c>
      <c r="E1088" s="66" t="s">
        <v>539</v>
      </c>
      <c r="F1088" s="66" t="s">
        <v>941</v>
      </c>
      <c r="G1088" s="74">
        <v>0</v>
      </c>
      <c r="H1088" s="74">
        <v>0</v>
      </c>
      <c r="I1088" s="66" t="s">
        <v>1</v>
      </c>
      <c r="J1088" s="66" t="s">
        <v>1593</v>
      </c>
      <c r="K1088" s="67" t="s">
        <v>4539</v>
      </c>
      <c r="L1088" s="68"/>
      <c r="M1088" s="64" t="s">
        <v>3910</v>
      </c>
      <c r="N1088" s="13"/>
      <c r="O1088"/>
      <c r="P1088" t="str">
        <f t="shared" si="317"/>
        <v>NOT EQUAL</v>
      </c>
      <c r="Q1088" t="str">
        <f>IF(ISNA(VLOOKUP(AC1088,#REF!,1)),"//","")</f>
        <v/>
      </c>
      <c r="R1088"/>
      <c r="S1088" s="43">
        <f t="shared" si="312"/>
        <v>189</v>
      </c>
      <c r="T1088" s="93" t="s">
        <v>2484</v>
      </c>
      <c r="U1088" s="71" t="s">
        <v>2484</v>
      </c>
      <c r="V1088" s="71" t="s">
        <v>2484</v>
      </c>
      <c r="W1088" s="44" t="str">
        <f t="shared" si="313"/>
        <v/>
      </c>
      <c r="X1088" s="25" t="str">
        <f t="shared" si="314"/>
        <v/>
      </c>
      <c r="Y1088" s="1">
        <f t="shared" si="315"/>
        <v>1064</v>
      </c>
      <c r="Z1088" t="str">
        <f t="shared" si="316"/>
        <v>ITM_CONTAINS</v>
      </c>
      <c r="AA1088" s="172" t="str">
        <f>IF(ISNA(VLOOKUP(AC1088,Sheet2!J:J,1,0)),"//","")</f>
        <v/>
      </c>
      <c r="AC1088" s="111" t="str">
        <f t="shared" si="327"/>
        <v/>
      </c>
      <c r="AD1088" t="b">
        <f t="shared" si="318"/>
        <v>1</v>
      </c>
    </row>
    <row r="1089" spans="1:30">
      <c r="A1089" s="57">
        <f t="shared" si="310"/>
        <v>1089</v>
      </c>
      <c r="B1089" s="56">
        <f t="shared" si="311"/>
        <v>1065</v>
      </c>
      <c r="C1089" s="60" t="s">
        <v>4450</v>
      </c>
      <c r="D1089" s="60" t="s">
        <v>7</v>
      </c>
      <c r="E1089" s="66" t="s">
        <v>539</v>
      </c>
      <c r="F1089" s="66" t="s">
        <v>942</v>
      </c>
      <c r="G1089" s="74">
        <v>0</v>
      </c>
      <c r="H1089" s="74">
        <v>0</v>
      </c>
      <c r="I1089" s="66" t="s">
        <v>1</v>
      </c>
      <c r="J1089" s="66" t="s">
        <v>1593</v>
      </c>
      <c r="K1089" s="67" t="s">
        <v>4539</v>
      </c>
      <c r="L1089" s="68"/>
      <c r="M1089" s="64" t="s">
        <v>3911</v>
      </c>
      <c r="N1089" s="13"/>
      <c r="O1089"/>
      <c r="P1089" t="str">
        <f t="shared" si="317"/>
        <v>NOT EQUAL</v>
      </c>
      <c r="Q1089" t="str">
        <f>IF(ISNA(VLOOKUP(AC1089,#REF!,1)),"//","")</f>
        <v/>
      </c>
      <c r="R1089"/>
      <c r="S1089" s="43">
        <f t="shared" si="312"/>
        <v>189</v>
      </c>
      <c r="T1089" s="93" t="s">
        <v>2484</v>
      </c>
      <c r="U1089" s="71" t="s">
        <v>2484</v>
      </c>
      <c r="V1089" s="71" t="s">
        <v>2484</v>
      </c>
      <c r="W1089" s="44" t="str">
        <f t="shared" si="313"/>
        <v/>
      </c>
      <c r="X1089" s="25" t="str">
        <f t="shared" si="314"/>
        <v/>
      </c>
      <c r="Y1089" s="1">
        <f t="shared" si="315"/>
        <v>1065</v>
      </c>
      <c r="Z1089" t="str">
        <f t="shared" si="316"/>
        <v>ITM_DOES_NOT_CONTAIN</v>
      </c>
      <c r="AA1089" s="172" t="str">
        <f>IF(ISNA(VLOOKUP(AC1089,Sheet2!J:J,1,0)),"//","")</f>
        <v/>
      </c>
      <c r="AC1089" s="111" t="str">
        <f t="shared" si="327"/>
        <v/>
      </c>
      <c r="AD1089" t="b">
        <f t="shared" si="318"/>
        <v>1</v>
      </c>
    </row>
    <row r="1090" spans="1:30">
      <c r="A1090" s="57">
        <f t="shared" si="310"/>
        <v>1090</v>
      </c>
      <c r="B1090" s="56">
        <f t="shared" si="311"/>
        <v>1066</v>
      </c>
      <c r="C1090" s="60" t="s">
        <v>4450</v>
      </c>
      <c r="D1090" s="60" t="s">
        <v>7</v>
      </c>
      <c r="E1090" s="66" t="s">
        <v>539</v>
      </c>
      <c r="F1090" s="66" t="s">
        <v>943</v>
      </c>
      <c r="G1090" s="74">
        <v>0</v>
      </c>
      <c r="H1090" s="74">
        <v>0</v>
      </c>
      <c r="I1090" s="66" t="s">
        <v>1</v>
      </c>
      <c r="J1090" s="66" t="s">
        <v>1593</v>
      </c>
      <c r="K1090" s="67" t="s">
        <v>4539</v>
      </c>
      <c r="L1090" s="68"/>
      <c r="M1090" s="64" t="s">
        <v>3912</v>
      </c>
      <c r="N1090" s="13"/>
      <c r="O1090"/>
      <c r="P1090" t="str">
        <f t="shared" si="317"/>
        <v>NOT EQUAL</v>
      </c>
      <c r="Q1090" t="str">
        <f>IF(ISNA(VLOOKUP(AC1090,#REF!,1)),"//","")</f>
        <v/>
      </c>
      <c r="R1090"/>
      <c r="S1090" s="43">
        <f t="shared" si="312"/>
        <v>189</v>
      </c>
      <c r="T1090" s="93" t="s">
        <v>2484</v>
      </c>
      <c r="U1090" s="71" t="s">
        <v>2484</v>
      </c>
      <c r="V1090" s="71" t="s">
        <v>2484</v>
      </c>
      <c r="W1090" s="44" t="str">
        <f t="shared" si="313"/>
        <v/>
      </c>
      <c r="X1090" s="25" t="str">
        <f t="shared" si="314"/>
        <v/>
      </c>
      <c r="Y1090" s="1">
        <f t="shared" si="315"/>
        <v>1066</v>
      </c>
      <c r="Z1090" t="str">
        <f t="shared" si="316"/>
        <v>ITM_ZERO</v>
      </c>
      <c r="AA1090" s="172" t="str">
        <f>IF(ISNA(VLOOKUP(AC1090,Sheet2!J:J,1,0)),"//","")</f>
        <v/>
      </c>
      <c r="AC1090" s="111" t="str">
        <f t="shared" si="327"/>
        <v/>
      </c>
      <c r="AD1090" t="b">
        <f t="shared" si="318"/>
        <v>1</v>
      </c>
    </row>
    <row r="1091" spans="1:30">
      <c r="A1091" s="57">
        <f t="shared" si="310"/>
        <v>1091</v>
      </c>
      <c r="B1091" s="56">
        <f t="shared" si="311"/>
        <v>1067</v>
      </c>
      <c r="C1091" s="60" t="s">
        <v>4450</v>
      </c>
      <c r="D1091" s="60" t="s">
        <v>7</v>
      </c>
      <c r="E1091" s="66" t="s">
        <v>539</v>
      </c>
      <c r="F1091" s="66" t="s">
        <v>944</v>
      </c>
      <c r="G1091" s="74">
        <v>0</v>
      </c>
      <c r="H1091" s="74">
        <v>0</v>
      </c>
      <c r="I1091" s="66" t="s">
        <v>1</v>
      </c>
      <c r="J1091" s="66" t="s">
        <v>1593</v>
      </c>
      <c r="K1091" s="67" t="s">
        <v>4539</v>
      </c>
      <c r="L1091" s="68"/>
      <c r="M1091" s="64" t="s">
        <v>3913</v>
      </c>
      <c r="N1091" s="13"/>
      <c r="O1091"/>
      <c r="P1091" t="str">
        <f t="shared" si="317"/>
        <v>NOT EQUAL</v>
      </c>
      <c r="Q1091" t="str">
        <f>IF(ISNA(VLOOKUP(AC1091,#REF!,1)),"//","")</f>
        <v/>
      </c>
      <c r="R1091"/>
      <c r="S1091" s="43">
        <f t="shared" si="312"/>
        <v>189</v>
      </c>
      <c r="T1091" s="93" t="s">
        <v>2484</v>
      </c>
      <c r="U1091" s="71" t="s">
        <v>2484</v>
      </c>
      <c r="V1091" s="71" t="s">
        <v>2484</v>
      </c>
      <c r="W1091" s="44" t="str">
        <f t="shared" si="313"/>
        <v/>
      </c>
      <c r="X1091" s="25" t="str">
        <f t="shared" si="314"/>
        <v/>
      </c>
      <c r="Y1091" s="1">
        <f t="shared" si="315"/>
        <v>1067</v>
      </c>
      <c r="Z1091" t="str">
        <f t="shared" si="316"/>
        <v>ITM_PRODUCT</v>
      </c>
      <c r="AA1091" s="172" t="str">
        <f>IF(ISNA(VLOOKUP(AC1091,Sheet2!J:J,1,0)),"//","")</f>
        <v/>
      </c>
      <c r="AC1091" s="111" t="str">
        <f t="shared" si="327"/>
        <v/>
      </c>
      <c r="AD1091" t="b">
        <f t="shared" si="318"/>
        <v>1</v>
      </c>
    </row>
    <row r="1092" spans="1:30" s="17" customFormat="1">
      <c r="A1092" s="111">
        <f t="shared" si="310"/>
        <v>1092</v>
      </c>
      <c r="B1092" s="112">
        <f t="shared" si="311"/>
        <v>1068</v>
      </c>
      <c r="C1092" s="113" t="s">
        <v>4450</v>
      </c>
      <c r="D1092" s="113" t="s">
        <v>7</v>
      </c>
      <c r="E1092" s="146" t="str">
        <f t="shared" ref="E1092:E1093" si="328">CHAR(34)&amp;IF(B1092&lt;10,"000",IF(B1092&lt;100,"00",IF(B1092&lt;1000,"0","")))&amp;$B1092&amp;CHAR(34)</f>
        <v>"1068"</v>
      </c>
      <c r="F1092" s="114" t="str">
        <f t="shared" ref="F1092:F1093" si="329">E1092</f>
        <v>"1068"</v>
      </c>
      <c r="G1092" s="207">
        <v>0</v>
      </c>
      <c r="H1092" s="207">
        <v>0</v>
      </c>
      <c r="I1092" s="193" t="s">
        <v>28</v>
      </c>
      <c r="J1092" s="115" t="s">
        <v>1593</v>
      </c>
      <c r="K1092" s="116" t="s">
        <v>4539</v>
      </c>
      <c r="M1092" s="147" t="str">
        <f t="shared" ref="M1092:M1093" si="330">"ITM_"&amp;IF(B1092&lt;10,"000",IF(B1092&lt;100,"00",IF(B1092&lt;1000,"0","")))&amp;$B1092</f>
        <v>ITM_1068</v>
      </c>
      <c r="N1092" s="16"/>
      <c r="P1092" s="17" t="str">
        <f t="shared" si="317"/>
        <v/>
      </c>
      <c r="Q1092" s="17" t="str">
        <f>IF(ISNA(VLOOKUP(AC1092,#REF!,1)),"//","")</f>
        <v/>
      </c>
      <c r="S1092" s="117">
        <f t="shared" si="312"/>
        <v>189</v>
      </c>
      <c r="T1092" s="111" t="s">
        <v>2484</v>
      </c>
      <c r="U1092" s="118" t="s">
        <v>2484</v>
      </c>
      <c r="V1092" s="118" t="s">
        <v>2484</v>
      </c>
      <c r="W1092" s="119" t="str">
        <f t="shared" si="313"/>
        <v/>
      </c>
      <c r="X1092" s="120" t="str">
        <f t="shared" si="314"/>
        <v/>
      </c>
      <c r="Y1092" s="121">
        <f t="shared" si="315"/>
        <v>1068</v>
      </c>
      <c r="Z1092" s="17" t="str">
        <f t="shared" si="316"/>
        <v>ITM_1068</v>
      </c>
      <c r="AA1092" s="172" t="str">
        <f>IF(ISNA(VLOOKUP(AC1092,Sheet2!J:J,1,0)),"//","")</f>
        <v/>
      </c>
      <c r="AC1092" s="111" t="str">
        <f t="shared" si="327"/>
        <v/>
      </c>
      <c r="AD1092" t="b">
        <f t="shared" si="318"/>
        <v>1</v>
      </c>
    </row>
    <row r="1093" spans="1:30" s="17" customFormat="1">
      <c r="A1093" s="111">
        <f t="shared" si="310"/>
        <v>1093</v>
      </c>
      <c r="B1093" s="112">
        <f t="shared" si="311"/>
        <v>1069</v>
      </c>
      <c r="C1093" s="113" t="s">
        <v>4450</v>
      </c>
      <c r="D1093" s="113" t="s">
        <v>7</v>
      </c>
      <c r="E1093" s="146" t="str">
        <f t="shared" si="328"/>
        <v>"1069"</v>
      </c>
      <c r="F1093" s="114" t="str">
        <f t="shared" si="329"/>
        <v>"1069"</v>
      </c>
      <c r="G1093" s="207">
        <v>0</v>
      </c>
      <c r="H1093" s="207">
        <v>0</v>
      </c>
      <c r="I1093" s="193" t="s">
        <v>28</v>
      </c>
      <c r="J1093" s="115" t="s">
        <v>1593</v>
      </c>
      <c r="K1093" s="116" t="s">
        <v>4539</v>
      </c>
      <c r="M1093" s="147" t="str">
        <f t="shared" si="330"/>
        <v>ITM_1069</v>
      </c>
      <c r="N1093" s="16"/>
      <c r="P1093" s="17" t="str">
        <f t="shared" si="317"/>
        <v/>
      </c>
      <c r="Q1093" s="17" t="str">
        <f>IF(ISNA(VLOOKUP(AC1093,#REF!,1)),"//","")</f>
        <v/>
      </c>
      <c r="S1093" s="117">
        <f t="shared" si="312"/>
        <v>189</v>
      </c>
      <c r="T1093" s="111" t="s">
        <v>2484</v>
      </c>
      <c r="U1093" s="118" t="s">
        <v>2484</v>
      </c>
      <c r="V1093" s="118" t="s">
        <v>2484</v>
      </c>
      <c r="W1093" s="119" t="str">
        <f t="shared" si="313"/>
        <v/>
      </c>
      <c r="X1093" s="120" t="str">
        <f t="shared" si="314"/>
        <v/>
      </c>
      <c r="Y1093" s="121">
        <f t="shared" si="315"/>
        <v>1069</v>
      </c>
      <c r="Z1093" s="17" t="str">
        <f t="shared" si="316"/>
        <v>ITM_1069</v>
      </c>
      <c r="AA1093" s="172" t="str">
        <f>IF(ISNA(VLOOKUP(AC1093,Sheet2!J:J,1,0)),"//","")</f>
        <v/>
      </c>
      <c r="AC1093" s="111" t="str">
        <f t="shared" si="327"/>
        <v/>
      </c>
      <c r="AD1093" t="b">
        <f t="shared" si="318"/>
        <v>1</v>
      </c>
    </row>
    <row r="1094" spans="1:30">
      <c r="A1094" s="57">
        <f t="shared" si="310"/>
        <v>1094</v>
      </c>
      <c r="B1094" s="56">
        <f t="shared" si="311"/>
        <v>1070</v>
      </c>
      <c r="C1094" s="60" t="s">
        <v>4450</v>
      </c>
      <c r="D1094" s="60" t="s">
        <v>7</v>
      </c>
      <c r="E1094" s="66" t="s">
        <v>539</v>
      </c>
      <c r="F1094" s="66" t="s">
        <v>945</v>
      </c>
      <c r="G1094" s="69">
        <v>0</v>
      </c>
      <c r="H1094" s="69">
        <v>0</v>
      </c>
      <c r="I1094" s="66" t="s">
        <v>1</v>
      </c>
      <c r="J1094" s="66" t="s">
        <v>1593</v>
      </c>
      <c r="K1094" s="67" t="s">
        <v>4539</v>
      </c>
      <c r="L1094" s="68"/>
      <c r="M1094" s="64" t="s">
        <v>3914</v>
      </c>
      <c r="N1094" s="13"/>
      <c r="O1094"/>
      <c r="P1094" t="str">
        <f t="shared" si="317"/>
        <v>NOT EQUAL</v>
      </c>
      <c r="Q1094" t="str">
        <f>IF(ISNA(VLOOKUP(AC1094,#REF!,1)),"//","")</f>
        <v/>
      </c>
      <c r="R1094"/>
      <c r="S1094" s="43">
        <f t="shared" si="312"/>
        <v>189</v>
      </c>
      <c r="T1094" s="93" t="s">
        <v>2484</v>
      </c>
      <c r="U1094" s="71" t="s">
        <v>2484</v>
      </c>
      <c r="V1094" s="71" t="s">
        <v>2484</v>
      </c>
      <c r="W1094" s="44" t="str">
        <f t="shared" si="313"/>
        <v/>
      </c>
      <c r="X1094" s="25" t="str">
        <f t="shared" si="314"/>
        <v/>
      </c>
      <c r="Y1094" s="1">
        <f t="shared" si="315"/>
        <v>1070</v>
      </c>
      <c r="Z1094" t="str">
        <f t="shared" si="316"/>
        <v>ITM_MINUS_PLUS</v>
      </c>
      <c r="AA1094" s="172" t="str">
        <f>IF(ISNA(VLOOKUP(AC1094,Sheet2!J:J,1,0)),"//","")</f>
        <v/>
      </c>
      <c r="AC1094" s="111" t="str">
        <f t="shared" si="327"/>
        <v/>
      </c>
      <c r="AD1094" t="b">
        <f t="shared" si="318"/>
        <v>1</v>
      </c>
    </row>
    <row r="1095" spans="1:30" s="17" customFormat="1">
      <c r="A1095" s="111">
        <f t="shared" si="310"/>
        <v>1095</v>
      </c>
      <c r="B1095" s="112">
        <f t="shared" si="311"/>
        <v>1071</v>
      </c>
      <c r="C1095" s="113" t="s">
        <v>4450</v>
      </c>
      <c r="D1095" s="113" t="s">
        <v>7</v>
      </c>
      <c r="E1095" s="146" t="str">
        <f t="shared" ref="E1095:E1096" si="331">CHAR(34)&amp;IF(B1095&lt;10,"000",IF(B1095&lt;100,"00",IF(B1095&lt;1000,"0","")))&amp;$B1095&amp;CHAR(34)</f>
        <v>"1071"</v>
      </c>
      <c r="F1095" s="114" t="str">
        <f t="shared" ref="F1095:F1096" si="332">E1095</f>
        <v>"1071"</v>
      </c>
      <c r="G1095" s="207">
        <v>0</v>
      </c>
      <c r="H1095" s="207">
        <v>0</v>
      </c>
      <c r="I1095" s="193" t="s">
        <v>28</v>
      </c>
      <c r="J1095" s="115" t="s">
        <v>1593</v>
      </c>
      <c r="K1095" s="116" t="s">
        <v>4539</v>
      </c>
      <c r="M1095" s="147" t="str">
        <f t="shared" ref="M1095:M1096" si="333">"ITM_"&amp;IF(B1095&lt;10,"000",IF(B1095&lt;100,"00",IF(B1095&lt;1000,"0","")))&amp;$B1095</f>
        <v>ITM_1071</v>
      </c>
      <c r="N1095" s="16"/>
      <c r="P1095" s="17" t="str">
        <f t="shared" si="317"/>
        <v/>
      </c>
      <c r="Q1095" s="17" t="str">
        <f>IF(ISNA(VLOOKUP(AC1095,#REF!,1)),"//","")</f>
        <v/>
      </c>
      <c r="S1095" s="117">
        <f t="shared" si="312"/>
        <v>189</v>
      </c>
      <c r="T1095" s="111" t="s">
        <v>2484</v>
      </c>
      <c r="U1095" s="118" t="s">
        <v>2484</v>
      </c>
      <c r="V1095" s="118" t="s">
        <v>2484</v>
      </c>
      <c r="W1095" s="119" t="str">
        <f t="shared" si="313"/>
        <v/>
      </c>
      <c r="X1095" s="120" t="str">
        <f t="shared" si="314"/>
        <v/>
      </c>
      <c r="Y1095" s="121">
        <f t="shared" si="315"/>
        <v>1071</v>
      </c>
      <c r="Z1095" s="17" t="str">
        <f t="shared" si="316"/>
        <v>ITM_1071</v>
      </c>
      <c r="AA1095" s="172" t="str">
        <f>IF(ISNA(VLOOKUP(AC1095,Sheet2!J:J,1,0)),"//","")</f>
        <v/>
      </c>
      <c r="AC1095" s="111" t="str">
        <f t="shared" si="327"/>
        <v/>
      </c>
      <c r="AD1095" t="b">
        <f t="shared" si="318"/>
        <v>1</v>
      </c>
    </row>
    <row r="1096" spans="1:30" s="17" customFormat="1">
      <c r="A1096" s="111">
        <f t="shared" si="310"/>
        <v>1096</v>
      </c>
      <c r="B1096" s="112">
        <f t="shared" si="311"/>
        <v>1072</v>
      </c>
      <c r="C1096" s="113" t="s">
        <v>4450</v>
      </c>
      <c r="D1096" s="113" t="s">
        <v>7</v>
      </c>
      <c r="E1096" s="146" t="str">
        <f t="shared" si="331"/>
        <v>"1072"</v>
      </c>
      <c r="F1096" s="114" t="str">
        <f t="shared" si="332"/>
        <v>"1072"</v>
      </c>
      <c r="G1096" s="207">
        <v>0</v>
      </c>
      <c r="H1096" s="207">
        <v>0</v>
      </c>
      <c r="I1096" s="193" t="s">
        <v>28</v>
      </c>
      <c r="J1096" s="115" t="s">
        <v>1593</v>
      </c>
      <c r="K1096" s="116" t="s">
        <v>4539</v>
      </c>
      <c r="M1096" s="147" t="str">
        <f t="shared" si="333"/>
        <v>ITM_1072</v>
      </c>
      <c r="N1096" s="16"/>
      <c r="P1096" s="17" t="str">
        <f t="shared" si="317"/>
        <v/>
      </c>
      <c r="Q1096" s="17" t="str">
        <f>IF(ISNA(VLOOKUP(AC1096,#REF!,1)),"//","")</f>
        <v/>
      </c>
      <c r="S1096" s="117">
        <f t="shared" si="312"/>
        <v>189</v>
      </c>
      <c r="T1096" s="111" t="s">
        <v>2484</v>
      </c>
      <c r="U1096" s="118" t="s">
        <v>2484</v>
      </c>
      <c r="V1096" s="118" t="s">
        <v>2484</v>
      </c>
      <c r="W1096" s="119" t="str">
        <f t="shared" si="313"/>
        <v/>
      </c>
      <c r="X1096" s="120" t="str">
        <f t="shared" si="314"/>
        <v/>
      </c>
      <c r="Y1096" s="121">
        <f t="shared" si="315"/>
        <v>1072</v>
      </c>
      <c r="Z1096" s="17" t="str">
        <f t="shared" si="316"/>
        <v>ITM_1072</v>
      </c>
      <c r="AA1096" s="172" t="str">
        <f>IF(ISNA(VLOOKUP(AC1096,Sheet2!J:J,1,0)),"//","")</f>
        <v/>
      </c>
      <c r="AC1096" s="111" t="str">
        <f t="shared" si="327"/>
        <v/>
      </c>
      <c r="AD1096" t="b">
        <f t="shared" si="318"/>
        <v>1</v>
      </c>
    </row>
    <row r="1097" spans="1:30">
      <c r="A1097" s="57">
        <f t="shared" si="310"/>
        <v>1097</v>
      </c>
      <c r="B1097" s="56">
        <f t="shared" si="311"/>
        <v>1073</v>
      </c>
      <c r="C1097" s="60" t="s">
        <v>4450</v>
      </c>
      <c r="D1097" s="60" t="s">
        <v>7</v>
      </c>
      <c r="E1097" s="66" t="s">
        <v>539</v>
      </c>
      <c r="F1097" s="66" t="s">
        <v>946</v>
      </c>
      <c r="G1097" s="69">
        <v>0</v>
      </c>
      <c r="H1097" s="69">
        <v>0</v>
      </c>
      <c r="I1097" s="66" t="s">
        <v>1</v>
      </c>
      <c r="J1097" s="66" t="s">
        <v>1593</v>
      </c>
      <c r="K1097" s="67" t="s">
        <v>4539</v>
      </c>
      <c r="L1097" s="68"/>
      <c r="M1097" s="64" t="s">
        <v>3915</v>
      </c>
      <c r="N1097" s="13"/>
      <c r="O1097"/>
      <c r="P1097" t="str">
        <f t="shared" si="317"/>
        <v>NOT EQUAL</v>
      </c>
      <c r="Q1097" t="str">
        <f>IF(ISNA(VLOOKUP(AC1097,#REF!,1)),"//","")</f>
        <v/>
      </c>
      <c r="R1097"/>
      <c r="S1097" s="43">
        <f t="shared" si="312"/>
        <v>189</v>
      </c>
      <c r="T1097" s="93" t="s">
        <v>2484</v>
      </c>
      <c r="U1097" s="71" t="s">
        <v>2484</v>
      </c>
      <c r="V1097" s="71" t="s">
        <v>2484</v>
      </c>
      <c r="W1097" s="44" t="str">
        <f t="shared" si="313"/>
        <v/>
      </c>
      <c r="X1097" s="25" t="str">
        <f t="shared" si="314"/>
        <v/>
      </c>
      <c r="Y1097" s="1">
        <f t="shared" si="315"/>
        <v>1073</v>
      </c>
      <c r="Z1097" t="str">
        <f t="shared" si="316"/>
        <v>ITM_RING</v>
      </c>
      <c r="AA1097" s="172" t="str">
        <f>IF(ISNA(VLOOKUP(AC1097,Sheet2!J:J,1,0)),"//","")</f>
        <v/>
      </c>
      <c r="AC1097" s="111" t="str">
        <f t="shared" si="327"/>
        <v/>
      </c>
      <c r="AD1097" t="b">
        <f t="shared" si="318"/>
        <v>1</v>
      </c>
    </row>
    <row r="1098" spans="1:30">
      <c r="A1098" s="57">
        <f t="shared" si="310"/>
        <v>1098</v>
      </c>
      <c r="B1098" s="56">
        <f t="shared" si="311"/>
        <v>1074</v>
      </c>
      <c r="C1098" s="60" t="s">
        <v>4451</v>
      </c>
      <c r="D1098" s="60" t="s">
        <v>3626</v>
      </c>
      <c r="E1098" s="66" t="s">
        <v>539</v>
      </c>
      <c r="F1098" s="66" t="s">
        <v>947</v>
      </c>
      <c r="G1098" s="74">
        <v>0</v>
      </c>
      <c r="H1098" s="74">
        <v>0</v>
      </c>
      <c r="I1098" s="66" t="s">
        <v>1</v>
      </c>
      <c r="J1098" s="66" t="s">
        <v>1593</v>
      </c>
      <c r="K1098" s="67" t="s">
        <v>4539</v>
      </c>
      <c r="L1098" s="68"/>
      <c r="M1098" s="64" t="s">
        <v>3626</v>
      </c>
      <c r="N1098" s="13"/>
      <c r="O1098"/>
      <c r="P1098" t="str">
        <f t="shared" si="317"/>
        <v>NOT EQUAL</v>
      </c>
      <c r="Q1098" t="str">
        <f>IF(ISNA(VLOOKUP(AC1098,#REF!,1)),"//","")</f>
        <v/>
      </c>
      <c r="R1098"/>
      <c r="S1098" s="43">
        <f t="shared" si="312"/>
        <v>189</v>
      </c>
      <c r="T1098" s="93" t="s">
        <v>2484</v>
      </c>
      <c r="U1098" s="71" t="s">
        <v>2484</v>
      </c>
      <c r="V1098" s="71" t="s">
        <v>2484</v>
      </c>
      <c r="W1098" s="44" t="str">
        <f t="shared" si="313"/>
        <v/>
      </c>
      <c r="X1098" s="25" t="str">
        <f t="shared" si="314"/>
        <v/>
      </c>
      <c r="Y1098" s="1">
        <f t="shared" si="315"/>
        <v>1074</v>
      </c>
      <c r="Z1098" t="str">
        <f t="shared" si="316"/>
        <v>ITM_BULLET</v>
      </c>
      <c r="AA1098" s="172" t="str">
        <f>IF(ISNA(VLOOKUP(AC1098,Sheet2!J:J,1,0)),"//","")</f>
        <v/>
      </c>
      <c r="AC1098" s="111" t="str">
        <f t="shared" si="327"/>
        <v/>
      </c>
      <c r="AD1098" t="b">
        <f t="shared" si="318"/>
        <v>1</v>
      </c>
    </row>
    <row r="1099" spans="1:30">
      <c r="A1099" s="57">
        <f t="shared" si="310"/>
        <v>1099</v>
      </c>
      <c r="B1099" s="56">
        <f t="shared" si="311"/>
        <v>1075</v>
      </c>
      <c r="C1099" s="60" t="s">
        <v>4451</v>
      </c>
      <c r="D1099" s="60" t="s">
        <v>3627</v>
      </c>
      <c r="E1099" s="66" t="s">
        <v>539</v>
      </c>
      <c r="F1099" s="66" t="s">
        <v>948</v>
      </c>
      <c r="G1099" s="74">
        <v>0</v>
      </c>
      <c r="H1099" s="74">
        <v>0</v>
      </c>
      <c r="I1099" s="66" t="s">
        <v>1</v>
      </c>
      <c r="J1099" s="66" t="s">
        <v>1593</v>
      </c>
      <c r="K1099" s="67" t="s">
        <v>4539</v>
      </c>
      <c r="L1099" s="68"/>
      <c r="M1099" s="64" t="s">
        <v>3627</v>
      </c>
      <c r="N1099" s="13"/>
      <c r="O1099"/>
      <c r="P1099" t="str">
        <f t="shared" si="317"/>
        <v>NOT EQUAL</v>
      </c>
      <c r="Q1099" t="str">
        <f>IF(ISNA(VLOOKUP(AC1099,#REF!,1)),"//","")</f>
        <v/>
      </c>
      <c r="R1099"/>
      <c r="S1099" s="43">
        <f t="shared" si="312"/>
        <v>189</v>
      </c>
      <c r="T1099" s="93" t="s">
        <v>2484</v>
      </c>
      <c r="U1099" s="71" t="s">
        <v>2484</v>
      </c>
      <c r="V1099" s="71" t="s">
        <v>2484</v>
      </c>
      <c r="W1099" s="44" t="str">
        <f t="shared" si="313"/>
        <v/>
      </c>
      <c r="X1099" s="25" t="str">
        <f t="shared" si="314"/>
        <v/>
      </c>
      <c r="Y1099" s="1">
        <f t="shared" si="315"/>
        <v>1075</v>
      </c>
      <c r="Z1099" t="str">
        <f t="shared" si="316"/>
        <v>ITM_SQUARE_ROOT</v>
      </c>
      <c r="AA1099" s="172" t="str">
        <f>IF(ISNA(VLOOKUP(AC1099,Sheet2!J:J,1,0)),"//","")</f>
        <v/>
      </c>
      <c r="AC1099" s="111" t="str">
        <f t="shared" si="327"/>
        <v/>
      </c>
      <c r="AD1099" t="b">
        <f t="shared" si="318"/>
        <v>1</v>
      </c>
    </row>
    <row r="1100" spans="1:30">
      <c r="A1100" s="57">
        <f t="shared" si="310"/>
        <v>1100</v>
      </c>
      <c r="B1100" s="56">
        <f t="shared" si="311"/>
        <v>1076</v>
      </c>
      <c r="C1100" s="60" t="s">
        <v>4451</v>
      </c>
      <c r="D1100" s="60" t="s">
        <v>3628</v>
      </c>
      <c r="E1100" s="66" t="s">
        <v>539</v>
      </c>
      <c r="F1100" s="66" t="s">
        <v>949</v>
      </c>
      <c r="G1100" s="74">
        <v>0</v>
      </c>
      <c r="H1100" s="74">
        <v>0</v>
      </c>
      <c r="I1100" s="66" t="s">
        <v>1</v>
      </c>
      <c r="J1100" s="66" t="s">
        <v>1593</v>
      </c>
      <c r="K1100" s="67" t="s">
        <v>4539</v>
      </c>
      <c r="L1100" s="68"/>
      <c r="M1100" s="64" t="s">
        <v>3628</v>
      </c>
      <c r="N1100" s="13"/>
      <c r="O1100"/>
      <c r="P1100" t="str">
        <f t="shared" si="317"/>
        <v>NOT EQUAL</v>
      </c>
      <c r="Q1100" t="str">
        <f>IF(ISNA(VLOOKUP(AC1100,#REF!,1)),"//","")</f>
        <v/>
      </c>
      <c r="R1100"/>
      <c r="S1100" s="43">
        <f t="shared" si="312"/>
        <v>189</v>
      </c>
      <c r="T1100" s="93" t="s">
        <v>2484</v>
      </c>
      <c r="U1100" s="71" t="s">
        <v>2484</v>
      </c>
      <c r="V1100" s="71" t="s">
        <v>2484</v>
      </c>
      <c r="W1100" s="44" t="str">
        <f t="shared" si="313"/>
        <v/>
      </c>
      <c r="X1100" s="25" t="str">
        <f t="shared" si="314"/>
        <v/>
      </c>
      <c r="Y1100" s="1">
        <f t="shared" si="315"/>
        <v>1076</v>
      </c>
      <c r="Z1100" t="str">
        <f t="shared" si="316"/>
        <v>ITM_CUBE_ROOT</v>
      </c>
      <c r="AA1100" s="172" t="str">
        <f>IF(ISNA(VLOOKUP(AC1100,Sheet2!J:J,1,0)),"//","")</f>
        <v/>
      </c>
      <c r="AC1100" s="111" t="str">
        <f t="shared" si="327"/>
        <v/>
      </c>
      <c r="AD1100" t="b">
        <f t="shared" si="318"/>
        <v>1</v>
      </c>
    </row>
    <row r="1101" spans="1:30">
      <c r="A1101" s="57">
        <f t="shared" si="310"/>
        <v>1101</v>
      </c>
      <c r="B1101" s="56">
        <f t="shared" si="311"/>
        <v>1077</v>
      </c>
      <c r="C1101" s="60" t="s">
        <v>4451</v>
      </c>
      <c r="D1101" s="60" t="s">
        <v>3629</v>
      </c>
      <c r="E1101" s="66" t="s">
        <v>539</v>
      </c>
      <c r="F1101" s="66" t="s">
        <v>950</v>
      </c>
      <c r="G1101" s="74">
        <v>0</v>
      </c>
      <c r="H1101" s="74">
        <v>0</v>
      </c>
      <c r="I1101" s="66" t="s">
        <v>1</v>
      </c>
      <c r="J1101" s="66" t="s">
        <v>1593</v>
      </c>
      <c r="K1101" s="67" t="s">
        <v>4539</v>
      </c>
      <c r="L1101" s="68"/>
      <c r="M1101" s="64" t="s">
        <v>3629</v>
      </c>
      <c r="N1101" s="13"/>
      <c r="O1101"/>
      <c r="P1101" t="str">
        <f t="shared" si="317"/>
        <v>NOT EQUAL</v>
      </c>
      <c r="Q1101" t="str">
        <f>IF(ISNA(VLOOKUP(AC1101,#REF!,1)),"//","")</f>
        <v/>
      </c>
      <c r="R1101"/>
      <c r="S1101" s="43">
        <f t="shared" si="312"/>
        <v>189</v>
      </c>
      <c r="T1101" s="93" t="s">
        <v>2484</v>
      </c>
      <c r="U1101" s="71" t="s">
        <v>2484</v>
      </c>
      <c r="V1101" s="71" t="s">
        <v>2484</v>
      </c>
      <c r="W1101" s="44" t="str">
        <f t="shared" si="313"/>
        <v/>
      </c>
      <c r="X1101" s="25" t="str">
        <f t="shared" si="314"/>
        <v/>
      </c>
      <c r="Y1101" s="1">
        <f t="shared" si="315"/>
        <v>1077</v>
      </c>
      <c r="Z1101" t="str">
        <f t="shared" si="316"/>
        <v>ITM_xTH_ROOT</v>
      </c>
      <c r="AA1101" s="172" t="str">
        <f>IF(ISNA(VLOOKUP(AC1101,Sheet2!J:J,1,0)),"//","")</f>
        <v/>
      </c>
      <c r="AC1101" s="111" t="str">
        <f t="shared" si="327"/>
        <v/>
      </c>
      <c r="AD1101" t="b">
        <f t="shared" si="318"/>
        <v>1</v>
      </c>
    </row>
    <row r="1102" spans="1:30">
      <c r="A1102" s="57">
        <f t="shared" si="310"/>
        <v>1102</v>
      </c>
      <c r="B1102" s="56">
        <f t="shared" si="311"/>
        <v>1078</v>
      </c>
      <c r="C1102" s="60" t="s">
        <v>4450</v>
      </c>
      <c r="D1102" s="60" t="s">
        <v>7</v>
      </c>
      <c r="E1102" s="66" t="s">
        <v>539</v>
      </c>
      <c r="F1102" s="66" t="s">
        <v>951</v>
      </c>
      <c r="G1102" s="74">
        <v>0</v>
      </c>
      <c r="H1102" s="74">
        <v>0</v>
      </c>
      <c r="I1102" s="66" t="s">
        <v>1</v>
      </c>
      <c r="J1102" s="66" t="s">
        <v>1593</v>
      </c>
      <c r="K1102" s="67" t="s">
        <v>4539</v>
      </c>
      <c r="L1102" s="68"/>
      <c r="M1102" s="64" t="s">
        <v>3916</v>
      </c>
      <c r="N1102" s="13"/>
      <c r="O1102"/>
      <c r="P1102" t="str">
        <f t="shared" si="317"/>
        <v>NOT EQUAL</v>
      </c>
      <c r="Q1102" t="str">
        <f>IF(ISNA(VLOOKUP(AC1102,#REF!,1)),"//","")</f>
        <v/>
      </c>
      <c r="R1102"/>
      <c r="S1102" s="43">
        <f t="shared" si="312"/>
        <v>189</v>
      </c>
      <c r="T1102" s="93" t="s">
        <v>2484</v>
      </c>
      <c r="U1102" s="71" t="s">
        <v>2484</v>
      </c>
      <c r="V1102" s="71" t="s">
        <v>2484</v>
      </c>
      <c r="W1102" s="44" t="str">
        <f t="shared" si="313"/>
        <v/>
      </c>
      <c r="X1102" s="25" t="str">
        <f t="shared" si="314"/>
        <v/>
      </c>
      <c r="Y1102" s="1">
        <f t="shared" si="315"/>
        <v>1078</v>
      </c>
      <c r="Z1102" t="str">
        <f t="shared" si="316"/>
        <v>ITM_PROPORTIONAL</v>
      </c>
      <c r="AA1102" s="172" t="str">
        <f>IF(ISNA(VLOOKUP(AC1102,Sheet2!J:J,1,0)),"//","")</f>
        <v/>
      </c>
      <c r="AC1102" s="111" t="str">
        <f t="shared" si="327"/>
        <v/>
      </c>
      <c r="AD1102" t="b">
        <f t="shared" si="318"/>
        <v>1</v>
      </c>
    </row>
    <row r="1103" spans="1:30">
      <c r="A1103" s="57">
        <f t="shared" si="310"/>
        <v>1103</v>
      </c>
      <c r="B1103" s="56">
        <f t="shared" si="311"/>
        <v>1079</v>
      </c>
      <c r="C1103" s="60" t="s">
        <v>4451</v>
      </c>
      <c r="D1103" s="60" t="s">
        <v>3630</v>
      </c>
      <c r="E1103" s="66" t="s">
        <v>539</v>
      </c>
      <c r="F1103" s="66" t="s">
        <v>468</v>
      </c>
      <c r="G1103" s="74">
        <v>0</v>
      </c>
      <c r="H1103" s="74">
        <v>0</v>
      </c>
      <c r="I1103" s="66" t="s">
        <v>1</v>
      </c>
      <c r="J1103" s="66" t="s">
        <v>1593</v>
      </c>
      <c r="K1103" s="67" t="s">
        <v>4539</v>
      </c>
      <c r="L1103" s="68"/>
      <c r="M1103" s="64" t="s">
        <v>3630</v>
      </c>
      <c r="N1103" s="13"/>
      <c r="O1103"/>
      <c r="P1103" t="str">
        <f t="shared" si="317"/>
        <v>NOT EQUAL</v>
      </c>
      <c r="Q1103" t="str">
        <f>IF(ISNA(VLOOKUP(AC1103,#REF!,1)),"//","")</f>
        <v/>
      </c>
      <c r="R1103"/>
      <c r="S1103" s="43">
        <f t="shared" si="312"/>
        <v>189</v>
      </c>
      <c r="T1103" s="93" t="s">
        <v>2484</v>
      </c>
      <c r="U1103" s="71" t="s">
        <v>2484</v>
      </c>
      <c r="V1103" s="71" t="s">
        <v>2484</v>
      </c>
      <c r="W1103" s="44" t="str">
        <f t="shared" si="313"/>
        <v/>
      </c>
      <c r="X1103" s="25" t="str">
        <f t="shared" si="314"/>
        <v/>
      </c>
      <c r="Y1103" s="1">
        <f t="shared" si="315"/>
        <v>1079</v>
      </c>
      <c r="Z1103" t="str">
        <f t="shared" si="316"/>
        <v>ITM_INFINITY</v>
      </c>
      <c r="AA1103" s="172" t="str">
        <f>IF(ISNA(VLOOKUP(AC1103,Sheet2!J:J,1,0)),"//","")</f>
        <v/>
      </c>
      <c r="AC1103" s="111" t="str">
        <f t="shared" si="327"/>
        <v/>
      </c>
      <c r="AD1103" t="b">
        <f t="shared" si="318"/>
        <v>1</v>
      </c>
    </row>
    <row r="1104" spans="1:30">
      <c r="A1104" s="57">
        <f t="shared" si="310"/>
        <v>1104</v>
      </c>
      <c r="B1104" s="56">
        <f t="shared" si="311"/>
        <v>1080</v>
      </c>
      <c r="C1104" s="60" t="s">
        <v>4451</v>
      </c>
      <c r="D1104" s="60" t="s">
        <v>3631</v>
      </c>
      <c r="E1104" s="66" t="s">
        <v>539</v>
      </c>
      <c r="F1104" s="66" t="s">
        <v>952</v>
      </c>
      <c r="G1104" s="74">
        <v>0</v>
      </c>
      <c r="H1104" s="74">
        <v>0</v>
      </c>
      <c r="I1104" s="66" t="s">
        <v>1</v>
      </c>
      <c r="J1104" s="66" t="s">
        <v>1593</v>
      </c>
      <c r="K1104" s="67" t="s">
        <v>4539</v>
      </c>
      <c r="L1104" s="68"/>
      <c r="M1104" s="64" t="s">
        <v>3631</v>
      </c>
      <c r="N1104" s="13"/>
      <c r="O1104"/>
      <c r="P1104" t="str">
        <f t="shared" si="317"/>
        <v>NOT EQUAL</v>
      </c>
      <c r="Q1104" t="str">
        <f>IF(ISNA(VLOOKUP(AC1104,#REF!,1)),"//","")</f>
        <v/>
      </c>
      <c r="R1104"/>
      <c r="S1104" s="43">
        <f t="shared" si="312"/>
        <v>189</v>
      </c>
      <c r="T1104" s="93" t="s">
        <v>2484</v>
      </c>
      <c r="U1104" s="71" t="s">
        <v>2484</v>
      </c>
      <c r="V1104" s="71" t="s">
        <v>2484</v>
      </c>
      <c r="W1104" s="44" t="str">
        <f t="shared" si="313"/>
        <v/>
      </c>
      <c r="X1104" s="25" t="str">
        <f t="shared" si="314"/>
        <v/>
      </c>
      <c r="Y1104" s="1">
        <f t="shared" si="315"/>
        <v>1080</v>
      </c>
      <c r="Z1104" t="str">
        <f t="shared" si="316"/>
        <v>ITM_RIGHT_ANGLE</v>
      </c>
      <c r="AA1104" s="172" t="str">
        <f>IF(ISNA(VLOOKUP(AC1104,Sheet2!J:J,1,0)),"//","")</f>
        <v/>
      </c>
      <c r="AC1104" s="111" t="str">
        <f t="shared" si="327"/>
        <v/>
      </c>
      <c r="AD1104" t="b">
        <f t="shared" si="318"/>
        <v>1</v>
      </c>
    </row>
    <row r="1105" spans="1:30">
      <c r="A1105" s="57">
        <f t="shared" ref="A1105:A1168" si="334">IF(B1105=INT(B1105),ROW(),"")</f>
        <v>1105</v>
      </c>
      <c r="B1105" s="56">
        <f t="shared" ref="B1105:B1168" si="335">IF(AND(MID(C1105,2,1)&lt;&gt;"/",MID(C1105,1,1)="/"),INT(B1104)+1,B1104+0.01)</f>
        <v>1081</v>
      </c>
      <c r="C1105" s="60" t="s">
        <v>4450</v>
      </c>
      <c r="D1105" s="60" t="s">
        <v>7</v>
      </c>
      <c r="E1105" s="66" t="s">
        <v>539</v>
      </c>
      <c r="F1105" s="66" t="s">
        <v>953</v>
      </c>
      <c r="G1105" s="74">
        <v>0</v>
      </c>
      <c r="H1105" s="74">
        <v>0</v>
      </c>
      <c r="I1105" s="66" t="s">
        <v>1</v>
      </c>
      <c r="J1105" s="66" t="s">
        <v>1593</v>
      </c>
      <c r="K1105" s="67" t="s">
        <v>4539</v>
      </c>
      <c r="L1105" s="68"/>
      <c r="M1105" s="64" t="s">
        <v>3917</v>
      </c>
      <c r="N1105" s="13"/>
      <c r="O1105"/>
      <c r="P1105" t="str">
        <f t="shared" si="317"/>
        <v>NOT EQUAL</v>
      </c>
      <c r="Q1105" t="str">
        <f>IF(ISNA(VLOOKUP(AC1105,#REF!,1)),"//","")</f>
        <v/>
      </c>
      <c r="R1105"/>
      <c r="S1105" s="43">
        <f t="shared" ref="S1105:S1168" si="336">IF(X1105&lt;&gt;"",S1104+1,S1104)</f>
        <v>189</v>
      </c>
      <c r="T1105" s="93"/>
      <c r="U1105" s="71"/>
      <c r="V1105" s="71"/>
      <c r="W1105" s="44" t="str">
        <f t="shared" ref="W1105:W1168" si="337">IF( OR(U1105="CNST", I1105="CAT_REGS"),(E1105),
IF(U1105="YES",UPPER(E1105),
IF(   AND(U1105&lt;&gt;"NO",I1105="CAT_FNCT",D1105&lt;&gt;"multiply", D1105&lt;&gt;"divide"),IF(J1105="SLS_ENABLED",   UPPER(E1105),""),"")))</f>
        <v/>
      </c>
      <c r="X1105" s="25" t="str">
        <f t="shared" ref="X1105:X1168" si="338">IF(LEN(V1105)&gt;0,V1105,SUBSTITUTE(SUBSTITUTE(SUBSTITUTE(SUBSTITUTE(SUBSTITUTE(SUBSTITUTE(SUBSTITUTE(SUBSTITUTE(SUBSTITUTE(SUBSTITUTE(SUBSTITUTE( (SUBSTITUTE( SUBSTITUTE( SUBSTITUTE( SUBSTITUTE(W1105,"STD_SIGMA","SUM"),"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105" s="1">
        <f t="shared" ref="Y1105:Y1168" si="339">B1105</f>
        <v>1081</v>
      </c>
      <c r="Z1105" t="str">
        <f t="shared" ref="Z1105:Z1168" si="340">M1105</f>
        <v>ITM_ANGLE_SIGN</v>
      </c>
      <c r="AA1105" s="172" t="str">
        <f>IF(ISNA(VLOOKUP(AC1105,Sheet2!J:J,1,0)),"//","")</f>
        <v/>
      </c>
      <c r="AC1105" s="111" t="str">
        <f t="shared" si="327"/>
        <v/>
      </c>
      <c r="AD1105" t="b">
        <f t="shared" si="318"/>
        <v>1</v>
      </c>
    </row>
    <row r="1106" spans="1:30">
      <c r="A1106" s="57">
        <f t="shared" si="334"/>
        <v>1106</v>
      </c>
      <c r="B1106" s="56">
        <f t="shared" si="335"/>
        <v>1082</v>
      </c>
      <c r="C1106" s="60" t="s">
        <v>4451</v>
      </c>
      <c r="D1106" s="60" t="s">
        <v>3632</v>
      </c>
      <c r="E1106" s="66" t="s">
        <v>539</v>
      </c>
      <c r="F1106" s="66" t="s">
        <v>471</v>
      </c>
      <c r="G1106" s="74">
        <v>0</v>
      </c>
      <c r="H1106" s="74">
        <v>0</v>
      </c>
      <c r="I1106" s="66" t="s">
        <v>1</v>
      </c>
      <c r="J1106" s="66" t="s">
        <v>1593</v>
      </c>
      <c r="K1106" s="67" t="s">
        <v>4539</v>
      </c>
      <c r="L1106" s="68"/>
      <c r="M1106" s="64" t="s">
        <v>3632</v>
      </c>
      <c r="N1106" s="13"/>
      <c r="O1106"/>
      <c r="P1106" t="str">
        <f t="shared" si="317"/>
        <v>NOT EQUAL</v>
      </c>
      <c r="Q1106" t="str">
        <f>IF(ISNA(VLOOKUP(AC1106,#REF!,1)),"//","")</f>
        <v/>
      </c>
      <c r="R1106"/>
      <c r="S1106" s="43">
        <f t="shared" si="336"/>
        <v>189</v>
      </c>
      <c r="T1106" s="93" t="s">
        <v>2484</v>
      </c>
      <c r="U1106" s="71" t="s">
        <v>2484</v>
      </c>
      <c r="V1106" s="71" t="s">
        <v>2484</v>
      </c>
      <c r="W1106" s="44" t="str">
        <f t="shared" si="337"/>
        <v/>
      </c>
      <c r="X1106" s="25" t="str">
        <f t="shared" si="338"/>
        <v/>
      </c>
      <c r="Y1106" s="1">
        <f t="shared" si="339"/>
        <v>1082</v>
      </c>
      <c r="Z1106" t="str">
        <f t="shared" si="340"/>
        <v>ITM_MEASURED_ANGLE</v>
      </c>
      <c r="AA1106" s="172" t="str">
        <f>IF(ISNA(VLOOKUP(AC1106,Sheet2!J:J,1,0)),"//","")</f>
        <v/>
      </c>
      <c r="AC1106" s="111" t="str">
        <f t="shared" si="327"/>
        <v/>
      </c>
      <c r="AD1106" t="b">
        <f t="shared" si="318"/>
        <v>1</v>
      </c>
    </row>
    <row r="1107" spans="1:30">
      <c r="A1107" s="57">
        <f t="shared" si="334"/>
        <v>1107</v>
      </c>
      <c r="B1107" s="56">
        <f t="shared" si="335"/>
        <v>1083</v>
      </c>
      <c r="C1107" s="60" t="s">
        <v>4450</v>
      </c>
      <c r="D1107" s="60" t="s">
        <v>7</v>
      </c>
      <c r="E1107" s="66" t="s">
        <v>539</v>
      </c>
      <c r="F1107" s="66" t="s">
        <v>954</v>
      </c>
      <c r="G1107" s="74">
        <v>0</v>
      </c>
      <c r="H1107" s="74">
        <v>0</v>
      </c>
      <c r="I1107" s="66" t="s">
        <v>1</v>
      </c>
      <c r="J1107" s="66" t="s">
        <v>1593</v>
      </c>
      <c r="K1107" s="67" t="s">
        <v>4539</v>
      </c>
      <c r="L1107" s="68"/>
      <c r="M1107" s="64" t="s">
        <v>3918</v>
      </c>
      <c r="N1107" s="13"/>
      <c r="O1107"/>
      <c r="P1107" t="str">
        <f t="shared" si="317"/>
        <v>NOT EQUAL</v>
      </c>
      <c r="Q1107" t="str">
        <f>IF(ISNA(VLOOKUP(AC1107,#REF!,1)),"//","")</f>
        <v/>
      </c>
      <c r="R1107"/>
      <c r="S1107" s="43">
        <f t="shared" si="336"/>
        <v>189</v>
      </c>
      <c r="T1107" s="93" t="s">
        <v>2484</v>
      </c>
      <c r="U1107" s="71" t="s">
        <v>2484</v>
      </c>
      <c r="V1107" s="71" t="s">
        <v>2484</v>
      </c>
      <c r="W1107" s="44" t="str">
        <f t="shared" si="337"/>
        <v/>
      </c>
      <c r="X1107" s="25" t="str">
        <f t="shared" si="338"/>
        <v/>
      </c>
      <c r="Y1107" s="1">
        <f t="shared" si="339"/>
        <v>1083</v>
      </c>
      <c r="Z1107" t="str">
        <f t="shared" si="340"/>
        <v>ITM_DIVIDES</v>
      </c>
      <c r="AA1107" s="172" t="str">
        <f>IF(ISNA(VLOOKUP(AC1107,Sheet2!J:J,1,0)),"//","")</f>
        <v/>
      </c>
      <c r="AC1107" s="111" t="str">
        <f t="shared" si="327"/>
        <v/>
      </c>
      <c r="AD1107" t="b">
        <f t="shared" si="318"/>
        <v>1</v>
      </c>
    </row>
    <row r="1108" spans="1:30">
      <c r="A1108" s="57">
        <f t="shared" si="334"/>
        <v>1108</v>
      </c>
      <c r="B1108" s="56">
        <f t="shared" si="335"/>
        <v>1084</v>
      </c>
      <c r="C1108" s="60" t="s">
        <v>4450</v>
      </c>
      <c r="D1108" s="60" t="s">
        <v>7</v>
      </c>
      <c r="E1108" s="66" t="s">
        <v>539</v>
      </c>
      <c r="F1108" s="66" t="s">
        <v>955</v>
      </c>
      <c r="G1108" s="74">
        <v>0</v>
      </c>
      <c r="H1108" s="74">
        <v>0</v>
      </c>
      <c r="I1108" s="66" t="s">
        <v>1</v>
      </c>
      <c r="J1108" s="66" t="s">
        <v>1593</v>
      </c>
      <c r="K1108" s="67" t="s">
        <v>4539</v>
      </c>
      <c r="L1108" s="68"/>
      <c r="M1108" s="64" t="s">
        <v>3919</v>
      </c>
      <c r="N1108" s="13"/>
      <c r="O1108"/>
      <c r="P1108" t="str">
        <f t="shared" si="317"/>
        <v>NOT EQUAL</v>
      </c>
      <c r="Q1108" t="str">
        <f>IF(ISNA(VLOOKUP(AC1108,#REF!,1)),"//","")</f>
        <v/>
      </c>
      <c r="R1108"/>
      <c r="S1108" s="43">
        <f t="shared" si="336"/>
        <v>189</v>
      </c>
      <c r="T1108" s="93" t="s">
        <v>2484</v>
      </c>
      <c r="U1108" s="71" t="s">
        <v>2484</v>
      </c>
      <c r="V1108" s="71" t="s">
        <v>2484</v>
      </c>
      <c r="W1108" s="44" t="str">
        <f t="shared" si="337"/>
        <v/>
      </c>
      <c r="X1108" s="25" t="str">
        <f t="shared" si="338"/>
        <v/>
      </c>
      <c r="Y1108" s="1">
        <f t="shared" si="339"/>
        <v>1084</v>
      </c>
      <c r="Z1108" t="str">
        <f t="shared" si="340"/>
        <v>ITM_DOES_NOT_DIVIDE</v>
      </c>
      <c r="AA1108" s="172" t="str">
        <f>IF(ISNA(VLOOKUP(AC1108,Sheet2!J:J,1,0)),"//","")</f>
        <v/>
      </c>
      <c r="AC1108" s="111" t="str">
        <f t="shared" si="327"/>
        <v/>
      </c>
      <c r="AD1108" t="b">
        <f t="shared" si="318"/>
        <v>1</v>
      </c>
    </row>
    <row r="1109" spans="1:30">
      <c r="A1109" s="57">
        <f t="shared" si="334"/>
        <v>1109</v>
      </c>
      <c r="B1109" s="56">
        <f t="shared" si="335"/>
        <v>1085</v>
      </c>
      <c r="C1109" s="60" t="s">
        <v>4450</v>
      </c>
      <c r="D1109" s="60" t="s">
        <v>7</v>
      </c>
      <c r="E1109" s="66" t="s">
        <v>539</v>
      </c>
      <c r="F1109" s="66" t="s">
        <v>956</v>
      </c>
      <c r="G1109" s="74">
        <v>0</v>
      </c>
      <c r="H1109" s="74">
        <v>0</v>
      </c>
      <c r="I1109" s="66" t="s">
        <v>1</v>
      </c>
      <c r="J1109" s="66" t="s">
        <v>1593</v>
      </c>
      <c r="K1109" s="67" t="s">
        <v>4539</v>
      </c>
      <c r="L1109" s="68"/>
      <c r="M1109" s="64" t="s">
        <v>3920</v>
      </c>
      <c r="N1109" s="13"/>
      <c r="O1109"/>
      <c r="P1109" t="str">
        <f t="shared" si="317"/>
        <v>NOT EQUAL</v>
      </c>
      <c r="Q1109" t="str">
        <f>IF(ISNA(VLOOKUP(AC1109,#REF!,1)),"//","")</f>
        <v/>
      </c>
      <c r="R1109"/>
      <c r="S1109" s="43">
        <f t="shared" si="336"/>
        <v>189</v>
      </c>
      <c r="T1109" s="93"/>
      <c r="U1109" s="71"/>
      <c r="V1109" s="71"/>
      <c r="W1109" s="44" t="str">
        <f t="shared" si="337"/>
        <v/>
      </c>
      <c r="X1109" s="25" t="str">
        <f t="shared" si="338"/>
        <v/>
      </c>
      <c r="Y1109" s="1">
        <f t="shared" si="339"/>
        <v>1085</v>
      </c>
      <c r="Z1109" t="str">
        <f t="shared" si="340"/>
        <v>ITM_PARALLEL_SIGN</v>
      </c>
      <c r="AA1109" s="172" t="str">
        <f>IF(ISNA(VLOOKUP(AC1109,Sheet2!J:J,1,0)),"//","")</f>
        <v/>
      </c>
      <c r="AC1109" s="111" t="str">
        <f t="shared" si="327"/>
        <v/>
      </c>
      <c r="AD1109" t="b">
        <f t="shared" si="318"/>
        <v>1</v>
      </c>
    </row>
    <row r="1110" spans="1:30">
      <c r="A1110" s="57">
        <f t="shared" si="334"/>
        <v>1110</v>
      </c>
      <c r="B1110" s="56">
        <f t="shared" si="335"/>
        <v>1086</v>
      </c>
      <c r="C1110" s="60" t="s">
        <v>4450</v>
      </c>
      <c r="D1110" s="60" t="s">
        <v>7</v>
      </c>
      <c r="E1110" s="66" t="s">
        <v>539</v>
      </c>
      <c r="F1110" s="66" t="s">
        <v>957</v>
      </c>
      <c r="G1110" s="74">
        <v>0</v>
      </c>
      <c r="H1110" s="74">
        <v>0</v>
      </c>
      <c r="I1110" s="66" t="s">
        <v>1</v>
      </c>
      <c r="J1110" s="66" t="s">
        <v>1593</v>
      </c>
      <c r="K1110" s="67" t="s">
        <v>4539</v>
      </c>
      <c r="L1110" s="68"/>
      <c r="M1110" s="64" t="s">
        <v>3921</v>
      </c>
      <c r="N1110" s="13"/>
      <c r="O1110"/>
      <c r="P1110" t="str">
        <f t="shared" si="317"/>
        <v>NOT EQUAL</v>
      </c>
      <c r="Q1110" t="str">
        <f>IF(ISNA(VLOOKUP(AC1110,#REF!,1)),"//","")</f>
        <v/>
      </c>
      <c r="R1110"/>
      <c r="S1110" s="43">
        <f t="shared" si="336"/>
        <v>189</v>
      </c>
      <c r="T1110" s="93"/>
      <c r="U1110" s="71"/>
      <c r="V1110" s="71"/>
      <c r="W1110" s="44" t="str">
        <f t="shared" si="337"/>
        <v/>
      </c>
      <c r="X1110" s="25" t="str">
        <f t="shared" si="338"/>
        <v/>
      </c>
      <c r="Y1110" s="1">
        <f t="shared" si="339"/>
        <v>1086</v>
      </c>
      <c r="Z1110" t="str">
        <f t="shared" si="340"/>
        <v>ITM_NOT_PARALLEL</v>
      </c>
      <c r="AA1110" s="172" t="str">
        <f>IF(ISNA(VLOOKUP(AC1110,Sheet2!J:J,1,0)),"//","")</f>
        <v/>
      </c>
      <c r="AC1110" s="111" t="str">
        <f t="shared" si="327"/>
        <v/>
      </c>
      <c r="AD1110" t="b">
        <f t="shared" si="318"/>
        <v>1</v>
      </c>
    </row>
    <row r="1111" spans="1:30">
      <c r="A1111" s="57">
        <f t="shared" si="334"/>
        <v>1111</v>
      </c>
      <c r="B1111" s="56">
        <f t="shared" si="335"/>
        <v>1087</v>
      </c>
      <c r="C1111" s="60" t="s">
        <v>4451</v>
      </c>
      <c r="D1111" s="60" t="s">
        <v>1630</v>
      </c>
      <c r="E1111" s="66" t="s">
        <v>539</v>
      </c>
      <c r="F1111" s="66" t="s">
        <v>958</v>
      </c>
      <c r="G1111" s="74">
        <v>0</v>
      </c>
      <c r="H1111" s="74">
        <v>0</v>
      </c>
      <c r="I1111" s="66" t="s">
        <v>1</v>
      </c>
      <c r="J1111" s="66" t="s">
        <v>1593</v>
      </c>
      <c r="K1111" s="67" t="s">
        <v>4539</v>
      </c>
      <c r="L1111" s="68"/>
      <c r="M1111" s="64" t="s">
        <v>1630</v>
      </c>
      <c r="N1111" s="13"/>
      <c r="O1111"/>
      <c r="P1111" t="str">
        <f t="shared" si="317"/>
        <v>NOT EQUAL</v>
      </c>
      <c r="Q1111" t="str">
        <f>IF(ISNA(VLOOKUP(AC1111,#REF!,1)),"//","")</f>
        <v/>
      </c>
      <c r="R1111"/>
      <c r="S1111" s="43">
        <f t="shared" si="336"/>
        <v>189</v>
      </c>
      <c r="T1111" s="93"/>
      <c r="U1111" s="71"/>
      <c r="V1111" s="71"/>
      <c r="W1111" s="44" t="str">
        <f t="shared" si="337"/>
        <v/>
      </c>
      <c r="X1111" s="25" t="str">
        <f t="shared" si="338"/>
        <v/>
      </c>
      <c r="Y1111" s="1">
        <f t="shared" si="339"/>
        <v>1087</v>
      </c>
      <c r="Z1111" t="str">
        <f t="shared" si="340"/>
        <v>ITM_AND</v>
      </c>
      <c r="AA1111" s="172" t="str">
        <f>IF(ISNA(VLOOKUP(AC1111,Sheet2!J:J,1,0)),"//","")</f>
        <v/>
      </c>
      <c r="AC1111" s="111" t="str">
        <f t="shared" si="327"/>
        <v/>
      </c>
      <c r="AD1111" t="b">
        <f t="shared" si="318"/>
        <v>1</v>
      </c>
    </row>
    <row r="1112" spans="1:30">
      <c r="A1112" s="57">
        <f t="shared" si="334"/>
        <v>1112</v>
      </c>
      <c r="B1112" s="56">
        <f t="shared" si="335"/>
        <v>1088</v>
      </c>
      <c r="C1112" s="60" t="s">
        <v>4451</v>
      </c>
      <c r="D1112" s="60" t="s">
        <v>1979</v>
      </c>
      <c r="E1112" s="66" t="s">
        <v>539</v>
      </c>
      <c r="F1112" s="66" t="s">
        <v>959</v>
      </c>
      <c r="G1112" s="74">
        <v>0</v>
      </c>
      <c r="H1112" s="74">
        <v>0</v>
      </c>
      <c r="I1112" s="66" t="s">
        <v>1</v>
      </c>
      <c r="J1112" s="66" t="s">
        <v>1593</v>
      </c>
      <c r="K1112" s="67" t="s">
        <v>4539</v>
      </c>
      <c r="L1112" s="68"/>
      <c r="M1112" s="64" t="s">
        <v>1979</v>
      </c>
      <c r="N1112" s="13"/>
      <c r="O1112"/>
      <c r="P1112" t="str">
        <f t="shared" si="317"/>
        <v>NOT EQUAL</v>
      </c>
      <c r="Q1112" t="str">
        <f>IF(ISNA(VLOOKUP(AC1112,#REF!,1)),"//","")</f>
        <v/>
      </c>
      <c r="R1112"/>
      <c r="S1112" s="43">
        <f t="shared" si="336"/>
        <v>189</v>
      </c>
      <c r="T1112" s="93"/>
      <c r="U1112" s="71"/>
      <c r="V1112" s="71"/>
      <c r="W1112" s="44" t="str">
        <f t="shared" si="337"/>
        <v/>
      </c>
      <c r="X1112" s="25" t="str">
        <f t="shared" si="338"/>
        <v/>
      </c>
      <c r="Y1112" s="1">
        <f t="shared" si="339"/>
        <v>1088</v>
      </c>
      <c r="Z1112" t="str">
        <f t="shared" si="340"/>
        <v>ITM_OR</v>
      </c>
      <c r="AA1112" s="172" t="str">
        <f>IF(ISNA(VLOOKUP(AC1112,Sheet2!J:J,1,0)),"//","")</f>
        <v/>
      </c>
      <c r="AC1112" s="111" t="str">
        <f t="shared" si="327"/>
        <v/>
      </c>
      <c r="AD1112" t="b">
        <f t="shared" si="318"/>
        <v>1</v>
      </c>
    </row>
    <row r="1113" spans="1:30">
      <c r="A1113" s="57">
        <f t="shared" si="334"/>
        <v>1113</v>
      </c>
      <c r="B1113" s="56">
        <f t="shared" si="335"/>
        <v>1089</v>
      </c>
      <c r="C1113" s="60" t="s">
        <v>4450</v>
      </c>
      <c r="D1113" s="60" t="s">
        <v>7</v>
      </c>
      <c r="E1113" s="66" t="s">
        <v>539</v>
      </c>
      <c r="F1113" s="66" t="s">
        <v>960</v>
      </c>
      <c r="G1113" s="74">
        <v>0</v>
      </c>
      <c r="H1113" s="74">
        <v>0</v>
      </c>
      <c r="I1113" s="66" t="s">
        <v>1</v>
      </c>
      <c r="J1113" s="66" t="s">
        <v>1593</v>
      </c>
      <c r="K1113" s="67" t="s">
        <v>4539</v>
      </c>
      <c r="L1113" s="68"/>
      <c r="M1113" s="64" t="s">
        <v>3922</v>
      </c>
      <c r="N1113" s="13"/>
      <c r="O1113"/>
      <c r="P1113" t="str">
        <f t="shared" si="317"/>
        <v>NOT EQUAL</v>
      </c>
      <c r="Q1113" t="str">
        <f>IF(ISNA(VLOOKUP(AC1113,#REF!,1)),"//","")</f>
        <v/>
      </c>
      <c r="R1113"/>
      <c r="S1113" s="43">
        <f t="shared" si="336"/>
        <v>189</v>
      </c>
      <c r="T1113" s="93"/>
      <c r="U1113" s="71"/>
      <c r="V1113" s="71"/>
      <c r="W1113" s="44" t="str">
        <f t="shared" si="337"/>
        <v/>
      </c>
      <c r="X1113" s="25" t="str">
        <f t="shared" si="338"/>
        <v/>
      </c>
      <c r="Y1113" s="1">
        <f t="shared" si="339"/>
        <v>1089</v>
      </c>
      <c r="Z1113" t="str">
        <f t="shared" si="340"/>
        <v>ITM_INTERSECTION</v>
      </c>
      <c r="AA1113" s="172" t="str">
        <f>IF(ISNA(VLOOKUP(AC1113,Sheet2!J:J,1,0)),"//","")</f>
        <v/>
      </c>
      <c r="AC1113" s="111" t="str">
        <f t="shared" si="327"/>
        <v/>
      </c>
      <c r="AD1113" t="b">
        <f t="shared" si="318"/>
        <v>1</v>
      </c>
    </row>
    <row r="1114" spans="1:30">
      <c r="A1114" s="57">
        <f t="shared" si="334"/>
        <v>1114</v>
      </c>
      <c r="B1114" s="56">
        <f t="shared" si="335"/>
        <v>1090</v>
      </c>
      <c r="C1114" s="60" t="s">
        <v>4450</v>
      </c>
      <c r="D1114" s="60" t="s">
        <v>7</v>
      </c>
      <c r="E1114" s="66" t="s">
        <v>539</v>
      </c>
      <c r="F1114" s="66" t="s">
        <v>961</v>
      </c>
      <c r="G1114" s="74">
        <v>0</v>
      </c>
      <c r="H1114" s="74">
        <v>0</v>
      </c>
      <c r="I1114" s="66" t="s">
        <v>1</v>
      </c>
      <c r="J1114" s="66" t="s">
        <v>1593</v>
      </c>
      <c r="K1114" s="67" t="s">
        <v>4539</v>
      </c>
      <c r="L1114" s="68"/>
      <c r="M1114" s="64" t="s">
        <v>3923</v>
      </c>
      <c r="N1114" s="13"/>
      <c r="O1114"/>
      <c r="P1114" t="str">
        <f t="shared" si="317"/>
        <v>NOT EQUAL</v>
      </c>
      <c r="Q1114" t="str">
        <f>IF(ISNA(VLOOKUP(AC1114,#REF!,1)),"//","")</f>
        <v/>
      </c>
      <c r="R1114"/>
      <c r="S1114" s="43">
        <f t="shared" si="336"/>
        <v>189</v>
      </c>
      <c r="T1114" s="93"/>
      <c r="U1114" s="71"/>
      <c r="V1114" s="71"/>
      <c r="W1114" s="44" t="str">
        <f t="shared" si="337"/>
        <v/>
      </c>
      <c r="X1114" s="25" t="str">
        <f t="shared" si="338"/>
        <v/>
      </c>
      <c r="Y1114" s="1">
        <f t="shared" si="339"/>
        <v>1090</v>
      </c>
      <c r="Z1114" t="str">
        <f t="shared" si="340"/>
        <v>ITM_UNION</v>
      </c>
      <c r="AA1114" s="172" t="str">
        <f>IF(ISNA(VLOOKUP(AC1114,Sheet2!J:J,1,0)),"//","")</f>
        <v/>
      </c>
      <c r="AC1114" s="111" t="str">
        <f t="shared" si="327"/>
        <v/>
      </c>
      <c r="AD1114" t="b">
        <f t="shared" si="318"/>
        <v>1</v>
      </c>
    </row>
    <row r="1115" spans="1:30">
      <c r="A1115" s="57">
        <f t="shared" si="334"/>
        <v>1115</v>
      </c>
      <c r="B1115" s="56">
        <f t="shared" si="335"/>
        <v>1091</v>
      </c>
      <c r="C1115" s="60" t="s">
        <v>4451</v>
      </c>
      <c r="D1115" s="60" t="s">
        <v>3633</v>
      </c>
      <c r="E1115" s="66" t="s">
        <v>539</v>
      </c>
      <c r="F1115" s="66" t="s">
        <v>465</v>
      </c>
      <c r="G1115" s="74">
        <v>0</v>
      </c>
      <c r="H1115" s="74">
        <v>0</v>
      </c>
      <c r="I1115" s="66" t="s">
        <v>1</v>
      </c>
      <c r="J1115" s="66" t="s">
        <v>1593</v>
      </c>
      <c r="K1115" s="67" t="s">
        <v>4539</v>
      </c>
      <c r="L1115" s="68"/>
      <c r="M1115" s="64" t="s">
        <v>3633</v>
      </c>
      <c r="N1115" s="13"/>
      <c r="O1115"/>
      <c r="P1115" t="str">
        <f t="shared" si="317"/>
        <v>NOT EQUAL</v>
      </c>
      <c r="Q1115" t="str">
        <f>IF(ISNA(VLOOKUP(AC1115,#REF!,1)),"//","")</f>
        <v/>
      </c>
      <c r="R1115"/>
      <c r="S1115" s="43">
        <f t="shared" si="336"/>
        <v>189</v>
      </c>
      <c r="T1115" s="93"/>
      <c r="U1115" s="71"/>
      <c r="V1115" s="71"/>
      <c r="W1115" s="44" t="str">
        <f t="shared" si="337"/>
        <v/>
      </c>
      <c r="X1115" s="25" t="str">
        <f t="shared" si="338"/>
        <v/>
      </c>
      <c r="Y1115" s="1">
        <f t="shared" si="339"/>
        <v>1091</v>
      </c>
      <c r="Z1115" t="str">
        <f t="shared" si="340"/>
        <v>ITM_INTEGRAL_SIGN</v>
      </c>
      <c r="AA1115" s="172" t="str">
        <f>IF(ISNA(VLOOKUP(AC1115,Sheet2!J:J,1,0)),"//","")</f>
        <v/>
      </c>
      <c r="AC1115" s="111" t="str">
        <f t="shared" si="327"/>
        <v/>
      </c>
      <c r="AD1115" t="b">
        <f t="shared" si="318"/>
        <v>1</v>
      </c>
    </row>
    <row r="1116" spans="1:30">
      <c r="A1116" s="57">
        <f t="shared" si="334"/>
        <v>1116</v>
      </c>
      <c r="B1116" s="56">
        <f t="shared" si="335"/>
        <v>1092</v>
      </c>
      <c r="C1116" s="60" t="s">
        <v>4450</v>
      </c>
      <c r="D1116" s="60" t="s">
        <v>7</v>
      </c>
      <c r="E1116" s="66" t="s">
        <v>539</v>
      </c>
      <c r="F1116" s="66" t="s">
        <v>962</v>
      </c>
      <c r="G1116" s="74">
        <v>0</v>
      </c>
      <c r="H1116" s="74">
        <v>0</v>
      </c>
      <c r="I1116" s="66" t="s">
        <v>1</v>
      </c>
      <c r="J1116" s="66" t="s">
        <v>1593</v>
      </c>
      <c r="K1116" s="67" t="s">
        <v>4539</v>
      </c>
      <c r="L1116" s="68"/>
      <c r="M1116" s="64" t="s">
        <v>3924</v>
      </c>
      <c r="N1116" s="13"/>
      <c r="O1116"/>
      <c r="P1116" t="str">
        <f t="shared" si="317"/>
        <v>NOT EQUAL</v>
      </c>
      <c r="Q1116" t="str">
        <f>IF(ISNA(VLOOKUP(AC1116,#REF!,1)),"//","")</f>
        <v/>
      </c>
      <c r="R1116"/>
      <c r="S1116" s="43">
        <f t="shared" si="336"/>
        <v>189</v>
      </c>
      <c r="T1116" s="93"/>
      <c r="U1116" s="71"/>
      <c r="V1116" s="71"/>
      <c r="W1116" s="44" t="str">
        <f t="shared" si="337"/>
        <v/>
      </c>
      <c r="X1116" s="25" t="str">
        <f t="shared" si="338"/>
        <v/>
      </c>
      <c r="Y1116" s="1">
        <f t="shared" si="339"/>
        <v>1092</v>
      </c>
      <c r="Z1116" t="str">
        <f t="shared" si="340"/>
        <v>ITM_DOUBLE_INTEGRAL</v>
      </c>
      <c r="AA1116" s="172" t="str">
        <f>IF(ISNA(VLOOKUP(AC1116,Sheet2!J:J,1,0)),"//","")</f>
        <v/>
      </c>
      <c r="AC1116" s="111" t="str">
        <f t="shared" si="327"/>
        <v/>
      </c>
      <c r="AD1116" t="b">
        <f t="shared" si="318"/>
        <v>1</v>
      </c>
    </row>
    <row r="1117" spans="1:30">
      <c r="A1117" s="57">
        <f t="shared" si="334"/>
        <v>1117</v>
      </c>
      <c r="B1117" s="56">
        <f t="shared" si="335"/>
        <v>1093</v>
      </c>
      <c r="C1117" s="60" t="s">
        <v>4450</v>
      </c>
      <c r="D1117" s="60" t="s">
        <v>7</v>
      </c>
      <c r="E1117" s="66" t="s">
        <v>539</v>
      </c>
      <c r="F1117" s="66" t="s">
        <v>963</v>
      </c>
      <c r="G1117" s="74">
        <v>0</v>
      </c>
      <c r="H1117" s="74">
        <v>0</v>
      </c>
      <c r="I1117" s="66" t="s">
        <v>1</v>
      </c>
      <c r="J1117" s="66" t="s">
        <v>1593</v>
      </c>
      <c r="K1117" s="67" t="s">
        <v>4539</v>
      </c>
      <c r="L1117" s="68"/>
      <c r="M1117" s="64" t="s">
        <v>3925</v>
      </c>
      <c r="N1117" s="13"/>
      <c r="O1117"/>
      <c r="P1117" t="str">
        <f t="shared" si="317"/>
        <v>NOT EQUAL</v>
      </c>
      <c r="Q1117" t="str">
        <f>IF(ISNA(VLOOKUP(AC1117,#REF!,1)),"//","")</f>
        <v/>
      </c>
      <c r="R1117"/>
      <c r="S1117" s="43">
        <f t="shared" si="336"/>
        <v>189</v>
      </c>
      <c r="T1117" s="93"/>
      <c r="U1117" s="71"/>
      <c r="V1117" s="71"/>
      <c r="W1117" s="44" t="str">
        <f t="shared" si="337"/>
        <v/>
      </c>
      <c r="X1117" s="25" t="str">
        <f t="shared" si="338"/>
        <v/>
      </c>
      <c r="Y1117" s="1">
        <f t="shared" si="339"/>
        <v>1093</v>
      </c>
      <c r="Z1117" t="str">
        <f t="shared" si="340"/>
        <v>ITM_CONTOUR_INTEGRAL</v>
      </c>
      <c r="AA1117" s="172" t="str">
        <f>IF(ISNA(VLOOKUP(AC1117,Sheet2!J:J,1,0)),"//","")</f>
        <v/>
      </c>
      <c r="AC1117" s="111" t="str">
        <f t="shared" si="327"/>
        <v/>
      </c>
      <c r="AD1117" t="b">
        <f t="shared" si="318"/>
        <v>1</v>
      </c>
    </row>
    <row r="1118" spans="1:30">
      <c r="A1118" s="57">
        <f t="shared" si="334"/>
        <v>1118</v>
      </c>
      <c r="B1118" s="56">
        <f t="shared" si="335"/>
        <v>1094</v>
      </c>
      <c r="C1118" s="60" t="s">
        <v>4450</v>
      </c>
      <c r="D1118" s="60" t="s">
        <v>7</v>
      </c>
      <c r="E1118" s="66" t="s">
        <v>539</v>
      </c>
      <c r="F1118" s="66" t="s">
        <v>964</v>
      </c>
      <c r="G1118" s="74">
        <v>0</v>
      </c>
      <c r="H1118" s="74">
        <v>0</v>
      </c>
      <c r="I1118" s="66" t="s">
        <v>1</v>
      </c>
      <c r="J1118" s="66" t="s">
        <v>1593</v>
      </c>
      <c r="K1118" s="67" t="s">
        <v>4539</v>
      </c>
      <c r="L1118" s="68"/>
      <c r="M1118" s="64" t="s">
        <v>3926</v>
      </c>
      <c r="N1118" s="13"/>
      <c r="O1118"/>
      <c r="P1118" t="str">
        <f t="shared" si="317"/>
        <v>NOT EQUAL</v>
      </c>
      <c r="Q1118" t="str">
        <f>IF(ISNA(VLOOKUP(AC1118,#REF!,1)),"//","")</f>
        <v/>
      </c>
      <c r="R1118"/>
      <c r="S1118" s="43">
        <f t="shared" si="336"/>
        <v>189</v>
      </c>
      <c r="T1118" s="93"/>
      <c r="U1118" s="71"/>
      <c r="V1118" s="71"/>
      <c r="W1118" s="44" t="str">
        <f t="shared" si="337"/>
        <v/>
      </c>
      <c r="X1118" s="25" t="str">
        <f t="shared" si="338"/>
        <v/>
      </c>
      <c r="Y1118" s="1">
        <f t="shared" si="339"/>
        <v>1094</v>
      </c>
      <c r="Z1118" t="str">
        <f t="shared" si="340"/>
        <v>ITM_SURFACE_INTEGRAL</v>
      </c>
      <c r="AA1118" s="172" t="str">
        <f>IF(ISNA(VLOOKUP(AC1118,Sheet2!J:J,1,0)),"//","")</f>
        <v/>
      </c>
      <c r="AC1118" s="111" t="str">
        <f t="shared" si="327"/>
        <v/>
      </c>
      <c r="AD1118" t="b">
        <f t="shared" si="318"/>
        <v>1</v>
      </c>
    </row>
    <row r="1119" spans="1:30">
      <c r="A1119" s="57">
        <f t="shared" si="334"/>
        <v>1119</v>
      </c>
      <c r="B1119" s="56">
        <f t="shared" si="335"/>
        <v>1095</v>
      </c>
      <c r="C1119" s="60" t="s">
        <v>4450</v>
      </c>
      <c r="D1119" s="60" t="s">
        <v>7</v>
      </c>
      <c r="E1119" s="66" t="s">
        <v>539</v>
      </c>
      <c r="F1119" s="66" t="s">
        <v>965</v>
      </c>
      <c r="G1119" s="74">
        <v>0</v>
      </c>
      <c r="H1119" s="74">
        <v>0</v>
      </c>
      <c r="I1119" s="66" t="s">
        <v>1</v>
      </c>
      <c r="J1119" s="66" t="s">
        <v>1593</v>
      </c>
      <c r="K1119" s="67" t="s">
        <v>4539</v>
      </c>
      <c r="L1119" s="68"/>
      <c r="M1119" s="64" t="s">
        <v>3927</v>
      </c>
      <c r="N1119" s="13"/>
      <c r="O1119"/>
      <c r="P1119" t="str">
        <f t="shared" si="317"/>
        <v>NOT EQUAL</v>
      </c>
      <c r="Q1119" t="str">
        <f>IF(ISNA(VLOOKUP(AC1119,#REF!,1)),"//","")</f>
        <v/>
      </c>
      <c r="R1119"/>
      <c r="S1119" s="43">
        <f t="shared" si="336"/>
        <v>189</v>
      </c>
      <c r="T1119" s="93"/>
      <c r="U1119" s="71"/>
      <c r="V1119" s="71"/>
      <c r="W1119" s="44" t="str">
        <f t="shared" si="337"/>
        <v/>
      </c>
      <c r="X1119" s="25" t="str">
        <f t="shared" si="338"/>
        <v/>
      </c>
      <c r="Y1119" s="1">
        <f t="shared" si="339"/>
        <v>1095</v>
      </c>
      <c r="Z1119" t="str">
        <f t="shared" si="340"/>
        <v>ITM_RATIO</v>
      </c>
      <c r="AA1119" s="172" t="str">
        <f>IF(ISNA(VLOOKUP(AC1119,Sheet2!J:J,1,0)),"//","")</f>
        <v/>
      </c>
      <c r="AC1119" s="111" t="str">
        <f t="shared" si="327"/>
        <v/>
      </c>
      <c r="AD1119" t="b">
        <f t="shared" si="318"/>
        <v>1</v>
      </c>
    </row>
    <row r="1120" spans="1:30">
      <c r="A1120" s="57">
        <f t="shared" si="334"/>
        <v>1120</v>
      </c>
      <c r="B1120" s="56">
        <f t="shared" si="335"/>
        <v>1096</v>
      </c>
      <c r="C1120" s="60" t="s">
        <v>4451</v>
      </c>
      <c r="D1120" s="60" t="s">
        <v>3634</v>
      </c>
      <c r="E1120" s="66" t="s">
        <v>539</v>
      </c>
      <c r="F1120" s="66" t="s">
        <v>966</v>
      </c>
      <c r="G1120" s="74">
        <v>0</v>
      </c>
      <c r="H1120" s="74">
        <v>0</v>
      </c>
      <c r="I1120" s="66" t="s">
        <v>1</v>
      </c>
      <c r="J1120" s="66" t="s">
        <v>1593</v>
      </c>
      <c r="K1120" s="67" t="s">
        <v>4539</v>
      </c>
      <c r="L1120" s="68"/>
      <c r="M1120" s="64" t="s">
        <v>3634</v>
      </c>
      <c r="N1120" s="13"/>
      <c r="O1120"/>
      <c r="P1120" t="str">
        <f t="shared" si="317"/>
        <v>NOT EQUAL</v>
      </c>
      <c r="Q1120" t="str">
        <f>IF(ISNA(VLOOKUP(AC1120,#REF!,1)),"//","")</f>
        <v/>
      </c>
      <c r="R1120"/>
      <c r="S1120" s="43">
        <f t="shared" si="336"/>
        <v>189</v>
      </c>
      <c r="T1120" s="93"/>
      <c r="U1120" s="71"/>
      <c r="V1120" s="71"/>
      <c r="W1120" s="44" t="str">
        <f t="shared" si="337"/>
        <v/>
      </c>
      <c r="X1120" s="25" t="str">
        <f t="shared" si="338"/>
        <v/>
      </c>
      <c r="Y1120" s="1">
        <f t="shared" si="339"/>
        <v>1096</v>
      </c>
      <c r="Z1120" t="str">
        <f t="shared" si="340"/>
        <v>ITM_CHECK_MARK</v>
      </c>
      <c r="AA1120" s="172" t="str">
        <f>IF(ISNA(VLOOKUP(AC1120,Sheet2!J:J,1,0)),"//","")</f>
        <v/>
      </c>
      <c r="AC1120" s="111" t="str">
        <f t="shared" si="327"/>
        <v/>
      </c>
      <c r="AD1120" t="b">
        <f t="shared" si="318"/>
        <v>1</v>
      </c>
    </row>
    <row r="1121" spans="1:30">
      <c r="A1121" s="57">
        <f t="shared" si="334"/>
        <v>1121</v>
      </c>
      <c r="B1121" s="56">
        <f t="shared" si="335"/>
        <v>1097</v>
      </c>
      <c r="C1121" s="60" t="s">
        <v>4450</v>
      </c>
      <c r="D1121" s="60" t="s">
        <v>7</v>
      </c>
      <c r="E1121" s="66" t="s">
        <v>539</v>
      </c>
      <c r="F1121" s="66" t="s">
        <v>967</v>
      </c>
      <c r="G1121" s="74">
        <v>0</v>
      </c>
      <c r="H1121" s="74">
        <v>0</v>
      </c>
      <c r="I1121" s="66" t="s">
        <v>1</v>
      </c>
      <c r="J1121" s="66" t="s">
        <v>1593</v>
      </c>
      <c r="K1121" s="67" t="s">
        <v>4539</v>
      </c>
      <c r="L1121" s="68"/>
      <c r="M1121" s="64" t="s">
        <v>3928</v>
      </c>
      <c r="N1121" s="13"/>
      <c r="O1121"/>
      <c r="P1121" t="str">
        <f t="shared" si="317"/>
        <v>NOT EQUAL</v>
      </c>
      <c r="Q1121" t="str">
        <f>IF(ISNA(VLOOKUP(AC1121,#REF!,1)),"//","")</f>
        <v/>
      </c>
      <c r="R1121"/>
      <c r="S1121" s="43">
        <f t="shared" si="336"/>
        <v>189</v>
      </c>
      <c r="T1121" s="93"/>
      <c r="U1121" s="71"/>
      <c r="V1121" s="71"/>
      <c r="W1121" s="44" t="str">
        <f t="shared" si="337"/>
        <v/>
      </c>
      <c r="X1121" s="25" t="str">
        <f t="shared" si="338"/>
        <v/>
      </c>
      <c r="Y1121" s="1">
        <f t="shared" si="339"/>
        <v>1097</v>
      </c>
      <c r="Z1121" t="str">
        <f t="shared" si="340"/>
        <v>ITM_ASYMPOTICALLY_EQUAL</v>
      </c>
      <c r="AA1121" s="172" t="str">
        <f>IF(ISNA(VLOOKUP(AC1121,Sheet2!J:J,1,0)),"//","")</f>
        <v/>
      </c>
      <c r="AC1121" s="111" t="str">
        <f t="shared" si="327"/>
        <v/>
      </c>
      <c r="AD1121" t="b">
        <f t="shared" si="318"/>
        <v>1</v>
      </c>
    </row>
    <row r="1122" spans="1:30">
      <c r="A1122" s="57">
        <f t="shared" si="334"/>
        <v>1122</v>
      </c>
      <c r="B1122" s="56">
        <f t="shared" si="335"/>
        <v>1098</v>
      </c>
      <c r="C1122" s="60" t="s">
        <v>4451</v>
      </c>
      <c r="D1122" s="60" t="s">
        <v>3635</v>
      </c>
      <c r="E1122" s="66" t="s">
        <v>539</v>
      </c>
      <c r="F1122" s="66" t="s">
        <v>968</v>
      </c>
      <c r="G1122" s="74">
        <v>0</v>
      </c>
      <c r="H1122" s="74">
        <v>0</v>
      </c>
      <c r="I1122" s="66" t="s">
        <v>1</v>
      </c>
      <c r="J1122" s="66" t="s">
        <v>1593</v>
      </c>
      <c r="K1122" s="67" t="s">
        <v>4539</v>
      </c>
      <c r="L1122" s="68"/>
      <c r="M1122" s="64" t="s">
        <v>3635</v>
      </c>
      <c r="N1122" s="13"/>
      <c r="O1122"/>
      <c r="P1122" t="str">
        <f t="shared" si="317"/>
        <v>NOT EQUAL</v>
      </c>
      <c r="Q1122" t="str">
        <f>IF(ISNA(VLOOKUP(AC1122,#REF!,1)),"//","")</f>
        <v/>
      </c>
      <c r="R1122"/>
      <c r="S1122" s="43">
        <f t="shared" si="336"/>
        <v>189</v>
      </c>
      <c r="T1122" s="93"/>
      <c r="U1122" s="71"/>
      <c r="V1122" s="71"/>
      <c r="W1122" s="44" t="str">
        <f t="shared" si="337"/>
        <v/>
      </c>
      <c r="X1122" s="25" t="str">
        <f t="shared" si="338"/>
        <v/>
      </c>
      <c r="Y1122" s="1">
        <f t="shared" si="339"/>
        <v>1098</v>
      </c>
      <c r="Z1122" t="str">
        <f t="shared" si="340"/>
        <v>ITM_ALMOST_EQUAL</v>
      </c>
      <c r="AA1122" s="172" t="str">
        <f>IF(ISNA(VLOOKUP(AC1122,Sheet2!J:J,1,0)),"//","")</f>
        <v/>
      </c>
      <c r="AC1122" s="111" t="str">
        <f t="shared" si="327"/>
        <v/>
      </c>
      <c r="AD1122" t="b">
        <f t="shared" si="318"/>
        <v>1</v>
      </c>
    </row>
    <row r="1123" spans="1:30">
      <c r="A1123" s="57">
        <f t="shared" si="334"/>
        <v>1123</v>
      </c>
      <c r="B1123" s="56">
        <f t="shared" si="335"/>
        <v>1099</v>
      </c>
      <c r="C1123" s="60" t="s">
        <v>4451</v>
      </c>
      <c r="D1123" s="60" t="s">
        <v>3636</v>
      </c>
      <c r="E1123" s="66" t="s">
        <v>539</v>
      </c>
      <c r="F1123" s="66" t="s">
        <v>969</v>
      </c>
      <c r="G1123" s="74">
        <v>0</v>
      </c>
      <c r="H1123" s="74">
        <v>0</v>
      </c>
      <c r="I1123" s="66" t="s">
        <v>1</v>
      </c>
      <c r="J1123" s="66" t="s">
        <v>1593</v>
      </c>
      <c r="K1123" s="67" t="s">
        <v>4539</v>
      </c>
      <c r="L1123" s="65"/>
      <c r="M1123" s="64" t="s">
        <v>3636</v>
      </c>
      <c r="N1123" s="13"/>
      <c r="O1123"/>
      <c r="P1123" t="str">
        <f t="shared" ref="P1123:P1186" si="341">IF(E1123=F1123,"","NOT EQUAL")</f>
        <v>NOT EQUAL</v>
      </c>
      <c r="Q1123" t="str">
        <f>IF(ISNA(VLOOKUP(AC1123,#REF!,1)),"//","")</f>
        <v/>
      </c>
      <c r="R1123"/>
      <c r="S1123" s="43">
        <f t="shared" si="336"/>
        <v>189</v>
      </c>
      <c r="T1123" s="93"/>
      <c r="U1123" s="71"/>
      <c r="V1123" s="71"/>
      <c r="W1123" s="44" t="str">
        <f t="shared" si="337"/>
        <v/>
      </c>
      <c r="X1123" s="25" t="str">
        <f t="shared" si="338"/>
        <v/>
      </c>
      <c r="Y1123" s="1">
        <f t="shared" si="339"/>
        <v>1099</v>
      </c>
      <c r="Z1123" t="str">
        <f t="shared" si="340"/>
        <v>ITM_COLON_EQUALS</v>
      </c>
      <c r="AA1123" s="172" t="str">
        <f>IF(ISNA(VLOOKUP(AC1123,Sheet2!J:J,1,0)),"//","")</f>
        <v/>
      </c>
      <c r="AC1123" s="111" t="str">
        <f t="shared" si="327"/>
        <v/>
      </c>
      <c r="AD1123" t="b">
        <f t="shared" si="318"/>
        <v>1</v>
      </c>
    </row>
    <row r="1124" spans="1:30">
      <c r="A1124" s="57">
        <f t="shared" si="334"/>
        <v>1124</v>
      </c>
      <c r="B1124" s="56">
        <f t="shared" si="335"/>
        <v>1100</v>
      </c>
      <c r="C1124" s="60" t="s">
        <v>4451</v>
      </c>
      <c r="D1124" s="60" t="s">
        <v>3637</v>
      </c>
      <c r="E1124" s="66" t="s">
        <v>539</v>
      </c>
      <c r="F1124" s="66" t="s">
        <v>970</v>
      </c>
      <c r="G1124" s="74">
        <v>0</v>
      </c>
      <c r="H1124" s="74">
        <v>0</v>
      </c>
      <c r="I1124" s="66" t="s">
        <v>1</v>
      </c>
      <c r="J1124" s="66" t="s">
        <v>1593</v>
      </c>
      <c r="K1124" s="67" t="s">
        <v>4539</v>
      </c>
      <c r="L1124" s="68"/>
      <c r="M1124" s="64" t="s">
        <v>3637</v>
      </c>
      <c r="N1124" s="13"/>
      <c r="O1124"/>
      <c r="P1124" t="str">
        <f t="shared" si="341"/>
        <v>NOT EQUAL</v>
      </c>
      <c r="Q1124" t="str">
        <f>IF(ISNA(VLOOKUP(AC1124,#REF!,1)),"//","")</f>
        <v/>
      </c>
      <c r="R1124"/>
      <c r="S1124" s="43">
        <f t="shared" si="336"/>
        <v>189</v>
      </c>
      <c r="T1124" s="93"/>
      <c r="U1124" s="71"/>
      <c r="V1124" s="71"/>
      <c r="W1124" s="44" t="str">
        <f t="shared" si="337"/>
        <v/>
      </c>
      <c r="X1124" s="25" t="str">
        <f t="shared" si="338"/>
        <v/>
      </c>
      <c r="Y1124" s="1">
        <f t="shared" si="339"/>
        <v>1100</v>
      </c>
      <c r="Z1124" t="str">
        <f t="shared" si="340"/>
        <v>ITM_CORRESPONDS_TO</v>
      </c>
      <c r="AA1124" s="172" t="str">
        <f>IF(ISNA(VLOOKUP(AC1124,Sheet2!J:J,1,0)),"//","")</f>
        <v/>
      </c>
      <c r="AC1124" s="111" t="str">
        <f t="shared" si="327"/>
        <v/>
      </c>
      <c r="AD1124" t="b">
        <f t="shared" si="318"/>
        <v>1</v>
      </c>
    </row>
    <row r="1125" spans="1:30">
      <c r="A1125" s="57">
        <f t="shared" si="334"/>
        <v>1125</v>
      </c>
      <c r="B1125" s="56">
        <f t="shared" si="335"/>
        <v>1101</v>
      </c>
      <c r="C1125" s="60" t="s">
        <v>4451</v>
      </c>
      <c r="D1125" s="60" t="s">
        <v>3638</v>
      </c>
      <c r="E1125" s="66" t="s">
        <v>539</v>
      </c>
      <c r="F1125" s="66" t="s">
        <v>971</v>
      </c>
      <c r="G1125" s="74">
        <v>0</v>
      </c>
      <c r="H1125" s="74">
        <v>0</v>
      </c>
      <c r="I1125" s="66" t="s">
        <v>1</v>
      </c>
      <c r="J1125" s="66" t="s">
        <v>1593</v>
      </c>
      <c r="K1125" s="67" t="s">
        <v>4539</v>
      </c>
      <c r="L1125" s="68"/>
      <c r="M1125" s="64" t="s">
        <v>3638</v>
      </c>
      <c r="N1125" s="13"/>
      <c r="O1125"/>
      <c r="P1125" t="str">
        <f t="shared" si="341"/>
        <v>NOT EQUAL</v>
      </c>
      <c r="Q1125" t="str">
        <f>IF(ISNA(VLOOKUP(AC1125,#REF!,1)),"//","")</f>
        <v/>
      </c>
      <c r="R1125"/>
      <c r="S1125" s="43">
        <f t="shared" si="336"/>
        <v>189</v>
      </c>
      <c r="T1125" s="93"/>
      <c r="U1125" s="71"/>
      <c r="V1125" s="71"/>
      <c r="W1125" s="44" t="str">
        <f t="shared" si="337"/>
        <v/>
      </c>
      <c r="X1125" s="25" t="str">
        <f t="shared" si="338"/>
        <v/>
      </c>
      <c r="Y1125" s="1">
        <f t="shared" si="339"/>
        <v>1101</v>
      </c>
      <c r="Z1125" t="str">
        <f t="shared" si="340"/>
        <v>ITM_ESTIMATES</v>
      </c>
      <c r="AA1125" s="172" t="str">
        <f>IF(ISNA(VLOOKUP(AC1125,Sheet2!J:J,1,0)),"//","")</f>
        <v/>
      </c>
      <c r="AC1125" s="111" t="str">
        <f t="shared" si="327"/>
        <v/>
      </c>
      <c r="AD1125" t="b">
        <f t="shared" si="318"/>
        <v>1</v>
      </c>
    </row>
    <row r="1126" spans="1:30">
      <c r="A1126" s="57">
        <f t="shared" si="334"/>
        <v>1126</v>
      </c>
      <c r="B1126" s="56">
        <f t="shared" si="335"/>
        <v>1102</v>
      </c>
      <c r="C1126" s="60" t="s">
        <v>4451</v>
      </c>
      <c r="D1126" s="60" t="s">
        <v>3639</v>
      </c>
      <c r="E1126" s="66" t="s">
        <v>539</v>
      </c>
      <c r="F1126" s="66" t="s">
        <v>972</v>
      </c>
      <c r="G1126" s="74">
        <v>0</v>
      </c>
      <c r="H1126" s="74">
        <v>0</v>
      </c>
      <c r="I1126" s="66" t="s">
        <v>1</v>
      </c>
      <c r="J1126" s="66" t="s">
        <v>1593</v>
      </c>
      <c r="K1126" s="67" t="s">
        <v>4539</v>
      </c>
      <c r="L1126" s="68"/>
      <c r="M1126" s="64" t="s">
        <v>3639</v>
      </c>
      <c r="N1126" s="13"/>
      <c r="O1126"/>
      <c r="P1126" t="str">
        <f t="shared" si="341"/>
        <v>NOT EQUAL</v>
      </c>
      <c r="Q1126" t="str">
        <f>IF(ISNA(VLOOKUP(AC1126,#REF!,1)),"//","")</f>
        <v/>
      </c>
      <c r="R1126"/>
      <c r="S1126" s="43">
        <f t="shared" si="336"/>
        <v>189</v>
      </c>
      <c r="T1126" s="93"/>
      <c r="U1126" s="71"/>
      <c r="V1126" s="71"/>
      <c r="W1126" s="44" t="str">
        <f t="shared" si="337"/>
        <v/>
      </c>
      <c r="X1126" s="25" t="str">
        <f t="shared" si="338"/>
        <v/>
      </c>
      <c r="Y1126" s="1">
        <f t="shared" si="339"/>
        <v>1102</v>
      </c>
      <c r="Z1126" t="str">
        <f t="shared" si="340"/>
        <v>ITM_NOT_EQUAL</v>
      </c>
      <c r="AA1126" s="172" t="str">
        <f>IF(ISNA(VLOOKUP(AC1126,Sheet2!J:J,1,0)),"//","")</f>
        <v/>
      </c>
      <c r="AC1126" s="111" t="str">
        <f t="shared" si="327"/>
        <v/>
      </c>
      <c r="AD1126" t="b">
        <f t="shared" si="318"/>
        <v>1</v>
      </c>
    </row>
    <row r="1127" spans="1:30">
      <c r="A1127" s="57">
        <f t="shared" si="334"/>
        <v>1127</v>
      </c>
      <c r="B1127" s="56">
        <f t="shared" si="335"/>
        <v>1103</v>
      </c>
      <c r="C1127" s="60" t="s">
        <v>4450</v>
      </c>
      <c r="D1127" s="60" t="s">
        <v>7</v>
      </c>
      <c r="E1127" s="66" t="s">
        <v>539</v>
      </c>
      <c r="F1127" s="66" t="s">
        <v>973</v>
      </c>
      <c r="G1127" s="74">
        <v>0</v>
      </c>
      <c r="H1127" s="74">
        <v>0</v>
      </c>
      <c r="I1127" s="66" t="s">
        <v>1</v>
      </c>
      <c r="J1127" s="66" t="s">
        <v>1593</v>
      </c>
      <c r="K1127" s="67" t="s">
        <v>4539</v>
      </c>
      <c r="L1127" s="68"/>
      <c r="M1127" s="64" t="s">
        <v>3929</v>
      </c>
      <c r="N1127" s="13"/>
      <c r="O1127"/>
      <c r="P1127" t="str">
        <f t="shared" si="341"/>
        <v>NOT EQUAL</v>
      </c>
      <c r="Q1127" t="str">
        <f>IF(ISNA(VLOOKUP(AC1127,#REF!,1)),"//","")</f>
        <v/>
      </c>
      <c r="R1127"/>
      <c r="S1127" s="43">
        <f t="shared" si="336"/>
        <v>189</v>
      </c>
      <c r="T1127" s="93"/>
      <c r="U1127" s="71"/>
      <c r="V1127" s="71"/>
      <c r="W1127" s="44" t="str">
        <f t="shared" si="337"/>
        <v/>
      </c>
      <c r="X1127" s="25" t="str">
        <f t="shared" si="338"/>
        <v/>
      </c>
      <c r="Y1127" s="1">
        <f t="shared" si="339"/>
        <v>1103</v>
      </c>
      <c r="Z1127" t="str">
        <f t="shared" si="340"/>
        <v>ITM_IDENTICAL_TO</v>
      </c>
      <c r="AA1127" s="172" t="str">
        <f>IF(ISNA(VLOOKUP(AC1127,Sheet2!J:J,1,0)),"//","")</f>
        <v/>
      </c>
      <c r="AC1127" s="111" t="str">
        <f t="shared" si="327"/>
        <v/>
      </c>
      <c r="AD1127" t="b">
        <f t="shared" si="318"/>
        <v>1</v>
      </c>
    </row>
    <row r="1128" spans="1:30">
      <c r="A1128" s="57">
        <f t="shared" si="334"/>
        <v>1128</v>
      </c>
      <c r="B1128" s="56">
        <f t="shared" si="335"/>
        <v>1104</v>
      </c>
      <c r="C1128" s="60" t="s">
        <v>4451</v>
      </c>
      <c r="D1128" s="60" t="s">
        <v>3640</v>
      </c>
      <c r="E1128" s="66" t="s">
        <v>539</v>
      </c>
      <c r="F1128" s="66" t="s">
        <v>974</v>
      </c>
      <c r="G1128" s="74">
        <v>0</v>
      </c>
      <c r="H1128" s="74">
        <v>0</v>
      </c>
      <c r="I1128" s="66" t="s">
        <v>1</v>
      </c>
      <c r="J1128" s="66" t="s">
        <v>1593</v>
      </c>
      <c r="K1128" s="67" t="s">
        <v>4539</v>
      </c>
      <c r="L1128" s="68"/>
      <c r="M1128" s="64" t="s">
        <v>3640</v>
      </c>
      <c r="N1128" s="13"/>
      <c r="O1128"/>
      <c r="P1128" t="str">
        <f t="shared" si="341"/>
        <v>NOT EQUAL</v>
      </c>
      <c r="Q1128" t="str">
        <f>IF(ISNA(VLOOKUP(AC1128,#REF!,1)),"//","")</f>
        <v/>
      </c>
      <c r="R1128"/>
      <c r="S1128" s="43">
        <f t="shared" si="336"/>
        <v>189</v>
      </c>
      <c r="T1128" s="93"/>
      <c r="U1128" s="71"/>
      <c r="V1128" s="71"/>
      <c r="W1128" s="44" t="str">
        <f t="shared" si="337"/>
        <v/>
      </c>
      <c r="X1128" s="25" t="str">
        <f t="shared" si="338"/>
        <v/>
      </c>
      <c r="Y1128" s="1">
        <f t="shared" si="339"/>
        <v>1104</v>
      </c>
      <c r="Z1128" t="str">
        <f t="shared" si="340"/>
        <v>ITM_LESS_EQUAL</v>
      </c>
      <c r="AA1128" s="172" t="str">
        <f>IF(ISNA(VLOOKUP(AC1128,Sheet2!J:J,1,0)),"//","")</f>
        <v/>
      </c>
      <c r="AC1128" s="111" t="str">
        <f t="shared" si="327"/>
        <v/>
      </c>
      <c r="AD1128" t="b">
        <f t="shared" si="318"/>
        <v>1</v>
      </c>
    </row>
    <row r="1129" spans="1:30">
      <c r="A1129" s="57">
        <f t="shared" si="334"/>
        <v>1129</v>
      </c>
      <c r="B1129" s="56">
        <f t="shared" si="335"/>
        <v>1105</v>
      </c>
      <c r="C1129" s="60" t="s">
        <v>4451</v>
      </c>
      <c r="D1129" s="60" t="s">
        <v>3641</v>
      </c>
      <c r="E1129" s="66" t="s">
        <v>539</v>
      </c>
      <c r="F1129" s="66" t="s">
        <v>975</v>
      </c>
      <c r="G1129" s="74">
        <v>0</v>
      </c>
      <c r="H1129" s="74">
        <v>0</v>
      </c>
      <c r="I1129" s="66" t="s">
        <v>1</v>
      </c>
      <c r="J1129" s="66" t="s">
        <v>1593</v>
      </c>
      <c r="K1129" s="67" t="s">
        <v>4539</v>
      </c>
      <c r="L1129" s="68"/>
      <c r="M1129" s="64" t="s">
        <v>3641</v>
      </c>
      <c r="N1129" s="13"/>
      <c r="O1129"/>
      <c r="P1129" t="str">
        <f t="shared" si="341"/>
        <v>NOT EQUAL</v>
      </c>
      <c r="Q1129" t="str">
        <f>IF(ISNA(VLOOKUP(AC1129,#REF!,1)),"//","")</f>
        <v/>
      </c>
      <c r="R1129"/>
      <c r="S1129" s="43">
        <f t="shared" si="336"/>
        <v>189</v>
      </c>
      <c r="T1129" s="93"/>
      <c r="U1129" s="71"/>
      <c r="V1129" s="71"/>
      <c r="W1129" s="44" t="str">
        <f t="shared" si="337"/>
        <v/>
      </c>
      <c r="X1129" s="25" t="str">
        <f t="shared" si="338"/>
        <v/>
      </c>
      <c r="Y1129" s="1">
        <f t="shared" si="339"/>
        <v>1105</v>
      </c>
      <c r="Z1129" t="str">
        <f t="shared" si="340"/>
        <v>ITM_GREATER_EQUAL</v>
      </c>
      <c r="AA1129" s="172" t="str">
        <f>IF(ISNA(VLOOKUP(AC1129,Sheet2!J:J,1,0)),"//","")</f>
        <v/>
      </c>
      <c r="AC1129" s="111" t="str">
        <f t="shared" si="327"/>
        <v/>
      </c>
      <c r="AD1129" t="b">
        <f t="shared" si="318"/>
        <v>1</v>
      </c>
    </row>
    <row r="1130" spans="1:30">
      <c r="A1130" s="57">
        <f t="shared" si="334"/>
        <v>1130</v>
      </c>
      <c r="B1130" s="56">
        <f t="shared" si="335"/>
        <v>1106</v>
      </c>
      <c r="C1130" s="60" t="s">
        <v>4450</v>
      </c>
      <c r="D1130" s="60" t="s">
        <v>7</v>
      </c>
      <c r="E1130" s="66" t="s">
        <v>539</v>
      </c>
      <c r="F1130" s="66" t="s">
        <v>976</v>
      </c>
      <c r="G1130" s="74">
        <v>0</v>
      </c>
      <c r="H1130" s="74">
        <v>0</v>
      </c>
      <c r="I1130" s="66" t="s">
        <v>1</v>
      </c>
      <c r="J1130" s="66" t="s">
        <v>1593</v>
      </c>
      <c r="K1130" s="67" t="s">
        <v>4539</v>
      </c>
      <c r="L1130" s="68"/>
      <c r="M1130" s="64" t="s">
        <v>3930</v>
      </c>
      <c r="N1130" s="13"/>
      <c r="O1130"/>
      <c r="P1130" t="str">
        <f t="shared" si="341"/>
        <v>NOT EQUAL</v>
      </c>
      <c r="Q1130" t="str">
        <f>IF(ISNA(VLOOKUP(AC1130,#REF!,1)),"//","")</f>
        <v/>
      </c>
      <c r="R1130"/>
      <c r="S1130" s="43">
        <f t="shared" si="336"/>
        <v>189</v>
      </c>
      <c r="T1130" s="93"/>
      <c r="U1130" s="71"/>
      <c r="V1130" s="71"/>
      <c r="W1130" s="44" t="str">
        <f t="shared" si="337"/>
        <v/>
      </c>
      <c r="X1130" s="25" t="str">
        <f t="shared" si="338"/>
        <v/>
      </c>
      <c r="Y1130" s="1">
        <f t="shared" si="339"/>
        <v>1106</v>
      </c>
      <c r="Z1130" t="str">
        <f t="shared" si="340"/>
        <v>ITM_MUCH_LESS</v>
      </c>
      <c r="AA1130" s="172" t="str">
        <f>IF(ISNA(VLOOKUP(AC1130,Sheet2!J:J,1,0)),"//","")</f>
        <v/>
      </c>
      <c r="AC1130" s="111" t="str">
        <f t="shared" si="327"/>
        <v/>
      </c>
      <c r="AD1130" t="b">
        <f t="shared" ref="AD1130:AD1193" si="342">X1130=AC1130</f>
        <v>1</v>
      </c>
    </row>
    <row r="1131" spans="1:30">
      <c r="A1131" s="57">
        <f t="shared" si="334"/>
        <v>1131</v>
      </c>
      <c r="B1131" s="56">
        <f t="shared" si="335"/>
        <v>1107</v>
      </c>
      <c r="C1131" s="60" t="s">
        <v>4450</v>
      </c>
      <c r="D1131" s="60" t="s">
        <v>7</v>
      </c>
      <c r="E1131" s="66" t="s">
        <v>539</v>
      </c>
      <c r="F1131" s="66" t="s">
        <v>977</v>
      </c>
      <c r="G1131" s="74">
        <v>0</v>
      </c>
      <c r="H1131" s="74">
        <v>0</v>
      </c>
      <c r="I1131" s="66" t="s">
        <v>1</v>
      </c>
      <c r="J1131" s="66" t="s">
        <v>1593</v>
      </c>
      <c r="K1131" s="67" t="s">
        <v>4539</v>
      </c>
      <c r="L1131" s="68"/>
      <c r="M1131" s="64" t="s">
        <v>3931</v>
      </c>
      <c r="N1131" s="13"/>
      <c r="O1131"/>
      <c r="P1131" t="str">
        <f t="shared" si="341"/>
        <v>NOT EQUAL</v>
      </c>
      <c r="Q1131" t="str">
        <f>IF(ISNA(VLOOKUP(AC1131,#REF!,1)),"//","")</f>
        <v/>
      </c>
      <c r="R1131"/>
      <c r="S1131" s="43">
        <f t="shared" si="336"/>
        <v>189</v>
      </c>
      <c r="T1131" s="93"/>
      <c r="U1131" s="71"/>
      <c r="V1131" s="71"/>
      <c r="W1131" s="44" t="str">
        <f t="shared" si="337"/>
        <v/>
      </c>
      <c r="X1131" s="25" t="str">
        <f t="shared" si="338"/>
        <v/>
      </c>
      <c r="Y1131" s="1">
        <f t="shared" si="339"/>
        <v>1107</v>
      </c>
      <c r="Z1131" t="str">
        <f t="shared" si="340"/>
        <v>ITM_MUCH_GREATER</v>
      </c>
      <c r="AA1131" s="172" t="str">
        <f>IF(ISNA(VLOOKUP(AC1131,Sheet2!J:J,1,0)),"//","")</f>
        <v/>
      </c>
      <c r="AC1131" s="111" t="str">
        <f t="shared" si="327"/>
        <v/>
      </c>
      <c r="AD1131" t="b">
        <f t="shared" si="342"/>
        <v>1</v>
      </c>
    </row>
    <row r="1132" spans="1:30">
      <c r="A1132" s="57">
        <f t="shared" si="334"/>
        <v>1132</v>
      </c>
      <c r="B1132" s="56">
        <f t="shared" si="335"/>
        <v>1108</v>
      </c>
      <c r="C1132" s="60" t="s">
        <v>4451</v>
      </c>
      <c r="D1132" s="60" t="s">
        <v>3642</v>
      </c>
      <c r="E1132" s="66" t="s">
        <v>539</v>
      </c>
      <c r="F1132" s="66" t="s">
        <v>978</v>
      </c>
      <c r="G1132" s="74">
        <v>0</v>
      </c>
      <c r="H1132" s="74">
        <v>0</v>
      </c>
      <c r="I1132" s="66" t="s">
        <v>1</v>
      </c>
      <c r="J1132" s="66" t="s">
        <v>1593</v>
      </c>
      <c r="K1132" s="67" t="s">
        <v>4539</v>
      </c>
      <c r="L1132" s="68"/>
      <c r="M1132" s="64" t="s">
        <v>3642</v>
      </c>
      <c r="N1132" s="13"/>
      <c r="O1132"/>
      <c r="P1132" t="str">
        <f t="shared" si="341"/>
        <v>NOT EQUAL</v>
      </c>
      <c r="Q1132" t="str">
        <f>IF(ISNA(VLOOKUP(AC1132,#REF!,1)),"//","")</f>
        <v/>
      </c>
      <c r="R1132"/>
      <c r="S1132" s="43">
        <f t="shared" si="336"/>
        <v>189</v>
      </c>
      <c r="T1132" s="93"/>
      <c r="U1132" s="71"/>
      <c r="V1132" s="71"/>
      <c r="W1132" s="44" t="str">
        <f t="shared" si="337"/>
        <v/>
      </c>
      <c r="X1132" s="25" t="str">
        <f t="shared" si="338"/>
        <v/>
      </c>
      <c r="Y1132" s="1">
        <f t="shared" si="339"/>
        <v>1108</v>
      </c>
      <c r="Z1132" t="str">
        <f t="shared" si="340"/>
        <v>ITM_SUN</v>
      </c>
      <c r="AA1132" s="172" t="str">
        <f>IF(ISNA(VLOOKUP(AC1132,Sheet2!J:J,1,0)),"//","")</f>
        <v/>
      </c>
      <c r="AC1132" s="111" t="str">
        <f t="shared" si="327"/>
        <v/>
      </c>
      <c r="AD1132" t="b">
        <f t="shared" si="342"/>
        <v>1</v>
      </c>
    </row>
    <row r="1133" spans="1:30">
      <c r="A1133" s="57">
        <f t="shared" si="334"/>
        <v>1133</v>
      </c>
      <c r="B1133" s="56">
        <f t="shared" si="335"/>
        <v>1109</v>
      </c>
      <c r="C1133" s="60" t="s">
        <v>4450</v>
      </c>
      <c r="D1133" s="60" t="s">
        <v>7</v>
      </c>
      <c r="E1133" s="66" t="s">
        <v>539</v>
      </c>
      <c r="F1133" s="66" t="s">
        <v>979</v>
      </c>
      <c r="G1133" s="74">
        <v>0</v>
      </c>
      <c r="H1133" s="74">
        <v>0</v>
      </c>
      <c r="I1133" s="66" t="s">
        <v>1</v>
      </c>
      <c r="J1133" s="66" t="s">
        <v>1593</v>
      </c>
      <c r="K1133" s="67" t="s">
        <v>4539</v>
      </c>
      <c r="L1133" s="68"/>
      <c r="M1133" s="64" t="s">
        <v>3932</v>
      </c>
      <c r="N1133" s="13"/>
      <c r="O1133"/>
      <c r="P1133" t="str">
        <f t="shared" si="341"/>
        <v>NOT EQUAL</v>
      </c>
      <c r="Q1133" t="str">
        <f>IF(ISNA(VLOOKUP(AC1133,#REF!,1)),"//","")</f>
        <v/>
      </c>
      <c r="R1133"/>
      <c r="S1133" s="43">
        <f t="shared" si="336"/>
        <v>189</v>
      </c>
      <c r="T1133" s="93"/>
      <c r="U1133" s="71"/>
      <c r="V1133" s="71"/>
      <c r="W1133" s="44" t="str">
        <f t="shared" si="337"/>
        <v/>
      </c>
      <c r="X1133" s="25" t="str">
        <f t="shared" si="338"/>
        <v/>
      </c>
      <c r="Y1133" s="1">
        <f t="shared" si="339"/>
        <v>1109</v>
      </c>
      <c r="Z1133" t="str">
        <f t="shared" si="340"/>
        <v>ITM_DOWN_TACK</v>
      </c>
      <c r="AA1133" s="172" t="str">
        <f>IF(ISNA(VLOOKUP(AC1133,Sheet2!J:J,1,0)),"//","")</f>
        <v/>
      </c>
      <c r="AC1133" s="111" t="str">
        <f t="shared" si="327"/>
        <v/>
      </c>
      <c r="AD1133" t="b">
        <f t="shared" si="342"/>
        <v>1</v>
      </c>
    </row>
    <row r="1134" spans="1:30">
      <c r="A1134" s="57">
        <f t="shared" si="334"/>
        <v>1134</v>
      </c>
      <c r="B1134" s="56">
        <f t="shared" si="335"/>
        <v>1110</v>
      </c>
      <c r="C1134" s="60" t="s">
        <v>4451</v>
      </c>
      <c r="D1134" s="60" t="s">
        <v>3643</v>
      </c>
      <c r="E1134" s="66" t="s">
        <v>539</v>
      </c>
      <c r="F1134" s="66" t="s">
        <v>980</v>
      </c>
      <c r="G1134" s="74">
        <v>0</v>
      </c>
      <c r="H1134" s="74">
        <v>0</v>
      </c>
      <c r="I1134" s="66" t="s">
        <v>1</v>
      </c>
      <c r="J1134" s="66" t="s">
        <v>1593</v>
      </c>
      <c r="K1134" s="67" t="s">
        <v>4539</v>
      </c>
      <c r="L1134" s="68"/>
      <c r="M1134" s="64" t="s">
        <v>3643</v>
      </c>
      <c r="N1134" s="13"/>
      <c r="O1134"/>
      <c r="P1134" t="str">
        <f t="shared" si="341"/>
        <v>NOT EQUAL</v>
      </c>
      <c r="Q1134" t="str">
        <f>IF(ISNA(VLOOKUP(AC1134,#REF!,1)),"//","")</f>
        <v/>
      </c>
      <c r="R1134"/>
      <c r="S1134" s="43">
        <f t="shared" si="336"/>
        <v>189</v>
      </c>
      <c r="T1134" s="93"/>
      <c r="U1134" s="71"/>
      <c r="V1134" s="71"/>
      <c r="W1134" s="44" t="str">
        <f t="shared" si="337"/>
        <v/>
      </c>
      <c r="X1134" s="25" t="str">
        <f t="shared" si="338"/>
        <v/>
      </c>
      <c r="Y1134" s="1">
        <f t="shared" si="339"/>
        <v>1110</v>
      </c>
      <c r="Z1134" t="str">
        <f t="shared" si="340"/>
        <v>ITM_PERPENDICULAR</v>
      </c>
      <c r="AA1134" s="172" t="str">
        <f>IF(ISNA(VLOOKUP(AC1134,Sheet2!J:J,1,0)),"//","")</f>
        <v/>
      </c>
      <c r="AC1134" s="111" t="str">
        <f t="shared" si="327"/>
        <v/>
      </c>
      <c r="AD1134" t="b">
        <f t="shared" si="342"/>
        <v>1</v>
      </c>
    </row>
    <row r="1135" spans="1:30">
      <c r="A1135" s="57">
        <f t="shared" si="334"/>
        <v>1135</v>
      </c>
      <c r="B1135" s="56">
        <f t="shared" si="335"/>
        <v>1111</v>
      </c>
      <c r="C1135" s="60" t="s">
        <v>4450</v>
      </c>
      <c r="D1135" s="60" t="s">
        <v>7</v>
      </c>
      <c r="E1135" s="66" t="s">
        <v>539</v>
      </c>
      <c r="F1135" s="66" t="s">
        <v>981</v>
      </c>
      <c r="G1135" s="74">
        <v>0</v>
      </c>
      <c r="H1135" s="74">
        <v>0</v>
      </c>
      <c r="I1135" s="66" t="s">
        <v>1</v>
      </c>
      <c r="J1135" s="66" t="s">
        <v>1593</v>
      </c>
      <c r="K1135" s="67" t="s">
        <v>4539</v>
      </c>
      <c r="L1135" s="68"/>
      <c r="M1135" s="64" t="s">
        <v>2180</v>
      </c>
      <c r="N1135" s="13"/>
      <c r="O1135"/>
      <c r="P1135" t="str">
        <f t="shared" si="341"/>
        <v>NOT EQUAL</v>
      </c>
      <c r="Q1135" t="str">
        <f>IF(ISNA(VLOOKUP(AC1135,#REF!,1)),"//","")</f>
        <v/>
      </c>
      <c r="R1135"/>
      <c r="S1135" s="43">
        <f t="shared" si="336"/>
        <v>189</v>
      </c>
      <c r="T1135" s="93"/>
      <c r="U1135" s="71"/>
      <c r="V1135" s="71"/>
      <c r="W1135" s="44" t="str">
        <f t="shared" si="337"/>
        <v/>
      </c>
      <c r="X1135" s="25" t="str">
        <f t="shared" si="338"/>
        <v/>
      </c>
      <c r="Y1135" s="1">
        <f t="shared" si="339"/>
        <v>1111</v>
      </c>
      <c r="Z1135" t="str">
        <f t="shared" si="340"/>
        <v>ITM_XOR</v>
      </c>
      <c r="AA1135" s="172" t="str">
        <f>IF(ISNA(VLOOKUP(AC1135,Sheet2!J:J,1,0)),"//","")</f>
        <v/>
      </c>
      <c r="AC1135" s="111" t="str">
        <f t="shared" si="327"/>
        <v/>
      </c>
      <c r="AD1135" t="b">
        <f t="shared" si="342"/>
        <v>1</v>
      </c>
    </row>
    <row r="1136" spans="1:30">
      <c r="A1136" s="57">
        <f t="shared" si="334"/>
        <v>1136</v>
      </c>
      <c r="B1136" s="56">
        <f t="shared" si="335"/>
        <v>1112</v>
      </c>
      <c r="C1136" s="60" t="s">
        <v>4450</v>
      </c>
      <c r="D1136" s="60" t="s">
        <v>7</v>
      </c>
      <c r="E1136" s="66" t="s">
        <v>539</v>
      </c>
      <c r="F1136" s="66" t="s">
        <v>982</v>
      </c>
      <c r="G1136" s="74">
        <v>0</v>
      </c>
      <c r="H1136" s="74">
        <v>0</v>
      </c>
      <c r="I1136" s="66" t="s">
        <v>1</v>
      </c>
      <c r="J1136" s="66" t="s">
        <v>1593</v>
      </c>
      <c r="K1136" s="67" t="s">
        <v>4539</v>
      </c>
      <c r="L1136" s="68"/>
      <c r="M1136" s="64" t="s">
        <v>1958</v>
      </c>
      <c r="N1136" s="13"/>
      <c r="O1136"/>
      <c r="P1136" t="str">
        <f t="shared" si="341"/>
        <v>NOT EQUAL</v>
      </c>
      <c r="Q1136" t="str">
        <f>IF(ISNA(VLOOKUP(AC1136,#REF!,1)),"//","")</f>
        <v/>
      </c>
      <c r="R1136"/>
      <c r="S1136" s="43">
        <f t="shared" si="336"/>
        <v>189</v>
      </c>
      <c r="T1136" s="93"/>
      <c r="U1136" s="71"/>
      <c r="V1136" s="71"/>
      <c r="W1136" s="44" t="str">
        <f t="shared" si="337"/>
        <v/>
      </c>
      <c r="X1136" s="25" t="str">
        <f t="shared" si="338"/>
        <v/>
      </c>
      <c r="Y1136" s="1">
        <f t="shared" si="339"/>
        <v>1112</v>
      </c>
      <c r="Z1136" t="str">
        <f t="shared" si="340"/>
        <v>ITM_NAND</v>
      </c>
      <c r="AA1136" s="172" t="str">
        <f>IF(ISNA(VLOOKUP(AC1136,Sheet2!J:J,1,0)),"//","")</f>
        <v/>
      </c>
      <c r="AC1136" s="111" t="str">
        <f t="shared" si="327"/>
        <v/>
      </c>
      <c r="AD1136" t="b">
        <f t="shared" si="342"/>
        <v>1</v>
      </c>
    </row>
    <row r="1137" spans="1:30">
      <c r="A1137" s="57">
        <f t="shared" si="334"/>
        <v>1137</v>
      </c>
      <c r="B1137" s="56">
        <f t="shared" si="335"/>
        <v>1113</v>
      </c>
      <c r="C1137" s="60" t="s">
        <v>4450</v>
      </c>
      <c r="D1137" s="60" t="s">
        <v>7</v>
      </c>
      <c r="E1137" s="66" t="s">
        <v>539</v>
      </c>
      <c r="F1137" s="66" t="s">
        <v>983</v>
      </c>
      <c r="G1137" s="74">
        <v>0</v>
      </c>
      <c r="H1137" s="74">
        <v>0</v>
      </c>
      <c r="I1137" s="66" t="s">
        <v>1</v>
      </c>
      <c r="J1137" s="66" t="s">
        <v>1593</v>
      </c>
      <c r="K1137" s="67" t="s">
        <v>4539</v>
      </c>
      <c r="L1137" s="68"/>
      <c r="M1137" s="64" t="s">
        <v>1968</v>
      </c>
      <c r="N1137" s="13"/>
      <c r="O1137"/>
      <c r="P1137" t="str">
        <f t="shared" si="341"/>
        <v>NOT EQUAL</v>
      </c>
      <c r="Q1137" t="str">
        <f>IF(ISNA(VLOOKUP(AC1137,#REF!,1)),"//","")</f>
        <v/>
      </c>
      <c r="R1137"/>
      <c r="S1137" s="43">
        <f t="shared" si="336"/>
        <v>189</v>
      </c>
      <c r="T1137" s="93"/>
      <c r="U1137" s="71"/>
      <c r="V1137" s="71"/>
      <c r="W1137" s="44" t="str">
        <f t="shared" si="337"/>
        <v/>
      </c>
      <c r="X1137" s="25" t="str">
        <f t="shared" si="338"/>
        <v/>
      </c>
      <c r="Y1137" s="1">
        <f t="shared" si="339"/>
        <v>1113</v>
      </c>
      <c r="Z1137" t="str">
        <f t="shared" si="340"/>
        <v>ITM_NOR</v>
      </c>
      <c r="AA1137" s="172" t="str">
        <f>IF(ISNA(VLOOKUP(AC1137,Sheet2!J:J,1,0)),"//","")</f>
        <v/>
      </c>
      <c r="AC1137" s="111" t="str">
        <f t="shared" si="327"/>
        <v/>
      </c>
      <c r="AD1137" t="b">
        <f t="shared" si="342"/>
        <v>1</v>
      </c>
    </row>
    <row r="1138" spans="1:30">
      <c r="A1138" s="57">
        <f t="shared" si="334"/>
        <v>1138</v>
      </c>
      <c r="B1138" s="56">
        <f t="shared" si="335"/>
        <v>1114</v>
      </c>
      <c r="C1138" s="60" t="s">
        <v>4451</v>
      </c>
      <c r="D1138" s="60" t="s">
        <v>3644</v>
      </c>
      <c r="E1138" s="66" t="s">
        <v>539</v>
      </c>
      <c r="F1138" s="66" t="s">
        <v>984</v>
      </c>
      <c r="G1138" s="74">
        <v>0</v>
      </c>
      <c r="H1138" s="74">
        <v>0</v>
      </c>
      <c r="I1138" s="66" t="s">
        <v>1</v>
      </c>
      <c r="J1138" s="66" t="s">
        <v>1593</v>
      </c>
      <c r="K1138" s="67" t="s">
        <v>4539</v>
      </c>
      <c r="L1138" s="68"/>
      <c r="M1138" s="64" t="s">
        <v>3644</v>
      </c>
      <c r="N1138" s="13"/>
      <c r="O1138"/>
      <c r="P1138" t="str">
        <f t="shared" si="341"/>
        <v>NOT EQUAL</v>
      </c>
      <c r="Q1138" t="str">
        <f>IF(ISNA(VLOOKUP(AC1138,#REF!,1)),"//","")</f>
        <v/>
      </c>
      <c r="R1138"/>
      <c r="S1138" s="43">
        <f t="shared" si="336"/>
        <v>189</v>
      </c>
      <c r="T1138" s="93"/>
      <c r="U1138" s="71"/>
      <c r="V1138" s="71"/>
      <c r="W1138" s="44" t="str">
        <f t="shared" si="337"/>
        <v/>
      </c>
      <c r="X1138" s="25" t="str">
        <f t="shared" si="338"/>
        <v/>
      </c>
      <c r="Y1138" s="1">
        <f t="shared" si="339"/>
        <v>1114</v>
      </c>
      <c r="Z1138" t="str">
        <f t="shared" si="340"/>
        <v>ITM_WATCH</v>
      </c>
      <c r="AA1138" s="172" t="str">
        <f>IF(ISNA(VLOOKUP(AC1138,Sheet2!J:J,1,0)),"//","")</f>
        <v/>
      </c>
      <c r="AC1138" s="111" t="str">
        <f t="shared" ref="AC1138:AC1201" si="343">IF(LEN(X1138)=0,"",SUBSTITUTE(SUBSTITUTE(SUBSTITUTE(SUBSTITUTE(SUBSTITUTE(SUBSTITUTE(SUBSTITUTE(SUBSTITUTE(SUBSTITUTE(SUBSTITUTE(SUBSTITUTE(SUBSTITUTE(SUBSTITUTE(SUBSTITUTE(SUBSTITUTE(SUBSTITUTE(SUBSTITUTE( (SUBSTITUTE( SUBSTITUTE( SUBSTITUTE( SUBSTITUTE(W1138,"STD_SIGMA","SUM"),"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138" t="b">
        <f t="shared" si="342"/>
        <v>1</v>
      </c>
    </row>
    <row r="1139" spans="1:30">
      <c r="A1139" s="57">
        <f t="shared" si="334"/>
        <v>1139</v>
      </c>
      <c r="B1139" s="56">
        <f t="shared" si="335"/>
        <v>1115</v>
      </c>
      <c r="C1139" s="60" t="s">
        <v>4451</v>
      </c>
      <c r="D1139" s="60" t="s">
        <v>3645</v>
      </c>
      <c r="E1139" s="66" t="s">
        <v>539</v>
      </c>
      <c r="F1139" s="66" t="s">
        <v>985</v>
      </c>
      <c r="G1139" s="74">
        <v>0</v>
      </c>
      <c r="H1139" s="74">
        <v>0</v>
      </c>
      <c r="I1139" s="66" t="s">
        <v>1</v>
      </c>
      <c r="J1139" s="66" t="s">
        <v>1593</v>
      </c>
      <c r="K1139" s="67" t="s">
        <v>4539</v>
      </c>
      <c r="L1139" s="68"/>
      <c r="M1139" s="64" t="s">
        <v>3645</v>
      </c>
      <c r="N1139" s="13"/>
      <c r="O1139"/>
      <c r="P1139" t="str">
        <f t="shared" si="341"/>
        <v>NOT EQUAL</v>
      </c>
      <c r="Q1139" t="str">
        <f>IF(ISNA(VLOOKUP(AC1139,#REF!,1)),"//","")</f>
        <v/>
      </c>
      <c r="R1139"/>
      <c r="S1139" s="43">
        <f t="shared" si="336"/>
        <v>189</v>
      </c>
      <c r="T1139" s="93"/>
      <c r="U1139" s="71"/>
      <c r="V1139" s="71"/>
      <c r="W1139" s="44" t="str">
        <f t="shared" si="337"/>
        <v/>
      </c>
      <c r="X1139" s="25" t="str">
        <f t="shared" si="338"/>
        <v/>
      </c>
      <c r="Y1139" s="1">
        <f t="shared" si="339"/>
        <v>1115</v>
      </c>
      <c r="Z1139" t="str">
        <f t="shared" si="340"/>
        <v>ITM_HOURGLASS</v>
      </c>
      <c r="AA1139" s="172" t="str">
        <f>IF(ISNA(VLOOKUP(AC1139,Sheet2!J:J,1,0)),"//","")</f>
        <v/>
      </c>
      <c r="AC1139" s="111" t="str">
        <f t="shared" si="343"/>
        <v/>
      </c>
      <c r="AD1139" t="b">
        <f t="shared" si="342"/>
        <v>1</v>
      </c>
    </row>
    <row r="1140" spans="1:30">
      <c r="A1140" s="57">
        <f t="shared" si="334"/>
        <v>1140</v>
      </c>
      <c r="B1140" s="56">
        <f t="shared" si="335"/>
        <v>1116</v>
      </c>
      <c r="C1140" s="60" t="s">
        <v>4451</v>
      </c>
      <c r="D1140" s="60" t="s">
        <v>3646</v>
      </c>
      <c r="E1140" s="66" t="s">
        <v>539</v>
      </c>
      <c r="F1140" s="66" t="s">
        <v>986</v>
      </c>
      <c r="G1140" s="74">
        <v>0</v>
      </c>
      <c r="H1140" s="74">
        <v>0</v>
      </c>
      <c r="I1140" s="66" t="s">
        <v>1</v>
      </c>
      <c r="J1140" s="66" t="s">
        <v>1593</v>
      </c>
      <c r="K1140" s="67" t="s">
        <v>4539</v>
      </c>
      <c r="L1140" s="68"/>
      <c r="M1140" s="64" t="s">
        <v>3646</v>
      </c>
      <c r="N1140" s="13"/>
      <c r="O1140"/>
      <c r="P1140" t="str">
        <f t="shared" si="341"/>
        <v>NOT EQUAL</v>
      </c>
      <c r="Q1140" t="str">
        <f>IF(ISNA(VLOOKUP(AC1140,#REF!,1)),"//","")</f>
        <v/>
      </c>
      <c r="R1140"/>
      <c r="S1140" s="43">
        <f t="shared" si="336"/>
        <v>189</v>
      </c>
      <c r="T1140" s="93"/>
      <c r="U1140" s="71"/>
      <c r="V1140" s="71"/>
      <c r="W1140" s="44" t="str">
        <f t="shared" si="337"/>
        <v/>
      </c>
      <c r="X1140" s="25" t="str">
        <f t="shared" si="338"/>
        <v/>
      </c>
      <c r="Y1140" s="1">
        <f t="shared" si="339"/>
        <v>1116</v>
      </c>
      <c r="Z1140" t="str">
        <f t="shared" si="340"/>
        <v>ITM_PRINTER</v>
      </c>
      <c r="AA1140" s="172" t="str">
        <f>IF(ISNA(VLOOKUP(AC1140,Sheet2!J:J,1,0)),"//","")</f>
        <v/>
      </c>
      <c r="AC1140" s="111" t="str">
        <f t="shared" si="343"/>
        <v/>
      </c>
      <c r="AD1140" t="b">
        <f t="shared" si="342"/>
        <v>1</v>
      </c>
    </row>
    <row r="1141" spans="1:30">
      <c r="A1141" s="57">
        <f t="shared" si="334"/>
        <v>1141</v>
      </c>
      <c r="B1141" s="56">
        <f t="shared" si="335"/>
        <v>1117</v>
      </c>
      <c r="C1141" s="60" t="s">
        <v>4450</v>
      </c>
      <c r="D1141" s="60" t="s">
        <v>7</v>
      </c>
      <c r="E1141" s="66" t="s">
        <v>539</v>
      </c>
      <c r="F1141" s="66" t="s">
        <v>987</v>
      </c>
      <c r="G1141" s="74">
        <v>0</v>
      </c>
      <c r="H1141" s="74">
        <v>0</v>
      </c>
      <c r="I1141" s="66" t="s">
        <v>1</v>
      </c>
      <c r="J1141" s="66" t="s">
        <v>1593</v>
      </c>
      <c r="K1141" s="67" t="s">
        <v>4539</v>
      </c>
      <c r="L1141" s="68"/>
      <c r="M1141" s="64" t="s">
        <v>3933</v>
      </c>
      <c r="N1141" s="13"/>
      <c r="O1141"/>
      <c r="P1141" t="str">
        <f t="shared" si="341"/>
        <v>NOT EQUAL</v>
      </c>
      <c r="Q1141" t="str">
        <f>IF(ISNA(VLOOKUP(AC1141,#REF!,1)),"//","")</f>
        <v/>
      </c>
      <c r="R1141"/>
      <c r="S1141" s="43">
        <f t="shared" si="336"/>
        <v>189</v>
      </c>
      <c r="T1141" s="93"/>
      <c r="U1141" s="71"/>
      <c r="V1141" s="71"/>
      <c r="W1141" s="44" t="str">
        <f t="shared" si="337"/>
        <v/>
      </c>
      <c r="X1141" s="25" t="str">
        <f t="shared" si="338"/>
        <v/>
      </c>
      <c r="Y1141" s="1">
        <f t="shared" si="339"/>
        <v>1117</v>
      </c>
      <c r="Z1141" t="str">
        <f t="shared" si="340"/>
        <v>ITM_MAT_TL</v>
      </c>
      <c r="AA1141" s="172" t="str">
        <f>IF(ISNA(VLOOKUP(AC1141,Sheet2!J:J,1,0)),"//","")</f>
        <v/>
      </c>
      <c r="AC1141" s="111" t="str">
        <f t="shared" si="343"/>
        <v/>
      </c>
      <c r="AD1141" t="b">
        <f t="shared" si="342"/>
        <v>1</v>
      </c>
    </row>
    <row r="1142" spans="1:30">
      <c r="A1142" s="57">
        <f t="shared" si="334"/>
        <v>1142</v>
      </c>
      <c r="B1142" s="56">
        <f t="shared" si="335"/>
        <v>1118</v>
      </c>
      <c r="C1142" s="60" t="s">
        <v>4450</v>
      </c>
      <c r="D1142" s="60" t="s">
        <v>7</v>
      </c>
      <c r="E1142" s="66" t="s">
        <v>539</v>
      </c>
      <c r="F1142" s="66" t="s">
        <v>988</v>
      </c>
      <c r="G1142" s="74">
        <v>0</v>
      </c>
      <c r="H1142" s="74">
        <v>0</v>
      </c>
      <c r="I1142" s="66" t="s">
        <v>1</v>
      </c>
      <c r="J1142" s="66" t="s">
        <v>1593</v>
      </c>
      <c r="K1142" s="67" t="s">
        <v>4539</v>
      </c>
      <c r="L1142" s="68"/>
      <c r="M1142" s="64" t="s">
        <v>3934</v>
      </c>
      <c r="N1142" s="13"/>
      <c r="O1142"/>
      <c r="P1142" t="str">
        <f t="shared" si="341"/>
        <v>NOT EQUAL</v>
      </c>
      <c r="Q1142" t="str">
        <f>IF(ISNA(VLOOKUP(AC1142,#REF!,1)),"//","")</f>
        <v/>
      </c>
      <c r="R1142"/>
      <c r="S1142" s="43">
        <f t="shared" si="336"/>
        <v>189</v>
      </c>
      <c r="T1142" s="93"/>
      <c r="U1142" s="71"/>
      <c r="V1142" s="71"/>
      <c r="W1142" s="44" t="str">
        <f t="shared" si="337"/>
        <v/>
      </c>
      <c r="X1142" s="25" t="str">
        <f t="shared" si="338"/>
        <v/>
      </c>
      <c r="Y1142" s="1">
        <f t="shared" si="339"/>
        <v>1118</v>
      </c>
      <c r="Z1142" t="str">
        <f t="shared" si="340"/>
        <v>ITM_MAT_ML</v>
      </c>
      <c r="AA1142" s="172" t="str">
        <f>IF(ISNA(VLOOKUP(AC1142,Sheet2!J:J,1,0)),"//","")</f>
        <v/>
      </c>
      <c r="AC1142" s="111" t="str">
        <f t="shared" si="343"/>
        <v/>
      </c>
      <c r="AD1142" t="b">
        <f t="shared" si="342"/>
        <v>1</v>
      </c>
    </row>
    <row r="1143" spans="1:30">
      <c r="A1143" s="57">
        <f t="shared" si="334"/>
        <v>1143</v>
      </c>
      <c r="B1143" s="56">
        <f t="shared" si="335"/>
        <v>1119</v>
      </c>
      <c r="C1143" s="60" t="s">
        <v>4450</v>
      </c>
      <c r="D1143" s="60" t="s">
        <v>7</v>
      </c>
      <c r="E1143" s="66" t="s">
        <v>539</v>
      </c>
      <c r="F1143" s="66" t="s">
        <v>989</v>
      </c>
      <c r="G1143" s="74">
        <v>0</v>
      </c>
      <c r="H1143" s="74">
        <v>0</v>
      </c>
      <c r="I1143" s="66" t="s">
        <v>1</v>
      </c>
      <c r="J1143" s="66" t="s">
        <v>1593</v>
      </c>
      <c r="K1143" s="67" t="s">
        <v>4539</v>
      </c>
      <c r="L1143" s="68"/>
      <c r="M1143" s="64" t="s">
        <v>3935</v>
      </c>
      <c r="N1143" s="13"/>
      <c r="O1143"/>
      <c r="P1143" t="str">
        <f t="shared" si="341"/>
        <v>NOT EQUAL</v>
      </c>
      <c r="Q1143" t="str">
        <f>IF(ISNA(VLOOKUP(AC1143,#REF!,1)),"//","")</f>
        <v/>
      </c>
      <c r="R1143"/>
      <c r="S1143" s="43">
        <f t="shared" si="336"/>
        <v>189</v>
      </c>
      <c r="T1143" s="93"/>
      <c r="U1143" s="71"/>
      <c r="V1143" s="71"/>
      <c r="W1143" s="44" t="str">
        <f t="shared" si="337"/>
        <v/>
      </c>
      <c r="X1143" s="25" t="str">
        <f t="shared" si="338"/>
        <v/>
      </c>
      <c r="Y1143" s="1">
        <f t="shared" si="339"/>
        <v>1119</v>
      </c>
      <c r="Z1143" t="str">
        <f t="shared" si="340"/>
        <v>ITM_MAT_BL</v>
      </c>
      <c r="AA1143" s="172" t="str">
        <f>IF(ISNA(VLOOKUP(AC1143,Sheet2!J:J,1,0)),"//","")</f>
        <v/>
      </c>
      <c r="AC1143" s="111" t="str">
        <f t="shared" si="343"/>
        <v/>
      </c>
      <c r="AD1143" t="b">
        <f t="shared" si="342"/>
        <v>1</v>
      </c>
    </row>
    <row r="1144" spans="1:30">
      <c r="A1144" s="57">
        <f t="shared" si="334"/>
        <v>1144</v>
      </c>
      <c r="B1144" s="56">
        <f t="shared" si="335"/>
        <v>1120</v>
      </c>
      <c r="C1144" s="60" t="s">
        <v>4450</v>
      </c>
      <c r="D1144" s="60" t="s">
        <v>7</v>
      </c>
      <c r="E1144" s="66" t="s">
        <v>539</v>
      </c>
      <c r="F1144" s="66" t="s">
        <v>990</v>
      </c>
      <c r="G1144" s="74">
        <v>0</v>
      </c>
      <c r="H1144" s="74">
        <v>0</v>
      </c>
      <c r="I1144" s="66" t="s">
        <v>1</v>
      </c>
      <c r="J1144" s="66" t="s">
        <v>1593</v>
      </c>
      <c r="K1144" s="67" t="s">
        <v>4539</v>
      </c>
      <c r="L1144" s="68"/>
      <c r="M1144" s="64" t="s">
        <v>3936</v>
      </c>
      <c r="N1144" s="13"/>
      <c r="O1144"/>
      <c r="P1144" t="str">
        <f t="shared" si="341"/>
        <v>NOT EQUAL</v>
      </c>
      <c r="Q1144" t="str">
        <f>IF(ISNA(VLOOKUP(AC1144,#REF!,1)),"//","")</f>
        <v/>
      </c>
      <c r="R1144"/>
      <c r="S1144" s="43">
        <f t="shared" si="336"/>
        <v>189</v>
      </c>
      <c r="T1144" s="93"/>
      <c r="U1144" s="71"/>
      <c r="V1144" s="71"/>
      <c r="W1144" s="44" t="str">
        <f t="shared" si="337"/>
        <v/>
      </c>
      <c r="X1144" s="25" t="str">
        <f t="shared" si="338"/>
        <v/>
      </c>
      <c r="Y1144" s="1">
        <f t="shared" si="339"/>
        <v>1120</v>
      </c>
      <c r="Z1144" t="str">
        <f t="shared" si="340"/>
        <v>ITM_MAT_TR</v>
      </c>
      <c r="AA1144" s="172" t="str">
        <f>IF(ISNA(VLOOKUP(AC1144,Sheet2!J:J,1,0)),"//","")</f>
        <v/>
      </c>
      <c r="AC1144" s="111" t="str">
        <f t="shared" si="343"/>
        <v/>
      </c>
      <c r="AD1144" t="b">
        <f t="shared" si="342"/>
        <v>1</v>
      </c>
    </row>
    <row r="1145" spans="1:30">
      <c r="A1145" s="57">
        <f t="shared" si="334"/>
        <v>1145</v>
      </c>
      <c r="B1145" s="56">
        <f t="shared" si="335"/>
        <v>1121</v>
      </c>
      <c r="C1145" s="60" t="s">
        <v>4450</v>
      </c>
      <c r="D1145" s="60" t="s">
        <v>7</v>
      </c>
      <c r="E1145" s="66" t="s">
        <v>539</v>
      </c>
      <c r="F1145" s="66" t="s">
        <v>991</v>
      </c>
      <c r="G1145" s="74">
        <v>0</v>
      </c>
      <c r="H1145" s="74">
        <v>0</v>
      </c>
      <c r="I1145" s="66" t="s">
        <v>1</v>
      </c>
      <c r="J1145" s="66" t="s">
        <v>1593</v>
      </c>
      <c r="K1145" s="67" t="s">
        <v>4539</v>
      </c>
      <c r="L1145" s="68"/>
      <c r="M1145" s="64" t="s">
        <v>3937</v>
      </c>
      <c r="N1145" s="13"/>
      <c r="O1145"/>
      <c r="P1145" t="str">
        <f t="shared" si="341"/>
        <v>NOT EQUAL</v>
      </c>
      <c r="Q1145" t="str">
        <f>IF(ISNA(VLOOKUP(AC1145,#REF!,1)),"//","")</f>
        <v/>
      </c>
      <c r="R1145"/>
      <c r="S1145" s="43">
        <f t="shared" si="336"/>
        <v>189</v>
      </c>
      <c r="T1145" s="93"/>
      <c r="U1145" s="71"/>
      <c r="V1145" s="71"/>
      <c r="W1145" s="44" t="str">
        <f t="shared" si="337"/>
        <v/>
      </c>
      <c r="X1145" s="25" t="str">
        <f t="shared" si="338"/>
        <v/>
      </c>
      <c r="Y1145" s="1">
        <f t="shared" si="339"/>
        <v>1121</v>
      </c>
      <c r="Z1145" t="str">
        <f t="shared" si="340"/>
        <v>ITM_MAT_MR</v>
      </c>
      <c r="AA1145" s="172" t="str">
        <f>IF(ISNA(VLOOKUP(AC1145,Sheet2!J:J,1,0)),"//","")</f>
        <v/>
      </c>
      <c r="AC1145" s="111" t="str">
        <f t="shared" si="343"/>
        <v/>
      </c>
      <c r="AD1145" t="b">
        <f t="shared" si="342"/>
        <v>1</v>
      </c>
    </row>
    <row r="1146" spans="1:30">
      <c r="A1146" s="57">
        <f t="shared" si="334"/>
        <v>1146</v>
      </c>
      <c r="B1146" s="56">
        <f t="shared" si="335"/>
        <v>1122</v>
      </c>
      <c r="C1146" s="60" t="s">
        <v>4450</v>
      </c>
      <c r="D1146" s="60" t="s">
        <v>7</v>
      </c>
      <c r="E1146" s="66" t="s">
        <v>539</v>
      </c>
      <c r="F1146" s="66" t="s">
        <v>992</v>
      </c>
      <c r="G1146" s="74">
        <v>0</v>
      </c>
      <c r="H1146" s="74">
        <v>0</v>
      </c>
      <c r="I1146" s="66" t="s">
        <v>1</v>
      </c>
      <c r="J1146" s="66" t="s">
        <v>1593</v>
      </c>
      <c r="K1146" s="67" t="s">
        <v>4539</v>
      </c>
      <c r="L1146" s="68"/>
      <c r="M1146" s="64" t="s">
        <v>3938</v>
      </c>
      <c r="N1146" s="13"/>
      <c r="O1146"/>
      <c r="P1146" t="str">
        <f t="shared" si="341"/>
        <v>NOT EQUAL</v>
      </c>
      <c r="Q1146" t="str">
        <f>IF(ISNA(VLOOKUP(AC1146,#REF!,1)),"//","")</f>
        <v/>
      </c>
      <c r="R1146"/>
      <c r="S1146" s="43">
        <f t="shared" si="336"/>
        <v>189</v>
      </c>
      <c r="T1146" s="93"/>
      <c r="U1146" s="71"/>
      <c r="V1146" s="71"/>
      <c r="W1146" s="44" t="str">
        <f t="shared" si="337"/>
        <v/>
      </c>
      <c r="X1146" s="25" t="str">
        <f t="shared" si="338"/>
        <v/>
      </c>
      <c r="Y1146" s="1">
        <f t="shared" si="339"/>
        <v>1122</v>
      </c>
      <c r="Z1146" t="str">
        <f t="shared" si="340"/>
        <v>ITM_MAT_BR</v>
      </c>
      <c r="AA1146" s="172" t="str">
        <f>IF(ISNA(VLOOKUP(AC1146,Sheet2!J:J,1,0)),"//","")</f>
        <v/>
      </c>
      <c r="AC1146" s="111" t="str">
        <f t="shared" si="343"/>
        <v/>
      </c>
      <c r="AD1146" t="b">
        <f t="shared" si="342"/>
        <v>1</v>
      </c>
    </row>
    <row r="1147" spans="1:30">
      <c r="A1147" s="57">
        <f t="shared" si="334"/>
        <v>1147</v>
      </c>
      <c r="B1147" s="56">
        <f t="shared" si="335"/>
        <v>1123</v>
      </c>
      <c r="C1147" s="60" t="s">
        <v>4450</v>
      </c>
      <c r="D1147" s="60" t="s">
        <v>7</v>
      </c>
      <c r="E1147" s="66" t="s">
        <v>539</v>
      </c>
      <c r="F1147" s="66" t="s">
        <v>993</v>
      </c>
      <c r="G1147" s="74">
        <v>0</v>
      </c>
      <c r="H1147" s="74">
        <v>0</v>
      </c>
      <c r="I1147" s="66" t="s">
        <v>1</v>
      </c>
      <c r="J1147" s="66" t="s">
        <v>1593</v>
      </c>
      <c r="K1147" s="67" t="s">
        <v>4539</v>
      </c>
      <c r="L1147" s="68"/>
      <c r="M1147" s="64" t="s">
        <v>3939</v>
      </c>
      <c r="N1147" s="13"/>
      <c r="O1147"/>
      <c r="P1147" t="str">
        <f t="shared" si="341"/>
        <v>NOT EQUAL</v>
      </c>
      <c r="Q1147" t="str">
        <f>IF(ISNA(VLOOKUP(AC1147,#REF!,1)),"//","")</f>
        <v/>
      </c>
      <c r="R1147"/>
      <c r="S1147" s="43">
        <f t="shared" si="336"/>
        <v>189</v>
      </c>
      <c r="T1147" s="93"/>
      <c r="U1147" s="71"/>
      <c r="V1147" s="71"/>
      <c r="W1147" s="44" t="str">
        <f t="shared" si="337"/>
        <v/>
      </c>
      <c r="X1147" s="25" t="str">
        <f t="shared" si="338"/>
        <v/>
      </c>
      <c r="Y1147" s="1">
        <f t="shared" si="339"/>
        <v>1123</v>
      </c>
      <c r="Z1147" t="str">
        <f t="shared" si="340"/>
        <v>ITM_OBLIQUE1</v>
      </c>
      <c r="AA1147" s="172" t="str">
        <f>IF(ISNA(VLOOKUP(AC1147,Sheet2!J:J,1,0)),"//","")</f>
        <v/>
      </c>
      <c r="AC1147" s="111" t="str">
        <f t="shared" si="343"/>
        <v/>
      </c>
      <c r="AD1147" t="b">
        <f t="shared" si="342"/>
        <v>1</v>
      </c>
    </row>
    <row r="1148" spans="1:30">
      <c r="A1148" s="57">
        <f t="shared" si="334"/>
        <v>1148</v>
      </c>
      <c r="B1148" s="56">
        <f t="shared" si="335"/>
        <v>1124</v>
      </c>
      <c r="C1148" s="60" t="s">
        <v>4450</v>
      </c>
      <c r="D1148" s="60" t="s">
        <v>7</v>
      </c>
      <c r="E1148" s="66" t="s">
        <v>539</v>
      </c>
      <c r="F1148" s="66" t="s">
        <v>994</v>
      </c>
      <c r="G1148" s="74">
        <v>0</v>
      </c>
      <c r="H1148" s="74">
        <v>0</v>
      </c>
      <c r="I1148" s="66" t="s">
        <v>1</v>
      </c>
      <c r="J1148" s="66" t="s">
        <v>1593</v>
      </c>
      <c r="K1148" s="67" t="s">
        <v>4539</v>
      </c>
      <c r="L1148" s="68"/>
      <c r="M1148" s="64" t="s">
        <v>3940</v>
      </c>
      <c r="N1148" s="13"/>
      <c r="O1148"/>
      <c r="P1148" t="str">
        <f t="shared" si="341"/>
        <v>NOT EQUAL</v>
      </c>
      <c r="Q1148" t="str">
        <f>IF(ISNA(VLOOKUP(AC1148,#REF!,1)),"//","")</f>
        <v/>
      </c>
      <c r="R1148"/>
      <c r="S1148" s="43">
        <f t="shared" si="336"/>
        <v>189</v>
      </c>
      <c r="T1148" s="93"/>
      <c r="U1148" s="71"/>
      <c r="V1148" s="71"/>
      <c r="W1148" s="44" t="str">
        <f t="shared" si="337"/>
        <v/>
      </c>
      <c r="X1148" s="25" t="str">
        <f t="shared" si="338"/>
        <v/>
      </c>
      <c r="Y1148" s="1">
        <f t="shared" si="339"/>
        <v>1124</v>
      </c>
      <c r="Z1148" t="str">
        <f t="shared" si="340"/>
        <v>ITM_OBLIQUE2</v>
      </c>
      <c r="AA1148" s="172" t="str">
        <f>IF(ISNA(VLOOKUP(AC1148,Sheet2!J:J,1,0)),"//","")</f>
        <v/>
      </c>
      <c r="AC1148" s="111" t="str">
        <f t="shared" si="343"/>
        <v/>
      </c>
      <c r="AD1148" t="b">
        <f t="shared" si="342"/>
        <v>1</v>
      </c>
    </row>
    <row r="1149" spans="1:30">
      <c r="A1149" s="57">
        <f t="shared" si="334"/>
        <v>1149</v>
      </c>
      <c r="B1149" s="56">
        <f t="shared" si="335"/>
        <v>1125</v>
      </c>
      <c r="C1149" s="60" t="s">
        <v>4450</v>
      </c>
      <c r="D1149" s="60" t="s">
        <v>7</v>
      </c>
      <c r="E1149" s="66" t="s">
        <v>539</v>
      </c>
      <c r="F1149" s="66" t="s">
        <v>995</v>
      </c>
      <c r="G1149" s="74">
        <v>0</v>
      </c>
      <c r="H1149" s="74">
        <v>0</v>
      </c>
      <c r="I1149" s="66" t="s">
        <v>1</v>
      </c>
      <c r="J1149" s="66" t="s">
        <v>1593</v>
      </c>
      <c r="K1149" s="67" t="s">
        <v>4539</v>
      </c>
      <c r="L1149" s="68"/>
      <c r="M1149" s="64" t="s">
        <v>3941</v>
      </c>
      <c r="N1149" s="13"/>
      <c r="O1149"/>
      <c r="P1149" t="str">
        <f t="shared" si="341"/>
        <v>NOT EQUAL</v>
      </c>
      <c r="Q1149" t="str">
        <f>IF(ISNA(VLOOKUP(AC1149,#REF!,1)),"//","")</f>
        <v/>
      </c>
      <c r="R1149"/>
      <c r="S1149" s="43">
        <f t="shared" si="336"/>
        <v>189</v>
      </c>
      <c r="T1149" s="93"/>
      <c r="U1149" s="71"/>
      <c r="V1149" s="71"/>
      <c r="W1149" s="44" t="str">
        <f t="shared" si="337"/>
        <v/>
      </c>
      <c r="X1149" s="25" t="str">
        <f t="shared" si="338"/>
        <v/>
      </c>
      <c r="Y1149" s="1">
        <f t="shared" si="339"/>
        <v>1125</v>
      </c>
      <c r="Z1149" t="str">
        <f t="shared" si="340"/>
        <v>ITM_OBLIQUE3</v>
      </c>
      <c r="AA1149" s="172" t="str">
        <f>IF(ISNA(VLOOKUP(AC1149,Sheet2!J:J,1,0)),"//","")</f>
        <v/>
      </c>
      <c r="AC1149" s="111" t="str">
        <f t="shared" si="343"/>
        <v/>
      </c>
      <c r="AD1149" t="b">
        <f t="shared" si="342"/>
        <v>1</v>
      </c>
    </row>
    <row r="1150" spans="1:30">
      <c r="A1150" s="57">
        <f t="shared" si="334"/>
        <v>1150</v>
      </c>
      <c r="B1150" s="56">
        <f t="shared" si="335"/>
        <v>1126</v>
      </c>
      <c r="C1150" s="60" t="s">
        <v>4450</v>
      </c>
      <c r="D1150" s="60" t="s">
        <v>7</v>
      </c>
      <c r="E1150" s="66" t="s">
        <v>539</v>
      </c>
      <c r="F1150" s="66" t="s">
        <v>996</v>
      </c>
      <c r="G1150" s="74">
        <v>0</v>
      </c>
      <c r="H1150" s="74">
        <v>0</v>
      </c>
      <c r="I1150" s="66" t="s">
        <v>1</v>
      </c>
      <c r="J1150" s="66" t="s">
        <v>1593</v>
      </c>
      <c r="K1150" s="67" t="s">
        <v>4539</v>
      </c>
      <c r="L1150" s="68"/>
      <c r="M1150" s="64" t="s">
        <v>3942</v>
      </c>
      <c r="N1150" s="13"/>
      <c r="O1150"/>
      <c r="P1150" t="str">
        <f t="shared" si="341"/>
        <v>NOT EQUAL</v>
      </c>
      <c r="Q1150" t="str">
        <f>IF(ISNA(VLOOKUP(AC1150,#REF!,1)),"//","")</f>
        <v/>
      </c>
      <c r="R1150"/>
      <c r="S1150" s="43">
        <f t="shared" si="336"/>
        <v>189</v>
      </c>
      <c r="T1150" s="93"/>
      <c r="U1150" s="71"/>
      <c r="V1150" s="71"/>
      <c r="W1150" s="44" t="str">
        <f t="shared" si="337"/>
        <v/>
      </c>
      <c r="X1150" s="25" t="str">
        <f t="shared" si="338"/>
        <v/>
      </c>
      <c r="Y1150" s="1">
        <f t="shared" si="339"/>
        <v>1126</v>
      </c>
      <c r="Z1150" t="str">
        <f t="shared" si="340"/>
        <v>ITM_OBLIQUE4</v>
      </c>
      <c r="AA1150" s="172" t="str">
        <f>IF(ISNA(VLOOKUP(AC1150,Sheet2!J:J,1,0)),"//","")</f>
        <v/>
      </c>
      <c r="AC1150" s="111" t="str">
        <f t="shared" si="343"/>
        <v/>
      </c>
      <c r="AD1150" t="b">
        <f t="shared" si="342"/>
        <v>1</v>
      </c>
    </row>
    <row r="1151" spans="1:30">
      <c r="A1151" s="57">
        <f t="shared" si="334"/>
        <v>1151</v>
      </c>
      <c r="B1151" s="56">
        <f t="shared" si="335"/>
        <v>1127</v>
      </c>
      <c r="C1151" s="60" t="s">
        <v>4450</v>
      </c>
      <c r="D1151" s="60" t="s">
        <v>7</v>
      </c>
      <c r="E1151" s="66" t="s">
        <v>539</v>
      </c>
      <c r="F1151" s="66" t="s">
        <v>997</v>
      </c>
      <c r="G1151" s="74">
        <v>0</v>
      </c>
      <c r="H1151" s="74">
        <v>0</v>
      </c>
      <c r="I1151" s="66" t="s">
        <v>1</v>
      </c>
      <c r="J1151" s="66" t="s">
        <v>1593</v>
      </c>
      <c r="K1151" s="67" t="s">
        <v>4539</v>
      </c>
      <c r="L1151" s="68"/>
      <c r="M1151" s="64" t="s">
        <v>3943</v>
      </c>
      <c r="N1151" s="13"/>
      <c r="O1151"/>
      <c r="P1151" t="str">
        <f t="shared" si="341"/>
        <v>NOT EQUAL</v>
      </c>
      <c r="Q1151" t="str">
        <f>IF(ISNA(VLOOKUP(AC1151,#REF!,1)),"//","")</f>
        <v/>
      </c>
      <c r="R1151"/>
      <c r="S1151" s="43">
        <f t="shared" si="336"/>
        <v>189</v>
      </c>
      <c r="T1151" s="93"/>
      <c r="U1151" s="71"/>
      <c r="V1151" s="71"/>
      <c r="W1151" s="44" t="str">
        <f t="shared" si="337"/>
        <v/>
      </c>
      <c r="X1151" s="25" t="str">
        <f t="shared" si="338"/>
        <v/>
      </c>
      <c r="Y1151" s="1">
        <f t="shared" si="339"/>
        <v>1127</v>
      </c>
      <c r="Z1151" t="str">
        <f t="shared" si="340"/>
        <v>ITM_CURSOR</v>
      </c>
      <c r="AA1151" s="172" t="str">
        <f>IF(ISNA(VLOOKUP(AC1151,Sheet2!J:J,1,0)),"//","")</f>
        <v/>
      </c>
      <c r="AC1151" s="111" t="str">
        <f t="shared" si="343"/>
        <v/>
      </c>
      <c r="AD1151" t="b">
        <f t="shared" si="342"/>
        <v>1</v>
      </c>
    </row>
    <row r="1152" spans="1:30">
      <c r="A1152" s="57">
        <f t="shared" si="334"/>
        <v>1152</v>
      </c>
      <c r="B1152" s="56">
        <f t="shared" si="335"/>
        <v>1128</v>
      </c>
      <c r="C1152" s="60" t="s">
        <v>4450</v>
      </c>
      <c r="D1152" s="60" t="s">
        <v>7</v>
      </c>
      <c r="E1152" s="66" t="s">
        <v>539</v>
      </c>
      <c r="F1152" s="66" t="s">
        <v>998</v>
      </c>
      <c r="G1152" s="74">
        <v>0</v>
      </c>
      <c r="H1152" s="74">
        <v>0</v>
      </c>
      <c r="I1152" s="66" t="s">
        <v>1</v>
      </c>
      <c r="J1152" s="66" t="s">
        <v>1593</v>
      </c>
      <c r="K1152" s="67" t="s">
        <v>4539</v>
      </c>
      <c r="L1152" s="68"/>
      <c r="M1152" s="64" t="s">
        <v>3944</v>
      </c>
      <c r="N1152" s="13"/>
      <c r="O1152"/>
      <c r="P1152" t="str">
        <f t="shared" si="341"/>
        <v>NOT EQUAL</v>
      </c>
      <c r="Q1152" t="str">
        <f>IF(ISNA(VLOOKUP(AC1152,#REF!,1)),"//","")</f>
        <v/>
      </c>
      <c r="R1152"/>
      <c r="S1152" s="43">
        <f t="shared" si="336"/>
        <v>189</v>
      </c>
      <c r="T1152" s="93"/>
      <c r="U1152" s="71"/>
      <c r="V1152" s="71"/>
      <c r="W1152" s="44" t="str">
        <f t="shared" si="337"/>
        <v/>
      </c>
      <c r="X1152" s="25" t="str">
        <f t="shared" si="338"/>
        <v/>
      </c>
      <c r="Y1152" s="1">
        <f t="shared" si="339"/>
        <v>1128</v>
      </c>
      <c r="Z1152" t="str">
        <f t="shared" si="340"/>
        <v>ITM_PERIOD34</v>
      </c>
      <c r="AA1152" s="172" t="str">
        <f>IF(ISNA(VLOOKUP(AC1152,Sheet2!J:J,1,0)),"//","")</f>
        <v/>
      </c>
      <c r="AC1152" s="111" t="str">
        <f t="shared" si="343"/>
        <v/>
      </c>
      <c r="AD1152" t="b">
        <f t="shared" si="342"/>
        <v>1</v>
      </c>
    </row>
    <row r="1153" spans="1:30">
      <c r="A1153" s="57">
        <f t="shared" si="334"/>
        <v>1153</v>
      </c>
      <c r="B1153" s="56">
        <f t="shared" si="335"/>
        <v>1129</v>
      </c>
      <c r="C1153" s="60" t="s">
        <v>4450</v>
      </c>
      <c r="D1153" s="60" t="s">
        <v>7</v>
      </c>
      <c r="E1153" s="66" t="s">
        <v>539</v>
      </c>
      <c r="F1153" s="66" t="s">
        <v>999</v>
      </c>
      <c r="G1153" s="74">
        <v>0</v>
      </c>
      <c r="H1153" s="74">
        <v>0</v>
      </c>
      <c r="I1153" s="66" t="s">
        <v>1</v>
      </c>
      <c r="J1153" s="66" t="s">
        <v>1593</v>
      </c>
      <c r="K1153" s="67" t="s">
        <v>4539</v>
      </c>
      <c r="L1153" s="68"/>
      <c r="M1153" s="64" t="s">
        <v>3945</v>
      </c>
      <c r="N1153" s="13"/>
      <c r="O1153"/>
      <c r="P1153" t="str">
        <f t="shared" si="341"/>
        <v>NOT EQUAL</v>
      </c>
      <c r="Q1153" t="str">
        <f>IF(ISNA(VLOOKUP(AC1153,#REF!,1)),"//","")</f>
        <v/>
      </c>
      <c r="R1153"/>
      <c r="S1153" s="43">
        <f t="shared" si="336"/>
        <v>189</v>
      </c>
      <c r="T1153" s="93"/>
      <c r="U1153" s="71"/>
      <c r="V1153" s="71"/>
      <c r="W1153" s="44" t="str">
        <f t="shared" si="337"/>
        <v/>
      </c>
      <c r="X1153" s="25" t="str">
        <f t="shared" si="338"/>
        <v/>
      </c>
      <c r="Y1153" s="1">
        <f t="shared" si="339"/>
        <v>1129</v>
      </c>
      <c r="Z1153" t="str">
        <f t="shared" si="340"/>
        <v>ITM_COMMA34</v>
      </c>
      <c r="AA1153" s="172" t="str">
        <f>IF(ISNA(VLOOKUP(AC1153,Sheet2!J:J,1,0)),"//","")</f>
        <v/>
      </c>
      <c r="AC1153" s="111" t="str">
        <f t="shared" si="343"/>
        <v/>
      </c>
      <c r="AD1153" t="b">
        <f t="shared" si="342"/>
        <v>1</v>
      </c>
    </row>
    <row r="1154" spans="1:30">
      <c r="A1154" s="57">
        <f t="shared" si="334"/>
        <v>1154</v>
      </c>
      <c r="B1154" s="56">
        <f t="shared" si="335"/>
        <v>1130</v>
      </c>
      <c r="C1154" s="60" t="s">
        <v>4451</v>
      </c>
      <c r="D1154" s="60" t="s">
        <v>3647</v>
      </c>
      <c r="E1154" s="66" t="s">
        <v>539</v>
      </c>
      <c r="F1154" s="66" t="s">
        <v>1000</v>
      </c>
      <c r="G1154" s="74">
        <v>0</v>
      </c>
      <c r="H1154" s="74">
        <v>0</v>
      </c>
      <c r="I1154" s="66" t="s">
        <v>1</v>
      </c>
      <c r="J1154" s="66" t="s">
        <v>1593</v>
      </c>
      <c r="K1154" s="67" t="s">
        <v>4539</v>
      </c>
      <c r="L1154" s="68"/>
      <c r="M1154" s="64" t="s">
        <v>3647</v>
      </c>
      <c r="N1154" s="13"/>
      <c r="O1154"/>
      <c r="P1154" t="str">
        <f t="shared" si="341"/>
        <v>NOT EQUAL</v>
      </c>
      <c r="Q1154" t="str">
        <f>IF(ISNA(VLOOKUP(AC1154,#REF!,1)),"//","")</f>
        <v/>
      </c>
      <c r="R1154"/>
      <c r="S1154" s="43">
        <f t="shared" si="336"/>
        <v>189</v>
      </c>
      <c r="T1154" s="93"/>
      <c r="U1154" s="71"/>
      <c r="V1154" s="71"/>
      <c r="W1154" s="44" t="str">
        <f t="shared" si="337"/>
        <v/>
      </c>
      <c r="X1154" s="25" t="str">
        <f t="shared" si="338"/>
        <v/>
      </c>
      <c r="Y1154" s="1">
        <f t="shared" si="339"/>
        <v>1130</v>
      </c>
      <c r="Z1154" t="str">
        <f t="shared" si="340"/>
        <v>ITM_BATTERY</v>
      </c>
      <c r="AA1154" s="172" t="str">
        <f>IF(ISNA(VLOOKUP(AC1154,Sheet2!J:J,1,0)),"//","")</f>
        <v/>
      </c>
      <c r="AC1154" s="111" t="str">
        <f t="shared" si="343"/>
        <v/>
      </c>
      <c r="AD1154" t="b">
        <f t="shared" si="342"/>
        <v>1</v>
      </c>
    </row>
    <row r="1155" spans="1:30">
      <c r="A1155" s="57">
        <f t="shared" si="334"/>
        <v>1155</v>
      </c>
      <c r="B1155" s="56">
        <f t="shared" si="335"/>
        <v>1131</v>
      </c>
      <c r="C1155" s="60" t="s">
        <v>4451</v>
      </c>
      <c r="D1155" s="60" t="s">
        <v>3648</v>
      </c>
      <c r="E1155" s="66" t="s">
        <v>539</v>
      </c>
      <c r="F1155" s="66" t="s">
        <v>1001</v>
      </c>
      <c r="G1155" s="74">
        <v>0</v>
      </c>
      <c r="H1155" s="74">
        <v>0</v>
      </c>
      <c r="I1155" s="66" t="s">
        <v>1</v>
      </c>
      <c r="J1155" s="66" t="s">
        <v>1593</v>
      </c>
      <c r="K1155" s="67" t="s">
        <v>4539</v>
      </c>
      <c r="L1155" s="68"/>
      <c r="M1155" s="64" t="s">
        <v>3648</v>
      </c>
      <c r="N1155" s="13"/>
      <c r="O1155"/>
      <c r="P1155" t="str">
        <f t="shared" si="341"/>
        <v>NOT EQUAL</v>
      </c>
      <c r="Q1155" t="str">
        <f>IF(ISNA(VLOOKUP(AC1155,#REF!,1)),"//","")</f>
        <v/>
      </c>
      <c r="R1155"/>
      <c r="S1155" s="43">
        <f t="shared" si="336"/>
        <v>189</v>
      </c>
      <c r="T1155" s="93"/>
      <c r="U1155" s="71"/>
      <c r="V1155" s="71"/>
      <c r="W1155" s="44" t="str">
        <f t="shared" si="337"/>
        <v/>
      </c>
      <c r="X1155" s="25" t="str">
        <f t="shared" si="338"/>
        <v/>
      </c>
      <c r="Y1155" s="1">
        <f t="shared" si="339"/>
        <v>1131</v>
      </c>
      <c r="Z1155" t="str">
        <f t="shared" si="340"/>
        <v>ITM_PGM_BEGIN</v>
      </c>
      <c r="AA1155" s="172" t="str">
        <f>IF(ISNA(VLOOKUP(AC1155,Sheet2!J:J,1,0)),"//","")</f>
        <v/>
      </c>
      <c r="AC1155" s="111" t="str">
        <f t="shared" si="343"/>
        <v/>
      </c>
      <c r="AD1155" t="b">
        <f t="shared" si="342"/>
        <v>1</v>
      </c>
    </row>
    <row r="1156" spans="1:30">
      <c r="A1156" s="57">
        <f t="shared" si="334"/>
        <v>1156</v>
      </c>
      <c r="B1156" s="56">
        <f t="shared" si="335"/>
        <v>1132</v>
      </c>
      <c r="C1156" s="60" t="s">
        <v>4451</v>
      </c>
      <c r="D1156" s="60" t="s">
        <v>3649</v>
      </c>
      <c r="E1156" s="66" t="s">
        <v>539</v>
      </c>
      <c r="F1156" s="66" t="s">
        <v>1002</v>
      </c>
      <c r="G1156" s="74">
        <v>0</v>
      </c>
      <c r="H1156" s="74">
        <v>0</v>
      </c>
      <c r="I1156" s="66" t="s">
        <v>1</v>
      </c>
      <c r="J1156" s="66" t="s">
        <v>1593</v>
      </c>
      <c r="K1156" s="67" t="s">
        <v>4539</v>
      </c>
      <c r="L1156" s="68"/>
      <c r="M1156" s="64" t="s">
        <v>3649</v>
      </c>
      <c r="N1156" s="13"/>
      <c r="O1156"/>
      <c r="P1156" t="str">
        <f t="shared" si="341"/>
        <v>NOT EQUAL</v>
      </c>
      <c r="Q1156" t="str">
        <f>IF(ISNA(VLOOKUP(AC1156,#REF!,1)),"//","")</f>
        <v/>
      </c>
      <c r="R1156"/>
      <c r="S1156" s="43">
        <f t="shared" si="336"/>
        <v>189</v>
      </c>
      <c r="T1156" s="93"/>
      <c r="U1156" s="71"/>
      <c r="V1156" s="71"/>
      <c r="W1156" s="44" t="str">
        <f t="shared" si="337"/>
        <v/>
      </c>
      <c r="X1156" s="25" t="str">
        <f t="shared" si="338"/>
        <v/>
      </c>
      <c r="Y1156" s="1">
        <f t="shared" si="339"/>
        <v>1132</v>
      </c>
      <c r="Z1156" t="str">
        <f t="shared" si="340"/>
        <v>ITM_USER_MODE</v>
      </c>
      <c r="AA1156" s="172" t="str">
        <f>IF(ISNA(VLOOKUP(AC1156,Sheet2!J:J,1,0)),"//","")</f>
        <v/>
      </c>
      <c r="AC1156" s="111" t="str">
        <f t="shared" si="343"/>
        <v/>
      </c>
      <c r="AD1156" t="b">
        <f t="shared" si="342"/>
        <v>1</v>
      </c>
    </row>
    <row r="1157" spans="1:30">
      <c r="A1157" s="57">
        <f t="shared" si="334"/>
        <v>1157</v>
      </c>
      <c r="B1157" s="56">
        <f t="shared" si="335"/>
        <v>1133</v>
      </c>
      <c r="C1157" s="60" t="s">
        <v>4450</v>
      </c>
      <c r="D1157" s="60" t="s">
        <v>7</v>
      </c>
      <c r="E1157" s="66" t="s">
        <v>539</v>
      </c>
      <c r="F1157" s="66" t="s">
        <v>1003</v>
      </c>
      <c r="G1157" s="74">
        <v>0</v>
      </c>
      <c r="H1157" s="74">
        <v>0</v>
      </c>
      <c r="I1157" s="66" t="s">
        <v>1</v>
      </c>
      <c r="J1157" s="66" t="s">
        <v>1593</v>
      </c>
      <c r="K1157" s="67" t="s">
        <v>4539</v>
      </c>
      <c r="L1157" s="68"/>
      <c r="M1157" s="64" t="s">
        <v>3946</v>
      </c>
      <c r="N1157" s="13"/>
      <c r="O1157"/>
      <c r="P1157" t="str">
        <f t="shared" si="341"/>
        <v>NOT EQUAL</v>
      </c>
      <c r="Q1157" t="str">
        <f>IF(ISNA(VLOOKUP(AC1157,#REF!,1)),"//","")</f>
        <v/>
      </c>
      <c r="R1157"/>
      <c r="S1157" s="43">
        <f t="shared" si="336"/>
        <v>189</v>
      </c>
      <c r="T1157" s="93"/>
      <c r="U1157" s="71"/>
      <c r="V1157" s="71"/>
      <c r="W1157" s="44" t="str">
        <f t="shared" si="337"/>
        <v/>
      </c>
      <c r="X1157" s="25" t="str">
        <f t="shared" si="338"/>
        <v/>
      </c>
      <c r="Y1157" s="1">
        <f t="shared" si="339"/>
        <v>1133</v>
      </c>
      <c r="Z1157" t="str">
        <f t="shared" si="340"/>
        <v>ITM_UK</v>
      </c>
      <c r="AA1157" s="172" t="str">
        <f>IF(ISNA(VLOOKUP(AC1157,Sheet2!J:J,1,0)),"//","")</f>
        <v/>
      </c>
      <c r="AC1157" s="111" t="str">
        <f t="shared" si="343"/>
        <v/>
      </c>
      <c r="AD1157" t="b">
        <f t="shared" si="342"/>
        <v>1</v>
      </c>
    </row>
    <row r="1158" spans="1:30">
      <c r="A1158" s="57">
        <f t="shared" si="334"/>
        <v>1158</v>
      </c>
      <c r="B1158" s="56">
        <f t="shared" si="335"/>
        <v>1134</v>
      </c>
      <c r="C1158" s="60" t="s">
        <v>4450</v>
      </c>
      <c r="D1158" s="60" t="s">
        <v>7</v>
      </c>
      <c r="E1158" s="66" t="s">
        <v>539</v>
      </c>
      <c r="F1158" s="66" t="s">
        <v>1004</v>
      </c>
      <c r="G1158" s="74">
        <v>0</v>
      </c>
      <c r="H1158" s="74">
        <v>0</v>
      </c>
      <c r="I1158" s="66" t="s">
        <v>1</v>
      </c>
      <c r="J1158" s="66" t="s">
        <v>1593</v>
      </c>
      <c r="K1158" s="67" t="s">
        <v>4539</v>
      </c>
      <c r="L1158" s="68"/>
      <c r="M1158" s="64" t="s">
        <v>3947</v>
      </c>
      <c r="N1158" s="13"/>
      <c r="O1158"/>
      <c r="P1158" t="str">
        <f t="shared" si="341"/>
        <v>NOT EQUAL</v>
      </c>
      <c r="Q1158" t="str">
        <f>IF(ISNA(VLOOKUP(AC1158,#REF!,1)),"//","")</f>
        <v/>
      </c>
      <c r="R1158"/>
      <c r="S1158" s="43">
        <f t="shared" si="336"/>
        <v>189</v>
      </c>
      <c r="T1158" s="93"/>
      <c r="U1158" s="71"/>
      <c r="V1158" s="71"/>
      <c r="W1158" s="44" t="str">
        <f t="shared" si="337"/>
        <v/>
      </c>
      <c r="X1158" s="25" t="str">
        <f t="shared" si="338"/>
        <v/>
      </c>
      <c r="Y1158" s="1">
        <f t="shared" si="339"/>
        <v>1134</v>
      </c>
      <c r="Z1158" t="str">
        <f t="shared" si="340"/>
        <v>ITM_US</v>
      </c>
      <c r="AA1158" s="172" t="str">
        <f>IF(ISNA(VLOOKUP(AC1158,Sheet2!J:J,1,0)),"//","")</f>
        <v/>
      </c>
      <c r="AC1158" s="111" t="str">
        <f t="shared" si="343"/>
        <v/>
      </c>
      <c r="AD1158" t="b">
        <f t="shared" si="342"/>
        <v>1</v>
      </c>
    </row>
    <row r="1159" spans="1:30">
      <c r="A1159" s="57">
        <f t="shared" si="334"/>
        <v>1159</v>
      </c>
      <c r="B1159" s="56">
        <f t="shared" si="335"/>
        <v>1135</v>
      </c>
      <c r="C1159" s="60" t="s">
        <v>4451</v>
      </c>
      <c r="D1159" s="60" t="s">
        <v>3650</v>
      </c>
      <c r="E1159" s="66" t="s">
        <v>539</v>
      </c>
      <c r="F1159" s="66" t="s">
        <v>1005</v>
      </c>
      <c r="G1159" s="74">
        <v>0</v>
      </c>
      <c r="H1159" s="74">
        <v>0</v>
      </c>
      <c r="I1159" s="66" t="s">
        <v>1</v>
      </c>
      <c r="J1159" s="66" t="s">
        <v>1593</v>
      </c>
      <c r="K1159" s="67" t="s">
        <v>4539</v>
      </c>
      <c r="L1159" s="68"/>
      <c r="M1159" s="64" t="s">
        <v>3650</v>
      </c>
      <c r="N1159" s="13"/>
      <c r="O1159"/>
      <c r="P1159" t="str">
        <f t="shared" si="341"/>
        <v>NOT EQUAL</v>
      </c>
      <c r="Q1159" t="str">
        <f>IF(ISNA(VLOOKUP(AC1159,#REF!,1)),"//","")</f>
        <v/>
      </c>
      <c r="R1159"/>
      <c r="S1159" s="43">
        <f t="shared" si="336"/>
        <v>189</v>
      </c>
      <c r="T1159" s="93"/>
      <c r="U1159" s="71"/>
      <c r="V1159" s="71"/>
      <c r="W1159" s="44" t="str">
        <f t="shared" si="337"/>
        <v/>
      </c>
      <c r="X1159" s="25" t="str">
        <f t="shared" si="338"/>
        <v/>
      </c>
      <c r="Y1159" s="1">
        <f t="shared" si="339"/>
        <v>1135</v>
      </c>
      <c r="Z1159" t="str">
        <f t="shared" si="340"/>
        <v>ITM_NEG_EXCLAMATION_MARK</v>
      </c>
      <c r="AA1159" s="172" t="str">
        <f>IF(ISNA(VLOOKUP(AC1159,Sheet2!J:J,1,0)),"//","")</f>
        <v/>
      </c>
      <c r="AC1159" s="111" t="str">
        <f t="shared" si="343"/>
        <v/>
      </c>
      <c r="AD1159" t="b">
        <f t="shared" si="342"/>
        <v>1</v>
      </c>
    </row>
    <row r="1160" spans="1:30">
      <c r="A1160" s="57">
        <f t="shared" si="334"/>
        <v>1160</v>
      </c>
      <c r="B1160" s="56">
        <f t="shared" si="335"/>
        <v>1136</v>
      </c>
      <c r="C1160" s="60" t="s">
        <v>4451</v>
      </c>
      <c r="D1160" s="60" t="s">
        <v>2291</v>
      </c>
      <c r="E1160" s="66" t="s">
        <v>539</v>
      </c>
      <c r="F1160" s="66" t="s">
        <v>926</v>
      </c>
      <c r="G1160" s="74">
        <v>0</v>
      </c>
      <c r="H1160" s="74">
        <v>0</v>
      </c>
      <c r="I1160" s="66" t="s">
        <v>1</v>
      </c>
      <c r="J1160" s="66" t="s">
        <v>1593</v>
      </c>
      <c r="K1160" s="67" t="s">
        <v>4539</v>
      </c>
      <c r="L1160" s="68"/>
      <c r="M1160" s="64" t="s">
        <v>2291</v>
      </c>
      <c r="N1160" s="13"/>
      <c r="O1160"/>
      <c r="P1160" t="str">
        <f t="shared" si="341"/>
        <v>NOT EQUAL</v>
      </c>
      <c r="Q1160" t="str">
        <f>IF(ISNA(VLOOKUP(AC1160,#REF!,1)),"//","")</f>
        <v/>
      </c>
      <c r="R1160"/>
      <c r="S1160" s="43">
        <f t="shared" si="336"/>
        <v>189</v>
      </c>
      <c r="T1160" s="93"/>
      <c r="U1160" s="71"/>
      <c r="V1160" s="71"/>
      <c r="W1160" s="44" t="str">
        <f t="shared" si="337"/>
        <v/>
      </c>
      <c r="X1160" s="25" t="str">
        <f t="shared" si="338"/>
        <v/>
      </c>
      <c r="Y1160" s="1">
        <f t="shared" si="339"/>
        <v>1136</v>
      </c>
      <c r="Z1160" t="str">
        <f t="shared" si="340"/>
        <v>ITM_ex</v>
      </c>
      <c r="AA1160" s="172" t="str">
        <f>IF(ISNA(VLOOKUP(AC1160,Sheet2!J:J,1,0)),"//","")</f>
        <v/>
      </c>
      <c r="AC1160" s="111" t="str">
        <f t="shared" si="343"/>
        <v/>
      </c>
      <c r="AD1160" t="b">
        <f t="shared" si="342"/>
        <v>1</v>
      </c>
    </row>
    <row r="1161" spans="1:30">
      <c r="A1161" s="57">
        <f t="shared" si="334"/>
        <v>1161</v>
      </c>
      <c r="B1161" s="56">
        <f t="shared" si="335"/>
        <v>1137</v>
      </c>
      <c r="C1161" s="60" t="s">
        <v>4451</v>
      </c>
      <c r="D1161" s="60" t="s">
        <v>1155</v>
      </c>
      <c r="E1161" s="66" t="s">
        <v>539</v>
      </c>
      <c r="F1161" s="66" t="s">
        <v>287</v>
      </c>
      <c r="G1161" s="74">
        <v>0</v>
      </c>
      <c r="H1161" s="74">
        <v>0</v>
      </c>
      <c r="I1161" s="66" t="s">
        <v>1</v>
      </c>
      <c r="J1161" s="66" t="s">
        <v>1593</v>
      </c>
      <c r="K1161" s="67" t="s">
        <v>4539</v>
      </c>
      <c r="L1161" s="68"/>
      <c r="M1161" s="64" t="s">
        <v>1155</v>
      </c>
      <c r="N1161" s="13"/>
      <c r="O1161"/>
      <c r="P1161" t="str">
        <f t="shared" si="341"/>
        <v>NOT EQUAL</v>
      </c>
      <c r="Q1161" t="str">
        <f>IF(ISNA(VLOOKUP(AC1161,#REF!,1)),"//","")</f>
        <v/>
      </c>
      <c r="R1161"/>
      <c r="S1161" s="43">
        <f t="shared" si="336"/>
        <v>189</v>
      </c>
      <c r="T1161" s="93"/>
      <c r="U1161" s="71"/>
      <c r="V1161" s="71"/>
      <c r="W1161" s="44" t="str">
        <f t="shared" si="337"/>
        <v/>
      </c>
      <c r="X1161" s="25" t="str">
        <f t="shared" si="338"/>
        <v/>
      </c>
      <c r="Y1161" s="1">
        <f t="shared" si="339"/>
        <v>1137</v>
      </c>
      <c r="Z1161" t="str">
        <f t="shared" si="340"/>
        <v>ITM_Max</v>
      </c>
      <c r="AA1161" s="172" t="str">
        <f>IF(ISNA(VLOOKUP(AC1161,Sheet2!J:J,1,0)),"//","")</f>
        <v/>
      </c>
      <c r="AC1161" s="111" t="str">
        <f t="shared" si="343"/>
        <v/>
      </c>
      <c r="AD1161" t="b">
        <f t="shared" si="342"/>
        <v>1</v>
      </c>
    </row>
    <row r="1162" spans="1:30">
      <c r="A1162" s="57">
        <f t="shared" si="334"/>
        <v>1162</v>
      </c>
      <c r="B1162" s="56">
        <f t="shared" si="335"/>
        <v>1138</v>
      </c>
      <c r="C1162" s="60" t="s">
        <v>4451</v>
      </c>
      <c r="D1162" s="60" t="s">
        <v>1156</v>
      </c>
      <c r="E1162" s="66" t="s">
        <v>539</v>
      </c>
      <c r="F1162" s="66" t="s">
        <v>288</v>
      </c>
      <c r="G1162" s="74">
        <v>0</v>
      </c>
      <c r="H1162" s="74">
        <v>0</v>
      </c>
      <c r="I1162" s="66" t="s">
        <v>1</v>
      </c>
      <c r="J1162" s="66" t="s">
        <v>1593</v>
      </c>
      <c r="K1162" s="67" t="s">
        <v>4539</v>
      </c>
      <c r="L1162" s="68"/>
      <c r="M1162" s="64" t="s">
        <v>1156</v>
      </c>
      <c r="N1162" s="13"/>
      <c r="O1162"/>
      <c r="P1162" t="str">
        <f t="shared" si="341"/>
        <v>NOT EQUAL</v>
      </c>
      <c r="Q1162" t="str">
        <f>IF(ISNA(VLOOKUP(AC1162,#REF!,1)),"//","")</f>
        <v/>
      </c>
      <c r="R1162"/>
      <c r="S1162" s="43">
        <f t="shared" si="336"/>
        <v>189</v>
      </c>
      <c r="T1162" s="93"/>
      <c r="U1162" s="71"/>
      <c r="V1162" s="71"/>
      <c r="W1162" s="44" t="str">
        <f t="shared" si="337"/>
        <v/>
      </c>
      <c r="X1162" s="25" t="str">
        <f t="shared" si="338"/>
        <v/>
      </c>
      <c r="Y1162" s="1">
        <f t="shared" si="339"/>
        <v>1138</v>
      </c>
      <c r="Z1162" t="str">
        <f t="shared" si="340"/>
        <v>ITM_Min</v>
      </c>
      <c r="AA1162" s="172" t="str">
        <f>IF(ISNA(VLOOKUP(AC1162,Sheet2!J:J,1,0)),"//","")</f>
        <v/>
      </c>
      <c r="AC1162" s="111" t="str">
        <f t="shared" si="343"/>
        <v/>
      </c>
      <c r="AD1162" t="b">
        <f t="shared" si="342"/>
        <v>1</v>
      </c>
    </row>
    <row r="1163" spans="1:30">
      <c r="A1163" s="57">
        <f t="shared" si="334"/>
        <v>1163</v>
      </c>
      <c r="B1163" s="56">
        <f t="shared" si="335"/>
        <v>1139</v>
      </c>
      <c r="C1163" s="60" t="s">
        <v>4451</v>
      </c>
      <c r="D1163" s="60" t="s">
        <v>1157</v>
      </c>
      <c r="E1163" s="66" t="s">
        <v>539</v>
      </c>
      <c r="F1163" s="66" t="s">
        <v>282</v>
      </c>
      <c r="G1163" s="74">
        <v>0</v>
      </c>
      <c r="H1163" s="74">
        <v>0</v>
      </c>
      <c r="I1163" s="66" t="s">
        <v>1</v>
      </c>
      <c r="J1163" s="66" t="s">
        <v>1593</v>
      </c>
      <c r="K1163" s="67" t="s">
        <v>4539</v>
      </c>
      <c r="L1163" s="68"/>
      <c r="M1163" s="64" t="s">
        <v>1157</v>
      </c>
      <c r="N1163" s="13"/>
      <c r="O1163"/>
      <c r="P1163" t="str">
        <f t="shared" si="341"/>
        <v>NOT EQUAL</v>
      </c>
      <c r="Q1163" t="str">
        <f>IF(ISNA(VLOOKUP(AC1163,#REF!,1)),"//","")</f>
        <v/>
      </c>
      <c r="R1163"/>
      <c r="S1163" s="43">
        <f t="shared" si="336"/>
        <v>189</v>
      </c>
      <c r="T1163" s="93"/>
      <c r="U1163" s="71"/>
      <c r="V1163" s="71"/>
      <c r="W1163" s="44" t="str">
        <f t="shared" si="337"/>
        <v/>
      </c>
      <c r="X1163" s="25" t="str">
        <f t="shared" si="338"/>
        <v/>
      </c>
      <c r="Y1163" s="1">
        <f t="shared" si="339"/>
        <v>1139</v>
      </c>
      <c r="Z1163" t="str">
        <f t="shared" si="340"/>
        <v>ITM_Config</v>
      </c>
      <c r="AA1163" s="172" t="str">
        <f>IF(ISNA(VLOOKUP(AC1163,Sheet2!J:J,1,0)),"//","")</f>
        <v/>
      </c>
      <c r="AC1163" s="111" t="str">
        <f t="shared" si="343"/>
        <v/>
      </c>
      <c r="AD1163" t="b">
        <f t="shared" si="342"/>
        <v>1</v>
      </c>
    </row>
    <row r="1164" spans="1:30">
      <c r="A1164" s="57">
        <f t="shared" si="334"/>
        <v>1164</v>
      </c>
      <c r="B1164" s="56">
        <f t="shared" si="335"/>
        <v>1140</v>
      </c>
      <c r="C1164" s="60" t="s">
        <v>4451</v>
      </c>
      <c r="D1164" s="60" t="s">
        <v>1158</v>
      </c>
      <c r="E1164" s="66" t="s">
        <v>539</v>
      </c>
      <c r="F1164" s="66" t="s">
        <v>283</v>
      </c>
      <c r="G1164" s="74">
        <v>0</v>
      </c>
      <c r="H1164" s="74">
        <v>0</v>
      </c>
      <c r="I1164" s="66" t="s">
        <v>1</v>
      </c>
      <c r="J1164" s="66" t="s">
        <v>1593</v>
      </c>
      <c r="K1164" s="67" t="s">
        <v>4539</v>
      </c>
      <c r="L1164" s="68"/>
      <c r="M1164" s="64" t="s">
        <v>1158</v>
      </c>
      <c r="N1164" s="13"/>
      <c r="O1164"/>
      <c r="P1164" t="str">
        <f t="shared" si="341"/>
        <v>NOT EQUAL</v>
      </c>
      <c r="Q1164" t="str">
        <f>IF(ISNA(VLOOKUP(AC1164,#REF!,1)),"//","")</f>
        <v/>
      </c>
      <c r="R1164"/>
      <c r="S1164" s="43">
        <f t="shared" si="336"/>
        <v>189</v>
      </c>
      <c r="T1164" s="93"/>
      <c r="U1164" s="71"/>
      <c r="V1164" s="71"/>
      <c r="W1164" s="44" t="str">
        <f t="shared" si="337"/>
        <v/>
      </c>
      <c r="X1164" s="25" t="str">
        <f t="shared" si="338"/>
        <v/>
      </c>
      <c r="Y1164" s="1">
        <f t="shared" si="339"/>
        <v>1140</v>
      </c>
      <c r="Z1164" t="str">
        <f t="shared" si="340"/>
        <v>ITM_Stack</v>
      </c>
      <c r="AA1164" s="172" t="str">
        <f>IF(ISNA(VLOOKUP(AC1164,Sheet2!J:J,1,0)),"//","")</f>
        <v/>
      </c>
      <c r="AC1164" s="111" t="str">
        <f t="shared" si="343"/>
        <v/>
      </c>
      <c r="AD1164" t="b">
        <f t="shared" si="342"/>
        <v>1</v>
      </c>
    </row>
    <row r="1165" spans="1:30">
      <c r="A1165" s="57">
        <f t="shared" si="334"/>
        <v>1165</v>
      </c>
      <c r="B1165" s="56">
        <f t="shared" si="335"/>
        <v>1141</v>
      </c>
      <c r="C1165" s="60" t="s">
        <v>4451</v>
      </c>
      <c r="D1165" s="60" t="s">
        <v>1159</v>
      </c>
      <c r="E1165" s="66" t="s">
        <v>539</v>
      </c>
      <c r="F1165" s="66" t="s">
        <v>1006</v>
      </c>
      <c r="G1165" s="74">
        <v>0</v>
      </c>
      <c r="H1165" s="74">
        <v>0</v>
      </c>
      <c r="I1165" s="66" t="s">
        <v>1</v>
      </c>
      <c r="J1165" s="66" t="s">
        <v>1593</v>
      </c>
      <c r="K1165" s="67" t="s">
        <v>4539</v>
      </c>
      <c r="L1165" s="68"/>
      <c r="M1165" s="64" t="s">
        <v>1159</v>
      </c>
      <c r="N1165" s="13"/>
      <c r="O1165"/>
      <c r="P1165" t="str">
        <f t="shared" si="341"/>
        <v>NOT EQUAL</v>
      </c>
      <c r="Q1165" t="str">
        <f>IF(ISNA(VLOOKUP(AC1165,#REF!,1)),"//","")</f>
        <v/>
      </c>
      <c r="R1165"/>
      <c r="S1165" s="43">
        <f t="shared" si="336"/>
        <v>189</v>
      </c>
      <c r="T1165" s="93"/>
      <c r="U1165" s="71"/>
      <c r="V1165" s="71"/>
      <c r="W1165" s="44" t="str">
        <f t="shared" si="337"/>
        <v/>
      </c>
      <c r="X1165" s="25" t="str">
        <f t="shared" si="338"/>
        <v/>
      </c>
      <c r="Y1165" s="1">
        <f t="shared" si="339"/>
        <v>1141</v>
      </c>
      <c r="Z1165" t="str">
        <f t="shared" si="340"/>
        <v>ITM_dddEL</v>
      </c>
      <c r="AA1165" s="172" t="str">
        <f>IF(ISNA(VLOOKUP(AC1165,Sheet2!J:J,1,0)),"//","")</f>
        <v/>
      </c>
      <c r="AC1165" s="111" t="str">
        <f t="shared" si="343"/>
        <v/>
      </c>
      <c r="AD1165" t="b">
        <f t="shared" si="342"/>
        <v>1</v>
      </c>
    </row>
    <row r="1166" spans="1:30">
      <c r="A1166" s="57">
        <f t="shared" si="334"/>
        <v>1166</v>
      </c>
      <c r="B1166" s="56">
        <f t="shared" si="335"/>
        <v>1142</v>
      </c>
      <c r="C1166" s="60" t="s">
        <v>4451</v>
      </c>
      <c r="D1166" s="60" t="s">
        <v>1160</v>
      </c>
      <c r="E1166" s="66" t="s">
        <v>539</v>
      </c>
      <c r="F1166" s="66" t="s">
        <v>1007</v>
      </c>
      <c r="G1166" s="74">
        <v>0</v>
      </c>
      <c r="H1166" s="74">
        <v>0</v>
      </c>
      <c r="I1166" s="66" t="s">
        <v>1</v>
      </c>
      <c r="J1166" s="66" t="s">
        <v>1593</v>
      </c>
      <c r="K1166" s="67" t="s">
        <v>4539</v>
      </c>
      <c r="L1166" s="68"/>
      <c r="M1166" s="64" t="s">
        <v>1160</v>
      </c>
      <c r="N1166" s="13"/>
      <c r="O1166"/>
      <c r="P1166" t="str">
        <f t="shared" si="341"/>
        <v>NOT EQUAL</v>
      </c>
      <c r="Q1166" t="str">
        <f>IF(ISNA(VLOOKUP(AC1166,#REF!,1)),"//","")</f>
        <v/>
      </c>
      <c r="R1166"/>
      <c r="S1166" s="43">
        <f t="shared" si="336"/>
        <v>189</v>
      </c>
      <c r="T1166" s="93"/>
      <c r="U1166" s="71"/>
      <c r="V1166" s="71"/>
      <c r="W1166" s="44" t="str">
        <f t="shared" si="337"/>
        <v/>
      </c>
      <c r="X1166" s="25" t="str">
        <f t="shared" si="338"/>
        <v/>
      </c>
      <c r="Y1166" s="1">
        <f t="shared" si="339"/>
        <v>1142</v>
      </c>
      <c r="Z1166" t="str">
        <f t="shared" si="340"/>
        <v>ITM_dddIJ</v>
      </c>
      <c r="AA1166" s="172" t="str">
        <f>IF(ISNA(VLOOKUP(AC1166,Sheet2!J:J,1,0)),"//","")</f>
        <v/>
      </c>
      <c r="AC1166" s="111" t="str">
        <f t="shared" si="343"/>
        <v/>
      </c>
      <c r="AD1166" t="b">
        <f t="shared" si="342"/>
        <v>1</v>
      </c>
    </row>
    <row r="1167" spans="1:30">
      <c r="A1167" s="57">
        <f t="shared" si="334"/>
        <v>1167</v>
      </c>
      <c r="B1167" s="56">
        <f t="shared" si="335"/>
        <v>1143</v>
      </c>
      <c r="C1167" s="60" t="s">
        <v>4451</v>
      </c>
      <c r="D1167" s="60" t="s">
        <v>2362</v>
      </c>
      <c r="E1167" s="66" t="s">
        <v>539</v>
      </c>
      <c r="F1167" s="66" t="s">
        <v>1008</v>
      </c>
      <c r="G1167" s="74">
        <v>0</v>
      </c>
      <c r="H1167" s="74">
        <v>0</v>
      </c>
      <c r="I1167" s="66" t="s">
        <v>1</v>
      </c>
      <c r="J1167" s="66" t="s">
        <v>1593</v>
      </c>
      <c r="K1167" s="67" t="s">
        <v>4539</v>
      </c>
      <c r="L1167" s="68"/>
      <c r="M1167" s="64" t="s">
        <v>2362</v>
      </c>
      <c r="N1167" s="13"/>
      <c r="O1167"/>
      <c r="P1167" t="str">
        <f t="shared" si="341"/>
        <v>NOT EQUAL</v>
      </c>
      <c r="Q1167" t="str">
        <f>IF(ISNA(VLOOKUP(AC1167,#REF!,1)),"//","")</f>
        <v/>
      </c>
      <c r="R1167"/>
      <c r="S1167" s="43">
        <f t="shared" si="336"/>
        <v>189</v>
      </c>
      <c r="T1167" s="93"/>
      <c r="U1167" s="71"/>
      <c r="V1167" s="71"/>
      <c r="W1167" s="44" t="str">
        <f t="shared" si="337"/>
        <v/>
      </c>
      <c r="X1167" s="25" t="str">
        <f t="shared" si="338"/>
        <v/>
      </c>
      <c r="Y1167" s="1">
        <f t="shared" si="339"/>
        <v>1143</v>
      </c>
      <c r="Z1167" t="str">
        <f t="shared" si="340"/>
        <v>ITM_0P</v>
      </c>
      <c r="AA1167" s="172" t="str">
        <f>IF(ISNA(VLOOKUP(AC1167,Sheet2!J:J,1,0)),"//","")</f>
        <v/>
      </c>
      <c r="AC1167" s="111" t="str">
        <f t="shared" si="343"/>
        <v/>
      </c>
      <c r="AD1167" t="b">
        <f t="shared" si="342"/>
        <v>1</v>
      </c>
    </row>
    <row r="1168" spans="1:30">
      <c r="A1168" s="57">
        <f t="shared" si="334"/>
        <v>1168</v>
      </c>
      <c r="B1168" s="56">
        <f t="shared" si="335"/>
        <v>1144</v>
      </c>
      <c r="C1168" s="60" t="s">
        <v>4451</v>
      </c>
      <c r="D1168" s="60" t="s">
        <v>2363</v>
      </c>
      <c r="E1168" s="66" t="s">
        <v>539</v>
      </c>
      <c r="F1168" s="66" t="s">
        <v>1009</v>
      </c>
      <c r="G1168" s="74">
        <v>0</v>
      </c>
      <c r="H1168" s="74">
        <v>0</v>
      </c>
      <c r="I1168" s="66" t="s">
        <v>1</v>
      </c>
      <c r="J1168" s="66" t="s">
        <v>1593</v>
      </c>
      <c r="K1168" s="67" t="s">
        <v>4539</v>
      </c>
      <c r="L1168" s="68"/>
      <c r="M1168" s="64" t="s">
        <v>2363</v>
      </c>
      <c r="N1168" s="13"/>
      <c r="O1168"/>
      <c r="P1168" t="str">
        <f t="shared" si="341"/>
        <v>NOT EQUAL</v>
      </c>
      <c r="Q1168" t="str">
        <f>IF(ISNA(VLOOKUP(AC1168,#REF!,1)),"//","")</f>
        <v/>
      </c>
      <c r="R1168"/>
      <c r="S1168" s="43">
        <f t="shared" si="336"/>
        <v>189</v>
      </c>
      <c r="T1168" s="93"/>
      <c r="U1168" s="71"/>
      <c r="V1168" s="71"/>
      <c r="W1168" s="44" t="str">
        <f t="shared" si="337"/>
        <v/>
      </c>
      <c r="X1168" s="25" t="str">
        <f t="shared" si="338"/>
        <v/>
      </c>
      <c r="Y1168" s="1">
        <f t="shared" si="339"/>
        <v>1144</v>
      </c>
      <c r="Z1168" t="str">
        <f t="shared" si="340"/>
        <v>ITM_1P</v>
      </c>
      <c r="AA1168" s="172" t="str">
        <f>IF(ISNA(VLOOKUP(AC1168,Sheet2!J:J,1,0)),"//","")</f>
        <v/>
      </c>
      <c r="AC1168" s="111" t="str">
        <f t="shared" si="343"/>
        <v/>
      </c>
      <c r="AD1168" t="b">
        <f t="shared" si="342"/>
        <v>1</v>
      </c>
    </row>
    <row r="1169" spans="1:30">
      <c r="A1169" s="57">
        <f t="shared" ref="A1169:A1231" si="344">IF(B1169=INT(B1169),ROW(),"")</f>
        <v>1169</v>
      </c>
      <c r="B1169" s="56">
        <f t="shared" ref="B1169:B1231" si="345">IF(AND(MID(C1169,2,1)&lt;&gt;"/",MID(C1169,1,1)="/"),INT(B1168)+1,B1168+0.01)</f>
        <v>1145</v>
      </c>
      <c r="C1169" s="60" t="s">
        <v>4451</v>
      </c>
      <c r="D1169" s="84" t="s">
        <v>3651</v>
      </c>
      <c r="E1169" s="66" t="s">
        <v>539</v>
      </c>
      <c r="F1169" s="66" t="s">
        <v>1010</v>
      </c>
      <c r="G1169" s="74">
        <v>0</v>
      </c>
      <c r="H1169" s="74">
        <v>0</v>
      </c>
      <c r="I1169" s="66" t="s">
        <v>1</v>
      </c>
      <c r="J1169" s="66" t="s">
        <v>1593</v>
      </c>
      <c r="K1169" s="67" t="s">
        <v>4539</v>
      </c>
      <c r="L1169" s="60" t="s">
        <v>1011</v>
      </c>
      <c r="M1169" s="64" t="s">
        <v>1161</v>
      </c>
      <c r="N1169" s="13"/>
      <c r="O1169"/>
      <c r="P1169" t="str">
        <f t="shared" si="341"/>
        <v>NOT EQUAL</v>
      </c>
      <c r="Q1169" t="str">
        <f>IF(ISNA(VLOOKUP(AC1169,#REF!,1)),"//","")</f>
        <v/>
      </c>
      <c r="R1169"/>
      <c r="S1169" s="43">
        <f t="shared" ref="S1169:S1231" si="346">IF(X1169&lt;&gt;"",S1168+1,S1168)</f>
        <v>190</v>
      </c>
      <c r="T1169" s="93"/>
      <c r="U1169" s="71"/>
      <c r="V1169" s="71" t="s">
        <v>4717</v>
      </c>
      <c r="W1169" s="44" t="str">
        <f t="shared" ref="W1169:W1231" si="347">IF( OR(U1169="CNST", I1169="CAT_REGS"),(E1169),
IF(U1169="YES",UPPER(E1169),
IF(   AND(U1169&lt;&gt;"NO",I1169="CAT_FNCT",D1169&lt;&gt;"multiply", D1169&lt;&gt;"divide"),IF(J1169="SLS_ENABLED",   UPPER(E1169),""),"")))</f>
        <v/>
      </c>
      <c r="X1169" s="25" t="str">
        <f t="shared" ref="X1169:X1231" si="348">IF(LEN(V1169)&gt;0,V1169,SUBSTITUTE(SUBSTITUTE(SUBSTITUTE(SUBSTITUTE(SUBSTITUTE(SUBSTITUTE(SUBSTITUTE(SUBSTITUTE(SUBSTITUTE(SUBSTITUTE(SUBSTITUTE( (SUBSTITUTE( SUBSTITUTE( SUBSTITUTE( SUBSTITUTE(W1169,"STD_SIGMA","SUM"),"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EEX</v>
      </c>
      <c r="Y1169" s="1">
        <f t="shared" ref="Y1169:Y1231" si="349">B1169</f>
        <v>1145</v>
      </c>
      <c r="Z1169" t="str">
        <f t="shared" ref="Z1169:Z1231" si="350">M1169</f>
        <v>ITM_EXPONENT</v>
      </c>
      <c r="AA1169" s="172" t="str">
        <f>IF(ISNA(VLOOKUP(AC1169,Sheet2!J:J,1,0)),"//","")</f>
        <v/>
      </c>
      <c r="AC1169" s="111" t="str">
        <f t="shared" si="343"/>
        <v/>
      </c>
      <c r="AD1169" t="b">
        <f t="shared" si="342"/>
        <v>0</v>
      </c>
    </row>
    <row r="1170" spans="1:30">
      <c r="A1170" s="57">
        <f t="shared" si="344"/>
        <v>1170</v>
      </c>
      <c r="B1170" s="56">
        <f t="shared" si="345"/>
        <v>1146</v>
      </c>
      <c r="C1170" s="60" t="s">
        <v>4451</v>
      </c>
      <c r="D1170" s="60" t="s">
        <v>7</v>
      </c>
      <c r="E1170" s="66" t="s">
        <v>1566</v>
      </c>
      <c r="F1170" s="66" t="s">
        <v>500</v>
      </c>
      <c r="G1170" s="74">
        <v>0</v>
      </c>
      <c r="H1170" s="74">
        <v>0</v>
      </c>
      <c r="I1170" s="66" t="s">
        <v>1</v>
      </c>
      <c r="J1170" s="66" t="s">
        <v>1593</v>
      </c>
      <c r="K1170" s="67" t="s">
        <v>4539</v>
      </c>
      <c r="L1170" s="68"/>
      <c r="M1170" s="64" t="s">
        <v>2403</v>
      </c>
      <c r="N1170" s="13"/>
      <c r="O1170"/>
      <c r="P1170" t="str">
        <f t="shared" si="341"/>
        <v>NOT EQUAL</v>
      </c>
      <c r="Q1170" t="str">
        <f>IF(ISNA(VLOOKUP(AC1170,#REF!,1)),"//","")</f>
        <v/>
      </c>
      <c r="R1170"/>
      <c r="S1170" s="43">
        <f t="shared" si="346"/>
        <v>190</v>
      </c>
      <c r="T1170" s="93"/>
      <c r="U1170" s="71"/>
      <c r="V1170" s="71"/>
      <c r="W1170" s="44" t="str">
        <f t="shared" si="347"/>
        <v/>
      </c>
      <c r="X1170" s="25" t="str">
        <f t="shared" si="348"/>
        <v/>
      </c>
      <c r="Y1170" s="1">
        <f t="shared" si="349"/>
        <v>1146</v>
      </c>
      <c r="Z1170" t="str">
        <f t="shared" si="350"/>
        <v>ITM_HEX</v>
      </c>
      <c r="AA1170" s="172" t="str">
        <f>IF(ISNA(VLOOKUP(AC1170,Sheet2!J:J,1,0)),"//","")</f>
        <v/>
      </c>
      <c r="AC1170" s="111" t="str">
        <f t="shared" si="343"/>
        <v/>
      </c>
      <c r="AD1170" t="b">
        <f t="shared" si="342"/>
        <v>1</v>
      </c>
    </row>
    <row r="1171" spans="1:30" s="17" customFormat="1">
      <c r="A1171" s="111">
        <f t="shared" si="344"/>
        <v>1171</v>
      </c>
      <c r="B1171" s="112">
        <f t="shared" si="345"/>
        <v>1147</v>
      </c>
      <c r="C1171" s="113" t="s">
        <v>4450</v>
      </c>
      <c r="D1171" s="113" t="s">
        <v>7</v>
      </c>
      <c r="E1171" s="146" t="str">
        <f t="shared" ref="E1171:E1198" si="351">CHAR(34)&amp;IF(B1171&lt;10,"000",IF(B1171&lt;100,"00",IF(B1171&lt;1000,"0","")))&amp;$B1171&amp;CHAR(34)</f>
        <v>"1147"</v>
      </c>
      <c r="F1171" s="114" t="str">
        <f t="shared" ref="F1171:F1198" si="352">E1171</f>
        <v>"1147"</v>
      </c>
      <c r="G1171" s="207">
        <v>0</v>
      </c>
      <c r="H1171" s="207">
        <v>0</v>
      </c>
      <c r="I1171" s="193" t="s">
        <v>28</v>
      </c>
      <c r="J1171" s="115" t="s">
        <v>1593</v>
      </c>
      <c r="K1171" s="116" t="s">
        <v>4539</v>
      </c>
      <c r="M1171" s="147" t="str">
        <f t="shared" ref="M1171:M1198" si="353">"ITM_"&amp;IF(B1171&lt;10,"000",IF(B1171&lt;100,"00",IF(B1171&lt;1000,"0","")))&amp;$B1171</f>
        <v>ITM_1147</v>
      </c>
      <c r="N1171" s="16"/>
      <c r="P1171" s="17" t="str">
        <f t="shared" si="341"/>
        <v/>
      </c>
      <c r="Q1171" s="17" t="str">
        <f>IF(ISNA(VLOOKUP(AC1171,#REF!,1)),"//","")</f>
        <v/>
      </c>
      <c r="S1171" s="117">
        <f t="shared" si="346"/>
        <v>190</v>
      </c>
      <c r="T1171" s="111" t="s">
        <v>2484</v>
      </c>
      <c r="U1171" s="118" t="s">
        <v>2484</v>
      </c>
      <c r="V1171" s="118" t="s">
        <v>2484</v>
      </c>
      <c r="W1171" s="119" t="str">
        <f t="shared" si="347"/>
        <v/>
      </c>
      <c r="X1171" s="120" t="str">
        <f t="shared" si="348"/>
        <v/>
      </c>
      <c r="Y1171" s="121">
        <f t="shared" si="349"/>
        <v>1147</v>
      </c>
      <c r="Z1171" s="17" t="str">
        <f t="shared" si="350"/>
        <v>ITM_1147</v>
      </c>
      <c r="AA1171" s="172" t="str">
        <f>IF(ISNA(VLOOKUP(AC1171,Sheet2!J:J,1,0)),"//","")</f>
        <v/>
      </c>
      <c r="AC1171" s="111" t="str">
        <f t="shared" si="343"/>
        <v/>
      </c>
      <c r="AD1171" t="b">
        <f t="shared" si="342"/>
        <v>1</v>
      </c>
    </row>
    <row r="1172" spans="1:30" s="17" customFormat="1">
      <c r="A1172" s="111">
        <f t="shared" si="344"/>
        <v>1172</v>
      </c>
      <c r="B1172" s="112">
        <f t="shared" si="345"/>
        <v>1148</v>
      </c>
      <c r="C1172" s="113" t="s">
        <v>4450</v>
      </c>
      <c r="D1172" s="113" t="s">
        <v>7</v>
      </c>
      <c r="E1172" s="146" t="str">
        <f t="shared" si="351"/>
        <v>"1148"</v>
      </c>
      <c r="F1172" s="114" t="str">
        <f t="shared" si="352"/>
        <v>"1148"</v>
      </c>
      <c r="G1172" s="207">
        <v>0</v>
      </c>
      <c r="H1172" s="207">
        <v>0</v>
      </c>
      <c r="I1172" s="193" t="s">
        <v>28</v>
      </c>
      <c r="J1172" s="115" t="s">
        <v>1593</v>
      </c>
      <c r="K1172" s="116" t="s">
        <v>4539</v>
      </c>
      <c r="M1172" s="147" t="str">
        <f t="shared" si="353"/>
        <v>ITM_1148</v>
      </c>
      <c r="N1172" s="16"/>
      <c r="P1172" s="17" t="str">
        <f t="shared" si="341"/>
        <v/>
      </c>
      <c r="Q1172" s="17" t="str">
        <f>IF(ISNA(VLOOKUP(AC1172,#REF!,1)),"//","")</f>
        <v/>
      </c>
      <c r="S1172" s="117">
        <f t="shared" si="346"/>
        <v>190</v>
      </c>
      <c r="T1172" s="111" t="s">
        <v>2484</v>
      </c>
      <c r="U1172" s="118" t="s">
        <v>2484</v>
      </c>
      <c r="V1172" s="118" t="s">
        <v>2484</v>
      </c>
      <c r="W1172" s="119" t="str">
        <f t="shared" si="347"/>
        <v/>
      </c>
      <c r="X1172" s="120" t="str">
        <f t="shared" si="348"/>
        <v/>
      </c>
      <c r="Y1172" s="121">
        <f t="shared" si="349"/>
        <v>1148</v>
      </c>
      <c r="Z1172" s="17" t="str">
        <f t="shared" si="350"/>
        <v>ITM_1148</v>
      </c>
      <c r="AA1172" s="172" t="str">
        <f>IF(ISNA(VLOOKUP(AC1172,Sheet2!J:J,1,0)),"//","")</f>
        <v/>
      </c>
      <c r="AC1172" s="111" t="str">
        <f t="shared" si="343"/>
        <v/>
      </c>
      <c r="AD1172" t="b">
        <f t="shared" si="342"/>
        <v>1</v>
      </c>
    </row>
    <row r="1173" spans="1:30" s="17" customFormat="1">
      <c r="A1173" s="111">
        <f t="shared" si="344"/>
        <v>1173</v>
      </c>
      <c r="B1173" s="112">
        <f t="shared" si="345"/>
        <v>1149</v>
      </c>
      <c r="C1173" s="113" t="s">
        <v>4450</v>
      </c>
      <c r="D1173" s="113" t="s">
        <v>7</v>
      </c>
      <c r="E1173" s="146" t="str">
        <f t="shared" si="351"/>
        <v>"1149"</v>
      </c>
      <c r="F1173" s="114" t="str">
        <f t="shared" si="352"/>
        <v>"1149"</v>
      </c>
      <c r="G1173" s="207">
        <v>0</v>
      </c>
      <c r="H1173" s="207">
        <v>0</v>
      </c>
      <c r="I1173" s="193" t="s">
        <v>28</v>
      </c>
      <c r="J1173" s="115" t="s">
        <v>1593</v>
      </c>
      <c r="K1173" s="116" t="s">
        <v>4539</v>
      </c>
      <c r="M1173" s="147" t="str">
        <f t="shared" si="353"/>
        <v>ITM_1149</v>
      </c>
      <c r="N1173" s="16"/>
      <c r="P1173" s="17" t="str">
        <f t="shared" si="341"/>
        <v/>
      </c>
      <c r="Q1173" s="17" t="str">
        <f>IF(ISNA(VLOOKUP(AC1173,#REF!,1)),"//","")</f>
        <v/>
      </c>
      <c r="S1173" s="117">
        <f t="shared" si="346"/>
        <v>190</v>
      </c>
      <c r="T1173" s="111" t="s">
        <v>2484</v>
      </c>
      <c r="U1173" s="118" t="s">
        <v>2484</v>
      </c>
      <c r="V1173" s="118" t="s">
        <v>2484</v>
      </c>
      <c r="W1173" s="119" t="str">
        <f t="shared" si="347"/>
        <v/>
      </c>
      <c r="X1173" s="120" t="str">
        <f t="shared" si="348"/>
        <v/>
      </c>
      <c r="Y1173" s="121">
        <f t="shared" si="349"/>
        <v>1149</v>
      </c>
      <c r="Z1173" s="17" t="str">
        <f t="shared" si="350"/>
        <v>ITM_1149</v>
      </c>
      <c r="AA1173" s="172" t="str">
        <f>IF(ISNA(VLOOKUP(AC1173,Sheet2!J:J,1,0)),"//","")</f>
        <v/>
      </c>
      <c r="AC1173" s="111" t="str">
        <f t="shared" si="343"/>
        <v/>
      </c>
      <c r="AD1173" t="b">
        <f t="shared" si="342"/>
        <v>1</v>
      </c>
    </row>
    <row r="1174" spans="1:30" s="17" customFormat="1">
      <c r="A1174" s="111">
        <f t="shared" si="344"/>
        <v>1174</v>
      </c>
      <c r="B1174" s="112">
        <f t="shared" si="345"/>
        <v>1150</v>
      </c>
      <c r="C1174" s="113" t="s">
        <v>4450</v>
      </c>
      <c r="D1174" s="113" t="s">
        <v>7</v>
      </c>
      <c r="E1174" s="146" t="str">
        <f t="shared" si="351"/>
        <v>"1150"</v>
      </c>
      <c r="F1174" s="114" t="str">
        <f t="shared" si="352"/>
        <v>"1150"</v>
      </c>
      <c r="G1174" s="207">
        <v>0</v>
      </c>
      <c r="H1174" s="207">
        <v>0</v>
      </c>
      <c r="I1174" s="193" t="s">
        <v>28</v>
      </c>
      <c r="J1174" s="115" t="s">
        <v>1593</v>
      </c>
      <c r="K1174" s="116" t="s">
        <v>4539</v>
      </c>
      <c r="M1174" s="147" t="str">
        <f t="shared" si="353"/>
        <v>ITM_1150</v>
      </c>
      <c r="N1174" s="16"/>
      <c r="P1174" s="17" t="str">
        <f t="shared" si="341"/>
        <v/>
      </c>
      <c r="Q1174" s="17" t="str">
        <f>IF(ISNA(VLOOKUP(AC1174,#REF!,1)),"//","")</f>
        <v/>
      </c>
      <c r="S1174" s="117">
        <f t="shared" si="346"/>
        <v>190</v>
      </c>
      <c r="T1174" s="111" t="s">
        <v>2484</v>
      </c>
      <c r="U1174" s="118" t="s">
        <v>2484</v>
      </c>
      <c r="V1174" s="118" t="s">
        <v>2484</v>
      </c>
      <c r="W1174" s="119" t="str">
        <f t="shared" si="347"/>
        <v/>
      </c>
      <c r="X1174" s="120" t="str">
        <f t="shared" si="348"/>
        <v/>
      </c>
      <c r="Y1174" s="121">
        <f t="shared" si="349"/>
        <v>1150</v>
      </c>
      <c r="Z1174" s="17" t="str">
        <f t="shared" si="350"/>
        <v>ITM_1150</v>
      </c>
      <c r="AA1174" s="172" t="str">
        <f>IF(ISNA(VLOOKUP(AC1174,Sheet2!J:J,1,0)),"//","")</f>
        <v/>
      </c>
      <c r="AC1174" s="111" t="str">
        <f t="shared" si="343"/>
        <v/>
      </c>
      <c r="AD1174" t="b">
        <f t="shared" si="342"/>
        <v>1</v>
      </c>
    </row>
    <row r="1175" spans="1:30" s="17" customFormat="1">
      <c r="A1175" s="111">
        <f t="shared" si="344"/>
        <v>1175</v>
      </c>
      <c r="B1175" s="112">
        <f t="shared" si="345"/>
        <v>1151</v>
      </c>
      <c r="C1175" s="113" t="s">
        <v>4450</v>
      </c>
      <c r="D1175" s="113" t="s">
        <v>7</v>
      </c>
      <c r="E1175" s="146" t="str">
        <f t="shared" si="351"/>
        <v>"1151"</v>
      </c>
      <c r="F1175" s="114" t="str">
        <f t="shared" si="352"/>
        <v>"1151"</v>
      </c>
      <c r="G1175" s="207">
        <v>0</v>
      </c>
      <c r="H1175" s="207">
        <v>0</v>
      </c>
      <c r="I1175" s="193" t="s">
        <v>28</v>
      </c>
      <c r="J1175" s="115" t="s">
        <v>1593</v>
      </c>
      <c r="K1175" s="116" t="s">
        <v>4539</v>
      </c>
      <c r="M1175" s="147" t="str">
        <f t="shared" si="353"/>
        <v>ITM_1151</v>
      </c>
      <c r="N1175" s="16"/>
      <c r="P1175" s="17" t="str">
        <f t="shared" si="341"/>
        <v/>
      </c>
      <c r="Q1175" s="17" t="str">
        <f>IF(ISNA(VLOOKUP(AC1175,#REF!,1)),"//","")</f>
        <v/>
      </c>
      <c r="S1175" s="117">
        <f t="shared" si="346"/>
        <v>190</v>
      </c>
      <c r="T1175" s="111" t="s">
        <v>2484</v>
      </c>
      <c r="U1175" s="118" t="s">
        <v>2484</v>
      </c>
      <c r="V1175" s="118" t="s">
        <v>2484</v>
      </c>
      <c r="W1175" s="119" t="str">
        <f t="shared" si="347"/>
        <v/>
      </c>
      <c r="X1175" s="120" t="str">
        <f t="shared" si="348"/>
        <v/>
      </c>
      <c r="Y1175" s="121">
        <f t="shared" si="349"/>
        <v>1151</v>
      </c>
      <c r="Z1175" s="17" t="str">
        <f t="shared" si="350"/>
        <v>ITM_1151</v>
      </c>
      <c r="AA1175" s="172" t="str">
        <f>IF(ISNA(VLOOKUP(AC1175,Sheet2!J:J,1,0)),"//","")</f>
        <v/>
      </c>
      <c r="AC1175" s="111" t="str">
        <f t="shared" si="343"/>
        <v/>
      </c>
      <c r="AD1175" t="b">
        <f t="shared" si="342"/>
        <v>1</v>
      </c>
    </row>
    <row r="1176" spans="1:30" s="17" customFormat="1">
      <c r="A1176" s="111">
        <f t="shared" si="344"/>
        <v>1176</v>
      </c>
      <c r="B1176" s="112">
        <f t="shared" si="345"/>
        <v>1152</v>
      </c>
      <c r="C1176" s="113" t="s">
        <v>4450</v>
      </c>
      <c r="D1176" s="113" t="s">
        <v>7</v>
      </c>
      <c r="E1176" s="146" t="str">
        <f t="shared" si="351"/>
        <v>"1152"</v>
      </c>
      <c r="F1176" s="114" t="str">
        <f t="shared" si="352"/>
        <v>"1152"</v>
      </c>
      <c r="G1176" s="207">
        <v>0</v>
      </c>
      <c r="H1176" s="207">
        <v>0</v>
      </c>
      <c r="I1176" s="193" t="s">
        <v>28</v>
      </c>
      <c r="J1176" s="115" t="s">
        <v>1593</v>
      </c>
      <c r="K1176" s="116" t="s">
        <v>4539</v>
      </c>
      <c r="M1176" s="147" t="str">
        <f t="shared" si="353"/>
        <v>ITM_1152</v>
      </c>
      <c r="N1176" s="16"/>
      <c r="P1176" s="17" t="str">
        <f t="shared" si="341"/>
        <v/>
      </c>
      <c r="Q1176" s="17" t="str">
        <f>IF(ISNA(VLOOKUP(AC1176,#REF!,1)),"//","")</f>
        <v/>
      </c>
      <c r="S1176" s="117">
        <f t="shared" si="346"/>
        <v>190</v>
      </c>
      <c r="T1176" s="111" t="s">
        <v>2484</v>
      </c>
      <c r="U1176" s="118" t="s">
        <v>2484</v>
      </c>
      <c r="V1176" s="118" t="s">
        <v>2484</v>
      </c>
      <c r="W1176" s="119" t="str">
        <f t="shared" si="347"/>
        <v/>
      </c>
      <c r="X1176" s="120" t="str">
        <f t="shared" si="348"/>
        <v/>
      </c>
      <c r="Y1176" s="121">
        <f t="shared" si="349"/>
        <v>1152</v>
      </c>
      <c r="Z1176" s="17" t="str">
        <f t="shared" si="350"/>
        <v>ITM_1152</v>
      </c>
      <c r="AA1176" s="172" t="str">
        <f>IF(ISNA(VLOOKUP(AC1176,Sheet2!J:J,1,0)),"//","")</f>
        <v/>
      </c>
      <c r="AC1176" s="111" t="str">
        <f t="shared" si="343"/>
        <v/>
      </c>
      <c r="AD1176" t="b">
        <f t="shared" si="342"/>
        <v>1</v>
      </c>
    </row>
    <row r="1177" spans="1:30" s="17" customFormat="1">
      <c r="A1177" s="111">
        <f t="shared" si="344"/>
        <v>1177</v>
      </c>
      <c r="B1177" s="112">
        <f t="shared" si="345"/>
        <v>1153</v>
      </c>
      <c r="C1177" s="113" t="s">
        <v>4450</v>
      </c>
      <c r="D1177" s="113" t="s">
        <v>7</v>
      </c>
      <c r="E1177" s="146" t="str">
        <f t="shared" si="351"/>
        <v>"1153"</v>
      </c>
      <c r="F1177" s="114" t="str">
        <f t="shared" si="352"/>
        <v>"1153"</v>
      </c>
      <c r="G1177" s="207">
        <v>0</v>
      </c>
      <c r="H1177" s="207">
        <v>0</v>
      </c>
      <c r="I1177" s="193" t="s">
        <v>28</v>
      </c>
      <c r="J1177" s="115" t="s">
        <v>1593</v>
      </c>
      <c r="K1177" s="116" t="s">
        <v>4539</v>
      </c>
      <c r="M1177" s="147" t="str">
        <f t="shared" si="353"/>
        <v>ITM_1153</v>
      </c>
      <c r="N1177" s="16"/>
      <c r="P1177" s="17" t="str">
        <f t="shared" si="341"/>
        <v/>
      </c>
      <c r="Q1177" s="17" t="str">
        <f>IF(ISNA(VLOOKUP(AC1177,#REF!,1)),"//","")</f>
        <v/>
      </c>
      <c r="S1177" s="117">
        <f t="shared" si="346"/>
        <v>190</v>
      </c>
      <c r="T1177" s="111" t="s">
        <v>2484</v>
      </c>
      <c r="U1177" s="118" t="s">
        <v>2484</v>
      </c>
      <c r="V1177" s="118" t="s">
        <v>2484</v>
      </c>
      <c r="W1177" s="119" t="str">
        <f t="shared" si="347"/>
        <v/>
      </c>
      <c r="X1177" s="120" t="str">
        <f t="shared" si="348"/>
        <v/>
      </c>
      <c r="Y1177" s="121">
        <f t="shared" si="349"/>
        <v>1153</v>
      </c>
      <c r="Z1177" s="17" t="str">
        <f t="shared" si="350"/>
        <v>ITM_1153</v>
      </c>
      <c r="AA1177" s="172" t="str">
        <f>IF(ISNA(VLOOKUP(AC1177,Sheet2!J:J,1,0)),"//","")</f>
        <v/>
      </c>
      <c r="AC1177" s="111" t="str">
        <f t="shared" si="343"/>
        <v/>
      </c>
      <c r="AD1177" t="b">
        <f t="shared" si="342"/>
        <v>1</v>
      </c>
    </row>
    <row r="1178" spans="1:30" s="17" customFormat="1">
      <c r="A1178" s="111">
        <f t="shared" si="344"/>
        <v>1178</v>
      </c>
      <c r="B1178" s="112">
        <f t="shared" si="345"/>
        <v>1154</v>
      </c>
      <c r="C1178" s="113" t="s">
        <v>4450</v>
      </c>
      <c r="D1178" s="113" t="s">
        <v>7</v>
      </c>
      <c r="E1178" s="146" t="str">
        <f t="shared" si="351"/>
        <v>"1154"</v>
      </c>
      <c r="F1178" s="114" t="str">
        <f t="shared" si="352"/>
        <v>"1154"</v>
      </c>
      <c r="G1178" s="207">
        <v>0</v>
      </c>
      <c r="H1178" s="207">
        <v>0</v>
      </c>
      <c r="I1178" s="193" t="s">
        <v>28</v>
      </c>
      <c r="J1178" s="115" t="s">
        <v>1593</v>
      </c>
      <c r="K1178" s="116" t="s">
        <v>4539</v>
      </c>
      <c r="M1178" s="147" t="str">
        <f t="shared" si="353"/>
        <v>ITM_1154</v>
      </c>
      <c r="N1178" s="16"/>
      <c r="P1178" s="17" t="str">
        <f t="shared" si="341"/>
        <v/>
      </c>
      <c r="Q1178" s="17" t="str">
        <f>IF(ISNA(VLOOKUP(AC1178,#REF!,1)),"//","")</f>
        <v/>
      </c>
      <c r="S1178" s="117">
        <f t="shared" si="346"/>
        <v>190</v>
      </c>
      <c r="T1178" s="111" t="s">
        <v>2484</v>
      </c>
      <c r="U1178" s="118" t="s">
        <v>2484</v>
      </c>
      <c r="V1178" s="118" t="s">
        <v>2484</v>
      </c>
      <c r="W1178" s="119" t="str">
        <f t="shared" si="347"/>
        <v/>
      </c>
      <c r="X1178" s="120" t="str">
        <f t="shared" si="348"/>
        <v/>
      </c>
      <c r="Y1178" s="121">
        <f t="shared" si="349"/>
        <v>1154</v>
      </c>
      <c r="Z1178" s="17" t="str">
        <f t="shared" si="350"/>
        <v>ITM_1154</v>
      </c>
      <c r="AA1178" s="172" t="str">
        <f>IF(ISNA(VLOOKUP(AC1178,Sheet2!J:J,1,0)),"//","")</f>
        <v/>
      </c>
      <c r="AC1178" s="111" t="str">
        <f t="shared" si="343"/>
        <v/>
      </c>
      <c r="AD1178" t="b">
        <f t="shared" si="342"/>
        <v>1</v>
      </c>
    </row>
    <row r="1179" spans="1:30" s="17" customFormat="1">
      <c r="A1179" s="111">
        <f t="shared" si="344"/>
        <v>1179</v>
      </c>
      <c r="B1179" s="112">
        <f t="shared" si="345"/>
        <v>1155</v>
      </c>
      <c r="C1179" s="113" t="s">
        <v>4450</v>
      </c>
      <c r="D1179" s="113" t="s">
        <v>7</v>
      </c>
      <c r="E1179" s="146" t="str">
        <f t="shared" si="351"/>
        <v>"1155"</v>
      </c>
      <c r="F1179" s="114" t="str">
        <f t="shared" si="352"/>
        <v>"1155"</v>
      </c>
      <c r="G1179" s="207">
        <v>0</v>
      </c>
      <c r="H1179" s="207">
        <v>0</v>
      </c>
      <c r="I1179" s="193" t="s">
        <v>28</v>
      </c>
      <c r="J1179" s="115" t="s">
        <v>1593</v>
      </c>
      <c r="K1179" s="116" t="s">
        <v>4539</v>
      </c>
      <c r="M1179" s="147" t="str">
        <f t="shared" si="353"/>
        <v>ITM_1155</v>
      </c>
      <c r="N1179" s="16"/>
      <c r="P1179" s="17" t="str">
        <f t="shared" si="341"/>
        <v/>
      </c>
      <c r="Q1179" s="17" t="str">
        <f>IF(ISNA(VLOOKUP(AC1179,#REF!,1)),"//","")</f>
        <v/>
      </c>
      <c r="S1179" s="117">
        <f t="shared" si="346"/>
        <v>190</v>
      </c>
      <c r="T1179" s="111" t="s">
        <v>2484</v>
      </c>
      <c r="U1179" s="118" t="s">
        <v>2484</v>
      </c>
      <c r="V1179" s="118" t="s">
        <v>2484</v>
      </c>
      <c r="W1179" s="119" t="str">
        <f t="shared" si="347"/>
        <v/>
      </c>
      <c r="X1179" s="120" t="str">
        <f t="shared" si="348"/>
        <v/>
      </c>
      <c r="Y1179" s="121">
        <f t="shared" si="349"/>
        <v>1155</v>
      </c>
      <c r="Z1179" s="17" t="str">
        <f t="shared" si="350"/>
        <v>ITM_1155</v>
      </c>
      <c r="AA1179" s="172" t="str">
        <f>IF(ISNA(VLOOKUP(AC1179,Sheet2!J:J,1,0)),"//","")</f>
        <v/>
      </c>
      <c r="AC1179" s="111" t="str">
        <f t="shared" si="343"/>
        <v/>
      </c>
      <c r="AD1179" t="b">
        <f t="shared" si="342"/>
        <v>1</v>
      </c>
    </row>
    <row r="1180" spans="1:30" s="17" customFormat="1">
      <c r="A1180" s="111">
        <f t="shared" si="344"/>
        <v>1180</v>
      </c>
      <c r="B1180" s="112">
        <f t="shared" si="345"/>
        <v>1156</v>
      </c>
      <c r="C1180" s="113" t="s">
        <v>4450</v>
      </c>
      <c r="D1180" s="113" t="s">
        <v>7</v>
      </c>
      <c r="E1180" s="146" t="str">
        <f t="shared" si="351"/>
        <v>"1156"</v>
      </c>
      <c r="F1180" s="114" t="str">
        <f t="shared" si="352"/>
        <v>"1156"</v>
      </c>
      <c r="G1180" s="207">
        <v>0</v>
      </c>
      <c r="H1180" s="207">
        <v>0</v>
      </c>
      <c r="I1180" s="193" t="s">
        <v>28</v>
      </c>
      <c r="J1180" s="115" t="s">
        <v>1593</v>
      </c>
      <c r="K1180" s="116" t="s">
        <v>4539</v>
      </c>
      <c r="M1180" s="147" t="str">
        <f t="shared" si="353"/>
        <v>ITM_1156</v>
      </c>
      <c r="N1180" s="16"/>
      <c r="P1180" s="17" t="str">
        <f t="shared" si="341"/>
        <v/>
      </c>
      <c r="Q1180" s="17" t="str">
        <f>IF(ISNA(VLOOKUP(AC1180,#REF!,1)),"//","")</f>
        <v/>
      </c>
      <c r="S1180" s="117">
        <f t="shared" si="346"/>
        <v>190</v>
      </c>
      <c r="T1180" s="111" t="s">
        <v>2484</v>
      </c>
      <c r="U1180" s="118" t="s">
        <v>2484</v>
      </c>
      <c r="V1180" s="118" t="s">
        <v>2484</v>
      </c>
      <c r="W1180" s="119" t="str">
        <f t="shared" si="347"/>
        <v/>
      </c>
      <c r="X1180" s="120" t="str">
        <f t="shared" si="348"/>
        <v/>
      </c>
      <c r="Y1180" s="121">
        <f t="shared" si="349"/>
        <v>1156</v>
      </c>
      <c r="Z1180" s="17" t="str">
        <f t="shared" si="350"/>
        <v>ITM_1156</v>
      </c>
      <c r="AA1180" s="172" t="str">
        <f>IF(ISNA(VLOOKUP(AC1180,Sheet2!J:J,1,0)),"//","")</f>
        <v/>
      </c>
      <c r="AC1180" s="111" t="str">
        <f t="shared" si="343"/>
        <v/>
      </c>
      <c r="AD1180" t="b">
        <f t="shared" si="342"/>
        <v>1</v>
      </c>
    </row>
    <row r="1181" spans="1:30" s="17" customFormat="1">
      <c r="A1181" s="111">
        <f t="shared" si="344"/>
        <v>1181</v>
      </c>
      <c r="B1181" s="112">
        <f t="shared" si="345"/>
        <v>1157</v>
      </c>
      <c r="C1181" s="113" t="s">
        <v>4450</v>
      </c>
      <c r="D1181" s="113" t="s">
        <v>7</v>
      </c>
      <c r="E1181" s="146" t="str">
        <f t="shared" si="351"/>
        <v>"1157"</v>
      </c>
      <c r="F1181" s="114" t="str">
        <f t="shared" si="352"/>
        <v>"1157"</v>
      </c>
      <c r="G1181" s="207">
        <v>0</v>
      </c>
      <c r="H1181" s="207">
        <v>0</v>
      </c>
      <c r="I1181" s="193" t="s">
        <v>28</v>
      </c>
      <c r="J1181" s="115" t="s">
        <v>1593</v>
      </c>
      <c r="K1181" s="116" t="s">
        <v>4539</v>
      </c>
      <c r="M1181" s="147" t="str">
        <f t="shared" si="353"/>
        <v>ITM_1157</v>
      </c>
      <c r="N1181" s="16"/>
      <c r="P1181" s="17" t="str">
        <f t="shared" si="341"/>
        <v/>
      </c>
      <c r="Q1181" s="17" t="str">
        <f>IF(ISNA(VLOOKUP(AC1181,#REF!,1)),"//","")</f>
        <v/>
      </c>
      <c r="S1181" s="117">
        <f t="shared" si="346"/>
        <v>190</v>
      </c>
      <c r="T1181" s="111" t="s">
        <v>2484</v>
      </c>
      <c r="U1181" s="118" t="s">
        <v>2484</v>
      </c>
      <c r="V1181" s="118" t="s">
        <v>2484</v>
      </c>
      <c r="W1181" s="119" t="str">
        <f t="shared" si="347"/>
        <v/>
      </c>
      <c r="X1181" s="120" t="str">
        <f t="shared" si="348"/>
        <v/>
      </c>
      <c r="Y1181" s="121">
        <f t="shared" si="349"/>
        <v>1157</v>
      </c>
      <c r="Z1181" s="17" t="str">
        <f t="shared" si="350"/>
        <v>ITM_1157</v>
      </c>
      <c r="AA1181" s="172" t="str">
        <f>IF(ISNA(VLOOKUP(AC1181,Sheet2!J:J,1,0)),"//","")</f>
        <v/>
      </c>
      <c r="AC1181" s="111" t="str">
        <f t="shared" si="343"/>
        <v/>
      </c>
      <c r="AD1181" t="b">
        <f t="shared" si="342"/>
        <v>1</v>
      </c>
    </row>
    <row r="1182" spans="1:30" s="17" customFormat="1">
      <c r="A1182" s="111">
        <f t="shared" si="344"/>
        <v>1182</v>
      </c>
      <c r="B1182" s="112">
        <f t="shared" si="345"/>
        <v>1158</v>
      </c>
      <c r="C1182" s="113" t="s">
        <v>4450</v>
      </c>
      <c r="D1182" s="113" t="s">
        <v>7</v>
      </c>
      <c r="E1182" s="146" t="str">
        <f t="shared" si="351"/>
        <v>"1158"</v>
      </c>
      <c r="F1182" s="114" t="str">
        <f t="shared" si="352"/>
        <v>"1158"</v>
      </c>
      <c r="G1182" s="207">
        <v>0</v>
      </c>
      <c r="H1182" s="207">
        <v>0</v>
      </c>
      <c r="I1182" s="193" t="s">
        <v>28</v>
      </c>
      <c r="J1182" s="115" t="s">
        <v>1593</v>
      </c>
      <c r="K1182" s="116" t="s">
        <v>4539</v>
      </c>
      <c r="M1182" s="147" t="str">
        <f t="shared" si="353"/>
        <v>ITM_1158</v>
      </c>
      <c r="N1182" s="16"/>
      <c r="P1182" s="17" t="str">
        <f t="shared" si="341"/>
        <v/>
      </c>
      <c r="Q1182" s="17" t="str">
        <f>IF(ISNA(VLOOKUP(AC1182,#REF!,1)),"//","")</f>
        <v/>
      </c>
      <c r="S1182" s="117">
        <f t="shared" si="346"/>
        <v>190</v>
      </c>
      <c r="T1182" s="111" t="s">
        <v>2484</v>
      </c>
      <c r="U1182" s="118" t="s">
        <v>2484</v>
      </c>
      <c r="V1182" s="118" t="s">
        <v>2484</v>
      </c>
      <c r="W1182" s="119" t="str">
        <f t="shared" si="347"/>
        <v/>
      </c>
      <c r="X1182" s="120" t="str">
        <f t="shared" si="348"/>
        <v/>
      </c>
      <c r="Y1182" s="121">
        <f t="shared" si="349"/>
        <v>1158</v>
      </c>
      <c r="Z1182" s="17" t="str">
        <f t="shared" si="350"/>
        <v>ITM_1158</v>
      </c>
      <c r="AA1182" s="172" t="str">
        <f>IF(ISNA(VLOOKUP(AC1182,Sheet2!J:J,1,0)),"//","")</f>
        <v/>
      </c>
      <c r="AC1182" s="111" t="str">
        <f t="shared" si="343"/>
        <v/>
      </c>
      <c r="AD1182" t="b">
        <f t="shared" si="342"/>
        <v>1</v>
      </c>
    </row>
    <row r="1183" spans="1:30" s="17" customFormat="1">
      <c r="A1183" s="111">
        <f t="shared" si="344"/>
        <v>1183</v>
      </c>
      <c r="B1183" s="112">
        <f t="shared" si="345"/>
        <v>1159</v>
      </c>
      <c r="C1183" s="113" t="s">
        <v>4450</v>
      </c>
      <c r="D1183" s="113" t="s">
        <v>7</v>
      </c>
      <c r="E1183" s="146" t="str">
        <f t="shared" si="351"/>
        <v>"1159"</v>
      </c>
      <c r="F1183" s="114" t="str">
        <f t="shared" si="352"/>
        <v>"1159"</v>
      </c>
      <c r="G1183" s="207">
        <v>0</v>
      </c>
      <c r="H1183" s="207">
        <v>0</v>
      </c>
      <c r="I1183" s="193" t="s">
        <v>28</v>
      </c>
      <c r="J1183" s="115" t="s">
        <v>1593</v>
      </c>
      <c r="K1183" s="116" t="s">
        <v>4539</v>
      </c>
      <c r="M1183" s="147" t="str">
        <f t="shared" si="353"/>
        <v>ITM_1159</v>
      </c>
      <c r="N1183" s="16"/>
      <c r="P1183" s="17" t="str">
        <f t="shared" si="341"/>
        <v/>
      </c>
      <c r="Q1183" s="17" t="str">
        <f>IF(ISNA(VLOOKUP(AC1183,#REF!,1)),"//","")</f>
        <v/>
      </c>
      <c r="S1183" s="117">
        <f t="shared" si="346"/>
        <v>190</v>
      </c>
      <c r="T1183" s="111" t="s">
        <v>2484</v>
      </c>
      <c r="U1183" s="118" t="s">
        <v>2484</v>
      </c>
      <c r="V1183" s="118" t="s">
        <v>2484</v>
      </c>
      <c r="W1183" s="119" t="str">
        <f t="shared" si="347"/>
        <v/>
      </c>
      <c r="X1183" s="120" t="str">
        <f t="shared" si="348"/>
        <v/>
      </c>
      <c r="Y1183" s="121">
        <f t="shared" si="349"/>
        <v>1159</v>
      </c>
      <c r="Z1183" s="17" t="str">
        <f t="shared" si="350"/>
        <v>ITM_1159</v>
      </c>
      <c r="AA1183" s="172" t="str">
        <f>IF(ISNA(VLOOKUP(AC1183,Sheet2!J:J,1,0)),"//","")</f>
        <v/>
      </c>
      <c r="AC1183" s="111" t="str">
        <f t="shared" si="343"/>
        <v/>
      </c>
      <c r="AD1183" t="b">
        <f t="shared" si="342"/>
        <v>1</v>
      </c>
    </row>
    <row r="1184" spans="1:30" s="17" customFormat="1">
      <c r="A1184" s="111">
        <f t="shared" si="344"/>
        <v>1184</v>
      </c>
      <c r="B1184" s="112">
        <f t="shared" si="345"/>
        <v>1160</v>
      </c>
      <c r="C1184" s="113" t="s">
        <v>4450</v>
      </c>
      <c r="D1184" s="113" t="s">
        <v>7</v>
      </c>
      <c r="E1184" s="146" t="str">
        <f t="shared" si="351"/>
        <v>"1160"</v>
      </c>
      <c r="F1184" s="114" t="str">
        <f t="shared" si="352"/>
        <v>"1160"</v>
      </c>
      <c r="G1184" s="207">
        <v>0</v>
      </c>
      <c r="H1184" s="207">
        <v>0</v>
      </c>
      <c r="I1184" s="193" t="s">
        <v>28</v>
      </c>
      <c r="J1184" s="115" t="s">
        <v>1593</v>
      </c>
      <c r="K1184" s="116" t="s">
        <v>4539</v>
      </c>
      <c r="M1184" s="147" t="str">
        <f t="shared" si="353"/>
        <v>ITM_1160</v>
      </c>
      <c r="N1184" s="16"/>
      <c r="P1184" s="17" t="str">
        <f t="shared" si="341"/>
        <v/>
      </c>
      <c r="Q1184" s="17" t="str">
        <f>IF(ISNA(VLOOKUP(AC1184,#REF!,1)),"//","")</f>
        <v/>
      </c>
      <c r="S1184" s="117">
        <f t="shared" si="346"/>
        <v>190</v>
      </c>
      <c r="T1184" s="111" t="s">
        <v>2484</v>
      </c>
      <c r="U1184" s="118" t="s">
        <v>2484</v>
      </c>
      <c r="V1184" s="118" t="s">
        <v>2484</v>
      </c>
      <c r="W1184" s="119" t="str">
        <f t="shared" si="347"/>
        <v/>
      </c>
      <c r="X1184" s="120" t="str">
        <f t="shared" si="348"/>
        <v/>
      </c>
      <c r="Y1184" s="121">
        <f t="shared" si="349"/>
        <v>1160</v>
      </c>
      <c r="Z1184" s="17" t="str">
        <f t="shared" si="350"/>
        <v>ITM_1160</v>
      </c>
      <c r="AA1184" s="172" t="str">
        <f>IF(ISNA(VLOOKUP(AC1184,Sheet2!J:J,1,0)),"//","")</f>
        <v/>
      </c>
      <c r="AC1184" s="111" t="str">
        <f t="shared" si="343"/>
        <v/>
      </c>
      <c r="AD1184" t="b">
        <f t="shared" si="342"/>
        <v>1</v>
      </c>
    </row>
    <row r="1185" spans="1:30" s="17" customFormat="1">
      <c r="A1185" s="111">
        <f t="shared" si="344"/>
        <v>1185</v>
      </c>
      <c r="B1185" s="112">
        <f t="shared" si="345"/>
        <v>1161</v>
      </c>
      <c r="C1185" s="113" t="s">
        <v>4450</v>
      </c>
      <c r="D1185" s="113" t="s">
        <v>7</v>
      </c>
      <c r="E1185" s="146" t="str">
        <f t="shared" si="351"/>
        <v>"1161"</v>
      </c>
      <c r="F1185" s="114" t="str">
        <f t="shared" si="352"/>
        <v>"1161"</v>
      </c>
      <c r="G1185" s="207">
        <v>0</v>
      </c>
      <c r="H1185" s="207">
        <v>0</v>
      </c>
      <c r="I1185" s="193" t="s">
        <v>28</v>
      </c>
      <c r="J1185" s="115" t="s">
        <v>1593</v>
      </c>
      <c r="K1185" s="116" t="s">
        <v>4539</v>
      </c>
      <c r="M1185" s="147" t="str">
        <f t="shared" si="353"/>
        <v>ITM_1161</v>
      </c>
      <c r="N1185" s="16"/>
      <c r="P1185" s="17" t="str">
        <f t="shared" si="341"/>
        <v/>
      </c>
      <c r="Q1185" s="17" t="str">
        <f>IF(ISNA(VLOOKUP(AC1185,#REF!,1)),"//","")</f>
        <v/>
      </c>
      <c r="S1185" s="117">
        <f t="shared" si="346"/>
        <v>190</v>
      </c>
      <c r="T1185" s="111" t="s">
        <v>2484</v>
      </c>
      <c r="U1185" s="118" t="s">
        <v>2484</v>
      </c>
      <c r="V1185" s="118" t="s">
        <v>2484</v>
      </c>
      <c r="W1185" s="119" t="str">
        <f t="shared" si="347"/>
        <v/>
      </c>
      <c r="X1185" s="120" t="str">
        <f t="shared" si="348"/>
        <v/>
      </c>
      <c r="Y1185" s="121">
        <f t="shared" si="349"/>
        <v>1161</v>
      </c>
      <c r="Z1185" s="17" t="str">
        <f t="shared" si="350"/>
        <v>ITM_1161</v>
      </c>
      <c r="AA1185" s="172" t="str">
        <f>IF(ISNA(VLOOKUP(AC1185,Sheet2!J:J,1,0)),"//","")</f>
        <v/>
      </c>
      <c r="AC1185" s="111" t="str">
        <f t="shared" si="343"/>
        <v/>
      </c>
      <c r="AD1185" t="b">
        <f t="shared" si="342"/>
        <v>1</v>
      </c>
    </row>
    <row r="1186" spans="1:30" s="17" customFormat="1">
      <c r="A1186" s="111">
        <f t="shared" si="344"/>
        <v>1186</v>
      </c>
      <c r="B1186" s="112">
        <f t="shared" si="345"/>
        <v>1162</v>
      </c>
      <c r="C1186" s="113" t="s">
        <v>4450</v>
      </c>
      <c r="D1186" s="113" t="s">
        <v>7</v>
      </c>
      <c r="E1186" s="146" t="str">
        <f t="shared" si="351"/>
        <v>"1162"</v>
      </c>
      <c r="F1186" s="114" t="str">
        <f t="shared" si="352"/>
        <v>"1162"</v>
      </c>
      <c r="G1186" s="207">
        <v>0</v>
      </c>
      <c r="H1186" s="207">
        <v>0</v>
      </c>
      <c r="I1186" s="193" t="s">
        <v>28</v>
      </c>
      <c r="J1186" s="115" t="s">
        <v>1593</v>
      </c>
      <c r="K1186" s="116" t="s">
        <v>4539</v>
      </c>
      <c r="M1186" s="147" t="str">
        <f t="shared" si="353"/>
        <v>ITM_1162</v>
      </c>
      <c r="N1186" s="16"/>
      <c r="P1186" s="17" t="str">
        <f t="shared" si="341"/>
        <v/>
      </c>
      <c r="Q1186" s="17" t="str">
        <f>IF(ISNA(VLOOKUP(AC1186,#REF!,1)),"//","")</f>
        <v/>
      </c>
      <c r="S1186" s="117">
        <f t="shared" si="346"/>
        <v>190</v>
      </c>
      <c r="T1186" s="111" t="s">
        <v>2484</v>
      </c>
      <c r="U1186" s="118" t="s">
        <v>2484</v>
      </c>
      <c r="V1186" s="118" t="s">
        <v>2484</v>
      </c>
      <c r="W1186" s="119" t="str">
        <f t="shared" si="347"/>
        <v/>
      </c>
      <c r="X1186" s="120" t="str">
        <f t="shared" si="348"/>
        <v/>
      </c>
      <c r="Y1186" s="121">
        <f t="shared" si="349"/>
        <v>1162</v>
      </c>
      <c r="Z1186" s="17" t="str">
        <f t="shared" si="350"/>
        <v>ITM_1162</v>
      </c>
      <c r="AA1186" s="172" t="str">
        <f>IF(ISNA(VLOOKUP(AC1186,Sheet2!J:J,1,0)),"//","")</f>
        <v/>
      </c>
      <c r="AC1186" s="111" t="str">
        <f t="shared" si="343"/>
        <v/>
      </c>
      <c r="AD1186" t="b">
        <f t="shared" si="342"/>
        <v>1</v>
      </c>
    </row>
    <row r="1187" spans="1:30" s="17" customFormat="1">
      <c r="A1187" s="111">
        <f t="shared" si="344"/>
        <v>1187</v>
      </c>
      <c r="B1187" s="112">
        <f t="shared" si="345"/>
        <v>1163</v>
      </c>
      <c r="C1187" s="113" t="s">
        <v>4450</v>
      </c>
      <c r="D1187" s="113" t="s">
        <v>7</v>
      </c>
      <c r="E1187" s="146" t="str">
        <f t="shared" si="351"/>
        <v>"1163"</v>
      </c>
      <c r="F1187" s="114" t="str">
        <f t="shared" si="352"/>
        <v>"1163"</v>
      </c>
      <c r="G1187" s="207">
        <v>0</v>
      </c>
      <c r="H1187" s="207">
        <v>0</v>
      </c>
      <c r="I1187" s="193" t="s">
        <v>28</v>
      </c>
      <c r="J1187" s="115" t="s">
        <v>1593</v>
      </c>
      <c r="K1187" s="116" t="s">
        <v>4539</v>
      </c>
      <c r="M1187" s="147" t="str">
        <f t="shared" si="353"/>
        <v>ITM_1163</v>
      </c>
      <c r="N1187" s="16"/>
      <c r="P1187" s="17" t="str">
        <f t="shared" ref="P1187:P1198" si="354">IF(E1187=F1187,"","NOT EQUAL")</f>
        <v/>
      </c>
      <c r="Q1187" s="17" t="str">
        <f>IF(ISNA(VLOOKUP(AC1187,#REF!,1)),"//","")</f>
        <v/>
      </c>
      <c r="S1187" s="117">
        <f t="shared" si="346"/>
        <v>190</v>
      </c>
      <c r="T1187" s="111" t="s">
        <v>2484</v>
      </c>
      <c r="U1187" s="118" t="s">
        <v>2484</v>
      </c>
      <c r="V1187" s="118" t="s">
        <v>2484</v>
      </c>
      <c r="W1187" s="119" t="str">
        <f t="shared" si="347"/>
        <v/>
      </c>
      <c r="X1187" s="120" t="str">
        <f t="shared" si="348"/>
        <v/>
      </c>
      <c r="Y1187" s="121">
        <f t="shared" si="349"/>
        <v>1163</v>
      </c>
      <c r="Z1187" s="17" t="str">
        <f t="shared" si="350"/>
        <v>ITM_1163</v>
      </c>
      <c r="AA1187" s="172" t="str">
        <f>IF(ISNA(VLOOKUP(AC1187,Sheet2!J:J,1,0)),"//","")</f>
        <v/>
      </c>
      <c r="AC1187" s="111" t="str">
        <f t="shared" si="343"/>
        <v/>
      </c>
      <c r="AD1187" t="b">
        <f t="shared" si="342"/>
        <v>1</v>
      </c>
    </row>
    <row r="1188" spans="1:30" s="17" customFormat="1">
      <c r="A1188" s="111">
        <f t="shared" si="344"/>
        <v>1188</v>
      </c>
      <c r="B1188" s="112">
        <f t="shared" si="345"/>
        <v>1164</v>
      </c>
      <c r="C1188" s="113" t="s">
        <v>4450</v>
      </c>
      <c r="D1188" s="113" t="s">
        <v>7</v>
      </c>
      <c r="E1188" s="146" t="str">
        <f t="shared" si="351"/>
        <v>"1164"</v>
      </c>
      <c r="F1188" s="114" t="str">
        <f t="shared" si="352"/>
        <v>"1164"</v>
      </c>
      <c r="G1188" s="207">
        <v>0</v>
      </c>
      <c r="H1188" s="207">
        <v>0</v>
      </c>
      <c r="I1188" s="193" t="s">
        <v>28</v>
      </c>
      <c r="J1188" s="115" t="s">
        <v>1593</v>
      </c>
      <c r="K1188" s="116" t="s">
        <v>4539</v>
      </c>
      <c r="M1188" s="147" t="str">
        <f t="shared" si="353"/>
        <v>ITM_1164</v>
      </c>
      <c r="N1188" s="16"/>
      <c r="P1188" s="17" t="str">
        <f t="shared" si="354"/>
        <v/>
      </c>
      <c r="Q1188" s="17" t="str">
        <f>IF(ISNA(VLOOKUP(AC1188,#REF!,1)),"//","")</f>
        <v/>
      </c>
      <c r="S1188" s="117">
        <f t="shared" si="346"/>
        <v>190</v>
      </c>
      <c r="T1188" s="111" t="s">
        <v>2484</v>
      </c>
      <c r="U1188" s="118" t="s">
        <v>2484</v>
      </c>
      <c r="V1188" s="118" t="s">
        <v>2484</v>
      </c>
      <c r="W1188" s="119" t="str">
        <f t="shared" si="347"/>
        <v/>
      </c>
      <c r="X1188" s="120" t="str">
        <f t="shared" si="348"/>
        <v/>
      </c>
      <c r="Y1188" s="121">
        <f t="shared" si="349"/>
        <v>1164</v>
      </c>
      <c r="Z1188" s="17" t="str">
        <f t="shared" si="350"/>
        <v>ITM_1164</v>
      </c>
      <c r="AA1188" s="172" t="str">
        <f>IF(ISNA(VLOOKUP(AC1188,Sheet2!J:J,1,0)),"//","")</f>
        <v/>
      </c>
      <c r="AC1188" s="111" t="str">
        <f t="shared" si="343"/>
        <v/>
      </c>
      <c r="AD1188" t="b">
        <f t="shared" si="342"/>
        <v>1</v>
      </c>
    </row>
    <row r="1189" spans="1:30" s="17" customFormat="1">
      <c r="A1189" s="111">
        <f t="shared" si="344"/>
        <v>1189</v>
      </c>
      <c r="B1189" s="112">
        <f t="shared" si="345"/>
        <v>1165</v>
      </c>
      <c r="C1189" s="113" t="s">
        <v>4450</v>
      </c>
      <c r="D1189" s="113" t="s">
        <v>7</v>
      </c>
      <c r="E1189" s="146" t="str">
        <f t="shared" si="351"/>
        <v>"1165"</v>
      </c>
      <c r="F1189" s="114" t="str">
        <f t="shared" si="352"/>
        <v>"1165"</v>
      </c>
      <c r="G1189" s="207">
        <v>0</v>
      </c>
      <c r="H1189" s="207">
        <v>0</v>
      </c>
      <c r="I1189" s="193" t="s">
        <v>28</v>
      </c>
      <c r="J1189" s="115" t="s">
        <v>1593</v>
      </c>
      <c r="K1189" s="116" t="s">
        <v>4539</v>
      </c>
      <c r="M1189" s="147" t="str">
        <f t="shared" si="353"/>
        <v>ITM_1165</v>
      </c>
      <c r="N1189" s="16"/>
      <c r="P1189" s="17" t="str">
        <f t="shared" si="354"/>
        <v/>
      </c>
      <c r="Q1189" s="17" t="str">
        <f>IF(ISNA(VLOOKUP(AC1189,#REF!,1)),"//","")</f>
        <v/>
      </c>
      <c r="S1189" s="117">
        <f t="shared" si="346"/>
        <v>190</v>
      </c>
      <c r="T1189" s="111" t="s">
        <v>2484</v>
      </c>
      <c r="U1189" s="118" t="s">
        <v>2484</v>
      </c>
      <c r="V1189" s="118" t="s">
        <v>2484</v>
      </c>
      <c r="W1189" s="119" t="str">
        <f t="shared" si="347"/>
        <v/>
      </c>
      <c r="X1189" s="120" t="str">
        <f t="shared" si="348"/>
        <v/>
      </c>
      <c r="Y1189" s="121">
        <f t="shared" si="349"/>
        <v>1165</v>
      </c>
      <c r="Z1189" s="17" t="str">
        <f t="shared" si="350"/>
        <v>ITM_1165</v>
      </c>
      <c r="AA1189" s="172" t="str">
        <f>IF(ISNA(VLOOKUP(AC1189,Sheet2!J:J,1,0)),"//","")</f>
        <v/>
      </c>
      <c r="AC1189" s="111" t="str">
        <f t="shared" si="343"/>
        <v/>
      </c>
      <c r="AD1189" t="b">
        <f t="shared" si="342"/>
        <v>1</v>
      </c>
    </row>
    <row r="1190" spans="1:30" s="17" customFormat="1">
      <c r="A1190" s="111">
        <f t="shared" si="344"/>
        <v>1190</v>
      </c>
      <c r="B1190" s="112">
        <f t="shared" si="345"/>
        <v>1166</v>
      </c>
      <c r="C1190" s="113" t="s">
        <v>4450</v>
      </c>
      <c r="D1190" s="113" t="s">
        <v>7</v>
      </c>
      <c r="E1190" s="146" t="str">
        <f t="shared" si="351"/>
        <v>"1166"</v>
      </c>
      <c r="F1190" s="114" t="str">
        <f t="shared" si="352"/>
        <v>"1166"</v>
      </c>
      <c r="G1190" s="207">
        <v>0</v>
      </c>
      <c r="H1190" s="207">
        <v>0</v>
      </c>
      <c r="I1190" s="193" t="s">
        <v>28</v>
      </c>
      <c r="J1190" s="115" t="s">
        <v>1593</v>
      </c>
      <c r="K1190" s="116" t="s">
        <v>4539</v>
      </c>
      <c r="M1190" s="147" t="str">
        <f t="shared" si="353"/>
        <v>ITM_1166</v>
      </c>
      <c r="N1190" s="16"/>
      <c r="P1190" s="17" t="str">
        <f t="shared" si="354"/>
        <v/>
      </c>
      <c r="Q1190" s="17" t="str">
        <f>IF(ISNA(VLOOKUP(AC1190,#REF!,1)),"//","")</f>
        <v/>
      </c>
      <c r="S1190" s="117">
        <f t="shared" si="346"/>
        <v>190</v>
      </c>
      <c r="T1190" s="111" t="s">
        <v>2484</v>
      </c>
      <c r="U1190" s="118" t="s">
        <v>2484</v>
      </c>
      <c r="V1190" s="118" t="s">
        <v>2484</v>
      </c>
      <c r="W1190" s="119" t="str">
        <f t="shared" si="347"/>
        <v/>
      </c>
      <c r="X1190" s="120" t="str">
        <f t="shared" si="348"/>
        <v/>
      </c>
      <c r="Y1190" s="121">
        <f t="shared" si="349"/>
        <v>1166</v>
      </c>
      <c r="Z1190" s="17" t="str">
        <f t="shared" si="350"/>
        <v>ITM_1166</v>
      </c>
      <c r="AA1190" s="172" t="str">
        <f>IF(ISNA(VLOOKUP(AC1190,Sheet2!J:J,1,0)),"//","")</f>
        <v/>
      </c>
      <c r="AC1190" s="111" t="str">
        <f t="shared" si="343"/>
        <v/>
      </c>
      <c r="AD1190" t="b">
        <f t="shared" si="342"/>
        <v>1</v>
      </c>
    </row>
    <row r="1191" spans="1:30" s="17" customFormat="1">
      <c r="A1191" s="111">
        <f t="shared" si="344"/>
        <v>1191</v>
      </c>
      <c r="B1191" s="112">
        <f t="shared" si="345"/>
        <v>1167</v>
      </c>
      <c r="C1191" s="113" t="s">
        <v>4450</v>
      </c>
      <c r="D1191" s="113" t="s">
        <v>7</v>
      </c>
      <c r="E1191" s="146" t="str">
        <f t="shared" si="351"/>
        <v>"1167"</v>
      </c>
      <c r="F1191" s="114" t="str">
        <f t="shared" si="352"/>
        <v>"1167"</v>
      </c>
      <c r="G1191" s="207">
        <v>0</v>
      </c>
      <c r="H1191" s="207">
        <v>0</v>
      </c>
      <c r="I1191" s="193" t="s">
        <v>28</v>
      </c>
      <c r="J1191" s="115" t="s">
        <v>1593</v>
      </c>
      <c r="K1191" s="116" t="s">
        <v>4539</v>
      </c>
      <c r="M1191" s="147" t="str">
        <f t="shared" si="353"/>
        <v>ITM_1167</v>
      </c>
      <c r="N1191" s="16"/>
      <c r="P1191" s="17" t="str">
        <f t="shared" si="354"/>
        <v/>
      </c>
      <c r="Q1191" s="17" t="str">
        <f>IF(ISNA(VLOOKUP(AC1191,#REF!,1)),"//","")</f>
        <v/>
      </c>
      <c r="S1191" s="117">
        <f t="shared" si="346"/>
        <v>190</v>
      </c>
      <c r="T1191" s="111" t="s">
        <v>2484</v>
      </c>
      <c r="U1191" s="118" t="s">
        <v>2484</v>
      </c>
      <c r="V1191" s="118" t="s">
        <v>2484</v>
      </c>
      <c r="W1191" s="119" t="str">
        <f t="shared" si="347"/>
        <v/>
      </c>
      <c r="X1191" s="120" t="str">
        <f t="shared" si="348"/>
        <v/>
      </c>
      <c r="Y1191" s="121">
        <f t="shared" si="349"/>
        <v>1167</v>
      </c>
      <c r="Z1191" s="17" t="str">
        <f t="shared" si="350"/>
        <v>ITM_1167</v>
      </c>
      <c r="AA1191" s="172" t="str">
        <f>IF(ISNA(VLOOKUP(AC1191,Sheet2!J:J,1,0)),"//","")</f>
        <v/>
      </c>
      <c r="AC1191" s="111" t="str">
        <f t="shared" si="343"/>
        <v/>
      </c>
      <c r="AD1191" t="b">
        <f t="shared" si="342"/>
        <v>1</v>
      </c>
    </row>
    <row r="1192" spans="1:30" s="17" customFormat="1">
      <c r="A1192" s="111">
        <f t="shared" si="344"/>
        <v>1192</v>
      </c>
      <c r="B1192" s="112">
        <f t="shared" si="345"/>
        <v>1168</v>
      </c>
      <c r="C1192" s="113" t="s">
        <v>4450</v>
      </c>
      <c r="D1192" s="113" t="s">
        <v>7</v>
      </c>
      <c r="E1192" s="146" t="str">
        <f t="shared" si="351"/>
        <v>"1168"</v>
      </c>
      <c r="F1192" s="114" t="str">
        <f t="shared" si="352"/>
        <v>"1168"</v>
      </c>
      <c r="G1192" s="207">
        <v>0</v>
      </c>
      <c r="H1192" s="207">
        <v>0</v>
      </c>
      <c r="I1192" s="193" t="s">
        <v>28</v>
      </c>
      <c r="J1192" s="115" t="s">
        <v>1593</v>
      </c>
      <c r="K1192" s="116" t="s">
        <v>4539</v>
      </c>
      <c r="M1192" s="147" t="str">
        <f t="shared" si="353"/>
        <v>ITM_1168</v>
      </c>
      <c r="N1192" s="16"/>
      <c r="P1192" s="17" t="str">
        <f t="shared" si="354"/>
        <v/>
      </c>
      <c r="Q1192" s="17" t="str">
        <f>IF(ISNA(VLOOKUP(AC1192,#REF!,1)),"//","")</f>
        <v/>
      </c>
      <c r="S1192" s="117">
        <f t="shared" si="346"/>
        <v>190</v>
      </c>
      <c r="T1192" s="111" t="s">
        <v>2484</v>
      </c>
      <c r="U1192" s="118" t="s">
        <v>2484</v>
      </c>
      <c r="V1192" s="118" t="s">
        <v>2484</v>
      </c>
      <c r="W1192" s="119" t="str">
        <f t="shared" si="347"/>
        <v/>
      </c>
      <c r="X1192" s="120" t="str">
        <f t="shared" si="348"/>
        <v/>
      </c>
      <c r="Y1192" s="121">
        <f t="shared" si="349"/>
        <v>1168</v>
      </c>
      <c r="Z1192" s="17" t="str">
        <f t="shared" si="350"/>
        <v>ITM_1168</v>
      </c>
      <c r="AA1192" s="172" t="str">
        <f>IF(ISNA(VLOOKUP(AC1192,Sheet2!J:J,1,0)),"//","")</f>
        <v/>
      </c>
      <c r="AC1192" s="111" t="str">
        <f t="shared" si="343"/>
        <v/>
      </c>
      <c r="AD1192" t="b">
        <f t="shared" si="342"/>
        <v>1</v>
      </c>
    </row>
    <row r="1193" spans="1:30" s="17" customFormat="1">
      <c r="A1193" s="111">
        <f t="shared" si="344"/>
        <v>1193</v>
      </c>
      <c r="B1193" s="112">
        <f t="shared" si="345"/>
        <v>1169</v>
      </c>
      <c r="C1193" s="113" t="s">
        <v>4450</v>
      </c>
      <c r="D1193" s="113" t="s">
        <v>7</v>
      </c>
      <c r="E1193" s="146" t="str">
        <f t="shared" si="351"/>
        <v>"1169"</v>
      </c>
      <c r="F1193" s="114" t="str">
        <f t="shared" si="352"/>
        <v>"1169"</v>
      </c>
      <c r="G1193" s="207">
        <v>0</v>
      </c>
      <c r="H1193" s="207">
        <v>0</v>
      </c>
      <c r="I1193" s="193" t="s">
        <v>28</v>
      </c>
      <c r="J1193" s="115" t="s">
        <v>1593</v>
      </c>
      <c r="K1193" s="116" t="s">
        <v>4539</v>
      </c>
      <c r="M1193" s="147" t="str">
        <f t="shared" si="353"/>
        <v>ITM_1169</v>
      </c>
      <c r="N1193" s="16"/>
      <c r="P1193" s="17" t="str">
        <f t="shared" si="354"/>
        <v/>
      </c>
      <c r="Q1193" s="17" t="str">
        <f>IF(ISNA(VLOOKUP(AC1193,#REF!,1)),"//","")</f>
        <v/>
      </c>
      <c r="S1193" s="117">
        <f t="shared" si="346"/>
        <v>190</v>
      </c>
      <c r="T1193" s="111" t="s">
        <v>2484</v>
      </c>
      <c r="U1193" s="118" t="s">
        <v>2484</v>
      </c>
      <c r="V1193" s="118" t="s">
        <v>2484</v>
      </c>
      <c r="W1193" s="119" t="str">
        <f t="shared" si="347"/>
        <v/>
      </c>
      <c r="X1193" s="120" t="str">
        <f t="shared" si="348"/>
        <v/>
      </c>
      <c r="Y1193" s="121">
        <f t="shared" si="349"/>
        <v>1169</v>
      </c>
      <c r="Z1193" s="17" t="str">
        <f t="shared" si="350"/>
        <v>ITM_1169</v>
      </c>
      <c r="AA1193" s="172" t="str">
        <f>IF(ISNA(VLOOKUP(AC1193,Sheet2!J:J,1,0)),"//","")</f>
        <v/>
      </c>
      <c r="AC1193" s="111" t="str">
        <f t="shared" si="343"/>
        <v/>
      </c>
      <c r="AD1193" t="b">
        <f t="shared" si="342"/>
        <v>1</v>
      </c>
    </row>
    <row r="1194" spans="1:30" s="17" customFormat="1">
      <c r="A1194" s="111">
        <f t="shared" si="344"/>
        <v>1194</v>
      </c>
      <c r="B1194" s="112">
        <f t="shared" si="345"/>
        <v>1170</v>
      </c>
      <c r="C1194" s="113" t="s">
        <v>4450</v>
      </c>
      <c r="D1194" s="113" t="s">
        <v>7</v>
      </c>
      <c r="E1194" s="146" t="str">
        <f t="shared" si="351"/>
        <v>"1170"</v>
      </c>
      <c r="F1194" s="114" t="str">
        <f t="shared" si="352"/>
        <v>"1170"</v>
      </c>
      <c r="G1194" s="207">
        <v>0</v>
      </c>
      <c r="H1194" s="207">
        <v>0</v>
      </c>
      <c r="I1194" s="193" t="s">
        <v>28</v>
      </c>
      <c r="J1194" s="115" t="s">
        <v>1593</v>
      </c>
      <c r="K1194" s="116" t="s">
        <v>4539</v>
      </c>
      <c r="M1194" s="147" t="str">
        <f t="shared" si="353"/>
        <v>ITM_1170</v>
      </c>
      <c r="N1194" s="16"/>
      <c r="P1194" s="17" t="str">
        <f t="shared" si="354"/>
        <v/>
      </c>
      <c r="Q1194" s="17" t="str">
        <f>IF(ISNA(VLOOKUP(AC1194,#REF!,1)),"//","")</f>
        <v/>
      </c>
      <c r="S1194" s="117">
        <f t="shared" si="346"/>
        <v>190</v>
      </c>
      <c r="T1194" s="111" t="s">
        <v>2484</v>
      </c>
      <c r="U1194" s="118" t="s">
        <v>2484</v>
      </c>
      <c r="V1194" s="118" t="s">
        <v>2484</v>
      </c>
      <c r="W1194" s="119" t="str">
        <f t="shared" si="347"/>
        <v/>
      </c>
      <c r="X1194" s="120" t="str">
        <f t="shared" si="348"/>
        <v/>
      </c>
      <c r="Y1194" s="121">
        <f t="shared" si="349"/>
        <v>1170</v>
      </c>
      <c r="Z1194" s="17" t="str">
        <f t="shared" si="350"/>
        <v>ITM_1170</v>
      </c>
      <c r="AA1194" s="172" t="str">
        <f>IF(ISNA(VLOOKUP(AC1194,Sheet2!J:J,1,0)),"//","")</f>
        <v/>
      </c>
      <c r="AC1194" s="111" t="str">
        <f t="shared" si="343"/>
        <v/>
      </c>
      <c r="AD1194" t="b">
        <f t="shared" ref="AD1194:AD1198" si="355">X1194=AC1194</f>
        <v>1</v>
      </c>
    </row>
    <row r="1195" spans="1:30" s="17" customFormat="1">
      <c r="A1195" s="111">
        <f t="shared" si="344"/>
        <v>1195</v>
      </c>
      <c r="B1195" s="112">
        <f t="shared" si="345"/>
        <v>1171</v>
      </c>
      <c r="C1195" s="113" t="s">
        <v>4450</v>
      </c>
      <c r="D1195" s="113" t="s">
        <v>7</v>
      </c>
      <c r="E1195" s="146" t="str">
        <f t="shared" si="351"/>
        <v>"1171"</v>
      </c>
      <c r="F1195" s="114" t="str">
        <f t="shared" si="352"/>
        <v>"1171"</v>
      </c>
      <c r="G1195" s="207">
        <v>0</v>
      </c>
      <c r="H1195" s="207">
        <v>0</v>
      </c>
      <c r="I1195" s="193" t="s">
        <v>28</v>
      </c>
      <c r="J1195" s="115" t="s">
        <v>1593</v>
      </c>
      <c r="K1195" s="116" t="s">
        <v>4539</v>
      </c>
      <c r="M1195" s="147" t="str">
        <f t="shared" si="353"/>
        <v>ITM_1171</v>
      </c>
      <c r="N1195" s="16"/>
      <c r="P1195" s="17" t="str">
        <f t="shared" si="354"/>
        <v/>
      </c>
      <c r="Q1195" s="17" t="str">
        <f>IF(ISNA(VLOOKUP(AC1195,#REF!,1)),"//","")</f>
        <v/>
      </c>
      <c r="S1195" s="117">
        <f t="shared" si="346"/>
        <v>190</v>
      </c>
      <c r="T1195" s="111" t="s">
        <v>2484</v>
      </c>
      <c r="U1195" s="118" t="s">
        <v>2484</v>
      </c>
      <c r="V1195" s="118" t="s">
        <v>2484</v>
      </c>
      <c r="W1195" s="119" t="str">
        <f t="shared" si="347"/>
        <v/>
      </c>
      <c r="X1195" s="120" t="str">
        <f t="shared" si="348"/>
        <v/>
      </c>
      <c r="Y1195" s="121">
        <f t="shared" si="349"/>
        <v>1171</v>
      </c>
      <c r="Z1195" s="17" t="str">
        <f t="shared" si="350"/>
        <v>ITM_1171</v>
      </c>
      <c r="AA1195" s="172" t="str">
        <f>IF(ISNA(VLOOKUP(AC1195,Sheet2!J:J,1,0)),"//","")</f>
        <v/>
      </c>
      <c r="AC1195" s="111" t="str">
        <f t="shared" si="343"/>
        <v/>
      </c>
      <c r="AD1195" t="b">
        <f t="shared" si="355"/>
        <v>1</v>
      </c>
    </row>
    <row r="1196" spans="1:30" s="17" customFormat="1">
      <c r="A1196" s="111">
        <f t="shared" si="344"/>
        <v>1196</v>
      </c>
      <c r="B1196" s="112">
        <f t="shared" si="345"/>
        <v>1172</v>
      </c>
      <c r="C1196" s="113" t="s">
        <v>4450</v>
      </c>
      <c r="D1196" s="113" t="s">
        <v>7</v>
      </c>
      <c r="E1196" s="146" t="str">
        <f t="shared" si="351"/>
        <v>"1172"</v>
      </c>
      <c r="F1196" s="114" t="str">
        <f t="shared" si="352"/>
        <v>"1172"</v>
      </c>
      <c r="G1196" s="207">
        <v>0</v>
      </c>
      <c r="H1196" s="207">
        <v>0</v>
      </c>
      <c r="I1196" s="193" t="s">
        <v>28</v>
      </c>
      <c r="J1196" s="115" t="s">
        <v>1593</v>
      </c>
      <c r="K1196" s="116" t="s">
        <v>4539</v>
      </c>
      <c r="M1196" s="147" t="str">
        <f t="shared" si="353"/>
        <v>ITM_1172</v>
      </c>
      <c r="N1196" s="16"/>
      <c r="P1196" s="17" t="str">
        <f t="shared" si="354"/>
        <v/>
      </c>
      <c r="Q1196" s="17" t="str">
        <f>IF(ISNA(VLOOKUP(AC1196,#REF!,1)),"//","")</f>
        <v/>
      </c>
      <c r="S1196" s="117">
        <f t="shared" si="346"/>
        <v>190</v>
      </c>
      <c r="T1196" s="111" t="s">
        <v>2484</v>
      </c>
      <c r="U1196" s="118" t="s">
        <v>2484</v>
      </c>
      <c r="V1196" s="118" t="s">
        <v>2484</v>
      </c>
      <c r="W1196" s="119" t="str">
        <f t="shared" si="347"/>
        <v/>
      </c>
      <c r="X1196" s="120" t="str">
        <f t="shared" si="348"/>
        <v/>
      </c>
      <c r="Y1196" s="121">
        <f t="shared" si="349"/>
        <v>1172</v>
      </c>
      <c r="Z1196" s="17" t="str">
        <f t="shared" si="350"/>
        <v>ITM_1172</v>
      </c>
      <c r="AA1196" s="172" t="str">
        <f>IF(ISNA(VLOOKUP(AC1196,Sheet2!J:J,1,0)),"//","")</f>
        <v/>
      </c>
      <c r="AC1196" s="111" t="str">
        <f t="shared" si="343"/>
        <v/>
      </c>
      <c r="AD1196" t="b">
        <f t="shared" si="355"/>
        <v>1</v>
      </c>
    </row>
    <row r="1197" spans="1:30" s="17" customFormat="1">
      <c r="A1197" s="111">
        <f t="shared" si="344"/>
        <v>1197</v>
      </c>
      <c r="B1197" s="112">
        <f t="shared" si="345"/>
        <v>1173</v>
      </c>
      <c r="C1197" s="113" t="s">
        <v>4450</v>
      </c>
      <c r="D1197" s="113" t="s">
        <v>7</v>
      </c>
      <c r="E1197" s="146" t="str">
        <f t="shared" si="351"/>
        <v>"1173"</v>
      </c>
      <c r="F1197" s="114" t="str">
        <f t="shared" si="352"/>
        <v>"1173"</v>
      </c>
      <c r="G1197" s="207">
        <v>0</v>
      </c>
      <c r="H1197" s="207">
        <v>0</v>
      </c>
      <c r="I1197" s="193" t="s">
        <v>28</v>
      </c>
      <c r="J1197" s="115" t="s">
        <v>1593</v>
      </c>
      <c r="K1197" s="116" t="s">
        <v>4539</v>
      </c>
      <c r="M1197" s="147" t="str">
        <f t="shared" si="353"/>
        <v>ITM_1173</v>
      </c>
      <c r="N1197" s="16"/>
      <c r="P1197" s="17" t="str">
        <f t="shared" si="354"/>
        <v/>
      </c>
      <c r="Q1197" s="17" t="str">
        <f>IF(ISNA(VLOOKUP(AC1197,#REF!,1)),"//","")</f>
        <v/>
      </c>
      <c r="S1197" s="117">
        <f t="shared" si="346"/>
        <v>190</v>
      </c>
      <c r="T1197" s="111" t="s">
        <v>2484</v>
      </c>
      <c r="U1197" s="118" t="s">
        <v>2484</v>
      </c>
      <c r="V1197" s="118" t="s">
        <v>2484</v>
      </c>
      <c r="W1197" s="119" t="str">
        <f t="shared" si="347"/>
        <v/>
      </c>
      <c r="X1197" s="120" t="str">
        <f t="shared" si="348"/>
        <v/>
      </c>
      <c r="Y1197" s="121">
        <f t="shared" si="349"/>
        <v>1173</v>
      </c>
      <c r="Z1197" s="17" t="str">
        <f t="shared" si="350"/>
        <v>ITM_1173</v>
      </c>
      <c r="AA1197" s="172" t="str">
        <f>IF(ISNA(VLOOKUP(AC1197,Sheet2!J:J,1,0)),"//","")</f>
        <v/>
      </c>
      <c r="AC1197" s="111" t="str">
        <f t="shared" si="343"/>
        <v/>
      </c>
      <c r="AD1197" t="b">
        <f t="shared" si="355"/>
        <v>1</v>
      </c>
    </row>
    <row r="1198" spans="1:30" s="17" customFormat="1">
      <c r="A1198" s="111">
        <f t="shared" si="344"/>
        <v>1198</v>
      </c>
      <c r="B1198" s="112">
        <f t="shared" si="345"/>
        <v>1174</v>
      </c>
      <c r="C1198" s="113" t="s">
        <v>4450</v>
      </c>
      <c r="D1198" s="113" t="s">
        <v>7</v>
      </c>
      <c r="E1198" s="146" t="str">
        <f t="shared" si="351"/>
        <v>"1174"</v>
      </c>
      <c r="F1198" s="114" t="str">
        <f t="shared" si="352"/>
        <v>"1174"</v>
      </c>
      <c r="G1198" s="207">
        <v>0</v>
      </c>
      <c r="H1198" s="207">
        <v>0</v>
      </c>
      <c r="I1198" s="193" t="s">
        <v>28</v>
      </c>
      <c r="J1198" s="115" t="s">
        <v>1593</v>
      </c>
      <c r="K1198" s="116" t="s">
        <v>4539</v>
      </c>
      <c r="M1198" s="147" t="str">
        <f t="shared" si="353"/>
        <v>ITM_1174</v>
      </c>
      <c r="N1198" s="16"/>
      <c r="P1198" s="17" t="str">
        <f t="shared" si="354"/>
        <v/>
      </c>
      <c r="Q1198" s="17" t="str">
        <f>IF(ISNA(VLOOKUP(AC1198,#REF!,1)),"//","")</f>
        <v/>
      </c>
      <c r="S1198" s="117">
        <f t="shared" si="346"/>
        <v>190</v>
      </c>
      <c r="T1198" s="111" t="s">
        <v>2484</v>
      </c>
      <c r="U1198" s="118" t="s">
        <v>2484</v>
      </c>
      <c r="V1198" s="118" t="s">
        <v>2484</v>
      </c>
      <c r="W1198" s="119" t="str">
        <f t="shared" si="347"/>
        <v/>
      </c>
      <c r="X1198" s="120" t="str">
        <f t="shared" si="348"/>
        <v/>
      </c>
      <c r="Y1198" s="121">
        <f t="shared" si="349"/>
        <v>1174</v>
      </c>
      <c r="Z1198" s="17" t="str">
        <f t="shared" si="350"/>
        <v>ITM_1174</v>
      </c>
      <c r="AA1198" s="172" t="str">
        <f>IF(ISNA(VLOOKUP(AC1198,Sheet2!J:J,1,0)),"//","")</f>
        <v/>
      </c>
      <c r="AC1198" s="111" t="str">
        <f t="shared" si="343"/>
        <v/>
      </c>
      <c r="AD1198" t="b">
        <f t="shared" si="355"/>
        <v>1</v>
      </c>
    </row>
    <row r="1199" spans="1:30" s="47" customFormat="1">
      <c r="A1199" s="57" t="str">
        <f t="shared" si="344"/>
        <v/>
      </c>
      <c r="B1199" s="170">
        <f>B1198+0.1</f>
        <v>1174.0999999999999</v>
      </c>
      <c r="C1199" s="59" t="s">
        <v>2484</v>
      </c>
      <c r="D1199" s="60"/>
      <c r="E1199" s="64"/>
      <c r="F1199" s="64"/>
      <c r="G1199" s="92"/>
      <c r="H1199" s="92"/>
      <c r="I1199" s="66"/>
      <c r="J1199" s="66"/>
      <c r="K1199" s="67"/>
      <c r="L1199" s="59"/>
      <c r="M1199" s="64" t="s">
        <v>2484</v>
      </c>
      <c r="N1199" s="48"/>
      <c r="O1199" s="49"/>
      <c r="P1199" s="49"/>
      <c r="Q1199" s="49" t="str">
        <f>IF(ISNA(VLOOKUP(AC1199,#REF!,1)),"//","")</f>
        <v/>
      </c>
      <c r="R1199" s="49"/>
      <c r="S1199" s="43">
        <f t="shared" si="346"/>
        <v>190</v>
      </c>
      <c r="T1199" s="93"/>
      <c r="U1199" s="91"/>
      <c r="V1199" s="91"/>
      <c r="W1199" s="44" t="str">
        <f t="shared" si="347"/>
        <v/>
      </c>
      <c r="X1199" s="25" t="str">
        <f t="shared" si="348"/>
        <v/>
      </c>
      <c r="Y1199" s="1">
        <f t="shared" si="349"/>
        <v>1174.0999999999999</v>
      </c>
      <c r="Z1199" t="str">
        <f t="shared" si="350"/>
        <v/>
      </c>
      <c r="AA1199" s="172" t="str">
        <f>IF(ISNA(VLOOKUP(AC1199,Sheet2!J:J,1,0)),"//","")</f>
        <v/>
      </c>
      <c r="AC1199" s="111" t="str">
        <f t="shared" si="343"/>
        <v/>
      </c>
      <c r="AD1199" t="b">
        <f t="shared" ref="AD1199:AD1257" si="356">X1199=AC1199</f>
        <v>1</v>
      </c>
    </row>
    <row r="1200" spans="1:30" s="47" customFormat="1">
      <c r="A1200" s="57" t="str">
        <f t="shared" si="344"/>
        <v/>
      </c>
      <c r="B1200" s="170">
        <f t="shared" ref="B1200:B1201" si="357">B1199+0.1</f>
        <v>1174.1999999999998</v>
      </c>
      <c r="C1200" s="59" t="s">
        <v>2484</v>
      </c>
      <c r="D1200" s="60"/>
      <c r="E1200" s="64"/>
      <c r="F1200" s="64"/>
      <c r="G1200" s="92"/>
      <c r="H1200" s="92"/>
      <c r="I1200" s="66"/>
      <c r="J1200" s="66"/>
      <c r="K1200" s="67"/>
      <c r="L1200" s="59"/>
      <c r="M1200" s="64" t="s">
        <v>2484</v>
      </c>
      <c r="N1200" s="48"/>
      <c r="O1200" s="49"/>
      <c r="P1200" s="49"/>
      <c r="Q1200" s="49" t="str">
        <f>IF(ISNA(VLOOKUP(AC1200,#REF!,1)),"//","")</f>
        <v/>
      </c>
      <c r="R1200" s="49"/>
      <c r="S1200" s="43">
        <f t="shared" si="346"/>
        <v>190</v>
      </c>
      <c r="T1200" s="93"/>
      <c r="U1200" s="91"/>
      <c r="V1200" s="91"/>
      <c r="W1200" s="44" t="str">
        <f t="shared" si="347"/>
        <v/>
      </c>
      <c r="X1200" s="25" t="str">
        <f t="shared" si="348"/>
        <v/>
      </c>
      <c r="Y1200" s="1">
        <f t="shared" si="349"/>
        <v>1174.1999999999998</v>
      </c>
      <c r="Z1200" t="str">
        <f t="shared" si="350"/>
        <v/>
      </c>
      <c r="AA1200" s="172" t="str">
        <f>IF(ISNA(VLOOKUP(AC1200,Sheet2!J:J,1,0)),"//","")</f>
        <v/>
      </c>
      <c r="AC1200" s="111" t="str">
        <f t="shared" si="343"/>
        <v/>
      </c>
      <c r="AD1200" t="b">
        <f t="shared" si="356"/>
        <v>1</v>
      </c>
    </row>
    <row r="1201" spans="1:30" s="47" customFormat="1">
      <c r="A1201" s="57" t="str">
        <f t="shared" si="344"/>
        <v/>
      </c>
      <c r="B1201" s="170">
        <f t="shared" si="357"/>
        <v>1174.2999999999997</v>
      </c>
      <c r="C1201" s="59" t="s">
        <v>3031</v>
      </c>
      <c r="D1201" s="60"/>
      <c r="E1201" s="64"/>
      <c r="F1201" s="64"/>
      <c r="G1201" s="92"/>
      <c r="H1201" s="92"/>
      <c r="I1201" s="66"/>
      <c r="J1201" s="66"/>
      <c r="K1201" s="67"/>
      <c r="L1201" s="59"/>
      <c r="M1201" s="88" t="str">
        <f>C1201</f>
        <v>// Reserved variables</v>
      </c>
      <c r="N1201" s="48"/>
      <c r="O1201" s="49"/>
      <c r="P1201" s="49"/>
      <c r="Q1201" s="49" t="str">
        <f>IF(ISNA(VLOOKUP(AC1201,#REF!,1)),"//","")</f>
        <v/>
      </c>
      <c r="R1201" s="49"/>
      <c r="S1201" s="43">
        <f t="shared" si="346"/>
        <v>190</v>
      </c>
      <c r="T1201" s="93"/>
      <c r="U1201" s="91"/>
      <c r="V1201" s="91"/>
      <c r="W1201" s="44" t="str">
        <f t="shared" si="347"/>
        <v/>
      </c>
      <c r="X1201" s="25" t="str">
        <f t="shared" si="348"/>
        <v/>
      </c>
      <c r="Y1201" s="1">
        <f t="shared" si="349"/>
        <v>1174.2999999999997</v>
      </c>
      <c r="Z1201" t="str">
        <f t="shared" si="350"/>
        <v>// Reserved variables</v>
      </c>
      <c r="AA1201" s="172" t="str">
        <f>IF(ISNA(VLOOKUP(AC1201,Sheet2!J:J,1,0)),"//","")</f>
        <v/>
      </c>
      <c r="AC1201" s="111" t="str">
        <f t="shared" si="343"/>
        <v/>
      </c>
      <c r="AD1201" t="b">
        <f t="shared" si="356"/>
        <v>1</v>
      </c>
    </row>
    <row r="1202" spans="1:30">
      <c r="A1202" s="57">
        <f t="shared" si="344"/>
        <v>1202</v>
      </c>
      <c r="B1202" s="56">
        <f t="shared" si="345"/>
        <v>1175</v>
      </c>
      <c r="C1202" s="60" t="s">
        <v>4451</v>
      </c>
      <c r="D1202" s="60" t="s">
        <v>1149</v>
      </c>
      <c r="E1202" s="66" t="s">
        <v>511</v>
      </c>
      <c r="F1202" s="66" t="s">
        <v>511</v>
      </c>
      <c r="G1202" s="206">
        <v>0</v>
      </c>
      <c r="H1202" s="206">
        <v>0</v>
      </c>
      <c r="I1202" s="202" t="s">
        <v>119</v>
      </c>
      <c r="J1202" s="66" t="s">
        <v>1593</v>
      </c>
      <c r="K1202" s="67" t="s">
        <v>4539</v>
      </c>
      <c r="L1202" s="68" t="s">
        <v>4816</v>
      </c>
      <c r="M1202" s="64" t="s">
        <v>4738</v>
      </c>
      <c r="N1202" s="13"/>
      <c r="O1202"/>
      <c r="P1202" t="str">
        <f t="shared" ref="P1202:P1256" si="358">IF(E1202=F1202,"","NOT EQUAL")</f>
        <v/>
      </c>
      <c r="Q1202" t="str">
        <f>IF(ISNA(VLOOKUP(AC1202,#REF!,1)),"//","")</f>
        <v/>
      </c>
      <c r="R1202"/>
      <c r="S1202" s="43">
        <f t="shared" si="346"/>
        <v>190</v>
      </c>
      <c r="T1202" s="93" t="s">
        <v>2484</v>
      </c>
      <c r="U1202" s="71" t="s">
        <v>2484</v>
      </c>
      <c r="V1202" s="71" t="s">
        <v>2484</v>
      </c>
      <c r="W1202" s="44" t="str">
        <f t="shared" si="347"/>
        <v/>
      </c>
      <c r="X1202" s="25" t="str">
        <f t="shared" si="348"/>
        <v/>
      </c>
      <c r="Y1202" s="1">
        <f t="shared" si="349"/>
        <v>1175</v>
      </c>
      <c r="Z1202" t="str">
        <f t="shared" si="350"/>
        <v xml:space="preserve">VAR_REGX   </v>
      </c>
      <c r="AA1202" s="172" t="str">
        <f>IF(ISNA(VLOOKUP(AC1202,Sheet2!J:J,1,0)),"//","")</f>
        <v/>
      </c>
      <c r="AC1202" s="111" t="str">
        <f t="shared" ref="AC1202:AC1265" si="359">IF(LEN(X1202)=0,"",SUBSTITUTE(SUBSTITUTE(SUBSTITUTE(SUBSTITUTE(SUBSTITUTE(SUBSTITUTE(SUBSTITUTE(SUBSTITUTE(SUBSTITUTE(SUBSTITUTE(SUBSTITUTE(SUBSTITUTE(SUBSTITUTE(SUBSTITUTE(SUBSTITUTE(SUBSTITUTE(SUBSTITUTE( (SUBSTITUTE( SUBSTITUTE( SUBSTITUTE( SUBSTITUTE(W1202,"STD_SIGMA","SUM"),"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202" t="b">
        <f t="shared" si="356"/>
        <v>1</v>
      </c>
    </row>
    <row r="1203" spans="1:30">
      <c r="A1203" s="57">
        <f t="shared" si="344"/>
        <v>1203</v>
      </c>
      <c r="B1203" s="56">
        <f t="shared" si="345"/>
        <v>1176</v>
      </c>
      <c r="C1203" s="60" t="s">
        <v>4451</v>
      </c>
      <c r="D1203" s="60" t="s">
        <v>1150</v>
      </c>
      <c r="E1203" s="66" t="s">
        <v>512</v>
      </c>
      <c r="F1203" s="66" t="s">
        <v>512</v>
      </c>
      <c r="G1203" s="206">
        <v>0</v>
      </c>
      <c r="H1203" s="206">
        <v>0</v>
      </c>
      <c r="I1203" s="202" t="s">
        <v>119</v>
      </c>
      <c r="J1203" s="66" t="s">
        <v>1593</v>
      </c>
      <c r="K1203" s="67" t="s">
        <v>4539</v>
      </c>
      <c r="L1203" s="68" t="s">
        <v>4817</v>
      </c>
      <c r="M1203" s="64" t="s">
        <v>4739</v>
      </c>
      <c r="N1203" s="13"/>
      <c r="O1203"/>
      <c r="P1203" t="str">
        <f t="shared" si="358"/>
        <v/>
      </c>
      <c r="Q1203" t="str">
        <f>IF(ISNA(VLOOKUP(AC1203,#REF!,1)),"//","")</f>
        <v/>
      </c>
      <c r="R1203"/>
      <c r="S1203" s="43">
        <f t="shared" si="346"/>
        <v>190</v>
      </c>
      <c r="T1203" s="93" t="s">
        <v>2484</v>
      </c>
      <c r="U1203" s="71" t="s">
        <v>2484</v>
      </c>
      <c r="V1203" s="71" t="s">
        <v>2484</v>
      </c>
      <c r="W1203" s="44" t="str">
        <f t="shared" si="347"/>
        <v/>
      </c>
      <c r="X1203" s="25" t="str">
        <f t="shared" si="348"/>
        <v/>
      </c>
      <c r="Y1203" s="1">
        <f t="shared" si="349"/>
        <v>1176</v>
      </c>
      <c r="Z1203" t="str">
        <f t="shared" si="350"/>
        <v xml:space="preserve">VAR_REGY   </v>
      </c>
      <c r="AA1203" s="172" t="str">
        <f>IF(ISNA(VLOOKUP(AC1203,Sheet2!J:J,1,0)),"//","")</f>
        <v/>
      </c>
      <c r="AC1203" s="111" t="str">
        <f t="shared" si="359"/>
        <v/>
      </c>
      <c r="AD1203" t="b">
        <f t="shared" si="356"/>
        <v>1</v>
      </c>
    </row>
    <row r="1204" spans="1:30">
      <c r="A1204" s="57">
        <f t="shared" si="344"/>
        <v>1204</v>
      </c>
      <c r="B1204" s="56">
        <f t="shared" si="345"/>
        <v>1177</v>
      </c>
      <c r="C1204" s="60" t="s">
        <v>4451</v>
      </c>
      <c r="D1204" s="60" t="s">
        <v>1151</v>
      </c>
      <c r="E1204" s="66" t="s">
        <v>513</v>
      </c>
      <c r="F1204" s="66" t="s">
        <v>513</v>
      </c>
      <c r="G1204" s="206">
        <v>0</v>
      </c>
      <c r="H1204" s="206">
        <v>0</v>
      </c>
      <c r="I1204" s="202" t="s">
        <v>119</v>
      </c>
      <c r="J1204" s="66" t="s">
        <v>1593</v>
      </c>
      <c r="K1204" s="67" t="s">
        <v>4539</v>
      </c>
      <c r="L1204" s="68" t="s">
        <v>4818</v>
      </c>
      <c r="M1204" s="64" t="s">
        <v>4740</v>
      </c>
      <c r="N1204" s="13"/>
      <c r="O1204"/>
      <c r="P1204" t="str">
        <f t="shared" si="358"/>
        <v/>
      </c>
      <c r="Q1204" t="str">
        <f>IF(ISNA(VLOOKUP(AC1204,#REF!,1)),"//","")</f>
        <v/>
      </c>
      <c r="R1204"/>
      <c r="S1204" s="43">
        <f t="shared" si="346"/>
        <v>190</v>
      </c>
      <c r="T1204" s="93" t="s">
        <v>2484</v>
      </c>
      <c r="U1204" s="71" t="s">
        <v>2484</v>
      </c>
      <c r="V1204" s="71" t="s">
        <v>2484</v>
      </c>
      <c r="W1204" s="44" t="str">
        <f t="shared" si="347"/>
        <v/>
      </c>
      <c r="X1204" s="25" t="str">
        <f t="shared" si="348"/>
        <v/>
      </c>
      <c r="Y1204" s="1">
        <f t="shared" si="349"/>
        <v>1177</v>
      </c>
      <c r="Z1204" t="str">
        <f t="shared" si="350"/>
        <v xml:space="preserve">VAR_REGZ   </v>
      </c>
      <c r="AA1204" s="172" t="str">
        <f>IF(ISNA(VLOOKUP(AC1204,Sheet2!J:J,1,0)),"//","")</f>
        <v/>
      </c>
      <c r="AC1204" s="111" t="str">
        <f t="shared" si="359"/>
        <v/>
      </c>
      <c r="AD1204" t="b">
        <f t="shared" si="356"/>
        <v>1</v>
      </c>
    </row>
    <row r="1205" spans="1:30">
      <c r="A1205" s="57">
        <f t="shared" si="344"/>
        <v>1205</v>
      </c>
      <c r="B1205" s="56">
        <f t="shared" si="345"/>
        <v>1178</v>
      </c>
      <c r="C1205" s="60" t="s">
        <v>4451</v>
      </c>
      <c r="D1205" s="60" t="s">
        <v>1148</v>
      </c>
      <c r="E1205" s="66" t="s">
        <v>507</v>
      </c>
      <c r="F1205" s="66" t="s">
        <v>507</v>
      </c>
      <c r="G1205" s="206">
        <v>0</v>
      </c>
      <c r="H1205" s="206">
        <v>0</v>
      </c>
      <c r="I1205" s="202" t="s">
        <v>119</v>
      </c>
      <c r="J1205" s="66" t="s">
        <v>1593</v>
      </c>
      <c r="K1205" s="67" t="s">
        <v>4539</v>
      </c>
      <c r="L1205" s="68" t="s">
        <v>4819</v>
      </c>
      <c r="M1205" s="64" t="s">
        <v>4741</v>
      </c>
      <c r="N1205" s="13"/>
      <c r="O1205"/>
      <c r="P1205" t="str">
        <f t="shared" si="358"/>
        <v/>
      </c>
      <c r="Q1205" t="str">
        <f>IF(ISNA(VLOOKUP(AC1205,#REF!,1)),"//","")</f>
        <v/>
      </c>
      <c r="R1205"/>
      <c r="S1205" s="43">
        <f t="shared" si="346"/>
        <v>190</v>
      </c>
      <c r="T1205" s="93" t="s">
        <v>2484</v>
      </c>
      <c r="U1205" s="71" t="s">
        <v>2484</v>
      </c>
      <c r="V1205" s="71" t="s">
        <v>2484</v>
      </c>
      <c r="W1205" s="44" t="str">
        <f t="shared" si="347"/>
        <v/>
      </c>
      <c r="X1205" s="25" t="str">
        <f t="shared" si="348"/>
        <v/>
      </c>
      <c r="Y1205" s="1">
        <f t="shared" si="349"/>
        <v>1178</v>
      </c>
      <c r="Z1205" t="str">
        <f t="shared" si="350"/>
        <v xml:space="preserve">VAR_REGT   </v>
      </c>
      <c r="AA1205" s="172" t="str">
        <f>IF(ISNA(VLOOKUP(AC1205,Sheet2!J:J,1,0)),"//","")</f>
        <v/>
      </c>
      <c r="AC1205" s="111" t="str">
        <f t="shared" si="359"/>
        <v/>
      </c>
      <c r="AD1205" t="b">
        <f t="shared" si="356"/>
        <v>1</v>
      </c>
    </row>
    <row r="1206" spans="1:30">
      <c r="A1206" s="57">
        <f t="shared" si="344"/>
        <v>1206</v>
      </c>
      <c r="B1206" s="56">
        <f t="shared" si="345"/>
        <v>1179</v>
      </c>
      <c r="C1206" s="60" t="s">
        <v>4451</v>
      </c>
      <c r="D1206" s="60" t="s">
        <v>1144</v>
      </c>
      <c r="E1206" s="66" t="s">
        <v>355</v>
      </c>
      <c r="F1206" s="66" t="s">
        <v>355</v>
      </c>
      <c r="G1206" s="206">
        <v>0</v>
      </c>
      <c r="H1206" s="206">
        <v>0</v>
      </c>
      <c r="I1206" s="202" t="s">
        <v>119</v>
      </c>
      <c r="J1206" s="66" t="s">
        <v>1593</v>
      </c>
      <c r="K1206" s="67" t="s">
        <v>4539</v>
      </c>
      <c r="L1206" s="68" t="s">
        <v>3287</v>
      </c>
      <c r="M1206" s="64" t="s">
        <v>4742</v>
      </c>
      <c r="N1206" s="13"/>
      <c r="O1206"/>
      <c r="P1206" t="str">
        <f t="shared" si="358"/>
        <v/>
      </c>
      <c r="Q1206" t="str">
        <f>IF(ISNA(VLOOKUP(AC1206,#REF!,1)),"//","")</f>
        <v/>
      </c>
      <c r="R1206"/>
      <c r="S1206" s="43">
        <f t="shared" si="346"/>
        <v>190</v>
      </c>
      <c r="T1206" s="93" t="s">
        <v>2484</v>
      </c>
      <c r="U1206" s="71" t="s">
        <v>2484</v>
      </c>
      <c r="V1206" s="71" t="s">
        <v>2484</v>
      </c>
      <c r="W1206" s="44" t="str">
        <f t="shared" si="347"/>
        <v/>
      </c>
      <c r="X1206" s="25" t="str">
        <f t="shared" si="348"/>
        <v/>
      </c>
      <c r="Y1206" s="1">
        <f t="shared" si="349"/>
        <v>1179</v>
      </c>
      <c r="Z1206" t="str">
        <f t="shared" si="350"/>
        <v xml:space="preserve">VAR_REGA   </v>
      </c>
      <c r="AA1206" s="172" t="str">
        <f>IF(ISNA(VLOOKUP(AC1206,Sheet2!J:J,1,0)),"//","")</f>
        <v/>
      </c>
      <c r="AC1206" s="111" t="str">
        <f t="shared" si="359"/>
        <v/>
      </c>
      <c r="AD1206" t="b">
        <f t="shared" si="356"/>
        <v>1</v>
      </c>
    </row>
    <row r="1207" spans="1:30">
      <c r="A1207" s="57">
        <f t="shared" si="344"/>
        <v>1207</v>
      </c>
      <c r="B1207" s="56">
        <f t="shared" si="345"/>
        <v>1180</v>
      </c>
      <c r="C1207" s="60" t="s">
        <v>4451</v>
      </c>
      <c r="D1207" s="60" t="s">
        <v>1145</v>
      </c>
      <c r="E1207" s="66" t="s">
        <v>356</v>
      </c>
      <c r="F1207" s="66" t="s">
        <v>356</v>
      </c>
      <c r="G1207" s="206">
        <v>0</v>
      </c>
      <c r="H1207" s="206">
        <v>0</v>
      </c>
      <c r="I1207" s="202" t="s">
        <v>119</v>
      </c>
      <c r="J1207" s="66" t="s">
        <v>1593</v>
      </c>
      <c r="K1207" s="67" t="s">
        <v>4539</v>
      </c>
      <c r="L1207" s="68" t="s">
        <v>4820</v>
      </c>
      <c r="M1207" s="64" t="s">
        <v>4743</v>
      </c>
      <c r="N1207" s="13"/>
      <c r="O1207"/>
      <c r="P1207" t="str">
        <f t="shared" si="358"/>
        <v/>
      </c>
      <c r="Q1207" t="str">
        <f>IF(ISNA(VLOOKUP(AC1207,#REF!,1)),"//","")</f>
        <v/>
      </c>
      <c r="R1207"/>
      <c r="S1207" s="43">
        <f t="shared" si="346"/>
        <v>190</v>
      </c>
      <c r="T1207" s="93" t="s">
        <v>2484</v>
      </c>
      <c r="U1207" s="71" t="s">
        <v>2484</v>
      </c>
      <c r="V1207" s="71" t="s">
        <v>2484</v>
      </c>
      <c r="W1207" s="44" t="str">
        <f t="shared" si="347"/>
        <v/>
      </c>
      <c r="X1207" s="25" t="str">
        <f t="shared" si="348"/>
        <v/>
      </c>
      <c r="Y1207" s="1">
        <f t="shared" si="349"/>
        <v>1180</v>
      </c>
      <c r="Z1207" t="str">
        <f t="shared" si="350"/>
        <v xml:space="preserve">VAR_REGB   </v>
      </c>
      <c r="AA1207" s="172" t="str">
        <f>IF(ISNA(VLOOKUP(AC1207,Sheet2!J:J,1,0)),"//","")</f>
        <v/>
      </c>
      <c r="AC1207" s="111" t="str">
        <f t="shared" si="359"/>
        <v/>
      </c>
      <c r="AD1207" t="b">
        <f t="shared" si="356"/>
        <v>1</v>
      </c>
    </row>
    <row r="1208" spans="1:30">
      <c r="A1208" s="57">
        <f t="shared" si="344"/>
        <v>1208</v>
      </c>
      <c r="B1208" s="56">
        <f t="shared" si="345"/>
        <v>1181</v>
      </c>
      <c r="C1208" s="60" t="s">
        <v>4451</v>
      </c>
      <c r="D1208" s="60" t="s">
        <v>1146</v>
      </c>
      <c r="E1208" s="66" t="s">
        <v>357</v>
      </c>
      <c r="F1208" s="66" t="s">
        <v>357</v>
      </c>
      <c r="G1208" s="206">
        <v>0</v>
      </c>
      <c r="H1208" s="206">
        <v>0</v>
      </c>
      <c r="I1208" s="202" t="s">
        <v>119</v>
      </c>
      <c r="J1208" s="66" t="s">
        <v>1593</v>
      </c>
      <c r="K1208" s="67" t="s">
        <v>4539</v>
      </c>
      <c r="L1208" s="68" t="s">
        <v>4821</v>
      </c>
      <c r="M1208" s="64" t="s">
        <v>4744</v>
      </c>
      <c r="N1208" s="13"/>
      <c r="O1208"/>
      <c r="P1208" t="str">
        <f t="shared" si="358"/>
        <v/>
      </c>
      <c r="Q1208" t="str">
        <f>IF(ISNA(VLOOKUP(AC1208,#REF!,1)),"//","")</f>
        <v/>
      </c>
      <c r="R1208"/>
      <c r="S1208" s="43">
        <f t="shared" si="346"/>
        <v>190</v>
      </c>
      <c r="T1208" s="93" t="s">
        <v>2484</v>
      </c>
      <c r="U1208" s="71" t="s">
        <v>2484</v>
      </c>
      <c r="V1208" s="71" t="s">
        <v>2484</v>
      </c>
      <c r="W1208" s="44" t="str">
        <f t="shared" si="347"/>
        <v/>
      </c>
      <c r="X1208" s="25" t="str">
        <f t="shared" si="348"/>
        <v/>
      </c>
      <c r="Y1208" s="1">
        <f t="shared" si="349"/>
        <v>1181</v>
      </c>
      <c r="Z1208" t="str">
        <f t="shared" si="350"/>
        <v xml:space="preserve">VAR_REGC   </v>
      </c>
      <c r="AA1208" s="172" t="str">
        <f>IF(ISNA(VLOOKUP(AC1208,Sheet2!J:J,1,0)),"//","")</f>
        <v/>
      </c>
      <c r="AC1208" s="111" t="str">
        <f t="shared" si="359"/>
        <v/>
      </c>
      <c r="AD1208" t="b">
        <f t="shared" si="356"/>
        <v>1</v>
      </c>
    </row>
    <row r="1209" spans="1:30">
      <c r="A1209" s="57">
        <f t="shared" si="344"/>
        <v>1209</v>
      </c>
      <c r="B1209" s="56">
        <f t="shared" si="345"/>
        <v>1182</v>
      </c>
      <c r="C1209" s="60" t="s">
        <v>4451</v>
      </c>
      <c r="D1209" s="60" t="s">
        <v>1147</v>
      </c>
      <c r="E1209" s="66" t="s">
        <v>358</v>
      </c>
      <c r="F1209" s="66" t="s">
        <v>358</v>
      </c>
      <c r="G1209" s="206">
        <v>0</v>
      </c>
      <c r="H1209" s="206">
        <v>0</v>
      </c>
      <c r="I1209" s="202" t="s">
        <v>119</v>
      </c>
      <c r="J1209" s="66" t="s">
        <v>1593</v>
      </c>
      <c r="K1209" s="67" t="s">
        <v>4539</v>
      </c>
      <c r="L1209" s="68" t="s">
        <v>4822</v>
      </c>
      <c r="M1209" s="64" t="s">
        <v>4745</v>
      </c>
      <c r="N1209" s="13"/>
      <c r="O1209"/>
      <c r="P1209" t="str">
        <f t="shared" si="358"/>
        <v/>
      </c>
      <c r="Q1209" t="str">
        <f>IF(ISNA(VLOOKUP(AC1209,#REF!,1)),"//","")</f>
        <v/>
      </c>
      <c r="R1209"/>
      <c r="S1209" s="43">
        <f t="shared" si="346"/>
        <v>190</v>
      </c>
      <c r="T1209" s="93" t="s">
        <v>2484</v>
      </c>
      <c r="U1209" s="71" t="s">
        <v>2484</v>
      </c>
      <c r="V1209" s="71" t="s">
        <v>2484</v>
      </c>
      <c r="W1209" s="44" t="str">
        <f t="shared" si="347"/>
        <v/>
      </c>
      <c r="X1209" s="25" t="str">
        <f t="shared" si="348"/>
        <v/>
      </c>
      <c r="Y1209" s="1">
        <f t="shared" si="349"/>
        <v>1182</v>
      </c>
      <c r="Z1209" t="str">
        <f t="shared" si="350"/>
        <v xml:space="preserve">VAR_REGD   </v>
      </c>
      <c r="AA1209" s="172" t="str">
        <f>IF(ISNA(VLOOKUP(AC1209,Sheet2!J:J,1,0)),"//","")</f>
        <v/>
      </c>
      <c r="AC1209" s="111" t="str">
        <f t="shared" si="359"/>
        <v/>
      </c>
      <c r="AD1209" t="b">
        <f t="shared" si="356"/>
        <v>1</v>
      </c>
    </row>
    <row r="1210" spans="1:30">
      <c r="A1210" s="57">
        <f t="shared" si="344"/>
        <v>1210</v>
      </c>
      <c r="B1210" s="56">
        <f t="shared" si="345"/>
        <v>1183</v>
      </c>
      <c r="C1210" s="60" t="s">
        <v>4451</v>
      </c>
      <c r="D1210" s="60" t="s">
        <v>1140</v>
      </c>
      <c r="E1210" s="66" t="s">
        <v>176</v>
      </c>
      <c r="F1210" s="66" t="s">
        <v>176</v>
      </c>
      <c r="G1210" s="206">
        <v>0</v>
      </c>
      <c r="H1210" s="206">
        <v>0</v>
      </c>
      <c r="I1210" s="202" t="s">
        <v>119</v>
      </c>
      <c r="J1210" s="66" t="s">
        <v>1593</v>
      </c>
      <c r="K1210" s="67" t="s">
        <v>4539</v>
      </c>
      <c r="L1210" s="68" t="s">
        <v>4823</v>
      </c>
      <c r="M1210" s="64" t="s">
        <v>4746</v>
      </c>
      <c r="N1210" s="13"/>
      <c r="O1210"/>
      <c r="P1210" t="str">
        <f t="shared" si="358"/>
        <v/>
      </c>
      <c r="Q1210" t="str">
        <f>IF(ISNA(VLOOKUP(AC1210,#REF!,1)),"//","")</f>
        <v/>
      </c>
      <c r="R1210"/>
      <c r="S1210" s="43">
        <f t="shared" si="346"/>
        <v>190</v>
      </c>
      <c r="T1210" s="93" t="s">
        <v>2484</v>
      </c>
      <c r="U1210" s="71" t="s">
        <v>2484</v>
      </c>
      <c r="V1210" s="71" t="s">
        <v>2484</v>
      </c>
      <c r="W1210" s="44" t="str">
        <f t="shared" si="347"/>
        <v/>
      </c>
      <c r="X1210" s="25" t="str">
        <f t="shared" si="348"/>
        <v/>
      </c>
      <c r="Y1210" s="1">
        <f t="shared" si="349"/>
        <v>1183</v>
      </c>
      <c r="Z1210" t="str">
        <f t="shared" si="350"/>
        <v xml:space="preserve">VAR_REGL   </v>
      </c>
      <c r="AA1210" s="172" t="str">
        <f>IF(ISNA(VLOOKUP(AC1210,Sheet2!J:J,1,0)),"//","")</f>
        <v/>
      </c>
      <c r="AC1210" s="111" t="str">
        <f t="shared" si="359"/>
        <v/>
      </c>
      <c r="AD1210" t="b">
        <f t="shared" si="356"/>
        <v>1</v>
      </c>
    </row>
    <row r="1211" spans="1:30">
      <c r="A1211" s="57">
        <f t="shared" si="344"/>
        <v>1211</v>
      </c>
      <c r="B1211" s="56">
        <f t="shared" si="345"/>
        <v>1184</v>
      </c>
      <c r="C1211" s="60" t="s">
        <v>4451</v>
      </c>
      <c r="D1211" s="60" t="s">
        <v>1137</v>
      </c>
      <c r="E1211" s="66" t="s">
        <v>144</v>
      </c>
      <c r="F1211" s="66" t="s">
        <v>144</v>
      </c>
      <c r="G1211" s="206">
        <v>0</v>
      </c>
      <c r="H1211" s="206">
        <v>0</v>
      </c>
      <c r="I1211" s="202" t="s">
        <v>119</v>
      </c>
      <c r="J1211" s="66" t="s">
        <v>1593</v>
      </c>
      <c r="K1211" s="67" t="s">
        <v>4539</v>
      </c>
      <c r="L1211" s="68" t="s">
        <v>4824</v>
      </c>
      <c r="M1211" s="64" t="s">
        <v>4747</v>
      </c>
      <c r="N1211" s="13"/>
      <c r="O1211"/>
      <c r="P1211" t="str">
        <f t="shared" si="358"/>
        <v/>
      </c>
      <c r="Q1211" t="str">
        <f>IF(ISNA(VLOOKUP(AC1211,#REF!,1)),"//","")</f>
        <v/>
      </c>
      <c r="R1211"/>
      <c r="S1211" s="43">
        <f t="shared" si="346"/>
        <v>190</v>
      </c>
      <c r="T1211" s="93" t="s">
        <v>2484</v>
      </c>
      <c r="U1211" s="71" t="s">
        <v>2484</v>
      </c>
      <c r="V1211" s="71" t="s">
        <v>2484</v>
      </c>
      <c r="W1211" s="44" t="str">
        <f t="shared" si="347"/>
        <v/>
      </c>
      <c r="X1211" s="25" t="str">
        <f t="shared" si="348"/>
        <v/>
      </c>
      <c r="Y1211" s="1">
        <f t="shared" si="349"/>
        <v>1184</v>
      </c>
      <c r="Z1211" t="str">
        <f t="shared" si="350"/>
        <v xml:space="preserve">VAR_REGI   </v>
      </c>
      <c r="AA1211" s="172" t="str">
        <f>IF(ISNA(VLOOKUP(AC1211,Sheet2!J:J,1,0)),"//","")</f>
        <v/>
      </c>
      <c r="AC1211" s="111" t="str">
        <f t="shared" si="359"/>
        <v/>
      </c>
      <c r="AD1211" t="b">
        <f t="shared" si="356"/>
        <v>1</v>
      </c>
    </row>
    <row r="1212" spans="1:30">
      <c r="A1212" s="57">
        <f t="shared" si="344"/>
        <v>1212</v>
      </c>
      <c r="B1212" s="56">
        <f t="shared" si="345"/>
        <v>1185</v>
      </c>
      <c r="C1212" s="60" t="s">
        <v>4451</v>
      </c>
      <c r="D1212" s="60" t="s">
        <v>1138</v>
      </c>
      <c r="E1212" s="66" t="s">
        <v>157</v>
      </c>
      <c r="F1212" s="66" t="s">
        <v>157</v>
      </c>
      <c r="G1212" s="206">
        <v>0</v>
      </c>
      <c r="H1212" s="206">
        <v>0</v>
      </c>
      <c r="I1212" s="202" t="s">
        <v>119</v>
      </c>
      <c r="J1212" s="66" t="s">
        <v>1593</v>
      </c>
      <c r="K1212" s="67" t="s">
        <v>4539</v>
      </c>
      <c r="L1212" s="68" t="s">
        <v>4825</v>
      </c>
      <c r="M1212" s="64" t="s">
        <v>4748</v>
      </c>
      <c r="N1212" s="13"/>
      <c r="O1212"/>
      <c r="P1212" t="str">
        <f t="shared" si="358"/>
        <v/>
      </c>
      <c r="Q1212" t="str">
        <f>IF(ISNA(VLOOKUP(AC1212,#REF!,1)),"//","")</f>
        <v/>
      </c>
      <c r="R1212"/>
      <c r="S1212" s="43">
        <f t="shared" si="346"/>
        <v>190</v>
      </c>
      <c r="T1212" s="93" t="s">
        <v>2484</v>
      </c>
      <c r="U1212" s="71" t="s">
        <v>2484</v>
      </c>
      <c r="V1212" s="71" t="s">
        <v>2484</v>
      </c>
      <c r="W1212" s="44" t="str">
        <f t="shared" si="347"/>
        <v/>
      </c>
      <c r="X1212" s="25" t="str">
        <f t="shared" si="348"/>
        <v/>
      </c>
      <c r="Y1212" s="1">
        <f t="shared" si="349"/>
        <v>1185</v>
      </c>
      <c r="Z1212" t="str">
        <f t="shared" si="350"/>
        <v xml:space="preserve">VAR_REGJ   </v>
      </c>
      <c r="AA1212" s="172" t="str">
        <f>IF(ISNA(VLOOKUP(AC1212,Sheet2!J:J,1,0)),"//","")</f>
        <v/>
      </c>
      <c r="AC1212" s="111" t="str">
        <f t="shared" si="359"/>
        <v/>
      </c>
      <c r="AD1212" t="b">
        <f t="shared" si="356"/>
        <v>1</v>
      </c>
    </row>
    <row r="1213" spans="1:30">
      <c r="A1213" s="57">
        <f t="shared" si="344"/>
        <v>1213</v>
      </c>
      <c r="B1213" s="56">
        <f t="shared" si="345"/>
        <v>1186</v>
      </c>
      <c r="C1213" s="60" t="s">
        <v>4451</v>
      </c>
      <c r="D1213" s="60" t="s">
        <v>1139</v>
      </c>
      <c r="E1213" s="66" t="s">
        <v>164</v>
      </c>
      <c r="F1213" s="66" t="s">
        <v>164</v>
      </c>
      <c r="G1213" s="206">
        <v>0</v>
      </c>
      <c r="H1213" s="206">
        <v>0</v>
      </c>
      <c r="I1213" s="202" t="s">
        <v>119</v>
      </c>
      <c r="J1213" s="66" t="s">
        <v>1593</v>
      </c>
      <c r="K1213" s="67" t="s">
        <v>4539</v>
      </c>
      <c r="L1213" s="68" t="s">
        <v>4826</v>
      </c>
      <c r="M1213" s="64" t="s">
        <v>4749</v>
      </c>
      <c r="N1213" s="13"/>
      <c r="O1213"/>
      <c r="P1213" t="str">
        <f t="shared" si="358"/>
        <v/>
      </c>
      <c r="Q1213" t="str">
        <f>IF(ISNA(VLOOKUP(AC1213,#REF!,1)),"//","")</f>
        <v/>
      </c>
      <c r="R1213"/>
      <c r="S1213" s="43">
        <f t="shared" si="346"/>
        <v>190</v>
      </c>
      <c r="T1213" s="93" t="s">
        <v>2484</v>
      </c>
      <c r="U1213" s="71" t="s">
        <v>2484</v>
      </c>
      <c r="V1213" s="71" t="s">
        <v>2484</v>
      </c>
      <c r="W1213" s="44" t="str">
        <f t="shared" si="347"/>
        <v/>
      </c>
      <c r="X1213" s="25" t="str">
        <f t="shared" si="348"/>
        <v/>
      </c>
      <c r="Y1213" s="1">
        <f t="shared" si="349"/>
        <v>1186</v>
      </c>
      <c r="Z1213" t="str">
        <f t="shared" si="350"/>
        <v xml:space="preserve">VAR_REGK   </v>
      </c>
      <c r="AA1213" s="172" t="str">
        <f>IF(ISNA(VLOOKUP(AC1213,Sheet2!J:J,1,0)),"//","")</f>
        <v/>
      </c>
      <c r="AC1213" s="111" t="str">
        <f t="shared" si="359"/>
        <v/>
      </c>
      <c r="AD1213" t="b">
        <f t="shared" si="356"/>
        <v>1</v>
      </c>
    </row>
    <row r="1214" spans="1:30">
      <c r="A1214" s="57">
        <f t="shared" si="344"/>
        <v>1214</v>
      </c>
      <c r="B1214" s="56">
        <f t="shared" si="345"/>
        <v>1187</v>
      </c>
      <c r="C1214" s="60" t="s">
        <v>4450</v>
      </c>
      <c r="D1214" s="60" t="s">
        <v>7</v>
      </c>
      <c r="E1214" s="66" t="s">
        <v>4734</v>
      </c>
      <c r="F1214" s="66" t="s">
        <v>4734</v>
      </c>
      <c r="G1214" s="206">
        <v>0</v>
      </c>
      <c r="H1214" s="206">
        <v>0</v>
      </c>
      <c r="I1214" s="202" t="s">
        <v>119</v>
      </c>
      <c r="J1214" s="66" t="s">
        <v>1593</v>
      </c>
      <c r="K1214" s="67" t="s">
        <v>4539</v>
      </c>
      <c r="L1214" s="68"/>
      <c r="M1214" s="64" t="s">
        <v>4751</v>
      </c>
      <c r="N1214" s="13"/>
      <c r="O1214"/>
      <c r="P1214" t="str">
        <f t="shared" si="358"/>
        <v/>
      </c>
      <c r="Q1214" t="str">
        <f>IF(ISNA(VLOOKUP(AC1214,#REF!,1)),"//","")</f>
        <v/>
      </c>
      <c r="R1214"/>
      <c r="S1214" s="43">
        <f t="shared" si="346"/>
        <v>190</v>
      </c>
      <c r="T1214" s="93" t="s">
        <v>2484</v>
      </c>
      <c r="U1214" s="71" t="s">
        <v>2484</v>
      </c>
      <c r="V1214" s="71" t="s">
        <v>2484</v>
      </c>
      <c r="W1214" s="44" t="str">
        <f t="shared" si="347"/>
        <v/>
      </c>
      <c r="X1214" s="25" t="str">
        <f t="shared" si="348"/>
        <v/>
      </c>
      <c r="Y1214" s="1">
        <f t="shared" si="349"/>
        <v>1187</v>
      </c>
      <c r="Z1214" t="str">
        <f t="shared" si="350"/>
        <v xml:space="preserve">VAR_ADM    </v>
      </c>
      <c r="AA1214" s="172" t="str">
        <f>IF(ISNA(VLOOKUP(AC1214,Sheet2!J:J,1,0)),"//","")</f>
        <v/>
      </c>
      <c r="AC1214" s="111" t="str">
        <f t="shared" si="359"/>
        <v/>
      </c>
      <c r="AD1214" t="b">
        <f t="shared" si="356"/>
        <v>1</v>
      </c>
    </row>
    <row r="1215" spans="1:30">
      <c r="A1215" s="57">
        <f t="shared" si="344"/>
        <v>1215</v>
      </c>
      <c r="B1215" s="56">
        <f t="shared" si="345"/>
        <v>1188</v>
      </c>
      <c r="C1215" s="60" t="s">
        <v>4450</v>
      </c>
      <c r="D1215" s="60" t="s">
        <v>7</v>
      </c>
      <c r="E1215" s="66" t="s">
        <v>75</v>
      </c>
      <c r="F1215" s="66" t="s">
        <v>75</v>
      </c>
      <c r="G1215" s="206">
        <v>0</v>
      </c>
      <c r="H1215" s="206">
        <v>0</v>
      </c>
      <c r="I1215" s="202" t="s">
        <v>119</v>
      </c>
      <c r="J1215" s="66" t="s">
        <v>1593</v>
      </c>
      <c r="K1215" s="67" t="s">
        <v>4539</v>
      </c>
      <c r="L1215" s="68"/>
      <c r="M1215" s="64" t="s">
        <v>4752</v>
      </c>
      <c r="N1215" s="13"/>
      <c r="O1215"/>
      <c r="P1215" t="str">
        <f t="shared" si="358"/>
        <v/>
      </c>
      <c r="Q1215" t="str">
        <f>IF(ISNA(VLOOKUP(AC1215,#REF!,1)),"//","")</f>
        <v/>
      </c>
      <c r="R1215"/>
      <c r="S1215" s="43">
        <f t="shared" si="346"/>
        <v>190</v>
      </c>
      <c r="T1215" s="93" t="s">
        <v>2484</v>
      </c>
      <c r="U1215" s="71" t="s">
        <v>2484</v>
      </c>
      <c r="V1215" s="71" t="s">
        <v>2484</v>
      </c>
      <c r="W1215" s="44" t="str">
        <f t="shared" si="347"/>
        <v/>
      </c>
      <c r="X1215" s="25" t="str">
        <f t="shared" si="348"/>
        <v/>
      </c>
      <c r="Y1215" s="1">
        <f t="shared" si="349"/>
        <v>1188</v>
      </c>
      <c r="Z1215" t="str">
        <f t="shared" si="350"/>
        <v xml:space="preserve">VAR_DENMAX </v>
      </c>
      <c r="AA1215" s="172" t="str">
        <f>IF(ISNA(VLOOKUP(AC1215,Sheet2!J:J,1,0)),"//","")</f>
        <v/>
      </c>
      <c r="AC1215" s="111" t="str">
        <f t="shared" si="359"/>
        <v/>
      </c>
      <c r="AD1215" t="b">
        <f t="shared" si="356"/>
        <v>1</v>
      </c>
    </row>
    <row r="1216" spans="1:30">
      <c r="A1216" s="57">
        <f t="shared" si="344"/>
        <v>1216</v>
      </c>
      <c r="B1216" s="56">
        <f t="shared" si="345"/>
        <v>1189</v>
      </c>
      <c r="C1216" s="60" t="s">
        <v>4450</v>
      </c>
      <c r="D1216" s="60" t="s">
        <v>7</v>
      </c>
      <c r="E1216" s="66" t="s">
        <v>4735</v>
      </c>
      <c r="F1216" s="66" t="s">
        <v>4735</v>
      </c>
      <c r="G1216" s="206">
        <v>0</v>
      </c>
      <c r="H1216" s="206">
        <v>0</v>
      </c>
      <c r="I1216" s="202" t="s">
        <v>119</v>
      </c>
      <c r="J1216" s="66" t="s">
        <v>1593</v>
      </c>
      <c r="K1216" s="67" t="s">
        <v>4539</v>
      </c>
      <c r="L1216" s="68"/>
      <c r="M1216" s="64" t="s">
        <v>4753</v>
      </c>
      <c r="N1216" s="13"/>
      <c r="O1216"/>
      <c r="P1216" t="str">
        <f t="shared" si="358"/>
        <v/>
      </c>
      <c r="Q1216" t="str">
        <f>IF(ISNA(VLOOKUP(AC1216,#REF!,1)),"//","")</f>
        <v/>
      </c>
      <c r="R1216"/>
      <c r="S1216" s="43">
        <f t="shared" si="346"/>
        <v>190</v>
      </c>
      <c r="T1216" s="93" t="s">
        <v>2484</v>
      </c>
      <c r="U1216" s="71" t="s">
        <v>2484</v>
      </c>
      <c r="V1216" s="71" t="s">
        <v>2484</v>
      </c>
      <c r="W1216" s="44" t="str">
        <f t="shared" si="347"/>
        <v/>
      </c>
      <c r="X1216" s="25" t="str">
        <f t="shared" si="348"/>
        <v/>
      </c>
      <c r="Y1216" s="1">
        <f t="shared" si="349"/>
        <v>1189</v>
      </c>
      <c r="Z1216" t="str">
        <f t="shared" si="350"/>
        <v xml:space="preserve">VAR_ISM    </v>
      </c>
      <c r="AA1216" s="172" t="str">
        <f>IF(ISNA(VLOOKUP(AC1216,Sheet2!J:J,1,0)),"//","")</f>
        <v/>
      </c>
      <c r="AC1216" s="111" t="str">
        <f t="shared" si="359"/>
        <v/>
      </c>
      <c r="AD1216" t="b">
        <f t="shared" si="356"/>
        <v>1</v>
      </c>
    </row>
    <row r="1217" spans="1:30">
      <c r="A1217" s="57">
        <f t="shared" si="344"/>
        <v>1217</v>
      </c>
      <c r="B1217" s="56">
        <f t="shared" si="345"/>
        <v>1190</v>
      </c>
      <c r="C1217" s="60" t="s">
        <v>4450</v>
      </c>
      <c r="D1217" s="60" t="s">
        <v>7</v>
      </c>
      <c r="E1217" s="66" t="s">
        <v>4736</v>
      </c>
      <c r="F1217" s="66" t="s">
        <v>4736</v>
      </c>
      <c r="G1217" s="206">
        <v>0</v>
      </c>
      <c r="H1217" s="206">
        <v>0</v>
      </c>
      <c r="I1217" s="202" t="s">
        <v>119</v>
      </c>
      <c r="J1217" s="66" t="s">
        <v>1593</v>
      </c>
      <c r="K1217" s="67" t="s">
        <v>4539</v>
      </c>
      <c r="L1217" s="68"/>
      <c r="M1217" s="64" t="s">
        <v>4754</v>
      </c>
      <c r="N1217" s="13"/>
      <c r="O1217"/>
      <c r="P1217" t="str">
        <f t="shared" si="358"/>
        <v/>
      </c>
      <c r="Q1217" t="str">
        <f>IF(ISNA(VLOOKUP(AC1217,#REF!,1)),"//","")</f>
        <v/>
      </c>
      <c r="R1217"/>
      <c r="S1217" s="43">
        <f t="shared" si="346"/>
        <v>190</v>
      </c>
      <c r="T1217" s="93" t="s">
        <v>2484</v>
      </c>
      <c r="U1217" s="71" t="s">
        <v>2484</v>
      </c>
      <c r="V1217" s="71" t="s">
        <v>2484</v>
      </c>
      <c r="W1217" s="44" t="str">
        <f t="shared" si="347"/>
        <v/>
      </c>
      <c r="X1217" s="25" t="str">
        <f t="shared" si="348"/>
        <v/>
      </c>
      <c r="Y1217" s="1">
        <f t="shared" si="349"/>
        <v>1190</v>
      </c>
      <c r="Z1217" t="str">
        <f t="shared" si="350"/>
        <v xml:space="preserve">VAR_REALDF </v>
      </c>
      <c r="AA1217" s="172" t="str">
        <f>IF(ISNA(VLOOKUP(AC1217,Sheet2!J:J,1,0)),"//","")</f>
        <v/>
      </c>
      <c r="AC1217" s="111" t="str">
        <f t="shared" si="359"/>
        <v/>
      </c>
      <c r="AD1217" t="b">
        <f t="shared" si="356"/>
        <v>1</v>
      </c>
    </row>
    <row r="1218" spans="1:30">
      <c r="A1218" s="57">
        <f t="shared" si="344"/>
        <v>1218</v>
      </c>
      <c r="B1218" s="56">
        <f t="shared" si="345"/>
        <v>1191</v>
      </c>
      <c r="C1218" s="60" t="s">
        <v>4450</v>
      </c>
      <c r="D1218" s="60" t="s">
        <v>7</v>
      </c>
      <c r="E1218" s="66" t="s">
        <v>4737</v>
      </c>
      <c r="F1218" s="66" t="s">
        <v>4737</v>
      </c>
      <c r="G1218" s="206">
        <v>0</v>
      </c>
      <c r="H1218" s="208">
        <v>0</v>
      </c>
      <c r="I1218" s="202" t="s">
        <v>119</v>
      </c>
      <c r="J1218" s="66" t="s">
        <v>1593</v>
      </c>
      <c r="K1218" s="67" t="s">
        <v>4539</v>
      </c>
      <c r="L1218" s="68"/>
      <c r="M1218" s="64" t="s">
        <v>4755</v>
      </c>
      <c r="N1218" s="13"/>
      <c r="O1218"/>
      <c r="P1218" t="str">
        <f t="shared" si="358"/>
        <v/>
      </c>
      <c r="Q1218" t="str">
        <f>IF(ISNA(VLOOKUP(AC1218,#REF!,1)),"//","")</f>
        <v/>
      </c>
      <c r="R1218"/>
      <c r="S1218" s="43">
        <f t="shared" si="346"/>
        <v>190</v>
      </c>
      <c r="T1218" s="93" t="s">
        <v>2484</v>
      </c>
      <c r="U1218" s="71" t="s">
        <v>2484</v>
      </c>
      <c r="V1218" s="71" t="s">
        <v>2484</v>
      </c>
      <c r="W1218" s="44" t="str">
        <f t="shared" si="347"/>
        <v/>
      </c>
      <c r="X1218" s="25" t="str">
        <f t="shared" si="348"/>
        <v/>
      </c>
      <c r="Y1218" s="1">
        <f t="shared" si="349"/>
        <v>1191</v>
      </c>
      <c r="Z1218" t="str">
        <f t="shared" si="350"/>
        <v xml:space="preserve">VAR_NDEC   </v>
      </c>
      <c r="AA1218" s="172" t="str">
        <f>IF(ISNA(VLOOKUP(AC1218,Sheet2!J:J,1,0)),"//","")</f>
        <v/>
      </c>
      <c r="AC1218" s="111" t="str">
        <f t="shared" si="359"/>
        <v/>
      </c>
      <c r="AD1218" t="b">
        <f t="shared" si="356"/>
        <v>1</v>
      </c>
    </row>
    <row r="1219" spans="1:30">
      <c r="A1219" s="57">
        <f t="shared" si="344"/>
        <v>1219</v>
      </c>
      <c r="B1219" s="56">
        <f t="shared" si="345"/>
        <v>1192</v>
      </c>
      <c r="C1219" s="60" t="s">
        <v>4450</v>
      </c>
      <c r="D1219" s="60" t="s">
        <v>7</v>
      </c>
      <c r="E1219" s="66" t="s">
        <v>1208</v>
      </c>
      <c r="F1219" s="66" t="s">
        <v>1208</v>
      </c>
      <c r="G1219" s="206">
        <v>0</v>
      </c>
      <c r="H1219" s="206">
        <v>0</v>
      </c>
      <c r="I1219" s="202" t="s">
        <v>119</v>
      </c>
      <c r="J1219" s="66" t="s">
        <v>1593</v>
      </c>
      <c r="K1219" s="67" t="s">
        <v>4539</v>
      </c>
      <c r="L1219" s="68"/>
      <c r="M1219" s="64" t="s">
        <v>4756</v>
      </c>
      <c r="N1219" s="13"/>
      <c r="O1219"/>
      <c r="P1219" t="str">
        <f t="shared" si="358"/>
        <v/>
      </c>
      <c r="Q1219" t="str">
        <f>IF(ISNA(VLOOKUP(AC1219,#REF!,1)),"//","")</f>
        <v/>
      </c>
      <c r="R1219"/>
      <c r="S1219" s="43">
        <f t="shared" si="346"/>
        <v>190</v>
      </c>
      <c r="T1219" s="93" t="s">
        <v>2484</v>
      </c>
      <c r="U1219" s="71" t="s">
        <v>2484</v>
      </c>
      <c r="V1219" s="71" t="s">
        <v>2484</v>
      </c>
      <c r="W1219" s="44" t="str">
        <f t="shared" si="347"/>
        <v/>
      </c>
      <c r="X1219" s="25" t="str">
        <f t="shared" si="348"/>
        <v/>
      </c>
      <c r="Y1219" s="1">
        <f t="shared" si="349"/>
        <v>1192</v>
      </c>
      <c r="Z1219" t="str">
        <f t="shared" si="350"/>
        <v xml:space="preserve">VAR_ACC    </v>
      </c>
      <c r="AA1219" s="172" t="str">
        <f>IF(ISNA(VLOOKUP(AC1219,Sheet2!J:J,1,0)),"//","")</f>
        <v/>
      </c>
      <c r="AC1219" s="111" t="str">
        <f t="shared" si="359"/>
        <v/>
      </c>
      <c r="AD1219" t="b">
        <f t="shared" si="356"/>
        <v>1</v>
      </c>
    </row>
    <row r="1220" spans="1:30">
      <c r="A1220" s="57">
        <f t="shared" si="344"/>
        <v>1220</v>
      </c>
      <c r="B1220" s="56">
        <f t="shared" si="345"/>
        <v>1193</v>
      </c>
      <c r="C1220" s="60" t="s">
        <v>4450</v>
      </c>
      <c r="D1220" s="60" t="s">
        <v>7</v>
      </c>
      <c r="E1220" s="66" t="s">
        <v>4770</v>
      </c>
      <c r="F1220" s="66" t="s">
        <v>4770</v>
      </c>
      <c r="G1220" s="206">
        <v>0</v>
      </c>
      <c r="H1220" s="206">
        <v>0</v>
      </c>
      <c r="I1220" s="202" t="s">
        <v>119</v>
      </c>
      <c r="J1220" s="66" t="s">
        <v>1593</v>
      </c>
      <c r="K1220" s="67" t="s">
        <v>4539</v>
      </c>
      <c r="L1220" s="68"/>
      <c r="M1220" s="64" t="s">
        <v>4757</v>
      </c>
      <c r="N1220" s="13"/>
      <c r="O1220"/>
      <c r="P1220" t="str">
        <f t="shared" si="358"/>
        <v/>
      </c>
      <c r="Q1220" t="str">
        <f>IF(ISNA(VLOOKUP(AC1220,#REF!,1)),"//","")</f>
        <v/>
      </c>
      <c r="R1220"/>
      <c r="S1220" s="43">
        <f t="shared" si="346"/>
        <v>190</v>
      </c>
      <c r="T1220" s="93" t="s">
        <v>2484</v>
      </c>
      <c r="U1220" s="71" t="s">
        <v>2484</v>
      </c>
      <c r="V1220" s="71" t="s">
        <v>2484</v>
      </c>
      <c r="W1220" s="44" t="str">
        <f t="shared" si="347"/>
        <v/>
      </c>
      <c r="X1220" s="25" t="str">
        <f t="shared" si="348"/>
        <v/>
      </c>
      <c r="Y1220" s="1">
        <f t="shared" si="349"/>
        <v>1193</v>
      </c>
      <c r="Z1220" t="str">
        <f t="shared" si="350"/>
        <v xml:space="preserve">VAR_ULIM   </v>
      </c>
      <c r="AA1220" s="172" t="str">
        <f>IF(ISNA(VLOOKUP(AC1220,Sheet2!J:J,1,0)),"//","")</f>
        <v/>
      </c>
      <c r="AC1220" s="111" t="str">
        <f t="shared" si="359"/>
        <v/>
      </c>
      <c r="AD1220" t="b">
        <f t="shared" si="356"/>
        <v>1</v>
      </c>
    </row>
    <row r="1221" spans="1:30">
      <c r="A1221" s="57">
        <f t="shared" si="344"/>
        <v>1221</v>
      </c>
      <c r="B1221" s="56">
        <f t="shared" si="345"/>
        <v>1194</v>
      </c>
      <c r="C1221" s="60" t="s">
        <v>4450</v>
      </c>
      <c r="D1221" s="60" t="s">
        <v>7</v>
      </c>
      <c r="E1221" s="66" t="s">
        <v>4771</v>
      </c>
      <c r="F1221" s="66" t="s">
        <v>4771</v>
      </c>
      <c r="G1221" s="206">
        <v>0</v>
      </c>
      <c r="H1221" s="206">
        <v>0</v>
      </c>
      <c r="I1221" s="202" t="s">
        <v>119</v>
      </c>
      <c r="J1221" s="66" t="s">
        <v>1593</v>
      </c>
      <c r="K1221" s="67" t="s">
        <v>4539</v>
      </c>
      <c r="L1221" s="68"/>
      <c r="M1221" s="64" t="s">
        <v>4758</v>
      </c>
      <c r="N1221" s="13"/>
      <c r="O1221"/>
      <c r="P1221" t="str">
        <f t="shared" si="358"/>
        <v/>
      </c>
      <c r="Q1221" t="str">
        <f>IF(ISNA(VLOOKUP(AC1221,#REF!,1)),"//","")</f>
        <v/>
      </c>
      <c r="R1221"/>
      <c r="S1221" s="43">
        <f t="shared" si="346"/>
        <v>190</v>
      </c>
      <c r="T1221" s="93" t="s">
        <v>2484</v>
      </c>
      <c r="U1221" s="71" t="s">
        <v>2484</v>
      </c>
      <c r="V1221" s="71" t="s">
        <v>2484</v>
      </c>
      <c r="W1221" s="44" t="str">
        <f t="shared" si="347"/>
        <v/>
      </c>
      <c r="X1221" s="25" t="str">
        <f t="shared" si="348"/>
        <v/>
      </c>
      <c r="Y1221" s="1">
        <f t="shared" si="349"/>
        <v>1194</v>
      </c>
      <c r="Z1221" t="str">
        <f t="shared" si="350"/>
        <v xml:space="preserve">VAR_LLIM   </v>
      </c>
      <c r="AA1221" s="172" t="str">
        <f>IF(ISNA(VLOOKUP(AC1221,Sheet2!J:J,1,0)),"//","")</f>
        <v/>
      </c>
      <c r="AC1221" s="111" t="str">
        <f t="shared" si="359"/>
        <v/>
      </c>
      <c r="AD1221" t="b">
        <f t="shared" si="356"/>
        <v>1</v>
      </c>
    </row>
    <row r="1222" spans="1:30">
      <c r="A1222" s="57">
        <f t="shared" si="344"/>
        <v>1222</v>
      </c>
      <c r="B1222" s="56">
        <f t="shared" si="345"/>
        <v>1195</v>
      </c>
      <c r="C1222" s="60" t="s">
        <v>4450</v>
      </c>
      <c r="D1222" s="60" t="s">
        <v>7</v>
      </c>
      <c r="E1222" s="66" t="s">
        <v>118</v>
      </c>
      <c r="F1222" s="66" t="s">
        <v>118</v>
      </c>
      <c r="G1222" s="206">
        <v>0</v>
      </c>
      <c r="H1222" s="206">
        <v>0</v>
      </c>
      <c r="I1222" s="202" t="s">
        <v>119</v>
      </c>
      <c r="J1222" s="66" t="s">
        <v>1593</v>
      </c>
      <c r="K1222" s="67" t="s">
        <v>4539</v>
      </c>
      <c r="L1222" s="68"/>
      <c r="M1222" s="64" t="s">
        <v>4759</v>
      </c>
      <c r="N1222" s="13"/>
      <c r="O1222"/>
      <c r="P1222" t="str">
        <f t="shared" si="358"/>
        <v/>
      </c>
      <c r="Q1222" t="str">
        <f>IF(ISNA(VLOOKUP(AC1222,#REF!,1)),"//","")</f>
        <v/>
      </c>
      <c r="R1222"/>
      <c r="S1222" s="43">
        <f t="shared" si="346"/>
        <v>190</v>
      </c>
      <c r="T1222" s="93"/>
      <c r="U1222" s="71"/>
      <c r="V1222" s="71"/>
      <c r="W1222" s="44" t="str">
        <f t="shared" si="347"/>
        <v/>
      </c>
      <c r="X1222" s="25" t="str">
        <f t="shared" si="348"/>
        <v/>
      </c>
      <c r="Y1222" s="1">
        <f t="shared" si="349"/>
        <v>1195</v>
      </c>
      <c r="Z1222" t="str">
        <f t="shared" si="350"/>
        <v xml:space="preserve">VAR_FV     </v>
      </c>
      <c r="AA1222" s="172" t="str">
        <f>IF(ISNA(VLOOKUP(AC1222,Sheet2!J:J,1,0)),"//","")</f>
        <v/>
      </c>
      <c r="AC1222" s="111" t="str">
        <f t="shared" si="359"/>
        <v/>
      </c>
      <c r="AD1222" t="b">
        <f t="shared" si="356"/>
        <v>1</v>
      </c>
    </row>
    <row r="1223" spans="1:30">
      <c r="A1223" s="57">
        <f t="shared" si="344"/>
        <v>1223</v>
      </c>
      <c r="B1223" s="56">
        <f t="shared" si="345"/>
        <v>1196</v>
      </c>
      <c r="C1223" s="60" t="s">
        <v>4450</v>
      </c>
      <c r="D1223" s="60" t="s">
        <v>7</v>
      </c>
      <c r="E1223" s="66" t="s">
        <v>156</v>
      </c>
      <c r="F1223" s="66" t="s">
        <v>156</v>
      </c>
      <c r="G1223" s="206">
        <v>0</v>
      </c>
      <c r="H1223" s="206">
        <v>0</v>
      </c>
      <c r="I1223" s="202" t="s">
        <v>119</v>
      </c>
      <c r="J1223" s="66" t="s">
        <v>1593</v>
      </c>
      <c r="K1223" s="67" t="s">
        <v>4539</v>
      </c>
      <c r="L1223" s="68"/>
      <c r="M1223" s="64" t="s">
        <v>4760</v>
      </c>
      <c r="N1223" s="13"/>
      <c r="O1223"/>
      <c r="P1223" t="str">
        <f t="shared" si="358"/>
        <v/>
      </c>
      <c r="Q1223" t="str">
        <f>IF(ISNA(VLOOKUP(AC1223,#REF!,1)),"//","")</f>
        <v/>
      </c>
      <c r="R1223"/>
      <c r="S1223" s="43">
        <f t="shared" si="346"/>
        <v>190</v>
      </c>
      <c r="T1223" s="93"/>
      <c r="U1223" s="71"/>
      <c r="V1223" s="71"/>
      <c r="W1223" s="44" t="str">
        <f t="shared" si="347"/>
        <v/>
      </c>
      <c r="X1223" s="25" t="str">
        <f t="shared" si="348"/>
        <v/>
      </c>
      <c r="Y1223" s="1">
        <f t="shared" si="349"/>
        <v>1196</v>
      </c>
      <c r="Z1223" t="str">
        <f t="shared" si="350"/>
        <v xml:space="preserve">VAR_IPonA  </v>
      </c>
      <c r="AA1223" s="172" t="str">
        <f>IF(ISNA(VLOOKUP(AC1223,Sheet2!J:J,1,0)),"//","")</f>
        <v/>
      </c>
      <c r="AC1223" s="111" t="str">
        <f t="shared" si="359"/>
        <v/>
      </c>
      <c r="AD1223" t="b">
        <f t="shared" si="356"/>
        <v>1</v>
      </c>
    </row>
    <row r="1224" spans="1:30">
      <c r="A1224" s="57">
        <f t="shared" si="344"/>
        <v>1224</v>
      </c>
      <c r="B1224" s="56">
        <f t="shared" si="345"/>
        <v>1197</v>
      </c>
      <c r="C1224" s="60" t="s">
        <v>4450</v>
      </c>
      <c r="D1224" s="60" t="s">
        <v>7</v>
      </c>
      <c r="E1224" s="66" t="s">
        <v>1389</v>
      </c>
      <c r="F1224" s="66" t="s">
        <v>4769</v>
      </c>
      <c r="G1224" s="206">
        <v>0</v>
      </c>
      <c r="H1224" s="206">
        <v>0</v>
      </c>
      <c r="I1224" s="202" t="s">
        <v>119</v>
      </c>
      <c r="J1224" s="66" t="s">
        <v>1593</v>
      </c>
      <c r="K1224" s="67" t="s">
        <v>4539</v>
      </c>
      <c r="L1224" s="68"/>
      <c r="M1224" s="64" t="s">
        <v>4761</v>
      </c>
      <c r="N1224" s="13"/>
      <c r="O1224"/>
      <c r="P1224" t="str">
        <f t="shared" si="358"/>
        <v>NOT EQUAL</v>
      </c>
      <c r="Q1224" t="str">
        <f>IF(ISNA(VLOOKUP(AC1224,#REF!,1)),"//","")</f>
        <v/>
      </c>
      <c r="R1224"/>
      <c r="S1224" s="43">
        <f t="shared" si="346"/>
        <v>190</v>
      </c>
      <c r="T1224" s="93"/>
      <c r="U1224" s="71"/>
      <c r="V1224" s="71"/>
      <c r="W1224" s="44" t="str">
        <f t="shared" si="347"/>
        <v/>
      </c>
      <c r="X1224" s="25" t="str">
        <f t="shared" si="348"/>
        <v/>
      </c>
      <c r="Y1224" s="1">
        <f t="shared" si="349"/>
        <v>1197</v>
      </c>
      <c r="Z1224" t="str">
        <f t="shared" si="350"/>
        <v xml:space="preserve">VAR_NPER   </v>
      </c>
      <c r="AA1224" s="172" t="str">
        <f>IF(ISNA(VLOOKUP(AC1224,Sheet2!J:J,1,0)),"//","")</f>
        <v/>
      </c>
      <c r="AC1224" s="111" t="str">
        <f t="shared" si="359"/>
        <v/>
      </c>
      <c r="AD1224" t="b">
        <f t="shared" si="356"/>
        <v>1</v>
      </c>
    </row>
    <row r="1225" spans="1:30">
      <c r="A1225" s="57">
        <f t="shared" si="344"/>
        <v>1225</v>
      </c>
      <c r="B1225" s="56">
        <f t="shared" si="345"/>
        <v>1198</v>
      </c>
      <c r="C1225" s="60" t="s">
        <v>4450</v>
      </c>
      <c r="D1225" s="60" t="s">
        <v>7</v>
      </c>
      <c r="E1225" s="66" t="s">
        <v>1396</v>
      </c>
      <c r="F1225" s="66" t="s">
        <v>1397</v>
      </c>
      <c r="G1225" s="206">
        <v>0</v>
      </c>
      <c r="H1225" s="206">
        <v>0</v>
      </c>
      <c r="I1225" s="202" t="s">
        <v>119</v>
      </c>
      <c r="J1225" s="66" t="s">
        <v>1593</v>
      </c>
      <c r="K1225" s="67" t="s">
        <v>4539</v>
      </c>
      <c r="L1225" s="68"/>
      <c r="M1225" s="64" t="s">
        <v>4762</v>
      </c>
      <c r="N1225" s="13"/>
      <c r="O1225"/>
      <c r="P1225" t="str">
        <f t="shared" si="358"/>
        <v/>
      </c>
      <c r="Q1225" t="str">
        <f>IF(ISNA(VLOOKUP(AC1225,#REF!,1)),"//","")</f>
        <v/>
      </c>
      <c r="R1225"/>
      <c r="S1225" s="43">
        <f t="shared" si="346"/>
        <v>190</v>
      </c>
      <c r="T1225" s="93"/>
      <c r="U1225" s="71"/>
      <c r="V1225" s="71"/>
      <c r="W1225" s="44" t="str">
        <f t="shared" si="347"/>
        <v/>
      </c>
      <c r="X1225" s="25" t="str">
        <f t="shared" si="348"/>
        <v/>
      </c>
      <c r="Y1225" s="1">
        <f t="shared" si="349"/>
        <v>1198</v>
      </c>
      <c r="Z1225" t="str">
        <f t="shared" si="350"/>
        <v xml:space="preserve">VAR_PERonA </v>
      </c>
      <c r="AA1225" s="172" t="str">
        <f>IF(ISNA(VLOOKUP(AC1225,Sheet2!J:J,1,0)),"//","")</f>
        <v/>
      </c>
      <c r="AC1225" s="111" t="str">
        <f t="shared" si="359"/>
        <v/>
      </c>
      <c r="AD1225" t="b">
        <f t="shared" si="356"/>
        <v>1</v>
      </c>
    </row>
    <row r="1226" spans="1:30">
      <c r="A1226" s="57">
        <f t="shared" si="344"/>
        <v>1226</v>
      </c>
      <c r="B1226" s="56">
        <f t="shared" si="345"/>
        <v>1199</v>
      </c>
      <c r="C1226" s="60" t="s">
        <v>4450</v>
      </c>
      <c r="D1226" s="60" t="s">
        <v>7</v>
      </c>
      <c r="E1226" s="66" t="s">
        <v>1399</v>
      </c>
      <c r="F1226" s="66" t="s">
        <v>1399</v>
      </c>
      <c r="G1226" s="206">
        <v>0</v>
      </c>
      <c r="H1226" s="206">
        <v>0</v>
      </c>
      <c r="I1226" s="202" t="s">
        <v>119</v>
      </c>
      <c r="J1226" s="66" t="s">
        <v>1593</v>
      </c>
      <c r="K1226" s="67" t="s">
        <v>4539</v>
      </c>
      <c r="L1226" s="68"/>
      <c r="M1226" s="64" t="s">
        <v>4763</v>
      </c>
      <c r="N1226" s="13"/>
      <c r="O1226"/>
      <c r="P1226" t="str">
        <f t="shared" si="358"/>
        <v/>
      </c>
      <c r="Q1226" t="str">
        <f>IF(ISNA(VLOOKUP(AC1226,#REF!,1)),"//","")</f>
        <v/>
      </c>
      <c r="R1226"/>
      <c r="S1226" s="43">
        <f t="shared" si="346"/>
        <v>190</v>
      </c>
      <c r="T1226" s="93"/>
      <c r="U1226" s="71"/>
      <c r="V1226" s="71"/>
      <c r="W1226" s="44" t="str">
        <f t="shared" si="347"/>
        <v/>
      </c>
      <c r="X1226" s="25" t="str">
        <f t="shared" si="348"/>
        <v/>
      </c>
      <c r="Y1226" s="1">
        <f t="shared" si="349"/>
        <v>1199</v>
      </c>
      <c r="Z1226" t="str">
        <f t="shared" si="350"/>
        <v xml:space="preserve">VAR_PMT    </v>
      </c>
      <c r="AA1226" s="172" t="str">
        <f>IF(ISNA(VLOOKUP(AC1226,Sheet2!J:J,1,0)),"//","")</f>
        <v/>
      </c>
      <c r="AC1226" s="111" t="str">
        <f t="shared" si="359"/>
        <v/>
      </c>
      <c r="AD1226" t="b">
        <f t="shared" si="356"/>
        <v>1</v>
      </c>
    </row>
    <row r="1227" spans="1:30">
      <c r="A1227" s="57">
        <f t="shared" si="344"/>
        <v>1227</v>
      </c>
      <c r="B1227" s="56">
        <f t="shared" si="345"/>
        <v>1200</v>
      </c>
      <c r="C1227" s="60" t="s">
        <v>4450</v>
      </c>
      <c r="D1227" s="60" t="s">
        <v>7</v>
      </c>
      <c r="E1227" s="66" t="s">
        <v>275</v>
      </c>
      <c r="F1227" s="66" t="s">
        <v>275</v>
      </c>
      <c r="G1227" s="206">
        <v>0</v>
      </c>
      <c r="H1227" s="206">
        <v>0</v>
      </c>
      <c r="I1227" s="202" t="s">
        <v>119</v>
      </c>
      <c r="J1227" s="66" t="s">
        <v>1593</v>
      </c>
      <c r="K1227" s="67" t="s">
        <v>4539</v>
      </c>
      <c r="L1227" s="68"/>
      <c r="M1227" s="64" t="s">
        <v>4764</v>
      </c>
      <c r="N1227" s="13"/>
      <c r="O1227"/>
      <c r="P1227" t="str">
        <f t="shared" si="358"/>
        <v/>
      </c>
      <c r="Q1227" t="str">
        <f>IF(ISNA(VLOOKUP(AC1227,#REF!,1)),"//","")</f>
        <v/>
      </c>
      <c r="R1227"/>
      <c r="S1227" s="43">
        <f t="shared" si="346"/>
        <v>190</v>
      </c>
      <c r="T1227" s="93"/>
      <c r="U1227" s="71"/>
      <c r="V1227" s="71"/>
      <c r="W1227" s="44" t="str">
        <f t="shared" si="347"/>
        <v/>
      </c>
      <c r="X1227" s="25" t="str">
        <f t="shared" si="348"/>
        <v/>
      </c>
      <c r="Y1227" s="1">
        <f t="shared" si="349"/>
        <v>1200</v>
      </c>
      <c r="Z1227" t="str">
        <f t="shared" si="350"/>
        <v xml:space="preserve">VAR_PV     </v>
      </c>
      <c r="AA1227" s="172" t="str">
        <f>IF(ISNA(VLOOKUP(AC1227,Sheet2!J:J,1,0)),"//","")</f>
        <v/>
      </c>
      <c r="AC1227" s="111" t="str">
        <f t="shared" si="359"/>
        <v/>
      </c>
      <c r="AD1227" t="b">
        <f t="shared" si="356"/>
        <v>1</v>
      </c>
    </row>
    <row r="1228" spans="1:30">
      <c r="A1228" s="57">
        <f t="shared" si="344"/>
        <v>1228</v>
      </c>
      <c r="B1228" s="56">
        <f t="shared" si="345"/>
        <v>1201</v>
      </c>
      <c r="C1228" s="60" t="s">
        <v>4450</v>
      </c>
      <c r="D1228" s="60" t="s">
        <v>7</v>
      </c>
      <c r="E1228" s="164" t="s">
        <v>4733</v>
      </c>
      <c r="F1228" s="164" t="s">
        <v>4733</v>
      </c>
      <c r="G1228" s="206">
        <v>0</v>
      </c>
      <c r="H1228" s="206">
        <v>0</v>
      </c>
      <c r="I1228" s="202" t="s">
        <v>119</v>
      </c>
      <c r="J1228" s="66" t="s">
        <v>1593</v>
      </c>
      <c r="K1228" s="67" t="s">
        <v>4539</v>
      </c>
      <c r="L1228" s="68"/>
      <c r="M1228" s="64" t="s">
        <v>4750</v>
      </c>
      <c r="N1228" s="13"/>
      <c r="O1228"/>
      <c r="P1228" t="str">
        <f t="shared" si="358"/>
        <v/>
      </c>
      <c r="Q1228" t="str">
        <f>IF(ISNA(VLOOKUP(AC1228,#REF!,1)),"//","")</f>
        <v/>
      </c>
      <c r="R1228"/>
      <c r="S1228" s="43">
        <f t="shared" si="346"/>
        <v>190</v>
      </c>
      <c r="T1228" s="93"/>
      <c r="U1228" s="71"/>
      <c r="V1228" s="71"/>
      <c r="W1228" s="44" t="str">
        <f t="shared" si="347"/>
        <v/>
      </c>
      <c r="X1228" s="25" t="str">
        <f t="shared" si="348"/>
        <v/>
      </c>
      <c r="Y1228" s="1">
        <f t="shared" si="349"/>
        <v>1201</v>
      </c>
      <c r="Z1228" t="str">
        <f t="shared" si="350"/>
        <v xml:space="preserve">VAR_GRAMOD </v>
      </c>
      <c r="AA1228" s="172" t="str">
        <f>IF(ISNA(VLOOKUP(AC1228,Sheet2!J:J,1,0)),"//","")</f>
        <v/>
      </c>
      <c r="AC1228" s="111" t="str">
        <f t="shared" si="359"/>
        <v/>
      </c>
      <c r="AD1228" t="b">
        <f t="shared" si="356"/>
        <v>1</v>
      </c>
    </row>
    <row r="1229" spans="1:30">
      <c r="A1229" s="57">
        <f t="shared" si="344"/>
        <v>1229</v>
      </c>
      <c r="B1229" s="56">
        <f t="shared" si="345"/>
        <v>1202</v>
      </c>
      <c r="C1229" s="60" t="s">
        <v>4450</v>
      </c>
      <c r="D1229" s="60" t="s">
        <v>7</v>
      </c>
      <c r="E1229" s="164" t="s">
        <v>1351</v>
      </c>
      <c r="F1229" s="164" t="s">
        <v>4827</v>
      </c>
      <c r="G1229" s="206">
        <v>0</v>
      </c>
      <c r="H1229" s="206">
        <v>0</v>
      </c>
      <c r="I1229" s="202" t="s">
        <v>119</v>
      </c>
      <c r="J1229" s="66" t="s">
        <v>1593</v>
      </c>
      <c r="K1229" s="67" t="s">
        <v>4539</v>
      </c>
      <c r="L1229" s="68"/>
      <c r="M1229" s="64" t="s">
        <v>4765</v>
      </c>
      <c r="N1229" s="13"/>
      <c r="O1229"/>
      <c r="P1229" t="str">
        <f t="shared" si="358"/>
        <v>NOT EQUAL</v>
      </c>
      <c r="Q1229" t="str">
        <f>IF(ISNA(VLOOKUP(AC1229,#REF!,1)),"//","")</f>
        <v/>
      </c>
      <c r="R1229"/>
      <c r="S1229" s="43">
        <f t="shared" si="346"/>
        <v>190</v>
      </c>
      <c r="T1229" s="93"/>
      <c r="U1229" s="71"/>
      <c r="V1229" s="71"/>
      <c r="W1229" s="44" t="str">
        <f t="shared" si="347"/>
        <v/>
      </c>
      <c r="X1229" s="25" t="str">
        <f t="shared" si="348"/>
        <v/>
      </c>
      <c r="Y1229" s="1">
        <f t="shared" si="349"/>
        <v>1202</v>
      </c>
      <c r="Z1229" t="str">
        <f t="shared" si="350"/>
        <v xml:space="preserve">VAR_MATA   </v>
      </c>
      <c r="AA1229" s="172" t="str">
        <f>IF(ISNA(VLOOKUP(AC1229,Sheet2!J:J,1,0)),"//","")</f>
        <v/>
      </c>
      <c r="AC1229" s="111" t="str">
        <f t="shared" si="359"/>
        <v/>
      </c>
      <c r="AD1229" t="b">
        <f t="shared" si="356"/>
        <v>1</v>
      </c>
    </row>
    <row r="1230" spans="1:30">
      <c r="A1230" s="57">
        <f t="shared" si="344"/>
        <v>1230</v>
      </c>
      <c r="B1230" s="56">
        <f t="shared" si="345"/>
        <v>1203</v>
      </c>
      <c r="C1230" s="60" t="s">
        <v>4450</v>
      </c>
      <c r="D1230" s="60" t="s">
        <v>7</v>
      </c>
      <c r="E1230" s="164" t="s">
        <v>1352</v>
      </c>
      <c r="F1230" s="164" t="s">
        <v>4828</v>
      </c>
      <c r="G1230" s="206">
        <v>0</v>
      </c>
      <c r="H1230" s="206">
        <v>0</v>
      </c>
      <c r="I1230" s="202" t="s">
        <v>119</v>
      </c>
      <c r="J1230" s="66" t="s">
        <v>1593</v>
      </c>
      <c r="K1230" s="67" t="s">
        <v>4539</v>
      </c>
      <c r="L1230" s="68"/>
      <c r="M1230" s="64" t="s">
        <v>4766</v>
      </c>
      <c r="N1230" s="13"/>
      <c r="O1230"/>
      <c r="P1230" t="str">
        <f t="shared" si="358"/>
        <v>NOT EQUAL</v>
      </c>
      <c r="Q1230" t="str">
        <f>IF(ISNA(VLOOKUP(AC1230,#REF!,1)),"//","")</f>
        <v/>
      </c>
      <c r="R1230"/>
      <c r="S1230" s="43">
        <f t="shared" si="346"/>
        <v>190</v>
      </c>
      <c r="T1230" s="93"/>
      <c r="U1230" s="71"/>
      <c r="V1230" s="71"/>
      <c r="W1230" s="44" t="str">
        <f t="shared" si="347"/>
        <v/>
      </c>
      <c r="X1230" s="25" t="str">
        <f t="shared" si="348"/>
        <v/>
      </c>
      <c r="Y1230" s="1">
        <f t="shared" si="349"/>
        <v>1203</v>
      </c>
      <c r="Z1230" t="str">
        <f t="shared" si="350"/>
        <v xml:space="preserve">VAR_MATB   </v>
      </c>
      <c r="AA1230" s="172" t="str">
        <f>IF(ISNA(VLOOKUP(AC1230,Sheet2!J:J,1,0)),"//","")</f>
        <v/>
      </c>
      <c r="AC1230" s="111" t="str">
        <f t="shared" si="359"/>
        <v/>
      </c>
      <c r="AD1230" t="b">
        <f t="shared" si="356"/>
        <v>1</v>
      </c>
    </row>
    <row r="1231" spans="1:30">
      <c r="A1231" s="57">
        <f t="shared" si="344"/>
        <v>1231</v>
      </c>
      <c r="B1231" s="56">
        <f t="shared" si="345"/>
        <v>1204</v>
      </c>
      <c r="C1231" s="60" t="s">
        <v>4450</v>
      </c>
      <c r="D1231" s="60" t="s">
        <v>7</v>
      </c>
      <c r="E1231" s="164" t="s">
        <v>1353</v>
      </c>
      <c r="F1231" s="164" t="s">
        <v>4829</v>
      </c>
      <c r="G1231" s="206">
        <v>0</v>
      </c>
      <c r="H1231" s="206">
        <v>0</v>
      </c>
      <c r="I1231" s="202" t="s">
        <v>119</v>
      </c>
      <c r="J1231" s="66" t="s">
        <v>1593</v>
      </c>
      <c r="K1231" s="67" t="s">
        <v>4539</v>
      </c>
      <c r="L1231" s="68"/>
      <c r="M1231" s="64" t="s">
        <v>4767</v>
      </c>
      <c r="N1231" s="13"/>
      <c r="O1231"/>
      <c r="P1231" t="str">
        <f t="shared" si="358"/>
        <v>NOT EQUAL</v>
      </c>
      <c r="Q1231" t="str">
        <f>IF(ISNA(VLOOKUP(AC1231,#REF!,1)),"//","")</f>
        <v/>
      </c>
      <c r="R1231"/>
      <c r="S1231" s="43">
        <f t="shared" si="346"/>
        <v>190</v>
      </c>
      <c r="T1231" s="93"/>
      <c r="U1231" s="71"/>
      <c r="V1231" s="71"/>
      <c r="W1231" s="44" t="str">
        <f t="shared" si="347"/>
        <v/>
      </c>
      <c r="X1231" s="25" t="str">
        <f t="shared" si="348"/>
        <v/>
      </c>
      <c r="Y1231" s="1">
        <f t="shared" si="349"/>
        <v>1204</v>
      </c>
      <c r="Z1231" t="str">
        <f t="shared" si="350"/>
        <v xml:space="preserve">VAR_MATX   </v>
      </c>
      <c r="AA1231" s="172" t="str">
        <f>IF(ISNA(VLOOKUP(AC1231,Sheet2!J:J,1,0)),"//","")</f>
        <v/>
      </c>
      <c r="AC1231" s="111" t="str">
        <f t="shared" si="359"/>
        <v/>
      </c>
      <c r="AD1231" t="b">
        <f t="shared" si="356"/>
        <v>1</v>
      </c>
    </row>
    <row r="1232" spans="1:30" s="17" customFormat="1">
      <c r="A1232" s="111">
        <f t="shared" ref="A1232:A1233" si="360">IF(B1232=INT(B1232),ROW(),"")</f>
        <v>1232</v>
      </c>
      <c r="B1232" s="112">
        <f t="shared" ref="B1232:B1233" si="361">IF(AND(MID(C1232,2,1)&lt;&gt;"/",MID(C1232,1,1)="/"),INT(B1231)+1,B1231+0.01)</f>
        <v>1205</v>
      </c>
      <c r="C1232" s="113" t="s">
        <v>4450</v>
      </c>
      <c r="D1232" s="113" t="s">
        <v>7</v>
      </c>
      <c r="E1232" s="146" t="str">
        <f t="shared" ref="E1232:E1233" si="362">CHAR(34)&amp;IF(B1232&lt;10,"000",IF(B1232&lt;100,"00",IF(B1232&lt;1000,"0","")))&amp;$B1232&amp;CHAR(34)</f>
        <v>"1205"</v>
      </c>
      <c r="F1232" s="114" t="str">
        <f t="shared" ref="F1232:F1233" si="363">E1232</f>
        <v>"1205"</v>
      </c>
      <c r="G1232" s="207">
        <v>0</v>
      </c>
      <c r="H1232" s="207">
        <v>0</v>
      </c>
      <c r="I1232" s="193" t="s">
        <v>28</v>
      </c>
      <c r="J1232" s="115" t="s">
        <v>1593</v>
      </c>
      <c r="K1232" s="116" t="s">
        <v>4539</v>
      </c>
      <c r="M1232" s="147" t="str">
        <f>"VAR_"&amp;IF(B1232&lt;10,"000",IF(B1232&lt;100,"00",IF(B1232&lt;1000,"0","")))&amp;$B1232</f>
        <v>VAR_1205</v>
      </c>
      <c r="N1232" s="16"/>
      <c r="P1232" s="17" t="str">
        <f t="shared" si="358"/>
        <v/>
      </c>
      <c r="Q1232" s="17" t="str">
        <f>IF(ISNA(VLOOKUP(AC1232,#REF!,1)),"//","")</f>
        <v/>
      </c>
      <c r="S1232" s="117">
        <f t="shared" ref="S1232:S1233" si="364">IF(X1232&lt;&gt;"",S1231+1,S1231)</f>
        <v>190</v>
      </c>
      <c r="T1232" s="111" t="s">
        <v>2484</v>
      </c>
      <c r="U1232" s="118" t="s">
        <v>2484</v>
      </c>
      <c r="V1232" s="118" t="s">
        <v>2484</v>
      </c>
      <c r="W1232" s="119" t="str">
        <f t="shared" ref="W1232:W1233" si="365">IF( OR(U1232="CNST", I1232="CAT_REGS"),(E1232),
IF(U1232="YES",UPPER(E1232),
IF(   AND(U1232&lt;&gt;"NO",I1232="CAT_FNCT",D1232&lt;&gt;"multiply", D1232&lt;&gt;"divide"),IF(J1232="SLS_ENABLED",   UPPER(E1232),""),"")))</f>
        <v/>
      </c>
      <c r="X1232" s="120" t="str">
        <f t="shared" ref="X1232:X1233" si="366">IF(LEN(V1232)&gt;0,V1232,SUBSTITUTE(SUBSTITUTE(SUBSTITUTE(SUBSTITUTE(SUBSTITUTE(SUBSTITUTE(SUBSTITUTE(SUBSTITUTE(SUBSTITUTE(SUBSTITUTE(SUBSTITUTE( (SUBSTITUTE( SUBSTITUTE( SUBSTITUTE( SUBSTITUTE(W1232,"STD_SIGMA","SUM"),"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2" s="121">
        <f t="shared" ref="Y1232:Y1233" si="367">B1232</f>
        <v>1205</v>
      </c>
      <c r="Z1232" s="17" t="str">
        <f t="shared" ref="Z1232:Z1233" si="368">M1232</f>
        <v>VAR_1205</v>
      </c>
      <c r="AA1232" s="172" t="str">
        <f>IF(ISNA(VLOOKUP(AC1232,Sheet2!J:J,1,0)),"//","")</f>
        <v/>
      </c>
      <c r="AC1232" s="111" t="str">
        <f t="shared" si="359"/>
        <v/>
      </c>
      <c r="AD1232" t="b">
        <f t="shared" si="356"/>
        <v>1</v>
      </c>
    </row>
    <row r="1233" spans="1:30" s="17" customFormat="1">
      <c r="A1233" s="111">
        <f t="shared" si="360"/>
        <v>1233</v>
      </c>
      <c r="B1233" s="112">
        <f t="shared" si="361"/>
        <v>1206</v>
      </c>
      <c r="C1233" s="113" t="s">
        <v>4450</v>
      </c>
      <c r="D1233" s="113" t="s">
        <v>7</v>
      </c>
      <c r="E1233" s="146" t="str">
        <f t="shared" si="362"/>
        <v>"1206"</v>
      </c>
      <c r="F1233" s="114" t="str">
        <f t="shared" si="363"/>
        <v>"1206"</v>
      </c>
      <c r="G1233" s="207">
        <v>0</v>
      </c>
      <c r="H1233" s="207">
        <v>0</v>
      </c>
      <c r="I1233" s="193" t="s">
        <v>28</v>
      </c>
      <c r="J1233" s="115" t="s">
        <v>1593</v>
      </c>
      <c r="K1233" s="116" t="s">
        <v>4539</v>
      </c>
      <c r="M1233" s="147" t="str">
        <f>"VAR_"&amp;IF(B1233&lt;10,"000",IF(B1233&lt;100,"00",IF(B1233&lt;1000,"0","")))&amp;$B1233</f>
        <v>VAR_1206</v>
      </c>
      <c r="N1233" s="16"/>
      <c r="P1233" s="17" t="str">
        <f t="shared" si="358"/>
        <v/>
      </c>
      <c r="Q1233" s="17" t="str">
        <f>IF(ISNA(VLOOKUP(AC1233,#REF!,1)),"//","")</f>
        <v/>
      </c>
      <c r="S1233" s="117">
        <f t="shared" si="364"/>
        <v>190</v>
      </c>
      <c r="T1233" s="111" t="s">
        <v>2484</v>
      </c>
      <c r="U1233" s="118" t="s">
        <v>2484</v>
      </c>
      <c r="V1233" s="118" t="s">
        <v>2484</v>
      </c>
      <c r="W1233" s="119" t="str">
        <f t="shared" si="365"/>
        <v/>
      </c>
      <c r="X1233" s="120" t="str">
        <f t="shared" si="366"/>
        <v/>
      </c>
      <c r="Y1233" s="121">
        <f t="shared" si="367"/>
        <v>1206</v>
      </c>
      <c r="Z1233" s="17" t="str">
        <f t="shared" si="368"/>
        <v>VAR_1206</v>
      </c>
      <c r="AA1233" s="172" t="str">
        <f>IF(ISNA(VLOOKUP(AC1233,Sheet2!J:J,1,0)),"//","")</f>
        <v/>
      </c>
      <c r="AC1233" s="111" t="str">
        <f t="shared" si="359"/>
        <v/>
      </c>
      <c r="AD1233" t="b">
        <f t="shared" si="356"/>
        <v>1</v>
      </c>
    </row>
    <row r="1234" spans="1:30" s="47" customFormat="1">
      <c r="A1234" s="57" t="str">
        <f t="shared" ref="A1234:A1296" si="369">IF(B1234=INT(B1234),ROW(),"")</f>
        <v/>
      </c>
      <c r="B1234" s="170">
        <f t="shared" ref="B1234:B1236" si="370">B1233+0.1</f>
        <v>1206.0999999999999</v>
      </c>
      <c r="C1234" s="59" t="s">
        <v>2484</v>
      </c>
      <c r="D1234" s="60"/>
      <c r="E1234" s="64"/>
      <c r="F1234" s="64"/>
      <c r="G1234" s="92"/>
      <c r="H1234" s="92"/>
      <c r="I1234" s="66"/>
      <c r="J1234" s="66"/>
      <c r="K1234" s="67"/>
      <c r="L1234" s="59"/>
      <c r="M1234" s="64" t="s">
        <v>2484</v>
      </c>
      <c r="N1234" s="48"/>
      <c r="O1234" s="49"/>
      <c r="P1234" s="49"/>
      <c r="Q1234" s="49" t="str">
        <f>IF(ISNA(VLOOKUP(AC1234,#REF!,1)),"//","")</f>
        <v/>
      </c>
      <c r="R1234" s="49"/>
      <c r="S1234" s="43">
        <f t="shared" ref="S1234:S1296" si="371">IF(X1234&lt;&gt;"",S1233+1,S1233)</f>
        <v>190</v>
      </c>
      <c r="T1234" s="93" t="s">
        <v>2484</v>
      </c>
      <c r="U1234" s="91" t="s">
        <v>2484</v>
      </c>
      <c r="V1234" s="91" t="s">
        <v>2484</v>
      </c>
      <c r="W1234" s="44" t="str">
        <f t="shared" ref="W1234:W1296" si="372">IF( OR(U1234="CNST", I1234="CAT_REGS"),(E1234),
IF(U1234="YES",UPPER(E1234),
IF(   AND(U1234&lt;&gt;"NO",I1234="CAT_FNCT",D1234&lt;&gt;"multiply", D1234&lt;&gt;"divide"),IF(J1234="SLS_ENABLED",   UPPER(E1234),""),"")))</f>
        <v/>
      </c>
      <c r="X1234" s="25" t="str">
        <f t="shared" ref="X1234:X1296" si="373">IF(LEN(V1234)&gt;0,V1234,SUBSTITUTE(SUBSTITUTE(SUBSTITUTE(SUBSTITUTE(SUBSTITUTE(SUBSTITUTE(SUBSTITUTE(SUBSTITUTE(SUBSTITUTE(SUBSTITUTE(SUBSTITUTE( (SUBSTITUTE( SUBSTITUTE( SUBSTITUTE( SUBSTITUTE(W1234,"STD_SIGMA","SUM"),"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34" s="1">
        <f t="shared" ref="Y1234:Y1296" si="374">B1234</f>
        <v>1206.0999999999999</v>
      </c>
      <c r="Z1234" t="str">
        <f t="shared" ref="Z1234:Z1296" si="375">M1234</f>
        <v/>
      </c>
      <c r="AA1234" s="172" t="str">
        <f>IF(ISNA(VLOOKUP(AC1234,Sheet2!J:J,1,0)),"//","")</f>
        <v/>
      </c>
      <c r="AC1234" s="111" t="str">
        <f t="shared" si="359"/>
        <v/>
      </c>
      <c r="AD1234" t="b">
        <f t="shared" si="356"/>
        <v>1</v>
      </c>
    </row>
    <row r="1235" spans="1:30" s="47" customFormat="1">
      <c r="A1235" s="57" t="str">
        <f t="shared" si="369"/>
        <v/>
      </c>
      <c r="B1235" s="170">
        <f t="shared" si="370"/>
        <v>1206.1999999999998</v>
      </c>
      <c r="C1235" s="59" t="s">
        <v>2484</v>
      </c>
      <c r="D1235" s="60"/>
      <c r="E1235" s="64"/>
      <c r="F1235" s="64"/>
      <c r="G1235" s="92"/>
      <c r="H1235" s="92"/>
      <c r="I1235" s="66"/>
      <c r="J1235" s="66"/>
      <c r="K1235" s="67"/>
      <c r="L1235" s="59"/>
      <c r="M1235" s="64" t="s">
        <v>2484</v>
      </c>
      <c r="N1235" s="48"/>
      <c r="O1235" s="49"/>
      <c r="P1235" s="49"/>
      <c r="Q1235" s="49" t="str">
        <f>IF(ISNA(VLOOKUP(AC1235,#REF!,1)),"//","")</f>
        <v/>
      </c>
      <c r="R1235" s="49"/>
      <c r="S1235" s="43">
        <f t="shared" si="371"/>
        <v>190</v>
      </c>
      <c r="T1235" s="93" t="s">
        <v>2484</v>
      </c>
      <c r="U1235" s="91" t="s">
        <v>2484</v>
      </c>
      <c r="V1235" s="91" t="s">
        <v>2484</v>
      </c>
      <c r="W1235" s="44" t="str">
        <f t="shared" si="372"/>
        <v/>
      </c>
      <c r="X1235" s="25" t="str">
        <f t="shared" si="373"/>
        <v/>
      </c>
      <c r="Y1235" s="1">
        <f t="shared" si="374"/>
        <v>1206.1999999999998</v>
      </c>
      <c r="Z1235" t="str">
        <f t="shared" si="375"/>
        <v/>
      </c>
      <c r="AA1235" s="172" t="str">
        <f>IF(ISNA(VLOOKUP(AC1235,Sheet2!J:J,1,0)),"//","")</f>
        <v/>
      </c>
      <c r="AC1235" s="111" t="str">
        <f t="shared" si="359"/>
        <v/>
      </c>
      <c r="AD1235" t="b">
        <f t="shared" si="356"/>
        <v>1</v>
      </c>
    </row>
    <row r="1236" spans="1:30" s="47" customFormat="1">
      <c r="A1236" s="57" t="str">
        <f t="shared" si="369"/>
        <v/>
      </c>
      <c r="B1236" s="170">
        <f t="shared" si="370"/>
        <v>1206.2999999999997</v>
      </c>
      <c r="C1236" s="59" t="s">
        <v>3032</v>
      </c>
      <c r="D1236" s="60"/>
      <c r="E1236" s="64"/>
      <c r="F1236" s="64"/>
      <c r="G1236" s="92"/>
      <c r="H1236" s="92"/>
      <c r="I1236" s="66"/>
      <c r="J1236" s="66"/>
      <c r="K1236" s="67"/>
      <c r="L1236" s="59"/>
      <c r="M1236" s="88" t="str">
        <f>C1236</f>
        <v>// Probability distributions</v>
      </c>
      <c r="N1236" s="48"/>
      <c r="O1236" s="49"/>
      <c r="P1236" s="49"/>
      <c r="Q1236" s="49" t="str">
        <f>IF(ISNA(VLOOKUP(AC1236,#REF!,1)),"//","")</f>
        <v/>
      </c>
      <c r="R1236" s="49"/>
      <c r="S1236" s="43">
        <f t="shared" si="371"/>
        <v>190</v>
      </c>
      <c r="T1236" s="93" t="s">
        <v>2484</v>
      </c>
      <c r="U1236" s="91" t="s">
        <v>2484</v>
      </c>
      <c r="V1236" s="91" t="s">
        <v>2484</v>
      </c>
      <c r="W1236" s="44" t="str">
        <f t="shared" si="372"/>
        <v/>
      </c>
      <c r="X1236" s="25" t="str">
        <f t="shared" si="373"/>
        <v/>
      </c>
      <c r="Y1236" s="1">
        <f t="shared" si="374"/>
        <v>1206.2999999999997</v>
      </c>
      <c r="Z1236" t="str">
        <f t="shared" si="375"/>
        <v>// Probability distributions</v>
      </c>
      <c r="AA1236" s="172" t="str">
        <f>IF(ISNA(VLOOKUP(AC1236,Sheet2!J:J,1,0)),"//","")</f>
        <v/>
      </c>
      <c r="AC1236" s="111" t="str">
        <f t="shared" si="359"/>
        <v/>
      </c>
      <c r="AD1236" t="b">
        <f t="shared" si="356"/>
        <v>1</v>
      </c>
    </row>
    <row r="1237" spans="1:30">
      <c r="A1237" s="57">
        <f t="shared" si="369"/>
        <v>1237</v>
      </c>
      <c r="B1237" s="56">
        <f t="shared" ref="B1237:B1296" si="376">IF(AND(MID(C1237,2,1)&lt;&gt;"/",MID(C1237,1,1)="/"),INT(B1236)+1,B1236+0.01)</f>
        <v>1207</v>
      </c>
      <c r="C1237" s="60" t="s">
        <v>4450</v>
      </c>
      <c r="D1237" s="60" t="s">
        <v>7</v>
      </c>
      <c r="E1237" s="66" t="s">
        <v>33</v>
      </c>
      <c r="F1237" s="66" t="s">
        <v>33</v>
      </c>
      <c r="G1237" s="92">
        <v>0</v>
      </c>
      <c r="H1237" s="92">
        <v>0</v>
      </c>
      <c r="I1237" s="195" t="s">
        <v>16</v>
      </c>
      <c r="J1237" s="66" t="s">
        <v>1593</v>
      </c>
      <c r="K1237" s="67" t="s">
        <v>4539</v>
      </c>
      <c r="L1237" s="68"/>
      <c r="M1237" s="64" t="s">
        <v>1655</v>
      </c>
      <c r="N1237" s="13"/>
      <c r="O1237"/>
      <c r="P1237" t="str">
        <f t="shared" si="358"/>
        <v/>
      </c>
      <c r="Q1237" t="str">
        <f>IF(ISNA(VLOOKUP(AC1237,#REF!,1)),"//","")</f>
        <v/>
      </c>
      <c r="R1237"/>
      <c r="S1237" s="43">
        <f t="shared" si="371"/>
        <v>190</v>
      </c>
      <c r="T1237" s="93" t="s">
        <v>2484</v>
      </c>
      <c r="U1237" s="71" t="s">
        <v>2484</v>
      </c>
      <c r="V1237" s="71" t="s">
        <v>2484</v>
      </c>
      <c r="W1237" s="44" t="str">
        <f t="shared" si="372"/>
        <v/>
      </c>
      <c r="X1237" s="25" t="str">
        <f t="shared" si="373"/>
        <v/>
      </c>
      <c r="Y1237" s="1">
        <f t="shared" si="374"/>
        <v>1207</v>
      </c>
      <c r="Z1237" t="str">
        <f t="shared" si="375"/>
        <v>MNU_BINOM</v>
      </c>
      <c r="AA1237" s="172" t="str">
        <f>IF(ISNA(VLOOKUP(AC1237,Sheet2!J:J,1,0)),"//","")</f>
        <v/>
      </c>
      <c r="AC1237" s="111" t="str">
        <f t="shared" si="359"/>
        <v/>
      </c>
      <c r="AD1237" t="b">
        <f t="shared" si="356"/>
        <v>1</v>
      </c>
    </row>
    <row r="1238" spans="1:30">
      <c r="A1238" s="57">
        <f t="shared" si="369"/>
        <v>1238</v>
      </c>
      <c r="B1238" s="56">
        <f t="shared" si="376"/>
        <v>1208</v>
      </c>
      <c r="C1238" s="60" t="s">
        <v>4450</v>
      </c>
      <c r="D1238" s="60" t="s">
        <v>7</v>
      </c>
      <c r="E1238" s="85" t="s">
        <v>1223</v>
      </c>
      <c r="F1238" s="85" t="s">
        <v>1223</v>
      </c>
      <c r="G1238" s="206">
        <v>0</v>
      </c>
      <c r="H1238" s="206">
        <v>0</v>
      </c>
      <c r="I1238" s="189" t="s">
        <v>3</v>
      </c>
      <c r="J1238" s="66" t="s">
        <v>1592</v>
      </c>
      <c r="K1238" s="67" t="s">
        <v>4704</v>
      </c>
      <c r="L1238" s="68"/>
      <c r="M1238" s="90" t="s">
        <v>1652</v>
      </c>
      <c r="N1238" s="13"/>
      <c r="O1238"/>
      <c r="P1238" t="str">
        <f t="shared" si="358"/>
        <v/>
      </c>
      <c r="Q1238" t="str">
        <f>IF(ISNA(VLOOKUP(AC1238,#REF!,1)),"//","")</f>
        <v/>
      </c>
      <c r="R1238"/>
      <c r="S1238" s="43">
        <f t="shared" si="371"/>
        <v>191</v>
      </c>
      <c r="T1238" s="93" t="s">
        <v>2484</v>
      </c>
      <c r="U1238" s="71" t="s">
        <v>2484</v>
      </c>
      <c r="V1238" s="71" t="s">
        <v>2484</v>
      </c>
      <c r="W1238" s="44" t="str">
        <f t="shared" si="372"/>
        <v>"BINOM" STD_SUB_P</v>
      </c>
      <c r="X1238" s="25" t="str">
        <f t="shared" si="373"/>
        <v>BINOMP</v>
      </c>
      <c r="Y1238" s="1">
        <f t="shared" si="374"/>
        <v>1208</v>
      </c>
      <c r="Z1238" t="str">
        <f t="shared" si="375"/>
        <v>ITM_BINOMP</v>
      </c>
      <c r="AA1238" s="172" t="str">
        <f>IF(ISNA(VLOOKUP(AC1238,Sheet2!J:J,1,0)),"//","")</f>
        <v>//</v>
      </c>
      <c r="AC1238" s="111" t="str">
        <f t="shared" si="359"/>
        <v>BINOMP</v>
      </c>
      <c r="AD1238" t="b">
        <f t="shared" si="356"/>
        <v>1</v>
      </c>
    </row>
    <row r="1239" spans="1:30">
      <c r="A1239" s="57">
        <f t="shared" si="369"/>
        <v>1239</v>
      </c>
      <c r="B1239" s="56">
        <f t="shared" si="376"/>
        <v>1209</v>
      </c>
      <c r="C1239" s="60" t="s">
        <v>4450</v>
      </c>
      <c r="D1239" s="60" t="s">
        <v>7</v>
      </c>
      <c r="E1239" s="85" t="s">
        <v>2604</v>
      </c>
      <c r="F1239" s="85" t="s">
        <v>2604</v>
      </c>
      <c r="G1239" s="206">
        <v>0</v>
      </c>
      <c r="H1239" s="206">
        <v>0</v>
      </c>
      <c r="I1239" s="189" t="s">
        <v>3</v>
      </c>
      <c r="J1239" s="66" t="s">
        <v>1592</v>
      </c>
      <c r="K1239" s="67" t="s">
        <v>4704</v>
      </c>
      <c r="L1239" s="68"/>
      <c r="M1239" s="90" t="s">
        <v>1651</v>
      </c>
      <c r="N1239" s="13"/>
      <c r="O1239"/>
      <c r="P1239" t="str">
        <f t="shared" si="358"/>
        <v/>
      </c>
      <c r="Q1239" t="str">
        <f>IF(ISNA(VLOOKUP(AC1239,#REF!,1)),"//","")</f>
        <v/>
      </c>
      <c r="R1239"/>
      <c r="S1239" s="43">
        <f t="shared" si="371"/>
        <v>192</v>
      </c>
      <c r="T1239" s="93" t="s">
        <v>2484</v>
      </c>
      <c r="U1239" s="71" t="s">
        <v>2484</v>
      </c>
      <c r="V1239" s="71" t="s">
        <v>2484</v>
      </c>
      <c r="W1239" s="44" t="str">
        <f t="shared" si="372"/>
        <v>"BINOM" STD_GAUSS_BLACK_L STD_GAUSS_WHITE_R</v>
      </c>
      <c r="X1239" s="25" t="str">
        <f t="shared" si="373"/>
        <v>BINOMGAUSS_BLACK_LGAUSS_WHITE_R</v>
      </c>
      <c r="Y1239" s="1">
        <f t="shared" si="374"/>
        <v>1209</v>
      </c>
      <c r="Z1239" t="str">
        <f t="shared" si="375"/>
        <v>ITM_BINOM</v>
      </c>
      <c r="AA1239" s="172" t="str">
        <f>IF(ISNA(VLOOKUP(AC1239,Sheet2!J:J,1,0)),"//","")</f>
        <v>//</v>
      </c>
      <c r="AC1239" s="111" t="str">
        <f t="shared" si="359"/>
        <v>BINOMGAUSS_BLACK_LGAUSS_WHITE_R</v>
      </c>
      <c r="AD1239" t="b">
        <f t="shared" si="356"/>
        <v>1</v>
      </c>
    </row>
    <row r="1240" spans="1:30">
      <c r="A1240" s="57">
        <f t="shared" si="369"/>
        <v>1240</v>
      </c>
      <c r="B1240" s="56">
        <f t="shared" si="376"/>
        <v>1210</v>
      </c>
      <c r="C1240" s="60" t="s">
        <v>4450</v>
      </c>
      <c r="D1240" s="60" t="s">
        <v>7</v>
      </c>
      <c r="E1240" s="85" t="s">
        <v>2605</v>
      </c>
      <c r="F1240" s="85" t="s">
        <v>2605</v>
      </c>
      <c r="G1240" s="206">
        <v>0</v>
      </c>
      <c r="H1240" s="206">
        <v>0</v>
      </c>
      <c r="I1240" s="189" t="s">
        <v>3</v>
      </c>
      <c r="J1240" s="66" t="s">
        <v>1592</v>
      </c>
      <c r="K1240" s="67" t="s">
        <v>4704</v>
      </c>
      <c r="L1240" s="68"/>
      <c r="M1240" s="64" t="s">
        <v>1653</v>
      </c>
      <c r="N1240" s="13"/>
      <c r="O1240"/>
      <c r="P1240" t="str">
        <f t="shared" si="358"/>
        <v/>
      </c>
      <c r="Q1240" t="str">
        <f>IF(ISNA(VLOOKUP(AC1240,#REF!,1)),"//","")</f>
        <v/>
      </c>
      <c r="R1240"/>
      <c r="S1240" s="43">
        <f t="shared" si="371"/>
        <v>193</v>
      </c>
      <c r="T1240" s="93" t="s">
        <v>2484</v>
      </c>
      <c r="U1240" s="71" t="s">
        <v>2484</v>
      </c>
      <c r="V1240" s="71" t="s">
        <v>2484</v>
      </c>
      <c r="W1240" s="44" t="str">
        <f t="shared" si="372"/>
        <v>"BINOM" STD_GAUSS_WHITE_L STD_GAUSS_BLACK_R</v>
      </c>
      <c r="X1240" s="25" t="str">
        <f t="shared" si="373"/>
        <v>BINOMGAUSS_WHITE_LGAUSS_BLACK_R</v>
      </c>
      <c r="Y1240" s="1">
        <f t="shared" si="374"/>
        <v>1210</v>
      </c>
      <c r="Z1240" t="str">
        <f t="shared" si="375"/>
        <v>ITM_BINOMU</v>
      </c>
      <c r="AA1240" s="172" t="str">
        <f>IF(ISNA(VLOOKUP(AC1240,Sheet2!J:J,1,0)),"//","")</f>
        <v>//</v>
      </c>
      <c r="AC1240" s="111" t="str">
        <f t="shared" si="359"/>
        <v>BINOMGAUSS_WHITE_LGAUSS_BLACK_R</v>
      </c>
      <c r="AD1240" t="b">
        <f t="shared" si="356"/>
        <v>1</v>
      </c>
    </row>
    <row r="1241" spans="1:30">
      <c r="A1241" s="57">
        <f t="shared" si="369"/>
        <v>1241</v>
      </c>
      <c r="B1241" s="56">
        <f t="shared" si="376"/>
        <v>1211</v>
      </c>
      <c r="C1241" s="60" t="s">
        <v>4450</v>
      </c>
      <c r="D1241" s="60" t="s">
        <v>7</v>
      </c>
      <c r="E1241" s="66" t="s">
        <v>1224</v>
      </c>
      <c r="F1241" s="66" t="s">
        <v>1224</v>
      </c>
      <c r="G1241" s="206">
        <v>0</v>
      </c>
      <c r="H1241" s="206">
        <v>0</v>
      </c>
      <c r="I1241" s="189" t="s">
        <v>3</v>
      </c>
      <c r="J1241" s="66" t="s">
        <v>1592</v>
      </c>
      <c r="K1241" s="67" t="s">
        <v>4704</v>
      </c>
      <c r="L1241" s="68"/>
      <c r="M1241" s="64" t="s">
        <v>1654</v>
      </c>
      <c r="N1241" s="13"/>
      <c r="O1241"/>
      <c r="P1241" t="str">
        <f t="shared" si="358"/>
        <v/>
      </c>
      <c r="Q1241" t="str">
        <f>IF(ISNA(VLOOKUP(AC1241,#REF!,1)),"//","")</f>
        <v/>
      </c>
      <c r="R1241"/>
      <c r="S1241" s="43">
        <f t="shared" si="371"/>
        <v>194</v>
      </c>
      <c r="T1241" s="93" t="s">
        <v>2484</v>
      </c>
      <c r="U1241" s="71" t="s">
        <v>2484</v>
      </c>
      <c r="V1241" s="71" t="s">
        <v>2484</v>
      </c>
      <c r="W1241" s="44" t="str">
        <f t="shared" si="372"/>
        <v>"BINOM" STD_SUP_MINUS_1</v>
      </c>
      <c r="X1241" s="25" t="str">
        <f t="shared" si="373"/>
        <v>BINOM^MINUS_1</v>
      </c>
      <c r="Y1241" s="1">
        <f t="shared" si="374"/>
        <v>1211</v>
      </c>
      <c r="Z1241" t="str">
        <f t="shared" si="375"/>
        <v>ITM_BINOMM1</v>
      </c>
      <c r="AA1241" s="172" t="str">
        <f>IF(ISNA(VLOOKUP(AC1241,Sheet2!J:J,1,0)),"//","")</f>
        <v>//</v>
      </c>
      <c r="AC1241" s="111" t="str">
        <f t="shared" si="359"/>
        <v>BINOM^MINUS_1</v>
      </c>
      <c r="AD1241" t="b">
        <f t="shared" si="356"/>
        <v>1</v>
      </c>
    </row>
    <row r="1242" spans="1:30">
      <c r="A1242" s="57">
        <f t="shared" si="369"/>
        <v>1242</v>
      </c>
      <c r="B1242" s="56">
        <f t="shared" si="376"/>
        <v>1212</v>
      </c>
      <c r="C1242" s="60" t="s">
        <v>4450</v>
      </c>
      <c r="D1242" s="60" t="s">
        <v>7</v>
      </c>
      <c r="E1242" s="66" t="s">
        <v>39</v>
      </c>
      <c r="F1242" s="66" t="s">
        <v>39</v>
      </c>
      <c r="G1242" s="206">
        <v>0</v>
      </c>
      <c r="H1242" s="206">
        <v>0</v>
      </c>
      <c r="I1242" s="195" t="s">
        <v>16</v>
      </c>
      <c r="J1242" s="66" t="s">
        <v>1593</v>
      </c>
      <c r="K1242" s="67" t="s">
        <v>4539</v>
      </c>
      <c r="L1242" s="68"/>
      <c r="M1242" s="64" t="s">
        <v>1671</v>
      </c>
      <c r="N1242" s="13"/>
      <c r="O1242"/>
      <c r="P1242" t="str">
        <f t="shared" si="358"/>
        <v/>
      </c>
      <c r="Q1242" t="str">
        <f>IF(ISNA(VLOOKUP(AC1242,#REF!,1)),"//","")</f>
        <v/>
      </c>
      <c r="R1242"/>
      <c r="S1242" s="43">
        <f t="shared" si="371"/>
        <v>194</v>
      </c>
      <c r="T1242" s="93" t="s">
        <v>2484</v>
      </c>
      <c r="U1242" s="71" t="s">
        <v>2484</v>
      </c>
      <c r="V1242" s="71" t="s">
        <v>2484</v>
      </c>
      <c r="W1242" s="44" t="str">
        <f t="shared" si="372"/>
        <v/>
      </c>
      <c r="X1242" s="25" t="str">
        <f t="shared" si="373"/>
        <v/>
      </c>
      <c r="Y1242" s="1">
        <f t="shared" si="374"/>
        <v>1212</v>
      </c>
      <c r="Z1242" t="str">
        <f t="shared" si="375"/>
        <v>MNU_CAUCH</v>
      </c>
      <c r="AA1242" s="172" t="str">
        <f>IF(ISNA(VLOOKUP(AC1242,Sheet2!J:J,1,0)),"//","")</f>
        <v/>
      </c>
      <c r="AC1242" s="111" t="str">
        <f t="shared" si="359"/>
        <v/>
      </c>
      <c r="AD1242" t="b">
        <f t="shared" si="356"/>
        <v>1</v>
      </c>
    </row>
    <row r="1243" spans="1:30">
      <c r="A1243" s="57">
        <f t="shared" si="369"/>
        <v>1243</v>
      </c>
      <c r="B1243" s="56">
        <f t="shared" si="376"/>
        <v>1213</v>
      </c>
      <c r="C1243" s="60" t="s">
        <v>4450</v>
      </c>
      <c r="D1243" s="60" t="s">
        <v>7</v>
      </c>
      <c r="E1243" s="85" t="s">
        <v>1231</v>
      </c>
      <c r="F1243" s="85" t="s">
        <v>1231</v>
      </c>
      <c r="G1243" s="206">
        <v>0</v>
      </c>
      <c r="H1243" s="206">
        <v>0</v>
      </c>
      <c r="I1243" s="189" t="s">
        <v>3</v>
      </c>
      <c r="J1243" s="66" t="s">
        <v>1592</v>
      </c>
      <c r="K1243" s="67" t="s">
        <v>4704</v>
      </c>
      <c r="L1243" s="68"/>
      <c r="M1243" s="90" t="s">
        <v>1668</v>
      </c>
      <c r="N1243" s="13"/>
      <c r="O1243"/>
      <c r="P1243" t="str">
        <f t="shared" si="358"/>
        <v/>
      </c>
      <c r="Q1243" t="str">
        <f>IF(ISNA(VLOOKUP(AC1243,#REF!,1)),"//","")</f>
        <v/>
      </c>
      <c r="R1243"/>
      <c r="S1243" s="43">
        <f t="shared" si="371"/>
        <v>195</v>
      </c>
      <c r="T1243" s="93" t="s">
        <v>2484</v>
      </c>
      <c r="U1243" s="71" t="s">
        <v>2484</v>
      </c>
      <c r="V1243" s="71" t="s">
        <v>2484</v>
      </c>
      <c r="W1243" s="44" t="str">
        <f t="shared" si="372"/>
        <v>"CAUCH" STD_SUB_P</v>
      </c>
      <c r="X1243" s="25" t="str">
        <f t="shared" si="373"/>
        <v>CAUCHP</v>
      </c>
      <c r="Y1243" s="1">
        <f t="shared" si="374"/>
        <v>1213</v>
      </c>
      <c r="Z1243" t="str">
        <f t="shared" si="375"/>
        <v>ITM_CAUCHP</v>
      </c>
      <c r="AA1243" s="172" t="str">
        <f>IF(ISNA(VLOOKUP(AC1243,Sheet2!J:J,1,0)),"//","")</f>
        <v>//</v>
      </c>
      <c r="AC1243" s="111" t="str">
        <f t="shared" si="359"/>
        <v>CAUCHP</v>
      </c>
      <c r="AD1243" t="b">
        <f t="shared" si="356"/>
        <v>1</v>
      </c>
    </row>
    <row r="1244" spans="1:30">
      <c r="A1244" s="57">
        <f t="shared" si="369"/>
        <v>1244</v>
      </c>
      <c r="B1244" s="56">
        <f t="shared" si="376"/>
        <v>1214</v>
      </c>
      <c r="C1244" s="60" t="s">
        <v>4450</v>
      </c>
      <c r="D1244" s="60" t="s">
        <v>7</v>
      </c>
      <c r="E1244" s="85" t="s">
        <v>2606</v>
      </c>
      <c r="F1244" s="85" t="s">
        <v>2606</v>
      </c>
      <c r="G1244" s="206">
        <v>0</v>
      </c>
      <c r="H1244" s="206">
        <v>0</v>
      </c>
      <c r="I1244" s="189" t="s">
        <v>3</v>
      </c>
      <c r="J1244" s="66" t="s">
        <v>1592</v>
      </c>
      <c r="K1244" s="67" t="s">
        <v>4704</v>
      </c>
      <c r="L1244" s="68"/>
      <c r="M1244" s="90" t="s">
        <v>1667</v>
      </c>
      <c r="N1244" s="13"/>
      <c r="O1244"/>
      <c r="P1244" t="str">
        <f t="shared" si="358"/>
        <v/>
      </c>
      <c r="Q1244" t="str">
        <f>IF(ISNA(VLOOKUP(AC1244,#REF!,1)),"//","")</f>
        <v/>
      </c>
      <c r="R1244"/>
      <c r="S1244" s="43">
        <f t="shared" si="371"/>
        <v>196</v>
      </c>
      <c r="T1244" s="93" t="s">
        <v>2484</v>
      </c>
      <c r="U1244" s="71" t="s">
        <v>2484</v>
      </c>
      <c r="V1244" s="71" t="s">
        <v>2484</v>
      </c>
      <c r="W1244" s="44" t="str">
        <f t="shared" si="372"/>
        <v>"CAUCH" STD_GAUSS_BLACK_L STD_GAUSS_WHITE_R</v>
      </c>
      <c r="X1244" s="25" t="str">
        <f t="shared" si="373"/>
        <v>CAUCHGAUSS_BLACK_LGAUSS_WHITE_R</v>
      </c>
      <c r="Y1244" s="1">
        <f t="shared" si="374"/>
        <v>1214</v>
      </c>
      <c r="Z1244" t="str">
        <f t="shared" si="375"/>
        <v>ITM_CAUCH</v>
      </c>
      <c r="AA1244" s="172" t="str">
        <f>IF(ISNA(VLOOKUP(AC1244,Sheet2!J:J,1,0)),"//","")</f>
        <v>//</v>
      </c>
      <c r="AC1244" s="111" t="str">
        <f t="shared" si="359"/>
        <v>CAUCHGAUSS_BLACK_LGAUSS_WHITE_R</v>
      </c>
      <c r="AD1244" t="b">
        <f t="shared" si="356"/>
        <v>1</v>
      </c>
    </row>
    <row r="1245" spans="1:30">
      <c r="A1245" s="57">
        <f t="shared" si="369"/>
        <v>1245</v>
      </c>
      <c r="B1245" s="56">
        <f t="shared" si="376"/>
        <v>1215</v>
      </c>
      <c r="C1245" s="60" t="s">
        <v>4450</v>
      </c>
      <c r="D1245" s="60" t="s">
        <v>7</v>
      </c>
      <c r="E1245" s="85" t="s">
        <v>2607</v>
      </c>
      <c r="F1245" s="85" t="s">
        <v>2607</v>
      </c>
      <c r="G1245" s="206">
        <v>0</v>
      </c>
      <c r="H1245" s="206">
        <v>0</v>
      </c>
      <c r="I1245" s="189" t="s">
        <v>3</v>
      </c>
      <c r="J1245" s="66" t="s">
        <v>1592</v>
      </c>
      <c r="K1245" s="67" t="s">
        <v>4704</v>
      </c>
      <c r="L1245" s="68"/>
      <c r="M1245" s="64" t="s">
        <v>1669</v>
      </c>
      <c r="N1245" s="13"/>
      <c r="O1245"/>
      <c r="P1245" t="str">
        <f t="shared" si="358"/>
        <v/>
      </c>
      <c r="Q1245" t="str">
        <f>IF(ISNA(VLOOKUP(AC1245,#REF!,1)),"//","")</f>
        <v/>
      </c>
      <c r="R1245"/>
      <c r="S1245" s="43">
        <f t="shared" si="371"/>
        <v>197</v>
      </c>
      <c r="T1245" s="93" t="s">
        <v>2484</v>
      </c>
      <c r="U1245" s="71" t="s">
        <v>2484</v>
      </c>
      <c r="V1245" s="71" t="s">
        <v>2484</v>
      </c>
      <c r="W1245" s="44" t="str">
        <f t="shared" si="372"/>
        <v>"CAUCH" STD_GAUSS_WHITE_L STD_GAUSS_BLACK_R</v>
      </c>
      <c r="X1245" s="25" t="str">
        <f t="shared" si="373"/>
        <v>CAUCHGAUSS_WHITE_LGAUSS_BLACK_R</v>
      </c>
      <c r="Y1245" s="1">
        <f t="shared" si="374"/>
        <v>1215</v>
      </c>
      <c r="Z1245" t="str">
        <f t="shared" si="375"/>
        <v>ITM_CAUCHU</v>
      </c>
      <c r="AA1245" s="172" t="str">
        <f>IF(ISNA(VLOOKUP(AC1245,Sheet2!J:J,1,0)),"//","")</f>
        <v>//</v>
      </c>
      <c r="AC1245" s="111" t="str">
        <f t="shared" si="359"/>
        <v>CAUCHGAUSS_WHITE_LGAUSS_BLACK_R</v>
      </c>
      <c r="AD1245" t="b">
        <f t="shared" si="356"/>
        <v>1</v>
      </c>
    </row>
    <row r="1246" spans="1:30">
      <c r="A1246" s="57">
        <f t="shared" si="369"/>
        <v>1246</v>
      </c>
      <c r="B1246" s="56">
        <f t="shared" si="376"/>
        <v>1216</v>
      </c>
      <c r="C1246" s="60" t="s">
        <v>4450</v>
      </c>
      <c r="D1246" s="60" t="s">
        <v>7</v>
      </c>
      <c r="E1246" s="66" t="s">
        <v>1232</v>
      </c>
      <c r="F1246" s="66" t="s">
        <v>1232</v>
      </c>
      <c r="G1246" s="206">
        <v>0</v>
      </c>
      <c r="H1246" s="206">
        <v>0</v>
      </c>
      <c r="I1246" s="189" t="s">
        <v>3</v>
      </c>
      <c r="J1246" s="66" t="s">
        <v>1592</v>
      </c>
      <c r="K1246" s="67" t="s">
        <v>4704</v>
      </c>
      <c r="L1246" s="68"/>
      <c r="M1246" s="64" t="s">
        <v>1670</v>
      </c>
      <c r="N1246" s="13"/>
      <c r="O1246"/>
      <c r="P1246" t="str">
        <f t="shared" si="358"/>
        <v/>
      </c>
      <c r="Q1246" t="str">
        <f>IF(ISNA(VLOOKUP(AC1246,#REF!,1)),"//","")</f>
        <v/>
      </c>
      <c r="R1246"/>
      <c r="S1246" s="43">
        <f t="shared" si="371"/>
        <v>198</v>
      </c>
      <c r="T1246" s="93" t="s">
        <v>2484</v>
      </c>
      <c r="U1246" s="71" t="s">
        <v>2484</v>
      </c>
      <c r="V1246" s="71" t="s">
        <v>2484</v>
      </c>
      <c r="W1246" s="44" t="str">
        <f t="shared" si="372"/>
        <v>"CAUCH" STD_SUP_MINUS_1</v>
      </c>
      <c r="X1246" s="25" t="str">
        <f t="shared" si="373"/>
        <v>CAUCH^MINUS_1</v>
      </c>
      <c r="Y1246" s="1">
        <f t="shared" si="374"/>
        <v>1216</v>
      </c>
      <c r="Z1246" t="str">
        <f t="shared" si="375"/>
        <v>ITM_CAUCHM1</v>
      </c>
      <c r="AA1246" s="172" t="str">
        <f>IF(ISNA(VLOOKUP(AC1246,Sheet2!J:J,1,0)),"//","")</f>
        <v>//</v>
      </c>
      <c r="AC1246" s="111" t="str">
        <f t="shared" si="359"/>
        <v>CAUCH^MINUS_1</v>
      </c>
      <c r="AD1246" t="b">
        <f t="shared" si="356"/>
        <v>1</v>
      </c>
    </row>
    <row r="1247" spans="1:30">
      <c r="A1247" s="57">
        <f t="shared" si="369"/>
        <v>1247</v>
      </c>
      <c r="B1247" s="56">
        <f t="shared" si="376"/>
        <v>1217</v>
      </c>
      <c r="C1247" s="60" t="s">
        <v>4450</v>
      </c>
      <c r="D1247" s="60" t="s">
        <v>7</v>
      </c>
      <c r="E1247" s="66" t="s">
        <v>97</v>
      </c>
      <c r="F1247" s="66" t="s">
        <v>97</v>
      </c>
      <c r="G1247" s="206">
        <v>0</v>
      </c>
      <c r="H1247" s="206">
        <v>0</v>
      </c>
      <c r="I1247" s="195" t="s">
        <v>16</v>
      </c>
      <c r="J1247" s="66" t="s">
        <v>1593</v>
      </c>
      <c r="K1247" s="67" t="s">
        <v>4539</v>
      </c>
      <c r="L1247" s="68"/>
      <c r="M1247" s="64" t="s">
        <v>1754</v>
      </c>
      <c r="N1247" s="13"/>
      <c r="O1247"/>
      <c r="P1247" t="str">
        <f t="shared" si="358"/>
        <v/>
      </c>
      <c r="Q1247" t="str">
        <f>IF(ISNA(VLOOKUP(AC1247,#REF!,1)),"//","")</f>
        <v/>
      </c>
      <c r="R1247"/>
      <c r="S1247" s="43">
        <f t="shared" si="371"/>
        <v>198</v>
      </c>
      <c r="T1247" s="93" t="s">
        <v>2484</v>
      </c>
      <c r="U1247" s="71" t="s">
        <v>2484</v>
      </c>
      <c r="V1247" s="71" t="s">
        <v>2484</v>
      </c>
      <c r="W1247" s="44" t="str">
        <f t="shared" si="372"/>
        <v/>
      </c>
      <c r="X1247" s="25" t="str">
        <f t="shared" si="373"/>
        <v/>
      </c>
      <c r="Y1247" s="1">
        <f t="shared" si="374"/>
        <v>1217</v>
      </c>
      <c r="Z1247" t="str">
        <f t="shared" si="375"/>
        <v>MNU_EXPON</v>
      </c>
      <c r="AA1247" s="172" t="str">
        <f>IF(ISNA(VLOOKUP(AC1247,Sheet2!J:J,1,0)),"//","")</f>
        <v/>
      </c>
      <c r="AC1247" s="111" t="str">
        <f t="shared" si="359"/>
        <v/>
      </c>
      <c r="AD1247" t="b">
        <f t="shared" si="356"/>
        <v>1</v>
      </c>
    </row>
    <row r="1248" spans="1:30">
      <c r="A1248" s="57">
        <f t="shared" si="369"/>
        <v>1248</v>
      </c>
      <c r="B1248" s="56">
        <f t="shared" si="376"/>
        <v>1218</v>
      </c>
      <c r="C1248" s="60" t="s">
        <v>4450</v>
      </c>
      <c r="D1248" s="60" t="s">
        <v>7</v>
      </c>
      <c r="E1248" s="85" t="s">
        <v>1285</v>
      </c>
      <c r="F1248" s="85" t="s">
        <v>1285</v>
      </c>
      <c r="G1248" s="206">
        <v>0</v>
      </c>
      <c r="H1248" s="206">
        <v>0</v>
      </c>
      <c r="I1248" s="189" t="s">
        <v>3</v>
      </c>
      <c r="J1248" s="66" t="s">
        <v>1592</v>
      </c>
      <c r="K1248" s="67" t="s">
        <v>4704</v>
      </c>
      <c r="L1248" s="68"/>
      <c r="M1248" s="90" t="s">
        <v>1751</v>
      </c>
      <c r="N1248" s="13"/>
      <c r="O1248"/>
      <c r="P1248" t="str">
        <f t="shared" si="358"/>
        <v/>
      </c>
      <c r="Q1248" t="str">
        <f>IF(ISNA(VLOOKUP(AC1248,#REF!,1)),"//","")</f>
        <v/>
      </c>
      <c r="R1248"/>
      <c r="S1248" s="43">
        <f t="shared" si="371"/>
        <v>199</v>
      </c>
      <c r="T1248" s="93" t="s">
        <v>2484</v>
      </c>
      <c r="U1248" s="71" t="s">
        <v>2484</v>
      </c>
      <c r="V1248" s="71" t="s">
        <v>2484</v>
      </c>
      <c r="W1248" s="44" t="str">
        <f t="shared" si="372"/>
        <v>"EXPON" STD_SUB_P</v>
      </c>
      <c r="X1248" s="25" t="str">
        <f t="shared" si="373"/>
        <v>EXPONP</v>
      </c>
      <c r="Y1248" s="1">
        <f t="shared" si="374"/>
        <v>1218</v>
      </c>
      <c r="Z1248" t="str">
        <f t="shared" si="375"/>
        <v>ITM_EXPONP</v>
      </c>
      <c r="AA1248" s="172" t="str">
        <f>IF(ISNA(VLOOKUP(AC1248,Sheet2!J:J,1,0)),"//","")</f>
        <v>//</v>
      </c>
      <c r="AC1248" s="111" t="str">
        <f t="shared" si="359"/>
        <v>EXPONP</v>
      </c>
      <c r="AD1248" t="b">
        <f t="shared" si="356"/>
        <v>1</v>
      </c>
    </row>
    <row r="1249" spans="1:30">
      <c r="A1249" s="57">
        <f t="shared" si="369"/>
        <v>1249</v>
      </c>
      <c r="B1249" s="56">
        <f t="shared" si="376"/>
        <v>1219</v>
      </c>
      <c r="C1249" s="60" t="s">
        <v>4450</v>
      </c>
      <c r="D1249" s="60" t="s">
        <v>7</v>
      </c>
      <c r="E1249" s="85" t="s">
        <v>2608</v>
      </c>
      <c r="F1249" s="85" t="s">
        <v>2608</v>
      </c>
      <c r="G1249" s="206">
        <v>0</v>
      </c>
      <c r="H1249" s="206">
        <v>0</v>
      </c>
      <c r="I1249" s="189" t="s">
        <v>3</v>
      </c>
      <c r="J1249" s="66" t="s">
        <v>1592</v>
      </c>
      <c r="K1249" s="67" t="s">
        <v>4704</v>
      </c>
      <c r="L1249" s="68"/>
      <c r="M1249" s="90" t="s">
        <v>1750</v>
      </c>
      <c r="N1249" s="13"/>
      <c r="O1249"/>
      <c r="P1249" t="str">
        <f t="shared" si="358"/>
        <v/>
      </c>
      <c r="Q1249" t="str">
        <f>IF(ISNA(VLOOKUP(AC1249,#REF!,1)),"//","")</f>
        <v/>
      </c>
      <c r="R1249"/>
      <c r="S1249" s="43">
        <f t="shared" si="371"/>
        <v>200</v>
      </c>
      <c r="T1249" s="93" t="s">
        <v>2484</v>
      </c>
      <c r="U1249" s="71" t="s">
        <v>2484</v>
      </c>
      <c r="V1249" s="71" t="s">
        <v>2484</v>
      </c>
      <c r="W1249" s="44" t="str">
        <f t="shared" si="372"/>
        <v>"EXPON" STD_GAUSS_BLACK_L STD_GAUSS_WHITE_R</v>
      </c>
      <c r="X1249" s="25" t="str">
        <f t="shared" si="373"/>
        <v>EXPONGAUSS_BLACK_LGAUSS_WHITE_R</v>
      </c>
      <c r="Y1249" s="1">
        <f t="shared" si="374"/>
        <v>1219</v>
      </c>
      <c r="Z1249" t="str">
        <f t="shared" si="375"/>
        <v>ITM_EXPON</v>
      </c>
      <c r="AA1249" s="172" t="str">
        <f>IF(ISNA(VLOOKUP(AC1249,Sheet2!J:J,1,0)),"//","")</f>
        <v>//</v>
      </c>
      <c r="AC1249" s="111" t="str">
        <f t="shared" si="359"/>
        <v>EXPONGAUSS_BLACK_LGAUSS_WHITE_R</v>
      </c>
      <c r="AD1249" t="b">
        <f t="shared" si="356"/>
        <v>1</v>
      </c>
    </row>
    <row r="1250" spans="1:30">
      <c r="A1250" s="57">
        <f t="shared" si="369"/>
        <v>1250</v>
      </c>
      <c r="B1250" s="56">
        <f t="shared" si="376"/>
        <v>1220</v>
      </c>
      <c r="C1250" s="60" t="s">
        <v>4450</v>
      </c>
      <c r="D1250" s="60" t="s">
        <v>7</v>
      </c>
      <c r="E1250" s="85" t="s">
        <v>2609</v>
      </c>
      <c r="F1250" s="85" t="s">
        <v>2609</v>
      </c>
      <c r="G1250" s="206">
        <v>0</v>
      </c>
      <c r="H1250" s="206">
        <v>0</v>
      </c>
      <c r="I1250" s="189" t="s">
        <v>3</v>
      </c>
      <c r="J1250" s="66" t="s">
        <v>1592</v>
      </c>
      <c r="K1250" s="67" t="s">
        <v>4704</v>
      </c>
      <c r="L1250" s="68"/>
      <c r="M1250" s="64" t="s">
        <v>1752</v>
      </c>
      <c r="N1250" s="13"/>
      <c r="O1250"/>
      <c r="P1250" t="str">
        <f t="shared" si="358"/>
        <v/>
      </c>
      <c r="Q1250" t="str">
        <f>IF(ISNA(VLOOKUP(AC1250,#REF!,1)),"//","")</f>
        <v/>
      </c>
      <c r="R1250"/>
      <c r="S1250" s="43">
        <f t="shared" si="371"/>
        <v>201</v>
      </c>
      <c r="T1250" s="93" t="s">
        <v>2484</v>
      </c>
      <c r="U1250" s="71" t="s">
        <v>2484</v>
      </c>
      <c r="V1250" s="71" t="s">
        <v>2484</v>
      </c>
      <c r="W1250" s="44" t="str">
        <f t="shared" si="372"/>
        <v>"EXPON" STD_GAUSS_WHITE_L STD_GAUSS_BLACK_R</v>
      </c>
      <c r="X1250" s="25" t="str">
        <f t="shared" si="373"/>
        <v>EXPONGAUSS_WHITE_LGAUSS_BLACK_R</v>
      </c>
      <c r="Y1250" s="1">
        <f t="shared" si="374"/>
        <v>1220</v>
      </c>
      <c r="Z1250" t="str">
        <f t="shared" si="375"/>
        <v>ITM_EXPONU</v>
      </c>
      <c r="AA1250" s="172" t="str">
        <f>IF(ISNA(VLOOKUP(AC1250,Sheet2!J:J,1,0)),"//","")</f>
        <v>//</v>
      </c>
      <c r="AC1250" s="111" t="str">
        <f t="shared" si="359"/>
        <v>EXPONGAUSS_WHITE_LGAUSS_BLACK_R</v>
      </c>
      <c r="AD1250" t="b">
        <f t="shared" si="356"/>
        <v>1</v>
      </c>
    </row>
    <row r="1251" spans="1:30">
      <c r="A1251" s="57">
        <f t="shared" si="369"/>
        <v>1251</v>
      </c>
      <c r="B1251" s="56">
        <f t="shared" si="376"/>
        <v>1221</v>
      </c>
      <c r="C1251" s="60" t="s">
        <v>4450</v>
      </c>
      <c r="D1251" s="60" t="s">
        <v>7</v>
      </c>
      <c r="E1251" s="66" t="s">
        <v>1286</v>
      </c>
      <c r="F1251" s="66" t="s">
        <v>1286</v>
      </c>
      <c r="G1251" s="206">
        <v>0</v>
      </c>
      <c r="H1251" s="206">
        <v>0</v>
      </c>
      <c r="I1251" s="189" t="s">
        <v>3</v>
      </c>
      <c r="J1251" s="66" t="s">
        <v>1592</v>
      </c>
      <c r="K1251" s="67" t="s">
        <v>4704</v>
      </c>
      <c r="L1251" s="68"/>
      <c r="M1251" s="64" t="s">
        <v>1753</v>
      </c>
      <c r="N1251" s="13"/>
      <c r="O1251"/>
      <c r="P1251" t="str">
        <f t="shared" si="358"/>
        <v/>
      </c>
      <c r="Q1251" t="str">
        <f>IF(ISNA(VLOOKUP(AC1251,#REF!,1)),"//","")</f>
        <v/>
      </c>
      <c r="R1251"/>
      <c r="S1251" s="43">
        <f t="shared" si="371"/>
        <v>202</v>
      </c>
      <c r="T1251" s="93" t="s">
        <v>2484</v>
      </c>
      <c r="U1251" s="71" t="s">
        <v>2484</v>
      </c>
      <c r="V1251" s="71" t="s">
        <v>2484</v>
      </c>
      <c r="W1251" s="44" t="str">
        <f t="shared" si="372"/>
        <v>"EXPON" STD_SUP_MINUS_1</v>
      </c>
      <c r="X1251" s="25" t="str">
        <f t="shared" si="373"/>
        <v>EXPON^MINUS_1</v>
      </c>
      <c r="Y1251" s="1">
        <f t="shared" si="374"/>
        <v>1221</v>
      </c>
      <c r="Z1251" t="str">
        <f t="shared" si="375"/>
        <v>ITM_EXPONM1</v>
      </c>
      <c r="AA1251" s="172" t="str">
        <f>IF(ISNA(VLOOKUP(AC1251,Sheet2!J:J,1,0)),"//","")</f>
        <v>//</v>
      </c>
      <c r="AC1251" s="111" t="str">
        <f t="shared" si="359"/>
        <v>EXPON^MINUS_1</v>
      </c>
      <c r="AD1251" t="b">
        <f t="shared" si="356"/>
        <v>1</v>
      </c>
    </row>
    <row r="1252" spans="1:30">
      <c r="A1252" s="57">
        <f t="shared" si="369"/>
        <v>1252</v>
      </c>
      <c r="B1252" s="56">
        <f t="shared" si="376"/>
        <v>1222</v>
      </c>
      <c r="C1252" s="60" t="s">
        <v>4450</v>
      </c>
      <c r="D1252" s="60" t="s">
        <v>7</v>
      </c>
      <c r="E1252" s="66" t="s">
        <v>122</v>
      </c>
      <c r="F1252" s="66" t="s">
        <v>122</v>
      </c>
      <c r="G1252" s="206">
        <v>0</v>
      </c>
      <c r="H1252" s="206">
        <v>0</v>
      </c>
      <c r="I1252" s="195" t="s">
        <v>16</v>
      </c>
      <c r="J1252" s="66" t="s">
        <v>1593</v>
      </c>
      <c r="K1252" s="67" t="s">
        <v>4539</v>
      </c>
      <c r="L1252" s="68"/>
      <c r="M1252" s="64" t="s">
        <v>1790</v>
      </c>
      <c r="N1252" s="13"/>
      <c r="O1252"/>
      <c r="P1252" t="str">
        <f t="shared" si="358"/>
        <v/>
      </c>
      <c r="Q1252" t="str">
        <f>IF(ISNA(VLOOKUP(AC1252,#REF!,1)),"//","")</f>
        <v/>
      </c>
      <c r="R1252"/>
      <c r="S1252" s="43">
        <f t="shared" si="371"/>
        <v>202</v>
      </c>
      <c r="T1252" s="93" t="s">
        <v>2484</v>
      </c>
      <c r="U1252" s="71" t="s">
        <v>2484</v>
      </c>
      <c r="V1252" s="71" t="s">
        <v>2484</v>
      </c>
      <c r="W1252" s="44" t="str">
        <f t="shared" si="372"/>
        <v/>
      </c>
      <c r="X1252" s="25" t="str">
        <f t="shared" si="373"/>
        <v/>
      </c>
      <c r="Y1252" s="1">
        <f t="shared" si="374"/>
        <v>1222</v>
      </c>
      <c r="Z1252" t="str">
        <f t="shared" si="375"/>
        <v>MNU_F</v>
      </c>
      <c r="AA1252" s="172" t="str">
        <f>IF(ISNA(VLOOKUP(AC1252,Sheet2!J:J,1,0)),"//","")</f>
        <v/>
      </c>
      <c r="AC1252" s="111" t="str">
        <f t="shared" si="359"/>
        <v/>
      </c>
      <c r="AD1252" t="b">
        <f t="shared" si="356"/>
        <v>1</v>
      </c>
    </row>
    <row r="1253" spans="1:30">
      <c r="A1253" s="57">
        <f t="shared" si="369"/>
        <v>1253</v>
      </c>
      <c r="B1253" s="56">
        <f t="shared" si="376"/>
        <v>1223</v>
      </c>
      <c r="C1253" s="60" t="s">
        <v>5081</v>
      </c>
      <c r="D1253" s="60" t="s">
        <v>7</v>
      </c>
      <c r="E1253" s="66" t="s">
        <v>1294</v>
      </c>
      <c r="F1253" s="66" t="s">
        <v>1294</v>
      </c>
      <c r="G1253" s="206">
        <v>0</v>
      </c>
      <c r="H1253" s="206">
        <v>0</v>
      </c>
      <c r="I1253" s="189" t="s">
        <v>3</v>
      </c>
      <c r="J1253" s="66" t="s">
        <v>1592</v>
      </c>
      <c r="K1253" s="67" t="s">
        <v>4704</v>
      </c>
      <c r="L1253" s="68"/>
      <c r="M1253" s="64" t="s">
        <v>1778</v>
      </c>
      <c r="N1253" s="13"/>
      <c r="O1253"/>
      <c r="P1253" t="str">
        <f t="shared" si="358"/>
        <v/>
      </c>
      <c r="Q1253" t="str">
        <f>IF(ISNA(VLOOKUP(AC1253,#REF!,1)),"//","")</f>
        <v/>
      </c>
      <c r="R1253"/>
      <c r="S1253" s="43">
        <f t="shared" si="371"/>
        <v>203</v>
      </c>
      <c r="T1253" s="93" t="s">
        <v>2484</v>
      </c>
      <c r="U1253" s="71" t="s">
        <v>2484</v>
      </c>
      <c r="V1253" s="71" t="s">
        <v>2484</v>
      </c>
      <c r="W1253" s="44" t="str">
        <f t="shared" si="372"/>
        <v>"F" STD_SUB_P "(X)"</v>
      </c>
      <c r="X1253" s="25" t="str">
        <f t="shared" si="373"/>
        <v>FP(X)</v>
      </c>
      <c r="Y1253" s="1">
        <f t="shared" si="374"/>
        <v>1223</v>
      </c>
      <c r="Z1253" t="str">
        <f t="shared" si="375"/>
        <v>ITM_FPX</v>
      </c>
      <c r="AA1253" s="172" t="str">
        <f>IF(ISNA(VLOOKUP(AC1253,Sheet2!J:J,1,0)),"//","")</f>
        <v/>
      </c>
      <c r="AC1253" s="111" t="str">
        <f t="shared" si="359"/>
        <v>FP</v>
      </c>
      <c r="AD1253" t="b">
        <f t="shared" si="356"/>
        <v>0</v>
      </c>
    </row>
    <row r="1254" spans="1:30">
      <c r="A1254" s="57">
        <f t="shared" si="369"/>
        <v>1254</v>
      </c>
      <c r="B1254" s="56">
        <f t="shared" si="376"/>
        <v>1224</v>
      </c>
      <c r="C1254" s="60" t="s">
        <v>5082</v>
      </c>
      <c r="D1254" s="60" t="s">
        <v>7</v>
      </c>
      <c r="E1254" s="85" t="s">
        <v>2610</v>
      </c>
      <c r="F1254" s="85" t="s">
        <v>2610</v>
      </c>
      <c r="G1254" s="206">
        <v>0</v>
      </c>
      <c r="H1254" s="206">
        <v>0</v>
      </c>
      <c r="I1254" s="189" t="s">
        <v>3</v>
      </c>
      <c r="J1254" s="66" t="s">
        <v>1592</v>
      </c>
      <c r="K1254" s="67" t="s">
        <v>4704</v>
      </c>
      <c r="L1254" s="68"/>
      <c r="M1254" s="90" t="s">
        <v>1780</v>
      </c>
      <c r="N1254" s="13"/>
      <c r="O1254"/>
      <c r="P1254" t="str">
        <f t="shared" si="358"/>
        <v/>
      </c>
      <c r="Q1254" t="str">
        <f>IF(ISNA(VLOOKUP(AC1254,#REF!,1)),"//","")</f>
        <v/>
      </c>
      <c r="R1254"/>
      <c r="S1254" s="43">
        <f t="shared" si="371"/>
        <v>204</v>
      </c>
      <c r="T1254" s="93" t="s">
        <v>2484</v>
      </c>
      <c r="U1254" s="71" t="s">
        <v>2484</v>
      </c>
      <c r="V1254" s="71" t="s">
        <v>2484</v>
      </c>
      <c r="W1254" s="44" t="str">
        <f t="shared" si="372"/>
        <v>"F" STD_GAUSS_BLACK_L STD_GAUSS_WHITE_R "(X)"</v>
      </c>
      <c r="X1254" s="25" t="str">
        <f t="shared" si="373"/>
        <v>FGAUSS_BLACK_LGAUSS_WHITE_R(X)</v>
      </c>
      <c r="Y1254" s="1">
        <f t="shared" si="374"/>
        <v>1224</v>
      </c>
      <c r="Z1254" t="str">
        <f t="shared" si="375"/>
        <v>ITM_FX</v>
      </c>
      <c r="AA1254" s="172" t="str">
        <f>IF(ISNA(VLOOKUP(AC1254,Sheet2!J:J,1,0)),"//","")</f>
        <v>//</v>
      </c>
      <c r="AC1254" s="111" t="str">
        <f t="shared" si="359"/>
        <v>FGAUSS_BLACK_LGAUSS_WHITE_R</v>
      </c>
      <c r="AD1254" t="b">
        <f t="shared" si="356"/>
        <v>0</v>
      </c>
    </row>
    <row r="1255" spans="1:30">
      <c r="A1255" s="57">
        <f t="shared" si="369"/>
        <v>1255</v>
      </c>
      <c r="B1255" s="56">
        <f t="shared" si="376"/>
        <v>1225</v>
      </c>
      <c r="C1255" s="60" t="s">
        <v>5083</v>
      </c>
      <c r="D1255" s="60" t="s">
        <v>7</v>
      </c>
      <c r="E1255" s="85" t="s">
        <v>2611</v>
      </c>
      <c r="F1255" s="85" t="s">
        <v>2611</v>
      </c>
      <c r="G1255" s="206">
        <v>0</v>
      </c>
      <c r="H1255" s="206">
        <v>0</v>
      </c>
      <c r="I1255" s="189" t="s">
        <v>3</v>
      </c>
      <c r="J1255" s="66" t="s">
        <v>1592</v>
      </c>
      <c r="K1255" s="67" t="s">
        <v>4704</v>
      </c>
      <c r="L1255" s="68"/>
      <c r="M1255" s="90" t="s">
        <v>1779</v>
      </c>
      <c r="N1255" s="13"/>
      <c r="O1255"/>
      <c r="P1255" t="str">
        <f t="shared" si="358"/>
        <v/>
      </c>
      <c r="Q1255" t="str">
        <f>IF(ISNA(VLOOKUP(AC1255,#REF!,1)),"//","")</f>
        <v/>
      </c>
      <c r="R1255"/>
      <c r="S1255" s="43">
        <f t="shared" si="371"/>
        <v>205</v>
      </c>
      <c r="T1255" s="93" t="s">
        <v>2484</v>
      </c>
      <c r="U1255" s="71" t="s">
        <v>2484</v>
      </c>
      <c r="V1255" s="71" t="s">
        <v>2484</v>
      </c>
      <c r="W1255" s="44" t="str">
        <f t="shared" si="372"/>
        <v>"F" STD_GAUSS_WHITE_L STD_GAUSS_BLACK_R "(X)"</v>
      </c>
      <c r="X1255" s="25" t="str">
        <f t="shared" si="373"/>
        <v>FGAUSS_WHITE_LGAUSS_BLACK_R(X)</v>
      </c>
      <c r="Y1255" s="1">
        <f t="shared" si="374"/>
        <v>1225</v>
      </c>
      <c r="Z1255" t="str">
        <f t="shared" si="375"/>
        <v>ITM_FUX</v>
      </c>
      <c r="AA1255" s="172" t="str">
        <f>IF(ISNA(VLOOKUP(AC1255,Sheet2!J:J,1,0)),"//","")</f>
        <v>//</v>
      </c>
      <c r="AC1255" s="111" t="str">
        <f t="shared" si="359"/>
        <v>FGAUSS_WHITE_LGAUSS_BLACK_R</v>
      </c>
      <c r="AD1255" t="b">
        <f t="shared" si="356"/>
        <v>0</v>
      </c>
    </row>
    <row r="1256" spans="1:30">
      <c r="A1256" s="57">
        <f t="shared" si="369"/>
        <v>1256</v>
      </c>
      <c r="B1256" s="56">
        <f t="shared" si="376"/>
        <v>1226</v>
      </c>
      <c r="C1256" s="60" t="s">
        <v>5084</v>
      </c>
      <c r="D1256" s="60" t="s">
        <v>7</v>
      </c>
      <c r="E1256" s="66" t="s">
        <v>1295</v>
      </c>
      <c r="F1256" s="66" t="s">
        <v>1295</v>
      </c>
      <c r="G1256" s="206">
        <v>0</v>
      </c>
      <c r="H1256" s="206">
        <v>0</v>
      </c>
      <c r="I1256" s="189" t="s">
        <v>3</v>
      </c>
      <c r="J1256" s="66" t="s">
        <v>1592</v>
      </c>
      <c r="K1256" s="67" t="s">
        <v>4704</v>
      </c>
      <c r="L1256" s="68"/>
      <c r="M1256" s="64" t="s">
        <v>1781</v>
      </c>
      <c r="N1256" s="13"/>
      <c r="O1256"/>
      <c r="P1256" t="str">
        <f t="shared" si="358"/>
        <v/>
      </c>
      <c r="Q1256" t="str">
        <f>IF(ISNA(VLOOKUP(AC1256,#REF!,1)),"//","")</f>
        <v/>
      </c>
      <c r="R1256"/>
      <c r="S1256" s="43">
        <f t="shared" si="371"/>
        <v>206</v>
      </c>
      <c r="T1256" s="93" t="s">
        <v>2484</v>
      </c>
      <c r="U1256" s="71" t="s">
        <v>2484</v>
      </c>
      <c r="V1256" s="71" t="s">
        <v>2484</v>
      </c>
      <c r="W1256" s="44" t="str">
        <f t="shared" si="372"/>
        <v>"F" STD_SUP_MINUS_1 "(P)"</v>
      </c>
      <c r="X1256" s="25" t="str">
        <f t="shared" si="373"/>
        <v>F^MINUS_1(P)</v>
      </c>
      <c r="Y1256" s="1">
        <f t="shared" si="374"/>
        <v>1226</v>
      </c>
      <c r="Z1256" t="str">
        <f t="shared" si="375"/>
        <v>ITM_FM1P</v>
      </c>
      <c r="AA1256" s="172" t="str">
        <f>IF(ISNA(VLOOKUP(AC1256,Sheet2!J:J,1,0)),"//","")</f>
        <v>//</v>
      </c>
      <c r="AC1256" s="111" t="str">
        <f t="shared" si="359"/>
        <v>F^MINUS_1(P)</v>
      </c>
      <c r="AD1256" t="b">
        <f t="shared" si="356"/>
        <v>1</v>
      </c>
    </row>
    <row r="1257" spans="1:30">
      <c r="A1257" s="57">
        <f t="shared" si="369"/>
        <v>1257</v>
      </c>
      <c r="B1257" s="56">
        <f t="shared" si="376"/>
        <v>1227</v>
      </c>
      <c r="C1257" s="60" t="s">
        <v>4450</v>
      </c>
      <c r="D1257" s="60" t="s">
        <v>7</v>
      </c>
      <c r="E1257" s="66" t="s">
        <v>1306</v>
      </c>
      <c r="F1257" s="66" t="s">
        <v>1306</v>
      </c>
      <c r="G1257" s="206">
        <v>0</v>
      </c>
      <c r="H1257" s="206">
        <v>0</v>
      </c>
      <c r="I1257" s="195" t="s">
        <v>16</v>
      </c>
      <c r="J1257" s="66" t="s">
        <v>1593</v>
      </c>
      <c r="K1257" s="67" t="s">
        <v>4539</v>
      </c>
      <c r="L1257" s="68"/>
      <c r="M1257" s="64" t="s">
        <v>1808</v>
      </c>
      <c r="N1257" s="13"/>
      <c r="O1257"/>
      <c r="P1257" t="str">
        <f t="shared" ref="P1257:P1320" si="377">IF(E1257=F1257,"","NOT EQUAL")</f>
        <v/>
      </c>
      <c r="Q1257" t="str">
        <f>IF(ISNA(VLOOKUP(AC1257,#REF!,1)),"//","")</f>
        <v/>
      </c>
      <c r="R1257"/>
      <c r="S1257" s="43">
        <f t="shared" si="371"/>
        <v>206</v>
      </c>
      <c r="T1257" s="93" t="s">
        <v>2484</v>
      </c>
      <c r="U1257" s="71" t="s">
        <v>2484</v>
      </c>
      <c r="V1257" s="71" t="s">
        <v>2484</v>
      </c>
      <c r="W1257" s="44" t="str">
        <f t="shared" si="372"/>
        <v/>
      </c>
      <c r="X1257" s="25" t="str">
        <f t="shared" si="373"/>
        <v/>
      </c>
      <c r="Y1257" s="1">
        <f t="shared" si="374"/>
        <v>1227</v>
      </c>
      <c r="Z1257" t="str">
        <f t="shared" si="375"/>
        <v>MNU_GEOM</v>
      </c>
      <c r="AA1257" s="172" t="str">
        <f>IF(ISNA(VLOOKUP(AC1257,Sheet2!J:J,1,0)),"//","")</f>
        <v/>
      </c>
      <c r="AC1257" s="111" t="str">
        <f t="shared" si="359"/>
        <v/>
      </c>
      <c r="AD1257" t="b">
        <f t="shared" si="356"/>
        <v>1</v>
      </c>
    </row>
    <row r="1258" spans="1:30">
      <c r="A1258" s="57">
        <f t="shared" si="369"/>
        <v>1258</v>
      </c>
      <c r="B1258" s="56">
        <f t="shared" si="376"/>
        <v>1228</v>
      </c>
      <c r="C1258" s="60" t="s">
        <v>4450</v>
      </c>
      <c r="D1258" s="60" t="s">
        <v>7</v>
      </c>
      <c r="E1258" s="85" t="s">
        <v>131</v>
      </c>
      <c r="F1258" s="85" t="s">
        <v>131</v>
      </c>
      <c r="G1258" s="206">
        <v>0</v>
      </c>
      <c r="H1258" s="206">
        <v>0</v>
      </c>
      <c r="I1258" s="189" t="s">
        <v>3</v>
      </c>
      <c r="J1258" s="66" t="s">
        <v>1592</v>
      </c>
      <c r="K1258" s="67" t="s">
        <v>4704</v>
      </c>
      <c r="L1258" s="68"/>
      <c r="M1258" s="90" t="s">
        <v>1805</v>
      </c>
      <c r="N1258" s="13"/>
      <c r="O1258"/>
      <c r="P1258" t="str">
        <f t="shared" si="377"/>
        <v/>
      </c>
      <c r="Q1258" t="str">
        <f>IF(ISNA(VLOOKUP(AC1258,#REF!,1)),"//","")</f>
        <v/>
      </c>
      <c r="R1258"/>
      <c r="S1258" s="43">
        <f t="shared" si="371"/>
        <v>207</v>
      </c>
      <c r="T1258" s="93" t="s">
        <v>2484</v>
      </c>
      <c r="U1258" s="71" t="s">
        <v>2484</v>
      </c>
      <c r="V1258" s="71" t="s">
        <v>2484</v>
      </c>
      <c r="W1258" s="44" t="str">
        <f t="shared" si="372"/>
        <v>"GEOM" STD_SUB_P</v>
      </c>
      <c r="X1258" s="25" t="str">
        <f t="shared" si="373"/>
        <v>GEOMP</v>
      </c>
      <c r="Y1258" s="1">
        <f t="shared" si="374"/>
        <v>1228</v>
      </c>
      <c r="Z1258" t="str">
        <f t="shared" si="375"/>
        <v>ITM_GEOMP</v>
      </c>
      <c r="AA1258" s="172" t="str">
        <f>IF(ISNA(VLOOKUP(AC1258,Sheet2!J:J,1,0)),"//","")</f>
        <v>//</v>
      </c>
      <c r="AC1258" s="111" t="str">
        <f t="shared" si="359"/>
        <v>GEOMP</v>
      </c>
      <c r="AD1258" t="b">
        <f t="shared" ref="AD1258:AD1321" si="378">X1258=AC1258</f>
        <v>1</v>
      </c>
    </row>
    <row r="1259" spans="1:30">
      <c r="A1259" s="57">
        <f t="shared" si="369"/>
        <v>1259</v>
      </c>
      <c r="B1259" s="56">
        <f t="shared" si="376"/>
        <v>1229</v>
      </c>
      <c r="C1259" s="60" t="s">
        <v>4450</v>
      </c>
      <c r="D1259" s="60" t="s">
        <v>7</v>
      </c>
      <c r="E1259" s="85" t="s">
        <v>2612</v>
      </c>
      <c r="F1259" s="85" t="s">
        <v>2612</v>
      </c>
      <c r="G1259" s="206">
        <v>0</v>
      </c>
      <c r="H1259" s="206">
        <v>0</v>
      </c>
      <c r="I1259" s="189" t="s">
        <v>3</v>
      </c>
      <c r="J1259" s="66" t="s">
        <v>1592</v>
      </c>
      <c r="K1259" s="67" t="s">
        <v>4704</v>
      </c>
      <c r="L1259" s="68"/>
      <c r="M1259" s="90" t="s">
        <v>1804</v>
      </c>
      <c r="N1259" s="13"/>
      <c r="O1259"/>
      <c r="P1259" t="str">
        <f t="shared" si="377"/>
        <v/>
      </c>
      <c r="Q1259" t="str">
        <f>IF(ISNA(VLOOKUP(AC1259,#REF!,1)),"//","")</f>
        <v/>
      </c>
      <c r="R1259"/>
      <c r="S1259" s="43">
        <f t="shared" si="371"/>
        <v>208</v>
      </c>
      <c r="T1259" s="93" t="s">
        <v>2484</v>
      </c>
      <c r="U1259" s="71" t="s">
        <v>2484</v>
      </c>
      <c r="V1259" s="71" t="s">
        <v>2484</v>
      </c>
      <c r="W1259" s="44" t="str">
        <f t="shared" si="372"/>
        <v>"GEOM" STD_GAUSS_BLACK_L STD_GAUSS_WHITE_R</v>
      </c>
      <c r="X1259" s="25" t="str">
        <f t="shared" si="373"/>
        <v>GEOMGAUSS_BLACK_LGAUSS_WHITE_R</v>
      </c>
      <c r="Y1259" s="1">
        <f t="shared" si="374"/>
        <v>1229</v>
      </c>
      <c r="Z1259" t="str">
        <f t="shared" si="375"/>
        <v>ITM_GEOM</v>
      </c>
      <c r="AA1259" s="172" t="str">
        <f>IF(ISNA(VLOOKUP(AC1259,Sheet2!J:J,1,0)),"//","")</f>
        <v>//</v>
      </c>
      <c r="AC1259" s="111" t="str">
        <f t="shared" si="359"/>
        <v>GEOMGAUSS_BLACK_LGAUSS_WHITE_R</v>
      </c>
      <c r="AD1259" t="b">
        <f t="shared" si="378"/>
        <v>1</v>
      </c>
    </row>
    <row r="1260" spans="1:30">
      <c r="A1260" s="57">
        <f t="shared" si="369"/>
        <v>1260</v>
      </c>
      <c r="B1260" s="56">
        <f t="shared" si="376"/>
        <v>1230</v>
      </c>
      <c r="C1260" s="60" t="s">
        <v>4450</v>
      </c>
      <c r="D1260" s="60" t="s">
        <v>7</v>
      </c>
      <c r="E1260" s="85" t="s">
        <v>2613</v>
      </c>
      <c r="F1260" s="85" t="s">
        <v>2613</v>
      </c>
      <c r="G1260" s="206">
        <v>0</v>
      </c>
      <c r="H1260" s="206">
        <v>0</v>
      </c>
      <c r="I1260" s="189" t="s">
        <v>3</v>
      </c>
      <c r="J1260" s="66" t="s">
        <v>1592</v>
      </c>
      <c r="K1260" s="67" t="s">
        <v>4704</v>
      </c>
      <c r="L1260" s="68"/>
      <c r="M1260" s="64" t="s">
        <v>1806</v>
      </c>
      <c r="N1260" s="13"/>
      <c r="O1260"/>
      <c r="P1260" t="str">
        <f t="shared" si="377"/>
        <v/>
      </c>
      <c r="Q1260" t="str">
        <f>IF(ISNA(VLOOKUP(AC1260,#REF!,1)),"//","")</f>
        <v/>
      </c>
      <c r="R1260"/>
      <c r="S1260" s="43">
        <f t="shared" si="371"/>
        <v>209</v>
      </c>
      <c r="T1260" s="93" t="s">
        <v>2484</v>
      </c>
      <c r="U1260" s="71" t="s">
        <v>2484</v>
      </c>
      <c r="V1260" s="71" t="s">
        <v>2484</v>
      </c>
      <c r="W1260" s="44" t="str">
        <f t="shared" si="372"/>
        <v>"GEOM" STD_GAUSS_WHITE_L STD_GAUSS_BLACK_R</v>
      </c>
      <c r="X1260" s="25" t="str">
        <f t="shared" si="373"/>
        <v>GEOMGAUSS_WHITE_LGAUSS_BLACK_R</v>
      </c>
      <c r="Y1260" s="1">
        <f t="shared" si="374"/>
        <v>1230</v>
      </c>
      <c r="Z1260" t="str">
        <f t="shared" si="375"/>
        <v>ITM_GEOMU</v>
      </c>
      <c r="AA1260" s="172" t="str">
        <f>IF(ISNA(VLOOKUP(AC1260,Sheet2!J:J,1,0)),"//","")</f>
        <v>//</v>
      </c>
      <c r="AC1260" s="111" t="str">
        <f t="shared" si="359"/>
        <v>GEOMGAUSS_WHITE_LGAUSS_BLACK_R</v>
      </c>
      <c r="AD1260" t="b">
        <f t="shared" si="378"/>
        <v>1</v>
      </c>
    </row>
    <row r="1261" spans="1:30">
      <c r="A1261" s="57">
        <f t="shared" si="369"/>
        <v>1261</v>
      </c>
      <c r="B1261" s="56">
        <f t="shared" si="376"/>
        <v>1231</v>
      </c>
      <c r="C1261" s="60" t="s">
        <v>4450</v>
      </c>
      <c r="D1261" s="60" t="s">
        <v>7</v>
      </c>
      <c r="E1261" s="66" t="s">
        <v>132</v>
      </c>
      <c r="F1261" s="66" t="s">
        <v>132</v>
      </c>
      <c r="G1261" s="206">
        <v>0</v>
      </c>
      <c r="H1261" s="206">
        <v>0</v>
      </c>
      <c r="I1261" s="189" t="s">
        <v>3</v>
      </c>
      <c r="J1261" s="66" t="s">
        <v>1592</v>
      </c>
      <c r="K1261" s="67" t="s">
        <v>4704</v>
      </c>
      <c r="L1261" s="68"/>
      <c r="M1261" s="64" t="s">
        <v>1807</v>
      </c>
      <c r="N1261" s="13"/>
      <c r="O1261"/>
      <c r="P1261" t="str">
        <f t="shared" si="377"/>
        <v/>
      </c>
      <c r="Q1261" t="str">
        <f>IF(ISNA(VLOOKUP(AC1261,#REF!,1)),"//","")</f>
        <v/>
      </c>
      <c r="R1261"/>
      <c r="S1261" s="43">
        <f t="shared" si="371"/>
        <v>210</v>
      </c>
      <c r="T1261" s="93" t="s">
        <v>2484</v>
      </c>
      <c r="U1261" s="71" t="s">
        <v>2484</v>
      </c>
      <c r="V1261" s="71" t="s">
        <v>2484</v>
      </c>
      <c r="W1261" s="44" t="str">
        <f t="shared" si="372"/>
        <v>"GEOM" STD_SUP_MINUS_1</v>
      </c>
      <c r="X1261" s="25" t="str">
        <f t="shared" si="373"/>
        <v>GEOM^MINUS_1</v>
      </c>
      <c r="Y1261" s="1">
        <f t="shared" si="374"/>
        <v>1231</v>
      </c>
      <c r="Z1261" t="str">
        <f t="shared" si="375"/>
        <v>ITM_GEOMM1</v>
      </c>
      <c r="AA1261" s="172" t="str">
        <f>IF(ISNA(VLOOKUP(AC1261,Sheet2!J:J,1,0)),"//","")</f>
        <v>//</v>
      </c>
      <c r="AC1261" s="111" t="str">
        <f t="shared" si="359"/>
        <v>GEOM^MINUS_1</v>
      </c>
      <c r="AD1261" t="b">
        <f t="shared" si="378"/>
        <v>1</v>
      </c>
    </row>
    <row r="1262" spans="1:30">
      <c r="A1262" s="57">
        <f t="shared" si="369"/>
        <v>1262</v>
      </c>
      <c r="B1262" s="56">
        <f t="shared" si="376"/>
        <v>1232</v>
      </c>
      <c r="C1262" s="60" t="s">
        <v>4450</v>
      </c>
      <c r="D1262" s="60" t="s">
        <v>7</v>
      </c>
      <c r="E1262" s="66" t="s">
        <v>142</v>
      </c>
      <c r="F1262" s="66" t="s">
        <v>142</v>
      </c>
      <c r="G1262" s="206">
        <v>0</v>
      </c>
      <c r="H1262" s="206">
        <v>0</v>
      </c>
      <c r="I1262" s="195" t="s">
        <v>16</v>
      </c>
      <c r="J1262" s="66" t="s">
        <v>1593</v>
      </c>
      <c r="K1262" s="67" t="s">
        <v>4539</v>
      </c>
      <c r="L1262" s="68"/>
      <c r="M1262" s="64" t="s">
        <v>1825</v>
      </c>
      <c r="N1262" s="13"/>
      <c r="O1262"/>
      <c r="P1262" t="str">
        <f t="shared" si="377"/>
        <v/>
      </c>
      <c r="Q1262" t="str">
        <f>IF(ISNA(VLOOKUP(AC1262,#REF!,1)),"//","")</f>
        <v/>
      </c>
      <c r="R1262"/>
      <c r="S1262" s="43">
        <f t="shared" si="371"/>
        <v>210</v>
      </c>
      <c r="T1262" s="93" t="s">
        <v>2484</v>
      </c>
      <c r="U1262" s="71" t="s">
        <v>2484</v>
      </c>
      <c r="V1262" s="71" t="s">
        <v>2484</v>
      </c>
      <c r="W1262" s="44" t="str">
        <f t="shared" si="372"/>
        <v/>
      </c>
      <c r="X1262" s="25" t="str">
        <f t="shared" si="373"/>
        <v/>
      </c>
      <c r="Y1262" s="1">
        <f t="shared" si="374"/>
        <v>1232</v>
      </c>
      <c r="Z1262" t="str">
        <f t="shared" si="375"/>
        <v>MNU_HYPER</v>
      </c>
      <c r="AA1262" s="172" t="str">
        <f>IF(ISNA(VLOOKUP(AC1262,Sheet2!J:J,1,0)),"//","")</f>
        <v/>
      </c>
      <c r="AC1262" s="111" t="str">
        <f t="shared" si="359"/>
        <v/>
      </c>
      <c r="AD1262" t="b">
        <f t="shared" si="378"/>
        <v>1</v>
      </c>
    </row>
    <row r="1263" spans="1:30">
      <c r="A1263" s="57">
        <f t="shared" si="369"/>
        <v>1263</v>
      </c>
      <c r="B1263" s="56">
        <f t="shared" si="376"/>
        <v>1233</v>
      </c>
      <c r="C1263" s="60" t="s">
        <v>4450</v>
      </c>
      <c r="D1263" s="60" t="s">
        <v>7</v>
      </c>
      <c r="E1263" s="86" t="s">
        <v>1310</v>
      </c>
      <c r="F1263" s="86" t="s">
        <v>1310</v>
      </c>
      <c r="G1263" s="206">
        <v>0</v>
      </c>
      <c r="H1263" s="206">
        <v>0</v>
      </c>
      <c r="I1263" s="189" t="s">
        <v>3</v>
      </c>
      <c r="J1263" s="66" t="s">
        <v>1592</v>
      </c>
      <c r="K1263" s="67" t="s">
        <v>4704</v>
      </c>
      <c r="L1263" s="68"/>
      <c r="M1263" s="90" t="s">
        <v>1822</v>
      </c>
      <c r="N1263" s="13"/>
      <c r="O1263"/>
      <c r="P1263" t="str">
        <f t="shared" si="377"/>
        <v/>
      </c>
      <c r="Q1263" t="str">
        <f>IF(ISNA(VLOOKUP(AC1263,#REF!,1)),"//","")</f>
        <v/>
      </c>
      <c r="R1263"/>
      <c r="S1263" s="43">
        <f t="shared" si="371"/>
        <v>211</v>
      </c>
      <c r="T1263" s="93" t="s">
        <v>2484</v>
      </c>
      <c r="U1263" s="71" t="s">
        <v>2484</v>
      </c>
      <c r="V1263" s="71" t="s">
        <v>2484</v>
      </c>
      <c r="W1263" s="44" t="str">
        <f t="shared" si="372"/>
        <v>"HYPER" STD_SUB_P</v>
      </c>
      <c r="X1263" s="25" t="str">
        <f t="shared" si="373"/>
        <v>HYPERP</v>
      </c>
      <c r="Y1263" s="1">
        <f t="shared" si="374"/>
        <v>1233</v>
      </c>
      <c r="Z1263" t="str">
        <f t="shared" si="375"/>
        <v>ITM_HYPERP</v>
      </c>
      <c r="AA1263" s="172" t="str">
        <f>IF(ISNA(VLOOKUP(AC1263,Sheet2!J:J,1,0)),"//","")</f>
        <v>//</v>
      </c>
      <c r="AC1263" s="111" t="str">
        <f t="shared" si="359"/>
        <v>HYPERP</v>
      </c>
      <c r="AD1263" t="b">
        <f t="shared" si="378"/>
        <v>1</v>
      </c>
    </row>
    <row r="1264" spans="1:30">
      <c r="A1264" s="57">
        <f t="shared" si="369"/>
        <v>1264</v>
      </c>
      <c r="B1264" s="56">
        <f t="shared" si="376"/>
        <v>1234</v>
      </c>
      <c r="C1264" s="60" t="s">
        <v>4450</v>
      </c>
      <c r="D1264" s="60" t="s">
        <v>7</v>
      </c>
      <c r="E1264" s="86" t="s">
        <v>2614</v>
      </c>
      <c r="F1264" s="86" t="s">
        <v>2614</v>
      </c>
      <c r="G1264" s="206">
        <v>0</v>
      </c>
      <c r="H1264" s="206">
        <v>0</v>
      </c>
      <c r="I1264" s="189" t="s">
        <v>3</v>
      </c>
      <c r="J1264" s="66" t="s">
        <v>1592</v>
      </c>
      <c r="K1264" s="67" t="s">
        <v>4704</v>
      </c>
      <c r="L1264" s="68"/>
      <c r="M1264" s="90" t="s">
        <v>1821</v>
      </c>
      <c r="N1264" s="13"/>
      <c r="O1264"/>
      <c r="P1264" t="str">
        <f t="shared" si="377"/>
        <v/>
      </c>
      <c r="Q1264" t="str">
        <f>IF(ISNA(VLOOKUP(AC1264,#REF!,1)),"//","")</f>
        <v/>
      </c>
      <c r="R1264"/>
      <c r="S1264" s="43">
        <f t="shared" si="371"/>
        <v>212</v>
      </c>
      <c r="T1264" s="93" t="s">
        <v>2484</v>
      </c>
      <c r="U1264" s="71" t="s">
        <v>2484</v>
      </c>
      <c r="V1264" s="71" t="s">
        <v>2484</v>
      </c>
      <c r="W1264" s="44" t="str">
        <f t="shared" si="372"/>
        <v>"HYPER" STD_GAUSS_BLACK_L STD_GAUSS_WHITE_R</v>
      </c>
      <c r="X1264" s="25" t="str">
        <f t="shared" si="373"/>
        <v>HYPERGAUSS_BLACK_LGAUSS_WHITE_R</v>
      </c>
      <c r="Y1264" s="1">
        <f t="shared" si="374"/>
        <v>1234</v>
      </c>
      <c r="Z1264" t="str">
        <f t="shared" si="375"/>
        <v>ITM_HYPER</v>
      </c>
      <c r="AA1264" s="172" t="str">
        <f>IF(ISNA(VLOOKUP(AC1264,Sheet2!J:J,1,0)),"//","")</f>
        <v>//</v>
      </c>
      <c r="AC1264" s="111" t="str">
        <f t="shared" si="359"/>
        <v>HYPERGAUSS_BLACK_LGAUSS_WHITE_R</v>
      </c>
      <c r="AD1264" t="b">
        <f t="shared" si="378"/>
        <v>1</v>
      </c>
    </row>
    <row r="1265" spans="1:30">
      <c r="A1265" s="57">
        <f t="shared" si="369"/>
        <v>1265</v>
      </c>
      <c r="B1265" s="56">
        <f t="shared" si="376"/>
        <v>1235</v>
      </c>
      <c r="C1265" s="60" t="s">
        <v>4450</v>
      </c>
      <c r="D1265" s="60" t="s">
        <v>7</v>
      </c>
      <c r="E1265" s="86" t="s">
        <v>2615</v>
      </c>
      <c r="F1265" s="86" t="s">
        <v>2615</v>
      </c>
      <c r="G1265" s="206">
        <v>0</v>
      </c>
      <c r="H1265" s="206">
        <v>0</v>
      </c>
      <c r="I1265" s="189" t="s">
        <v>3</v>
      </c>
      <c r="J1265" s="66" t="s">
        <v>1592</v>
      </c>
      <c r="K1265" s="67" t="s">
        <v>4704</v>
      </c>
      <c r="L1265" s="68"/>
      <c r="M1265" s="64" t="s">
        <v>1823</v>
      </c>
      <c r="N1265" s="13"/>
      <c r="O1265"/>
      <c r="P1265" t="str">
        <f t="shared" si="377"/>
        <v/>
      </c>
      <c r="Q1265" t="str">
        <f>IF(ISNA(VLOOKUP(AC1265,#REF!,1)),"//","")</f>
        <v/>
      </c>
      <c r="R1265"/>
      <c r="S1265" s="43">
        <f t="shared" si="371"/>
        <v>213</v>
      </c>
      <c r="T1265" s="93" t="s">
        <v>2484</v>
      </c>
      <c r="U1265" s="71" t="s">
        <v>2484</v>
      </c>
      <c r="V1265" s="71" t="s">
        <v>2484</v>
      </c>
      <c r="W1265" s="44" t="str">
        <f t="shared" si="372"/>
        <v>"HYPER" STD_GAUSS_WHITE_L STD_GAUSS_BLACK_R</v>
      </c>
      <c r="X1265" s="25" t="str">
        <f t="shared" si="373"/>
        <v>HYPERGAUSS_WHITE_LGAUSS_BLACK_R</v>
      </c>
      <c r="Y1265" s="1">
        <f t="shared" si="374"/>
        <v>1235</v>
      </c>
      <c r="Z1265" t="str">
        <f t="shared" si="375"/>
        <v>ITM_HYPERU</v>
      </c>
      <c r="AA1265" s="172" t="str">
        <f>IF(ISNA(VLOOKUP(AC1265,Sheet2!J:J,1,0)),"//","")</f>
        <v>//</v>
      </c>
      <c r="AC1265" s="111" t="str">
        <f t="shared" si="359"/>
        <v>HYPERGAUSS_WHITE_LGAUSS_BLACK_R</v>
      </c>
      <c r="AD1265" t="b">
        <f t="shared" si="378"/>
        <v>1</v>
      </c>
    </row>
    <row r="1266" spans="1:30">
      <c r="A1266" s="57">
        <f t="shared" si="369"/>
        <v>1266</v>
      </c>
      <c r="B1266" s="56">
        <f t="shared" si="376"/>
        <v>1236</v>
      </c>
      <c r="C1266" s="60" t="s">
        <v>4450</v>
      </c>
      <c r="D1266" s="60" t="s">
        <v>7</v>
      </c>
      <c r="E1266" s="66" t="s">
        <v>1311</v>
      </c>
      <c r="F1266" s="66" t="s">
        <v>1311</v>
      </c>
      <c r="G1266" s="206">
        <v>0</v>
      </c>
      <c r="H1266" s="206">
        <v>0</v>
      </c>
      <c r="I1266" s="189" t="s">
        <v>3</v>
      </c>
      <c r="J1266" s="66" t="s">
        <v>1592</v>
      </c>
      <c r="K1266" s="67" t="s">
        <v>4704</v>
      </c>
      <c r="L1266" s="68"/>
      <c r="M1266" s="64" t="s">
        <v>1824</v>
      </c>
      <c r="N1266" s="13"/>
      <c r="O1266"/>
      <c r="P1266" t="str">
        <f t="shared" si="377"/>
        <v/>
      </c>
      <c r="Q1266" t="str">
        <f>IF(ISNA(VLOOKUP(AC1266,#REF!,1)),"//","")</f>
        <v/>
      </c>
      <c r="R1266"/>
      <c r="S1266" s="43">
        <f t="shared" si="371"/>
        <v>214</v>
      </c>
      <c r="T1266" s="93" t="s">
        <v>2484</v>
      </c>
      <c r="U1266" s="71" t="s">
        <v>2484</v>
      </c>
      <c r="V1266" s="71" t="s">
        <v>2484</v>
      </c>
      <c r="W1266" s="44" t="str">
        <f t="shared" si="372"/>
        <v>"HYPER" STD_SUP_MINUS_1</v>
      </c>
      <c r="X1266" s="25" t="str">
        <f t="shared" si="373"/>
        <v>HYPER^MINUS_1</v>
      </c>
      <c r="Y1266" s="1">
        <f t="shared" si="374"/>
        <v>1236</v>
      </c>
      <c r="Z1266" t="str">
        <f t="shared" si="375"/>
        <v>ITM_HYPERM1</v>
      </c>
      <c r="AA1266" s="172" t="str">
        <f>IF(ISNA(VLOOKUP(AC1266,Sheet2!J:J,1,0)),"//","")</f>
        <v>//</v>
      </c>
      <c r="AC1266" s="111" t="str">
        <f t="shared" ref="AC1266:AC1329" si="379">IF(LEN(X1266)=0,"",SUBSTITUTE(SUBSTITUTE(SUBSTITUTE(SUBSTITUTE(SUBSTITUTE(SUBSTITUTE(SUBSTITUTE(SUBSTITUTE(SUBSTITUTE(SUBSTITUTE(SUBSTITUTE(SUBSTITUTE(SUBSTITUTE(SUBSTITUTE(SUBSTITUTE(SUBSTITUTE(SUBSTITUTE( (SUBSTITUTE( SUBSTITUTE( SUBSTITUTE( SUBSTITUTE(W1266,"STD_SIGMA","SUM"),"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HYPER^MINUS_1</v>
      </c>
      <c r="AD1266" t="b">
        <f t="shared" si="378"/>
        <v>1</v>
      </c>
    </row>
    <row r="1267" spans="1:30">
      <c r="A1267" s="57">
        <f t="shared" si="369"/>
        <v>1267</v>
      </c>
      <c r="B1267" s="56">
        <f t="shared" si="376"/>
        <v>1237</v>
      </c>
      <c r="C1267" s="60" t="s">
        <v>4450</v>
      </c>
      <c r="D1267" s="60" t="s">
        <v>7</v>
      </c>
      <c r="E1267" s="66" t="s">
        <v>180</v>
      </c>
      <c r="F1267" s="66" t="s">
        <v>180</v>
      </c>
      <c r="G1267" s="206">
        <v>0</v>
      </c>
      <c r="H1267" s="206">
        <v>0</v>
      </c>
      <c r="I1267" s="195" t="s">
        <v>16</v>
      </c>
      <c r="J1267" s="66" t="s">
        <v>1593</v>
      </c>
      <c r="K1267" s="67" t="s">
        <v>4539</v>
      </c>
      <c r="L1267" s="68"/>
      <c r="M1267" s="64" t="s">
        <v>1875</v>
      </c>
      <c r="N1267" s="13"/>
      <c r="O1267"/>
      <c r="P1267" t="str">
        <f t="shared" si="377"/>
        <v/>
      </c>
      <c r="Q1267" t="str">
        <f>IF(ISNA(VLOOKUP(AC1267,#REF!,1)),"//","")</f>
        <v/>
      </c>
      <c r="R1267"/>
      <c r="S1267" s="43">
        <f t="shared" si="371"/>
        <v>214</v>
      </c>
      <c r="T1267" s="93" t="s">
        <v>2484</v>
      </c>
      <c r="U1267" s="71" t="s">
        <v>2484</v>
      </c>
      <c r="V1267" s="71" t="s">
        <v>2484</v>
      </c>
      <c r="W1267" s="44" t="str">
        <f t="shared" si="372"/>
        <v/>
      </c>
      <c r="X1267" s="25" t="str">
        <f t="shared" si="373"/>
        <v/>
      </c>
      <c r="Y1267" s="1">
        <f t="shared" si="374"/>
        <v>1237</v>
      </c>
      <c r="Z1267" t="str">
        <f t="shared" si="375"/>
        <v>MNU_LGNRM</v>
      </c>
      <c r="AA1267" s="172" t="str">
        <f>IF(ISNA(VLOOKUP(AC1267,Sheet2!J:J,1,0)),"//","")</f>
        <v/>
      </c>
      <c r="AC1267" s="111" t="str">
        <f t="shared" si="379"/>
        <v/>
      </c>
      <c r="AD1267" t="b">
        <f t="shared" si="378"/>
        <v>1</v>
      </c>
    </row>
    <row r="1268" spans="1:30">
      <c r="A1268" s="57">
        <f t="shared" si="369"/>
        <v>1268</v>
      </c>
      <c r="B1268" s="56">
        <f t="shared" si="376"/>
        <v>1238</v>
      </c>
      <c r="C1268" s="60" t="s">
        <v>4450</v>
      </c>
      <c r="D1268" s="60" t="s">
        <v>7</v>
      </c>
      <c r="E1268" s="66" t="s">
        <v>1330</v>
      </c>
      <c r="F1268" s="66" t="s">
        <v>1330</v>
      </c>
      <c r="G1268" s="206">
        <v>0</v>
      </c>
      <c r="H1268" s="206">
        <v>0</v>
      </c>
      <c r="I1268" s="189" t="s">
        <v>3</v>
      </c>
      <c r="J1268" s="66" t="s">
        <v>1592</v>
      </c>
      <c r="K1268" s="67" t="s">
        <v>4704</v>
      </c>
      <c r="L1268" s="68"/>
      <c r="M1268" s="90" t="s">
        <v>1872</v>
      </c>
      <c r="N1268" s="13"/>
      <c r="O1268"/>
      <c r="P1268" t="str">
        <f t="shared" si="377"/>
        <v/>
      </c>
      <c r="Q1268" t="str">
        <f>IF(ISNA(VLOOKUP(AC1268,#REF!,1)),"//","")</f>
        <v/>
      </c>
      <c r="R1268"/>
      <c r="S1268" s="43">
        <f t="shared" si="371"/>
        <v>215</v>
      </c>
      <c r="T1268" s="93" t="s">
        <v>2484</v>
      </c>
      <c r="U1268" s="71" t="s">
        <v>2484</v>
      </c>
      <c r="V1268" s="71" t="s">
        <v>2484</v>
      </c>
      <c r="W1268" s="44" t="str">
        <f t="shared" si="372"/>
        <v>"LGNRM" STD_SUB_P</v>
      </c>
      <c r="X1268" s="25" t="str">
        <f t="shared" si="373"/>
        <v>LGNRMP</v>
      </c>
      <c r="Y1268" s="1">
        <f t="shared" si="374"/>
        <v>1238</v>
      </c>
      <c r="Z1268" t="str">
        <f t="shared" si="375"/>
        <v>ITM_LGNRMP</v>
      </c>
      <c r="AA1268" s="172" t="str">
        <f>IF(ISNA(VLOOKUP(AC1268,Sheet2!J:J,1,0)),"//","")</f>
        <v>//</v>
      </c>
      <c r="AC1268" s="111" t="str">
        <f t="shared" si="379"/>
        <v>LGNRMP</v>
      </c>
      <c r="AD1268" t="b">
        <f t="shared" si="378"/>
        <v>1</v>
      </c>
    </row>
    <row r="1269" spans="1:30">
      <c r="A1269" s="57">
        <f t="shared" si="369"/>
        <v>1269</v>
      </c>
      <c r="B1269" s="56">
        <f t="shared" si="376"/>
        <v>1239</v>
      </c>
      <c r="C1269" s="60" t="s">
        <v>4450</v>
      </c>
      <c r="D1269" s="60" t="s">
        <v>7</v>
      </c>
      <c r="E1269" s="66" t="s">
        <v>2638</v>
      </c>
      <c r="F1269" s="66" t="s">
        <v>2638</v>
      </c>
      <c r="G1269" s="206">
        <v>0</v>
      </c>
      <c r="H1269" s="206">
        <v>0</v>
      </c>
      <c r="I1269" s="189" t="s">
        <v>3</v>
      </c>
      <c r="J1269" s="66" t="s">
        <v>1592</v>
      </c>
      <c r="K1269" s="67" t="s">
        <v>4704</v>
      </c>
      <c r="L1269" s="68"/>
      <c r="M1269" s="90" t="s">
        <v>1871</v>
      </c>
      <c r="N1269" s="13"/>
      <c r="O1269"/>
      <c r="P1269" t="str">
        <f t="shared" si="377"/>
        <v/>
      </c>
      <c r="Q1269" t="str">
        <f>IF(ISNA(VLOOKUP(AC1269,#REF!,1)),"//","")</f>
        <v/>
      </c>
      <c r="R1269"/>
      <c r="S1269" s="43">
        <f t="shared" si="371"/>
        <v>216</v>
      </c>
      <c r="T1269" s="93" t="s">
        <v>2484</v>
      </c>
      <c r="U1269" s="71" t="s">
        <v>2484</v>
      </c>
      <c r="V1269" s="71" t="s">
        <v>2484</v>
      </c>
      <c r="W1269" s="44" t="str">
        <f t="shared" si="372"/>
        <v>"LGNRM" STD_GAUSS_BLACK_L STD_GAUSS_WHITE_R</v>
      </c>
      <c r="X1269" s="25" t="str">
        <f t="shared" si="373"/>
        <v>LGNRMGAUSS_BLACK_LGAUSS_WHITE_R</v>
      </c>
      <c r="Y1269" s="1">
        <f t="shared" si="374"/>
        <v>1239</v>
      </c>
      <c r="Z1269" t="str">
        <f t="shared" si="375"/>
        <v>ITM_LGNRM</v>
      </c>
      <c r="AA1269" s="172" t="str">
        <f>IF(ISNA(VLOOKUP(AC1269,Sheet2!J:J,1,0)),"//","")</f>
        <v>//</v>
      </c>
      <c r="AC1269" s="111" t="str">
        <f t="shared" si="379"/>
        <v>LGNRMGAUSS_BLACK_LGAUSS_WHITE_R</v>
      </c>
      <c r="AD1269" t="b">
        <f t="shared" si="378"/>
        <v>1</v>
      </c>
    </row>
    <row r="1270" spans="1:30">
      <c r="A1270" s="57">
        <f t="shared" si="369"/>
        <v>1270</v>
      </c>
      <c r="B1270" s="56">
        <f t="shared" si="376"/>
        <v>1240</v>
      </c>
      <c r="C1270" s="60" t="s">
        <v>4450</v>
      </c>
      <c r="D1270" s="60" t="s">
        <v>7</v>
      </c>
      <c r="E1270" s="66" t="s">
        <v>2639</v>
      </c>
      <c r="F1270" s="66" t="s">
        <v>2639</v>
      </c>
      <c r="G1270" s="206">
        <v>0</v>
      </c>
      <c r="H1270" s="206">
        <v>0</v>
      </c>
      <c r="I1270" s="189" t="s">
        <v>3</v>
      </c>
      <c r="J1270" s="66" t="s">
        <v>1592</v>
      </c>
      <c r="K1270" s="67" t="s">
        <v>4704</v>
      </c>
      <c r="L1270" s="68"/>
      <c r="M1270" s="64" t="s">
        <v>1873</v>
      </c>
      <c r="N1270" s="13"/>
      <c r="O1270"/>
      <c r="P1270" t="str">
        <f t="shared" si="377"/>
        <v/>
      </c>
      <c r="Q1270" t="str">
        <f>IF(ISNA(VLOOKUP(AC1270,#REF!,1)),"//","")</f>
        <v/>
      </c>
      <c r="R1270"/>
      <c r="S1270" s="43">
        <f t="shared" si="371"/>
        <v>217</v>
      </c>
      <c r="T1270" s="93" t="s">
        <v>2484</v>
      </c>
      <c r="U1270" s="71" t="s">
        <v>2484</v>
      </c>
      <c r="V1270" s="71" t="s">
        <v>2484</v>
      </c>
      <c r="W1270" s="44" t="str">
        <f t="shared" si="372"/>
        <v>"LGNRM" STD_GAUSS_WHITE_L STD_GAUSS_BLACK_R</v>
      </c>
      <c r="X1270" s="25" t="str">
        <f t="shared" si="373"/>
        <v>LGNRMGAUSS_WHITE_LGAUSS_BLACK_R</v>
      </c>
      <c r="Y1270" s="1">
        <f t="shared" si="374"/>
        <v>1240</v>
      </c>
      <c r="Z1270" t="str">
        <f t="shared" si="375"/>
        <v>ITM_LGNRMU</v>
      </c>
      <c r="AA1270" s="172" t="str">
        <f>IF(ISNA(VLOOKUP(AC1270,Sheet2!J:J,1,0)),"//","")</f>
        <v>//</v>
      </c>
      <c r="AC1270" s="111" t="str">
        <f t="shared" si="379"/>
        <v>LGNRMGAUSS_WHITE_LGAUSS_BLACK_R</v>
      </c>
      <c r="AD1270" t="b">
        <f t="shared" si="378"/>
        <v>1</v>
      </c>
    </row>
    <row r="1271" spans="1:30">
      <c r="A1271" s="57">
        <f t="shared" si="369"/>
        <v>1271</v>
      </c>
      <c r="B1271" s="56">
        <f t="shared" si="376"/>
        <v>1241</v>
      </c>
      <c r="C1271" s="60" t="s">
        <v>4450</v>
      </c>
      <c r="D1271" s="60" t="s">
        <v>7</v>
      </c>
      <c r="E1271" s="66" t="s">
        <v>1331</v>
      </c>
      <c r="F1271" s="66" t="s">
        <v>1331</v>
      </c>
      <c r="G1271" s="206">
        <v>0</v>
      </c>
      <c r="H1271" s="206">
        <v>0</v>
      </c>
      <c r="I1271" s="189" t="s">
        <v>3</v>
      </c>
      <c r="J1271" s="66" t="s">
        <v>1592</v>
      </c>
      <c r="K1271" s="67" t="s">
        <v>4704</v>
      </c>
      <c r="L1271" s="68"/>
      <c r="M1271" s="64" t="s">
        <v>1874</v>
      </c>
      <c r="N1271" s="13"/>
      <c r="O1271"/>
      <c r="P1271" t="str">
        <f t="shared" si="377"/>
        <v/>
      </c>
      <c r="Q1271" t="str">
        <f>IF(ISNA(VLOOKUP(AC1271,#REF!,1)),"//","")</f>
        <v/>
      </c>
      <c r="R1271"/>
      <c r="S1271" s="43">
        <f t="shared" si="371"/>
        <v>218</v>
      </c>
      <c r="T1271" s="93" t="s">
        <v>2484</v>
      </c>
      <c r="U1271" s="71" t="s">
        <v>2484</v>
      </c>
      <c r="V1271" s="71" t="s">
        <v>2484</v>
      </c>
      <c r="W1271" s="44" t="str">
        <f t="shared" si="372"/>
        <v>"LGNRM" STD_SUP_MINUS_1</v>
      </c>
      <c r="X1271" s="25" t="str">
        <f t="shared" si="373"/>
        <v>LGNRM^MINUS_1</v>
      </c>
      <c r="Y1271" s="1">
        <f t="shared" si="374"/>
        <v>1241</v>
      </c>
      <c r="Z1271" t="str">
        <f t="shared" si="375"/>
        <v>ITM_LGNRMM1</v>
      </c>
      <c r="AA1271" s="172" t="str">
        <f>IF(ISNA(VLOOKUP(AC1271,Sheet2!J:J,1,0)),"//","")</f>
        <v>//</v>
      </c>
      <c r="AC1271" s="111" t="str">
        <f t="shared" si="379"/>
        <v>LGNRM^MINUS_1</v>
      </c>
      <c r="AD1271" t="b">
        <f t="shared" si="378"/>
        <v>1</v>
      </c>
    </row>
    <row r="1272" spans="1:30">
      <c r="A1272" s="57">
        <f t="shared" si="369"/>
        <v>1272</v>
      </c>
      <c r="B1272" s="56">
        <f t="shared" si="376"/>
        <v>1242</v>
      </c>
      <c r="C1272" s="60" t="s">
        <v>4450</v>
      </c>
      <c r="D1272" s="60" t="s">
        <v>7</v>
      </c>
      <c r="E1272" s="66" t="s">
        <v>196</v>
      </c>
      <c r="F1272" s="66" t="s">
        <v>196</v>
      </c>
      <c r="G1272" s="206">
        <v>0</v>
      </c>
      <c r="H1272" s="206">
        <v>0</v>
      </c>
      <c r="I1272" s="195" t="s">
        <v>16</v>
      </c>
      <c r="J1272" s="66" t="s">
        <v>1593</v>
      </c>
      <c r="K1272" s="67" t="s">
        <v>4539</v>
      </c>
      <c r="L1272" s="68"/>
      <c r="M1272" s="64" t="s">
        <v>1896</v>
      </c>
      <c r="N1272" s="13"/>
      <c r="O1272"/>
      <c r="P1272" t="str">
        <f t="shared" si="377"/>
        <v/>
      </c>
      <c r="Q1272" t="str">
        <f>IF(ISNA(VLOOKUP(AC1272,#REF!,1)),"//","")</f>
        <v/>
      </c>
      <c r="R1272"/>
      <c r="S1272" s="43">
        <f t="shared" si="371"/>
        <v>218</v>
      </c>
      <c r="T1272" s="93" t="s">
        <v>2484</v>
      </c>
      <c r="U1272" s="71" t="s">
        <v>2484</v>
      </c>
      <c r="V1272" s="71" t="s">
        <v>2484</v>
      </c>
      <c r="W1272" s="44" t="str">
        <f t="shared" si="372"/>
        <v/>
      </c>
      <c r="X1272" s="25" t="str">
        <f t="shared" si="373"/>
        <v/>
      </c>
      <c r="Y1272" s="1">
        <f t="shared" si="374"/>
        <v>1242</v>
      </c>
      <c r="Z1272" t="str">
        <f t="shared" si="375"/>
        <v>MNU_LOGIS</v>
      </c>
      <c r="AA1272" s="172" t="str">
        <f>IF(ISNA(VLOOKUP(AC1272,Sheet2!J:J,1,0)),"//","")</f>
        <v/>
      </c>
      <c r="AC1272" s="111" t="str">
        <f t="shared" si="379"/>
        <v/>
      </c>
      <c r="AD1272" t="b">
        <f t="shared" si="378"/>
        <v>1</v>
      </c>
    </row>
    <row r="1273" spans="1:30">
      <c r="A1273" s="57">
        <f t="shared" si="369"/>
        <v>1273</v>
      </c>
      <c r="B1273" s="56">
        <f t="shared" si="376"/>
        <v>1243</v>
      </c>
      <c r="C1273" s="60" t="s">
        <v>4450</v>
      </c>
      <c r="D1273" s="60" t="s">
        <v>7</v>
      </c>
      <c r="E1273" s="86" t="s">
        <v>1343</v>
      </c>
      <c r="F1273" s="86" t="s">
        <v>1343</v>
      </c>
      <c r="G1273" s="206">
        <v>0</v>
      </c>
      <c r="H1273" s="206">
        <v>0</v>
      </c>
      <c r="I1273" s="189" t="s">
        <v>3</v>
      </c>
      <c r="J1273" s="66" t="s">
        <v>1592</v>
      </c>
      <c r="K1273" s="67" t="s">
        <v>4704</v>
      </c>
      <c r="L1273" s="68"/>
      <c r="M1273" s="90" t="s">
        <v>1893</v>
      </c>
      <c r="N1273" s="13"/>
      <c r="O1273"/>
      <c r="P1273" t="str">
        <f t="shared" si="377"/>
        <v/>
      </c>
      <c r="Q1273" t="str">
        <f>IF(ISNA(VLOOKUP(AC1273,#REF!,1)),"//","")</f>
        <v/>
      </c>
      <c r="R1273"/>
      <c r="S1273" s="43">
        <f t="shared" si="371"/>
        <v>219</v>
      </c>
      <c r="T1273" s="93" t="s">
        <v>2484</v>
      </c>
      <c r="U1273" s="71" t="s">
        <v>2484</v>
      </c>
      <c r="V1273" s="71" t="s">
        <v>2484</v>
      </c>
      <c r="W1273" s="44" t="str">
        <f t="shared" si="372"/>
        <v>"LOGIS" STD_SUB_P</v>
      </c>
      <c r="X1273" s="25" t="str">
        <f t="shared" si="373"/>
        <v>LOGISP</v>
      </c>
      <c r="Y1273" s="1">
        <f t="shared" si="374"/>
        <v>1243</v>
      </c>
      <c r="Z1273" t="str">
        <f t="shared" si="375"/>
        <v>ITM_LOGISP</v>
      </c>
      <c r="AA1273" s="172" t="str">
        <f>IF(ISNA(VLOOKUP(AC1273,Sheet2!J:J,1,0)),"//","")</f>
        <v>//</v>
      </c>
      <c r="AC1273" s="111" t="str">
        <f t="shared" si="379"/>
        <v>LOGISP</v>
      </c>
      <c r="AD1273" t="b">
        <f t="shared" si="378"/>
        <v>1</v>
      </c>
    </row>
    <row r="1274" spans="1:30">
      <c r="A1274" s="57">
        <f t="shared" si="369"/>
        <v>1274</v>
      </c>
      <c r="B1274" s="56">
        <f t="shared" si="376"/>
        <v>1244</v>
      </c>
      <c r="C1274" s="60" t="s">
        <v>4450</v>
      </c>
      <c r="D1274" s="60" t="s">
        <v>7</v>
      </c>
      <c r="E1274" s="86" t="s">
        <v>2616</v>
      </c>
      <c r="F1274" s="86" t="s">
        <v>2616</v>
      </c>
      <c r="G1274" s="206">
        <v>0</v>
      </c>
      <c r="H1274" s="206">
        <v>0</v>
      </c>
      <c r="I1274" s="189" t="s">
        <v>3</v>
      </c>
      <c r="J1274" s="66" t="s">
        <v>1592</v>
      </c>
      <c r="K1274" s="67" t="s">
        <v>4704</v>
      </c>
      <c r="L1274" s="68"/>
      <c r="M1274" s="90" t="s">
        <v>1892</v>
      </c>
      <c r="N1274" s="13"/>
      <c r="O1274"/>
      <c r="P1274" t="str">
        <f t="shared" si="377"/>
        <v/>
      </c>
      <c r="Q1274" t="str">
        <f>IF(ISNA(VLOOKUP(AC1274,#REF!,1)),"//","")</f>
        <v/>
      </c>
      <c r="R1274"/>
      <c r="S1274" s="43">
        <f t="shared" si="371"/>
        <v>220</v>
      </c>
      <c r="T1274" s="93" t="s">
        <v>2484</v>
      </c>
      <c r="U1274" s="71" t="s">
        <v>2484</v>
      </c>
      <c r="V1274" s="71" t="s">
        <v>2484</v>
      </c>
      <c r="W1274" s="44" t="str">
        <f t="shared" si="372"/>
        <v>"LOGIS" STD_GAUSS_BLACK_L STD_GAUSS_WHITE_R</v>
      </c>
      <c r="X1274" s="25" t="str">
        <f t="shared" si="373"/>
        <v>LOGISGAUSS_BLACK_LGAUSS_WHITE_R</v>
      </c>
      <c r="Y1274" s="1">
        <f t="shared" si="374"/>
        <v>1244</v>
      </c>
      <c r="Z1274" t="str">
        <f t="shared" si="375"/>
        <v>ITM_LOGIS</v>
      </c>
      <c r="AA1274" s="172" t="str">
        <f>IF(ISNA(VLOOKUP(AC1274,Sheet2!J:J,1,0)),"//","")</f>
        <v>//</v>
      </c>
      <c r="AC1274" s="111" t="str">
        <f t="shared" si="379"/>
        <v>LOGISGAUSS_BLACK_LGAUSS_WHITE_R</v>
      </c>
      <c r="AD1274" t="b">
        <f t="shared" si="378"/>
        <v>1</v>
      </c>
    </row>
    <row r="1275" spans="1:30">
      <c r="A1275" s="57">
        <f t="shared" si="369"/>
        <v>1275</v>
      </c>
      <c r="B1275" s="56">
        <f t="shared" si="376"/>
        <v>1245</v>
      </c>
      <c r="C1275" s="60" t="s">
        <v>4450</v>
      </c>
      <c r="D1275" s="60" t="s">
        <v>7</v>
      </c>
      <c r="E1275" s="86" t="s">
        <v>2617</v>
      </c>
      <c r="F1275" s="86" t="s">
        <v>2617</v>
      </c>
      <c r="G1275" s="206">
        <v>0</v>
      </c>
      <c r="H1275" s="206">
        <v>0</v>
      </c>
      <c r="I1275" s="189" t="s">
        <v>3</v>
      </c>
      <c r="J1275" s="66" t="s">
        <v>1592</v>
      </c>
      <c r="K1275" s="67" t="s">
        <v>4704</v>
      </c>
      <c r="L1275" s="68"/>
      <c r="M1275" s="64" t="s">
        <v>1894</v>
      </c>
      <c r="N1275" s="13"/>
      <c r="O1275"/>
      <c r="P1275" t="str">
        <f t="shared" si="377"/>
        <v/>
      </c>
      <c r="Q1275" t="str">
        <f>IF(ISNA(VLOOKUP(AC1275,#REF!,1)),"//","")</f>
        <v/>
      </c>
      <c r="R1275"/>
      <c r="S1275" s="43">
        <f t="shared" si="371"/>
        <v>221</v>
      </c>
      <c r="T1275" s="93" t="s">
        <v>2484</v>
      </c>
      <c r="U1275" s="71" t="s">
        <v>2484</v>
      </c>
      <c r="V1275" s="71" t="s">
        <v>2484</v>
      </c>
      <c r="W1275" s="44" t="str">
        <f t="shared" si="372"/>
        <v>"LOGIS" STD_GAUSS_WHITE_L STD_GAUSS_BLACK_R</v>
      </c>
      <c r="X1275" s="25" t="str">
        <f t="shared" si="373"/>
        <v>LOGISGAUSS_WHITE_LGAUSS_BLACK_R</v>
      </c>
      <c r="Y1275" s="1">
        <f t="shared" si="374"/>
        <v>1245</v>
      </c>
      <c r="Z1275" t="str">
        <f t="shared" si="375"/>
        <v>ITM_LOGISU</v>
      </c>
      <c r="AA1275" s="172" t="str">
        <f>IF(ISNA(VLOOKUP(AC1275,Sheet2!J:J,1,0)),"//","")</f>
        <v>//</v>
      </c>
      <c r="AC1275" s="111" t="str">
        <f t="shared" si="379"/>
        <v>LOGISGAUSS_WHITE_LGAUSS_BLACK_R</v>
      </c>
      <c r="AD1275" t="b">
        <f t="shared" si="378"/>
        <v>1</v>
      </c>
    </row>
    <row r="1276" spans="1:30">
      <c r="A1276" s="57">
        <f t="shared" si="369"/>
        <v>1276</v>
      </c>
      <c r="B1276" s="56">
        <f t="shared" si="376"/>
        <v>1246</v>
      </c>
      <c r="C1276" s="60" t="s">
        <v>4450</v>
      </c>
      <c r="D1276" s="60" t="s">
        <v>7</v>
      </c>
      <c r="E1276" s="66" t="s">
        <v>1344</v>
      </c>
      <c r="F1276" s="66" t="s">
        <v>1344</v>
      </c>
      <c r="G1276" s="206">
        <v>0</v>
      </c>
      <c r="H1276" s="206">
        <v>0</v>
      </c>
      <c r="I1276" s="189" t="s">
        <v>3</v>
      </c>
      <c r="J1276" s="66" t="s">
        <v>1592</v>
      </c>
      <c r="K1276" s="67" t="s">
        <v>4704</v>
      </c>
      <c r="L1276" s="68"/>
      <c r="M1276" s="64" t="s">
        <v>1895</v>
      </c>
      <c r="N1276" s="13"/>
      <c r="O1276"/>
      <c r="P1276" t="str">
        <f t="shared" si="377"/>
        <v/>
      </c>
      <c r="Q1276" t="str">
        <f>IF(ISNA(VLOOKUP(AC1276,#REF!,1)),"//","")</f>
        <v/>
      </c>
      <c r="R1276"/>
      <c r="S1276" s="43">
        <f t="shared" si="371"/>
        <v>222</v>
      </c>
      <c r="T1276" s="93" t="s">
        <v>2484</v>
      </c>
      <c r="U1276" s="71" t="s">
        <v>2484</v>
      </c>
      <c r="V1276" s="71" t="s">
        <v>2484</v>
      </c>
      <c r="W1276" s="44" t="str">
        <f t="shared" si="372"/>
        <v>"LOGIS" STD_SUP_MINUS_1</v>
      </c>
      <c r="X1276" s="25" t="str">
        <f t="shared" si="373"/>
        <v>LOGIS^MINUS_1</v>
      </c>
      <c r="Y1276" s="1">
        <f t="shared" si="374"/>
        <v>1246</v>
      </c>
      <c r="Z1276" t="str">
        <f t="shared" si="375"/>
        <v>ITM_LOGISM1</v>
      </c>
      <c r="AA1276" s="172" t="str">
        <f>IF(ISNA(VLOOKUP(AC1276,Sheet2!J:J,1,0)),"//","")</f>
        <v>//</v>
      </c>
      <c r="AC1276" s="111" t="str">
        <f t="shared" si="379"/>
        <v>LOGIS^MINUS_1</v>
      </c>
      <c r="AD1276" t="b">
        <f t="shared" si="378"/>
        <v>1</v>
      </c>
    </row>
    <row r="1277" spans="1:30">
      <c r="A1277" s="57">
        <f t="shared" si="369"/>
        <v>1277</v>
      </c>
      <c r="B1277" s="56">
        <f t="shared" si="376"/>
        <v>1247</v>
      </c>
      <c r="C1277" s="60" t="s">
        <v>4450</v>
      </c>
      <c r="D1277" s="60" t="s">
        <v>7</v>
      </c>
      <c r="E1277" s="66" t="s">
        <v>1382</v>
      </c>
      <c r="F1277" s="66" t="s">
        <v>1382</v>
      </c>
      <c r="G1277" s="206">
        <v>0</v>
      </c>
      <c r="H1277" s="206">
        <v>0</v>
      </c>
      <c r="I1277" s="195" t="s">
        <v>16</v>
      </c>
      <c r="J1277" s="66" t="s">
        <v>1593</v>
      </c>
      <c r="K1277" s="67" t="s">
        <v>4539</v>
      </c>
      <c r="L1277" s="68"/>
      <c r="M1277" s="64" t="s">
        <v>1964</v>
      </c>
      <c r="N1277" s="13"/>
      <c r="O1277"/>
      <c r="P1277" t="str">
        <f t="shared" si="377"/>
        <v/>
      </c>
      <c r="Q1277" t="str">
        <f>IF(ISNA(VLOOKUP(AC1277,#REF!,1)),"//","")</f>
        <v/>
      </c>
      <c r="R1277"/>
      <c r="S1277" s="43">
        <f t="shared" si="371"/>
        <v>222</v>
      </c>
      <c r="T1277" s="93" t="s">
        <v>2484</v>
      </c>
      <c r="U1277" s="71" t="s">
        <v>2484</v>
      </c>
      <c r="V1277" s="71" t="s">
        <v>2484</v>
      </c>
      <c r="W1277" s="44" t="str">
        <f t="shared" si="372"/>
        <v/>
      </c>
      <c r="X1277" s="25" t="str">
        <f t="shared" si="373"/>
        <v/>
      </c>
      <c r="Y1277" s="1">
        <f t="shared" si="374"/>
        <v>1247</v>
      </c>
      <c r="Z1277" t="str">
        <f t="shared" si="375"/>
        <v>MNU_NBIN</v>
      </c>
      <c r="AA1277" s="172" t="str">
        <f>IF(ISNA(VLOOKUP(AC1277,Sheet2!J:J,1,0)),"//","")</f>
        <v/>
      </c>
      <c r="AC1277" s="111" t="str">
        <f t="shared" si="379"/>
        <v/>
      </c>
      <c r="AD1277" t="b">
        <f t="shared" si="378"/>
        <v>1</v>
      </c>
    </row>
    <row r="1278" spans="1:30">
      <c r="A1278" s="57">
        <f t="shared" si="369"/>
        <v>1278</v>
      </c>
      <c r="B1278" s="56">
        <f t="shared" si="376"/>
        <v>1248</v>
      </c>
      <c r="C1278" s="60" t="s">
        <v>4450</v>
      </c>
      <c r="D1278" s="60" t="s">
        <v>7</v>
      </c>
      <c r="E1278" s="86" t="s">
        <v>243</v>
      </c>
      <c r="F1278" s="86" t="s">
        <v>243</v>
      </c>
      <c r="G1278" s="206">
        <v>0</v>
      </c>
      <c r="H1278" s="206">
        <v>0</v>
      </c>
      <c r="I1278" s="189" t="s">
        <v>3</v>
      </c>
      <c r="J1278" s="66" t="s">
        <v>1592</v>
      </c>
      <c r="K1278" s="67" t="s">
        <v>4704</v>
      </c>
      <c r="L1278" s="68"/>
      <c r="M1278" s="90" t="s">
        <v>1961</v>
      </c>
      <c r="N1278" s="13"/>
      <c r="O1278"/>
      <c r="P1278" t="str">
        <f t="shared" si="377"/>
        <v/>
      </c>
      <c r="Q1278" t="str">
        <f>IF(ISNA(VLOOKUP(AC1278,#REF!,1)),"//","")</f>
        <v/>
      </c>
      <c r="R1278"/>
      <c r="S1278" s="43">
        <f t="shared" si="371"/>
        <v>223</v>
      </c>
      <c r="T1278" s="93" t="s">
        <v>2484</v>
      </c>
      <c r="U1278" s="71" t="s">
        <v>2484</v>
      </c>
      <c r="V1278" s="71" t="s">
        <v>2484</v>
      </c>
      <c r="W1278" s="44" t="str">
        <f t="shared" si="372"/>
        <v>"NBIN" STD_SUB_P</v>
      </c>
      <c r="X1278" s="25" t="str">
        <f t="shared" si="373"/>
        <v>NBINP</v>
      </c>
      <c r="Y1278" s="1">
        <f t="shared" si="374"/>
        <v>1248</v>
      </c>
      <c r="Z1278" t="str">
        <f t="shared" si="375"/>
        <v>ITM_NBINP</v>
      </c>
      <c r="AA1278" s="172" t="str">
        <f>IF(ISNA(VLOOKUP(AC1278,Sheet2!J:J,1,0)),"//","")</f>
        <v>//</v>
      </c>
      <c r="AC1278" s="111" t="str">
        <f t="shared" si="379"/>
        <v>NBINP</v>
      </c>
      <c r="AD1278" t="b">
        <f t="shared" si="378"/>
        <v>1</v>
      </c>
    </row>
    <row r="1279" spans="1:30">
      <c r="A1279" s="57">
        <f t="shared" si="369"/>
        <v>1279</v>
      </c>
      <c r="B1279" s="56">
        <f t="shared" si="376"/>
        <v>1249</v>
      </c>
      <c r="C1279" s="60" t="s">
        <v>4450</v>
      </c>
      <c r="D1279" s="60" t="s">
        <v>7</v>
      </c>
      <c r="E1279" s="86" t="s">
        <v>2618</v>
      </c>
      <c r="F1279" s="86" t="s">
        <v>2618</v>
      </c>
      <c r="G1279" s="206">
        <v>0</v>
      </c>
      <c r="H1279" s="206">
        <v>0</v>
      </c>
      <c r="I1279" s="189" t="s">
        <v>3</v>
      </c>
      <c r="J1279" s="66" t="s">
        <v>1592</v>
      </c>
      <c r="K1279" s="67" t="s">
        <v>4704</v>
      </c>
      <c r="L1279" s="68"/>
      <c r="M1279" s="90" t="s">
        <v>1960</v>
      </c>
      <c r="N1279" s="13"/>
      <c r="O1279"/>
      <c r="P1279" t="str">
        <f t="shared" si="377"/>
        <v/>
      </c>
      <c r="Q1279" t="str">
        <f>IF(ISNA(VLOOKUP(AC1279,#REF!,1)),"//","")</f>
        <v/>
      </c>
      <c r="R1279"/>
      <c r="S1279" s="43">
        <f t="shared" si="371"/>
        <v>224</v>
      </c>
      <c r="T1279" s="93" t="s">
        <v>2484</v>
      </c>
      <c r="U1279" s="71" t="s">
        <v>2484</v>
      </c>
      <c r="V1279" s="71" t="s">
        <v>2484</v>
      </c>
      <c r="W1279" s="44" t="str">
        <f t="shared" si="372"/>
        <v>"NBIN" STD_GAUSS_BLACK_L STD_GAUSS_WHITE_R</v>
      </c>
      <c r="X1279" s="25" t="str">
        <f t="shared" si="373"/>
        <v>NBINGAUSS_BLACK_LGAUSS_WHITE_R</v>
      </c>
      <c r="Y1279" s="1">
        <f t="shared" si="374"/>
        <v>1249</v>
      </c>
      <c r="Z1279" t="str">
        <f t="shared" si="375"/>
        <v>ITM_NBIN</v>
      </c>
      <c r="AA1279" s="172" t="str">
        <f>IF(ISNA(VLOOKUP(AC1279,Sheet2!J:J,1,0)),"//","")</f>
        <v>//</v>
      </c>
      <c r="AC1279" s="111" t="str">
        <f t="shared" si="379"/>
        <v>NBINGAUSS_BLACK_LGAUSS_WHITE_R</v>
      </c>
      <c r="AD1279" t="b">
        <f t="shared" si="378"/>
        <v>1</v>
      </c>
    </row>
    <row r="1280" spans="1:30">
      <c r="A1280" s="57">
        <f t="shared" si="369"/>
        <v>1280</v>
      </c>
      <c r="B1280" s="56">
        <f t="shared" si="376"/>
        <v>1250</v>
      </c>
      <c r="C1280" s="60" t="s">
        <v>4450</v>
      </c>
      <c r="D1280" s="60" t="s">
        <v>7</v>
      </c>
      <c r="E1280" s="86" t="s">
        <v>2619</v>
      </c>
      <c r="F1280" s="86" t="s">
        <v>2619</v>
      </c>
      <c r="G1280" s="206">
        <v>0</v>
      </c>
      <c r="H1280" s="206">
        <v>0</v>
      </c>
      <c r="I1280" s="189" t="s">
        <v>3</v>
      </c>
      <c r="J1280" s="66" t="s">
        <v>1592</v>
      </c>
      <c r="K1280" s="67" t="s">
        <v>4704</v>
      </c>
      <c r="L1280" s="68"/>
      <c r="M1280" s="64" t="s">
        <v>1962</v>
      </c>
      <c r="N1280" s="13"/>
      <c r="O1280"/>
      <c r="P1280" t="str">
        <f t="shared" si="377"/>
        <v/>
      </c>
      <c r="Q1280" t="str">
        <f>IF(ISNA(VLOOKUP(AC1280,#REF!,1)),"//","")</f>
        <v/>
      </c>
      <c r="R1280"/>
      <c r="S1280" s="43">
        <f t="shared" si="371"/>
        <v>225</v>
      </c>
      <c r="T1280" s="93" t="s">
        <v>2484</v>
      </c>
      <c r="U1280" s="71" t="s">
        <v>2484</v>
      </c>
      <c r="V1280" s="71" t="s">
        <v>2484</v>
      </c>
      <c r="W1280" s="44" t="str">
        <f t="shared" si="372"/>
        <v>"NBIN" STD_GAUSS_WHITE_L STD_GAUSS_BLACK_R</v>
      </c>
      <c r="X1280" s="25" t="str">
        <f t="shared" si="373"/>
        <v>NBINGAUSS_WHITE_LGAUSS_BLACK_R</v>
      </c>
      <c r="Y1280" s="1">
        <f t="shared" si="374"/>
        <v>1250</v>
      </c>
      <c r="Z1280" t="str">
        <f t="shared" si="375"/>
        <v>ITM_NBINU</v>
      </c>
      <c r="AA1280" s="172" t="str">
        <f>IF(ISNA(VLOOKUP(AC1280,Sheet2!J:J,1,0)),"//","")</f>
        <v>//</v>
      </c>
      <c r="AC1280" s="111" t="str">
        <f t="shared" si="379"/>
        <v>NBINGAUSS_WHITE_LGAUSS_BLACK_R</v>
      </c>
      <c r="AD1280" t="b">
        <f t="shared" si="378"/>
        <v>1</v>
      </c>
    </row>
    <row r="1281" spans="1:30">
      <c r="A1281" s="57">
        <f t="shared" si="369"/>
        <v>1281</v>
      </c>
      <c r="B1281" s="56">
        <f t="shared" si="376"/>
        <v>1251</v>
      </c>
      <c r="C1281" s="60" t="s">
        <v>4450</v>
      </c>
      <c r="D1281" s="60" t="s">
        <v>7</v>
      </c>
      <c r="E1281" s="66" t="s">
        <v>244</v>
      </c>
      <c r="F1281" s="66" t="s">
        <v>244</v>
      </c>
      <c r="G1281" s="206">
        <v>0</v>
      </c>
      <c r="H1281" s="206">
        <v>0</v>
      </c>
      <c r="I1281" s="189" t="s">
        <v>3</v>
      </c>
      <c r="J1281" s="66" t="s">
        <v>1592</v>
      </c>
      <c r="K1281" s="67" t="s">
        <v>4704</v>
      </c>
      <c r="L1281" s="68"/>
      <c r="M1281" s="64" t="s">
        <v>1963</v>
      </c>
      <c r="N1281" s="13"/>
      <c r="O1281"/>
      <c r="P1281" t="str">
        <f t="shared" si="377"/>
        <v/>
      </c>
      <c r="Q1281" t="str">
        <f>IF(ISNA(VLOOKUP(AC1281,#REF!,1)),"//","")</f>
        <v/>
      </c>
      <c r="R1281"/>
      <c r="S1281" s="43">
        <f t="shared" si="371"/>
        <v>226</v>
      </c>
      <c r="T1281" s="93" t="s">
        <v>2484</v>
      </c>
      <c r="U1281" s="71" t="s">
        <v>2484</v>
      </c>
      <c r="V1281" s="71" t="s">
        <v>2484</v>
      </c>
      <c r="W1281" s="44" t="str">
        <f t="shared" si="372"/>
        <v>"NBIN" STD_SUP_MINUS_1</v>
      </c>
      <c r="X1281" s="25" t="str">
        <f t="shared" si="373"/>
        <v>NBIN^MINUS_1</v>
      </c>
      <c r="Y1281" s="1">
        <f t="shared" si="374"/>
        <v>1251</v>
      </c>
      <c r="Z1281" t="str">
        <f t="shared" si="375"/>
        <v>ITM_NBINM1</v>
      </c>
      <c r="AA1281" s="172" t="str">
        <f>IF(ISNA(VLOOKUP(AC1281,Sheet2!J:J,1,0)),"//","")</f>
        <v>//</v>
      </c>
      <c r="AC1281" s="111" t="str">
        <f t="shared" si="379"/>
        <v>NBIN^MINUS_1</v>
      </c>
      <c r="AD1281" t="b">
        <f t="shared" si="378"/>
        <v>1</v>
      </c>
    </row>
    <row r="1282" spans="1:30">
      <c r="A1282" s="57">
        <f t="shared" si="369"/>
        <v>1282</v>
      </c>
      <c r="B1282" s="56">
        <f t="shared" si="376"/>
        <v>1252</v>
      </c>
      <c r="C1282" s="60" t="s">
        <v>4450</v>
      </c>
      <c r="D1282" s="60" t="s">
        <v>7</v>
      </c>
      <c r="E1282" s="66" t="s">
        <v>246</v>
      </c>
      <c r="F1282" s="66" t="s">
        <v>246</v>
      </c>
      <c r="G1282" s="206">
        <v>0</v>
      </c>
      <c r="H1282" s="206">
        <v>0</v>
      </c>
      <c r="I1282" s="195" t="s">
        <v>16</v>
      </c>
      <c r="J1282" s="66" t="s">
        <v>1593</v>
      </c>
      <c r="K1282" s="67" t="s">
        <v>4539</v>
      </c>
      <c r="L1282" s="68"/>
      <c r="M1282" s="64" t="s">
        <v>1973</v>
      </c>
      <c r="N1282" s="13"/>
      <c r="O1282"/>
      <c r="P1282" t="str">
        <f t="shared" si="377"/>
        <v/>
      </c>
      <c r="Q1282" t="str">
        <f>IF(ISNA(VLOOKUP(AC1282,#REF!,1)),"//","")</f>
        <v/>
      </c>
      <c r="R1282"/>
      <c r="S1282" s="43">
        <f t="shared" si="371"/>
        <v>226</v>
      </c>
      <c r="T1282" s="93" t="s">
        <v>2484</v>
      </c>
      <c r="U1282" s="71" t="s">
        <v>2484</v>
      </c>
      <c r="V1282" s="71" t="s">
        <v>2484</v>
      </c>
      <c r="W1282" s="44" t="str">
        <f t="shared" si="372"/>
        <v/>
      </c>
      <c r="X1282" s="25" t="str">
        <f t="shared" si="373"/>
        <v/>
      </c>
      <c r="Y1282" s="1">
        <f t="shared" si="374"/>
        <v>1252</v>
      </c>
      <c r="Z1282" t="str">
        <f t="shared" si="375"/>
        <v>MNU_NORML</v>
      </c>
      <c r="AA1282" s="172" t="str">
        <f>IF(ISNA(VLOOKUP(AC1282,Sheet2!J:J,1,0)),"//","")</f>
        <v/>
      </c>
      <c r="AC1282" s="111" t="str">
        <f t="shared" si="379"/>
        <v/>
      </c>
      <c r="AD1282" t="b">
        <f t="shared" si="378"/>
        <v>1</v>
      </c>
    </row>
    <row r="1283" spans="1:30">
      <c r="A1283" s="57">
        <f t="shared" si="369"/>
        <v>1283</v>
      </c>
      <c r="B1283" s="56">
        <f t="shared" si="376"/>
        <v>1253</v>
      </c>
      <c r="C1283" s="60" t="s">
        <v>5028</v>
      </c>
      <c r="D1283" s="60" t="s">
        <v>7</v>
      </c>
      <c r="E1283" s="86" t="s">
        <v>1386</v>
      </c>
      <c r="F1283" s="86" t="s">
        <v>1386</v>
      </c>
      <c r="G1283" s="206">
        <v>0</v>
      </c>
      <c r="H1283" s="206">
        <v>0</v>
      </c>
      <c r="I1283" s="189" t="s">
        <v>3</v>
      </c>
      <c r="J1283" s="66" t="s">
        <v>1592</v>
      </c>
      <c r="K1283" s="67" t="s">
        <v>4704</v>
      </c>
      <c r="L1283" s="68"/>
      <c r="M1283" s="90" t="s">
        <v>1970</v>
      </c>
      <c r="N1283" s="13"/>
      <c r="O1283"/>
      <c r="P1283" t="str">
        <f t="shared" si="377"/>
        <v/>
      </c>
      <c r="Q1283" t="str">
        <f>IF(ISNA(VLOOKUP(AC1283,#REF!,1)),"//","")</f>
        <v/>
      </c>
      <c r="R1283"/>
      <c r="S1283" s="43">
        <f t="shared" si="371"/>
        <v>227</v>
      </c>
      <c r="T1283" s="93" t="s">
        <v>2484</v>
      </c>
      <c r="U1283" s="71" t="s">
        <v>2484</v>
      </c>
      <c r="V1283" s="71" t="s">
        <v>2484</v>
      </c>
      <c r="W1283" s="44" t="str">
        <f t="shared" si="372"/>
        <v>"NORML" STD_SUB_P</v>
      </c>
      <c r="X1283" s="25" t="str">
        <f t="shared" si="373"/>
        <v>NORMLP</v>
      </c>
      <c r="Y1283" s="1">
        <f t="shared" si="374"/>
        <v>1253</v>
      </c>
      <c r="Z1283" t="str">
        <f t="shared" si="375"/>
        <v>ITM_NORMLP</v>
      </c>
      <c r="AA1283" s="172" t="str">
        <f>IF(ISNA(VLOOKUP(AC1283,Sheet2!J:J,1,0)),"//","")</f>
        <v>//</v>
      </c>
      <c r="AC1283" s="111" t="str">
        <f t="shared" si="379"/>
        <v>NORMLP</v>
      </c>
      <c r="AD1283" t="b">
        <f t="shared" si="378"/>
        <v>1</v>
      </c>
    </row>
    <row r="1284" spans="1:30">
      <c r="A1284" s="57">
        <f t="shared" si="369"/>
        <v>1284</v>
      </c>
      <c r="B1284" s="56">
        <f t="shared" si="376"/>
        <v>1254</v>
      </c>
      <c r="C1284" s="60" t="s">
        <v>5029</v>
      </c>
      <c r="D1284" s="60" t="s">
        <v>7</v>
      </c>
      <c r="E1284" s="86" t="s">
        <v>2620</v>
      </c>
      <c r="F1284" s="86" t="s">
        <v>2620</v>
      </c>
      <c r="G1284" s="206">
        <v>0</v>
      </c>
      <c r="H1284" s="206">
        <v>0</v>
      </c>
      <c r="I1284" s="189" t="s">
        <v>3</v>
      </c>
      <c r="J1284" s="66" t="s">
        <v>1592</v>
      </c>
      <c r="K1284" s="67" t="s">
        <v>4704</v>
      </c>
      <c r="L1284" s="68"/>
      <c r="M1284" s="90" t="s">
        <v>1969</v>
      </c>
      <c r="N1284" s="13"/>
      <c r="O1284"/>
      <c r="P1284" t="str">
        <f t="shared" si="377"/>
        <v/>
      </c>
      <c r="Q1284" t="str">
        <f>IF(ISNA(VLOOKUP(AC1284,#REF!,1)),"//","")</f>
        <v/>
      </c>
      <c r="R1284"/>
      <c r="S1284" s="43">
        <f t="shared" si="371"/>
        <v>228</v>
      </c>
      <c r="T1284" s="93" t="s">
        <v>2484</v>
      </c>
      <c r="U1284" s="71" t="s">
        <v>2484</v>
      </c>
      <c r="V1284" s="71" t="s">
        <v>2484</v>
      </c>
      <c r="W1284" s="44" t="str">
        <f t="shared" si="372"/>
        <v>"NORML" STD_GAUSS_BLACK_L STD_GAUSS_WHITE_R</v>
      </c>
      <c r="X1284" s="25" t="str">
        <f t="shared" si="373"/>
        <v>NORMLGAUSS_BLACK_LGAUSS_WHITE_R</v>
      </c>
      <c r="Y1284" s="1">
        <f t="shared" si="374"/>
        <v>1254</v>
      </c>
      <c r="Z1284" t="str">
        <f t="shared" si="375"/>
        <v>ITM_NORML</v>
      </c>
      <c r="AA1284" s="172" t="str">
        <f>IF(ISNA(VLOOKUP(AC1284,Sheet2!J:J,1,0)),"//","")</f>
        <v>//</v>
      </c>
      <c r="AC1284" s="111" t="str">
        <f t="shared" si="379"/>
        <v>NORMLGAUSS_BLACK_LGAUSS_WHITE_R</v>
      </c>
      <c r="AD1284" t="b">
        <f t="shared" si="378"/>
        <v>1</v>
      </c>
    </row>
    <row r="1285" spans="1:30">
      <c r="A1285" s="57">
        <f t="shared" si="369"/>
        <v>1285</v>
      </c>
      <c r="B1285" s="56">
        <f t="shared" si="376"/>
        <v>1255</v>
      </c>
      <c r="C1285" s="60" t="s">
        <v>5030</v>
      </c>
      <c r="D1285" s="60" t="s">
        <v>7</v>
      </c>
      <c r="E1285" s="86" t="s">
        <v>2621</v>
      </c>
      <c r="F1285" s="86" t="s">
        <v>2621</v>
      </c>
      <c r="G1285" s="206">
        <v>0</v>
      </c>
      <c r="H1285" s="206">
        <v>0</v>
      </c>
      <c r="I1285" s="189" t="s">
        <v>3</v>
      </c>
      <c r="J1285" s="66" t="s">
        <v>1592</v>
      </c>
      <c r="K1285" s="67" t="s">
        <v>4704</v>
      </c>
      <c r="L1285" s="68"/>
      <c r="M1285" s="64" t="s">
        <v>1971</v>
      </c>
      <c r="N1285" s="13"/>
      <c r="O1285"/>
      <c r="P1285" t="str">
        <f t="shared" si="377"/>
        <v/>
      </c>
      <c r="Q1285" t="str">
        <f>IF(ISNA(VLOOKUP(AC1285,#REF!,1)),"//","")</f>
        <v/>
      </c>
      <c r="R1285"/>
      <c r="S1285" s="43">
        <f t="shared" si="371"/>
        <v>229</v>
      </c>
      <c r="T1285" s="93" t="s">
        <v>2484</v>
      </c>
      <c r="U1285" s="71" t="s">
        <v>2484</v>
      </c>
      <c r="V1285" s="71" t="s">
        <v>2484</v>
      </c>
      <c r="W1285" s="44" t="str">
        <f t="shared" si="372"/>
        <v>"NORML" STD_GAUSS_WHITE_L STD_GAUSS_BLACK_R</v>
      </c>
      <c r="X1285" s="25" t="str">
        <f t="shared" si="373"/>
        <v>NORMLGAUSS_WHITE_LGAUSS_BLACK_R</v>
      </c>
      <c r="Y1285" s="1">
        <f t="shared" si="374"/>
        <v>1255</v>
      </c>
      <c r="Z1285" t="str">
        <f t="shared" si="375"/>
        <v>ITM_NORMLU</v>
      </c>
      <c r="AA1285" s="172" t="str">
        <f>IF(ISNA(VLOOKUP(AC1285,Sheet2!J:J,1,0)),"//","")</f>
        <v>//</v>
      </c>
      <c r="AC1285" s="111" t="str">
        <f t="shared" si="379"/>
        <v>NORMLGAUSS_WHITE_LGAUSS_BLACK_R</v>
      </c>
      <c r="AD1285" t="b">
        <f t="shared" si="378"/>
        <v>1</v>
      </c>
    </row>
    <row r="1286" spans="1:30">
      <c r="A1286" s="57">
        <f t="shared" si="369"/>
        <v>1286</v>
      </c>
      <c r="B1286" s="56">
        <f t="shared" si="376"/>
        <v>1256</v>
      </c>
      <c r="C1286" s="60" t="s">
        <v>5031</v>
      </c>
      <c r="D1286" s="60" t="s">
        <v>7</v>
      </c>
      <c r="E1286" s="66" t="s">
        <v>1387</v>
      </c>
      <c r="F1286" s="66" t="s">
        <v>1387</v>
      </c>
      <c r="G1286" s="206">
        <v>0</v>
      </c>
      <c r="H1286" s="206">
        <v>0</v>
      </c>
      <c r="I1286" s="189" t="s">
        <v>3</v>
      </c>
      <c r="J1286" s="66" t="s">
        <v>1592</v>
      </c>
      <c r="K1286" s="67" t="s">
        <v>4704</v>
      </c>
      <c r="L1286" s="68"/>
      <c r="M1286" s="64" t="s">
        <v>1972</v>
      </c>
      <c r="N1286" s="13"/>
      <c r="O1286"/>
      <c r="P1286" t="str">
        <f t="shared" si="377"/>
        <v/>
      </c>
      <c r="Q1286" t="str">
        <f>IF(ISNA(VLOOKUP(AC1286,#REF!,1)),"//","")</f>
        <v/>
      </c>
      <c r="R1286"/>
      <c r="S1286" s="43">
        <f t="shared" si="371"/>
        <v>230</v>
      </c>
      <c r="T1286" s="93" t="s">
        <v>2484</v>
      </c>
      <c r="U1286" s="71" t="s">
        <v>2484</v>
      </c>
      <c r="V1286" s="71" t="s">
        <v>2484</v>
      </c>
      <c r="W1286" s="44" t="str">
        <f t="shared" si="372"/>
        <v>"NORML" STD_SUP_MINUS_1</v>
      </c>
      <c r="X1286" s="25" t="str">
        <f t="shared" si="373"/>
        <v>NORML^MINUS_1</v>
      </c>
      <c r="Y1286" s="1">
        <f t="shared" si="374"/>
        <v>1256</v>
      </c>
      <c r="Z1286" t="str">
        <f t="shared" si="375"/>
        <v>ITM_NORMLM1</v>
      </c>
      <c r="AA1286" s="172" t="str">
        <f>IF(ISNA(VLOOKUP(AC1286,Sheet2!J:J,1,0)),"//","")</f>
        <v>//</v>
      </c>
      <c r="AC1286" s="111" t="str">
        <f t="shared" si="379"/>
        <v>NORML^MINUS_1</v>
      </c>
      <c r="AD1286" t="b">
        <f t="shared" si="378"/>
        <v>1</v>
      </c>
    </row>
    <row r="1287" spans="1:30">
      <c r="A1287" s="57">
        <f t="shared" si="369"/>
        <v>1287</v>
      </c>
      <c r="B1287" s="56">
        <f t="shared" si="376"/>
        <v>1257</v>
      </c>
      <c r="C1287" s="60" t="s">
        <v>4450</v>
      </c>
      <c r="D1287" s="60" t="s">
        <v>7</v>
      </c>
      <c r="E1287" s="66" t="s">
        <v>264</v>
      </c>
      <c r="F1287" s="66" t="s">
        <v>264</v>
      </c>
      <c r="G1287" s="206">
        <v>0</v>
      </c>
      <c r="H1287" s="206">
        <v>0</v>
      </c>
      <c r="I1287" s="195" t="s">
        <v>16</v>
      </c>
      <c r="J1287" s="66" t="s">
        <v>1593</v>
      </c>
      <c r="K1287" s="67" t="s">
        <v>4539</v>
      </c>
      <c r="L1287" s="68"/>
      <c r="M1287" s="64" t="s">
        <v>2000</v>
      </c>
      <c r="N1287" s="13"/>
      <c r="O1287"/>
      <c r="P1287" t="str">
        <f t="shared" si="377"/>
        <v/>
      </c>
      <c r="Q1287" t="str">
        <f>IF(ISNA(VLOOKUP(AC1287,#REF!,1)),"//","")</f>
        <v/>
      </c>
      <c r="R1287"/>
      <c r="S1287" s="43">
        <f t="shared" si="371"/>
        <v>230</v>
      </c>
      <c r="T1287" s="93" t="s">
        <v>2484</v>
      </c>
      <c r="U1287" s="71" t="s">
        <v>2484</v>
      </c>
      <c r="V1287" s="71" t="s">
        <v>2484</v>
      </c>
      <c r="W1287" s="44" t="str">
        <f t="shared" si="372"/>
        <v/>
      </c>
      <c r="X1287" s="25" t="str">
        <f t="shared" si="373"/>
        <v/>
      </c>
      <c r="Y1287" s="1">
        <f t="shared" si="374"/>
        <v>1257</v>
      </c>
      <c r="Z1287" t="str">
        <f t="shared" si="375"/>
        <v>MNU_POISS</v>
      </c>
      <c r="AA1287" s="172" t="str">
        <f>IF(ISNA(VLOOKUP(AC1287,Sheet2!J:J,1,0)),"//","")</f>
        <v/>
      </c>
      <c r="AC1287" s="111" t="str">
        <f t="shared" si="379"/>
        <v/>
      </c>
      <c r="AD1287" t="b">
        <f t="shared" si="378"/>
        <v>1</v>
      </c>
    </row>
    <row r="1288" spans="1:30">
      <c r="A1288" s="57">
        <f t="shared" si="369"/>
        <v>1288</v>
      </c>
      <c r="B1288" s="56">
        <f t="shared" si="376"/>
        <v>1258</v>
      </c>
      <c r="C1288" s="60" t="s">
        <v>4450</v>
      </c>
      <c r="D1288" s="60" t="s">
        <v>7</v>
      </c>
      <c r="E1288" s="86" t="s">
        <v>1402</v>
      </c>
      <c r="F1288" s="86" t="s">
        <v>1402</v>
      </c>
      <c r="G1288" s="206">
        <v>0</v>
      </c>
      <c r="H1288" s="206">
        <v>0</v>
      </c>
      <c r="I1288" s="189" t="s">
        <v>3</v>
      </c>
      <c r="J1288" s="66" t="s">
        <v>1592</v>
      </c>
      <c r="K1288" s="67" t="s">
        <v>4704</v>
      </c>
      <c r="L1288" s="68"/>
      <c r="M1288" s="90" t="s">
        <v>1997</v>
      </c>
      <c r="N1288" s="13"/>
      <c r="O1288"/>
      <c r="P1288" t="str">
        <f t="shared" si="377"/>
        <v/>
      </c>
      <c r="Q1288" t="str">
        <f>IF(ISNA(VLOOKUP(AC1288,#REF!,1)),"//","")</f>
        <v/>
      </c>
      <c r="R1288"/>
      <c r="S1288" s="43">
        <f t="shared" si="371"/>
        <v>231</v>
      </c>
      <c r="T1288" s="93" t="s">
        <v>2484</v>
      </c>
      <c r="U1288" s="71" t="s">
        <v>2484</v>
      </c>
      <c r="V1288" s="71" t="s">
        <v>2484</v>
      </c>
      <c r="W1288" s="44" t="str">
        <f t="shared" si="372"/>
        <v>"POISS" STD_SUB_P</v>
      </c>
      <c r="X1288" s="25" t="str">
        <f t="shared" si="373"/>
        <v>POISSP</v>
      </c>
      <c r="Y1288" s="1">
        <f t="shared" si="374"/>
        <v>1258</v>
      </c>
      <c r="Z1288" t="str">
        <f t="shared" si="375"/>
        <v>ITM_POISSP</v>
      </c>
      <c r="AA1288" s="172" t="str">
        <f>IF(ISNA(VLOOKUP(AC1288,Sheet2!J:J,1,0)),"//","")</f>
        <v>//</v>
      </c>
      <c r="AC1288" s="111" t="str">
        <f t="shared" si="379"/>
        <v>POISSP</v>
      </c>
      <c r="AD1288" t="b">
        <f t="shared" si="378"/>
        <v>1</v>
      </c>
    </row>
    <row r="1289" spans="1:30">
      <c r="A1289" s="57">
        <f t="shared" si="369"/>
        <v>1289</v>
      </c>
      <c r="B1289" s="56">
        <f t="shared" si="376"/>
        <v>1259</v>
      </c>
      <c r="C1289" s="60" t="s">
        <v>4450</v>
      </c>
      <c r="D1289" s="60" t="s">
        <v>7</v>
      </c>
      <c r="E1289" s="86" t="s">
        <v>2622</v>
      </c>
      <c r="F1289" s="86" t="s">
        <v>2622</v>
      </c>
      <c r="G1289" s="206">
        <v>0</v>
      </c>
      <c r="H1289" s="206">
        <v>0</v>
      </c>
      <c r="I1289" s="189" t="s">
        <v>3</v>
      </c>
      <c r="J1289" s="66" t="s">
        <v>1592</v>
      </c>
      <c r="K1289" s="67" t="s">
        <v>4704</v>
      </c>
      <c r="L1289" s="68"/>
      <c r="M1289" s="90" t="s">
        <v>1996</v>
      </c>
      <c r="N1289" s="13"/>
      <c r="O1289"/>
      <c r="P1289" t="str">
        <f t="shared" si="377"/>
        <v/>
      </c>
      <c r="Q1289" t="str">
        <f>IF(ISNA(VLOOKUP(AC1289,#REF!,1)),"//","")</f>
        <v/>
      </c>
      <c r="R1289"/>
      <c r="S1289" s="43">
        <f t="shared" si="371"/>
        <v>232</v>
      </c>
      <c r="T1289" s="93" t="s">
        <v>2484</v>
      </c>
      <c r="U1289" s="71" t="s">
        <v>2484</v>
      </c>
      <c r="V1289" s="71" t="s">
        <v>2484</v>
      </c>
      <c r="W1289" s="44" t="str">
        <f t="shared" si="372"/>
        <v>"POISS" STD_GAUSS_BLACK_L STD_GAUSS_WHITE_R</v>
      </c>
      <c r="X1289" s="25" t="str">
        <f t="shared" si="373"/>
        <v>POISSGAUSS_BLACK_LGAUSS_WHITE_R</v>
      </c>
      <c r="Y1289" s="1">
        <f t="shared" si="374"/>
        <v>1259</v>
      </c>
      <c r="Z1289" t="str">
        <f t="shared" si="375"/>
        <v>ITM_POISS</v>
      </c>
      <c r="AA1289" s="172" t="str">
        <f>IF(ISNA(VLOOKUP(AC1289,Sheet2!J:J,1,0)),"//","")</f>
        <v>//</v>
      </c>
      <c r="AC1289" s="111" t="str">
        <f t="shared" si="379"/>
        <v>POISSGAUSS_BLACK_LGAUSS_WHITE_R</v>
      </c>
      <c r="AD1289" t="b">
        <f t="shared" si="378"/>
        <v>1</v>
      </c>
    </row>
    <row r="1290" spans="1:30">
      <c r="A1290" s="57">
        <f t="shared" si="369"/>
        <v>1290</v>
      </c>
      <c r="B1290" s="56">
        <f t="shared" si="376"/>
        <v>1260</v>
      </c>
      <c r="C1290" s="60" t="s">
        <v>4450</v>
      </c>
      <c r="D1290" s="60" t="s">
        <v>7</v>
      </c>
      <c r="E1290" s="86" t="s">
        <v>2623</v>
      </c>
      <c r="F1290" s="86" t="s">
        <v>2623</v>
      </c>
      <c r="G1290" s="206">
        <v>0</v>
      </c>
      <c r="H1290" s="206">
        <v>0</v>
      </c>
      <c r="I1290" s="189" t="s">
        <v>3</v>
      </c>
      <c r="J1290" s="66" t="s">
        <v>1592</v>
      </c>
      <c r="K1290" s="67" t="s">
        <v>4704</v>
      </c>
      <c r="L1290" s="68"/>
      <c r="M1290" s="64" t="s">
        <v>1998</v>
      </c>
      <c r="N1290" s="13"/>
      <c r="O1290"/>
      <c r="P1290" t="str">
        <f t="shared" si="377"/>
        <v/>
      </c>
      <c r="Q1290" t="str">
        <f>IF(ISNA(VLOOKUP(AC1290,#REF!,1)),"//","")</f>
        <v/>
      </c>
      <c r="R1290"/>
      <c r="S1290" s="43">
        <f t="shared" si="371"/>
        <v>233</v>
      </c>
      <c r="T1290" s="93" t="s">
        <v>2484</v>
      </c>
      <c r="U1290" s="71" t="s">
        <v>2484</v>
      </c>
      <c r="V1290" s="71" t="s">
        <v>2484</v>
      </c>
      <c r="W1290" s="44" t="str">
        <f t="shared" si="372"/>
        <v>"POISS" STD_GAUSS_WHITE_L STD_GAUSS_BLACK_R</v>
      </c>
      <c r="X1290" s="25" t="str">
        <f t="shared" si="373"/>
        <v>POISSGAUSS_WHITE_LGAUSS_BLACK_R</v>
      </c>
      <c r="Y1290" s="1">
        <f t="shared" si="374"/>
        <v>1260</v>
      </c>
      <c r="Z1290" t="str">
        <f t="shared" si="375"/>
        <v>ITM_POISSU</v>
      </c>
      <c r="AA1290" s="172" t="str">
        <f>IF(ISNA(VLOOKUP(AC1290,Sheet2!J:J,1,0)),"//","")</f>
        <v>//</v>
      </c>
      <c r="AC1290" s="111" t="str">
        <f t="shared" si="379"/>
        <v>POISSGAUSS_WHITE_LGAUSS_BLACK_R</v>
      </c>
      <c r="AD1290" t="b">
        <f t="shared" si="378"/>
        <v>1</v>
      </c>
    </row>
    <row r="1291" spans="1:30">
      <c r="A1291" s="57">
        <f t="shared" si="369"/>
        <v>1291</v>
      </c>
      <c r="B1291" s="56">
        <f t="shared" si="376"/>
        <v>1261</v>
      </c>
      <c r="C1291" s="60" t="s">
        <v>4450</v>
      </c>
      <c r="D1291" s="60" t="s">
        <v>7</v>
      </c>
      <c r="E1291" s="66" t="s">
        <v>1403</v>
      </c>
      <c r="F1291" s="66" t="s">
        <v>1403</v>
      </c>
      <c r="G1291" s="206">
        <v>0</v>
      </c>
      <c r="H1291" s="206">
        <v>0</v>
      </c>
      <c r="I1291" s="189" t="s">
        <v>3</v>
      </c>
      <c r="J1291" s="66" t="s">
        <v>1592</v>
      </c>
      <c r="K1291" s="67" t="s">
        <v>4704</v>
      </c>
      <c r="L1291" s="68"/>
      <c r="M1291" s="64" t="s">
        <v>1999</v>
      </c>
      <c r="N1291" s="13"/>
      <c r="O1291"/>
      <c r="P1291" t="str">
        <f t="shared" si="377"/>
        <v/>
      </c>
      <c r="Q1291" t="str">
        <f>IF(ISNA(VLOOKUP(AC1291,#REF!,1)),"//","")</f>
        <v/>
      </c>
      <c r="R1291"/>
      <c r="S1291" s="43">
        <f t="shared" si="371"/>
        <v>234</v>
      </c>
      <c r="T1291" s="93" t="s">
        <v>2484</v>
      </c>
      <c r="U1291" s="71" t="s">
        <v>2484</v>
      </c>
      <c r="V1291" s="71" t="s">
        <v>2484</v>
      </c>
      <c r="W1291" s="44" t="str">
        <f t="shared" si="372"/>
        <v>"POISS" STD_SUP_MINUS_1</v>
      </c>
      <c r="X1291" s="25" t="str">
        <f t="shared" si="373"/>
        <v>POISS^MINUS_1</v>
      </c>
      <c r="Y1291" s="1">
        <f t="shared" si="374"/>
        <v>1261</v>
      </c>
      <c r="Z1291" t="str">
        <f t="shared" si="375"/>
        <v>ITM_POISSM1</v>
      </c>
      <c r="AA1291" s="172" t="str">
        <f>IF(ISNA(VLOOKUP(AC1291,Sheet2!J:J,1,0)),"//","")</f>
        <v>//</v>
      </c>
      <c r="AC1291" s="111" t="str">
        <f t="shared" si="379"/>
        <v>POISS^MINUS_1</v>
      </c>
      <c r="AD1291" t="b">
        <f t="shared" si="378"/>
        <v>1</v>
      </c>
    </row>
    <row r="1292" spans="1:30">
      <c r="A1292" s="57">
        <f t="shared" si="369"/>
        <v>1292</v>
      </c>
      <c r="B1292" s="56">
        <f t="shared" si="376"/>
        <v>1262</v>
      </c>
      <c r="C1292" s="60" t="s">
        <v>4450</v>
      </c>
      <c r="D1292" s="60" t="s">
        <v>7</v>
      </c>
      <c r="E1292" s="66" t="s">
        <v>373</v>
      </c>
      <c r="F1292" s="66" t="s">
        <v>373</v>
      </c>
      <c r="G1292" s="206">
        <v>0</v>
      </c>
      <c r="H1292" s="206">
        <v>0</v>
      </c>
      <c r="I1292" s="195" t="s">
        <v>16</v>
      </c>
      <c r="J1292" s="66" t="s">
        <v>1593</v>
      </c>
      <c r="K1292" s="67" t="s">
        <v>4539</v>
      </c>
      <c r="L1292" s="68"/>
      <c r="M1292" s="64" t="s">
        <v>2149</v>
      </c>
      <c r="N1292" s="13"/>
      <c r="O1292"/>
      <c r="P1292" t="str">
        <f t="shared" si="377"/>
        <v/>
      </c>
      <c r="Q1292" t="str">
        <f>IF(ISNA(VLOOKUP(AC1292,#REF!,1)),"//","")</f>
        <v/>
      </c>
      <c r="R1292"/>
      <c r="S1292" s="43">
        <f t="shared" si="371"/>
        <v>234</v>
      </c>
      <c r="T1292" s="93" t="s">
        <v>2484</v>
      </c>
      <c r="U1292" s="71" t="s">
        <v>2484</v>
      </c>
      <c r="V1292" s="71" t="s">
        <v>2484</v>
      </c>
      <c r="W1292" s="44" t="str">
        <f t="shared" si="372"/>
        <v/>
      </c>
      <c r="X1292" s="25" t="str">
        <f t="shared" si="373"/>
        <v/>
      </c>
      <c r="Y1292" s="1">
        <f t="shared" si="374"/>
        <v>1262</v>
      </c>
      <c r="Z1292" t="str">
        <f t="shared" si="375"/>
        <v>MNU_T</v>
      </c>
      <c r="AA1292" s="172" t="str">
        <f>IF(ISNA(VLOOKUP(AC1292,Sheet2!J:J,1,0)),"//","")</f>
        <v/>
      </c>
      <c r="AC1292" s="111" t="str">
        <f t="shared" si="379"/>
        <v/>
      </c>
      <c r="AD1292" t="b">
        <f t="shared" si="378"/>
        <v>1</v>
      </c>
    </row>
    <row r="1293" spans="1:30">
      <c r="A1293" s="57">
        <f t="shared" si="369"/>
        <v>1293</v>
      </c>
      <c r="B1293" s="56">
        <f t="shared" si="376"/>
        <v>1263</v>
      </c>
      <c r="C1293" s="60" t="s">
        <v>5053</v>
      </c>
      <c r="D1293" s="60" t="s">
        <v>7</v>
      </c>
      <c r="E1293" s="66" t="s">
        <v>1472</v>
      </c>
      <c r="F1293" s="66" t="s">
        <v>1472</v>
      </c>
      <c r="G1293" s="206">
        <v>0</v>
      </c>
      <c r="H1293" s="206">
        <v>0</v>
      </c>
      <c r="I1293" s="189" t="s">
        <v>3</v>
      </c>
      <c r="J1293" s="66" t="s">
        <v>1592</v>
      </c>
      <c r="K1293" s="67" t="s">
        <v>4704</v>
      </c>
      <c r="L1293" s="68"/>
      <c r="M1293" s="64" t="s">
        <v>2143</v>
      </c>
      <c r="N1293" s="13"/>
      <c r="O1293"/>
      <c r="P1293" t="str">
        <f t="shared" si="377"/>
        <v/>
      </c>
      <c r="Q1293" t="str">
        <f>IF(ISNA(VLOOKUP(AC1293,#REF!,1)),"//","")</f>
        <v/>
      </c>
      <c r="R1293"/>
      <c r="S1293" s="43">
        <f t="shared" si="371"/>
        <v>235</v>
      </c>
      <c r="T1293" s="93" t="s">
        <v>2484</v>
      </c>
      <c r="U1293" s="71" t="s">
        <v>2484</v>
      </c>
      <c r="V1293" s="71" t="s">
        <v>2484</v>
      </c>
      <c r="W1293" s="44" t="str">
        <f t="shared" si="372"/>
        <v>"T" STD_SUB_P "(X)"</v>
      </c>
      <c r="X1293" s="25" t="str">
        <f t="shared" si="373"/>
        <v>TP(X)</v>
      </c>
      <c r="Y1293" s="1">
        <f t="shared" si="374"/>
        <v>1263</v>
      </c>
      <c r="Z1293" t="str">
        <f t="shared" si="375"/>
        <v>ITM_TPX</v>
      </c>
      <c r="AA1293" s="172" t="str">
        <f>IF(ISNA(VLOOKUP(AC1293,Sheet2!J:J,1,0)),"//","")</f>
        <v>//</v>
      </c>
      <c r="AC1293" s="111" t="str">
        <f t="shared" si="379"/>
        <v>TP</v>
      </c>
      <c r="AD1293" t="b">
        <f t="shared" si="378"/>
        <v>0</v>
      </c>
    </row>
    <row r="1294" spans="1:30">
      <c r="A1294" s="57">
        <f t="shared" si="369"/>
        <v>1294</v>
      </c>
      <c r="B1294" s="56">
        <f t="shared" si="376"/>
        <v>1264</v>
      </c>
      <c r="C1294" s="60" t="s">
        <v>5054</v>
      </c>
      <c r="D1294" s="60" t="s">
        <v>7</v>
      </c>
      <c r="E1294" s="85" t="s">
        <v>2626</v>
      </c>
      <c r="F1294" s="85" t="s">
        <v>2626</v>
      </c>
      <c r="G1294" s="206">
        <v>0</v>
      </c>
      <c r="H1294" s="206">
        <v>0</v>
      </c>
      <c r="I1294" s="189" t="s">
        <v>3</v>
      </c>
      <c r="J1294" s="66" t="s">
        <v>1592</v>
      </c>
      <c r="K1294" s="67" t="s">
        <v>4704</v>
      </c>
      <c r="L1294" s="68"/>
      <c r="M1294" s="90" t="s">
        <v>2145</v>
      </c>
      <c r="N1294" s="13"/>
      <c r="O1294"/>
      <c r="P1294" t="str">
        <f t="shared" si="377"/>
        <v/>
      </c>
      <c r="Q1294" t="str">
        <f>IF(ISNA(VLOOKUP(AC1294,#REF!,1)),"//","")</f>
        <v/>
      </c>
      <c r="R1294"/>
      <c r="S1294" s="43">
        <f t="shared" si="371"/>
        <v>236</v>
      </c>
      <c r="T1294" s="93" t="s">
        <v>2484</v>
      </c>
      <c r="U1294" s="71" t="s">
        <v>2484</v>
      </c>
      <c r="V1294" s="71" t="s">
        <v>2484</v>
      </c>
      <c r="W1294" s="44" t="str">
        <f t="shared" si="372"/>
        <v>"T" STD_GAUSS_BLACK_L STD_GAUSS_WHITE_R "(X)"</v>
      </c>
      <c r="X1294" s="25" t="str">
        <f t="shared" si="373"/>
        <v>TGAUSS_BLACK_LGAUSS_WHITE_R(X)</v>
      </c>
      <c r="Y1294" s="1">
        <f t="shared" si="374"/>
        <v>1264</v>
      </c>
      <c r="Z1294" t="str">
        <f t="shared" si="375"/>
        <v>ITM_TX</v>
      </c>
      <c r="AA1294" s="172" t="str">
        <f>IF(ISNA(VLOOKUP(AC1294,Sheet2!J:J,1,0)),"//","")</f>
        <v>//</v>
      </c>
      <c r="AC1294" s="111" t="str">
        <f t="shared" si="379"/>
        <v>TGAUSS_BLACK_LGAUSS_WHITE_R</v>
      </c>
      <c r="AD1294" t="b">
        <f t="shared" si="378"/>
        <v>0</v>
      </c>
    </row>
    <row r="1295" spans="1:30">
      <c r="A1295" s="57">
        <f t="shared" si="369"/>
        <v>1295</v>
      </c>
      <c r="B1295" s="56">
        <f t="shared" si="376"/>
        <v>1265</v>
      </c>
      <c r="C1295" s="60" t="s">
        <v>5055</v>
      </c>
      <c r="D1295" s="60" t="s">
        <v>7</v>
      </c>
      <c r="E1295" s="85" t="s">
        <v>2627</v>
      </c>
      <c r="F1295" s="85" t="s">
        <v>2627</v>
      </c>
      <c r="G1295" s="206">
        <v>0</v>
      </c>
      <c r="H1295" s="206">
        <v>0</v>
      </c>
      <c r="I1295" s="189" t="s">
        <v>3</v>
      </c>
      <c r="J1295" s="66" t="s">
        <v>1592</v>
      </c>
      <c r="K1295" s="67" t="s">
        <v>4704</v>
      </c>
      <c r="L1295" s="68"/>
      <c r="M1295" s="90" t="s">
        <v>2144</v>
      </c>
      <c r="N1295" s="13"/>
      <c r="O1295"/>
      <c r="P1295" t="str">
        <f t="shared" si="377"/>
        <v/>
      </c>
      <c r="Q1295" t="str">
        <f>IF(ISNA(VLOOKUP(AC1295,#REF!,1)),"//","")</f>
        <v/>
      </c>
      <c r="R1295"/>
      <c r="S1295" s="43">
        <f t="shared" si="371"/>
        <v>237</v>
      </c>
      <c r="T1295" s="93" t="s">
        <v>2484</v>
      </c>
      <c r="U1295" s="71" t="s">
        <v>2484</v>
      </c>
      <c r="V1295" s="71" t="s">
        <v>2484</v>
      </c>
      <c r="W1295" s="44" t="str">
        <f t="shared" si="372"/>
        <v>"T" STD_GAUSS_WHITE_L STD_GAUSS_BLACK_R "(X)"</v>
      </c>
      <c r="X1295" s="25" t="str">
        <f t="shared" si="373"/>
        <v>TGAUSS_WHITE_LGAUSS_BLACK_R(X)</v>
      </c>
      <c r="Y1295" s="1">
        <f t="shared" si="374"/>
        <v>1265</v>
      </c>
      <c r="Z1295" t="str">
        <f t="shared" si="375"/>
        <v>ITM_TUX</v>
      </c>
      <c r="AA1295" s="172" t="str">
        <f>IF(ISNA(VLOOKUP(AC1295,Sheet2!J:J,1,0)),"//","")</f>
        <v>//</v>
      </c>
      <c r="AC1295" s="111" t="str">
        <f t="shared" si="379"/>
        <v>TGAUSS_WHITE_LGAUSS_BLACK_R</v>
      </c>
      <c r="AD1295" t="b">
        <f t="shared" si="378"/>
        <v>0</v>
      </c>
    </row>
    <row r="1296" spans="1:30">
      <c r="A1296" s="57">
        <f t="shared" si="369"/>
        <v>1296</v>
      </c>
      <c r="B1296" s="56">
        <f t="shared" si="376"/>
        <v>1266</v>
      </c>
      <c r="C1296" s="60" t="s">
        <v>5056</v>
      </c>
      <c r="D1296" s="60" t="s">
        <v>7</v>
      </c>
      <c r="E1296" s="66" t="s">
        <v>1473</v>
      </c>
      <c r="F1296" s="66" t="s">
        <v>1473</v>
      </c>
      <c r="G1296" s="206">
        <v>0</v>
      </c>
      <c r="H1296" s="206">
        <v>0</v>
      </c>
      <c r="I1296" s="189" t="s">
        <v>3</v>
      </c>
      <c r="J1296" s="66" t="s">
        <v>1592</v>
      </c>
      <c r="K1296" s="67" t="s">
        <v>4704</v>
      </c>
      <c r="L1296" s="68"/>
      <c r="M1296" s="64" t="s">
        <v>2146</v>
      </c>
      <c r="N1296" s="13"/>
      <c r="O1296"/>
      <c r="P1296" t="str">
        <f t="shared" si="377"/>
        <v/>
      </c>
      <c r="Q1296" t="str">
        <f>IF(ISNA(VLOOKUP(AC1296,#REF!,1)),"//","")</f>
        <v/>
      </c>
      <c r="R1296"/>
      <c r="S1296" s="43">
        <f t="shared" si="371"/>
        <v>238</v>
      </c>
      <c r="T1296" s="93" t="s">
        <v>2484</v>
      </c>
      <c r="U1296" s="71" t="s">
        <v>2484</v>
      </c>
      <c r="V1296" s="71" t="s">
        <v>2484</v>
      </c>
      <c r="W1296" s="44" t="str">
        <f t="shared" si="372"/>
        <v>"T" STD_SUP_MINUS_1 "(P)"</v>
      </c>
      <c r="X1296" s="25" t="str">
        <f t="shared" si="373"/>
        <v>T^MINUS_1(P)</v>
      </c>
      <c r="Y1296" s="1">
        <f t="shared" si="374"/>
        <v>1266</v>
      </c>
      <c r="Z1296" t="str">
        <f t="shared" si="375"/>
        <v>ITM_TM1P</v>
      </c>
      <c r="AA1296" s="172" t="str">
        <f>IF(ISNA(VLOOKUP(AC1296,Sheet2!J:J,1,0)),"//","")</f>
        <v>//</v>
      </c>
      <c r="AC1296" s="111" t="str">
        <f t="shared" si="379"/>
        <v>T^MINUS_1(P)</v>
      </c>
      <c r="AD1296" t="b">
        <f t="shared" si="378"/>
        <v>1</v>
      </c>
    </row>
    <row r="1297" spans="1:30">
      <c r="A1297" s="57">
        <f t="shared" ref="A1297:A1360" si="380">IF(B1297=INT(B1297),ROW(),"")</f>
        <v>1297</v>
      </c>
      <c r="B1297" s="56">
        <f t="shared" ref="B1297:B1360" si="381">IF(AND(MID(C1297,2,1)&lt;&gt;"/",MID(C1297,1,1)="/"),INT(B1296)+1,B1296+0.01)</f>
        <v>1267</v>
      </c>
      <c r="C1297" s="60" t="s">
        <v>4450</v>
      </c>
      <c r="D1297" s="60" t="s">
        <v>7</v>
      </c>
      <c r="E1297" s="66" t="s">
        <v>383</v>
      </c>
      <c r="F1297" s="66" t="s">
        <v>383</v>
      </c>
      <c r="G1297" s="206">
        <v>0</v>
      </c>
      <c r="H1297" s="206">
        <v>0</v>
      </c>
      <c r="I1297" s="195" t="s">
        <v>16</v>
      </c>
      <c r="J1297" s="66" t="s">
        <v>1593</v>
      </c>
      <c r="K1297" s="67" t="s">
        <v>4539</v>
      </c>
      <c r="L1297" s="68"/>
      <c r="M1297" s="64" t="s">
        <v>2166</v>
      </c>
      <c r="N1297" s="13"/>
      <c r="O1297"/>
      <c r="P1297" t="str">
        <f t="shared" si="377"/>
        <v/>
      </c>
      <c r="Q1297" t="str">
        <f>IF(ISNA(VLOOKUP(AC1297,#REF!,1)),"//","")</f>
        <v/>
      </c>
      <c r="R1297"/>
      <c r="S1297" s="43">
        <f t="shared" ref="S1297:S1360" si="382">IF(X1297&lt;&gt;"",S1296+1,S1296)</f>
        <v>238</v>
      </c>
      <c r="T1297" s="93" t="s">
        <v>2484</v>
      </c>
      <c r="U1297" s="71" t="s">
        <v>2484</v>
      </c>
      <c r="V1297" s="71" t="s">
        <v>2484</v>
      </c>
      <c r="W1297" s="44" t="str">
        <f t="shared" ref="W1297:W1360" si="383">IF( OR(U1297="CNST", I1297="CAT_REGS"),(E1297),
IF(U1297="YES",UPPER(E1297),
IF(   AND(U1297&lt;&gt;"NO",I1297="CAT_FNCT",D1297&lt;&gt;"multiply", D1297&lt;&gt;"divide"),IF(J1297="SLS_ENABLED",   UPPER(E1297),""),"")))</f>
        <v/>
      </c>
      <c r="X1297" s="25" t="str">
        <f t="shared" ref="X1297:X1360" si="384">IF(LEN(V1297)&gt;0,V1297,SUBSTITUTE(SUBSTITUTE(SUBSTITUTE(SUBSTITUTE(SUBSTITUTE(SUBSTITUTE(SUBSTITUTE(SUBSTITUTE(SUBSTITUTE(SUBSTITUTE(SUBSTITUTE( (SUBSTITUTE( SUBSTITUTE( SUBSTITUTE( SUBSTITUTE(W1297,"STD_SIGMA","SUM"),"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297" s="1">
        <f t="shared" ref="Y1297:Y1360" si="385">B1297</f>
        <v>1267</v>
      </c>
      <c r="Z1297" t="str">
        <f t="shared" ref="Z1297:Z1360" si="386">M1297</f>
        <v>MNU_WEIBL</v>
      </c>
      <c r="AA1297" s="172" t="str">
        <f>IF(ISNA(VLOOKUP(AC1297,Sheet2!J:J,1,0)),"//","")</f>
        <v/>
      </c>
      <c r="AC1297" s="111" t="str">
        <f t="shared" si="379"/>
        <v/>
      </c>
      <c r="AD1297" t="b">
        <f t="shared" si="378"/>
        <v>1</v>
      </c>
    </row>
    <row r="1298" spans="1:30">
      <c r="A1298" s="57">
        <f t="shared" si="380"/>
        <v>1298</v>
      </c>
      <c r="B1298" s="56">
        <f t="shared" si="381"/>
        <v>1268</v>
      </c>
      <c r="C1298" s="60" t="s">
        <v>4450</v>
      </c>
      <c r="D1298" s="60" t="s">
        <v>7</v>
      </c>
      <c r="E1298" s="86" t="s">
        <v>1481</v>
      </c>
      <c r="F1298" s="86" t="s">
        <v>1481</v>
      </c>
      <c r="G1298" s="206">
        <v>0</v>
      </c>
      <c r="H1298" s="206">
        <v>0</v>
      </c>
      <c r="I1298" s="189" t="s">
        <v>3</v>
      </c>
      <c r="J1298" s="66" t="s">
        <v>1592</v>
      </c>
      <c r="K1298" s="67" t="s">
        <v>4704</v>
      </c>
      <c r="L1298" s="68"/>
      <c r="M1298" s="90" t="s">
        <v>2163</v>
      </c>
      <c r="N1298" s="13"/>
      <c r="O1298"/>
      <c r="P1298" t="str">
        <f t="shared" si="377"/>
        <v/>
      </c>
      <c r="Q1298" t="str">
        <f>IF(ISNA(VLOOKUP(AC1298,#REF!,1)),"//","")</f>
        <v/>
      </c>
      <c r="R1298"/>
      <c r="S1298" s="43">
        <f t="shared" si="382"/>
        <v>239</v>
      </c>
      <c r="T1298" s="93" t="s">
        <v>2484</v>
      </c>
      <c r="U1298" s="71" t="s">
        <v>2484</v>
      </c>
      <c r="V1298" s="71" t="s">
        <v>2484</v>
      </c>
      <c r="W1298" s="44" t="str">
        <f t="shared" si="383"/>
        <v>"WEIBL" STD_SUB_P</v>
      </c>
      <c r="X1298" s="25" t="str">
        <f t="shared" si="384"/>
        <v>WEIBLP</v>
      </c>
      <c r="Y1298" s="1">
        <f t="shared" si="385"/>
        <v>1268</v>
      </c>
      <c r="Z1298" t="str">
        <f t="shared" si="386"/>
        <v>ITM_WEIBLP</v>
      </c>
      <c r="AA1298" s="172" t="str">
        <f>IF(ISNA(VLOOKUP(AC1298,Sheet2!J:J,1,0)),"//","")</f>
        <v>//</v>
      </c>
      <c r="AC1298" s="111" t="str">
        <f t="shared" si="379"/>
        <v>WEIBLP</v>
      </c>
      <c r="AD1298" t="b">
        <f t="shared" si="378"/>
        <v>1</v>
      </c>
    </row>
    <row r="1299" spans="1:30">
      <c r="A1299" s="57">
        <f t="shared" si="380"/>
        <v>1299</v>
      </c>
      <c r="B1299" s="56">
        <f t="shared" si="381"/>
        <v>1269</v>
      </c>
      <c r="C1299" s="60" t="s">
        <v>4450</v>
      </c>
      <c r="D1299" s="60" t="s">
        <v>7</v>
      </c>
      <c r="E1299" s="86" t="s">
        <v>2624</v>
      </c>
      <c r="F1299" s="86" t="s">
        <v>2624</v>
      </c>
      <c r="G1299" s="206">
        <v>0</v>
      </c>
      <c r="H1299" s="206">
        <v>0</v>
      </c>
      <c r="I1299" s="189" t="s">
        <v>3</v>
      </c>
      <c r="J1299" s="66" t="s">
        <v>1592</v>
      </c>
      <c r="K1299" s="67" t="s">
        <v>4704</v>
      </c>
      <c r="L1299" s="68"/>
      <c r="M1299" s="90" t="s">
        <v>2162</v>
      </c>
      <c r="N1299" s="13"/>
      <c r="O1299"/>
      <c r="P1299" t="str">
        <f t="shared" si="377"/>
        <v/>
      </c>
      <c r="Q1299" t="str">
        <f>IF(ISNA(VLOOKUP(AC1299,#REF!,1)),"//","")</f>
        <v/>
      </c>
      <c r="R1299"/>
      <c r="S1299" s="43">
        <f t="shared" si="382"/>
        <v>240</v>
      </c>
      <c r="T1299" s="93" t="s">
        <v>2484</v>
      </c>
      <c r="U1299" s="71" t="s">
        <v>2484</v>
      </c>
      <c r="V1299" s="71" t="s">
        <v>2484</v>
      </c>
      <c r="W1299" s="44" t="str">
        <f t="shared" si="383"/>
        <v>"WEIBL" STD_GAUSS_BLACK_L STD_GAUSS_WHITE_R</v>
      </c>
      <c r="X1299" s="25" t="str">
        <f t="shared" si="384"/>
        <v>WEIBLGAUSS_BLACK_LGAUSS_WHITE_R</v>
      </c>
      <c r="Y1299" s="1">
        <f t="shared" si="385"/>
        <v>1269</v>
      </c>
      <c r="Z1299" t="str">
        <f t="shared" si="386"/>
        <v>ITM_WEIBL</v>
      </c>
      <c r="AA1299" s="172" t="str">
        <f>IF(ISNA(VLOOKUP(AC1299,Sheet2!J:J,1,0)),"//","")</f>
        <v>//</v>
      </c>
      <c r="AC1299" s="111" t="str">
        <f t="shared" si="379"/>
        <v>WEIBLGAUSS_BLACK_LGAUSS_WHITE_R</v>
      </c>
      <c r="AD1299" t="b">
        <f t="shared" si="378"/>
        <v>1</v>
      </c>
    </row>
    <row r="1300" spans="1:30">
      <c r="A1300" s="57">
        <f t="shared" si="380"/>
        <v>1300</v>
      </c>
      <c r="B1300" s="56">
        <f t="shared" si="381"/>
        <v>1270</v>
      </c>
      <c r="C1300" s="60" t="s">
        <v>4450</v>
      </c>
      <c r="D1300" s="60" t="s">
        <v>7</v>
      </c>
      <c r="E1300" s="86" t="s">
        <v>2625</v>
      </c>
      <c r="F1300" s="86" t="s">
        <v>2625</v>
      </c>
      <c r="G1300" s="206">
        <v>0</v>
      </c>
      <c r="H1300" s="206">
        <v>0</v>
      </c>
      <c r="I1300" s="189" t="s">
        <v>3</v>
      </c>
      <c r="J1300" s="66" t="s">
        <v>1592</v>
      </c>
      <c r="K1300" s="67" t="s">
        <v>4704</v>
      </c>
      <c r="L1300" s="68"/>
      <c r="M1300" s="64" t="s">
        <v>2164</v>
      </c>
      <c r="N1300" s="13"/>
      <c r="O1300"/>
      <c r="P1300" t="str">
        <f t="shared" si="377"/>
        <v/>
      </c>
      <c r="Q1300" t="str">
        <f>IF(ISNA(VLOOKUP(AC1300,#REF!,1)),"//","")</f>
        <v/>
      </c>
      <c r="R1300"/>
      <c r="S1300" s="43">
        <f t="shared" si="382"/>
        <v>241</v>
      </c>
      <c r="T1300" s="93" t="s">
        <v>2484</v>
      </c>
      <c r="U1300" s="71" t="s">
        <v>2484</v>
      </c>
      <c r="V1300" s="71" t="s">
        <v>2484</v>
      </c>
      <c r="W1300" s="44" t="str">
        <f t="shared" si="383"/>
        <v>"WEIBL" STD_GAUSS_WHITE_L STD_GAUSS_BLACK_R</v>
      </c>
      <c r="X1300" s="25" t="str">
        <f t="shared" si="384"/>
        <v>WEIBLGAUSS_WHITE_LGAUSS_BLACK_R</v>
      </c>
      <c r="Y1300" s="1">
        <f t="shared" si="385"/>
        <v>1270</v>
      </c>
      <c r="Z1300" t="str">
        <f t="shared" si="386"/>
        <v>ITM_WEIBLU</v>
      </c>
      <c r="AA1300" s="172" t="str">
        <f>IF(ISNA(VLOOKUP(AC1300,Sheet2!J:J,1,0)),"//","")</f>
        <v>//</v>
      </c>
      <c r="AC1300" s="111" t="str">
        <f t="shared" si="379"/>
        <v>WEIBLGAUSS_WHITE_LGAUSS_BLACK_R</v>
      </c>
      <c r="AD1300" t="b">
        <f t="shared" si="378"/>
        <v>1</v>
      </c>
    </row>
    <row r="1301" spans="1:30">
      <c r="A1301" s="57">
        <f t="shared" si="380"/>
        <v>1301</v>
      </c>
      <c r="B1301" s="56">
        <f t="shared" si="381"/>
        <v>1271</v>
      </c>
      <c r="C1301" s="60" t="s">
        <v>4450</v>
      </c>
      <c r="D1301" s="60" t="s">
        <v>7</v>
      </c>
      <c r="E1301" s="66" t="s">
        <v>1482</v>
      </c>
      <c r="F1301" s="66" t="s">
        <v>1482</v>
      </c>
      <c r="G1301" s="206">
        <v>0</v>
      </c>
      <c r="H1301" s="206">
        <v>0</v>
      </c>
      <c r="I1301" s="189" t="s">
        <v>3</v>
      </c>
      <c r="J1301" s="66" t="s">
        <v>1592</v>
      </c>
      <c r="K1301" s="67" t="s">
        <v>4704</v>
      </c>
      <c r="L1301" s="68"/>
      <c r="M1301" s="64" t="s">
        <v>2165</v>
      </c>
      <c r="N1301" s="13"/>
      <c r="O1301"/>
      <c r="P1301" t="str">
        <f t="shared" si="377"/>
        <v/>
      </c>
      <c r="Q1301" t="str">
        <f>IF(ISNA(VLOOKUP(AC1301,#REF!,1)),"//","")</f>
        <v/>
      </c>
      <c r="R1301"/>
      <c r="S1301" s="43">
        <f t="shared" si="382"/>
        <v>242</v>
      </c>
      <c r="T1301" s="93" t="s">
        <v>2484</v>
      </c>
      <c r="U1301" s="71" t="s">
        <v>2484</v>
      </c>
      <c r="V1301" s="71" t="s">
        <v>2484</v>
      </c>
      <c r="W1301" s="44" t="str">
        <f t="shared" si="383"/>
        <v>"WEIBL" STD_SUP_MINUS_1</v>
      </c>
      <c r="X1301" s="25" t="str">
        <f t="shared" si="384"/>
        <v>WEIBL^MINUS_1</v>
      </c>
      <c r="Y1301" s="1">
        <f t="shared" si="385"/>
        <v>1271</v>
      </c>
      <c r="Z1301" t="str">
        <f t="shared" si="386"/>
        <v>ITM_WEIBLM1</v>
      </c>
      <c r="AA1301" s="172" t="str">
        <f>IF(ISNA(VLOOKUP(AC1301,Sheet2!J:J,1,0)),"//","")</f>
        <v>//</v>
      </c>
      <c r="AC1301" s="111" t="str">
        <f t="shared" si="379"/>
        <v>WEIBL^MINUS_1</v>
      </c>
      <c r="AD1301" t="b">
        <f t="shared" si="378"/>
        <v>1</v>
      </c>
    </row>
    <row r="1302" spans="1:30">
      <c r="A1302" s="57">
        <f t="shared" si="380"/>
        <v>1302</v>
      </c>
      <c r="B1302" s="56">
        <f t="shared" si="381"/>
        <v>1272</v>
      </c>
      <c r="C1302" s="60" t="s">
        <v>4450</v>
      </c>
      <c r="D1302" s="60" t="s">
        <v>7</v>
      </c>
      <c r="E1302" s="66" t="s">
        <v>1524</v>
      </c>
      <c r="F1302" s="66" t="s">
        <v>1524</v>
      </c>
      <c r="G1302" s="74">
        <v>0</v>
      </c>
      <c r="H1302" s="74">
        <v>0</v>
      </c>
      <c r="I1302" s="195" t="s">
        <v>16</v>
      </c>
      <c r="J1302" s="66" t="s">
        <v>1593</v>
      </c>
      <c r="K1302" s="67" t="s">
        <v>4539</v>
      </c>
      <c r="L1302" s="68"/>
      <c r="M1302" s="64" t="s">
        <v>2272</v>
      </c>
      <c r="N1302" s="13"/>
      <c r="O1302"/>
      <c r="P1302" t="str">
        <f t="shared" si="377"/>
        <v/>
      </c>
      <c r="Q1302" t="str">
        <f>IF(ISNA(VLOOKUP(AC1302,#REF!,1)),"//","")</f>
        <v/>
      </c>
      <c r="R1302"/>
      <c r="S1302" s="43">
        <f t="shared" si="382"/>
        <v>242</v>
      </c>
      <c r="T1302" s="93" t="s">
        <v>2484</v>
      </c>
      <c r="U1302" s="71" t="s">
        <v>2484</v>
      </c>
      <c r="V1302" s="71" t="s">
        <v>2484</v>
      </c>
      <c r="W1302" s="44" t="str">
        <f t="shared" si="383"/>
        <v/>
      </c>
      <c r="X1302" s="25" t="str">
        <f t="shared" si="384"/>
        <v/>
      </c>
      <c r="Y1302" s="1">
        <f t="shared" si="385"/>
        <v>1272</v>
      </c>
      <c r="Z1302" t="str">
        <f t="shared" si="386"/>
        <v>MNU_CHI2</v>
      </c>
      <c r="AA1302" s="172" t="str">
        <f>IF(ISNA(VLOOKUP(AC1302,Sheet2!J:J,1,0)),"//","")</f>
        <v/>
      </c>
      <c r="AC1302" s="111" t="str">
        <f t="shared" si="379"/>
        <v/>
      </c>
      <c r="AD1302" t="b">
        <f t="shared" si="378"/>
        <v>1</v>
      </c>
    </row>
    <row r="1303" spans="1:30">
      <c r="A1303" s="57">
        <f t="shared" si="380"/>
        <v>1303</v>
      </c>
      <c r="B1303" s="56">
        <f t="shared" si="381"/>
        <v>1273</v>
      </c>
      <c r="C1303" s="60" t="s">
        <v>5057</v>
      </c>
      <c r="D1303" s="60" t="s">
        <v>7</v>
      </c>
      <c r="E1303" s="86" t="s">
        <v>2642</v>
      </c>
      <c r="F1303" s="86" t="s">
        <v>2642</v>
      </c>
      <c r="G1303" s="74">
        <v>0</v>
      </c>
      <c r="H1303" s="74">
        <v>0</v>
      </c>
      <c r="I1303" s="189" t="s">
        <v>3</v>
      </c>
      <c r="J1303" s="66" t="s">
        <v>1592</v>
      </c>
      <c r="K1303" s="67" t="s">
        <v>4704</v>
      </c>
      <c r="L1303" s="68"/>
      <c r="M1303" s="90" t="s">
        <v>2269</v>
      </c>
      <c r="N1303" s="13"/>
      <c r="O1303"/>
      <c r="P1303" t="str">
        <f t="shared" si="377"/>
        <v/>
      </c>
      <c r="Q1303" t="str">
        <f>IF(ISNA(VLOOKUP(AC1303,#REF!,1)),"//","")</f>
        <v/>
      </c>
      <c r="R1303"/>
      <c r="S1303" s="43">
        <f t="shared" si="382"/>
        <v>243</v>
      </c>
      <c r="T1303" s="93" t="s">
        <v>2484</v>
      </c>
      <c r="U1303" s="71" t="s">
        <v>2484</v>
      </c>
      <c r="V1303" s="71" t="s">
        <v>2484</v>
      </c>
      <c r="W1303" s="44" t="str">
        <f t="shared" si="383"/>
        <v>STD_CHI STD_SUP_2 STD_SUB_P "(X)"</v>
      </c>
      <c r="X1303" s="25" t="str">
        <f t="shared" si="384"/>
        <v>CHI^2P(X)</v>
      </c>
      <c r="Y1303" s="1">
        <f t="shared" si="385"/>
        <v>1273</v>
      </c>
      <c r="Z1303" t="str">
        <f t="shared" si="386"/>
        <v>ITM_chi2Px</v>
      </c>
      <c r="AA1303" s="172" t="str">
        <f>IF(ISNA(VLOOKUP(AC1303,Sheet2!J:J,1,0)),"//","")</f>
        <v>//</v>
      </c>
      <c r="AC1303" s="111" t="str">
        <f t="shared" si="379"/>
        <v>CHI^2P</v>
      </c>
      <c r="AD1303" t="b">
        <f t="shared" si="378"/>
        <v>0</v>
      </c>
    </row>
    <row r="1304" spans="1:30">
      <c r="A1304" s="57">
        <f t="shared" si="380"/>
        <v>1304</v>
      </c>
      <c r="B1304" s="56">
        <f t="shared" si="381"/>
        <v>1274</v>
      </c>
      <c r="C1304" s="60" t="s">
        <v>5058</v>
      </c>
      <c r="D1304" s="60" t="s">
        <v>7</v>
      </c>
      <c r="E1304" s="86" t="s">
        <v>2633</v>
      </c>
      <c r="F1304" s="86" t="s">
        <v>2633</v>
      </c>
      <c r="G1304" s="74">
        <v>0</v>
      </c>
      <c r="H1304" s="74">
        <v>0</v>
      </c>
      <c r="I1304" s="189" t="s">
        <v>3</v>
      </c>
      <c r="J1304" s="66" t="s">
        <v>1592</v>
      </c>
      <c r="K1304" s="67" t="s">
        <v>4704</v>
      </c>
      <c r="L1304" s="68"/>
      <c r="M1304" s="90" t="s">
        <v>2268</v>
      </c>
      <c r="N1304" s="13"/>
      <c r="O1304"/>
      <c r="P1304" t="str">
        <f t="shared" si="377"/>
        <v/>
      </c>
      <c r="Q1304" t="str">
        <f>IF(ISNA(VLOOKUP(AC1304,#REF!,1)),"//","")</f>
        <v/>
      </c>
      <c r="R1304"/>
      <c r="S1304" s="43">
        <f t="shared" si="382"/>
        <v>244</v>
      </c>
      <c r="T1304" s="93" t="s">
        <v>2484</v>
      </c>
      <c r="U1304" s="71" t="s">
        <v>2484</v>
      </c>
      <c r="V1304" s="71" t="s">
        <v>2484</v>
      </c>
      <c r="W1304" s="44" t="str">
        <f t="shared" si="383"/>
        <v>STD_CHI STD_SUP_2 STD_GAUSS_BLACK_L STD_GAUSS_WHITE_R "(X)"</v>
      </c>
      <c r="X1304" s="25" t="str">
        <f t="shared" si="384"/>
        <v>CHI^2GAUSS_BLACK_LGAUSS_WHITE_R(X)</v>
      </c>
      <c r="Y1304" s="1">
        <f t="shared" si="385"/>
        <v>1274</v>
      </c>
      <c r="Z1304" t="str">
        <f t="shared" si="386"/>
        <v>ITM_chi2x</v>
      </c>
      <c r="AA1304" s="172" t="str">
        <f>IF(ISNA(VLOOKUP(AC1304,Sheet2!J:J,1,0)),"//","")</f>
        <v>//</v>
      </c>
      <c r="AC1304" s="111" t="str">
        <f t="shared" si="379"/>
        <v>CHI^2GAUSS_BLACK_LGAUSS_WHITE_R</v>
      </c>
      <c r="AD1304" t="b">
        <f t="shared" si="378"/>
        <v>0</v>
      </c>
    </row>
    <row r="1305" spans="1:30">
      <c r="A1305" s="57">
        <f t="shared" si="380"/>
        <v>1305</v>
      </c>
      <c r="B1305" s="56">
        <f t="shared" si="381"/>
        <v>1275</v>
      </c>
      <c r="C1305" s="60" t="s">
        <v>5059</v>
      </c>
      <c r="D1305" s="60" t="s">
        <v>7</v>
      </c>
      <c r="E1305" s="86" t="s">
        <v>2634</v>
      </c>
      <c r="F1305" s="86" t="s">
        <v>2634</v>
      </c>
      <c r="G1305" s="74">
        <v>0</v>
      </c>
      <c r="H1305" s="74">
        <v>0</v>
      </c>
      <c r="I1305" s="189" t="s">
        <v>3</v>
      </c>
      <c r="J1305" s="66" t="s">
        <v>1592</v>
      </c>
      <c r="K1305" s="67" t="s">
        <v>4704</v>
      </c>
      <c r="L1305" s="68"/>
      <c r="M1305" s="64" t="s">
        <v>2270</v>
      </c>
      <c r="N1305" s="13"/>
      <c r="O1305"/>
      <c r="P1305" t="str">
        <f t="shared" si="377"/>
        <v/>
      </c>
      <c r="Q1305" t="str">
        <f>IF(ISNA(VLOOKUP(AC1305,#REF!,1)),"//","")</f>
        <v/>
      </c>
      <c r="R1305"/>
      <c r="S1305" s="43">
        <f t="shared" si="382"/>
        <v>245</v>
      </c>
      <c r="T1305" s="93" t="s">
        <v>2484</v>
      </c>
      <c r="U1305" s="71" t="s">
        <v>2484</v>
      </c>
      <c r="V1305" s="71" t="s">
        <v>2484</v>
      </c>
      <c r="W1305" s="44" t="str">
        <f t="shared" si="383"/>
        <v>STD_CHI STD_SUP_2 STD_GAUSS_WHITE_L STD_GAUSS_BLACK_R "(X)"</v>
      </c>
      <c r="X1305" s="25" t="str">
        <f t="shared" si="384"/>
        <v>CHI^2GAUSS_WHITE_LGAUSS_BLACK_R(X)</v>
      </c>
      <c r="Y1305" s="1">
        <f t="shared" si="385"/>
        <v>1275</v>
      </c>
      <c r="Z1305" t="str">
        <f t="shared" si="386"/>
        <v>ITM_chi2ux</v>
      </c>
      <c r="AA1305" s="172" t="str">
        <f>IF(ISNA(VLOOKUP(AC1305,Sheet2!J:J,1,0)),"//","")</f>
        <v>//</v>
      </c>
      <c r="AC1305" s="111" t="str">
        <f t="shared" si="379"/>
        <v>CHI^2GAUSS_WHITE_LGAUSS_BLACK_R</v>
      </c>
      <c r="AD1305" t="b">
        <f t="shared" si="378"/>
        <v>0</v>
      </c>
    </row>
    <row r="1306" spans="1:30">
      <c r="A1306" s="57">
        <f t="shared" si="380"/>
        <v>1306</v>
      </c>
      <c r="B1306" s="56">
        <f t="shared" si="381"/>
        <v>1276</v>
      </c>
      <c r="C1306" s="60" t="s">
        <v>5060</v>
      </c>
      <c r="D1306" s="60" t="s">
        <v>7</v>
      </c>
      <c r="E1306" s="66" t="s">
        <v>1523</v>
      </c>
      <c r="F1306" s="66" t="s">
        <v>1523</v>
      </c>
      <c r="G1306" s="74">
        <v>0</v>
      </c>
      <c r="H1306" s="74">
        <v>0</v>
      </c>
      <c r="I1306" s="189" t="s">
        <v>3</v>
      </c>
      <c r="J1306" s="66" t="s">
        <v>1592</v>
      </c>
      <c r="K1306" s="67" t="s">
        <v>4704</v>
      </c>
      <c r="L1306" s="68"/>
      <c r="M1306" s="64" t="s">
        <v>2271</v>
      </c>
      <c r="N1306" s="13"/>
      <c r="O1306"/>
      <c r="P1306" t="str">
        <f t="shared" si="377"/>
        <v/>
      </c>
      <c r="Q1306" t="str">
        <f>IF(ISNA(VLOOKUP(AC1306,#REF!,1)),"//","")</f>
        <v/>
      </c>
      <c r="R1306"/>
      <c r="S1306" s="43">
        <f t="shared" si="382"/>
        <v>246</v>
      </c>
      <c r="T1306" s="93" t="s">
        <v>2484</v>
      </c>
      <c r="U1306" s="71" t="s">
        <v>2484</v>
      </c>
      <c r="V1306" s="71" t="s">
        <v>2484</v>
      </c>
      <c r="W1306" s="44" t="str">
        <f t="shared" si="383"/>
        <v>"(" STD_CHI STD_SUP_2 ")" STD_SUP_MINUS_1</v>
      </c>
      <c r="X1306" s="25" t="str">
        <f t="shared" si="384"/>
        <v>(CHI^2)^MINUS_1</v>
      </c>
      <c r="Y1306" s="1">
        <f t="shared" si="385"/>
        <v>1276</v>
      </c>
      <c r="Z1306" t="str">
        <f t="shared" si="386"/>
        <v>ITM_chi2M1</v>
      </c>
      <c r="AA1306" s="172" t="str">
        <f>IF(ISNA(VLOOKUP(AC1306,Sheet2!J:J,1,0)),"//","")</f>
        <v>//</v>
      </c>
      <c r="AC1306" s="111" t="str">
        <f t="shared" si="379"/>
        <v>(CHI^2)^MINUS_1</v>
      </c>
      <c r="AD1306" t="b">
        <f t="shared" si="378"/>
        <v>1</v>
      </c>
    </row>
    <row r="1307" spans="1:30" s="17" customFormat="1">
      <c r="A1307" s="111">
        <f t="shared" si="380"/>
        <v>1307</v>
      </c>
      <c r="B1307" s="112">
        <f t="shared" si="381"/>
        <v>1277</v>
      </c>
      <c r="C1307" s="113" t="s">
        <v>4450</v>
      </c>
      <c r="D1307" s="113" t="s">
        <v>7</v>
      </c>
      <c r="E1307" s="146" t="str">
        <f t="shared" ref="E1307:E1326" si="387">CHAR(34)&amp;IF(B1307&lt;10,"000",IF(B1307&lt;100,"00",IF(B1307&lt;1000,"0","")))&amp;$B1307&amp;CHAR(34)</f>
        <v>"1277"</v>
      </c>
      <c r="F1307" s="114" t="str">
        <f t="shared" ref="F1307:F1326" si="388">E1307</f>
        <v>"1277"</v>
      </c>
      <c r="G1307" s="207">
        <v>0</v>
      </c>
      <c r="H1307" s="207">
        <v>0</v>
      </c>
      <c r="I1307" s="193" t="s">
        <v>28</v>
      </c>
      <c r="J1307" s="115" t="s">
        <v>1593</v>
      </c>
      <c r="K1307" s="116" t="s">
        <v>4539</v>
      </c>
      <c r="M1307" s="167" t="str">
        <f>"ITM_"&amp;IF(B1307&lt;10,"000",IF(B1307&lt;100,"00",IF(B1307&lt;1000,"0","")))&amp;$B1307</f>
        <v>ITM_1277</v>
      </c>
      <c r="N1307" s="16"/>
      <c r="P1307" s="17" t="str">
        <f t="shared" si="377"/>
        <v/>
      </c>
      <c r="Q1307" s="17" t="str">
        <f>IF(ISNA(VLOOKUP(AC1307,#REF!,1)),"//","")</f>
        <v/>
      </c>
      <c r="S1307" s="117">
        <f t="shared" si="382"/>
        <v>246</v>
      </c>
      <c r="T1307" s="111" t="s">
        <v>2484</v>
      </c>
      <c r="U1307" s="118" t="s">
        <v>2484</v>
      </c>
      <c r="V1307" s="118" t="s">
        <v>2484</v>
      </c>
      <c r="W1307" s="119" t="str">
        <f t="shared" si="383"/>
        <v/>
      </c>
      <c r="X1307" s="120" t="str">
        <f t="shared" si="384"/>
        <v/>
      </c>
      <c r="Y1307" s="121">
        <f t="shared" si="385"/>
        <v>1277</v>
      </c>
      <c r="Z1307" s="17" t="str">
        <f t="shared" si="386"/>
        <v>ITM_1277</v>
      </c>
      <c r="AA1307" s="172" t="str">
        <f>IF(ISNA(VLOOKUP(AC1307,Sheet2!J:J,1,0)),"//","")</f>
        <v/>
      </c>
      <c r="AC1307" s="111" t="str">
        <f t="shared" si="379"/>
        <v/>
      </c>
      <c r="AD1307" t="b">
        <f t="shared" si="378"/>
        <v>1</v>
      </c>
    </row>
    <row r="1308" spans="1:30" s="17" customFormat="1">
      <c r="A1308" s="111">
        <f t="shared" si="380"/>
        <v>1308</v>
      </c>
      <c r="B1308" s="112">
        <f t="shared" si="381"/>
        <v>1278</v>
      </c>
      <c r="C1308" s="113" t="s">
        <v>4450</v>
      </c>
      <c r="D1308" s="113" t="s">
        <v>7</v>
      </c>
      <c r="E1308" s="146" t="str">
        <f t="shared" si="387"/>
        <v>"1278"</v>
      </c>
      <c r="F1308" s="114" t="str">
        <f t="shared" si="388"/>
        <v>"1278"</v>
      </c>
      <c r="G1308" s="207">
        <v>0</v>
      </c>
      <c r="H1308" s="207">
        <v>0</v>
      </c>
      <c r="I1308" s="193" t="s">
        <v>28</v>
      </c>
      <c r="J1308" s="115" t="s">
        <v>1593</v>
      </c>
      <c r="K1308" s="116" t="s">
        <v>4539</v>
      </c>
      <c r="M1308" s="167" t="str">
        <f t="shared" ref="M1308:M1326" si="389">"ITM_"&amp;IF(B1308&lt;10,"000",IF(B1308&lt;100,"00",IF(B1308&lt;1000,"0","")))&amp;$B1308</f>
        <v>ITM_1278</v>
      </c>
      <c r="N1308" s="16"/>
      <c r="P1308" s="17" t="str">
        <f t="shared" si="377"/>
        <v/>
      </c>
      <c r="Q1308" s="17" t="str">
        <f>IF(ISNA(VLOOKUP(AC1308,#REF!,1)),"//","")</f>
        <v/>
      </c>
      <c r="S1308" s="117">
        <f t="shared" si="382"/>
        <v>246</v>
      </c>
      <c r="T1308" s="111" t="s">
        <v>2484</v>
      </c>
      <c r="U1308" s="118" t="s">
        <v>2484</v>
      </c>
      <c r="V1308" s="118" t="s">
        <v>2484</v>
      </c>
      <c r="W1308" s="119" t="str">
        <f t="shared" si="383"/>
        <v/>
      </c>
      <c r="X1308" s="120" t="str">
        <f t="shared" si="384"/>
        <v/>
      </c>
      <c r="Y1308" s="121">
        <f t="shared" si="385"/>
        <v>1278</v>
      </c>
      <c r="Z1308" s="17" t="str">
        <f t="shared" si="386"/>
        <v>ITM_1278</v>
      </c>
      <c r="AA1308" s="172" t="str">
        <f>IF(ISNA(VLOOKUP(AC1308,Sheet2!J:J,1,0)),"//","")</f>
        <v/>
      </c>
      <c r="AC1308" s="111" t="str">
        <f t="shared" si="379"/>
        <v/>
      </c>
      <c r="AD1308" t="b">
        <f t="shared" si="378"/>
        <v>1</v>
      </c>
    </row>
    <row r="1309" spans="1:30" s="17" customFormat="1">
      <c r="A1309" s="111">
        <f t="shared" si="380"/>
        <v>1309</v>
      </c>
      <c r="B1309" s="112">
        <f t="shared" si="381"/>
        <v>1279</v>
      </c>
      <c r="C1309" s="113" t="s">
        <v>4450</v>
      </c>
      <c r="D1309" s="113" t="s">
        <v>7</v>
      </c>
      <c r="E1309" s="146" t="str">
        <f t="shared" si="387"/>
        <v>"1279"</v>
      </c>
      <c r="F1309" s="114" t="str">
        <f t="shared" si="388"/>
        <v>"1279"</v>
      </c>
      <c r="G1309" s="207">
        <v>0</v>
      </c>
      <c r="H1309" s="207">
        <v>0</v>
      </c>
      <c r="I1309" s="193" t="s">
        <v>28</v>
      </c>
      <c r="J1309" s="115" t="s">
        <v>1593</v>
      </c>
      <c r="K1309" s="116" t="s">
        <v>4539</v>
      </c>
      <c r="M1309" s="167" t="str">
        <f t="shared" si="389"/>
        <v>ITM_1279</v>
      </c>
      <c r="N1309" s="16"/>
      <c r="P1309" s="17" t="str">
        <f t="shared" si="377"/>
        <v/>
      </c>
      <c r="Q1309" s="17" t="str">
        <f>IF(ISNA(VLOOKUP(AC1309,#REF!,1)),"//","")</f>
        <v/>
      </c>
      <c r="S1309" s="117">
        <f t="shared" si="382"/>
        <v>246</v>
      </c>
      <c r="T1309" s="111" t="s">
        <v>2484</v>
      </c>
      <c r="U1309" s="118" t="s">
        <v>2484</v>
      </c>
      <c r="V1309" s="118" t="s">
        <v>2484</v>
      </c>
      <c r="W1309" s="119" t="str">
        <f t="shared" si="383"/>
        <v/>
      </c>
      <c r="X1309" s="120" t="str">
        <f t="shared" si="384"/>
        <v/>
      </c>
      <c r="Y1309" s="121">
        <f t="shared" si="385"/>
        <v>1279</v>
      </c>
      <c r="Z1309" s="17" t="str">
        <f t="shared" si="386"/>
        <v>ITM_1279</v>
      </c>
      <c r="AA1309" s="172" t="str">
        <f>IF(ISNA(VLOOKUP(AC1309,Sheet2!J:J,1,0)),"//","")</f>
        <v/>
      </c>
      <c r="AC1309" s="111" t="str">
        <f t="shared" si="379"/>
        <v/>
      </c>
      <c r="AD1309" t="b">
        <f t="shared" si="378"/>
        <v>1</v>
      </c>
    </row>
    <row r="1310" spans="1:30" s="17" customFormat="1">
      <c r="A1310" s="111">
        <f t="shared" si="380"/>
        <v>1310</v>
      </c>
      <c r="B1310" s="112">
        <f t="shared" si="381"/>
        <v>1280</v>
      </c>
      <c r="C1310" s="113" t="s">
        <v>4450</v>
      </c>
      <c r="D1310" s="113" t="s">
        <v>7</v>
      </c>
      <c r="E1310" s="146" t="str">
        <f t="shared" si="387"/>
        <v>"1280"</v>
      </c>
      <c r="F1310" s="114" t="str">
        <f t="shared" si="388"/>
        <v>"1280"</v>
      </c>
      <c r="G1310" s="207">
        <v>0</v>
      </c>
      <c r="H1310" s="207">
        <v>0</v>
      </c>
      <c r="I1310" s="193" t="s">
        <v>28</v>
      </c>
      <c r="J1310" s="115" t="s">
        <v>1593</v>
      </c>
      <c r="K1310" s="116" t="s">
        <v>4539</v>
      </c>
      <c r="M1310" s="167" t="str">
        <f t="shared" si="389"/>
        <v>ITM_1280</v>
      </c>
      <c r="N1310" s="16"/>
      <c r="P1310" s="17" t="str">
        <f t="shared" si="377"/>
        <v/>
      </c>
      <c r="Q1310" s="17" t="str">
        <f>IF(ISNA(VLOOKUP(AC1310,#REF!,1)),"//","")</f>
        <v/>
      </c>
      <c r="S1310" s="117">
        <f t="shared" si="382"/>
        <v>246</v>
      </c>
      <c r="T1310" s="111" t="s">
        <v>2484</v>
      </c>
      <c r="U1310" s="118" t="s">
        <v>2484</v>
      </c>
      <c r="V1310" s="118" t="s">
        <v>2484</v>
      </c>
      <c r="W1310" s="119" t="str">
        <f t="shared" si="383"/>
        <v/>
      </c>
      <c r="X1310" s="120" t="str">
        <f t="shared" si="384"/>
        <v/>
      </c>
      <c r="Y1310" s="121">
        <f t="shared" si="385"/>
        <v>1280</v>
      </c>
      <c r="Z1310" s="17" t="str">
        <f t="shared" si="386"/>
        <v>ITM_1280</v>
      </c>
      <c r="AA1310" s="172" t="str">
        <f>IF(ISNA(VLOOKUP(AC1310,Sheet2!J:J,1,0)),"//","")</f>
        <v/>
      </c>
      <c r="AC1310" s="111" t="str">
        <f t="shared" si="379"/>
        <v/>
      </c>
      <c r="AD1310" t="b">
        <f t="shared" si="378"/>
        <v>1</v>
      </c>
    </row>
    <row r="1311" spans="1:30" s="17" customFormat="1">
      <c r="A1311" s="111">
        <f t="shared" si="380"/>
        <v>1311</v>
      </c>
      <c r="B1311" s="112">
        <f t="shared" si="381"/>
        <v>1281</v>
      </c>
      <c r="C1311" s="113" t="s">
        <v>4450</v>
      </c>
      <c r="D1311" s="113" t="s">
        <v>7</v>
      </c>
      <c r="E1311" s="146" t="str">
        <f t="shared" si="387"/>
        <v>"1281"</v>
      </c>
      <c r="F1311" s="114" t="str">
        <f t="shared" si="388"/>
        <v>"1281"</v>
      </c>
      <c r="G1311" s="207">
        <v>0</v>
      </c>
      <c r="H1311" s="207">
        <v>0</v>
      </c>
      <c r="I1311" s="193" t="s">
        <v>28</v>
      </c>
      <c r="J1311" s="115" t="s">
        <v>1593</v>
      </c>
      <c r="K1311" s="116" t="s">
        <v>4539</v>
      </c>
      <c r="M1311" s="167" t="str">
        <f t="shared" si="389"/>
        <v>ITM_1281</v>
      </c>
      <c r="N1311" s="16"/>
      <c r="P1311" s="17" t="str">
        <f t="shared" si="377"/>
        <v/>
      </c>
      <c r="Q1311" s="17" t="str">
        <f>IF(ISNA(VLOOKUP(AC1311,#REF!,1)),"//","")</f>
        <v/>
      </c>
      <c r="S1311" s="117">
        <f t="shared" si="382"/>
        <v>246</v>
      </c>
      <c r="T1311" s="111" t="s">
        <v>2484</v>
      </c>
      <c r="U1311" s="118" t="s">
        <v>2484</v>
      </c>
      <c r="V1311" s="118" t="s">
        <v>2484</v>
      </c>
      <c r="W1311" s="119" t="str">
        <f t="shared" si="383"/>
        <v/>
      </c>
      <c r="X1311" s="120" t="str">
        <f t="shared" si="384"/>
        <v/>
      </c>
      <c r="Y1311" s="121">
        <f t="shared" si="385"/>
        <v>1281</v>
      </c>
      <c r="Z1311" s="17" t="str">
        <f t="shared" si="386"/>
        <v>ITM_1281</v>
      </c>
      <c r="AA1311" s="172" t="str">
        <f>IF(ISNA(VLOOKUP(AC1311,Sheet2!J:J,1,0)),"//","")</f>
        <v/>
      </c>
      <c r="AC1311" s="111" t="str">
        <f t="shared" si="379"/>
        <v/>
      </c>
      <c r="AD1311" t="b">
        <f t="shared" si="378"/>
        <v>1</v>
      </c>
    </row>
    <row r="1312" spans="1:30" s="17" customFormat="1">
      <c r="A1312" s="111">
        <f t="shared" si="380"/>
        <v>1312</v>
      </c>
      <c r="B1312" s="112">
        <f t="shared" si="381"/>
        <v>1282</v>
      </c>
      <c r="C1312" s="113" t="s">
        <v>4450</v>
      </c>
      <c r="D1312" s="113" t="s">
        <v>7</v>
      </c>
      <c r="E1312" s="146" t="str">
        <f t="shared" si="387"/>
        <v>"1282"</v>
      </c>
      <c r="F1312" s="114" t="str">
        <f t="shared" si="388"/>
        <v>"1282"</v>
      </c>
      <c r="G1312" s="207">
        <v>0</v>
      </c>
      <c r="H1312" s="207">
        <v>0</v>
      </c>
      <c r="I1312" s="193" t="s">
        <v>28</v>
      </c>
      <c r="J1312" s="115" t="s">
        <v>1593</v>
      </c>
      <c r="K1312" s="116" t="s">
        <v>4539</v>
      </c>
      <c r="M1312" s="167" t="str">
        <f t="shared" si="389"/>
        <v>ITM_1282</v>
      </c>
      <c r="N1312" s="16"/>
      <c r="P1312" s="17" t="str">
        <f t="shared" si="377"/>
        <v/>
      </c>
      <c r="Q1312" s="17" t="str">
        <f>IF(ISNA(VLOOKUP(AC1312,#REF!,1)),"//","")</f>
        <v/>
      </c>
      <c r="S1312" s="117">
        <f t="shared" si="382"/>
        <v>246</v>
      </c>
      <c r="T1312" s="111" t="s">
        <v>2484</v>
      </c>
      <c r="U1312" s="118" t="s">
        <v>2484</v>
      </c>
      <c r="V1312" s="118" t="s">
        <v>2484</v>
      </c>
      <c r="W1312" s="119" t="str">
        <f t="shared" si="383"/>
        <v/>
      </c>
      <c r="X1312" s="120" t="str">
        <f t="shared" si="384"/>
        <v/>
      </c>
      <c r="Y1312" s="121">
        <f t="shared" si="385"/>
        <v>1282</v>
      </c>
      <c r="Z1312" s="17" t="str">
        <f t="shared" si="386"/>
        <v>ITM_1282</v>
      </c>
      <c r="AA1312" s="172" t="str">
        <f>IF(ISNA(VLOOKUP(AC1312,Sheet2!J:J,1,0)),"//","")</f>
        <v/>
      </c>
      <c r="AC1312" s="111" t="str">
        <f t="shared" si="379"/>
        <v/>
      </c>
      <c r="AD1312" t="b">
        <f t="shared" si="378"/>
        <v>1</v>
      </c>
    </row>
    <row r="1313" spans="1:30" s="17" customFormat="1">
      <c r="A1313" s="111">
        <f t="shared" si="380"/>
        <v>1313</v>
      </c>
      <c r="B1313" s="112">
        <f t="shared" si="381"/>
        <v>1283</v>
      </c>
      <c r="C1313" s="113" t="s">
        <v>4450</v>
      </c>
      <c r="D1313" s="113" t="s">
        <v>7</v>
      </c>
      <c r="E1313" s="146" t="str">
        <f t="shared" si="387"/>
        <v>"1283"</v>
      </c>
      <c r="F1313" s="114" t="str">
        <f t="shared" si="388"/>
        <v>"1283"</v>
      </c>
      <c r="G1313" s="207">
        <v>0</v>
      </c>
      <c r="H1313" s="207">
        <v>0</v>
      </c>
      <c r="I1313" s="193" t="s">
        <v>28</v>
      </c>
      <c r="J1313" s="115" t="s">
        <v>1593</v>
      </c>
      <c r="K1313" s="116" t="s">
        <v>4539</v>
      </c>
      <c r="M1313" s="167" t="str">
        <f t="shared" si="389"/>
        <v>ITM_1283</v>
      </c>
      <c r="N1313" s="16"/>
      <c r="P1313" s="17" t="str">
        <f t="shared" si="377"/>
        <v/>
      </c>
      <c r="Q1313" s="17" t="str">
        <f>IF(ISNA(VLOOKUP(AC1313,#REF!,1)),"//","")</f>
        <v/>
      </c>
      <c r="S1313" s="117">
        <f t="shared" si="382"/>
        <v>246</v>
      </c>
      <c r="T1313" s="111" t="s">
        <v>2484</v>
      </c>
      <c r="U1313" s="118" t="s">
        <v>2484</v>
      </c>
      <c r="V1313" s="118" t="s">
        <v>2484</v>
      </c>
      <c r="W1313" s="119" t="str">
        <f t="shared" si="383"/>
        <v/>
      </c>
      <c r="X1313" s="120" t="str">
        <f t="shared" si="384"/>
        <v/>
      </c>
      <c r="Y1313" s="121">
        <f t="shared" si="385"/>
        <v>1283</v>
      </c>
      <c r="Z1313" s="17" t="str">
        <f t="shared" si="386"/>
        <v>ITM_1283</v>
      </c>
      <c r="AA1313" s="172" t="str">
        <f>IF(ISNA(VLOOKUP(AC1313,Sheet2!J:J,1,0)),"//","")</f>
        <v/>
      </c>
      <c r="AC1313" s="111" t="str">
        <f t="shared" si="379"/>
        <v/>
      </c>
      <c r="AD1313" t="b">
        <f t="shared" si="378"/>
        <v>1</v>
      </c>
    </row>
    <row r="1314" spans="1:30" s="17" customFormat="1">
      <c r="A1314" s="111">
        <f t="shared" si="380"/>
        <v>1314</v>
      </c>
      <c r="B1314" s="112">
        <f t="shared" si="381"/>
        <v>1284</v>
      </c>
      <c r="C1314" s="113" t="s">
        <v>4450</v>
      </c>
      <c r="D1314" s="113" t="s">
        <v>7</v>
      </c>
      <c r="E1314" s="146" t="str">
        <f t="shared" si="387"/>
        <v>"1284"</v>
      </c>
      <c r="F1314" s="114" t="str">
        <f t="shared" si="388"/>
        <v>"1284"</v>
      </c>
      <c r="G1314" s="207">
        <v>0</v>
      </c>
      <c r="H1314" s="207">
        <v>0</v>
      </c>
      <c r="I1314" s="193" t="s">
        <v>28</v>
      </c>
      <c r="J1314" s="115" t="s">
        <v>1593</v>
      </c>
      <c r="K1314" s="116" t="s">
        <v>4539</v>
      </c>
      <c r="M1314" s="167" t="str">
        <f t="shared" si="389"/>
        <v>ITM_1284</v>
      </c>
      <c r="N1314" s="16"/>
      <c r="P1314" s="17" t="str">
        <f t="shared" si="377"/>
        <v/>
      </c>
      <c r="Q1314" s="17" t="str">
        <f>IF(ISNA(VLOOKUP(AC1314,#REF!,1)),"//","")</f>
        <v/>
      </c>
      <c r="S1314" s="117">
        <f t="shared" si="382"/>
        <v>246</v>
      </c>
      <c r="T1314" s="111" t="s">
        <v>2484</v>
      </c>
      <c r="U1314" s="118" t="s">
        <v>2484</v>
      </c>
      <c r="V1314" s="118" t="s">
        <v>2484</v>
      </c>
      <c r="W1314" s="119" t="str">
        <f t="shared" si="383"/>
        <v/>
      </c>
      <c r="X1314" s="120" t="str">
        <f t="shared" si="384"/>
        <v/>
      </c>
      <c r="Y1314" s="121">
        <f t="shared" si="385"/>
        <v>1284</v>
      </c>
      <c r="Z1314" s="17" t="str">
        <f t="shared" si="386"/>
        <v>ITM_1284</v>
      </c>
      <c r="AA1314" s="172" t="str">
        <f>IF(ISNA(VLOOKUP(AC1314,Sheet2!J:J,1,0)),"//","")</f>
        <v/>
      </c>
      <c r="AC1314" s="111" t="str">
        <f t="shared" si="379"/>
        <v/>
      </c>
      <c r="AD1314" t="b">
        <f t="shared" si="378"/>
        <v>1</v>
      </c>
    </row>
    <row r="1315" spans="1:30" s="17" customFormat="1">
      <c r="A1315" s="111">
        <f t="shared" si="380"/>
        <v>1315</v>
      </c>
      <c r="B1315" s="112">
        <f t="shared" si="381"/>
        <v>1285</v>
      </c>
      <c r="C1315" s="113" t="s">
        <v>4450</v>
      </c>
      <c r="D1315" s="113" t="s">
        <v>7</v>
      </c>
      <c r="E1315" s="146" t="str">
        <f t="shared" si="387"/>
        <v>"1285"</v>
      </c>
      <c r="F1315" s="114" t="str">
        <f t="shared" si="388"/>
        <v>"1285"</v>
      </c>
      <c r="G1315" s="207">
        <v>0</v>
      </c>
      <c r="H1315" s="207">
        <v>0</v>
      </c>
      <c r="I1315" s="193" t="s">
        <v>28</v>
      </c>
      <c r="J1315" s="115" t="s">
        <v>1593</v>
      </c>
      <c r="K1315" s="116" t="s">
        <v>4539</v>
      </c>
      <c r="M1315" s="167" t="str">
        <f t="shared" si="389"/>
        <v>ITM_1285</v>
      </c>
      <c r="N1315" s="16"/>
      <c r="P1315" s="17" t="str">
        <f t="shared" si="377"/>
        <v/>
      </c>
      <c r="Q1315" s="17" t="str">
        <f>IF(ISNA(VLOOKUP(AC1315,#REF!,1)),"//","")</f>
        <v/>
      </c>
      <c r="S1315" s="117">
        <f t="shared" si="382"/>
        <v>246</v>
      </c>
      <c r="T1315" s="111" t="s">
        <v>2484</v>
      </c>
      <c r="U1315" s="118" t="s">
        <v>2484</v>
      </c>
      <c r="V1315" s="118" t="s">
        <v>2484</v>
      </c>
      <c r="W1315" s="119" t="str">
        <f t="shared" si="383"/>
        <v/>
      </c>
      <c r="X1315" s="120" t="str">
        <f t="shared" si="384"/>
        <v/>
      </c>
      <c r="Y1315" s="121">
        <f t="shared" si="385"/>
        <v>1285</v>
      </c>
      <c r="Z1315" s="17" t="str">
        <f t="shared" si="386"/>
        <v>ITM_1285</v>
      </c>
      <c r="AA1315" s="172" t="str">
        <f>IF(ISNA(VLOOKUP(AC1315,Sheet2!J:J,1,0)),"//","")</f>
        <v/>
      </c>
      <c r="AC1315" s="111" t="str">
        <f t="shared" si="379"/>
        <v/>
      </c>
      <c r="AD1315" t="b">
        <f t="shared" si="378"/>
        <v>1</v>
      </c>
    </row>
    <row r="1316" spans="1:30" s="17" customFormat="1">
      <c r="A1316" s="111">
        <f t="shared" si="380"/>
        <v>1316</v>
      </c>
      <c r="B1316" s="112">
        <f t="shared" si="381"/>
        <v>1286</v>
      </c>
      <c r="C1316" s="113" t="s">
        <v>4450</v>
      </c>
      <c r="D1316" s="113" t="s">
        <v>7</v>
      </c>
      <c r="E1316" s="146" t="str">
        <f t="shared" si="387"/>
        <v>"1286"</v>
      </c>
      <c r="F1316" s="114" t="str">
        <f t="shared" si="388"/>
        <v>"1286"</v>
      </c>
      <c r="G1316" s="207">
        <v>0</v>
      </c>
      <c r="H1316" s="207">
        <v>0</v>
      </c>
      <c r="I1316" s="193" t="s">
        <v>28</v>
      </c>
      <c r="J1316" s="115" t="s">
        <v>1593</v>
      </c>
      <c r="K1316" s="116" t="s">
        <v>4539</v>
      </c>
      <c r="M1316" s="167" t="str">
        <f t="shared" si="389"/>
        <v>ITM_1286</v>
      </c>
      <c r="N1316" s="16"/>
      <c r="P1316" s="17" t="str">
        <f t="shared" si="377"/>
        <v/>
      </c>
      <c r="Q1316" s="17" t="str">
        <f>IF(ISNA(VLOOKUP(AC1316,#REF!,1)),"//","")</f>
        <v/>
      </c>
      <c r="S1316" s="117">
        <f t="shared" si="382"/>
        <v>246</v>
      </c>
      <c r="T1316" s="111" t="s">
        <v>2484</v>
      </c>
      <c r="U1316" s="118" t="s">
        <v>2484</v>
      </c>
      <c r="V1316" s="118" t="s">
        <v>2484</v>
      </c>
      <c r="W1316" s="119" t="str">
        <f t="shared" si="383"/>
        <v/>
      </c>
      <c r="X1316" s="120" t="str">
        <f t="shared" si="384"/>
        <v/>
      </c>
      <c r="Y1316" s="121">
        <f t="shared" si="385"/>
        <v>1286</v>
      </c>
      <c r="Z1316" s="17" t="str">
        <f t="shared" si="386"/>
        <v>ITM_1286</v>
      </c>
      <c r="AA1316" s="172" t="str">
        <f>IF(ISNA(VLOOKUP(AC1316,Sheet2!J:J,1,0)),"//","")</f>
        <v/>
      </c>
      <c r="AC1316" s="111" t="str">
        <f t="shared" si="379"/>
        <v/>
      </c>
      <c r="AD1316" t="b">
        <f t="shared" si="378"/>
        <v>1</v>
      </c>
    </row>
    <row r="1317" spans="1:30" s="17" customFormat="1">
      <c r="A1317" s="111">
        <f t="shared" si="380"/>
        <v>1317</v>
      </c>
      <c r="B1317" s="112">
        <f t="shared" si="381"/>
        <v>1287</v>
      </c>
      <c r="C1317" s="113" t="s">
        <v>4450</v>
      </c>
      <c r="D1317" s="113" t="s">
        <v>7</v>
      </c>
      <c r="E1317" s="146" t="str">
        <f t="shared" si="387"/>
        <v>"1287"</v>
      </c>
      <c r="F1317" s="114" t="str">
        <f t="shared" si="388"/>
        <v>"1287"</v>
      </c>
      <c r="G1317" s="207">
        <v>0</v>
      </c>
      <c r="H1317" s="207">
        <v>0</v>
      </c>
      <c r="I1317" s="193" t="s">
        <v>28</v>
      </c>
      <c r="J1317" s="115" t="s">
        <v>1593</v>
      </c>
      <c r="K1317" s="116" t="s">
        <v>4539</v>
      </c>
      <c r="M1317" s="167" t="str">
        <f t="shared" si="389"/>
        <v>ITM_1287</v>
      </c>
      <c r="N1317" s="16"/>
      <c r="P1317" s="17" t="str">
        <f t="shared" si="377"/>
        <v/>
      </c>
      <c r="Q1317" s="17" t="str">
        <f>IF(ISNA(VLOOKUP(AC1317,#REF!,1)),"//","")</f>
        <v/>
      </c>
      <c r="S1317" s="117">
        <f t="shared" si="382"/>
        <v>246</v>
      </c>
      <c r="T1317" s="111" t="s">
        <v>2484</v>
      </c>
      <c r="U1317" s="118" t="s">
        <v>2484</v>
      </c>
      <c r="V1317" s="118" t="s">
        <v>2484</v>
      </c>
      <c r="W1317" s="119" t="str">
        <f t="shared" si="383"/>
        <v/>
      </c>
      <c r="X1317" s="120" t="str">
        <f t="shared" si="384"/>
        <v/>
      </c>
      <c r="Y1317" s="121">
        <f t="shared" si="385"/>
        <v>1287</v>
      </c>
      <c r="Z1317" s="17" t="str">
        <f t="shared" si="386"/>
        <v>ITM_1287</v>
      </c>
      <c r="AA1317" s="172" t="str">
        <f>IF(ISNA(VLOOKUP(AC1317,Sheet2!J:J,1,0)),"//","")</f>
        <v/>
      </c>
      <c r="AC1317" s="111" t="str">
        <f t="shared" si="379"/>
        <v/>
      </c>
      <c r="AD1317" t="b">
        <f t="shared" si="378"/>
        <v>1</v>
      </c>
    </row>
    <row r="1318" spans="1:30" s="17" customFormat="1">
      <c r="A1318" s="111">
        <f t="shared" si="380"/>
        <v>1318</v>
      </c>
      <c r="B1318" s="112">
        <f t="shared" si="381"/>
        <v>1288</v>
      </c>
      <c r="C1318" s="113" t="s">
        <v>4450</v>
      </c>
      <c r="D1318" s="113" t="s">
        <v>7</v>
      </c>
      <c r="E1318" s="146" t="str">
        <f t="shared" si="387"/>
        <v>"1288"</v>
      </c>
      <c r="F1318" s="114" t="str">
        <f t="shared" si="388"/>
        <v>"1288"</v>
      </c>
      <c r="G1318" s="207">
        <v>0</v>
      </c>
      <c r="H1318" s="207">
        <v>0</v>
      </c>
      <c r="I1318" s="193" t="s">
        <v>28</v>
      </c>
      <c r="J1318" s="115" t="s">
        <v>1593</v>
      </c>
      <c r="K1318" s="116" t="s">
        <v>4539</v>
      </c>
      <c r="M1318" s="167" t="str">
        <f t="shared" si="389"/>
        <v>ITM_1288</v>
      </c>
      <c r="N1318" s="16"/>
      <c r="P1318" s="17" t="str">
        <f t="shared" si="377"/>
        <v/>
      </c>
      <c r="Q1318" s="17" t="str">
        <f>IF(ISNA(VLOOKUP(AC1318,#REF!,1)),"//","")</f>
        <v/>
      </c>
      <c r="S1318" s="117">
        <f t="shared" si="382"/>
        <v>246</v>
      </c>
      <c r="T1318" s="111" t="s">
        <v>2484</v>
      </c>
      <c r="U1318" s="118" t="s">
        <v>2484</v>
      </c>
      <c r="V1318" s="118" t="s">
        <v>2484</v>
      </c>
      <c r="W1318" s="119" t="str">
        <f t="shared" si="383"/>
        <v/>
      </c>
      <c r="X1318" s="120" t="str">
        <f t="shared" si="384"/>
        <v/>
      </c>
      <c r="Y1318" s="121">
        <f t="shared" si="385"/>
        <v>1288</v>
      </c>
      <c r="Z1318" s="17" t="str">
        <f t="shared" si="386"/>
        <v>ITM_1288</v>
      </c>
      <c r="AA1318" s="172" t="str">
        <f>IF(ISNA(VLOOKUP(AC1318,Sheet2!J:J,1,0)),"//","")</f>
        <v/>
      </c>
      <c r="AC1318" s="111" t="str">
        <f t="shared" si="379"/>
        <v/>
      </c>
      <c r="AD1318" t="b">
        <f t="shared" si="378"/>
        <v>1</v>
      </c>
    </row>
    <row r="1319" spans="1:30" s="17" customFormat="1">
      <c r="A1319" s="111">
        <f t="shared" si="380"/>
        <v>1319</v>
      </c>
      <c r="B1319" s="112">
        <f t="shared" si="381"/>
        <v>1289</v>
      </c>
      <c r="C1319" s="113" t="s">
        <v>4450</v>
      </c>
      <c r="D1319" s="113" t="s">
        <v>7</v>
      </c>
      <c r="E1319" s="146" t="str">
        <f t="shared" si="387"/>
        <v>"1289"</v>
      </c>
      <c r="F1319" s="114" t="str">
        <f t="shared" si="388"/>
        <v>"1289"</v>
      </c>
      <c r="G1319" s="207">
        <v>0</v>
      </c>
      <c r="H1319" s="207">
        <v>0</v>
      </c>
      <c r="I1319" s="193" t="s">
        <v>28</v>
      </c>
      <c r="J1319" s="115" t="s">
        <v>1593</v>
      </c>
      <c r="K1319" s="116" t="s">
        <v>4539</v>
      </c>
      <c r="M1319" s="167" t="str">
        <f t="shared" si="389"/>
        <v>ITM_1289</v>
      </c>
      <c r="N1319" s="16"/>
      <c r="P1319" s="17" t="str">
        <f t="shared" si="377"/>
        <v/>
      </c>
      <c r="Q1319" s="17" t="str">
        <f>IF(ISNA(VLOOKUP(AC1319,#REF!,1)),"//","")</f>
        <v/>
      </c>
      <c r="S1319" s="117">
        <f t="shared" si="382"/>
        <v>246</v>
      </c>
      <c r="T1319" s="111" t="s">
        <v>2484</v>
      </c>
      <c r="U1319" s="118" t="s">
        <v>2484</v>
      </c>
      <c r="V1319" s="118" t="s">
        <v>2484</v>
      </c>
      <c r="W1319" s="119" t="str">
        <f t="shared" si="383"/>
        <v/>
      </c>
      <c r="X1319" s="120" t="str">
        <f t="shared" si="384"/>
        <v/>
      </c>
      <c r="Y1319" s="121">
        <f t="shared" si="385"/>
        <v>1289</v>
      </c>
      <c r="Z1319" s="17" t="str">
        <f t="shared" si="386"/>
        <v>ITM_1289</v>
      </c>
      <c r="AA1319" s="172" t="str">
        <f>IF(ISNA(VLOOKUP(AC1319,Sheet2!J:J,1,0)),"//","")</f>
        <v/>
      </c>
      <c r="AC1319" s="111" t="str">
        <f t="shared" si="379"/>
        <v/>
      </c>
      <c r="AD1319" t="b">
        <f t="shared" si="378"/>
        <v>1</v>
      </c>
    </row>
    <row r="1320" spans="1:30" s="17" customFormat="1">
      <c r="A1320" s="111">
        <f t="shared" si="380"/>
        <v>1320</v>
      </c>
      <c r="B1320" s="112">
        <f t="shared" si="381"/>
        <v>1290</v>
      </c>
      <c r="C1320" s="113" t="s">
        <v>4450</v>
      </c>
      <c r="D1320" s="113" t="s">
        <v>7</v>
      </c>
      <c r="E1320" s="146" t="str">
        <f t="shared" si="387"/>
        <v>"1290"</v>
      </c>
      <c r="F1320" s="114" t="str">
        <f t="shared" si="388"/>
        <v>"1290"</v>
      </c>
      <c r="G1320" s="207">
        <v>0</v>
      </c>
      <c r="H1320" s="207">
        <v>0</v>
      </c>
      <c r="I1320" s="193" t="s">
        <v>28</v>
      </c>
      <c r="J1320" s="115" t="s">
        <v>1593</v>
      </c>
      <c r="K1320" s="116" t="s">
        <v>4539</v>
      </c>
      <c r="M1320" s="167" t="str">
        <f t="shared" si="389"/>
        <v>ITM_1290</v>
      </c>
      <c r="N1320" s="16"/>
      <c r="P1320" s="17" t="str">
        <f t="shared" si="377"/>
        <v/>
      </c>
      <c r="Q1320" s="17" t="str">
        <f>IF(ISNA(VLOOKUP(AC1320,#REF!,1)),"//","")</f>
        <v/>
      </c>
      <c r="S1320" s="117">
        <f t="shared" si="382"/>
        <v>246</v>
      </c>
      <c r="T1320" s="111" t="s">
        <v>2484</v>
      </c>
      <c r="U1320" s="118" t="s">
        <v>2484</v>
      </c>
      <c r="V1320" s="118" t="s">
        <v>2484</v>
      </c>
      <c r="W1320" s="119" t="str">
        <f t="shared" si="383"/>
        <v/>
      </c>
      <c r="X1320" s="120" t="str">
        <f t="shared" si="384"/>
        <v/>
      </c>
      <c r="Y1320" s="121">
        <f t="shared" si="385"/>
        <v>1290</v>
      </c>
      <c r="Z1320" s="17" t="str">
        <f t="shared" si="386"/>
        <v>ITM_1290</v>
      </c>
      <c r="AA1320" s="172" t="str">
        <f>IF(ISNA(VLOOKUP(AC1320,Sheet2!J:J,1,0)),"//","")</f>
        <v/>
      </c>
      <c r="AC1320" s="111" t="str">
        <f t="shared" si="379"/>
        <v/>
      </c>
      <c r="AD1320" t="b">
        <f t="shared" si="378"/>
        <v>1</v>
      </c>
    </row>
    <row r="1321" spans="1:30" s="17" customFormat="1">
      <c r="A1321" s="111">
        <f t="shared" si="380"/>
        <v>1321</v>
      </c>
      <c r="B1321" s="112">
        <f t="shared" si="381"/>
        <v>1291</v>
      </c>
      <c r="C1321" s="113" t="s">
        <v>4450</v>
      </c>
      <c r="D1321" s="113" t="s">
        <v>7</v>
      </c>
      <c r="E1321" s="146" t="str">
        <f t="shared" si="387"/>
        <v>"1291"</v>
      </c>
      <c r="F1321" s="114" t="str">
        <f t="shared" si="388"/>
        <v>"1291"</v>
      </c>
      <c r="G1321" s="207">
        <v>0</v>
      </c>
      <c r="H1321" s="207">
        <v>0</v>
      </c>
      <c r="I1321" s="193" t="s">
        <v>28</v>
      </c>
      <c r="J1321" s="115" t="s">
        <v>1593</v>
      </c>
      <c r="K1321" s="116" t="s">
        <v>4539</v>
      </c>
      <c r="M1321" s="167" t="str">
        <f t="shared" si="389"/>
        <v>ITM_1291</v>
      </c>
      <c r="N1321" s="16"/>
      <c r="P1321" s="17" t="str">
        <f t="shared" ref="P1321:P1326" si="390">IF(E1321=F1321,"","NOT EQUAL")</f>
        <v/>
      </c>
      <c r="Q1321" s="17" t="str">
        <f>IF(ISNA(VLOOKUP(AC1321,#REF!,1)),"//","")</f>
        <v/>
      </c>
      <c r="S1321" s="117">
        <f t="shared" si="382"/>
        <v>246</v>
      </c>
      <c r="T1321" s="111" t="s">
        <v>2484</v>
      </c>
      <c r="U1321" s="118" t="s">
        <v>2484</v>
      </c>
      <c r="V1321" s="118" t="s">
        <v>2484</v>
      </c>
      <c r="W1321" s="119" t="str">
        <f t="shared" si="383"/>
        <v/>
      </c>
      <c r="X1321" s="120" t="str">
        <f t="shared" si="384"/>
        <v/>
      </c>
      <c r="Y1321" s="121">
        <f t="shared" si="385"/>
        <v>1291</v>
      </c>
      <c r="Z1321" s="17" t="str">
        <f t="shared" si="386"/>
        <v>ITM_1291</v>
      </c>
      <c r="AA1321" s="172" t="str">
        <f>IF(ISNA(VLOOKUP(AC1321,Sheet2!J:J,1,0)),"//","")</f>
        <v/>
      </c>
      <c r="AC1321" s="111" t="str">
        <f t="shared" si="379"/>
        <v/>
      </c>
      <c r="AD1321" t="b">
        <f t="shared" si="378"/>
        <v>1</v>
      </c>
    </row>
    <row r="1322" spans="1:30" s="17" customFormat="1">
      <c r="A1322" s="111">
        <f t="shared" si="380"/>
        <v>1322</v>
      </c>
      <c r="B1322" s="112">
        <f t="shared" si="381"/>
        <v>1292</v>
      </c>
      <c r="C1322" s="113" t="s">
        <v>4450</v>
      </c>
      <c r="D1322" s="113" t="s">
        <v>7</v>
      </c>
      <c r="E1322" s="146" t="str">
        <f t="shared" si="387"/>
        <v>"1292"</v>
      </c>
      <c r="F1322" s="114" t="str">
        <f t="shared" si="388"/>
        <v>"1292"</v>
      </c>
      <c r="G1322" s="207">
        <v>0</v>
      </c>
      <c r="H1322" s="207">
        <v>0</v>
      </c>
      <c r="I1322" s="193" t="s">
        <v>28</v>
      </c>
      <c r="J1322" s="115" t="s">
        <v>1593</v>
      </c>
      <c r="K1322" s="116" t="s">
        <v>4539</v>
      </c>
      <c r="M1322" s="167" t="str">
        <f t="shared" si="389"/>
        <v>ITM_1292</v>
      </c>
      <c r="N1322" s="16"/>
      <c r="P1322" s="17" t="str">
        <f t="shared" si="390"/>
        <v/>
      </c>
      <c r="Q1322" s="17" t="str">
        <f>IF(ISNA(VLOOKUP(AC1322,#REF!,1)),"//","")</f>
        <v/>
      </c>
      <c r="S1322" s="117">
        <f t="shared" si="382"/>
        <v>246</v>
      </c>
      <c r="T1322" s="111" t="s">
        <v>2484</v>
      </c>
      <c r="U1322" s="118" t="s">
        <v>2484</v>
      </c>
      <c r="V1322" s="118" t="s">
        <v>2484</v>
      </c>
      <c r="W1322" s="119" t="str">
        <f t="shared" si="383"/>
        <v/>
      </c>
      <c r="X1322" s="120" t="str">
        <f t="shared" si="384"/>
        <v/>
      </c>
      <c r="Y1322" s="121">
        <f t="shared" si="385"/>
        <v>1292</v>
      </c>
      <c r="Z1322" s="17" t="str">
        <f t="shared" si="386"/>
        <v>ITM_1292</v>
      </c>
      <c r="AA1322" s="172" t="str">
        <f>IF(ISNA(VLOOKUP(AC1322,Sheet2!J:J,1,0)),"//","")</f>
        <v/>
      </c>
      <c r="AC1322" s="111" t="str">
        <f t="shared" si="379"/>
        <v/>
      </c>
      <c r="AD1322" t="b">
        <f t="shared" ref="AD1322:AD1326" si="391">X1322=AC1322</f>
        <v>1</v>
      </c>
    </row>
    <row r="1323" spans="1:30" s="17" customFormat="1">
      <c r="A1323" s="111">
        <f t="shared" si="380"/>
        <v>1323</v>
      </c>
      <c r="B1323" s="112">
        <f t="shared" si="381"/>
        <v>1293</v>
      </c>
      <c r="C1323" s="113" t="s">
        <v>4450</v>
      </c>
      <c r="D1323" s="113" t="s">
        <v>7</v>
      </c>
      <c r="E1323" s="146" t="str">
        <f t="shared" si="387"/>
        <v>"1293"</v>
      </c>
      <c r="F1323" s="114" t="str">
        <f t="shared" si="388"/>
        <v>"1293"</v>
      </c>
      <c r="G1323" s="207">
        <v>0</v>
      </c>
      <c r="H1323" s="207">
        <v>0</v>
      </c>
      <c r="I1323" s="193" t="s">
        <v>28</v>
      </c>
      <c r="J1323" s="115" t="s">
        <v>1593</v>
      </c>
      <c r="K1323" s="116" t="s">
        <v>4539</v>
      </c>
      <c r="M1323" s="167" t="str">
        <f t="shared" si="389"/>
        <v>ITM_1293</v>
      </c>
      <c r="N1323" s="16"/>
      <c r="P1323" s="17" t="str">
        <f t="shared" si="390"/>
        <v/>
      </c>
      <c r="Q1323" s="17" t="str">
        <f>IF(ISNA(VLOOKUP(AC1323,#REF!,1)),"//","")</f>
        <v/>
      </c>
      <c r="S1323" s="117">
        <f t="shared" si="382"/>
        <v>246</v>
      </c>
      <c r="T1323" s="111" t="s">
        <v>2484</v>
      </c>
      <c r="U1323" s="118" t="s">
        <v>2484</v>
      </c>
      <c r="V1323" s="118" t="s">
        <v>2484</v>
      </c>
      <c r="W1323" s="119" t="str">
        <f t="shared" si="383"/>
        <v/>
      </c>
      <c r="X1323" s="120" t="str">
        <f t="shared" si="384"/>
        <v/>
      </c>
      <c r="Y1323" s="121">
        <f t="shared" si="385"/>
        <v>1293</v>
      </c>
      <c r="Z1323" s="17" t="str">
        <f t="shared" si="386"/>
        <v>ITM_1293</v>
      </c>
      <c r="AA1323" s="172" t="str">
        <f>IF(ISNA(VLOOKUP(AC1323,Sheet2!J:J,1,0)),"//","")</f>
        <v/>
      </c>
      <c r="AC1323" s="111" t="str">
        <f t="shared" si="379"/>
        <v/>
      </c>
      <c r="AD1323" t="b">
        <f t="shared" si="391"/>
        <v>1</v>
      </c>
    </row>
    <row r="1324" spans="1:30" s="17" customFormat="1">
      <c r="A1324" s="111">
        <f t="shared" si="380"/>
        <v>1324</v>
      </c>
      <c r="B1324" s="112">
        <f t="shared" si="381"/>
        <v>1294</v>
      </c>
      <c r="C1324" s="113" t="s">
        <v>4450</v>
      </c>
      <c r="D1324" s="113" t="s">
        <v>7</v>
      </c>
      <c r="E1324" s="146" t="str">
        <f t="shared" si="387"/>
        <v>"1294"</v>
      </c>
      <c r="F1324" s="114" t="str">
        <f t="shared" si="388"/>
        <v>"1294"</v>
      </c>
      <c r="G1324" s="207">
        <v>0</v>
      </c>
      <c r="H1324" s="207">
        <v>0</v>
      </c>
      <c r="I1324" s="193" t="s">
        <v>28</v>
      </c>
      <c r="J1324" s="115" t="s">
        <v>1593</v>
      </c>
      <c r="K1324" s="116" t="s">
        <v>4539</v>
      </c>
      <c r="M1324" s="167" t="str">
        <f t="shared" si="389"/>
        <v>ITM_1294</v>
      </c>
      <c r="N1324" s="16"/>
      <c r="P1324" s="17" t="str">
        <f t="shared" si="390"/>
        <v/>
      </c>
      <c r="Q1324" s="17" t="str">
        <f>IF(ISNA(VLOOKUP(AC1324,#REF!,1)),"//","")</f>
        <v/>
      </c>
      <c r="S1324" s="117">
        <f t="shared" si="382"/>
        <v>246</v>
      </c>
      <c r="T1324" s="111" t="s">
        <v>2484</v>
      </c>
      <c r="U1324" s="118" t="s">
        <v>2484</v>
      </c>
      <c r="V1324" s="118" t="s">
        <v>2484</v>
      </c>
      <c r="W1324" s="119" t="str">
        <f t="shared" si="383"/>
        <v/>
      </c>
      <c r="X1324" s="120" t="str">
        <f t="shared" si="384"/>
        <v/>
      </c>
      <c r="Y1324" s="121">
        <f t="shared" si="385"/>
        <v>1294</v>
      </c>
      <c r="Z1324" s="17" t="str">
        <f t="shared" si="386"/>
        <v>ITM_1294</v>
      </c>
      <c r="AA1324" s="172" t="str">
        <f>IF(ISNA(VLOOKUP(AC1324,Sheet2!J:J,1,0)),"//","")</f>
        <v/>
      </c>
      <c r="AC1324" s="111" t="str">
        <f t="shared" si="379"/>
        <v/>
      </c>
      <c r="AD1324" t="b">
        <f t="shared" si="391"/>
        <v>1</v>
      </c>
    </row>
    <row r="1325" spans="1:30" s="17" customFormat="1">
      <c r="A1325" s="111">
        <f t="shared" si="380"/>
        <v>1325</v>
      </c>
      <c r="B1325" s="112">
        <f t="shared" si="381"/>
        <v>1295</v>
      </c>
      <c r="C1325" s="113" t="s">
        <v>4450</v>
      </c>
      <c r="D1325" s="113" t="s">
        <v>7</v>
      </c>
      <c r="E1325" s="146" t="str">
        <f t="shared" si="387"/>
        <v>"1295"</v>
      </c>
      <c r="F1325" s="114" t="str">
        <f t="shared" si="388"/>
        <v>"1295"</v>
      </c>
      <c r="G1325" s="207">
        <v>0</v>
      </c>
      <c r="H1325" s="207">
        <v>0</v>
      </c>
      <c r="I1325" s="193" t="s">
        <v>28</v>
      </c>
      <c r="J1325" s="115" t="s">
        <v>1593</v>
      </c>
      <c r="K1325" s="116" t="s">
        <v>4539</v>
      </c>
      <c r="M1325" s="167" t="str">
        <f t="shared" si="389"/>
        <v>ITM_1295</v>
      </c>
      <c r="N1325" s="16"/>
      <c r="P1325" s="17" t="str">
        <f t="shared" si="390"/>
        <v/>
      </c>
      <c r="Q1325" s="17" t="str">
        <f>IF(ISNA(VLOOKUP(AC1325,#REF!,1)),"//","")</f>
        <v/>
      </c>
      <c r="S1325" s="117">
        <f t="shared" si="382"/>
        <v>246</v>
      </c>
      <c r="T1325" s="111" t="s">
        <v>2484</v>
      </c>
      <c r="U1325" s="118" t="s">
        <v>2484</v>
      </c>
      <c r="V1325" s="118" t="s">
        <v>2484</v>
      </c>
      <c r="W1325" s="119" t="str">
        <f t="shared" si="383"/>
        <v/>
      </c>
      <c r="X1325" s="120" t="str">
        <f t="shared" si="384"/>
        <v/>
      </c>
      <c r="Y1325" s="121">
        <f t="shared" si="385"/>
        <v>1295</v>
      </c>
      <c r="Z1325" s="17" t="str">
        <f t="shared" si="386"/>
        <v>ITM_1295</v>
      </c>
      <c r="AA1325" s="172" t="str">
        <f>IF(ISNA(VLOOKUP(AC1325,Sheet2!J:J,1,0)),"//","")</f>
        <v/>
      </c>
      <c r="AC1325" s="111" t="str">
        <f t="shared" si="379"/>
        <v/>
      </c>
      <c r="AD1325" t="b">
        <f t="shared" si="391"/>
        <v>1</v>
      </c>
    </row>
    <row r="1326" spans="1:30" s="17" customFormat="1">
      <c r="A1326" s="111">
        <f t="shared" si="380"/>
        <v>1326</v>
      </c>
      <c r="B1326" s="112">
        <f t="shared" si="381"/>
        <v>1296</v>
      </c>
      <c r="C1326" s="113" t="s">
        <v>4450</v>
      </c>
      <c r="D1326" s="113" t="s">
        <v>7</v>
      </c>
      <c r="E1326" s="146" t="str">
        <f t="shared" si="387"/>
        <v>"1296"</v>
      </c>
      <c r="F1326" s="114" t="str">
        <f t="shared" si="388"/>
        <v>"1296"</v>
      </c>
      <c r="G1326" s="207">
        <v>0</v>
      </c>
      <c r="H1326" s="207">
        <v>0</v>
      </c>
      <c r="I1326" s="193" t="s">
        <v>28</v>
      </c>
      <c r="J1326" s="115" t="s">
        <v>1593</v>
      </c>
      <c r="K1326" s="116" t="s">
        <v>4539</v>
      </c>
      <c r="M1326" s="167" t="str">
        <f t="shared" si="389"/>
        <v>ITM_1296</v>
      </c>
      <c r="N1326" s="16"/>
      <c r="P1326" s="17" t="str">
        <f t="shared" si="390"/>
        <v/>
      </c>
      <c r="Q1326" s="17" t="str">
        <f>IF(ISNA(VLOOKUP(AC1326,#REF!,1)),"//","")</f>
        <v/>
      </c>
      <c r="S1326" s="117">
        <f t="shared" si="382"/>
        <v>246</v>
      </c>
      <c r="T1326" s="111" t="s">
        <v>2484</v>
      </c>
      <c r="U1326" s="118" t="s">
        <v>2484</v>
      </c>
      <c r="V1326" s="118" t="s">
        <v>2484</v>
      </c>
      <c r="W1326" s="119" t="str">
        <f t="shared" si="383"/>
        <v/>
      </c>
      <c r="X1326" s="120" t="str">
        <f t="shared" si="384"/>
        <v/>
      </c>
      <c r="Y1326" s="121">
        <f t="shared" si="385"/>
        <v>1296</v>
      </c>
      <c r="Z1326" s="17" t="str">
        <f t="shared" si="386"/>
        <v>ITM_1296</v>
      </c>
      <c r="AA1326" s="172" t="str">
        <f>IF(ISNA(VLOOKUP(AC1326,Sheet2!J:J,1,0)),"//","")</f>
        <v/>
      </c>
      <c r="AC1326" s="111" t="str">
        <f t="shared" si="379"/>
        <v/>
      </c>
      <c r="AD1326" t="b">
        <f t="shared" si="391"/>
        <v>1</v>
      </c>
    </row>
    <row r="1327" spans="1:30" s="47" customFormat="1">
      <c r="A1327" s="57" t="str">
        <f t="shared" si="380"/>
        <v/>
      </c>
      <c r="B1327" s="170">
        <f t="shared" ref="B1327:B1329" si="392">B1326+0.1</f>
        <v>1296.0999999999999</v>
      </c>
      <c r="C1327" s="59" t="s">
        <v>2484</v>
      </c>
      <c r="D1327" s="60"/>
      <c r="E1327" s="64"/>
      <c r="F1327" s="64"/>
      <c r="G1327" s="92"/>
      <c r="H1327" s="92"/>
      <c r="I1327" s="66"/>
      <c r="J1327" s="66"/>
      <c r="K1327" s="67"/>
      <c r="L1327" s="59"/>
      <c r="M1327" s="64" t="s">
        <v>2484</v>
      </c>
      <c r="N1327" s="48"/>
      <c r="O1327" s="49"/>
      <c r="P1327" s="49"/>
      <c r="Q1327" s="49" t="str">
        <f>IF(ISNA(VLOOKUP(AC1327,#REF!,1)),"//","")</f>
        <v/>
      </c>
      <c r="R1327" s="49"/>
      <c r="S1327" s="43">
        <f t="shared" si="382"/>
        <v>246</v>
      </c>
      <c r="T1327" s="93" t="s">
        <v>2484</v>
      </c>
      <c r="U1327" s="91" t="s">
        <v>2484</v>
      </c>
      <c r="V1327" s="91" t="s">
        <v>2484</v>
      </c>
      <c r="W1327" s="44" t="str">
        <f t="shared" si="383"/>
        <v/>
      </c>
      <c r="X1327" s="25" t="str">
        <f t="shared" si="384"/>
        <v/>
      </c>
      <c r="Y1327" s="1">
        <f t="shared" si="385"/>
        <v>1296.0999999999999</v>
      </c>
      <c r="Z1327" t="str">
        <f t="shared" si="386"/>
        <v/>
      </c>
      <c r="AA1327" s="172" t="str">
        <f>IF(ISNA(VLOOKUP(AC1327,Sheet2!J:J,1,0)),"//","")</f>
        <v/>
      </c>
      <c r="AC1327" s="111" t="str">
        <f t="shared" si="379"/>
        <v/>
      </c>
      <c r="AD1327" t="b">
        <f t="shared" ref="AD1327:AD1385" si="393">X1327=AC1327</f>
        <v>1</v>
      </c>
    </row>
    <row r="1328" spans="1:30" s="47" customFormat="1">
      <c r="A1328" s="57" t="str">
        <f t="shared" si="380"/>
        <v/>
      </c>
      <c r="B1328" s="170">
        <f t="shared" si="392"/>
        <v>1296.1999999999998</v>
      </c>
      <c r="C1328" s="59" t="s">
        <v>2484</v>
      </c>
      <c r="D1328" s="60"/>
      <c r="E1328" s="64"/>
      <c r="F1328" s="64"/>
      <c r="G1328" s="92"/>
      <c r="H1328" s="92"/>
      <c r="I1328" s="66"/>
      <c r="J1328" s="66"/>
      <c r="K1328" s="67"/>
      <c r="L1328" s="59"/>
      <c r="M1328" s="64" t="s">
        <v>2484</v>
      </c>
      <c r="N1328" s="48"/>
      <c r="O1328" s="49"/>
      <c r="P1328" s="49"/>
      <c r="Q1328" s="49" t="str">
        <f>IF(ISNA(VLOOKUP(AC1328,#REF!,1)),"//","")</f>
        <v/>
      </c>
      <c r="R1328" s="49"/>
      <c r="S1328" s="43">
        <f t="shared" si="382"/>
        <v>246</v>
      </c>
      <c r="T1328" s="93" t="s">
        <v>2484</v>
      </c>
      <c r="U1328" s="91" t="s">
        <v>2484</v>
      </c>
      <c r="V1328" s="91" t="s">
        <v>2484</v>
      </c>
      <c r="W1328" s="44" t="str">
        <f t="shared" si="383"/>
        <v/>
      </c>
      <c r="X1328" s="25" t="str">
        <f t="shared" si="384"/>
        <v/>
      </c>
      <c r="Y1328" s="1">
        <f t="shared" si="385"/>
        <v>1296.1999999999998</v>
      </c>
      <c r="Z1328" t="str">
        <f t="shared" si="386"/>
        <v/>
      </c>
      <c r="AA1328" s="172" t="str">
        <f>IF(ISNA(VLOOKUP(AC1328,Sheet2!J:J,1,0)),"//","")</f>
        <v/>
      </c>
      <c r="AC1328" s="111" t="str">
        <f t="shared" si="379"/>
        <v/>
      </c>
      <c r="AD1328" t="b">
        <f t="shared" si="393"/>
        <v>1</v>
      </c>
    </row>
    <row r="1329" spans="1:30" s="47" customFormat="1">
      <c r="A1329" s="57" t="str">
        <f t="shared" si="380"/>
        <v/>
      </c>
      <c r="B1329" s="170">
        <f t="shared" si="392"/>
        <v>1296.2999999999997</v>
      </c>
      <c r="C1329" s="59" t="s">
        <v>3033</v>
      </c>
      <c r="D1329" s="60"/>
      <c r="E1329" s="64"/>
      <c r="F1329" s="64"/>
      <c r="G1329" s="92"/>
      <c r="H1329" s="92"/>
      <c r="I1329" s="66"/>
      <c r="J1329" s="66"/>
      <c r="K1329" s="67"/>
      <c r="L1329" s="59"/>
      <c r="M1329" s="88" t="str">
        <f>C1329</f>
        <v>// Curve fitting</v>
      </c>
      <c r="N1329" s="48"/>
      <c r="O1329" s="49"/>
      <c r="P1329" s="49"/>
      <c r="Q1329" s="49" t="str">
        <f>IF(ISNA(VLOOKUP(AC1329,#REF!,1)),"//","")</f>
        <v/>
      </c>
      <c r="R1329" s="49"/>
      <c r="S1329" s="43">
        <f t="shared" si="382"/>
        <v>246</v>
      </c>
      <c r="T1329" s="93" t="s">
        <v>2484</v>
      </c>
      <c r="U1329" s="91" t="s">
        <v>2484</v>
      </c>
      <c r="V1329" s="91" t="s">
        <v>2484</v>
      </c>
      <c r="W1329" s="44" t="str">
        <f t="shared" si="383"/>
        <v/>
      </c>
      <c r="X1329" s="25" t="str">
        <f t="shared" si="384"/>
        <v/>
      </c>
      <c r="Y1329" s="1">
        <f t="shared" si="385"/>
        <v>1296.2999999999997</v>
      </c>
      <c r="Z1329" t="str">
        <f t="shared" si="386"/>
        <v>// Curve fitting</v>
      </c>
      <c r="AA1329" s="172" t="str">
        <f>IF(ISNA(VLOOKUP(AC1329,Sheet2!J:J,1,0)),"//","")</f>
        <v/>
      </c>
      <c r="AC1329" s="111" t="str">
        <f t="shared" si="379"/>
        <v/>
      </c>
      <c r="AD1329" t="b">
        <f t="shared" si="393"/>
        <v>1</v>
      </c>
    </row>
    <row r="1330" spans="1:30">
      <c r="A1330" s="57">
        <f t="shared" si="380"/>
        <v>1330</v>
      </c>
      <c r="B1330" s="56">
        <f t="shared" si="381"/>
        <v>1297</v>
      </c>
      <c r="C1330" s="60" t="s">
        <v>4238</v>
      </c>
      <c r="D1330" s="60" t="s">
        <v>12</v>
      </c>
      <c r="E1330" s="66" t="s">
        <v>1222</v>
      </c>
      <c r="F1330" s="66" t="s">
        <v>1222</v>
      </c>
      <c r="G1330" s="92">
        <v>1</v>
      </c>
      <c r="H1330" s="92">
        <v>1023</v>
      </c>
      <c r="I1330" s="189" t="s">
        <v>3</v>
      </c>
      <c r="J1330" s="66" t="s">
        <v>1592</v>
      </c>
      <c r="K1330" s="67" t="s">
        <v>4704</v>
      </c>
      <c r="L1330" s="68"/>
      <c r="M1330" s="64" t="s">
        <v>1650</v>
      </c>
      <c r="N1330" s="13"/>
      <c r="O1330"/>
      <c r="P1330" t="str">
        <f t="shared" ref="P1330:P1390" si="394">IF(E1330=F1330,"","NOT EQUAL")</f>
        <v/>
      </c>
      <c r="Q1330" t="str">
        <f>IF(ISNA(VLOOKUP(AC1330,#REF!,1)),"//","")</f>
        <v/>
      </c>
      <c r="R1330"/>
      <c r="S1330" s="43">
        <f t="shared" si="382"/>
        <v>247</v>
      </c>
      <c r="T1330" s="93" t="s">
        <v>2484</v>
      </c>
      <c r="U1330" s="71" t="s">
        <v>2484</v>
      </c>
      <c r="V1330" s="71" t="s">
        <v>2484</v>
      </c>
      <c r="W1330" s="44" t="str">
        <f t="shared" si="383"/>
        <v>"BESTF"</v>
      </c>
      <c r="X1330" s="25" t="str">
        <f t="shared" si="384"/>
        <v>BESTF</v>
      </c>
      <c r="Y1330" s="1">
        <f t="shared" si="385"/>
        <v>1297</v>
      </c>
      <c r="Z1330" t="str">
        <f t="shared" si="386"/>
        <v>ITM_BESTF</v>
      </c>
      <c r="AA1330" s="172" t="str">
        <f>IF(ISNA(VLOOKUP(AC1330,Sheet2!J:J,1,0)),"//","")</f>
        <v>//</v>
      </c>
      <c r="AC1330" s="111" t="str">
        <f t="shared" ref="AC1330:AC1393" si="395">IF(LEN(X1330)=0,"",SUBSTITUTE(SUBSTITUTE(SUBSTITUTE(SUBSTITUTE(SUBSTITUTE(SUBSTITUTE(SUBSTITUTE(SUBSTITUTE(SUBSTITUTE(SUBSTITUTE(SUBSTITUTE(SUBSTITUTE(SUBSTITUTE(SUBSTITUTE(SUBSTITUTE(SUBSTITUTE(SUBSTITUTE( (SUBSTITUTE( SUBSTITUTE( SUBSTITUTE( SUBSTITUTE(W1330,"STD_SIGMA","SUM"),"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BESTF</v>
      </c>
      <c r="AD1330" t="b">
        <f t="shared" si="393"/>
        <v>1</v>
      </c>
    </row>
    <row r="1331" spans="1:30">
      <c r="A1331" s="57">
        <f t="shared" si="380"/>
        <v>1331</v>
      </c>
      <c r="B1331" s="56">
        <f t="shared" si="381"/>
        <v>1298</v>
      </c>
      <c r="C1331" s="60" t="s">
        <v>4238</v>
      </c>
      <c r="D1331" s="60" t="s">
        <v>95</v>
      </c>
      <c r="E1331" s="66" t="s">
        <v>96</v>
      </c>
      <c r="F1331" s="66" t="s">
        <v>96</v>
      </c>
      <c r="G1331" s="206">
        <v>0</v>
      </c>
      <c r="H1331" s="206">
        <v>0</v>
      </c>
      <c r="I1331" s="189" t="s">
        <v>3</v>
      </c>
      <c r="J1331" s="66" t="s">
        <v>1592</v>
      </c>
      <c r="K1331" s="67" t="s">
        <v>4704</v>
      </c>
      <c r="L1331" s="68"/>
      <c r="M1331" s="64" t="s">
        <v>1749</v>
      </c>
      <c r="N1331" s="13"/>
      <c r="O1331"/>
      <c r="P1331" t="str">
        <f t="shared" si="394"/>
        <v/>
      </c>
      <c r="Q1331" t="str">
        <f>IF(ISNA(VLOOKUP(AC1331,#REF!,1)),"//","")</f>
        <v/>
      </c>
      <c r="R1331"/>
      <c r="S1331" s="43">
        <f t="shared" si="382"/>
        <v>248</v>
      </c>
      <c r="T1331" s="93" t="s">
        <v>2484</v>
      </c>
      <c r="U1331" s="71" t="s">
        <v>2484</v>
      </c>
      <c r="V1331" s="71" t="s">
        <v>2484</v>
      </c>
      <c r="W1331" s="44" t="str">
        <f t="shared" si="383"/>
        <v>"EXPF"</v>
      </c>
      <c r="X1331" s="25" t="str">
        <f t="shared" si="384"/>
        <v>EXPF</v>
      </c>
      <c r="Y1331" s="1">
        <f t="shared" si="385"/>
        <v>1298</v>
      </c>
      <c r="Z1331" t="str">
        <f t="shared" si="386"/>
        <v>ITM_EXPF</v>
      </c>
      <c r="AA1331" s="172" t="str">
        <f>IF(ISNA(VLOOKUP(AC1331,Sheet2!J:J,1,0)),"//","")</f>
        <v>//</v>
      </c>
      <c r="AC1331" s="111" t="str">
        <f t="shared" si="395"/>
        <v>EXPF</v>
      </c>
      <c r="AD1331" t="b">
        <f t="shared" si="393"/>
        <v>1</v>
      </c>
    </row>
    <row r="1332" spans="1:30">
      <c r="A1332" s="57">
        <f t="shared" si="380"/>
        <v>1332</v>
      </c>
      <c r="B1332" s="56">
        <f t="shared" si="381"/>
        <v>1299</v>
      </c>
      <c r="C1332" s="60" t="s">
        <v>4238</v>
      </c>
      <c r="D1332" s="60" t="s">
        <v>181</v>
      </c>
      <c r="E1332" s="66" t="s">
        <v>182</v>
      </c>
      <c r="F1332" s="66" t="s">
        <v>182</v>
      </c>
      <c r="G1332" s="206">
        <v>0</v>
      </c>
      <c r="H1332" s="206">
        <v>0</v>
      </c>
      <c r="I1332" s="189" t="s">
        <v>3</v>
      </c>
      <c r="J1332" s="66" t="s">
        <v>1592</v>
      </c>
      <c r="K1332" s="67" t="s">
        <v>4704</v>
      </c>
      <c r="L1332" s="68"/>
      <c r="M1332" s="64" t="s">
        <v>1876</v>
      </c>
      <c r="N1332" s="13"/>
      <c r="O1332"/>
      <c r="P1332" t="str">
        <f t="shared" si="394"/>
        <v/>
      </c>
      <c r="Q1332" t="str">
        <f>IF(ISNA(VLOOKUP(AC1332,#REF!,1)),"//","")</f>
        <v/>
      </c>
      <c r="R1332"/>
      <c r="S1332" s="43">
        <f t="shared" si="382"/>
        <v>249</v>
      </c>
      <c r="T1332" s="93" t="s">
        <v>2484</v>
      </c>
      <c r="U1332" s="71" t="s">
        <v>2484</v>
      </c>
      <c r="V1332" s="71" t="s">
        <v>2484</v>
      </c>
      <c r="W1332" s="44" t="str">
        <f t="shared" si="383"/>
        <v>"LINF"</v>
      </c>
      <c r="X1332" s="25" t="str">
        <f t="shared" si="384"/>
        <v>LINF</v>
      </c>
      <c r="Y1332" s="1">
        <f t="shared" si="385"/>
        <v>1299</v>
      </c>
      <c r="Z1332" t="str">
        <f t="shared" si="386"/>
        <v>ITM_LINF</v>
      </c>
      <c r="AA1332" s="172" t="str">
        <f>IF(ISNA(VLOOKUP(AC1332,Sheet2!J:J,1,0)),"//","")</f>
        <v>//</v>
      </c>
      <c r="AC1332" s="111" t="str">
        <f t="shared" si="395"/>
        <v>LINF</v>
      </c>
      <c r="AD1332" t="b">
        <f t="shared" si="393"/>
        <v>1</v>
      </c>
    </row>
    <row r="1333" spans="1:30">
      <c r="A1333" s="57">
        <f t="shared" si="380"/>
        <v>1333</v>
      </c>
      <c r="B1333" s="56">
        <f t="shared" si="381"/>
        <v>1300</v>
      </c>
      <c r="C1333" s="60" t="s">
        <v>4238</v>
      </c>
      <c r="D1333" s="60" t="s">
        <v>194</v>
      </c>
      <c r="E1333" s="66" t="s">
        <v>195</v>
      </c>
      <c r="F1333" s="66" t="s">
        <v>195</v>
      </c>
      <c r="G1333" s="206">
        <v>0</v>
      </c>
      <c r="H1333" s="206">
        <v>0</v>
      </c>
      <c r="I1333" s="189" t="s">
        <v>3</v>
      </c>
      <c r="J1333" s="66" t="s">
        <v>1592</v>
      </c>
      <c r="K1333" s="67" t="s">
        <v>4704</v>
      </c>
      <c r="L1333" s="68"/>
      <c r="M1333" s="64" t="s">
        <v>1891</v>
      </c>
      <c r="N1333" s="13"/>
      <c r="O1333"/>
      <c r="P1333" t="str">
        <f t="shared" si="394"/>
        <v/>
      </c>
      <c r="Q1333" t="str">
        <f>IF(ISNA(VLOOKUP(AC1333,#REF!,1)),"//","")</f>
        <v/>
      </c>
      <c r="R1333"/>
      <c r="S1333" s="43">
        <f t="shared" si="382"/>
        <v>250</v>
      </c>
      <c r="T1333" s="93" t="s">
        <v>2484</v>
      </c>
      <c r="U1333" s="71" t="s">
        <v>2484</v>
      </c>
      <c r="V1333" s="71" t="s">
        <v>2484</v>
      </c>
      <c r="W1333" s="44" t="str">
        <f t="shared" si="383"/>
        <v>"LOGF"</v>
      </c>
      <c r="X1333" s="25" t="str">
        <f t="shared" si="384"/>
        <v>LOGF</v>
      </c>
      <c r="Y1333" s="1">
        <f t="shared" si="385"/>
        <v>1300</v>
      </c>
      <c r="Z1333" t="str">
        <f t="shared" si="386"/>
        <v>ITM_LOGF</v>
      </c>
      <c r="AA1333" s="172" t="str">
        <f>IF(ISNA(VLOOKUP(AC1333,Sheet2!J:J,1,0)),"//","")</f>
        <v>//</v>
      </c>
      <c r="AC1333" s="111" t="str">
        <f t="shared" si="395"/>
        <v>LOGF</v>
      </c>
      <c r="AD1333" t="b">
        <f t="shared" si="393"/>
        <v>1</v>
      </c>
    </row>
    <row r="1334" spans="1:30">
      <c r="A1334" s="57">
        <f t="shared" si="380"/>
        <v>1334</v>
      </c>
      <c r="B1334" s="56">
        <f t="shared" si="381"/>
        <v>1301</v>
      </c>
      <c r="C1334" s="60" t="s">
        <v>4238</v>
      </c>
      <c r="D1334" s="60" t="s">
        <v>3016</v>
      </c>
      <c r="E1334" s="66" t="s">
        <v>250</v>
      </c>
      <c r="F1334" s="66" t="s">
        <v>250</v>
      </c>
      <c r="G1334" s="206">
        <v>0</v>
      </c>
      <c r="H1334" s="206">
        <v>0</v>
      </c>
      <c r="I1334" s="189" t="s">
        <v>3</v>
      </c>
      <c r="J1334" s="66" t="s">
        <v>1592</v>
      </c>
      <c r="K1334" s="67" t="s">
        <v>4704</v>
      </c>
      <c r="L1334" s="68"/>
      <c r="M1334" s="64" t="s">
        <v>1980</v>
      </c>
      <c r="N1334" s="13"/>
      <c r="O1334"/>
      <c r="P1334" t="str">
        <f t="shared" si="394"/>
        <v/>
      </c>
      <c r="Q1334" t="str">
        <f>IF(ISNA(VLOOKUP(AC1334,#REF!,1)),"//","")</f>
        <v/>
      </c>
      <c r="R1334"/>
      <c r="S1334" s="43">
        <f t="shared" si="382"/>
        <v>251</v>
      </c>
      <c r="T1334" s="93" t="s">
        <v>2484</v>
      </c>
      <c r="U1334" s="71" t="s">
        <v>2484</v>
      </c>
      <c r="V1334" s="71" t="s">
        <v>2484</v>
      </c>
      <c r="W1334" s="44" t="str">
        <f t="shared" si="383"/>
        <v>"ORTHOF"</v>
      </c>
      <c r="X1334" s="25" t="str">
        <f t="shared" si="384"/>
        <v>ORTHOF</v>
      </c>
      <c r="Y1334" s="1">
        <f t="shared" si="385"/>
        <v>1301</v>
      </c>
      <c r="Z1334" t="str">
        <f t="shared" si="386"/>
        <v>ITM_ORTHOF</v>
      </c>
      <c r="AA1334" s="172" t="str">
        <f>IF(ISNA(VLOOKUP(AC1334,Sheet2!J:J,1,0)),"//","")</f>
        <v>//</v>
      </c>
      <c r="AC1334" s="111" t="str">
        <f t="shared" si="395"/>
        <v>ORTHOF</v>
      </c>
      <c r="AD1334" t="b">
        <f t="shared" si="393"/>
        <v>1</v>
      </c>
    </row>
    <row r="1335" spans="1:30">
      <c r="A1335" s="57">
        <f t="shared" si="380"/>
        <v>1335</v>
      </c>
      <c r="B1335" s="56">
        <f t="shared" si="381"/>
        <v>1302</v>
      </c>
      <c r="C1335" s="60" t="s">
        <v>4238</v>
      </c>
      <c r="D1335" s="60" t="s">
        <v>266</v>
      </c>
      <c r="E1335" s="66" t="s">
        <v>267</v>
      </c>
      <c r="F1335" s="66" t="s">
        <v>267</v>
      </c>
      <c r="G1335" s="206">
        <v>0</v>
      </c>
      <c r="H1335" s="206">
        <v>0</v>
      </c>
      <c r="I1335" s="189" t="s">
        <v>3</v>
      </c>
      <c r="J1335" s="66" t="s">
        <v>1592</v>
      </c>
      <c r="K1335" s="67" t="s">
        <v>4704</v>
      </c>
      <c r="L1335" s="68"/>
      <c r="M1335" s="64" t="s">
        <v>2003</v>
      </c>
      <c r="N1335" s="13"/>
      <c r="O1335"/>
      <c r="P1335" t="str">
        <f t="shared" si="394"/>
        <v/>
      </c>
      <c r="Q1335" t="str">
        <f>IF(ISNA(VLOOKUP(AC1335,#REF!,1)),"//","")</f>
        <v/>
      </c>
      <c r="R1335"/>
      <c r="S1335" s="43">
        <f t="shared" si="382"/>
        <v>252</v>
      </c>
      <c r="T1335" s="93" t="s">
        <v>2484</v>
      </c>
      <c r="U1335" s="71" t="s">
        <v>2484</v>
      </c>
      <c r="V1335" s="71" t="s">
        <v>2484</v>
      </c>
      <c r="W1335" s="44" t="str">
        <f t="shared" si="383"/>
        <v>"POWERF"</v>
      </c>
      <c r="X1335" s="25" t="str">
        <f t="shared" si="384"/>
        <v>POWERF</v>
      </c>
      <c r="Y1335" s="1">
        <f t="shared" si="385"/>
        <v>1302</v>
      </c>
      <c r="Z1335" t="str">
        <f t="shared" si="386"/>
        <v>ITM_POWERF</v>
      </c>
      <c r="AA1335" s="172" t="str">
        <f>IF(ISNA(VLOOKUP(AC1335,Sheet2!J:J,1,0)),"//","")</f>
        <v>//</v>
      </c>
      <c r="AC1335" s="111" t="str">
        <f t="shared" si="395"/>
        <v>POWERF</v>
      </c>
      <c r="AD1335" t="b">
        <f t="shared" si="393"/>
        <v>1</v>
      </c>
    </row>
    <row r="1336" spans="1:30">
      <c r="A1336" s="57">
        <f t="shared" si="380"/>
        <v>1336</v>
      </c>
      <c r="B1336" s="56">
        <f t="shared" si="381"/>
        <v>1303</v>
      </c>
      <c r="C1336" s="60" t="s">
        <v>4238</v>
      </c>
      <c r="D1336" s="60" t="s">
        <v>3017</v>
      </c>
      <c r="E1336" s="66" t="s">
        <v>1034</v>
      </c>
      <c r="F1336" s="66" t="s">
        <v>1034</v>
      </c>
      <c r="G1336" s="74">
        <v>0</v>
      </c>
      <c r="H1336" s="74">
        <v>0</v>
      </c>
      <c r="I1336" s="189" t="s">
        <v>3</v>
      </c>
      <c r="J1336" s="66" t="s">
        <v>1592</v>
      </c>
      <c r="K1336" s="67" t="s">
        <v>4704</v>
      </c>
      <c r="L1336" s="68"/>
      <c r="M1336" s="64" t="s">
        <v>2389</v>
      </c>
      <c r="N1336" s="13"/>
      <c r="O1336"/>
      <c r="P1336" t="str">
        <f t="shared" si="394"/>
        <v/>
      </c>
      <c r="Q1336" t="str">
        <f>IF(ISNA(VLOOKUP(AC1336,#REF!,1)),"//","")</f>
        <v/>
      </c>
      <c r="R1336"/>
      <c r="S1336" s="43">
        <f t="shared" si="382"/>
        <v>253</v>
      </c>
      <c r="T1336" s="93" t="s">
        <v>2484</v>
      </c>
      <c r="U1336" s="71" t="s">
        <v>2484</v>
      </c>
      <c r="V1336" s="71" t="s">
        <v>2484</v>
      </c>
      <c r="W1336" s="44" t="str">
        <f t="shared" si="383"/>
        <v>"GAUSSF"</v>
      </c>
      <c r="X1336" s="25" t="str">
        <f t="shared" si="384"/>
        <v>GAUSSF</v>
      </c>
      <c r="Y1336" s="1">
        <f t="shared" si="385"/>
        <v>1303</v>
      </c>
      <c r="Z1336" t="str">
        <f t="shared" si="386"/>
        <v>ITM_GAUSSF</v>
      </c>
      <c r="AA1336" s="172" t="str">
        <f>IF(ISNA(VLOOKUP(AC1336,Sheet2!J:J,1,0)),"//","")</f>
        <v>//</v>
      </c>
      <c r="AC1336" s="111" t="str">
        <f t="shared" si="395"/>
        <v>GAUSSF</v>
      </c>
      <c r="AD1336" t="b">
        <f t="shared" si="393"/>
        <v>1</v>
      </c>
    </row>
    <row r="1337" spans="1:30">
      <c r="A1337" s="57">
        <f t="shared" si="380"/>
        <v>1337</v>
      </c>
      <c r="B1337" s="56">
        <f t="shared" si="381"/>
        <v>1304</v>
      </c>
      <c r="C1337" s="60" t="s">
        <v>4238</v>
      </c>
      <c r="D1337" s="60" t="s">
        <v>3018</v>
      </c>
      <c r="E1337" s="66" t="s">
        <v>1035</v>
      </c>
      <c r="F1337" s="66" t="s">
        <v>1035</v>
      </c>
      <c r="G1337" s="74">
        <v>0</v>
      </c>
      <c r="H1337" s="74">
        <v>0</v>
      </c>
      <c r="I1337" s="189" t="s">
        <v>3</v>
      </c>
      <c r="J1337" s="66" t="s">
        <v>1592</v>
      </c>
      <c r="K1337" s="67" t="s">
        <v>4704</v>
      </c>
      <c r="L1337" s="68"/>
      <c r="M1337" s="64" t="s">
        <v>2390</v>
      </c>
      <c r="N1337" s="13"/>
      <c r="O1337"/>
      <c r="P1337" t="str">
        <f t="shared" si="394"/>
        <v/>
      </c>
      <c r="Q1337" t="str">
        <f>IF(ISNA(VLOOKUP(AC1337,#REF!,1)),"//","")</f>
        <v/>
      </c>
      <c r="R1337"/>
      <c r="S1337" s="43">
        <f t="shared" si="382"/>
        <v>254</v>
      </c>
      <c r="T1337" s="93" t="s">
        <v>2484</v>
      </c>
      <c r="U1337" s="71" t="s">
        <v>2484</v>
      </c>
      <c r="V1337" s="71" t="s">
        <v>2484</v>
      </c>
      <c r="W1337" s="44" t="str">
        <f t="shared" si="383"/>
        <v>"CAUCHF"</v>
      </c>
      <c r="X1337" s="25" t="str">
        <f t="shared" si="384"/>
        <v>CAUCHF</v>
      </c>
      <c r="Y1337" s="1">
        <f t="shared" si="385"/>
        <v>1304</v>
      </c>
      <c r="Z1337" t="str">
        <f t="shared" si="386"/>
        <v>ITM_CAUCHF</v>
      </c>
      <c r="AA1337" s="172" t="str">
        <f>IF(ISNA(VLOOKUP(AC1337,Sheet2!J:J,1,0)),"//","")</f>
        <v>//</v>
      </c>
      <c r="AC1337" s="111" t="str">
        <f t="shared" si="395"/>
        <v>CAUCHF</v>
      </c>
      <c r="AD1337" t="b">
        <f t="shared" si="393"/>
        <v>1</v>
      </c>
    </row>
    <row r="1338" spans="1:30">
      <c r="A1338" s="57">
        <f t="shared" si="380"/>
        <v>1338</v>
      </c>
      <c r="B1338" s="56">
        <f t="shared" si="381"/>
        <v>1305</v>
      </c>
      <c r="C1338" s="60" t="s">
        <v>4238</v>
      </c>
      <c r="D1338" s="60" t="s">
        <v>3019</v>
      </c>
      <c r="E1338" s="66" t="s">
        <v>1036</v>
      </c>
      <c r="F1338" s="66" t="s">
        <v>1036</v>
      </c>
      <c r="G1338" s="74">
        <v>0</v>
      </c>
      <c r="H1338" s="74">
        <v>0</v>
      </c>
      <c r="I1338" s="189" t="s">
        <v>3</v>
      </c>
      <c r="J1338" s="66" t="s">
        <v>1592</v>
      </c>
      <c r="K1338" s="67" t="s">
        <v>4704</v>
      </c>
      <c r="L1338" s="68"/>
      <c r="M1338" s="64" t="s">
        <v>2391</v>
      </c>
      <c r="N1338" s="13"/>
      <c r="O1338"/>
      <c r="P1338" t="str">
        <f t="shared" si="394"/>
        <v/>
      </c>
      <c r="Q1338" t="str">
        <f>IF(ISNA(VLOOKUP(AC1338,#REF!,1)),"//","")</f>
        <v/>
      </c>
      <c r="R1338"/>
      <c r="S1338" s="43">
        <f t="shared" si="382"/>
        <v>255</v>
      </c>
      <c r="T1338" s="93" t="s">
        <v>2484</v>
      </c>
      <c r="U1338" s="71" t="s">
        <v>2484</v>
      </c>
      <c r="V1338" s="71" t="s">
        <v>2484</v>
      </c>
      <c r="W1338" s="44" t="str">
        <f t="shared" si="383"/>
        <v>"PARABF"</v>
      </c>
      <c r="X1338" s="25" t="str">
        <f t="shared" si="384"/>
        <v>PARABF</v>
      </c>
      <c r="Y1338" s="1">
        <f t="shared" si="385"/>
        <v>1305</v>
      </c>
      <c r="Z1338" t="str">
        <f t="shared" si="386"/>
        <v>ITM_PARABF</v>
      </c>
      <c r="AA1338" s="172" t="str">
        <f>IF(ISNA(VLOOKUP(AC1338,Sheet2!J:J,1,0)),"//","")</f>
        <v>//</v>
      </c>
      <c r="AC1338" s="111" t="str">
        <f t="shared" si="395"/>
        <v>PARABF</v>
      </c>
      <c r="AD1338" t="b">
        <f t="shared" si="393"/>
        <v>1</v>
      </c>
    </row>
    <row r="1339" spans="1:30">
      <c r="A1339" s="57">
        <f t="shared" si="380"/>
        <v>1339</v>
      </c>
      <c r="B1339" s="56">
        <f t="shared" si="381"/>
        <v>1306</v>
      </c>
      <c r="C1339" s="60" t="s">
        <v>4238</v>
      </c>
      <c r="D1339" s="60" t="s">
        <v>3020</v>
      </c>
      <c r="E1339" s="66" t="s">
        <v>1037</v>
      </c>
      <c r="F1339" s="66" t="s">
        <v>1037</v>
      </c>
      <c r="G1339" s="74">
        <v>0</v>
      </c>
      <c r="H1339" s="74">
        <v>0</v>
      </c>
      <c r="I1339" s="189" t="s">
        <v>3</v>
      </c>
      <c r="J1339" s="66" t="s">
        <v>1592</v>
      </c>
      <c r="K1339" s="67" t="s">
        <v>4704</v>
      </c>
      <c r="L1339" s="68"/>
      <c r="M1339" s="64" t="s">
        <v>2392</v>
      </c>
      <c r="N1339" s="13"/>
      <c r="O1339"/>
      <c r="P1339" t="str">
        <f t="shared" si="394"/>
        <v/>
      </c>
      <c r="Q1339" t="str">
        <f>IF(ISNA(VLOOKUP(AC1339,#REF!,1)),"//","")</f>
        <v/>
      </c>
      <c r="R1339"/>
      <c r="S1339" s="43">
        <f t="shared" si="382"/>
        <v>256</v>
      </c>
      <c r="T1339" s="93" t="s">
        <v>2484</v>
      </c>
      <c r="U1339" s="71" t="s">
        <v>2484</v>
      </c>
      <c r="V1339" s="71" t="s">
        <v>2484</v>
      </c>
      <c r="W1339" s="44" t="str">
        <f t="shared" si="383"/>
        <v>"HYPF"</v>
      </c>
      <c r="X1339" s="25" t="str">
        <f t="shared" si="384"/>
        <v>HYPF</v>
      </c>
      <c r="Y1339" s="1">
        <f t="shared" si="385"/>
        <v>1306</v>
      </c>
      <c r="Z1339" t="str">
        <f t="shared" si="386"/>
        <v>ITM_HYPF</v>
      </c>
      <c r="AA1339" s="172" t="str">
        <f>IF(ISNA(VLOOKUP(AC1339,Sheet2!J:J,1,0)),"//","")</f>
        <v>//</v>
      </c>
      <c r="AC1339" s="111" t="str">
        <f t="shared" si="395"/>
        <v>HYPF</v>
      </c>
      <c r="AD1339" t="b">
        <f t="shared" si="393"/>
        <v>1</v>
      </c>
    </row>
    <row r="1340" spans="1:30">
      <c r="A1340" s="57">
        <f t="shared" si="380"/>
        <v>1340</v>
      </c>
      <c r="B1340" s="56">
        <f t="shared" si="381"/>
        <v>1307</v>
      </c>
      <c r="C1340" s="60" t="s">
        <v>4238</v>
      </c>
      <c r="D1340" s="60" t="s">
        <v>3021</v>
      </c>
      <c r="E1340" s="66" t="s">
        <v>1565</v>
      </c>
      <c r="F1340" s="66" t="s">
        <v>1565</v>
      </c>
      <c r="G1340" s="74">
        <v>0</v>
      </c>
      <c r="H1340" s="74">
        <v>0</v>
      </c>
      <c r="I1340" s="189" t="s">
        <v>3</v>
      </c>
      <c r="J1340" s="66" t="s">
        <v>1592</v>
      </c>
      <c r="K1340" s="67" t="s">
        <v>4704</v>
      </c>
      <c r="L1340" s="68"/>
      <c r="M1340" s="64" t="s">
        <v>2393</v>
      </c>
      <c r="N1340" s="13"/>
      <c r="O1340"/>
      <c r="P1340" t="str">
        <f t="shared" si="394"/>
        <v/>
      </c>
      <c r="Q1340" t="str">
        <f>IF(ISNA(VLOOKUP(AC1340,#REF!,1)),"//","")</f>
        <v/>
      </c>
      <c r="R1340"/>
      <c r="S1340" s="43">
        <f t="shared" si="382"/>
        <v>257</v>
      </c>
      <c r="T1340" s="93" t="s">
        <v>2484</v>
      </c>
      <c r="U1340" s="71" t="s">
        <v>2484</v>
      </c>
      <c r="V1340" s="71" t="s">
        <v>2484</v>
      </c>
      <c r="W1340" s="44" t="str">
        <f t="shared" si="383"/>
        <v>"ROOTF"</v>
      </c>
      <c r="X1340" s="25" t="str">
        <f t="shared" si="384"/>
        <v>ROOTF</v>
      </c>
      <c r="Y1340" s="1">
        <f t="shared" si="385"/>
        <v>1307</v>
      </c>
      <c r="Z1340" t="str">
        <f t="shared" si="386"/>
        <v>ITM_ROOTF</v>
      </c>
      <c r="AA1340" s="172" t="str">
        <f>IF(ISNA(VLOOKUP(AC1340,Sheet2!J:J,1,0)),"//","")</f>
        <v>//</v>
      </c>
      <c r="AC1340" s="111" t="str">
        <f t="shared" si="395"/>
        <v>ROOTF</v>
      </c>
      <c r="AD1340" t="b">
        <f t="shared" si="393"/>
        <v>1</v>
      </c>
    </row>
    <row r="1341" spans="1:30" s="17" customFormat="1">
      <c r="A1341" s="111">
        <f t="shared" si="380"/>
        <v>1341</v>
      </c>
      <c r="B1341" s="112">
        <f t="shared" si="381"/>
        <v>1308</v>
      </c>
      <c r="C1341" s="113" t="s">
        <v>4450</v>
      </c>
      <c r="D1341" s="113" t="s">
        <v>7</v>
      </c>
      <c r="E1341" s="146" t="str">
        <f t="shared" ref="E1341:E1345" si="396">CHAR(34)&amp;IF(B1341&lt;10,"000",IF(B1341&lt;100,"00",IF(B1341&lt;1000,"0","")))&amp;$B1341&amp;CHAR(34)</f>
        <v>"1308"</v>
      </c>
      <c r="F1341" s="114" t="str">
        <f t="shared" ref="F1341:F1345" si="397">E1341</f>
        <v>"1308"</v>
      </c>
      <c r="G1341" s="207">
        <v>0</v>
      </c>
      <c r="H1341" s="207">
        <v>0</v>
      </c>
      <c r="I1341" s="193" t="s">
        <v>28</v>
      </c>
      <c r="J1341" s="66" t="s">
        <v>1592</v>
      </c>
      <c r="K1341" s="116" t="s">
        <v>4539</v>
      </c>
      <c r="M1341" s="167" t="str">
        <f t="shared" ref="M1341:M1345" si="398">"ITM_"&amp;IF(B1341&lt;10,"000",IF(B1341&lt;100,"00",IF(B1341&lt;1000,"0","")))&amp;$B1341</f>
        <v>ITM_1308</v>
      </c>
      <c r="N1341" s="16"/>
      <c r="P1341" s="17" t="str">
        <f t="shared" si="394"/>
        <v/>
      </c>
      <c r="Q1341" s="17" t="str">
        <f>IF(ISNA(VLOOKUP(AC1341,#REF!,1)),"//","")</f>
        <v/>
      </c>
      <c r="S1341" s="117">
        <f t="shared" si="382"/>
        <v>257</v>
      </c>
      <c r="T1341" s="111" t="s">
        <v>2484</v>
      </c>
      <c r="U1341" s="118" t="s">
        <v>2484</v>
      </c>
      <c r="V1341" s="118" t="s">
        <v>2484</v>
      </c>
      <c r="W1341" s="119" t="str">
        <f t="shared" si="383"/>
        <v/>
      </c>
      <c r="X1341" s="120" t="str">
        <f t="shared" si="384"/>
        <v/>
      </c>
      <c r="Y1341" s="121">
        <f t="shared" si="385"/>
        <v>1308</v>
      </c>
      <c r="Z1341" s="17" t="str">
        <f t="shared" si="386"/>
        <v>ITM_1308</v>
      </c>
      <c r="AA1341" s="172" t="str">
        <f>IF(ISNA(VLOOKUP(AC1341,Sheet2!J:J,1,0)),"//","")</f>
        <v/>
      </c>
      <c r="AC1341" s="111" t="str">
        <f t="shared" si="395"/>
        <v/>
      </c>
      <c r="AD1341" t="b">
        <f t="shared" si="393"/>
        <v>1</v>
      </c>
    </row>
    <row r="1342" spans="1:30" s="17" customFormat="1">
      <c r="A1342" s="111">
        <f t="shared" si="380"/>
        <v>1342</v>
      </c>
      <c r="B1342" s="112">
        <f t="shared" si="381"/>
        <v>1309</v>
      </c>
      <c r="C1342" s="113" t="s">
        <v>4450</v>
      </c>
      <c r="D1342" s="113" t="s">
        <v>7</v>
      </c>
      <c r="E1342" s="146" t="str">
        <f t="shared" si="396"/>
        <v>"1309"</v>
      </c>
      <c r="F1342" s="114" t="str">
        <f t="shared" si="397"/>
        <v>"1309"</v>
      </c>
      <c r="G1342" s="207">
        <v>0</v>
      </c>
      <c r="H1342" s="207">
        <v>0</v>
      </c>
      <c r="I1342" s="193" t="s">
        <v>28</v>
      </c>
      <c r="J1342" s="66" t="s">
        <v>1592</v>
      </c>
      <c r="K1342" s="116" t="s">
        <v>4539</v>
      </c>
      <c r="M1342" s="167" t="str">
        <f t="shared" si="398"/>
        <v>ITM_1309</v>
      </c>
      <c r="N1342" s="16"/>
      <c r="P1342" s="17" t="str">
        <f t="shared" si="394"/>
        <v/>
      </c>
      <c r="Q1342" s="17" t="str">
        <f>IF(ISNA(VLOOKUP(AC1342,#REF!,1)),"//","")</f>
        <v/>
      </c>
      <c r="S1342" s="117">
        <f t="shared" si="382"/>
        <v>257</v>
      </c>
      <c r="T1342" s="111" t="s">
        <v>2484</v>
      </c>
      <c r="U1342" s="118" t="s">
        <v>2484</v>
      </c>
      <c r="V1342" s="118" t="s">
        <v>2484</v>
      </c>
      <c r="W1342" s="119" t="str">
        <f t="shared" si="383"/>
        <v/>
      </c>
      <c r="X1342" s="120" t="str">
        <f t="shared" si="384"/>
        <v/>
      </c>
      <c r="Y1342" s="121">
        <f t="shared" si="385"/>
        <v>1309</v>
      </c>
      <c r="Z1342" s="17" t="str">
        <f t="shared" si="386"/>
        <v>ITM_1309</v>
      </c>
      <c r="AA1342" s="172" t="str">
        <f>IF(ISNA(VLOOKUP(AC1342,Sheet2!J:J,1,0)),"//","")</f>
        <v/>
      </c>
      <c r="AC1342" s="111" t="str">
        <f t="shared" si="395"/>
        <v/>
      </c>
      <c r="AD1342" t="b">
        <f t="shared" si="393"/>
        <v>1</v>
      </c>
    </row>
    <row r="1343" spans="1:30" s="17" customFormat="1">
      <c r="A1343" s="111">
        <f t="shared" si="380"/>
        <v>1343</v>
      </c>
      <c r="B1343" s="112">
        <f t="shared" si="381"/>
        <v>1310</v>
      </c>
      <c r="C1343" s="113" t="s">
        <v>4450</v>
      </c>
      <c r="D1343" s="113" t="s">
        <v>7</v>
      </c>
      <c r="E1343" s="146" t="str">
        <f t="shared" si="396"/>
        <v>"1310"</v>
      </c>
      <c r="F1343" s="114" t="str">
        <f t="shared" si="397"/>
        <v>"1310"</v>
      </c>
      <c r="G1343" s="207">
        <v>0</v>
      </c>
      <c r="H1343" s="207">
        <v>0</v>
      </c>
      <c r="I1343" s="193" t="s">
        <v>28</v>
      </c>
      <c r="J1343" s="66" t="s">
        <v>1592</v>
      </c>
      <c r="K1343" s="116" t="s">
        <v>4539</v>
      </c>
      <c r="M1343" s="167" t="str">
        <f t="shared" si="398"/>
        <v>ITM_1310</v>
      </c>
      <c r="N1343" s="16"/>
      <c r="P1343" s="17" t="str">
        <f t="shared" si="394"/>
        <v/>
      </c>
      <c r="Q1343" s="17" t="str">
        <f>IF(ISNA(VLOOKUP(AC1343,#REF!,1)),"//","")</f>
        <v/>
      </c>
      <c r="S1343" s="117">
        <f t="shared" si="382"/>
        <v>257</v>
      </c>
      <c r="T1343" s="111" t="s">
        <v>2484</v>
      </c>
      <c r="U1343" s="118" t="s">
        <v>2484</v>
      </c>
      <c r="V1343" s="118" t="s">
        <v>2484</v>
      </c>
      <c r="W1343" s="119" t="str">
        <f t="shared" si="383"/>
        <v/>
      </c>
      <c r="X1343" s="120" t="str">
        <f t="shared" si="384"/>
        <v/>
      </c>
      <c r="Y1343" s="121">
        <f t="shared" si="385"/>
        <v>1310</v>
      </c>
      <c r="Z1343" s="17" t="str">
        <f t="shared" si="386"/>
        <v>ITM_1310</v>
      </c>
      <c r="AA1343" s="172" t="str">
        <f>IF(ISNA(VLOOKUP(AC1343,Sheet2!J:J,1,0)),"//","")</f>
        <v/>
      </c>
      <c r="AC1343" s="111" t="str">
        <f t="shared" si="395"/>
        <v/>
      </c>
      <c r="AD1343" t="b">
        <f t="shared" si="393"/>
        <v>1</v>
      </c>
    </row>
    <row r="1344" spans="1:30" s="17" customFormat="1">
      <c r="A1344" s="111">
        <f t="shared" si="380"/>
        <v>1344</v>
      </c>
      <c r="B1344" s="112">
        <f t="shared" si="381"/>
        <v>1311</v>
      </c>
      <c r="C1344" s="113" t="s">
        <v>4450</v>
      </c>
      <c r="D1344" s="113" t="s">
        <v>7</v>
      </c>
      <c r="E1344" s="146" t="str">
        <f t="shared" si="396"/>
        <v>"1311"</v>
      </c>
      <c r="F1344" s="114" t="str">
        <f t="shared" si="397"/>
        <v>"1311"</v>
      </c>
      <c r="G1344" s="207">
        <v>0</v>
      </c>
      <c r="H1344" s="207">
        <v>0</v>
      </c>
      <c r="I1344" s="193" t="s">
        <v>28</v>
      </c>
      <c r="J1344" s="66" t="s">
        <v>1592</v>
      </c>
      <c r="K1344" s="116" t="s">
        <v>4539</v>
      </c>
      <c r="M1344" s="167" t="str">
        <f t="shared" si="398"/>
        <v>ITM_1311</v>
      </c>
      <c r="N1344" s="16"/>
      <c r="P1344" s="17" t="str">
        <f t="shared" si="394"/>
        <v/>
      </c>
      <c r="Q1344" s="17" t="str">
        <f>IF(ISNA(VLOOKUP(AC1344,#REF!,1)),"//","")</f>
        <v/>
      </c>
      <c r="S1344" s="117">
        <f t="shared" si="382"/>
        <v>257</v>
      </c>
      <c r="T1344" s="111" t="s">
        <v>2484</v>
      </c>
      <c r="U1344" s="118" t="s">
        <v>2484</v>
      </c>
      <c r="V1344" s="118" t="s">
        <v>2484</v>
      </c>
      <c r="W1344" s="119" t="str">
        <f t="shared" si="383"/>
        <v/>
      </c>
      <c r="X1344" s="120" t="str">
        <f t="shared" si="384"/>
        <v/>
      </c>
      <c r="Y1344" s="121">
        <f t="shared" si="385"/>
        <v>1311</v>
      </c>
      <c r="Z1344" s="17" t="str">
        <f t="shared" si="386"/>
        <v>ITM_1311</v>
      </c>
      <c r="AA1344" s="172" t="str">
        <f>IF(ISNA(VLOOKUP(AC1344,Sheet2!J:J,1,0)),"//","")</f>
        <v/>
      </c>
      <c r="AC1344" s="111" t="str">
        <f t="shared" si="395"/>
        <v/>
      </c>
      <c r="AD1344" t="b">
        <f t="shared" si="393"/>
        <v>1</v>
      </c>
    </row>
    <row r="1345" spans="1:30" s="17" customFormat="1">
      <c r="A1345" s="111">
        <f t="shared" si="380"/>
        <v>1345</v>
      </c>
      <c r="B1345" s="112">
        <f t="shared" si="381"/>
        <v>1312</v>
      </c>
      <c r="C1345" s="113" t="s">
        <v>4450</v>
      </c>
      <c r="D1345" s="113" t="s">
        <v>7</v>
      </c>
      <c r="E1345" s="146" t="str">
        <f t="shared" si="396"/>
        <v>"1312"</v>
      </c>
      <c r="F1345" s="114" t="str">
        <f t="shared" si="397"/>
        <v>"1312"</v>
      </c>
      <c r="G1345" s="207">
        <v>0</v>
      </c>
      <c r="H1345" s="207">
        <v>0</v>
      </c>
      <c r="I1345" s="193" t="s">
        <v>28</v>
      </c>
      <c r="J1345" s="66" t="s">
        <v>1592</v>
      </c>
      <c r="K1345" s="116" t="s">
        <v>4539</v>
      </c>
      <c r="M1345" s="167" t="str">
        <f t="shared" si="398"/>
        <v>ITM_1312</v>
      </c>
      <c r="N1345" s="16"/>
      <c r="P1345" s="17" t="str">
        <f t="shared" si="394"/>
        <v/>
      </c>
      <c r="Q1345" s="17" t="str">
        <f>IF(ISNA(VLOOKUP(AC1345,#REF!,1)),"//","")</f>
        <v/>
      </c>
      <c r="S1345" s="117">
        <f t="shared" si="382"/>
        <v>257</v>
      </c>
      <c r="T1345" s="111" t="s">
        <v>2484</v>
      </c>
      <c r="U1345" s="118" t="s">
        <v>2484</v>
      </c>
      <c r="V1345" s="118" t="s">
        <v>2484</v>
      </c>
      <c r="W1345" s="119" t="str">
        <f t="shared" si="383"/>
        <v/>
      </c>
      <c r="X1345" s="120" t="str">
        <f t="shared" si="384"/>
        <v/>
      </c>
      <c r="Y1345" s="121">
        <f t="shared" si="385"/>
        <v>1312</v>
      </c>
      <c r="Z1345" s="17" t="str">
        <f t="shared" si="386"/>
        <v>ITM_1312</v>
      </c>
      <c r="AA1345" s="172" t="str">
        <f>IF(ISNA(VLOOKUP(AC1345,Sheet2!J:J,1,0)),"//","")</f>
        <v/>
      </c>
      <c r="AC1345" s="111" t="str">
        <f t="shared" si="395"/>
        <v/>
      </c>
      <c r="AD1345" t="b">
        <f t="shared" si="393"/>
        <v>1</v>
      </c>
    </row>
    <row r="1346" spans="1:30" s="47" customFormat="1">
      <c r="A1346" s="57" t="str">
        <f t="shared" si="380"/>
        <v/>
      </c>
      <c r="B1346" s="170">
        <f t="shared" ref="B1346:B1348" si="399">B1345+0.1</f>
        <v>1312.1</v>
      </c>
      <c r="C1346" s="59" t="s">
        <v>2484</v>
      </c>
      <c r="D1346" s="60"/>
      <c r="E1346" s="64"/>
      <c r="F1346" s="64"/>
      <c r="G1346" s="92"/>
      <c r="H1346" s="92"/>
      <c r="I1346" s="66"/>
      <c r="J1346" s="66"/>
      <c r="K1346" s="67"/>
      <c r="L1346" s="59"/>
      <c r="M1346" s="64" t="s">
        <v>2484</v>
      </c>
      <c r="N1346" s="48"/>
      <c r="O1346" s="49"/>
      <c r="P1346" s="49"/>
      <c r="Q1346" s="49" t="str">
        <f>IF(ISNA(VLOOKUP(AC1346,#REF!,1)),"//","")</f>
        <v/>
      </c>
      <c r="R1346" s="49"/>
      <c r="S1346" s="43">
        <f t="shared" si="382"/>
        <v>257</v>
      </c>
      <c r="T1346" s="93" t="s">
        <v>2484</v>
      </c>
      <c r="U1346" s="91" t="s">
        <v>2484</v>
      </c>
      <c r="V1346" s="91" t="s">
        <v>2484</v>
      </c>
      <c r="W1346" s="44" t="str">
        <f t="shared" si="383"/>
        <v/>
      </c>
      <c r="X1346" s="25" t="str">
        <f t="shared" si="384"/>
        <v/>
      </c>
      <c r="Y1346" s="1">
        <f t="shared" si="385"/>
        <v>1312.1</v>
      </c>
      <c r="Z1346" t="str">
        <f t="shared" si="386"/>
        <v/>
      </c>
      <c r="AA1346" s="172" t="str">
        <f>IF(ISNA(VLOOKUP(AC1346,Sheet2!J:J,1,0)),"//","")</f>
        <v/>
      </c>
      <c r="AC1346" s="111" t="str">
        <f t="shared" si="395"/>
        <v/>
      </c>
      <c r="AD1346" t="b">
        <f t="shared" si="393"/>
        <v>1</v>
      </c>
    </row>
    <row r="1347" spans="1:30" s="47" customFormat="1">
      <c r="A1347" s="57" t="str">
        <f t="shared" si="380"/>
        <v/>
      </c>
      <c r="B1347" s="170">
        <f t="shared" si="399"/>
        <v>1312.1999999999998</v>
      </c>
      <c r="C1347" s="59" t="s">
        <v>2484</v>
      </c>
      <c r="D1347" s="60"/>
      <c r="E1347" s="64"/>
      <c r="F1347" s="64"/>
      <c r="G1347" s="92"/>
      <c r="H1347" s="92"/>
      <c r="I1347" s="66"/>
      <c r="J1347" s="66"/>
      <c r="K1347" s="67"/>
      <c r="L1347" s="59"/>
      <c r="M1347" s="64" t="s">
        <v>2484</v>
      </c>
      <c r="N1347" s="48"/>
      <c r="O1347" s="49"/>
      <c r="P1347" s="49"/>
      <c r="Q1347" s="49" t="str">
        <f>IF(ISNA(VLOOKUP(AC1347,#REF!,1)),"//","")</f>
        <v/>
      </c>
      <c r="R1347" s="49"/>
      <c r="S1347" s="43">
        <f t="shared" si="382"/>
        <v>257</v>
      </c>
      <c r="T1347" s="93" t="s">
        <v>2484</v>
      </c>
      <c r="U1347" s="91" t="s">
        <v>2484</v>
      </c>
      <c r="V1347" s="91" t="s">
        <v>2484</v>
      </c>
      <c r="W1347" s="44" t="str">
        <f t="shared" si="383"/>
        <v/>
      </c>
      <c r="X1347" s="25" t="str">
        <f t="shared" si="384"/>
        <v/>
      </c>
      <c r="Y1347" s="1">
        <f t="shared" si="385"/>
        <v>1312.1999999999998</v>
      </c>
      <c r="Z1347" t="str">
        <f t="shared" si="386"/>
        <v/>
      </c>
      <c r="AA1347" s="172" t="str">
        <f>IF(ISNA(VLOOKUP(AC1347,Sheet2!J:J,1,0)),"//","")</f>
        <v/>
      </c>
      <c r="AC1347" s="111" t="str">
        <f t="shared" si="395"/>
        <v/>
      </c>
      <c r="AD1347" t="b">
        <f t="shared" si="393"/>
        <v>1</v>
      </c>
    </row>
    <row r="1348" spans="1:30" s="47" customFormat="1">
      <c r="A1348" s="57" t="str">
        <f t="shared" si="380"/>
        <v/>
      </c>
      <c r="B1348" s="170">
        <f t="shared" si="399"/>
        <v>1312.2999999999997</v>
      </c>
      <c r="C1348" s="59" t="s">
        <v>3034</v>
      </c>
      <c r="D1348" s="60"/>
      <c r="E1348" s="64"/>
      <c r="F1348" s="64"/>
      <c r="G1348" s="92"/>
      <c r="H1348" s="92"/>
      <c r="I1348" s="66"/>
      <c r="J1348" s="66"/>
      <c r="K1348" s="67"/>
      <c r="L1348" s="59"/>
      <c r="M1348" s="88" t="str">
        <f>C1348</f>
        <v>// Menus</v>
      </c>
      <c r="N1348" s="48"/>
      <c r="O1348" s="49"/>
      <c r="P1348" s="49"/>
      <c r="Q1348" s="49" t="str">
        <f>IF(ISNA(VLOOKUP(AC1348,#REF!,1)),"//","")</f>
        <v/>
      </c>
      <c r="R1348" s="49"/>
      <c r="S1348" s="43">
        <f t="shared" si="382"/>
        <v>257</v>
      </c>
      <c r="T1348" s="93" t="s">
        <v>2484</v>
      </c>
      <c r="U1348" s="91" t="s">
        <v>2484</v>
      </c>
      <c r="V1348" s="91" t="s">
        <v>2484</v>
      </c>
      <c r="W1348" s="44" t="str">
        <f t="shared" si="383"/>
        <v/>
      </c>
      <c r="X1348" s="25" t="str">
        <f t="shared" si="384"/>
        <v/>
      </c>
      <c r="Y1348" s="1">
        <f t="shared" si="385"/>
        <v>1312.2999999999997</v>
      </c>
      <c r="Z1348" t="str">
        <f t="shared" si="386"/>
        <v>// Menus</v>
      </c>
      <c r="AA1348" s="172" t="str">
        <f>IF(ISNA(VLOOKUP(AC1348,Sheet2!J:J,1,0)),"//","")</f>
        <v/>
      </c>
      <c r="AC1348" s="111" t="str">
        <f t="shared" si="395"/>
        <v/>
      </c>
      <c r="AD1348" t="b">
        <f t="shared" si="393"/>
        <v>1</v>
      </c>
    </row>
    <row r="1349" spans="1:30">
      <c r="A1349" s="57">
        <f t="shared" si="380"/>
        <v>1349</v>
      </c>
      <c r="B1349" s="56">
        <f t="shared" si="381"/>
        <v>1313</v>
      </c>
      <c r="C1349" s="60" t="s">
        <v>4450</v>
      </c>
      <c r="D1349" s="60" t="s">
        <v>7</v>
      </c>
      <c r="E1349" s="66" t="s">
        <v>1210</v>
      </c>
      <c r="F1349" s="66" t="s">
        <v>1210</v>
      </c>
      <c r="G1349" s="92">
        <v>0</v>
      </c>
      <c r="H1349" s="92">
        <v>0</v>
      </c>
      <c r="I1349" s="195" t="s">
        <v>16</v>
      </c>
      <c r="J1349" s="66" t="s">
        <v>1593</v>
      </c>
      <c r="K1349" s="67" t="s">
        <v>4539</v>
      </c>
      <c r="L1349" s="68"/>
      <c r="M1349" s="64" t="s">
        <v>1625</v>
      </c>
      <c r="N1349" s="13"/>
      <c r="O1349"/>
      <c r="P1349" t="str">
        <f t="shared" si="394"/>
        <v/>
      </c>
      <c r="Q1349" t="str">
        <f>IF(ISNA(VLOOKUP(AC1349,#REF!,1)),"//","")</f>
        <v/>
      </c>
      <c r="R1349"/>
      <c r="S1349" s="43">
        <f t="shared" si="382"/>
        <v>257</v>
      </c>
      <c r="T1349" s="93" t="s">
        <v>2484</v>
      </c>
      <c r="U1349" s="71" t="s">
        <v>2484</v>
      </c>
      <c r="V1349" s="71" t="s">
        <v>2484</v>
      </c>
      <c r="W1349" s="44" t="str">
        <f t="shared" si="383"/>
        <v/>
      </c>
      <c r="X1349" s="25" t="str">
        <f t="shared" si="384"/>
        <v/>
      </c>
      <c r="Y1349" s="1">
        <f t="shared" si="385"/>
        <v>1313</v>
      </c>
      <c r="Z1349" t="str">
        <f t="shared" si="386"/>
        <v>MNU_ADV</v>
      </c>
      <c r="AA1349" s="172" t="str">
        <f>IF(ISNA(VLOOKUP(AC1349,Sheet2!J:J,1,0)),"//","")</f>
        <v/>
      </c>
      <c r="AC1349" s="111" t="str">
        <f t="shared" si="395"/>
        <v/>
      </c>
      <c r="AD1349" t="b">
        <f t="shared" si="393"/>
        <v>1</v>
      </c>
    </row>
    <row r="1350" spans="1:30">
      <c r="A1350" s="57">
        <f t="shared" si="380"/>
        <v>1350</v>
      </c>
      <c r="B1350" s="56">
        <f t="shared" si="381"/>
        <v>1314</v>
      </c>
      <c r="C1350" s="60" t="s">
        <v>4450</v>
      </c>
      <c r="D1350" s="60" t="s">
        <v>7</v>
      </c>
      <c r="E1350" s="66" t="s">
        <v>15</v>
      </c>
      <c r="F1350" s="66" t="s">
        <v>15</v>
      </c>
      <c r="G1350" s="206">
        <v>0</v>
      </c>
      <c r="H1350" s="206">
        <v>0</v>
      </c>
      <c r="I1350" s="195" t="s">
        <v>16</v>
      </c>
      <c r="J1350" s="66" t="s">
        <v>1593</v>
      </c>
      <c r="K1350" s="67" t="s">
        <v>4539</v>
      </c>
      <c r="L1350" s="68"/>
      <c r="M1350" s="64" t="s">
        <v>1631</v>
      </c>
      <c r="N1350" s="13"/>
      <c r="O1350"/>
      <c r="P1350" t="str">
        <f t="shared" si="394"/>
        <v/>
      </c>
      <c r="Q1350" t="str">
        <f>IF(ISNA(VLOOKUP(AC1350,#REF!,1)),"//","")</f>
        <v/>
      </c>
      <c r="R1350"/>
      <c r="S1350" s="43">
        <f t="shared" si="382"/>
        <v>257</v>
      </c>
      <c r="T1350" s="93" t="s">
        <v>2484</v>
      </c>
      <c r="U1350" s="71" t="s">
        <v>2484</v>
      </c>
      <c r="V1350" s="71" t="s">
        <v>2484</v>
      </c>
      <c r="W1350" s="44" t="str">
        <f t="shared" si="383"/>
        <v/>
      </c>
      <c r="X1350" s="25" t="str">
        <f t="shared" si="384"/>
        <v/>
      </c>
      <c r="Y1350" s="1">
        <f t="shared" si="385"/>
        <v>1314</v>
      </c>
      <c r="Z1350" t="str">
        <f t="shared" si="386"/>
        <v>MNU_ANGLES</v>
      </c>
      <c r="AA1350" s="172" t="str">
        <f>IF(ISNA(VLOOKUP(AC1350,Sheet2!J:J,1,0)),"//","")</f>
        <v/>
      </c>
      <c r="AC1350" s="111" t="str">
        <f t="shared" si="395"/>
        <v/>
      </c>
      <c r="AD1350" t="b">
        <f t="shared" si="393"/>
        <v>1</v>
      </c>
    </row>
    <row r="1351" spans="1:30">
      <c r="A1351" s="57">
        <f t="shared" si="380"/>
        <v>1351</v>
      </c>
      <c r="B1351" s="56">
        <f t="shared" si="381"/>
        <v>1315</v>
      </c>
      <c r="C1351" s="60" t="s">
        <v>4450</v>
      </c>
      <c r="D1351" s="60" t="s">
        <v>7</v>
      </c>
      <c r="E1351" s="66" t="s">
        <v>2533</v>
      </c>
      <c r="F1351" s="66" t="s">
        <v>2533</v>
      </c>
      <c r="G1351" s="206">
        <v>0</v>
      </c>
      <c r="H1351" s="206">
        <v>0</v>
      </c>
      <c r="I1351" s="195" t="s">
        <v>16</v>
      </c>
      <c r="J1351" s="66" t="s">
        <v>1593</v>
      </c>
      <c r="K1351" s="67" t="s">
        <v>4539</v>
      </c>
      <c r="L1351" s="68"/>
      <c r="M1351" s="64" t="s">
        <v>2527</v>
      </c>
      <c r="N1351" s="13"/>
      <c r="O1351"/>
      <c r="P1351" t="str">
        <f t="shared" si="394"/>
        <v/>
      </c>
      <c r="Q1351" t="str">
        <f>IF(ISNA(VLOOKUP(AC1351,#REF!,1)),"//","")</f>
        <v/>
      </c>
      <c r="R1351"/>
      <c r="S1351" s="43">
        <f t="shared" si="382"/>
        <v>257</v>
      </c>
      <c r="T1351" s="93" t="s">
        <v>2484</v>
      </c>
      <c r="U1351" s="71" t="s">
        <v>2484</v>
      </c>
      <c r="V1351" s="71" t="s">
        <v>2484</v>
      </c>
      <c r="W1351" s="44" t="str">
        <f t="shared" si="383"/>
        <v/>
      </c>
      <c r="X1351" s="25" t="str">
        <f t="shared" si="384"/>
        <v/>
      </c>
      <c r="Y1351" s="1">
        <f t="shared" si="385"/>
        <v>1315</v>
      </c>
      <c r="Z1351" t="str">
        <f t="shared" si="386"/>
        <v>MNU_PRINT</v>
      </c>
      <c r="AA1351" s="172" t="str">
        <f>IF(ISNA(VLOOKUP(AC1351,Sheet2!J:J,1,0)),"//","")</f>
        <v/>
      </c>
      <c r="AC1351" s="111" t="str">
        <f t="shared" si="395"/>
        <v/>
      </c>
      <c r="AD1351" t="b">
        <f t="shared" si="393"/>
        <v>1</v>
      </c>
    </row>
    <row r="1352" spans="1:30">
      <c r="A1352" s="57">
        <f t="shared" si="380"/>
        <v>1352</v>
      </c>
      <c r="B1352" s="56">
        <f t="shared" si="381"/>
        <v>1316</v>
      </c>
      <c r="C1352" s="60" t="s">
        <v>4450</v>
      </c>
      <c r="D1352" s="70" t="s">
        <v>3263</v>
      </c>
      <c r="E1352" s="164" t="s">
        <v>2493</v>
      </c>
      <c r="F1352" s="164" t="s">
        <v>2493</v>
      </c>
      <c r="G1352" s="206">
        <v>0</v>
      </c>
      <c r="H1352" s="206">
        <v>0</v>
      </c>
      <c r="I1352" s="195" t="s">
        <v>16</v>
      </c>
      <c r="J1352" s="66" t="s">
        <v>1593</v>
      </c>
      <c r="K1352" s="67" t="s">
        <v>4539</v>
      </c>
      <c r="L1352" s="68"/>
      <c r="M1352" s="64" t="s">
        <v>1642</v>
      </c>
      <c r="N1352" s="13"/>
      <c r="O1352"/>
      <c r="P1352" t="str">
        <f t="shared" si="394"/>
        <v/>
      </c>
      <c r="Q1352" t="str">
        <f>IF(ISNA(VLOOKUP(AC1352,#REF!,1)),"//","")</f>
        <v/>
      </c>
      <c r="R1352"/>
      <c r="S1352" s="43">
        <f t="shared" si="382"/>
        <v>257</v>
      </c>
      <c r="T1352" s="93" t="s">
        <v>2484</v>
      </c>
      <c r="U1352" s="71" t="s">
        <v>2484</v>
      </c>
      <c r="V1352" s="71" t="s">
        <v>2484</v>
      </c>
      <c r="W1352" s="44" t="str">
        <f t="shared" si="383"/>
        <v/>
      </c>
      <c r="X1352" s="25" t="str">
        <f t="shared" si="384"/>
        <v/>
      </c>
      <c r="Y1352" s="1">
        <f t="shared" si="385"/>
        <v>1316</v>
      </c>
      <c r="Z1352" t="str">
        <f t="shared" si="386"/>
        <v>MNU_CONVA</v>
      </c>
      <c r="AA1352" s="172" t="str">
        <f>IF(ISNA(VLOOKUP(AC1352,Sheet2!J:J,1,0)),"//","")</f>
        <v/>
      </c>
      <c r="AC1352" s="111" t="str">
        <f t="shared" si="395"/>
        <v/>
      </c>
      <c r="AD1352" t="b">
        <f t="shared" si="393"/>
        <v>1</v>
      </c>
    </row>
    <row r="1353" spans="1:30">
      <c r="A1353" s="57">
        <f t="shared" si="380"/>
        <v>1353</v>
      </c>
      <c r="B1353" s="56">
        <f t="shared" si="381"/>
        <v>1317</v>
      </c>
      <c r="C1353" s="60" t="s">
        <v>4450</v>
      </c>
      <c r="D1353" s="60" t="s">
        <v>7</v>
      </c>
      <c r="E1353" s="164" t="s">
        <v>34</v>
      </c>
      <c r="F1353" s="164" t="s">
        <v>34</v>
      </c>
      <c r="G1353" s="206">
        <v>0</v>
      </c>
      <c r="H1353" s="206">
        <v>0</v>
      </c>
      <c r="I1353" s="195" t="s">
        <v>16</v>
      </c>
      <c r="J1353" s="66" t="s">
        <v>1593</v>
      </c>
      <c r="K1353" s="67" t="s">
        <v>4539</v>
      </c>
      <c r="L1353" s="68"/>
      <c r="M1353" s="64" t="s">
        <v>1656</v>
      </c>
      <c r="N1353" s="13"/>
      <c r="O1353"/>
      <c r="P1353" t="str">
        <f t="shared" si="394"/>
        <v/>
      </c>
      <c r="Q1353" t="str">
        <f>IF(ISNA(VLOOKUP(AC1353,#REF!,1)),"//","")</f>
        <v/>
      </c>
      <c r="R1353"/>
      <c r="S1353" s="43">
        <f t="shared" si="382"/>
        <v>257</v>
      </c>
      <c r="T1353" s="93" t="s">
        <v>2484</v>
      </c>
      <c r="U1353" s="71" t="s">
        <v>2484</v>
      </c>
      <c r="V1353" s="71" t="s">
        <v>2484</v>
      </c>
      <c r="W1353" s="44" t="str">
        <f t="shared" si="383"/>
        <v/>
      </c>
      <c r="X1353" s="25" t="str">
        <f t="shared" si="384"/>
        <v/>
      </c>
      <c r="Y1353" s="1">
        <f t="shared" si="385"/>
        <v>1317</v>
      </c>
      <c r="Z1353" t="str">
        <f t="shared" si="386"/>
        <v>MNU_BITS</v>
      </c>
      <c r="AA1353" s="172" t="str">
        <f>IF(ISNA(VLOOKUP(AC1353,Sheet2!J:J,1,0)),"//","")</f>
        <v/>
      </c>
      <c r="AC1353" s="111" t="str">
        <f t="shared" si="395"/>
        <v/>
      </c>
      <c r="AD1353" t="b">
        <f t="shared" si="393"/>
        <v>1</v>
      </c>
    </row>
    <row r="1354" spans="1:30">
      <c r="A1354" s="57">
        <f t="shared" si="380"/>
        <v>1354</v>
      </c>
      <c r="B1354" s="56">
        <f t="shared" si="381"/>
        <v>1318</v>
      </c>
      <c r="C1354" s="60" t="s">
        <v>4450</v>
      </c>
      <c r="D1354" s="70" t="s">
        <v>3263</v>
      </c>
      <c r="E1354" s="164" t="s">
        <v>1229</v>
      </c>
      <c r="F1354" s="164" t="s">
        <v>1230</v>
      </c>
      <c r="G1354" s="206">
        <v>0</v>
      </c>
      <c r="H1354" s="206">
        <v>0</v>
      </c>
      <c r="I1354" s="195" t="s">
        <v>16</v>
      </c>
      <c r="J1354" s="66" t="s">
        <v>1593</v>
      </c>
      <c r="K1354" s="67" t="s">
        <v>4539</v>
      </c>
      <c r="L1354" s="60" t="s">
        <v>1605</v>
      </c>
      <c r="M1354" s="64" t="s">
        <v>1666</v>
      </c>
      <c r="N1354" s="13"/>
      <c r="O1354"/>
      <c r="P1354" t="str">
        <f t="shared" si="394"/>
        <v>NOT EQUAL</v>
      </c>
      <c r="Q1354" t="str">
        <f>IF(ISNA(VLOOKUP(AC1354,#REF!,1)),"//","")</f>
        <v/>
      </c>
      <c r="R1354"/>
      <c r="S1354" s="43">
        <f t="shared" si="382"/>
        <v>257</v>
      </c>
      <c r="T1354" s="93" t="s">
        <v>2484</v>
      </c>
      <c r="U1354" s="71" t="s">
        <v>2484</v>
      </c>
      <c r="V1354" s="71" t="s">
        <v>2484</v>
      </c>
      <c r="W1354" s="44" t="str">
        <f t="shared" si="383"/>
        <v/>
      </c>
      <c r="X1354" s="25" t="str">
        <f t="shared" si="384"/>
        <v/>
      </c>
      <c r="Y1354" s="1">
        <f t="shared" si="385"/>
        <v>1318</v>
      </c>
      <c r="Z1354" t="str">
        <f t="shared" si="386"/>
        <v>MNU_CATALOG</v>
      </c>
      <c r="AA1354" s="172" t="str">
        <f>IF(ISNA(VLOOKUP(AC1354,Sheet2!J:J,1,0)),"//","")</f>
        <v/>
      </c>
      <c r="AC1354" s="111" t="str">
        <f t="shared" si="395"/>
        <v/>
      </c>
      <c r="AD1354" t="b">
        <f t="shared" si="393"/>
        <v>1</v>
      </c>
    </row>
    <row r="1355" spans="1:30">
      <c r="A1355" s="57">
        <f t="shared" si="380"/>
        <v>1355</v>
      </c>
      <c r="B1355" s="56">
        <f t="shared" si="381"/>
        <v>1319</v>
      </c>
      <c r="C1355" s="60" t="s">
        <v>4450</v>
      </c>
      <c r="D1355" s="60" t="s">
        <v>7</v>
      </c>
      <c r="E1355" s="164" t="s">
        <v>1233</v>
      </c>
      <c r="F1355" s="164" t="s">
        <v>1233</v>
      </c>
      <c r="G1355" s="206">
        <v>0</v>
      </c>
      <c r="H1355" s="206">
        <v>0</v>
      </c>
      <c r="I1355" s="195" t="s">
        <v>16</v>
      </c>
      <c r="J1355" s="66" t="s">
        <v>1593</v>
      </c>
      <c r="K1355" s="67" t="s">
        <v>4539</v>
      </c>
      <c r="L1355" s="68"/>
      <c r="M1355" s="64" t="s">
        <v>1675</v>
      </c>
      <c r="N1355" s="13"/>
      <c r="O1355"/>
      <c r="P1355" t="str">
        <f t="shared" si="394"/>
        <v/>
      </c>
      <c r="Q1355" t="str">
        <f>IF(ISNA(VLOOKUP(AC1355,#REF!,1)),"//","")</f>
        <v/>
      </c>
      <c r="R1355"/>
      <c r="S1355" s="43">
        <f t="shared" si="382"/>
        <v>257</v>
      </c>
      <c r="T1355" s="93" t="s">
        <v>2484</v>
      </c>
      <c r="U1355" s="71" t="s">
        <v>2484</v>
      </c>
      <c r="V1355" s="71" t="s">
        <v>2484</v>
      </c>
      <c r="W1355" s="44" t="str">
        <f t="shared" si="383"/>
        <v/>
      </c>
      <c r="X1355" s="25" t="str">
        <f t="shared" si="384"/>
        <v/>
      </c>
      <c r="Y1355" s="1">
        <f t="shared" si="385"/>
        <v>1319</v>
      </c>
      <c r="Z1355" t="str">
        <f t="shared" si="386"/>
        <v>MNU_CHARS</v>
      </c>
      <c r="AA1355" s="172" t="str">
        <f>IF(ISNA(VLOOKUP(AC1355,Sheet2!J:J,1,0)),"//","")</f>
        <v/>
      </c>
      <c r="AC1355" s="111" t="str">
        <f t="shared" si="395"/>
        <v/>
      </c>
      <c r="AD1355" t="b">
        <f t="shared" si="393"/>
        <v>1</v>
      </c>
    </row>
    <row r="1356" spans="1:30">
      <c r="A1356" s="57">
        <f t="shared" si="380"/>
        <v>1356</v>
      </c>
      <c r="B1356" s="56">
        <f t="shared" si="381"/>
        <v>1320</v>
      </c>
      <c r="C1356" s="60" t="s">
        <v>4450</v>
      </c>
      <c r="D1356" s="60" t="s">
        <v>7</v>
      </c>
      <c r="E1356" s="164" t="s">
        <v>1237</v>
      </c>
      <c r="F1356" s="164" t="s">
        <v>1237</v>
      </c>
      <c r="G1356" s="206">
        <v>0</v>
      </c>
      <c r="H1356" s="206">
        <v>0</v>
      </c>
      <c r="I1356" s="195" t="s">
        <v>16</v>
      </c>
      <c r="J1356" s="66" t="s">
        <v>1593</v>
      </c>
      <c r="K1356" s="67" t="s">
        <v>4539</v>
      </c>
      <c r="L1356" s="68"/>
      <c r="M1356" s="64" t="s">
        <v>1679</v>
      </c>
      <c r="N1356" s="13"/>
      <c r="O1356"/>
      <c r="P1356" t="str">
        <f t="shared" si="394"/>
        <v/>
      </c>
      <c r="Q1356" t="str">
        <f>IF(ISNA(VLOOKUP(AC1356,#REF!,1)),"//","")</f>
        <v/>
      </c>
      <c r="R1356"/>
      <c r="S1356" s="43">
        <f t="shared" si="382"/>
        <v>257</v>
      </c>
      <c r="T1356" s="93" t="s">
        <v>2484</v>
      </c>
      <c r="U1356" s="71" t="s">
        <v>2484</v>
      </c>
      <c r="V1356" s="71" t="s">
        <v>2484</v>
      </c>
      <c r="W1356" s="44" t="str">
        <f t="shared" si="383"/>
        <v/>
      </c>
      <c r="X1356" s="25" t="str">
        <f t="shared" si="384"/>
        <v/>
      </c>
      <c r="Y1356" s="1">
        <f t="shared" si="385"/>
        <v>1320</v>
      </c>
      <c r="Z1356" t="str">
        <f t="shared" si="386"/>
        <v>MNU_CLK</v>
      </c>
      <c r="AA1356" s="172" t="str">
        <f>IF(ISNA(VLOOKUP(AC1356,Sheet2!J:J,1,0)),"//","")</f>
        <v/>
      </c>
      <c r="AC1356" s="111" t="str">
        <f t="shared" si="395"/>
        <v/>
      </c>
      <c r="AD1356" t="b">
        <f t="shared" si="393"/>
        <v>1</v>
      </c>
    </row>
    <row r="1357" spans="1:30">
      <c r="A1357" s="57">
        <f t="shared" si="380"/>
        <v>1357</v>
      </c>
      <c r="B1357" s="56">
        <f t="shared" si="381"/>
        <v>1321</v>
      </c>
      <c r="C1357" s="60" t="s">
        <v>4450</v>
      </c>
      <c r="D1357" s="60" t="s">
        <v>7</v>
      </c>
      <c r="E1357" s="165" t="s">
        <v>2777</v>
      </c>
      <c r="F1357" s="165" t="s">
        <v>2777</v>
      </c>
      <c r="G1357" s="77">
        <v>0</v>
      </c>
      <c r="H1357" s="77">
        <v>0</v>
      </c>
      <c r="I1357" s="195" t="s">
        <v>16</v>
      </c>
      <c r="J1357" s="66" t="s">
        <v>1593</v>
      </c>
      <c r="K1357" s="67" t="s">
        <v>4539</v>
      </c>
      <c r="L1357" s="68"/>
      <c r="M1357" s="64" t="s">
        <v>2776</v>
      </c>
      <c r="N1357" s="20"/>
      <c r="O1357"/>
      <c r="P1357" t="str">
        <f t="shared" si="394"/>
        <v/>
      </c>
      <c r="Q1357" t="str">
        <f>IF(ISNA(VLOOKUP(AC1357,#REF!,1)),"//","")</f>
        <v/>
      </c>
      <c r="R1357"/>
      <c r="S1357" s="43">
        <f t="shared" si="382"/>
        <v>257</v>
      </c>
      <c r="T1357" s="93" t="s">
        <v>2484</v>
      </c>
      <c r="U1357" s="71" t="s">
        <v>2484</v>
      </c>
      <c r="V1357" s="71" t="s">
        <v>2484</v>
      </c>
      <c r="W1357" s="44" t="str">
        <f t="shared" si="383"/>
        <v/>
      </c>
      <c r="X1357" s="25" t="str">
        <f t="shared" si="384"/>
        <v/>
      </c>
      <c r="Y1357" s="1">
        <f t="shared" si="385"/>
        <v>1321</v>
      </c>
      <c r="Z1357" t="str">
        <f t="shared" si="386"/>
        <v>MNU_REGIST</v>
      </c>
      <c r="AA1357" s="172" t="str">
        <f>IF(ISNA(VLOOKUP(AC1357,Sheet2!J:J,1,0)),"//","")</f>
        <v/>
      </c>
      <c r="AC1357" s="111" t="str">
        <f t="shared" si="395"/>
        <v/>
      </c>
      <c r="AD1357" t="b">
        <f t="shared" si="393"/>
        <v>1</v>
      </c>
    </row>
    <row r="1358" spans="1:30">
      <c r="A1358" s="57">
        <f t="shared" si="380"/>
        <v>1358</v>
      </c>
      <c r="B1358" s="56">
        <f t="shared" si="381"/>
        <v>1322</v>
      </c>
      <c r="C1358" s="60" t="s">
        <v>4450</v>
      </c>
      <c r="D1358" s="60" t="s">
        <v>7</v>
      </c>
      <c r="E1358" s="164" t="s">
        <v>1241</v>
      </c>
      <c r="F1358" s="164" t="s">
        <v>1241</v>
      </c>
      <c r="G1358" s="206">
        <v>0</v>
      </c>
      <c r="H1358" s="206">
        <v>0</v>
      </c>
      <c r="I1358" s="195" t="s">
        <v>16</v>
      </c>
      <c r="J1358" s="66" t="s">
        <v>1593</v>
      </c>
      <c r="K1358" s="67" t="s">
        <v>4539</v>
      </c>
      <c r="L1358" s="68"/>
      <c r="M1358" s="64" t="s">
        <v>1686</v>
      </c>
      <c r="N1358" s="13"/>
      <c r="O1358"/>
      <c r="P1358" t="str">
        <f t="shared" si="394"/>
        <v/>
      </c>
      <c r="Q1358" t="str">
        <f>IF(ISNA(VLOOKUP(AC1358,#REF!,1)),"//","")</f>
        <v/>
      </c>
      <c r="R1358"/>
      <c r="S1358" s="43">
        <f t="shared" si="382"/>
        <v>257</v>
      </c>
      <c r="T1358" s="93" t="s">
        <v>2484</v>
      </c>
      <c r="U1358" s="71" t="s">
        <v>2484</v>
      </c>
      <c r="V1358" s="71" t="s">
        <v>2484</v>
      </c>
      <c r="W1358" s="44" t="str">
        <f t="shared" si="383"/>
        <v/>
      </c>
      <c r="X1358" s="25" t="str">
        <f t="shared" si="384"/>
        <v/>
      </c>
      <c r="Y1358" s="1">
        <f t="shared" si="385"/>
        <v>1322</v>
      </c>
      <c r="Z1358" t="str">
        <f t="shared" si="386"/>
        <v>MNU_CLR</v>
      </c>
      <c r="AA1358" s="172" t="str">
        <f>IF(ISNA(VLOOKUP(AC1358,Sheet2!J:J,1,0)),"//","")</f>
        <v/>
      </c>
      <c r="AC1358" s="111" t="str">
        <f t="shared" si="395"/>
        <v/>
      </c>
      <c r="AD1358" t="b">
        <f t="shared" si="393"/>
        <v>1</v>
      </c>
    </row>
    <row r="1359" spans="1:30">
      <c r="A1359" s="57">
        <f t="shared" si="380"/>
        <v>1359</v>
      </c>
      <c r="B1359" s="56">
        <f t="shared" si="381"/>
        <v>1323</v>
      </c>
      <c r="C1359" s="60" t="s">
        <v>4450</v>
      </c>
      <c r="D1359" s="70" t="s">
        <v>3263</v>
      </c>
      <c r="E1359" s="164" t="s">
        <v>54</v>
      </c>
      <c r="F1359" s="164" t="s">
        <v>54</v>
      </c>
      <c r="G1359" s="206">
        <v>0</v>
      </c>
      <c r="H1359" s="206">
        <v>0</v>
      </c>
      <c r="I1359" s="195" t="s">
        <v>16</v>
      </c>
      <c r="J1359" s="66" t="s">
        <v>1593</v>
      </c>
      <c r="K1359" s="67" t="s">
        <v>4539</v>
      </c>
      <c r="L1359" s="72" t="s">
        <v>2544</v>
      </c>
      <c r="M1359" s="64" t="s">
        <v>2542</v>
      </c>
      <c r="N1359" s="13"/>
      <c r="O1359"/>
      <c r="P1359" t="str">
        <f t="shared" si="394"/>
        <v/>
      </c>
      <c r="Q1359" t="str">
        <f>IF(ISNA(VLOOKUP(AC1359,#REF!,1)),"//","")</f>
        <v/>
      </c>
      <c r="R1359"/>
      <c r="S1359" s="43">
        <f t="shared" si="382"/>
        <v>257</v>
      </c>
      <c r="T1359" s="93" t="s">
        <v>2484</v>
      </c>
      <c r="U1359" s="71" t="s">
        <v>2484</v>
      </c>
      <c r="V1359" s="71" t="s">
        <v>2484</v>
      </c>
      <c r="W1359" s="44" t="str">
        <f t="shared" si="383"/>
        <v/>
      </c>
      <c r="X1359" s="25" t="str">
        <f t="shared" si="384"/>
        <v/>
      </c>
      <c r="Y1359" s="1">
        <f t="shared" si="385"/>
        <v>1323</v>
      </c>
      <c r="Z1359" t="str">
        <f t="shared" si="386"/>
        <v>MNU_CONST</v>
      </c>
      <c r="AA1359" s="172" t="str">
        <f>IF(ISNA(VLOOKUP(AC1359,Sheet2!J:J,1,0)),"//","")</f>
        <v/>
      </c>
      <c r="AC1359" s="111" t="str">
        <f t="shared" si="395"/>
        <v/>
      </c>
      <c r="AD1359" t="b">
        <f t="shared" si="393"/>
        <v>1</v>
      </c>
    </row>
    <row r="1360" spans="1:30">
      <c r="A1360" s="57">
        <f t="shared" si="380"/>
        <v>1360</v>
      </c>
      <c r="B1360" s="56">
        <f t="shared" si="381"/>
        <v>1324</v>
      </c>
      <c r="C1360" s="60" t="s">
        <v>4450</v>
      </c>
      <c r="D1360" s="60" t="s">
        <v>7</v>
      </c>
      <c r="E1360" s="164" t="s">
        <v>1250</v>
      </c>
      <c r="F1360" s="164" t="s">
        <v>1250</v>
      </c>
      <c r="G1360" s="206">
        <v>0</v>
      </c>
      <c r="H1360" s="206">
        <v>0</v>
      </c>
      <c r="I1360" s="195" t="s">
        <v>16</v>
      </c>
      <c r="J1360" s="66" t="s">
        <v>1593</v>
      </c>
      <c r="K1360" s="67" t="s">
        <v>4539</v>
      </c>
      <c r="L1360" s="68"/>
      <c r="M1360" s="64" t="s">
        <v>1698</v>
      </c>
      <c r="N1360" s="13"/>
      <c r="O1360"/>
      <c r="P1360" t="str">
        <f t="shared" si="394"/>
        <v/>
      </c>
      <c r="Q1360" t="str">
        <f>IF(ISNA(VLOOKUP(AC1360,#REF!,1)),"//","")</f>
        <v/>
      </c>
      <c r="R1360"/>
      <c r="S1360" s="43">
        <f t="shared" si="382"/>
        <v>257</v>
      </c>
      <c r="T1360" s="93" t="s">
        <v>2484</v>
      </c>
      <c r="U1360" s="71" t="s">
        <v>2484</v>
      </c>
      <c r="V1360" s="71" t="s">
        <v>2484</v>
      </c>
      <c r="W1360" s="44" t="str">
        <f t="shared" si="383"/>
        <v/>
      </c>
      <c r="X1360" s="25" t="str">
        <f t="shared" si="384"/>
        <v/>
      </c>
      <c r="Y1360" s="1">
        <f t="shared" si="385"/>
        <v>1324</v>
      </c>
      <c r="Z1360" t="str">
        <f t="shared" si="386"/>
        <v>MNU_CPX</v>
      </c>
      <c r="AA1360" s="172" t="str">
        <f>IF(ISNA(VLOOKUP(AC1360,Sheet2!J:J,1,0)),"//","")</f>
        <v/>
      </c>
      <c r="AC1360" s="111" t="str">
        <f t="shared" si="395"/>
        <v/>
      </c>
      <c r="AD1360" t="b">
        <f t="shared" si="393"/>
        <v>1</v>
      </c>
    </row>
    <row r="1361" spans="1:30">
      <c r="A1361" s="57">
        <f t="shared" ref="A1361:A1424" si="400">IF(B1361=INT(B1361),ROW(),"")</f>
        <v>1361</v>
      </c>
      <c r="B1361" s="56">
        <f t="shared" ref="B1361:B1424" si="401">IF(AND(MID(C1361,2,1)&lt;&gt;"/",MID(C1361,1,1)="/"),INT(B1360)+1,B1360+0.01)</f>
        <v>1325</v>
      </c>
      <c r="C1361" s="60" t="s">
        <v>4450</v>
      </c>
      <c r="D1361" s="60" t="s">
        <v>7</v>
      </c>
      <c r="E1361" s="164" t="s">
        <v>63</v>
      </c>
      <c r="F1361" s="164" t="s">
        <v>63</v>
      </c>
      <c r="G1361" s="206">
        <v>0</v>
      </c>
      <c r="H1361" s="206">
        <v>0</v>
      </c>
      <c r="I1361" s="195" t="s">
        <v>16</v>
      </c>
      <c r="J1361" s="66" t="s">
        <v>1593</v>
      </c>
      <c r="K1361" s="67" t="s">
        <v>4539</v>
      </c>
      <c r="L1361" s="68"/>
      <c r="M1361" s="64" t="s">
        <v>1699</v>
      </c>
      <c r="N1361" s="13"/>
      <c r="O1361"/>
      <c r="P1361" t="str">
        <f t="shared" si="394"/>
        <v/>
      </c>
      <c r="Q1361" t="str">
        <f>IF(ISNA(VLOOKUP(AC1361,#REF!,1)),"//","")</f>
        <v/>
      </c>
      <c r="R1361"/>
      <c r="S1361" s="43">
        <f t="shared" ref="S1361:S1424" si="402">IF(X1361&lt;&gt;"",S1360+1,S1360)</f>
        <v>257</v>
      </c>
      <c r="T1361" s="93" t="s">
        <v>2484</v>
      </c>
      <c r="U1361" s="71" t="s">
        <v>2484</v>
      </c>
      <c r="V1361" s="71" t="s">
        <v>2484</v>
      </c>
      <c r="W1361" s="44" t="str">
        <f t="shared" ref="W1361:W1424" si="403">IF( OR(U1361="CNST", I1361="CAT_REGS"),(E1361),
IF(U1361="YES",UPPER(E1361),
IF(   AND(U1361&lt;&gt;"NO",I1361="CAT_FNCT",D1361&lt;&gt;"multiply", D1361&lt;&gt;"divide"),IF(J1361="SLS_ENABLED",   UPPER(E1361),""),"")))</f>
        <v/>
      </c>
      <c r="X1361" s="25" t="str">
        <f t="shared" ref="X1361:X1424" si="404">IF(LEN(V1361)&gt;0,V1361,SUBSTITUTE(SUBSTITUTE(SUBSTITUTE(SUBSTITUTE(SUBSTITUTE(SUBSTITUTE(SUBSTITUTE(SUBSTITUTE(SUBSTITUTE(SUBSTITUTE(SUBSTITUTE( (SUBSTITUTE( SUBSTITUTE( SUBSTITUTE( SUBSTITUTE(W1361,"STD_SIGMA","SUM"),"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361" s="1">
        <f t="shared" ref="Y1361:Y1424" si="405">B1361</f>
        <v>1325</v>
      </c>
      <c r="Z1361" t="str">
        <f t="shared" ref="Z1361:Z1424" si="406">M1361</f>
        <v>MNU_CPXS</v>
      </c>
      <c r="AA1361" s="172" t="str">
        <f>IF(ISNA(VLOOKUP(AC1361,Sheet2!J:J,1,0)),"//","")</f>
        <v/>
      </c>
      <c r="AC1361" s="111" t="str">
        <f t="shared" si="395"/>
        <v/>
      </c>
      <c r="AD1361" t="b">
        <f t="shared" si="393"/>
        <v>1</v>
      </c>
    </row>
    <row r="1362" spans="1:30">
      <c r="A1362" s="57">
        <f t="shared" si="400"/>
        <v>1362</v>
      </c>
      <c r="B1362" s="56">
        <f t="shared" si="401"/>
        <v>1326</v>
      </c>
      <c r="C1362" s="60" t="s">
        <v>4450</v>
      </c>
      <c r="D1362" s="60" t="s">
        <v>7</v>
      </c>
      <c r="E1362" s="164" t="s">
        <v>1254</v>
      </c>
      <c r="F1362" s="164" t="s">
        <v>1254</v>
      </c>
      <c r="G1362" s="206">
        <v>0</v>
      </c>
      <c r="H1362" s="206">
        <v>0</v>
      </c>
      <c r="I1362" s="195" t="s">
        <v>16</v>
      </c>
      <c r="J1362" s="66" t="s">
        <v>1593</v>
      </c>
      <c r="K1362" s="67" t="s">
        <v>4539</v>
      </c>
      <c r="L1362" s="68"/>
      <c r="M1362" s="64" t="s">
        <v>1705</v>
      </c>
      <c r="N1362" s="13"/>
      <c r="O1362"/>
      <c r="P1362" t="str">
        <f t="shared" si="394"/>
        <v/>
      </c>
      <c r="Q1362" t="str">
        <f>IF(ISNA(VLOOKUP(AC1362,#REF!,1)),"//","")</f>
        <v/>
      </c>
      <c r="R1362"/>
      <c r="S1362" s="43">
        <f t="shared" si="402"/>
        <v>257</v>
      </c>
      <c r="T1362" s="93" t="s">
        <v>2484</v>
      </c>
      <c r="U1362" s="71" t="s">
        <v>2484</v>
      </c>
      <c r="V1362" s="71" t="s">
        <v>2484</v>
      </c>
      <c r="W1362" s="44" t="str">
        <f t="shared" si="403"/>
        <v/>
      </c>
      <c r="X1362" s="25" t="str">
        <f t="shared" si="404"/>
        <v/>
      </c>
      <c r="Y1362" s="1">
        <f t="shared" si="405"/>
        <v>1326</v>
      </c>
      <c r="Z1362" t="str">
        <f t="shared" si="406"/>
        <v>MNU_DATES</v>
      </c>
      <c r="AA1362" s="172" t="str">
        <f>IF(ISNA(VLOOKUP(AC1362,Sheet2!J:J,1,0)),"//","")</f>
        <v/>
      </c>
      <c r="AC1362" s="111" t="str">
        <f t="shared" si="395"/>
        <v/>
      </c>
      <c r="AD1362" t="b">
        <f t="shared" si="393"/>
        <v>1</v>
      </c>
    </row>
    <row r="1363" spans="1:30">
      <c r="A1363" s="57">
        <f t="shared" si="400"/>
        <v>1363</v>
      </c>
      <c r="B1363" s="56">
        <f t="shared" si="401"/>
        <v>1327</v>
      </c>
      <c r="C1363" s="60" t="s">
        <v>4450</v>
      </c>
      <c r="D1363" s="60" t="s">
        <v>7</v>
      </c>
      <c r="E1363" s="164" t="s">
        <v>76</v>
      </c>
      <c r="F1363" s="164" t="s">
        <v>76</v>
      </c>
      <c r="G1363" s="206">
        <v>0</v>
      </c>
      <c r="H1363" s="206">
        <v>0</v>
      </c>
      <c r="I1363" s="195" t="s">
        <v>16</v>
      </c>
      <c r="J1363" s="66" t="s">
        <v>1593</v>
      </c>
      <c r="K1363" s="67" t="s">
        <v>4539</v>
      </c>
      <c r="L1363" s="68"/>
      <c r="M1363" s="64" t="s">
        <v>1716</v>
      </c>
      <c r="N1363" s="13"/>
      <c r="O1363"/>
      <c r="P1363" t="str">
        <f t="shared" si="394"/>
        <v/>
      </c>
      <c r="Q1363" t="str">
        <f>IF(ISNA(VLOOKUP(AC1363,#REF!,1)),"//","")</f>
        <v/>
      </c>
      <c r="R1363"/>
      <c r="S1363" s="43">
        <f t="shared" si="402"/>
        <v>257</v>
      </c>
      <c r="T1363" s="93" t="s">
        <v>2484</v>
      </c>
      <c r="U1363" s="71" t="s">
        <v>2484</v>
      </c>
      <c r="V1363" s="71" t="s">
        <v>2484</v>
      </c>
      <c r="W1363" s="44" t="str">
        <f t="shared" si="403"/>
        <v/>
      </c>
      <c r="X1363" s="25" t="str">
        <f t="shared" si="404"/>
        <v/>
      </c>
      <c r="Y1363" s="1">
        <f t="shared" si="405"/>
        <v>1327</v>
      </c>
      <c r="Z1363" t="str">
        <f t="shared" si="406"/>
        <v>MNU_DIGITS</v>
      </c>
      <c r="AA1363" s="172" t="str">
        <f>IF(ISNA(VLOOKUP(AC1363,Sheet2!J:J,1,0)),"//","")</f>
        <v/>
      </c>
      <c r="AC1363" s="111" t="str">
        <f t="shared" si="395"/>
        <v/>
      </c>
      <c r="AD1363" t="b">
        <f t="shared" si="393"/>
        <v>1</v>
      </c>
    </row>
    <row r="1364" spans="1:30">
      <c r="A1364" s="57">
        <f t="shared" si="400"/>
        <v>1364</v>
      </c>
      <c r="B1364" s="56">
        <f t="shared" si="401"/>
        <v>1328</v>
      </c>
      <c r="C1364" s="60" t="s">
        <v>4450</v>
      </c>
      <c r="D1364" s="60" t="s">
        <v>7</v>
      </c>
      <c r="E1364" s="164" t="s">
        <v>77</v>
      </c>
      <c r="F1364" s="164" t="s">
        <v>77</v>
      </c>
      <c r="G1364" s="206">
        <v>0</v>
      </c>
      <c r="H1364" s="206">
        <v>0</v>
      </c>
      <c r="I1364" s="195" t="s">
        <v>16</v>
      </c>
      <c r="J1364" s="66" t="s">
        <v>1593</v>
      </c>
      <c r="K1364" s="67" t="s">
        <v>4539</v>
      </c>
      <c r="L1364" s="68"/>
      <c r="M1364" s="64" t="s">
        <v>2528</v>
      </c>
      <c r="N1364" s="13"/>
      <c r="O1364"/>
      <c r="P1364" t="str">
        <f t="shared" si="394"/>
        <v/>
      </c>
      <c r="Q1364" t="str">
        <f>IF(ISNA(VLOOKUP(AC1364,#REF!,1)),"//","")</f>
        <v/>
      </c>
      <c r="R1364"/>
      <c r="S1364" s="43">
        <f t="shared" si="402"/>
        <v>257</v>
      </c>
      <c r="T1364" s="93" t="s">
        <v>2484</v>
      </c>
      <c r="U1364" s="71" t="s">
        <v>2484</v>
      </c>
      <c r="V1364" s="71" t="s">
        <v>2484</v>
      </c>
      <c r="W1364" s="44" t="str">
        <f t="shared" si="403"/>
        <v/>
      </c>
      <c r="X1364" s="25" t="str">
        <f t="shared" si="404"/>
        <v/>
      </c>
      <c r="Y1364" s="1">
        <f t="shared" si="405"/>
        <v>1328</v>
      </c>
      <c r="Z1364" t="str">
        <f t="shared" si="406"/>
        <v>MNU_DSP</v>
      </c>
      <c r="AA1364" s="172" t="str">
        <f>IF(ISNA(VLOOKUP(AC1364,Sheet2!J:J,1,0)),"//","")</f>
        <v/>
      </c>
      <c r="AC1364" s="111" t="str">
        <f t="shared" si="395"/>
        <v/>
      </c>
      <c r="AD1364" t="b">
        <f t="shared" si="393"/>
        <v>1</v>
      </c>
    </row>
    <row r="1365" spans="1:30">
      <c r="A1365" s="57">
        <f t="shared" si="400"/>
        <v>1365</v>
      </c>
      <c r="B1365" s="56">
        <f t="shared" si="401"/>
        <v>1329</v>
      </c>
      <c r="C1365" s="60" t="s">
        <v>4450</v>
      </c>
      <c r="D1365" s="60" t="s">
        <v>7</v>
      </c>
      <c r="E1365" s="164" t="s">
        <v>1274</v>
      </c>
      <c r="F1365" s="164" t="s">
        <v>1274</v>
      </c>
      <c r="G1365" s="206">
        <v>0</v>
      </c>
      <c r="H1365" s="206">
        <v>0</v>
      </c>
      <c r="I1365" s="195" t="s">
        <v>16</v>
      </c>
      <c r="J1365" s="66" t="s">
        <v>1593</v>
      </c>
      <c r="K1365" s="67" t="s">
        <v>4539</v>
      </c>
      <c r="L1365" s="68"/>
      <c r="M1365" s="64" t="s">
        <v>1739</v>
      </c>
      <c r="N1365" s="13"/>
      <c r="O1365"/>
      <c r="P1365" t="str">
        <f t="shared" si="394"/>
        <v/>
      </c>
      <c r="Q1365" t="str">
        <f>IF(ISNA(VLOOKUP(AC1365,#REF!,1)),"//","")</f>
        <v/>
      </c>
      <c r="R1365"/>
      <c r="S1365" s="43">
        <f t="shared" si="402"/>
        <v>257</v>
      </c>
      <c r="T1365" s="93" t="s">
        <v>2484</v>
      </c>
      <c r="U1365" s="71" t="s">
        <v>2484</v>
      </c>
      <c r="V1365" s="71" t="s">
        <v>2484</v>
      </c>
      <c r="W1365" s="44" t="str">
        <f t="shared" si="403"/>
        <v/>
      </c>
      <c r="X1365" s="25" t="str">
        <f t="shared" si="404"/>
        <v/>
      </c>
      <c r="Y1365" s="1">
        <f t="shared" si="405"/>
        <v>1329</v>
      </c>
      <c r="Z1365" t="str">
        <f t="shared" si="406"/>
        <v>MNU_EQN</v>
      </c>
      <c r="AA1365" s="172" t="str">
        <f>IF(ISNA(VLOOKUP(AC1365,Sheet2!J:J,1,0)),"//","")</f>
        <v/>
      </c>
      <c r="AC1365" s="111" t="str">
        <f t="shared" si="395"/>
        <v/>
      </c>
      <c r="AD1365" t="b">
        <f t="shared" si="393"/>
        <v>1</v>
      </c>
    </row>
    <row r="1366" spans="1:30">
      <c r="A1366" s="57">
        <f t="shared" si="400"/>
        <v>1366</v>
      </c>
      <c r="B1366" s="56">
        <f t="shared" si="401"/>
        <v>1330</v>
      </c>
      <c r="C1366" s="60" t="s">
        <v>4450</v>
      </c>
      <c r="D1366" s="60" t="s">
        <v>7</v>
      </c>
      <c r="E1366" s="164" t="s">
        <v>1284</v>
      </c>
      <c r="F1366" s="164" t="s">
        <v>1284</v>
      </c>
      <c r="G1366" s="206">
        <v>0</v>
      </c>
      <c r="H1366" s="206">
        <v>0</v>
      </c>
      <c r="I1366" s="195" t="s">
        <v>16</v>
      </c>
      <c r="J1366" s="66" t="s">
        <v>1593</v>
      </c>
      <c r="K1366" s="67" t="s">
        <v>4539</v>
      </c>
      <c r="L1366" s="68"/>
      <c r="M1366" s="64" t="s">
        <v>1748</v>
      </c>
      <c r="N1366" s="13"/>
      <c r="O1366"/>
      <c r="P1366" t="str">
        <f t="shared" si="394"/>
        <v/>
      </c>
      <c r="Q1366" t="str">
        <f>IF(ISNA(VLOOKUP(AC1366,#REF!,1)),"//","")</f>
        <v/>
      </c>
      <c r="R1366"/>
      <c r="S1366" s="43">
        <f t="shared" si="402"/>
        <v>257</v>
      </c>
      <c r="T1366" s="93" t="s">
        <v>2484</v>
      </c>
      <c r="U1366" s="71" t="s">
        <v>2484</v>
      </c>
      <c r="V1366" s="71" t="s">
        <v>2484</v>
      </c>
      <c r="W1366" s="44" t="str">
        <f t="shared" si="403"/>
        <v/>
      </c>
      <c r="X1366" s="25" t="str">
        <f t="shared" si="404"/>
        <v/>
      </c>
      <c r="Y1366" s="1">
        <f t="shared" si="405"/>
        <v>1330</v>
      </c>
      <c r="Z1366" t="str">
        <f t="shared" si="406"/>
        <v>MNU_EXP</v>
      </c>
      <c r="AA1366" s="172" t="str">
        <f>IF(ISNA(VLOOKUP(AC1366,Sheet2!J:J,1,0)),"//","")</f>
        <v/>
      </c>
      <c r="AC1366" s="111" t="str">
        <f t="shared" si="395"/>
        <v/>
      </c>
      <c r="AD1366" t="b">
        <f t="shared" si="393"/>
        <v>1</v>
      </c>
    </row>
    <row r="1367" spans="1:30">
      <c r="A1367" s="57">
        <f t="shared" si="400"/>
        <v>1367</v>
      </c>
      <c r="B1367" s="56">
        <f t="shared" si="401"/>
        <v>1331</v>
      </c>
      <c r="C1367" s="60" t="s">
        <v>4450</v>
      </c>
      <c r="D1367" s="70" t="s">
        <v>3263</v>
      </c>
      <c r="E1367" s="164" t="s">
        <v>2491</v>
      </c>
      <c r="F1367" s="164" t="s">
        <v>2491</v>
      </c>
      <c r="G1367" s="206">
        <v>0</v>
      </c>
      <c r="H1367" s="206">
        <v>0</v>
      </c>
      <c r="I1367" s="195" t="s">
        <v>16</v>
      </c>
      <c r="J1367" s="66" t="s">
        <v>1593</v>
      </c>
      <c r="K1367" s="67" t="s">
        <v>4539</v>
      </c>
      <c r="L1367" s="68"/>
      <c r="M1367" s="64" t="s">
        <v>1758</v>
      </c>
      <c r="N1367" s="13"/>
      <c r="O1367"/>
      <c r="P1367" t="str">
        <f t="shared" si="394"/>
        <v/>
      </c>
      <c r="Q1367" t="str">
        <f>IF(ISNA(VLOOKUP(AC1367,#REF!,1)),"//","")</f>
        <v/>
      </c>
      <c r="R1367"/>
      <c r="S1367" s="43">
        <f t="shared" si="402"/>
        <v>257</v>
      </c>
      <c r="T1367" s="93" t="s">
        <v>2484</v>
      </c>
      <c r="U1367" s="71" t="s">
        <v>2484</v>
      </c>
      <c r="V1367" s="71" t="s">
        <v>2484</v>
      </c>
      <c r="W1367" s="44" t="str">
        <f t="shared" si="403"/>
        <v/>
      </c>
      <c r="X1367" s="25" t="str">
        <f t="shared" si="404"/>
        <v/>
      </c>
      <c r="Y1367" s="1">
        <f t="shared" si="405"/>
        <v>1331</v>
      </c>
      <c r="Z1367" t="str">
        <f t="shared" si="406"/>
        <v>MNU_CONVE</v>
      </c>
      <c r="AA1367" s="172" t="str">
        <f>IF(ISNA(VLOOKUP(AC1367,Sheet2!J:J,1,0)),"//","")</f>
        <v/>
      </c>
      <c r="AC1367" s="111" t="str">
        <f t="shared" si="395"/>
        <v/>
      </c>
      <c r="AD1367" t="b">
        <f t="shared" si="393"/>
        <v>1</v>
      </c>
    </row>
    <row r="1368" spans="1:30">
      <c r="A1368" s="57">
        <f t="shared" si="400"/>
        <v>1368</v>
      </c>
      <c r="B1368" s="56">
        <f t="shared" si="401"/>
        <v>1332</v>
      </c>
      <c r="C1368" s="60" t="s">
        <v>4450</v>
      </c>
      <c r="D1368" s="60" t="s">
        <v>7</v>
      </c>
      <c r="E1368" s="164" t="s">
        <v>102</v>
      </c>
      <c r="F1368" s="164" t="s">
        <v>102</v>
      </c>
      <c r="G1368" s="206">
        <v>0</v>
      </c>
      <c r="H1368" s="206">
        <v>0</v>
      </c>
      <c r="I1368" s="195" t="s">
        <v>16</v>
      </c>
      <c r="J1368" s="66" t="s">
        <v>1593</v>
      </c>
      <c r="K1368" s="67" t="s">
        <v>4539</v>
      </c>
      <c r="L1368" s="68"/>
      <c r="M1368" s="64" t="s">
        <v>1761</v>
      </c>
      <c r="N1368" s="13"/>
      <c r="O1368"/>
      <c r="P1368" t="str">
        <f t="shared" si="394"/>
        <v/>
      </c>
      <c r="Q1368" t="str">
        <f>IF(ISNA(VLOOKUP(AC1368,#REF!,1)),"//","")</f>
        <v/>
      </c>
      <c r="R1368"/>
      <c r="S1368" s="43">
        <f t="shared" si="402"/>
        <v>257</v>
      </c>
      <c r="T1368" s="93" t="s">
        <v>2484</v>
      </c>
      <c r="U1368" s="71" t="s">
        <v>2484</v>
      </c>
      <c r="V1368" s="71" t="s">
        <v>2484</v>
      </c>
      <c r="W1368" s="44" t="str">
        <f t="shared" si="403"/>
        <v/>
      </c>
      <c r="X1368" s="25" t="str">
        <f t="shared" si="404"/>
        <v/>
      </c>
      <c r="Y1368" s="1">
        <f t="shared" si="405"/>
        <v>1332</v>
      </c>
      <c r="Z1368" t="str">
        <f t="shared" si="406"/>
        <v>MNU_FCNS</v>
      </c>
      <c r="AA1368" s="172" t="str">
        <f>IF(ISNA(VLOOKUP(AC1368,Sheet2!J:J,1,0)),"//","")</f>
        <v/>
      </c>
      <c r="AC1368" s="111" t="str">
        <f t="shared" si="395"/>
        <v/>
      </c>
      <c r="AD1368" t="b">
        <f t="shared" si="393"/>
        <v>1</v>
      </c>
    </row>
    <row r="1369" spans="1:30">
      <c r="A1369" s="57">
        <f t="shared" si="400"/>
        <v>1369</v>
      </c>
      <c r="B1369" s="56">
        <f t="shared" si="401"/>
        <v>1333</v>
      </c>
      <c r="C1369" s="60" t="s">
        <v>4450</v>
      </c>
      <c r="D1369" s="60" t="s">
        <v>7</v>
      </c>
      <c r="E1369" s="164" t="s">
        <v>1289</v>
      </c>
      <c r="F1369" s="164" t="s">
        <v>1289</v>
      </c>
      <c r="G1369" s="206">
        <v>0</v>
      </c>
      <c r="H1369" s="206">
        <v>0</v>
      </c>
      <c r="I1369" s="195" t="s">
        <v>16</v>
      </c>
      <c r="J1369" s="66" t="s">
        <v>1593</v>
      </c>
      <c r="K1369" s="67" t="s">
        <v>4539</v>
      </c>
      <c r="L1369" s="68"/>
      <c r="M1369" s="64" t="s">
        <v>1770</v>
      </c>
      <c r="N1369" s="13"/>
      <c r="O1369"/>
      <c r="P1369" t="str">
        <f t="shared" si="394"/>
        <v/>
      </c>
      <c r="Q1369" t="str">
        <f>IF(ISNA(VLOOKUP(AC1369,#REF!,1)),"//","")</f>
        <v/>
      </c>
      <c r="R1369"/>
      <c r="S1369" s="43">
        <f t="shared" si="402"/>
        <v>257</v>
      </c>
      <c r="T1369" s="93" t="s">
        <v>2484</v>
      </c>
      <c r="U1369" s="71" t="s">
        <v>2484</v>
      </c>
      <c r="V1369" s="71" t="s">
        <v>2484</v>
      </c>
      <c r="W1369" s="44" t="str">
        <f t="shared" si="403"/>
        <v/>
      </c>
      <c r="X1369" s="25" t="str">
        <f t="shared" si="404"/>
        <v/>
      </c>
      <c r="Y1369" s="1">
        <f t="shared" si="405"/>
        <v>1333</v>
      </c>
      <c r="Z1369" t="str">
        <f t="shared" si="406"/>
        <v>MNU_FIN</v>
      </c>
      <c r="AA1369" s="172" t="str">
        <f>IF(ISNA(VLOOKUP(AC1369,Sheet2!J:J,1,0)),"//","")</f>
        <v/>
      </c>
      <c r="AC1369" s="111" t="str">
        <f t="shared" si="395"/>
        <v/>
      </c>
      <c r="AD1369" t="b">
        <f t="shared" si="393"/>
        <v>1</v>
      </c>
    </row>
    <row r="1370" spans="1:30">
      <c r="A1370" s="57">
        <f t="shared" si="400"/>
        <v>1370</v>
      </c>
      <c r="B1370" s="56">
        <f t="shared" si="401"/>
        <v>1334</v>
      </c>
      <c r="C1370" s="60" t="s">
        <v>4450</v>
      </c>
      <c r="D1370" s="60" t="s">
        <v>7</v>
      </c>
      <c r="E1370" s="164" t="s">
        <v>109</v>
      </c>
      <c r="F1370" s="164" t="s">
        <v>109</v>
      </c>
      <c r="G1370" s="206">
        <v>0</v>
      </c>
      <c r="H1370" s="206">
        <v>0</v>
      </c>
      <c r="I1370" s="195" t="s">
        <v>16</v>
      </c>
      <c r="J1370" s="66" t="s">
        <v>1593</v>
      </c>
      <c r="K1370" s="67" t="s">
        <v>4539</v>
      </c>
      <c r="L1370" s="68"/>
      <c r="M1370" s="64" t="s">
        <v>2529</v>
      </c>
      <c r="N1370" s="13"/>
      <c r="O1370"/>
      <c r="P1370" t="str">
        <f t="shared" si="394"/>
        <v/>
      </c>
      <c r="Q1370" t="str">
        <f>IF(ISNA(VLOOKUP(AC1370,#REF!,1)),"//","")</f>
        <v/>
      </c>
      <c r="R1370"/>
      <c r="S1370" s="43">
        <f t="shared" si="402"/>
        <v>257</v>
      </c>
      <c r="T1370" s="93" t="s">
        <v>2484</v>
      </c>
      <c r="U1370" s="71" t="s">
        <v>2484</v>
      </c>
      <c r="V1370" s="71" t="s">
        <v>2484</v>
      </c>
      <c r="W1370" s="44" t="str">
        <f t="shared" si="403"/>
        <v/>
      </c>
      <c r="X1370" s="25" t="str">
        <f t="shared" si="404"/>
        <v/>
      </c>
      <c r="Y1370" s="1">
        <f t="shared" si="405"/>
        <v>1334</v>
      </c>
      <c r="Z1370" t="str">
        <f t="shared" si="406"/>
        <v>MNU_SINTS</v>
      </c>
      <c r="AA1370" s="172" t="str">
        <f>IF(ISNA(VLOOKUP(AC1370,Sheet2!J:J,1,0)),"//","")</f>
        <v/>
      </c>
      <c r="AC1370" s="111" t="str">
        <f t="shared" si="395"/>
        <v/>
      </c>
      <c r="AD1370" t="b">
        <f t="shared" si="393"/>
        <v>1</v>
      </c>
    </row>
    <row r="1371" spans="1:30">
      <c r="A1371" s="57">
        <f t="shared" si="400"/>
        <v>1371</v>
      </c>
      <c r="B1371" s="56">
        <f t="shared" si="401"/>
        <v>1335</v>
      </c>
      <c r="C1371" s="60" t="s">
        <v>4450</v>
      </c>
      <c r="D1371" s="60" t="s">
        <v>7</v>
      </c>
      <c r="E1371" s="164" t="s">
        <v>1290</v>
      </c>
      <c r="F1371" s="164" t="s">
        <v>1290</v>
      </c>
      <c r="G1371" s="206">
        <v>0</v>
      </c>
      <c r="H1371" s="206">
        <v>0</v>
      </c>
      <c r="I1371" s="195" t="s">
        <v>16</v>
      </c>
      <c r="J1371" s="66" t="s">
        <v>1593</v>
      </c>
      <c r="K1371" s="67" t="s">
        <v>4539</v>
      </c>
      <c r="L1371" s="68"/>
      <c r="M1371" s="64" t="s">
        <v>1772</v>
      </c>
      <c r="N1371" s="13"/>
      <c r="O1371"/>
      <c r="P1371" t="str">
        <f t="shared" si="394"/>
        <v/>
      </c>
      <c r="Q1371" t="str">
        <f>IF(ISNA(VLOOKUP(AC1371,#REF!,1)),"//","")</f>
        <v/>
      </c>
      <c r="R1371"/>
      <c r="S1371" s="43">
        <f t="shared" si="402"/>
        <v>257</v>
      </c>
      <c r="T1371" s="93" t="s">
        <v>2484</v>
      </c>
      <c r="U1371" s="71" t="s">
        <v>2484</v>
      </c>
      <c r="V1371" s="71" t="s">
        <v>2484</v>
      </c>
      <c r="W1371" s="44" t="str">
        <f t="shared" si="403"/>
        <v/>
      </c>
      <c r="X1371" s="25" t="str">
        <f t="shared" si="404"/>
        <v/>
      </c>
      <c r="Y1371" s="1">
        <f t="shared" si="405"/>
        <v>1335</v>
      </c>
      <c r="Z1371" t="str">
        <f t="shared" si="406"/>
        <v>MNU_FLAGS</v>
      </c>
      <c r="AA1371" s="172" t="str">
        <f>IF(ISNA(VLOOKUP(AC1371,Sheet2!J:J,1,0)),"//","")</f>
        <v/>
      </c>
      <c r="AC1371" s="111" t="str">
        <f t="shared" si="395"/>
        <v/>
      </c>
      <c r="AD1371" t="b">
        <f t="shared" si="393"/>
        <v>1</v>
      </c>
    </row>
    <row r="1372" spans="1:30">
      <c r="A1372" s="57">
        <f t="shared" si="400"/>
        <v>1372</v>
      </c>
      <c r="B1372" s="56">
        <f t="shared" si="401"/>
        <v>1336</v>
      </c>
      <c r="C1372" s="60" t="s">
        <v>4450</v>
      </c>
      <c r="D1372" s="60" t="s">
        <v>7</v>
      </c>
      <c r="E1372" s="164" t="s">
        <v>1291</v>
      </c>
      <c r="F1372" s="164" t="s">
        <v>1291</v>
      </c>
      <c r="G1372" s="206">
        <v>0</v>
      </c>
      <c r="H1372" s="206">
        <v>0</v>
      </c>
      <c r="I1372" s="195" t="s">
        <v>16</v>
      </c>
      <c r="J1372" s="66" t="s">
        <v>1593</v>
      </c>
      <c r="K1372" s="67" t="s">
        <v>4539</v>
      </c>
      <c r="L1372" s="68"/>
      <c r="M1372" s="64" t="s">
        <v>1773</v>
      </c>
      <c r="N1372" s="13"/>
      <c r="O1372"/>
      <c r="P1372" t="str">
        <f t="shared" si="394"/>
        <v/>
      </c>
      <c r="Q1372" t="str">
        <f>IF(ISNA(VLOOKUP(AC1372,#REF!,1)),"//","")</f>
        <v/>
      </c>
      <c r="R1372"/>
      <c r="S1372" s="43">
        <f t="shared" si="402"/>
        <v>257</v>
      </c>
      <c r="T1372" s="93" t="s">
        <v>2484</v>
      </c>
      <c r="U1372" s="71" t="s">
        <v>2484</v>
      </c>
      <c r="V1372" s="71" t="s">
        <v>2484</v>
      </c>
      <c r="W1372" s="44" t="str">
        <f t="shared" si="403"/>
        <v/>
      </c>
      <c r="X1372" s="25" t="str">
        <f t="shared" si="404"/>
        <v/>
      </c>
      <c r="Y1372" s="1">
        <f t="shared" si="405"/>
        <v>1336</v>
      </c>
      <c r="Z1372" t="str">
        <f t="shared" si="406"/>
        <v>MNU_FLASH</v>
      </c>
      <c r="AA1372" s="172" t="str">
        <f>IF(ISNA(VLOOKUP(AC1372,Sheet2!J:J,1,0)),"//","")</f>
        <v/>
      </c>
      <c r="AC1372" s="111" t="str">
        <f t="shared" si="395"/>
        <v/>
      </c>
      <c r="AD1372" t="b">
        <f t="shared" si="393"/>
        <v>1</v>
      </c>
    </row>
    <row r="1373" spans="1:30">
      <c r="A1373" s="57">
        <f t="shared" si="400"/>
        <v>1373</v>
      </c>
      <c r="B1373" s="56">
        <f t="shared" si="401"/>
        <v>1337</v>
      </c>
      <c r="C1373" s="60" t="s">
        <v>4450</v>
      </c>
      <c r="D1373" s="60" t="s">
        <v>7</v>
      </c>
      <c r="E1373" s="164" t="s">
        <v>123</v>
      </c>
      <c r="F1373" s="164" t="s">
        <v>123</v>
      </c>
      <c r="G1373" s="206">
        <v>0</v>
      </c>
      <c r="H1373" s="206">
        <v>0</v>
      </c>
      <c r="I1373" s="195" t="s">
        <v>16</v>
      </c>
      <c r="J1373" s="66" t="s">
        <v>1593</v>
      </c>
      <c r="K1373" s="67" t="s">
        <v>4539</v>
      </c>
      <c r="L1373" s="68"/>
      <c r="M1373" s="64" t="s">
        <v>1791</v>
      </c>
      <c r="N1373" s="13"/>
      <c r="O1373"/>
      <c r="P1373" t="str">
        <f t="shared" si="394"/>
        <v/>
      </c>
      <c r="Q1373" t="str">
        <f>IF(ISNA(VLOOKUP(AC1373,#REF!,1)),"//","")</f>
        <v/>
      </c>
      <c r="R1373"/>
      <c r="S1373" s="43">
        <f t="shared" si="402"/>
        <v>257</v>
      </c>
      <c r="T1373" s="93" t="s">
        <v>2484</v>
      </c>
      <c r="U1373" s="71" t="s">
        <v>2484</v>
      </c>
      <c r="V1373" s="71" t="s">
        <v>2484</v>
      </c>
      <c r="W1373" s="44" t="str">
        <f t="shared" si="403"/>
        <v/>
      </c>
      <c r="X1373" s="25" t="str">
        <f t="shared" si="404"/>
        <v/>
      </c>
      <c r="Y1373" s="1">
        <f t="shared" si="405"/>
        <v>1337</v>
      </c>
      <c r="Z1373" t="str">
        <f t="shared" si="406"/>
        <v>MNU_1STDERIV</v>
      </c>
      <c r="AA1373" s="172" t="str">
        <f>IF(ISNA(VLOOKUP(AC1373,Sheet2!J:J,1,0)),"//","")</f>
        <v/>
      </c>
      <c r="AC1373" s="111" t="str">
        <f t="shared" si="395"/>
        <v/>
      </c>
      <c r="AD1373" t="b">
        <f t="shared" si="393"/>
        <v>1</v>
      </c>
    </row>
    <row r="1374" spans="1:30">
      <c r="A1374" s="57">
        <f t="shared" si="400"/>
        <v>1374</v>
      </c>
      <c r="B1374" s="56">
        <f t="shared" si="401"/>
        <v>1338</v>
      </c>
      <c r="C1374" s="60" t="s">
        <v>4450</v>
      </c>
      <c r="D1374" s="60" t="s">
        <v>7</v>
      </c>
      <c r="E1374" s="164" t="s">
        <v>1301</v>
      </c>
      <c r="F1374" s="164" t="s">
        <v>1301</v>
      </c>
      <c r="G1374" s="206">
        <v>0</v>
      </c>
      <c r="H1374" s="206">
        <v>0</v>
      </c>
      <c r="I1374" s="195" t="s">
        <v>16</v>
      </c>
      <c r="J1374" s="66" t="s">
        <v>1593</v>
      </c>
      <c r="K1374" s="67" t="s">
        <v>4539</v>
      </c>
      <c r="L1374" s="68"/>
      <c r="M1374" s="64" t="s">
        <v>1792</v>
      </c>
      <c r="N1374" s="13"/>
      <c r="O1374"/>
      <c r="P1374" t="str">
        <f t="shared" si="394"/>
        <v/>
      </c>
      <c r="Q1374" t="str">
        <f>IF(ISNA(VLOOKUP(AC1374,#REF!,1)),"//","")</f>
        <v/>
      </c>
      <c r="R1374"/>
      <c r="S1374" s="43">
        <f t="shared" si="402"/>
        <v>257</v>
      </c>
      <c r="T1374" s="93" t="s">
        <v>2484</v>
      </c>
      <c r="U1374" s="71" t="s">
        <v>2484</v>
      </c>
      <c r="V1374" s="71" t="s">
        <v>2484</v>
      </c>
      <c r="W1374" s="44" t="str">
        <f t="shared" si="403"/>
        <v/>
      </c>
      <c r="X1374" s="25" t="str">
        <f t="shared" si="404"/>
        <v/>
      </c>
      <c r="Y1374" s="1">
        <f t="shared" si="405"/>
        <v>1338</v>
      </c>
      <c r="Z1374" t="str">
        <f t="shared" si="406"/>
        <v>MNU_2NDDERIV</v>
      </c>
      <c r="AA1374" s="172" t="str">
        <f>IF(ISNA(VLOOKUP(AC1374,Sheet2!J:J,1,0)),"//","")</f>
        <v/>
      </c>
      <c r="AC1374" s="111" t="str">
        <f t="shared" si="395"/>
        <v/>
      </c>
      <c r="AD1374" t="b">
        <f t="shared" si="393"/>
        <v>1</v>
      </c>
    </row>
    <row r="1375" spans="1:30">
      <c r="A1375" s="57">
        <f t="shared" si="400"/>
        <v>1375</v>
      </c>
      <c r="B1375" s="56">
        <f t="shared" si="401"/>
        <v>1339</v>
      </c>
      <c r="C1375" s="60" t="s">
        <v>4450</v>
      </c>
      <c r="D1375" s="60" t="s">
        <v>7</v>
      </c>
      <c r="E1375" s="164" t="s">
        <v>125</v>
      </c>
      <c r="F1375" s="164" t="s">
        <v>125</v>
      </c>
      <c r="G1375" s="206">
        <v>0</v>
      </c>
      <c r="H1375" s="206">
        <v>0</v>
      </c>
      <c r="I1375" s="195" t="s">
        <v>16</v>
      </c>
      <c r="J1375" s="66" t="s">
        <v>1593</v>
      </c>
      <c r="K1375" s="67" t="s">
        <v>4539</v>
      </c>
      <c r="L1375" s="68"/>
      <c r="M1375" s="64" t="s">
        <v>1795</v>
      </c>
      <c r="N1375" s="13"/>
      <c r="O1375"/>
      <c r="P1375" t="str">
        <f t="shared" si="394"/>
        <v/>
      </c>
      <c r="Q1375" t="str">
        <f>IF(ISNA(VLOOKUP(AC1375,#REF!,1)),"//","")</f>
        <v/>
      </c>
      <c r="R1375"/>
      <c r="S1375" s="43">
        <f t="shared" si="402"/>
        <v>257</v>
      </c>
      <c r="T1375" s="93" t="s">
        <v>2484</v>
      </c>
      <c r="U1375" s="71" t="s">
        <v>2484</v>
      </c>
      <c r="V1375" s="71" t="s">
        <v>2484</v>
      </c>
      <c r="W1375" s="44" t="str">
        <f t="shared" si="403"/>
        <v/>
      </c>
      <c r="X1375" s="25" t="str">
        <f t="shared" si="404"/>
        <v/>
      </c>
      <c r="Y1375" s="1">
        <f t="shared" si="405"/>
        <v>1339</v>
      </c>
      <c r="Z1375" t="str">
        <f t="shared" si="406"/>
        <v>MNU_CONVFP</v>
      </c>
      <c r="AA1375" s="172" t="str">
        <f>IF(ISNA(VLOOKUP(AC1375,Sheet2!J:J,1,0)),"//","")</f>
        <v/>
      </c>
      <c r="AC1375" s="111" t="str">
        <f t="shared" si="395"/>
        <v/>
      </c>
      <c r="AD1375" t="b">
        <f t="shared" si="393"/>
        <v>1</v>
      </c>
    </row>
    <row r="1376" spans="1:30">
      <c r="A1376" s="57">
        <f t="shared" si="400"/>
        <v>1376</v>
      </c>
      <c r="B1376" s="56">
        <f t="shared" si="401"/>
        <v>1340</v>
      </c>
      <c r="C1376" s="60" t="s">
        <v>4450</v>
      </c>
      <c r="D1376" s="60" t="s">
        <v>7</v>
      </c>
      <c r="E1376" s="164" t="s">
        <v>148</v>
      </c>
      <c r="F1376" s="164" t="s">
        <v>148</v>
      </c>
      <c r="G1376" s="206">
        <v>0</v>
      </c>
      <c r="H1376" s="206">
        <v>0</v>
      </c>
      <c r="I1376" s="195" t="s">
        <v>16</v>
      </c>
      <c r="J1376" s="66" t="s">
        <v>1593</v>
      </c>
      <c r="K1376" s="67" t="s">
        <v>4539</v>
      </c>
      <c r="L1376" s="68"/>
      <c r="M1376" s="64" t="s">
        <v>2530</v>
      </c>
      <c r="N1376" s="13"/>
      <c r="O1376"/>
      <c r="P1376" t="str">
        <f t="shared" si="394"/>
        <v/>
      </c>
      <c r="Q1376" t="str">
        <f>IF(ISNA(VLOOKUP(AC1376,#REF!,1)),"//","")</f>
        <v/>
      </c>
      <c r="R1376"/>
      <c r="S1376" s="43">
        <f t="shared" si="402"/>
        <v>257</v>
      </c>
      <c r="T1376" s="93" t="s">
        <v>2484</v>
      </c>
      <c r="U1376" s="71" t="s">
        <v>2484</v>
      </c>
      <c r="V1376" s="71" t="s">
        <v>2484</v>
      </c>
      <c r="W1376" s="44" t="str">
        <f t="shared" si="403"/>
        <v/>
      </c>
      <c r="X1376" s="25" t="str">
        <f t="shared" si="404"/>
        <v/>
      </c>
      <c r="Y1376" s="1">
        <f t="shared" si="405"/>
        <v>1340</v>
      </c>
      <c r="Z1376" t="str">
        <f t="shared" si="406"/>
        <v>MNU_LINTS</v>
      </c>
      <c r="AA1376" s="172" t="str">
        <f>IF(ISNA(VLOOKUP(AC1376,Sheet2!J:J,1,0)),"//","")</f>
        <v/>
      </c>
      <c r="AC1376" s="111" t="str">
        <f t="shared" si="395"/>
        <v/>
      </c>
      <c r="AD1376" t="b">
        <f t="shared" si="393"/>
        <v>1</v>
      </c>
    </row>
    <row r="1377" spans="1:30">
      <c r="A1377" s="57">
        <f t="shared" si="400"/>
        <v>1377</v>
      </c>
      <c r="B1377" s="56">
        <f t="shared" si="401"/>
        <v>1341</v>
      </c>
      <c r="C1377" s="60" t="s">
        <v>4450</v>
      </c>
      <c r="D1377" s="60" t="s">
        <v>7</v>
      </c>
      <c r="E1377" s="164" t="s">
        <v>150</v>
      </c>
      <c r="F1377" s="164" t="s">
        <v>150</v>
      </c>
      <c r="G1377" s="206">
        <v>0</v>
      </c>
      <c r="H1377" s="206">
        <v>0</v>
      </c>
      <c r="I1377" s="195" t="s">
        <v>16</v>
      </c>
      <c r="J1377" s="66" t="s">
        <v>1593</v>
      </c>
      <c r="K1377" s="67" t="s">
        <v>4539</v>
      </c>
      <c r="L1377" s="68"/>
      <c r="M1377" s="64" t="s">
        <v>1831</v>
      </c>
      <c r="N1377" s="13"/>
      <c r="O1377"/>
      <c r="P1377" t="str">
        <f t="shared" si="394"/>
        <v/>
      </c>
      <c r="Q1377" t="str">
        <f>IF(ISNA(VLOOKUP(AC1377,#REF!,1)),"//","")</f>
        <v/>
      </c>
      <c r="R1377"/>
      <c r="S1377" s="43">
        <f t="shared" si="402"/>
        <v>257</v>
      </c>
      <c r="T1377" s="93" t="s">
        <v>2484</v>
      </c>
      <c r="U1377" s="71" t="s">
        <v>2484</v>
      </c>
      <c r="V1377" s="71" t="s">
        <v>2484</v>
      </c>
      <c r="W1377" s="44" t="str">
        <f t="shared" si="403"/>
        <v/>
      </c>
      <c r="X1377" s="25" t="str">
        <f t="shared" si="404"/>
        <v/>
      </c>
      <c r="Y1377" s="1">
        <f t="shared" si="405"/>
        <v>1341</v>
      </c>
      <c r="Z1377" t="str">
        <f t="shared" si="406"/>
        <v>MNU_INFO</v>
      </c>
      <c r="AA1377" s="172" t="str">
        <f>IF(ISNA(VLOOKUP(AC1377,Sheet2!J:J,1,0)),"//","")</f>
        <v/>
      </c>
      <c r="AC1377" s="111" t="str">
        <f t="shared" si="395"/>
        <v/>
      </c>
      <c r="AD1377" t="b">
        <f t="shared" si="393"/>
        <v>1</v>
      </c>
    </row>
    <row r="1378" spans="1:30">
      <c r="A1378" s="57">
        <f t="shared" si="400"/>
        <v>1378</v>
      </c>
      <c r="B1378" s="56">
        <f t="shared" si="401"/>
        <v>1342</v>
      </c>
      <c r="C1378" s="60" t="s">
        <v>4450</v>
      </c>
      <c r="D1378" s="60" t="s">
        <v>7</v>
      </c>
      <c r="E1378" s="164" t="s">
        <v>151</v>
      </c>
      <c r="F1378" s="164" t="s">
        <v>151</v>
      </c>
      <c r="G1378" s="206">
        <v>0</v>
      </c>
      <c r="H1378" s="206">
        <v>0</v>
      </c>
      <c r="I1378" s="195" t="s">
        <v>16</v>
      </c>
      <c r="J1378" s="66" t="s">
        <v>1593</v>
      </c>
      <c r="K1378" s="67" t="s">
        <v>4539</v>
      </c>
      <c r="L1378" s="68"/>
      <c r="M1378" s="64" t="s">
        <v>1833</v>
      </c>
      <c r="N1378" s="13"/>
      <c r="O1378"/>
      <c r="P1378" t="str">
        <f t="shared" si="394"/>
        <v/>
      </c>
      <c r="Q1378" t="str">
        <f>IF(ISNA(VLOOKUP(AC1378,#REF!,1)),"//","")</f>
        <v/>
      </c>
      <c r="R1378"/>
      <c r="S1378" s="43">
        <f t="shared" si="402"/>
        <v>257</v>
      </c>
      <c r="T1378" s="93" t="s">
        <v>3013</v>
      </c>
      <c r="U1378" s="71" t="s">
        <v>2484</v>
      </c>
      <c r="V1378" s="71" t="s">
        <v>2484</v>
      </c>
      <c r="W1378" s="44" t="str">
        <f t="shared" si="403"/>
        <v/>
      </c>
      <c r="X1378" s="25" t="str">
        <f t="shared" si="404"/>
        <v/>
      </c>
      <c r="Y1378" s="1">
        <f t="shared" si="405"/>
        <v>1342</v>
      </c>
      <c r="Z1378" t="str">
        <f t="shared" si="406"/>
        <v>MNU_INTS</v>
      </c>
      <c r="AA1378" s="172" t="str">
        <f>IF(ISNA(VLOOKUP(AC1378,Sheet2!J:J,1,0)),"//","")</f>
        <v/>
      </c>
      <c r="AC1378" s="111" t="str">
        <f t="shared" si="395"/>
        <v/>
      </c>
      <c r="AD1378" t="b">
        <f t="shared" si="393"/>
        <v>1</v>
      </c>
    </row>
    <row r="1379" spans="1:30">
      <c r="A1379" s="57">
        <f t="shared" si="400"/>
        <v>1379</v>
      </c>
      <c r="B1379" s="56">
        <f t="shared" si="401"/>
        <v>1343</v>
      </c>
      <c r="C1379" s="60" t="s">
        <v>4450</v>
      </c>
      <c r="D1379" s="60" t="s">
        <v>7</v>
      </c>
      <c r="E1379" s="164" t="s">
        <v>1320</v>
      </c>
      <c r="F1379" s="164" t="s">
        <v>1320</v>
      </c>
      <c r="G1379" s="206">
        <v>0</v>
      </c>
      <c r="H1379" s="206">
        <v>0</v>
      </c>
      <c r="I1379" s="195" t="s">
        <v>16</v>
      </c>
      <c r="J1379" s="66" t="s">
        <v>1593</v>
      </c>
      <c r="K1379" s="67" t="s">
        <v>4539</v>
      </c>
      <c r="L1379" s="68"/>
      <c r="M1379" s="64" t="s">
        <v>1844</v>
      </c>
      <c r="N1379" s="13"/>
      <c r="O1379"/>
      <c r="P1379" t="str">
        <f t="shared" si="394"/>
        <v/>
      </c>
      <c r="Q1379" t="str">
        <f>IF(ISNA(VLOOKUP(AC1379,#REF!,1)),"//","")</f>
        <v/>
      </c>
      <c r="R1379"/>
      <c r="S1379" s="43">
        <f t="shared" si="402"/>
        <v>257</v>
      </c>
      <c r="T1379" s="93" t="s">
        <v>2484</v>
      </c>
      <c r="U1379" s="71" t="s">
        <v>2484</v>
      </c>
      <c r="V1379" s="71" t="s">
        <v>2484</v>
      </c>
      <c r="W1379" s="44" t="str">
        <f t="shared" si="403"/>
        <v/>
      </c>
      <c r="X1379" s="25" t="str">
        <f t="shared" si="404"/>
        <v/>
      </c>
      <c r="Y1379" s="1">
        <f t="shared" si="405"/>
        <v>1343</v>
      </c>
      <c r="Z1379" t="str">
        <f t="shared" si="406"/>
        <v>MNU_IO</v>
      </c>
      <c r="AA1379" s="172" t="str">
        <f>IF(ISNA(VLOOKUP(AC1379,Sheet2!J:J,1,0)),"//","")</f>
        <v/>
      </c>
      <c r="AC1379" s="111" t="str">
        <f t="shared" si="395"/>
        <v/>
      </c>
      <c r="AD1379" t="b">
        <f t="shared" si="393"/>
        <v>1</v>
      </c>
    </row>
    <row r="1380" spans="1:30">
      <c r="A1380" s="57">
        <f t="shared" si="400"/>
        <v>1380</v>
      </c>
      <c r="B1380" s="56">
        <f t="shared" si="401"/>
        <v>1344</v>
      </c>
      <c r="C1380" s="60" t="s">
        <v>4450</v>
      </c>
      <c r="D1380" s="60" t="s">
        <v>7</v>
      </c>
      <c r="E1380" s="164" t="s">
        <v>197</v>
      </c>
      <c r="F1380" s="164" t="s">
        <v>197</v>
      </c>
      <c r="G1380" s="206">
        <v>0</v>
      </c>
      <c r="H1380" s="206">
        <v>0</v>
      </c>
      <c r="I1380" s="195" t="s">
        <v>16</v>
      </c>
      <c r="J1380" s="66" t="s">
        <v>1593</v>
      </c>
      <c r="K1380" s="67" t="s">
        <v>4539</v>
      </c>
      <c r="L1380" s="68"/>
      <c r="M1380" s="64" t="s">
        <v>1898</v>
      </c>
      <c r="N1380" s="13"/>
      <c r="O1380"/>
      <c r="P1380" t="str">
        <f t="shared" si="394"/>
        <v/>
      </c>
      <c r="Q1380" t="str">
        <f>IF(ISNA(VLOOKUP(AC1380,#REF!,1)),"//","")</f>
        <v/>
      </c>
      <c r="R1380"/>
      <c r="S1380" s="43">
        <f t="shared" si="402"/>
        <v>257</v>
      </c>
      <c r="T1380" s="93" t="s">
        <v>2484</v>
      </c>
      <c r="U1380" s="71" t="s">
        <v>2484</v>
      </c>
      <c r="V1380" s="71" t="s">
        <v>2484</v>
      </c>
      <c r="W1380" s="44" t="str">
        <f t="shared" si="403"/>
        <v/>
      </c>
      <c r="X1380" s="25" t="str">
        <f t="shared" si="404"/>
        <v/>
      </c>
      <c r="Y1380" s="1">
        <f t="shared" si="405"/>
        <v>1344</v>
      </c>
      <c r="Z1380" t="str">
        <f t="shared" si="406"/>
        <v>MNU_LOOP</v>
      </c>
      <c r="AA1380" s="172" t="str">
        <f>IF(ISNA(VLOOKUP(AC1380,Sheet2!J:J,1,0)),"//","")</f>
        <v/>
      </c>
      <c r="AC1380" s="111" t="str">
        <f t="shared" si="395"/>
        <v/>
      </c>
      <c r="AD1380" t="b">
        <f t="shared" si="393"/>
        <v>1</v>
      </c>
    </row>
    <row r="1381" spans="1:30">
      <c r="A1381" s="57">
        <f t="shared" si="400"/>
        <v>1381</v>
      </c>
      <c r="B1381" s="56">
        <f t="shared" si="401"/>
        <v>1345</v>
      </c>
      <c r="C1381" s="60" t="s">
        <v>4450</v>
      </c>
      <c r="D1381" s="60" t="s">
        <v>7</v>
      </c>
      <c r="E1381" s="164" t="s">
        <v>1349</v>
      </c>
      <c r="F1381" s="164" t="s">
        <v>1349</v>
      </c>
      <c r="G1381" s="206">
        <v>0</v>
      </c>
      <c r="H1381" s="206">
        <v>0</v>
      </c>
      <c r="I1381" s="195" t="s">
        <v>16</v>
      </c>
      <c r="J1381" s="66" t="s">
        <v>1593</v>
      </c>
      <c r="K1381" s="67" t="s">
        <v>4539</v>
      </c>
      <c r="L1381" s="68"/>
      <c r="M1381" s="64" t="s">
        <v>1905</v>
      </c>
      <c r="N1381" s="13"/>
      <c r="O1381"/>
      <c r="P1381" t="str">
        <f t="shared" si="394"/>
        <v/>
      </c>
      <c r="Q1381" t="str">
        <f>IF(ISNA(VLOOKUP(AC1381,#REF!,1)),"//","")</f>
        <v/>
      </c>
      <c r="R1381"/>
      <c r="S1381" s="43">
        <f t="shared" si="402"/>
        <v>257</v>
      </c>
      <c r="T1381" s="93" t="s">
        <v>2484</v>
      </c>
      <c r="U1381" s="71" t="s">
        <v>2484</v>
      </c>
      <c r="V1381" s="71" t="s">
        <v>2484</v>
      </c>
      <c r="W1381" s="44" t="str">
        <f t="shared" si="403"/>
        <v/>
      </c>
      <c r="X1381" s="25" t="str">
        <f t="shared" si="404"/>
        <v/>
      </c>
      <c r="Y1381" s="1">
        <f t="shared" si="405"/>
        <v>1345</v>
      </c>
      <c r="Z1381" t="str">
        <f t="shared" si="406"/>
        <v>MNU_MATRS</v>
      </c>
      <c r="AA1381" s="172" t="str">
        <f>IF(ISNA(VLOOKUP(AC1381,Sheet2!J:J,1,0)),"//","")</f>
        <v/>
      </c>
      <c r="AC1381" s="111" t="str">
        <f t="shared" si="395"/>
        <v/>
      </c>
      <c r="AD1381" t="b">
        <f t="shared" si="393"/>
        <v>1</v>
      </c>
    </row>
    <row r="1382" spans="1:30">
      <c r="A1382" s="57">
        <f t="shared" si="400"/>
        <v>1382</v>
      </c>
      <c r="B1382" s="56">
        <f t="shared" si="401"/>
        <v>1346</v>
      </c>
      <c r="C1382" s="60" t="s">
        <v>4450</v>
      </c>
      <c r="D1382" s="60" t="s">
        <v>7</v>
      </c>
      <c r="E1382" s="164" t="s">
        <v>201</v>
      </c>
      <c r="F1382" s="164" t="s">
        <v>201</v>
      </c>
      <c r="G1382" s="206">
        <v>0</v>
      </c>
      <c r="H1382" s="206">
        <v>0</v>
      </c>
      <c r="I1382" s="195" t="s">
        <v>16</v>
      </c>
      <c r="J1382" s="66" t="s">
        <v>1593</v>
      </c>
      <c r="K1382" s="67" t="s">
        <v>4539</v>
      </c>
      <c r="L1382" s="68"/>
      <c r="M1382" s="64" t="s">
        <v>1907</v>
      </c>
      <c r="N1382" s="13"/>
      <c r="O1382"/>
      <c r="P1382" t="str">
        <f t="shared" si="394"/>
        <v/>
      </c>
      <c r="Q1382" t="str">
        <f>IF(ISNA(VLOOKUP(AC1382,#REF!,1)),"//","")</f>
        <v/>
      </c>
      <c r="R1382"/>
      <c r="S1382" s="43">
        <f t="shared" si="402"/>
        <v>257</v>
      </c>
      <c r="T1382" s="93" t="s">
        <v>2484</v>
      </c>
      <c r="U1382" s="71" t="s">
        <v>2484</v>
      </c>
      <c r="V1382" s="71" t="s">
        <v>2484</v>
      </c>
      <c r="W1382" s="44" t="str">
        <f t="shared" si="403"/>
        <v/>
      </c>
      <c r="X1382" s="25" t="str">
        <f t="shared" si="404"/>
        <v/>
      </c>
      <c r="Y1382" s="1">
        <f t="shared" si="405"/>
        <v>1346</v>
      </c>
      <c r="Z1382" t="str">
        <f t="shared" si="406"/>
        <v>MNU_MATX</v>
      </c>
      <c r="AA1382" s="172" t="str">
        <f>IF(ISNA(VLOOKUP(AC1382,Sheet2!J:J,1,0)),"//","")</f>
        <v/>
      </c>
      <c r="AC1382" s="111" t="str">
        <f t="shared" si="395"/>
        <v/>
      </c>
      <c r="AD1382" t="b">
        <f t="shared" si="393"/>
        <v>1</v>
      </c>
    </row>
    <row r="1383" spans="1:30">
      <c r="A1383" s="57">
        <f t="shared" si="400"/>
        <v>1383</v>
      </c>
      <c r="B1383" s="56">
        <f t="shared" si="401"/>
        <v>1347</v>
      </c>
      <c r="C1383" s="60" t="s">
        <v>4450</v>
      </c>
      <c r="D1383" s="60" t="s">
        <v>7</v>
      </c>
      <c r="E1383" s="164" t="s">
        <v>1355</v>
      </c>
      <c r="F1383" s="164" t="s">
        <v>1355</v>
      </c>
      <c r="G1383" s="206">
        <v>0</v>
      </c>
      <c r="H1383" s="206">
        <v>0</v>
      </c>
      <c r="I1383" s="195" t="s">
        <v>16</v>
      </c>
      <c r="J1383" s="66" t="s">
        <v>1593</v>
      </c>
      <c r="K1383" s="67" t="s">
        <v>4539</v>
      </c>
      <c r="L1383" s="68"/>
      <c r="M1383" s="64" t="s">
        <v>1912</v>
      </c>
      <c r="N1383" s="13"/>
      <c r="O1383"/>
      <c r="P1383" t="str">
        <f t="shared" si="394"/>
        <v/>
      </c>
      <c r="Q1383" t="str">
        <f>IF(ISNA(VLOOKUP(AC1383,#REF!,1)),"//","")</f>
        <v/>
      </c>
      <c r="R1383"/>
      <c r="S1383" s="43">
        <f t="shared" si="402"/>
        <v>257</v>
      </c>
      <c r="T1383" s="93" t="s">
        <v>2484</v>
      </c>
      <c r="U1383" s="71" t="s">
        <v>2484</v>
      </c>
      <c r="V1383" s="71" t="s">
        <v>2484</v>
      </c>
      <c r="W1383" s="44" t="str">
        <f t="shared" si="403"/>
        <v/>
      </c>
      <c r="X1383" s="25" t="str">
        <f t="shared" si="404"/>
        <v/>
      </c>
      <c r="Y1383" s="1">
        <f t="shared" si="405"/>
        <v>1347</v>
      </c>
      <c r="Z1383" t="str">
        <f t="shared" si="406"/>
        <v>MNU_MENUS</v>
      </c>
      <c r="AA1383" s="172" t="str">
        <f>IF(ISNA(VLOOKUP(AC1383,Sheet2!J:J,1,0)),"//","")</f>
        <v/>
      </c>
      <c r="AC1383" s="111" t="str">
        <f t="shared" si="395"/>
        <v/>
      </c>
      <c r="AD1383" t="b">
        <f t="shared" si="393"/>
        <v>1</v>
      </c>
    </row>
    <row r="1384" spans="1:30">
      <c r="A1384" s="57">
        <f t="shared" si="400"/>
        <v>1384</v>
      </c>
      <c r="B1384" s="56">
        <f t="shared" si="401"/>
        <v>1348</v>
      </c>
      <c r="C1384" s="60" t="s">
        <v>4450</v>
      </c>
      <c r="D1384" s="60" t="s">
        <v>7</v>
      </c>
      <c r="E1384" s="164" t="s">
        <v>209</v>
      </c>
      <c r="F1384" s="164" t="s">
        <v>209</v>
      </c>
      <c r="G1384" s="206">
        <v>0</v>
      </c>
      <c r="H1384" s="206">
        <v>0</v>
      </c>
      <c r="I1384" s="195" t="s">
        <v>16</v>
      </c>
      <c r="J1384" s="66" t="s">
        <v>1593</v>
      </c>
      <c r="K1384" s="67" t="s">
        <v>4539</v>
      </c>
      <c r="L1384" s="68"/>
      <c r="M1384" s="64" t="s">
        <v>1919</v>
      </c>
      <c r="N1384" s="13"/>
      <c r="O1384"/>
      <c r="P1384" t="str">
        <f t="shared" si="394"/>
        <v/>
      </c>
      <c r="Q1384" t="str">
        <f>IF(ISNA(VLOOKUP(AC1384,#REF!,1)),"//","")</f>
        <v/>
      </c>
      <c r="R1384"/>
      <c r="S1384" s="43">
        <f t="shared" si="402"/>
        <v>257</v>
      </c>
      <c r="T1384" s="93" t="s">
        <v>2484</v>
      </c>
      <c r="U1384" s="71" t="s">
        <v>2484</v>
      </c>
      <c r="V1384" s="71" t="s">
        <v>2484</v>
      </c>
      <c r="W1384" s="44" t="str">
        <f t="shared" si="403"/>
        <v/>
      </c>
      <c r="X1384" s="25" t="str">
        <f t="shared" si="404"/>
        <v/>
      </c>
      <c r="Y1384" s="1">
        <f t="shared" si="405"/>
        <v>1348</v>
      </c>
      <c r="Z1384" t="str">
        <f t="shared" si="406"/>
        <v>MNU_MODE</v>
      </c>
      <c r="AA1384" s="172" t="str">
        <f>IF(ISNA(VLOOKUP(AC1384,Sheet2!J:J,1,0)),"//","")</f>
        <v/>
      </c>
      <c r="AC1384" s="111" t="str">
        <f t="shared" si="395"/>
        <v/>
      </c>
      <c r="AD1384" t="b">
        <f t="shared" si="393"/>
        <v>1</v>
      </c>
    </row>
    <row r="1385" spans="1:30">
      <c r="A1385" s="57">
        <f t="shared" si="400"/>
        <v>1385</v>
      </c>
      <c r="B1385" s="56">
        <f t="shared" si="401"/>
        <v>1349</v>
      </c>
      <c r="C1385" s="60" t="s">
        <v>4450</v>
      </c>
      <c r="D1385" s="60" t="s">
        <v>7</v>
      </c>
      <c r="E1385" s="165" t="s">
        <v>229</v>
      </c>
      <c r="F1385" s="165" t="s">
        <v>229</v>
      </c>
      <c r="G1385" s="77">
        <v>0</v>
      </c>
      <c r="H1385" s="77">
        <v>0</v>
      </c>
      <c r="I1385" s="195" t="s">
        <v>16</v>
      </c>
      <c r="J1385" s="66" t="s">
        <v>1593</v>
      </c>
      <c r="K1385" s="67" t="s">
        <v>4539</v>
      </c>
      <c r="L1385" s="68"/>
      <c r="M1385" s="64" t="s">
        <v>2849</v>
      </c>
      <c r="N1385" s="20"/>
      <c r="O1385"/>
      <c r="P1385" t="str">
        <f t="shared" si="394"/>
        <v/>
      </c>
      <c r="Q1385" t="str">
        <f>IF(ISNA(VLOOKUP(AC1385,#REF!,1)),"//","")</f>
        <v/>
      </c>
      <c r="R1385"/>
      <c r="S1385" s="43">
        <f t="shared" si="402"/>
        <v>257</v>
      </c>
      <c r="T1385" s="93" t="s">
        <v>2484</v>
      </c>
      <c r="U1385" s="71" t="s">
        <v>2484</v>
      </c>
      <c r="V1385" s="71" t="s">
        <v>2484</v>
      </c>
      <c r="W1385" s="44" t="str">
        <f t="shared" si="403"/>
        <v/>
      </c>
      <c r="X1385" s="25" t="str">
        <f t="shared" si="404"/>
        <v/>
      </c>
      <c r="Y1385" s="1">
        <f t="shared" si="405"/>
        <v>1349</v>
      </c>
      <c r="Z1385" t="str">
        <f t="shared" si="406"/>
        <v>MNU_SIMQ</v>
      </c>
      <c r="AA1385" s="172" t="str">
        <f>IF(ISNA(VLOOKUP(AC1385,Sheet2!J:J,1,0)),"//","")</f>
        <v/>
      </c>
      <c r="AC1385" s="111" t="str">
        <f t="shared" si="395"/>
        <v/>
      </c>
      <c r="AD1385" t="b">
        <f t="shared" si="393"/>
        <v>1</v>
      </c>
    </row>
    <row r="1386" spans="1:30">
      <c r="A1386" s="57">
        <f t="shared" si="400"/>
        <v>1386</v>
      </c>
      <c r="B1386" s="56">
        <f t="shared" si="401"/>
        <v>1350</v>
      </c>
      <c r="C1386" s="60" t="s">
        <v>4450</v>
      </c>
      <c r="D1386" s="60" t="s">
        <v>7</v>
      </c>
      <c r="E1386" s="165" t="s">
        <v>1366</v>
      </c>
      <c r="F1386" s="165" t="s">
        <v>1366</v>
      </c>
      <c r="G1386" s="77">
        <v>0</v>
      </c>
      <c r="H1386" s="77">
        <v>0</v>
      </c>
      <c r="I1386" s="195" t="s">
        <v>16</v>
      </c>
      <c r="J1386" s="66" t="s">
        <v>1593</v>
      </c>
      <c r="K1386" s="67" t="s">
        <v>4539</v>
      </c>
      <c r="L1386" s="68"/>
      <c r="M1386" s="64" t="s">
        <v>2850</v>
      </c>
      <c r="N1386" s="20"/>
      <c r="O1386"/>
      <c r="P1386" t="str">
        <f t="shared" si="394"/>
        <v/>
      </c>
      <c r="Q1386" t="str">
        <f>IF(ISNA(VLOOKUP(AC1386,#REF!,1)),"//","")</f>
        <v/>
      </c>
      <c r="R1386"/>
      <c r="S1386" s="43">
        <f t="shared" si="402"/>
        <v>257</v>
      </c>
      <c r="T1386" s="93" t="s">
        <v>2484</v>
      </c>
      <c r="U1386" s="71" t="s">
        <v>2484</v>
      </c>
      <c r="V1386" s="71" t="s">
        <v>2484</v>
      </c>
      <c r="W1386" s="44" t="str">
        <f t="shared" si="403"/>
        <v/>
      </c>
      <c r="X1386" s="25" t="str">
        <f t="shared" si="404"/>
        <v/>
      </c>
      <c r="Y1386" s="1">
        <f t="shared" si="405"/>
        <v>1350</v>
      </c>
      <c r="Z1386" t="str">
        <f t="shared" si="406"/>
        <v>MNU_M_EDIT</v>
      </c>
      <c r="AA1386" s="172" t="str">
        <f>IF(ISNA(VLOOKUP(AC1386,Sheet2!J:J,1,0)),"//","")</f>
        <v/>
      </c>
      <c r="AC1386" s="111" t="str">
        <f t="shared" si="395"/>
        <v/>
      </c>
      <c r="AD1386" t="b">
        <f t="shared" ref="AD1386:AD1449" si="407">X1386=AC1386</f>
        <v>1</v>
      </c>
    </row>
    <row r="1387" spans="1:30">
      <c r="A1387" s="57">
        <f t="shared" si="400"/>
        <v>1387</v>
      </c>
      <c r="B1387" s="56">
        <f t="shared" si="401"/>
        <v>1351</v>
      </c>
      <c r="C1387" s="60" t="s">
        <v>4450</v>
      </c>
      <c r="D1387" s="70" t="s">
        <v>3263</v>
      </c>
      <c r="E1387" s="164" t="s">
        <v>218</v>
      </c>
      <c r="F1387" s="164" t="s">
        <v>2503</v>
      </c>
      <c r="G1387" s="206">
        <v>0</v>
      </c>
      <c r="H1387" s="206">
        <v>0</v>
      </c>
      <c r="I1387" s="195" t="s">
        <v>16</v>
      </c>
      <c r="J1387" s="66" t="s">
        <v>1593</v>
      </c>
      <c r="K1387" s="67" t="s">
        <v>4539</v>
      </c>
      <c r="L1387" s="68"/>
      <c r="M1387" s="64" t="s">
        <v>1929</v>
      </c>
      <c r="N1387" s="13"/>
      <c r="O1387"/>
      <c r="P1387" t="str">
        <f t="shared" si="394"/>
        <v>NOT EQUAL</v>
      </c>
      <c r="Q1387" t="str">
        <f>IF(ISNA(VLOOKUP(AC1387,#REF!,1)),"//","")</f>
        <v/>
      </c>
      <c r="R1387"/>
      <c r="S1387" s="43">
        <f t="shared" si="402"/>
        <v>257</v>
      </c>
      <c r="T1387" s="93" t="s">
        <v>2484</v>
      </c>
      <c r="U1387" s="71" t="s">
        <v>2484</v>
      </c>
      <c r="V1387" s="71" t="s">
        <v>2484</v>
      </c>
      <c r="W1387" s="44" t="str">
        <f t="shared" si="403"/>
        <v/>
      </c>
      <c r="X1387" s="25" t="str">
        <f t="shared" si="404"/>
        <v/>
      </c>
      <c r="Y1387" s="1">
        <f t="shared" si="405"/>
        <v>1351</v>
      </c>
      <c r="Z1387" t="str">
        <f t="shared" si="406"/>
        <v>MNU_MyMenu</v>
      </c>
      <c r="AA1387" s="172" t="str">
        <f>IF(ISNA(VLOOKUP(AC1387,Sheet2!J:J,1,0)),"//","")</f>
        <v/>
      </c>
      <c r="AC1387" s="111" t="str">
        <f t="shared" si="395"/>
        <v/>
      </c>
      <c r="AD1387" t="b">
        <f t="shared" si="407"/>
        <v>1</v>
      </c>
    </row>
    <row r="1388" spans="1:30">
      <c r="A1388" s="57">
        <f t="shared" si="400"/>
        <v>1388</v>
      </c>
      <c r="B1388" s="56">
        <f t="shared" si="401"/>
        <v>1352</v>
      </c>
      <c r="C1388" s="60" t="s">
        <v>4450</v>
      </c>
      <c r="D1388" s="60" t="s">
        <v>7</v>
      </c>
      <c r="E1388" s="164" t="s">
        <v>219</v>
      </c>
      <c r="F1388" s="164" t="s">
        <v>219</v>
      </c>
      <c r="G1388" s="206">
        <v>0</v>
      </c>
      <c r="H1388" s="206">
        <v>0</v>
      </c>
      <c r="I1388" s="195" t="s">
        <v>16</v>
      </c>
      <c r="J1388" s="66" t="s">
        <v>1593</v>
      </c>
      <c r="K1388" s="67" t="s">
        <v>4539</v>
      </c>
      <c r="L1388" s="68"/>
      <c r="M1388" s="64" t="s">
        <v>1930</v>
      </c>
      <c r="N1388" s="13"/>
      <c r="O1388"/>
      <c r="P1388" t="str">
        <f t="shared" si="394"/>
        <v/>
      </c>
      <c r="Q1388" t="str">
        <f>IF(ISNA(VLOOKUP(AC1388,#REF!,1)),"//","")</f>
        <v/>
      </c>
      <c r="R1388"/>
      <c r="S1388" s="43">
        <f t="shared" si="402"/>
        <v>257</v>
      </c>
      <c r="T1388" s="93" t="s">
        <v>2484</v>
      </c>
      <c r="U1388" s="71" t="s">
        <v>2484</v>
      </c>
      <c r="V1388" s="71" t="s">
        <v>2484</v>
      </c>
      <c r="W1388" s="44" t="str">
        <f t="shared" si="403"/>
        <v/>
      </c>
      <c r="X1388" s="25" t="str">
        <f t="shared" si="404"/>
        <v/>
      </c>
      <c r="Y1388" s="1">
        <f t="shared" si="405"/>
        <v>1352</v>
      </c>
      <c r="Z1388" t="str">
        <f t="shared" si="406"/>
        <v>MNU_MyAlpha</v>
      </c>
      <c r="AA1388" s="172" t="str">
        <f>IF(ISNA(VLOOKUP(AC1388,Sheet2!J:J,1,0)),"//","")</f>
        <v/>
      </c>
      <c r="AC1388" s="111" t="str">
        <f t="shared" si="395"/>
        <v/>
      </c>
      <c r="AD1388" t="b">
        <f t="shared" si="407"/>
        <v>1</v>
      </c>
    </row>
    <row r="1389" spans="1:30">
      <c r="A1389" s="57">
        <f t="shared" si="400"/>
        <v>1389</v>
      </c>
      <c r="B1389" s="56">
        <f t="shared" si="401"/>
        <v>1353</v>
      </c>
      <c r="C1389" s="60" t="s">
        <v>4450</v>
      </c>
      <c r="D1389" s="70" t="s">
        <v>3263</v>
      </c>
      <c r="E1389" s="164" t="s">
        <v>2496</v>
      </c>
      <c r="F1389" s="164" t="s">
        <v>2496</v>
      </c>
      <c r="G1389" s="206">
        <v>0</v>
      </c>
      <c r="H1389" s="206">
        <v>0</v>
      </c>
      <c r="I1389" s="195" t="s">
        <v>16</v>
      </c>
      <c r="J1389" s="66" t="s">
        <v>1593</v>
      </c>
      <c r="K1389" s="67" t="s">
        <v>4539</v>
      </c>
      <c r="L1389" s="68"/>
      <c r="M1389" s="64" t="s">
        <v>1947</v>
      </c>
      <c r="N1389" s="13"/>
      <c r="O1389"/>
      <c r="P1389" t="str">
        <f t="shared" si="394"/>
        <v/>
      </c>
      <c r="Q1389" t="str">
        <f>IF(ISNA(VLOOKUP(AC1389,#REF!,1)),"//","")</f>
        <v/>
      </c>
      <c r="R1389"/>
      <c r="S1389" s="43">
        <f t="shared" si="402"/>
        <v>257</v>
      </c>
      <c r="T1389" s="93" t="s">
        <v>2484</v>
      </c>
      <c r="U1389" s="71" t="s">
        <v>2484</v>
      </c>
      <c r="V1389" s="71" t="s">
        <v>2484</v>
      </c>
      <c r="W1389" s="44" t="str">
        <f t="shared" si="403"/>
        <v/>
      </c>
      <c r="X1389" s="25" t="str">
        <f t="shared" si="404"/>
        <v/>
      </c>
      <c r="Y1389" s="1">
        <f t="shared" si="405"/>
        <v>1353</v>
      </c>
      <c r="Z1389" t="str">
        <f t="shared" si="406"/>
        <v>MNU_CONVM</v>
      </c>
      <c r="AA1389" s="172" t="str">
        <f>IF(ISNA(VLOOKUP(AC1389,Sheet2!J:J,1,0)),"//","")</f>
        <v/>
      </c>
      <c r="AC1389" s="111" t="str">
        <f t="shared" si="395"/>
        <v/>
      </c>
      <c r="AD1389" t="b">
        <f t="shared" si="407"/>
        <v>1</v>
      </c>
    </row>
    <row r="1390" spans="1:30">
      <c r="A1390" s="57">
        <f t="shared" si="400"/>
        <v>1390</v>
      </c>
      <c r="B1390" s="56">
        <f t="shared" si="401"/>
        <v>1354</v>
      </c>
      <c r="C1390" s="60" t="s">
        <v>4450</v>
      </c>
      <c r="D1390" s="60" t="s">
        <v>7</v>
      </c>
      <c r="E1390" s="164" t="s">
        <v>1392</v>
      </c>
      <c r="F1390" s="164" t="s">
        <v>251</v>
      </c>
      <c r="G1390" s="206">
        <v>0</v>
      </c>
      <c r="H1390" s="206">
        <v>0</v>
      </c>
      <c r="I1390" s="195" t="s">
        <v>16</v>
      </c>
      <c r="J1390" s="66" t="s">
        <v>1593</v>
      </c>
      <c r="K1390" s="67" t="s">
        <v>4539</v>
      </c>
      <c r="L1390" s="68"/>
      <c r="M1390" s="64" t="s">
        <v>1981</v>
      </c>
      <c r="N1390" s="13"/>
      <c r="O1390"/>
      <c r="P1390" t="str">
        <f t="shared" si="394"/>
        <v/>
      </c>
      <c r="Q1390" t="str">
        <f>IF(ISNA(VLOOKUP(AC1390,#REF!,1)),"//","")</f>
        <v/>
      </c>
      <c r="R1390"/>
      <c r="S1390" s="43">
        <f t="shared" si="402"/>
        <v>257</v>
      </c>
      <c r="T1390" s="93" t="s">
        <v>2484</v>
      </c>
      <c r="U1390" s="71" t="s">
        <v>2484</v>
      </c>
      <c r="V1390" s="71" t="s">
        <v>2484</v>
      </c>
      <c r="W1390" s="44" t="str">
        <f t="shared" si="403"/>
        <v/>
      </c>
      <c r="X1390" s="25" t="str">
        <f t="shared" si="404"/>
        <v/>
      </c>
      <c r="Y1390" s="1">
        <f t="shared" si="405"/>
        <v>1354</v>
      </c>
      <c r="Z1390" t="str">
        <f t="shared" si="406"/>
        <v>MNU_ORTHOG</v>
      </c>
      <c r="AA1390" s="172" t="str">
        <f>IF(ISNA(VLOOKUP(AC1390,Sheet2!J:J,1,0)),"//","")</f>
        <v/>
      </c>
      <c r="AC1390" s="111" t="str">
        <f t="shared" si="395"/>
        <v/>
      </c>
      <c r="AD1390" t="b">
        <f t="shared" si="407"/>
        <v>1</v>
      </c>
    </row>
    <row r="1391" spans="1:30">
      <c r="A1391" s="57">
        <f t="shared" si="400"/>
        <v>1391</v>
      </c>
      <c r="B1391" s="56">
        <f t="shared" si="401"/>
        <v>1355</v>
      </c>
      <c r="C1391" s="60" t="s">
        <v>4450</v>
      </c>
      <c r="D1391" s="60" t="s">
        <v>7</v>
      </c>
      <c r="E1391" s="164" t="s">
        <v>1394</v>
      </c>
      <c r="F1391" s="164" t="s">
        <v>1394</v>
      </c>
      <c r="G1391" s="206">
        <v>0</v>
      </c>
      <c r="H1391" s="206">
        <v>0</v>
      </c>
      <c r="I1391" s="195" t="s">
        <v>16</v>
      </c>
      <c r="J1391" s="66" t="s">
        <v>1593</v>
      </c>
      <c r="K1391" s="67" t="s">
        <v>4539</v>
      </c>
      <c r="L1391" s="68"/>
      <c r="M1391" s="64" t="s">
        <v>1988</v>
      </c>
      <c r="N1391" s="13"/>
      <c r="O1391"/>
      <c r="P1391" t="str">
        <f t="shared" ref="P1391:P1457" si="408">IF(E1391=F1391,"","NOT EQUAL")</f>
        <v/>
      </c>
      <c r="Q1391" t="str">
        <f>IF(ISNA(VLOOKUP(AC1391,#REF!,1)),"//","")</f>
        <v/>
      </c>
      <c r="R1391"/>
      <c r="S1391" s="43">
        <f t="shared" si="402"/>
        <v>257</v>
      </c>
      <c r="T1391" s="93" t="s">
        <v>2484</v>
      </c>
      <c r="U1391" s="71" t="s">
        <v>2484</v>
      </c>
      <c r="V1391" s="71" t="s">
        <v>2484</v>
      </c>
      <c r="W1391" s="44" t="str">
        <f t="shared" si="403"/>
        <v/>
      </c>
      <c r="X1391" s="25" t="str">
        <f t="shared" si="404"/>
        <v/>
      </c>
      <c r="Y1391" s="1">
        <f t="shared" si="405"/>
        <v>1355</v>
      </c>
      <c r="Z1391" t="str">
        <f t="shared" si="406"/>
        <v>MNU_PARTS</v>
      </c>
      <c r="AA1391" s="172" t="str">
        <f>IF(ISNA(VLOOKUP(AC1391,Sheet2!J:J,1,0)),"//","")</f>
        <v/>
      </c>
      <c r="AC1391" s="111" t="str">
        <f t="shared" si="395"/>
        <v/>
      </c>
      <c r="AD1391" t="b">
        <f t="shared" si="407"/>
        <v>1</v>
      </c>
    </row>
    <row r="1392" spans="1:30">
      <c r="A1392" s="57">
        <f t="shared" si="400"/>
        <v>1392</v>
      </c>
      <c r="B1392" s="56">
        <f t="shared" si="401"/>
        <v>1356</v>
      </c>
      <c r="C1392" s="60" t="s">
        <v>4450</v>
      </c>
      <c r="D1392" s="60" t="s">
        <v>7</v>
      </c>
      <c r="E1392" s="164" t="s">
        <v>271</v>
      </c>
      <c r="F1392" s="164" t="s">
        <v>271</v>
      </c>
      <c r="G1392" s="206">
        <v>0</v>
      </c>
      <c r="H1392" s="206">
        <v>0</v>
      </c>
      <c r="I1392" s="195" t="s">
        <v>16</v>
      </c>
      <c r="J1392" s="66" t="s">
        <v>1593</v>
      </c>
      <c r="K1392" s="67" t="s">
        <v>4539</v>
      </c>
      <c r="L1392" s="68"/>
      <c r="M1392" s="64" t="s">
        <v>2007</v>
      </c>
      <c r="N1392" s="13"/>
      <c r="O1392"/>
      <c r="P1392" t="str">
        <f t="shared" si="408"/>
        <v/>
      </c>
      <c r="Q1392" t="str">
        <f>IF(ISNA(VLOOKUP(AC1392,#REF!,1)),"//","")</f>
        <v/>
      </c>
      <c r="R1392"/>
      <c r="S1392" s="43">
        <f t="shared" si="402"/>
        <v>257</v>
      </c>
      <c r="T1392" s="93" t="s">
        <v>2484</v>
      </c>
      <c r="U1392" s="71" t="s">
        <v>2484</v>
      </c>
      <c r="V1392" s="71" t="s">
        <v>2484</v>
      </c>
      <c r="W1392" s="44" t="str">
        <f t="shared" si="403"/>
        <v/>
      </c>
      <c r="X1392" s="25" t="str">
        <f t="shared" si="404"/>
        <v/>
      </c>
      <c r="Y1392" s="1">
        <f t="shared" si="405"/>
        <v>1356</v>
      </c>
      <c r="Z1392" t="str">
        <f t="shared" si="406"/>
        <v>MNU_PROB</v>
      </c>
      <c r="AA1392" s="172" t="str">
        <f>IF(ISNA(VLOOKUP(AC1392,Sheet2!J:J,1,0)),"//","")</f>
        <v/>
      </c>
      <c r="AC1392" s="111" t="str">
        <f t="shared" si="395"/>
        <v/>
      </c>
      <c r="AD1392" t="b">
        <f t="shared" si="407"/>
        <v>1</v>
      </c>
    </row>
    <row r="1393" spans="1:30">
      <c r="A1393" s="57">
        <f t="shared" si="400"/>
        <v>1393</v>
      </c>
      <c r="B1393" s="56">
        <f t="shared" si="401"/>
        <v>1357</v>
      </c>
      <c r="C1393" s="60" t="s">
        <v>4450</v>
      </c>
      <c r="D1393" s="60" t="s">
        <v>7</v>
      </c>
      <c r="E1393" s="164" t="s">
        <v>1406</v>
      </c>
      <c r="F1393" s="164" t="s">
        <v>1406</v>
      </c>
      <c r="G1393" s="206">
        <v>0</v>
      </c>
      <c r="H1393" s="206">
        <v>0</v>
      </c>
      <c r="I1393" s="195" t="s">
        <v>16</v>
      </c>
      <c r="J1393" s="66" t="s">
        <v>1593</v>
      </c>
      <c r="K1393" s="67" t="s">
        <v>4539</v>
      </c>
      <c r="L1393" s="68"/>
      <c r="M1393" s="64" t="s">
        <v>2008</v>
      </c>
      <c r="N1393" s="13"/>
      <c r="O1393"/>
      <c r="P1393" t="str">
        <f t="shared" si="408"/>
        <v/>
      </c>
      <c r="Q1393" t="str">
        <f>IF(ISNA(VLOOKUP(AC1393,#REF!,1)),"//","")</f>
        <v/>
      </c>
      <c r="R1393"/>
      <c r="S1393" s="43">
        <f t="shared" si="402"/>
        <v>257</v>
      </c>
      <c r="T1393" s="93" t="s">
        <v>2484</v>
      </c>
      <c r="U1393" s="71" t="s">
        <v>2484</v>
      </c>
      <c r="V1393" s="71" t="s">
        <v>2484</v>
      </c>
      <c r="W1393" s="44" t="str">
        <f t="shared" si="403"/>
        <v/>
      </c>
      <c r="X1393" s="25" t="str">
        <f t="shared" si="404"/>
        <v/>
      </c>
      <c r="Y1393" s="1">
        <f t="shared" si="405"/>
        <v>1357</v>
      </c>
      <c r="Z1393" t="str">
        <f t="shared" si="406"/>
        <v>MNU_PROGS</v>
      </c>
      <c r="AA1393" s="172" t="str">
        <f>IF(ISNA(VLOOKUP(AC1393,Sheet2!J:J,1,0)),"//","")</f>
        <v/>
      </c>
      <c r="AC1393" s="111" t="str">
        <f t="shared" si="395"/>
        <v/>
      </c>
      <c r="AD1393" t="b">
        <f t="shared" si="407"/>
        <v>1</v>
      </c>
    </row>
    <row r="1394" spans="1:30">
      <c r="A1394" s="57">
        <f t="shared" si="400"/>
        <v>1394</v>
      </c>
      <c r="B1394" s="56">
        <f t="shared" si="401"/>
        <v>1358</v>
      </c>
      <c r="C1394" s="60" t="s">
        <v>4450</v>
      </c>
      <c r="D1394" s="60" t="s">
        <v>7</v>
      </c>
      <c r="E1394" s="164" t="s">
        <v>276</v>
      </c>
      <c r="F1394" s="164" t="s">
        <v>276</v>
      </c>
      <c r="G1394" s="206">
        <v>0</v>
      </c>
      <c r="H1394" s="206">
        <v>0</v>
      </c>
      <c r="I1394" s="195" t="s">
        <v>16</v>
      </c>
      <c r="J1394" s="66" t="s">
        <v>1593</v>
      </c>
      <c r="K1394" s="67" t="s">
        <v>4539</v>
      </c>
      <c r="L1394" s="68"/>
      <c r="M1394" s="64" t="s">
        <v>2012</v>
      </c>
      <c r="N1394" s="13"/>
      <c r="O1394"/>
      <c r="P1394" t="str">
        <f t="shared" si="408"/>
        <v/>
      </c>
      <c r="Q1394" t="str">
        <f>IF(ISNA(VLOOKUP(AC1394,#REF!,1)),"//","")</f>
        <v/>
      </c>
      <c r="R1394"/>
      <c r="S1394" s="43">
        <f t="shared" si="402"/>
        <v>257</v>
      </c>
      <c r="T1394" s="93" t="s">
        <v>2484</v>
      </c>
      <c r="U1394" s="71" t="s">
        <v>2484</v>
      </c>
      <c r="V1394" s="71" t="s">
        <v>2484</v>
      </c>
      <c r="W1394" s="44" t="str">
        <f t="shared" si="403"/>
        <v/>
      </c>
      <c r="X1394" s="25" t="str">
        <f t="shared" si="404"/>
        <v/>
      </c>
      <c r="Y1394" s="1">
        <f t="shared" si="405"/>
        <v>1358</v>
      </c>
      <c r="Z1394" t="str">
        <f t="shared" si="406"/>
        <v>MNU_PFN</v>
      </c>
      <c r="AA1394" s="172" t="str">
        <f>IF(ISNA(VLOOKUP(AC1394,Sheet2!J:J,1,0)),"//","")</f>
        <v/>
      </c>
      <c r="AC1394" s="111" t="str">
        <f t="shared" ref="AC1394:AC1457" si="409">IF(LEN(X1394)=0,"",SUBSTITUTE(SUBSTITUTE(SUBSTITUTE(SUBSTITUTE(SUBSTITUTE(SUBSTITUTE(SUBSTITUTE(SUBSTITUTE(SUBSTITUTE(SUBSTITUTE(SUBSTITUTE(SUBSTITUTE(SUBSTITUTE(SUBSTITUTE(SUBSTITUTE(SUBSTITUTE(SUBSTITUTE( (SUBSTITUTE( SUBSTITUTE( SUBSTITUTE( SUBSTITUTE(W1394,"STD_SIGMA","SUM"),"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394" t="b">
        <f t="shared" si="407"/>
        <v>1</v>
      </c>
    </row>
    <row r="1395" spans="1:30">
      <c r="A1395" s="57">
        <f t="shared" si="400"/>
        <v>1395</v>
      </c>
      <c r="B1395" s="56">
        <f t="shared" si="401"/>
        <v>1359</v>
      </c>
      <c r="C1395" s="60" t="s">
        <v>4450</v>
      </c>
      <c r="D1395" s="60" t="s">
        <v>7</v>
      </c>
      <c r="E1395" s="164" t="s">
        <v>1407</v>
      </c>
      <c r="F1395" s="164" t="s">
        <v>1407</v>
      </c>
      <c r="G1395" s="206">
        <v>0</v>
      </c>
      <c r="H1395" s="206">
        <v>0</v>
      </c>
      <c r="I1395" s="195" t="s">
        <v>16</v>
      </c>
      <c r="J1395" s="66" t="s">
        <v>1593</v>
      </c>
      <c r="K1395" s="67" t="s">
        <v>4539</v>
      </c>
      <c r="L1395" s="68"/>
      <c r="M1395" s="64" t="s">
        <v>2013</v>
      </c>
      <c r="N1395" s="13"/>
      <c r="O1395"/>
      <c r="P1395" t="str">
        <f t="shared" si="408"/>
        <v/>
      </c>
      <c r="Q1395" t="str">
        <f>IF(ISNA(VLOOKUP(AC1395,#REF!,1)),"//","")</f>
        <v/>
      </c>
      <c r="R1395"/>
      <c r="S1395" s="43">
        <f t="shared" si="402"/>
        <v>257</v>
      </c>
      <c r="T1395" s="93" t="s">
        <v>2484</v>
      </c>
      <c r="U1395" s="71" t="s">
        <v>2484</v>
      </c>
      <c r="V1395" s="71" t="s">
        <v>2484</v>
      </c>
      <c r="W1395" s="44" t="str">
        <f t="shared" si="403"/>
        <v/>
      </c>
      <c r="X1395" s="25" t="str">
        <f t="shared" si="404"/>
        <v/>
      </c>
      <c r="Y1395" s="1">
        <f t="shared" si="405"/>
        <v>1359</v>
      </c>
      <c r="Z1395" t="str">
        <f t="shared" si="406"/>
        <v>MNU_PFN2</v>
      </c>
      <c r="AA1395" s="172" t="str">
        <f>IF(ISNA(VLOOKUP(AC1395,Sheet2!J:J,1,0)),"//","")</f>
        <v/>
      </c>
      <c r="AC1395" s="111" t="str">
        <f t="shared" si="409"/>
        <v/>
      </c>
      <c r="AD1395" t="b">
        <f t="shared" si="407"/>
        <v>1</v>
      </c>
    </row>
    <row r="1396" spans="1:30">
      <c r="A1396" s="57">
        <f t="shared" si="400"/>
        <v>1396</v>
      </c>
      <c r="B1396" s="56">
        <f t="shared" si="401"/>
        <v>1360</v>
      </c>
      <c r="C1396" s="60" t="s">
        <v>4450</v>
      </c>
      <c r="D1396" s="70" t="s">
        <v>3263</v>
      </c>
      <c r="E1396" s="164" t="s">
        <v>2492</v>
      </c>
      <c r="F1396" s="164" t="s">
        <v>2492</v>
      </c>
      <c r="G1396" s="206">
        <v>0</v>
      </c>
      <c r="H1396" s="206">
        <v>0</v>
      </c>
      <c r="I1396" s="195" t="s">
        <v>16</v>
      </c>
      <c r="J1396" s="66" t="s">
        <v>1593</v>
      </c>
      <c r="K1396" s="67" t="s">
        <v>4539</v>
      </c>
      <c r="L1396" s="68"/>
      <c r="M1396" s="64" t="s">
        <v>2014</v>
      </c>
      <c r="N1396" s="13"/>
      <c r="O1396"/>
      <c r="P1396" t="str">
        <f t="shared" si="408"/>
        <v/>
      </c>
      <c r="Q1396" t="str">
        <f>IF(ISNA(VLOOKUP(AC1396,#REF!,1)),"//","")</f>
        <v/>
      </c>
      <c r="R1396"/>
      <c r="S1396" s="43">
        <f t="shared" si="402"/>
        <v>257</v>
      </c>
      <c r="T1396" s="93" t="s">
        <v>2484</v>
      </c>
      <c r="U1396" s="71" t="s">
        <v>2484</v>
      </c>
      <c r="V1396" s="71" t="s">
        <v>2484</v>
      </c>
      <c r="W1396" s="44" t="str">
        <f t="shared" si="403"/>
        <v/>
      </c>
      <c r="X1396" s="25" t="str">
        <f t="shared" si="404"/>
        <v/>
      </c>
      <c r="Y1396" s="1">
        <f t="shared" si="405"/>
        <v>1360</v>
      </c>
      <c r="Z1396" t="str">
        <f t="shared" si="406"/>
        <v>MNU_CONVP</v>
      </c>
      <c r="AA1396" s="172" t="str">
        <f>IF(ISNA(VLOOKUP(AC1396,Sheet2!J:J,1,0)),"//","")</f>
        <v/>
      </c>
      <c r="AC1396" s="111" t="str">
        <f t="shared" si="409"/>
        <v/>
      </c>
      <c r="AD1396" t="b">
        <f t="shared" si="407"/>
        <v>1</v>
      </c>
    </row>
    <row r="1397" spans="1:30">
      <c r="A1397" s="57">
        <f t="shared" si="400"/>
        <v>1397</v>
      </c>
      <c r="B1397" s="56">
        <f t="shared" si="401"/>
        <v>1361</v>
      </c>
      <c r="C1397" s="60" t="s">
        <v>4450</v>
      </c>
      <c r="D1397" s="60" t="s">
        <v>7</v>
      </c>
      <c r="E1397" s="164" t="s">
        <v>1411</v>
      </c>
      <c r="F1397" s="164" t="s">
        <v>1411</v>
      </c>
      <c r="G1397" s="206">
        <v>0</v>
      </c>
      <c r="H1397" s="206">
        <v>0</v>
      </c>
      <c r="I1397" s="195" t="s">
        <v>16</v>
      </c>
      <c r="J1397" s="66" t="s">
        <v>1593</v>
      </c>
      <c r="K1397" s="67" t="s">
        <v>4539</v>
      </c>
      <c r="L1397" s="68"/>
      <c r="M1397" s="64" t="s">
        <v>2018</v>
      </c>
      <c r="N1397" s="13"/>
      <c r="O1397"/>
      <c r="P1397" t="str">
        <f t="shared" si="408"/>
        <v/>
      </c>
      <c r="Q1397" t="str">
        <f>IF(ISNA(VLOOKUP(AC1397,#REF!,1)),"//","")</f>
        <v/>
      </c>
      <c r="R1397"/>
      <c r="S1397" s="43">
        <f t="shared" si="402"/>
        <v>257</v>
      </c>
      <c r="T1397" s="93" t="s">
        <v>2484</v>
      </c>
      <c r="U1397" s="71" t="s">
        <v>2484</v>
      </c>
      <c r="V1397" s="71" t="s">
        <v>2484</v>
      </c>
      <c r="W1397" s="44" t="str">
        <f t="shared" si="403"/>
        <v/>
      </c>
      <c r="X1397" s="25" t="str">
        <f t="shared" si="404"/>
        <v/>
      </c>
      <c r="Y1397" s="1">
        <f t="shared" si="405"/>
        <v>1361</v>
      </c>
      <c r="Z1397" t="str">
        <f t="shared" si="406"/>
        <v>MNU_RAM</v>
      </c>
      <c r="AA1397" s="172" t="str">
        <f>IF(ISNA(VLOOKUP(AC1397,Sheet2!J:J,1,0)),"//","")</f>
        <v/>
      </c>
      <c r="AC1397" s="111" t="str">
        <f t="shared" si="409"/>
        <v/>
      </c>
      <c r="AD1397" t="b">
        <f t="shared" si="407"/>
        <v>1</v>
      </c>
    </row>
    <row r="1398" spans="1:30">
      <c r="A1398" s="57">
        <f t="shared" si="400"/>
        <v>1398</v>
      </c>
      <c r="B1398" s="56">
        <f t="shared" si="401"/>
        <v>1362</v>
      </c>
      <c r="C1398" s="60" t="s">
        <v>4450</v>
      </c>
      <c r="D1398" s="60" t="s">
        <v>7</v>
      </c>
      <c r="E1398" s="164" t="s">
        <v>1420</v>
      </c>
      <c r="F1398" s="164" t="s">
        <v>1420</v>
      </c>
      <c r="G1398" s="206">
        <v>0</v>
      </c>
      <c r="H1398" s="206">
        <v>0</v>
      </c>
      <c r="I1398" s="195" t="s">
        <v>16</v>
      </c>
      <c r="J1398" s="66" t="s">
        <v>1593</v>
      </c>
      <c r="K1398" s="67" t="s">
        <v>4539</v>
      </c>
      <c r="L1398" s="68"/>
      <c r="M1398" s="64" t="s">
        <v>2034</v>
      </c>
      <c r="N1398" s="13"/>
      <c r="O1398"/>
      <c r="P1398" t="str">
        <f t="shared" si="408"/>
        <v/>
      </c>
      <c r="Q1398" t="str">
        <f>IF(ISNA(VLOOKUP(AC1398,#REF!,1)),"//","")</f>
        <v/>
      </c>
      <c r="R1398"/>
      <c r="S1398" s="43">
        <f t="shared" si="402"/>
        <v>257</v>
      </c>
      <c r="T1398" s="93" t="s">
        <v>2484</v>
      </c>
      <c r="U1398" s="71" t="s">
        <v>2484</v>
      </c>
      <c r="V1398" s="71" t="s">
        <v>2484</v>
      </c>
      <c r="W1398" s="44" t="str">
        <f t="shared" si="403"/>
        <v/>
      </c>
      <c r="X1398" s="25" t="str">
        <f t="shared" si="404"/>
        <v/>
      </c>
      <c r="Y1398" s="1">
        <f t="shared" si="405"/>
        <v>1362</v>
      </c>
      <c r="Z1398" t="str">
        <f t="shared" si="406"/>
        <v>MNU_REALS</v>
      </c>
      <c r="AA1398" s="172" t="str">
        <f>IF(ISNA(VLOOKUP(AC1398,Sheet2!J:J,1,0)),"//","")</f>
        <v/>
      </c>
      <c r="AC1398" s="111" t="str">
        <f t="shared" si="409"/>
        <v/>
      </c>
      <c r="AD1398" t="b">
        <f t="shared" si="407"/>
        <v>1</v>
      </c>
    </row>
    <row r="1399" spans="1:30">
      <c r="A1399" s="57">
        <f t="shared" si="400"/>
        <v>1399</v>
      </c>
      <c r="B1399" s="56">
        <f t="shared" si="401"/>
        <v>1363</v>
      </c>
      <c r="C1399" s="60" t="s">
        <v>4450</v>
      </c>
      <c r="D1399" s="60" t="s">
        <v>7</v>
      </c>
      <c r="E1399" s="164" t="s">
        <v>342</v>
      </c>
      <c r="F1399" s="164" t="s">
        <v>342</v>
      </c>
      <c r="G1399" s="206">
        <v>0</v>
      </c>
      <c r="H1399" s="206">
        <v>0</v>
      </c>
      <c r="I1399" s="195" t="s">
        <v>16</v>
      </c>
      <c r="J1399" s="66" t="s">
        <v>1593</v>
      </c>
      <c r="K1399" s="67" t="s">
        <v>4539</v>
      </c>
      <c r="L1399" s="68"/>
      <c r="M1399" s="64" t="s">
        <v>2104</v>
      </c>
      <c r="N1399" s="13"/>
      <c r="O1399"/>
      <c r="P1399" t="str">
        <f t="shared" si="408"/>
        <v/>
      </c>
      <c r="Q1399" t="str">
        <f>IF(ISNA(VLOOKUP(AC1399,#REF!,1)),"//","")</f>
        <v/>
      </c>
      <c r="R1399"/>
      <c r="S1399" s="43">
        <f t="shared" si="402"/>
        <v>257</v>
      </c>
      <c r="T1399" s="93" t="s">
        <v>2484</v>
      </c>
      <c r="U1399" s="71" t="s">
        <v>2484</v>
      </c>
      <c r="V1399" s="71" t="s">
        <v>2484</v>
      </c>
      <c r="W1399" s="44" t="str">
        <f t="shared" si="403"/>
        <v/>
      </c>
      <c r="X1399" s="25" t="str">
        <f t="shared" si="404"/>
        <v/>
      </c>
      <c r="Y1399" s="1">
        <f t="shared" si="405"/>
        <v>1363</v>
      </c>
      <c r="Z1399" t="str">
        <f t="shared" si="406"/>
        <v>MNU_Solver</v>
      </c>
      <c r="AA1399" s="172" t="str">
        <f>IF(ISNA(VLOOKUP(AC1399,Sheet2!J:J,1,0)),"//","")</f>
        <v/>
      </c>
      <c r="AC1399" s="111" t="str">
        <f t="shared" si="409"/>
        <v/>
      </c>
      <c r="AD1399" t="b">
        <f t="shared" si="407"/>
        <v>1</v>
      </c>
    </row>
    <row r="1400" spans="1:30">
      <c r="A1400" s="57">
        <f t="shared" si="400"/>
        <v>1400</v>
      </c>
      <c r="B1400" s="56">
        <f t="shared" si="401"/>
        <v>1364</v>
      </c>
      <c r="C1400" s="60" t="s">
        <v>4450</v>
      </c>
      <c r="D1400" s="60" t="s">
        <v>7</v>
      </c>
      <c r="E1400" s="164" t="s">
        <v>346</v>
      </c>
      <c r="F1400" s="164" t="s">
        <v>346</v>
      </c>
      <c r="G1400" s="206">
        <v>0</v>
      </c>
      <c r="H1400" s="206">
        <v>0</v>
      </c>
      <c r="I1400" s="195" t="s">
        <v>16</v>
      </c>
      <c r="J1400" s="66" t="s">
        <v>1593</v>
      </c>
      <c r="K1400" s="67" t="s">
        <v>4539</v>
      </c>
      <c r="L1400" s="68"/>
      <c r="M1400" s="64" t="s">
        <v>2108</v>
      </c>
      <c r="N1400" s="13"/>
      <c r="O1400"/>
      <c r="P1400" t="str">
        <f t="shared" si="408"/>
        <v/>
      </c>
      <c r="Q1400" t="str">
        <f>IF(ISNA(VLOOKUP(AC1400,#REF!,1)),"//","")</f>
        <v/>
      </c>
      <c r="R1400"/>
      <c r="S1400" s="43">
        <f t="shared" si="402"/>
        <v>257</v>
      </c>
      <c r="T1400" s="93" t="s">
        <v>2484</v>
      </c>
      <c r="U1400" s="71" t="s">
        <v>2484</v>
      </c>
      <c r="V1400" s="71" t="s">
        <v>2484</v>
      </c>
      <c r="W1400" s="44" t="str">
        <f t="shared" si="403"/>
        <v/>
      </c>
      <c r="X1400" s="25" t="str">
        <f t="shared" si="404"/>
        <v/>
      </c>
      <c r="Y1400" s="1">
        <f t="shared" si="405"/>
        <v>1364</v>
      </c>
      <c r="Z1400" t="str">
        <f t="shared" si="406"/>
        <v>MNU_STAT</v>
      </c>
      <c r="AA1400" s="172" t="str">
        <f>IF(ISNA(VLOOKUP(AC1400,Sheet2!J:J,1,0)),"//","")</f>
        <v/>
      </c>
      <c r="AC1400" s="111" t="str">
        <f t="shared" si="409"/>
        <v/>
      </c>
      <c r="AD1400" t="b">
        <f t="shared" si="407"/>
        <v>1</v>
      </c>
    </row>
    <row r="1401" spans="1:30">
      <c r="A1401" s="57">
        <f t="shared" si="400"/>
        <v>1401</v>
      </c>
      <c r="B1401" s="56">
        <f t="shared" si="401"/>
        <v>1365</v>
      </c>
      <c r="C1401" s="60" t="s">
        <v>4450</v>
      </c>
      <c r="D1401" s="60" t="s">
        <v>7</v>
      </c>
      <c r="E1401" s="164" t="s">
        <v>1451</v>
      </c>
      <c r="F1401" s="164" t="s">
        <v>1451</v>
      </c>
      <c r="G1401" s="206">
        <v>0</v>
      </c>
      <c r="H1401" s="206">
        <v>0</v>
      </c>
      <c r="I1401" s="195" t="s">
        <v>16</v>
      </c>
      <c r="J1401" s="66" t="s">
        <v>1593</v>
      </c>
      <c r="K1401" s="67" t="s">
        <v>4539</v>
      </c>
      <c r="L1401" s="68"/>
      <c r="M1401" s="64" t="s">
        <v>2110</v>
      </c>
      <c r="N1401" s="13"/>
      <c r="O1401"/>
      <c r="P1401" t="str">
        <f t="shared" si="408"/>
        <v/>
      </c>
      <c r="Q1401" t="str">
        <f>IF(ISNA(VLOOKUP(AC1401,#REF!,1)),"//","")</f>
        <v/>
      </c>
      <c r="R1401"/>
      <c r="S1401" s="43">
        <f t="shared" si="402"/>
        <v>257</v>
      </c>
      <c r="T1401" s="93" t="s">
        <v>2484</v>
      </c>
      <c r="U1401" s="71" t="s">
        <v>2484</v>
      </c>
      <c r="V1401" s="71" t="s">
        <v>2484</v>
      </c>
      <c r="W1401" s="44" t="str">
        <f t="shared" si="403"/>
        <v/>
      </c>
      <c r="X1401" s="25" t="str">
        <f t="shared" si="404"/>
        <v/>
      </c>
      <c r="Y1401" s="1">
        <f t="shared" si="405"/>
        <v>1365</v>
      </c>
      <c r="Z1401" t="str">
        <f t="shared" si="406"/>
        <v>MNU_STK</v>
      </c>
      <c r="AA1401" s="172" t="str">
        <f>IF(ISNA(VLOOKUP(AC1401,Sheet2!J:J,1,0)),"//","")</f>
        <v/>
      </c>
      <c r="AC1401" s="111" t="str">
        <f t="shared" si="409"/>
        <v/>
      </c>
      <c r="AD1401" t="b">
        <f t="shared" si="407"/>
        <v>1</v>
      </c>
    </row>
    <row r="1402" spans="1:30">
      <c r="A1402" s="57">
        <f t="shared" si="400"/>
        <v>1402</v>
      </c>
      <c r="B1402" s="56">
        <f t="shared" si="401"/>
        <v>1366</v>
      </c>
      <c r="C1402" s="60" t="s">
        <v>4450</v>
      </c>
      <c r="D1402" s="60" t="s">
        <v>7</v>
      </c>
      <c r="E1402" s="164" t="s">
        <v>354</v>
      </c>
      <c r="F1402" s="164" t="s">
        <v>354</v>
      </c>
      <c r="G1402" s="206">
        <v>0</v>
      </c>
      <c r="H1402" s="206">
        <v>0</v>
      </c>
      <c r="I1402" s="195" t="s">
        <v>16</v>
      </c>
      <c r="J1402" s="66" t="s">
        <v>1593</v>
      </c>
      <c r="K1402" s="67" t="s">
        <v>4539</v>
      </c>
      <c r="L1402" s="68"/>
      <c r="M1402" s="64" t="s">
        <v>3948</v>
      </c>
      <c r="N1402" s="13"/>
      <c r="O1402"/>
      <c r="P1402" t="str">
        <f t="shared" si="408"/>
        <v/>
      </c>
      <c r="Q1402" t="str">
        <f>IF(ISNA(VLOOKUP(AC1402,#REF!,1)),"//","")</f>
        <v/>
      </c>
      <c r="R1402"/>
      <c r="S1402" s="43">
        <f t="shared" si="402"/>
        <v>257</v>
      </c>
      <c r="T1402" s="93"/>
      <c r="U1402" s="71"/>
      <c r="V1402" s="71"/>
      <c r="W1402" s="44" t="str">
        <f t="shared" si="403"/>
        <v/>
      </c>
      <c r="X1402" s="25" t="str">
        <f t="shared" si="404"/>
        <v/>
      </c>
      <c r="Y1402" s="1">
        <f t="shared" si="405"/>
        <v>1366</v>
      </c>
      <c r="Z1402" t="str">
        <f t="shared" si="406"/>
        <v>MNU_STRINGS</v>
      </c>
      <c r="AA1402" s="172" t="str">
        <f>IF(ISNA(VLOOKUP(AC1402,Sheet2!J:J,1,0)),"//","")</f>
        <v/>
      </c>
      <c r="AC1402" s="111" t="str">
        <f t="shared" si="409"/>
        <v/>
      </c>
      <c r="AD1402" t="b">
        <f t="shared" si="407"/>
        <v>1</v>
      </c>
    </row>
    <row r="1403" spans="1:30">
      <c r="A1403" s="57">
        <f t="shared" si="400"/>
        <v>1403</v>
      </c>
      <c r="B1403" s="56">
        <f t="shared" si="401"/>
        <v>1367</v>
      </c>
      <c r="C1403" s="60" t="s">
        <v>4450</v>
      </c>
      <c r="D1403" s="60" t="s">
        <v>7</v>
      </c>
      <c r="E1403" s="164" t="s">
        <v>363</v>
      </c>
      <c r="F1403" s="164" t="s">
        <v>363</v>
      </c>
      <c r="G1403" s="206">
        <v>0</v>
      </c>
      <c r="H1403" s="206">
        <v>0</v>
      </c>
      <c r="I1403" s="195" t="s">
        <v>16</v>
      </c>
      <c r="J1403" s="66" t="s">
        <v>1593</v>
      </c>
      <c r="K1403" s="67" t="s">
        <v>4539</v>
      </c>
      <c r="L1403" s="68"/>
      <c r="M1403" s="64" t="s">
        <v>2132</v>
      </c>
      <c r="N1403" s="13"/>
      <c r="O1403"/>
      <c r="P1403" t="str">
        <f t="shared" si="408"/>
        <v/>
      </c>
      <c r="Q1403" t="str">
        <f>IF(ISNA(VLOOKUP(AC1403,#REF!,1)),"//","")</f>
        <v/>
      </c>
      <c r="R1403"/>
      <c r="S1403" s="43">
        <f t="shared" si="402"/>
        <v>257</v>
      </c>
      <c r="T1403" s="93" t="s">
        <v>2484</v>
      </c>
      <c r="U1403" s="71" t="s">
        <v>2484</v>
      </c>
      <c r="V1403" s="71" t="s">
        <v>2484</v>
      </c>
      <c r="W1403" s="44" t="str">
        <f t="shared" si="403"/>
        <v/>
      </c>
      <c r="X1403" s="25" t="str">
        <f t="shared" si="404"/>
        <v/>
      </c>
      <c r="Y1403" s="1">
        <f t="shared" si="405"/>
        <v>1367</v>
      </c>
      <c r="Z1403" t="str">
        <f t="shared" si="406"/>
        <v>MNU_TEST</v>
      </c>
      <c r="AA1403" s="172" t="str">
        <f>IF(ISNA(VLOOKUP(AC1403,Sheet2!J:J,1,0)),"//","")</f>
        <v/>
      </c>
      <c r="AC1403" s="111" t="str">
        <f t="shared" si="409"/>
        <v/>
      </c>
      <c r="AD1403" t="b">
        <f t="shared" si="407"/>
        <v>1</v>
      </c>
    </row>
    <row r="1404" spans="1:30">
      <c r="A1404" s="57">
        <f t="shared" si="400"/>
        <v>1404</v>
      </c>
      <c r="B1404" s="56">
        <f t="shared" si="401"/>
        <v>1368</v>
      </c>
      <c r="C1404" s="60" t="s">
        <v>4450</v>
      </c>
      <c r="D1404" s="60" t="s">
        <v>7</v>
      </c>
      <c r="E1404" s="164" t="s">
        <v>1469</v>
      </c>
      <c r="F1404" s="164" t="s">
        <v>1469</v>
      </c>
      <c r="G1404" s="206">
        <v>0</v>
      </c>
      <c r="H1404" s="206">
        <v>0</v>
      </c>
      <c r="I1404" s="195" t="s">
        <v>16</v>
      </c>
      <c r="J1404" s="66" t="s">
        <v>1593</v>
      </c>
      <c r="K1404" s="67" t="s">
        <v>4539</v>
      </c>
      <c r="L1404" s="68"/>
      <c r="M1404" s="64" t="s">
        <v>2136</v>
      </c>
      <c r="N1404" s="13"/>
      <c r="O1404"/>
      <c r="P1404" t="str">
        <f t="shared" si="408"/>
        <v/>
      </c>
      <c r="Q1404" t="str">
        <f>IF(ISNA(VLOOKUP(AC1404,#REF!,1)),"//","")</f>
        <v/>
      </c>
      <c r="R1404"/>
      <c r="S1404" s="43">
        <f t="shared" si="402"/>
        <v>257</v>
      </c>
      <c r="T1404" s="93" t="s">
        <v>2484</v>
      </c>
      <c r="U1404" s="71" t="s">
        <v>2484</v>
      </c>
      <c r="V1404" s="71" t="s">
        <v>2484</v>
      </c>
      <c r="W1404" s="44" t="str">
        <f t="shared" si="403"/>
        <v/>
      </c>
      <c r="X1404" s="25" t="str">
        <f t="shared" si="404"/>
        <v/>
      </c>
      <c r="Y1404" s="1">
        <f t="shared" si="405"/>
        <v>1368</v>
      </c>
      <c r="Z1404" t="str">
        <f t="shared" si="406"/>
        <v>MNU_TIMES</v>
      </c>
      <c r="AA1404" s="172" t="str">
        <f>IF(ISNA(VLOOKUP(AC1404,Sheet2!J:J,1,0)),"//","")</f>
        <v/>
      </c>
      <c r="AC1404" s="111" t="str">
        <f t="shared" si="409"/>
        <v/>
      </c>
      <c r="AD1404" t="b">
        <f t="shared" si="407"/>
        <v>1</v>
      </c>
    </row>
    <row r="1405" spans="1:30">
      <c r="A1405" s="57">
        <f t="shared" si="400"/>
        <v>1405</v>
      </c>
      <c r="B1405" s="56">
        <f t="shared" si="401"/>
        <v>1369</v>
      </c>
      <c r="C1405" s="60" t="s">
        <v>4450</v>
      </c>
      <c r="D1405" s="70" t="s">
        <v>3263</v>
      </c>
      <c r="E1405" s="164" t="s">
        <v>1474</v>
      </c>
      <c r="F1405" s="164" t="s">
        <v>1475</v>
      </c>
      <c r="G1405" s="206">
        <v>0</v>
      </c>
      <c r="H1405" s="206">
        <v>0</v>
      </c>
      <c r="I1405" s="195" t="s">
        <v>16</v>
      </c>
      <c r="J1405" s="66" t="s">
        <v>1593</v>
      </c>
      <c r="K1405" s="67" t="s">
        <v>4539</v>
      </c>
      <c r="L1405" s="60" t="s">
        <v>18</v>
      </c>
      <c r="M1405" s="64" t="s">
        <v>2147</v>
      </c>
      <c r="N1405" s="13"/>
      <c r="O1405"/>
      <c r="P1405" t="str">
        <f t="shared" si="408"/>
        <v>NOT EQUAL</v>
      </c>
      <c r="Q1405" t="str">
        <f>IF(ISNA(VLOOKUP(AC1405,#REF!,1)),"//","")</f>
        <v/>
      </c>
      <c r="R1405"/>
      <c r="S1405" s="43">
        <f t="shared" si="402"/>
        <v>257</v>
      </c>
      <c r="T1405" s="93" t="s">
        <v>2484</v>
      </c>
      <c r="U1405" s="71" t="s">
        <v>2484</v>
      </c>
      <c r="V1405" s="71" t="s">
        <v>2484</v>
      </c>
      <c r="W1405" s="44" t="str">
        <f t="shared" si="403"/>
        <v/>
      </c>
      <c r="X1405" s="25" t="str">
        <f t="shared" si="404"/>
        <v/>
      </c>
      <c r="Y1405" s="1">
        <f t="shared" si="405"/>
        <v>1369</v>
      </c>
      <c r="Z1405" t="str">
        <f t="shared" si="406"/>
        <v>MNU_TRI</v>
      </c>
      <c r="AA1405" s="172" t="str">
        <f>IF(ISNA(VLOOKUP(AC1405,Sheet2!J:J,1,0)),"//","")</f>
        <v/>
      </c>
      <c r="AC1405" s="111" t="str">
        <f t="shared" si="409"/>
        <v/>
      </c>
      <c r="AD1405" t="b">
        <f t="shared" si="407"/>
        <v>1</v>
      </c>
    </row>
    <row r="1406" spans="1:30">
      <c r="A1406" s="57">
        <f t="shared" si="400"/>
        <v>1406</v>
      </c>
      <c r="B1406" s="56">
        <f t="shared" si="401"/>
        <v>1370</v>
      </c>
      <c r="C1406" s="60" t="s">
        <v>4450</v>
      </c>
      <c r="D1406" s="60" t="s">
        <v>7</v>
      </c>
      <c r="E1406" s="164" t="s">
        <v>1476</v>
      </c>
      <c r="F1406" s="164" t="s">
        <v>1476</v>
      </c>
      <c r="G1406" s="206">
        <v>0</v>
      </c>
      <c r="H1406" s="206">
        <v>0</v>
      </c>
      <c r="I1406" s="195" t="s">
        <v>16</v>
      </c>
      <c r="J1406" s="66" t="s">
        <v>1593</v>
      </c>
      <c r="K1406" s="67" t="s">
        <v>4539</v>
      </c>
      <c r="L1406" s="68"/>
      <c r="M1406" s="64" t="s">
        <v>2148</v>
      </c>
      <c r="N1406" s="13"/>
      <c r="O1406"/>
      <c r="P1406" t="str">
        <f t="shared" si="408"/>
        <v/>
      </c>
      <c r="Q1406" t="str">
        <f>IF(ISNA(VLOOKUP(AC1406,#REF!,1)),"//","")</f>
        <v/>
      </c>
      <c r="R1406"/>
      <c r="S1406" s="43">
        <f t="shared" si="402"/>
        <v>257</v>
      </c>
      <c r="T1406" s="93" t="s">
        <v>2484</v>
      </c>
      <c r="U1406" s="71" t="s">
        <v>2484</v>
      </c>
      <c r="V1406" s="71" t="s">
        <v>2484</v>
      </c>
      <c r="W1406" s="44" t="str">
        <f t="shared" si="403"/>
        <v/>
      </c>
      <c r="X1406" s="25" t="str">
        <f t="shared" si="404"/>
        <v/>
      </c>
      <c r="Y1406" s="1">
        <f t="shared" si="405"/>
        <v>1370</v>
      </c>
      <c r="Z1406" t="str">
        <f t="shared" si="406"/>
        <v>MNU_TVM</v>
      </c>
      <c r="AA1406" s="172" t="str">
        <f>IF(ISNA(VLOOKUP(AC1406,Sheet2!J:J,1,0)),"//","")</f>
        <v/>
      </c>
      <c r="AC1406" s="111" t="str">
        <f t="shared" si="409"/>
        <v/>
      </c>
      <c r="AD1406" t="b">
        <f t="shared" si="407"/>
        <v>1</v>
      </c>
    </row>
    <row r="1407" spans="1:30">
      <c r="A1407" s="57">
        <f t="shared" si="400"/>
        <v>1407</v>
      </c>
      <c r="B1407" s="56">
        <f t="shared" si="401"/>
        <v>1371</v>
      </c>
      <c r="C1407" s="60" t="s">
        <v>4450</v>
      </c>
      <c r="D1407" s="70" t="s">
        <v>3263</v>
      </c>
      <c r="E1407" s="164" t="s">
        <v>376</v>
      </c>
      <c r="F1407" s="164" t="s">
        <v>376</v>
      </c>
      <c r="G1407" s="206">
        <v>0</v>
      </c>
      <c r="H1407" s="206">
        <v>0</v>
      </c>
      <c r="I1407" s="195" t="s">
        <v>16</v>
      </c>
      <c r="J1407" s="66" t="s">
        <v>1593</v>
      </c>
      <c r="K1407" s="67" t="s">
        <v>4539</v>
      </c>
      <c r="L1407" s="60" t="s">
        <v>377</v>
      </c>
      <c r="M1407" s="64" t="s">
        <v>2154</v>
      </c>
      <c r="N1407" s="13"/>
      <c r="O1407"/>
      <c r="P1407" t="str">
        <f t="shared" si="408"/>
        <v/>
      </c>
      <c r="Q1407" t="str">
        <f>IF(ISNA(VLOOKUP(AC1407,#REF!,1)),"//","")</f>
        <v/>
      </c>
      <c r="R1407"/>
      <c r="S1407" s="43">
        <f t="shared" si="402"/>
        <v>257</v>
      </c>
      <c r="T1407" s="93" t="s">
        <v>2484</v>
      </c>
      <c r="U1407" s="71" t="s">
        <v>2484</v>
      </c>
      <c r="V1407" s="71" t="s">
        <v>2484</v>
      </c>
      <c r="W1407" s="44" t="str">
        <f t="shared" si="403"/>
        <v/>
      </c>
      <c r="X1407" s="25" t="str">
        <f t="shared" si="404"/>
        <v/>
      </c>
      <c r="Y1407" s="1">
        <f t="shared" si="405"/>
        <v>1371</v>
      </c>
      <c r="Z1407" t="str">
        <f t="shared" si="406"/>
        <v>MNU_UNITCONV</v>
      </c>
      <c r="AA1407" s="172" t="str">
        <f>IF(ISNA(VLOOKUP(AC1407,Sheet2!J:J,1,0)),"//","")</f>
        <v/>
      </c>
      <c r="AC1407" s="111" t="str">
        <f t="shared" si="409"/>
        <v/>
      </c>
      <c r="AD1407" t="b">
        <f t="shared" si="407"/>
        <v>1</v>
      </c>
    </row>
    <row r="1408" spans="1:30">
      <c r="A1408" s="57">
        <f t="shared" si="400"/>
        <v>1408</v>
      </c>
      <c r="B1408" s="56">
        <f t="shared" si="401"/>
        <v>1372</v>
      </c>
      <c r="C1408" s="60" t="s">
        <v>4450</v>
      </c>
      <c r="D1408" s="60" t="s">
        <v>7</v>
      </c>
      <c r="E1408" s="164" t="s">
        <v>379</v>
      </c>
      <c r="F1408" s="164" t="s">
        <v>379</v>
      </c>
      <c r="G1408" s="206">
        <v>0</v>
      </c>
      <c r="H1408" s="206">
        <v>0</v>
      </c>
      <c r="I1408" s="195" t="s">
        <v>16</v>
      </c>
      <c r="J1408" s="66" t="s">
        <v>1593</v>
      </c>
      <c r="K1408" s="67" t="s">
        <v>4539</v>
      </c>
      <c r="L1408" s="68"/>
      <c r="M1408" s="64" t="s">
        <v>2156</v>
      </c>
      <c r="N1408" s="13"/>
      <c r="O1408"/>
      <c r="P1408" t="str">
        <f t="shared" si="408"/>
        <v/>
      </c>
      <c r="Q1408" t="str">
        <f>IF(ISNA(VLOOKUP(AC1408,#REF!,1)),"//","")</f>
        <v/>
      </c>
      <c r="R1408"/>
      <c r="S1408" s="43">
        <f t="shared" si="402"/>
        <v>257</v>
      </c>
      <c r="T1408" s="93" t="s">
        <v>2484</v>
      </c>
      <c r="U1408" s="71" t="s">
        <v>2484</v>
      </c>
      <c r="V1408" s="71" t="s">
        <v>2484</v>
      </c>
      <c r="W1408" s="44" t="str">
        <f t="shared" si="403"/>
        <v/>
      </c>
      <c r="X1408" s="25" t="str">
        <f t="shared" si="404"/>
        <v/>
      </c>
      <c r="Y1408" s="1">
        <f t="shared" si="405"/>
        <v>1372</v>
      </c>
      <c r="Z1408" t="str">
        <f t="shared" si="406"/>
        <v>MNU_VARS</v>
      </c>
      <c r="AA1408" s="172" t="str">
        <f>IF(ISNA(VLOOKUP(AC1408,Sheet2!J:J,1,0)),"//","")</f>
        <v/>
      </c>
      <c r="AC1408" s="111" t="str">
        <f t="shared" si="409"/>
        <v/>
      </c>
      <c r="AD1408" t="b">
        <f t="shared" si="407"/>
        <v>1</v>
      </c>
    </row>
    <row r="1409" spans="1:30">
      <c r="A1409" s="57">
        <f t="shared" si="400"/>
        <v>1409</v>
      </c>
      <c r="B1409" s="56">
        <f t="shared" si="401"/>
        <v>1373</v>
      </c>
      <c r="C1409" s="60" t="s">
        <v>4450</v>
      </c>
      <c r="D1409" s="70" t="s">
        <v>3263</v>
      </c>
      <c r="E1409" s="164" t="s">
        <v>2497</v>
      </c>
      <c r="F1409" s="164" t="s">
        <v>2497</v>
      </c>
      <c r="G1409" s="206">
        <v>0</v>
      </c>
      <c r="H1409" s="206">
        <v>0</v>
      </c>
      <c r="I1409" s="195" t="s">
        <v>16</v>
      </c>
      <c r="J1409" s="66" t="s">
        <v>1593</v>
      </c>
      <c r="K1409" s="67" t="s">
        <v>4539</v>
      </c>
      <c r="L1409" s="68"/>
      <c r="M1409" s="64" t="s">
        <v>2160</v>
      </c>
      <c r="N1409" s="13"/>
      <c r="O1409"/>
      <c r="P1409" t="str">
        <f t="shared" si="408"/>
        <v/>
      </c>
      <c r="Q1409" t="str">
        <f>IF(ISNA(VLOOKUP(AC1409,#REF!,1)),"//","")</f>
        <v/>
      </c>
      <c r="R1409"/>
      <c r="S1409" s="43">
        <f t="shared" si="402"/>
        <v>257</v>
      </c>
      <c r="T1409" s="93" t="s">
        <v>2484</v>
      </c>
      <c r="U1409" s="71" t="s">
        <v>2484</v>
      </c>
      <c r="V1409" s="71" t="s">
        <v>2484</v>
      </c>
      <c r="W1409" s="44" t="str">
        <f t="shared" si="403"/>
        <v/>
      </c>
      <c r="X1409" s="25" t="str">
        <f t="shared" si="404"/>
        <v/>
      </c>
      <c r="Y1409" s="1">
        <f t="shared" si="405"/>
        <v>1373</v>
      </c>
      <c r="Z1409" t="str">
        <f t="shared" si="406"/>
        <v>MNU_CONVV</v>
      </c>
      <c r="AA1409" s="172" t="str">
        <f>IF(ISNA(VLOOKUP(AC1409,Sheet2!J:J,1,0)),"//","")</f>
        <v/>
      </c>
      <c r="AC1409" s="111" t="str">
        <f t="shared" si="409"/>
        <v/>
      </c>
      <c r="AD1409" t="b">
        <f t="shared" si="407"/>
        <v>1</v>
      </c>
    </row>
    <row r="1410" spans="1:30">
      <c r="A1410" s="57">
        <f t="shared" si="400"/>
        <v>1410</v>
      </c>
      <c r="B1410" s="56">
        <f t="shared" si="401"/>
        <v>1374</v>
      </c>
      <c r="C1410" s="60" t="s">
        <v>4450</v>
      </c>
      <c r="D1410" s="60" t="s">
        <v>7</v>
      </c>
      <c r="E1410" s="164" t="s">
        <v>393</v>
      </c>
      <c r="F1410" s="164" t="s">
        <v>393</v>
      </c>
      <c r="G1410" s="206">
        <v>0</v>
      </c>
      <c r="H1410" s="206">
        <v>0</v>
      </c>
      <c r="I1410" s="195" t="s">
        <v>16</v>
      </c>
      <c r="J1410" s="66" t="s">
        <v>1593</v>
      </c>
      <c r="K1410" s="67" t="s">
        <v>4539</v>
      </c>
      <c r="L1410" s="68"/>
      <c r="M1410" s="64" t="s">
        <v>2185</v>
      </c>
      <c r="N1410" s="13"/>
      <c r="O1410"/>
      <c r="P1410" t="str">
        <f t="shared" si="408"/>
        <v/>
      </c>
      <c r="Q1410" t="str">
        <f>IF(ISNA(VLOOKUP(AC1410,#REF!,1)),"//","")</f>
        <v/>
      </c>
      <c r="R1410"/>
      <c r="S1410" s="43">
        <f t="shared" si="402"/>
        <v>257</v>
      </c>
      <c r="T1410" s="93" t="s">
        <v>2484</v>
      </c>
      <c r="U1410" s="71" t="s">
        <v>2484</v>
      </c>
      <c r="V1410" s="71" t="s">
        <v>2484</v>
      </c>
      <c r="W1410" s="44" t="str">
        <f t="shared" si="403"/>
        <v/>
      </c>
      <c r="X1410" s="25" t="str">
        <f t="shared" si="404"/>
        <v/>
      </c>
      <c r="Y1410" s="1">
        <f t="shared" si="405"/>
        <v>1374</v>
      </c>
      <c r="Z1410" t="str">
        <f t="shared" si="406"/>
        <v>MNU_XFN</v>
      </c>
      <c r="AA1410" s="172" t="str">
        <f>IF(ISNA(VLOOKUP(AC1410,Sheet2!J:J,1,0)),"//","")</f>
        <v/>
      </c>
      <c r="AC1410" s="111" t="str">
        <f t="shared" si="409"/>
        <v/>
      </c>
      <c r="AD1410" t="b">
        <f t="shared" si="407"/>
        <v>1</v>
      </c>
    </row>
    <row r="1411" spans="1:30">
      <c r="A1411" s="57">
        <f t="shared" si="400"/>
        <v>1411</v>
      </c>
      <c r="B1411" s="56">
        <f t="shared" si="401"/>
        <v>1375</v>
      </c>
      <c r="C1411" s="60" t="s">
        <v>4450</v>
      </c>
      <c r="D1411" s="70" t="s">
        <v>3263</v>
      </c>
      <c r="E1411" s="164" t="s">
        <v>2517</v>
      </c>
      <c r="F1411" s="164" t="s">
        <v>2517</v>
      </c>
      <c r="G1411" s="206">
        <v>0</v>
      </c>
      <c r="H1411" s="206">
        <v>0</v>
      </c>
      <c r="I1411" s="195" t="s">
        <v>16</v>
      </c>
      <c r="J1411" s="66" t="s">
        <v>1593</v>
      </c>
      <c r="K1411" s="67" t="s">
        <v>4539</v>
      </c>
      <c r="L1411" s="68"/>
      <c r="M1411" s="64" t="s">
        <v>2187</v>
      </c>
      <c r="N1411" s="13"/>
      <c r="O1411"/>
      <c r="P1411" t="str">
        <f t="shared" si="408"/>
        <v/>
      </c>
      <c r="Q1411" t="str">
        <f>IF(ISNA(VLOOKUP(AC1411,#REF!,1)),"//","")</f>
        <v/>
      </c>
      <c r="R1411"/>
      <c r="S1411" s="43">
        <f t="shared" si="402"/>
        <v>257</v>
      </c>
      <c r="T1411" s="93" t="s">
        <v>2484</v>
      </c>
      <c r="U1411" s="71" t="s">
        <v>2484</v>
      </c>
      <c r="V1411" s="71" t="s">
        <v>2484</v>
      </c>
      <c r="W1411" s="44" t="str">
        <f t="shared" si="403"/>
        <v/>
      </c>
      <c r="X1411" s="25" t="str">
        <f t="shared" si="404"/>
        <v/>
      </c>
      <c r="Y1411" s="1">
        <f t="shared" si="405"/>
        <v>1375</v>
      </c>
      <c r="Z1411" t="str">
        <f t="shared" si="406"/>
        <v>MNU_CONVX</v>
      </c>
      <c r="AA1411" s="172" t="str">
        <f>IF(ISNA(VLOOKUP(AC1411,Sheet2!J:J,1,0)),"//","")</f>
        <v/>
      </c>
      <c r="AC1411" s="111" t="str">
        <f t="shared" si="409"/>
        <v/>
      </c>
      <c r="AD1411" t="b">
        <f t="shared" si="407"/>
        <v>1</v>
      </c>
    </row>
    <row r="1412" spans="1:30">
      <c r="A1412" s="57">
        <f t="shared" si="400"/>
        <v>1412</v>
      </c>
      <c r="B1412" s="56">
        <f t="shared" si="401"/>
        <v>1376</v>
      </c>
      <c r="C1412" s="60" t="s">
        <v>4450</v>
      </c>
      <c r="D1412" s="60" t="s">
        <v>7</v>
      </c>
      <c r="E1412" s="66" t="s">
        <v>407</v>
      </c>
      <c r="F1412" s="66" t="s">
        <v>407</v>
      </c>
      <c r="G1412" s="206">
        <v>0</v>
      </c>
      <c r="H1412" s="206">
        <v>0</v>
      </c>
      <c r="I1412" s="195" t="s">
        <v>16</v>
      </c>
      <c r="J1412" s="66" t="s">
        <v>1593</v>
      </c>
      <c r="K1412" s="67" t="s">
        <v>4539</v>
      </c>
      <c r="L1412" s="68"/>
      <c r="M1412" s="64" t="s">
        <v>2212</v>
      </c>
      <c r="N1412" s="13"/>
      <c r="O1412"/>
      <c r="P1412" t="str">
        <f t="shared" si="408"/>
        <v/>
      </c>
      <c r="Q1412" t="str">
        <f>IF(ISNA(VLOOKUP(AC1412,#REF!,1)),"//","")</f>
        <v/>
      </c>
      <c r="R1412"/>
      <c r="S1412" s="43">
        <f t="shared" si="402"/>
        <v>257</v>
      </c>
      <c r="T1412" s="93" t="s">
        <v>2484</v>
      </c>
      <c r="U1412" s="71" t="s">
        <v>2484</v>
      </c>
      <c r="V1412" s="71" t="s">
        <v>2484</v>
      </c>
      <c r="W1412" s="44" t="str">
        <f t="shared" si="403"/>
        <v/>
      </c>
      <c r="X1412" s="25" t="str">
        <f t="shared" si="404"/>
        <v/>
      </c>
      <c r="Y1412" s="1">
        <f t="shared" si="405"/>
        <v>1376</v>
      </c>
      <c r="Z1412" t="str">
        <f t="shared" si="406"/>
        <v>MNU_ALPHAINTL</v>
      </c>
      <c r="AA1412" s="172" t="str">
        <f>IF(ISNA(VLOOKUP(AC1412,Sheet2!J:J,1,0)),"//","")</f>
        <v/>
      </c>
      <c r="AC1412" s="111" t="str">
        <f t="shared" si="409"/>
        <v/>
      </c>
      <c r="AD1412" t="b">
        <f t="shared" si="407"/>
        <v>1</v>
      </c>
    </row>
    <row r="1413" spans="1:30">
      <c r="A1413" s="57">
        <f t="shared" si="400"/>
        <v>1413</v>
      </c>
      <c r="B1413" s="56">
        <f t="shared" si="401"/>
        <v>1377</v>
      </c>
      <c r="C1413" s="60" t="s">
        <v>4450</v>
      </c>
      <c r="D1413" s="60" t="s">
        <v>7</v>
      </c>
      <c r="E1413" s="66" t="s">
        <v>408</v>
      </c>
      <c r="F1413" s="66" t="s">
        <v>408</v>
      </c>
      <c r="G1413" s="206">
        <v>0</v>
      </c>
      <c r="H1413" s="206">
        <v>0</v>
      </c>
      <c r="I1413" s="195" t="s">
        <v>16</v>
      </c>
      <c r="J1413" s="66" t="s">
        <v>1593</v>
      </c>
      <c r="K1413" s="67" t="s">
        <v>4539</v>
      </c>
      <c r="L1413" s="68"/>
      <c r="M1413" s="64" t="s">
        <v>2214</v>
      </c>
      <c r="N1413" s="13"/>
      <c r="O1413"/>
      <c r="P1413" t="str">
        <f t="shared" si="408"/>
        <v/>
      </c>
      <c r="Q1413" t="str">
        <f>IF(ISNA(VLOOKUP(AC1413,#REF!,1)),"//","")</f>
        <v/>
      </c>
      <c r="R1413"/>
      <c r="S1413" s="43">
        <f t="shared" si="402"/>
        <v>257</v>
      </c>
      <c r="T1413" s="93" t="s">
        <v>2484</v>
      </c>
      <c r="U1413" s="71" t="s">
        <v>2484</v>
      </c>
      <c r="V1413" s="71" t="s">
        <v>2484</v>
      </c>
      <c r="W1413" s="44" t="str">
        <f t="shared" si="403"/>
        <v/>
      </c>
      <c r="X1413" s="25" t="str">
        <f t="shared" si="404"/>
        <v/>
      </c>
      <c r="Y1413" s="1">
        <f t="shared" si="405"/>
        <v>1377</v>
      </c>
      <c r="Z1413" t="str">
        <f t="shared" si="406"/>
        <v>MNU_ALPHAMATH</v>
      </c>
      <c r="AA1413" s="172" t="str">
        <f>IF(ISNA(VLOOKUP(AC1413,Sheet2!J:J,1,0)),"//","")</f>
        <v/>
      </c>
      <c r="AC1413" s="111" t="str">
        <f t="shared" si="409"/>
        <v/>
      </c>
      <c r="AD1413" t="b">
        <f t="shared" si="407"/>
        <v>1</v>
      </c>
    </row>
    <row r="1414" spans="1:30">
      <c r="A1414" s="57">
        <f t="shared" si="400"/>
        <v>1414</v>
      </c>
      <c r="B1414" s="56">
        <f t="shared" si="401"/>
        <v>1378</v>
      </c>
      <c r="C1414" s="60" t="s">
        <v>4450</v>
      </c>
      <c r="D1414" s="70" t="s">
        <v>3263</v>
      </c>
      <c r="E1414" s="66" t="s">
        <v>1504</v>
      </c>
      <c r="F1414" s="66" t="s">
        <v>1504</v>
      </c>
      <c r="G1414" s="206">
        <v>0</v>
      </c>
      <c r="H1414" s="206">
        <v>0</v>
      </c>
      <c r="I1414" s="195" t="s">
        <v>16</v>
      </c>
      <c r="J1414" s="66" t="s">
        <v>1593</v>
      </c>
      <c r="K1414" s="67" t="s">
        <v>4539</v>
      </c>
      <c r="L1414" s="60" t="s">
        <v>413</v>
      </c>
      <c r="M1414" s="64" t="s">
        <v>2219</v>
      </c>
      <c r="N1414" s="13"/>
      <c r="O1414"/>
      <c r="P1414" t="str">
        <f t="shared" si="408"/>
        <v/>
      </c>
      <c r="Q1414" t="str">
        <f>IF(ISNA(VLOOKUP(AC1414,#REF!,1)),"//","")</f>
        <v/>
      </c>
      <c r="R1414"/>
      <c r="S1414" s="43">
        <f t="shared" si="402"/>
        <v>257</v>
      </c>
      <c r="T1414" s="93" t="s">
        <v>2484</v>
      </c>
      <c r="U1414" s="71" t="s">
        <v>2484</v>
      </c>
      <c r="V1414" s="71" t="s">
        <v>2484</v>
      </c>
      <c r="W1414" s="44" t="str">
        <f t="shared" si="403"/>
        <v/>
      </c>
      <c r="X1414" s="25" t="str">
        <f t="shared" si="404"/>
        <v/>
      </c>
      <c r="Y1414" s="1">
        <f t="shared" si="405"/>
        <v>1378</v>
      </c>
      <c r="Z1414" t="str">
        <f t="shared" si="406"/>
        <v>MNU_ALPHAFN</v>
      </c>
      <c r="AA1414" s="172" t="str">
        <f>IF(ISNA(VLOOKUP(AC1414,Sheet2!J:J,1,0)),"//","")</f>
        <v/>
      </c>
      <c r="AC1414" s="111" t="str">
        <f t="shared" si="409"/>
        <v/>
      </c>
      <c r="AD1414" t="b">
        <f t="shared" si="407"/>
        <v>1</v>
      </c>
    </row>
    <row r="1415" spans="1:30">
      <c r="A1415" s="57">
        <f t="shared" si="400"/>
        <v>1415</v>
      </c>
      <c r="B1415" s="56">
        <f t="shared" si="401"/>
        <v>1379</v>
      </c>
      <c r="C1415" s="60" t="s">
        <v>4450</v>
      </c>
      <c r="D1415" s="60" t="s">
        <v>7</v>
      </c>
      <c r="E1415" s="66" t="s">
        <v>414</v>
      </c>
      <c r="F1415" s="66" t="s">
        <v>414</v>
      </c>
      <c r="G1415" s="206">
        <v>0</v>
      </c>
      <c r="H1415" s="206">
        <v>0</v>
      </c>
      <c r="I1415" s="195" t="s">
        <v>16</v>
      </c>
      <c r="J1415" s="66" t="s">
        <v>1593</v>
      </c>
      <c r="K1415" s="67" t="s">
        <v>4539</v>
      </c>
      <c r="L1415" s="68" t="s">
        <v>3652</v>
      </c>
      <c r="M1415" s="64" t="s">
        <v>2220</v>
      </c>
      <c r="N1415" s="13"/>
      <c r="O1415"/>
      <c r="P1415" t="str">
        <f t="shared" si="408"/>
        <v/>
      </c>
      <c r="Q1415" t="str">
        <f>IF(ISNA(VLOOKUP(AC1415,#REF!,1)),"//","")</f>
        <v/>
      </c>
      <c r="R1415"/>
      <c r="S1415" s="43">
        <f t="shared" si="402"/>
        <v>257</v>
      </c>
      <c r="T1415" s="93" t="s">
        <v>2484</v>
      </c>
      <c r="U1415" s="71" t="s">
        <v>2484</v>
      </c>
      <c r="V1415" s="71" t="s">
        <v>2484</v>
      </c>
      <c r="W1415" s="44" t="str">
        <f t="shared" si="403"/>
        <v/>
      </c>
      <c r="X1415" s="25" t="str">
        <f t="shared" si="404"/>
        <v/>
      </c>
      <c r="Y1415" s="1">
        <f t="shared" si="405"/>
        <v>1379</v>
      </c>
      <c r="Z1415" t="str">
        <f t="shared" si="406"/>
        <v>MNU_ALPHA_OMEGA</v>
      </c>
      <c r="AA1415" s="172" t="str">
        <f>IF(ISNA(VLOOKUP(AC1415,Sheet2!J:J,1,0)),"//","")</f>
        <v/>
      </c>
      <c r="AC1415" s="111" t="str">
        <f t="shared" si="409"/>
        <v/>
      </c>
      <c r="AD1415" t="b">
        <f t="shared" si="407"/>
        <v>1</v>
      </c>
    </row>
    <row r="1416" spans="1:30">
      <c r="A1416" s="57">
        <f t="shared" si="400"/>
        <v>1416</v>
      </c>
      <c r="B1416" s="56">
        <f t="shared" si="401"/>
        <v>1380</v>
      </c>
      <c r="C1416" s="60" t="s">
        <v>4450</v>
      </c>
      <c r="D1416" s="60" t="s">
        <v>7</v>
      </c>
      <c r="E1416" s="66" t="s">
        <v>2534</v>
      </c>
      <c r="F1416" s="66" t="s">
        <v>2534</v>
      </c>
      <c r="G1416" s="206">
        <v>0</v>
      </c>
      <c r="H1416" s="206">
        <v>0</v>
      </c>
      <c r="I1416" s="195" t="s">
        <v>16</v>
      </c>
      <c r="J1416" s="66" t="s">
        <v>1593</v>
      </c>
      <c r="K1416" s="67" t="s">
        <v>4539</v>
      </c>
      <c r="L1416" s="68" t="s">
        <v>3653</v>
      </c>
      <c r="M1416" s="64" t="s">
        <v>2221</v>
      </c>
      <c r="N1416" s="13"/>
      <c r="O1416"/>
      <c r="P1416" t="str">
        <f t="shared" si="408"/>
        <v/>
      </c>
      <c r="Q1416" t="str">
        <f>IF(ISNA(VLOOKUP(AC1416,#REF!,1)),"//","")</f>
        <v/>
      </c>
      <c r="R1416"/>
      <c r="S1416" s="43">
        <f t="shared" si="402"/>
        <v>257</v>
      </c>
      <c r="T1416" s="93" t="s">
        <v>2484</v>
      </c>
      <c r="U1416" s="71" t="s">
        <v>2484</v>
      </c>
      <c r="V1416" s="71" t="s">
        <v>2484</v>
      </c>
      <c r="W1416" s="44" t="str">
        <f t="shared" si="403"/>
        <v/>
      </c>
      <c r="X1416" s="25" t="str">
        <f t="shared" si="404"/>
        <v/>
      </c>
      <c r="Y1416" s="1">
        <f t="shared" si="405"/>
        <v>1380</v>
      </c>
      <c r="Z1416" t="str">
        <f t="shared" si="406"/>
        <v>MNU_ALPHADOT</v>
      </c>
      <c r="AA1416" s="172" t="str">
        <f>IF(ISNA(VLOOKUP(AC1416,Sheet2!J:J,1,0)),"//","")</f>
        <v/>
      </c>
      <c r="AC1416" s="111" t="str">
        <f t="shared" si="409"/>
        <v/>
      </c>
      <c r="AD1416" t="b">
        <f t="shared" si="407"/>
        <v>1</v>
      </c>
    </row>
    <row r="1417" spans="1:30">
      <c r="A1417" s="57">
        <f t="shared" si="400"/>
        <v>1417</v>
      </c>
      <c r="B1417" s="56">
        <f t="shared" si="401"/>
        <v>1381</v>
      </c>
      <c r="C1417" s="60" t="s">
        <v>4450</v>
      </c>
      <c r="D1417" s="60" t="s">
        <v>7</v>
      </c>
      <c r="E1417" s="66" t="s">
        <v>2535</v>
      </c>
      <c r="F1417" s="66" t="s">
        <v>2535</v>
      </c>
      <c r="G1417" s="206">
        <v>0</v>
      </c>
      <c r="H1417" s="206">
        <v>0</v>
      </c>
      <c r="I1417" s="195" t="s">
        <v>16</v>
      </c>
      <c r="J1417" s="66" t="s">
        <v>1593</v>
      </c>
      <c r="K1417" s="67" t="s">
        <v>4539</v>
      </c>
      <c r="L1417" s="68"/>
      <c r="M1417" s="64" t="s">
        <v>2532</v>
      </c>
      <c r="N1417" s="13"/>
      <c r="O1417"/>
      <c r="P1417" t="str">
        <f t="shared" si="408"/>
        <v/>
      </c>
      <c r="Q1417" t="str">
        <f>IF(ISNA(VLOOKUP(AC1417,#REF!,1)),"//","")</f>
        <v/>
      </c>
      <c r="R1417"/>
      <c r="S1417" s="43">
        <f t="shared" si="402"/>
        <v>257</v>
      </c>
      <c r="T1417" s="93" t="s">
        <v>2484</v>
      </c>
      <c r="U1417" s="71" t="s">
        <v>2484</v>
      </c>
      <c r="V1417" s="71" t="s">
        <v>2484</v>
      </c>
      <c r="W1417" s="44" t="str">
        <f t="shared" si="403"/>
        <v/>
      </c>
      <c r="X1417" s="25" t="str">
        <f t="shared" si="404"/>
        <v/>
      </c>
      <c r="Y1417" s="1">
        <f t="shared" si="405"/>
        <v>1381</v>
      </c>
      <c r="Z1417" t="str">
        <f t="shared" si="406"/>
        <v>MNU_SYSFL</v>
      </c>
      <c r="AA1417" s="172" t="str">
        <f>IF(ISNA(VLOOKUP(AC1417,Sheet2!J:J,1,0)),"//","")</f>
        <v/>
      </c>
      <c r="AC1417" s="111" t="str">
        <f t="shared" si="409"/>
        <v/>
      </c>
      <c r="AD1417" t="b">
        <f t="shared" si="407"/>
        <v>1</v>
      </c>
    </row>
    <row r="1418" spans="1:30">
      <c r="A1418" s="57" t="s">
        <v>4703</v>
      </c>
      <c r="B1418" s="56">
        <f t="shared" si="401"/>
        <v>1382</v>
      </c>
      <c r="C1418" s="60" t="s">
        <v>4450</v>
      </c>
      <c r="D1418" s="60" t="s">
        <v>7</v>
      </c>
      <c r="E1418" s="66" t="s">
        <v>466</v>
      </c>
      <c r="F1418" s="66" t="s">
        <v>466</v>
      </c>
      <c r="G1418" s="206">
        <v>0</v>
      </c>
      <c r="H1418" s="206">
        <v>0</v>
      </c>
      <c r="I1418" s="195" t="s">
        <v>16</v>
      </c>
      <c r="J1418" s="66" t="s">
        <v>1593</v>
      </c>
      <c r="K1418" s="67" t="s">
        <v>4539</v>
      </c>
      <c r="L1418" s="68"/>
      <c r="M1418" s="64" t="s">
        <v>2299</v>
      </c>
      <c r="N1418" s="13"/>
      <c r="O1418"/>
      <c r="P1418" t="str">
        <f t="shared" si="408"/>
        <v/>
      </c>
      <c r="Q1418" t="str">
        <f>IF(ISNA(VLOOKUP(AC1418,#REF!,1)),"//","")</f>
        <v/>
      </c>
      <c r="R1418"/>
      <c r="S1418" s="43">
        <f t="shared" si="402"/>
        <v>257</v>
      </c>
      <c r="T1418" s="93" t="s">
        <v>2484</v>
      </c>
      <c r="U1418" s="71" t="s">
        <v>2484</v>
      </c>
      <c r="V1418" s="71" t="s">
        <v>2484</v>
      </c>
      <c r="W1418" s="44" t="str">
        <f t="shared" si="403"/>
        <v/>
      </c>
      <c r="X1418" s="25" t="str">
        <f t="shared" si="404"/>
        <v/>
      </c>
      <c r="Y1418" s="1">
        <f t="shared" si="405"/>
        <v>1382</v>
      </c>
      <c r="Z1418" t="str">
        <f t="shared" si="406"/>
        <v>MNU_Sf</v>
      </c>
      <c r="AA1418" s="172" t="str">
        <f>IF(ISNA(VLOOKUP(AC1418,Sheet2!J:J,1,0)),"//","")</f>
        <v/>
      </c>
      <c r="AC1418" s="111" t="str">
        <f t="shared" si="409"/>
        <v/>
      </c>
      <c r="AD1418" t="b">
        <f t="shared" si="407"/>
        <v>1</v>
      </c>
    </row>
    <row r="1419" spans="1:30">
      <c r="A1419" s="57">
        <f t="shared" si="400"/>
        <v>1419</v>
      </c>
      <c r="B1419" s="56">
        <f t="shared" si="401"/>
        <v>1383</v>
      </c>
      <c r="C1419" s="60" t="s">
        <v>4450</v>
      </c>
      <c r="D1419" s="60" t="s">
        <v>7</v>
      </c>
      <c r="E1419" s="66" t="s">
        <v>467</v>
      </c>
      <c r="F1419" s="66" t="s">
        <v>467</v>
      </c>
      <c r="G1419" s="206">
        <v>0</v>
      </c>
      <c r="H1419" s="206">
        <v>0</v>
      </c>
      <c r="I1419" s="195" t="s">
        <v>16</v>
      </c>
      <c r="J1419" s="66" t="s">
        <v>1593</v>
      </c>
      <c r="K1419" s="67" t="s">
        <v>4539</v>
      </c>
      <c r="L1419" s="68"/>
      <c r="M1419" s="64" t="s">
        <v>2300</v>
      </c>
      <c r="N1419" s="13"/>
      <c r="O1419"/>
      <c r="P1419" t="str">
        <f t="shared" si="408"/>
        <v/>
      </c>
      <c r="Q1419" t="str">
        <f>IF(ISNA(VLOOKUP(AC1419,#REF!,1)),"//","")</f>
        <v/>
      </c>
      <c r="R1419"/>
      <c r="S1419" s="43">
        <f t="shared" si="402"/>
        <v>257</v>
      </c>
      <c r="T1419" s="93" t="s">
        <v>2484</v>
      </c>
      <c r="U1419" s="71" t="s">
        <v>2484</v>
      </c>
      <c r="V1419" s="71" t="s">
        <v>2484</v>
      </c>
      <c r="W1419" s="44" t="str">
        <f t="shared" si="403"/>
        <v/>
      </c>
      <c r="X1419" s="25" t="str">
        <f t="shared" si="404"/>
        <v/>
      </c>
      <c r="Y1419" s="1">
        <f t="shared" si="405"/>
        <v>1383</v>
      </c>
      <c r="Z1419" t="str">
        <f t="shared" si="406"/>
        <v>MNU_Sfdx</v>
      </c>
      <c r="AA1419" s="172" t="str">
        <f>IF(ISNA(VLOOKUP(AC1419,Sheet2!J:J,1,0)),"//","")</f>
        <v/>
      </c>
      <c r="AC1419" s="111" t="str">
        <f t="shared" si="409"/>
        <v/>
      </c>
      <c r="AD1419" t="b">
        <f t="shared" si="407"/>
        <v>1</v>
      </c>
    </row>
    <row r="1420" spans="1:30">
      <c r="A1420" s="57">
        <f t="shared" si="400"/>
        <v>1420</v>
      </c>
      <c r="B1420" s="56">
        <f t="shared" si="401"/>
        <v>1384</v>
      </c>
      <c r="C1420" s="60" t="s">
        <v>4450</v>
      </c>
      <c r="D1420" s="70" t="s">
        <v>3263</v>
      </c>
      <c r="E1420" s="66" t="s">
        <v>473</v>
      </c>
      <c r="F1420" s="66" t="s">
        <v>473</v>
      </c>
      <c r="G1420" s="206">
        <v>0</v>
      </c>
      <c r="H1420" s="206">
        <v>0</v>
      </c>
      <c r="I1420" s="195" t="s">
        <v>16</v>
      </c>
      <c r="J1420" s="66" t="s">
        <v>1593</v>
      </c>
      <c r="K1420" s="67" t="s">
        <v>4539</v>
      </c>
      <c r="L1420" s="60" t="s">
        <v>474</v>
      </c>
      <c r="M1420" s="64" t="s">
        <v>2310</v>
      </c>
      <c r="N1420" s="13"/>
      <c r="O1420"/>
      <c r="P1420" t="str">
        <f t="shared" si="408"/>
        <v/>
      </c>
      <c r="Q1420" t="str">
        <f>IF(ISNA(VLOOKUP(AC1420,#REF!,1)),"//","")</f>
        <v/>
      </c>
      <c r="R1420"/>
      <c r="S1420" s="43">
        <f t="shared" si="402"/>
        <v>257</v>
      </c>
      <c r="T1420" s="93" t="s">
        <v>2484</v>
      </c>
      <c r="U1420" s="71" t="s">
        <v>2484</v>
      </c>
      <c r="V1420" s="71" t="s">
        <v>2484</v>
      </c>
      <c r="W1420" s="44" t="str">
        <f t="shared" si="403"/>
        <v/>
      </c>
      <c r="X1420" s="25" t="str">
        <f t="shared" si="404"/>
        <v/>
      </c>
      <c r="Y1420" s="1">
        <f t="shared" si="405"/>
        <v>1384</v>
      </c>
      <c r="Z1420" t="str">
        <f t="shared" si="406"/>
        <v>MNU_ANGLECONV</v>
      </c>
      <c r="AA1420" s="172" t="str">
        <f>IF(ISNA(VLOOKUP(AC1420,Sheet2!J:J,1,0)),"//","")</f>
        <v/>
      </c>
      <c r="AC1420" s="111" t="str">
        <f t="shared" si="409"/>
        <v/>
      </c>
      <c r="AD1420" t="b">
        <f t="shared" si="407"/>
        <v>1</v>
      </c>
    </row>
    <row r="1421" spans="1:30">
      <c r="A1421" s="57">
        <f t="shared" si="400"/>
        <v>1421</v>
      </c>
      <c r="B1421" s="56">
        <f t="shared" si="401"/>
        <v>1385</v>
      </c>
      <c r="C1421" s="60" t="s">
        <v>4450</v>
      </c>
      <c r="D1421" s="60" t="s">
        <v>7</v>
      </c>
      <c r="E1421" s="66" t="s">
        <v>487</v>
      </c>
      <c r="F1421" s="66" t="s">
        <v>487</v>
      </c>
      <c r="G1421" s="74">
        <v>0</v>
      </c>
      <c r="H1421" s="74">
        <v>0</v>
      </c>
      <c r="I1421" s="195" t="s">
        <v>16</v>
      </c>
      <c r="J1421" s="66" t="s">
        <v>1593</v>
      </c>
      <c r="K1421" s="67" t="s">
        <v>4539</v>
      </c>
      <c r="L1421" s="60" t="s">
        <v>3654</v>
      </c>
      <c r="M1421" s="64" t="s">
        <v>2348</v>
      </c>
      <c r="N1421" s="13"/>
      <c r="O1421"/>
      <c r="P1421" t="str">
        <f t="shared" si="408"/>
        <v/>
      </c>
      <c r="Q1421" t="str">
        <f>IF(ISNA(VLOOKUP(AC1421,#REF!,1)),"//","")</f>
        <v/>
      </c>
      <c r="R1421"/>
      <c r="S1421" s="43">
        <f t="shared" si="402"/>
        <v>257</v>
      </c>
      <c r="T1421" s="93" t="s">
        <v>2484</v>
      </c>
      <c r="U1421" s="71" t="s">
        <v>2484</v>
      </c>
      <c r="V1421" s="71" t="s">
        <v>2484</v>
      </c>
      <c r="W1421" s="44" t="str">
        <f t="shared" si="403"/>
        <v/>
      </c>
      <c r="X1421" s="25" t="str">
        <f t="shared" si="404"/>
        <v/>
      </c>
      <c r="Y1421" s="1">
        <f t="shared" si="405"/>
        <v>1385</v>
      </c>
      <c r="Z1421" t="str">
        <f t="shared" si="406"/>
        <v>MNU_alpha_omega</v>
      </c>
      <c r="AA1421" s="172" t="str">
        <f>IF(ISNA(VLOOKUP(AC1421,Sheet2!J:J,1,0)),"//","")</f>
        <v/>
      </c>
      <c r="AC1421" s="111" t="str">
        <f t="shared" si="409"/>
        <v/>
      </c>
      <c r="AD1421" t="b">
        <f t="shared" si="407"/>
        <v>1</v>
      </c>
    </row>
    <row r="1422" spans="1:30">
      <c r="A1422" s="57">
        <f t="shared" si="400"/>
        <v>1422</v>
      </c>
      <c r="B1422" s="56">
        <f t="shared" si="401"/>
        <v>1386</v>
      </c>
      <c r="C1422" s="60" t="s">
        <v>4450</v>
      </c>
      <c r="D1422" s="60" t="s">
        <v>7</v>
      </c>
      <c r="E1422" s="66" t="s">
        <v>488</v>
      </c>
      <c r="F1422" s="66" t="s">
        <v>488</v>
      </c>
      <c r="G1422" s="74">
        <v>0</v>
      </c>
      <c r="H1422" s="74">
        <v>0</v>
      </c>
      <c r="I1422" s="195" t="s">
        <v>16</v>
      </c>
      <c r="J1422" s="66" t="s">
        <v>1593</v>
      </c>
      <c r="K1422" s="67" t="s">
        <v>4539</v>
      </c>
      <c r="L1422" s="60" t="s">
        <v>3655</v>
      </c>
      <c r="M1422" s="64" t="s">
        <v>2349</v>
      </c>
      <c r="N1422" s="13"/>
      <c r="O1422"/>
      <c r="P1422" t="str">
        <f t="shared" si="408"/>
        <v/>
      </c>
      <c r="Q1422" t="str">
        <f>IF(ISNA(VLOOKUP(AC1422,#REF!,1)),"//","")</f>
        <v/>
      </c>
      <c r="R1422"/>
      <c r="S1422" s="43">
        <f t="shared" si="402"/>
        <v>257</v>
      </c>
      <c r="T1422" s="93" t="s">
        <v>2484</v>
      </c>
      <c r="U1422" s="71" t="s">
        <v>2484</v>
      </c>
      <c r="V1422" s="71" t="s">
        <v>2484</v>
      </c>
      <c r="W1422" s="44" t="str">
        <f t="shared" si="403"/>
        <v/>
      </c>
      <c r="X1422" s="25" t="str">
        <f t="shared" si="404"/>
        <v/>
      </c>
      <c r="Y1422" s="1">
        <f t="shared" si="405"/>
        <v>1386</v>
      </c>
      <c r="Z1422" t="str">
        <f t="shared" si="406"/>
        <v>MNU_ALPHAintl</v>
      </c>
      <c r="AA1422" s="172" t="str">
        <f>IF(ISNA(VLOOKUP(AC1422,Sheet2!J:J,1,0)),"//","")</f>
        <v/>
      </c>
      <c r="AC1422" s="111" t="str">
        <f t="shared" si="409"/>
        <v/>
      </c>
      <c r="AD1422" t="b">
        <f t="shared" si="407"/>
        <v>1</v>
      </c>
    </row>
    <row r="1423" spans="1:30">
      <c r="A1423" s="57">
        <f t="shared" si="400"/>
        <v>1423</v>
      </c>
      <c r="B1423" s="56">
        <f t="shared" si="401"/>
        <v>1387</v>
      </c>
      <c r="C1423" s="60" t="s">
        <v>4450</v>
      </c>
      <c r="D1423" s="60" t="s">
        <v>7</v>
      </c>
      <c r="E1423" s="66" t="s">
        <v>539</v>
      </c>
      <c r="F1423" s="66" t="s">
        <v>1014</v>
      </c>
      <c r="G1423" s="74">
        <v>0</v>
      </c>
      <c r="H1423" s="74">
        <v>0</v>
      </c>
      <c r="I1423" s="66" t="s">
        <v>1</v>
      </c>
      <c r="J1423" s="66" t="s">
        <v>1593</v>
      </c>
      <c r="K1423" s="67" t="s">
        <v>4539</v>
      </c>
      <c r="L1423" s="68"/>
      <c r="M1423" s="64" t="s">
        <v>2365</v>
      </c>
      <c r="N1423" s="13"/>
      <c r="O1423"/>
      <c r="P1423" t="str">
        <f t="shared" si="408"/>
        <v>NOT EQUAL</v>
      </c>
      <c r="Q1423" t="str">
        <f>IF(ISNA(VLOOKUP(AC1423,#REF!,1)),"//","")</f>
        <v/>
      </c>
      <c r="R1423"/>
      <c r="S1423" s="43">
        <f t="shared" si="402"/>
        <v>257</v>
      </c>
      <c r="T1423" s="93" t="s">
        <v>2484</v>
      </c>
      <c r="U1423" s="71" t="s">
        <v>2484</v>
      </c>
      <c r="V1423" s="71" t="s">
        <v>2484</v>
      </c>
      <c r="W1423" s="44" t="str">
        <f t="shared" si="403"/>
        <v/>
      </c>
      <c r="X1423" s="25" t="str">
        <f t="shared" si="404"/>
        <v/>
      </c>
      <c r="Y1423" s="1">
        <f t="shared" si="405"/>
        <v>1387</v>
      </c>
      <c r="Z1423" t="str">
        <f t="shared" si="406"/>
        <v>MNU_TAM</v>
      </c>
      <c r="AA1423" s="172" t="str">
        <f>IF(ISNA(VLOOKUP(AC1423,Sheet2!J:J,1,0)),"//","")</f>
        <v/>
      </c>
      <c r="AC1423" s="111" t="str">
        <f t="shared" si="409"/>
        <v/>
      </c>
      <c r="AD1423" t="b">
        <f t="shared" si="407"/>
        <v>1</v>
      </c>
    </row>
    <row r="1424" spans="1:30">
      <c r="A1424" s="57">
        <f t="shared" si="400"/>
        <v>1424</v>
      </c>
      <c r="B1424" s="56">
        <f t="shared" si="401"/>
        <v>1388</v>
      </c>
      <c r="C1424" s="60" t="s">
        <v>4450</v>
      </c>
      <c r="D1424" s="60" t="s">
        <v>7</v>
      </c>
      <c r="E1424" s="66" t="s">
        <v>539</v>
      </c>
      <c r="F1424" s="66" t="s">
        <v>1015</v>
      </c>
      <c r="G1424" s="74">
        <v>0</v>
      </c>
      <c r="H1424" s="74">
        <v>0</v>
      </c>
      <c r="I1424" s="66" t="s">
        <v>1</v>
      </c>
      <c r="J1424" s="66" t="s">
        <v>1593</v>
      </c>
      <c r="K1424" s="67" t="s">
        <v>4539</v>
      </c>
      <c r="L1424" s="68"/>
      <c r="M1424" s="64" t="s">
        <v>2366</v>
      </c>
      <c r="N1424" s="13"/>
      <c r="O1424"/>
      <c r="P1424" t="str">
        <f t="shared" si="408"/>
        <v>NOT EQUAL</v>
      </c>
      <c r="Q1424" t="str">
        <f>IF(ISNA(VLOOKUP(AC1424,#REF!,1)),"//","")</f>
        <v/>
      </c>
      <c r="R1424"/>
      <c r="S1424" s="43">
        <f t="shared" si="402"/>
        <v>257</v>
      </c>
      <c r="T1424" s="93" t="s">
        <v>2484</v>
      </c>
      <c r="U1424" s="71" t="s">
        <v>2484</v>
      </c>
      <c r="V1424" s="71" t="s">
        <v>2484</v>
      </c>
      <c r="W1424" s="44" t="str">
        <f t="shared" si="403"/>
        <v/>
      </c>
      <c r="X1424" s="25" t="str">
        <f t="shared" si="404"/>
        <v/>
      </c>
      <c r="Y1424" s="1">
        <f t="shared" si="405"/>
        <v>1388</v>
      </c>
      <c r="Z1424" t="str">
        <f t="shared" si="406"/>
        <v>MNU_TAMCMP</v>
      </c>
      <c r="AA1424" s="172" t="str">
        <f>IF(ISNA(VLOOKUP(AC1424,Sheet2!J:J,1,0)),"//","")</f>
        <v/>
      </c>
      <c r="AC1424" s="111" t="str">
        <f t="shared" si="409"/>
        <v/>
      </c>
      <c r="AD1424" t="b">
        <f t="shared" si="407"/>
        <v>1</v>
      </c>
    </row>
    <row r="1425" spans="1:30">
      <c r="A1425" s="57">
        <f t="shared" ref="A1425:A1488" si="410">IF(B1425=INT(B1425),ROW(),"")</f>
        <v>1425</v>
      </c>
      <c r="B1425" s="56">
        <f t="shared" ref="B1425:B1488" si="411">IF(AND(MID(C1425,2,1)&lt;&gt;"/",MID(C1425,1,1)="/"),INT(B1424)+1,B1424+0.01)</f>
        <v>1389</v>
      </c>
      <c r="C1425" s="60" t="s">
        <v>4450</v>
      </c>
      <c r="D1425" s="60" t="s">
        <v>7</v>
      </c>
      <c r="E1425" s="66" t="s">
        <v>539</v>
      </c>
      <c r="F1425" s="66" t="s">
        <v>1016</v>
      </c>
      <c r="G1425" s="74">
        <v>0</v>
      </c>
      <c r="H1425" s="74">
        <v>0</v>
      </c>
      <c r="I1425" s="66" t="s">
        <v>1</v>
      </c>
      <c r="J1425" s="66" t="s">
        <v>1593</v>
      </c>
      <c r="K1425" s="67" t="s">
        <v>4539</v>
      </c>
      <c r="L1425" s="68"/>
      <c r="M1425" s="64" t="s">
        <v>2367</v>
      </c>
      <c r="N1425" s="13"/>
      <c r="O1425"/>
      <c r="P1425" t="str">
        <f t="shared" si="408"/>
        <v>NOT EQUAL</v>
      </c>
      <c r="Q1425" t="str">
        <f>IF(ISNA(VLOOKUP(AC1425,#REF!,1)),"//","")</f>
        <v/>
      </c>
      <c r="R1425"/>
      <c r="S1425" s="43">
        <f t="shared" ref="S1425:S1488" si="412">IF(X1425&lt;&gt;"",S1424+1,S1424)</f>
        <v>257</v>
      </c>
      <c r="T1425" s="93" t="s">
        <v>2484</v>
      </c>
      <c r="U1425" s="71" t="s">
        <v>2484</v>
      </c>
      <c r="V1425" s="71" t="s">
        <v>2484</v>
      </c>
      <c r="W1425" s="44" t="str">
        <f t="shared" ref="W1425:W1488" si="413">IF( OR(U1425="CNST", I1425="CAT_REGS"),(E1425),
IF(U1425="YES",UPPER(E1425),
IF(   AND(U1425&lt;&gt;"NO",I1425="CAT_FNCT",D1425&lt;&gt;"multiply", D1425&lt;&gt;"divide"),IF(J1425="SLS_ENABLED",   UPPER(E1425),""),"")))</f>
        <v/>
      </c>
      <c r="X1425" s="25" t="str">
        <f t="shared" ref="X1425:X1488" si="414">IF(LEN(V1425)&gt;0,V1425,SUBSTITUTE(SUBSTITUTE(SUBSTITUTE(SUBSTITUTE(SUBSTITUTE(SUBSTITUTE(SUBSTITUTE(SUBSTITUTE(SUBSTITUTE(SUBSTITUTE(SUBSTITUTE( (SUBSTITUTE( SUBSTITUTE( SUBSTITUTE( SUBSTITUTE(W1425,"STD_SIGMA","SUM"),"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425" s="1">
        <f t="shared" ref="Y1425:Y1488" si="415">B1425</f>
        <v>1389</v>
      </c>
      <c r="Z1425" t="str">
        <f t="shared" ref="Z1425:Z1488" si="416">M1425</f>
        <v>MNU_TAMSTORCL</v>
      </c>
      <c r="AA1425" s="172" t="str">
        <f>IF(ISNA(VLOOKUP(AC1425,Sheet2!J:J,1,0)),"//","")</f>
        <v/>
      </c>
      <c r="AC1425" s="111" t="str">
        <f t="shared" si="409"/>
        <v/>
      </c>
      <c r="AD1425" t="b">
        <f t="shared" si="407"/>
        <v>1</v>
      </c>
    </row>
    <row r="1426" spans="1:30">
      <c r="A1426" s="57">
        <f t="shared" si="410"/>
        <v>1426</v>
      </c>
      <c r="B1426" s="56">
        <f t="shared" si="411"/>
        <v>1390</v>
      </c>
      <c r="C1426" s="60" t="s">
        <v>4450</v>
      </c>
      <c r="D1426" s="84" t="s">
        <v>3263</v>
      </c>
      <c r="E1426" s="66" t="s">
        <v>1033</v>
      </c>
      <c r="F1426" s="66" t="s">
        <v>1033</v>
      </c>
      <c r="G1426" s="74">
        <v>0</v>
      </c>
      <c r="H1426" s="74">
        <v>0</v>
      </c>
      <c r="I1426" s="195" t="s">
        <v>16</v>
      </c>
      <c r="J1426" s="66" t="s">
        <v>1593</v>
      </c>
      <c r="K1426" s="67" t="s">
        <v>4539</v>
      </c>
      <c r="L1426" s="68"/>
      <c r="M1426" s="64" t="s">
        <v>2388</v>
      </c>
      <c r="N1426" s="13"/>
      <c r="O1426"/>
      <c r="P1426" t="str">
        <f t="shared" si="408"/>
        <v/>
      </c>
      <c r="Q1426" t="str">
        <f>IF(ISNA(VLOOKUP(AC1426,#REF!,1)),"//","")</f>
        <v/>
      </c>
      <c r="R1426"/>
      <c r="S1426" s="43">
        <f t="shared" si="412"/>
        <v>257</v>
      </c>
      <c r="T1426" s="93" t="s">
        <v>2484</v>
      </c>
      <c r="U1426" s="71" t="s">
        <v>2484</v>
      </c>
      <c r="V1426" s="71" t="s">
        <v>2484</v>
      </c>
      <c r="W1426" s="44" t="str">
        <f t="shared" si="413"/>
        <v/>
      </c>
      <c r="X1426" s="25" t="str">
        <f t="shared" si="414"/>
        <v/>
      </c>
      <c r="Y1426" s="1">
        <f t="shared" si="415"/>
        <v>1390</v>
      </c>
      <c r="Z1426" t="str">
        <f t="shared" si="416"/>
        <v>MNU_SUMS</v>
      </c>
      <c r="AA1426" s="172" t="str">
        <f>IF(ISNA(VLOOKUP(AC1426,Sheet2!J:J,1,0)),"//","")</f>
        <v/>
      </c>
      <c r="AC1426" s="111" t="str">
        <f t="shared" si="409"/>
        <v/>
      </c>
      <c r="AD1426" t="b">
        <f t="shared" si="407"/>
        <v>1</v>
      </c>
    </row>
    <row r="1427" spans="1:30">
      <c r="A1427" s="57">
        <f t="shared" si="410"/>
        <v>1427</v>
      </c>
      <c r="B1427" s="56">
        <f t="shared" si="411"/>
        <v>1391</v>
      </c>
      <c r="C1427" s="60" t="s">
        <v>4450</v>
      </c>
      <c r="D1427" s="60" t="s">
        <v>7</v>
      </c>
      <c r="E1427" s="165" t="s">
        <v>2628</v>
      </c>
      <c r="F1427" s="165" t="s">
        <v>2628</v>
      </c>
      <c r="G1427" s="77">
        <v>0</v>
      </c>
      <c r="H1427" s="77">
        <v>0</v>
      </c>
      <c r="I1427" s="195" t="s">
        <v>16</v>
      </c>
      <c r="J1427" s="66" t="s">
        <v>1593</v>
      </c>
      <c r="K1427" s="67" t="s">
        <v>4539</v>
      </c>
      <c r="L1427" s="68"/>
      <c r="M1427" s="64" t="s">
        <v>2630</v>
      </c>
      <c r="N1427" s="13"/>
      <c r="O1427"/>
      <c r="P1427" t="str">
        <f t="shared" si="408"/>
        <v/>
      </c>
      <c r="Q1427" t="str">
        <f>IF(ISNA(VLOOKUP(AC1427,#REF!,1)),"//","")</f>
        <v/>
      </c>
      <c r="R1427"/>
      <c r="S1427" s="43">
        <f t="shared" si="412"/>
        <v>257</v>
      </c>
      <c r="T1427" s="93" t="s">
        <v>2484</v>
      </c>
      <c r="U1427" s="71" t="s">
        <v>2484</v>
      </c>
      <c r="V1427" s="71" t="s">
        <v>2484</v>
      </c>
      <c r="W1427" s="44" t="str">
        <f t="shared" si="413"/>
        <v/>
      </c>
      <c r="X1427" s="25" t="str">
        <f t="shared" si="414"/>
        <v/>
      </c>
      <c r="Y1427" s="1">
        <f t="shared" si="415"/>
        <v>1391</v>
      </c>
      <c r="Z1427" t="str">
        <f t="shared" si="416"/>
        <v>MNU_VAR</v>
      </c>
      <c r="AA1427" s="172" t="str">
        <f>IF(ISNA(VLOOKUP(AC1427,Sheet2!J:J,1,0)),"//","")</f>
        <v/>
      </c>
      <c r="AC1427" s="111" t="str">
        <f t="shared" si="409"/>
        <v/>
      </c>
      <c r="AD1427" t="b">
        <f t="shared" si="407"/>
        <v>1</v>
      </c>
    </row>
    <row r="1428" spans="1:30">
      <c r="A1428" s="57">
        <f t="shared" si="410"/>
        <v>1428</v>
      </c>
      <c r="B1428" s="56">
        <f t="shared" si="411"/>
        <v>1392</v>
      </c>
      <c r="C1428" s="60" t="s">
        <v>4450</v>
      </c>
      <c r="D1428" s="60" t="s">
        <v>7</v>
      </c>
      <c r="E1428" s="165" t="s">
        <v>539</v>
      </c>
      <c r="F1428" s="165" t="s">
        <v>2629</v>
      </c>
      <c r="G1428" s="77">
        <v>0</v>
      </c>
      <c r="H1428" s="77">
        <v>0</v>
      </c>
      <c r="I1428" s="66" t="s">
        <v>1</v>
      </c>
      <c r="J1428" s="66" t="s">
        <v>1593</v>
      </c>
      <c r="K1428" s="67" t="s">
        <v>4539</v>
      </c>
      <c r="L1428" s="68"/>
      <c r="M1428" s="64" t="s">
        <v>2631</v>
      </c>
      <c r="N1428" s="13"/>
      <c r="O1428"/>
      <c r="P1428" t="str">
        <f t="shared" si="408"/>
        <v>NOT EQUAL</v>
      </c>
      <c r="Q1428" t="str">
        <f>IF(ISNA(VLOOKUP(AC1428,#REF!,1)),"//","")</f>
        <v/>
      </c>
      <c r="R1428"/>
      <c r="S1428" s="43">
        <f t="shared" si="412"/>
        <v>257</v>
      </c>
      <c r="T1428" s="93" t="s">
        <v>2484</v>
      </c>
      <c r="U1428" s="71" t="s">
        <v>2484</v>
      </c>
      <c r="V1428" s="71" t="s">
        <v>2484</v>
      </c>
      <c r="W1428" s="44" t="str">
        <f t="shared" si="413"/>
        <v/>
      </c>
      <c r="X1428" s="25" t="str">
        <f t="shared" si="414"/>
        <v/>
      </c>
      <c r="Y1428" s="1">
        <f t="shared" si="415"/>
        <v>1392</v>
      </c>
      <c r="Z1428" t="str">
        <f t="shared" si="416"/>
        <v>MNU_TAMFLAG</v>
      </c>
      <c r="AA1428" s="172" t="str">
        <f>IF(ISNA(VLOOKUP(AC1428,Sheet2!J:J,1,0)),"//","")</f>
        <v/>
      </c>
      <c r="AC1428" s="111" t="str">
        <f t="shared" si="409"/>
        <v/>
      </c>
      <c r="AD1428" t="b">
        <f t="shared" si="407"/>
        <v>1</v>
      </c>
    </row>
    <row r="1429" spans="1:30">
      <c r="A1429" s="57">
        <f t="shared" si="410"/>
        <v>1429</v>
      </c>
      <c r="B1429" s="56">
        <f t="shared" si="411"/>
        <v>1393</v>
      </c>
      <c r="C1429" s="60" t="s">
        <v>4450</v>
      </c>
      <c r="D1429" s="60" t="s">
        <v>7</v>
      </c>
      <c r="E1429" s="165" t="s">
        <v>539</v>
      </c>
      <c r="F1429" s="165" t="s">
        <v>2819</v>
      </c>
      <c r="G1429" s="77">
        <v>0</v>
      </c>
      <c r="H1429" s="77">
        <v>0</v>
      </c>
      <c r="I1429" s="66" t="s">
        <v>1</v>
      </c>
      <c r="J1429" s="66" t="s">
        <v>1593</v>
      </c>
      <c r="K1429" s="67" t="s">
        <v>4539</v>
      </c>
      <c r="L1429" s="63"/>
      <c r="M1429" s="64" t="s">
        <v>2818</v>
      </c>
      <c r="N1429" s="13"/>
      <c r="O1429"/>
      <c r="P1429" t="str">
        <f t="shared" si="408"/>
        <v>NOT EQUAL</v>
      </c>
      <c r="Q1429" t="str">
        <f>IF(ISNA(VLOOKUP(AC1429,#REF!,1)),"//","")</f>
        <v/>
      </c>
      <c r="R1429"/>
      <c r="S1429" s="43">
        <f t="shared" si="412"/>
        <v>257</v>
      </c>
      <c r="T1429" s="93" t="s">
        <v>2484</v>
      </c>
      <c r="U1429" s="71" t="s">
        <v>2484</v>
      </c>
      <c r="V1429" s="71" t="s">
        <v>2484</v>
      </c>
      <c r="W1429" s="44" t="str">
        <f t="shared" si="413"/>
        <v/>
      </c>
      <c r="X1429" s="25" t="str">
        <f t="shared" si="414"/>
        <v/>
      </c>
      <c r="Y1429" s="1">
        <f t="shared" si="415"/>
        <v>1393</v>
      </c>
      <c r="Z1429" t="str">
        <f t="shared" si="416"/>
        <v>MNU_TAMSHUFFLE</v>
      </c>
      <c r="AA1429" s="172" t="str">
        <f>IF(ISNA(VLOOKUP(AC1429,Sheet2!J:J,1,0)),"//","")</f>
        <v/>
      </c>
      <c r="AC1429" s="111" t="str">
        <f t="shared" si="409"/>
        <v/>
      </c>
      <c r="AD1429" t="b">
        <f t="shared" si="407"/>
        <v>1</v>
      </c>
    </row>
    <row r="1430" spans="1:30">
      <c r="A1430" s="57">
        <f t="shared" si="410"/>
        <v>1430</v>
      </c>
      <c r="B1430" s="56">
        <f t="shared" si="411"/>
        <v>1394</v>
      </c>
      <c r="C1430" s="60" t="s">
        <v>4450</v>
      </c>
      <c r="D1430" s="60" t="s">
        <v>7</v>
      </c>
      <c r="E1430" s="165" t="s">
        <v>3656</v>
      </c>
      <c r="F1430" s="165" t="s">
        <v>3656</v>
      </c>
      <c r="G1430" s="77">
        <v>0</v>
      </c>
      <c r="H1430" s="77">
        <v>0</v>
      </c>
      <c r="I1430" s="195" t="s">
        <v>16</v>
      </c>
      <c r="J1430" s="66" t="s">
        <v>1593</v>
      </c>
      <c r="K1430" s="67" t="s">
        <v>4539</v>
      </c>
      <c r="L1430" s="68"/>
      <c r="M1430" s="64" t="s">
        <v>3949</v>
      </c>
      <c r="N1430" s="13"/>
      <c r="O1430"/>
      <c r="P1430" t="str">
        <f t="shared" si="408"/>
        <v/>
      </c>
      <c r="Q1430" t="str">
        <f>IF(ISNA(VLOOKUP(AC1430,#REF!,1)),"//","")</f>
        <v/>
      </c>
      <c r="R1430"/>
      <c r="S1430" s="43">
        <f t="shared" si="412"/>
        <v>257</v>
      </c>
      <c r="T1430" s="93"/>
      <c r="U1430" s="71"/>
      <c r="V1430" s="71"/>
      <c r="W1430" s="44" t="str">
        <f t="shared" si="413"/>
        <v/>
      </c>
      <c r="X1430" s="25" t="str">
        <f t="shared" si="414"/>
        <v/>
      </c>
      <c r="Y1430" s="1">
        <f t="shared" si="415"/>
        <v>1394</v>
      </c>
      <c r="Z1430" t="str">
        <f t="shared" si="416"/>
        <v>MNU_PROG</v>
      </c>
      <c r="AA1430" s="172" t="str">
        <f>IF(ISNA(VLOOKUP(AC1430,Sheet2!J:J,1,0)),"//","")</f>
        <v/>
      </c>
      <c r="AC1430" s="111" t="str">
        <f t="shared" si="409"/>
        <v/>
      </c>
      <c r="AD1430" t="b">
        <f t="shared" si="407"/>
        <v>1</v>
      </c>
    </row>
    <row r="1431" spans="1:30">
      <c r="A1431" s="57">
        <f t="shared" si="410"/>
        <v>1431</v>
      </c>
      <c r="B1431" s="56">
        <f t="shared" si="411"/>
        <v>1395</v>
      </c>
      <c r="C1431" s="60" t="s">
        <v>4450</v>
      </c>
      <c r="D1431" s="60" t="s">
        <v>7</v>
      </c>
      <c r="E1431" s="165" t="s">
        <v>539</v>
      </c>
      <c r="F1431" s="165" t="s">
        <v>3657</v>
      </c>
      <c r="G1431" s="76">
        <v>0</v>
      </c>
      <c r="H1431" s="76">
        <v>0</v>
      </c>
      <c r="I1431" s="66" t="s">
        <v>1</v>
      </c>
      <c r="J1431" s="66" t="s">
        <v>1593</v>
      </c>
      <c r="K1431" s="67" t="s">
        <v>4539</v>
      </c>
      <c r="L1431" s="68"/>
      <c r="M1431" s="64" t="s">
        <v>3950</v>
      </c>
      <c r="N1431" s="13"/>
      <c r="O1431"/>
      <c r="P1431" t="str">
        <f t="shared" si="408"/>
        <v>NOT EQUAL</v>
      </c>
      <c r="Q1431" t="str">
        <f>IF(ISNA(VLOOKUP(AC1431,#REF!,1)),"//","")</f>
        <v/>
      </c>
      <c r="R1431"/>
      <c r="S1431" s="43">
        <f t="shared" si="412"/>
        <v>257</v>
      </c>
      <c r="T1431" s="93"/>
      <c r="U1431" s="71"/>
      <c r="V1431" s="71"/>
      <c r="W1431" s="44" t="str">
        <f t="shared" si="413"/>
        <v/>
      </c>
      <c r="X1431" s="25" t="str">
        <f t="shared" si="414"/>
        <v/>
      </c>
      <c r="Y1431" s="1">
        <f t="shared" si="415"/>
        <v>1395</v>
      </c>
      <c r="Z1431" t="str">
        <f t="shared" si="416"/>
        <v>MNU_TAMLABEL</v>
      </c>
      <c r="AA1431" s="172" t="str">
        <f>IF(ISNA(VLOOKUP(AC1431,Sheet2!J:J,1,0)),"//","")</f>
        <v/>
      </c>
      <c r="AC1431" s="111" t="str">
        <f t="shared" si="409"/>
        <v/>
      </c>
      <c r="AD1431" t="b">
        <f t="shared" si="407"/>
        <v>1</v>
      </c>
    </row>
    <row r="1432" spans="1:30">
      <c r="A1432" s="57">
        <f t="shared" si="410"/>
        <v>1432</v>
      </c>
      <c r="B1432" s="56">
        <f t="shared" si="411"/>
        <v>1396</v>
      </c>
      <c r="C1432" s="60" t="s">
        <v>4239</v>
      </c>
      <c r="D1432" s="60" t="s">
        <v>7</v>
      </c>
      <c r="E1432" s="165" t="s">
        <v>539</v>
      </c>
      <c r="F1432" s="165" t="s">
        <v>3658</v>
      </c>
      <c r="G1432" s="76">
        <v>0</v>
      </c>
      <c r="H1432" s="76">
        <v>0</v>
      </c>
      <c r="I1432" s="66" t="s">
        <v>1</v>
      </c>
      <c r="J1432" s="66" t="s">
        <v>1593</v>
      </c>
      <c r="K1432" s="67" t="s">
        <v>4539</v>
      </c>
      <c r="L1432" s="68"/>
      <c r="M1432" s="64" t="s">
        <v>3951</v>
      </c>
      <c r="N1432" s="13"/>
      <c r="O1432"/>
      <c r="P1432" t="str">
        <f t="shared" si="408"/>
        <v>NOT EQUAL</v>
      </c>
      <c r="Q1432" t="str">
        <f>IF(ISNA(VLOOKUP(AC1432,#REF!,1)),"//","")</f>
        <v/>
      </c>
      <c r="R1432"/>
      <c r="S1432" s="43">
        <f t="shared" si="412"/>
        <v>257</v>
      </c>
      <c r="T1432" s="93"/>
      <c r="U1432" s="71"/>
      <c r="V1432" s="71"/>
      <c r="W1432" s="44" t="str">
        <f t="shared" si="413"/>
        <v/>
      </c>
      <c r="X1432" s="25" t="str">
        <f t="shared" si="414"/>
        <v/>
      </c>
      <c r="Y1432" s="1">
        <f t="shared" si="415"/>
        <v>1396</v>
      </c>
      <c r="Z1432" t="str">
        <f t="shared" si="416"/>
        <v>MNU_DYNAMIC</v>
      </c>
      <c r="AA1432" s="172" t="str">
        <f>IF(ISNA(VLOOKUP(AC1432,Sheet2!J:J,1,0)),"//","")</f>
        <v/>
      </c>
      <c r="AC1432" s="111" t="str">
        <f t="shared" si="409"/>
        <v/>
      </c>
      <c r="AD1432" t="b">
        <f t="shared" si="407"/>
        <v>1</v>
      </c>
    </row>
    <row r="1433" spans="1:30">
      <c r="A1433" s="57">
        <f t="shared" si="410"/>
        <v>1433</v>
      </c>
      <c r="B1433" s="181">
        <f t="shared" si="411"/>
        <v>1397</v>
      </c>
      <c r="C1433" s="63" t="s">
        <v>4450</v>
      </c>
      <c r="D1433" s="63" t="s">
        <v>7</v>
      </c>
      <c r="E1433" s="182" t="s">
        <v>5229</v>
      </c>
      <c r="F1433" s="182" t="s">
        <v>5229</v>
      </c>
      <c r="G1433" s="76">
        <v>0</v>
      </c>
      <c r="H1433" s="76">
        <v>0</v>
      </c>
      <c r="I1433" s="66" t="s">
        <v>1</v>
      </c>
      <c r="J1433" s="66" t="s">
        <v>1593</v>
      </c>
      <c r="K1433" s="67" t="s">
        <v>4539</v>
      </c>
      <c r="L1433" s="68"/>
      <c r="M1433" s="64" t="s">
        <v>5227</v>
      </c>
      <c r="N1433" s="13"/>
      <c r="O1433"/>
      <c r="P1433" t="str">
        <f t="shared" si="408"/>
        <v/>
      </c>
      <c r="Q1433" t="str">
        <f>IF(ISNA(VLOOKUP(AC1433,#REF!,1)),"//","")</f>
        <v/>
      </c>
      <c r="R1433"/>
      <c r="S1433" s="43">
        <f t="shared" si="412"/>
        <v>257</v>
      </c>
      <c r="T1433" s="93" t="s">
        <v>2484</v>
      </c>
      <c r="U1433" s="71" t="s">
        <v>2484</v>
      </c>
      <c r="V1433" s="71" t="s">
        <v>2484</v>
      </c>
      <c r="W1433" s="44" t="str">
        <f t="shared" si="413"/>
        <v/>
      </c>
      <c r="X1433" s="25" t="str">
        <f t="shared" si="414"/>
        <v/>
      </c>
      <c r="Y1433" s="1">
        <f t="shared" si="415"/>
        <v>1397</v>
      </c>
      <c r="Z1433" t="str">
        <f t="shared" si="416"/>
        <v>MNU_PLOT_STAT</v>
      </c>
      <c r="AA1433" s="172" t="str">
        <f>IF(ISNA(VLOOKUP(AC1433,Sheet2!J:J,1,0)),"//","")</f>
        <v/>
      </c>
      <c r="AC1433" s="111" t="str">
        <f t="shared" si="409"/>
        <v/>
      </c>
      <c r="AD1433" t="b">
        <f t="shared" si="407"/>
        <v>1</v>
      </c>
    </row>
    <row r="1434" spans="1:30" s="220" customFormat="1">
      <c r="A1434" s="214">
        <f t="shared" si="410"/>
        <v>1434</v>
      </c>
      <c r="B1434" s="215">
        <f t="shared" si="411"/>
        <v>1398</v>
      </c>
      <c r="C1434" s="216" t="s">
        <v>4450</v>
      </c>
      <c r="D1434" s="216" t="s">
        <v>7</v>
      </c>
      <c r="E1434" s="227" t="s">
        <v>5259</v>
      </c>
      <c r="F1434" s="227" t="s">
        <v>5259</v>
      </c>
      <c r="G1434" s="217">
        <v>0</v>
      </c>
      <c r="H1434" s="217">
        <v>0</v>
      </c>
      <c r="I1434" s="218" t="s">
        <v>1</v>
      </c>
      <c r="J1434" s="218" t="s">
        <v>1593</v>
      </c>
      <c r="K1434" s="219" t="s">
        <v>4539</v>
      </c>
      <c r="M1434" s="221" t="s">
        <v>5264</v>
      </c>
      <c r="N1434" s="221"/>
      <c r="P1434" s="220" t="str">
        <f t="shared" si="408"/>
        <v/>
      </c>
      <c r="Q1434" s="220" t="str">
        <f>IF(ISNA(VLOOKUP(AC1434,#REF!,1)),"//","")</f>
        <v/>
      </c>
      <c r="S1434" s="222">
        <f t="shared" si="412"/>
        <v>257</v>
      </c>
      <c r="T1434" s="214" t="s">
        <v>2484</v>
      </c>
      <c r="U1434" s="223" t="s">
        <v>2484</v>
      </c>
      <c r="V1434" s="223" t="s">
        <v>2484</v>
      </c>
      <c r="W1434" s="224" t="str">
        <f t="shared" si="413"/>
        <v/>
      </c>
      <c r="X1434" s="225" t="str">
        <f t="shared" si="414"/>
        <v/>
      </c>
      <c r="Y1434" s="226">
        <f t="shared" si="415"/>
        <v>1398</v>
      </c>
      <c r="Z1434" s="220" t="str">
        <f t="shared" si="416"/>
        <v>MNU_PLOT_LR</v>
      </c>
      <c r="AA1434" s="223" t="str">
        <f>IF(ISNA(VLOOKUP(AC1434,Sheet2!J:J,1,0)),"//","")</f>
        <v/>
      </c>
      <c r="AC1434" s="214" t="str">
        <f t="shared" si="409"/>
        <v/>
      </c>
      <c r="AD1434" s="220" t="b">
        <f t="shared" si="407"/>
        <v>1</v>
      </c>
    </row>
    <row r="1435" spans="1:30" s="17" customFormat="1">
      <c r="A1435" s="111">
        <f t="shared" si="410"/>
        <v>1435</v>
      </c>
      <c r="B1435" s="112">
        <f t="shared" si="411"/>
        <v>1399</v>
      </c>
      <c r="C1435" s="113" t="s">
        <v>4450</v>
      </c>
      <c r="D1435" s="113" t="s">
        <v>7</v>
      </c>
      <c r="E1435" s="146" t="str">
        <f t="shared" ref="E1435:E1439" si="417">CHAR(34)&amp;IF(B1435&lt;10,"000",IF(B1435&lt;100,"00",IF(B1435&lt;1000,"0","")))&amp;$B1435&amp;CHAR(34)</f>
        <v>"1399"</v>
      </c>
      <c r="F1435" s="114" t="str">
        <f t="shared" ref="F1435:F1439" si="418">E1435</f>
        <v>"1399"</v>
      </c>
      <c r="G1435" s="207">
        <v>0</v>
      </c>
      <c r="H1435" s="207">
        <v>0</v>
      </c>
      <c r="I1435" s="193" t="s">
        <v>28</v>
      </c>
      <c r="J1435" s="115" t="s">
        <v>1593</v>
      </c>
      <c r="K1435" s="116" t="s">
        <v>4539</v>
      </c>
      <c r="M1435" s="167" t="str">
        <f t="shared" ref="M1435:M1439" si="419">"MNU_"&amp;IF(B1435&lt;10,"000",IF(B1435&lt;100,"00",IF(B1435&lt;1000,"0","")))&amp;$B1435</f>
        <v>MNU_1399</v>
      </c>
      <c r="N1435" s="16"/>
      <c r="P1435" s="17" t="str">
        <f t="shared" si="408"/>
        <v/>
      </c>
      <c r="Q1435" s="17" t="str">
        <f>IF(ISNA(VLOOKUP(AC1435,#REF!,1)),"//","")</f>
        <v/>
      </c>
      <c r="S1435" s="117">
        <f t="shared" si="412"/>
        <v>257</v>
      </c>
      <c r="T1435" s="111" t="s">
        <v>2484</v>
      </c>
      <c r="U1435" s="118" t="s">
        <v>2484</v>
      </c>
      <c r="V1435" s="118" t="s">
        <v>2484</v>
      </c>
      <c r="W1435" s="119" t="str">
        <f t="shared" si="413"/>
        <v/>
      </c>
      <c r="X1435" s="120" t="str">
        <f t="shared" si="414"/>
        <v/>
      </c>
      <c r="Y1435" s="121">
        <f t="shared" si="415"/>
        <v>1399</v>
      </c>
      <c r="Z1435" s="17" t="str">
        <f t="shared" si="416"/>
        <v>MNU_1399</v>
      </c>
      <c r="AA1435" s="172" t="str">
        <f>IF(ISNA(VLOOKUP(AC1435,Sheet2!J:J,1,0)),"//","")</f>
        <v/>
      </c>
      <c r="AC1435" s="111" t="str">
        <f t="shared" si="409"/>
        <v/>
      </c>
      <c r="AD1435" t="b">
        <f t="shared" si="407"/>
        <v>1</v>
      </c>
    </row>
    <row r="1436" spans="1:30" s="17" customFormat="1">
      <c r="A1436" s="111">
        <f t="shared" si="410"/>
        <v>1436</v>
      </c>
      <c r="B1436" s="112">
        <f t="shared" si="411"/>
        <v>1400</v>
      </c>
      <c r="C1436" s="113" t="s">
        <v>4450</v>
      </c>
      <c r="D1436" s="113" t="s">
        <v>7</v>
      </c>
      <c r="E1436" s="146" t="str">
        <f t="shared" si="417"/>
        <v>"1400"</v>
      </c>
      <c r="F1436" s="114" t="str">
        <f t="shared" si="418"/>
        <v>"1400"</v>
      </c>
      <c r="G1436" s="207">
        <v>0</v>
      </c>
      <c r="H1436" s="207">
        <v>0</v>
      </c>
      <c r="I1436" s="193" t="s">
        <v>28</v>
      </c>
      <c r="J1436" s="115" t="s">
        <v>1593</v>
      </c>
      <c r="K1436" s="116" t="s">
        <v>4539</v>
      </c>
      <c r="M1436" s="167" t="str">
        <f t="shared" si="419"/>
        <v>MNU_1400</v>
      </c>
      <c r="N1436" s="16"/>
      <c r="P1436" s="17" t="str">
        <f t="shared" si="408"/>
        <v/>
      </c>
      <c r="Q1436" s="17" t="str">
        <f>IF(ISNA(VLOOKUP(AC1436,#REF!,1)),"//","")</f>
        <v/>
      </c>
      <c r="S1436" s="117">
        <f t="shared" si="412"/>
        <v>257</v>
      </c>
      <c r="T1436" s="111" t="s">
        <v>2484</v>
      </c>
      <c r="U1436" s="118" t="s">
        <v>2484</v>
      </c>
      <c r="V1436" s="118" t="s">
        <v>2484</v>
      </c>
      <c r="W1436" s="119" t="str">
        <f t="shared" si="413"/>
        <v/>
      </c>
      <c r="X1436" s="120" t="str">
        <f t="shared" si="414"/>
        <v/>
      </c>
      <c r="Y1436" s="121">
        <f t="shared" si="415"/>
        <v>1400</v>
      </c>
      <c r="Z1436" s="17" t="str">
        <f t="shared" si="416"/>
        <v>MNU_1400</v>
      </c>
      <c r="AA1436" s="172" t="str">
        <f>IF(ISNA(VLOOKUP(AC1436,Sheet2!J:J,1,0)),"//","")</f>
        <v/>
      </c>
      <c r="AC1436" s="111" t="str">
        <f t="shared" si="409"/>
        <v/>
      </c>
      <c r="AD1436" t="b">
        <f t="shared" si="407"/>
        <v>1</v>
      </c>
    </row>
    <row r="1437" spans="1:30" s="17" customFormat="1">
      <c r="A1437" s="111">
        <f t="shared" si="410"/>
        <v>1437</v>
      </c>
      <c r="B1437" s="112">
        <f t="shared" si="411"/>
        <v>1401</v>
      </c>
      <c r="C1437" s="113" t="s">
        <v>4450</v>
      </c>
      <c r="D1437" s="113" t="s">
        <v>7</v>
      </c>
      <c r="E1437" s="146" t="str">
        <f t="shared" si="417"/>
        <v>"1401"</v>
      </c>
      <c r="F1437" s="114" t="str">
        <f t="shared" si="418"/>
        <v>"1401"</v>
      </c>
      <c r="G1437" s="207">
        <v>0</v>
      </c>
      <c r="H1437" s="207">
        <v>0</v>
      </c>
      <c r="I1437" s="193" t="s">
        <v>28</v>
      </c>
      <c r="J1437" s="115" t="s">
        <v>1593</v>
      </c>
      <c r="K1437" s="116" t="s">
        <v>4539</v>
      </c>
      <c r="M1437" s="167" t="str">
        <f t="shared" si="419"/>
        <v>MNU_1401</v>
      </c>
      <c r="N1437" s="16"/>
      <c r="P1437" s="17" t="str">
        <f t="shared" si="408"/>
        <v/>
      </c>
      <c r="Q1437" s="17" t="str">
        <f>IF(ISNA(VLOOKUP(AC1437,#REF!,1)),"//","")</f>
        <v/>
      </c>
      <c r="S1437" s="117">
        <f t="shared" si="412"/>
        <v>257</v>
      </c>
      <c r="T1437" s="111" t="s">
        <v>2484</v>
      </c>
      <c r="U1437" s="118" t="s">
        <v>2484</v>
      </c>
      <c r="V1437" s="118" t="s">
        <v>2484</v>
      </c>
      <c r="W1437" s="119" t="str">
        <f t="shared" si="413"/>
        <v/>
      </c>
      <c r="X1437" s="120" t="str">
        <f t="shared" si="414"/>
        <v/>
      </c>
      <c r="Y1437" s="121">
        <f t="shared" si="415"/>
        <v>1401</v>
      </c>
      <c r="Z1437" s="17" t="str">
        <f t="shared" si="416"/>
        <v>MNU_1401</v>
      </c>
      <c r="AA1437" s="172" t="str">
        <f>IF(ISNA(VLOOKUP(AC1437,Sheet2!J:J,1,0)),"//","")</f>
        <v/>
      </c>
      <c r="AC1437" s="111" t="str">
        <f t="shared" si="409"/>
        <v/>
      </c>
      <c r="AD1437" t="b">
        <f t="shared" si="407"/>
        <v>1</v>
      </c>
    </row>
    <row r="1438" spans="1:30" s="17" customFormat="1">
      <c r="A1438" s="111">
        <f t="shared" si="410"/>
        <v>1438</v>
      </c>
      <c r="B1438" s="112">
        <f t="shared" si="411"/>
        <v>1402</v>
      </c>
      <c r="C1438" s="113" t="s">
        <v>4450</v>
      </c>
      <c r="D1438" s="113" t="s">
        <v>7</v>
      </c>
      <c r="E1438" s="146" t="str">
        <f t="shared" si="417"/>
        <v>"1402"</v>
      </c>
      <c r="F1438" s="114" t="str">
        <f t="shared" si="418"/>
        <v>"1402"</v>
      </c>
      <c r="G1438" s="207">
        <v>0</v>
      </c>
      <c r="H1438" s="207">
        <v>0</v>
      </c>
      <c r="I1438" s="193" t="s">
        <v>28</v>
      </c>
      <c r="J1438" s="115" t="s">
        <v>1593</v>
      </c>
      <c r="K1438" s="116" t="s">
        <v>4539</v>
      </c>
      <c r="M1438" s="167" t="str">
        <f t="shared" si="419"/>
        <v>MNU_1402</v>
      </c>
      <c r="N1438" s="16"/>
      <c r="P1438" s="17" t="str">
        <f t="shared" si="408"/>
        <v/>
      </c>
      <c r="Q1438" s="17" t="str">
        <f>IF(ISNA(VLOOKUP(AC1438,#REF!,1)),"//","")</f>
        <v/>
      </c>
      <c r="S1438" s="117">
        <f t="shared" si="412"/>
        <v>257</v>
      </c>
      <c r="T1438" s="111" t="s">
        <v>2484</v>
      </c>
      <c r="U1438" s="118" t="s">
        <v>2484</v>
      </c>
      <c r="V1438" s="118" t="s">
        <v>2484</v>
      </c>
      <c r="W1438" s="119" t="str">
        <f t="shared" si="413"/>
        <v/>
      </c>
      <c r="X1438" s="120" t="str">
        <f t="shared" si="414"/>
        <v/>
      </c>
      <c r="Y1438" s="121">
        <f t="shared" si="415"/>
        <v>1402</v>
      </c>
      <c r="Z1438" s="17" t="str">
        <f t="shared" si="416"/>
        <v>MNU_1402</v>
      </c>
      <c r="AA1438" s="172" t="str">
        <f>IF(ISNA(VLOOKUP(AC1438,Sheet2!J:J,1,0)),"//","")</f>
        <v/>
      </c>
      <c r="AC1438" s="111" t="str">
        <f t="shared" si="409"/>
        <v/>
      </c>
      <c r="AD1438" t="b">
        <f t="shared" si="407"/>
        <v>1</v>
      </c>
    </row>
    <row r="1439" spans="1:30" s="17" customFormat="1">
      <c r="A1439" s="111">
        <f t="shared" si="410"/>
        <v>1439</v>
      </c>
      <c r="B1439" s="112">
        <f t="shared" si="411"/>
        <v>1403</v>
      </c>
      <c r="C1439" s="113" t="s">
        <v>4450</v>
      </c>
      <c r="D1439" s="113" t="s">
        <v>7</v>
      </c>
      <c r="E1439" s="146" t="str">
        <f t="shared" si="417"/>
        <v>"1403"</v>
      </c>
      <c r="F1439" s="114" t="str">
        <f t="shared" si="418"/>
        <v>"1403"</v>
      </c>
      <c r="G1439" s="207">
        <v>0</v>
      </c>
      <c r="H1439" s="207">
        <v>0</v>
      </c>
      <c r="I1439" s="193" t="s">
        <v>28</v>
      </c>
      <c r="J1439" s="115" t="s">
        <v>1593</v>
      </c>
      <c r="K1439" s="116" t="s">
        <v>4539</v>
      </c>
      <c r="M1439" s="167" t="str">
        <f t="shared" si="419"/>
        <v>MNU_1403</v>
      </c>
      <c r="N1439" s="16"/>
      <c r="P1439" s="17" t="str">
        <f t="shared" si="408"/>
        <v/>
      </c>
      <c r="Q1439" s="17" t="str">
        <f>IF(ISNA(VLOOKUP(AC1439,#REF!,1)),"//","")</f>
        <v/>
      </c>
      <c r="S1439" s="117">
        <f t="shared" si="412"/>
        <v>257</v>
      </c>
      <c r="T1439" s="111" t="s">
        <v>2484</v>
      </c>
      <c r="U1439" s="118" t="s">
        <v>2484</v>
      </c>
      <c r="V1439" s="118" t="s">
        <v>2484</v>
      </c>
      <c r="W1439" s="119" t="str">
        <f t="shared" si="413"/>
        <v/>
      </c>
      <c r="X1439" s="120" t="str">
        <f t="shared" si="414"/>
        <v/>
      </c>
      <c r="Y1439" s="121">
        <f t="shared" si="415"/>
        <v>1403</v>
      </c>
      <c r="Z1439" s="17" t="str">
        <f t="shared" si="416"/>
        <v>MNU_1403</v>
      </c>
      <c r="AA1439" s="172" t="str">
        <f>IF(ISNA(VLOOKUP(AC1439,Sheet2!J:J,1,0)),"//","")</f>
        <v/>
      </c>
      <c r="AC1439" s="111" t="str">
        <f t="shared" si="409"/>
        <v/>
      </c>
      <c r="AD1439" t="b">
        <f t="shared" si="407"/>
        <v>1</v>
      </c>
    </row>
    <row r="1440" spans="1:30" s="47" customFormat="1">
      <c r="A1440" s="57" t="str">
        <f t="shared" si="410"/>
        <v/>
      </c>
      <c r="B1440" s="170">
        <f t="shared" ref="B1440:B1441" si="420">B1439+0.1</f>
        <v>1403.1</v>
      </c>
      <c r="C1440" s="59" t="s">
        <v>2484</v>
      </c>
      <c r="D1440" s="60"/>
      <c r="E1440" s="64"/>
      <c r="F1440" s="64"/>
      <c r="G1440" s="92"/>
      <c r="H1440" s="92"/>
      <c r="I1440" s="66"/>
      <c r="J1440" s="66"/>
      <c r="K1440" s="67"/>
      <c r="L1440" s="59"/>
      <c r="M1440" s="64" t="s">
        <v>2484</v>
      </c>
      <c r="N1440" s="48"/>
      <c r="O1440" s="49"/>
      <c r="P1440" s="49"/>
      <c r="Q1440" s="49" t="str">
        <f>IF(ISNA(VLOOKUP(AC1440,#REF!,1)),"//","")</f>
        <v/>
      </c>
      <c r="R1440" s="49"/>
      <c r="S1440" s="43">
        <f t="shared" si="412"/>
        <v>257</v>
      </c>
      <c r="T1440" s="93" t="s">
        <v>2484</v>
      </c>
      <c r="U1440" s="91" t="s">
        <v>2484</v>
      </c>
      <c r="V1440" s="91" t="s">
        <v>2484</v>
      </c>
      <c r="W1440" s="44" t="str">
        <f t="shared" si="413"/>
        <v/>
      </c>
      <c r="X1440" s="25" t="str">
        <f t="shared" si="414"/>
        <v/>
      </c>
      <c r="Y1440" s="1">
        <f t="shared" si="415"/>
        <v>1403.1</v>
      </c>
      <c r="Z1440" t="str">
        <f t="shared" si="416"/>
        <v/>
      </c>
      <c r="AA1440" s="172" t="str">
        <f>IF(ISNA(VLOOKUP(AC1440,Sheet2!J:J,1,0)),"//","")</f>
        <v/>
      </c>
      <c r="AC1440" s="111" t="str">
        <f t="shared" si="409"/>
        <v/>
      </c>
      <c r="AD1440" t="b">
        <f t="shared" si="407"/>
        <v>1</v>
      </c>
    </row>
    <row r="1441" spans="1:30" s="47" customFormat="1">
      <c r="A1441" s="57" t="str">
        <f t="shared" si="410"/>
        <v/>
      </c>
      <c r="B1441" s="170">
        <f t="shared" si="420"/>
        <v>1403.1999999999998</v>
      </c>
      <c r="C1441" s="59" t="s">
        <v>2484</v>
      </c>
      <c r="D1441" s="60"/>
      <c r="E1441" s="64"/>
      <c r="F1441" s="64"/>
      <c r="G1441" s="92"/>
      <c r="H1441" s="92"/>
      <c r="I1441" s="66"/>
      <c r="J1441" s="66"/>
      <c r="K1441" s="67"/>
      <c r="L1441" s="59"/>
      <c r="M1441" s="64" t="s">
        <v>2484</v>
      </c>
      <c r="N1441" s="48"/>
      <c r="O1441" s="49"/>
      <c r="P1441" s="49"/>
      <c r="Q1441" s="49" t="str">
        <f>IF(ISNA(VLOOKUP(AC1441,#REF!,1)),"//","")</f>
        <v/>
      </c>
      <c r="R1441" s="49"/>
      <c r="S1441" s="43">
        <f t="shared" si="412"/>
        <v>257</v>
      </c>
      <c r="T1441" s="93" t="s">
        <v>2484</v>
      </c>
      <c r="U1441" s="91" t="s">
        <v>2484</v>
      </c>
      <c r="V1441" s="91" t="s">
        <v>2484</v>
      </c>
      <c r="W1441" s="44" t="str">
        <f t="shared" si="413"/>
        <v/>
      </c>
      <c r="X1441" s="25" t="str">
        <f t="shared" si="414"/>
        <v/>
      </c>
      <c r="Y1441" s="1">
        <f t="shared" si="415"/>
        <v>1403.1999999999998</v>
      </c>
      <c r="Z1441" t="str">
        <f t="shared" si="416"/>
        <v/>
      </c>
      <c r="AA1441" s="172" t="str">
        <f>IF(ISNA(VLOOKUP(AC1441,Sheet2!J:J,1,0)),"//","")</f>
        <v/>
      </c>
      <c r="AC1441" s="111" t="str">
        <f t="shared" si="409"/>
        <v/>
      </c>
      <c r="AD1441" t="b">
        <f t="shared" si="407"/>
        <v>1</v>
      </c>
    </row>
    <row r="1442" spans="1:30" s="47" customFormat="1">
      <c r="A1442" s="57">
        <f t="shared" si="410"/>
        <v>1442</v>
      </c>
      <c r="B1442" s="56">
        <f t="shared" si="411"/>
        <v>1404</v>
      </c>
      <c r="C1442" s="59" t="s">
        <v>4240</v>
      </c>
      <c r="D1442" s="60" t="s">
        <v>1135</v>
      </c>
      <c r="E1442" s="64" t="s">
        <v>4</v>
      </c>
      <c r="F1442" s="64" t="s">
        <v>4</v>
      </c>
      <c r="G1442" s="92">
        <v>0</v>
      </c>
      <c r="H1442" s="92">
        <v>0</v>
      </c>
      <c r="I1442" s="189" t="s">
        <v>3</v>
      </c>
      <c r="J1442" s="66" t="s">
        <v>1592</v>
      </c>
      <c r="K1442" s="67" t="s">
        <v>4704</v>
      </c>
      <c r="L1442" s="59"/>
      <c r="M1442" s="64" t="s">
        <v>1617</v>
      </c>
      <c r="N1442" s="48"/>
      <c r="O1442" s="49"/>
      <c r="P1442" s="49"/>
      <c r="Q1442" s="49" t="str">
        <f>IF(ISNA(VLOOKUP(AC1442,#REF!,1)),"//","")</f>
        <v/>
      </c>
      <c r="R1442" s="49"/>
      <c r="S1442" s="43">
        <f t="shared" si="412"/>
        <v>258</v>
      </c>
      <c r="T1442" s="93" t="s">
        <v>3012</v>
      </c>
      <c r="U1442" s="91" t="s">
        <v>2914</v>
      </c>
      <c r="V1442" s="91" t="s">
        <v>2484</v>
      </c>
      <c r="W1442" s="44" t="str">
        <f t="shared" si="413"/>
        <v>"1COMPL"</v>
      </c>
      <c r="X1442" s="25" t="str">
        <f t="shared" si="414"/>
        <v>1COMPL</v>
      </c>
      <c r="Y1442" s="1">
        <f t="shared" si="415"/>
        <v>1404</v>
      </c>
      <c r="Z1442" t="str">
        <f t="shared" si="416"/>
        <v>ITM_1COMPL</v>
      </c>
      <c r="AA1442" s="172" t="str">
        <f>IF(ISNA(VLOOKUP(AC1442,Sheet2!J:J,1,0)),"//","")</f>
        <v>//</v>
      </c>
      <c r="AC1442" s="111" t="str">
        <f t="shared" si="409"/>
        <v>1COMPL</v>
      </c>
      <c r="AD1442" t="b">
        <f t="shared" si="407"/>
        <v>1</v>
      </c>
    </row>
    <row r="1443" spans="1:30">
      <c r="A1443" s="57">
        <f t="shared" si="410"/>
        <v>1443</v>
      </c>
      <c r="B1443" s="56">
        <f t="shared" si="411"/>
        <v>1405</v>
      </c>
      <c r="C1443" s="60" t="s">
        <v>4241</v>
      </c>
      <c r="D1443" s="60" t="s">
        <v>7</v>
      </c>
      <c r="E1443" s="66" t="s">
        <v>2559</v>
      </c>
      <c r="F1443" s="66" t="s">
        <v>2559</v>
      </c>
      <c r="G1443" s="92">
        <v>0</v>
      </c>
      <c r="H1443" s="92">
        <v>0</v>
      </c>
      <c r="I1443" s="189" t="s">
        <v>3</v>
      </c>
      <c r="J1443" s="66" t="s">
        <v>1592</v>
      </c>
      <c r="K1443" s="67" t="s">
        <v>4704</v>
      </c>
      <c r="L1443" s="68"/>
      <c r="M1443" s="64" t="s">
        <v>4702</v>
      </c>
      <c r="N1443" s="13"/>
      <c r="O1443"/>
      <c r="P1443" t="str">
        <f t="shared" si="408"/>
        <v/>
      </c>
      <c r="Q1443" t="str">
        <f>IF(ISNA(VLOOKUP(AC1443,#REF!,1)),"//","")</f>
        <v/>
      </c>
      <c r="R1443"/>
      <c r="S1443" s="43">
        <f t="shared" si="412"/>
        <v>259</v>
      </c>
      <c r="T1443" s="93" t="s">
        <v>3009</v>
      </c>
      <c r="U1443" s="71" t="s">
        <v>2914</v>
      </c>
      <c r="V1443" s="71" t="s">
        <v>2484</v>
      </c>
      <c r="W1443" s="44" t="str">
        <f t="shared" si="413"/>
        <v>"SNAP"</v>
      </c>
      <c r="X1443" s="25" t="str">
        <f t="shared" si="414"/>
        <v>SNAP</v>
      </c>
      <c r="Y1443" s="1">
        <f t="shared" si="415"/>
        <v>1405</v>
      </c>
      <c r="Z1443" t="str">
        <f t="shared" si="416"/>
        <v>ITM_SNAP</v>
      </c>
      <c r="AA1443" s="172" t="str">
        <f>IF(ISNA(VLOOKUP(AC1443,Sheet2!J:J,1,0)),"//","")</f>
        <v/>
      </c>
      <c r="AC1443" s="111" t="str">
        <f t="shared" si="409"/>
        <v>SNAP</v>
      </c>
      <c r="AD1443" t="b">
        <f t="shared" si="407"/>
        <v>1</v>
      </c>
    </row>
    <row r="1444" spans="1:30">
      <c r="A1444" s="57">
        <f t="shared" si="410"/>
        <v>1444</v>
      </c>
      <c r="B1444" s="56">
        <f t="shared" si="411"/>
        <v>1406</v>
      </c>
      <c r="C1444" s="60" t="s">
        <v>4240</v>
      </c>
      <c r="D1444" s="60" t="s">
        <v>1136</v>
      </c>
      <c r="E1444" s="66" t="s">
        <v>8</v>
      </c>
      <c r="F1444" s="66" t="s">
        <v>8</v>
      </c>
      <c r="G1444" s="206">
        <v>0</v>
      </c>
      <c r="H1444" s="206">
        <v>0</v>
      </c>
      <c r="I1444" s="189" t="s">
        <v>3</v>
      </c>
      <c r="J1444" s="66" t="s">
        <v>1592</v>
      </c>
      <c r="K1444" s="67" t="s">
        <v>4704</v>
      </c>
      <c r="L1444" s="68"/>
      <c r="M1444" s="64" t="s">
        <v>1619</v>
      </c>
      <c r="N1444" s="13"/>
      <c r="O1444"/>
      <c r="P1444" t="str">
        <f t="shared" si="408"/>
        <v/>
      </c>
      <c r="Q1444" t="str">
        <f>IF(ISNA(VLOOKUP(AC1444,#REF!,1)),"//","")</f>
        <v/>
      </c>
      <c r="R1444"/>
      <c r="S1444" s="43">
        <f t="shared" si="412"/>
        <v>260</v>
      </c>
      <c r="T1444" s="93" t="s">
        <v>3012</v>
      </c>
      <c r="U1444" s="94" t="s">
        <v>2914</v>
      </c>
      <c r="V1444" s="95" t="s">
        <v>2484</v>
      </c>
      <c r="W1444" s="44" t="str">
        <f t="shared" si="413"/>
        <v>"2COMPL"</v>
      </c>
      <c r="X1444" s="25" t="str">
        <f t="shared" si="414"/>
        <v>2COMPL</v>
      </c>
      <c r="Y1444" s="1">
        <f t="shared" si="415"/>
        <v>1406</v>
      </c>
      <c r="Z1444" t="str">
        <f t="shared" si="416"/>
        <v>ITM_2COMPL</v>
      </c>
      <c r="AA1444" s="172" t="str">
        <f>IF(ISNA(VLOOKUP(AC1444,Sheet2!J:J,1,0)),"//","")</f>
        <v>//</v>
      </c>
      <c r="AC1444" s="111" t="str">
        <f t="shared" si="409"/>
        <v>2COMPL</v>
      </c>
      <c r="AD1444" t="b">
        <f t="shared" si="407"/>
        <v>1</v>
      </c>
    </row>
    <row r="1445" spans="1:30">
      <c r="A1445" s="57">
        <f t="shared" si="410"/>
        <v>1445</v>
      </c>
      <c r="B1445" s="56">
        <f t="shared" si="411"/>
        <v>1407</v>
      </c>
      <c r="C1445" s="60" t="s">
        <v>4158</v>
      </c>
      <c r="D1445" s="60" t="s">
        <v>7</v>
      </c>
      <c r="E1445" s="66" t="s">
        <v>1207</v>
      </c>
      <c r="F1445" s="66" t="s">
        <v>1207</v>
      </c>
      <c r="G1445" s="206">
        <v>0</v>
      </c>
      <c r="H1445" s="206">
        <v>0</v>
      </c>
      <c r="I1445" s="189" t="s">
        <v>3</v>
      </c>
      <c r="J1445" s="66" t="s">
        <v>1592</v>
      </c>
      <c r="K1445" s="67" t="s">
        <v>4704</v>
      </c>
      <c r="L1445" s="68"/>
      <c r="M1445" s="64" t="s">
        <v>1624</v>
      </c>
      <c r="N1445" s="13"/>
      <c r="O1445"/>
      <c r="P1445" t="str">
        <f t="shared" si="408"/>
        <v/>
      </c>
      <c r="Q1445" t="str">
        <f>IF(ISNA(VLOOKUP(AC1445,#REF!,1)),"//","")</f>
        <v/>
      </c>
      <c r="R1445"/>
      <c r="S1445" s="43">
        <f t="shared" si="412"/>
        <v>261</v>
      </c>
      <c r="T1445" s="93" t="s">
        <v>2484</v>
      </c>
      <c r="U1445" s="71"/>
      <c r="V1445" s="71" t="s">
        <v>2484</v>
      </c>
      <c r="W1445" s="44" t="str">
        <f t="shared" si="413"/>
        <v>"ABS"</v>
      </c>
      <c r="X1445" s="25" t="str">
        <f t="shared" si="414"/>
        <v>ABS</v>
      </c>
      <c r="Y1445" s="1">
        <f t="shared" si="415"/>
        <v>1407</v>
      </c>
      <c r="Z1445" t="str">
        <f t="shared" si="416"/>
        <v>ITM_ABS</v>
      </c>
      <c r="AA1445" s="172" t="str">
        <f>IF(ISNA(VLOOKUP(AC1445,Sheet2!J:J,1,0)),"//","")</f>
        <v/>
      </c>
      <c r="AC1445" s="111" t="str">
        <f t="shared" si="409"/>
        <v>ABS</v>
      </c>
      <c r="AD1445" t="b">
        <f t="shared" si="407"/>
        <v>1</v>
      </c>
    </row>
    <row r="1446" spans="1:30">
      <c r="A1446" s="57">
        <f t="shared" si="410"/>
        <v>1446</v>
      </c>
      <c r="B1446" s="56">
        <f t="shared" si="411"/>
        <v>1408</v>
      </c>
      <c r="C1446" s="60" t="s">
        <v>4242</v>
      </c>
      <c r="D1446" s="60" t="s">
        <v>7</v>
      </c>
      <c r="E1446" s="66" t="s">
        <v>1211</v>
      </c>
      <c r="F1446" s="66" t="s">
        <v>1211</v>
      </c>
      <c r="G1446" s="206">
        <v>0</v>
      </c>
      <c r="H1446" s="206">
        <v>0</v>
      </c>
      <c r="I1446" s="189" t="s">
        <v>3</v>
      </c>
      <c r="J1446" s="66" t="s">
        <v>1592</v>
      </c>
      <c r="K1446" s="67" t="s">
        <v>4704</v>
      </c>
      <c r="L1446" s="68"/>
      <c r="M1446" s="64" t="s">
        <v>1626</v>
      </c>
      <c r="N1446" s="13"/>
      <c r="O1446"/>
      <c r="P1446" t="str">
        <f t="shared" si="408"/>
        <v/>
      </c>
      <c r="Q1446" t="str">
        <f>IF(ISNA(VLOOKUP(AC1446,#REF!,1)),"//","")</f>
        <v/>
      </c>
      <c r="R1446"/>
      <c r="S1446" s="43">
        <f t="shared" si="412"/>
        <v>262</v>
      </c>
      <c r="T1446" s="93" t="s">
        <v>2484</v>
      </c>
      <c r="U1446" s="71" t="s">
        <v>2484</v>
      </c>
      <c r="V1446" s="71" t="s">
        <v>2484</v>
      </c>
      <c r="W1446" s="44" t="str">
        <f t="shared" si="413"/>
        <v>"AGM"</v>
      </c>
      <c r="X1446" s="25" t="str">
        <f t="shared" si="414"/>
        <v>AGM</v>
      </c>
      <c r="Y1446" s="1">
        <f t="shared" si="415"/>
        <v>1408</v>
      </c>
      <c r="Z1446" t="str">
        <f t="shared" si="416"/>
        <v>ITM_AGM</v>
      </c>
      <c r="AA1446" s="172" t="str">
        <f>IF(ISNA(VLOOKUP(AC1446,Sheet2!J:J,1,0)),"//","")</f>
        <v>//</v>
      </c>
      <c r="AC1446" s="111" t="str">
        <f t="shared" si="409"/>
        <v>AGM</v>
      </c>
      <c r="AD1446" t="b">
        <f t="shared" si="407"/>
        <v>1</v>
      </c>
    </row>
    <row r="1447" spans="1:30">
      <c r="A1447" s="57">
        <f t="shared" si="410"/>
        <v>1447</v>
      </c>
      <c r="B1447" s="56">
        <f t="shared" si="411"/>
        <v>1409</v>
      </c>
      <c r="C1447" s="60" t="s">
        <v>4450</v>
      </c>
      <c r="D1447" s="60" t="s">
        <v>7</v>
      </c>
      <c r="E1447" s="66" t="s">
        <v>11</v>
      </c>
      <c r="F1447" s="66" t="s">
        <v>11</v>
      </c>
      <c r="G1447" s="206">
        <v>0</v>
      </c>
      <c r="H1447" s="206">
        <v>0</v>
      </c>
      <c r="I1447" s="189" t="s">
        <v>3</v>
      </c>
      <c r="J1447" s="66" t="s">
        <v>1592</v>
      </c>
      <c r="K1447" s="67" t="s">
        <v>4704</v>
      </c>
      <c r="L1447" s="68"/>
      <c r="M1447" s="64" t="s">
        <v>1627</v>
      </c>
      <c r="N1447" s="13"/>
      <c r="O1447"/>
      <c r="P1447" t="str">
        <f t="shared" si="408"/>
        <v/>
      </c>
      <c r="Q1447" t="str">
        <f>IF(ISNA(VLOOKUP(AC1447,#REF!,1)),"//","")</f>
        <v/>
      </c>
      <c r="R1447"/>
      <c r="S1447" s="43">
        <f t="shared" si="412"/>
        <v>263</v>
      </c>
      <c r="T1447" s="93" t="s">
        <v>2484</v>
      </c>
      <c r="U1447" s="71" t="s">
        <v>2484</v>
      </c>
      <c r="V1447" s="71" t="s">
        <v>2484</v>
      </c>
      <c r="W1447" s="44" t="str">
        <f t="shared" si="413"/>
        <v>"AGRAPH"</v>
      </c>
      <c r="X1447" s="25" t="str">
        <f t="shared" si="414"/>
        <v>AGRAPH</v>
      </c>
      <c r="Y1447" s="1">
        <f t="shared" si="415"/>
        <v>1409</v>
      </c>
      <c r="Z1447" t="str">
        <f t="shared" si="416"/>
        <v>ITM_AGRAPH</v>
      </c>
      <c r="AA1447" s="172" t="str">
        <f>IF(ISNA(VLOOKUP(AC1447,Sheet2!J:J,1,0)),"//","")</f>
        <v>//</v>
      </c>
      <c r="AC1447" s="111" t="str">
        <f t="shared" si="409"/>
        <v>AGRAPH</v>
      </c>
      <c r="AD1447" t="b">
        <f t="shared" si="407"/>
        <v>1</v>
      </c>
    </row>
    <row r="1448" spans="1:30">
      <c r="A1448" s="57">
        <f t="shared" si="410"/>
        <v>1448</v>
      </c>
      <c r="B1448" s="56">
        <f t="shared" si="411"/>
        <v>1410</v>
      </c>
      <c r="C1448" s="60" t="s">
        <v>4243</v>
      </c>
      <c r="D1448" s="60" t="s">
        <v>12</v>
      </c>
      <c r="E1448" s="66" t="s">
        <v>13</v>
      </c>
      <c r="F1448" s="66" t="s">
        <v>14</v>
      </c>
      <c r="G1448" s="206">
        <v>0</v>
      </c>
      <c r="H1448" s="206">
        <v>15</v>
      </c>
      <c r="I1448" s="189" t="s">
        <v>3</v>
      </c>
      <c r="J1448" s="66" t="s">
        <v>1592</v>
      </c>
      <c r="K1448" s="67" t="s">
        <v>4704</v>
      </c>
      <c r="L1448" s="87"/>
      <c r="M1448" s="64" t="s">
        <v>1628</v>
      </c>
      <c r="N1448" s="13"/>
      <c r="O1448"/>
      <c r="P1448" t="str">
        <f t="shared" si="408"/>
        <v>NOT EQUAL</v>
      </c>
      <c r="Q1448" t="str">
        <f>IF(ISNA(VLOOKUP(AC1448,#REF!,1)),"//","")</f>
        <v/>
      </c>
      <c r="R1448"/>
      <c r="S1448" s="43">
        <f t="shared" si="412"/>
        <v>264</v>
      </c>
      <c r="T1448" s="93" t="s">
        <v>2484</v>
      </c>
      <c r="U1448" s="71" t="s">
        <v>2914</v>
      </c>
      <c r="V1448" s="71" t="s">
        <v>2484</v>
      </c>
      <c r="W1448" s="44" t="str">
        <f t="shared" si="413"/>
        <v xml:space="preserve">"ALL" </v>
      </c>
      <c r="X1448" s="25" t="str">
        <f t="shared" si="414"/>
        <v>ALL</v>
      </c>
      <c r="Y1448" s="1">
        <f t="shared" si="415"/>
        <v>1410</v>
      </c>
      <c r="Z1448" t="str">
        <f t="shared" si="416"/>
        <v>ITM_ALL</v>
      </c>
      <c r="AA1448" s="172" t="str">
        <f>IF(ISNA(VLOOKUP(AC1448,Sheet2!J:J,1,0)),"//","")</f>
        <v/>
      </c>
      <c r="AC1448" s="111" t="str">
        <f t="shared" si="409"/>
        <v>ALL</v>
      </c>
      <c r="AD1448" t="b">
        <f t="shared" si="407"/>
        <v>1</v>
      </c>
    </row>
    <row r="1449" spans="1:30">
      <c r="A1449" s="57">
        <f t="shared" si="410"/>
        <v>1449</v>
      </c>
      <c r="B1449" s="56">
        <f t="shared" si="411"/>
        <v>1411</v>
      </c>
      <c r="C1449" s="60" t="s">
        <v>4450</v>
      </c>
      <c r="D1449" s="60" t="s">
        <v>3263</v>
      </c>
      <c r="E1449" s="66" t="s">
        <v>24</v>
      </c>
      <c r="F1449" s="66" t="s">
        <v>24</v>
      </c>
      <c r="G1449" s="206">
        <v>0</v>
      </c>
      <c r="H1449" s="206">
        <v>0</v>
      </c>
      <c r="I1449" s="189" t="s">
        <v>3</v>
      </c>
      <c r="J1449" s="66" t="s">
        <v>1592</v>
      </c>
      <c r="K1449" s="67" t="s">
        <v>4704</v>
      </c>
      <c r="L1449" s="68"/>
      <c r="M1449" s="64" t="s">
        <v>1639</v>
      </c>
      <c r="N1449" s="13"/>
      <c r="O1449"/>
      <c r="P1449" t="str">
        <f t="shared" si="408"/>
        <v/>
      </c>
      <c r="Q1449" t="str">
        <f>IF(ISNA(VLOOKUP(AC1449,#REF!,1)),"//","")</f>
        <v/>
      </c>
      <c r="R1449"/>
      <c r="S1449" s="43">
        <f t="shared" si="412"/>
        <v>265</v>
      </c>
      <c r="T1449" s="93" t="s">
        <v>2484</v>
      </c>
      <c r="U1449" s="71" t="s">
        <v>2484</v>
      </c>
      <c r="V1449" s="71" t="s">
        <v>2484</v>
      </c>
      <c r="W1449" s="44" t="str">
        <f t="shared" si="413"/>
        <v>"ASN"</v>
      </c>
      <c r="X1449" s="25" t="str">
        <f t="shared" si="414"/>
        <v>ASN</v>
      </c>
      <c r="Y1449" s="1">
        <f t="shared" si="415"/>
        <v>1411</v>
      </c>
      <c r="Z1449" t="str">
        <f t="shared" si="416"/>
        <v>ITM_ASSIGN</v>
      </c>
      <c r="AA1449" s="172" t="str">
        <f>IF(ISNA(VLOOKUP(AC1449,Sheet2!J:J,1,0)),"//","")</f>
        <v>//</v>
      </c>
      <c r="AC1449" s="111" t="str">
        <f t="shared" si="409"/>
        <v>ASN</v>
      </c>
      <c r="AD1449" t="b">
        <f t="shared" si="407"/>
        <v>1</v>
      </c>
    </row>
    <row r="1450" spans="1:30">
      <c r="A1450" s="57">
        <f t="shared" si="410"/>
        <v>1450</v>
      </c>
      <c r="B1450" s="56">
        <f t="shared" si="411"/>
        <v>1412</v>
      </c>
      <c r="C1450" s="60" t="s">
        <v>4450</v>
      </c>
      <c r="D1450" s="70" t="s">
        <v>7</v>
      </c>
      <c r="E1450" s="66" t="s">
        <v>29</v>
      </c>
      <c r="F1450" s="164" t="s">
        <v>29</v>
      </c>
      <c r="G1450" s="206">
        <v>0</v>
      </c>
      <c r="H1450" s="206">
        <v>0</v>
      </c>
      <c r="I1450" s="189" t="s">
        <v>3</v>
      </c>
      <c r="J1450" s="66" t="s">
        <v>1592</v>
      </c>
      <c r="K1450" s="67" t="s">
        <v>4704</v>
      </c>
      <c r="L1450" s="68"/>
      <c r="M1450" s="64" t="s">
        <v>1644</v>
      </c>
      <c r="N1450" s="13"/>
      <c r="O1450"/>
      <c r="P1450" t="str">
        <f t="shared" si="408"/>
        <v/>
      </c>
      <c r="Q1450" t="str">
        <f>IF(ISNA(VLOOKUP(AC1450,#REF!,1)),"//","")</f>
        <v/>
      </c>
      <c r="R1450"/>
      <c r="S1450" s="43">
        <f t="shared" si="412"/>
        <v>266</v>
      </c>
      <c r="T1450" s="93" t="s">
        <v>2484</v>
      </c>
      <c r="U1450" s="71" t="s">
        <v>2484</v>
      </c>
      <c r="V1450" s="71" t="s">
        <v>2484</v>
      </c>
      <c r="W1450" s="44" t="str">
        <f t="shared" si="413"/>
        <v>"BACK"</v>
      </c>
      <c r="X1450" s="25" t="str">
        <f t="shared" si="414"/>
        <v>BACK</v>
      </c>
      <c r="Y1450" s="1">
        <f t="shared" si="415"/>
        <v>1412</v>
      </c>
      <c r="Z1450" t="str">
        <f t="shared" si="416"/>
        <v>ITM_BACK</v>
      </c>
      <c r="AA1450" s="172" t="str">
        <f>IF(ISNA(VLOOKUP(AC1450,Sheet2!J:J,1,0)),"//","")</f>
        <v>//</v>
      </c>
      <c r="AC1450" s="111" t="str">
        <f t="shared" si="409"/>
        <v>BACK</v>
      </c>
      <c r="AD1450" t="b">
        <f t="shared" ref="AD1450:AD1513" si="421">X1450=AC1450</f>
        <v>1</v>
      </c>
    </row>
    <row r="1451" spans="1:30">
      <c r="A1451" s="57">
        <f t="shared" si="410"/>
        <v>1451</v>
      </c>
      <c r="B1451" s="56">
        <f t="shared" si="411"/>
        <v>1413</v>
      </c>
      <c r="C1451" s="60" t="s">
        <v>4244</v>
      </c>
      <c r="D1451" s="60" t="s">
        <v>7</v>
      </c>
      <c r="E1451" s="66" t="s">
        <v>1219</v>
      </c>
      <c r="F1451" s="66" t="s">
        <v>1219</v>
      </c>
      <c r="G1451" s="206">
        <v>0</v>
      </c>
      <c r="H1451" s="206">
        <v>0</v>
      </c>
      <c r="I1451" s="189" t="s">
        <v>3</v>
      </c>
      <c r="J1451" s="66" t="s">
        <v>1592</v>
      </c>
      <c r="K1451" s="67" t="s">
        <v>4704</v>
      </c>
      <c r="L1451" s="68"/>
      <c r="M1451" s="64" t="s">
        <v>1646</v>
      </c>
      <c r="N1451" s="13"/>
      <c r="O1451"/>
      <c r="P1451" t="str">
        <f t="shared" si="408"/>
        <v/>
      </c>
      <c r="Q1451" t="str">
        <f>IF(ISNA(VLOOKUP(AC1451,#REF!,1)),"//","")</f>
        <v/>
      </c>
      <c r="R1451"/>
      <c r="S1451" s="43">
        <f t="shared" si="412"/>
        <v>267</v>
      </c>
      <c r="T1451" s="93" t="s">
        <v>3009</v>
      </c>
      <c r="U1451" s="71" t="s">
        <v>2484</v>
      </c>
      <c r="V1451" s="71" t="s">
        <v>2484</v>
      </c>
      <c r="W1451" s="44" t="str">
        <f t="shared" si="413"/>
        <v>"BATT?"</v>
      </c>
      <c r="X1451" s="25" t="str">
        <f t="shared" si="414"/>
        <v>BATT?</v>
      </c>
      <c r="Y1451" s="1">
        <f t="shared" si="415"/>
        <v>1413</v>
      </c>
      <c r="Z1451" t="str">
        <f t="shared" si="416"/>
        <v>ITM_BATT</v>
      </c>
      <c r="AA1451" s="172" t="str">
        <f>IF(ISNA(VLOOKUP(AC1451,Sheet2!J:J,1,0)),"//","")</f>
        <v/>
      </c>
      <c r="AC1451" s="111" t="str">
        <f t="shared" si="409"/>
        <v>BATT?</v>
      </c>
      <c r="AD1451" t="b">
        <f t="shared" si="421"/>
        <v>1</v>
      </c>
    </row>
    <row r="1452" spans="1:30">
      <c r="A1452" s="57">
        <f t="shared" si="410"/>
        <v>1452</v>
      </c>
      <c r="B1452" s="56">
        <f t="shared" si="411"/>
        <v>1414</v>
      </c>
      <c r="C1452" s="60" t="s">
        <v>4450</v>
      </c>
      <c r="D1452" s="60" t="s">
        <v>7</v>
      </c>
      <c r="E1452" s="66" t="s">
        <v>31</v>
      </c>
      <c r="F1452" s="66" t="s">
        <v>31</v>
      </c>
      <c r="G1452" s="206">
        <v>0</v>
      </c>
      <c r="H1452" s="206">
        <v>0</v>
      </c>
      <c r="I1452" s="189" t="s">
        <v>3</v>
      </c>
      <c r="J1452" s="66" t="s">
        <v>1592</v>
      </c>
      <c r="K1452" s="67" t="s">
        <v>4704</v>
      </c>
      <c r="L1452" s="68"/>
      <c r="M1452" s="64" t="s">
        <v>1648</v>
      </c>
      <c r="N1452" s="13"/>
      <c r="O1452"/>
      <c r="P1452" t="str">
        <f t="shared" si="408"/>
        <v/>
      </c>
      <c r="Q1452" t="str">
        <f>IF(ISNA(VLOOKUP(AC1452,#REF!,1)),"//","")</f>
        <v/>
      </c>
      <c r="R1452"/>
      <c r="S1452" s="43">
        <f t="shared" si="412"/>
        <v>268</v>
      </c>
      <c r="T1452" s="93" t="s">
        <v>2484</v>
      </c>
      <c r="U1452" s="71" t="s">
        <v>2484</v>
      </c>
      <c r="V1452" s="71" t="s">
        <v>2484</v>
      </c>
      <c r="W1452" s="44" t="str">
        <f t="shared" si="413"/>
        <v>"BEEP"</v>
      </c>
      <c r="X1452" s="25" t="str">
        <f t="shared" si="414"/>
        <v>BEEP</v>
      </c>
      <c r="Y1452" s="1">
        <f t="shared" si="415"/>
        <v>1414</v>
      </c>
      <c r="Z1452" t="str">
        <f t="shared" si="416"/>
        <v>ITM_BEEP</v>
      </c>
      <c r="AA1452" s="172" t="str">
        <f>IF(ISNA(VLOOKUP(AC1452,Sheet2!J:J,1,0)),"//","")</f>
        <v>//</v>
      </c>
      <c r="AC1452" s="111" t="str">
        <f t="shared" si="409"/>
        <v>BEEP</v>
      </c>
      <c r="AD1452" t="b">
        <f t="shared" si="421"/>
        <v>1</v>
      </c>
    </row>
    <row r="1453" spans="1:30">
      <c r="A1453" s="57">
        <f t="shared" si="410"/>
        <v>1453</v>
      </c>
      <c r="B1453" s="56">
        <f t="shared" si="411"/>
        <v>1415</v>
      </c>
      <c r="C1453" s="60" t="s">
        <v>4450</v>
      </c>
      <c r="D1453" s="60" t="s">
        <v>7</v>
      </c>
      <c r="E1453" s="66" t="s">
        <v>1221</v>
      </c>
      <c r="F1453" s="66" t="s">
        <v>32</v>
      </c>
      <c r="G1453" s="206">
        <v>0</v>
      </c>
      <c r="H1453" s="206">
        <v>0</v>
      </c>
      <c r="I1453" s="189" t="s">
        <v>3</v>
      </c>
      <c r="J1453" s="66" t="s">
        <v>1592</v>
      </c>
      <c r="K1453" s="67" t="s">
        <v>4704</v>
      </c>
      <c r="L1453" s="68"/>
      <c r="M1453" s="64" t="s">
        <v>1649</v>
      </c>
      <c r="N1453" s="13"/>
      <c r="O1453"/>
      <c r="P1453" t="str">
        <f t="shared" si="408"/>
        <v>NOT EQUAL</v>
      </c>
      <c r="Q1453" t="str">
        <f>IF(ISNA(VLOOKUP(AC1453,#REF!,1)),"//","")</f>
        <v/>
      </c>
      <c r="R1453"/>
      <c r="S1453" s="43">
        <f t="shared" si="412"/>
        <v>269</v>
      </c>
      <c r="T1453" s="93" t="s">
        <v>2484</v>
      </c>
      <c r="U1453" s="71" t="s">
        <v>2484</v>
      </c>
      <c r="V1453" s="71" t="s">
        <v>2484</v>
      </c>
      <c r="W1453" s="44" t="str">
        <f t="shared" si="413"/>
        <v>"BEGINP"</v>
      </c>
      <c r="X1453" s="25" t="str">
        <f t="shared" si="414"/>
        <v>BEGINP</v>
      </c>
      <c r="Y1453" s="1">
        <f t="shared" si="415"/>
        <v>1415</v>
      </c>
      <c r="Z1453" t="str">
        <f t="shared" si="416"/>
        <v>ITM_BEGINP</v>
      </c>
      <c r="AA1453" s="172" t="str">
        <f>IF(ISNA(VLOOKUP(AC1453,Sheet2!J:J,1,0)),"//","")</f>
        <v>//</v>
      </c>
      <c r="AC1453" s="111" t="str">
        <f t="shared" si="409"/>
        <v>BEGINP</v>
      </c>
      <c r="AD1453" t="b">
        <f t="shared" si="421"/>
        <v>1</v>
      </c>
    </row>
    <row r="1454" spans="1:30">
      <c r="A1454" s="57">
        <f t="shared" si="410"/>
        <v>1454</v>
      </c>
      <c r="B1454" s="56">
        <f t="shared" si="411"/>
        <v>1416</v>
      </c>
      <c r="C1454" s="60" t="s">
        <v>5074</v>
      </c>
      <c r="D1454" s="60" t="s">
        <v>7</v>
      </c>
      <c r="E1454" s="66" t="s">
        <v>1225</v>
      </c>
      <c r="F1454" s="66" t="s">
        <v>1225</v>
      </c>
      <c r="G1454" s="206">
        <v>0</v>
      </c>
      <c r="H1454" s="206">
        <v>0</v>
      </c>
      <c r="I1454" s="189" t="s">
        <v>3</v>
      </c>
      <c r="J1454" s="66" t="s">
        <v>1592</v>
      </c>
      <c r="K1454" s="67" t="s">
        <v>4704</v>
      </c>
      <c r="L1454" s="68"/>
      <c r="M1454" s="64" t="s">
        <v>1657</v>
      </c>
      <c r="N1454" s="13"/>
      <c r="O1454"/>
      <c r="P1454" t="str">
        <f t="shared" si="408"/>
        <v/>
      </c>
      <c r="Q1454" t="str">
        <f>IF(ISNA(VLOOKUP(AC1454,#REF!,1)),"//","")</f>
        <v/>
      </c>
      <c r="R1454"/>
      <c r="S1454" s="43">
        <f t="shared" si="412"/>
        <v>270</v>
      </c>
      <c r="T1454" s="93" t="s">
        <v>2484</v>
      </c>
      <c r="U1454" s="71" t="s">
        <v>2484</v>
      </c>
      <c r="V1454" s="71" t="s">
        <v>2484</v>
      </c>
      <c r="W1454" s="44" t="str">
        <f t="shared" si="413"/>
        <v>"B" STD_SUB_N</v>
      </c>
      <c r="X1454" s="25" t="str">
        <f t="shared" si="414"/>
        <v>BN</v>
      </c>
      <c r="Y1454" s="1">
        <f t="shared" si="415"/>
        <v>1416</v>
      </c>
      <c r="Z1454" t="str">
        <f t="shared" si="416"/>
        <v>ITM_BN</v>
      </c>
      <c r="AA1454" s="172" t="str">
        <f>IF(ISNA(VLOOKUP(AC1454,Sheet2!J:J,1,0)),"//","")</f>
        <v>//</v>
      </c>
      <c r="AC1454" s="111" t="str">
        <f t="shared" si="409"/>
        <v>BN</v>
      </c>
      <c r="AD1454" t="b">
        <f t="shared" si="421"/>
        <v>1</v>
      </c>
    </row>
    <row r="1455" spans="1:30">
      <c r="A1455" s="57">
        <f t="shared" si="410"/>
        <v>1455</v>
      </c>
      <c r="B1455" s="56">
        <f t="shared" si="411"/>
        <v>1417</v>
      </c>
      <c r="C1455" s="60" t="s">
        <v>5075</v>
      </c>
      <c r="D1455" s="60" t="s">
        <v>7</v>
      </c>
      <c r="E1455" s="66" t="s">
        <v>35</v>
      </c>
      <c r="F1455" s="66" t="s">
        <v>35</v>
      </c>
      <c r="G1455" s="206">
        <v>0</v>
      </c>
      <c r="H1455" s="206">
        <v>0</v>
      </c>
      <c r="I1455" s="189" t="s">
        <v>3</v>
      </c>
      <c r="J1455" s="66" t="s">
        <v>1592</v>
      </c>
      <c r="K1455" s="67" t="s">
        <v>4704</v>
      </c>
      <c r="L1455" s="68"/>
      <c r="M1455" s="64" t="s">
        <v>1658</v>
      </c>
      <c r="N1455" s="13"/>
      <c r="O1455"/>
      <c r="P1455" t="str">
        <f t="shared" si="408"/>
        <v/>
      </c>
      <c r="Q1455" t="str">
        <f>IF(ISNA(VLOOKUP(AC1455,#REF!,1)),"//","")</f>
        <v/>
      </c>
      <c r="R1455"/>
      <c r="S1455" s="43">
        <f t="shared" si="412"/>
        <v>271</v>
      </c>
      <c r="T1455" s="93" t="s">
        <v>2484</v>
      </c>
      <c r="U1455" s="71" t="s">
        <v>2484</v>
      </c>
      <c r="V1455" s="71" t="s">
        <v>2484</v>
      </c>
      <c r="W1455" s="44" t="str">
        <f t="shared" si="413"/>
        <v>"B" STD_SUB_N STD_SUP_ASTERISK</v>
      </c>
      <c r="X1455" s="25" t="str">
        <f t="shared" si="414"/>
        <v>BN^ASTERISK</v>
      </c>
      <c r="Y1455" s="1">
        <f t="shared" si="415"/>
        <v>1417</v>
      </c>
      <c r="Z1455" t="str">
        <f t="shared" si="416"/>
        <v>ITM_BNS</v>
      </c>
      <c r="AA1455" s="172" t="str">
        <f>IF(ISNA(VLOOKUP(AC1455,Sheet2!J:J,1,0)),"//","")</f>
        <v>//</v>
      </c>
      <c r="AC1455" s="111" t="str">
        <f t="shared" si="409"/>
        <v>BN^ASTERISK</v>
      </c>
      <c r="AD1455" t="b">
        <f t="shared" si="421"/>
        <v>1</v>
      </c>
    </row>
    <row r="1456" spans="1:30">
      <c r="A1456" s="57">
        <f t="shared" si="410"/>
        <v>1456</v>
      </c>
      <c r="B1456" s="56">
        <f t="shared" si="411"/>
        <v>1418</v>
      </c>
      <c r="C1456" s="60" t="s">
        <v>4450</v>
      </c>
      <c r="D1456" s="60" t="s">
        <v>7</v>
      </c>
      <c r="E1456" s="66" t="s">
        <v>38</v>
      </c>
      <c r="F1456" s="66" t="s">
        <v>38</v>
      </c>
      <c r="G1456" s="206">
        <v>0</v>
      </c>
      <c r="H1456" s="206">
        <v>0</v>
      </c>
      <c r="I1456" s="189" t="s">
        <v>3</v>
      </c>
      <c r="J1456" s="66" t="s">
        <v>1592</v>
      </c>
      <c r="K1456" s="67" t="s">
        <v>4704</v>
      </c>
      <c r="L1456" s="68"/>
      <c r="M1456" s="64" t="s">
        <v>1665</v>
      </c>
      <c r="N1456" s="13"/>
      <c r="O1456"/>
      <c r="P1456" t="str">
        <f t="shared" si="408"/>
        <v/>
      </c>
      <c r="Q1456" t="str">
        <f>IF(ISNA(VLOOKUP(AC1456,#REF!,1)),"//","")</f>
        <v/>
      </c>
      <c r="R1456"/>
      <c r="S1456" s="43">
        <f t="shared" si="412"/>
        <v>272</v>
      </c>
      <c r="T1456" s="93" t="s">
        <v>2484</v>
      </c>
      <c r="U1456" s="71" t="s">
        <v>2914</v>
      </c>
      <c r="V1456" s="71" t="s">
        <v>2484</v>
      </c>
      <c r="W1456" s="44" t="str">
        <f t="shared" si="413"/>
        <v>"CASE"</v>
      </c>
      <c r="X1456" s="25" t="str">
        <f t="shared" si="414"/>
        <v>CASE</v>
      </c>
      <c r="Y1456" s="1">
        <f t="shared" si="415"/>
        <v>1418</v>
      </c>
      <c r="Z1456" t="str">
        <f t="shared" si="416"/>
        <v>ITM_CASE</v>
      </c>
      <c r="AA1456" s="172" t="str">
        <f>IF(ISNA(VLOOKUP(AC1456,Sheet2!J:J,1,0)),"//","")</f>
        <v/>
      </c>
      <c r="AC1456" s="111" t="str">
        <f t="shared" si="409"/>
        <v>CASE</v>
      </c>
      <c r="AD1456" t="b">
        <f t="shared" si="421"/>
        <v>1</v>
      </c>
    </row>
    <row r="1457" spans="1:30">
      <c r="A1457" s="57">
        <f t="shared" si="410"/>
        <v>1457</v>
      </c>
      <c r="B1457" s="56">
        <f t="shared" si="411"/>
        <v>1419</v>
      </c>
      <c r="C1457" s="60" t="s">
        <v>4245</v>
      </c>
      <c r="D1457" s="60" t="s">
        <v>50</v>
      </c>
      <c r="E1457" s="66" t="s">
        <v>1234</v>
      </c>
      <c r="F1457" s="66" t="s">
        <v>1235</v>
      </c>
      <c r="G1457" s="206">
        <v>0</v>
      </c>
      <c r="H1457" s="206">
        <v>0</v>
      </c>
      <c r="I1457" s="189" t="s">
        <v>3</v>
      </c>
      <c r="J1457" s="66" t="s">
        <v>1592</v>
      </c>
      <c r="K1457" s="67" t="s">
        <v>4704</v>
      </c>
      <c r="L1457" s="68"/>
      <c r="M1457" s="64" t="s">
        <v>1676</v>
      </c>
      <c r="N1457" s="13"/>
      <c r="O1457"/>
      <c r="P1457" t="str">
        <f t="shared" si="408"/>
        <v/>
      </c>
      <c r="Q1457" t="str">
        <f>IF(ISNA(VLOOKUP(AC1457,#REF!,1)),"//","")</f>
        <v/>
      </c>
      <c r="R1457"/>
      <c r="S1457" s="43">
        <f t="shared" si="412"/>
        <v>273</v>
      </c>
      <c r="T1457" s="93" t="s">
        <v>2484</v>
      </c>
      <c r="U1457" s="71" t="s">
        <v>2484</v>
      </c>
      <c r="V1457" s="71" t="s">
        <v>2484</v>
      </c>
      <c r="W1457" s="44" t="str">
        <f t="shared" si="413"/>
        <v>"CLALL"</v>
      </c>
      <c r="X1457" s="25" t="str">
        <f t="shared" si="414"/>
        <v>CLALL</v>
      </c>
      <c r="Y1457" s="1">
        <f t="shared" si="415"/>
        <v>1419</v>
      </c>
      <c r="Z1457" t="str">
        <f t="shared" si="416"/>
        <v>ITM_CLALL</v>
      </c>
      <c r="AA1457" s="172" t="str">
        <f>IF(ISNA(VLOOKUP(AC1457,Sheet2!J:J,1,0)),"//","")</f>
        <v>//</v>
      </c>
      <c r="AC1457" s="111" t="str">
        <f t="shared" si="409"/>
        <v>CLALL</v>
      </c>
      <c r="AD1457" t="b">
        <f t="shared" si="421"/>
        <v>1</v>
      </c>
    </row>
    <row r="1458" spans="1:30">
      <c r="A1458" s="57">
        <f t="shared" si="410"/>
        <v>1458</v>
      </c>
      <c r="B1458" s="56">
        <f t="shared" si="411"/>
        <v>1420</v>
      </c>
      <c r="C1458" s="60" t="s">
        <v>4450</v>
      </c>
      <c r="D1458" s="60" t="s">
        <v>7</v>
      </c>
      <c r="E1458" s="66" t="s">
        <v>43</v>
      </c>
      <c r="F1458" s="66" t="s">
        <v>43</v>
      </c>
      <c r="G1458" s="206">
        <v>0</v>
      </c>
      <c r="H1458" s="206">
        <v>0</v>
      </c>
      <c r="I1458" s="189" t="s">
        <v>3</v>
      </c>
      <c r="J1458" s="66" t="s">
        <v>1592</v>
      </c>
      <c r="K1458" s="67" t="s">
        <v>4704</v>
      </c>
      <c r="L1458" s="68"/>
      <c r="M1458" s="64" t="s">
        <v>1677</v>
      </c>
      <c r="N1458" s="13"/>
      <c r="O1458"/>
      <c r="P1458" t="str">
        <f t="shared" ref="P1458:P1521" si="422">IF(E1458=F1458,"","NOT EQUAL")</f>
        <v/>
      </c>
      <c r="Q1458" t="str">
        <f>IF(ISNA(VLOOKUP(AC1458,#REF!,1)),"//","")</f>
        <v/>
      </c>
      <c r="R1458"/>
      <c r="S1458" s="43">
        <f t="shared" si="412"/>
        <v>274</v>
      </c>
      <c r="T1458" s="93" t="s">
        <v>2484</v>
      </c>
      <c r="U1458" s="71" t="s">
        <v>2484</v>
      </c>
      <c r="V1458" s="71" t="s">
        <v>2484</v>
      </c>
      <c r="W1458" s="44" t="str">
        <f t="shared" si="413"/>
        <v>"CLCVAR"</v>
      </c>
      <c r="X1458" s="25" t="str">
        <f t="shared" si="414"/>
        <v>CLCVAR</v>
      </c>
      <c r="Y1458" s="1">
        <f t="shared" si="415"/>
        <v>1420</v>
      </c>
      <c r="Z1458" t="str">
        <f t="shared" si="416"/>
        <v>ITM_CLCVAR</v>
      </c>
      <c r="AA1458" s="172" t="str">
        <f>IF(ISNA(VLOOKUP(AC1458,Sheet2!J:J,1,0)),"//","")</f>
        <v>//</v>
      </c>
      <c r="AC1458" s="111" t="str">
        <f t="shared" ref="AC1458:AC1521" si="423">IF(LEN(X1458)=0,"",SUBSTITUTE(SUBSTITUTE(SUBSTITUTE(SUBSTITUTE(SUBSTITUTE(SUBSTITUTE(SUBSTITUTE(SUBSTITUTE(SUBSTITUTE(SUBSTITUTE(SUBSTITUTE(SUBSTITUTE(SUBSTITUTE(SUBSTITUTE(SUBSTITUTE(SUBSTITUTE(SUBSTITUTE( (SUBSTITUTE( SUBSTITUTE( SUBSTITUTE( SUBSTITUTE(W1458,"STD_SIGMA","SUM"),"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CLCVAR</v>
      </c>
      <c r="AD1458" t="b">
        <f t="shared" si="421"/>
        <v>1</v>
      </c>
    </row>
    <row r="1459" spans="1:30">
      <c r="A1459" s="57">
        <f t="shared" si="410"/>
        <v>1459</v>
      </c>
      <c r="B1459" s="56">
        <f t="shared" si="411"/>
        <v>1421</v>
      </c>
      <c r="C1459" s="60" t="s">
        <v>4246</v>
      </c>
      <c r="D1459" s="60" t="s">
        <v>50</v>
      </c>
      <c r="E1459" s="66" t="s">
        <v>1236</v>
      </c>
      <c r="F1459" s="66" t="s">
        <v>44</v>
      </c>
      <c r="G1459" s="206">
        <v>0</v>
      </c>
      <c r="H1459" s="206">
        <v>0</v>
      </c>
      <c r="I1459" s="189" t="s">
        <v>3</v>
      </c>
      <c r="J1459" s="66" t="s">
        <v>1592</v>
      </c>
      <c r="K1459" s="67" t="s">
        <v>4704</v>
      </c>
      <c r="L1459" s="68"/>
      <c r="M1459" s="64" t="s">
        <v>1678</v>
      </c>
      <c r="N1459" s="13"/>
      <c r="O1459"/>
      <c r="P1459" t="str">
        <f t="shared" si="422"/>
        <v/>
      </c>
      <c r="Q1459" t="str">
        <f>IF(ISNA(VLOOKUP(AC1459,#REF!,1)),"//","")</f>
        <v/>
      </c>
      <c r="R1459"/>
      <c r="S1459" s="43">
        <f t="shared" si="412"/>
        <v>275</v>
      </c>
      <c r="T1459" s="93" t="s">
        <v>2983</v>
      </c>
      <c r="U1459" s="71" t="s">
        <v>2914</v>
      </c>
      <c r="V1459" s="71" t="s">
        <v>2484</v>
      </c>
      <c r="W1459" s="44" t="str">
        <f t="shared" si="413"/>
        <v>"CLFALL"</v>
      </c>
      <c r="X1459" s="25" t="str">
        <f t="shared" si="414"/>
        <v>CLFALL</v>
      </c>
      <c r="Y1459" s="1">
        <f t="shared" si="415"/>
        <v>1421</v>
      </c>
      <c r="Z1459" t="str">
        <f t="shared" si="416"/>
        <v>ITM_CLFALL</v>
      </c>
      <c r="AA1459" s="172" t="str">
        <f>IF(ISNA(VLOOKUP(AC1459,Sheet2!J:J,1,0)),"//","")</f>
        <v>//</v>
      </c>
      <c r="AC1459" s="111" t="str">
        <f t="shared" si="423"/>
        <v>CLFALL</v>
      </c>
      <c r="AD1459" t="b">
        <f t="shared" si="421"/>
        <v>1</v>
      </c>
    </row>
    <row r="1460" spans="1:30">
      <c r="A1460" s="57">
        <f t="shared" si="410"/>
        <v>1460</v>
      </c>
      <c r="B1460" s="56">
        <f t="shared" si="411"/>
        <v>1422</v>
      </c>
      <c r="C1460" s="60" t="s">
        <v>4247</v>
      </c>
      <c r="D1460" s="60" t="s">
        <v>7</v>
      </c>
      <c r="E1460" s="66" t="s">
        <v>2652</v>
      </c>
      <c r="F1460" s="66" t="s">
        <v>2652</v>
      </c>
      <c r="G1460" s="206">
        <v>0</v>
      </c>
      <c r="H1460" s="206">
        <v>0</v>
      </c>
      <c r="I1460" s="66" t="s">
        <v>1</v>
      </c>
      <c r="J1460" s="66" t="s">
        <v>1592</v>
      </c>
      <c r="K1460" s="67" t="s">
        <v>4539</v>
      </c>
      <c r="L1460" s="68"/>
      <c r="M1460" s="64" t="s">
        <v>2758</v>
      </c>
      <c r="N1460" s="13"/>
      <c r="O1460"/>
      <c r="P1460" t="str">
        <f t="shared" si="422"/>
        <v/>
      </c>
      <c r="Q1460" t="str">
        <f>IF(ISNA(VLOOKUP(AC1460,#REF!,1)),"//","")</f>
        <v/>
      </c>
      <c r="R1460"/>
      <c r="S1460" s="43">
        <f t="shared" si="412"/>
        <v>275</v>
      </c>
      <c r="T1460" s="93" t="s">
        <v>2484</v>
      </c>
      <c r="U1460" s="71" t="s">
        <v>2484</v>
      </c>
      <c r="V1460" s="71" t="s">
        <v>2484</v>
      </c>
      <c r="W1460" s="44" t="str">
        <f t="shared" si="413"/>
        <v/>
      </c>
      <c r="X1460" s="25" t="str">
        <f t="shared" si="414"/>
        <v/>
      </c>
      <c r="Y1460" s="1">
        <f t="shared" si="415"/>
        <v>1422</v>
      </c>
      <c r="Z1460" t="str">
        <f t="shared" si="416"/>
        <v>ITM_TGLFRT</v>
      </c>
      <c r="AA1460" s="172" t="str">
        <f>IF(ISNA(VLOOKUP(AC1460,Sheet2!J:J,1,0)),"//","")</f>
        <v/>
      </c>
      <c r="AC1460" s="111" t="str">
        <f t="shared" si="423"/>
        <v/>
      </c>
      <c r="AD1460" t="b">
        <f t="shared" si="421"/>
        <v>1</v>
      </c>
    </row>
    <row r="1461" spans="1:30">
      <c r="A1461" s="57">
        <f t="shared" si="410"/>
        <v>1461</v>
      </c>
      <c r="B1461" s="56">
        <f t="shared" si="411"/>
        <v>1423</v>
      </c>
      <c r="C1461" s="60" t="s">
        <v>4450</v>
      </c>
      <c r="D1461" s="60" t="s">
        <v>7</v>
      </c>
      <c r="E1461" s="66" t="s">
        <v>1238</v>
      </c>
      <c r="F1461" s="66" t="s">
        <v>1238</v>
      </c>
      <c r="G1461" s="206">
        <v>0</v>
      </c>
      <c r="H1461" s="206">
        <v>0</v>
      </c>
      <c r="I1461" s="189" t="s">
        <v>3</v>
      </c>
      <c r="J1461" s="66" t="s">
        <v>1592</v>
      </c>
      <c r="K1461" s="67" t="s">
        <v>4704</v>
      </c>
      <c r="L1461" s="68"/>
      <c r="M1461" s="64" t="s">
        <v>1682</v>
      </c>
      <c r="N1461" s="13"/>
      <c r="O1461"/>
      <c r="P1461" t="str">
        <f t="shared" si="422"/>
        <v/>
      </c>
      <c r="Q1461" t="str">
        <f>IF(ISNA(VLOOKUP(AC1461,#REF!,1)),"//","")</f>
        <v/>
      </c>
      <c r="R1461"/>
      <c r="S1461" s="43">
        <f t="shared" si="412"/>
        <v>276</v>
      </c>
      <c r="T1461" s="93" t="s">
        <v>2983</v>
      </c>
      <c r="U1461" s="71" t="s">
        <v>2914</v>
      </c>
      <c r="V1461" s="71" t="s">
        <v>2484</v>
      </c>
      <c r="W1461" s="44" t="str">
        <f t="shared" si="413"/>
        <v>"CLLCD"</v>
      </c>
      <c r="X1461" s="25" t="str">
        <f t="shared" si="414"/>
        <v>CLLCD</v>
      </c>
      <c r="Y1461" s="1">
        <f t="shared" si="415"/>
        <v>1423</v>
      </c>
      <c r="Z1461" t="str">
        <f t="shared" si="416"/>
        <v>ITM_CLLCD</v>
      </c>
      <c r="AA1461" s="172" t="str">
        <f>IF(ISNA(VLOOKUP(AC1461,Sheet2!J:J,1,0)),"//","")</f>
        <v>//</v>
      </c>
      <c r="AC1461" s="111" t="str">
        <f t="shared" si="423"/>
        <v>CLLCD</v>
      </c>
      <c r="AD1461" t="b">
        <f t="shared" si="421"/>
        <v>1</v>
      </c>
    </row>
    <row r="1462" spans="1:30">
      <c r="A1462" s="57">
        <f t="shared" si="410"/>
        <v>1462</v>
      </c>
      <c r="B1462" s="56">
        <f t="shared" si="411"/>
        <v>1424</v>
      </c>
      <c r="C1462" s="60" t="s">
        <v>4450</v>
      </c>
      <c r="D1462" s="60" t="s">
        <v>7</v>
      </c>
      <c r="E1462" s="66" t="s">
        <v>49</v>
      </c>
      <c r="F1462" s="66" t="s">
        <v>49</v>
      </c>
      <c r="G1462" s="206">
        <v>0</v>
      </c>
      <c r="H1462" s="206">
        <v>0</v>
      </c>
      <c r="I1462" s="189" t="s">
        <v>3</v>
      </c>
      <c r="J1462" s="66" t="s">
        <v>1592</v>
      </c>
      <c r="K1462" s="67" t="s">
        <v>4704</v>
      </c>
      <c r="L1462" s="68"/>
      <c r="M1462" s="64" t="s">
        <v>1683</v>
      </c>
      <c r="N1462" s="13"/>
      <c r="O1462"/>
      <c r="P1462" t="str">
        <f t="shared" si="422"/>
        <v/>
      </c>
      <c r="Q1462" t="str">
        <f>IF(ISNA(VLOOKUP(AC1462,#REF!,1)),"//","")</f>
        <v/>
      </c>
      <c r="R1462"/>
      <c r="S1462" s="43">
        <f t="shared" si="412"/>
        <v>277</v>
      </c>
      <c r="T1462" s="93" t="s">
        <v>2983</v>
      </c>
      <c r="U1462" s="71" t="s">
        <v>2484</v>
      </c>
      <c r="V1462" s="71" t="s">
        <v>2484</v>
      </c>
      <c r="W1462" s="44" t="str">
        <f t="shared" si="413"/>
        <v>"CLMENU"</v>
      </c>
      <c r="X1462" s="25" t="str">
        <f t="shared" si="414"/>
        <v>CLMENU</v>
      </c>
      <c r="Y1462" s="1">
        <f t="shared" si="415"/>
        <v>1424</v>
      </c>
      <c r="Z1462" t="str">
        <f t="shared" si="416"/>
        <v>ITM_CLMENU</v>
      </c>
      <c r="AA1462" s="172" t="str">
        <f>IF(ISNA(VLOOKUP(AC1462,Sheet2!J:J,1,0)),"//","")</f>
        <v>//</v>
      </c>
      <c r="AC1462" s="111" t="str">
        <f t="shared" si="423"/>
        <v>CLMENU</v>
      </c>
      <c r="AD1462" t="b">
        <f t="shared" si="421"/>
        <v>1</v>
      </c>
    </row>
    <row r="1463" spans="1:30">
      <c r="A1463" s="57">
        <f t="shared" si="410"/>
        <v>1463</v>
      </c>
      <c r="B1463" s="56">
        <f t="shared" si="411"/>
        <v>1425</v>
      </c>
      <c r="C1463" s="60" t="s">
        <v>4248</v>
      </c>
      <c r="D1463" s="60" t="s">
        <v>7</v>
      </c>
      <c r="E1463" s="66" t="s">
        <v>1239</v>
      </c>
      <c r="F1463" s="66" t="s">
        <v>1239</v>
      </c>
      <c r="G1463" s="206">
        <v>0</v>
      </c>
      <c r="H1463" s="206">
        <v>0</v>
      </c>
      <c r="I1463" s="189" t="s">
        <v>3</v>
      </c>
      <c r="J1463" s="66" t="s">
        <v>1592</v>
      </c>
      <c r="K1463" s="67" t="s">
        <v>4705</v>
      </c>
      <c r="L1463" s="68"/>
      <c r="M1463" s="64" t="s">
        <v>1684</v>
      </c>
      <c r="N1463" s="13"/>
      <c r="O1463"/>
      <c r="P1463" t="str">
        <f t="shared" si="422"/>
        <v/>
      </c>
      <c r="Q1463" t="str">
        <f>IF(ISNA(VLOOKUP(AC1463,#REF!,1)),"//","")</f>
        <v/>
      </c>
      <c r="R1463"/>
      <c r="S1463" s="43">
        <f t="shared" si="412"/>
        <v>278</v>
      </c>
      <c r="T1463" s="93" t="s">
        <v>2484</v>
      </c>
      <c r="U1463" s="71" t="s">
        <v>2484</v>
      </c>
      <c r="V1463" s="71" t="s">
        <v>2484</v>
      </c>
      <c r="W1463" s="44" t="str">
        <f t="shared" si="413"/>
        <v>"CLP"</v>
      </c>
      <c r="X1463" s="25" t="str">
        <f t="shared" si="414"/>
        <v>CLP</v>
      </c>
      <c r="Y1463" s="1">
        <f t="shared" si="415"/>
        <v>1425</v>
      </c>
      <c r="Z1463" t="str">
        <f t="shared" si="416"/>
        <v>ITM_CLP</v>
      </c>
      <c r="AA1463" s="172" t="str">
        <f>IF(ISNA(VLOOKUP(AC1463,Sheet2!J:J,1,0)),"//","")</f>
        <v>//</v>
      </c>
      <c r="AC1463" s="111" t="str">
        <f t="shared" si="423"/>
        <v>CLP</v>
      </c>
      <c r="AD1463" t="b">
        <f t="shared" si="421"/>
        <v>1</v>
      </c>
    </row>
    <row r="1464" spans="1:30">
      <c r="A1464" s="57">
        <f t="shared" si="410"/>
        <v>1464</v>
      </c>
      <c r="B1464" s="56">
        <f t="shared" si="411"/>
        <v>1426</v>
      </c>
      <c r="C1464" s="60" t="s">
        <v>4249</v>
      </c>
      <c r="D1464" s="60" t="s">
        <v>50</v>
      </c>
      <c r="E1464" s="66" t="s">
        <v>1240</v>
      </c>
      <c r="F1464" s="66" t="s">
        <v>51</v>
      </c>
      <c r="G1464" s="206">
        <v>0</v>
      </c>
      <c r="H1464" s="206">
        <v>0</v>
      </c>
      <c r="I1464" s="189" t="s">
        <v>3</v>
      </c>
      <c r="J1464" s="66" t="s">
        <v>1592</v>
      </c>
      <c r="K1464" s="67" t="s">
        <v>4705</v>
      </c>
      <c r="L1464" s="68"/>
      <c r="M1464" s="64" t="s">
        <v>1685</v>
      </c>
      <c r="N1464" s="13"/>
      <c r="O1464"/>
      <c r="P1464" t="str">
        <f t="shared" si="422"/>
        <v/>
      </c>
      <c r="Q1464" t="str">
        <f>IF(ISNA(VLOOKUP(AC1464,#REF!,1)),"//","")</f>
        <v/>
      </c>
      <c r="R1464"/>
      <c r="S1464" s="43">
        <f t="shared" si="412"/>
        <v>279</v>
      </c>
      <c r="T1464" s="93" t="s">
        <v>2484</v>
      </c>
      <c r="U1464" s="71" t="s">
        <v>2484</v>
      </c>
      <c r="V1464" s="71" t="s">
        <v>2484</v>
      </c>
      <c r="W1464" s="44" t="str">
        <f t="shared" si="413"/>
        <v>"CLPALL"</v>
      </c>
      <c r="X1464" s="25" t="str">
        <f t="shared" si="414"/>
        <v>CLPALL</v>
      </c>
      <c r="Y1464" s="1">
        <f t="shared" si="415"/>
        <v>1426</v>
      </c>
      <c r="Z1464" t="str">
        <f t="shared" si="416"/>
        <v>ITM_CLPALL</v>
      </c>
      <c r="AA1464" s="172" t="str">
        <f>IF(ISNA(VLOOKUP(AC1464,Sheet2!J:J,1,0)),"//","")</f>
        <v>//</v>
      </c>
      <c r="AC1464" s="111" t="str">
        <f t="shared" si="423"/>
        <v>CLPALL</v>
      </c>
      <c r="AD1464" t="b">
        <f t="shared" si="421"/>
        <v>1</v>
      </c>
    </row>
    <row r="1465" spans="1:30">
      <c r="A1465" s="57">
        <f t="shared" si="410"/>
        <v>1465</v>
      </c>
      <c r="B1465" s="56">
        <f t="shared" si="411"/>
        <v>1427</v>
      </c>
      <c r="C1465" s="60" t="s">
        <v>4250</v>
      </c>
      <c r="D1465" s="60" t="s">
        <v>50</v>
      </c>
      <c r="E1465" s="66" t="s">
        <v>52</v>
      </c>
      <c r="F1465" s="66" t="s">
        <v>52</v>
      </c>
      <c r="G1465" s="206">
        <v>0</v>
      </c>
      <c r="H1465" s="206">
        <v>0</v>
      </c>
      <c r="I1465" s="189" t="s">
        <v>3</v>
      </c>
      <c r="J1465" s="66" t="s">
        <v>1592</v>
      </c>
      <c r="K1465" s="67" t="s">
        <v>4705</v>
      </c>
      <c r="L1465" s="68"/>
      <c r="M1465" s="64" t="s">
        <v>1687</v>
      </c>
      <c r="N1465" s="13"/>
      <c r="O1465"/>
      <c r="P1465" t="str">
        <f t="shared" si="422"/>
        <v/>
      </c>
      <c r="Q1465" t="str">
        <f>IF(ISNA(VLOOKUP(AC1465,#REF!,1)),"//","")</f>
        <v/>
      </c>
      <c r="R1465"/>
      <c r="S1465" s="43">
        <f t="shared" si="412"/>
        <v>280</v>
      </c>
      <c r="T1465" s="93" t="s">
        <v>2983</v>
      </c>
      <c r="U1465" s="71" t="s">
        <v>2914</v>
      </c>
      <c r="V1465" s="71" t="s">
        <v>2484</v>
      </c>
      <c r="W1465" s="44" t="str">
        <f t="shared" si="413"/>
        <v>"CLREGS"</v>
      </c>
      <c r="X1465" s="25" t="str">
        <f t="shared" si="414"/>
        <v>CLREGS</v>
      </c>
      <c r="Y1465" s="1">
        <f t="shared" si="415"/>
        <v>1427</v>
      </c>
      <c r="Z1465" t="str">
        <f t="shared" si="416"/>
        <v>ITM_CLREGS</v>
      </c>
      <c r="AA1465" s="172" t="str">
        <f>IF(ISNA(VLOOKUP(AC1465,Sheet2!J:J,1,0)),"//","")</f>
        <v>//</v>
      </c>
      <c r="AC1465" s="111" t="str">
        <f t="shared" si="423"/>
        <v>CLREGS</v>
      </c>
      <c r="AD1465" t="b">
        <f t="shared" si="421"/>
        <v>1</v>
      </c>
    </row>
    <row r="1466" spans="1:30">
      <c r="A1466" s="57">
        <f t="shared" si="410"/>
        <v>1466</v>
      </c>
      <c r="B1466" s="56">
        <f t="shared" si="411"/>
        <v>1428</v>
      </c>
      <c r="C1466" s="60" t="s">
        <v>4251</v>
      </c>
      <c r="D1466" s="60" t="s">
        <v>7</v>
      </c>
      <c r="E1466" s="66" t="s">
        <v>1242</v>
      </c>
      <c r="F1466" s="66" t="s">
        <v>1242</v>
      </c>
      <c r="G1466" s="206">
        <v>0</v>
      </c>
      <c r="H1466" s="206">
        <v>0</v>
      </c>
      <c r="I1466" s="189" t="s">
        <v>3</v>
      </c>
      <c r="J1466" s="66" t="s">
        <v>1592</v>
      </c>
      <c r="K1466" s="67" t="s">
        <v>4705</v>
      </c>
      <c r="L1466" s="68"/>
      <c r="M1466" s="64" t="s">
        <v>1688</v>
      </c>
      <c r="N1466" s="13"/>
      <c r="O1466"/>
      <c r="P1466" t="str">
        <f t="shared" si="422"/>
        <v/>
      </c>
      <c r="Q1466" t="str">
        <f>IF(ISNA(VLOOKUP(AC1466,#REF!,1)),"//","")</f>
        <v/>
      </c>
      <c r="R1466"/>
      <c r="S1466" s="43">
        <f t="shared" si="412"/>
        <v>281</v>
      </c>
      <c r="T1466" s="93" t="s">
        <v>2983</v>
      </c>
      <c r="U1466" s="71" t="s">
        <v>2914</v>
      </c>
      <c r="V1466" s="71" t="s">
        <v>2484</v>
      </c>
      <c r="W1466" s="44" t="str">
        <f t="shared" si="413"/>
        <v>"CLSTK"</v>
      </c>
      <c r="X1466" s="25" t="str">
        <f t="shared" si="414"/>
        <v>CLSTK</v>
      </c>
      <c r="Y1466" s="1">
        <f t="shared" si="415"/>
        <v>1428</v>
      </c>
      <c r="Z1466" t="str">
        <f t="shared" si="416"/>
        <v>ITM_CLSTK</v>
      </c>
      <c r="AA1466" s="172" t="str">
        <f>IF(ISNA(VLOOKUP(AC1466,Sheet2!J:J,1,0)),"//","")</f>
        <v/>
      </c>
      <c r="AC1466" s="111" t="str">
        <f t="shared" si="423"/>
        <v>CLSTK</v>
      </c>
      <c r="AD1466" t="b">
        <f t="shared" si="421"/>
        <v>1</v>
      </c>
    </row>
    <row r="1467" spans="1:30">
      <c r="A1467" s="57">
        <f t="shared" si="410"/>
        <v>1467</v>
      </c>
      <c r="B1467" s="56">
        <f t="shared" si="411"/>
        <v>1429</v>
      </c>
      <c r="C1467" s="60" t="s">
        <v>4252</v>
      </c>
      <c r="D1467" s="60" t="s">
        <v>7</v>
      </c>
      <c r="E1467" s="66" t="s">
        <v>53</v>
      </c>
      <c r="F1467" s="66" t="s">
        <v>53</v>
      </c>
      <c r="G1467" s="206">
        <v>0</v>
      </c>
      <c r="H1467" s="206">
        <v>0</v>
      </c>
      <c r="I1467" s="189" t="s">
        <v>3</v>
      </c>
      <c r="J1467" s="66" t="s">
        <v>1592</v>
      </c>
      <c r="K1467" s="67" t="s">
        <v>4704</v>
      </c>
      <c r="L1467" s="68"/>
      <c r="M1467" s="64" t="s">
        <v>1690</v>
      </c>
      <c r="N1467" s="13"/>
      <c r="O1467"/>
      <c r="P1467" t="str">
        <f t="shared" si="422"/>
        <v/>
      </c>
      <c r="Q1467" t="str">
        <f>IF(ISNA(VLOOKUP(AC1467,#REF!,1)),"//","")</f>
        <v/>
      </c>
      <c r="R1467"/>
      <c r="S1467" s="43">
        <f t="shared" si="412"/>
        <v>282</v>
      </c>
      <c r="T1467" s="93" t="s">
        <v>2983</v>
      </c>
      <c r="U1467" s="71" t="s">
        <v>2914</v>
      </c>
      <c r="V1467" s="71" t="s">
        <v>2484</v>
      </c>
      <c r="W1467" s="44" t="str">
        <f t="shared" si="413"/>
        <v>"CL" STD_SIGMA</v>
      </c>
      <c r="X1467" s="25" t="str">
        <f t="shared" si="414"/>
        <v>CLSUM</v>
      </c>
      <c r="Y1467" s="1">
        <f t="shared" si="415"/>
        <v>1429</v>
      </c>
      <c r="Z1467" t="str">
        <f t="shared" si="416"/>
        <v>ITM_CLSIGMA</v>
      </c>
      <c r="AA1467" s="172" t="str">
        <f>IF(ISNA(VLOOKUP(AC1467,Sheet2!J:J,1,0)),"//","")</f>
        <v/>
      </c>
      <c r="AC1467" s="111" t="str">
        <f t="shared" si="423"/>
        <v>CLSUM</v>
      </c>
      <c r="AD1467" t="b">
        <f t="shared" si="421"/>
        <v>1</v>
      </c>
    </row>
    <row r="1468" spans="1:30" s="133" customFormat="1">
      <c r="A1468" s="127">
        <f t="shared" si="410"/>
        <v>1468</v>
      </c>
      <c r="B1468" s="128">
        <f t="shared" si="411"/>
        <v>1430</v>
      </c>
      <c r="C1468" s="129" t="s">
        <v>4103</v>
      </c>
      <c r="D1468" s="129" t="s">
        <v>7</v>
      </c>
      <c r="E1468" s="130" t="s">
        <v>1459</v>
      </c>
      <c r="F1468" s="130" t="s">
        <v>287</v>
      </c>
      <c r="G1468" s="205">
        <v>0</v>
      </c>
      <c r="H1468" s="205">
        <v>0</v>
      </c>
      <c r="I1468" s="189" t="s">
        <v>3</v>
      </c>
      <c r="J1468" s="66" t="s">
        <v>1592</v>
      </c>
      <c r="K1468" s="132" t="s">
        <v>4704</v>
      </c>
      <c r="M1468" s="18" t="s">
        <v>2119</v>
      </c>
      <c r="N1468" s="18"/>
      <c r="P1468" s="133" t="str">
        <f t="shared" si="422"/>
        <v>NOT EQUAL</v>
      </c>
      <c r="Q1468" s="133" t="str">
        <f>IF(ISNA(VLOOKUP(AC1468,#REF!,1)),"//","")</f>
        <v/>
      </c>
      <c r="S1468" s="134">
        <f t="shared" si="412"/>
        <v>282</v>
      </c>
      <c r="T1468" s="140" t="s">
        <v>3004</v>
      </c>
      <c r="U1468" s="131" t="s">
        <v>2907</v>
      </c>
      <c r="V1468" s="131" t="s">
        <v>2484</v>
      </c>
      <c r="W1468" s="135" t="str">
        <f t="shared" si="413"/>
        <v/>
      </c>
      <c r="X1468" s="136" t="str">
        <f t="shared" si="414"/>
        <v/>
      </c>
      <c r="Y1468" s="137">
        <f t="shared" si="415"/>
        <v>1430</v>
      </c>
      <c r="Z1468" s="133" t="str">
        <f t="shared" si="416"/>
        <v>ITM_STOMAX</v>
      </c>
      <c r="AA1468" s="172" t="str">
        <f>IF(ISNA(VLOOKUP(AC1468,Sheet2!J:J,1,0)),"//","")</f>
        <v/>
      </c>
      <c r="AC1468" s="111" t="str">
        <f t="shared" si="423"/>
        <v/>
      </c>
      <c r="AD1468" t="b">
        <f t="shared" si="421"/>
        <v>1</v>
      </c>
    </row>
    <row r="1469" spans="1:30">
      <c r="A1469" s="57">
        <f t="shared" si="410"/>
        <v>1469</v>
      </c>
      <c r="B1469" s="56">
        <f t="shared" si="411"/>
        <v>1431</v>
      </c>
      <c r="C1469" s="60" t="s">
        <v>4254</v>
      </c>
      <c r="D1469" s="60" t="s">
        <v>7</v>
      </c>
      <c r="E1469" s="66" t="s">
        <v>1245</v>
      </c>
      <c r="F1469" s="66" t="s">
        <v>56</v>
      </c>
      <c r="G1469" s="206">
        <v>0</v>
      </c>
      <c r="H1469" s="206">
        <v>0</v>
      </c>
      <c r="I1469" s="189" t="s">
        <v>3</v>
      </c>
      <c r="J1469" s="66" t="s">
        <v>1592</v>
      </c>
      <c r="K1469" s="67" t="s">
        <v>4704</v>
      </c>
      <c r="L1469" s="68"/>
      <c r="M1469" s="64" t="s">
        <v>1692</v>
      </c>
      <c r="N1469" s="13"/>
      <c r="O1469"/>
      <c r="P1469" t="str">
        <f t="shared" si="422"/>
        <v/>
      </c>
      <c r="Q1469" t="str">
        <f>IF(ISNA(VLOOKUP(AC1469,#REF!,1)),"//","")</f>
        <v/>
      </c>
      <c r="R1469"/>
      <c r="S1469" s="43">
        <f t="shared" si="412"/>
        <v>283</v>
      </c>
      <c r="T1469" s="93" t="s">
        <v>2984</v>
      </c>
      <c r="U1469" s="71" t="s">
        <v>2484</v>
      </c>
      <c r="V1469" s="71" t="s">
        <v>2484</v>
      </c>
      <c r="W1469" s="44" t="str">
        <f t="shared" si="413"/>
        <v>"CONJ"</v>
      </c>
      <c r="X1469" s="25" t="str">
        <f t="shared" si="414"/>
        <v>CONJ</v>
      </c>
      <c r="Y1469" s="1">
        <f t="shared" si="415"/>
        <v>1431</v>
      </c>
      <c r="Z1469" t="str">
        <f t="shared" si="416"/>
        <v>ITM_CONJ</v>
      </c>
      <c r="AA1469" s="172" t="str">
        <f>IF(ISNA(VLOOKUP(AC1469,Sheet2!J:J,1,0)),"//","")</f>
        <v>//</v>
      </c>
      <c r="AC1469" s="111" t="str">
        <f t="shared" si="423"/>
        <v>CONJ</v>
      </c>
      <c r="AD1469" t="b">
        <f t="shared" si="421"/>
        <v>1</v>
      </c>
    </row>
    <row r="1470" spans="1:30" s="133" customFormat="1">
      <c r="A1470" s="127">
        <f t="shared" si="410"/>
        <v>1470</v>
      </c>
      <c r="B1470" s="128">
        <f t="shared" si="411"/>
        <v>1432</v>
      </c>
      <c r="C1470" s="129" t="s">
        <v>4110</v>
      </c>
      <c r="D1470" s="129" t="s">
        <v>7</v>
      </c>
      <c r="E1470" s="130" t="s">
        <v>1418</v>
      </c>
      <c r="F1470" s="130" t="s">
        <v>287</v>
      </c>
      <c r="G1470" s="205">
        <v>0</v>
      </c>
      <c r="H1470" s="205">
        <v>0</v>
      </c>
      <c r="I1470" s="189" t="s">
        <v>3</v>
      </c>
      <c r="J1470" s="66" t="s">
        <v>1592</v>
      </c>
      <c r="K1470" s="132" t="s">
        <v>4704</v>
      </c>
      <c r="M1470" s="18" t="s">
        <v>2028</v>
      </c>
      <c r="N1470" s="18"/>
      <c r="P1470" s="133" t="str">
        <f t="shared" si="422"/>
        <v>NOT EQUAL</v>
      </c>
      <c r="Q1470" s="133" t="str">
        <f>IF(ISNA(VLOOKUP(AC1470,#REF!,1)),"//","")</f>
        <v/>
      </c>
      <c r="S1470" s="134">
        <f t="shared" si="412"/>
        <v>283</v>
      </c>
      <c r="T1470" s="140" t="s">
        <v>3004</v>
      </c>
      <c r="U1470" s="131" t="s">
        <v>2907</v>
      </c>
      <c r="V1470" s="131" t="s">
        <v>2484</v>
      </c>
      <c r="W1470" s="135" t="str">
        <f t="shared" si="413"/>
        <v/>
      </c>
      <c r="X1470" s="136" t="str">
        <f t="shared" si="414"/>
        <v/>
      </c>
      <c r="Y1470" s="137">
        <f t="shared" si="415"/>
        <v>1432</v>
      </c>
      <c r="Z1470" s="133" t="str">
        <f t="shared" si="416"/>
        <v>ITM_RCLMAX</v>
      </c>
      <c r="AA1470" s="172" t="str">
        <f>IF(ISNA(VLOOKUP(AC1470,Sheet2!J:J,1,0)),"//","")</f>
        <v/>
      </c>
      <c r="AC1470" s="111" t="str">
        <f t="shared" si="423"/>
        <v/>
      </c>
      <c r="AD1470" t="b">
        <f t="shared" si="421"/>
        <v>1</v>
      </c>
    </row>
    <row r="1471" spans="1:30">
      <c r="A1471" s="57">
        <f t="shared" si="410"/>
        <v>1471</v>
      </c>
      <c r="B1471" s="56">
        <f t="shared" si="411"/>
        <v>1433</v>
      </c>
      <c r="C1471" s="60" t="s">
        <v>5239</v>
      </c>
      <c r="D1471" s="60" t="s">
        <v>7</v>
      </c>
      <c r="E1471" s="66" t="s">
        <v>1246</v>
      </c>
      <c r="F1471" s="66" t="s">
        <v>58</v>
      </c>
      <c r="G1471" s="206">
        <v>0</v>
      </c>
      <c r="H1471" s="206">
        <v>0</v>
      </c>
      <c r="I1471" s="189" t="s">
        <v>3</v>
      </c>
      <c r="J1471" s="66" t="s">
        <v>1592</v>
      </c>
      <c r="K1471" s="67" t="s">
        <v>4704</v>
      </c>
      <c r="L1471" s="68"/>
      <c r="M1471" s="64" t="s">
        <v>1694</v>
      </c>
      <c r="N1471" s="13"/>
      <c r="O1471"/>
      <c r="P1471" t="str">
        <f t="shared" si="422"/>
        <v>NOT EQUAL</v>
      </c>
      <c r="Q1471" t="str">
        <f>IF(ISNA(VLOOKUP(AC1471,#REF!,1)),"//","")</f>
        <v/>
      </c>
      <c r="R1471"/>
      <c r="S1471" s="43">
        <f t="shared" si="412"/>
        <v>284</v>
      </c>
      <c r="T1471" s="93" t="s">
        <v>2484</v>
      </c>
      <c r="U1471" s="71" t="s">
        <v>2484</v>
      </c>
      <c r="V1471" s="71" t="s">
        <v>2484</v>
      </c>
      <c r="W1471" s="44" t="str">
        <f t="shared" si="413"/>
        <v>"CORR"</v>
      </c>
      <c r="X1471" s="25" t="str">
        <f t="shared" si="414"/>
        <v>CORR</v>
      </c>
      <c r="Y1471" s="1">
        <f t="shared" si="415"/>
        <v>1433</v>
      </c>
      <c r="Z1471" t="str">
        <f t="shared" si="416"/>
        <v>ITM_CORR</v>
      </c>
      <c r="AA1471" s="172" t="str">
        <f>IF(ISNA(VLOOKUP(AC1471,Sheet2!J:J,1,0)),"//","")</f>
        <v>//</v>
      </c>
      <c r="AC1471" s="111" t="str">
        <f t="shared" si="423"/>
        <v>CORR</v>
      </c>
      <c r="AD1471" t="b">
        <f t="shared" si="421"/>
        <v>1</v>
      </c>
    </row>
    <row r="1472" spans="1:30">
      <c r="A1472" s="57">
        <f t="shared" si="410"/>
        <v>1472</v>
      </c>
      <c r="B1472" s="56">
        <f t="shared" si="411"/>
        <v>1434</v>
      </c>
      <c r="C1472" s="60" t="s">
        <v>5240</v>
      </c>
      <c r="D1472" s="60" t="s">
        <v>7</v>
      </c>
      <c r="E1472" s="66" t="s">
        <v>1248</v>
      </c>
      <c r="F1472" s="66" t="s">
        <v>1249</v>
      </c>
      <c r="G1472" s="206">
        <v>0</v>
      </c>
      <c r="H1472" s="206">
        <v>0</v>
      </c>
      <c r="I1472" s="189" t="s">
        <v>3</v>
      </c>
      <c r="J1472" s="66" t="s">
        <v>1592</v>
      </c>
      <c r="K1472" s="67" t="s">
        <v>4704</v>
      </c>
      <c r="L1472" s="68"/>
      <c r="M1472" s="64" t="s">
        <v>1697</v>
      </c>
      <c r="N1472" s="13"/>
      <c r="O1472"/>
      <c r="P1472" t="str">
        <f t="shared" si="422"/>
        <v/>
      </c>
      <c r="Q1472" t="str">
        <f>IF(ISNA(VLOOKUP(AC1472,#REF!,1)),"//","")</f>
        <v/>
      </c>
      <c r="R1472"/>
      <c r="S1472" s="43">
        <f t="shared" si="412"/>
        <v>285</v>
      </c>
      <c r="T1472" s="93" t="s">
        <v>2484</v>
      </c>
      <c r="U1472" s="71" t="s">
        <v>2484</v>
      </c>
      <c r="V1472" s="71" t="s">
        <v>2484</v>
      </c>
      <c r="W1472" s="44" t="str">
        <f t="shared" si="413"/>
        <v>"COV"</v>
      </c>
      <c r="X1472" s="25" t="str">
        <f t="shared" si="414"/>
        <v>COV</v>
      </c>
      <c r="Y1472" s="1">
        <f t="shared" si="415"/>
        <v>1434</v>
      </c>
      <c r="Z1472" t="str">
        <f t="shared" si="416"/>
        <v>ITM_COV</v>
      </c>
      <c r="AA1472" s="172" t="str">
        <f>IF(ISNA(VLOOKUP(AC1472,Sheet2!J:J,1,0)),"//","")</f>
        <v>//</v>
      </c>
      <c r="AC1472" s="111" t="str">
        <f t="shared" si="423"/>
        <v>COV</v>
      </c>
      <c r="AD1472" t="b">
        <f t="shared" si="421"/>
        <v>1</v>
      </c>
    </row>
    <row r="1473" spans="1:30">
      <c r="A1473" s="57">
        <f t="shared" si="410"/>
        <v>1473</v>
      </c>
      <c r="B1473" s="56">
        <f t="shared" si="411"/>
        <v>1435</v>
      </c>
      <c r="C1473" s="60" t="s">
        <v>4450</v>
      </c>
      <c r="D1473" s="60" t="s">
        <v>7</v>
      </c>
      <c r="E1473" s="66" t="s">
        <v>2836</v>
      </c>
      <c r="F1473" s="66" t="s">
        <v>2836</v>
      </c>
      <c r="G1473" s="206">
        <v>0</v>
      </c>
      <c r="H1473" s="206">
        <v>0</v>
      </c>
      <c r="I1473" s="189" t="s">
        <v>3</v>
      </c>
      <c r="J1473" s="66" t="s">
        <v>1592</v>
      </c>
      <c r="K1473" s="67" t="s">
        <v>4704</v>
      </c>
      <c r="L1473" s="68"/>
      <c r="M1473" s="64" t="s">
        <v>2839</v>
      </c>
      <c r="N1473" s="13"/>
      <c r="O1473"/>
      <c r="P1473" t="str">
        <f t="shared" si="422"/>
        <v/>
      </c>
      <c r="Q1473" t="str">
        <f>IF(ISNA(VLOOKUP(AC1473,#REF!,1)),"//","")</f>
        <v/>
      </c>
      <c r="R1473"/>
      <c r="S1473" s="43">
        <f t="shared" si="412"/>
        <v>286</v>
      </c>
      <c r="T1473" s="93" t="s">
        <v>2484</v>
      </c>
      <c r="U1473" s="71" t="s">
        <v>2484</v>
      </c>
      <c r="V1473" s="71" t="s">
        <v>2484</v>
      </c>
      <c r="W1473" s="44" t="str">
        <f t="shared" si="413"/>
        <v>"BESTF?"</v>
      </c>
      <c r="X1473" s="25" t="str">
        <f t="shared" si="414"/>
        <v>BESTF?</v>
      </c>
      <c r="Y1473" s="1">
        <f t="shared" si="415"/>
        <v>1435</v>
      </c>
      <c r="Z1473" t="str">
        <f t="shared" si="416"/>
        <v>ITM_BESTFQ</v>
      </c>
      <c r="AA1473" s="172" t="str">
        <f>IF(ISNA(VLOOKUP(AC1473,Sheet2!J:J,1,0)),"//","")</f>
        <v>//</v>
      </c>
      <c r="AC1473" s="111" t="str">
        <f t="shared" si="423"/>
        <v>BESTF?</v>
      </c>
      <c r="AD1473" t="b">
        <f t="shared" si="421"/>
        <v>1</v>
      </c>
    </row>
    <row r="1474" spans="1:30">
      <c r="A1474" s="57">
        <f t="shared" si="410"/>
        <v>1474</v>
      </c>
      <c r="B1474" s="56">
        <f t="shared" si="411"/>
        <v>1436</v>
      </c>
      <c r="C1474" s="60" t="s">
        <v>4255</v>
      </c>
      <c r="D1474" s="60" t="s">
        <v>7</v>
      </c>
      <c r="E1474" s="165" t="s">
        <v>1251</v>
      </c>
      <c r="F1474" s="165" t="s">
        <v>1252</v>
      </c>
      <c r="G1474" s="166">
        <v>0</v>
      </c>
      <c r="H1474" s="166">
        <v>0</v>
      </c>
      <c r="I1474" s="189" t="s">
        <v>3</v>
      </c>
      <c r="J1474" s="66" t="s">
        <v>1592</v>
      </c>
      <c r="K1474" s="67" t="s">
        <v>4704</v>
      </c>
      <c r="L1474" s="68"/>
      <c r="M1474" s="64" t="s">
        <v>3952</v>
      </c>
      <c r="N1474" s="20"/>
      <c r="O1474"/>
      <c r="P1474" t="str">
        <f t="shared" si="422"/>
        <v/>
      </c>
      <c r="Q1474" t="str">
        <f>IF(ISNA(VLOOKUP(AC1474,#REF!,1)),"//","")</f>
        <v/>
      </c>
      <c r="R1474"/>
      <c r="S1474" s="43">
        <f t="shared" si="412"/>
        <v>287</v>
      </c>
      <c r="T1474" s="93"/>
      <c r="U1474" s="71"/>
      <c r="V1474" s="71"/>
      <c r="W1474" s="44" t="str">
        <f t="shared" si="413"/>
        <v>"CROSS"</v>
      </c>
      <c r="X1474" s="25" t="str">
        <f t="shared" si="414"/>
        <v>CROSS</v>
      </c>
      <c r="Y1474" s="1">
        <f t="shared" si="415"/>
        <v>1436</v>
      </c>
      <c r="Z1474" t="str">
        <f t="shared" si="416"/>
        <v>ITM_CROSS_PROD</v>
      </c>
      <c r="AA1474" s="172" t="str">
        <f>IF(ISNA(VLOOKUP(AC1474,Sheet2!J:J,1,0)),"//","")</f>
        <v/>
      </c>
      <c r="AC1474" s="111" t="str">
        <f t="shared" si="423"/>
        <v>*</v>
      </c>
      <c r="AD1474" t="b">
        <f t="shared" si="421"/>
        <v>0</v>
      </c>
    </row>
    <row r="1475" spans="1:30">
      <c r="A1475" s="57">
        <f t="shared" si="410"/>
        <v>1475</v>
      </c>
      <c r="B1475" s="56">
        <f t="shared" si="411"/>
        <v>1437</v>
      </c>
      <c r="C1475" s="60" t="s">
        <v>4256</v>
      </c>
      <c r="D1475" s="60" t="s">
        <v>7</v>
      </c>
      <c r="E1475" s="164" t="s">
        <v>1253</v>
      </c>
      <c r="F1475" s="164" t="s">
        <v>1253</v>
      </c>
      <c r="G1475" s="209">
        <v>0</v>
      </c>
      <c r="H1475" s="209">
        <v>0</v>
      </c>
      <c r="I1475" s="189" t="s">
        <v>3</v>
      </c>
      <c r="J1475" s="66" t="s">
        <v>1592</v>
      </c>
      <c r="K1475" s="67" t="s">
        <v>4704</v>
      </c>
      <c r="L1475" s="68"/>
      <c r="M1475" s="64" t="s">
        <v>1703</v>
      </c>
      <c r="N1475" s="13"/>
      <c r="O1475"/>
      <c r="P1475" t="str">
        <f t="shared" si="422"/>
        <v/>
      </c>
      <c r="Q1475" t="str">
        <f>IF(ISNA(VLOOKUP(AC1475,#REF!,1)),"//","")</f>
        <v/>
      </c>
      <c r="R1475"/>
      <c r="S1475" s="43">
        <f t="shared" si="412"/>
        <v>288</v>
      </c>
      <c r="T1475" s="93" t="s">
        <v>2984</v>
      </c>
      <c r="U1475" s="71" t="s">
        <v>2484</v>
      </c>
      <c r="V1475" s="71" t="s">
        <v>2484</v>
      </c>
      <c r="W1475" s="44" t="str">
        <f t="shared" si="413"/>
        <v>"CX" STD_RIGHT_ARROW "RE"</v>
      </c>
      <c r="X1475" s="25" t="str">
        <f t="shared" si="414"/>
        <v>CX&gt;RE</v>
      </c>
      <c r="Y1475" s="1">
        <f t="shared" si="415"/>
        <v>1437</v>
      </c>
      <c r="Z1475" t="str">
        <f t="shared" si="416"/>
        <v>ITM_CXtoRE</v>
      </c>
      <c r="AA1475" s="172" t="str">
        <f>IF(ISNA(VLOOKUP(AC1475,Sheet2!J:J,1,0)),"//","")</f>
        <v>//</v>
      </c>
      <c r="AC1475" s="111" t="str">
        <f t="shared" si="423"/>
        <v>CX&gt;RE</v>
      </c>
      <c r="AD1475" t="b">
        <f t="shared" si="421"/>
        <v>1</v>
      </c>
    </row>
    <row r="1476" spans="1:30">
      <c r="A1476" s="57">
        <f t="shared" si="410"/>
        <v>1476</v>
      </c>
      <c r="B1476" s="56">
        <f t="shared" si="411"/>
        <v>1438</v>
      </c>
      <c r="C1476" s="60" t="s">
        <v>4988</v>
      </c>
      <c r="D1476" s="60" t="s">
        <v>7</v>
      </c>
      <c r="E1476" s="164" t="s">
        <v>66</v>
      </c>
      <c r="F1476" s="164" t="s">
        <v>66</v>
      </c>
      <c r="G1476" s="209">
        <v>0</v>
      </c>
      <c r="H1476" s="209">
        <v>0</v>
      </c>
      <c r="I1476" s="189" t="s">
        <v>3</v>
      </c>
      <c r="J1476" s="66" t="s">
        <v>1592</v>
      </c>
      <c r="K1476" s="67" t="s">
        <v>4704</v>
      </c>
      <c r="L1476" s="68"/>
      <c r="M1476" s="64" t="s">
        <v>1704</v>
      </c>
      <c r="N1476" s="13"/>
      <c r="O1476"/>
      <c r="P1476" t="str">
        <f t="shared" si="422"/>
        <v/>
      </c>
      <c r="Q1476" t="str">
        <f>IF(ISNA(VLOOKUP(AC1476,#REF!,1)),"//","")</f>
        <v/>
      </c>
      <c r="R1476"/>
      <c r="S1476" s="43">
        <f t="shared" si="412"/>
        <v>289</v>
      </c>
      <c r="T1476" s="93" t="s">
        <v>2484</v>
      </c>
      <c r="U1476" s="71" t="s">
        <v>2484</v>
      </c>
      <c r="V1476" s="71" t="s">
        <v>2484</v>
      </c>
      <c r="W1476" s="44" t="str">
        <f t="shared" si="413"/>
        <v>"DATE"</v>
      </c>
      <c r="X1476" s="25" t="str">
        <f t="shared" si="414"/>
        <v>DATE</v>
      </c>
      <c r="Y1476" s="1">
        <f t="shared" si="415"/>
        <v>1438</v>
      </c>
      <c r="Z1476" t="str">
        <f t="shared" si="416"/>
        <v>ITM_DATE</v>
      </c>
      <c r="AA1476" s="172" t="str">
        <f>IF(ISNA(VLOOKUP(AC1476,Sheet2!J:J,1,0)),"//","")</f>
        <v>//</v>
      </c>
      <c r="AC1476" s="111" t="str">
        <f t="shared" si="423"/>
        <v>DATE</v>
      </c>
      <c r="AD1476" t="b">
        <f t="shared" si="421"/>
        <v>1</v>
      </c>
    </row>
    <row r="1477" spans="1:30">
      <c r="A1477" s="57">
        <f t="shared" si="410"/>
        <v>1477</v>
      </c>
      <c r="B1477" s="56">
        <f t="shared" si="411"/>
        <v>1439</v>
      </c>
      <c r="C1477" s="60" t="s">
        <v>4989</v>
      </c>
      <c r="D1477" s="60" t="s">
        <v>7</v>
      </c>
      <c r="E1477" s="164" t="s">
        <v>67</v>
      </c>
      <c r="F1477" s="164" t="s">
        <v>67</v>
      </c>
      <c r="G1477" s="209">
        <v>0</v>
      </c>
      <c r="H1477" s="209">
        <v>0</v>
      </c>
      <c r="I1477" s="189" t="s">
        <v>3</v>
      </c>
      <c r="J1477" s="66" t="s">
        <v>1592</v>
      </c>
      <c r="K1477" s="67" t="s">
        <v>4704</v>
      </c>
      <c r="L1477" s="68"/>
      <c r="M1477" s="64" t="s">
        <v>1706</v>
      </c>
      <c r="N1477" s="13"/>
      <c r="O1477"/>
      <c r="P1477" t="str">
        <f t="shared" si="422"/>
        <v/>
      </c>
      <c r="Q1477" t="str">
        <f>IF(ISNA(VLOOKUP(AC1477,#REF!,1)),"//","")</f>
        <v/>
      </c>
      <c r="R1477"/>
      <c r="S1477" s="43">
        <f t="shared" si="412"/>
        <v>290</v>
      </c>
      <c r="T1477" s="93" t="s">
        <v>2484</v>
      </c>
      <c r="U1477" s="71" t="s">
        <v>2484</v>
      </c>
      <c r="V1477" s="71" t="s">
        <v>2484</v>
      </c>
      <c r="W1477" s="44" t="str">
        <f t="shared" si="413"/>
        <v>"DATE" STD_RIGHT_ARROW</v>
      </c>
      <c r="X1477" s="25" t="str">
        <f t="shared" si="414"/>
        <v>DATE&gt;</v>
      </c>
      <c r="Y1477" s="1">
        <f t="shared" si="415"/>
        <v>1439</v>
      </c>
      <c r="Z1477" t="str">
        <f t="shared" si="416"/>
        <v>ITM_DATEto</v>
      </c>
      <c r="AA1477" s="172" t="str">
        <f>IF(ISNA(VLOOKUP(AC1477,Sheet2!J:J,1,0)),"//","")</f>
        <v>//</v>
      </c>
      <c r="AC1477" s="111" t="str">
        <f t="shared" si="423"/>
        <v>DATE&gt;</v>
      </c>
      <c r="AD1477" t="b">
        <f t="shared" si="421"/>
        <v>1</v>
      </c>
    </row>
    <row r="1478" spans="1:30">
      <c r="A1478" s="57">
        <f t="shared" si="410"/>
        <v>1478</v>
      </c>
      <c r="B1478" s="56">
        <f t="shared" si="411"/>
        <v>1440</v>
      </c>
      <c r="C1478" s="60" t="s">
        <v>4990</v>
      </c>
      <c r="D1478" s="60" t="s">
        <v>7</v>
      </c>
      <c r="E1478" s="164" t="s">
        <v>1255</v>
      </c>
      <c r="F1478" s="164" t="s">
        <v>1255</v>
      </c>
      <c r="G1478" s="209">
        <v>0</v>
      </c>
      <c r="H1478" s="209">
        <v>0</v>
      </c>
      <c r="I1478" s="189" t="s">
        <v>3</v>
      </c>
      <c r="J1478" s="66" t="s">
        <v>1592</v>
      </c>
      <c r="K1478" s="67" t="s">
        <v>4704</v>
      </c>
      <c r="L1478" s="68"/>
      <c r="M1478" s="64" t="s">
        <v>1707</v>
      </c>
      <c r="N1478" s="13"/>
      <c r="O1478"/>
      <c r="P1478" t="str">
        <f t="shared" si="422"/>
        <v/>
      </c>
      <c r="Q1478" t="str">
        <f>IF(ISNA(VLOOKUP(AC1478,#REF!,1)),"//","")</f>
        <v/>
      </c>
      <c r="R1478"/>
      <c r="S1478" s="43">
        <f t="shared" si="412"/>
        <v>291</v>
      </c>
      <c r="T1478" s="93" t="s">
        <v>2484</v>
      </c>
      <c r="U1478" s="71" t="s">
        <v>2484</v>
      </c>
      <c r="V1478" s="71" t="s">
        <v>2484</v>
      </c>
      <c r="W1478" s="44" t="str">
        <f t="shared" si="413"/>
        <v>"DAY"</v>
      </c>
      <c r="X1478" s="25" t="str">
        <f t="shared" si="414"/>
        <v>DAY</v>
      </c>
      <c r="Y1478" s="1">
        <f t="shared" si="415"/>
        <v>1440</v>
      </c>
      <c r="Z1478" t="str">
        <f t="shared" si="416"/>
        <v>ITM_DAY</v>
      </c>
      <c r="AA1478" s="172" t="str">
        <f>IF(ISNA(VLOOKUP(AC1478,Sheet2!J:J,1,0)),"//","")</f>
        <v>//</v>
      </c>
      <c r="AC1478" s="111" t="str">
        <f t="shared" si="423"/>
        <v>DAY</v>
      </c>
      <c r="AD1478" t="b">
        <f t="shared" si="421"/>
        <v>1</v>
      </c>
    </row>
    <row r="1479" spans="1:30">
      <c r="A1479" s="57">
        <f t="shared" si="410"/>
        <v>1479</v>
      </c>
      <c r="B1479" s="56">
        <f t="shared" si="411"/>
        <v>1441</v>
      </c>
      <c r="C1479" s="60" t="s">
        <v>5013</v>
      </c>
      <c r="D1479" s="60" t="s">
        <v>7</v>
      </c>
      <c r="E1479" s="164" t="s">
        <v>68</v>
      </c>
      <c r="F1479" s="164" t="s">
        <v>68</v>
      </c>
      <c r="G1479" s="209">
        <v>0</v>
      </c>
      <c r="H1479" s="209">
        <v>0</v>
      </c>
      <c r="I1479" s="189" t="s">
        <v>3</v>
      </c>
      <c r="J1479" s="66" t="s">
        <v>1592</v>
      </c>
      <c r="K1479" s="67" t="s">
        <v>4704</v>
      </c>
      <c r="L1479" s="68"/>
      <c r="M1479" s="64" t="s">
        <v>1708</v>
      </c>
      <c r="N1479" s="13"/>
      <c r="O1479"/>
      <c r="P1479" t="str">
        <f t="shared" si="422"/>
        <v/>
      </c>
      <c r="Q1479" t="str">
        <f>IF(ISNA(VLOOKUP(AC1479,#REF!,1)),"//","")</f>
        <v/>
      </c>
      <c r="R1479"/>
      <c r="S1479" s="43">
        <f t="shared" si="412"/>
        <v>292</v>
      </c>
      <c r="T1479" s="93" t="s">
        <v>2484</v>
      </c>
      <c r="U1479" s="71" t="s">
        <v>2484</v>
      </c>
      <c r="V1479" s="71" t="s">
        <v>2484</v>
      </c>
      <c r="W1479" s="44" t="str">
        <f t="shared" si="413"/>
        <v>"DBLR"</v>
      </c>
      <c r="X1479" s="25" t="str">
        <f t="shared" si="414"/>
        <v>DBLR</v>
      </c>
      <c r="Y1479" s="1">
        <f t="shared" si="415"/>
        <v>1441</v>
      </c>
      <c r="Z1479" t="str">
        <f t="shared" si="416"/>
        <v>ITM_DBLR</v>
      </c>
      <c r="AA1479" s="172" t="str">
        <f>IF(ISNA(VLOOKUP(AC1479,Sheet2!J:J,1,0)),"//","")</f>
        <v>//</v>
      </c>
      <c r="AC1479" s="111" t="str">
        <f t="shared" si="423"/>
        <v>DBLR</v>
      </c>
      <c r="AD1479" t="b">
        <f t="shared" si="421"/>
        <v>1</v>
      </c>
    </row>
    <row r="1480" spans="1:30">
      <c r="A1480" s="57">
        <f t="shared" si="410"/>
        <v>1480</v>
      </c>
      <c r="B1480" s="56">
        <f t="shared" si="411"/>
        <v>1442</v>
      </c>
      <c r="C1480" s="60" t="s">
        <v>5014</v>
      </c>
      <c r="D1480" s="60" t="s">
        <v>7</v>
      </c>
      <c r="E1480" s="164" t="s">
        <v>1256</v>
      </c>
      <c r="F1480" s="164" t="s">
        <v>1256</v>
      </c>
      <c r="G1480" s="209">
        <v>0</v>
      </c>
      <c r="H1480" s="209">
        <v>0</v>
      </c>
      <c r="I1480" s="189" t="s">
        <v>3</v>
      </c>
      <c r="J1480" s="66" t="s">
        <v>1592</v>
      </c>
      <c r="K1480" s="67" t="s">
        <v>4704</v>
      </c>
      <c r="L1480" s="68"/>
      <c r="M1480" s="64" t="s">
        <v>4772</v>
      </c>
      <c r="N1480" s="13"/>
      <c r="O1480"/>
      <c r="P1480" t="str">
        <f t="shared" si="422"/>
        <v/>
      </c>
      <c r="Q1480" t="str">
        <f>IF(ISNA(VLOOKUP(AC1480,#REF!,1)),"//","")</f>
        <v/>
      </c>
      <c r="R1480"/>
      <c r="S1480" s="43">
        <f t="shared" si="412"/>
        <v>293</v>
      </c>
      <c r="T1480" s="93" t="s">
        <v>2484</v>
      </c>
      <c r="U1480" s="71" t="s">
        <v>2484</v>
      </c>
      <c r="V1480" s="71" t="s">
        <v>2484</v>
      </c>
      <c r="W1480" s="44" t="str">
        <f t="shared" si="413"/>
        <v>"DBL" STD_CROSS</v>
      </c>
      <c r="X1480" s="25" t="str">
        <f t="shared" si="414"/>
        <v>DBLCROSS</v>
      </c>
      <c r="Y1480" s="1">
        <f t="shared" si="415"/>
        <v>1442</v>
      </c>
      <c r="Z1480" t="str">
        <f t="shared" si="416"/>
        <v>ITM_DBLMULT</v>
      </c>
      <c r="AA1480" s="172" t="str">
        <f>IF(ISNA(VLOOKUP(AC1480,Sheet2!J:J,1,0)),"//","")</f>
        <v>//</v>
      </c>
      <c r="AC1480" s="111" t="str">
        <f t="shared" si="423"/>
        <v>DBL*</v>
      </c>
      <c r="AD1480" t="b">
        <f t="shared" si="421"/>
        <v>0</v>
      </c>
    </row>
    <row r="1481" spans="1:30">
      <c r="A1481" s="57">
        <f t="shared" si="410"/>
        <v>1481</v>
      </c>
      <c r="B1481" s="56">
        <f t="shared" si="411"/>
        <v>1443</v>
      </c>
      <c r="C1481" s="60" t="s">
        <v>5015</v>
      </c>
      <c r="D1481" s="60" t="s">
        <v>7</v>
      </c>
      <c r="E1481" s="164" t="s">
        <v>69</v>
      </c>
      <c r="F1481" s="164" t="s">
        <v>69</v>
      </c>
      <c r="G1481" s="209">
        <v>0</v>
      </c>
      <c r="H1481" s="209">
        <v>0</v>
      </c>
      <c r="I1481" s="189" t="s">
        <v>3</v>
      </c>
      <c r="J1481" s="66" t="s">
        <v>1592</v>
      </c>
      <c r="K1481" s="67" t="s">
        <v>4704</v>
      </c>
      <c r="L1481" s="68"/>
      <c r="M1481" s="64" t="s">
        <v>4773</v>
      </c>
      <c r="N1481" s="13"/>
      <c r="O1481"/>
      <c r="P1481" t="str">
        <f t="shared" si="422"/>
        <v/>
      </c>
      <c r="Q1481" t="str">
        <f>IF(ISNA(VLOOKUP(AC1481,#REF!,1)),"//","")</f>
        <v/>
      </c>
      <c r="R1481"/>
      <c r="S1481" s="43">
        <f t="shared" si="412"/>
        <v>294</v>
      </c>
      <c r="T1481" s="93" t="s">
        <v>2484</v>
      </c>
      <c r="U1481" s="71" t="s">
        <v>2484</v>
      </c>
      <c r="V1481" s="71" t="s">
        <v>2484</v>
      </c>
      <c r="W1481" s="44" t="str">
        <f t="shared" si="413"/>
        <v>"DBL/"</v>
      </c>
      <c r="X1481" s="25" t="str">
        <f t="shared" si="414"/>
        <v>DBL/</v>
      </c>
      <c r="Y1481" s="1">
        <f t="shared" si="415"/>
        <v>1443</v>
      </c>
      <c r="Z1481" t="str">
        <f t="shared" si="416"/>
        <v>ITM_DBLDIV</v>
      </c>
      <c r="AA1481" s="172" t="str">
        <f>IF(ISNA(VLOOKUP(AC1481,Sheet2!J:J,1,0)),"//","")</f>
        <v>//</v>
      </c>
      <c r="AC1481" s="111" t="str">
        <f t="shared" si="423"/>
        <v>DBL/</v>
      </c>
      <c r="AD1481" t="b">
        <f t="shared" si="421"/>
        <v>1</v>
      </c>
    </row>
    <row r="1482" spans="1:30">
      <c r="A1482" s="57">
        <f t="shared" si="410"/>
        <v>1482</v>
      </c>
      <c r="B1482" s="56">
        <f t="shared" si="411"/>
        <v>1444</v>
      </c>
      <c r="C1482" s="60" t="s">
        <v>4257</v>
      </c>
      <c r="D1482" s="60" t="s">
        <v>7</v>
      </c>
      <c r="E1482" s="164" t="s">
        <v>72</v>
      </c>
      <c r="F1482" s="164" t="s">
        <v>72</v>
      </c>
      <c r="G1482" s="209">
        <v>0</v>
      </c>
      <c r="H1482" s="209">
        <v>0</v>
      </c>
      <c r="I1482" s="189" t="s">
        <v>3</v>
      </c>
      <c r="J1482" s="66" t="s">
        <v>1592</v>
      </c>
      <c r="K1482" s="67" t="s">
        <v>4704</v>
      </c>
      <c r="L1482" s="68"/>
      <c r="M1482" s="64" t="s">
        <v>1712</v>
      </c>
      <c r="N1482" s="13"/>
      <c r="O1482"/>
      <c r="P1482" t="str">
        <f t="shared" si="422"/>
        <v/>
      </c>
      <c r="Q1482" t="str">
        <f>IF(ISNA(VLOOKUP(AC1482,#REF!,1)),"//","")</f>
        <v/>
      </c>
      <c r="R1482"/>
      <c r="S1482" s="43">
        <f t="shared" si="412"/>
        <v>295</v>
      </c>
      <c r="T1482" s="93" t="s">
        <v>2484</v>
      </c>
      <c r="U1482" s="71" t="s">
        <v>2484</v>
      </c>
      <c r="V1482" s="71" t="s">
        <v>2484</v>
      </c>
      <c r="W1482" s="44" t="str">
        <f t="shared" si="413"/>
        <v>"DECOMP"</v>
      </c>
      <c r="X1482" s="25" t="str">
        <f t="shared" si="414"/>
        <v>DECOMP</v>
      </c>
      <c r="Y1482" s="1">
        <f t="shared" si="415"/>
        <v>1444</v>
      </c>
      <c r="Z1482" t="str">
        <f t="shared" si="416"/>
        <v>ITM_DECOMP</v>
      </c>
      <c r="AA1482" s="172" t="str">
        <f>IF(ISNA(VLOOKUP(AC1482,Sheet2!J:J,1,0)),"//","")</f>
        <v>//</v>
      </c>
      <c r="AC1482" s="111" t="str">
        <f t="shared" si="423"/>
        <v>DECOMP</v>
      </c>
      <c r="AD1482" t="b">
        <f t="shared" si="421"/>
        <v>1</v>
      </c>
    </row>
    <row r="1483" spans="1:30">
      <c r="A1483" s="57">
        <f t="shared" si="410"/>
        <v>1483</v>
      </c>
      <c r="B1483" s="56">
        <f t="shared" si="411"/>
        <v>1445</v>
      </c>
      <c r="C1483" s="60" t="s">
        <v>4258</v>
      </c>
      <c r="D1483" s="60" t="s">
        <v>5234</v>
      </c>
      <c r="E1483" s="164" t="s">
        <v>1259</v>
      </c>
      <c r="F1483" s="164" t="s">
        <v>1259</v>
      </c>
      <c r="G1483" s="209">
        <v>0</v>
      </c>
      <c r="H1483" s="209">
        <v>0</v>
      </c>
      <c r="I1483" s="189" t="s">
        <v>3</v>
      </c>
      <c r="J1483" s="66" t="s">
        <v>1592</v>
      </c>
      <c r="K1483" s="67" t="s">
        <v>4704</v>
      </c>
      <c r="L1483" s="68"/>
      <c r="M1483" s="64" t="s">
        <v>1713</v>
      </c>
      <c r="N1483" s="13"/>
      <c r="O1483"/>
      <c r="P1483" t="str">
        <f t="shared" si="422"/>
        <v/>
      </c>
      <c r="Q1483" t="str">
        <f>IF(ISNA(VLOOKUP(AC1483,#REF!,1)),"//","")</f>
        <v/>
      </c>
      <c r="R1483"/>
      <c r="S1483" s="43">
        <f t="shared" si="412"/>
        <v>296</v>
      </c>
      <c r="T1483" s="93" t="s">
        <v>2484</v>
      </c>
      <c r="U1483" s="71" t="s">
        <v>2914</v>
      </c>
      <c r="V1483" s="71" t="s">
        <v>2484</v>
      </c>
      <c r="W1483" s="44" t="str">
        <f t="shared" si="413"/>
        <v>"DEG"</v>
      </c>
      <c r="X1483" s="25" t="str">
        <f t="shared" si="414"/>
        <v>DEG</v>
      </c>
      <c r="Y1483" s="1">
        <f t="shared" si="415"/>
        <v>1445</v>
      </c>
      <c r="Z1483" t="str">
        <f t="shared" si="416"/>
        <v>ITM_DEG</v>
      </c>
      <c r="AA1483" s="172" t="str">
        <f>IF(ISNA(VLOOKUP(AC1483,Sheet2!J:J,1,0)),"//","")</f>
        <v/>
      </c>
      <c r="AC1483" s="111" t="str">
        <f t="shared" si="423"/>
        <v>DEG</v>
      </c>
      <c r="AD1483" t="b">
        <f t="shared" si="421"/>
        <v>1</v>
      </c>
    </row>
    <row r="1484" spans="1:30">
      <c r="A1484" s="57">
        <f t="shared" si="410"/>
        <v>1484</v>
      </c>
      <c r="B1484" s="56">
        <f t="shared" si="411"/>
        <v>1446</v>
      </c>
      <c r="C1484" s="60" t="s">
        <v>4259</v>
      </c>
      <c r="D1484" s="60" t="s">
        <v>5234</v>
      </c>
      <c r="E1484" s="164" t="s">
        <v>1260</v>
      </c>
      <c r="F1484" s="164" t="s">
        <v>1260</v>
      </c>
      <c r="G1484" s="209">
        <v>0</v>
      </c>
      <c r="H1484" s="209">
        <v>0</v>
      </c>
      <c r="I1484" s="189" t="s">
        <v>3</v>
      </c>
      <c r="J1484" s="66" t="s">
        <v>1592</v>
      </c>
      <c r="K1484" s="67" t="s">
        <v>4704</v>
      </c>
      <c r="L1484" s="68"/>
      <c r="M1484" s="64" t="s">
        <v>1714</v>
      </c>
      <c r="N1484" s="13"/>
      <c r="O1484"/>
      <c r="P1484" t="str">
        <f t="shared" si="422"/>
        <v/>
      </c>
      <c r="Q1484" t="str">
        <f>IF(ISNA(VLOOKUP(AC1484,#REF!,1)),"//","")</f>
        <v/>
      </c>
      <c r="R1484"/>
      <c r="S1484" s="43">
        <f t="shared" si="412"/>
        <v>297</v>
      </c>
      <c r="T1484" s="93" t="s">
        <v>2979</v>
      </c>
      <c r="U1484" s="71" t="s">
        <v>2484</v>
      </c>
      <c r="V1484" s="71" t="s">
        <v>2484</v>
      </c>
      <c r="W1484" s="44" t="str">
        <f t="shared" si="413"/>
        <v>"DEG" STD_RIGHT_ARROW</v>
      </c>
      <c r="X1484" s="25" t="str">
        <f t="shared" si="414"/>
        <v>DEG&gt;</v>
      </c>
      <c r="Y1484" s="1">
        <f t="shared" si="415"/>
        <v>1446</v>
      </c>
      <c r="Z1484" t="str">
        <f t="shared" si="416"/>
        <v>ITM_DEGto</v>
      </c>
      <c r="AA1484" s="172" t="str">
        <f>IF(ISNA(VLOOKUP(AC1484,Sheet2!J:J,1,0)),"//","")</f>
        <v>//</v>
      </c>
      <c r="AC1484" s="111" t="str">
        <f t="shared" si="423"/>
        <v>DEG&gt;</v>
      </c>
      <c r="AD1484" t="b">
        <f t="shared" si="421"/>
        <v>1</v>
      </c>
    </row>
    <row r="1485" spans="1:30">
      <c r="A1485" s="57">
        <f t="shared" si="410"/>
        <v>1485</v>
      </c>
      <c r="B1485" s="56">
        <f t="shared" si="411"/>
        <v>1447</v>
      </c>
      <c r="C1485" s="60" t="s">
        <v>4450</v>
      </c>
      <c r="D1485" s="60" t="s">
        <v>7</v>
      </c>
      <c r="E1485" s="164" t="s">
        <v>2837</v>
      </c>
      <c r="F1485" s="164" t="s">
        <v>2837</v>
      </c>
      <c r="G1485" s="209">
        <v>0</v>
      </c>
      <c r="H1485" s="209">
        <v>0</v>
      </c>
      <c r="I1485" s="189" t="s">
        <v>3</v>
      </c>
      <c r="J1485" s="66" t="s">
        <v>1592</v>
      </c>
      <c r="K1485" s="67" t="s">
        <v>4704</v>
      </c>
      <c r="L1485" s="68"/>
      <c r="M1485" s="64" t="s">
        <v>2840</v>
      </c>
      <c r="N1485" s="13"/>
      <c r="O1485"/>
      <c r="P1485" t="str">
        <f t="shared" si="422"/>
        <v/>
      </c>
      <c r="Q1485" t="str">
        <f>IF(ISNA(VLOOKUP(AC1485,#REF!,1)),"//","")</f>
        <v/>
      </c>
      <c r="R1485"/>
      <c r="S1485" s="43">
        <f t="shared" si="412"/>
        <v>298</v>
      </c>
      <c r="T1485" s="93" t="s">
        <v>2484</v>
      </c>
      <c r="U1485" s="71" t="s">
        <v>2484</v>
      </c>
      <c r="V1485" s="71" t="s">
        <v>2484</v>
      </c>
      <c r="W1485" s="44" t="str">
        <f t="shared" si="413"/>
        <v>"S(A)"</v>
      </c>
      <c r="X1485" s="25" t="str">
        <f t="shared" si="414"/>
        <v>S(A)</v>
      </c>
      <c r="Y1485" s="1">
        <f t="shared" si="415"/>
        <v>1447</v>
      </c>
      <c r="Z1485" t="str">
        <f t="shared" si="416"/>
        <v>ITM_SA</v>
      </c>
      <c r="AA1485" s="172" t="str">
        <f>IF(ISNA(VLOOKUP(AC1485,Sheet2!J:J,1,0)),"//","")</f>
        <v>//</v>
      </c>
      <c r="AC1485" s="111" t="str">
        <f t="shared" si="423"/>
        <v>S(A)</v>
      </c>
      <c r="AD1485" t="b">
        <f t="shared" si="421"/>
        <v>1</v>
      </c>
    </row>
    <row r="1486" spans="1:30">
      <c r="A1486" s="57">
        <f t="shared" si="410"/>
        <v>1486</v>
      </c>
      <c r="B1486" s="56">
        <f t="shared" si="411"/>
        <v>1448</v>
      </c>
      <c r="C1486" s="60" t="s">
        <v>4260</v>
      </c>
      <c r="D1486" s="60" t="s">
        <v>7</v>
      </c>
      <c r="E1486" s="165" t="s">
        <v>75</v>
      </c>
      <c r="F1486" s="165" t="s">
        <v>75</v>
      </c>
      <c r="G1486" s="166">
        <v>0</v>
      </c>
      <c r="H1486" s="166">
        <v>0</v>
      </c>
      <c r="I1486" s="189" t="s">
        <v>3</v>
      </c>
      <c r="J1486" s="66" t="s">
        <v>1592</v>
      </c>
      <c r="K1486" s="67" t="s">
        <v>4704</v>
      </c>
      <c r="L1486" s="68"/>
      <c r="M1486" s="64" t="s">
        <v>1715</v>
      </c>
      <c r="N1486" s="23"/>
      <c r="O1486"/>
      <c r="P1486" t="str">
        <f t="shared" si="422"/>
        <v/>
      </c>
      <c r="Q1486" t="str">
        <f>IF(ISNA(VLOOKUP(AC1486,#REF!,1)),"//","")</f>
        <v/>
      </c>
      <c r="R1486"/>
      <c r="S1486" s="43">
        <f t="shared" si="412"/>
        <v>299</v>
      </c>
      <c r="T1486" s="93" t="s">
        <v>3038</v>
      </c>
      <c r="U1486" s="71" t="s">
        <v>2914</v>
      </c>
      <c r="V1486" s="71" t="s">
        <v>2484</v>
      </c>
      <c r="W1486" s="44" t="str">
        <f t="shared" si="413"/>
        <v>"DENMAX"</v>
      </c>
      <c r="X1486" s="25" t="str">
        <f t="shared" si="414"/>
        <v>DENMAX</v>
      </c>
      <c r="Y1486" s="1">
        <f t="shared" si="415"/>
        <v>1448</v>
      </c>
      <c r="Z1486" t="str">
        <f t="shared" si="416"/>
        <v>ITM_DENMAX</v>
      </c>
      <c r="AA1486" s="172" t="str">
        <f>IF(ISNA(VLOOKUP(AC1486,Sheet2!J:J,1,0)),"//","")</f>
        <v>//</v>
      </c>
      <c r="AC1486" s="111" t="str">
        <f t="shared" si="423"/>
        <v>DENMAX</v>
      </c>
      <c r="AD1486" t="b">
        <f t="shared" si="421"/>
        <v>1</v>
      </c>
    </row>
    <row r="1487" spans="1:30">
      <c r="A1487" s="57">
        <f t="shared" si="410"/>
        <v>1487</v>
      </c>
      <c r="B1487" s="56">
        <f t="shared" si="411"/>
        <v>1449</v>
      </c>
      <c r="C1487" s="60" t="s">
        <v>4261</v>
      </c>
      <c r="D1487" s="60" t="s">
        <v>7</v>
      </c>
      <c r="E1487" s="164" t="s">
        <v>1261</v>
      </c>
      <c r="F1487" s="164" t="s">
        <v>1262</v>
      </c>
      <c r="G1487" s="209">
        <v>0</v>
      </c>
      <c r="H1487" s="209">
        <v>0</v>
      </c>
      <c r="I1487" s="189" t="s">
        <v>3</v>
      </c>
      <c r="J1487" s="66" t="s">
        <v>1592</v>
      </c>
      <c r="K1487" s="67" t="s">
        <v>4704</v>
      </c>
      <c r="L1487" s="68"/>
      <c r="M1487" s="64" t="s">
        <v>3953</v>
      </c>
      <c r="N1487" s="13"/>
      <c r="O1487"/>
      <c r="P1487" t="str">
        <f t="shared" si="422"/>
        <v/>
      </c>
      <c r="Q1487" t="str">
        <f>IF(ISNA(VLOOKUP(AC1487,#REF!,1)),"//","")</f>
        <v/>
      </c>
      <c r="R1487"/>
      <c r="S1487" s="43">
        <f t="shared" si="412"/>
        <v>300</v>
      </c>
      <c r="T1487" s="93"/>
      <c r="U1487" s="71"/>
      <c r="V1487" s="71"/>
      <c r="W1487" s="44" t="str">
        <f t="shared" si="413"/>
        <v>"DOT"</v>
      </c>
      <c r="X1487" s="25" t="str">
        <f t="shared" si="414"/>
        <v>DOT</v>
      </c>
      <c r="Y1487" s="1">
        <f t="shared" si="415"/>
        <v>1449</v>
      </c>
      <c r="Z1487" t="str">
        <f t="shared" si="416"/>
        <v>ITM_DOT_PROD</v>
      </c>
      <c r="AA1487" s="172" t="str">
        <f>IF(ISNA(VLOOKUP(AC1487,Sheet2!J:J,1,0)),"//","")</f>
        <v>//</v>
      </c>
      <c r="AC1487" s="111" t="str">
        <f t="shared" si="423"/>
        <v>DOT</v>
      </c>
      <c r="AD1487" t="b">
        <f t="shared" si="421"/>
        <v>1</v>
      </c>
    </row>
    <row r="1488" spans="1:30">
      <c r="A1488" s="57">
        <f t="shared" si="410"/>
        <v>1488</v>
      </c>
      <c r="B1488" s="56">
        <f t="shared" si="411"/>
        <v>1450</v>
      </c>
      <c r="C1488" s="60" t="s">
        <v>4262</v>
      </c>
      <c r="D1488" s="60" t="s">
        <v>12</v>
      </c>
      <c r="E1488" s="66" t="s">
        <v>80</v>
      </c>
      <c r="F1488" s="66" t="s">
        <v>80</v>
      </c>
      <c r="G1488" s="206">
        <v>1</v>
      </c>
      <c r="H1488" s="206">
        <v>4</v>
      </c>
      <c r="I1488" s="189" t="s">
        <v>3</v>
      </c>
      <c r="J1488" s="66" t="s">
        <v>1592</v>
      </c>
      <c r="K1488" s="67" t="s">
        <v>4704</v>
      </c>
      <c r="L1488" s="68"/>
      <c r="M1488" s="64" t="s">
        <v>1722</v>
      </c>
      <c r="N1488" s="13"/>
      <c r="O1488"/>
      <c r="P1488" t="str">
        <f t="shared" si="422"/>
        <v/>
      </c>
      <c r="Q1488" t="str">
        <f>IF(ISNA(VLOOKUP(AC1488,#REF!,1)),"//","")</f>
        <v/>
      </c>
      <c r="R1488"/>
      <c r="S1488" s="43">
        <f t="shared" si="412"/>
        <v>301</v>
      </c>
      <c r="T1488" s="93" t="s">
        <v>2484</v>
      </c>
      <c r="U1488" s="71" t="s">
        <v>2484</v>
      </c>
      <c r="V1488" s="71" t="s">
        <v>2484</v>
      </c>
      <c r="W1488" s="44" t="str">
        <f t="shared" si="413"/>
        <v>"DSTACK"</v>
      </c>
      <c r="X1488" s="25" t="str">
        <f t="shared" si="414"/>
        <v>DSTACK</v>
      </c>
      <c r="Y1488" s="1">
        <f t="shared" si="415"/>
        <v>1450</v>
      </c>
      <c r="Z1488" t="str">
        <f t="shared" si="416"/>
        <v>ITM_DSTACK</v>
      </c>
      <c r="AA1488" s="172" t="str">
        <f>IF(ISNA(VLOOKUP(AC1488,Sheet2!J:J,1,0)),"//","")</f>
        <v>//</v>
      </c>
      <c r="AC1488" s="111" t="str">
        <f t="shared" si="423"/>
        <v>DSTACK</v>
      </c>
      <c r="AD1488" t="b">
        <f t="shared" si="421"/>
        <v>1</v>
      </c>
    </row>
    <row r="1489" spans="1:30">
      <c r="A1489" s="57">
        <f t="shared" ref="A1489:A1552" si="424">IF(B1489=INT(B1489),ROW(),"")</f>
        <v>1489</v>
      </c>
      <c r="B1489" s="56">
        <f t="shared" ref="B1489:B1552" si="425">IF(AND(MID(C1489,2,1)&lt;&gt;"/",MID(C1489,1,1)="/"),INT(B1488)+1,B1488+0.01)</f>
        <v>1451</v>
      </c>
      <c r="C1489" s="60" t="s">
        <v>4258</v>
      </c>
      <c r="D1489" s="60" t="s">
        <v>5238</v>
      </c>
      <c r="E1489" s="66" t="s">
        <v>81</v>
      </c>
      <c r="F1489" s="66" t="s">
        <v>82</v>
      </c>
      <c r="G1489" s="206">
        <v>0</v>
      </c>
      <c r="H1489" s="206">
        <v>0</v>
      </c>
      <c r="I1489" s="189" t="s">
        <v>3</v>
      </c>
      <c r="J1489" s="66" t="s">
        <v>1592</v>
      </c>
      <c r="K1489" s="67" t="s">
        <v>4704</v>
      </c>
      <c r="L1489" s="68"/>
      <c r="M1489" s="64" t="s">
        <v>1724</v>
      </c>
      <c r="N1489" s="13"/>
      <c r="O1489"/>
      <c r="P1489" t="str">
        <f t="shared" si="422"/>
        <v/>
      </c>
      <c r="Q1489" t="str">
        <f>IF(ISNA(VLOOKUP(AC1489,#REF!,1)),"//","")</f>
        <v/>
      </c>
      <c r="R1489"/>
      <c r="S1489" s="43">
        <f t="shared" ref="S1489:S1552" si="426">IF(X1489&lt;&gt;"",S1488+1,S1488)</f>
        <v>302</v>
      </c>
      <c r="T1489" s="93" t="s">
        <v>2484</v>
      </c>
      <c r="U1489" s="71" t="s">
        <v>2914</v>
      </c>
      <c r="V1489" s="71" t="s">
        <v>2484</v>
      </c>
      <c r="W1489" s="44" t="str">
        <f t="shared" ref="W1489:W1552" si="427">IF( OR(U1489="CNST", I1489="CAT_REGS"),(E1489),
IF(U1489="YES",UPPER(E1489),
IF(   AND(U1489&lt;&gt;"NO",I1489="CAT_FNCT",D1489&lt;&gt;"multiply", D1489&lt;&gt;"divide"),IF(J1489="SLS_ENABLED",   UPPER(E1489),""),"")))</f>
        <v>"D.MS"</v>
      </c>
      <c r="X1489" s="25" t="str">
        <f t="shared" ref="X1489:X1552" si="428">IF(LEN(V1489)&gt;0,V1489,SUBSTITUTE(SUBSTITUTE(SUBSTITUTE(SUBSTITUTE(SUBSTITUTE(SUBSTITUTE(SUBSTITUTE(SUBSTITUTE(SUBSTITUTE(SUBSTITUTE(SUBSTITUTE( (SUBSTITUTE( SUBSTITUTE( SUBSTITUTE( SUBSTITUTE(W1489,"STD_SIGMA","SUM"),"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D.MS</v>
      </c>
      <c r="Y1489" s="1">
        <f t="shared" ref="Y1489:Y1552" si="429">B1489</f>
        <v>1451</v>
      </c>
      <c r="Z1489" t="str">
        <f t="shared" ref="Z1489:Z1552" si="430">M1489</f>
        <v>ITM_DMS</v>
      </c>
      <c r="AA1489" s="172" t="str">
        <f>IF(ISNA(VLOOKUP(AC1489,Sheet2!J:J,1,0)),"//","")</f>
        <v>//</v>
      </c>
      <c r="AC1489" s="111" t="str">
        <f t="shared" si="423"/>
        <v>D.MS</v>
      </c>
      <c r="AD1489" t="b">
        <f t="shared" si="421"/>
        <v>1</v>
      </c>
    </row>
    <row r="1490" spans="1:30">
      <c r="A1490" s="57">
        <f t="shared" si="424"/>
        <v>1490</v>
      </c>
      <c r="B1490" s="56">
        <f t="shared" si="425"/>
        <v>1452</v>
      </c>
      <c r="C1490" s="60" t="s">
        <v>4259</v>
      </c>
      <c r="D1490" s="60" t="s">
        <v>5238</v>
      </c>
      <c r="E1490" s="66" t="s">
        <v>83</v>
      </c>
      <c r="F1490" s="66" t="s">
        <v>83</v>
      </c>
      <c r="G1490" s="206">
        <v>0</v>
      </c>
      <c r="H1490" s="206">
        <v>0</v>
      </c>
      <c r="I1490" s="189" t="s">
        <v>3</v>
      </c>
      <c r="J1490" s="66" t="s">
        <v>1592</v>
      </c>
      <c r="K1490" s="67" t="s">
        <v>4704</v>
      </c>
      <c r="L1490" s="68"/>
      <c r="M1490" s="64" t="s">
        <v>1725</v>
      </c>
      <c r="N1490" s="13"/>
      <c r="O1490"/>
      <c r="P1490" t="str">
        <f t="shared" si="422"/>
        <v/>
      </c>
      <c r="Q1490" t="str">
        <f>IF(ISNA(VLOOKUP(AC1490,#REF!,1)),"//","")</f>
        <v/>
      </c>
      <c r="R1490"/>
      <c r="S1490" s="43">
        <f t="shared" si="426"/>
        <v>303</v>
      </c>
      <c r="T1490" s="93" t="s">
        <v>2979</v>
      </c>
      <c r="U1490" s="71" t="s">
        <v>2484</v>
      </c>
      <c r="V1490" s="71" t="s">
        <v>2484</v>
      </c>
      <c r="W1490" s="44" t="str">
        <f t="shared" si="427"/>
        <v>"D.MS" STD_RIGHT_ARROW</v>
      </c>
      <c r="X1490" s="25" t="str">
        <f t="shared" si="428"/>
        <v>D.MS&gt;</v>
      </c>
      <c r="Y1490" s="1">
        <f t="shared" si="429"/>
        <v>1452</v>
      </c>
      <c r="Z1490" t="str">
        <f t="shared" si="430"/>
        <v>ITM_DMSto</v>
      </c>
      <c r="AA1490" s="172" t="str">
        <f>IF(ISNA(VLOOKUP(AC1490,Sheet2!J:J,1,0)),"//","")</f>
        <v>//</v>
      </c>
      <c r="AC1490" s="111" t="str">
        <f t="shared" si="423"/>
        <v>D.MS&gt;</v>
      </c>
      <c r="AD1490" t="b">
        <f t="shared" si="421"/>
        <v>1</v>
      </c>
    </row>
    <row r="1491" spans="1:30">
      <c r="A1491" s="57">
        <f t="shared" si="424"/>
        <v>1491</v>
      </c>
      <c r="B1491" s="56">
        <f t="shared" si="425"/>
        <v>1453</v>
      </c>
      <c r="C1491" s="60" t="s">
        <v>4263</v>
      </c>
      <c r="D1491" s="60" t="s">
        <v>1726</v>
      </c>
      <c r="E1491" s="66" t="s">
        <v>84</v>
      </c>
      <c r="F1491" s="66" t="s">
        <v>84</v>
      </c>
      <c r="G1491" s="206">
        <v>0</v>
      </c>
      <c r="H1491" s="206">
        <v>0</v>
      </c>
      <c r="I1491" s="189" t="s">
        <v>3</v>
      </c>
      <c r="J1491" s="66" t="s">
        <v>1592</v>
      </c>
      <c r="K1491" s="67" t="s">
        <v>4704</v>
      </c>
      <c r="L1491" s="68"/>
      <c r="M1491" s="64" t="s">
        <v>1726</v>
      </c>
      <c r="N1491" s="13"/>
      <c r="O1491"/>
      <c r="P1491" t="str">
        <f t="shared" si="422"/>
        <v/>
      </c>
      <c r="Q1491" t="str">
        <f>IF(ISNA(VLOOKUP(AC1491,#REF!,1)),"//","")</f>
        <v/>
      </c>
      <c r="R1491"/>
      <c r="S1491" s="43">
        <f t="shared" si="426"/>
        <v>304</v>
      </c>
      <c r="T1491" s="93" t="s">
        <v>2484</v>
      </c>
      <c r="U1491" s="71" t="s">
        <v>2484</v>
      </c>
      <c r="V1491" s="71" t="s">
        <v>2484</v>
      </c>
      <c r="W1491" s="44" t="str">
        <f t="shared" si="427"/>
        <v>"D.MY"</v>
      </c>
      <c r="X1491" s="25" t="str">
        <f t="shared" si="428"/>
        <v>D.MY</v>
      </c>
      <c r="Y1491" s="1">
        <f t="shared" si="429"/>
        <v>1453</v>
      </c>
      <c r="Z1491" t="str">
        <f t="shared" si="430"/>
        <v>ITM_DMY</v>
      </c>
      <c r="AA1491" s="172" t="str">
        <f>IF(ISNA(VLOOKUP(AC1491,Sheet2!J:J,1,0)),"//","")</f>
        <v>//</v>
      </c>
      <c r="AC1491" s="111" t="str">
        <f t="shared" si="423"/>
        <v>D.MY</v>
      </c>
      <c r="AD1491" t="b">
        <f t="shared" si="421"/>
        <v>1</v>
      </c>
    </row>
    <row r="1492" spans="1:30">
      <c r="A1492" s="57">
        <f t="shared" si="424"/>
        <v>1492</v>
      </c>
      <c r="B1492" s="56">
        <f t="shared" si="425"/>
        <v>1454</v>
      </c>
      <c r="C1492" s="60" t="s">
        <v>4991</v>
      </c>
      <c r="D1492" s="60" t="s">
        <v>7</v>
      </c>
      <c r="E1492" s="66" t="s">
        <v>1268</v>
      </c>
      <c r="F1492" s="66" t="s">
        <v>1268</v>
      </c>
      <c r="G1492" s="206">
        <v>0</v>
      </c>
      <c r="H1492" s="206">
        <v>0</v>
      </c>
      <c r="I1492" s="189" t="s">
        <v>3</v>
      </c>
      <c r="J1492" s="66" t="s">
        <v>1592</v>
      </c>
      <c r="K1492" s="67" t="s">
        <v>4704</v>
      </c>
      <c r="L1492" s="68"/>
      <c r="M1492" s="64" t="s">
        <v>1727</v>
      </c>
      <c r="N1492" s="13"/>
      <c r="O1492"/>
      <c r="P1492" t="str">
        <f t="shared" si="422"/>
        <v/>
      </c>
      <c r="Q1492" t="str">
        <f>IF(ISNA(VLOOKUP(AC1492,#REF!,1)),"//","")</f>
        <v/>
      </c>
      <c r="R1492"/>
      <c r="S1492" s="43">
        <f t="shared" si="426"/>
        <v>305</v>
      </c>
      <c r="T1492" s="93" t="s">
        <v>2484</v>
      </c>
      <c r="U1492" s="71" t="s">
        <v>2484</v>
      </c>
      <c r="V1492" s="71" t="s">
        <v>2484</v>
      </c>
      <c r="W1492" s="44" t="str">
        <f t="shared" si="427"/>
        <v>"D" STD_RIGHT_ARROW "J"</v>
      </c>
      <c r="X1492" s="25" t="str">
        <f t="shared" si="428"/>
        <v>D&gt;J</v>
      </c>
      <c r="Y1492" s="1">
        <f t="shared" si="429"/>
        <v>1454</v>
      </c>
      <c r="Z1492" t="str">
        <f t="shared" si="430"/>
        <v>ITM_DtoJ</v>
      </c>
      <c r="AA1492" s="172" t="str">
        <f>IF(ISNA(VLOOKUP(AC1492,Sheet2!J:J,1,0)),"//","")</f>
        <v>//</v>
      </c>
      <c r="AC1492" s="111" t="str">
        <f t="shared" si="423"/>
        <v>D&gt;J</v>
      </c>
      <c r="AD1492" t="b">
        <f t="shared" si="421"/>
        <v>1</v>
      </c>
    </row>
    <row r="1493" spans="1:30">
      <c r="A1493" s="57">
        <f t="shared" ref="A1493" si="431">IF(B1493=INT(B1493),ROW(),"")</f>
        <v>1493</v>
      </c>
      <c r="B1493" s="56">
        <f t="shared" ref="B1493" si="432">IF(AND(MID(C1493,2,1)&lt;&gt;"/",MID(C1493,1,1)="/"),INT(B1492)+1,B1492+0.01)</f>
        <v>1455</v>
      </c>
      <c r="C1493" s="60" t="s">
        <v>4450</v>
      </c>
      <c r="D1493" s="60" t="s">
        <v>7</v>
      </c>
      <c r="E1493" s="66" t="s">
        <v>5026</v>
      </c>
      <c r="F1493" s="66" t="s">
        <v>5026</v>
      </c>
      <c r="G1493" s="206">
        <v>0</v>
      </c>
      <c r="H1493" s="206">
        <v>0</v>
      </c>
      <c r="I1493" s="189" t="s">
        <v>3</v>
      </c>
      <c r="J1493" s="66" t="s">
        <v>1592</v>
      </c>
      <c r="K1493" s="67" t="s">
        <v>4704</v>
      </c>
      <c r="L1493" s="68"/>
      <c r="M1493" s="64" t="s">
        <v>5025</v>
      </c>
      <c r="N1493" s="13"/>
      <c r="O1493"/>
      <c r="P1493" t="str">
        <f t="shared" ref="P1493" si="433">IF(E1493=F1493,"","NOT EQUAL")</f>
        <v/>
      </c>
      <c r="Q1493" t="str">
        <f>IF(ISNA(VLOOKUP(AC1493,#REF!,1)),"//","")</f>
        <v/>
      </c>
      <c r="R1493"/>
      <c r="S1493" s="43">
        <f t="shared" ref="S1493" si="434">IF(X1493&lt;&gt;"",S1492+1,S1492)</f>
        <v>306</v>
      </c>
      <c r="T1493" s="93" t="s">
        <v>2484</v>
      </c>
      <c r="U1493" s="71" t="s">
        <v>2484</v>
      </c>
      <c r="V1493" s="71" t="s">
        <v>2484</v>
      </c>
      <c r="W1493" s="44" t="str">
        <f t="shared" ref="W1493" si="435">IF( OR(U1493="CNST", I1493="CAT_REGS"),(E1493),
IF(U1493="YES",UPPER(E1493),
IF(   AND(U1493&lt;&gt;"NO",I1493="CAT_FNCT",D1493&lt;&gt;"multiply", D1493&lt;&gt;"divide"),IF(J1493="SLS_ENABLED",   UPPER(E1493),""),"")))</f>
        <v>"DELITM"</v>
      </c>
      <c r="X1493" s="25" t="str">
        <f t="shared" ref="X1493" si="436">IF(LEN(V1493)&gt;0,V1493,SUBSTITUTE(SUBSTITUTE(SUBSTITUTE(SUBSTITUTE(SUBSTITUTE(SUBSTITUTE(SUBSTITUTE(SUBSTITUTE(SUBSTITUTE(SUBSTITUTE(SUBSTITUTE(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DELITM</v>
      </c>
      <c r="Y1493" s="1">
        <f t="shared" ref="Y1493" si="437">B1493</f>
        <v>1455</v>
      </c>
      <c r="Z1493" t="str">
        <f t="shared" ref="Z1493" si="438">M1493</f>
        <v>ITM_DELITM</v>
      </c>
      <c r="AA1493" s="172" t="str">
        <f>IF(ISNA(VLOOKUP(AC1493,Sheet2!J:J,1,0)),"//","")</f>
        <v>//</v>
      </c>
      <c r="AC1493" s="111" t="str">
        <f t="shared" ref="AC1493" si="439">IF(LEN(X1493)=0,"",SUBSTITUTE(SUBSTITUTE(SUBSTITUTE(SUBSTITUTE(SUBSTITUTE(SUBSTITUTE(SUBSTITUTE(SUBSTITUTE(SUBSTITUTE(SUBSTITUTE(SUBSTITUTE(SUBSTITUTE(SUBSTITUTE(SUBSTITUTE(SUBSTITUTE(SUBSTITUTE(SUBSTITUTE( (SUBSTITUTE( SUBSTITUTE( SUBSTITUTE( SUBSTITUTE(W1493,"STD_SIGMA","SUM"),"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DELITM</v>
      </c>
      <c r="AD1493" t="b">
        <f t="shared" ref="AD1493" si="440">X1493=AC1493</f>
        <v>1</v>
      </c>
    </row>
    <row r="1494" spans="1:30">
      <c r="A1494" s="57">
        <f t="shared" si="424"/>
        <v>1494</v>
      </c>
      <c r="B1494" s="56">
        <f t="shared" si="425"/>
        <v>1456</v>
      </c>
      <c r="C1494" s="60" t="s">
        <v>4450</v>
      </c>
      <c r="D1494" s="60" t="s">
        <v>7</v>
      </c>
      <c r="E1494" s="66" t="s">
        <v>85</v>
      </c>
      <c r="F1494" s="66" t="s">
        <v>85</v>
      </c>
      <c r="G1494" s="206">
        <v>0</v>
      </c>
      <c r="H1494" s="206">
        <v>0</v>
      </c>
      <c r="I1494" s="189" t="s">
        <v>3</v>
      </c>
      <c r="J1494" s="66" t="s">
        <v>1592</v>
      </c>
      <c r="K1494" s="67" t="s">
        <v>4704</v>
      </c>
      <c r="L1494" s="68"/>
      <c r="M1494" s="64" t="s">
        <v>1731</v>
      </c>
      <c r="N1494" s="13"/>
      <c r="O1494"/>
      <c r="P1494" t="str">
        <f t="shared" si="422"/>
        <v/>
      </c>
      <c r="Q1494" t="str">
        <f>IF(ISNA(VLOOKUP(AC1494,#REF!,1)),"//","")</f>
        <v/>
      </c>
      <c r="R1494"/>
      <c r="S1494" s="43">
        <f t="shared" si="426"/>
        <v>307</v>
      </c>
      <c r="T1494" s="93" t="s">
        <v>2484</v>
      </c>
      <c r="U1494" s="71" t="s">
        <v>2484</v>
      </c>
      <c r="V1494" s="71" t="s">
        <v>2484</v>
      </c>
      <c r="W1494" s="44" t="str">
        <f t="shared" si="427"/>
        <v>"EIGVAL"</v>
      </c>
      <c r="X1494" s="25" t="str">
        <f t="shared" si="428"/>
        <v>EIGVAL</v>
      </c>
      <c r="Y1494" s="1">
        <f t="shared" si="429"/>
        <v>1456</v>
      </c>
      <c r="Z1494" t="str">
        <f t="shared" si="430"/>
        <v>ITM_EIGVAL</v>
      </c>
      <c r="AA1494" s="172" t="str">
        <f>IF(ISNA(VLOOKUP(AC1494,Sheet2!J:J,1,0)),"//","")</f>
        <v>//</v>
      </c>
      <c r="AC1494" s="111" t="str">
        <f t="shared" si="423"/>
        <v>EIGVAL</v>
      </c>
      <c r="AD1494" t="b">
        <f t="shared" si="421"/>
        <v>1</v>
      </c>
    </row>
    <row r="1495" spans="1:30">
      <c r="A1495" s="57">
        <f t="shared" si="424"/>
        <v>1495</v>
      </c>
      <c r="B1495" s="56">
        <f t="shared" si="425"/>
        <v>1457</v>
      </c>
      <c r="C1495" s="60" t="s">
        <v>4450</v>
      </c>
      <c r="D1495" s="60" t="s">
        <v>7</v>
      </c>
      <c r="E1495" s="66" t="s">
        <v>86</v>
      </c>
      <c r="F1495" s="66" t="s">
        <v>86</v>
      </c>
      <c r="G1495" s="206">
        <v>0</v>
      </c>
      <c r="H1495" s="206">
        <v>0</v>
      </c>
      <c r="I1495" s="189" t="s">
        <v>3</v>
      </c>
      <c r="J1495" s="66" t="s">
        <v>1592</v>
      </c>
      <c r="K1495" s="67" t="s">
        <v>4704</v>
      </c>
      <c r="L1495" s="68"/>
      <c r="M1495" s="64" t="s">
        <v>1732</v>
      </c>
      <c r="N1495" s="13"/>
      <c r="O1495"/>
      <c r="P1495" t="str">
        <f t="shared" si="422"/>
        <v/>
      </c>
      <c r="Q1495" t="str">
        <f>IF(ISNA(VLOOKUP(AC1495,#REF!,1)),"//","")</f>
        <v/>
      </c>
      <c r="R1495"/>
      <c r="S1495" s="43">
        <f t="shared" si="426"/>
        <v>308</v>
      </c>
      <c r="T1495" s="93" t="s">
        <v>2484</v>
      </c>
      <c r="U1495" s="71" t="s">
        <v>2484</v>
      </c>
      <c r="V1495" s="71" t="s">
        <v>2484</v>
      </c>
      <c r="W1495" s="44" t="str">
        <f t="shared" si="427"/>
        <v>"EIGVEC"</v>
      </c>
      <c r="X1495" s="25" t="str">
        <f t="shared" si="428"/>
        <v>EIGVEC</v>
      </c>
      <c r="Y1495" s="1">
        <f t="shared" si="429"/>
        <v>1457</v>
      </c>
      <c r="Z1495" t="str">
        <f t="shared" si="430"/>
        <v>ITM_EIGVEC</v>
      </c>
      <c r="AA1495" s="172" t="str">
        <f>IF(ISNA(VLOOKUP(AC1495,Sheet2!J:J,1,0)),"//","")</f>
        <v>//</v>
      </c>
      <c r="AC1495" s="111" t="str">
        <f t="shared" si="423"/>
        <v>EIGVEC</v>
      </c>
      <c r="AD1495" t="b">
        <f t="shared" si="421"/>
        <v>1</v>
      </c>
    </row>
    <row r="1496" spans="1:30">
      <c r="A1496" s="57">
        <f t="shared" si="424"/>
        <v>1496</v>
      </c>
      <c r="B1496" s="56">
        <f t="shared" si="425"/>
        <v>1458</v>
      </c>
      <c r="C1496" s="60" t="s">
        <v>4450</v>
      </c>
      <c r="D1496" s="60" t="s">
        <v>7</v>
      </c>
      <c r="E1496" s="66" t="s">
        <v>1271</v>
      </c>
      <c r="F1496" s="66" t="s">
        <v>1271</v>
      </c>
      <c r="G1496" s="206">
        <v>0</v>
      </c>
      <c r="H1496" s="206">
        <v>0</v>
      </c>
      <c r="I1496" s="189" t="s">
        <v>3</v>
      </c>
      <c r="J1496" s="66" t="s">
        <v>1592</v>
      </c>
      <c r="K1496" s="67" t="s">
        <v>4704</v>
      </c>
      <c r="L1496" s="68"/>
      <c r="M1496" s="64" t="s">
        <v>1733</v>
      </c>
      <c r="N1496" s="13"/>
      <c r="O1496"/>
      <c r="P1496" t="str">
        <f t="shared" si="422"/>
        <v/>
      </c>
      <c r="Q1496" t="str">
        <f>IF(ISNA(VLOOKUP(AC1496,#REF!,1)),"//","")</f>
        <v/>
      </c>
      <c r="R1496"/>
      <c r="S1496" s="43">
        <f t="shared" si="426"/>
        <v>309</v>
      </c>
      <c r="T1496" s="93" t="s">
        <v>2484</v>
      </c>
      <c r="U1496" s="71" t="s">
        <v>2484</v>
      </c>
      <c r="V1496" s="71" t="s">
        <v>2484</v>
      </c>
      <c r="W1496" s="44" t="str">
        <f t="shared" si="427"/>
        <v>"END"</v>
      </c>
      <c r="X1496" s="25" t="str">
        <f t="shared" si="428"/>
        <v>END</v>
      </c>
      <c r="Y1496" s="1">
        <f t="shared" si="429"/>
        <v>1458</v>
      </c>
      <c r="Z1496" t="str">
        <f t="shared" si="430"/>
        <v>ITM_END</v>
      </c>
      <c r="AA1496" s="172" t="str">
        <f>IF(ISNA(VLOOKUP(AC1496,Sheet2!J:J,1,0)),"//","")</f>
        <v>//</v>
      </c>
      <c r="AC1496" s="111" t="str">
        <f t="shared" si="423"/>
        <v>END</v>
      </c>
      <c r="AD1496" t="b">
        <f t="shared" si="421"/>
        <v>1</v>
      </c>
    </row>
    <row r="1497" spans="1:30">
      <c r="A1497" s="57">
        <f t="shared" si="424"/>
        <v>1497</v>
      </c>
      <c r="B1497" s="56">
        <f t="shared" si="425"/>
        <v>1459</v>
      </c>
      <c r="C1497" s="60" t="s">
        <v>4450</v>
      </c>
      <c r="D1497" s="60" t="s">
        <v>7</v>
      </c>
      <c r="E1497" s="66" t="s">
        <v>1272</v>
      </c>
      <c r="F1497" s="66" t="s">
        <v>87</v>
      </c>
      <c r="G1497" s="206">
        <v>0</v>
      </c>
      <c r="H1497" s="206">
        <v>0</v>
      </c>
      <c r="I1497" s="189" t="s">
        <v>3</v>
      </c>
      <c r="J1497" s="66" t="s">
        <v>1592</v>
      </c>
      <c r="K1497" s="67" t="s">
        <v>4704</v>
      </c>
      <c r="L1497" s="68"/>
      <c r="M1497" s="64" t="s">
        <v>1734</v>
      </c>
      <c r="N1497" s="13"/>
      <c r="O1497"/>
      <c r="P1497" t="str">
        <f t="shared" si="422"/>
        <v>NOT EQUAL</v>
      </c>
      <c r="Q1497" t="str">
        <f>IF(ISNA(VLOOKUP(AC1497,#REF!,1)),"//","")</f>
        <v/>
      </c>
      <c r="R1497"/>
      <c r="S1497" s="43">
        <f t="shared" si="426"/>
        <v>310</v>
      </c>
      <c r="T1497" s="93" t="s">
        <v>2484</v>
      </c>
      <c r="U1497" s="71" t="s">
        <v>2484</v>
      </c>
      <c r="V1497" s="71" t="s">
        <v>2484</v>
      </c>
      <c r="W1497" s="44" t="str">
        <f t="shared" si="427"/>
        <v>"ENDP"</v>
      </c>
      <c r="X1497" s="25" t="str">
        <f t="shared" si="428"/>
        <v>ENDP</v>
      </c>
      <c r="Y1497" s="1">
        <f t="shared" si="429"/>
        <v>1459</v>
      </c>
      <c r="Z1497" t="str">
        <f t="shared" si="430"/>
        <v>ITM_ENDP</v>
      </c>
      <c r="AA1497" s="172" t="str">
        <f>IF(ISNA(VLOOKUP(AC1497,Sheet2!J:J,1,0)),"//","")</f>
        <v>//</v>
      </c>
      <c r="AC1497" s="111" t="str">
        <f t="shared" si="423"/>
        <v>ENDP</v>
      </c>
      <c r="AD1497" t="b">
        <f t="shared" si="421"/>
        <v>1</v>
      </c>
    </row>
    <row r="1498" spans="1:30">
      <c r="A1498" s="57">
        <f t="shared" si="424"/>
        <v>1498</v>
      </c>
      <c r="B1498" s="56">
        <f t="shared" si="425"/>
        <v>1460</v>
      </c>
      <c r="C1498" s="60" t="s">
        <v>4265</v>
      </c>
      <c r="D1498" s="60" t="s">
        <v>12</v>
      </c>
      <c r="E1498" s="66" t="s">
        <v>88</v>
      </c>
      <c r="F1498" s="66" t="s">
        <v>88</v>
      </c>
      <c r="G1498" s="206">
        <v>0</v>
      </c>
      <c r="H1498" s="206">
        <v>15</v>
      </c>
      <c r="I1498" s="189" t="s">
        <v>3</v>
      </c>
      <c r="J1498" s="66" t="s">
        <v>1592</v>
      </c>
      <c r="K1498" s="67" t="s">
        <v>4704</v>
      </c>
      <c r="L1498" s="68"/>
      <c r="M1498" s="64" t="s">
        <v>1735</v>
      </c>
      <c r="N1498" s="13"/>
      <c r="O1498"/>
      <c r="P1498" t="str">
        <f t="shared" si="422"/>
        <v/>
      </c>
      <c r="Q1498" t="str">
        <f>IF(ISNA(VLOOKUP(AC1498,#REF!,1)),"//","")</f>
        <v/>
      </c>
      <c r="R1498"/>
      <c r="S1498" s="43">
        <f t="shared" si="426"/>
        <v>311</v>
      </c>
      <c r="T1498" s="93" t="s">
        <v>3003</v>
      </c>
      <c r="U1498" s="71" t="s">
        <v>2914</v>
      </c>
      <c r="V1498" s="71" t="s">
        <v>2484</v>
      </c>
      <c r="W1498" s="44" t="str">
        <f t="shared" si="427"/>
        <v>"ENG"</v>
      </c>
      <c r="X1498" s="25" t="str">
        <f t="shared" si="428"/>
        <v>ENG</v>
      </c>
      <c r="Y1498" s="1">
        <f t="shared" si="429"/>
        <v>1460</v>
      </c>
      <c r="Z1498" t="str">
        <f t="shared" si="430"/>
        <v>ITM_ENG</v>
      </c>
      <c r="AA1498" s="172" t="str">
        <f>IF(ISNA(VLOOKUP(AC1498,Sheet2!J:J,1,0)),"//","")</f>
        <v/>
      </c>
      <c r="AC1498" s="111" t="str">
        <f t="shared" si="423"/>
        <v>ENG</v>
      </c>
      <c r="AD1498" t="b">
        <f t="shared" si="421"/>
        <v>1</v>
      </c>
    </row>
    <row r="1499" spans="1:30">
      <c r="A1499" s="57">
        <f t="shared" si="424"/>
        <v>1499</v>
      </c>
      <c r="B1499" s="56">
        <f t="shared" si="425"/>
        <v>1461</v>
      </c>
      <c r="C1499" s="60" t="s">
        <v>4450</v>
      </c>
      <c r="D1499" s="60" t="s">
        <v>7</v>
      </c>
      <c r="E1499" s="66" t="s">
        <v>1273</v>
      </c>
      <c r="F1499" s="66" t="s">
        <v>1273</v>
      </c>
      <c r="G1499" s="206">
        <v>0</v>
      </c>
      <c r="H1499" s="206">
        <v>0</v>
      </c>
      <c r="I1499" s="189" t="s">
        <v>3</v>
      </c>
      <c r="J1499" s="66" t="s">
        <v>1592</v>
      </c>
      <c r="K1499" s="67" t="s">
        <v>4704</v>
      </c>
      <c r="L1499" s="68"/>
      <c r="M1499" s="64" t="s">
        <v>1736</v>
      </c>
      <c r="N1499" s="13"/>
      <c r="O1499"/>
      <c r="P1499" t="str">
        <f t="shared" si="422"/>
        <v/>
      </c>
      <c r="Q1499" t="str">
        <f>IF(ISNA(VLOOKUP(AC1499,#REF!,1)),"//","")</f>
        <v/>
      </c>
      <c r="R1499"/>
      <c r="S1499" s="43">
        <f t="shared" si="426"/>
        <v>312</v>
      </c>
      <c r="T1499" s="93" t="s">
        <v>2484</v>
      </c>
      <c r="U1499" s="71" t="s">
        <v>2484</v>
      </c>
      <c r="V1499" s="71" t="s">
        <v>2484</v>
      </c>
      <c r="W1499" s="44" t="str">
        <f t="shared" si="427"/>
        <v>"ENORM"</v>
      </c>
      <c r="X1499" s="25" t="str">
        <f t="shared" si="428"/>
        <v>ENORM</v>
      </c>
      <c r="Y1499" s="1">
        <f t="shared" si="429"/>
        <v>1461</v>
      </c>
      <c r="Z1499" t="str">
        <f t="shared" si="430"/>
        <v>ITM_ENORM</v>
      </c>
      <c r="AA1499" s="172" t="str">
        <f>IF(ISNA(VLOOKUP(AC1499,Sheet2!J:J,1,0)),"//","")</f>
        <v>//</v>
      </c>
      <c r="AC1499" s="111" t="str">
        <f t="shared" si="423"/>
        <v>ENORM</v>
      </c>
      <c r="AD1499" t="b">
        <f t="shared" si="421"/>
        <v>1</v>
      </c>
    </row>
    <row r="1500" spans="1:30" s="133" customFormat="1">
      <c r="A1500" s="127">
        <f t="shared" si="424"/>
        <v>1500</v>
      </c>
      <c r="B1500" s="128">
        <f t="shared" si="425"/>
        <v>1462</v>
      </c>
      <c r="C1500" s="129" t="s">
        <v>4550</v>
      </c>
      <c r="D1500" s="129" t="s">
        <v>7</v>
      </c>
      <c r="E1500" s="130" t="s">
        <v>4551</v>
      </c>
      <c r="F1500" s="130" t="s">
        <v>288</v>
      </c>
      <c r="G1500" s="205">
        <v>0</v>
      </c>
      <c r="H1500" s="205">
        <v>0</v>
      </c>
      <c r="I1500" s="189" t="s">
        <v>3</v>
      </c>
      <c r="J1500" s="66" t="s">
        <v>1592</v>
      </c>
      <c r="K1500" s="132" t="s">
        <v>4704</v>
      </c>
      <c r="M1500" s="18" t="s">
        <v>4552</v>
      </c>
      <c r="N1500" s="18"/>
      <c r="P1500" s="133" t="str">
        <f t="shared" si="422"/>
        <v>NOT EQUAL</v>
      </c>
      <c r="Q1500" s="133" t="str">
        <f>IF(ISNA(VLOOKUP(AC1500,#REF!,1)),"//","")</f>
        <v/>
      </c>
      <c r="S1500" s="134">
        <f t="shared" si="426"/>
        <v>312</v>
      </c>
      <c r="T1500" s="127" t="s">
        <v>3004</v>
      </c>
      <c r="U1500" s="131" t="s">
        <v>2907</v>
      </c>
      <c r="V1500" s="131" t="s">
        <v>2484</v>
      </c>
      <c r="W1500" s="135" t="str">
        <f t="shared" si="427"/>
        <v/>
      </c>
      <c r="X1500" s="136" t="str">
        <f t="shared" si="428"/>
        <v/>
      </c>
      <c r="Y1500" s="137">
        <f t="shared" si="429"/>
        <v>1462</v>
      </c>
      <c r="Z1500" s="133" t="str">
        <f t="shared" si="430"/>
        <v>ITM_RCLMIN</v>
      </c>
      <c r="AA1500" s="172" t="str">
        <f>IF(ISNA(VLOOKUP(AC1500,Sheet2!J:J,1,0)),"//","")</f>
        <v/>
      </c>
      <c r="AC1500" s="111" t="str">
        <f t="shared" si="423"/>
        <v/>
      </c>
      <c r="AD1500" t="b">
        <f t="shared" si="421"/>
        <v>1</v>
      </c>
    </row>
    <row r="1501" spans="1:30">
      <c r="A1501" s="57">
        <f t="shared" si="424"/>
        <v>1501</v>
      </c>
      <c r="B1501" s="56">
        <f t="shared" si="425"/>
        <v>1463</v>
      </c>
      <c r="C1501" s="60" t="s">
        <v>4450</v>
      </c>
      <c r="D1501" s="60" t="s">
        <v>7</v>
      </c>
      <c r="E1501" s="66" t="s">
        <v>1275</v>
      </c>
      <c r="F1501" s="66" t="s">
        <v>91</v>
      </c>
      <c r="G1501" s="206">
        <v>0</v>
      </c>
      <c r="H1501" s="206">
        <v>0</v>
      </c>
      <c r="I1501" s="189" t="s">
        <v>3</v>
      </c>
      <c r="J1501" s="66" t="s">
        <v>1592</v>
      </c>
      <c r="K1501" s="67" t="s">
        <v>4704</v>
      </c>
      <c r="L1501" s="68"/>
      <c r="M1501" s="64" t="s">
        <v>1740</v>
      </c>
      <c r="N1501" s="13"/>
      <c r="O1501"/>
      <c r="P1501" t="str">
        <f t="shared" si="422"/>
        <v>NOT EQUAL</v>
      </c>
      <c r="Q1501" t="str">
        <f>IF(ISNA(VLOOKUP(AC1501,#REF!,1)),"//","")</f>
        <v/>
      </c>
      <c r="R1501"/>
      <c r="S1501" s="43">
        <f t="shared" si="426"/>
        <v>313</v>
      </c>
      <c r="T1501" s="93" t="s">
        <v>2484</v>
      </c>
      <c r="U1501" s="71" t="s">
        <v>2484</v>
      </c>
      <c r="V1501" s="71" t="s">
        <v>2484</v>
      </c>
      <c r="W1501" s="44" t="str">
        <f t="shared" si="427"/>
        <v>"EQ.DEL"</v>
      </c>
      <c r="X1501" s="25" t="str">
        <f t="shared" si="428"/>
        <v>EQ.DEL</v>
      </c>
      <c r="Y1501" s="1">
        <f t="shared" si="429"/>
        <v>1463</v>
      </c>
      <c r="Z1501" t="str">
        <f t="shared" si="430"/>
        <v>ITM_EQ_DEL</v>
      </c>
      <c r="AA1501" s="172" t="str">
        <f>IF(ISNA(VLOOKUP(AC1501,Sheet2!J:J,1,0)),"//","")</f>
        <v>//</v>
      </c>
      <c r="AC1501" s="111" t="str">
        <f t="shared" si="423"/>
        <v>EQ.DEL</v>
      </c>
      <c r="AD1501" t="b">
        <f t="shared" si="421"/>
        <v>1</v>
      </c>
    </row>
    <row r="1502" spans="1:30">
      <c r="A1502" s="57">
        <f t="shared" si="424"/>
        <v>1502</v>
      </c>
      <c r="B1502" s="56">
        <f t="shared" si="425"/>
        <v>1464</v>
      </c>
      <c r="C1502" s="60" t="s">
        <v>4450</v>
      </c>
      <c r="D1502" s="60" t="s">
        <v>7</v>
      </c>
      <c r="E1502" s="66" t="s">
        <v>1276</v>
      </c>
      <c r="F1502" s="66" t="s">
        <v>92</v>
      </c>
      <c r="G1502" s="206">
        <v>0</v>
      </c>
      <c r="H1502" s="206">
        <v>0</v>
      </c>
      <c r="I1502" s="189" t="s">
        <v>3</v>
      </c>
      <c r="J1502" s="66" t="s">
        <v>1592</v>
      </c>
      <c r="K1502" s="67" t="s">
        <v>4704</v>
      </c>
      <c r="L1502" s="68"/>
      <c r="M1502" s="64" t="s">
        <v>1741</v>
      </c>
      <c r="N1502" s="13"/>
      <c r="O1502"/>
      <c r="P1502" t="str">
        <f t="shared" si="422"/>
        <v>NOT EQUAL</v>
      </c>
      <c r="Q1502" t="str">
        <f>IF(ISNA(VLOOKUP(AC1502,#REF!,1)),"//","")</f>
        <v/>
      </c>
      <c r="R1502"/>
      <c r="S1502" s="43">
        <f t="shared" si="426"/>
        <v>314</v>
      </c>
      <c r="T1502" s="93" t="s">
        <v>2484</v>
      </c>
      <c r="U1502" s="71" t="s">
        <v>2484</v>
      </c>
      <c r="V1502" s="71" t="s">
        <v>2484</v>
      </c>
      <c r="W1502" s="44" t="str">
        <f t="shared" si="427"/>
        <v>"EQ.EDI"</v>
      </c>
      <c r="X1502" s="25" t="str">
        <f t="shared" si="428"/>
        <v>EQ.EDI</v>
      </c>
      <c r="Y1502" s="1">
        <f t="shared" si="429"/>
        <v>1464</v>
      </c>
      <c r="Z1502" t="str">
        <f t="shared" si="430"/>
        <v>ITM_EQ_EDI</v>
      </c>
      <c r="AA1502" s="172" t="str">
        <f>IF(ISNA(VLOOKUP(AC1502,Sheet2!J:J,1,0)),"//","")</f>
        <v>//</v>
      </c>
      <c r="AC1502" s="111" t="str">
        <f t="shared" si="423"/>
        <v>EQ.EDI</v>
      </c>
      <c r="AD1502" t="b">
        <f t="shared" si="421"/>
        <v>1</v>
      </c>
    </row>
    <row r="1503" spans="1:30">
      <c r="A1503" s="57">
        <f t="shared" si="424"/>
        <v>1503</v>
      </c>
      <c r="B1503" s="56">
        <f t="shared" si="425"/>
        <v>1465</v>
      </c>
      <c r="C1503" s="60" t="s">
        <v>4450</v>
      </c>
      <c r="D1503" s="60" t="s">
        <v>7</v>
      </c>
      <c r="E1503" s="66" t="s">
        <v>1277</v>
      </c>
      <c r="F1503" s="66" t="s">
        <v>93</v>
      </c>
      <c r="G1503" s="206">
        <v>0</v>
      </c>
      <c r="H1503" s="206">
        <v>0</v>
      </c>
      <c r="I1503" s="189" t="s">
        <v>3</v>
      </c>
      <c r="J1503" s="66" t="s">
        <v>1592</v>
      </c>
      <c r="K1503" s="67" t="s">
        <v>4704</v>
      </c>
      <c r="L1503" s="68"/>
      <c r="M1503" s="64" t="s">
        <v>1742</v>
      </c>
      <c r="N1503" s="13"/>
      <c r="O1503"/>
      <c r="P1503" t="str">
        <f t="shared" si="422"/>
        <v>NOT EQUAL</v>
      </c>
      <c r="Q1503" t="str">
        <f>IF(ISNA(VLOOKUP(AC1503,#REF!,1)),"//","")</f>
        <v/>
      </c>
      <c r="R1503"/>
      <c r="S1503" s="43">
        <f t="shared" si="426"/>
        <v>315</v>
      </c>
      <c r="T1503" s="93" t="s">
        <v>2484</v>
      </c>
      <c r="U1503" s="71" t="s">
        <v>2484</v>
      </c>
      <c r="V1503" s="71" t="s">
        <v>2484</v>
      </c>
      <c r="W1503" s="44" t="str">
        <f t="shared" si="427"/>
        <v>"EQ.NEW"</v>
      </c>
      <c r="X1503" s="25" t="str">
        <f t="shared" si="428"/>
        <v>EQ.NEW</v>
      </c>
      <c r="Y1503" s="1">
        <f t="shared" si="429"/>
        <v>1465</v>
      </c>
      <c r="Z1503" t="str">
        <f t="shared" si="430"/>
        <v>ITM_EQ_NEW</v>
      </c>
      <c r="AA1503" s="172" t="str">
        <f>IF(ISNA(VLOOKUP(AC1503,Sheet2!J:J,1,0)),"//","")</f>
        <v>//</v>
      </c>
      <c r="AC1503" s="111" t="str">
        <f t="shared" si="423"/>
        <v>EQ.NEW</v>
      </c>
      <c r="AD1503" t="b">
        <f t="shared" si="421"/>
        <v>1</v>
      </c>
    </row>
    <row r="1504" spans="1:30">
      <c r="A1504" s="57">
        <f t="shared" si="424"/>
        <v>1504</v>
      </c>
      <c r="B1504" s="56">
        <f t="shared" si="425"/>
        <v>1466</v>
      </c>
      <c r="C1504" s="60" t="s">
        <v>5016</v>
      </c>
      <c r="D1504" s="60" t="s">
        <v>7</v>
      </c>
      <c r="E1504" s="66" t="s">
        <v>1278</v>
      </c>
      <c r="F1504" s="66" t="s">
        <v>1278</v>
      </c>
      <c r="G1504" s="206">
        <v>0</v>
      </c>
      <c r="H1504" s="206">
        <v>0</v>
      </c>
      <c r="I1504" s="189" t="s">
        <v>3</v>
      </c>
      <c r="J1504" s="66" t="s">
        <v>1592</v>
      </c>
      <c r="K1504" s="67" t="s">
        <v>4704</v>
      </c>
      <c r="L1504" s="68"/>
      <c r="M1504" s="64" t="s">
        <v>1743</v>
      </c>
      <c r="N1504" s="13"/>
      <c r="O1504"/>
      <c r="P1504" t="str">
        <f t="shared" si="422"/>
        <v/>
      </c>
      <c r="Q1504" t="str">
        <f>IF(ISNA(VLOOKUP(AC1504,#REF!,1)),"//","")</f>
        <v/>
      </c>
      <c r="R1504"/>
      <c r="S1504" s="43">
        <f t="shared" si="426"/>
        <v>316</v>
      </c>
      <c r="T1504" s="93" t="s">
        <v>2484</v>
      </c>
      <c r="U1504" s="71" t="s">
        <v>2484</v>
      </c>
      <c r="V1504" s="71" t="s">
        <v>2484</v>
      </c>
      <c r="W1504" s="44" t="str">
        <f t="shared" si="427"/>
        <v>"ERF"</v>
      </c>
      <c r="X1504" s="25" t="str">
        <f t="shared" si="428"/>
        <v>ERF</v>
      </c>
      <c r="Y1504" s="1">
        <f t="shared" si="429"/>
        <v>1466</v>
      </c>
      <c r="Z1504" t="str">
        <f t="shared" si="430"/>
        <v>ITM_ERF</v>
      </c>
      <c r="AA1504" s="172" t="str">
        <f>IF(ISNA(VLOOKUP(AC1504,Sheet2!J:J,1,0)),"//","")</f>
        <v>//</v>
      </c>
      <c r="AC1504" s="111" t="str">
        <f t="shared" si="423"/>
        <v>ERF</v>
      </c>
      <c r="AD1504" t="b">
        <f t="shared" si="421"/>
        <v>1</v>
      </c>
    </row>
    <row r="1505" spans="1:30">
      <c r="A1505" s="57">
        <f t="shared" si="424"/>
        <v>1505</v>
      </c>
      <c r="B1505" s="56">
        <f t="shared" si="425"/>
        <v>1467</v>
      </c>
      <c r="C1505" s="60" t="s">
        <v>5017</v>
      </c>
      <c r="D1505" s="60" t="s">
        <v>7</v>
      </c>
      <c r="E1505" s="66" t="s">
        <v>94</v>
      </c>
      <c r="F1505" s="66" t="s">
        <v>94</v>
      </c>
      <c r="G1505" s="206">
        <v>0</v>
      </c>
      <c r="H1505" s="206">
        <v>0</v>
      </c>
      <c r="I1505" s="189" t="s">
        <v>3</v>
      </c>
      <c r="J1505" s="66" t="s">
        <v>1592</v>
      </c>
      <c r="K1505" s="67" t="s">
        <v>4704</v>
      </c>
      <c r="L1505" s="68"/>
      <c r="M1505" s="64" t="s">
        <v>1744</v>
      </c>
      <c r="N1505" s="13"/>
      <c r="O1505"/>
      <c r="P1505" t="str">
        <f t="shared" si="422"/>
        <v/>
      </c>
      <c r="Q1505" t="str">
        <f>IF(ISNA(VLOOKUP(AC1505,#REF!,1)),"//","")</f>
        <v/>
      </c>
      <c r="R1505"/>
      <c r="S1505" s="43">
        <f t="shared" si="426"/>
        <v>317</v>
      </c>
      <c r="T1505" s="93" t="s">
        <v>2484</v>
      </c>
      <c r="U1505" s="71" t="s">
        <v>2484</v>
      </c>
      <c r="V1505" s="71" t="s">
        <v>2484</v>
      </c>
      <c r="W1505" s="44" t="str">
        <f t="shared" si="427"/>
        <v>"ERFC"</v>
      </c>
      <c r="X1505" s="25" t="str">
        <f t="shared" si="428"/>
        <v>ERFC</v>
      </c>
      <c r="Y1505" s="1">
        <f t="shared" si="429"/>
        <v>1467</v>
      </c>
      <c r="Z1505" t="str">
        <f t="shared" si="430"/>
        <v>ITM_ERFC</v>
      </c>
      <c r="AA1505" s="172" t="str">
        <f>IF(ISNA(VLOOKUP(AC1505,Sheet2!J:J,1,0)),"//","")</f>
        <v>//</v>
      </c>
      <c r="AC1505" s="111" t="str">
        <f t="shared" si="423"/>
        <v>ERFC</v>
      </c>
      <c r="AD1505" t="b">
        <f t="shared" si="421"/>
        <v>1</v>
      </c>
    </row>
    <row r="1506" spans="1:30">
      <c r="A1506" s="57">
        <f t="shared" si="424"/>
        <v>1506</v>
      </c>
      <c r="B1506" s="56">
        <f t="shared" si="425"/>
        <v>1468</v>
      </c>
      <c r="C1506" s="60" t="s">
        <v>4450</v>
      </c>
      <c r="D1506" s="60" t="s">
        <v>7</v>
      </c>
      <c r="E1506" s="66" t="s">
        <v>1279</v>
      </c>
      <c r="F1506" s="66" t="s">
        <v>1279</v>
      </c>
      <c r="G1506" s="206">
        <v>0</v>
      </c>
      <c r="H1506" s="206">
        <v>0</v>
      </c>
      <c r="I1506" s="189" t="s">
        <v>3</v>
      </c>
      <c r="J1506" s="66" t="s">
        <v>1592</v>
      </c>
      <c r="K1506" s="67" t="s">
        <v>4704</v>
      </c>
      <c r="L1506" s="68"/>
      <c r="M1506" s="64" t="s">
        <v>1745</v>
      </c>
      <c r="N1506" s="13"/>
      <c r="O1506"/>
      <c r="P1506" t="str">
        <f t="shared" si="422"/>
        <v/>
      </c>
      <c r="Q1506" t="str">
        <f>IF(ISNA(VLOOKUP(AC1506,#REF!,1)),"//","")</f>
        <v/>
      </c>
      <c r="R1506"/>
      <c r="S1506" s="43">
        <f t="shared" si="426"/>
        <v>318</v>
      </c>
      <c r="T1506" s="93" t="s">
        <v>2484</v>
      </c>
      <c r="U1506" s="71" t="s">
        <v>2484</v>
      </c>
      <c r="V1506" s="71" t="s">
        <v>2484</v>
      </c>
      <c r="W1506" s="44" t="str">
        <f t="shared" si="427"/>
        <v>"ERR"</v>
      </c>
      <c r="X1506" s="25" t="str">
        <f t="shared" si="428"/>
        <v>ERR</v>
      </c>
      <c r="Y1506" s="1">
        <f t="shared" si="429"/>
        <v>1468</v>
      </c>
      <c r="Z1506" t="str">
        <f t="shared" si="430"/>
        <v>ITM_ERR</v>
      </c>
      <c r="AA1506" s="172" t="str">
        <f>IF(ISNA(VLOOKUP(AC1506,Sheet2!J:J,1,0)),"//","")</f>
        <v>//</v>
      </c>
      <c r="AC1506" s="111" t="str">
        <f t="shared" si="423"/>
        <v>ERR</v>
      </c>
      <c r="AD1506" t="b">
        <f t="shared" si="421"/>
        <v>1</v>
      </c>
    </row>
    <row r="1507" spans="1:30">
      <c r="A1507" s="57">
        <f t="shared" si="424"/>
        <v>1507</v>
      </c>
      <c r="B1507" s="56">
        <f t="shared" si="425"/>
        <v>1469</v>
      </c>
      <c r="C1507" s="60" t="s">
        <v>4450</v>
      </c>
      <c r="D1507" s="60" t="s">
        <v>7</v>
      </c>
      <c r="E1507" s="66" t="s">
        <v>1282</v>
      </c>
      <c r="F1507" s="66" t="s">
        <v>1283</v>
      </c>
      <c r="G1507" s="206">
        <v>0</v>
      </c>
      <c r="H1507" s="206">
        <v>0</v>
      </c>
      <c r="I1507" s="189" t="s">
        <v>3</v>
      </c>
      <c r="J1507" s="66" t="s">
        <v>1592</v>
      </c>
      <c r="K1507" s="67" t="s">
        <v>4704</v>
      </c>
      <c r="L1507" s="68"/>
      <c r="M1507" s="64" t="s">
        <v>1747</v>
      </c>
      <c r="N1507" s="13"/>
      <c r="O1507"/>
      <c r="P1507" t="str">
        <f t="shared" si="422"/>
        <v/>
      </c>
      <c r="Q1507" t="str">
        <f>IF(ISNA(VLOOKUP(AC1507,#REF!,1)),"//","")</f>
        <v/>
      </c>
      <c r="R1507"/>
      <c r="S1507" s="43">
        <f t="shared" si="426"/>
        <v>319</v>
      </c>
      <c r="T1507" s="93" t="s">
        <v>2484</v>
      </c>
      <c r="U1507" s="71" t="s">
        <v>2484</v>
      </c>
      <c r="V1507" s="71" t="s">
        <v>2484</v>
      </c>
      <c r="W1507" s="44" t="str">
        <f t="shared" si="427"/>
        <v>"EXITALL"</v>
      </c>
      <c r="X1507" s="25" t="str">
        <f t="shared" si="428"/>
        <v>EXITALL</v>
      </c>
      <c r="Y1507" s="1">
        <f t="shared" si="429"/>
        <v>1469</v>
      </c>
      <c r="Z1507" t="str">
        <f t="shared" si="430"/>
        <v>ITM_EXITALL</v>
      </c>
      <c r="AA1507" s="172" t="str">
        <f>IF(ISNA(VLOOKUP(AC1507,Sheet2!J:J,1,0)),"//","")</f>
        <v>//</v>
      </c>
      <c r="AC1507" s="111" t="str">
        <f t="shared" si="423"/>
        <v>EXITALL</v>
      </c>
      <c r="AD1507" t="b">
        <f t="shared" si="421"/>
        <v>1</v>
      </c>
    </row>
    <row r="1508" spans="1:30">
      <c r="A1508" s="57">
        <f t="shared" si="424"/>
        <v>1508</v>
      </c>
      <c r="B1508" s="56">
        <f t="shared" si="425"/>
        <v>1470</v>
      </c>
      <c r="C1508" s="60" t="s">
        <v>4266</v>
      </c>
      <c r="D1508" s="60" t="s">
        <v>7</v>
      </c>
      <c r="E1508" s="66" t="s">
        <v>98</v>
      </c>
      <c r="F1508" s="66" t="s">
        <v>98</v>
      </c>
      <c r="G1508" s="206">
        <v>0</v>
      </c>
      <c r="H1508" s="206">
        <v>0</v>
      </c>
      <c r="I1508" s="189" t="s">
        <v>3</v>
      </c>
      <c r="J1508" s="66" t="s">
        <v>1592</v>
      </c>
      <c r="K1508" s="67" t="s">
        <v>4704</v>
      </c>
      <c r="L1508" s="68"/>
      <c r="M1508" s="64" t="s">
        <v>1755</v>
      </c>
      <c r="N1508" s="13"/>
      <c r="O1508"/>
      <c r="P1508" t="str">
        <f t="shared" si="422"/>
        <v/>
      </c>
      <c r="Q1508" t="str">
        <f>IF(ISNA(VLOOKUP(AC1508,#REF!,1)),"//","")</f>
        <v/>
      </c>
      <c r="R1508"/>
      <c r="S1508" s="43">
        <f t="shared" si="426"/>
        <v>320</v>
      </c>
      <c r="T1508" s="93" t="s">
        <v>2484</v>
      </c>
      <c r="U1508" s="71" t="s">
        <v>2484</v>
      </c>
      <c r="V1508" s="71" t="s">
        <v>2484</v>
      </c>
      <c r="W1508" s="44" t="str">
        <f t="shared" si="427"/>
        <v>"EXPT"</v>
      </c>
      <c r="X1508" s="25" t="str">
        <f t="shared" si="428"/>
        <v>EXPT</v>
      </c>
      <c r="Y1508" s="1">
        <f t="shared" si="429"/>
        <v>1470</v>
      </c>
      <c r="Z1508" t="str">
        <f t="shared" si="430"/>
        <v>ITM_EXPT</v>
      </c>
      <c r="AA1508" s="172" t="str">
        <f>IF(ISNA(VLOOKUP(AC1508,Sheet2!J:J,1,0)),"//","")</f>
        <v/>
      </c>
      <c r="AC1508" s="111" t="str">
        <f t="shared" si="423"/>
        <v>EXPT</v>
      </c>
      <c r="AD1508" t="b">
        <f t="shared" si="421"/>
        <v>1</v>
      </c>
    </row>
    <row r="1509" spans="1:30">
      <c r="A1509" s="57">
        <f t="shared" ref="A1509" si="441">IF(B1509=INT(B1509),ROW(),"")</f>
        <v>1509</v>
      </c>
      <c r="B1509" s="56">
        <f t="shared" ref="B1509" si="442">IF(AND(MID(C1509,2,1)&lt;&gt;"/",MID(C1509,1,1)="/"),INT(B1508)+1,B1508+0.01)</f>
        <v>1471</v>
      </c>
      <c r="C1509" s="60" t="s">
        <v>5022</v>
      </c>
      <c r="D1509" s="60" t="s">
        <v>7</v>
      </c>
      <c r="E1509" s="66" t="s">
        <v>5023</v>
      </c>
      <c r="F1509" s="66" t="s">
        <v>5023</v>
      </c>
      <c r="G1509" s="206">
        <v>0</v>
      </c>
      <c r="H1509" s="206">
        <v>0</v>
      </c>
      <c r="I1509" s="189" t="s">
        <v>3</v>
      </c>
      <c r="J1509" s="66" t="s">
        <v>1592</v>
      </c>
      <c r="K1509" s="67" t="s">
        <v>4704</v>
      </c>
      <c r="L1509" s="68"/>
      <c r="M1509" s="64" t="s">
        <v>5024</v>
      </c>
      <c r="N1509" s="13"/>
      <c r="O1509"/>
      <c r="P1509" t="str">
        <f t="shared" ref="P1509" si="443">IF(E1509=F1509,"","NOT EQUAL")</f>
        <v/>
      </c>
      <c r="Q1509" t="str">
        <f>IF(ISNA(VLOOKUP(AC1509,#REF!,1)),"//","")</f>
        <v/>
      </c>
      <c r="R1509"/>
      <c r="S1509" s="43">
        <f t="shared" ref="S1509" si="444">IF(X1509&lt;&gt;"",S1508+1,S1508)</f>
        <v>321</v>
      </c>
      <c r="T1509" s="93" t="s">
        <v>2484</v>
      </c>
      <c r="U1509" s="71" t="s">
        <v>2484</v>
      </c>
      <c r="V1509" s="71" t="s">
        <v>2484</v>
      </c>
      <c r="W1509" s="44" t="str">
        <f t="shared" ref="W1509" si="445">IF( OR(U1509="CNST", I1509="CAT_REGS"),(E1509),
IF(U1509="YES",UPPER(E1509),
IF(   AND(U1509&lt;&gt;"NO",I1509="CAT_FNCT",D1509&lt;&gt;"multiply", D1509&lt;&gt;"divide"),IF(J1509="SLS_ENABLED",   UPPER(E1509),""),"")))</f>
        <v>"J/G?"</v>
      </c>
      <c r="X1509" s="25" t="str">
        <f t="shared" ref="X1509" si="446">IF(LEN(V1509)&gt;0,V1509,SUBSTITUTE(SUBSTITUTE(SUBSTITUTE(SUBSTITUTE(SUBSTITUTE(SUBSTITUTE(SUBSTITUTE(SUBSTITUTE(SUBSTITUTE(SUBSTITUTE(SUBSTITUTE(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J/G?</v>
      </c>
      <c r="Y1509" s="1">
        <f t="shared" ref="Y1509" si="447">B1509</f>
        <v>1471</v>
      </c>
      <c r="Z1509" t="str">
        <f t="shared" ref="Z1509" si="448">M1509</f>
        <v>ITM_GET_JUL_GREG</v>
      </c>
      <c r="AA1509" s="172" t="str">
        <f>IF(ISNA(VLOOKUP(AC1509,Sheet2!J:J,1,0)),"//","")</f>
        <v>//</v>
      </c>
      <c r="AC1509" s="111" t="str">
        <f t="shared" ref="AC1509" si="449">IF(LEN(X1509)=0,"",SUBSTITUTE(SUBSTITUTE(SUBSTITUTE(SUBSTITUTE(SUBSTITUTE(SUBSTITUTE(SUBSTITUTE(SUBSTITUTE(SUBSTITUTE(SUBSTITUTE(SUBSTITUTE(SUBSTITUTE(SUBSTITUTE(SUBSTITUTE(SUBSTITUTE(SUBSTITUTE(SUBSTITUTE( (SUBSTITUTE( SUBSTITUTE( SUBSTITUTE( SUBSTITUTE(W1509,"STD_SIGMA","SUM"),"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J/G?</v>
      </c>
      <c r="AD1509" t="b">
        <f t="shared" ref="AD1509" si="450">X1509=AC1509</f>
        <v>1</v>
      </c>
    </row>
    <row r="1510" spans="1:30">
      <c r="A1510" s="57">
        <f t="shared" si="424"/>
        <v>1510</v>
      </c>
      <c r="B1510" s="56">
        <f t="shared" si="425"/>
        <v>1472</v>
      </c>
      <c r="C1510" s="60" t="s">
        <v>4267</v>
      </c>
      <c r="D1510" s="60" t="s">
        <v>7</v>
      </c>
      <c r="E1510" s="165" t="s">
        <v>1288</v>
      </c>
      <c r="F1510" s="165" t="s">
        <v>1288</v>
      </c>
      <c r="G1510" s="210">
        <v>0</v>
      </c>
      <c r="H1510" s="210">
        <v>0</v>
      </c>
      <c r="I1510" s="189" t="s">
        <v>3</v>
      </c>
      <c r="J1510" s="66" t="s">
        <v>1592</v>
      </c>
      <c r="K1510" s="67" t="s">
        <v>4704</v>
      </c>
      <c r="L1510" s="68"/>
      <c r="M1510" s="64" t="s">
        <v>1768</v>
      </c>
      <c r="N1510" s="13"/>
      <c r="O1510"/>
      <c r="P1510" t="str">
        <f t="shared" si="422"/>
        <v/>
      </c>
      <c r="Q1510" t="str">
        <f>IF(ISNA(VLOOKUP(AC1510,#REF!,1)),"//","")</f>
        <v/>
      </c>
      <c r="R1510"/>
      <c r="S1510" s="43">
        <f t="shared" si="426"/>
        <v>322</v>
      </c>
      <c r="T1510" s="93" t="s">
        <v>2484</v>
      </c>
      <c r="U1510" s="71" t="s">
        <v>2484</v>
      </c>
      <c r="V1510" s="71" t="s">
        <v>2484</v>
      </c>
      <c r="W1510" s="44" t="str">
        <f t="shared" si="427"/>
        <v>"FIB"</v>
      </c>
      <c r="X1510" s="25" t="str">
        <f t="shared" si="428"/>
        <v>FIB</v>
      </c>
      <c r="Y1510" s="1">
        <f t="shared" si="429"/>
        <v>1472</v>
      </c>
      <c r="Z1510" t="str">
        <f t="shared" si="430"/>
        <v>ITM_FIB</v>
      </c>
      <c r="AA1510" s="172" t="str">
        <f>IF(ISNA(VLOOKUP(AC1510,Sheet2!J:J,1,0)),"//","")</f>
        <v/>
      </c>
      <c r="AC1510" s="111" t="str">
        <f t="shared" si="423"/>
        <v>FIB</v>
      </c>
      <c r="AD1510" t="b">
        <f t="shared" si="421"/>
        <v>1</v>
      </c>
    </row>
    <row r="1511" spans="1:30">
      <c r="A1511" s="57">
        <f t="shared" si="424"/>
        <v>1511</v>
      </c>
      <c r="B1511" s="56">
        <f t="shared" si="425"/>
        <v>1473</v>
      </c>
      <c r="C1511" s="60" t="s">
        <v>4268</v>
      </c>
      <c r="D1511" s="60" t="s">
        <v>12</v>
      </c>
      <c r="E1511" s="66" t="s">
        <v>110</v>
      </c>
      <c r="F1511" s="66" t="s">
        <v>110</v>
      </c>
      <c r="G1511" s="206">
        <v>0</v>
      </c>
      <c r="H1511" s="206">
        <v>15</v>
      </c>
      <c r="I1511" s="189" t="s">
        <v>3</v>
      </c>
      <c r="J1511" s="66" t="s">
        <v>1592</v>
      </c>
      <c r="K1511" s="67" t="s">
        <v>4704</v>
      </c>
      <c r="L1511" s="68"/>
      <c r="M1511" s="64" t="s">
        <v>1771</v>
      </c>
      <c r="N1511" s="13"/>
      <c r="O1511"/>
      <c r="P1511" t="str">
        <f t="shared" si="422"/>
        <v/>
      </c>
      <c r="Q1511" t="str">
        <f>IF(ISNA(VLOOKUP(AC1511,#REF!,1)),"//","")</f>
        <v/>
      </c>
      <c r="R1511"/>
      <c r="S1511" s="43">
        <f t="shared" si="426"/>
        <v>323</v>
      </c>
      <c r="T1511" s="93" t="s">
        <v>2484</v>
      </c>
      <c r="U1511" s="71" t="s">
        <v>2914</v>
      </c>
      <c r="V1511" s="71" t="s">
        <v>2484</v>
      </c>
      <c r="W1511" s="44" t="str">
        <f t="shared" si="427"/>
        <v>"FIX"</v>
      </c>
      <c r="X1511" s="25" t="str">
        <f t="shared" si="428"/>
        <v>FIX</v>
      </c>
      <c r="Y1511" s="1">
        <f t="shared" si="429"/>
        <v>1473</v>
      </c>
      <c r="Z1511" t="str">
        <f t="shared" si="430"/>
        <v>ITM_FIX</v>
      </c>
      <c r="AA1511" s="172" t="str">
        <f>IF(ISNA(VLOOKUP(AC1511,Sheet2!J:J,1,0)),"//","")</f>
        <v/>
      </c>
      <c r="AC1511" s="111" t="str">
        <f t="shared" si="423"/>
        <v>FIX</v>
      </c>
      <c r="AD1511" t="b">
        <f t="shared" si="421"/>
        <v>1</v>
      </c>
    </row>
    <row r="1512" spans="1:30">
      <c r="A1512" s="57">
        <f t="shared" si="424"/>
        <v>1512</v>
      </c>
      <c r="B1512" s="56">
        <f t="shared" si="425"/>
        <v>1474</v>
      </c>
      <c r="C1512" s="60" t="s">
        <v>4269</v>
      </c>
      <c r="D1512" s="60" t="s">
        <v>7</v>
      </c>
      <c r="E1512" s="66" t="s">
        <v>111</v>
      </c>
      <c r="F1512" s="66" t="s">
        <v>111</v>
      </c>
      <c r="G1512" s="206">
        <v>0</v>
      </c>
      <c r="H1512" s="206">
        <v>0</v>
      </c>
      <c r="I1512" s="189" t="s">
        <v>3</v>
      </c>
      <c r="J1512" s="66" t="s">
        <v>1592</v>
      </c>
      <c r="K1512" s="67" t="s">
        <v>4704</v>
      </c>
      <c r="L1512" s="68"/>
      <c r="M1512" s="64" t="s">
        <v>1774</v>
      </c>
      <c r="N1512" s="13"/>
      <c r="O1512"/>
      <c r="P1512" t="str">
        <f t="shared" si="422"/>
        <v/>
      </c>
      <c r="Q1512" t="str">
        <f>IF(ISNA(VLOOKUP(AC1512,#REF!,1)),"//","")</f>
        <v/>
      </c>
      <c r="R1512"/>
      <c r="S1512" s="43">
        <f t="shared" si="426"/>
        <v>324</v>
      </c>
      <c r="T1512" s="93" t="s">
        <v>3009</v>
      </c>
      <c r="U1512" s="71" t="s">
        <v>2914</v>
      </c>
      <c r="V1512" s="71" t="s">
        <v>2484</v>
      </c>
      <c r="W1512" s="44" t="str">
        <f t="shared" si="427"/>
        <v>"FLASH?"</v>
      </c>
      <c r="X1512" s="25" t="str">
        <f t="shared" si="428"/>
        <v>FLASH?</v>
      </c>
      <c r="Y1512" s="1">
        <f t="shared" si="429"/>
        <v>1474</v>
      </c>
      <c r="Z1512" t="str">
        <f t="shared" si="430"/>
        <v>ITM_FLASH</v>
      </c>
      <c r="AA1512" s="172" t="str">
        <f>IF(ISNA(VLOOKUP(AC1512,Sheet2!J:J,1,0)),"//","")</f>
        <v>//</v>
      </c>
      <c r="AC1512" s="111" t="str">
        <f t="shared" si="423"/>
        <v>FLASH?</v>
      </c>
      <c r="AD1512" t="b">
        <f t="shared" si="421"/>
        <v>1</v>
      </c>
    </row>
    <row r="1513" spans="1:30">
      <c r="A1513" s="57">
        <f t="shared" si="424"/>
        <v>1513</v>
      </c>
      <c r="B1513" s="56">
        <f t="shared" si="425"/>
        <v>1475</v>
      </c>
      <c r="C1513" s="60" t="s">
        <v>4450</v>
      </c>
      <c r="D1513" s="60" t="s">
        <v>7</v>
      </c>
      <c r="E1513" s="66" t="s">
        <v>1302</v>
      </c>
      <c r="F1513" s="66" t="s">
        <v>1302</v>
      </c>
      <c r="G1513" s="206">
        <v>0</v>
      </c>
      <c r="H1513" s="206">
        <v>0</v>
      </c>
      <c r="I1513" s="189" t="s">
        <v>3</v>
      </c>
      <c r="J1513" s="66" t="s">
        <v>1592</v>
      </c>
      <c r="K1513" s="67" t="s">
        <v>4704</v>
      </c>
      <c r="L1513" s="68"/>
      <c r="M1513" s="64" t="s">
        <v>1793</v>
      </c>
      <c r="N1513" s="13"/>
      <c r="O1513"/>
      <c r="P1513" t="str">
        <f t="shared" si="422"/>
        <v/>
      </c>
      <c r="Q1513" t="str">
        <f>IF(ISNA(VLOOKUP(AC1513,#REF!,1)),"//","")</f>
        <v/>
      </c>
      <c r="R1513"/>
      <c r="S1513" s="43">
        <f t="shared" si="426"/>
        <v>325</v>
      </c>
      <c r="T1513" s="93" t="s">
        <v>2484</v>
      </c>
      <c r="U1513" s="71" t="s">
        <v>2484</v>
      </c>
      <c r="V1513" s="71" t="s">
        <v>2484</v>
      </c>
      <c r="W1513" s="44" t="str">
        <f t="shared" si="427"/>
        <v>"F'(X)"</v>
      </c>
      <c r="X1513" s="25" t="str">
        <f t="shared" si="428"/>
        <v>F'(X)</v>
      </c>
      <c r="Y1513" s="1">
        <f t="shared" si="429"/>
        <v>1475</v>
      </c>
      <c r="Z1513" t="str">
        <f t="shared" si="430"/>
        <v>ITM_FQX</v>
      </c>
      <c r="AA1513" s="172" t="str">
        <f>IF(ISNA(VLOOKUP(AC1513,Sheet2!J:J,1,0)),"//","")</f>
        <v>//</v>
      </c>
      <c r="AC1513" s="111" t="str">
        <f t="shared" si="423"/>
        <v>F'</v>
      </c>
      <c r="AD1513" t="b">
        <f t="shared" si="421"/>
        <v>0</v>
      </c>
    </row>
    <row r="1514" spans="1:30">
      <c r="A1514" s="57">
        <f t="shared" si="424"/>
        <v>1514</v>
      </c>
      <c r="B1514" s="56">
        <f t="shared" si="425"/>
        <v>1476</v>
      </c>
      <c r="C1514" s="60" t="s">
        <v>4450</v>
      </c>
      <c r="D1514" s="60" t="s">
        <v>7</v>
      </c>
      <c r="E1514" s="66" t="s">
        <v>124</v>
      </c>
      <c r="F1514" s="66" t="s">
        <v>124</v>
      </c>
      <c r="G1514" s="206">
        <v>0</v>
      </c>
      <c r="H1514" s="206">
        <v>0</v>
      </c>
      <c r="I1514" s="189" t="s">
        <v>3</v>
      </c>
      <c r="J1514" s="66" t="s">
        <v>1592</v>
      </c>
      <c r="K1514" s="67" t="s">
        <v>4704</v>
      </c>
      <c r="L1514" s="68"/>
      <c r="M1514" s="64" t="s">
        <v>1794</v>
      </c>
      <c r="N1514" s="13"/>
      <c r="O1514"/>
      <c r="P1514" t="str">
        <f t="shared" si="422"/>
        <v/>
      </c>
      <c r="Q1514" t="str">
        <f>IF(ISNA(VLOOKUP(AC1514,#REF!,1)),"//","")</f>
        <v/>
      </c>
      <c r="R1514"/>
      <c r="S1514" s="43">
        <f t="shared" si="426"/>
        <v>326</v>
      </c>
      <c r="T1514" s="93" t="s">
        <v>2484</v>
      </c>
      <c r="U1514" s="71" t="s">
        <v>2484</v>
      </c>
      <c r="V1514" s="71" t="s">
        <v>2484</v>
      </c>
      <c r="W1514" s="44" t="str">
        <f t="shared" si="427"/>
        <v>"F\"(X)"</v>
      </c>
      <c r="X1514" s="25" t="str">
        <f t="shared" si="428"/>
        <v>F\(X)</v>
      </c>
      <c r="Y1514" s="1">
        <f t="shared" si="429"/>
        <v>1476</v>
      </c>
      <c r="Z1514" t="str">
        <f t="shared" si="430"/>
        <v>ITM_FDQX</v>
      </c>
      <c r="AA1514" s="172" t="str">
        <f>IF(ISNA(VLOOKUP(AC1514,Sheet2!J:J,1,0)),"//","")</f>
        <v>//</v>
      </c>
      <c r="AC1514" s="111" t="str">
        <f t="shared" si="423"/>
        <v>F\</v>
      </c>
      <c r="AD1514" t="b">
        <f t="shared" ref="AD1514:AD1577" si="451">X1514=AC1514</f>
        <v>0</v>
      </c>
    </row>
    <row r="1515" spans="1:30">
      <c r="A1515" s="57">
        <f t="shared" si="424"/>
        <v>1515</v>
      </c>
      <c r="B1515" s="56">
        <f t="shared" si="425"/>
        <v>1477</v>
      </c>
      <c r="C1515" s="60" t="s">
        <v>4270</v>
      </c>
      <c r="D1515" s="60" t="s">
        <v>12</v>
      </c>
      <c r="E1515" s="66" t="s">
        <v>128</v>
      </c>
      <c r="F1515" s="66" t="s">
        <v>128</v>
      </c>
      <c r="G1515" s="206">
        <v>0</v>
      </c>
      <c r="H1515" s="206">
        <v>15</v>
      </c>
      <c r="I1515" s="189" t="s">
        <v>3</v>
      </c>
      <c r="J1515" s="66" t="s">
        <v>1592</v>
      </c>
      <c r="K1515" s="67" t="s">
        <v>4704</v>
      </c>
      <c r="L1515" s="68"/>
      <c r="M1515" s="64" t="s">
        <v>1798</v>
      </c>
      <c r="N1515" s="13"/>
      <c r="O1515"/>
      <c r="P1515" t="str">
        <f t="shared" si="422"/>
        <v/>
      </c>
      <c r="Q1515" t="str">
        <f>IF(ISNA(VLOOKUP(AC1515,#REF!,1)),"//","")</f>
        <v/>
      </c>
      <c r="R1515"/>
      <c r="S1515" s="43">
        <f t="shared" si="426"/>
        <v>327</v>
      </c>
      <c r="T1515" s="93" t="s">
        <v>2484</v>
      </c>
      <c r="U1515" s="71" t="s">
        <v>2484</v>
      </c>
      <c r="V1515" s="71" t="s">
        <v>2484</v>
      </c>
      <c r="W1515" s="44" t="str">
        <f t="shared" si="427"/>
        <v>"GAP"</v>
      </c>
      <c r="X1515" s="25" t="str">
        <f t="shared" si="428"/>
        <v>GAP</v>
      </c>
      <c r="Y1515" s="1">
        <f t="shared" si="429"/>
        <v>1477</v>
      </c>
      <c r="Z1515" t="str">
        <f t="shared" si="430"/>
        <v>ITM_GAP</v>
      </c>
      <c r="AA1515" s="172" t="str">
        <f>IF(ISNA(VLOOKUP(AC1515,Sheet2!J:J,1,0)),"//","")</f>
        <v>//</v>
      </c>
      <c r="AC1515" s="111" t="str">
        <f t="shared" si="423"/>
        <v>GAP</v>
      </c>
      <c r="AD1515" t="b">
        <f t="shared" si="451"/>
        <v>1</v>
      </c>
    </row>
    <row r="1516" spans="1:30">
      <c r="A1516" s="57">
        <f t="shared" si="424"/>
        <v>1516</v>
      </c>
      <c r="B1516" s="56">
        <f t="shared" si="425"/>
        <v>1478</v>
      </c>
      <c r="C1516" s="60" t="s">
        <v>4271</v>
      </c>
      <c r="D1516" s="60" t="s">
        <v>7</v>
      </c>
      <c r="E1516" s="66" t="s">
        <v>1304</v>
      </c>
      <c r="F1516" s="66" t="s">
        <v>1304</v>
      </c>
      <c r="G1516" s="206">
        <v>0</v>
      </c>
      <c r="H1516" s="206">
        <v>0</v>
      </c>
      <c r="I1516" s="189" t="s">
        <v>3</v>
      </c>
      <c r="J1516" s="66" t="s">
        <v>1592</v>
      </c>
      <c r="K1516" s="67" t="s">
        <v>4704</v>
      </c>
      <c r="L1516" s="68"/>
      <c r="M1516" s="64" t="s">
        <v>1801</v>
      </c>
      <c r="N1516" s="13"/>
      <c r="O1516"/>
      <c r="P1516" t="str">
        <f t="shared" si="422"/>
        <v/>
      </c>
      <c r="Q1516" t="str">
        <f>IF(ISNA(VLOOKUP(AC1516,#REF!,1)),"//","")</f>
        <v/>
      </c>
      <c r="R1516"/>
      <c r="S1516" s="43">
        <f t="shared" si="426"/>
        <v>328</v>
      </c>
      <c r="T1516" s="93" t="s">
        <v>2484</v>
      </c>
      <c r="U1516" s="71" t="s">
        <v>2484</v>
      </c>
      <c r="V1516" s="71" t="s">
        <v>2484</v>
      </c>
      <c r="W1516" s="44" t="str">
        <f t="shared" si="427"/>
        <v>"G" STD_SUB_D</v>
      </c>
      <c r="X1516" s="25" t="str">
        <f t="shared" si="428"/>
        <v>GD</v>
      </c>
      <c r="Y1516" s="1">
        <f t="shared" si="429"/>
        <v>1478</v>
      </c>
      <c r="Z1516" t="str">
        <f t="shared" si="430"/>
        <v>ITM_GD</v>
      </c>
      <c r="AA1516" s="172" t="str">
        <f>IF(ISNA(VLOOKUP(AC1516,Sheet2!J:J,1,0)),"//","")</f>
        <v/>
      </c>
      <c r="AC1516" s="111" t="str">
        <f t="shared" si="423"/>
        <v>GD</v>
      </c>
      <c r="AD1516" t="b">
        <f t="shared" si="451"/>
        <v>1</v>
      </c>
    </row>
    <row r="1517" spans="1:30">
      <c r="A1517" s="57">
        <f t="shared" si="424"/>
        <v>1517</v>
      </c>
      <c r="B1517" s="56">
        <f t="shared" si="425"/>
        <v>1479</v>
      </c>
      <c r="C1517" s="60" t="s">
        <v>4272</v>
      </c>
      <c r="D1517" s="60" t="s">
        <v>7</v>
      </c>
      <c r="E1517" s="66" t="s">
        <v>1305</v>
      </c>
      <c r="F1517" s="66" t="s">
        <v>1305</v>
      </c>
      <c r="G1517" s="206">
        <v>0</v>
      </c>
      <c r="H1517" s="206">
        <v>0</v>
      </c>
      <c r="I1517" s="189" t="s">
        <v>3</v>
      </c>
      <c r="J1517" s="66" t="s">
        <v>1592</v>
      </c>
      <c r="K1517" s="67" t="s">
        <v>4704</v>
      </c>
      <c r="L1517" s="68"/>
      <c r="M1517" s="64" t="s">
        <v>1802</v>
      </c>
      <c r="N1517" s="13"/>
      <c r="O1517"/>
      <c r="P1517" t="str">
        <f t="shared" si="422"/>
        <v/>
      </c>
      <c r="Q1517" t="str">
        <f>IF(ISNA(VLOOKUP(AC1517,#REF!,1)),"//","")</f>
        <v/>
      </c>
      <c r="R1517"/>
      <c r="S1517" s="43">
        <f t="shared" si="426"/>
        <v>329</v>
      </c>
      <c r="T1517" s="93" t="s">
        <v>2484</v>
      </c>
      <c r="U1517" s="71" t="s">
        <v>2484</v>
      </c>
      <c r="V1517" s="71" t="s">
        <v>4712</v>
      </c>
      <c r="W1517" s="44" t="str">
        <f t="shared" si="427"/>
        <v>"G" STD_SUB_D STD_SUP_MINUS_1</v>
      </c>
      <c r="X1517" s="25" t="str">
        <f t="shared" si="428"/>
        <v>GD^-1</v>
      </c>
      <c r="Y1517" s="1">
        <f t="shared" si="429"/>
        <v>1479</v>
      </c>
      <c r="Z1517" t="str">
        <f t="shared" si="430"/>
        <v>ITM_GDM1</v>
      </c>
      <c r="AA1517" s="172" t="str">
        <f>IF(ISNA(VLOOKUP(AC1517,Sheet2!J:J,1,0)),"//","")</f>
        <v>//</v>
      </c>
      <c r="AC1517" s="111" t="str">
        <f t="shared" si="423"/>
        <v>GD^MINUS_1</v>
      </c>
      <c r="AD1517" t="b">
        <f t="shared" si="451"/>
        <v>0</v>
      </c>
    </row>
    <row r="1518" spans="1:30">
      <c r="A1518" s="57">
        <f t="shared" si="424"/>
        <v>1518</v>
      </c>
      <c r="B1518" s="56">
        <f t="shared" si="425"/>
        <v>1480</v>
      </c>
      <c r="C1518" s="60" t="s">
        <v>4258</v>
      </c>
      <c r="D1518" s="60" t="s">
        <v>5236</v>
      </c>
      <c r="E1518" s="66" t="s">
        <v>134</v>
      </c>
      <c r="F1518" s="66" t="s">
        <v>134</v>
      </c>
      <c r="G1518" s="206">
        <v>0</v>
      </c>
      <c r="H1518" s="206">
        <v>0</v>
      </c>
      <c r="I1518" s="189" t="s">
        <v>3</v>
      </c>
      <c r="J1518" s="66" t="s">
        <v>1592</v>
      </c>
      <c r="K1518" s="67" t="s">
        <v>4704</v>
      </c>
      <c r="L1518" s="68"/>
      <c r="M1518" s="64" t="s">
        <v>1810</v>
      </c>
      <c r="N1518" s="13"/>
      <c r="O1518"/>
      <c r="P1518" t="str">
        <f t="shared" si="422"/>
        <v/>
      </c>
      <c r="Q1518" t="str">
        <f>IF(ISNA(VLOOKUP(AC1518,#REF!,1)),"//","")</f>
        <v/>
      </c>
      <c r="R1518"/>
      <c r="S1518" s="43">
        <f t="shared" si="426"/>
        <v>330</v>
      </c>
      <c r="T1518" s="93" t="s">
        <v>2484</v>
      </c>
      <c r="U1518" s="71" t="s">
        <v>2914</v>
      </c>
      <c r="V1518" s="71" t="s">
        <v>2484</v>
      </c>
      <c r="W1518" s="44" t="str">
        <f t="shared" si="427"/>
        <v>"GRAD"</v>
      </c>
      <c r="X1518" s="25" t="str">
        <f t="shared" si="428"/>
        <v>GRAD</v>
      </c>
      <c r="Y1518" s="1">
        <f t="shared" si="429"/>
        <v>1480</v>
      </c>
      <c r="Z1518" t="str">
        <f t="shared" si="430"/>
        <v>ITM_GRAD</v>
      </c>
      <c r="AA1518" s="172" t="str">
        <f>IF(ISNA(VLOOKUP(AC1518,Sheet2!J:J,1,0)),"//","")</f>
        <v>//</v>
      </c>
      <c r="AC1518" s="111" t="str">
        <f t="shared" si="423"/>
        <v>GRAD</v>
      </c>
      <c r="AD1518" t="b">
        <f t="shared" si="451"/>
        <v>1</v>
      </c>
    </row>
    <row r="1519" spans="1:30">
      <c r="A1519" s="57">
        <f t="shared" si="424"/>
        <v>1519</v>
      </c>
      <c r="B1519" s="56">
        <f t="shared" si="425"/>
        <v>1481</v>
      </c>
      <c r="C1519" s="60" t="s">
        <v>4259</v>
      </c>
      <c r="D1519" s="60" t="s">
        <v>5236</v>
      </c>
      <c r="E1519" s="66" t="s">
        <v>135</v>
      </c>
      <c r="F1519" s="66" t="s">
        <v>135</v>
      </c>
      <c r="G1519" s="206">
        <v>0</v>
      </c>
      <c r="H1519" s="206">
        <v>0</v>
      </c>
      <c r="I1519" s="189" t="s">
        <v>3</v>
      </c>
      <c r="J1519" s="66" t="s">
        <v>1592</v>
      </c>
      <c r="K1519" s="67" t="s">
        <v>4704</v>
      </c>
      <c r="L1519" s="68"/>
      <c r="M1519" s="64" t="s">
        <v>1811</v>
      </c>
      <c r="N1519" s="13"/>
      <c r="O1519"/>
      <c r="P1519" t="str">
        <f t="shared" si="422"/>
        <v/>
      </c>
      <c r="Q1519" t="str">
        <f>IF(ISNA(VLOOKUP(AC1519,#REF!,1)),"//","")</f>
        <v/>
      </c>
      <c r="R1519"/>
      <c r="S1519" s="43">
        <f t="shared" si="426"/>
        <v>331</v>
      </c>
      <c r="T1519" s="93" t="s">
        <v>2979</v>
      </c>
      <c r="U1519" s="71" t="s">
        <v>2484</v>
      </c>
      <c r="V1519" s="71" t="s">
        <v>2484</v>
      </c>
      <c r="W1519" s="44" t="str">
        <f t="shared" si="427"/>
        <v>"GRAD" STD_RIGHT_ARROW</v>
      </c>
      <c r="X1519" s="25" t="str">
        <f t="shared" si="428"/>
        <v>GRAD&gt;</v>
      </c>
      <c r="Y1519" s="1">
        <f t="shared" si="429"/>
        <v>1481</v>
      </c>
      <c r="Z1519" t="str">
        <f t="shared" si="430"/>
        <v>ITM_GRADto</v>
      </c>
      <c r="AA1519" s="172" t="str">
        <f>IF(ISNA(VLOOKUP(AC1519,Sheet2!J:J,1,0)),"//","")</f>
        <v>//</v>
      </c>
      <c r="AC1519" s="111" t="str">
        <f t="shared" si="423"/>
        <v>GRAD&gt;</v>
      </c>
      <c r="AD1519" t="b">
        <f t="shared" si="451"/>
        <v>1</v>
      </c>
    </row>
    <row r="1520" spans="1:30">
      <c r="A1520" s="57">
        <f t="shared" si="424"/>
        <v>1520</v>
      </c>
      <c r="B1520" s="56">
        <f t="shared" si="425"/>
        <v>1482</v>
      </c>
      <c r="C1520" s="60" t="s">
        <v>4273</v>
      </c>
      <c r="D1520" s="60" t="s">
        <v>7</v>
      </c>
      <c r="E1520" s="66" t="s">
        <v>136</v>
      </c>
      <c r="F1520" s="66" t="s">
        <v>136</v>
      </c>
      <c r="G1520" s="206">
        <v>0</v>
      </c>
      <c r="H1520" s="206">
        <v>16383</v>
      </c>
      <c r="I1520" s="189" t="s">
        <v>3</v>
      </c>
      <c r="J1520" s="66" t="s">
        <v>1592</v>
      </c>
      <c r="K1520" s="67" t="s">
        <v>4705</v>
      </c>
      <c r="L1520" s="68"/>
      <c r="M1520" s="64" t="s">
        <v>1813</v>
      </c>
      <c r="N1520" s="13"/>
      <c r="O1520"/>
      <c r="P1520" t="str">
        <f t="shared" si="422"/>
        <v/>
      </c>
      <c r="Q1520" t="str">
        <f>IF(ISNA(VLOOKUP(AC1520,#REF!,1)),"//","")</f>
        <v/>
      </c>
      <c r="R1520"/>
      <c r="S1520" s="43">
        <f t="shared" si="426"/>
        <v>332</v>
      </c>
      <c r="T1520" s="93" t="s">
        <v>2484</v>
      </c>
      <c r="U1520" s="71" t="s">
        <v>2484</v>
      </c>
      <c r="V1520" s="71" t="s">
        <v>2484</v>
      </c>
      <c r="W1520" s="44" t="str">
        <f t="shared" si="427"/>
        <v>"GTO."</v>
      </c>
      <c r="X1520" s="25" t="str">
        <f t="shared" si="428"/>
        <v>GTO.</v>
      </c>
      <c r="Y1520" s="1">
        <f t="shared" si="429"/>
        <v>1482</v>
      </c>
      <c r="Z1520" t="str">
        <f t="shared" si="430"/>
        <v>ITM_GTOP</v>
      </c>
      <c r="AA1520" s="172" t="str">
        <f>IF(ISNA(VLOOKUP(AC1520,Sheet2!J:J,1,0)),"//","")</f>
        <v>//</v>
      </c>
      <c r="AC1520" s="111" t="str">
        <f t="shared" si="423"/>
        <v>GTO.</v>
      </c>
      <c r="AD1520" t="b">
        <f t="shared" si="451"/>
        <v>1</v>
      </c>
    </row>
    <row r="1521" spans="1:30">
      <c r="A1521" s="57">
        <f t="shared" si="424"/>
        <v>1521</v>
      </c>
      <c r="B1521" s="56">
        <f t="shared" si="425"/>
        <v>1483</v>
      </c>
      <c r="C1521" s="60" t="s">
        <v>5112</v>
      </c>
      <c r="D1521" s="60" t="s">
        <v>7</v>
      </c>
      <c r="E1521" s="66" t="s">
        <v>1308</v>
      </c>
      <c r="F1521" s="66" t="s">
        <v>1308</v>
      </c>
      <c r="G1521" s="206">
        <v>0</v>
      </c>
      <c r="H1521" s="206">
        <v>0</v>
      </c>
      <c r="I1521" s="189" t="s">
        <v>3</v>
      </c>
      <c r="J1521" s="66" t="s">
        <v>1592</v>
      </c>
      <c r="K1521" s="67" t="s">
        <v>4704</v>
      </c>
      <c r="L1521" s="68"/>
      <c r="M1521" s="64" t="s">
        <v>1816</v>
      </c>
      <c r="N1521" s="13"/>
      <c r="O1521"/>
      <c r="P1521" t="str">
        <f t="shared" si="422"/>
        <v/>
      </c>
      <c r="Q1521" t="str">
        <f>IF(ISNA(VLOOKUP(AC1521,#REF!,1)),"//","")</f>
        <v/>
      </c>
      <c r="R1521"/>
      <c r="S1521" s="43">
        <f t="shared" si="426"/>
        <v>333</v>
      </c>
      <c r="T1521" s="93" t="s">
        <v>2484</v>
      </c>
      <c r="U1521" s="71" t="s">
        <v>2484</v>
      </c>
      <c r="V1521" s="71" t="s">
        <v>2484</v>
      </c>
      <c r="W1521" s="44" t="str">
        <f t="shared" si="427"/>
        <v>"H" STD_SUB_N</v>
      </c>
      <c r="X1521" s="25" t="str">
        <f t="shared" si="428"/>
        <v>HN</v>
      </c>
      <c r="Y1521" s="1">
        <f t="shared" si="429"/>
        <v>1483</v>
      </c>
      <c r="Z1521" t="str">
        <f t="shared" si="430"/>
        <v>ITM_HN</v>
      </c>
      <c r="AA1521" s="172" t="str">
        <f>IF(ISNA(VLOOKUP(AC1521,Sheet2!J:J,1,0)),"//","")</f>
        <v>//</v>
      </c>
      <c r="AC1521" s="111" t="str">
        <f t="shared" si="423"/>
        <v>HN</v>
      </c>
      <c r="AD1521" t="b">
        <f t="shared" si="451"/>
        <v>1</v>
      </c>
    </row>
    <row r="1522" spans="1:30">
      <c r="A1522" s="57">
        <f t="shared" si="424"/>
        <v>1522</v>
      </c>
      <c r="B1522" s="56">
        <f t="shared" si="425"/>
        <v>1484</v>
      </c>
      <c r="C1522" s="60" t="s">
        <v>5113</v>
      </c>
      <c r="D1522" s="60" t="s">
        <v>7</v>
      </c>
      <c r="E1522" s="66" t="s">
        <v>1309</v>
      </c>
      <c r="F1522" s="66" t="s">
        <v>1309</v>
      </c>
      <c r="G1522" s="206">
        <v>0</v>
      </c>
      <c r="H1522" s="206">
        <v>0</v>
      </c>
      <c r="I1522" s="189" t="s">
        <v>3</v>
      </c>
      <c r="J1522" s="66" t="s">
        <v>1592</v>
      </c>
      <c r="K1522" s="67" t="s">
        <v>4704</v>
      </c>
      <c r="L1522" s="68"/>
      <c r="M1522" s="64" t="s">
        <v>1817</v>
      </c>
      <c r="N1522" s="13"/>
      <c r="O1522"/>
      <c r="P1522" t="str">
        <f t="shared" ref="P1522:P1585" si="452">IF(E1522=F1522,"","NOT EQUAL")</f>
        <v/>
      </c>
      <c r="Q1522" t="str">
        <f>IF(ISNA(VLOOKUP(AC1522,#REF!,1)),"//","")</f>
        <v/>
      </c>
      <c r="R1522"/>
      <c r="S1522" s="43">
        <f t="shared" si="426"/>
        <v>334</v>
      </c>
      <c r="T1522" s="93" t="s">
        <v>2484</v>
      </c>
      <c r="U1522" s="71" t="s">
        <v>2484</v>
      </c>
      <c r="V1522" s="71" t="s">
        <v>2484</v>
      </c>
      <c r="W1522" s="44" t="str">
        <f t="shared" si="427"/>
        <v>"H" STD_SUB_N STD_SUB_P</v>
      </c>
      <c r="X1522" s="25" t="str">
        <f t="shared" si="428"/>
        <v>HNP</v>
      </c>
      <c r="Y1522" s="1">
        <f t="shared" si="429"/>
        <v>1484</v>
      </c>
      <c r="Z1522" t="str">
        <f t="shared" si="430"/>
        <v>ITM_HNP</v>
      </c>
      <c r="AA1522" s="172" t="str">
        <f>IF(ISNA(VLOOKUP(AC1522,Sheet2!J:J,1,0)),"//","")</f>
        <v>//</v>
      </c>
      <c r="AC1522" s="111" t="str">
        <f t="shared" ref="AC1522:AC1585" si="453">IF(LEN(X1522)=0,"",SUBSTITUTE(SUBSTITUTE(SUBSTITUTE(SUBSTITUTE(SUBSTITUTE(SUBSTITUTE(SUBSTITUTE(SUBSTITUTE(SUBSTITUTE(SUBSTITUTE(SUBSTITUTE(SUBSTITUTE(SUBSTITUTE(SUBSTITUTE(SUBSTITUTE(SUBSTITUTE(SUBSTITUTE( (SUBSTITUTE( SUBSTITUTE( SUBSTITUTE( SUBSTITUTE(W1522,"STD_SIGMA","SUM"),"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HNP</v>
      </c>
      <c r="AD1522" t="b">
        <f t="shared" si="451"/>
        <v>1</v>
      </c>
    </row>
    <row r="1523" spans="1:30">
      <c r="A1523" s="57">
        <f t="shared" si="424"/>
        <v>1523</v>
      </c>
      <c r="B1523" s="56">
        <f t="shared" si="425"/>
        <v>1485</v>
      </c>
      <c r="C1523" s="60" t="s">
        <v>4274</v>
      </c>
      <c r="D1523" s="60" t="s">
        <v>7</v>
      </c>
      <c r="E1523" s="66" t="s">
        <v>149</v>
      </c>
      <c r="F1523" s="66" t="s">
        <v>149</v>
      </c>
      <c r="G1523" s="206">
        <v>0</v>
      </c>
      <c r="H1523" s="206">
        <v>0</v>
      </c>
      <c r="I1523" s="189" t="s">
        <v>3</v>
      </c>
      <c r="J1523" s="66" t="s">
        <v>1592</v>
      </c>
      <c r="K1523" s="67" t="s">
        <v>4704</v>
      </c>
      <c r="L1523" s="68"/>
      <c r="M1523" s="64" t="s">
        <v>1828</v>
      </c>
      <c r="N1523" s="13"/>
      <c r="O1523"/>
      <c r="P1523" t="str">
        <f t="shared" si="452"/>
        <v/>
      </c>
      <c r="Q1523" t="str">
        <f>IF(ISNA(VLOOKUP(AC1523,#REF!,1)),"//","")</f>
        <v/>
      </c>
      <c r="R1523"/>
      <c r="S1523" s="43">
        <f t="shared" si="426"/>
        <v>335</v>
      </c>
      <c r="T1523" s="93" t="s">
        <v>2984</v>
      </c>
      <c r="U1523" s="71" t="s">
        <v>2484</v>
      </c>
      <c r="V1523" s="71" t="s">
        <v>2484</v>
      </c>
      <c r="W1523" s="44" t="str">
        <f t="shared" si="427"/>
        <v>"IM"</v>
      </c>
      <c r="X1523" s="25" t="str">
        <f t="shared" si="428"/>
        <v>IM</v>
      </c>
      <c r="Y1523" s="1">
        <f t="shared" si="429"/>
        <v>1485</v>
      </c>
      <c r="Z1523" t="str">
        <f t="shared" si="430"/>
        <v>ITM_IM</v>
      </c>
      <c r="AA1523" s="172" t="str">
        <f>IF(ISNA(VLOOKUP(AC1523,Sheet2!J:J,1,0)),"//","")</f>
        <v/>
      </c>
      <c r="AC1523" s="111" t="str">
        <f t="shared" si="453"/>
        <v>IM</v>
      </c>
      <c r="AD1523" t="b">
        <f t="shared" si="451"/>
        <v>1</v>
      </c>
    </row>
    <row r="1524" spans="1:30">
      <c r="A1524" s="57">
        <f t="shared" si="424"/>
        <v>1524</v>
      </c>
      <c r="B1524" s="56">
        <f t="shared" si="425"/>
        <v>1486</v>
      </c>
      <c r="C1524" s="60" t="s">
        <v>4450</v>
      </c>
      <c r="D1524" s="60" t="s">
        <v>7</v>
      </c>
      <c r="E1524" s="66" t="s">
        <v>1312</v>
      </c>
      <c r="F1524" s="66" t="s">
        <v>1312</v>
      </c>
      <c r="G1524" s="206">
        <v>0</v>
      </c>
      <c r="H1524" s="206">
        <v>0</v>
      </c>
      <c r="I1524" s="189" t="s">
        <v>3</v>
      </c>
      <c r="J1524" s="66" t="s">
        <v>1592</v>
      </c>
      <c r="K1524" s="67" t="s">
        <v>4704</v>
      </c>
      <c r="L1524" s="68"/>
      <c r="M1524" s="64" t="s">
        <v>1830</v>
      </c>
      <c r="N1524" s="13"/>
      <c r="O1524"/>
      <c r="P1524" t="str">
        <f t="shared" si="452"/>
        <v/>
      </c>
      <c r="Q1524" t="str">
        <f>IF(ISNA(VLOOKUP(AC1524,#REF!,1)),"//","")</f>
        <v/>
      </c>
      <c r="R1524"/>
      <c r="S1524" s="43">
        <f t="shared" si="426"/>
        <v>336</v>
      </c>
      <c r="T1524" s="93" t="s">
        <v>2484</v>
      </c>
      <c r="U1524" s="71" t="s">
        <v>2484</v>
      </c>
      <c r="V1524" s="71" t="s">
        <v>2484</v>
      </c>
      <c r="W1524" s="44" t="str">
        <f t="shared" si="427"/>
        <v>"INDEX"</v>
      </c>
      <c r="X1524" s="25" t="str">
        <f t="shared" si="428"/>
        <v>INDEX</v>
      </c>
      <c r="Y1524" s="1">
        <f t="shared" si="429"/>
        <v>1486</v>
      </c>
      <c r="Z1524" t="str">
        <f t="shared" si="430"/>
        <v>ITM_INDEX</v>
      </c>
      <c r="AA1524" s="172" t="str">
        <f>IF(ISNA(VLOOKUP(AC1524,Sheet2!J:J,1,0)),"//","")</f>
        <v>//</v>
      </c>
      <c r="AC1524" s="111" t="str">
        <f t="shared" si="453"/>
        <v>INDEX</v>
      </c>
      <c r="AD1524" t="b">
        <f t="shared" si="451"/>
        <v>1</v>
      </c>
    </row>
    <row r="1525" spans="1:30">
      <c r="A1525" s="57">
        <f t="shared" si="424"/>
        <v>1525</v>
      </c>
      <c r="B1525" s="56">
        <f t="shared" si="425"/>
        <v>1487</v>
      </c>
      <c r="C1525" s="60" t="s">
        <v>5052</v>
      </c>
      <c r="D1525" s="60" t="s">
        <v>7</v>
      </c>
      <c r="E1525" s="66" t="s">
        <v>1317</v>
      </c>
      <c r="F1525" s="66" t="s">
        <v>1317</v>
      </c>
      <c r="G1525" s="206">
        <v>0</v>
      </c>
      <c r="H1525" s="206">
        <v>0</v>
      </c>
      <c r="I1525" s="189" t="s">
        <v>3</v>
      </c>
      <c r="J1525" s="66" t="s">
        <v>1592</v>
      </c>
      <c r="K1525" s="67" t="s">
        <v>4704</v>
      </c>
      <c r="L1525" s="68"/>
      <c r="M1525" s="64" t="s">
        <v>1839</v>
      </c>
      <c r="N1525" s="13"/>
      <c r="O1525"/>
      <c r="P1525" t="str">
        <f t="shared" si="452"/>
        <v/>
      </c>
      <c r="Q1525" t="str">
        <f>IF(ISNA(VLOOKUP(AC1525,#REF!,1)),"//","")</f>
        <v/>
      </c>
      <c r="R1525"/>
      <c r="S1525" s="43">
        <f t="shared" si="426"/>
        <v>337</v>
      </c>
      <c r="T1525" s="93" t="s">
        <v>2484</v>
      </c>
      <c r="U1525" s="71" t="s">
        <v>2484</v>
      </c>
      <c r="V1525" s="71" t="s">
        <v>2484</v>
      </c>
      <c r="W1525" s="44" t="str">
        <f t="shared" si="427"/>
        <v>"I" STD_SUB_X STD_SUB_Y STD_SUB_Z</v>
      </c>
      <c r="X1525" s="25" t="str">
        <f t="shared" si="428"/>
        <v>IXYZ</v>
      </c>
      <c r="Y1525" s="1">
        <f t="shared" si="429"/>
        <v>1487</v>
      </c>
      <c r="Z1525" t="str">
        <f t="shared" si="430"/>
        <v>ITM_IXYZ</v>
      </c>
      <c r="AA1525" s="172" t="str">
        <f>IF(ISNA(VLOOKUP(AC1525,Sheet2!J:J,1,0)),"//","")</f>
        <v>//</v>
      </c>
      <c r="AC1525" s="111" t="str">
        <f t="shared" si="453"/>
        <v>IXYZ</v>
      </c>
      <c r="AD1525" t="b">
        <f t="shared" si="451"/>
        <v>1</v>
      </c>
    </row>
    <row r="1526" spans="1:30">
      <c r="A1526" s="57">
        <f t="shared" si="424"/>
        <v>1526</v>
      </c>
      <c r="B1526" s="56">
        <f t="shared" si="425"/>
        <v>1488</v>
      </c>
      <c r="C1526" s="60" t="s">
        <v>5018</v>
      </c>
      <c r="D1526" s="60" t="s">
        <v>7</v>
      </c>
      <c r="E1526" s="66" t="s">
        <v>1318</v>
      </c>
      <c r="F1526" s="66" t="s">
        <v>1318</v>
      </c>
      <c r="G1526" s="206">
        <v>0</v>
      </c>
      <c r="H1526" s="206">
        <v>0</v>
      </c>
      <c r="I1526" s="189" t="s">
        <v>3</v>
      </c>
      <c r="J1526" s="66" t="s">
        <v>1592</v>
      </c>
      <c r="K1526" s="67" t="s">
        <v>4704</v>
      </c>
      <c r="L1526" s="68"/>
      <c r="M1526" s="64" t="s">
        <v>1840</v>
      </c>
      <c r="N1526" s="13"/>
      <c r="O1526"/>
      <c r="P1526" t="str">
        <f t="shared" si="452"/>
        <v/>
      </c>
      <c r="Q1526" t="str">
        <f>IF(ISNA(VLOOKUP(AC1526,#REF!,1)),"//","")</f>
        <v/>
      </c>
      <c r="R1526"/>
      <c r="S1526" s="43">
        <f t="shared" si="426"/>
        <v>338</v>
      </c>
      <c r="T1526" s="93" t="s">
        <v>2484</v>
      </c>
      <c r="U1526" s="71" t="s">
        <v>2484</v>
      </c>
      <c r="V1526" s="71" t="s">
        <v>2484</v>
      </c>
      <c r="W1526" s="44" t="str">
        <f t="shared" si="427"/>
        <v>"I" STD_GAMMA STD_SUB_P</v>
      </c>
      <c r="X1526" s="25" t="str">
        <f t="shared" si="428"/>
        <v>IGAMMAP</v>
      </c>
      <c r="Y1526" s="1">
        <f t="shared" si="429"/>
        <v>1488</v>
      </c>
      <c r="Z1526" t="str">
        <f t="shared" si="430"/>
        <v>ITM_IGAMMAP</v>
      </c>
      <c r="AA1526" s="172" t="str">
        <f>IF(ISNA(VLOOKUP(AC1526,Sheet2!J:J,1,0)),"//","")</f>
        <v>//</v>
      </c>
      <c r="AC1526" s="111" t="str">
        <f t="shared" si="453"/>
        <v>IGAMMAP</v>
      </c>
      <c r="AD1526" t="b">
        <f t="shared" si="451"/>
        <v>1</v>
      </c>
    </row>
    <row r="1527" spans="1:30">
      <c r="A1527" s="57">
        <f t="shared" si="424"/>
        <v>1527</v>
      </c>
      <c r="B1527" s="56">
        <f t="shared" si="425"/>
        <v>1489</v>
      </c>
      <c r="C1527" s="60" t="s">
        <v>5019</v>
      </c>
      <c r="D1527" s="60" t="s">
        <v>7</v>
      </c>
      <c r="E1527" s="66" t="s">
        <v>1319</v>
      </c>
      <c r="F1527" s="66" t="s">
        <v>1319</v>
      </c>
      <c r="G1527" s="206">
        <v>0</v>
      </c>
      <c r="H1527" s="206">
        <v>0</v>
      </c>
      <c r="I1527" s="189" t="s">
        <v>3</v>
      </c>
      <c r="J1527" s="66" t="s">
        <v>1592</v>
      </c>
      <c r="K1527" s="67" t="s">
        <v>4704</v>
      </c>
      <c r="L1527" s="68"/>
      <c r="M1527" s="64" t="s">
        <v>1841</v>
      </c>
      <c r="N1527" s="13"/>
      <c r="O1527"/>
      <c r="P1527" t="str">
        <f t="shared" si="452"/>
        <v/>
      </c>
      <c r="Q1527" t="str">
        <f>IF(ISNA(VLOOKUP(AC1527,#REF!,1)),"//","")</f>
        <v/>
      </c>
      <c r="R1527"/>
      <c r="S1527" s="43">
        <f t="shared" si="426"/>
        <v>339</v>
      </c>
      <c r="T1527" s="93" t="s">
        <v>2484</v>
      </c>
      <c r="U1527" s="71" t="s">
        <v>2484</v>
      </c>
      <c r="V1527" s="71" t="s">
        <v>2484</v>
      </c>
      <c r="W1527" s="44" t="str">
        <f t="shared" si="427"/>
        <v>"I" STD_GAMMA STD_SUB_Q</v>
      </c>
      <c r="X1527" s="25" t="str">
        <f t="shared" si="428"/>
        <v>IGAMMAQ</v>
      </c>
      <c r="Y1527" s="1">
        <f t="shared" si="429"/>
        <v>1489</v>
      </c>
      <c r="Z1527" t="str">
        <f t="shared" si="430"/>
        <v>ITM_IGAMMAQ</v>
      </c>
      <c r="AA1527" s="172" t="str">
        <f>IF(ISNA(VLOOKUP(AC1527,Sheet2!J:J,1,0)),"//","")</f>
        <v>//</v>
      </c>
      <c r="AC1527" s="111" t="str">
        <f t="shared" si="453"/>
        <v>IGAMMAQ</v>
      </c>
      <c r="AD1527" t="b">
        <f t="shared" si="451"/>
        <v>1</v>
      </c>
    </row>
    <row r="1528" spans="1:30">
      <c r="A1528" s="57">
        <f t="shared" si="424"/>
        <v>1528</v>
      </c>
      <c r="B1528" s="56">
        <f t="shared" si="425"/>
        <v>1490</v>
      </c>
      <c r="C1528" s="60" t="s">
        <v>4450</v>
      </c>
      <c r="D1528" s="60" t="s">
        <v>7</v>
      </c>
      <c r="E1528" s="66" t="s">
        <v>154</v>
      </c>
      <c r="F1528" s="66" t="s">
        <v>154</v>
      </c>
      <c r="G1528" s="206">
        <v>0</v>
      </c>
      <c r="H1528" s="206">
        <v>0</v>
      </c>
      <c r="I1528" s="189" t="s">
        <v>3</v>
      </c>
      <c r="J1528" s="66" t="s">
        <v>1592</v>
      </c>
      <c r="K1528" s="67" t="s">
        <v>4704</v>
      </c>
      <c r="L1528" s="68"/>
      <c r="M1528" s="64" t="s">
        <v>1842</v>
      </c>
      <c r="N1528" s="13"/>
      <c r="O1528"/>
      <c r="P1528" t="str">
        <f t="shared" si="452"/>
        <v/>
      </c>
      <c r="Q1528" t="str">
        <f>IF(ISNA(VLOOKUP(AC1528,#REF!,1)),"//","")</f>
        <v/>
      </c>
      <c r="R1528"/>
      <c r="S1528" s="43">
        <f t="shared" si="426"/>
        <v>340</v>
      </c>
      <c r="T1528" s="93" t="s">
        <v>2484</v>
      </c>
      <c r="U1528" s="71" t="s">
        <v>2484</v>
      </c>
      <c r="V1528" s="71" t="s">
        <v>2484</v>
      </c>
      <c r="W1528" s="44" t="str">
        <f t="shared" si="427"/>
        <v>"I+"</v>
      </c>
      <c r="X1528" s="25" t="str">
        <f t="shared" si="428"/>
        <v>I+</v>
      </c>
      <c r="Y1528" s="1">
        <f t="shared" si="429"/>
        <v>1490</v>
      </c>
      <c r="Z1528" t="str">
        <f t="shared" si="430"/>
        <v>ITM_IPLUS</v>
      </c>
      <c r="AA1528" s="172" t="str">
        <f>IF(ISNA(VLOOKUP(AC1528,Sheet2!J:J,1,0)),"//","")</f>
        <v>//</v>
      </c>
      <c r="AC1528" s="111" t="str">
        <f t="shared" si="453"/>
        <v>I+</v>
      </c>
      <c r="AD1528" t="b">
        <f t="shared" si="451"/>
        <v>1</v>
      </c>
    </row>
    <row r="1529" spans="1:30">
      <c r="A1529" s="57">
        <f t="shared" si="424"/>
        <v>1529</v>
      </c>
      <c r="B1529" s="56">
        <f t="shared" si="425"/>
        <v>1491</v>
      </c>
      <c r="C1529" s="60" t="s">
        <v>4450</v>
      </c>
      <c r="D1529" s="60" t="s">
        <v>7</v>
      </c>
      <c r="E1529" s="66" t="s">
        <v>155</v>
      </c>
      <c r="F1529" s="66" t="s">
        <v>155</v>
      </c>
      <c r="G1529" s="206">
        <v>0</v>
      </c>
      <c r="H1529" s="206">
        <v>0</v>
      </c>
      <c r="I1529" s="189" t="s">
        <v>3</v>
      </c>
      <c r="J1529" s="66" t="s">
        <v>1592</v>
      </c>
      <c r="K1529" s="67" t="s">
        <v>4704</v>
      </c>
      <c r="L1529" s="68"/>
      <c r="M1529" s="64" t="s">
        <v>1843</v>
      </c>
      <c r="N1529" s="13"/>
      <c r="O1529"/>
      <c r="P1529" t="str">
        <f t="shared" si="452"/>
        <v/>
      </c>
      <c r="Q1529" t="str">
        <f>IF(ISNA(VLOOKUP(AC1529,#REF!,1)),"//","")</f>
        <v/>
      </c>
      <c r="R1529"/>
      <c r="S1529" s="43">
        <f t="shared" si="426"/>
        <v>341</v>
      </c>
      <c r="T1529" s="93" t="s">
        <v>2484</v>
      </c>
      <c r="U1529" s="71" t="s">
        <v>2484</v>
      </c>
      <c r="V1529" s="71" t="s">
        <v>2484</v>
      </c>
      <c r="W1529" s="44" t="str">
        <f t="shared" si="427"/>
        <v>"I-"</v>
      </c>
      <c r="X1529" s="25" t="str">
        <f t="shared" si="428"/>
        <v>I-</v>
      </c>
      <c r="Y1529" s="1">
        <f t="shared" si="429"/>
        <v>1491</v>
      </c>
      <c r="Z1529" t="str">
        <f t="shared" si="430"/>
        <v>ITM_IMINUS</v>
      </c>
      <c r="AA1529" s="172" t="str">
        <f>IF(ISNA(VLOOKUP(AC1529,Sheet2!J:J,1,0)),"//","")</f>
        <v>//</v>
      </c>
      <c r="AC1529" s="111" t="str">
        <f t="shared" si="453"/>
        <v>I-</v>
      </c>
      <c r="AD1529" t="b">
        <f t="shared" si="451"/>
        <v>1</v>
      </c>
    </row>
    <row r="1530" spans="1:30">
      <c r="A1530" s="57">
        <f t="shared" si="424"/>
        <v>1530</v>
      </c>
      <c r="B1530" s="56">
        <f t="shared" si="425"/>
        <v>1492</v>
      </c>
      <c r="C1530" s="63" t="s">
        <v>5132</v>
      </c>
      <c r="D1530" s="60" t="s">
        <v>7</v>
      </c>
      <c r="E1530" s="66" t="s">
        <v>1321</v>
      </c>
      <c r="F1530" s="66" t="s">
        <v>1321</v>
      </c>
      <c r="G1530" s="206">
        <v>0</v>
      </c>
      <c r="H1530" s="206">
        <v>0</v>
      </c>
      <c r="I1530" s="189" t="s">
        <v>3</v>
      </c>
      <c r="J1530" s="66" t="s">
        <v>1592</v>
      </c>
      <c r="K1530" s="67" t="s">
        <v>4704</v>
      </c>
      <c r="L1530" s="68"/>
      <c r="M1530" s="64" t="s">
        <v>1845</v>
      </c>
      <c r="N1530" s="13"/>
      <c r="O1530"/>
      <c r="P1530" t="str">
        <f t="shared" si="452"/>
        <v/>
      </c>
      <c r="Q1530" t="str">
        <f>IF(ISNA(VLOOKUP(AC1530,#REF!,1)),"//","")</f>
        <v/>
      </c>
      <c r="R1530"/>
      <c r="S1530" s="43">
        <f t="shared" si="426"/>
        <v>342</v>
      </c>
      <c r="T1530" s="93" t="s">
        <v>2484</v>
      </c>
      <c r="U1530" s="71" t="s">
        <v>2484</v>
      </c>
      <c r="V1530" s="71" t="s">
        <v>2484</v>
      </c>
      <c r="W1530" s="44" t="str">
        <f t="shared" si="427"/>
        <v>"J" STD_SUB_Y "(X)"</v>
      </c>
      <c r="X1530" s="25" t="str">
        <f t="shared" si="428"/>
        <v>JY(X)</v>
      </c>
      <c r="Y1530" s="1">
        <f t="shared" si="429"/>
        <v>1492</v>
      </c>
      <c r="Z1530" t="str">
        <f t="shared" si="430"/>
        <v>ITM_JYX</v>
      </c>
      <c r="AA1530" s="172" t="str">
        <f>IF(ISNA(VLOOKUP(AC1530,Sheet2!J:J,1,0)),"//","")</f>
        <v>//</v>
      </c>
      <c r="AC1530" s="111" t="str">
        <f t="shared" si="453"/>
        <v>JY</v>
      </c>
      <c r="AD1530" t="b">
        <f t="shared" si="451"/>
        <v>0</v>
      </c>
    </row>
    <row r="1531" spans="1:30">
      <c r="A1531" s="57">
        <f t="shared" si="424"/>
        <v>1531</v>
      </c>
      <c r="B1531" s="56">
        <f t="shared" si="425"/>
        <v>1493</v>
      </c>
      <c r="C1531" s="60" t="s">
        <v>4450</v>
      </c>
      <c r="D1531" s="60" t="s">
        <v>7</v>
      </c>
      <c r="E1531" s="66" t="s">
        <v>158</v>
      </c>
      <c r="F1531" s="66" t="s">
        <v>158</v>
      </c>
      <c r="G1531" s="206">
        <v>0</v>
      </c>
      <c r="H1531" s="206">
        <v>0</v>
      </c>
      <c r="I1531" s="189" t="s">
        <v>3</v>
      </c>
      <c r="J1531" s="66" t="s">
        <v>1592</v>
      </c>
      <c r="K1531" s="67" t="s">
        <v>4704</v>
      </c>
      <c r="L1531" s="68"/>
      <c r="M1531" s="64" t="s">
        <v>1846</v>
      </c>
      <c r="N1531" s="13"/>
      <c r="O1531"/>
      <c r="P1531" t="str">
        <f t="shared" si="452"/>
        <v/>
      </c>
      <c r="Q1531" t="str">
        <f>IF(ISNA(VLOOKUP(AC1531,#REF!,1)),"//","")</f>
        <v/>
      </c>
      <c r="R1531"/>
      <c r="S1531" s="43">
        <f t="shared" si="426"/>
        <v>343</v>
      </c>
      <c r="T1531" s="93" t="s">
        <v>2484</v>
      </c>
      <c r="U1531" s="71" t="s">
        <v>2484</v>
      </c>
      <c r="V1531" s="71" t="s">
        <v>2484</v>
      </c>
      <c r="W1531" s="44" t="str">
        <f t="shared" si="427"/>
        <v>"J+"</v>
      </c>
      <c r="X1531" s="25" t="str">
        <f t="shared" si="428"/>
        <v>J+</v>
      </c>
      <c r="Y1531" s="1">
        <f t="shared" si="429"/>
        <v>1493</v>
      </c>
      <c r="Z1531" t="str">
        <f t="shared" si="430"/>
        <v>ITM_JPLUS</v>
      </c>
      <c r="AA1531" s="172" t="str">
        <f>IF(ISNA(VLOOKUP(AC1531,Sheet2!J:J,1,0)),"//","")</f>
        <v>//</v>
      </c>
      <c r="AC1531" s="111" t="str">
        <f t="shared" si="453"/>
        <v>J+</v>
      </c>
      <c r="AD1531" t="b">
        <f t="shared" si="451"/>
        <v>1</v>
      </c>
    </row>
    <row r="1532" spans="1:30">
      <c r="A1532" s="57">
        <f t="shared" si="424"/>
        <v>1532</v>
      </c>
      <c r="B1532" s="56">
        <f t="shared" si="425"/>
        <v>1494</v>
      </c>
      <c r="C1532" s="60" t="s">
        <v>4450</v>
      </c>
      <c r="D1532" s="60" t="s">
        <v>7</v>
      </c>
      <c r="E1532" s="66" t="s">
        <v>159</v>
      </c>
      <c r="F1532" s="66" t="s">
        <v>159</v>
      </c>
      <c r="G1532" s="206">
        <v>0</v>
      </c>
      <c r="H1532" s="206">
        <v>0</v>
      </c>
      <c r="I1532" s="189" t="s">
        <v>3</v>
      </c>
      <c r="J1532" s="66" t="s">
        <v>1592</v>
      </c>
      <c r="K1532" s="67" t="s">
        <v>4704</v>
      </c>
      <c r="L1532" s="68"/>
      <c r="M1532" s="64" t="s">
        <v>1847</v>
      </c>
      <c r="N1532" s="13"/>
      <c r="O1532"/>
      <c r="P1532" t="str">
        <f t="shared" si="452"/>
        <v/>
      </c>
      <c r="Q1532" t="str">
        <f>IF(ISNA(VLOOKUP(AC1532,#REF!,1)),"//","")</f>
        <v/>
      </c>
      <c r="R1532"/>
      <c r="S1532" s="43">
        <f t="shared" si="426"/>
        <v>344</v>
      </c>
      <c r="T1532" s="93" t="s">
        <v>2484</v>
      </c>
      <c r="U1532" s="71" t="s">
        <v>2484</v>
      </c>
      <c r="V1532" s="71" t="s">
        <v>2484</v>
      </c>
      <c r="W1532" s="44" t="str">
        <f t="shared" si="427"/>
        <v>"J-"</v>
      </c>
      <c r="X1532" s="25" t="str">
        <f t="shared" si="428"/>
        <v>J-</v>
      </c>
      <c r="Y1532" s="1">
        <f t="shared" si="429"/>
        <v>1494</v>
      </c>
      <c r="Z1532" t="str">
        <f t="shared" si="430"/>
        <v>ITM_JMINUS</v>
      </c>
      <c r="AA1532" s="172" t="str">
        <f>IF(ISNA(VLOOKUP(AC1532,Sheet2!J:J,1,0)),"//","")</f>
        <v>//</v>
      </c>
      <c r="AC1532" s="111" t="str">
        <f t="shared" si="453"/>
        <v>J-</v>
      </c>
      <c r="AD1532" t="b">
        <f t="shared" si="451"/>
        <v>1</v>
      </c>
    </row>
    <row r="1533" spans="1:30">
      <c r="A1533" s="57">
        <f t="shared" si="424"/>
        <v>1533</v>
      </c>
      <c r="B1533" s="56">
        <f t="shared" si="425"/>
        <v>1495</v>
      </c>
      <c r="C1533" s="60" t="s">
        <v>4992</v>
      </c>
      <c r="D1533" s="60" t="s">
        <v>7</v>
      </c>
      <c r="E1533" s="66" t="s">
        <v>1322</v>
      </c>
      <c r="F1533" s="66" t="s">
        <v>1322</v>
      </c>
      <c r="G1533" s="206">
        <v>0</v>
      </c>
      <c r="H1533" s="206">
        <v>0</v>
      </c>
      <c r="I1533" s="189" t="s">
        <v>3</v>
      </c>
      <c r="J1533" s="66" t="s">
        <v>1592</v>
      </c>
      <c r="K1533" s="67" t="s">
        <v>4704</v>
      </c>
      <c r="L1533" s="68"/>
      <c r="M1533" s="64" t="s">
        <v>4774</v>
      </c>
      <c r="N1533" s="13"/>
      <c r="O1533"/>
      <c r="P1533" t="str">
        <f t="shared" si="452"/>
        <v/>
      </c>
      <c r="Q1533" t="str">
        <f>IF(ISNA(VLOOKUP(AC1533,#REF!,1)),"//","")</f>
        <v/>
      </c>
      <c r="R1533"/>
      <c r="S1533" s="43">
        <f t="shared" si="426"/>
        <v>345</v>
      </c>
      <c r="T1533" s="93" t="s">
        <v>2484</v>
      </c>
      <c r="U1533" s="71" t="s">
        <v>2484</v>
      </c>
      <c r="V1533" s="71" t="s">
        <v>2484</v>
      </c>
      <c r="W1533" s="44" t="str">
        <f t="shared" si="427"/>
        <v>"J/G"</v>
      </c>
      <c r="X1533" s="25" t="str">
        <f t="shared" si="428"/>
        <v>J/G</v>
      </c>
      <c r="Y1533" s="1">
        <f t="shared" si="429"/>
        <v>1495</v>
      </c>
      <c r="Z1533" t="str">
        <f t="shared" si="430"/>
        <v>ITM_JUL_GREG</v>
      </c>
      <c r="AA1533" s="172" t="str">
        <f>IF(ISNA(VLOOKUP(AC1533,Sheet2!J:J,1,0)),"//","")</f>
        <v>//</v>
      </c>
      <c r="AC1533" s="111" t="str">
        <f t="shared" si="453"/>
        <v>J/G</v>
      </c>
      <c r="AD1533" t="b">
        <f t="shared" si="451"/>
        <v>1</v>
      </c>
    </row>
    <row r="1534" spans="1:30">
      <c r="A1534" s="57">
        <f t="shared" si="424"/>
        <v>1534</v>
      </c>
      <c r="B1534" s="56">
        <f t="shared" si="425"/>
        <v>1496</v>
      </c>
      <c r="C1534" s="60" t="s">
        <v>4993</v>
      </c>
      <c r="D1534" s="60" t="s">
        <v>7</v>
      </c>
      <c r="E1534" s="66" t="s">
        <v>1323</v>
      </c>
      <c r="F1534" s="66" t="s">
        <v>1323</v>
      </c>
      <c r="G1534" s="206">
        <v>0</v>
      </c>
      <c r="H1534" s="206">
        <v>0</v>
      </c>
      <c r="I1534" s="189" t="s">
        <v>3</v>
      </c>
      <c r="J1534" s="66" t="s">
        <v>1592</v>
      </c>
      <c r="K1534" s="67" t="s">
        <v>4704</v>
      </c>
      <c r="L1534" s="68"/>
      <c r="M1534" s="64" t="s">
        <v>1850</v>
      </c>
      <c r="N1534" s="13"/>
      <c r="O1534"/>
      <c r="P1534" t="str">
        <f t="shared" si="452"/>
        <v/>
      </c>
      <c r="Q1534" t="str">
        <f>IF(ISNA(VLOOKUP(AC1534,#REF!,1)),"//","")</f>
        <v/>
      </c>
      <c r="R1534"/>
      <c r="S1534" s="43">
        <f t="shared" si="426"/>
        <v>346</v>
      </c>
      <c r="T1534" s="93" t="s">
        <v>2484</v>
      </c>
      <c r="U1534" s="71" t="s">
        <v>2484</v>
      </c>
      <c r="V1534" s="71" t="s">
        <v>2484</v>
      </c>
      <c r="W1534" s="44" t="str">
        <f t="shared" si="427"/>
        <v>"J" STD_RIGHT_ARROW "D"</v>
      </c>
      <c r="X1534" s="25" t="str">
        <f t="shared" si="428"/>
        <v>J&gt;D</v>
      </c>
      <c r="Y1534" s="1">
        <f t="shared" si="429"/>
        <v>1496</v>
      </c>
      <c r="Z1534" t="str">
        <f t="shared" si="430"/>
        <v>ITM_JtoD</v>
      </c>
      <c r="AA1534" s="172" t="str">
        <f>IF(ISNA(VLOOKUP(AC1534,Sheet2!J:J,1,0)),"//","")</f>
        <v>//</v>
      </c>
      <c r="AC1534" s="111" t="str">
        <f t="shared" si="453"/>
        <v>J&gt;D</v>
      </c>
      <c r="AD1534" t="b">
        <f t="shared" si="451"/>
        <v>1</v>
      </c>
    </row>
    <row r="1535" spans="1:30">
      <c r="A1535" s="57">
        <f t="shared" ref="A1535" si="454">IF(B1535=INT(B1535),ROW(),"")</f>
        <v>1535</v>
      </c>
      <c r="B1535" s="56">
        <f t="shared" ref="B1535" si="455">IF(AND(MID(C1535,2,1)&lt;&gt;"/",MID(C1535,1,1)="/"),INT(B1534)+1,B1534+0.01)</f>
        <v>1497</v>
      </c>
      <c r="C1535" s="60" t="s">
        <v>4450</v>
      </c>
      <c r="D1535" s="60" t="s">
        <v>7</v>
      </c>
      <c r="E1535" s="66" t="s">
        <v>1324</v>
      </c>
      <c r="F1535" s="66" t="s">
        <v>1324</v>
      </c>
      <c r="G1535" s="206">
        <v>0</v>
      </c>
      <c r="H1535" s="206">
        <v>0</v>
      </c>
      <c r="I1535" s="189" t="s">
        <v>3</v>
      </c>
      <c r="J1535" s="66" t="s">
        <v>1592</v>
      </c>
      <c r="K1535" s="67" t="s">
        <v>4704</v>
      </c>
      <c r="L1535" s="68"/>
      <c r="M1535" s="148" t="s">
        <v>1853</v>
      </c>
      <c r="N1535" s="13"/>
      <c r="O1535"/>
      <c r="P1535" t="str">
        <f t="shared" ref="P1535" si="456">IF(E1535=F1535,"","NOT EQUAL")</f>
        <v/>
      </c>
      <c r="Q1535" t="str">
        <f>IF(ISNA(VLOOKUP(AC1535,#REF!,1)),"//","")</f>
        <v/>
      </c>
      <c r="R1535"/>
      <c r="S1535" s="43">
        <f t="shared" ref="S1535" si="457">IF(X1535&lt;&gt;"",S1534+1,S1534)</f>
        <v>347</v>
      </c>
      <c r="T1535" s="93" t="s">
        <v>2484</v>
      </c>
      <c r="U1535" s="71" t="s">
        <v>2484</v>
      </c>
      <c r="V1535" s="71" t="s">
        <v>2484</v>
      </c>
      <c r="W1535" s="44" t="str">
        <f t="shared" ref="W1535" si="458">IF( OR(U1535="CNST", I1535="CAT_REGS"),(E1535),
IF(U1535="YES",UPPER(E1535),
IF(   AND(U1535&lt;&gt;"NO",I1535="CAT_FNCT",D1535&lt;&gt;"multiply", D1535&lt;&gt;"divide"),IF(J1535="SLS_ENABLED",   UPPER(E1535),""),"")))</f>
        <v>"KEY"</v>
      </c>
      <c r="X1535" s="25" t="str">
        <f t="shared" ref="X1535" si="459">IF(LEN(V1535)&gt;0,V1535,SUBSTITUTE(SUBSTITUTE(SUBSTITUTE(SUBSTITUTE(SUBSTITUTE(SUBSTITUTE(SUBSTITUTE(SUBSTITUTE(SUBSTITUTE(SUBSTITUTE(SUBSTITUTE( (SUBSTITUTE( SUBSTITUTE( SUBSTITUTE( SUBSTITUTE(W1535,"STD_SIGMA","SUM"),"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KEY</v>
      </c>
      <c r="Y1535" s="1">
        <f t="shared" ref="Y1535" si="460">B1535</f>
        <v>1497</v>
      </c>
      <c r="Z1535" t="str">
        <f t="shared" ref="Z1535" si="461">M1535</f>
        <v>ITM_KEY</v>
      </c>
      <c r="AA1535" s="172" t="str">
        <f>IF(ISNA(VLOOKUP(AC1535,Sheet2!J:J,1,0)),"//","")</f>
        <v>//</v>
      </c>
      <c r="AC1535" s="111" t="str">
        <f t="shared" si="453"/>
        <v>KEY</v>
      </c>
      <c r="AD1535" t="b">
        <f t="shared" si="451"/>
        <v>1</v>
      </c>
    </row>
    <row r="1536" spans="1:30">
      <c r="A1536" s="57">
        <f t="shared" si="424"/>
        <v>1536</v>
      </c>
      <c r="B1536" s="56">
        <f t="shared" si="425"/>
        <v>1498</v>
      </c>
      <c r="C1536" s="60" t="s">
        <v>4450</v>
      </c>
      <c r="D1536" s="60" t="s">
        <v>7</v>
      </c>
      <c r="E1536" s="66" t="s">
        <v>166</v>
      </c>
      <c r="F1536" s="66" t="s">
        <v>166</v>
      </c>
      <c r="G1536" s="206">
        <v>0</v>
      </c>
      <c r="H1536" s="206">
        <v>0</v>
      </c>
      <c r="I1536" s="189" t="s">
        <v>3</v>
      </c>
      <c r="J1536" s="66" t="s">
        <v>1592</v>
      </c>
      <c r="K1536" s="67" t="s">
        <v>4704</v>
      </c>
      <c r="L1536" s="68"/>
      <c r="M1536" s="64" t="s">
        <v>1854</v>
      </c>
      <c r="N1536" s="13"/>
      <c r="O1536"/>
      <c r="P1536" t="str">
        <f t="shared" si="452"/>
        <v/>
      </c>
      <c r="Q1536" t="str">
        <f>IF(ISNA(VLOOKUP(AC1536,#REF!,1)),"//","")</f>
        <v/>
      </c>
      <c r="R1536"/>
      <c r="S1536" s="43">
        <f t="shared" si="426"/>
        <v>348</v>
      </c>
      <c r="T1536" s="93" t="s">
        <v>2484</v>
      </c>
      <c r="U1536" s="71" t="s">
        <v>2484</v>
      </c>
      <c r="V1536" s="71" t="s">
        <v>2484</v>
      </c>
      <c r="W1536" s="44" t="str">
        <f t="shared" si="427"/>
        <v>"KEYG"</v>
      </c>
      <c r="X1536" s="25" t="str">
        <f t="shared" si="428"/>
        <v>KEYG</v>
      </c>
      <c r="Y1536" s="1">
        <f t="shared" si="429"/>
        <v>1498</v>
      </c>
      <c r="Z1536" t="str">
        <f t="shared" si="430"/>
        <v>ITM_KEYG</v>
      </c>
      <c r="AA1536" s="172" t="str">
        <f>IF(ISNA(VLOOKUP(AC1536,Sheet2!J:J,1,0)),"//","")</f>
        <v>//</v>
      </c>
      <c r="AC1536" s="111" t="str">
        <f t="shared" si="453"/>
        <v>KEYG</v>
      </c>
      <c r="AD1536" t="b">
        <f t="shared" si="451"/>
        <v>1</v>
      </c>
    </row>
    <row r="1537" spans="1:30">
      <c r="A1537" s="57">
        <f t="shared" si="424"/>
        <v>1537</v>
      </c>
      <c r="B1537" s="56">
        <f t="shared" si="425"/>
        <v>1499</v>
      </c>
      <c r="C1537" s="60" t="s">
        <v>4450</v>
      </c>
      <c r="D1537" s="60" t="s">
        <v>7</v>
      </c>
      <c r="E1537" s="66" t="s">
        <v>167</v>
      </c>
      <c r="F1537" s="66" t="s">
        <v>167</v>
      </c>
      <c r="G1537" s="206">
        <v>0</v>
      </c>
      <c r="H1537" s="206">
        <v>0</v>
      </c>
      <c r="I1537" s="189" t="s">
        <v>3</v>
      </c>
      <c r="J1537" s="66" t="s">
        <v>1592</v>
      </c>
      <c r="K1537" s="67" t="s">
        <v>4704</v>
      </c>
      <c r="L1537" s="68"/>
      <c r="M1537" s="64" t="s">
        <v>1855</v>
      </c>
      <c r="N1537" s="13"/>
      <c r="O1537"/>
      <c r="P1537" t="str">
        <f t="shared" si="452"/>
        <v/>
      </c>
      <c r="Q1537" t="str">
        <f>IF(ISNA(VLOOKUP(AC1537,#REF!,1)),"//","")</f>
        <v/>
      </c>
      <c r="R1537"/>
      <c r="S1537" s="43">
        <f t="shared" si="426"/>
        <v>349</v>
      </c>
      <c r="T1537" s="93" t="s">
        <v>2484</v>
      </c>
      <c r="U1537" s="71" t="s">
        <v>2484</v>
      </c>
      <c r="V1537" s="71" t="s">
        <v>2484</v>
      </c>
      <c r="W1537" s="44" t="str">
        <f t="shared" si="427"/>
        <v>"KEYX"</v>
      </c>
      <c r="X1537" s="25" t="str">
        <f t="shared" si="428"/>
        <v>KEYX</v>
      </c>
      <c r="Y1537" s="1">
        <f t="shared" si="429"/>
        <v>1499</v>
      </c>
      <c r="Z1537" t="str">
        <f t="shared" si="430"/>
        <v>ITM_KEYX</v>
      </c>
      <c r="AA1537" s="172" t="str">
        <f>IF(ISNA(VLOOKUP(AC1537,Sheet2!J:J,1,0)),"//","")</f>
        <v>//</v>
      </c>
      <c r="AC1537" s="111" t="str">
        <f t="shared" si="453"/>
        <v>KEYX</v>
      </c>
      <c r="AD1537" t="b">
        <f t="shared" si="451"/>
        <v>1</v>
      </c>
    </row>
    <row r="1538" spans="1:30" s="133" customFormat="1">
      <c r="A1538" s="127">
        <f t="shared" si="424"/>
        <v>1538</v>
      </c>
      <c r="B1538" s="128">
        <f t="shared" si="425"/>
        <v>1500</v>
      </c>
      <c r="C1538" s="129" t="s">
        <v>4130</v>
      </c>
      <c r="D1538" s="129" t="s">
        <v>7</v>
      </c>
      <c r="E1538" s="130" t="s">
        <v>336</v>
      </c>
      <c r="F1538" s="130" t="s">
        <v>336</v>
      </c>
      <c r="G1538" s="205">
        <v>0</v>
      </c>
      <c r="H1538" s="205">
        <v>0</v>
      </c>
      <c r="I1538" s="189" t="s">
        <v>3</v>
      </c>
      <c r="J1538" s="66" t="s">
        <v>1592</v>
      </c>
      <c r="K1538" s="132" t="s">
        <v>4704</v>
      </c>
      <c r="M1538" s="18" t="s">
        <v>2096</v>
      </c>
      <c r="N1538" s="18"/>
      <c r="P1538" s="133" t="str">
        <f t="shared" si="452"/>
        <v/>
      </c>
      <c r="Q1538" s="133" t="str">
        <f>IF(ISNA(VLOOKUP(AC1538,#REF!,1)),"//","")</f>
        <v/>
      </c>
      <c r="S1538" s="134">
        <f t="shared" si="426"/>
        <v>350</v>
      </c>
      <c r="T1538" s="127" t="s">
        <v>2979</v>
      </c>
      <c r="U1538" s="131" t="s">
        <v>2484</v>
      </c>
      <c r="V1538" s="131" t="s">
        <v>2484</v>
      </c>
      <c r="W1538" s="135" t="str">
        <f t="shared" si="427"/>
        <v>"SINC"</v>
      </c>
      <c r="X1538" s="136" t="str">
        <f t="shared" si="428"/>
        <v>SINC</v>
      </c>
      <c r="Y1538" s="137">
        <f t="shared" si="429"/>
        <v>1500</v>
      </c>
      <c r="Z1538" s="133" t="str">
        <f t="shared" si="430"/>
        <v>ITM_sinc</v>
      </c>
      <c r="AA1538" s="172" t="str">
        <f>IF(ISNA(VLOOKUP(AC1538,Sheet2!J:J,1,0)),"//","")</f>
        <v/>
      </c>
      <c r="AC1538" s="111" t="str">
        <f t="shared" si="453"/>
        <v>SINC</v>
      </c>
      <c r="AD1538" t="b">
        <f t="shared" si="451"/>
        <v>1</v>
      </c>
    </row>
    <row r="1539" spans="1:30">
      <c r="A1539" s="57">
        <f t="shared" si="424"/>
        <v>1539</v>
      </c>
      <c r="B1539" s="56">
        <f t="shared" si="425"/>
        <v>1501</v>
      </c>
      <c r="C1539" s="60" t="s">
        <v>4450</v>
      </c>
      <c r="D1539" s="60" t="s">
        <v>7</v>
      </c>
      <c r="E1539" s="66" t="s">
        <v>1325</v>
      </c>
      <c r="F1539" s="66" t="s">
        <v>1325</v>
      </c>
      <c r="G1539" s="206">
        <v>0</v>
      </c>
      <c r="H1539" s="206">
        <v>0</v>
      </c>
      <c r="I1539" s="189" t="s">
        <v>3</v>
      </c>
      <c r="J1539" s="66" t="s">
        <v>1592</v>
      </c>
      <c r="K1539" s="67" t="s">
        <v>4704</v>
      </c>
      <c r="L1539" s="68"/>
      <c r="M1539" s="64" t="s">
        <v>1863</v>
      </c>
      <c r="N1539" s="13"/>
      <c r="O1539"/>
      <c r="P1539" t="str">
        <f t="shared" si="452"/>
        <v/>
      </c>
      <c r="Q1539" t="str">
        <f>IF(ISNA(VLOOKUP(AC1539,#REF!,1)),"//","")</f>
        <v/>
      </c>
      <c r="R1539"/>
      <c r="S1539" s="43">
        <f t="shared" si="426"/>
        <v>351</v>
      </c>
      <c r="T1539" s="93" t="s">
        <v>2484</v>
      </c>
      <c r="U1539" s="71" t="s">
        <v>2484</v>
      </c>
      <c r="V1539" s="71" t="s">
        <v>2484</v>
      </c>
      <c r="W1539" s="44" t="str">
        <f t="shared" si="427"/>
        <v>"KTYP?"</v>
      </c>
      <c r="X1539" s="25" t="str">
        <f t="shared" si="428"/>
        <v>KTYP?</v>
      </c>
      <c r="Y1539" s="1">
        <f t="shared" si="429"/>
        <v>1501</v>
      </c>
      <c r="Z1539" t="str">
        <f t="shared" si="430"/>
        <v>ITM_KTYP</v>
      </c>
      <c r="AA1539" s="172" t="str">
        <f>IF(ISNA(VLOOKUP(AC1539,Sheet2!J:J,1,0)),"//","")</f>
        <v>//</v>
      </c>
      <c r="AC1539" s="111" t="str">
        <f t="shared" si="453"/>
        <v>KTYP?</v>
      </c>
      <c r="AD1539" t="b">
        <f t="shared" si="451"/>
        <v>1</v>
      </c>
    </row>
    <row r="1540" spans="1:30">
      <c r="A1540" s="57">
        <f t="shared" si="424"/>
        <v>1540</v>
      </c>
      <c r="B1540" s="56">
        <f t="shared" si="425"/>
        <v>1502</v>
      </c>
      <c r="C1540" s="60" t="s">
        <v>4275</v>
      </c>
      <c r="D1540" s="60" t="s">
        <v>3263</v>
      </c>
      <c r="E1540" s="66" t="s">
        <v>1326</v>
      </c>
      <c r="F1540" s="66" t="s">
        <v>1326</v>
      </c>
      <c r="G1540" s="206">
        <v>0</v>
      </c>
      <c r="H1540" s="206">
        <v>0</v>
      </c>
      <c r="I1540" s="189" t="s">
        <v>3</v>
      </c>
      <c r="J1540" s="66" t="s">
        <v>1592</v>
      </c>
      <c r="K1540" s="67" t="s">
        <v>4704</v>
      </c>
      <c r="L1540" s="68"/>
      <c r="M1540" s="64" t="s">
        <v>1864</v>
      </c>
      <c r="N1540" s="13"/>
      <c r="O1540"/>
      <c r="P1540" t="str">
        <f t="shared" si="452"/>
        <v/>
      </c>
      <c r="Q1540" t="str">
        <f>IF(ISNA(VLOOKUP(AC1540,#REF!,1)),"//","")</f>
        <v/>
      </c>
      <c r="R1540"/>
      <c r="S1540" s="43">
        <f t="shared" si="426"/>
        <v>352</v>
      </c>
      <c r="T1540" s="93" t="s">
        <v>3004</v>
      </c>
      <c r="U1540" s="71" t="s">
        <v>2484</v>
      </c>
      <c r="V1540" s="71" t="s">
        <v>2484</v>
      </c>
      <c r="W1540" s="44" t="str">
        <f t="shared" si="427"/>
        <v>"LASTX"</v>
      </c>
      <c r="X1540" s="25" t="str">
        <f t="shared" si="428"/>
        <v>LASTX</v>
      </c>
      <c r="Y1540" s="1">
        <f t="shared" si="429"/>
        <v>1502</v>
      </c>
      <c r="Z1540" t="str">
        <f t="shared" si="430"/>
        <v>ITM_LASTX</v>
      </c>
      <c r="AA1540" s="172" t="str">
        <f>IF(ISNA(VLOOKUP(AC1540,Sheet2!J:J,1,0)),"//","")</f>
        <v>//</v>
      </c>
      <c r="AC1540" s="111" t="str">
        <f t="shared" si="453"/>
        <v>LASTX</v>
      </c>
      <c r="AD1540" t="b">
        <f t="shared" si="451"/>
        <v>1</v>
      </c>
    </row>
    <row r="1541" spans="1:30">
      <c r="A1541" s="57">
        <f t="shared" si="424"/>
        <v>1541</v>
      </c>
      <c r="B1541" s="56">
        <f t="shared" si="425"/>
        <v>1503</v>
      </c>
      <c r="C1541" s="60" t="s">
        <v>4450</v>
      </c>
      <c r="D1541" s="70" t="s">
        <v>7</v>
      </c>
      <c r="E1541" s="66" t="s">
        <v>178</v>
      </c>
      <c r="F1541" s="66" t="s">
        <v>178</v>
      </c>
      <c r="G1541" s="206">
        <v>0</v>
      </c>
      <c r="H1541" s="206">
        <v>0</v>
      </c>
      <c r="I1541" s="189" t="s">
        <v>3</v>
      </c>
      <c r="J1541" s="66" t="s">
        <v>1592</v>
      </c>
      <c r="K1541" s="67" t="s">
        <v>4704</v>
      </c>
      <c r="L1541" s="60"/>
      <c r="M1541" s="64" t="s">
        <v>1867</v>
      </c>
      <c r="N1541" s="13"/>
      <c r="O1541"/>
      <c r="P1541" t="str">
        <f t="shared" si="452"/>
        <v/>
      </c>
      <c r="Q1541" t="str">
        <f>IF(ISNA(VLOOKUP(AC1541,#REF!,1)),"//","")</f>
        <v/>
      </c>
      <c r="R1541"/>
      <c r="S1541" s="43">
        <f t="shared" si="426"/>
        <v>353</v>
      </c>
      <c r="T1541" s="93" t="s">
        <v>2484</v>
      </c>
      <c r="U1541" s="71" t="s">
        <v>2484</v>
      </c>
      <c r="V1541" s="71" t="s">
        <v>2484</v>
      </c>
      <c r="W1541" s="44" t="str">
        <f t="shared" si="427"/>
        <v>"LBL?"</v>
      </c>
      <c r="X1541" s="25" t="str">
        <f t="shared" si="428"/>
        <v>LBL?</v>
      </c>
      <c r="Y1541" s="1">
        <f t="shared" si="429"/>
        <v>1503</v>
      </c>
      <c r="Z1541" t="str">
        <f t="shared" si="430"/>
        <v>ITM_LBLQ</v>
      </c>
      <c r="AA1541" s="172" t="str">
        <f>IF(ISNA(VLOOKUP(AC1541,Sheet2!J:J,1,0)),"//","")</f>
        <v>//</v>
      </c>
      <c r="AC1541" s="111" t="str">
        <f t="shared" si="453"/>
        <v>LBL?</v>
      </c>
      <c r="AD1541" t="b">
        <f t="shared" si="451"/>
        <v>1</v>
      </c>
    </row>
    <row r="1542" spans="1:30">
      <c r="A1542" s="57">
        <f t="shared" si="424"/>
        <v>1542</v>
      </c>
      <c r="B1542" s="56">
        <f t="shared" si="425"/>
        <v>1504</v>
      </c>
      <c r="C1542" s="60" t="s">
        <v>4994</v>
      </c>
      <c r="D1542" s="60" t="s">
        <v>7</v>
      </c>
      <c r="E1542" s="66" t="s">
        <v>1329</v>
      </c>
      <c r="F1542" s="66" t="s">
        <v>1329</v>
      </c>
      <c r="G1542" s="206">
        <v>0</v>
      </c>
      <c r="H1542" s="206">
        <v>0</v>
      </c>
      <c r="I1542" s="189" t="s">
        <v>3</v>
      </c>
      <c r="J1542" s="66" t="s">
        <v>1592</v>
      </c>
      <c r="K1542" s="67" t="s">
        <v>4704</v>
      </c>
      <c r="L1542" s="68"/>
      <c r="M1542" s="64" t="s">
        <v>1870</v>
      </c>
      <c r="N1542" s="13"/>
      <c r="O1542"/>
      <c r="P1542" t="str">
        <f t="shared" si="452"/>
        <v/>
      </c>
      <c r="Q1542" t="str">
        <f>IF(ISNA(VLOOKUP(AC1542,#REF!,1)),"//","")</f>
        <v/>
      </c>
      <c r="R1542"/>
      <c r="S1542" s="43">
        <f t="shared" si="426"/>
        <v>354</v>
      </c>
      <c r="T1542" s="93" t="s">
        <v>2484</v>
      </c>
      <c r="U1542" s="71" t="s">
        <v>2484</v>
      </c>
      <c r="V1542" s="71" t="s">
        <v>2484</v>
      </c>
      <c r="W1542" s="44" t="str">
        <f t="shared" si="427"/>
        <v>"LEAP?"</v>
      </c>
      <c r="X1542" s="25" t="str">
        <f t="shared" si="428"/>
        <v>LEAP?</v>
      </c>
      <c r="Y1542" s="1">
        <f t="shared" si="429"/>
        <v>1504</v>
      </c>
      <c r="Z1542" t="str">
        <f t="shared" si="430"/>
        <v>ITM_LEAP</v>
      </c>
      <c r="AA1542" s="172" t="str">
        <f>IF(ISNA(VLOOKUP(AC1542,Sheet2!J:J,1,0)),"//","")</f>
        <v>//</v>
      </c>
      <c r="AC1542" s="111" t="str">
        <f t="shared" si="453"/>
        <v>LEAP?</v>
      </c>
      <c r="AD1542" t="b">
        <f t="shared" si="451"/>
        <v>1</v>
      </c>
    </row>
    <row r="1543" spans="1:30">
      <c r="A1543" s="57">
        <f t="shared" si="424"/>
        <v>1543</v>
      </c>
      <c r="B1543" s="56">
        <f t="shared" si="425"/>
        <v>1505</v>
      </c>
      <c r="C1543" s="60" t="s">
        <v>5114</v>
      </c>
      <c r="D1543" s="60" t="s">
        <v>7</v>
      </c>
      <c r="E1543" s="66" t="s">
        <v>186</v>
      </c>
      <c r="F1543" s="66" t="s">
        <v>186</v>
      </c>
      <c r="G1543" s="206">
        <v>0</v>
      </c>
      <c r="H1543" s="206">
        <v>0</v>
      </c>
      <c r="I1543" s="189" t="s">
        <v>3</v>
      </c>
      <c r="J1543" s="66" t="s">
        <v>1592</v>
      </c>
      <c r="K1543" s="67" t="s">
        <v>4704</v>
      </c>
      <c r="L1543" s="68"/>
      <c r="M1543" s="64" t="s">
        <v>4775</v>
      </c>
      <c r="N1543" s="13"/>
      <c r="O1543"/>
      <c r="P1543" t="str">
        <f t="shared" si="452"/>
        <v/>
      </c>
      <c r="Q1543" t="str">
        <f>IF(ISNA(VLOOKUP(AC1543,#REF!,1)),"//","")</f>
        <v/>
      </c>
      <c r="R1543"/>
      <c r="S1543" s="43">
        <f t="shared" si="426"/>
        <v>355</v>
      </c>
      <c r="T1543" s="93" t="s">
        <v>2980</v>
      </c>
      <c r="U1543" s="71" t="s">
        <v>2484</v>
      </c>
      <c r="V1543" s="71" t="s">
        <v>2484</v>
      </c>
      <c r="W1543" s="44" t="str">
        <f t="shared" si="427"/>
        <v xml:space="preserve">"L" STD_SUB_M </v>
      </c>
      <c r="X1543" s="25" t="str">
        <f t="shared" si="428"/>
        <v>LM</v>
      </c>
      <c r="Y1543" s="1">
        <f t="shared" si="429"/>
        <v>1505</v>
      </c>
      <c r="Z1543" t="str">
        <f t="shared" si="430"/>
        <v>ITM_Lm</v>
      </c>
      <c r="AA1543" s="172" t="str">
        <f>IF(ISNA(VLOOKUP(AC1543,Sheet2!J:J,1,0)),"//","")</f>
        <v>//</v>
      </c>
      <c r="AC1543" s="111" t="str">
        <f t="shared" si="453"/>
        <v>LM</v>
      </c>
      <c r="AD1543" t="b">
        <f t="shared" si="451"/>
        <v>1</v>
      </c>
    </row>
    <row r="1544" spans="1:30">
      <c r="A1544" s="57">
        <f t="shared" si="424"/>
        <v>1544</v>
      </c>
      <c r="B1544" s="56">
        <f t="shared" si="425"/>
        <v>1506</v>
      </c>
      <c r="C1544" s="60" t="s">
        <v>5115</v>
      </c>
      <c r="D1544" s="60" t="s">
        <v>7</v>
      </c>
      <c r="E1544" s="66" t="s">
        <v>1334</v>
      </c>
      <c r="F1544" s="66" t="s">
        <v>1334</v>
      </c>
      <c r="G1544" s="206">
        <v>0</v>
      </c>
      <c r="H1544" s="206">
        <v>0</v>
      </c>
      <c r="I1544" s="189" t="s">
        <v>3</v>
      </c>
      <c r="J1544" s="66" t="s">
        <v>1592</v>
      </c>
      <c r="K1544" s="67" t="s">
        <v>4704</v>
      </c>
      <c r="L1544" s="68"/>
      <c r="M1544" s="64" t="s">
        <v>4776</v>
      </c>
      <c r="N1544" s="13"/>
      <c r="O1544"/>
      <c r="P1544" t="str">
        <f t="shared" si="452"/>
        <v/>
      </c>
      <c r="Q1544" t="str">
        <f>IF(ISNA(VLOOKUP(AC1544,#REF!,1)),"//","")</f>
        <v/>
      </c>
      <c r="R1544"/>
      <c r="S1544" s="43">
        <f t="shared" si="426"/>
        <v>356</v>
      </c>
      <c r="T1544" s="93" t="s">
        <v>2484</v>
      </c>
      <c r="U1544" s="71" t="s">
        <v>2484</v>
      </c>
      <c r="V1544" s="71" t="s">
        <v>2484</v>
      </c>
      <c r="W1544" s="44" t="str">
        <f t="shared" si="427"/>
        <v>"L" STD_SUB_M STD_SUB_ALPHA</v>
      </c>
      <c r="X1544" s="25" t="str">
        <f t="shared" si="428"/>
        <v>LMALPHA</v>
      </c>
      <c r="Y1544" s="1">
        <f t="shared" si="429"/>
        <v>1506</v>
      </c>
      <c r="Z1544" t="str">
        <f t="shared" si="430"/>
        <v>ITM_LmALPHA</v>
      </c>
      <c r="AA1544" s="172" t="str">
        <f>IF(ISNA(VLOOKUP(AC1544,Sheet2!J:J,1,0)),"//","")</f>
        <v>//</v>
      </c>
      <c r="AC1544" s="111" t="str">
        <f t="shared" si="453"/>
        <v>LMALPHA</v>
      </c>
      <c r="AD1544" t="b">
        <f t="shared" si="451"/>
        <v>1</v>
      </c>
    </row>
    <row r="1545" spans="1:30">
      <c r="A1545" s="57">
        <f t="shared" si="424"/>
        <v>1545</v>
      </c>
      <c r="B1545" s="56">
        <f t="shared" si="425"/>
        <v>1507</v>
      </c>
      <c r="C1545" s="60" t="s">
        <v>4276</v>
      </c>
      <c r="D1545" s="60" t="s">
        <v>7</v>
      </c>
      <c r="E1545" s="66" t="s">
        <v>1335</v>
      </c>
      <c r="F1545" s="66" t="s">
        <v>1336</v>
      </c>
      <c r="G1545" s="206">
        <v>0</v>
      </c>
      <c r="H1545" s="206">
        <v>0</v>
      </c>
      <c r="I1545" s="189" t="s">
        <v>3</v>
      </c>
      <c r="J1545" s="66" t="s">
        <v>1592</v>
      </c>
      <c r="K1545" s="67" t="s">
        <v>4704</v>
      </c>
      <c r="L1545" s="68"/>
      <c r="M1545" s="64" t="s">
        <v>1880</v>
      </c>
      <c r="N1545" s="13"/>
      <c r="O1545"/>
      <c r="P1545" t="str">
        <f t="shared" si="452"/>
        <v/>
      </c>
      <c r="Q1545" t="str">
        <f>IF(ISNA(VLOOKUP(AC1545,#REF!,1)),"//","")</f>
        <v/>
      </c>
      <c r="R1545"/>
      <c r="S1545" s="43">
        <f t="shared" si="426"/>
        <v>357</v>
      </c>
      <c r="T1545" s="93" t="s">
        <v>2980</v>
      </c>
      <c r="U1545" s="71" t="s">
        <v>2484</v>
      </c>
      <c r="V1545" s="71" t="s">
        <v>2484</v>
      </c>
      <c r="W1545" s="44" t="str">
        <f t="shared" si="427"/>
        <v>"LN" STD_BETA</v>
      </c>
      <c r="X1545" s="25" t="str">
        <f t="shared" si="428"/>
        <v>LNBETA</v>
      </c>
      <c r="Y1545" s="1">
        <f t="shared" si="429"/>
        <v>1507</v>
      </c>
      <c r="Z1545" t="str">
        <f t="shared" si="430"/>
        <v>ITM_LNBETA</v>
      </c>
      <c r="AA1545" s="172" t="str">
        <f>IF(ISNA(VLOOKUP(AC1545,Sheet2!J:J,1,0)),"//","")</f>
        <v>//</v>
      </c>
      <c r="AC1545" s="111" t="str">
        <f t="shared" si="453"/>
        <v>LNBETA</v>
      </c>
      <c r="AD1545" t="b">
        <f t="shared" si="451"/>
        <v>1</v>
      </c>
    </row>
    <row r="1546" spans="1:30">
      <c r="A1546" s="57">
        <f t="shared" si="424"/>
        <v>1546</v>
      </c>
      <c r="B1546" s="56">
        <f t="shared" si="425"/>
        <v>1508</v>
      </c>
      <c r="C1546" s="60" t="s">
        <v>4277</v>
      </c>
      <c r="D1546" s="60" t="s">
        <v>7</v>
      </c>
      <c r="E1546" s="66" t="s">
        <v>1337</v>
      </c>
      <c r="F1546" s="66" t="s">
        <v>187</v>
      </c>
      <c r="G1546" s="206">
        <v>0</v>
      </c>
      <c r="H1546" s="206">
        <v>0</v>
      </c>
      <c r="I1546" s="189" t="s">
        <v>3</v>
      </c>
      <c r="J1546" s="66" t="s">
        <v>1592</v>
      </c>
      <c r="K1546" s="67" t="s">
        <v>4704</v>
      </c>
      <c r="L1546" s="68"/>
      <c r="M1546" s="64" t="s">
        <v>1881</v>
      </c>
      <c r="N1546" s="13"/>
      <c r="O1546"/>
      <c r="P1546" t="str">
        <f t="shared" si="452"/>
        <v/>
      </c>
      <c r="Q1546" t="str">
        <f>IF(ISNA(VLOOKUP(AC1546,#REF!,1)),"//","")</f>
        <v/>
      </c>
      <c r="R1546"/>
      <c r="S1546" s="43">
        <f t="shared" si="426"/>
        <v>358</v>
      </c>
      <c r="T1546" s="93" t="s">
        <v>2980</v>
      </c>
      <c r="U1546" s="71" t="s">
        <v>2484</v>
      </c>
      <c r="V1546" s="71" t="s">
        <v>2484</v>
      </c>
      <c r="W1546" s="44" t="str">
        <f t="shared" si="427"/>
        <v>"LN" STD_GAMMA</v>
      </c>
      <c r="X1546" s="25" t="str">
        <f t="shared" si="428"/>
        <v>LNGAMMA</v>
      </c>
      <c r="Y1546" s="1">
        <f t="shared" si="429"/>
        <v>1508</v>
      </c>
      <c r="Z1546" t="str">
        <f t="shared" si="430"/>
        <v>ITM_LNGAMMA</v>
      </c>
      <c r="AA1546" s="172" t="str">
        <f>IF(ISNA(VLOOKUP(AC1546,Sheet2!J:J,1,0)),"//","")</f>
        <v>//</v>
      </c>
      <c r="AC1546" s="111" t="str">
        <f t="shared" si="453"/>
        <v>LNGAMMA</v>
      </c>
      <c r="AD1546" t="b">
        <f t="shared" si="451"/>
        <v>1</v>
      </c>
    </row>
    <row r="1547" spans="1:30">
      <c r="A1547" s="57">
        <f t="shared" si="424"/>
        <v>1547</v>
      </c>
      <c r="B1547" s="56">
        <f t="shared" si="425"/>
        <v>1509</v>
      </c>
      <c r="C1547" s="60" t="s">
        <v>4278</v>
      </c>
      <c r="D1547" s="60" t="s">
        <v>2827</v>
      </c>
      <c r="E1547" s="66" t="s">
        <v>188</v>
      </c>
      <c r="F1547" s="66" t="s">
        <v>188</v>
      </c>
      <c r="G1547" s="206">
        <v>0</v>
      </c>
      <c r="H1547" s="206">
        <v>0</v>
      </c>
      <c r="I1547" s="189" t="s">
        <v>3</v>
      </c>
      <c r="J1547" s="66" t="s">
        <v>1592</v>
      </c>
      <c r="K1547" s="67" t="s">
        <v>4705</v>
      </c>
      <c r="L1547" s="68"/>
      <c r="M1547" s="64" t="s">
        <v>1882</v>
      </c>
      <c r="N1547" s="13"/>
      <c r="O1547"/>
      <c r="P1547" t="str">
        <f t="shared" si="452"/>
        <v/>
      </c>
      <c r="Q1547" t="str">
        <f>IF(ISNA(VLOOKUP(AC1547,#REF!,1)),"//","")</f>
        <v/>
      </c>
      <c r="R1547"/>
      <c r="S1547" s="43">
        <f t="shared" si="426"/>
        <v>359</v>
      </c>
      <c r="T1547" s="93" t="s">
        <v>2484</v>
      </c>
      <c r="U1547" s="71" t="s">
        <v>2484</v>
      </c>
      <c r="V1547" s="71" t="s">
        <v>2484</v>
      </c>
      <c r="W1547" s="44" t="str">
        <f t="shared" si="427"/>
        <v>"LOAD"</v>
      </c>
      <c r="X1547" s="25" t="str">
        <f t="shared" si="428"/>
        <v>LOAD</v>
      </c>
      <c r="Y1547" s="1">
        <f t="shared" si="429"/>
        <v>1509</v>
      </c>
      <c r="Z1547" t="str">
        <f t="shared" si="430"/>
        <v>ITM_LOAD</v>
      </c>
      <c r="AA1547" s="172" t="str">
        <f>IF(ISNA(VLOOKUP(AC1547,Sheet2!J:J,1,0)),"//","")</f>
        <v>//</v>
      </c>
      <c r="AC1547" s="111" t="str">
        <f t="shared" si="453"/>
        <v>LOAD</v>
      </c>
      <c r="AD1547" t="b">
        <f t="shared" si="451"/>
        <v>1</v>
      </c>
    </row>
    <row r="1548" spans="1:30">
      <c r="A1548" s="57">
        <f t="shared" si="424"/>
        <v>1548</v>
      </c>
      <c r="B1548" s="56">
        <f t="shared" si="425"/>
        <v>1510</v>
      </c>
      <c r="C1548" s="60" t="s">
        <v>4278</v>
      </c>
      <c r="D1548" s="60" t="s">
        <v>2828</v>
      </c>
      <c r="E1548" s="66" t="s">
        <v>1338</v>
      </c>
      <c r="F1548" s="66" t="s">
        <v>1338</v>
      </c>
      <c r="G1548" s="206">
        <v>0</v>
      </c>
      <c r="H1548" s="206">
        <v>0</v>
      </c>
      <c r="I1548" s="189" t="s">
        <v>3</v>
      </c>
      <c r="J1548" s="66" t="s">
        <v>1592</v>
      </c>
      <c r="K1548" s="67" t="s">
        <v>4704</v>
      </c>
      <c r="L1548" s="68"/>
      <c r="M1548" s="64" t="s">
        <v>1883</v>
      </c>
      <c r="N1548" s="13"/>
      <c r="O1548"/>
      <c r="P1548" t="str">
        <f t="shared" si="452"/>
        <v/>
      </c>
      <c r="Q1548" t="str">
        <f>IF(ISNA(VLOOKUP(AC1548,#REF!,1)),"//","")</f>
        <v/>
      </c>
      <c r="R1548"/>
      <c r="S1548" s="43">
        <f t="shared" si="426"/>
        <v>360</v>
      </c>
      <c r="T1548" s="93" t="s">
        <v>2484</v>
      </c>
      <c r="U1548" s="71" t="s">
        <v>2484</v>
      </c>
      <c r="V1548" s="71" t="s">
        <v>2484</v>
      </c>
      <c r="W1548" s="44" t="str">
        <f t="shared" si="427"/>
        <v>"LOADP"</v>
      </c>
      <c r="X1548" s="25" t="str">
        <f t="shared" si="428"/>
        <v>LOADP</v>
      </c>
      <c r="Y1548" s="1">
        <f t="shared" si="429"/>
        <v>1510</v>
      </c>
      <c r="Z1548" t="str">
        <f t="shared" si="430"/>
        <v>ITM_LOADP</v>
      </c>
      <c r="AA1548" s="172" t="str">
        <f>IF(ISNA(VLOOKUP(AC1548,Sheet2!J:J,1,0)),"//","")</f>
        <v>//</v>
      </c>
      <c r="AC1548" s="111" t="str">
        <f t="shared" si="453"/>
        <v>LOADP</v>
      </c>
      <c r="AD1548" t="b">
        <f t="shared" si="451"/>
        <v>1</v>
      </c>
    </row>
    <row r="1549" spans="1:30">
      <c r="A1549" s="57">
        <f t="shared" si="424"/>
        <v>1549</v>
      </c>
      <c r="B1549" s="56">
        <f t="shared" si="425"/>
        <v>1511</v>
      </c>
      <c r="C1549" s="60" t="s">
        <v>4278</v>
      </c>
      <c r="D1549" s="60" t="s">
        <v>2829</v>
      </c>
      <c r="E1549" s="66" t="s">
        <v>1339</v>
      </c>
      <c r="F1549" s="66" t="s">
        <v>1339</v>
      </c>
      <c r="G1549" s="206">
        <v>0</v>
      </c>
      <c r="H1549" s="206">
        <v>0</v>
      </c>
      <c r="I1549" s="189" t="s">
        <v>3</v>
      </c>
      <c r="J1549" s="66" t="s">
        <v>1592</v>
      </c>
      <c r="K1549" s="67" t="s">
        <v>4704</v>
      </c>
      <c r="L1549" s="68"/>
      <c r="M1549" s="64" t="s">
        <v>1884</v>
      </c>
      <c r="N1549" s="13"/>
      <c r="O1549"/>
      <c r="P1549" t="str">
        <f t="shared" si="452"/>
        <v/>
      </c>
      <c r="Q1549" t="str">
        <f>IF(ISNA(VLOOKUP(AC1549,#REF!,1)),"//","")</f>
        <v/>
      </c>
      <c r="R1549"/>
      <c r="S1549" s="43">
        <f t="shared" si="426"/>
        <v>361</v>
      </c>
      <c r="T1549" s="93" t="s">
        <v>2484</v>
      </c>
      <c r="U1549" s="71" t="s">
        <v>2484</v>
      </c>
      <c r="V1549" s="71" t="s">
        <v>2484</v>
      </c>
      <c r="W1549" s="44" t="str">
        <f t="shared" si="427"/>
        <v>"LOADR"</v>
      </c>
      <c r="X1549" s="25" t="str">
        <f t="shared" si="428"/>
        <v>LOADR</v>
      </c>
      <c r="Y1549" s="1">
        <f t="shared" si="429"/>
        <v>1511</v>
      </c>
      <c r="Z1549" t="str">
        <f t="shared" si="430"/>
        <v>ITM_LOADR</v>
      </c>
      <c r="AA1549" s="172" t="str">
        <f>IF(ISNA(VLOOKUP(AC1549,Sheet2!J:J,1,0)),"//","")</f>
        <v>//</v>
      </c>
      <c r="AC1549" s="111" t="str">
        <f t="shared" si="453"/>
        <v>LOADR</v>
      </c>
      <c r="AD1549" t="b">
        <f t="shared" si="451"/>
        <v>1</v>
      </c>
    </row>
    <row r="1550" spans="1:30">
      <c r="A1550" s="57">
        <f t="shared" si="424"/>
        <v>1550</v>
      </c>
      <c r="B1550" s="56">
        <f t="shared" si="425"/>
        <v>1512</v>
      </c>
      <c r="C1550" s="60" t="s">
        <v>4278</v>
      </c>
      <c r="D1550" s="60" t="s">
        <v>2830</v>
      </c>
      <c r="E1550" s="66" t="s">
        <v>189</v>
      </c>
      <c r="F1550" s="66" t="s">
        <v>189</v>
      </c>
      <c r="G1550" s="206">
        <v>0</v>
      </c>
      <c r="H1550" s="206">
        <v>0</v>
      </c>
      <c r="I1550" s="189" t="s">
        <v>3</v>
      </c>
      <c r="J1550" s="66" t="s">
        <v>1592</v>
      </c>
      <c r="K1550" s="67" t="s">
        <v>4704</v>
      </c>
      <c r="L1550" s="68"/>
      <c r="M1550" s="64" t="s">
        <v>1885</v>
      </c>
      <c r="N1550" s="13"/>
      <c r="O1550"/>
      <c r="P1550" t="str">
        <f t="shared" si="452"/>
        <v/>
      </c>
      <c r="Q1550" t="str">
        <f>IF(ISNA(VLOOKUP(AC1550,#REF!,1)),"//","")</f>
        <v/>
      </c>
      <c r="R1550"/>
      <c r="S1550" s="43">
        <f t="shared" si="426"/>
        <v>362</v>
      </c>
      <c r="T1550" s="93" t="s">
        <v>2484</v>
      </c>
      <c r="U1550" s="71" t="s">
        <v>2484</v>
      </c>
      <c r="V1550" s="71" t="s">
        <v>2484</v>
      </c>
      <c r="W1550" s="44" t="str">
        <f t="shared" si="427"/>
        <v>"LOADSS"</v>
      </c>
      <c r="X1550" s="25" t="str">
        <f t="shared" si="428"/>
        <v>LOADSS</v>
      </c>
      <c r="Y1550" s="1">
        <f t="shared" si="429"/>
        <v>1512</v>
      </c>
      <c r="Z1550" t="str">
        <f t="shared" si="430"/>
        <v>ITM_LOADSS</v>
      </c>
      <c r="AA1550" s="172" t="str">
        <f>IF(ISNA(VLOOKUP(AC1550,Sheet2!J:J,1,0)),"//","")</f>
        <v>//</v>
      </c>
      <c r="AC1550" s="111" t="str">
        <f t="shared" si="453"/>
        <v>LOADSS</v>
      </c>
      <c r="AD1550" t="b">
        <f t="shared" si="451"/>
        <v>1</v>
      </c>
    </row>
    <row r="1551" spans="1:30">
      <c r="A1551" s="57">
        <f t="shared" si="424"/>
        <v>1551</v>
      </c>
      <c r="B1551" s="56">
        <f t="shared" si="425"/>
        <v>1513</v>
      </c>
      <c r="C1551" s="60" t="s">
        <v>4278</v>
      </c>
      <c r="D1551" s="60" t="s">
        <v>2831</v>
      </c>
      <c r="E1551" s="66" t="s">
        <v>190</v>
      </c>
      <c r="F1551" s="66" t="s">
        <v>190</v>
      </c>
      <c r="G1551" s="206">
        <v>0</v>
      </c>
      <c r="H1551" s="206">
        <v>0</v>
      </c>
      <c r="I1551" s="189" t="s">
        <v>3</v>
      </c>
      <c r="J1551" s="66" t="s">
        <v>1592</v>
      </c>
      <c r="K1551" s="67" t="s">
        <v>4704</v>
      </c>
      <c r="L1551" s="68"/>
      <c r="M1551" s="64" t="s">
        <v>1886</v>
      </c>
      <c r="N1551" s="13"/>
      <c r="O1551"/>
      <c r="P1551" t="str">
        <f t="shared" si="452"/>
        <v/>
      </c>
      <c r="Q1551" t="str">
        <f>IF(ISNA(VLOOKUP(AC1551,#REF!,1)),"//","")</f>
        <v/>
      </c>
      <c r="R1551"/>
      <c r="S1551" s="43">
        <f t="shared" si="426"/>
        <v>363</v>
      </c>
      <c r="T1551" s="93" t="s">
        <v>2484</v>
      </c>
      <c r="U1551" s="71" t="s">
        <v>2484</v>
      </c>
      <c r="V1551" s="71" t="s">
        <v>2484</v>
      </c>
      <c r="W1551" s="44" t="str">
        <f t="shared" si="427"/>
        <v>"LOAD" STD_SIGMA</v>
      </c>
      <c r="X1551" s="25" t="str">
        <f t="shared" si="428"/>
        <v>LOADSUM</v>
      </c>
      <c r="Y1551" s="1">
        <f t="shared" si="429"/>
        <v>1513</v>
      </c>
      <c r="Z1551" t="str">
        <f t="shared" si="430"/>
        <v>ITM_LOADSIGMA</v>
      </c>
      <c r="AA1551" s="172" t="str">
        <f>IF(ISNA(VLOOKUP(AC1551,Sheet2!J:J,1,0)),"//","")</f>
        <v>//</v>
      </c>
      <c r="AC1551" s="111" t="str">
        <f t="shared" si="453"/>
        <v>LOADSUM</v>
      </c>
      <c r="AD1551" t="b">
        <f t="shared" si="451"/>
        <v>1</v>
      </c>
    </row>
    <row r="1552" spans="1:30">
      <c r="A1552" s="57">
        <f t="shared" si="424"/>
        <v>1552</v>
      </c>
      <c r="B1552" s="56">
        <f t="shared" si="425"/>
        <v>1514</v>
      </c>
      <c r="C1552" s="60" t="s">
        <v>4452</v>
      </c>
      <c r="D1552" s="60" t="s">
        <v>12</v>
      </c>
      <c r="E1552" s="66" t="s">
        <v>191</v>
      </c>
      <c r="F1552" s="66" t="s">
        <v>191</v>
      </c>
      <c r="G1552" s="206">
        <v>0</v>
      </c>
      <c r="H1552" s="206">
        <v>99</v>
      </c>
      <c r="I1552" s="189" t="s">
        <v>3</v>
      </c>
      <c r="J1552" s="66" t="s">
        <v>1592</v>
      </c>
      <c r="K1552" s="67" t="s">
        <v>4704</v>
      </c>
      <c r="L1552" s="68"/>
      <c r="M1552" s="64" t="s">
        <v>1887</v>
      </c>
      <c r="N1552" s="13"/>
      <c r="O1552"/>
      <c r="P1552" t="str">
        <f t="shared" si="452"/>
        <v/>
      </c>
      <c r="Q1552" t="str">
        <f>IF(ISNA(VLOOKUP(AC1552,#REF!,1)),"//","")</f>
        <v/>
      </c>
      <c r="R1552"/>
      <c r="S1552" s="43">
        <f t="shared" si="426"/>
        <v>364</v>
      </c>
      <c r="T1552" s="93" t="s">
        <v>2484</v>
      </c>
      <c r="U1552" s="71" t="s">
        <v>2484</v>
      </c>
      <c r="V1552" s="71" t="s">
        <v>2484</v>
      </c>
      <c r="W1552" s="44" t="str">
        <f t="shared" si="427"/>
        <v>"LOCR"</v>
      </c>
      <c r="X1552" s="25" t="str">
        <f t="shared" si="428"/>
        <v>LOCR</v>
      </c>
      <c r="Y1552" s="1">
        <f t="shared" si="429"/>
        <v>1514</v>
      </c>
      <c r="Z1552" t="str">
        <f t="shared" si="430"/>
        <v>ITM_LocR</v>
      </c>
      <c r="AA1552" s="172" t="str">
        <f>IF(ISNA(VLOOKUP(AC1552,Sheet2!J:J,1,0)),"//","")</f>
        <v>//</v>
      </c>
      <c r="AC1552" s="111" t="str">
        <f t="shared" si="453"/>
        <v>LOCR</v>
      </c>
      <c r="AD1552" t="b">
        <f t="shared" si="451"/>
        <v>1</v>
      </c>
    </row>
    <row r="1553" spans="1:30">
      <c r="A1553" s="57">
        <f t="shared" ref="A1553:A1616" si="462">IF(B1553=INT(B1553),ROW(),"")</f>
        <v>1553</v>
      </c>
      <c r="B1553" s="56">
        <f t="shared" ref="B1553:B1616" si="463">IF(AND(MID(C1553,2,1)&lt;&gt;"/",MID(C1553,1,1)="/"),INT(B1552)+1,B1552+0.01)</f>
        <v>1515</v>
      </c>
      <c r="C1553" s="60" t="s">
        <v>4279</v>
      </c>
      <c r="D1553" s="60" t="s">
        <v>7</v>
      </c>
      <c r="E1553" s="66" t="s">
        <v>1340</v>
      </c>
      <c r="F1553" s="66" t="s">
        <v>1340</v>
      </c>
      <c r="G1553" s="206">
        <v>0</v>
      </c>
      <c r="H1553" s="206">
        <v>0</v>
      </c>
      <c r="I1553" s="189" t="s">
        <v>3</v>
      </c>
      <c r="J1553" s="66" t="s">
        <v>1592</v>
      </c>
      <c r="K1553" s="67" t="s">
        <v>4704</v>
      </c>
      <c r="L1553" s="68"/>
      <c r="M1553" s="64" t="s">
        <v>1888</v>
      </c>
      <c r="N1553" s="13"/>
      <c r="O1553"/>
      <c r="P1553" t="str">
        <f t="shared" si="452"/>
        <v/>
      </c>
      <c r="Q1553" t="str">
        <f>IF(ISNA(VLOOKUP(AC1553,#REF!,1)),"//","")</f>
        <v/>
      </c>
      <c r="R1553"/>
      <c r="S1553" s="43">
        <f t="shared" ref="S1553:S1616" si="464">IF(X1553&lt;&gt;"",S1552+1,S1552)</f>
        <v>365</v>
      </c>
      <c r="T1553" s="93" t="s">
        <v>2484</v>
      </c>
      <c r="U1553" s="71" t="s">
        <v>2484</v>
      </c>
      <c r="V1553" s="71" t="s">
        <v>2484</v>
      </c>
      <c r="W1553" s="44" t="str">
        <f t="shared" ref="W1553:W1616" si="465">IF( OR(U1553="CNST", I1553="CAT_REGS"),(E1553),
IF(U1553="YES",UPPER(E1553),
IF(   AND(U1553&lt;&gt;"NO",I1553="CAT_FNCT",D1553&lt;&gt;"multiply", D1553&lt;&gt;"divide"),IF(J1553="SLS_ENABLED",   UPPER(E1553),""),"")))</f>
        <v>"LOCR?"</v>
      </c>
      <c r="X1553" s="25" t="str">
        <f t="shared" ref="X1553:X1616" si="466">IF(LEN(V1553)&gt;0,V1553,SUBSTITUTE(SUBSTITUTE(SUBSTITUTE(SUBSTITUTE(SUBSTITUTE(SUBSTITUTE(SUBSTITUTE(SUBSTITUTE(SUBSTITUTE(SUBSTITUTE(SUBSTITUTE( (SUBSTITUTE( SUBSTITUTE( SUBSTITUTE( SUBSTITUTE(W1553,"STD_SIGMA","SUM"),"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LOCR?</v>
      </c>
      <c r="Y1553" s="1">
        <f t="shared" ref="Y1553:Y1616" si="467">B1553</f>
        <v>1515</v>
      </c>
      <c r="Z1553" t="str">
        <f t="shared" ref="Z1553:Z1616" si="468">M1553</f>
        <v>ITM_LocRQ</v>
      </c>
      <c r="AA1553" s="172" t="str">
        <f>IF(ISNA(VLOOKUP(AC1553,Sheet2!J:J,1,0)),"//","")</f>
        <v>//</v>
      </c>
      <c r="AC1553" s="111" t="str">
        <f t="shared" si="453"/>
        <v>LOCR?</v>
      </c>
      <c r="AD1553" t="b">
        <f t="shared" si="451"/>
        <v>1</v>
      </c>
    </row>
    <row r="1554" spans="1:30">
      <c r="A1554" s="57">
        <f t="shared" si="462"/>
        <v>1554</v>
      </c>
      <c r="B1554" s="56">
        <f t="shared" si="463"/>
        <v>1516</v>
      </c>
      <c r="C1554" s="60" t="s">
        <v>4450</v>
      </c>
      <c r="D1554" s="60" t="s">
        <v>7</v>
      </c>
      <c r="E1554" s="66" t="s">
        <v>199</v>
      </c>
      <c r="F1554" s="66" t="s">
        <v>199</v>
      </c>
      <c r="G1554" s="206">
        <v>0</v>
      </c>
      <c r="H1554" s="206">
        <v>0</v>
      </c>
      <c r="I1554" s="189" t="s">
        <v>3</v>
      </c>
      <c r="J1554" s="66" t="s">
        <v>1592</v>
      </c>
      <c r="K1554" s="67" t="s">
        <v>4704</v>
      </c>
      <c r="L1554" s="68"/>
      <c r="M1554" s="64" t="s">
        <v>1901</v>
      </c>
      <c r="N1554" s="13"/>
      <c r="O1554"/>
      <c r="P1554" t="str">
        <f t="shared" si="452"/>
        <v/>
      </c>
      <c r="Q1554" t="str">
        <f>IF(ISNA(VLOOKUP(AC1554,#REF!,1)),"//","")</f>
        <v/>
      </c>
      <c r="R1554"/>
      <c r="S1554" s="43">
        <f t="shared" si="464"/>
        <v>366</v>
      </c>
      <c r="T1554" s="93" t="s">
        <v>2484</v>
      </c>
      <c r="U1554" s="71" t="s">
        <v>2484</v>
      </c>
      <c r="V1554" s="71" t="s">
        <v>2484</v>
      </c>
      <c r="W1554" s="44" t="str">
        <f t="shared" si="465"/>
        <v>"L.R."</v>
      </c>
      <c r="X1554" s="25" t="str">
        <f t="shared" si="466"/>
        <v>L.R.</v>
      </c>
      <c r="Y1554" s="1">
        <f t="shared" si="467"/>
        <v>1516</v>
      </c>
      <c r="Z1554" t="str">
        <f t="shared" si="468"/>
        <v>ITM_LR</v>
      </c>
      <c r="AA1554" s="172" t="str">
        <f>IF(ISNA(VLOOKUP(AC1554,Sheet2!J:J,1,0)),"//","")</f>
        <v>//</v>
      </c>
      <c r="AC1554" s="111" t="str">
        <f t="shared" si="453"/>
        <v>L.R.</v>
      </c>
      <c r="AD1554" t="b">
        <f t="shared" si="451"/>
        <v>1</v>
      </c>
    </row>
    <row r="1555" spans="1:30">
      <c r="A1555" s="57">
        <f t="shared" si="462"/>
        <v>1555</v>
      </c>
      <c r="B1555" s="56">
        <f t="shared" si="463"/>
        <v>1517</v>
      </c>
      <c r="C1555" s="60" t="s">
        <v>4280</v>
      </c>
      <c r="D1555" s="60" t="s">
        <v>7</v>
      </c>
      <c r="E1555" s="66" t="s">
        <v>200</v>
      </c>
      <c r="F1555" s="66" t="s">
        <v>200</v>
      </c>
      <c r="G1555" s="206">
        <v>0</v>
      </c>
      <c r="H1555" s="206">
        <v>0</v>
      </c>
      <c r="I1555" s="189" t="s">
        <v>3</v>
      </c>
      <c r="J1555" s="66" t="s">
        <v>1592</v>
      </c>
      <c r="K1555" s="67" t="s">
        <v>4704</v>
      </c>
      <c r="L1555" s="68"/>
      <c r="M1555" s="64" t="s">
        <v>1902</v>
      </c>
      <c r="N1555" s="13"/>
      <c r="O1555"/>
      <c r="P1555" t="str">
        <f t="shared" si="452"/>
        <v/>
      </c>
      <c r="Q1555" t="str">
        <f>IF(ISNA(VLOOKUP(AC1555,#REF!,1)),"//","")</f>
        <v/>
      </c>
      <c r="R1555"/>
      <c r="S1555" s="43">
        <f t="shared" si="464"/>
        <v>367</v>
      </c>
      <c r="T1555" s="93" t="s">
        <v>2484</v>
      </c>
      <c r="U1555" s="71" t="s">
        <v>2484</v>
      </c>
      <c r="V1555" s="71" t="s">
        <v>2484</v>
      </c>
      <c r="W1555" s="44" t="str">
        <f t="shared" si="465"/>
        <v>"MANT"</v>
      </c>
      <c r="X1555" s="25" t="str">
        <f t="shared" si="466"/>
        <v>MANT</v>
      </c>
      <c r="Y1555" s="1">
        <f t="shared" si="467"/>
        <v>1517</v>
      </c>
      <c r="Z1555" t="str">
        <f t="shared" si="468"/>
        <v>ITM_MANT</v>
      </c>
      <c r="AA1555" s="172" t="str">
        <f>IF(ISNA(VLOOKUP(AC1555,Sheet2!J:J,1,0)),"//","")</f>
        <v>//</v>
      </c>
      <c r="AC1555" s="111" t="str">
        <f t="shared" si="453"/>
        <v>MANT</v>
      </c>
      <c r="AD1555" t="b">
        <f t="shared" si="451"/>
        <v>1</v>
      </c>
    </row>
    <row r="1556" spans="1:30" s="17" customFormat="1">
      <c r="A1556" s="111">
        <f t="shared" si="462"/>
        <v>1556</v>
      </c>
      <c r="B1556" s="112">
        <f t="shared" si="463"/>
        <v>1518</v>
      </c>
      <c r="C1556" s="113" t="s">
        <v>4450</v>
      </c>
      <c r="D1556" s="113" t="s">
        <v>7</v>
      </c>
      <c r="E1556" s="146" t="s">
        <v>1353</v>
      </c>
      <c r="F1556" s="114" t="s">
        <v>1353</v>
      </c>
      <c r="G1556" s="207">
        <v>0</v>
      </c>
      <c r="H1556" s="207">
        <v>0</v>
      </c>
      <c r="I1556" s="189" t="s">
        <v>3</v>
      </c>
      <c r="J1556" s="66" t="s">
        <v>1592</v>
      </c>
      <c r="K1556" s="67" t="s">
        <v>4704</v>
      </c>
      <c r="M1556" s="147" t="s">
        <v>5105</v>
      </c>
      <c r="N1556" s="16"/>
      <c r="P1556" s="17" t="str">
        <f t="shared" si="452"/>
        <v/>
      </c>
      <c r="Q1556" s="17" t="str">
        <f>IF(ISNA(VLOOKUP(AC1556,#REF!,1)),"//","")</f>
        <v/>
      </c>
      <c r="S1556" s="117">
        <f t="shared" si="464"/>
        <v>368</v>
      </c>
      <c r="T1556" s="111" t="s">
        <v>2484</v>
      </c>
      <c r="U1556" s="118" t="s">
        <v>2484</v>
      </c>
      <c r="V1556" s="118" t="s">
        <v>2484</v>
      </c>
      <c r="W1556" s="119" t="str">
        <f t="shared" si="465"/>
        <v>"MAT_X"</v>
      </c>
      <c r="X1556" s="120" t="str">
        <f t="shared" si="466"/>
        <v>MAT_X</v>
      </c>
      <c r="Y1556" s="121">
        <f t="shared" si="467"/>
        <v>1518</v>
      </c>
      <c r="Z1556" s="17" t="str">
        <f t="shared" si="468"/>
        <v>ITM_MATX</v>
      </c>
      <c r="AA1556" s="172" t="str">
        <f>IF(ISNA(VLOOKUP(AC1556,Sheet2!J:J,1,0)),"//","")</f>
        <v>//</v>
      </c>
      <c r="AC1556" s="111" t="str">
        <f t="shared" si="453"/>
        <v>MAT_X</v>
      </c>
      <c r="AD1556" t="b">
        <f t="shared" si="451"/>
        <v>1</v>
      </c>
    </row>
    <row r="1557" spans="1:30">
      <c r="A1557" s="57">
        <f t="shared" si="462"/>
        <v>1557</v>
      </c>
      <c r="B1557" s="56">
        <f t="shared" si="463"/>
        <v>1519</v>
      </c>
      <c r="C1557" s="60" t="s">
        <v>4281</v>
      </c>
      <c r="D1557" s="60" t="s">
        <v>7</v>
      </c>
      <c r="E1557" s="66" t="s">
        <v>203</v>
      </c>
      <c r="F1557" s="66" t="s">
        <v>203</v>
      </c>
      <c r="G1557" s="206">
        <v>0</v>
      </c>
      <c r="H1557" s="206">
        <v>0</v>
      </c>
      <c r="I1557" s="189" t="s">
        <v>3</v>
      </c>
      <c r="J1557" s="66" t="s">
        <v>1592</v>
      </c>
      <c r="K1557" s="67" t="s">
        <v>4704</v>
      </c>
      <c r="L1557" s="68"/>
      <c r="M1557" s="64" t="s">
        <v>1910</v>
      </c>
      <c r="N1557" s="13"/>
      <c r="O1557"/>
      <c r="P1557" t="str">
        <f t="shared" si="452"/>
        <v/>
      </c>
      <c r="Q1557" t="str">
        <f>IF(ISNA(VLOOKUP(AC1557,#REF!,1)),"//","")</f>
        <v/>
      </c>
      <c r="R1557"/>
      <c r="S1557" s="43">
        <f t="shared" si="464"/>
        <v>369</v>
      </c>
      <c r="T1557" s="93" t="s">
        <v>3009</v>
      </c>
      <c r="U1557" s="71" t="s">
        <v>2484</v>
      </c>
      <c r="V1557" s="71" t="s">
        <v>2484</v>
      </c>
      <c r="W1557" s="44" t="str">
        <f t="shared" si="465"/>
        <v>"MEM?"</v>
      </c>
      <c r="X1557" s="25" t="str">
        <f t="shared" si="466"/>
        <v>MEM?</v>
      </c>
      <c r="Y1557" s="1">
        <f t="shared" si="467"/>
        <v>1519</v>
      </c>
      <c r="Z1557" t="str">
        <f t="shared" si="468"/>
        <v>ITM_MEM</v>
      </c>
      <c r="AA1557" s="172" t="str">
        <f>IF(ISNA(VLOOKUP(AC1557,Sheet2!J:J,1,0)),"//","")</f>
        <v>//</v>
      </c>
      <c r="AC1557" s="111" t="str">
        <f t="shared" si="453"/>
        <v>MEM?</v>
      </c>
      <c r="AD1557" t="b">
        <f t="shared" si="451"/>
        <v>1</v>
      </c>
    </row>
    <row r="1558" spans="1:30">
      <c r="A1558" s="57">
        <f t="shared" si="462"/>
        <v>1558</v>
      </c>
      <c r="B1558" s="56">
        <f t="shared" si="463"/>
        <v>1520</v>
      </c>
      <c r="C1558" s="60" t="s">
        <v>4450</v>
      </c>
      <c r="D1558" s="60" t="s">
        <v>7</v>
      </c>
      <c r="E1558" s="66" t="s">
        <v>204</v>
      </c>
      <c r="F1558" s="66" t="s">
        <v>204</v>
      </c>
      <c r="G1558" s="206">
        <v>0</v>
      </c>
      <c r="H1558" s="206">
        <v>0</v>
      </c>
      <c r="I1558" s="189" t="s">
        <v>3</v>
      </c>
      <c r="J1558" s="66" t="s">
        <v>1592</v>
      </c>
      <c r="K1558" s="67" t="s">
        <v>4704</v>
      </c>
      <c r="L1558" s="68"/>
      <c r="M1558" s="64" t="s">
        <v>1911</v>
      </c>
      <c r="N1558" s="13"/>
      <c r="O1558"/>
      <c r="P1558" t="str">
        <f t="shared" si="452"/>
        <v/>
      </c>
      <c r="Q1558" t="str">
        <f>IF(ISNA(VLOOKUP(AC1558,#REF!,1)),"//","")</f>
        <v/>
      </c>
      <c r="R1558"/>
      <c r="S1558" s="43">
        <f t="shared" si="464"/>
        <v>370</v>
      </c>
      <c r="T1558" s="93" t="s">
        <v>2484</v>
      </c>
      <c r="U1558" s="71" t="s">
        <v>2484</v>
      </c>
      <c r="V1558" s="71" t="s">
        <v>2484</v>
      </c>
      <c r="W1558" s="44" t="str">
        <f t="shared" si="465"/>
        <v>"MENU"</v>
      </c>
      <c r="X1558" s="25" t="str">
        <f t="shared" si="466"/>
        <v>MENU</v>
      </c>
      <c r="Y1558" s="1">
        <f t="shared" si="467"/>
        <v>1520</v>
      </c>
      <c r="Z1558" t="str">
        <f t="shared" si="468"/>
        <v>ITM_MENU</v>
      </c>
      <c r="AA1558" s="172" t="str">
        <f>IF(ISNA(VLOOKUP(AC1558,Sheet2!J:J,1,0)),"//","")</f>
        <v>//</v>
      </c>
      <c r="AC1558" s="111" t="str">
        <f t="shared" si="453"/>
        <v>MENU</v>
      </c>
      <c r="AD1558" t="b">
        <f t="shared" si="451"/>
        <v>1</v>
      </c>
    </row>
    <row r="1559" spans="1:30">
      <c r="A1559" s="57">
        <f t="shared" si="462"/>
        <v>1559</v>
      </c>
      <c r="B1559" s="56">
        <f t="shared" si="463"/>
        <v>1521</v>
      </c>
      <c r="C1559" s="60" t="s">
        <v>4995</v>
      </c>
      <c r="D1559" s="60" t="s">
        <v>7</v>
      </c>
      <c r="E1559" s="66" t="s">
        <v>1358</v>
      </c>
      <c r="F1559" s="66" t="s">
        <v>1358</v>
      </c>
      <c r="G1559" s="206">
        <v>0</v>
      </c>
      <c r="H1559" s="206">
        <v>0</v>
      </c>
      <c r="I1559" s="189" t="s">
        <v>3</v>
      </c>
      <c r="J1559" s="66" t="s">
        <v>1592</v>
      </c>
      <c r="K1559" s="67" t="s">
        <v>4704</v>
      </c>
      <c r="L1559" s="68"/>
      <c r="M1559" s="64" t="s">
        <v>1920</v>
      </c>
      <c r="N1559" s="13"/>
      <c r="O1559"/>
      <c r="P1559" t="str">
        <f t="shared" si="452"/>
        <v/>
      </c>
      <c r="Q1559" t="str">
        <f>IF(ISNA(VLOOKUP(AC1559,#REF!,1)),"//","")</f>
        <v/>
      </c>
      <c r="R1559"/>
      <c r="S1559" s="43">
        <f t="shared" si="464"/>
        <v>371</v>
      </c>
      <c r="T1559" s="93" t="s">
        <v>2484</v>
      </c>
      <c r="U1559" s="71" t="s">
        <v>2484</v>
      </c>
      <c r="V1559" s="71" t="s">
        <v>2484</v>
      </c>
      <c r="W1559" s="44" t="str">
        <f t="shared" si="465"/>
        <v>"MONTH"</v>
      </c>
      <c r="X1559" s="25" t="str">
        <f t="shared" si="466"/>
        <v>MONTH</v>
      </c>
      <c r="Y1559" s="1">
        <f t="shared" si="467"/>
        <v>1521</v>
      </c>
      <c r="Z1559" t="str">
        <f t="shared" si="468"/>
        <v>ITM_MONTH</v>
      </c>
      <c r="AA1559" s="172" t="str">
        <f>IF(ISNA(VLOOKUP(AC1559,Sheet2!J:J,1,0)),"//","")</f>
        <v>//</v>
      </c>
      <c r="AC1559" s="111" t="str">
        <f t="shared" si="453"/>
        <v>MONTH</v>
      </c>
      <c r="AD1559" t="b">
        <f t="shared" si="451"/>
        <v>1</v>
      </c>
    </row>
    <row r="1560" spans="1:30">
      <c r="A1560" s="57">
        <f t="shared" si="462"/>
        <v>1560</v>
      </c>
      <c r="B1560" s="56">
        <f t="shared" si="463"/>
        <v>1522</v>
      </c>
      <c r="C1560" s="60" t="s">
        <v>4450</v>
      </c>
      <c r="D1560" s="60" t="s">
        <v>7</v>
      </c>
      <c r="E1560" s="66" t="s">
        <v>1359</v>
      </c>
      <c r="F1560" s="66" t="s">
        <v>1359</v>
      </c>
      <c r="G1560" s="206">
        <v>0</v>
      </c>
      <c r="H1560" s="206">
        <v>0</v>
      </c>
      <c r="I1560" s="189" t="s">
        <v>3</v>
      </c>
      <c r="J1560" s="66" t="s">
        <v>1592</v>
      </c>
      <c r="K1560" s="67" t="s">
        <v>4704</v>
      </c>
      <c r="L1560" s="68"/>
      <c r="M1560" s="64" t="s">
        <v>1924</v>
      </c>
      <c r="N1560" s="13"/>
      <c r="O1560"/>
      <c r="P1560" t="str">
        <f t="shared" si="452"/>
        <v/>
      </c>
      <c r="Q1560" t="str">
        <f>IF(ISNA(VLOOKUP(AC1560,#REF!,1)),"//","")</f>
        <v/>
      </c>
      <c r="R1560"/>
      <c r="S1560" s="43">
        <f t="shared" si="464"/>
        <v>372</v>
      </c>
      <c r="T1560" s="93" t="s">
        <v>2484</v>
      </c>
      <c r="U1560" s="71" t="s">
        <v>2484</v>
      </c>
      <c r="V1560" s="71" t="s">
        <v>2484</v>
      </c>
      <c r="W1560" s="44" t="str">
        <f t="shared" si="465"/>
        <v>"MSG"</v>
      </c>
      <c r="X1560" s="25" t="str">
        <f t="shared" si="466"/>
        <v>MSG</v>
      </c>
      <c r="Y1560" s="1">
        <f t="shared" si="467"/>
        <v>1522</v>
      </c>
      <c r="Z1560" t="str">
        <f t="shared" si="468"/>
        <v>ITM_MSG</v>
      </c>
      <c r="AA1560" s="172" t="str">
        <f>IF(ISNA(VLOOKUP(AC1560,Sheet2!J:J,1,0)),"//","")</f>
        <v>//</v>
      </c>
      <c r="AC1560" s="111" t="str">
        <f t="shared" si="453"/>
        <v>MSG</v>
      </c>
      <c r="AD1560" t="b">
        <f t="shared" si="451"/>
        <v>1</v>
      </c>
    </row>
    <row r="1561" spans="1:30">
      <c r="A1561" s="57">
        <f t="shared" si="462"/>
        <v>1561</v>
      </c>
      <c r="B1561" s="56">
        <f t="shared" si="463"/>
        <v>1523</v>
      </c>
      <c r="C1561" s="60" t="s">
        <v>4258</v>
      </c>
      <c r="D1561" s="60" t="s">
        <v>5237</v>
      </c>
      <c r="E1561" s="66" t="s">
        <v>216</v>
      </c>
      <c r="F1561" s="66" t="s">
        <v>216</v>
      </c>
      <c r="G1561" s="206">
        <v>0</v>
      </c>
      <c r="H1561" s="206">
        <v>0</v>
      </c>
      <c r="I1561" s="189" t="s">
        <v>3</v>
      </c>
      <c r="J1561" s="66" t="s">
        <v>1592</v>
      </c>
      <c r="K1561" s="67" t="s">
        <v>4704</v>
      </c>
      <c r="L1561" s="68"/>
      <c r="M1561" s="64" t="s">
        <v>1927</v>
      </c>
      <c r="N1561" s="13"/>
      <c r="O1561"/>
      <c r="P1561" t="str">
        <f t="shared" si="452"/>
        <v/>
      </c>
      <c r="Q1561" t="str">
        <f>IF(ISNA(VLOOKUP(AC1561,#REF!,1)),"//","")</f>
        <v/>
      </c>
      <c r="R1561"/>
      <c r="S1561" s="43">
        <f t="shared" si="464"/>
        <v>373</v>
      </c>
      <c r="T1561" s="93" t="s">
        <v>2484</v>
      </c>
      <c r="U1561" s="71" t="s">
        <v>2914</v>
      </c>
      <c r="V1561" s="71" t="s">
        <v>2484</v>
      </c>
      <c r="W1561" s="44" t="str">
        <f t="shared" si="465"/>
        <v>"MUL" STD_PI</v>
      </c>
      <c r="X1561" s="25" t="str">
        <f t="shared" si="466"/>
        <v>MULPI</v>
      </c>
      <c r="Y1561" s="1">
        <f t="shared" si="467"/>
        <v>1523</v>
      </c>
      <c r="Z1561" t="str">
        <f t="shared" si="468"/>
        <v>ITM_MULPI</v>
      </c>
      <c r="AA1561" s="172" t="str">
        <f>IF(ISNA(VLOOKUP(AC1561,Sheet2!J:J,1,0)),"//","")</f>
        <v/>
      </c>
      <c r="AC1561" s="111" t="str">
        <f t="shared" si="453"/>
        <v>MULPI</v>
      </c>
      <c r="AD1561" t="b">
        <f t="shared" si="451"/>
        <v>1</v>
      </c>
    </row>
    <row r="1562" spans="1:30">
      <c r="A1562" s="57">
        <f t="shared" si="462"/>
        <v>1562</v>
      </c>
      <c r="B1562" s="56">
        <f t="shared" si="463"/>
        <v>1524</v>
      </c>
      <c r="C1562" s="60" t="s">
        <v>4450</v>
      </c>
      <c r="D1562" s="60" t="s">
        <v>7</v>
      </c>
      <c r="E1562" s="66" t="s">
        <v>217</v>
      </c>
      <c r="F1562" s="66" t="s">
        <v>217</v>
      </c>
      <c r="G1562" s="206">
        <v>0</v>
      </c>
      <c r="H1562" s="206">
        <v>0</v>
      </c>
      <c r="I1562" s="189" t="s">
        <v>3</v>
      </c>
      <c r="J1562" s="66" t="s">
        <v>1592</v>
      </c>
      <c r="K1562" s="67" t="s">
        <v>4704</v>
      </c>
      <c r="L1562" s="68"/>
      <c r="M1562" s="64" t="s">
        <v>1928</v>
      </c>
      <c r="N1562" s="13"/>
      <c r="O1562"/>
      <c r="P1562" t="str">
        <f t="shared" si="452"/>
        <v/>
      </c>
      <c r="Q1562" t="str">
        <f>IF(ISNA(VLOOKUP(AC1562,#REF!,1)),"//","")</f>
        <v/>
      </c>
      <c r="R1562"/>
      <c r="S1562" s="43">
        <f t="shared" si="464"/>
        <v>374</v>
      </c>
      <c r="T1562" s="93" t="s">
        <v>2484</v>
      </c>
      <c r="U1562" s="71" t="s">
        <v>2484</v>
      </c>
      <c r="V1562" s="71" t="s">
        <v>2484</v>
      </c>
      <c r="W1562" s="44" t="str">
        <f t="shared" si="465"/>
        <v>"MVAR"</v>
      </c>
      <c r="X1562" s="25" t="str">
        <f t="shared" si="466"/>
        <v>MVAR</v>
      </c>
      <c r="Y1562" s="1">
        <f t="shared" si="467"/>
        <v>1524</v>
      </c>
      <c r="Z1562" t="str">
        <f t="shared" si="468"/>
        <v>ITM_MVAR</v>
      </c>
      <c r="AA1562" s="172" t="str">
        <f>IF(ISNA(VLOOKUP(AC1562,Sheet2!J:J,1,0)),"//","")</f>
        <v>//</v>
      </c>
      <c r="AC1562" s="111" t="str">
        <f t="shared" si="453"/>
        <v>MVAR</v>
      </c>
      <c r="AD1562" t="b">
        <f t="shared" si="451"/>
        <v>1</v>
      </c>
    </row>
    <row r="1563" spans="1:30">
      <c r="A1563" s="57">
        <f t="shared" si="462"/>
        <v>1563</v>
      </c>
      <c r="B1563" s="56">
        <f t="shared" si="463"/>
        <v>1525</v>
      </c>
      <c r="C1563" s="60" t="s">
        <v>4450</v>
      </c>
      <c r="D1563" s="60" t="s">
        <v>7</v>
      </c>
      <c r="E1563" s="66" t="s">
        <v>1360</v>
      </c>
      <c r="F1563" s="66" t="s">
        <v>221</v>
      </c>
      <c r="G1563" s="206">
        <v>0</v>
      </c>
      <c r="H1563" s="206">
        <v>0</v>
      </c>
      <c r="I1563" s="189" t="s">
        <v>3</v>
      </c>
      <c r="J1563" s="66" t="s">
        <v>1592</v>
      </c>
      <c r="K1563" s="67" t="s">
        <v>4704</v>
      </c>
      <c r="L1563" s="68"/>
      <c r="M1563" s="64" t="s">
        <v>1932</v>
      </c>
      <c r="N1563" s="13"/>
      <c r="O1563"/>
      <c r="P1563" t="str">
        <f t="shared" si="452"/>
        <v>NOT EQUAL</v>
      </c>
      <c r="Q1563" t="str">
        <f>IF(ISNA(VLOOKUP(AC1563,#REF!,1)),"//","")</f>
        <v/>
      </c>
      <c r="R1563"/>
      <c r="S1563" s="43">
        <f t="shared" si="464"/>
        <v>375</v>
      </c>
      <c r="T1563" s="93" t="s">
        <v>2484</v>
      </c>
      <c r="U1563" s="71" t="s">
        <v>2484</v>
      </c>
      <c r="V1563" s="71" t="s">
        <v>2484</v>
      </c>
      <c r="W1563" s="44" t="str">
        <f t="shared" si="465"/>
        <v>"M.DELR"</v>
      </c>
      <c r="X1563" s="25" t="str">
        <f t="shared" si="466"/>
        <v>M.DELR</v>
      </c>
      <c r="Y1563" s="1">
        <f t="shared" si="467"/>
        <v>1525</v>
      </c>
      <c r="Z1563" t="str">
        <f t="shared" si="468"/>
        <v>ITM_M_DELR</v>
      </c>
      <c r="AA1563" s="172" t="str">
        <f>IF(ISNA(VLOOKUP(AC1563,Sheet2!J:J,1,0)),"//","")</f>
        <v>//</v>
      </c>
      <c r="AC1563" s="111" t="str">
        <f t="shared" si="453"/>
        <v>M.DELR</v>
      </c>
      <c r="AD1563" t="b">
        <f t="shared" si="451"/>
        <v>1</v>
      </c>
    </row>
    <row r="1564" spans="1:30">
      <c r="A1564" s="57">
        <f t="shared" si="462"/>
        <v>1564</v>
      </c>
      <c r="B1564" s="56">
        <f t="shared" si="463"/>
        <v>1526</v>
      </c>
      <c r="C1564" s="60" t="s">
        <v>4450</v>
      </c>
      <c r="D1564" s="60" t="s">
        <v>7</v>
      </c>
      <c r="E1564" s="66" t="s">
        <v>1361</v>
      </c>
      <c r="F1564" s="66" t="s">
        <v>1362</v>
      </c>
      <c r="G1564" s="206">
        <v>0</v>
      </c>
      <c r="H1564" s="206">
        <v>0</v>
      </c>
      <c r="I1564" s="189" t="s">
        <v>3</v>
      </c>
      <c r="J1564" s="66" t="s">
        <v>1592</v>
      </c>
      <c r="K1564" s="67" t="s">
        <v>4704</v>
      </c>
      <c r="L1564" s="68"/>
      <c r="M1564" s="64" t="s">
        <v>1933</v>
      </c>
      <c r="N1564" s="13"/>
      <c r="O1564"/>
      <c r="P1564" t="str">
        <f t="shared" si="452"/>
        <v>NOT EQUAL</v>
      </c>
      <c r="Q1564" t="str">
        <f>IF(ISNA(VLOOKUP(AC1564,#REF!,1)),"//","")</f>
        <v/>
      </c>
      <c r="R1564"/>
      <c r="S1564" s="43">
        <f t="shared" si="464"/>
        <v>376</v>
      </c>
      <c r="T1564" s="93" t="s">
        <v>2484</v>
      </c>
      <c r="U1564" s="71" t="s">
        <v>2484</v>
      </c>
      <c r="V1564" s="71" t="s">
        <v>2484</v>
      </c>
      <c r="W1564" s="44" t="str">
        <f t="shared" si="465"/>
        <v>"M.DIM"</v>
      </c>
      <c r="X1564" s="25" t="str">
        <f t="shared" si="466"/>
        <v>M.DIM</v>
      </c>
      <c r="Y1564" s="1">
        <f t="shared" si="467"/>
        <v>1526</v>
      </c>
      <c r="Z1564" t="str">
        <f t="shared" si="468"/>
        <v>ITM_M_DIM</v>
      </c>
      <c r="AA1564" s="172" t="str">
        <f>IF(ISNA(VLOOKUP(AC1564,Sheet2!J:J,1,0)),"//","")</f>
        <v>//</v>
      </c>
      <c r="AC1564" s="111" t="str">
        <f t="shared" si="453"/>
        <v>M.DIM</v>
      </c>
      <c r="AD1564" t="b">
        <f t="shared" si="451"/>
        <v>1</v>
      </c>
    </row>
    <row r="1565" spans="1:30">
      <c r="A1565" s="57">
        <f t="shared" si="462"/>
        <v>1565</v>
      </c>
      <c r="B1565" s="56">
        <f t="shared" si="463"/>
        <v>1527</v>
      </c>
      <c r="C1565" s="60" t="s">
        <v>4450</v>
      </c>
      <c r="D1565" s="60" t="s">
        <v>7</v>
      </c>
      <c r="E1565" s="66" t="s">
        <v>1363</v>
      </c>
      <c r="F1565" s="66" t="s">
        <v>222</v>
      </c>
      <c r="G1565" s="206">
        <v>0</v>
      </c>
      <c r="H1565" s="206">
        <v>0</v>
      </c>
      <c r="I1565" s="189" t="s">
        <v>3</v>
      </c>
      <c r="J1565" s="66" t="s">
        <v>1592</v>
      </c>
      <c r="K1565" s="67" t="s">
        <v>4704</v>
      </c>
      <c r="L1565" s="68"/>
      <c r="M1565" s="64" t="s">
        <v>1934</v>
      </c>
      <c r="N1565" s="13"/>
      <c r="O1565"/>
      <c r="P1565" t="str">
        <f t="shared" si="452"/>
        <v>NOT EQUAL</v>
      </c>
      <c r="Q1565" t="str">
        <f>IF(ISNA(VLOOKUP(AC1565,#REF!,1)),"//","")</f>
        <v/>
      </c>
      <c r="R1565"/>
      <c r="S1565" s="43">
        <f t="shared" si="464"/>
        <v>377</v>
      </c>
      <c r="T1565" s="93" t="s">
        <v>2484</v>
      </c>
      <c r="U1565" s="71" t="s">
        <v>2484</v>
      </c>
      <c r="V1565" s="71" t="s">
        <v>2484</v>
      </c>
      <c r="W1565" s="44" t="str">
        <f t="shared" si="465"/>
        <v>"M.DIM?"</v>
      </c>
      <c r="X1565" s="25" t="str">
        <f t="shared" si="466"/>
        <v>M.DIM?</v>
      </c>
      <c r="Y1565" s="1">
        <f t="shared" si="467"/>
        <v>1527</v>
      </c>
      <c r="Z1565" t="str">
        <f t="shared" si="468"/>
        <v>ITM_M_DIMQ</v>
      </c>
      <c r="AA1565" s="172" t="str">
        <f>IF(ISNA(VLOOKUP(AC1565,Sheet2!J:J,1,0)),"//","")</f>
        <v>//</v>
      </c>
      <c r="AC1565" s="111" t="str">
        <f t="shared" si="453"/>
        <v>M.DIM?</v>
      </c>
      <c r="AD1565" t="b">
        <f t="shared" si="451"/>
        <v>1</v>
      </c>
    </row>
    <row r="1566" spans="1:30">
      <c r="A1566" s="57">
        <f t="shared" si="462"/>
        <v>1566</v>
      </c>
      <c r="B1566" s="56">
        <f t="shared" si="463"/>
        <v>1528</v>
      </c>
      <c r="C1566" s="60" t="s">
        <v>4263</v>
      </c>
      <c r="D1566" s="60" t="s">
        <v>1935</v>
      </c>
      <c r="E1566" s="66" t="s">
        <v>223</v>
      </c>
      <c r="F1566" s="66" t="s">
        <v>223</v>
      </c>
      <c r="G1566" s="206">
        <v>0</v>
      </c>
      <c r="H1566" s="206">
        <v>0</v>
      </c>
      <c r="I1566" s="189" t="s">
        <v>3</v>
      </c>
      <c r="J1566" s="66" t="s">
        <v>1592</v>
      </c>
      <c r="K1566" s="67" t="s">
        <v>4704</v>
      </c>
      <c r="L1566" s="68"/>
      <c r="M1566" s="64" t="s">
        <v>1935</v>
      </c>
      <c r="N1566" s="13"/>
      <c r="O1566"/>
      <c r="P1566" t="str">
        <f t="shared" si="452"/>
        <v/>
      </c>
      <c r="Q1566" t="str">
        <f>IF(ISNA(VLOOKUP(AC1566,#REF!,1)),"//","")</f>
        <v/>
      </c>
      <c r="R1566"/>
      <c r="S1566" s="43">
        <f t="shared" si="464"/>
        <v>378</v>
      </c>
      <c r="T1566" s="93" t="s">
        <v>2484</v>
      </c>
      <c r="U1566" s="71" t="s">
        <v>2484</v>
      </c>
      <c r="V1566" s="71" t="s">
        <v>2484</v>
      </c>
      <c r="W1566" s="44" t="str">
        <f t="shared" si="465"/>
        <v>"M.DY"</v>
      </c>
      <c r="X1566" s="25" t="str">
        <f t="shared" si="466"/>
        <v>M.DY</v>
      </c>
      <c r="Y1566" s="1">
        <f t="shared" si="467"/>
        <v>1528</v>
      </c>
      <c r="Z1566" t="str">
        <f t="shared" si="468"/>
        <v>ITM_MDY</v>
      </c>
      <c r="AA1566" s="172" t="str">
        <f>IF(ISNA(VLOOKUP(AC1566,Sheet2!J:J,1,0)),"//","")</f>
        <v>//</v>
      </c>
      <c r="AC1566" s="111" t="str">
        <f t="shared" si="453"/>
        <v>M.DY</v>
      </c>
      <c r="AD1566" t="b">
        <f t="shared" si="451"/>
        <v>1</v>
      </c>
    </row>
    <row r="1567" spans="1:30">
      <c r="A1567" s="57">
        <f t="shared" si="462"/>
        <v>1567</v>
      </c>
      <c r="B1567" s="56">
        <f t="shared" si="463"/>
        <v>1529</v>
      </c>
      <c r="C1567" s="60" t="s">
        <v>4450</v>
      </c>
      <c r="D1567" s="60" t="s">
        <v>7</v>
      </c>
      <c r="E1567" s="66" t="s">
        <v>1364</v>
      </c>
      <c r="F1567" s="66" t="s">
        <v>92</v>
      </c>
      <c r="G1567" s="206">
        <v>0</v>
      </c>
      <c r="H1567" s="206">
        <v>0</v>
      </c>
      <c r="I1567" s="189" t="s">
        <v>3</v>
      </c>
      <c r="J1567" s="66" t="s">
        <v>1592</v>
      </c>
      <c r="K1567" s="67" t="s">
        <v>4704</v>
      </c>
      <c r="L1567" s="68"/>
      <c r="M1567" s="64" t="s">
        <v>1936</v>
      </c>
      <c r="N1567" s="13"/>
      <c r="O1567"/>
      <c r="P1567" t="str">
        <f t="shared" si="452"/>
        <v>NOT EQUAL</v>
      </c>
      <c r="Q1567" t="str">
        <f>IF(ISNA(VLOOKUP(AC1567,#REF!,1)),"//","")</f>
        <v/>
      </c>
      <c r="R1567"/>
      <c r="S1567" s="43">
        <f t="shared" si="464"/>
        <v>379</v>
      </c>
      <c r="T1567" s="93" t="s">
        <v>2484</v>
      </c>
      <c r="U1567" s="71" t="s">
        <v>2484</v>
      </c>
      <c r="V1567" s="71" t="s">
        <v>2484</v>
      </c>
      <c r="W1567" s="44" t="str">
        <f t="shared" si="465"/>
        <v>"M.EDI"</v>
      </c>
      <c r="X1567" s="25" t="str">
        <f t="shared" si="466"/>
        <v>M.EDI</v>
      </c>
      <c r="Y1567" s="1">
        <f t="shared" si="467"/>
        <v>1529</v>
      </c>
      <c r="Z1567" t="str">
        <f t="shared" si="468"/>
        <v>ITM_M_EDI</v>
      </c>
      <c r="AA1567" s="172" t="str">
        <f>IF(ISNA(VLOOKUP(AC1567,Sheet2!J:J,1,0)),"//","")</f>
        <v>//</v>
      </c>
      <c r="AC1567" s="111" t="str">
        <f t="shared" si="453"/>
        <v>M.EDI</v>
      </c>
      <c r="AD1567" t="b">
        <f t="shared" si="451"/>
        <v>1</v>
      </c>
    </row>
    <row r="1568" spans="1:30">
      <c r="A1568" s="57">
        <f t="shared" si="462"/>
        <v>1568</v>
      </c>
      <c r="B1568" s="56">
        <f t="shared" si="463"/>
        <v>1530</v>
      </c>
      <c r="C1568" s="60" t="s">
        <v>4450</v>
      </c>
      <c r="D1568" s="60" t="s">
        <v>7</v>
      </c>
      <c r="E1568" s="66" t="s">
        <v>1365</v>
      </c>
      <c r="F1568" s="66" t="s">
        <v>224</v>
      </c>
      <c r="G1568" s="206">
        <v>0</v>
      </c>
      <c r="H1568" s="206">
        <v>0</v>
      </c>
      <c r="I1568" s="189" t="s">
        <v>3</v>
      </c>
      <c r="J1568" s="66" t="s">
        <v>1592</v>
      </c>
      <c r="K1568" s="67" t="s">
        <v>4704</v>
      </c>
      <c r="L1568" s="68"/>
      <c r="M1568" s="64" t="s">
        <v>2851</v>
      </c>
      <c r="N1568" s="13"/>
      <c r="O1568"/>
      <c r="P1568" t="str">
        <f t="shared" si="452"/>
        <v>NOT EQUAL</v>
      </c>
      <c r="Q1568" t="str">
        <f>IF(ISNA(VLOOKUP(AC1568,#REF!,1)),"//","")</f>
        <v/>
      </c>
      <c r="R1568"/>
      <c r="S1568" s="43">
        <f t="shared" si="464"/>
        <v>380</v>
      </c>
      <c r="T1568" s="93" t="s">
        <v>2484</v>
      </c>
      <c r="U1568" s="71" t="s">
        <v>2484</v>
      </c>
      <c r="V1568" s="71" t="s">
        <v>2484</v>
      </c>
      <c r="W1568" s="44" t="str">
        <f t="shared" si="465"/>
        <v>"M.EDIN"</v>
      </c>
      <c r="X1568" s="25" t="str">
        <f t="shared" si="466"/>
        <v>M.EDIN</v>
      </c>
      <c r="Y1568" s="1">
        <f t="shared" si="467"/>
        <v>1530</v>
      </c>
      <c r="Z1568" t="str">
        <f t="shared" si="468"/>
        <v>ITM_M_EDIN</v>
      </c>
      <c r="AA1568" s="172" t="str">
        <f>IF(ISNA(VLOOKUP(AC1568,Sheet2!J:J,1,0)),"//","")</f>
        <v>//</v>
      </c>
      <c r="AC1568" s="111" t="str">
        <f t="shared" si="453"/>
        <v>M.EDIN</v>
      </c>
      <c r="AD1568" t="b">
        <f t="shared" si="451"/>
        <v>1</v>
      </c>
    </row>
    <row r="1569" spans="1:30">
      <c r="A1569" s="57">
        <f t="shared" si="462"/>
        <v>1569</v>
      </c>
      <c r="B1569" s="56">
        <f t="shared" si="463"/>
        <v>1531</v>
      </c>
      <c r="C1569" s="60" t="s">
        <v>4450</v>
      </c>
      <c r="D1569" s="60" t="s">
        <v>7</v>
      </c>
      <c r="E1569" s="66" t="s">
        <v>1367</v>
      </c>
      <c r="F1569" s="66" t="s">
        <v>1368</v>
      </c>
      <c r="G1569" s="206">
        <v>0</v>
      </c>
      <c r="H1569" s="206">
        <v>0</v>
      </c>
      <c r="I1569" s="189" t="s">
        <v>3</v>
      </c>
      <c r="J1569" s="66" t="s">
        <v>1592</v>
      </c>
      <c r="K1569" s="67" t="s">
        <v>4704</v>
      </c>
      <c r="L1569" s="68"/>
      <c r="M1569" s="64" t="s">
        <v>1937</v>
      </c>
      <c r="N1569" s="13"/>
      <c r="O1569"/>
      <c r="P1569" t="str">
        <f t="shared" si="452"/>
        <v>NOT EQUAL</v>
      </c>
      <c r="Q1569" t="str">
        <f>IF(ISNA(VLOOKUP(AC1569,#REF!,1)),"//","")</f>
        <v/>
      </c>
      <c r="R1569"/>
      <c r="S1569" s="43">
        <f t="shared" si="464"/>
        <v>381</v>
      </c>
      <c r="T1569" s="93" t="s">
        <v>2484</v>
      </c>
      <c r="U1569" s="71" t="s">
        <v>2484</v>
      </c>
      <c r="V1569" s="71" t="s">
        <v>2484</v>
      </c>
      <c r="W1569" s="44" t="str">
        <f t="shared" si="465"/>
        <v>"M.GET"</v>
      </c>
      <c r="X1569" s="25" t="str">
        <f t="shared" si="466"/>
        <v>M.GET</v>
      </c>
      <c r="Y1569" s="1">
        <f t="shared" si="467"/>
        <v>1531</v>
      </c>
      <c r="Z1569" t="str">
        <f t="shared" si="468"/>
        <v>ITM_M_GET</v>
      </c>
      <c r="AA1569" s="172" t="str">
        <f>IF(ISNA(VLOOKUP(AC1569,Sheet2!J:J,1,0)),"//","")</f>
        <v>//</v>
      </c>
      <c r="AC1569" s="111" t="str">
        <f t="shared" si="453"/>
        <v>M.GET</v>
      </c>
      <c r="AD1569" t="b">
        <f t="shared" si="451"/>
        <v>1</v>
      </c>
    </row>
    <row r="1570" spans="1:30">
      <c r="A1570" s="57">
        <f t="shared" si="462"/>
        <v>1570</v>
      </c>
      <c r="B1570" s="56">
        <f t="shared" si="463"/>
        <v>1532</v>
      </c>
      <c r="C1570" s="60" t="s">
        <v>4450</v>
      </c>
      <c r="D1570" s="60" t="s">
        <v>7</v>
      </c>
      <c r="E1570" s="66" t="s">
        <v>1369</v>
      </c>
      <c r="F1570" s="66" t="s">
        <v>225</v>
      </c>
      <c r="G1570" s="206">
        <v>0</v>
      </c>
      <c r="H1570" s="206">
        <v>0</v>
      </c>
      <c r="I1570" s="189" t="s">
        <v>3</v>
      </c>
      <c r="J1570" s="66" t="s">
        <v>1592</v>
      </c>
      <c r="K1570" s="67" t="s">
        <v>4704</v>
      </c>
      <c r="L1570" s="68"/>
      <c r="M1570" s="64" t="s">
        <v>1938</v>
      </c>
      <c r="N1570" s="13"/>
      <c r="O1570"/>
      <c r="P1570" t="str">
        <f t="shared" si="452"/>
        <v>NOT EQUAL</v>
      </c>
      <c r="Q1570" t="str">
        <f>IF(ISNA(VLOOKUP(AC1570,#REF!,1)),"//","")</f>
        <v/>
      </c>
      <c r="R1570"/>
      <c r="S1570" s="43">
        <f t="shared" si="464"/>
        <v>382</v>
      </c>
      <c r="T1570" s="93" t="s">
        <v>2484</v>
      </c>
      <c r="U1570" s="71" t="s">
        <v>2484</v>
      </c>
      <c r="V1570" s="71" t="s">
        <v>2484</v>
      </c>
      <c r="W1570" s="44" t="str">
        <f t="shared" si="465"/>
        <v>"M.GOTO"</v>
      </c>
      <c r="X1570" s="25" t="str">
        <f t="shared" si="466"/>
        <v>M.GOTO</v>
      </c>
      <c r="Y1570" s="1">
        <f t="shared" si="467"/>
        <v>1532</v>
      </c>
      <c r="Z1570" t="str">
        <f t="shared" si="468"/>
        <v>ITM_M_GOTO</v>
      </c>
      <c r="AA1570" s="172" t="str">
        <f>IF(ISNA(VLOOKUP(AC1570,Sheet2!J:J,1,0)),"//","")</f>
        <v>//</v>
      </c>
      <c r="AC1570" s="111" t="str">
        <f t="shared" si="453"/>
        <v>M.GOTO</v>
      </c>
      <c r="AD1570" t="b">
        <f t="shared" si="451"/>
        <v>1</v>
      </c>
    </row>
    <row r="1571" spans="1:30">
      <c r="A1571" s="57">
        <f t="shared" si="462"/>
        <v>1571</v>
      </c>
      <c r="B1571" s="56">
        <f t="shared" si="463"/>
        <v>1533</v>
      </c>
      <c r="C1571" s="60" t="s">
        <v>4450</v>
      </c>
      <c r="D1571" s="60" t="s">
        <v>7</v>
      </c>
      <c r="E1571" s="66" t="s">
        <v>1370</v>
      </c>
      <c r="F1571" s="66" t="s">
        <v>226</v>
      </c>
      <c r="G1571" s="206">
        <v>0</v>
      </c>
      <c r="H1571" s="206">
        <v>0</v>
      </c>
      <c r="I1571" s="189" t="s">
        <v>3</v>
      </c>
      <c r="J1571" s="66" t="s">
        <v>1592</v>
      </c>
      <c r="K1571" s="67" t="s">
        <v>4704</v>
      </c>
      <c r="L1571" s="68"/>
      <c r="M1571" s="64" t="s">
        <v>1939</v>
      </c>
      <c r="N1571" s="13"/>
      <c r="O1571"/>
      <c r="P1571" t="str">
        <f t="shared" si="452"/>
        <v>NOT EQUAL</v>
      </c>
      <c r="Q1571" t="str">
        <f>IF(ISNA(VLOOKUP(AC1571,#REF!,1)),"//","")</f>
        <v/>
      </c>
      <c r="R1571"/>
      <c r="S1571" s="43">
        <f t="shared" si="464"/>
        <v>383</v>
      </c>
      <c r="T1571" s="93" t="s">
        <v>2484</v>
      </c>
      <c r="U1571" s="71" t="s">
        <v>2484</v>
      </c>
      <c r="V1571" s="71" t="s">
        <v>2484</v>
      </c>
      <c r="W1571" s="44" t="str">
        <f t="shared" si="465"/>
        <v>"M.GROW"</v>
      </c>
      <c r="X1571" s="25" t="str">
        <f t="shared" si="466"/>
        <v>M.GROW</v>
      </c>
      <c r="Y1571" s="1">
        <f t="shared" si="467"/>
        <v>1533</v>
      </c>
      <c r="Z1571" t="str">
        <f t="shared" si="468"/>
        <v>ITM_M_GROW</v>
      </c>
      <c r="AA1571" s="172" t="str">
        <f>IF(ISNA(VLOOKUP(AC1571,Sheet2!J:J,1,0)),"//","")</f>
        <v>//</v>
      </c>
      <c r="AC1571" s="111" t="str">
        <f t="shared" si="453"/>
        <v>M.GROW</v>
      </c>
      <c r="AD1571" t="b">
        <f t="shared" si="451"/>
        <v>1</v>
      </c>
    </row>
    <row r="1572" spans="1:30">
      <c r="A1572" s="57">
        <f t="shared" si="462"/>
        <v>1572</v>
      </c>
      <c r="B1572" s="56">
        <f t="shared" si="463"/>
        <v>1534</v>
      </c>
      <c r="C1572" s="60" t="s">
        <v>4450</v>
      </c>
      <c r="D1572" s="60" t="s">
        <v>7</v>
      </c>
      <c r="E1572" s="66" t="s">
        <v>1371</v>
      </c>
      <c r="F1572" s="66" t="s">
        <v>227</v>
      </c>
      <c r="G1572" s="206">
        <v>0</v>
      </c>
      <c r="H1572" s="206">
        <v>0</v>
      </c>
      <c r="I1572" s="189" t="s">
        <v>3</v>
      </c>
      <c r="J1572" s="66" t="s">
        <v>1592</v>
      </c>
      <c r="K1572" s="67" t="s">
        <v>4704</v>
      </c>
      <c r="L1572" s="68"/>
      <c r="M1572" s="64" t="s">
        <v>1940</v>
      </c>
      <c r="N1572" s="13"/>
      <c r="O1572"/>
      <c r="P1572" t="str">
        <f t="shared" si="452"/>
        <v>NOT EQUAL</v>
      </c>
      <c r="Q1572" t="str">
        <f>IF(ISNA(VLOOKUP(AC1572,#REF!,1)),"//","")</f>
        <v/>
      </c>
      <c r="R1572"/>
      <c r="S1572" s="43">
        <f t="shared" si="464"/>
        <v>384</v>
      </c>
      <c r="T1572" s="93" t="s">
        <v>2484</v>
      </c>
      <c r="U1572" s="71" t="s">
        <v>2484</v>
      </c>
      <c r="V1572" s="71" t="s">
        <v>2484</v>
      </c>
      <c r="W1572" s="44" t="str">
        <f t="shared" si="465"/>
        <v>"M.INSR"</v>
      </c>
      <c r="X1572" s="25" t="str">
        <f t="shared" si="466"/>
        <v>M.INSR</v>
      </c>
      <c r="Y1572" s="1">
        <f t="shared" si="467"/>
        <v>1534</v>
      </c>
      <c r="Z1572" t="str">
        <f t="shared" si="468"/>
        <v>ITM_M_INSR</v>
      </c>
      <c r="AA1572" s="172" t="str">
        <f>IF(ISNA(VLOOKUP(AC1572,Sheet2!J:J,1,0)),"//","")</f>
        <v>//</v>
      </c>
      <c r="AC1572" s="111" t="str">
        <f t="shared" si="453"/>
        <v>M.INSR</v>
      </c>
      <c r="AD1572" t="b">
        <f t="shared" si="451"/>
        <v>1</v>
      </c>
    </row>
    <row r="1573" spans="1:30">
      <c r="A1573" s="57">
        <f t="shared" si="462"/>
        <v>1573</v>
      </c>
      <c r="B1573" s="56">
        <f t="shared" si="463"/>
        <v>1535</v>
      </c>
      <c r="C1573" s="60" t="s">
        <v>4450</v>
      </c>
      <c r="D1573" s="60" t="s">
        <v>7</v>
      </c>
      <c r="E1573" s="66" t="s">
        <v>228</v>
      </c>
      <c r="F1573" s="66" t="s">
        <v>228</v>
      </c>
      <c r="G1573" s="206">
        <v>0</v>
      </c>
      <c r="H1573" s="206">
        <v>0</v>
      </c>
      <c r="I1573" s="189" t="s">
        <v>3</v>
      </c>
      <c r="J1573" s="66" t="s">
        <v>1592</v>
      </c>
      <c r="K1573" s="67" t="s">
        <v>4704</v>
      </c>
      <c r="L1573" s="68"/>
      <c r="M1573" s="64" t="s">
        <v>1941</v>
      </c>
      <c r="N1573" s="13"/>
      <c r="O1573"/>
      <c r="P1573" t="str">
        <f t="shared" si="452"/>
        <v/>
      </c>
      <c r="Q1573" t="str">
        <f>IF(ISNA(VLOOKUP(AC1573,#REF!,1)),"//","")</f>
        <v/>
      </c>
      <c r="R1573"/>
      <c r="S1573" s="43">
        <f t="shared" si="464"/>
        <v>385</v>
      </c>
      <c r="T1573" s="93" t="s">
        <v>2484</v>
      </c>
      <c r="U1573" s="71" t="s">
        <v>2484</v>
      </c>
      <c r="V1573" s="71" t="s">
        <v>2484</v>
      </c>
      <c r="W1573" s="44" t="str">
        <f t="shared" si="465"/>
        <v>"M.LU"</v>
      </c>
      <c r="X1573" s="25" t="str">
        <f t="shared" si="466"/>
        <v>M.LU</v>
      </c>
      <c r="Y1573" s="1">
        <f t="shared" si="467"/>
        <v>1535</v>
      </c>
      <c r="Z1573" t="str">
        <f t="shared" si="468"/>
        <v>ITM_M_LU</v>
      </c>
      <c r="AA1573" s="172" t="str">
        <f>IF(ISNA(VLOOKUP(AC1573,Sheet2!J:J,1,0)),"//","")</f>
        <v>//</v>
      </c>
      <c r="AC1573" s="111" t="str">
        <f t="shared" si="453"/>
        <v>M.LU</v>
      </c>
      <c r="AD1573" t="b">
        <f t="shared" si="451"/>
        <v>1</v>
      </c>
    </row>
    <row r="1574" spans="1:30">
      <c r="A1574" s="57">
        <f t="shared" si="462"/>
        <v>1574</v>
      </c>
      <c r="B1574" s="56">
        <f t="shared" si="463"/>
        <v>1536</v>
      </c>
      <c r="C1574" s="60" t="s">
        <v>4450</v>
      </c>
      <c r="D1574" s="60" t="s">
        <v>7</v>
      </c>
      <c r="E1574" s="66" t="s">
        <v>1372</v>
      </c>
      <c r="F1574" s="66" t="s">
        <v>93</v>
      </c>
      <c r="G1574" s="206">
        <v>0</v>
      </c>
      <c r="H1574" s="206">
        <v>0</v>
      </c>
      <c r="I1574" s="189" t="s">
        <v>3</v>
      </c>
      <c r="J1574" s="66" t="s">
        <v>1592</v>
      </c>
      <c r="K1574" s="67" t="s">
        <v>4704</v>
      </c>
      <c r="L1574" s="68"/>
      <c r="M1574" s="64" t="s">
        <v>1942</v>
      </c>
      <c r="N1574" s="13"/>
      <c r="O1574"/>
      <c r="P1574" t="str">
        <f t="shared" si="452"/>
        <v>NOT EQUAL</v>
      </c>
      <c r="Q1574" t="str">
        <f>IF(ISNA(VLOOKUP(AC1574,#REF!,1)),"//","")</f>
        <v/>
      </c>
      <c r="R1574"/>
      <c r="S1574" s="43">
        <f t="shared" si="464"/>
        <v>386</v>
      </c>
      <c r="T1574" s="93" t="s">
        <v>2484</v>
      </c>
      <c r="U1574" s="71" t="s">
        <v>2484</v>
      </c>
      <c r="V1574" s="71" t="s">
        <v>2484</v>
      </c>
      <c r="W1574" s="44" t="str">
        <f t="shared" si="465"/>
        <v>"M.NEW"</v>
      </c>
      <c r="X1574" s="25" t="str">
        <f t="shared" si="466"/>
        <v>M.NEW</v>
      </c>
      <c r="Y1574" s="1">
        <f t="shared" si="467"/>
        <v>1536</v>
      </c>
      <c r="Z1574" t="str">
        <f t="shared" si="468"/>
        <v>ITM_M_NEW</v>
      </c>
      <c r="AA1574" s="172" t="str">
        <f>IF(ISNA(VLOOKUP(AC1574,Sheet2!J:J,1,0)),"//","")</f>
        <v>//</v>
      </c>
      <c r="AC1574" s="111" t="str">
        <f t="shared" si="453"/>
        <v>M.NEW</v>
      </c>
      <c r="AD1574" t="b">
        <f t="shared" si="451"/>
        <v>1</v>
      </c>
    </row>
    <row r="1575" spans="1:30">
      <c r="A1575" s="57">
        <f t="shared" si="462"/>
        <v>1575</v>
      </c>
      <c r="B1575" s="56">
        <f t="shared" si="463"/>
        <v>1537</v>
      </c>
      <c r="C1575" s="60" t="s">
        <v>4450</v>
      </c>
      <c r="D1575" s="60" t="s">
        <v>7</v>
      </c>
      <c r="E1575" s="66" t="s">
        <v>1373</v>
      </c>
      <c r="F1575" s="66" t="s">
        <v>1374</v>
      </c>
      <c r="G1575" s="206">
        <v>0</v>
      </c>
      <c r="H1575" s="206">
        <v>0</v>
      </c>
      <c r="I1575" s="189" t="s">
        <v>3</v>
      </c>
      <c r="J1575" s="66" t="s">
        <v>1592</v>
      </c>
      <c r="K1575" s="67" t="s">
        <v>4704</v>
      </c>
      <c r="L1575" s="68"/>
      <c r="M1575" s="64" t="s">
        <v>1943</v>
      </c>
      <c r="N1575" s="13"/>
      <c r="O1575"/>
      <c r="P1575" t="str">
        <f t="shared" si="452"/>
        <v>NOT EQUAL</v>
      </c>
      <c r="Q1575" t="str">
        <f>IF(ISNA(VLOOKUP(AC1575,#REF!,1)),"//","")</f>
        <v/>
      </c>
      <c r="R1575"/>
      <c r="S1575" s="43">
        <f t="shared" si="464"/>
        <v>387</v>
      </c>
      <c r="T1575" s="93" t="s">
        <v>2484</v>
      </c>
      <c r="U1575" s="71" t="s">
        <v>2484</v>
      </c>
      <c r="V1575" s="71" t="s">
        <v>2484</v>
      </c>
      <c r="W1575" s="44" t="str">
        <f t="shared" si="465"/>
        <v>"M.OLD"</v>
      </c>
      <c r="X1575" s="25" t="str">
        <f t="shared" si="466"/>
        <v>M.OLD</v>
      </c>
      <c r="Y1575" s="1">
        <f t="shared" si="467"/>
        <v>1537</v>
      </c>
      <c r="Z1575" t="str">
        <f t="shared" si="468"/>
        <v>ITM_M_OLD</v>
      </c>
      <c r="AA1575" s="172" t="str">
        <f>IF(ISNA(VLOOKUP(AC1575,Sheet2!J:J,1,0)),"//","")</f>
        <v>//</v>
      </c>
      <c r="AC1575" s="111" t="str">
        <f t="shared" si="453"/>
        <v>M.OLD</v>
      </c>
      <c r="AD1575" t="b">
        <f t="shared" si="451"/>
        <v>1</v>
      </c>
    </row>
    <row r="1576" spans="1:30">
      <c r="A1576" s="57">
        <f t="shared" si="462"/>
        <v>1576</v>
      </c>
      <c r="B1576" s="56">
        <f t="shared" si="463"/>
        <v>1538</v>
      </c>
      <c r="C1576" s="60" t="s">
        <v>4450</v>
      </c>
      <c r="D1576" s="60" t="s">
        <v>7</v>
      </c>
      <c r="E1576" s="66" t="s">
        <v>1375</v>
      </c>
      <c r="F1576" s="66" t="s">
        <v>1376</v>
      </c>
      <c r="G1576" s="206">
        <v>0</v>
      </c>
      <c r="H1576" s="206">
        <v>0</v>
      </c>
      <c r="I1576" s="189" t="s">
        <v>3</v>
      </c>
      <c r="J1576" s="66" t="s">
        <v>1592</v>
      </c>
      <c r="K1576" s="67" t="s">
        <v>4704</v>
      </c>
      <c r="L1576" s="68"/>
      <c r="M1576" s="64" t="s">
        <v>1944</v>
      </c>
      <c r="N1576" s="13"/>
      <c r="O1576"/>
      <c r="P1576" t="str">
        <f t="shared" si="452"/>
        <v>NOT EQUAL</v>
      </c>
      <c r="Q1576" t="str">
        <f>IF(ISNA(VLOOKUP(AC1576,#REF!,1)),"//","")</f>
        <v/>
      </c>
      <c r="R1576"/>
      <c r="S1576" s="43">
        <f t="shared" si="464"/>
        <v>388</v>
      </c>
      <c r="T1576" s="93" t="s">
        <v>2484</v>
      </c>
      <c r="U1576" s="71" t="s">
        <v>2484</v>
      </c>
      <c r="V1576" s="71" t="s">
        <v>2484</v>
      </c>
      <c r="W1576" s="44" t="str">
        <f t="shared" si="465"/>
        <v>"M.PUT"</v>
      </c>
      <c r="X1576" s="25" t="str">
        <f t="shared" si="466"/>
        <v>M.PUT</v>
      </c>
      <c r="Y1576" s="1">
        <f t="shared" si="467"/>
        <v>1538</v>
      </c>
      <c r="Z1576" t="str">
        <f t="shared" si="468"/>
        <v>ITM_M_PUT</v>
      </c>
      <c r="AA1576" s="172" t="str">
        <f>IF(ISNA(VLOOKUP(AC1576,Sheet2!J:J,1,0)),"//","")</f>
        <v>//</v>
      </c>
      <c r="AC1576" s="111" t="str">
        <f t="shared" si="453"/>
        <v>M.PUT</v>
      </c>
      <c r="AD1576" t="b">
        <f t="shared" si="451"/>
        <v>1</v>
      </c>
    </row>
    <row r="1577" spans="1:30">
      <c r="A1577" s="57">
        <f t="shared" si="462"/>
        <v>1577</v>
      </c>
      <c r="B1577" s="56">
        <f t="shared" si="463"/>
        <v>1539</v>
      </c>
      <c r="C1577" s="60" t="s">
        <v>4450</v>
      </c>
      <c r="D1577" s="60" t="s">
        <v>7</v>
      </c>
      <c r="E1577" s="66" t="s">
        <v>1377</v>
      </c>
      <c r="F1577" s="66" t="s">
        <v>1378</v>
      </c>
      <c r="G1577" s="206">
        <v>0</v>
      </c>
      <c r="H1577" s="206">
        <v>0</v>
      </c>
      <c r="I1577" s="189" t="s">
        <v>3</v>
      </c>
      <c r="J1577" s="66" t="s">
        <v>1592</v>
      </c>
      <c r="K1577" s="67" t="s">
        <v>4704</v>
      </c>
      <c r="L1577" s="68"/>
      <c r="M1577" s="64" t="s">
        <v>2853</v>
      </c>
      <c r="N1577" s="13"/>
      <c r="O1577"/>
      <c r="P1577" t="str">
        <f t="shared" si="452"/>
        <v>NOT EQUAL</v>
      </c>
      <c r="Q1577" t="str">
        <f>IF(ISNA(VLOOKUP(AC1577,#REF!,1)),"//","")</f>
        <v/>
      </c>
      <c r="R1577"/>
      <c r="S1577" s="43">
        <f t="shared" si="464"/>
        <v>389</v>
      </c>
      <c r="T1577" s="93" t="s">
        <v>2484</v>
      </c>
      <c r="U1577" s="71" t="s">
        <v>2484</v>
      </c>
      <c r="V1577" s="71" t="s">
        <v>2484</v>
      </c>
      <c r="W1577" s="44" t="str">
        <f t="shared" si="465"/>
        <v>"M.R" STD_LEFT_RIGHT_ARROWS "R"</v>
      </c>
      <c r="X1577" s="25" t="str">
        <f t="shared" si="466"/>
        <v>M.R&lt;&gt;R</v>
      </c>
      <c r="Y1577" s="1">
        <f t="shared" si="467"/>
        <v>1539</v>
      </c>
      <c r="Z1577" t="str">
        <f t="shared" si="468"/>
        <v>ITM_M_RR</v>
      </c>
      <c r="AA1577" s="172" t="str">
        <f>IF(ISNA(VLOOKUP(AC1577,Sheet2!J:J,1,0)),"//","")</f>
        <v>//</v>
      </c>
      <c r="AC1577" s="111" t="str">
        <f t="shared" si="453"/>
        <v>M.R&lt;&gt;R</v>
      </c>
      <c r="AD1577" t="b">
        <f t="shared" si="451"/>
        <v>1</v>
      </c>
    </row>
    <row r="1578" spans="1:30">
      <c r="A1578" s="57">
        <f t="shared" si="462"/>
        <v>1578</v>
      </c>
      <c r="B1578" s="56">
        <f t="shared" si="463"/>
        <v>1540</v>
      </c>
      <c r="C1578" s="60" t="s">
        <v>4166</v>
      </c>
      <c r="D1578" s="60" t="s">
        <v>7</v>
      </c>
      <c r="E1578" s="66" t="s">
        <v>3230</v>
      </c>
      <c r="F1578" s="66" t="s">
        <v>3230</v>
      </c>
      <c r="G1578" s="92">
        <v>0</v>
      </c>
      <c r="H1578" s="92">
        <v>0</v>
      </c>
      <c r="I1578" s="189" t="s">
        <v>3</v>
      </c>
      <c r="J1578" s="66" t="s">
        <v>1592</v>
      </c>
      <c r="K1578" s="67" t="s">
        <v>4704</v>
      </c>
      <c r="L1578" s="68"/>
      <c r="M1578" s="64" t="s">
        <v>3231</v>
      </c>
      <c r="N1578" s="13"/>
      <c r="O1578"/>
      <c r="P1578" t="str">
        <f t="shared" si="452"/>
        <v/>
      </c>
      <c r="Q1578" t="str">
        <f>IF(ISNA(VLOOKUP(AC1578,#REF!,1)),"//","")</f>
        <v/>
      </c>
      <c r="R1578"/>
      <c r="S1578" s="43">
        <f t="shared" si="464"/>
        <v>390</v>
      </c>
      <c r="T1578" s="93" t="s">
        <v>2979</v>
      </c>
      <c r="U1578" s="71" t="s">
        <v>2484</v>
      </c>
      <c r="V1578" s="71" t="s">
        <v>2484</v>
      </c>
      <c r="W1578" s="44" t="str">
        <f t="shared" si="465"/>
        <v>"SINC" STD_PI</v>
      </c>
      <c r="X1578" s="25" t="str">
        <f t="shared" si="466"/>
        <v>SINCPI</v>
      </c>
      <c r="Y1578" s="1">
        <f t="shared" si="467"/>
        <v>1540</v>
      </c>
      <c r="Z1578" t="str">
        <f t="shared" si="468"/>
        <v>ITM_sincpi</v>
      </c>
      <c r="AA1578" s="172" t="str">
        <f>IF(ISNA(VLOOKUP(AC1578,Sheet2!J:J,1,0)),"//","")</f>
        <v/>
      </c>
      <c r="AC1578" s="111" t="str">
        <f t="shared" si="453"/>
        <v>SINCPI</v>
      </c>
      <c r="AD1578" t="b">
        <f t="shared" ref="AD1578:AD1641" si="469">X1578=AC1578</f>
        <v>1</v>
      </c>
    </row>
    <row r="1579" spans="1:30">
      <c r="A1579" s="57">
        <f t="shared" si="462"/>
        <v>1579</v>
      </c>
      <c r="B1579" s="56">
        <f t="shared" si="463"/>
        <v>1541</v>
      </c>
      <c r="C1579" s="60" t="s">
        <v>4450</v>
      </c>
      <c r="D1579" s="60" t="s">
        <v>7</v>
      </c>
      <c r="E1579" s="66" t="s">
        <v>1379</v>
      </c>
      <c r="F1579" s="66" t="s">
        <v>231</v>
      </c>
      <c r="G1579" s="206">
        <v>0</v>
      </c>
      <c r="H1579" s="206">
        <v>0</v>
      </c>
      <c r="I1579" s="189" t="s">
        <v>3</v>
      </c>
      <c r="J1579" s="66" t="s">
        <v>1592</v>
      </c>
      <c r="K1579" s="67" t="s">
        <v>4704</v>
      </c>
      <c r="L1579" s="68"/>
      <c r="M1579" s="64" t="s">
        <v>1946</v>
      </c>
      <c r="N1579" s="13"/>
      <c r="O1579"/>
      <c r="P1579" t="str">
        <f t="shared" si="452"/>
        <v>NOT EQUAL</v>
      </c>
      <c r="Q1579" t="str">
        <f>IF(ISNA(VLOOKUP(AC1579,#REF!,1)),"//","")</f>
        <v/>
      </c>
      <c r="R1579"/>
      <c r="S1579" s="43">
        <f t="shared" si="464"/>
        <v>391</v>
      </c>
      <c r="T1579" s="93" t="s">
        <v>2484</v>
      </c>
      <c r="U1579" s="71" t="s">
        <v>2484</v>
      </c>
      <c r="V1579" s="71" t="s">
        <v>2484</v>
      </c>
      <c r="W1579" s="44" t="str">
        <f t="shared" si="465"/>
        <v>"M.WRAP"</v>
      </c>
      <c r="X1579" s="25" t="str">
        <f t="shared" si="466"/>
        <v>M.WRAP</v>
      </c>
      <c r="Y1579" s="1">
        <f t="shared" si="467"/>
        <v>1541</v>
      </c>
      <c r="Z1579" t="str">
        <f t="shared" si="468"/>
        <v>ITM_M_WRAP</v>
      </c>
      <c r="AA1579" s="172" t="str">
        <f>IF(ISNA(VLOOKUP(AC1579,Sheet2!J:J,1,0)),"//","")</f>
        <v>//</v>
      </c>
      <c r="AC1579" s="111" t="str">
        <f t="shared" si="453"/>
        <v>M.WRAP</v>
      </c>
      <c r="AD1579" t="b">
        <f t="shared" si="469"/>
        <v>1</v>
      </c>
    </row>
    <row r="1580" spans="1:30">
      <c r="A1580" s="57">
        <f t="shared" si="462"/>
        <v>1580</v>
      </c>
      <c r="B1580" s="56">
        <f t="shared" si="463"/>
        <v>1542</v>
      </c>
      <c r="C1580" s="60" t="s">
        <v>4282</v>
      </c>
      <c r="D1580" s="60" t="s">
        <v>7</v>
      </c>
      <c r="E1580" s="66" t="s">
        <v>1384</v>
      </c>
      <c r="F1580" s="66" t="s">
        <v>1384</v>
      </c>
      <c r="G1580" s="206">
        <v>0</v>
      </c>
      <c r="H1580" s="206">
        <v>0</v>
      </c>
      <c r="I1580" s="189" t="s">
        <v>3</v>
      </c>
      <c r="J1580" s="66" t="s">
        <v>1592</v>
      </c>
      <c r="K1580" s="67" t="s">
        <v>4704</v>
      </c>
      <c r="L1580" s="68"/>
      <c r="M1580" s="64" t="s">
        <v>1967</v>
      </c>
      <c r="N1580" s="13"/>
      <c r="O1580"/>
      <c r="P1580" t="str">
        <f t="shared" si="452"/>
        <v/>
      </c>
      <c r="Q1580" t="str">
        <f>IF(ISNA(VLOOKUP(AC1580,#REF!,1)),"//","")</f>
        <v/>
      </c>
      <c r="R1580"/>
      <c r="S1580" s="43">
        <f t="shared" si="464"/>
        <v>392</v>
      </c>
      <c r="T1580" s="93" t="s">
        <v>2484</v>
      </c>
      <c r="U1580" s="71" t="s">
        <v>2484</v>
      </c>
      <c r="V1580" s="71" t="s">
        <v>2484</v>
      </c>
      <c r="W1580" s="44" t="str">
        <f t="shared" si="465"/>
        <v>"NOP"</v>
      </c>
      <c r="X1580" s="25" t="str">
        <f t="shared" si="466"/>
        <v>NOP</v>
      </c>
      <c r="Y1580" s="1">
        <f t="shared" si="467"/>
        <v>1542</v>
      </c>
      <c r="Z1580" t="str">
        <f t="shared" si="468"/>
        <v>ITM_NOP</v>
      </c>
      <c r="AA1580" s="172" t="str">
        <f>IF(ISNA(VLOOKUP(AC1580,Sheet2!J:J,1,0)),"//","")</f>
        <v>//</v>
      </c>
      <c r="AC1580" s="111" t="str">
        <f t="shared" si="453"/>
        <v>NOP</v>
      </c>
      <c r="AD1580" t="b">
        <f t="shared" si="469"/>
        <v>1</v>
      </c>
    </row>
    <row r="1581" spans="1:30">
      <c r="A1581" s="57">
        <f t="shared" si="462"/>
        <v>1581</v>
      </c>
      <c r="B1581" s="56">
        <f t="shared" si="463"/>
        <v>1543</v>
      </c>
      <c r="C1581" s="60" t="s">
        <v>4283</v>
      </c>
      <c r="D1581" s="60" t="s">
        <v>7</v>
      </c>
      <c r="E1581" s="66" t="s">
        <v>1391</v>
      </c>
      <c r="F1581" s="66" t="s">
        <v>1391</v>
      </c>
      <c r="G1581" s="206">
        <v>0</v>
      </c>
      <c r="H1581" s="206">
        <v>0</v>
      </c>
      <c r="I1581" s="189" t="s">
        <v>3</v>
      </c>
      <c r="J1581" s="66" t="s">
        <v>1592</v>
      </c>
      <c r="K1581" s="67" t="s">
        <v>4704</v>
      </c>
      <c r="L1581" s="68"/>
      <c r="M1581" s="64" t="s">
        <v>1978</v>
      </c>
      <c r="N1581" s="13"/>
      <c r="O1581"/>
      <c r="P1581" t="str">
        <f t="shared" si="452"/>
        <v/>
      </c>
      <c r="Q1581" t="str">
        <f>IF(ISNA(VLOOKUP(AC1581,#REF!,1)),"//","")</f>
        <v/>
      </c>
      <c r="R1581"/>
      <c r="S1581" s="43">
        <f t="shared" si="464"/>
        <v>393</v>
      </c>
      <c r="T1581" s="93" t="s">
        <v>2484</v>
      </c>
      <c r="U1581" s="71" t="s">
        <v>2484</v>
      </c>
      <c r="V1581" s="71" t="s">
        <v>2484</v>
      </c>
      <c r="W1581" s="44" t="str">
        <f t="shared" si="465"/>
        <v>"OFF"</v>
      </c>
      <c r="X1581" s="25" t="str">
        <f t="shared" si="466"/>
        <v>OFF</v>
      </c>
      <c r="Y1581" s="1">
        <f t="shared" si="467"/>
        <v>1543</v>
      </c>
      <c r="Z1581" t="str">
        <f t="shared" si="468"/>
        <v>ITM_OFF</v>
      </c>
      <c r="AA1581" s="172" t="str">
        <f>IF(ISNA(VLOOKUP(AC1581,Sheet2!J:J,1,0)),"//","")</f>
        <v>//</v>
      </c>
      <c r="AC1581" s="111" t="str">
        <f t="shared" si="453"/>
        <v>OFF</v>
      </c>
      <c r="AD1581" t="b">
        <f t="shared" si="469"/>
        <v>1</v>
      </c>
    </row>
    <row r="1582" spans="1:30" s="133" customFormat="1">
      <c r="A1582" s="127">
        <f t="shared" si="462"/>
        <v>1582</v>
      </c>
      <c r="B1582" s="128">
        <f>IF(AND(MID(C1582,2,1)&lt;&gt;"/",MID(C1582,1,1)="/"),INT(B1581)+1,B1581+0.01)</f>
        <v>1544</v>
      </c>
      <c r="C1582" s="129" t="s">
        <v>4093</v>
      </c>
      <c r="D1582" s="129" t="s">
        <v>7</v>
      </c>
      <c r="E1582" s="130" t="s">
        <v>1264</v>
      </c>
      <c r="F1582" s="130" t="s">
        <v>1264</v>
      </c>
      <c r="G1582" s="205">
        <v>0</v>
      </c>
      <c r="H1582" s="205">
        <v>0</v>
      </c>
      <c r="I1582" s="189" t="s">
        <v>3</v>
      </c>
      <c r="J1582" s="66" t="s">
        <v>1592</v>
      </c>
      <c r="K1582" s="132" t="s">
        <v>4704</v>
      </c>
      <c r="M1582" s="18" t="s">
        <v>1719</v>
      </c>
      <c r="N1582" s="18"/>
      <c r="P1582" s="133" t="str">
        <f t="shared" si="452"/>
        <v/>
      </c>
      <c r="Q1582" s="133" t="str">
        <f>IF(ISNA(VLOOKUP(AC1582,#REF!,1)),"//","")</f>
        <v/>
      </c>
      <c r="S1582" s="134">
        <f>IF(X1582&lt;&gt;"",S1581+1,S1581)</f>
        <v>394</v>
      </c>
      <c r="T1582" s="140" t="s">
        <v>3004</v>
      </c>
      <c r="U1582" s="131" t="s">
        <v>2484</v>
      </c>
      <c r="V1582" s="131" t="s">
        <v>2484</v>
      </c>
      <c r="W1582" s="135" t="str">
        <f t="shared" si="465"/>
        <v>"DROPY"</v>
      </c>
      <c r="X1582" s="136" t="str">
        <f t="shared" si="466"/>
        <v>DROPY</v>
      </c>
      <c r="Y1582" s="137">
        <f t="shared" si="467"/>
        <v>1544</v>
      </c>
      <c r="Z1582" s="133" t="str">
        <f t="shared" si="468"/>
        <v>ITM_DROPY</v>
      </c>
      <c r="AA1582" s="172" t="str">
        <f>IF(ISNA(VLOOKUP(AC1582,Sheet2!J:J,1,0)),"//","")</f>
        <v>//</v>
      </c>
      <c r="AC1582" s="111" t="str">
        <f t="shared" si="453"/>
        <v>DROPY</v>
      </c>
      <c r="AD1582" t="b">
        <f t="shared" si="469"/>
        <v>1</v>
      </c>
    </row>
    <row r="1583" spans="1:30" s="133" customFormat="1">
      <c r="A1583" s="127">
        <f t="shared" si="462"/>
        <v>1583</v>
      </c>
      <c r="B1583" s="128">
        <f t="shared" ref="B1583" si="470">IF(AND(MID(C1583,2,1)&lt;&gt;"/",MID(C1583,1,1)="/"),INT(B1582)+1,B1582+0.01)</f>
        <v>1545</v>
      </c>
      <c r="C1583" s="129" t="s">
        <v>4104</v>
      </c>
      <c r="D1583" s="129" t="s">
        <v>7</v>
      </c>
      <c r="E1583" s="130" t="s">
        <v>1460</v>
      </c>
      <c r="F1583" s="130" t="s">
        <v>288</v>
      </c>
      <c r="G1583" s="205">
        <v>0</v>
      </c>
      <c r="H1583" s="205">
        <v>0</v>
      </c>
      <c r="I1583" s="189" t="s">
        <v>3</v>
      </c>
      <c r="J1583" s="66" t="s">
        <v>1592</v>
      </c>
      <c r="K1583" s="132" t="s">
        <v>4704</v>
      </c>
      <c r="M1583" s="18" t="s">
        <v>2120</v>
      </c>
      <c r="N1583" s="18"/>
      <c r="P1583" s="133" t="str">
        <f t="shared" si="452"/>
        <v>NOT EQUAL</v>
      </c>
      <c r="Q1583" s="133" t="str">
        <f>IF(ISNA(VLOOKUP(AC1583,#REF!,1)),"//","")</f>
        <v/>
      </c>
      <c r="S1583" s="134">
        <f t="shared" ref="S1583" si="471">IF(X1583&lt;&gt;"",S1582+1,S1582)</f>
        <v>394</v>
      </c>
      <c r="T1583" s="127" t="s">
        <v>3004</v>
      </c>
      <c r="U1583" s="131" t="s">
        <v>2907</v>
      </c>
      <c r="V1583" s="131" t="s">
        <v>2484</v>
      </c>
      <c r="W1583" s="135" t="str">
        <f t="shared" si="465"/>
        <v/>
      </c>
      <c r="X1583" s="136" t="str">
        <f t="shared" si="466"/>
        <v/>
      </c>
      <c r="Y1583" s="137">
        <f t="shared" si="467"/>
        <v>1545</v>
      </c>
      <c r="Z1583" s="133" t="str">
        <f t="shared" si="468"/>
        <v>ITM_STOMIN</v>
      </c>
      <c r="AA1583" s="172" t="str">
        <f>IF(ISNA(VLOOKUP(AC1583,Sheet2!J:J,1,0)),"//","")</f>
        <v/>
      </c>
      <c r="AC1583" s="111" t="str">
        <f t="shared" si="453"/>
        <v/>
      </c>
      <c r="AD1583" t="b">
        <f t="shared" si="469"/>
        <v>1</v>
      </c>
    </row>
    <row r="1584" spans="1:30">
      <c r="A1584" s="57">
        <f t="shared" si="462"/>
        <v>1584</v>
      </c>
      <c r="B1584" s="56">
        <f t="shared" si="463"/>
        <v>1546</v>
      </c>
      <c r="C1584" s="60" t="s">
        <v>4450</v>
      </c>
      <c r="D1584" s="60" t="s">
        <v>7</v>
      </c>
      <c r="E1584" s="66" t="s">
        <v>261</v>
      </c>
      <c r="F1584" s="66" t="s">
        <v>261</v>
      </c>
      <c r="G1584" s="206">
        <v>0</v>
      </c>
      <c r="H1584" s="206">
        <v>0</v>
      </c>
      <c r="I1584" s="189" t="s">
        <v>3</v>
      </c>
      <c r="J1584" s="66" t="s">
        <v>1592</v>
      </c>
      <c r="K1584" s="67" t="s">
        <v>4704</v>
      </c>
      <c r="L1584" s="68"/>
      <c r="M1584" s="64" t="s">
        <v>1991</v>
      </c>
      <c r="N1584" s="13"/>
      <c r="O1584"/>
      <c r="P1584" t="str">
        <f t="shared" si="452"/>
        <v/>
      </c>
      <c r="Q1584" t="str">
        <f>IF(ISNA(VLOOKUP(AC1584,#REF!,1)),"//","")</f>
        <v/>
      </c>
      <c r="R1584"/>
      <c r="S1584" s="43">
        <f t="shared" si="464"/>
        <v>395</v>
      </c>
      <c r="T1584" s="93" t="s">
        <v>2484</v>
      </c>
      <c r="U1584" s="71" t="s">
        <v>2484</v>
      </c>
      <c r="V1584" s="71" t="s">
        <v>2484</v>
      </c>
      <c r="W1584" s="44" t="str">
        <f t="shared" si="465"/>
        <v>"PGMINT"</v>
      </c>
      <c r="X1584" s="25" t="str">
        <f t="shared" si="466"/>
        <v>PGMINT</v>
      </c>
      <c r="Y1584" s="1">
        <f t="shared" si="467"/>
        <v>1546</v>
      </c>
      <c r="Z1584" t="str">
        <f t="shared" si="468"/>
        <v>ITM_PGMINT</v>
      </c>
      <c r="AA1584" s="172" t="str">
        <f>IF(ISNA(VLOOKUP(AC1584,Sheet2!J:J,1,0)),"//","")</f>
        <v>//</v>
      </c>
      <c r="AC1584" s="111" t="str">
        <f t="shared" si="453"/>
        <v>PGMINT</v>
      </c>
      <c r="AD1584" t="b">
        <f t="shared" si="469"/>
        <v>1</v>
      </c>
    </row>
    <row r="1585" spans="1:30">
      <c r="A1585" s="57">
        <f t="shared" si="462"/>
        <v>1585</v>
      </c>
      <c r="B1585" s="56">
        <f t="shared" si="463"/>
        <v>1547</v>
      </c>
      <c r="C1585" s="60" t="s">
        <v>4450</v>
      </c>
      <c r="D1585" s="60" t="s">
        <v>7</v>
      </c>
      <c r="E1585" s="66" t="s">
        <v>262</v>
      </c>
      <c r="F1585" s="66" t="s">
        <v>262</v>
      </c>
      <c r="G1585" s="206">
        <v>0</v>
      </c>
      <c r="H1585" s="206">
        <v>0</v>
      </c>
      <c r="I1585" s="189" t="s">
        <v>3</v>
      </c>
      <c r="J1585" s="66" t="s">
        <v>1592</v>
      </c>
      <c r="K1585" s="67" t="s">
        <v>4704</v>
      </c>
      <c r="L1585" s="68"/>
      <c r="M1585" s="64" t="s">
        <v>1992</v>
      </c>
      <c r="N1585" s="13"/>
      <c r="O1585"/>
      <c r="P1585" t="str">
        <f t="shared" si="452"/>
        <v/>
      </c>
      <c r="Q1585" t="str">
        <f>IF(ISNA(VLOOKUP(AC1585,#REF!,1)),"//","")</f>
        <v/>
      </c>
      <c r="R1585"/>
      <c r="S1585" s="43">
        <f t="shared" si="464"/>
        <v>396</v>
      </c>
      <c r="T1585" s="93" t="s">
        <v>2484</v>
      </c>
      <c r="U1585" s="71" t="s">
        <v>2484</v>
      </c>
      <c r="V1585" s="71" t="s">
        <v>2484</v>
      </c>
      <c r="W1585" s="44" t="str">
        <f t="shared" si="465"/>
        <v>"PGMSLV"</v>
      </c>
      <c r="X1585" s="25" t="str">
        <f t="shared" si="466"/>
        <v>PGMSLV</v>
      </c>
      <c r="Y1585" s="1">
        <f t="shared" si="467"/>
        <v>1547</v>
      </c>
      <c r="Z1585" t="str">
        <f t="shared" si="468"/>
        <v>ITM_PGMSLV</v>
      </c>
      <c r="AA1585" s="172" t="str">
        <f>IF(ISNA(VLOOKUP(AC1585,Sheet2!J:J,1,0)),"//","")</f>
        <v>//</v>
      </c>
      <c r="AC1585" s="111" t="str">
        <f t="shared" si="453"/>
        <v>PGMSLV</v>
      </c>
      <c r="AD1585" t="b">
        <f t="shared" si="469"/>
        <v>1</v>
      </c>
    </row>
    <row r="1586" spans="1:30">
      <c r="A1586" s="57">
        <f t="shared" si="462"/>
        <v>1586</v>
      </c>
      <c r="B1586" s="56">
        <f t="shared" si="463"/>
        <v>1548</v>
      </c>
      <c r="C1586" s="60" t="s">
        <v>4450</v>
      </c>
      <c r="D1586" s="60" t="s">
        <v>7</v>
      </c>
      <c r="E1586" s="66" t="s">
        <v>1398</v>
      </c>
      <c r="F1586" s="66" t="s">
        <v>1398</v>
      </c>
      <c r="G1586" s="206">
        <v>0</v>
      </c>
      <c r="H1586" s="206">
        <v>0</v>
      </c>
      <c r="I1586" s="189" t="s">
        <v>3</v>
      </c>
      <c r="J1586" s="66" t="s">
        <v>1592</v>
      </c>
      <c r="K1586" s="67" t="s">
        <v>4704</v>
      </c>
      <c r="L1586" s="68"/>
      <c r="M1586" s="64" t="s">
        <v>1993</v>
      </c>
      <c r="N1586" s="13"/>
      <c r="O1586"/>
      <c r="P1586" t="str">
        <f t="shared" ref="P1586:P1649" si="472">IF(E1586=F1586,"","NOT EQUAL")</f>
        <v/>
      </c>
      <c r="Q1586" t="str">
        <f>IF(ISNA(VLOOKUP(AC1586,#REF!,1)),"//","")</f>
        <v/>
      </c>
      <c r="R1586"/>
      <c r="S1586" s="43">
        <f t="shared" si="464"/>
        <v>397</v>
      </c>
      <c r="T1586" s="93" t="s">
        <v>2484</v>
      </c>
      <c r="U1586" s="71" t="s">
        <v>2484</v>
      </c>
      <c r="V1586" s="71" t="s">
        <v>2484</v>
      </c>
      <c r="W1586" s="44" t="str">
        <f t="shared" si="465"/>
        <v>"PIXEL"</v>
      </c>
      <c r="X1586" s="25" t="str">
        <f t="shared" si="466"/>
        <v>PIXEL</v>
      </c>
      <c r="Y1586" s="1">
        <f t="shared" si="467"/>
        <v>1548</v>
      </c>
      <c r="Z1586" t="str">
        <f t="shared" si="468"/>
        <v>ITM_PIXEL</v>
      </c>
      <c r="AA1586" s="172" t="str">
        <f>IF(ISNA(VLOOKUP(AC1586,Sheet2!J:J,1,0)),"//","")</f>
        <v>//</v>
      </c>
      <c r="AC1586" s="111" t="str">
        <f t="shared" ref="AC1586:AC1649" si="473">IF(LEN(X1586)=0,"",SUBSTITUTE(SUBSTITUTE(SUBSTITUTE(SUBSTITUTE(SUBSTITUTE(SUBSTITUTE(SUBSTITUTE(SUBSTITUTE(SUBSTITUTE(SUBSTITUTE(SUBSTITUTE(SUBSTITUTE(SUBSTITUTE(SUBSTITUTE(SUBSTITUTE(SUBSTITUTE(SUBSTITUTE( (SUBSTITUTE( SUBSTITUTE( SUBSTITUTE( SUBSTITUTE(W1586,"STD_SIGMA","SUM"),"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PIXEL</v>
      </c>
      <c r="AD1586" t="b">
        <f t="shared" si="469"/>
        <v>1</v>
      </c>
    </row>
    <row r="1587" spans="1:30" s="220" customFormat="1">
      <c r="A1587" s="214">
        <f t="shared" si="462"/>
        <v>1587</v>
      </c>
      <c r="B1587" s="215">
        <f t="shared" si="463"/>
        <v>1549</v>
      </c>
      <c r="C1587" s="216" t="s">
        <v>5230</v>
      </c>
      <c r="D1587" s="228" t="s">
        <v>5260</v>
      </c>
      <c r="E1587" s="227" t="s">
        <v>263</v>
      </c>
      <c r="F1587" s="227" t="s">
        <v>263</v>
      </c>
      <c r="G1587" s="217">
        <v>0</v>
      </c>
      <c r="H1587" s="217">
        <v>0</v>
      </c>
      <c r="I1587" s="218" t="s">
        <v>3</v>
      </c>
      <c r="J1587" s="218" t="s">
        <v>1592</v>
      </c>
      <c r="K1587" s="219" t="s">
        <v>4704</v>
      </c>
      <c r="M1587" s="221" t="s">
        <v>1994</v>
      </c>
      <c r="N1587" s="221"/>
      <c r="P1587" s="220" t="str">
        <f t="shared" si="472"/>
        <v/>
      </c>
      <c r="Q1587" s="220" t="str">
        <f>IF(ISNA(VLOOKUP(AC1587,#REF!,1)),"//","")</f>
        <v/>
      </c>
      <c r="S1587" s="222">
        <f t="shared" si="464"/>
        <v>398</v>
      </c>
      <c r="T1587" s="214" t="s">
        <v>3007</v>
      </c>
      <c r="U1587" s="223" t="s">
        <v>2914</v>
      </c>
      <c r="V1587" s="223" t="s">
        <v>2484</v>
      </c>
      <c r="W1587" s="224" t="str">
        <f t="shared" si="465"/>
        <v>"PLOT"</v>
      </c>
      <c r="X1587" s="225" t="str">
        <f t="shared" si="466"/>
        <v>PLOT</v>
      </c>
      <c r="Y1587" s="226">
        <f t="shared" si="467"/>
        <v>1549</v>
      </c>
      <c r="Z1587" s="220" t="str">
        <f t="shared" si="468"/>
        <v>ITM_PLOT</v>
      </c>
      <c r="AA1587" s="223" t="str">
        <f>IF(ISNA(VLOOKUP(AC1587,Sheet2!J:J,1,0)),"//","")</f>
        <v/>
      </c>
      <c r="AC1587" s="214" t="str">
        <f t="shared" si="473"/>
        <v>PLOT</v>
      </c>
      <c r="AD1587" s="220" t="b">
        <f t="shared" si="469"/>
        <v>1</v>
      </c>
    </row>
    <row r="1588" spans="1:30">
      <c r="A1588" s="57">
        <f t="shared" si="462"/>
        <v>1588</v>
      </c>
      <c r="B1588" s="56">
        <f t="shared" si="463"/>
        <v>1550</v>
      </c>
      <c r="C1588" s="60" t="s">
        <v>5116</v>
      </c>
      <c r="D1588" s="60" t="s">
        <v>7</v>
      </c>
      <c r="E1588" s="66" t="s">
        <v>1400</v>
      </c>
      <c r="F1588" s="66" t="s">
        <v>1400</v>
      </c>
      <c r="G1588" s="206">
        <v>0</v>
      </c>
      <c r="H1588" s="206">
        <v>0</v>
      </c>
      <c r="I1588" s="189" t="s">
        <v>3</v>
      </c>
      <c r="J1588" s="66" t="s">
        <v>1592</v>
      </c>
      <c r="K1588" s="67" t="s">
        <v>4704</v>
      </c>
      <c r="L1588" s="68"/>
      <c r="M1588" s="64" t="s">
        <v>4777</v>
      </c>
      <c r="N1588" s="13"/>
      <c r="O1588"/>
      <c r="P1588" t="str">
        <f t="shared" si="472"/>
        <v/>
      </c>
      <c r="Q1588" t="str">
        <f>IF(ISNA(VLOOKUP(AC1588,#REF!,1)),"//","")</f>
        <v/>
      </c>
      <c r="R1588"/>
      <c r="S1588" s="43">
        <f t="shared" si="464"/>
        <v>399</v>
      </c>
      <c r="T1588" s="93" t="s">
        <v>2484</v>
      </c>
      <c r="U1588" s="71" t="s">
        <v>2484</v>
      </c>
      <c r="V1588" s="71" t="s">
        <v>2484</v>
      </c>
      <c r="W1588" s="44" t="str">
        <f t="shared" si="465"/>
        <v>"P" STD_SUB_N</v>
      </c>
      <c r="X1588" s="25" t="str">
        <f t="shared" si="466"/>
        <v>PN</v>
      </c>
      <c r="Y1588" s="1">
        <f t="shared" si="467"/>
        <v>1550</v>
      </c>
      <c r="Z1588" t="str">
        <f t="shared" si="468"/>
        <v>ITM_Pn</v>
      </c>
      <c r="AA1588" s="172" t="str">
        <f>IF(ISNA(VLOOKUP(AC1588,Sheet2!J:J,1,0)),"//","")</f>
        <v>//</v>
      </c>
      <c r="AC1588" s="111" t="str">
        <f t="shared" si="473"/>
        <v>PN</v>
      </c>
      <c r="AD1588" t="b">
        <f t="shared" si="469"/>
        <v>1</v>
      </c>
    </row>
    <row r="1589" spans="1:30">
      <c r="A1589" s="57">
        <f t="shared" si="462"/>
        <v>1589</v>
      </c>
      <c r="B1589" s="56">
        <f t="shared" si="463"/>
        <v>1551</v>
      </c>
      <c r="C1589" s="60" t="s">
        <v>4450</v>
      </c>
      <c r="D1589" s="60" t="s">
        <v>7</v>
      </c>
      <c r="E1589" s="66" t="s">
        <v>1401</v>
      </c>
      <c r="F1589" s="66" t="s">
        <v>1401</v>
      </c>
      <c r="G1589" s="206">
        <v>0</v>
      </c>
      <c r="H1589" s="206">
        <v>0</v>
      </c>
      <c r="I1589" s="189" t="s">
        <v>3</v>
      </c>
      <c r="J1589" s="66" t="s">
        <v>1592</v>
      </c>
      <c r="K1589" s="67" t="s">
        <v>4704</v>
      </c>
      <c r="L1589" s="68"/>
      <c r="M1589" s="64" t="s">
        <v>1995</v>
      </c>
      <c r="N1589" s="13"/>
      <c r="O1589"/>
      <c r="P1589" t="str">
        <f t="shared" si="472"/>
        <v/>
      </c>
      <c r="Q1589" t="str">
        <f>IF(ISNA(VLOOKUP(AC1589,#REF!,1)),"//","")</f>
        <v/>
      </c>
      <c r="R1589"/>
      <c r="S1589" s="43">
        <f t="shared" si="464"/>
        <v>400</v>
      </c>
      <c r="T1589" s="93" t="s">
        <v>2484</v>
      </c>
      <c r="U1589" s="71" t="s">
        <v>2484</v>
      </c>
      <c r="V1589" s="71" t="s">
        <v>2484</v>
      </c>
      <c r="W1589" s="44" t="str">
        <f t="shared" si="465"/>
        <v>"POINT"</v>
      </c>
      <c r="X1589" s="25" t="str">
        <f t="shared" si="466"/>
        <v>POINT</v>
      </c>
      <c r="Y1589" s="1">
        <f t="shared" si="467"/>
        <v>1551</v>
      </c>
      <c r="Z1589" t="str">
        <f t="shared" si="468"/>
        <v>ITM_POINT</v>
      </c>
      <c r="AA1589" s="172" t="str">
        <f>IF(ISNA(VLOOKUP(AC1589,Sheet2!J:J,1,0)),"//","")</f>
        <v>//</v>
      </c>
      <c r="AC1589" s="111" t="str">
        <f t="shared" si="473"/>
        <v>POINT</v>
      </c>
      <c r="AD1589" t="b">
        <f t="shared" si="469"/>
        <v>1</v>
      </c>
    </row>
    <row r="1590" spans="1:30">
      <c r="A1590" s="57">
        <f t="shared" si="462"/>
        <v>1590</v>
      </c>
      <c r="B1590" s="56">
        <f t="shared" si="463"/>
        <v>1552</v>
      </c>
      <c r="C1590" s="60" t="s">
        <v>4278</v>
      </c>
      <c r="D1590" s="60" t="s">
        <v>2897</v>
      </c>
      <c r="E1590" s="66" t="s">
        <v>2898</v>
      </c>
      <c r="F1590" s="66" t="s">
        <v>2898</v>
      </c>
      <c r="G1590" s="206">
        <v>0</v>
      </c>
      <c r="H1590" s="206">
        <v>0</v>
      </c>
      <c r="I1590" s="189" t="s">
        <v>3</v>
      </c>
      <c r="J1590" s="66" t="s">
        <v>1592</v>
      </c>
      <c r="K1590" s="67" t="s">
        <v>4704</v>
      </c>
      <c r="L1590" s="68"/>
      <c r="M1590" s="64" t="s">
        <v>2899</v>
      </c>
      <c r="N1590" s="13"/>
      <c r="O1590"/>
      <c r="P1590" t="str">
        <f t="shared" si="472"/>
        <v/>
      </c>
      <c r="Q1590" t="str">
        <f>IF(ISNA(VLOOKUP(AC1590,#REF!,1)),"//","")</f>
        <v/>
      </c>
      <c r="R1590"/>
      <c r="S1590" s="43">
        <f t="shared" si="464"/>
        <v>401</v>
      </c>
      <c r="T1590" s="93" t="s">
        <v>2484</v>
      </c>
      <c r="U1590" s="71" t="s">
        <v>2484</v>
      </c>
      <c r="V1590" s="71" t="s">
        <v>2484</v>
      </c>
      <c r="W1590" s="44" t="str">
        <f t="shared" si="465"/>
        <v>"LOADV"</v>
      </c>
      <c r="X1590" s="25" t="str">
        <f t="shared" si="466"/>
        <v>LOADV</v>
      </c>
      <c r="Y1590" s="1">
        <f t="shared" si="467"/>
        <v>1552</v>
      </c>
      <c r="Z1590" t="str">
        <f t="shared" si="468"/>
        <v>ITM_LOADV</v>
      </c>
      <c r="AA1590" s="172" t="str">
        <f>IF(ISNA(VLOOKUP(AC1590,Sheet2!J:J,1,0)),"//","")</f>
        <v>//</v>
      </c>
      <c r="AC1590" s="111" t="str">
        <f t="shared" si="473"/>
        <v>LOADV</v>
      </c>
      <c r="AD1590" t="b">
        <f t="shared" si="469"/>
        <v>1</v>
      </c>
    </row>
    <row r="1591" spans="1:30">
      <c r="A1591" s="57">
        <f t="shared" si="462"/>
        <v>1591</v>
      </c>
      <c r="B1591" s="56">
        <f t="shared" si="463"/>
        <v>1553</v>
      </c>
      <c r="C1591" s="60" t="s">
        <v>4450</v>
      </c>
      <c r="D1591" s="60" t="s">
        <v>7</v>
      </c>
      <c r="E1591" s="165" t="s">
        <v>1404</v>
      </c>
      <c r="F1591" s="165" t="s">
        <v>1404</v>
      </c>
      <c r="G1591" s="166">
        <v>0</v>
      </c>
      <c r="H1591" s="166">
        <v>0</v>
      </c>
      <c r="I1591" s="189" t="s">
        <v>3</v>
      </c>
      <c r="J1591" s="66" t="s">
        <v>1592</v>
      </c>
      <c r="K1591" s="67" t="s">
        <v>4704</v>
      </c>
      <c r="L1591" s="68"/>
      <c r="M1591" s="64" t="s">
        <v>2002</v>
      </c>
      <c r="N1591" s="20"/>
      <c r="O1591"/>
      <c r="P1591" t="str">
        <f t="shared" si="472"/>
        <v/>
      </c>
      <c r="Q1591" t="str">
        <f>IF(ISNA(VLOOKUP(AC1591,#REF!,1)),"//","")</f>
        <v/>
      </c>
      <c r="R1591"/>
      <c r="S1591" s="43">
        <f t="shared" si="464"/>
        <v>402</v>
      </c>
      <c r="T1591" s="93" t="s">
        <v>2484</v>
      </c>
      <c r="U1591" s="71" t="s">
        <v>2484</v>
      </c>
      <c r="V1591" s="71" t="s">
        <v>2484</v>
      </c>
      <c r="W1591" s="44" t="str">
        <f t="shared" si="465"/>
        <v>"POPLR"</v>
      </c>
      <c r="X1591" s="25" t="str">
        <f t="shared" si="466"/>
        <v>POPLR</v>
      </c>
      <c r="Y1591" s="1">
        <f t="shared" si="467"/>
        <v>1553</v>
      </c>
      <c r="Z1591" t="str">
        <f t="shared" si="468"/>
        <v>ITM_POPLR</v>
      </c>
      <c r="AA1591" s="172" t="str">
        <f>IF(ISNA(VLOOKUP(AC1591,Sheet2!J:J,1,0)),"//","")</f>
        <v>//</v>
      </c>
      <c r="AC1591" s="111" t="str">
        <f t="shared" si="473"/>
        <v>POPLR</v>
      </c>
      <c r="AD1591" t="b">
        <f t="shared" si="469"/>
        <v>1</v>
      </c>
    </row>
    <row r="1592" spans="1:30">
      <c r="A1592" s="57">
        <f t="shared" si="462"/>
        <v>1592</v>
      </c>
      <c r="B1592" s="56">
        <f t="shared" si="463"/>
        <v>1554</v>
      </c>
      <c r="C1592" s="60" t="s">
        <v>4450</v>
      </c>
      <c r="D1592" s="60" t="s">
        <v>7</v>
      </c>
      <c r="E1592" s="164" t="s">
        <v>269</v>
      </c>
      <c r="F1592" s="164" t="s">
        <v>269</v>
      </c>
      <c r="G1592" s="209">
        <v>0</v>
      </c>
      <c r="H1592" s="209">
        <v>0</v>
      </c>
      <c r="I1592" s="189" t="s">
        <v>3</v>
      </c>
      <c r="J1592" s="66" t="s">
        <v>1592</v>
      </c>
      <c r="K1592" s="67" t="s">
        <v>4704</v>
      </c>
      <c r="L1592" s="68"/>
      <c r="M1592" s="64" t="s">
        <v>2005</v>
      </c>
      <c r="N1592" s="13"/>
      <c r="O1592"/>
      <c r="P1592" t="str">
        <f t="shared" si="472"/>
        <v/>
      </c>
      <c r="Q1592" t="str">
        <f>IF(ISNA(VLOOKUP(AC1592,#REF!,1)),"//","")</f>
        <v/>
      </c>
      <c r="R1592"/>
      <c r="S1592" s="43">
        <f t="shared" si="464"/>
        <v>403</v>
      </c>
      <c r="T1592" s="93" t="s">
        <v>2484</v>
      </c>
      <c r="U1592" s="71" t="s">
        <v>2484</v>
      </c>
      <c r="V1592" s="71" t="s">
        <v>2484</v>
      </c>
      <c r="W1592" s="44" t="str">
        <f t="shared" si="465"/>
        <v>"PRCL"</v>
      </c>
      <c r="X1592" s="25" t="str">
        <f t="shared" si="466"/>
        <v>PRCL</v>
      </c>
      <c r="Y1592" s="1">
        <f t="shared" si="467"/>
        <v>1554</v>
      </c>
      <c r="Z1592" t="str">
        <f t="shared" si="468"/>
        <v>ITM_PRCL</v>
      </c>
      <c r="AA1592" s="172" t="str">
        <f>IF(ISNA(VLOOKUP(AC1592,Sheet2!J:J,1,0)),"//","")</f>
        <v>//</v>
      </c>
      <c r="AC1592" s="111" t="str">
        <f t="shared" si="473"/>
        <v>PRCL</v>
      </c>
      <c r="AD1592" t="b">
        <f t="shared" si="469"/>
        <v>1</v>
      </c>
    </row>
    <row r="1593" spans="1:30">
      <c r="A1593" s="57">
        <f t="shared" si="462"/>
        <v>1593</v>
      </c>
      <c r="B1593" s="56">
        <f t="shared" si="463"/>
        <v>1555</v>
      </c>
      <c r="C1593" s="60" t="s">
        <v>4450</v>
      </c>
      <c r="D1593" s="60" t="s">
        <v>7</v>
      </c>
      <c r="E1593" s="164" t="s">
        <v>273</v>
      </c>
      <c r="F1593" s="164" t="s">
        <v>273</v>
      </c>
      <c r="G1593" s="209">
        <v>0</v>
      </c>
      <c r="H1593" s="209">
        <v>0</v>
      </c>
      <c r="I1593" s="189" t="s">
        <v>3</v>
      </c>
      <c r="J1593" s="66" t="s">
        <v>1592</v>
      </c>
      <c r="K1593" s="67" t="s">
        <v>4704</v>
      </c>
      <c r="L1593" s="68"/>
      <c r="M1593" s="64" t="s">
        <v>2010</v>
      </c>
      <c r="N1593" s="13"/>
      <c r="O1593"/>
      <c r="P1593" t="str">
        <f t="shared" si="472"/>
        <v/>
      </c>
      <c r="Q1593" t="str">
        <f>IF(ISNA(VLOOKUP(AC1593,#REF!,1)),"//","")</f>
        <v/>
      </c>
      <c r="R1593"/>
      <c r="S1593" s="43">
        <f t="shared" si="464"/>
        <v>404</v>
      </c>
      <c r="T1593" s="93" t="s">
        <v>2484</v>
      </c>
      <c r="U1593" s="71" t="s">
        <v>2484</v>
      </c>
      <c r="V1593" s="71" t="s">
        <v>2484</v>
      </c>
      <c r="W1593" s="44" t="str">
        <f t="shared" si="465"/>
        <v>"PSTO"</v>
      </c>
      <c r="X1593" s="25" t="str">
        <f t="shared" si="466"/>
        <v>PSTO</v>
      </c>
      <c r="Y1593" s="1">
        <f t="shared" si="467"/>
        <v>1555</v>
      </c>
      <c r="Z1593" t="str">
        <f t="shared" si="468"/>
        <v>ITM_PSTO</v>
      </c>
      <c r="AA1593" s="172" t="str">
        <f>IF(ISNA(VLOOKUP(AC1593,Sheet2!J:J,1,0)),"//","")</f>
        <v>//</v>
      </c>
      <c r="AC1593" s="111" t="str">
        <f t="shared" si="473"/>
        <v>PSTO</v>
      </c>
      <c r="AD1593" t="b">
        <f t="shared" si="469"/>
        <v>1</v>
      </c>
    </row>
    <row r="1594" spans="1:30">
      <c r="A1594" s="57">
        <f t="shared" si="462"/>
        <v>1594</v>
      </c>
      <c r="B1594" s="56">
        <f t="shared" si="463"/>
        <v>1556</v>
      </c>
      <c r="C1594" s="60" t="s">
        <v>4450</v>
      </c>
      <c r="D1594" s="60" t="s">
        <v>7</v>
      </c>
      <c r="E1594" s="66" t="s">
        <v>274</v>
      </c>
      <c r="F1594" s="66" t="s">
        <v>274</v>
      </c>
      <c r="G1594" s="206">
        <v>0</v>
      </c>
      <c r="H1594" s="206">
        <v>0</v>
      </c>
      <c r="I1594" s="189" t="s">
        <v>3</v>
      </c>
      <c r="J1594" s="66" t="s">
        <v>1592</v>
      </c>
      <c r="K1594" s="67" t="s">
        <v>4704</v>
      </c>
      <c r="L1594" s="68"/>
      <c r="M1594" s="64" t="s">
        <v>2011</v>
      </c>
      <c r="N1594" s="13"/>
      <c r="O1594"/>
      <c r="P1594" t="str">
        <f t="shared" si="472"/>
        <v/>
      </c>
      <c r="Q1594" t="str">
        <f>IF(ISNA(VLOOKUP(AC1594,#REF!,1)),"//","")</f>
        <v/>
      </c>
      <c r="R1594"/>
      <c r="S1594" s="43">
        <f t="shared" si="464"/>
        <v>405</v>
      </c>
      <c r="T1594" s="93" t="s">
        <v>2484</v>
      </c>
      <c r="U1594" s="71" t="s">
        <v>2484</v>
      </c>
      <c r="V1594" s="71" t="s">
        <v>2484</v>
      </c>
      <c r="W1594" s="44" t="str">
        <f t="shared" si="465"/>
        <v>"PUTK"</v>
      </c>
      <c r="X1594" s="25" t="str">
        <f t="shared" si="466"/>
        <v>PUTK</v>
      </c>
      <c r="Y1594" s="1">
        <f t="shared" si="467"/>
        <v>1556</v>
      </c>
      <c r="Z1594" t="str">
        <f t="shared" si="468"/>
        <v>ITM_PUTK</v>
      </c>
      <c r="AA1594" s="172" t="str">
        <f>IF(ISNA(VLOOKUP(AC1594,Sheet2!J:J,1,0)),"//","")</f>
        <v>//</v>
      </c>
      <c r="AC1594" s="111" t="str">
        <f t="shared" si="473"/>
        <v>PUTK</v>
      </c>
      <c r="AD1594" t="b">
        <f t="shared" si="469"/>
        <v>1</v>
      </c>
    </row>
    <row r="1595" spans="1:30">
      <c r="A1595" s="57">
        <f t="shared" si="462"/>
        <v>1595</v>
      </c>
      <c r="B1595" s="56">
        <f t="shared" si="463"/>
        <v>1557</v>
      </c>
      <c r="C1595" s="60" t="s">
        <v>4258</v>
      </c>
      <c r="D1595" s="60" t="s">
        <v>5235</v>
      </c>
      <c r="E1595" s="66" t="s">
        <v>1409</v>
      </c>
      <c r="F1595" s="66" t="s">
        <v>1409</v>
      </c>
      <c r="G1595" s="206">
        <v>0</v>
      </c>
      <c r="H1595" s="206">
        <v>0</v>
      </c>
      <c r="I1595" s="189" t="s">
        <v>3</v>
      </c>
      <c r="J1595" s="66" t="s">
        <v>1592</v>
      </c>
      <c r="K1595" s="67" t="s">
        <v>4704</v>
      </c>
      <c r="L1595" s="68"/>
      <c r="M1595" s="64" t="s">
        <v>2016</v>
      </c>
      <c r="N1595" s="13"/>
      <c r="O1595"/>
      <c r="P1595" t="str">
        <f t="shared" si="472"/>
        <v/>
      </c>
      <c r="Q1595" t="str">
        <f>IF(ISNA(VLOOKUP(AC1595,#REF!,1)),"//","")</f>
        <v/>
      </c>
      <c r="R1595"/>
      <c r="S1595" s="43">
        <f t="shared" si="464"/>
        <v>406</v>
      </c>
      <c r="T1595" s="93" t="s">
        <v>2484</v>
      </c>
      <c r="U1595" s="71" t="s">
        <v>2914</v>
      </c>
      <c r="V1595" s="71" t="s">
        <v>2484</v>
      </c>
      <c r="W1595" s="44" t="str">
        <f t="shared" si="465"/>
        <v>"RAD"</v>
      </c>
      <c r="X1595" s="25" t="str">
        <f t="shared" si="466"/>
        <v>RAD</v>
      </c>
      <c r="Y1595" s="1">
        <f t="shared" si="467"/>
        <v>1557</v>
      </c>
      <c r="Z1595" t="str">
        <f t="shared" si="468"/>
        <v>ITM_RAD</v>
      </c>
      <c r="AA1595" s="172" t="str">
        <f>IF(ISNA(VLOOKUP(AC1595,Sheet2!J:J,1,0)),"//","")</f>
        <v/>
      </c>
      <c r="AC1595" s="111" t="str">
        <f t="shared" si="473"/>
        <v>RAD</v>
      </c>
      <c r="AD1595" t="b">
        <f t="shared" si="469"/>
        <v>1</v>
      </c>
    </row>
    <row r="1596" spans="1:30">
      <c r="A1596" s="57">
        <f t="shared" si="462"/>
        <v>1596</v>
      </c>
      <c r="B1596" s="56">
        <f t="shared" si="463"/>
        <v>1558</v>
      </c>
      <c r="C1596" s="60" t="s">
        <v>4259</v>
      </c>
      <c r="D1596" s="60" t="s">
        <v>5235</v>
      </c>
      <c r="E1596" s="66" t="s">
        <v>1410</v>
      </c>
      <c r="F1596" s="66" t="s">
        <v>1410</v>
      </c>
      <c r="G1596" s="206">
        <v>0</v>
      </c>
      <c r="H1596" s="206">
        <v>0</v>
      </c>
      <c r="I1596" s="189" t="s">
        <v>3</v>
      </c>
      <c r="J1596" s="66" t="s">
        <v>1592</v>
      </c>
      <c r="K1596" s="67" t="s">
        <v>4704</v>
      </c>
      <c r="L1596" s="68"/>
      <c r="M1596" s="64" t="s">
        <v>2017</v>
      </c>
      <c r="N1596" s="13"/>
      <c r="O1596"/>
      <c r="P1596" t="str">
        <f t="shared" si="472"/>
        <v/>
      </c>
      <c r="Q1596" t="str">
        <f>IF(ISNA(VLOOKUP(AC1596,#REF!,1)),"//","")</f>
        <v/>
      </c>
      <c r="R1596"/>
      <c r="S1596" s="43">
        <f t="shared" si="464"/>
        <v>407</v>
      </c>
      <c r="T1596" s="93" t="s">
        <v>2979</v>
      </c>
      <c r="U1596" s="71" t="s">
        <v>2484</v>
      </c>
      <c r="V1596" s="71" t="s">
        <v>2484</v>
      </c>
      <c r="W1596" s="44" t="str">
        <f t="shared" si="465"/>
        <v>"RAD" STD_RIGHT_ARROW</v>
      </c>
      <c r="X1596" s="25" t="str">
        <f t="shared" si="466"/>
        <v>RAD&gt;</v>
      </c>
      <c r="Y1596" s="1">
        <f t="shared" si="467"/>
        <v>1558</v>
      </c>
      <c r="Z1596" t="str">
        <f t="shared" si="468"/>
        <v>ITM_RADto</v>
      </c>
      <c r="AA1596" s="172" t="str">
        <f>IF(ISNA(VLOOKUP(AC1596,Sheet2!J:J,1,0)),"//","")</f>
        <v>//</v>
      </c>
      <c r="AC1596" s="111" t="str">
        <f t="shared" si="473"/>
        <v>RAD&gt;</v>
      </c>
      <c r="AD1596" t="b">
        <f t="shared" si="469"/>
        <v>1</v>
      </c>
    </row>
    <row r="1597" spans="1:30">
      <c r="A1597" s="57">
        <f t="shared" si="462"/>
        <v>1597</v>
      </c>
      <c r="B1597" s="56">
        <f t="shared" si="463"/>
        <v>1559</v>
      </c>
      <c r="C1597" s="60" t="s">
        <v>4286</v>
      </c>
      <c r="D1597" s="60" t="s">
        <v>7</v>
      </c>
      <c r="E1597" s="66" t="s">
        <v>278</v>
      </c>
      <c r="F1597" s="66" t="s">
        <v>278</v>
      </c>
      <c r="G1597" s="206">
        <v>0</v>
      </c>
      <c r="H1597" s="206">
        <v>0</v>
      </c>
      <c r="I1597" s="189" t="s">
        <v>3</v>
      </c>
      <c r="J1597" s="66" t="s">
        <v>1592</v>
      </c>
      <c r="K1597" s="67" t="s">
        <v>4704</v>
      </c>
      <c r="L1597" s="68"/>
      <c r="M1597" s="64" t="s">
        <v>2019</v>
      </c>
      <c r="N1597" s="13"/>
      <c r="O1597"/>
      <c r="P1597" t="str">
        <f t="shared" si="472"/>
        <v/>
      </c>
      <c r="Q1597" t="str">
        <f>IF(ISNA(VLOOKUP(AC1597,#REF!,1)),"//","")</f>
        <v/>
      </c>
      <c r="R1597"/>
      <c r="S1597" s="43">
        <f t="shared" si="464"/>
        <v>408</v>
      </c>
      <c r="T1597" s="93" t="s">
        <v>2980</v>
      </c>
      <c r="U1597" s="71" t="s">
        <v>2484</v>
      </c>
      <c r="V1597" s="71" t="s">
        <v>2484</v>
      </c>
      <c r="W1597" s="44" t="str">
        <f t="shared" si="465"/>
        <v>"RAN#"</v>
      </c>
      <c r="X1597" s="25" t="str">
        <f t="shared" si="466"/>
        <v>RAN#</v>
      </c>
      <c r="Y1597" s="1">
        <f t="shared" si="467"/>
        <v>1559</v>
      </c>
      <c r="Z1597" t="str">
        <f t="shared" si="468"/>
        <v>ITM_RAN</v>
      </c>
      <c r="AA1597" s="172" t="str">
        <f>IF(ISNA(VLOOKUP(AC1597,Sheet2!J:J,1,0)),"//","")</f>
        <v/>
      </c>
      <c r="AC1597" s="111" t="str">
        <f t="shared" si="473"/>
        <v>RAN#</v>
      </c>
      <c r="AD1597" t="b">
        <f t="shared" si="469"/>
        <v>1</v>
      </c>
    </row>
    <row r="1598" spans="1:30">
      <c r="A1598" s="57">
        <f t="shared" si="462"/>
        <v>1598</v>
      </c>
      <c r="B1598" s="56">
        <f t="shared" si="463"/>
        <v>1560</v>
      </c>
      <c r="C1598" s="60" t="s">
        <v>4453</v>
      </c>
      <c r="D1598" s="60" t="s">
        <v>3263</v>
      </c>
      <c r="E1598" s="66" t="s">
        <v>279</v>
      </c>
      <c r="F1598" s="66" t="s">
        <v>293</v>
      </c>
      <c r="G1598" s="206">
        <v>0</v>
      </c>
      <c r="H1598" s="206">
        <v>0</v>
      </c>
      <c r="I1598" s="189" t="s">
        <v>3</v>
      </c>
      <c r="J1598" s="66" t="s">
        <v>1592</v>
      </c>
      <c r="K1598" s="67" t="s">
        <v>4704</v>
      </c>
      <c r="L1598" s="68" t="s">
        <v>280</v>
      </c>
      <c r="M1598" s="64" t="s">
        <v>2020</v>
      </c>
      <c r="N1598" s="13"/>
      <c r="O1598"/>
      <c r="P1598" t="str">
        <f t="shared" si="472"/>
        <v>NOT EQUAL</v>
      </c>
      <c r="Q1598" t="str">
        <f>IF(ISNA(VLOOKUP(AC1598,#REF!,1)),"//","")</f>
        <v/>
      </c>
      <c r="R1598"/>
      <c r="S1598" s="43">
        <f t="shared" si="464"/>
        <v>409</v>
      </c>
      <c r="T1598" s="93" t="s">
        <v>2484</v>
      </c>
      <c r="U1598" s="71" t="s">
        <v>2484</v>
      </c>
      <c r="V1598" s="71" t="s">
        <v>2484</v>
      </c>
      <c r="W1598" s="44" t="str">
        <f t="shared" si="465"/>
        <v>"REGS.V"</v>
      </c>
      <c r="X1598" s="25" t="str">
        <f t="shared" si="466"/>
        <v>REGS.V</v>
      </c>
      <c r="Y1598" s="1">
        <f t="shared" si="467"/>
        <v>1560</v>
      </c>
      <c r="Z1598" t="str">
        <f t="shared" si="468"/>
        <v>ITM_RBR</v>
      </c>
      <c r="AA1598" s="172" t="str">
        <f>IF(ISNA(VLOOKUP(AC1598,Sheet2!J:J,1,0)),"//","")</f>
        <v>//</v>
      </c>
      <c r="AC1598" s="111" t="str">
        <f t="shared" si="473"/>
        <v>REGS.V</v>
      </c>
      <c r="AD1598" t="b">
        <f t="shared" si="469"/>
        <v>1</v>
      </c>
    </row>
    <row r="1599" spans="1:30">
      <c r="A1599" s="57">
        <f t="shared" si="462"/>
        <v>1599</v>
      </c>
      <c r="B1599" s="56">
        <f t="shared" si="463"/>
        <v>1561</v>
      </c>
      <c r="C1599" s="60" t="s">
        <v>4287</v>
      </c>
      <c r="D1599" s="70" t="s">
        <v>7</v>
      </c>
      <c r="E1599" s="66" t="s">
        <v>1413</v>
      </c>
      <c r="F1599" s="66" t="s">
        <v>282</v>
      </c>
      <c r="G1599" s="206">
        <v>0</v>
      </c>
      <c r="H1599" s="206">
        <v>0</v>
      </c>
      <c r="I1599" s="189" t="s">
        <v>3</v>
      </c>
      <c r="J1599" s="66" t="s">
        <v>1592</v>
      </c>
      <c r="K1599" s="67" t="s">
        <v>4704</v>
      </c>
      <c r="L1599" s="60"/>
      <c r="M1599" s="64" t="s">
        <v>2022</v>
      </c>
      <c r="N1599" s="13"/>
      <c r="O1599"/>
      <c r="P1599" t="str">
        <f t="shared" si="472"/>
        <v>NOT EQUAL</v>
      </c>
      <c r="Q1599" t="str">
        <f>IF(ISNA(VLOOKUP(AC1599,#REF!,1)),"//","")</f>
        <v/>
      </c>
      <c r="R1599"/>
      <c r="S1599" s="43">
        <f t="shared" si="464"/>
        <v>410</v>
      </c>
      <c r="T1599" s="93" t="s">
        <v>2484</v>
      </c>
      <c r="U1599" s="71" t="s">
        <v>2484</v>
      </c>
      <c r="V1599" s="71" t="s">
        <v>2484</v>
      </c>
      <c r="W1599" s="44" t="str">
        <f t="shared" si="465"/>
        <v>"RCLCFG"</v>
      </c>
      <c r="X1599" s="25" t="str">
        <f t="shared" si="466"/>
        <v>RCLCFG</v>
      </c>
      <c r="Y1599" s="1">
        <f t="shared" si="467"/>
        <v>1561</v>
      </c>
      <c r="Z1599" t="str">
        <f t="shared" si="468"/>
        <v>ITM_RCLCFG</v>
      </c>
      <c r="AA1599" s="172" t="str">
        <f>IF(ISNA(VLOOKUP(AC1599,Sheet2!J:J,1,0)),"//","")</f>
        <v>//</v>
      </c>
      <c r="AC1599" s="111" t="str">
        <f t="shared" si="473"/>
        <v>RCLCFG</v>
      </c>
      <c r="AD1599" t="b">
        <f t="shared" si="469"/>
        <v>1</v>
      </c>
    </row>
    <row r="1600" spans="1:30">
      <c r="A1600" s="57">
        <f t="shared" si="462"/>
        <v>1600</v>
      </c>
      <c r="B1600" s="56">
        <f t="shared" si="463"/>
        <v>1562</v>
      </c>
      <c r="C1600" s="60" t="s">
        <v>4288</v>
      </c>
      <c r="D1600" s="60" t="s">
        <v>7</v>
      </c>
      <c r="E1600" s="66" t="s">
        <v>1414</v>
      </c>
      <c r="F1600" s="66" t="s">
        <v>1414</v>
      </c>
      <c r="G1600" s="206">
        <v>0</v>
      </c>
      <c r="H1600" s="206">
        <v>0</v>
      </c>
      <c r="I1600" s="189" t="s">
        <v>3</v>
      </c>
      <c r="J1600" s="66" t="s">
        <v>1592</v>
      </c>
      <c r="K1600" s="67" t="s">
        <v>4704</v>
      </c>
      <c r="L1600" s="68"/>
      <c r="M1600" s="64" t="s">
        <v>2023</v>
      </c>
      <c r="N1600" s="13"/>
      <c r="O1600"/>
      <c r="P1600" t="str">
        <f t="shared" si="472"/>
        <v/>
      </c>
      <c r="Q1600" t="str">
        <f>IF(ISNA(VLOOKUP(AC1600,#REF!,1)),"//","")</f>
        <v/>
      </c>
      <c r="R1600"/>
      <c r="S1600" s="43">
        <f t="shared" si="464"/>
        <v>411</v>
      </c>
      <c r="T1600" s="93" t="s">
        <v>3004</v>
      </c>
      <c r="U1600" s="71" t="s">
        <v>2484</v>
      </c>
      <c r="V1600" s="71" t="s">
        <v>2484</v>
      </c>
      <c r="W1600" s="44" t="str">
        <f t="shared" si="465"/>
        <v>"RCLEL"</v>
      </c>
      <c r="X1600" s="25" t="str">
        <f t="shared" si="466"/>
        <v>RCLEL</v>
      </c>
      <c r="Y1600" s="1">
        <f t="shared" si="467"/>
        <v>1562</v>
      </c>
      <c r="Z1600" t="str">
        <f t="shared" si="468"/>
        <v>ITM_RCLEL</v>
      </c>
      <c r="AA1600" s="172" t="str">
        <f>IF(ISNA(VLOOKUP(AC1600,Sheet2!J:J,1,0)),"//","")</f>
        <v>//</v>
      </c>
      <c r="AC1600" s="111" t="str">
        <f t="shared" si="473"/>
        <v>RCLEL</v>
      </c>
      <c r="AD1600" t="b">
        <f t="shared" si="469"/>
        <v>1</v>
      </c>
    </row>
    <row r="1601" spans="1:30">
      <c r="A1601" s="57">
        <f t="shared" si="462"/>
        <v>1601</v>
      </c>
      <c r="B1601" s="56">
        <f t="shared" si="463"/>
        <v>1563</v>
      </c>
      <c r="C1601" s="60" t="s">
        <v>4289</v>
      </c>
      <c r="D1601" s="60" t="s">
        <v>7</v>
      </c>
      <c r="E1601" s="66" t="s">
        <v>1415</v>
      </c>
      <c r="F1601" s="66" t="s">
        <v>1415</v>
      </c>
      <c r="G1601" s="206">
        <v>0</v>
      </c>
      <c r="H1601" s="206">
        <v>0</v>
      </c>
      <c r="I1601" s="189" t="s">
        <v>3</v>
      </c>
      <c r="J1601" s="66" t="s">
        <v>1592</v>
      </c>
      <c r="K1601" s="67" t="s">
        <v>4704</v>
      </c>
      <c r="L1601" s="68"/>
      <c r="M1601" s="64" t="s">
        <v>2024</v>
      </c>
      <c r="N1601" s="13"/>
      <c r="O1601"/>
      <c r="P1601" t="str">
        <f t="shared" si="472"/>
        <v/>
      </c>
      <c r="Q1601" t="str">
        <f>IF(ISNA(VLOOKUP(AC1601,#REF!,1)),"//","")</f>
        <v/>
      </c>
      <c r="R1601"/>
      <c r="S1601" s="43">
        <f t="shared" si="464"/>
        <v>412</v>
      </c>
      <c r="T1601" s="93" t="s">
        <v>3004</v>
      </c>
      <c r="U1601" s="71" t="s">
        <v>2484</v>
      </c>
      <c r="V1601" s="71" t="s">
        <v>2484</v>
      </c>
      <c r="W1601" s="44" t="str">
        <f t="shared" si="465"/>
        <v>"RCLIJ"</v>
      </c>
      <c r="X1601" s="25" t="str">
        <f t="shared" si="466"/>
        <v>RCLIJ</v>
      </c>
      <c r="Y1601" s="1">
        <f t="shared" si="467"/>
        <v>1563</v>
      </c>
      <c r="Z1601" t="str">
        <f t="shared" si="468"/>
        <v>ITM_RCLIJ</v>
      </c>
      <c r="AA1601" s="172" t="str">
        <f>IF(ISNA(VLOOKUP(AC1601,Sheet2!J:J,1,0)),"//","")</f>
        <v>//</v>
      </c>
      <c r="AC1601" s="111" t="str">
        <f t="shared" si="473"/>
        <v>RCLIJ</v>
      </c>
      <c r="AD1601" t="b">
        <f t="shared" si="469"/>
        <v>1</v>
      </c>
    </row>
    <row r="1602" spans="1:30">
      <c r="A1602" s="57">
        <f t="shared" si="462"/>
        <v>1602</v>
      </c>
      <c r="B1602" s="56">
        <f t="shared" si="463"/>
        <v>1564</v>
      </c>
      <c r="C1602" s="60" t="s">
        <v>4290</v>
      </c>
      <c r="D1602" s="60" t="s">
        <v>2526</v>
      </c>
      <c r="E1602" s="66" t="s">
        <v>1416</v>
      </c>
      <c r="F1602" s="66" t="s">
        <v>1416</v>
      </c>
      <c r="G1602" s="206">
        <v>0</v>
      </c>
      <c r="H1602" s="206">
        <v>99</v>
      </c>
      <c r="I1602" s="189" t="s">
        <v>3</v>
      </c>
      <c r="J1602" s="66" t="s">
        <v>1592</v>
      </c>
      <c r="K1602" s="67" t="s">
        <v>4704</v>
      </c>
      <c r="L1602" s="68"/>
      <c r="M1602" s="64" t="s">
        <v>2025</v>
      </c>
      <c r="N1602" s="13"/>
      <c r="O1602"/>
      <c r="P1602" t="str">
        <f t="shared" si="472"/>
        <v/>
      </c>
      <c r="Q1602" t="str">
        <f>IF(ISNA(VLOOKUP(AC1602,#REF!,1)),"//","")</f>
        <v/>
      </c>
      <c r="R1602"/>
      <c r="S1602" s="43">
        <f t="shared" si="464"/>
        <v>413</v>
      </c>
      <c r="T1602" s="93" t="s">
        <v>3004</v>
      </c>
      <c r="U1602" s="71" t="s">
        <v>2484</v>
      </c>
      <c r="V1602" s="71" t="s">
        <v>2484</v>
      </c>
      <c r="W1602" s="44" t="str">
        <f t="shared" si="465"/>
        <v>"RCLS"</v>
      </c>
      <c r="X1602" s="25" t="str">
        <f t="shared" si="466"/>
        <v>RCLS</v>
      </c>
      <c r="Y1602" s="1">
        <f t="shared" si="467"/>
        <v>1564</v>
      </c>
      <c r="Z1602" t="str">
        <f t="shared" si="468"/>
        <v>ITM_RCLS</v>
      </c>
      <c r="AA1602" s="172" t="str">
        <f>IF(ISNA(VLOOKUP(AC1602,Sheet2!J:J,1,0)),"//","")</f>
        <v>//</v>
      </c>
      <c r="AC1602" s="111" t="str">
        <f t="shared" si="473"/>
        <v>RCLS</v>
      </c>
      <c r="AD1602" t="b">
        <f t="shared" si="469"/>
        <v>1</v>
      </c>
    </row>
    <row r="1603" spans="1:30">
      <c r="A1603" s="57">
        <f t="shared" si="462"/>
        <v>1603</v>
      </c>
      <c r="B1603" s="56">
        <f t="shared" si="463"/>
        <v>1565</v>
      </c>
      <c r="C1603" s="60" t="s">
        <v>5032</v>
      </c>
      <c r="D1603" s="60" t="s">
        <v>12</v>
      </c>
      <c r="E1603" s="66" t="s">
        <v>1419</v>
      </c>
      <c r="F1603" s="66" t="s">
        <v>1419</v>
      </c>
      <c r="G1603" s="206">
        <v>0</v>
      </c>
      <c r="H1603" s="211">
        <v>99</v>
      </c>
      <c r="I1603" s="189" t="s">
        <v>3</v>
      </c>
      <c r="J1603" s="66" t="s">
        <v>1592</v>
      </c>
      <c r="K1603" s="67" t="s">
        <v>4704</v>
      </c>
      <c r="L1603" s="68"/>
      <c r="M1603" s="64" t="s">
        <v>2029</v>
      </c>
      <c r="N1603" s="13"/>
      <c r="O1603"/>
      <c r="P1603" t="str">
        <f t="shared" si="472"/>
        <v/>
      </c>
      <c r="Q1603" t="str">
        <f>IF(ISNA(VLOOKUP(AC1603,#REF!,1)),"//","")</f>
        <v/>
      </c>
      <c r="R1603"/>
      <c r="S1603" s="43">
        <f t="shared" si="464"/>
        <v>414</v>
      </c>
      <c r="T1603" s="93" t="s">
        <v>2484</v>
      </c>
      <c r="U1603" s="71" t="s">
        <v>2484</v>
      </c>
      <c r="V1603" s="71" t="s">
        <v>2484</v>
      </c>
      <c r="W1603" s="44" t="str">
        <f t="shared" si="465"/>
        <v>"RDP"</v>
      </c>
      <c r="X1603" s="25" t="str">
        <f t="shared" si="466"/>
        <v>RDP</v>
      </c>
      <c r="Y1603" s="1">
        <f t="shared" si="467"/>
        <v>1565</v>
      </c>
      <c r="Z1603" t="str">
        <f t="shared" si="468"/>
        <v>ITM_RDP</v>
      </c>
      <c r="AA1603" s="172" t="str">
        <f>IF(ISNA(VLOOKUP(AC1603,Sheet2!J:J,1,0)),"//","")</f>
        <v>//</v>
      </c>
      <c r="AC1603" s="111" t="str">
        <f t="shared" si="473"/>
        <v>RDP</v>
      </c>
      <c r="AD1603" t="b">
        <f t="shared" si="469"/>
        <v>1</v>
      </c>
    </row>
    <row r="1604" spans="1:30">
      <c r="A1604" s="57">
        <f t="shared" si="462"/>
        <v>1604</v>
      </c>
      <c r="B1604" s="56">
        <f t="shared" si="463"/>
        <v>1566</v>
      </c>
      <c r="C1604" s="60" t="s">
        <v>4291</v>
      </c>
      <c r="D1604" s="60" t="s">
        <v>7</v>
      </c>
      <c r="E1604" s="66" t="s">
        <v>291</v>
      </c>
      <c r="F1604" s="66" t="s">
        <v>291</v>
      </c>
      <c r="G1604" s="206">
        <v>0</v>
      </c>
      <c r="H1604" s="206">
        <v>0</v>
      </c>
      <c r="I1604" s="189" t="s">
        <v>3</v>
      </c>
      <c r="J1604" s="66" t="s">
        <v>1592</v>
      </c>
      <c r="K1604" s="67" t="s">
        <v>4704</v>
      </c>
      <c r="L1604" s="68"/>
      <c r="M1604" s="64" t="s">
        <v>2033</v>
      </c>
      <c r="N1604" s="13"/>
      <c r="O1604"/>
      <c r="P1604" t="str">
        <f t="shared" si="472"/>
        <v/>
      </c>
      <c r="Q1604" t="str">
        <f>IF(ISNA(VLOOKUP(AC1604,#REF!,1)),"//","")</f>
        <v/>
      </c>
      <c r="R1604"/>
      <c r="S1604" s="43">
        <f t="shared" si="464"/>
        <v>415</v>
      </c>
      <c r="T1604" s="93" t="s">
        <v>2984</v>
      </c>
      <c r="U1604" s="71" t="s">
        <v>2484</v>
      </c>
      <c r="V1604" s="71" t="s">
        <v>2484</v>
      </c>
      <c r="W1604" s="44" t="str">
        <f t="shared" si="465"/>
        <v>"RE"</v>
      </c>
      <c r="X1604" s="25" t="str">
        <f t="shared" si="466"/>
        <v>RE</v>
      </c>
      <c r="Y1604" s="1">
        <f t="shared" si="467"/>
        <v>1566</v>
      </c>
      <c r="Z1604" t="str">
        <f t="shared" si="468"/>
        <v>ITM_RE</v>
      </c>
      <c r="AA1604" s="172" t="str">
        <f>IF(ISNA(VLOOKUP(AC1604,Sheet2!J:J,1,0)),"//","")</f>
        <v/>
      </c>
      <c r="AC1604" s="111" t="str">
        <f t="shared" si="473"/>
        <v>RE</v>
      </c>
      <c r="AD1604" t="b">
        <f t="shared" si="469"/>
        <v>1</v>
      </c>
    </row>
    <row r="1605" spans="1:30">
      <c r="A1605" s="57">
        <f t="shared" si="462"/>
        <v>1605</v>
      </c>
      <c r="B1605" s="56">
        <f t="shared" si="463"/>
        <v>1567</v>
      </c>
      <c r="C1605" s="60" t="s">
        <v>4450</v>
      </c>
      <c r="D1605" s="60" t="s">
        <v>7</v>
      </c>
      <c r="E1605" s="66" t="s">
        <v>294</v>
      </c>
      <c r="F1605" s="66" t="s">
        <v>294</v>
      </c>
      <c r="G1605" s="206">
        <v>0</v>
      </c>
      <c r="H1605" s="206">
        <v>0</v>
      </c>
      <c r="I1605" s="189" t="s">
        <v>3</v>
      </c>
      <c r="J1605" s="66" t="s">
        <v>1592</v>
      </c>
      <c r="K1605" s="67" t="s">
        <v>4704</v>
      </c>
      <c r="L1605" s="68"/>
      <c r="M1605" s="64" t="s">
        <v>2037</v>
      </c>
      <c r="N1605" s="13"/>
      <c r="O1605"/>
      <c r="P1605" t="str">
        <f t="shared" si="472"/>
        <v/>
      </c>
      <c r="Q1605" t="str">
        <f>IF(ISNA(VLOOKUP(AC1605,#REF!,1)),"//","")</f>
        <v/>
      </c>
      <c r="R1605"/>
      <c r="S1605" s="43">
        <f t="shared" si="464"/>
        <v>416</v>
      </c>
      <c r="T1605" s="93" t="s">
        <v>2484</v>
      </c>
      <c r="U1605" s="71" t="s">
        <v>2484</v>
      </c>
      <c r="V1605" s="71" t="s">
        <v>2484</v>
      </c>
      <c r="W1605" s="44" t="str">
        <f t="shared" si="465"/>
        <v>"RECV"</v>
      </c>
      <c r="X1605" s="25" t="str">
        <f t="shared" si="466"/>
        <v>RECV</v>
      </c>
      <c r="Y1605" s="1">
        <f t="shared" si="467"/>
        <v>1567</v>
      </c>
      <c r="Z1605" t="str">
        <f t="shared" si="468"/>
        <v>ITM_RECV</v>
      </c>
      <c r="AA1605" s="172" t="str">
        <f>IF(ISNA(VLOOKUP(AC1605,Sheet2!J:J,1,0)),"//","")</f>
        <v>//</v>
      </c>
      <c r="AC1605" s="111" t="str">
        <f t="shared" si="473"/>
        <v>RECV</v>
      </c>
      <c r="AD1605" t="b">
        <f t="shared" si="469"/>
        <v>1</v>
      </c>
    </row>
    <row r="1606" spans="1:30">
      <c r="A1606" s="57">
        <f t="shared" si="462"/>
        <v>1606</v>
      </c>
      <c r="B1606" s="56">
        <f t="shared" si="463"/>
        <v>1568</v>
      </c>
      <c r="C1606" s="60" t="s">
        <v>4292</v>
      </c>
      <c r="D1606" s="60" t="s">
        <v>50</v>
      </c>
      <c r="E1606" s="66" t="s">
        <v>1422</v>
      </c>
      <c r="F1606" s="66" t="s">
        <v>1422</v>
      </c>
      <c r="G1606" s="206">
        <v>0</v>
      </c>
      <c r="H1606" s="206">
        <v>0</v>
      </c>
      <c r="I1606" s="189" t="s">
        <v>3</v>
      </c>
      <c r="J1606" s="66" t="s">
        <v>1592</v>
      </c>
      <c r="K1606" s="67" t="s">
        <v>4704</v>
      </c>
      <c r="L1606" s="68"/>
      <c r="M1606" s="64" t="s">
        <v>2038</v>
      </c>
      <c r="N1606" s="13"/>
      <c r="O1606"/>
      <c r="P1606" t="str">
        <f t="shared" si="472"/>
        <v/>
      </c>
      <c r="Q1606" t="str">
        <f>IF(ISNA(VLOOKUP(AC1606,#REF!,1)),"//","")</f>
        <v/>
      </c>
      <c r="R1606"/>
      <c r="S1606" s="43">
        <f t="shared" si="464"/>
        <v>417</v>
      </c>
      <c r="T1606" s="93" t="s">
        <v>2484</v>
      </c>
      <c r="U1606" s="71" t="s">
        <v>2484</v>
      </c>
      <c r="V1606" s="71" t="s">
        <v>2484</v>
      </c>
      <c r="W1606" s="44" t="str">
        <f t="shared" si="465"/>
        <v>"RESET"</v>
      </c>
      <c r="X1606" s="25" t="str">
        <f t="shared" si="466"/>
        <v>RESET</v>
      </c>
      <c r="Y1606" s="1">
        <f t="shared" si="467"/>
        <v>1568</v>
      </c>
      <c r="Z1606" t="str">
        <f t="shared" si="468"/>
        <v>ITM_RESET</v>
      </c>
      <c r="AA1606" s="172" t="str">
        <f>IF(ISNA(VLOOKUP(AC1606,Sheet2!J:J,1,0)),"//","")</f>
        <v>//</v>
      </c>
      <c r="AC1606" s="111" t="str">
        <f t="shared" si="473"/>
        <v>RESET</v>
      </c>
      <c r="AD1606" t="b">
        <f t="shared" si="469"/>
        <v>1</v>
      </c>
    </row>
    <row r="1607" spans="1:30">
      <c r="A1607" s="57">
        <f t="shared" si="462"/>
        <v>1607</v>
      </c>
      <c r="B1607" s="56">
        <f t="shared" si="463"/>
        <v>1569</v>
      </c>
      <c r="C1607" s="60" t="s">
        <v>4293</v>
      </c>
      <c r="D1607" s="60" t="s">
        <v>7</v>
      </c>
      <c r="E1607" s="66" t="s">
        <v>1423</v>
      </c>
      <c r="F1607" s="66" t="s">
        <v>1423</v>
      </c>
      <c r="G1607" s="206">
        <v>0</v>
      </c>
      <c r="H1607" s="206">
        <v>0</v>
      </c>
      <c r="I1607" s="189" t="s">
        <v>3</v>
      </c>
      <c r="J1607" s="66" t="s">
        <v>1592</v>
      </c>
      <c r="K1607" s="67" t="s">
        <v>4704</v>
      </c>
      <c r="L1607" s="68"/>
      <c r="M1607" s="64" t="s">
        <v>2039</v>
      </c>
      <c r="N1607" s="13"/>
      <c r="O1607"/>
      <c r="P1607" t="str">
        <f t="shared" si="472"/>
        <v/>
      </c>
      <c r="Q1607" t="str">
        <f>IF(ISNA(VLOOKUP(AC1607,#REF!,1)),"//","")</f>
        <v/>
      </c>
      <c r="R1607"/>
      <c r="S1607" s="43">
        <f t="shared" si="464"/>
        <v>418</v>
      </c>
      <c r="T1607" s="93" t="s">
        <v>2984</v>
      </c>
      <c r="U1607" s="71" t="s">
        <v>2484</v>
      </c>
      <c r="V1607" s="71" t="s">
        <v>2484</v>
      </c>
      <c r="W1607" s="44" t="str">
        <f t="shared" si="465"/>
        <v>"RE" STD_RIGHT_ARROW "CX"</v>
      </c>
      <c r="X1607" s="25" t="str">
        <f t="shared" si="466"/>
        <v>RE&gt;CX</v>
      </c>
      <c r="Y1607" s="1">
        <f t="shared" si="467"/>
        <v>1569</v>
      </c>
      <c r="Z1607" t="str">
        <f t="shared" si="468"/>
        <v>ITM_REtoCX</v>
      </c>
      <c r="AA1607" s="172" t="str">
        <f>IF(ISNA(VLOOKUP(AC1607,Sheet2!J:J,1,0)),"//","")</f>
        <v>//</v>
      </c>
      <c r="AC1607" s="111" t="str">
        <f t="shared" si="473"/>
        <v>RE&gt;CX</v>
      </c>
      <c r="AD1607" t="b">
        <f t="shared" si="469"/>
        <v>1</v>
      </c>
    </row>
    <row r="1608" spans="1:30">
      <c r="A1608" s="57">
        <f t="shared" si="462"/>
        <v>1608</v>
      </c>
      <c r="B1608" s="56">
        <f t="shared" si="463"/>
        <v>1570</v>
      </c>
      <c r="C1608" s="60" t="s">
        <v>4294</v>
      </c>
      <c r="D1608" s="60" t="s">
        <v>7</v>
      </c>
      <c r="E1608" s="66" t="s">
        <v>1424</v>
      </c>
      <c r="F1608" s="66" t="s">
        <v>1424</v>
      </c>
      <c r="G1608" s="206">
        <v>0</v>
      </c>
      <c r="H1608" s="206">
        <v>0</v>
      </c>
      <c r="I1608" s="189" t="s">
        <v>3</v>
      </c>
      <c r="J1608" s="66" t="s">
        <v>1592</v>
      </c>
      <c r="K1608" s="67" t="s">
        <v>4704</v>
      </c>
      <c r="L1608" s="68"/>
      <c r="M1608" s="64" t="s">
        <v>2040</v>
      </c>
      <c r="N1608" s="13"/>
      <c r="O1608"/>
      <c r="P1608" t="str">
        <f t="shared" si="472"/>
        <v/>
      </c>
      <c r="Q1608" t="str">
        <f>IF(ISNA(VLOOKUP(AC1608,#REF!,1)),"//","")</f>
        <v/>
      </c>
      <c r="R1608"/>
      <c r="S1608" s="43">
        <f t="shared" si="464"/>
        <v>419</v>
      </c>
      <c r="T1608" s="93" t="s">
        <v>2984</v>
      </c>
      <c r="U1608" s="71" t="s">
        <v>2484</v>
      </c>
      <c r="V1608" s="71" t="s">
        <v>2484</v>
      </c>
      <c r="W1608" s="44" t="str">
        <f t="shared" si="465"/>
        <v>"RE" STD_LEFT_RIGHT_ARROWS "IM"</v>
      </c>
      <c r="X1608" s="25" t="str">
        <f t="shared" si="466"/>
        <v>RE&lt;&gt;IM</v>
      </c>
      <c r="Y1608" s="1">
        <f t="shared" si="467"/>
        <v>1570</v>
      </c>
      <c r="Z1608" t="str">
        <f t="shared" si="468"/>
        <v>ITM_REexIM</v>
      </c>
      <c r="AA1608" s="172" t="str">
        <f>IF(ISNA(VLOOKUP(AC1608,Sheet2!J:J,1,0)),"//","")</f>
        <v>//</v>
      </c>
      <c r="AC1608" s="111" t="str">
        <f t="shared" si="473"/>
        <v>RE&lt;&gt;IM</v>
      </c>
      <c r="AD1608" t="b">
        <f t="shared" si="469"/>
        <v>1</v>
      </c>
    </row>
    <row r="1609" spans="1:30">
      <c r="A1609" s="57">
        <f t="shared" si="462"/>
        <v>1609</v>
      </c>
      <c r="B1609" s="56">
        <f t="shared" si="463"/>
        <v>1571</v>
      </c>
      <c r="C1609" s="60" t="s">
        <v>5033</v>
      </c>
      <c r="D1609" s="60" t="s">
        <v>5035</v>
      </c>
      <c r="E1609" s="66" t="s">
        <v>2501</v>
      </c>
      <c r="F1609" s="66" t="s">
        <v>2501</v>
      </c>
      <c r="G1609" s="206">
        <v>0</v>
      </c>
      <c r="H1609" s="211">
        <v>6</v>
      </c>
      <c r="I1609" s="189" t="s">
        <v>3</v>
      </c>
      <c r="J1609" s="66" t="s">
        <v>1592</v>
      </c>
      <c r="K1609" s="67" t="s">
        <v>4704</v>
      </c>
      <c r="L1609" s="68"/>
      <c r="M1609" s="64" t="s">
        <v>2046</v>
      </c>
      <c r="N1609" s="13"/>
      <c r="O1609"/>
      <c r="P1609" t="str">
        <f t="shared" si="472"/>
        <v/>
      </c>
      <c r="Q1609" t="str">
        <f>IF(ISNA(VLOOKUP(AC1609,#REF!,1)),"//","")</f>
        <v/>
      </c>
      <c r="R1609"/>
      <c r="S1609" s="43">
        <f t="shared" si="464"/>
        <v>420</v>
      </c>
      <c r="T1609" s="93" t="s">
        <v>2484</v>
      </c>
      <c r="U1609" s="71" t="s">
        <v>2484</v>
      </c>
      <c r="V1609" s="71" t="s">
        <v>2484</v>
      </c>
      <c r="W1609" s="44" t="str">
        <f t="shared" si="465"/>
        <v>"RMODE"</v>
      </c>
      <c r="X1609" s="25" t="str">
        <f t="shared" si="466"/>
        <v>RMODE</v>
      </c>
      <c r="Y1609" s="1">
        <f t="shared" si="467"/>
        <v>1571</v>
      </c>
      <c r="Z1609" t="str">
        <f t="shared" si="468"/>
        <v>ITM_RM</v>
      </c>
      <c r="AA1609" s="172" t="str">
        <f>IF(ISNA(VLOOKUP(AC1609,Sheet2!J:J,1,0)),"//","")</f>
        <v>//</v>
      </c>
      <c r="AC1609" s="111" t="str">
        <f t="shared" si="473"/>
        <v>RMODE</v>
      </c>
      <c r="AD1609" t="b">
        <f t="shared" si="469"/>
        <v>1</v>
      </c>
    </row>
    <row r="1610" spans="1:30">
      <c r="A1610" s="57">
        <f t="shared" si="462"/>
        <v>1610</v>
      </c>
      <c r="B1610" s="56">
        <f t="shared" si="463"/>
        <v>1572</v>
      </c>
      <c r="C1610" s="60" t="s">
        <v>4295</v>
      </c>
      <c r="D1610" s="70" t="s">
        <v>3263</v>
      </c>
      <c r="E1610" s="85" t="s">
        <v>2502</v>
      </c>
      <c r="F1610" s="85" t="s">
        <v>2502</v>
      </c>
      <c r="G1610" s="206">
        <v>0</v>
      </c>
      <c r="H1610" s="206">
        <v>0</v>
      </c>
      <c r="I1610" s="189" t="s">
        <v>3</v>
      </c>
      <c r="J1610" s="66" t="s">
        <v>1592</v>
      </c>
      <c r="K1610" s="67" t="s">
        <v>4704</v>
      </c>
      <c r="L1610" s="68"/>
      <c r="M1610" s="64" t="s">
        <v>2047</v>
      </c>
      <c r="N1610" s="13"/>
      <c r="O1610"/>
      <c r="P1610" t="str">
        <f t="shared" si="472"/>
        <v/>
      </c>
      <c r="Q1610" t="str">
        <f>IF(ISNA(VLOOKUP(AC1610,#REF!,1)),"//","")</f>
        <v/>
      </c>
      <c r="R1610"/>
      <c r="S1610" s="43">
        <f t="shared" si="464"/>
        <v>421</v>
      </c>
      <c r="T1610" s="93" t="s">
        <v>3002</v>
      </c>
      <c r="U1610" s="71" t="s">
        <v>2484</v>
      </c>
      <c r="V1610" s="71" t="s">
        <v>2484</v>
      </c>
      <c r="W1610" s="44" t="str">
        <f t="shared" si="465"/>
        <v>"RMODE?"</v>
      </c>
      <c r="X1610" s="25" t="str">
        <f t="shared" si="466"/>
        <v>RMODE?</v>
      </c>
      <c r="Y1610" s="1">
        <f t="shared" si="467"/>
        <v>1572</v>
      </c>
      <c r="Z1610" t="str">
        <f t="shared" si="468"/>
        <v>ITM_RMQ</v>
      </c>
      <c r="AA1610" s="172" t="str">
        <f>IF(ISNA(VLOOKUP(AC1610,Sheet2!J:J,1,0)),"//","")</f>
        <v>//</v>
      </c>
      <c r="AC1610" s="111" t="str">
        <f t="shared" si="473"/>
        <v>RMODE?</v>
      </c>
      <c r="AD1610" t="b">
        <f t="shared" si="469"/>
        <v>1</v>
      </c>
    </row>
    <row r="1611" spans="1:30" s="17" customFormat="1">
      <c r="A1611" s="111">
        <f t="shared" si="462"/>
        <v>1611</v>
      </c>
      <c r="B1611" s="112">
        <f t="shared" si="463"/>
        <v>1573</v>
      </c>
      <c r="C1611" s="113" t="s">
        <v>4450</v>
      </c>
      <c r="D1611" s="113" t="s">
        <v>7</v>
      </c>
      <c r="E1611" s="146" t="str">
        <f t="shared" ref="E1611" si="474">CHAR(34)&amp;IF(B1611&lt;10,"000",IF(B1611&lt;100,"00",IF(B1611&lt;1000,"0","")))&amp;$B1611&amp;CHAR(34)</f>
        <v>"1573"</v>
      </c>
      <c r="F1611" s="114" t="str">
        <f t="shared" ref="F1611" si="475">E1611</f>
        <v>"1573"</v>
      </c>
      <c r="G1611" s="207">
        <v>0</v>
      </c>
      <c r="H1611" s="207">
        <v>0</v>
      </c>
      <c r="I1611" s="193" t="s">
        <v>28</v>
      </c>
      <c r="J1611" s="66" t="s">
        <v>1592</v>
      </c>
      <c r="K1611" s="67" t="s">
        <v>4704</v>
      </c>
      <c r="M1611" s="147" t="str">
        <f t="shared" ref="M1611" si="476">"ITM_"&amp;IF(B1611&lt;10,"000",IF(B1611&lt;100,"00",IF(B1611&lt;1000,"0","")))&amp;$B1611</f>
        <v>ITM_1573</v>
      </c>
      <c r="N1611" s="16"/>
      <c r="P1611" s="17" t="str">
        <f t="shared" si="472"/>
        <v/>
      </c>
      <c r="Q1611" s="17" t="str">
        <f>IF(ISNA(VLOOKUP(AC1611,#REF!,1)),"//","")</f>
        <v/>
      </c>
      <c r="S1611" s="117">
        <f t="shared" si="464"/>
        <v>421</v>
      </c>
      <c r="T1611" s="111" t="s">
        <v>2484</v>
      </c>
      <c r="U1611" s="118" t="s">
        <v>2484</v>
      </c>
      <c r="V1611" s="118" t="s">
        <v>2484</v>
      </c>
      <c r="W1611" s="119" t="str">
        <f t="shared" si="465"/>
        <v/>
      </c>
      <c r="X1611" s="120" t="str">
        <f t="shared" si="466"/>
        <v/>
      </c>
      <c r="Y1611" s="121">
        <f t="shared" si="467"/>
        <v>1573</v>
      </c>
      <c r="Z1611" s="17" t="str">
        <f t="shared" si="468"/>
        <v>ITM_1573</v>
      </c>
      <c r="AA1611" s="172" t="str">
        <f>IF(ISNA(VLOOKUP(AC1611,Sheet2!J:J,1,0)),"//","")</f>
        <v/>
      </c>
      <c r="AC1611" s="111" t="str">
        <f t="shared" si="473"/>
        <v/>
      </c>
      <c r="AD1611" t="b">
        <f t="shared" si="469"/>
        <v>1</v>
      </c>
    </row>
    <row r="1612" spans="1:30">
      <c r="A1612" s="57">
        <f t="shared" si="462"/>
        <v>1612</v>
      </c>
      <c r="B1612" s="56">
        <f t="shared" si="463"/>
        <v>1574</v>
      </c>
      <c r="C1612" s="60" t="s">
        <v>4450</v>
      </c>
      <c r="D1612" s="60" t="s">
        <v>7</v>
      </c>
      <c r="E1612" s="66" t="s">
        <v>1427</v>
      </c>
      <c r="F1612" s="66" t="s">
        <v>1427</v>
      </c>
      <c r="G1612" s="206">
        <v>0</v>
      </c>
      <c r="H1612" s="206">
        <v>0</v>
      </c>
      <c r="I1612" s="189" t="s">
        <v>3</v>
      </c>
      <c r="J1612" s="66" t="s">
        <v>1592</v>
      </c>
      <c r="K1612" s="67" t="s">
        <v>4704</v>
      </c>
      <c r="L1612" s="68"/>
      <c r="M1612" s="64" t="s">
        <v>2049</v>
      </c>
      <c r="N1612" s="13"/>
      <c r="O1612"/>
      <c r="P1612" t="str">
        <f t="shared" si="472"/>
        <v/>
      </c>
      <c r="Q1612" t="str">
        <f>IF(ISNA(VLOOKUP(AC1612,#REF!,1)),"//","")</f>
        <v/>
      </c>
      <c r="R1612"/>
      <c r="S1612" s="43">
        <f t="shared" si="464"/>
        <v>422</v>
      </c>
      <c r="T1612" s="93" t="s">
        <v>2484</v>
      </c>
      <c r="U1612" s="71" t="s">
        <v>2484</v>
      </c>
      <c r="V1612" s="71" t="s">
        <v>2484</v>
      </c>
      <c r="W1612" s="44" t="str">
        <f t="shared" si="465"/>
        <v>"RNORM"</v>
      </c>
      <c r="X1612" s="25" t="str">
        <f t="shared" si="466"/>
        <v>RNORM</v>
      </c>
      <c r="Y1612" s="1">
        <f t="shared" si="467"/>
        <v>1574</v>
      </c>
      <c r="Z1612" t="str">
        <f t="shared" si="468"/>
        <v>ITM_RNORM</v>
      </c>
      <c r="AA1612" s="172" t="str">
        <f>IF(ISNA(VLOOKUP(AC1612,Sheet2!J:J,1,0)),"//","")</f>
        <v>//</v>
      </c>
      <c r="AC1612" s="111" t="str">
        <f t="shared" si="473"/>
        <v>RNORM</v>
      </c>
      <c r="AD1612" t="b">
        <f t="shared" si="469"/>
        <v>1</v>
      </c>
    </row>
    <row r="1613" spans="1:30" s="133" customFormat="1">
      <c r="A1613" s="127">
        <f t="shared" si="462"/>
        <v>1613</v>
      </c>
      <c r="B1613" s="128">
        <f t="shared" si="463"/>
        <v>1575</v>
      </c>
      <c r="C1613" s="129" t="s">
        <v>4119</v>
      </c>
      <c r="D1613" s="129" t="s">
        <v>7</v>
      </c>
      <c r="E1613" s="130" t="s">
        <v>99</v>
      </c>
      <c r="F1613" s="130" t="s">
        <v>99</v>
      </c>
      <c r="G1613" s="205">
        <v>0</v>
      </c>
      <c r="H1613" s="205">
        <v>0</v>
      </c>
      <c r="I1613" s="189" t="s">
        <v>3</v>
      </c>
      <c r="J1613" s="66" t="s">
        <v>1592</v>
      </c>
      <c r="K1613" s="132" t="s">
        <v>4704</v>
      </c>
      <c r="M1613" s="18" t="s">
        <v>1756</v>
      </c>
      <c r="N1613" s="18"/>
      <c r="P1613" s="133" t="str">
        <f t="shared" si="472"/>
        <v/>
      </c>
      <c r="Q1613" s="133" t="str">
        <f>IF(ISNA(VLOOKUP(AC1613,#REF!,1)),"//","")</f>
        <v/>
      </c>
      <c r="S1613" s="134">
        <f t="shared" si="464"/>
        <v>423</v>
      </c>
      <c r="T1613" s="127" t="s">
        <v>2980</v>
      </c>
      <c r="U1613" s="131" t="s">
        <v>2484</v>
      </c>
      <c r="V1613" s="131" t="s">
        <v>2484</v>
      </c>
      <c r="W1613" s="135" t="str">
        <f t="shared" si="465"/>
        <v>"E" STD_SUP_X "-1"</v>
      </c>
      <c r="X1613" s="136" t="str">
        <f t="shared" si="466"/>
        <v>E^X-1</v>
      </c>
      <c r="Y1613" s="137">
        <f t="shared" si="467"/>
        <v>1575</v>
      </c>
      <c r="Z1613" s="133" t="str">
        <f t="shared" si="468"/>
        <v>ITM_EX1</v>
      </c>
      <c r="AA1613" s="172" t="str">
        <f>IF(ISNA(VLOOKUP(AC1613,Sheet2!J:J,1,0)),"//","")</f>
        <v/>
      </c>
      <c r="AC1613" s="111" t="str">
        <f t="shared" si="473"/>
        <v>E^X-1</v>
      </c>
      <c r="AD1613" t="b">
        <f t="shared" si="469"/>
        <v>1</v>
      </c>
    </row>
    <row r="1614" spans="1:30">
      <c r="A1614" s="57">
        <f t="shared" si="462"/>
        <v>1614</v>
      </c>
      <c r="B1614" s="56">
        <f t="shared" si="463"/>
        <v>1576</v>
      </c>
      <c r="C1614" s="62" t="s">
        <v>4298</v>
      </c>
      <c r="D1614" s="60" t="s">
        <v>7</v>
      </c>
      <c r="E1614" s="66" t="s">
        <v>299</v>
      </c>
      <c r="F1614" s="66" t="s">
        <v>299</v>
      </c>
      <c r="G1614" s="206">
        <v>0</v>
      </c>
      <c r="H1614" s="206">
        <v>0</v>
      </c>
      <c r="I1614" s="189" t="s">
        <v>3</v>
      </c>
      <c r="J1614" s="66" t="s">
        <v>1592</v>
      </c>
      <c r="K1614" s="67" t="s">
        <v>4704</v>
      </c>
      <c r="L1614" s="68"/>
      <c r="M1614" s="64" t="s">
        <v>2051</v>
      </c>
      <c r="N1614" s="13"/>
      <c r="O1614"/>
      <c r="P1614" t="str">
        <f t="shared" si="472"/>
        <v/>
      </c>
      <c r="Q1614" t="str">
        <f>IF(ISNA(VLOOKUP(AC1614,#REF!,1)),"//","")</f>
        <v/>
      </c>
      <c r="R1614"/>
      <c r="S1614" s="43">
        <f t="shared" si="464"/>
        <v>423</v>
      </c>
      <c r="T1614" s="93" t="s">
        <v>2484</v>
      </c>
      <c r="U1614" s="71" t="s">
        <v>2907</v>
      </c>
      <c r="V1614" s="71" t="s">
        <v>2484</v>
      </c>
      <c r="W1614" s="44" t="str">
        <f t="shared" si="465"/>
        <v/>
      </c>
      <c r="X1614" s="25" t="str">
        <f t="shared" si="466"/>
        <v/>
      </c>
      <c r="Y1614" s="1">
        <f t="shared" si="467"/>
        <v>1576</v>
      </c>
      <c r="Z1614" t="str">
        <f t="shared" si="468"/>
        <v>ITM_ROUNDI</v>
      </c>
      <c r="AA1614" s="172" t="str">
        <f>IF(ISNA(VLOOKUP(AC1614,Sheet2!J:J,1,0)),"//","")</f>
        <v/>
      </c>
      <c r="AC1614" s="111" t="str">
        <f t="shared" si="473"/>
        <v/>
      </c>
      <c r="AD1614" t="b">
        <f t="shared" si="469"/>
        <v>1</v>
      </c>
    </row>
    <row r="1615" spans="1:30">
      <c r="A1615" s="57">
        <f t="shared" si="462"/>
        <v>1615</v>
      </c>
      <c r="B1615" s="56">
        <f t="shared" si="463"/>
        <v>1577</v>
      </c>
      <c r="C1615" s="62" t="s">
        <v>5034</v>
      </c>
      <c r="D1615" s="60" t="s">
        <v>12</v>
      </c>
      <c r="E1615" s="66" t="s">
        <v>1430</v>
      </c>
      <c r="F1615" s="66" t="s">
        <v>1430</v>
      </c>
      <c r="G1615" s="206">
        <v>1</v>
      </c>
      <c r="H1615" s="211">
        <v>34</v>
      </c>
      <c r="I1615" s="189" t="s">
        <v>3</v>
      </c>
      <c r="J1615" s="66" t="s">
        <v>1592</v>
      </c>
      <c r="K1615" s="67" t="s">
        <v>4704</v>
      </c>
      <c r="L1615" s="68"/>
      <c r="M1615" s="64" t="s">
        <v>2054</v>
      </c>
      <c r="N1615" s="13"/>
      <c r="O1615"/>
      <c r="P1615" t="str">
        <f t="shared" si="472"/>
        <v/>
      </c>
      <c r="Q1615" t="str">
        <f>IF(ISNA(VLOOKUP(AC1615,#REF!,1)),"//","")</f>
        <v/>
      </c>
      <c r="R1615"/>
      <c r="S1615" s="43">
        <f t="shared" si="464"/>
        <v>424</v>
      </c>
      <c r="T1615" s="93" t="s">
        <v>2484</v>
      </c>
      <c r="U1615" s="71" t="s">
        <v>2484</v>
      </c>
      <c r="V1615" s="71" t="s">
        <v>2484</v>
      </c>
      <c r="W1615" s="44" t="str">
        <f t="shared" si="465"/>
        <v>"RSD"</v>
      </c>
      <c r="X1615" s="25" t="str">
        <f t="shared" si="466"/>
        <v>RSD</v>
      </c>
      <c r="Y1615" s="1">
        <f t="shared" si="467"/>
        <v>1577</v>
      </c>
      <c r="Z1615" t="str">
        <f t="shared" si="468"/>
        <v>ITM_RSD</v>
      </c>
      <c r="AA1615" s="172" t="str">
        <f>IF(ISNA(VLOOKUP(AC1615,Sheet2!J:J,1,0)),"//","")</f>
        <v>//</v>
      </c>
      <c r="AC1615" s="111" t="str">
        <f t="shared" si="473"/>
        <v>RSD</v>
      </c>
      <c r="AD1615" t="b">
        <f t="shared" si="469"/>
        <v>1</v>
      </c>
    </row>
    <row r="1616" spans="1:30">
      <c r="A1616" s="57">
        <f t="shared" si="462"/>
        <v>1616</v>
      </c>
      <c r="B1616" s="56">
        <f t="shared" si="463"/>
        <v>1578</v>
      </c>
      <c r="C1616" s="60" t="s">
        <v>4450</v>
      </c>
      <c r="D1616" s="60" t="s">
        <v>7</v>
      </c>
      <c r="E1616" s="66" t="s">
        <v>301</v>
      </c>
      <c r="F1616" s="66" t="s">
        <v>301</v>
      </c>
      <c r="G1616" s="206">
        <v>0</v>
      </c>
      <c r="H1616" s="206">
        <v>0</v>
      </c>
      <c r="I1616" s="189" t="s">
        <v>3</v>
      </c>
      <c r="J1616" s="66" t="s">
        <v>1592</v>
      </c>
      <c r="K1616" s="67" t="s">
        <v>4704</v>
      </c>
      <c r="L1616" s="68"/>
      <c r="M1616" s="64" t="s">
        <v>2055</v>
      </c>
      <c r="N1616" s="13"/>
      <c r="O1616"/>
      <c r="P1616" t="str">
        <f t="shared" si="472"/>
        <v/>
      </c>
      <c r="Q1616" t="str">
        <f>IF(ISNA(VLOOKUP(AC1616,#REF!,1)),"//","")</f>
        <v/>
      </c>
      <c r="R1616"/>
      <c r="S1616" s="43">
        <f t="shared" si="464"/>
        <v>425</v>
      </c>
      <c r="T1616" s="93" t="s">
        <v>2484</v>
      </c>
      <c r="U1616" s="71" t="s">
        <v>2484</v>
      </c>
      <c r="V1616" s="71" t="s">
        <v>2484</v>
      </c>
      <c r="W1616" s="44" t="str">
        <f t="shared" si="465"/>
        <v>"RSUM"</v>
      </c>
      <c r="X1616" s="25" t="str">
        <f t="shared" si="466"/>
        <v>RSUM</v>
      </c>
      <c r="Y1616" s="1">
        <f t="shared" si="467"/>
        <v>1578</v>
      </c>
      <c r="Z1616" t="str">
        <f t="shared" si="468"/>
        <v>ITM_RSUM</v>
      </c>
      <c r="AA1616" s="172" t="str">
        <f>IF(ISNA(VLOOKUP(AC1616,Sheet2!J:J,1,0)),"//","")</f>
        <v>//</v>
      </c>
      <c r="AC1616" s="111" t="str">
        <f t="shared" si="473"/>
        <v>RSUM</v>
      </c>
      <c r="AD1616" t="b">
        <f t="shared" si="469"/>
        <v>1</v>
      </c>
    </row>
    <row r="1617" spans="1:30">
      <c r="A1617" s="57">
        <f t="shared" ref="A1617:A1680" si="477">IF(B1617=INT(B1617),ROW(),"")</f>
        <v>1617</v>
      </c>
      <c r="B1617" s="56">
        <f t="shared" ref="B1617:B1680" si="478">IF(AND(MID(C1617,2,1)&lt;&gt;"/",MID(C1617,1,1)="/"),INT(B1616)+1,B1616+0.01)</f>
        <v>1579</v>
      </c>
      <c r="C1617" s="60" t="s">
        <v>4450</v>
      </c>
      <c r="D1617" s="60" t="s">
        <v>7</v>
      </c>
      <c r="E1617" s="66" t="s">
        <v>1432</v>
      </c>
      <c r="F1617" s="66" t="s">
        <v>1432</v>
      </c>
      <c r="G1617" s="206">
        <v>0</v>
      </c>
      <c r="H1617" s="206">
        <v>0</v>
      </c>
      <c r="I1617" s="189" t="s">
        <v>3</v>
      </c>
      <c r="J1617" s="66" t="s">
        <v>1592</v>
      </c>
      <c r="K1617" s="67" t="s">
        <v>4704</v>
      </c>
      <c r="L1617" s="68"/>
      <c r="M1617" s="64" t="s">
        <v>2057</v>
      </c>
      <c r="N1617" s="13"/>
      <c r="O1617"/>
      <c r="P1617" t="str">
        <f t="shared" si="472"/>
        <v/>
      </c>
      <c r="Q1617" t="str">
        <f>IF(ISNA(VLOOKUP(AC1617,#REF!,1)),"//","")</f>
        <v/>
      </c>
      <c r="R1617"/>
      <c r="S1617" s="43">
        <f t="shared" ref="S1617:S1680" si="479">IF(X1617&lt;&gt;"",S1616+1,S1616)</f>
        <v>426</v>
      </c>
      <c r="T1617" s="93" t="s">
        <v>2484</v>
      </c>
      <c r="U1617" s="71" t="s">
        <v>2484</v>
      </c>
      <c r="V1617" s="71" t="s">
        <v>2484</v>
      </c>
      <c r="W1617" s="44" t="str">
        <f t="shared" ref="W1617:W1680" si="480">IF( OR(U1617="CNST", I1617="CAT_REGS"),(E1617),
IF(U1617="YES",UPPER(E1617),
IF(   AND(U1617&lt;&gt;"NO",I1617="CAT_FNCT",D1617&lt;&gt;"multiply", D1617&lt;&gt;"divide"),IF(J1617="SLS_ENABLED",   UPPER(E1617),""),"")))</f>
        <v>"RTN+1"</v>
      </c>
      <c r="X1617" s="25" t="str">
        <f t="shared" ref="X1617:X1680" si="481">IF(LEN(V1617)&gt;0,V1617,SUBSTITUTE(SUBSTITUTE(SUBSTITUTE(SUBSTITUTE(SUBSTITUTE(SUBSTITUTE(SUBSTITUTE(SUBSTITUTE(SUBSTITUTE(SUBSTITUTE(SUBSTITUTE( (SUBSTITUTE( SUBSTITUTE( SUBSTITUTE( SUBSTITUTE(W1617,"STD_SIGMA","SUM"),"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RTN+1</v>
      </c>
      <c r="Y1617" s="1">
        <f t="shared" ref="Y1617:Y1680" si="482">B1617</f>
        <v>1579</v>
      </c>
      <c r="Z1617" t="str">
        <f t="shared" ref="Z1617:Z1680" si="483">M1617</f>
        <v>ITM_RTNP1</v>
      </c>
      <c r="AA1617" s="172" t="str">
        <f>IF(ISNA(VLOOKUP(AC1617,Sheet2!J:J,1,0)),"//","")</f>
        <v>//</v>
      </c>
      <c r="AC1617" s="111" t="str">
        <f t="shared" si="473"/>
        <v>RTN+1</v>
      </c>
      <c r="AD1617" t="b">
        <f t="shared" si="469"/>
        <v>1</v>
      </c>
    </row>
    <row r="1618" spans="1:30">
      <c r="A1618" s="57">
        <f t="shared" si="477"/>
        <v>1618</v>
      </c>
      <c r="B1618" s="56">
        <f t="shared" si="478"/>
        <v>1580</v>
      </c>
      <c r="C1618" s="60" t="s">
        <v>4450</v>
      </c>
      <c r="D1618" s="60" t="s">
        <v>7</v>
      </c>
      <c r="E1618" s="66" t="s">
        <v>1433</v>
      </c>
      <c r="F1618" s="66" t="s">
        <v>1433</v>
      </c>
      <c r="G1618" s="206">
        <v>0</v>
      </c>
      <c r="H1618" s="206">
        <v>0</v>
      </c>
      <c r="I1618" s="189" t="s">
        <v>3</v>
      </c>
      <c r="J1618" s="66" t="s">
        <v>1592</v>
      </c>
      <c r="K1618" s="67" t="s">
        <v>4704</v>
      </c>
      <c r="L1618" s="68"/>
      <c r="M1618" s="64" t="s">
        <v>2058</v>
      </c>
      <c r="N1618" s="13"/>
      <c r="O1618"/>
      <c r="P1618" t="str">
        <f t="shared" si="472"/>
        <v/>
      </c>
      <c r="Q1618" t="str">
        <f>IF(ISNA(VLOOKUP(AC1618,#REF!,1)),"//","")</f>
        <v/>
      </c>
      <c r="R1618"/>
      <c r="S1618" s="43">
        <f t="shared" si="479"/>
        <v>427</v>
      </c>
      <c r="T1618" s="93" t="s">
        <v>2484</v>
      </c>
      <c r="U1618" s="71" t="s">
        <v>2484</v>
      </c>
      <c r="V1618" s="71" t="s">
        <v>2484</v>
      </c>
      <c r="W1618" s="44" t="str">
        <f t="shared" si="480"/>
        <v>"R-CLR"</v>
      </c>
      <c r="X1618" s="25" t="str">
        <f t="shared" si="481"/>
        <v>R-CLR</v>
      </c>
      <c r="Y1618" s="1">
        <f t="shared" si="482"/>
        <v>1580</v>
      </c>
      <c r="Z1618" t="str">
        <f t="shared" si="483"/>
        <v>ITM_R_CLR</v>
      </c>
      <c r="AA1618" s="172" t="str">
        <f>IF(ISNA(VLOOKUP(AC1618,Sheet2!J:J,1,0)),"//","")</f>
        <v>//</v>
      </c>
      <c r="AC1618" s="111" t="str">
        <f t="shared" si="473"/>
        <v>R-CLR</v>
      </c>
      <c r="AD1618" t="b">
        <f t="shared" si="469"/>
        <v>1</v>
      </c>
    </row>
    <row r="1619" spans="1:30">
      <c r="A1619" s="57">
        <f t="shared" si="477"/>
        <v>1619</v>
      </c>
      <c r="B1619" s="56">
        <f t="shared" si="478"/>
        <v>1581</v>
      </c>
      <c r="C1619" s="60" t="s">
        <v>4450</v>
      </c>
      <c r="D1619" s="60" t="s">
        <v>7</v>
      </c>
      <c r="E1619" s="66" t="s">
        <v>302</v>
      </c>
      <c r="F1619" s="66" t="s">
        <v>302</v>
      </c>
      <c r="G1619" s="206">
        <v>0</v>
      </c>
      <c r="H1619" s="206">
        <v>0</v>
      </c>
      <c r="I1619" s="189" t="s">
        <v>3</v>
      </c>
      <c r="J1619" s="66" t="s">
        <v>1592</v>
      </c>
      <c r="K1619" s="67" t="s">
        <v>4704</v>
      </c>
      <c r="L1619" s="68"/>
      <c r="M1619" s="64" t="s">
        <v>2059</v>
      </c>
      <c r="N1619" s="13"/>
      <c r="O1619"/>
      <c r="P1619" t="str">
        <f t="shared" si="472"/>
        <v/>
      </c>
      <c r="Q1619" t="str">
        <f>IF(ISNA(VLOOKUP(AC1619,#REF!,1)),"//","")</f>
        <v/>
      </c>
      <c r="R1619"/>
      <c r="S1619" s="43">
        <f t="shared" si="479"/>
        <v>428</v>
      </c>
      <c r="T1619" s="93" t="s">
        <v>2484</v>
      </c>
      <c r="U1619" s="71" t="s">
        <v>2484</v>
      </c>
      <c r="V1619" s="71" t="s">
        <v>2484</v>
      </c>
      <c r="W1619" s="44" t="str">
        <f t="shared" si="480"/>
        <v>"R-COPY"</v>
      </c>
      <c r="X1619" s="25" t="str">
        <f t="shared" si="481"/>
        <v>R-COPY</v>
      </c>
      <c r="Y1619" s="1">
        <f t="shared" si="482"/>
        <v>1581</v>
      </c>
      <c r="Z1619" t="str">
        <f t="shared" si="483"/>
        <v>ITM_R_COPY</v>
      </c>
      <c r="AA1619" s="172" t="str">
        <f>IF(ISNA(VLOOKUP(AC1619,Sheet2!J:J,1,0)),"//","")</f>
        <v>//</v>
      </c>
      <c r="AC1619" s="111" t="str">
        <f t="shared" si="473"/>
        <v>R-COPY</v>
      </c>
      <c r="AD1619" t="b">
        <f t="shared" si="469"/>
        <v>1</v>
      </c>
    </row>
    <row r="1620" spans="1:30">
      <c r="A1620" s="57">
        <f t="shared" si="477"/>
        <v>1620</v>
      </c>
      <c r="B1620" s="56">
        <f t="shared" si="478"/>
        <v>1582</v>
      </c>
      <c r="C1620" s="60" t="s">
        <v>4450</v>
      </c>
      <c r="D1620" s="60" t="s">
        <v>7</v>
      </c>
      <c r="E1620" s="66" t="s">
        <v>303</v>
      </c>
      <c r="F1620" s="66" t="s">
        <v>303</v>
      </c>
      <c r="G1620" s="206">
        <v>0</v>
      </c>
      <c r="H1620" s="206">
        <v>0</v>
      </c>
      <c r="I1620" s="189" t="s">
        <v>3</v>
      </c>
      <c r="J1620" s="66" t="s">
        <v>1592</v>
      </c>
      <c r="K1620" s="67" t="s">
        <v>4704</v>
      </c>
      <c r="L1620" s="68"/>
      <c r="M1620" s="64" t="s">
        <v>2060</v>
      </c>
      <c r="N1620" s="13"/>
      <c r="O1620"/>
      <c r="P1620" t="str">
        <f t="shared" si="472"/>
        <v/>
      </c>
      <c r="Q1620" t="str">
        <f>IF(ISNA(VLOOKUP(AC1620,#REF!,1)),"//","")</f>
        <v/>
      </c>
      <c r="R1620"/>
      <c r="S1620" s="43">
        <f t="shared" si="479"/>
        <v>429</v>
      </c>
      <c r="T1620" s="93" t="s">
        <v>2484</v>
      </c>
      <c r="U1620" s="71" t="s">
        <v>2484</v>
      </c>
      <c r="V1620" s="71" t="s">
        <v>2484</v>
      </c>
      <c r="W1620" s="44" t="str">
        <f t="shared" si="480"/>
        <v>"R-SORT"</v>
      </c>
      <c r="X1620" s="25" t="str">
        <f t="shared" si="481"/>
        <v>R-SORT</v>
      </c>
      <c r="Y1620" s="1">
        <f t="shared" si="482"/>
        <v>1582</v>
      </c>
      <c r="Z1620" t="str">
        <f t="shared" si="483"/>
        <v>ITM_R_SORT</v>
      </c>
      <c r="AA1620" s="172" t="str">
        <f>IF(ISNA(VLOOKUP(AC1620,Sheet2!J:J,1,0)),"//","")</f>
        <v>//</v>
      </c>
      <c r="AC1620" s="111" t="str">
        <f t="shared" si="473"/>
        <v>R-SORT</v>
      </c>
      <c r="AD1620" t="b">
        <f t="shared" si="469"/>
        <v>1</v>
      </c>
    </row>
    <row r="1621" spans="1:30">
      <c r="A1621" s="57">
        <f t="shared" si="477"/>
        <v>1621</v>
      </c>
      <c r="B1621" s="56">
        <f t="shared" si="478"/>
        <v>1583</v>
      </c>
      <c r="C1621" s="60" t="s">
        <v>4450</v>
      </c>
      <c r="D1621" s="60" t="s">
        <v>7</v>
      </c>
      <c r="E1621" s="66" t="s">
        <v>304</v>
      </c>
      <c r="F1621" s="66" t="s">
        <v>304</v>
      </c>
      <c r="G1621" s="206">
        <v>0</v>
      </c>
      <c r="H1621" s="206">
        <v>0</v>
      </c>
      <c r="I1621" s="189" t="s">
        <v>3</v>
      </c>
      <c r="J1621" s="66" t="s">
        <v>1592</v>
      </c>
      <c r="K1621" s="67" t="s">
        <v>4704</v>
      </c>
      <c r="L1621" s="68"/>
      <c r="M1621" s="64" t="s">
        <v>2061</v>
      </c>
      <c r="N1621" s="13"/>
      <c r="O1621"/>
      <c r="P1621" t="str">
        <f t="shared" si="472"/>
        <v/>
      </c>
      <c r="Q1621" t="str">
        <f>IF(ISNA(VLOOKUP(AC1621,#REF!,1)),"//","")</f>
        <v/>
      </c>
      <c r="R1621"/>
      <c r="S1621" s="43">
        <f t="shared" si="479"/>
        <v>430</v>
      </c>
      <c r="T1621" s="93" t="s">
        <v>2484</v>
      </c>
      <c r="U1621" s="71" t="s">
        <v>2484</v>
      </c>
      <c r="V1621" s="71" t="s">
        <v>2484</v>
      </c>
      <c r="W1621" s="44" t="str">
        <f t="shared" si="480"/>
        <v>"R-SWAP"</v>
      </c>
      <c r="X1621" s="25" t="str">
        <f t="shared" si="481"/>
        <v>R-SWAP</v>
      </c>
      <c r="Y1621" s="1">
        <f t="shared" si="482"/>
        <v>1583</v>
      </c>
      <c r="Z1621" t="str">
        <f t="shared" si="483"/>
        <v>ITM_R_SWAP</v>
      </c>
      <c r="AA1621" s="172" t="str">
        <f>IF(ISNA(VLOOKUP(AC1621,Sheet2!J:J,1,0)),"//","")</f>
        <v>//</v>
      </c>
      <c r="AC1621" s="111" t="str">
        <f t="shared" si="473"/>
        <v>R-SWAP</v>
      </c>
      <c r="AD1621" t="b">
        <f t="shared" si="469"/>
        <v>1</v>
      </c>
    </row>
    <row r="1622" spans="1:30" s="17" customFormat="1">
      <c r="A1622" s="111">
        <f t="shared" si="477"/>
        <v>1622</v>
      </c>
      <c r="B1622" s="112">
        <f t="shared" si="478"/>
        <v>1584</v>
      </c>
      <c r="C1622" s="113" t="s">
        <v>4450</v>
      </c>
      <c r="D1622" s="113" t="s">
        <v>7</v>
      </c>
      <c r="E1622" s="146" t="str">
        <f t="shared" ref="E1622" si="484">CHAR(34)&amp;IF(B1622&lt;10,"000",IF(B1622&lt;100,"00",IF(B1622&lt;1000,"0","")))&amp;$B1622&amp;CHAR(34)</f>
        <v>"1584"</v>
      </c>
      <c r="F1622" s="114" t="str">
        <f t="shared" ref="F1622" si="485">E1622</f>
        <v>"1584"</v>
      </c>
      <c r="G1622" s="207">
        <v>0</v>
      </c>
      <c r="H1622" s="207">
        <v>0</v>
      </c>
      <c r="I1622" s="193" t="s">
        <v>28</v>
      </c>
      <c r="J1622" s="66" t="s">
        <v>1592</v>
      </c>
      <c r="K1622" s="67" t="s">
        <v>4704</v>
      </c>
      <c r="M1622" s="147" t="str">
        <f t="shared" ref="M1622" si="486">"ITM_"&amp;IF(B1622&lt;10,"000",IF(B1622&lt;100,"00",IF(B1622&lt;1000,"0","")))&amp;$B1622</f>
        <v>ITM_1584</v>
      </c>
      <c r="N1622" s="16"/>
      <c r="P1622" s="17" t="str">
        <f t="shared" si="472"/>
        <v/>
      </c>
      <c r="Q1622" s="17" t="str">
        <f>IF(ISNA(VLOOKUP(AC1622,#REF!,1)),"//","")</f>
        <v/>
      </c>
      <c r="S1622" s="117">
        <f t="shared" si="479"/>
        <v>430</v>
      </c>
      <c r="T1622" s="111" t="s">
        <v>2484</v>
      </c>
      <c r="U1622" s="118" t="s">
        <v>2484</v>
      </c>
      <c r="V1622" s="118" t="s">
        <v>2484</v>
      </c>
      <c r="W1622" s="119" t="str">
        <f t="shared" si="480"/>
        <v/>
      </c>
      <c r="X1622" s="120" t="str">
        <f t="shared" si="481"/>
        <v/>
      </c>
      <c r="Y1622" s="121">
        <f t="shared" si="482"/>
        <v>1584</v>
      </c>
      <c r="Z1622" s="17" t="str">
        <f t="shared" si="483"/>
        <v>ITM_1584</v>
      </c>
      <c r="AA1622" s="172" t="str">
        <f>IF(ISNA(VLOOKUP(AC1622,Sheet2!J:J,1,0)),"//","")</f>
        <v/>
      </c>
      <c r="AC1622" s="111" t="str">
        <f t="shared" si="473"/>
        <v/>
      </c>
      <c r="AD1622" t="b">
        <f t="shared" si="469"/>
        <v>1</v>
      </c>
    </row>
    <row r="1623" spans="1:30">
      <c r="A1623" s="57">
        <f t="shared" si="477"/>
        <v>1623</v>
      </c>
      <c r="B1623" s="56">
        <f t="shared" si="478"/>
        <v>1585</v>
      </c>
      <c r="C1623" s="60" t="s">
        <v>4300</v>
      </c>
      <c r="D1623" s="60" t="s">
        <v>7</v>
      </c>
      <c r="E1623" s="66" t="s">
        <v>530</v>
      </c>
      <c r="F1623" s="66" t="s">
        <v>530</v>
      </c>
      <c r="G1623" s="206">
        <v>0</v>
      </c>
      <c r="H1623" s="206">
        <v>0</v>
      </c>
      <c r="I1623" s="189" t="s">
        <v>3</v>
      </c>
      <c r="J1623" s="66" t="s">
        <v>1592</v>
      </c>
      <c r="K1623" s="67" t="s">
        <v>4704</v>
      </c>
      <c r="L1623" s="68"/>
      <c r="M1623" s="64" t="s">
        <v>3954</v>
      </c>
      <c r="N1623" s="13"/>
      <c r="O1623"/>
      <c r="P1623" t="str">
        <f t="shared" si="472"/>
        <v/>
      </c>
      <c r="Q1623" t="str">
        <f>IF(ISNA(VLOOKUP(AC1623,#REF!,1)),"//","")</f>
        <v/>
      </c>
      <c r="R1623"/>
      <c r="S1623" s="43">
        <f t="shared" si="479"/>
        <v>431</v>
      </c>
      <c r="T1623" s="93"/>
      <c r="U1623" s="71"/>
      <c r="V1623" s="71"/>
      <c r="W1623" s="44" t="str">
        <f t="shared" si="480"/>
        <v>"S"</v>
      </c>
      <c r="X1623" s="25" t="str">
        <f t="shared" si="481"/>
        <v>S</v>
      </c>
      <c r="Y1623" s="1">
        <f t="shared" si="482"/>
        <v>1585</v>
      </c>
      <c r="Z1623" t="str">
        <f t="shared" si="483"/>
        <v>ITM_STDDEVWEIGHTED</v>
      </c>
      <c r="AA1623" s="172" t="str">
        <f>IF(ISNA(VLOOKUP(AC1623,Sheet2!J:J,1,0)),"//","")</f>
        <v>//</v>
      </c>
      <c r="AC1623" s="111" t="str">
        <f t="shared" si="473"/>
        <v>S</v>
      </c>
      <c r="AD1623" t="b">
        <f t="shared" si="469"/>
        <v>1</v>
      </c>
    </row>
    <row r="1624" spans="1:30">
      <c r="A1624" s="57">
        <f t="shared" si="477"/>
        <v>1624</v>
      </c>
      <c r="B1624" s="56">
        <f t="shared" si="478"/>
        <v>1586</v>
      </c>
      <c r="C1624" s="60" t="s">
        <v>4301</v>
      </c>
      <c r="D1624" s="60" t="s">
        <v>7</v>
      </c>
      <c r="E1624" s="66" t="s">
        <v>311</v>
      </c>
      <c r="F1624" s="66" t="s">
        <v>311</v>
      </c>
      <c r="G1624" s="206">
        <v>0</v>
      </c>
      <c r="H1624" s="206">
        <v>0</v>
      </c>
      <c r="I1624" s="189" t="s">
        <v>3</v>
      </c>
      <c r="J1624" s="66" t="s">
        <v>1592</v>
      </c>
      <c r="K1624" s="67" t="s">
        <v>4704</v>
      </c>
      <c r="L1624" s="68"/>
      <c r="M1624" s="64" t="s">
        <v>2070</v>
      </c>
      <c r="N1624" s="13"/>
      <c r="O1624"/>
      <c r="P1624" t="str">
        <f t="shared" si="472"/>
        <v/>
      </c>
      <c r="Q1624" t="str">
        <f>IF(ISNA(VLOOKUP(AC1624,#REF!,1)),"//","")</f>
        <v/>
      </c>
      <c r="R1624"/>
      <c r="S1624" s="43">
        <f t="shared" si="479"/>
        <v>432</v>
      </c>
      <c r="T1624" s="93" t="s">
        <v>2484</v>
      </c>
      <c r="U1624" s="71" t="s">
        <v>2484</v>
      </c>
      <c r="V1624" s="71" t="s">
        <v>2484</v>
      </c>
      <c r="W1624" s="44" t="str">
        <f t="shared" si="480"/>
        <v>"SAVE"</v>
      </c>
      <c r="X1624" s="25" t="str">
        <f t="shared" si="481"/>
        <v>SAVE</v>
      </c>
      <c r="Y1624" s="1">
        <f t="shared" si="482"/>
        <v>1586</v>
      </c>
      <c r="Z1624" t="str">
        <f t="shared" si="483"/>
        <v>ITM_SAVE</v>
      </c>
      <c r="AA1624" s="172" t="str">
        <f>IF(ISNA(VLOOKUP(AC1624,Sheet2!J:J,1,0)),"//","")</f>
        <v>//</v>
      </c>
      <c r="AC1624" s="111" t="str">
        <f t="shared" si="473"/>
        <v>SAVE</v>
      </c>
      <c r="AD1624" t="b">
        <f t="shared" si="469"/>
        <v>1</v>
      </c>
    </row>
    <row r="1625" spans="1:30">
      <c r="A1625" s="57">
        <f t="shared" si="477"/>
        <v>1625</v>
      </c>
      <c r="B1625" s="56">
        <f t="shared" si="478"/>
        <v>1587</v>
      </c>
      <c r="C1625" s="60" t="s">
        <v>4302</v>
      </c>
      <c r="D1625" s="60" t="s">
        <v>12</v>
      </c>
      <c r="E1625" s="66" t="s">
        <v>314</v>
      </c>
      <c r="F1625" s="66" t="s">
        <v>314</v>
      </c>
      <c r="G1625" s="206">
        <v>0</v>
      </c>
      <c r="H1625" s="206">
        <v>15</v>
      </c>
      <c r="I1625" s="189" t="s">
        <v>3</v>
      </c>
      <c r="J1625" s="66" t="s">
        <v>1592</v>
      </c>
      <c r="K1625" s="67" t="s">
        <v>4704</v>
      </c>
      <c r="L1625" s="68"/>
      <c r="M1625" s="64" t="s">
        <v>2073</v>
      </c>
      <c r="N1625" s="13"/>
      <c r="O1625"/>
      <c r="P1625" t="str">
        <f t="shared" si="472"/>
        <v/>
      </c>
      <c r="Q1625" t="str">
        <f>IF(ISNA(VLOOKUP(AC1625,#REF!,1)),"//","")</f>
        <v/>
      </c>
      <c r="R1625"/>
      <c r="S1625" s="43">
        <f t="shared" si="479"/>
        <v>433</v>
      </c>
      <c r="T1625" s="93" t="s">
        <v>3003</v>
      </c>
      <c r="U1625" s="71" t="s">
        <v>2914</v>
      </c>
      <c r="V1625" s="71" t="s">
        <v>2484</v>
      </c>
      <c r="W1625" s="44" t="str">
        <f t="shared" si="480"/>
        <v>"SCI"</v>
      </c>
      <c r="X1625" s="25" t="str">
        <f t="shared" si="481"/>
        <v>SCI</v>
      </c>
      <c r="Y1625" s="1">
        <f t="shared" si="482"/>
        <v>1587</v>
      </c>
      <c r="Z1625" t="str">
        <f t="shared" si="483"/>
        <v>ITM_SCI</v>
      </c>
      <c r="AA1625" s="172" t="str">
        <f>IF(ISNA(VLOOKUP(AC1625,Sheet2!J:J,1,0)),"//","")</f>
        <v/>
      </c>
      <c r="AC1625" s="111" t="str">
        <f t="shared" si="473"/>
        <v>SCI</v>
      </c>
      <c r="AD1625" t="b">
        <f t="shared" si="469"/>
        <v>1</v>
      </c>
    </row>
    <row r="1626" spans="1:30">
      <c r="A1626" s="57">
        <f t="shared" si="477"/>
        <v>1626</v>
      </c>
      <c r="B1626" s="56">
        <f t="shared" si="478"/>
        <v>1588</v>
      </c>
      <c r="C1626" s="60" t="s">
        <v>4303</v>
      </c>
      <c r="D1626" s="60" t="s">
        <v>7</v>
      </c>
      <c r="E1626" s="66" t="s">
        <v>317</v>
      </c>
      <c r="F1626" s="66" t="s">
        <v>317</v>
      </c>
      <c r="G1626" s="206">
        <v>0</v>
      </c>
      <c r="H1626" s="206">
        <v>0</v>
      </c>
      <c r="I1626" s="189" t="s">
        <v>3</v>
      </c>
      <c r="J1626" s="66" t="s">
        <v>1592</v>
      </c>
      <c r="K1626" s="67" t="s">
        <v>4704</v>
      </c>
      <c r="L1626" s="68"/>
      <c r="M1626" s="64" t="s">
        <v>2075</v>
      </c>
      <c r="N1626" s="13"/>
      <c r="O1626"/>
      <c r="P1626" t="str">
        <f t="shared" si="472"/>
        <v/>
      </c>
      <c r="Q1626" t="str">
        <f>IF(ISNA(VLOOKUP(AC1626,#REF!,1)),"//","")</f>
        <v/>
      </c>
      <c r="R1626"/>
      <c r="S1626" s="43">
        <f t="shared" si="479"/>
        <v>434</v>
      </c>
      <c r="T1626" s="93" t="s">
        <v>3002</v>
      </c>
      <c r="U1626" s="71" t="s">
        <v>2484</v>
      </c>
      <c r="V1626" s="71" t="s">
        <v>2484</v>
      </c>
      <c r="W1626" s="44" t="str">
        <f t="shared" si="480"/>
        <v>"SDIGS?"</v>
      </c>
      <c r="X1626" s="25" t="str">
        <f t="shared" si="481"/>
        <v>SDIGS?</v>
      </c>
      <c r="Y1626" s="1">
        <f t="shared" si="482"/>
        <v>1588</v>
      </c>
      <c r="Z1626" t="str">
        <f t="shared" si="483"/>
        <v>ITM_SDIGS</v>
      </c>
      <c r="AA1626" s="172" t="str">
        <f>IF(ISNA(VLOOKUP(AC1626,Sheet2!J:J,1,0)),"//","")</f>
        <v>//</v>
      </c>
      <c r="AC1626" s="111" t="str">
        <f t="shared" si="473"/>
        <v>SDIGS?</v>
      </c>
      <c r="AD1626" t="b">
        <f t="shared" si="469"/>
        <v>1</v>
      </c>
    </row>
    <row r="1627" spans="1:30">
      <c r="A1627" s="57">
        <f t="shared" si="477"/>
        <v>1627</v>
      </c>
      <c r="B1627" s="56">
        <f t="shared" si="478"/>
        <v>1589</v>
      </c>
      <c r="C1627" s="60" t="s">
        <v>4304</v>
      </c>
      <c r="D1627" s="60" t="s">
        <v>7</v>
      </c>
      <c r="E1627" s="66" t="s">
        <v>319</v>
      </c>
      <c r="F1627" s="66" t="s">
        <v>319</v>
      </c>
      <c r="G1627" s="206">
        <v>0</v>
      </c>
      <c r="H1627" s="206">
        <v>0</v>
      </c>
      <c r="I1627" s="189" t="s">
        <v>3</v>
      </c>
      <c r="J1627" s="66" t="s">
        <v>1592</v>
      </c>
      <c r="K1627" s="67" t="s">
        <v>4704</v>
      </c>
      <c r="L1627" s="68"/>
      <c r="M1627" s="64" t="s">
        <v>2079</v>
      </c>
      <c r="N1627" s="13"/>
      <c r="O1627"/>
      <c r="P1627" t="str">
        <f t="shared" si="472"/>
        <v/>
      </c>
      <c r="Q1627" t="str">
        <f>IF(ISNA(VLOOKUP(AC1627,#REF!,1)),"//","")</f>
        <v/>
      </c>
      <c r="R1627"/>
      <c r="S1627" s="43">
        <f t="shared" si="479"/>
        <v>435</v>
      </c>
      <c r="T1627" s="93" t="s">
        <v>2980</v>
      </c>
      <c r="U1627" s="71" t="s">
        <v>2484</v>
      </c>
      <c r="V1627" s="71" t="s">
        <v>2484</v>
      </c>
      <c r="W1627" s="44" t="str">
        <f t="shared" si="480"/>
        <v>"SEED"</v>
      </c>
      <c r="X1627" s="25" t="str">
        <f t="shared" si="481"/>
        <v>SEED</v>
      </c>
      <c r="Y1627" s="1">
        <f t="shared" si="482"/>
        <v>1589</v>
      </c>
      <c r="Z1627" t="str">
        <f t="shared" si="483"/>
        <v>ITM_SEED</v>
      </c>
      <c r="AA1627" s="172" t="str">
        <f>IF(ISNA(VLOOKUP(AC1627,Sheet2!J:J,1,0)),"//","")</f>
        <v>//</v>
      </c>
      <c r="AC1627" s="111" t="str">
        <f t="shared" si="473"/>
        <v>SEED</v>
      </c>
      <c r="AD1627" t="b">
        <f t="shared" si="469"/>
        <v>1</v>
      </c>
    </row>
    <row r="1628" spans="1:30">
      <c r="A1628" s="57">
        <f t="shared" si="477"/>
        <v>1628</v>
      </c>
      <c r="B1628" s="56">
        <f t="shared" si="478"/>
        <v>1590</v>
      </c>
      <c r="C1628" s="60" t="s">
        <v>4450</v>
      </c>
      <c r="D1628" s="60" t="s">
        <v>7</v>
      </c>
      <c r="E1628" s="66" t="s">
        <v>320</v>
      </c>
      <c r="F1628" s="66" t="s">
        <v>320</v>
      </c>
      <c r="G1628" s="206">
        <v>0</v>
      </c>
      <c r="H1628" s="206">
        <v>0</v>
      </c>
      <c r="I1628" s="189" t="s">
        <v>3</v>
      </c>
      <c r="J1628" s="66" t="s">
        <v>1592</v>
      </c>
      <c r="K1628" s="67" t="s">
        <v>4704</v>
      </c>
      <c r="L1628" s="68"/>
      <c r="M1628" s="64" t="s">
        <v>2080</v>
      </c>
      <c r="N1628" s="13"/>
      <c r="O1628"/>
      <c r="P1628" t="str">
        <f t="shared" si="472"/>
        <v/>
      </c>
      <c r="Q1628" t="str">
        <f>IF(ISNA(VLOOKUP(AC1628,#REF!,1)),"//","")</f>
        <v/>
      </c>
      <c r="R1628"/>
      <c r="S1628" s="43">
        <f t="shared" si="479"/>
        <v>436</v>
      </c>
      <c r="T1628" s="93" t="s">
        <v>2484</v>
      </c>
      <c r="U1628" s="71" t="s">
        <v>2484</v>
      </c>
      <c r="V1628" s="71" t="s">
        <v>2484</v>
      </c>
      <c r="W1628" s="44" t="str">
        <f t="shared" si="480"/>
        <v>"SEND"</v>
      </c>
      <c r="X1628" s="25" t="str">
        <f t="shared" si="481"/>
        <v>SEND</v>
      </c>
      <c r="Y1628" s="1">
        <f t="shared" si="482"/>
        <v>1590</v>
      </c>
      <c r="Z1628" t="str">
        <f t="shared" si="483"/>
        <v>ITM_SEND</v>
      </c>
      <c r="AA1628" s="172" t="str">
        <f>IF(ISNA(VLOOKUP(AC1628,Sheet2!J:J,1,0)),"//","")</f>
        <v>//</v>
      </c>
      <c r="AC1628" s="111" t="str">
        <f t="shared" si="473"/>
        <v>SEND</v>
      </c>
      <c r="AD1628" t="b">
        <f t="shared" si="469"/>
        <v>1</v>
      </c>
    </row>
    <row r="1629" spans="1:30">
      <c r="A1629" s="57">
        <f t="shared" si="477"/>
        <v>1629</v>
      </c>
      <c r="B1629" s="56">
        <f t="shared" si="478"/>
        <v>1591</v>
      </c>
      <c r="C1629" s="60" t="s">
        <v>4305</v>
      </c>
      <c r="D1629" s="60" t="s">
        <v>7</v>
      </c>
      <c r="E1629" s="66" t="s">
        <v>1437</v>
      </c>
      <c r="F1629" s="66" t="s">
        <v>321</v>
      </c>
      <c r="G1629" s="206">
        <v>0</v>
      </c>
      <c r="H1629" s="206">
        <v>0</v>
      </c>
      <c r="I1629" s="189" t="s">
        <v>3</v>
      </c>
      <c r="J1629" s="66" t="s">
        <v>1592</v>
      </c>
      <c r="K1629" s="67" t="s">
        <v>4704</v>
      </c>
      <c r="L1629" s="68"/>
      <c r="M1629" s="64" t="s">
        <v>2081</v>
      </c>
      <c r="N1629" s="13"/>
      <c r="O1629"/>
      <c r="P1629" t="str">
        <f t="shared" si="472"/>
        <v>NOT EQUAL</v>
      </c>
      <c r="Q1629" t="str">
        <f>IF(ISNA(VLOOKUP(AC1629,#REF!,1)),"//","")</f>
        <v/>
      </c>
      <c r="R1629"/>
      <c r="S1629" s="43">
        <f t="shared" si="479"/>
        <v>437</v>
      </c>
      <c r="T1629" s="93" t="s">
        <v>2484</v>
      </c>
      <c r="U1629" s="71" t="s">
        <v>2484</v>
      </c>
      <c r="V1629" s="71" t="s">
        <v>2484</v>
      </c>
      <c r="W1629" s="44" t="str">
        <f t="shared" si="480"/>
        <v>"SETCHN"</v>
      </c>
      <c r="X1629" s="25" t="str">
        <f t="shared" si="481"/>
        <v>SETCHN</v>
      </c>
      <c r="Y1629" s="1">
        <f t="shared" si="482"/>
        <v>1591</v>
      </c>
      <c r="Z1629" t="str">
        <f t="shared" si="483"/>
        <v>ITM_SETCHN</v>
      </c>
      <c r="AA1629" s="172" t="str">
        <f>IF(ISNA(VLOOKUP(AC1629,Sheet2!J:J,1,0)),"//","")</f>
        <v>//</v>
      </c>
      <c r="AC1629" s="111" t="str">
        <f t="shared" si="473"/>
        <v>SETCHN</v>
      </c>
      <c r="AD1629" t="b">
        <f t="shared" si="469"/>
        <v>1</v>
      </c>
    </row>
    <row r="1630" spans="1:30">
      <c r="A1630" s="57">
        <f t="shared" si="477"/>
        <v>1630</v>
      </c>
      <c r="B1630" s="56">
        <f t="shared" si="478"/>
        <v>1592</v>
      </c>
      <c r="C1630" s="60" t="s">
        <v>4996</v>
      </c>
      <c r="D1630" s="60" t="s">
        <v>7</v>
      </c>
      <c r="E1630" s="66" t="s">
        <v>322</v>
      </c>
      <c r="F1630" s="66" t="s">
        <v>322</v>
      </c>
      <c r="G1630" s="206">
        <v>0</v>
      </c>
      <c r="H1630" s="206">
        <v>0</v>
      </c>
      <c r="I1630" s="189" t="s">
        <v>3</v>
      </c>
      <c r="J1630" s="66" t="s">
        <v>1592</v>
      </c>
      <c r="K1630" s="67" t="s">
        <v>4704</v>
      </c>
      <c r="L1630" s="68"/>
      <c r="M1630" s="64" t="s">
        <v>2082</v>
      </c>
      <c r="N1630" s="13"/>
      <c r="O1630"/>
      <c r="P1630" t="str">
        <f t="shared" si="472"/>
        <v/>
      </c>
      <c r="Q1630" t="str">
        <f>IF(ISNA(VLOOKUP(AC1630,#REF!,1)),"//","")</f>
        <v/>
      </c>
      <c r="R1630"/>
      <c r="S1630" s="43">
        <f t="shared" si="479"/>
        <v>438</v>
      </c>
      <c r="T1630" s="93" t="s">
        <v>2484</v>
      </c>
      <c r="U1630" s="71" t="s">
        <v>2484</v>
      </c>
      <c r="V1630" s="71" t="s">
        <v>2484</v>
      </c>
      <c r="W1630" s="44" t="str">
        <f t="shared" si="480"/>
        <v>"SETDAT"</v>
      </c>
      <c r="X1630" s="25" t="str">
        <f t="shared" si="481"/>
        <v>SETDAT</v>
      </c>
      <c r="Y1630" s="1">
        <f t="shared" si="482"/>
        <v>1592</v>
      </c>
      <c r="Z1630" t="str">
        <f t="shared" si="483"/>
        <v>ITM_SETDAT</v>
      </c>
      <c r="AA1630" s="172" t="str">
        <f>IF(ISNA(VLOOKUP(AC1630,Sheet2!J:J,1,0)),"//","")</f>
        <v>//</v>
      </c>
      <c r="AC1630" s="111" t="str">
        <f t="shared" si="473"/>
        <v>SETDAT</v>
      </c>
      <c r="AD1630" t="b">
        <f t="shared" si="469"/>
        <v>1</v>
      </c>
    </row>
    <row r="1631" spans="1:30">
      <c r="A1631" s="57">
        <f t="shared" si="477"/>
        <v>1631</v>
      </c>
      <c r="B1631" s="56">
        <f t="shared" si="478"/>
        <v>1593</v>
      </c>
      <c r="C1631" s="60" t="s">
        <v>4306</v>
      </c>
      <c r="D1631" s="60" t="s">
        <v>7</v>
      </c>
      <c r="E1631" s="66" t="s">
        <v>1438</v>
      </c>
      <c r="F1631" s="66" t="s">
        <v>323</v>
      </c>
      <c r="G1631" s="206">
        <v>0</v>
      </c>
      <c r="H1631" s="206">
        <v>0</v>
      </c>
      <c r="I1631" s="189" t="s">
        <v>3</v>
      </c>
      <c r="J1631" s="66" t="s">
        <v>1592</v>
      </c>
      <c r="K1631" s="67" t="s">
        <v>4704</v>
      </c>
      <c r="L1631" s="68"/>
      <c r="M1631" s="64" t="s">
        <v>2083</v>
      </c>
      <c r="N1631" s="13"/>
      <c r="O1631"/>
      <c r="P1631" t="str">
        <f t="shared" si="472"/>
        <v>NOT EQUAL</v>
      </c>
      <c r="Q1631" t="str">
        <f>IF(ISNA(VLOOKUP(AC1631,#REF!,1)),"//","")</f>
        <v/>
      </c>
      <c r="R1631"/>
      <c r="S1631" s="43">
        <f t="shared" si="479"/>
        <v>439</v>
      </c>
      <c r="T1631" s="93" t="s">
        <v>2484</v>
      </c>
      <c r="U1631" s="71" t="s">
        <v>2484</v>
      </c>
      <c r="V1631" s="71" t="s">
        <v>2484</v>
      </c>
      <c r="W1631" s="44" t="str">
        <f t="shared" si="480"/>
        <v>"SETEUR"</v>
      </c>
      <c r="X1631" s="25" t="str">
        <f t="shared" si="481"/>
        <v>SETEUR</v>
      </c>
      <c r="Y1631" s="1">
        <f t="shared" si="482"/>
        <v>1593</v>
      </c>
      <c r="Z1631" t="str">
        <f t="shared" si="483"/>
        <v>ITM_SETEUR</v>
      </c>
      <c r="AA1631" s="172" t="str">
        <f>IF(ISNA(VLOOKUP(AC1631,Sheet2!J:J,1,0)),"//","")</f>
        <v>//</v>
      </c>
      <c r="AC1631" s="111" t="str">
        <f t="shared" si="473"/>
        <v>SETEUR</v>
      </c>
      <c r="AD1631" t="b">
        <f t="shared" si="469"/>
        <v>1</v>
      </c>
    </row>
    <row r="1632" spans="1:30">
      <c r="A1632" s="57">
        <f t="shared" si="477"/>
        <v>1632</v>
      </c>
      <c r="B1632" s="56">
        <f t="shared" si="478"/>
        <v>1594</v>
      </c>
      <c r="C1632" s="60" t="s">
        <v>4307</v>
      </c>
      <c r="D1632" s="60" t="s">
        <v>7</v>
      </c>
      <c r="E1632" s="66" t="s">
        <v>1439</v>
      </c>
      <c r="F1632" s="66" t="s">
        <v>324</v>
      </c>
      <c r="G1632" s="206">
        <v>0</v>
      </c>
      <c r="H1632" s="206">
        <v>0</v>
      </c>
      <c r="I1632" s="189" t="s">
        <v>3</v>
      </c>
      <c r="J1632" s="66" t="s">
        <v>1592</v>
      </c>
      <c r="K1632" s="67" t="s">
        <v>4704</v>
      </c>
      <c r="L1632" s="68"/>
      <c r="M1632" s="64" t="s">
        <v>2084</v>
      </c>
      <c r="N1632" s="13"/>
      <c r="O1632"/>
      <c r="P1632" t="str">
        <f t="shared" si="472"/>
        <v>NOT EQUAL</v>
      </c>
      <c r="Q1632" t="str">
        <f>IF(ISNA(VLOOKUP(AC1632,#REF!,1)),"//","")</f>
        <v/>
      </c>
      <c r="R1632"/>
      <c r="S1632" s="43">
        <f t="shared" si="479"/>
        <v>440</v>
      </c>
      <c r="T1632" s="93" t="s">
        <v>2484</v>
      </c>
      <c r="U1632" s="71" t="s">
        <v>2484</v>
      </c>
      <c r="V1632" s="71" t="s">
        <v>2484</v>
      </c>
      <c r="W1632" s="44" t="str">
        <f t="shared" si="480"/>
        <v>"SETIND"</v>
      </c>
      <c r="X1632" s="25" t="str">
        <f t="shared" si="481"/>
        <v>SETIND</v>
      </c>
      <c r="Y1632" s="1">
        <f t="shared" si="482"/>
        <v>1594</v>
      </c>
      <c r="Z1632" t="str">
        <f t="shared" si="483"/>
        <v>ITM_SETIND</v>
      </c>
      <c r="AA1632" s="172" t="str">
        <f>IF(ISNA(VLOOKUP(AC1632,Sheet2!J:J,1,0)),"//","")</f>
        <v>//</v>
      </c>
      <c r="AC1632" s="111" t="str">
        <f t="shared" si="473"/>
        <v>SETIND</v>
      </c>
      <c r="AD1632" t="b">
        <f t="shared" si="469"/>
        <v>1</v>
      </c>
    </row>
    <row r="1633" spans="1:30">
      <c r="A1633" s="57">
        <f t="shared" si="477"/>
        <v>1633</v>
      </c>
      <c r="B1633" s="56">
        <f t="shared" si="478"/>
        <v>1595</v>
      </c>
      <c r="C1633" s="60" t="s">
        <v>4308</v>
      </c>
      <c r="D1633" s="60" t="s">
        <v>7</v>
      </c>
      <c r="E1633" s="66" t="s">
        <v>1440</v>
      </c>
      <c r="F1633" s="66" t="s">
        <v>325</v>
      </c>
      <c r="G1633" s="206">
        <v>0</v>
      </c>
      <c r="H1633" s="206">
        <v>0</v>
      </c>
      <c r="I1633" s="189" t="s">
        <v>3</v>
      </c>
      <c r="J1633" s="66" t="s">
        <v>1592</v>
      </c>
      <c r="K1633" s="67" t="s">
        <v>4704</v>
      </c>
      <c r="L1633" s="68"/>
      <c r="M1633" s="64" t="s">
        <v>2085</v>
      </c>
      <c r="N1633" s="13"/>
      <c r="O1633"/>
      <c r="P1633" t="str">
        <f t="shared" si="472"/>
        <v>NOT EQUAL</v>
      </c>
      <c r="Q1633" t="str">
        <f>IF(ISNA(VLOOKUP(AC1633,#REF!,1)),"//","")</f>
        <v/>
      </c>
      <c r="R1633"/>
      <c r="S1633" s="43">
        <f t="shared" si="479"/>
        <v>441</v>
      </c>
      <c r="T1633" s="93" t="s">
        <v>2484</v>
      </c>
      <c r="U1633" s="71" t="s">
        <v>2484</v>
      </c>
      <c r="V1633" s="71" t="s">
        <v>2484</v>
      </c>
      <c r="W1633" s="44" t="str">
        <f t="shared" si="480"/>
        <v>"SETJPN"</v>
      </c>
      <c r="X1633" s="25" t="str">
        <f t="shared" si="481"/>
        <v>SETJPN</v>
      </c>
      <c r="Y1633" s="1">
        <f t="shared" si="482"/>
        <v>1595</v>
      </c>
      <c r="Z1633" t="str">
        <f t="shared" si="483"/>
        <v>ITM_SETJPN</v>
      </c>
      <c r="AA1633" s="172" t="str">
        <f>IF(ISNA(VLOOKUP(AC1633,Sheet2!J:J,1,0)),"//","")</f>
        <v>//</v>
      </c>
      <c r="AC1633" s="111" t="str">
        <f t="shared" si="473"/>
        <v>SETJPN</v>
      </c>
      <c r="AD1633" t="b">
        <f t="shared" si="469"/>
        <v>1</v>
      </c>
    </row>
    <row r="1634" spans="1:30">
      <c r="A1634" s="57">
        <f t="shared" si="477"/>
        <v>1634</v>
      </c>
      <c r="B1634" s="56">
        <f t="shared" si="478"/>
        <v>1596</v>
      </c>
      <c r="C1634" s="60" t="s">
        <v>4450</v>
      </c>
      <c r="D1634" s="60" t="s">
        <v>7</v>
      </c>
      <c r="E1634" s="66" t="s">
        <v>326</v>
      </c>
      <c r="F1634" s="66" t="s">
        <v>326</v>
      </c>
      <c r="G1634" s="206">
        <v>0</v>
      </c>
      <c r="H1634" s="206">
        <v>0</v>
      </c>
      <c r="I1634" s="189" t="s">
        <v>3</v>
      </c>
      <c r="J1634" s="66" t="s">
        <v>1592</v>
      </c>
      <c r="K1634" s="67" t="s">
        <v>4704</v>
      </c>
      <c r="L1634" s="68"/>
      <c r="M1634" s="64" t="s">
        <v>2086</v>
      </c>
      <c r="N1634" s="13"/>
      <c r="O1634"/>
      <c r="P1634" t="str">
        <f t="shared" si="472"/>
        <v/>
      </c>
      <c r="Q1634" t="str">
        <f>IF(ISNA(VLOOKUP(AC1634,#REF!,1)),"//","")</f>
        <v/>
      </c>
      <c r="R1634"/>
      <c r="S1634" s="43">
        <f t="shared" si="479"/>
        <v>442</v>
      </c>
      <c r="T1634" s="93" t="s">
        <v>2484</v>
      </c>
      <c r="U1634" s="71" t="s">
        <v>2484</v>
      </c>
      <c r="V1634" s="71" t="s">
        <v>2484</v>
      </c>
      <c r="W1634" s="44" t="str">
        <f t="shared" si="480"/>
        <v>"SETSIG"</v>
      </c>
      <c r="X1634" s="25" t="str">
        <f t="shared" si="481"/>
        <v>SETSIG</v>
      </c>
      <c r="Y1634" s="1">
        <f t="shared" si="482"/>
        <v>1596</v>
      </c>
      <c r="Z1634" t="str">
        <f t="shared" si="483"/>
        <v>ITM_SETSIG</v>
      </c>
      <c r="AA1634" s="172" t="str">
        <f>IF(ISNA(VLOOKUP(AC1634,Sheet2!J:J,1,0)),"//","")</f>
        <v>//</v>
      </c>
      <c r="AC1634" s="111" t="str">
        <f t="shared" si="473"/>
        <v>SETSIG</v>
      </c>
      <c r="AD1634" t="b">
        <f t="shared" si="469"/>
        <v>1</v>
      </c>
    </row>
    <row r="1635" spans="1:30">
      <c r="A1635" s="57">
        <f t="shared" si="477"/>
        <v>1635</v>
      </c>
      <c r="B1635" s="56">
        <f t="shared" si="478"/>
        <v>1597</v>
      </c>
      <c r="C1635" s="60" t="s">
        <v>4983</v>
      </c>
      <c r="D1635" s="60" t="s">
        <v>7</v>
      </c>
      <c r="E1635" s="66" t="s">
        <v>327</v>
      </c>
      <c r="F1635" s="66" t="s">
        <v>327</v>
      </c>
      <c r="G1635" s="206">
        <v>0</v>
      </c>
      <c r="H1635" s="206">
        <v>0</v>
      </c>
      <c r="I1635" s="189" t="s">
        <v>3</v>
      </c>
      <c r="J1635" s="66" t="s">
        <v>1592</v>
      </c>
      <c r="K1635" s="67" t="s">
        <v>4704</v>
      </c>
      <c r="L1635" s="68"/>
      <c r="M1635" s="64" t="s">
        <v>2087</v>
      </c>
      <c r="N1635" s="13"/>
      <c r="O1635"/>
      <c r="P1635" t="str">
        <f t="shared" si="472"/>
        <v/>
      </c>
      <c r="Q1635" t="str">
        <f>IF(ISNA(VLOOKUP(AC1635,#REF!,1)),"//","")</f>
        <v/>
      </c>
      <c r="R1635"/>
      <c r="S1635" s="43">
        <f t="shared" si="479"/>
        <v>443</v>
      </c>
      <c r="T1635" s="93" t="s">
        <v>2484</v>
      </c>
      <c r="U1635" s="71" t="s">
        <v>2484</v>
      </c>
      <c r="V1635" s="71" t="s">
        <v>2484</v>
      </c>
      <c r="W1635" s="44" t="str">
        <f t="shared" si="480"/>
        <v>"SETTIM"</v>
      </c>
      <c r="X1635" s="25" t="str">
        <f t="shared" si="481"/>
        <v>SETTIM</v>
      </c>
      <c r="Y1635" s="1">
        <f t="shared" si="482"/>
        <v>1597</v>
      </c>
      <c r="Z1635" t="str">
        <f t="shared" si="483"/>
        <v>ITM_SETTIM</v>
      </c>
      <c r="AA1635" s="172" t="str">
        <f>IF(ISNA(VLOOKUP(AC1635,Sheet2!J:J,1,0)),"//","")</f>
        <v>//</v>
      </c>
      <c r="AC1635" s="111" t="str">
        <f t="shared" si="473"/>
        <v>SETTIM</v>
      </c>
      <c r="AD1635" t="b">
        <f t="shared" si="469"/>
        <v>1</v>
      </c>
    </row>
    <row r="1636" spans="1:30">
      <c r="A1636" s="57">
        <f t="shared" si="477"/>
        <v>1636</v>
      </c>
      <c r="B1636" s="56">
        <f t="shared" si="478"/>
        <v>1598</v>
      </c>
      <c r="C1636" s="60" t="s">
        <v>4309</v>
      </c>
      <c r="D1636" s="60" t="s">
        <v>7</v>
      </c>
      <c r="E1636" s="66" t="s">
        <v>1441</v>
      </c>
      <c r="F1636" s="66" t="s">
        <v>1442</v>
      </c>
      <c r="G1636" s="206">
        <v>0</v>
      </c>
      <c r="H1636" s="206">
        <v>0</v>
      </c>
      <c r="I1636" s="189" t="s">
        <v>3</v>
      </c>
      <c r="J1636" s="66" t="s">
        <v>1592</v>
      </c>
      <c r="K1636" s="67" t="s">
        <v>4704</v>
      </c>
      <c r="L1636" s="68"/>
      <c r="M1636" s="64" t="s">
        <v>2088</v>
      </c>
      <c r="N1636" s="13"/>
      <c r="O1636"/>
      <c r="P1636" t="str">
        <f t="shared" si="472"/>
        <v>NOT EQUAL</v>
      </c>
      <c r="Q1636" t="str">
        <f>IF(ISNA(VLOOKUP(AC1636,#REF!,1)),"//","")</f>
        <v/>
      </c>
      <c r="R1636"/>
      <c r="S1636" s="43">
        <f t="shared" si="479"/>
        <v>444</v>
      </c>
      <c r="T1636" s="93" t="s">
        <v>2484</v>
      </c>
      <c r="U1636" s="71" t="s">
        <v>2484</v>
      </c>
      <c r="V1636" s="71" t="s">
        <v>2484</v>
      </c>
      <c r="W1636" s="44" t="str">
        <f t="shared" si="480"/>
        <v>"SETUK"</v>
      </c>
      <c r="X1636" s="25" t="str">
        <f t="shared" si="481"/>
        <v>SETUK</v>
      </c>
      <c r="Y1636" s="1">
        <f t="shared" si="482"/>
        <v>1598</v>
      </c>
      <c r="Z1636" t="str">
        <f t="shared" si="483"/>
        <v>ITM_SETUK</v>
      </c>
      <c r="AA1636" s="172" t="str">
        <f>IF(ISNA(VLOOKUP(AC1636,Sheet2!J:J,1,0)),"//","")</f>
        <v>//</v>
      </c>
      <c r="AC1636" s="111" t="str">
        <f t="shared" si="473"/>
        <v>SETUK</v>
      </c>
      <c r="AD1636" t="b">
        <f t="shared" si="469"/>
        <v>1</v>
      </c>
    </row>
    <row r="1637" spans="1:30">
      <c r="A1637" s="57">
        <f t="shared" si="477"/>
        <v>1637</v>
      </c>
      <c r="B1637" s="56">
        <f t="shared" si="478"/>
        <v>1599</v>
      </c>
      <c r="C1637" s="60" t="s">
        <v>4310</v>
      </c>
      <c r="D1637" s="60" t="s">
        <v>7</v>
      </c>
      <c r="E1637" s="66" t="s">
        <v>1443</v>
      </c>
      <c r="F1637" s="66" t="s">
        <v>328</v>
      </c>
      <c r="G1637" s="206">
        <v>0</v>
      </c>
      <c r="H1637" s="206">
        <v>0</v>
      </c>
      <c r="I1637" s="189" t="s">
        <v>3</v>
      </c>
      <c r="J1637" s="66" t="s">
        <v>1592</v>
      </c>
      <c r="K1637" s="67" t="s">
        <v>4704</v>
      </c>
      <c r="L1637" s="68"/>
      <c r="M1637" s="64" t="s">
        <v>2089</v>
      </c>
      <c r="N1637" s="13"/>
      <c r="O1637"/>
      <c r="P1637" t="str">
        <f t="shared" si="472"/>
        <v>NOT EQUAL</v>
      </c>
      <c r="Q1637" t="str">
        <f>IF(ISNA(VLOOKUP(AC1637,#REF!,1)),"//","")</f>
        <v/>
      </c>
      <c r="R1637"/>
      <c r="S1637" s="43">
        <f t="shared" si="479"/>
        <v>445</v>
      </c>
      <c r="T1637" s="93" t="s">
        <v>2484</v>
      </c>
      <c r="U1637" s="71" t="s">
        <v>2484</v>
      </c>
      <c r="V1637" s="71" t="s">
        <v>2484</v>
      </c>
      <c r="W1637" s="44" t="str">
        <f t="shared" si="480"/>
        <v>"SETUSA"</v>
      </c>
      <c r="X1637" s="25" t="str">
        <f t="shared" si="481"/>
        <v>SETUSA</v>
      </c>
      <c r="Y1637" s="1">
        <f t="shared" si="482"/>
        <v>1599</v>
      </c>
      <c r="Z1637" t="str">
        <f t="shared" si="483"/>
        <v>ITM_SETUSA</v>
      </c>
      <c r="AA1637" s="172" t="str">
        <f>IF(ISNA(VLOOKUP(AC1637,Sheet2!J:J,1,0)),"//","")</f>
        <v>//</v>
      </c>
      <c r="AC1637" s="111" t="str">
        <f t="shared" si="473"/>
        <v>SETUSA</v>
      </c>
      <c r="AD1637" t="b">
        <f t="shared" si="469"/>
        <v>1</v>
      </c>
    </row>
    <row r="1638" spans="1:30">
      <c r="A1638" s="57">
        <f t="shared" si="477"/>
        <v>1638</v>
      </c>
      <c r="B1638" s="56">
        <f t="shared" si="478"/>
        <v>1600</v>
      </c>
      <c r="C1638" s="60" t="s">
        <v>4311</v>
      </c>
      <c r="D1638" s="60" t="s">
        <v>7</v>
      </c>
      <c r="E1638" s="66" t="s">
        <v>1444</v>
      </c>
      <c r="F1638" s="66" t="s">
        <v>332</v>
      </c>
      <c r="G1638" s="206">
        <v>0</v>
      </c>
      <c r="H1638" s="206">
        <v>0</v>
      </c>
      <c r="I1638" s="189" t="s">
        <v>3</v>
      </c>
      <c r="J1638" s="66" t="s">
        <v>1592</v>
      </c>
      <c r="K1638" s="67" t="s">
        <v>4704</v>
      </c>
      <c r="L1638" s="68"/>
      <c r="M1638" s="64" t="s">
        <v>2093</v>
      </c>
      <c r="N1638" s="13"/>
      <c r="O1638"/>
      <c r="P1638" t="str">
        <f t="shared" si="472"/>
        <v/>
      </c>
      <c r="Q1638" t="str">
        <f>IF(ISNA(VLOOKUP(AC1638,#REF!,1)),"//","")</f>
        <v/>
      </c>
      <c r="R1638"/>
      <c r="S1638" s="43">
        <f t="shared" si="479"/>
        <v>446</v>
      </c>
      <c r="T1638" s="93" t="s">
        <v>2980</v>
      </c>
      <c r="U1638" s="71" t="s">
        <v>2484</v>
      </c>
      <c r="V1638" s="71" t="s">
        <v>2484</v>
      </c>
      <c r="W1638" s="44" t="str">
        <f t="shared" si="480"/>
        <v>"SIGN"</v>
      </c>
      <c r="X1638" s="25" t="str">
        <f t="shared" si="481"/>
        <v>SIGN</v>
      </c>
      <c r="Y1638" s="1">
        <f t="shared" si="482"/>
        <v>1600</v>
      </c>
      <c r="Z1638" t="str">
        <f t="shared" si="483"/>
        <v>ITM_SIGN</v>
      </c>
      <c r="AA1638" s="172" t="str">
        <f>IF(ISNA(VLOOKUP(AC1638,Sheet2!J:J,1,0)),"//","")</f>
        <v>//</v>
      </c>
      <c r="AC1638" s="111" t="str">
        <f t="shared" si="473"/>
        <v>SIGN</v>
      </c>
      <c r="AD1638" t="b">
        <f t="shared" si="469"/>
        <v>1</v>
      </c>
    </row>
    <row r="1639" spans="1:30">
      <c r="A1639" s="57">
        <f t="shared" si="477"/>
        <v>1639</v>
      </c>
      <c r="B1639" s="56">
        <f t="shared" si="478"/>
        <v>1601</v>
      </c>
      <c r="C1639" s="60" t="s">
        <v>4240</v>
      </c>
      <c r="D1639" s="60" t="s">
        <v>1143</v>
      </c>
      <c r="E1639" s="66" t="s">
        <v>333</v>
      </c>
      <c r="F1639" s="66" t="s">
        <v>333</v>
      </c>
      <c r="G1639" s="206">
        <v>0</v>
      </c>
      <c r="H1639" s="206">
        <v>0</v>
      </c>
      <c r="I1639" s="189" t="s">
        <v>3</v>
      </c>
      <c r="J1639" s="66" t="s">
        <v>1592</v>
      </c>
      <c r="K1639" s="67" t="s">
        <v>4704</v>
      </c>
      <c r="L1639" s="68"/>
      <c r="M1639" s="64" t="s">
        <v>2094</v>
      </c>
      <c r="N1639" s="13"/>
      <c r="O1639"/>
      <c r="P1639" t="str">
        <f t="shared" si="472"/>
        <v/>
      </c>
      <c r="Q1639" t="str">
        <f>IF(ISNA(VLOOKUP(AC1639,#REF!,1)),"//","")</f>
        <v/>
      </c>
      <c r="R1639"/>
      <c r="S1639" s="43">
        <f t="shared" si="479"/>
        <v>447</v>
      </c>
      <c r="T1639" s="93" t="s">
        <v>3012</v>
      </c>
      <c r="U1639" s="71" t="s">
        <v>2914</v>
      </c>
      <c r="V1639" s="71" t="s">
        <v>2484</v>
      </c>
      <c r="W1639" s="44" t="str">
        <f t="shared" si="480"/>
        <v>"SIGNMT"</v>
      </c>
      <c r="X1639" s="25" t="str">
        <f t="shared" si="481"/>
        <v>SIGNMT</v>
      </c>
      <c r="Y1639" s="1">
        <f t="shared" si="482"/>
        <v>1601</v>
      </c>
      <c r="Z1639" t="str">
        <f t="shared" si="483"/>
        <v>ITM_SIGNMT</v>
      </c>
      <c r="AA1639" s="172" t="str">
        <f>IF(ISNA(VLOOKUP(AC1639,Sheet2!J:J,1,0)),"//","")</f>
        <v>//</v>
      </c>
      <c r="AC1639" s="111" t="str">
        <f t="shared" si="473"/>
        <v>SIGNMT</v>
      </c>
      <c r="AD1639" t="b">
        <f t="shared" si="469"/>
        <v>1</v>
      </c>
    </row>
    <row r="1640" spans="1:30">
      <c r="A1640" s="57">
        <f t="shared" si="477"/>
        <v>1640</v>
      </c>
      <c r="B1640" s="56">
        <f t="shared" si="478"/>
        <v>1602</v>
      </c>
      <c r="C1640" s="60" t="s">
        <v>4450</v>
      </c>
      <c r="D1640" s="60" t="s">
        <v>7</v>
      </c>
      <c r="E1640" s="66" t="s">
        <v>2846</v>
      </c>
      <c r="F1640" s="66" t="s">
        <v>334</v>
      </c>
      <c r="G1640" s="206">
        <v>0</v>
      </c>
      <c r="H1640" s="206">
        <v>0</v>
      </c>
      <c r="I1640" s="189" t="s">
        <v>3</v>
      </c>
      <c r="J1640" s="66" t="s">
        <v>1592</v>
      </c>
      <c r="K1640" s="67" t="s">
        <v>4704</v>
      </c>
      <c r="L1640" s="68"/>
      <c r="M1640" s="64" t="s">
        <v>2843</v>
      </c>
      <c r="N1640" s="13"/>
      <c r="O1640"/>
      <c r="P1640" t="str">
        <f t="shared" si="472"/>
        <v>NOT EQUAL</v>
      </c>
      <c r="Q1640" t="str">
        <f>IF(ISNA(VLOOKUP(AC1640,#REF!,1)),"//","")</f>
        <v/>
      </c>
      <c r="R1640"/>
      <c r="S1640" s="43">
        <f t="shared" si="479"/>
        <v>448</v>
      </c>
      <c r="T1640" s="93" t="s">
        <v>2484</v>
      </c>
      <c r="U1640" s="71" t="s">
        <v>2484</v>
      </c>
      <c r="V1640" s="71" t="s">
        <v>2484</v>
      </c>
      <c r="W1640" s="44" t="str">
        <f t="shared" si="480"/>
        <v>"SIM_EQ"</v>
      </c>
      <c r="X1640" s="25" t="str">
        <f t="shared" si="481"/>
        <v>SIM_EQ</v>
      </c>
      <c r="Y1640" s="1">
        <f t="shared" si="482"/>
        <v>1602</v>
      </c>
      <c r="Z1640" t="str">
        <f t="shared" si="483"/>
        <v>ITM_SIM_EQ</v>
      </c>
      <c r="AA1640" s="172" t="str">
        <f>IF(ISNA(VLOOKUP(AC1640,Sheet2!J:J,1,0)),"//","")</f>
        <v>//</v>
      </c>
      <c r="AC1640" s="111" t="str">
        <f t="shared" si="473"/>
        <v>SIM_EQ</v>
      </c>
      <c r="AD1640" t="b">
        <f t="shared" si="469"/>
        <v>1</v>
      </c>
    </row>
    <row r="1641" spans="1:30">
      <c r="A1641" s="57">
        <f t="shared" si="477"/>
        <v>1641</v>
      </c>
      <c r="B1641" s="56">
        <f t="shared" si="478"/>
        <v>1603</v>
      </c>
      <c r="C1641" s="60" t="s">
        <v>4450</v>
      </c>
      <c r="D1641" s="60" t="s">
        <v>7</v>
      </c>
      <c r="E1641" s="66" t="s">
        <v>338</v>
      </c>
      <c r="F1641" s="66" t="s">
        <v>338</v>
      </c>
      <c r="G1641" s="206">
        <v>0</v>
      </c>
      <c r="H1641" s="206">
        <v>0</v>
      </c>
      <c r="I1641" s="189" t="s">
        <v>3</v>
      </c>
      <c r="J1641" s="66" t="s">
        <v>1592</v>
      </c>
      <c r="K1641" s="67" t="s">
        <v>4704</v>
      </c>
      <c r="L1641" s="68"/>
      <c r="M1641" s="64" t="s">
        <v>2098</v>
      </c>
      <c r="N1641" s="13"/>
      <c r="O1641"/>
      <c r="P1641" t="str">
        <f t="shared" si="472"/>
        <v/>
      </c>
      <c r="Q1641" t="str">
        <f>IF(ISNA(VLOOKUP(AC1641,#REF!,1)),"//","")</f>
        <v/>
      </c>
      <c r="R1641"/>
      <c r="S1641" s="43">
        <f t="shared" si="479"/>
        <v>449</v>
      </c>
      <c r="T1641" s="93" t="s">
        <v>2484</v>
      </c>
      <c r="U1641" s="71" t="s">
        <v>2484</v>
      </c>
      <c r="V1641" s="71" t="s">
        <v>2484</v>
      </c>
      <c r="W1641" s="44" t="str">
        <f t="shared" si="480"/>
        <v>"SKIP"</v>
      </c>
      <c r="X1641" s="25" t="str">
        <f t="shared" si="481"/>
        <v>SKIP</v>
      </c>
      <c r="Y1641" s="1">
        <f t="shared" si="482"/>
        <v>1603</v>
      </c>
      <c r="Z1641" t="str">
        <f t="shared" si="483"/>
        <v>ITM_SKIP</v>
      </c>
      <c r="AA1641" s="172" t="str">
        <f>IF(ISNA(VLOOKUP(AC1641,Sheet2!J:J,1,0)),"//","")</f>
        <v>//</v>
      </c>
      <c r="AC1641" s="111" t="str">
        <f t="shared" si="473"/>
        <v>SKIP</v>
      </c>
      <c r="AD1641" t="b">
        <f t="shared" si="469"/>
        <v>1</v>
      </c>
    </row>
    <row r="1642" spans="1:30">
      <c r="A1642" s="57">
        <f t="shared" si="477"/>
        <v>1642</v>
      </c>
      <c r="B1642" s="56">
        <f t="shared" si="478"/>
        <v>1604</v>
      </c>
      <c r="C1642" s="60" t="s">
        <v>4312</v>
      </c>
      <c r="D1642" s="60" t="s">
        <v>7</v>
      </c>
      <c r="E1642" s="66" t="s">
        <v>341</v>
      </c>
      <c r="F1642" s="66" t="s">
        <v>341</v>
      </c>
      <c r="G1642" s="206">
        <v>0</v>
      </c>
      <c r="H1642" s="206">
        <v>0</v>
      </c>
      <c r="I1642" s="189" t="s">
        <v>3</v>
      </c>
      <c r="J1642" s="66" t="s">
        <v>1592</v>
      </c>
      <c r="K1642" s="67" t="s">
        <v>4704</v>
      </c>
      <c r="L1642" s="68"/>
      <c r="M1642" s="64" t="s">
        <v>2100</v>
      </c>
      <c r="N1642" s="13"/>
      <c r="O1642"/>
      <c r="P1642" t="str">
        <f t="shared" si="472"/>
        <v/>
      </c>
      <c r="Q1642" t="str">
        <f>IF(ISNA(VLOOKUP(AC1642,#REF!,1)),"//","")</f>
        <v/>
      </c>
      <c r="R1642"/>
      <c r="S1642" s="43">
        <f t="shared" si="479"/>
        <v>450</v>
      </c>
      <c r="T1642" s="93" t="s">
        <v>2484</v>
      </c>
      <c r="U1642" s="71" t="s">
        <v>2484</v>
      </c>
      <c r="V1642" s="71" t="s">
        <v>2484</v>
      </c>
      <c r="W1642" s="44" t="str">
        <f t="shared" si="480"/>
        <v>"SLVQ"</v>
      </c>
      <c r="X1642" s="25" t="str">
        <f t="shared" si="481"/>
        <v>SLVQ</v>
      </c>
      <c r="Y1642" s="1">
        <f t="shared" si="482"/>
        <v>1604</v>
      </c>
      <c r="Z1642" t="str">
        <f t="shared" si="483"/>
        <v>ITM_SLVQ</v>
      </c>
      <c r="AA1642" s="172" t="str">
        <f>IF(ISNA(VLOOKUP(AC1642,Sheet2!J:J,1,0)),"//","")</f>
        <v>//</v>
      </c>
      <c r="AC1642" s="111" t="str">
        <f t="shared" si="473"/>
        <v>SLVQ</v>
      </c>
      <c r="AD1642" t="b">
        <f t="shared" ref="AD1642:AD1705" si="487">X1642=AC1642</f>
        <v>1</v>
      </c>
    </row>
    <row r="1643" spans="1:30">
      <c r="A1643" s="57">
        <f t="shared" si="477"/>
        <v>1643</v>
      </c>
      <c r="B1643" s="56">
        <f t="shared" si="478"/>
        <v>1605</v>
      </c>
      <c r="C1643" s="60" t="s">
        <v>4313</v>
      </c>
      <c r="D1643" s="60" t="s">
        <v>7</v>
      </c>
      <c r="E1643" s="66" t="s">
        <v>1446</v>
      </c>
      <c r="F1643" s="66" t="s">
        <v>1446</v>
      </c>
      <c r="G1643" s="206">
        <v>0</v>
      </c>
      <c r="H1643" s="206">
        <v>0</v>
      </c>
      <c r="I1643" s="189" t="s">
        <v>3</v>
      </c>
      <c r="J1643" s="66" t="s">
        <v>1592</v>
      </c>
      <c r="K1643" s="67" t="s">
        <v>4704</v>
      </c>
      <c r="L1643" s="68"/>
      <c r="M1643" s="64" t="s">
        <v>2101</v>
      </c>
      <c r="N1643" s="13"/>
      <c r="O1643"/>
      <c r="P1643" t="str">
        <f t="shared" si="472"/>
        <v/>
      </c>
      <c r="Q1643" t="str">
        <f>IF(ISNA(VLOOKUP(AC1643,#REF!,1)),"//","")</f>
        <v/>
      </c>
      <c r="R1643"/>
      <c r="S1643" s="43">
        <f t="shared" si="479"/>
        <v>451</v>
      </c>
      <c r="T1643" s="93" t="s">
        <v>2484</v>
      </c>
      <c r="U1643" s="71" t="s">
        <v>2484</v>
      </c>
      <c r="V1643" s="71" t="s">
        <v>2484</v>
      </c>
      <c r="W1643" s="44" t="str">
        <f t="shared" si="480"/>
        <v>"S" STD_SUB_M</v>
      </c>
      <c r="X1643" s="25" t="str">
        <f t="shared" si="481"/>
        <v>SM</v>
      </c>
      <c r="Y1643" s="1">
        <f t="shared" si="482"/>
        <v>1605</v>
      </c>
      <c r="Z1643" t="str">
        <f t="shared" si="483"/>
        <v>ITM_SM</v>
      </c>
      <c r="AA1643" s="172" t="str">
        <f>IF(ISNA(VLOOKUP(AC1643,Sheet2!J:J,1,0)),"//","")</f>
        <v>//</v>
      </c>
      <c r="AC1643" s="111" t="str">
        <f t="shared" si="473"/>
        <v>SM</v>
      </c>
      <c r="AD1643" t="b">
        <f t="shared" si="487"/>
        <v>1</v>
      </c>
    </row>
    <row r="1644" spans="1:30">
      <c r="A1644" s="57">
        <f t="shared" si="477"/>
        <v>1644</v>
      </c>
      <c r="B1644" s="56">
        <f t="shared" si="478"/>
        <v>1606</v>
      </c>
      <c r="C1644" s="60" t="s">
        <v>4314</v>
      </c>
      <c r="D1644" s="60" t="s">
        <v>7</v>
      </c>
      <c r="E1644" s="66" t="s">
        <v>3121</v>
      </c>
      <c r="F1644" s="66" t="s">
        <v>3121</v>
      </c>
      <c r="G1644" s="206">
        <v>0</v>
      </c>
      <c r="H1644" s="206">
        <v>0</v>
      </c>
      <c r="I1644" s="189" t="s">
        <v>3</v>
      </c>
      <c r="J1644" s="66" t="s">
        <v>1592</v>
      </c>
      <c r="K1644" s="67" t="s">
        <v>4704</v>
      </c>
      <c r="L1644" s="68"/>
      <c r="M1644" s="64" t="s">
        <v>3122</v>
      </c>
      <c r="N1644" s="13"/>
      <c r="O1644"/>
      <c r="P1644" t="str">
        <f t="shared" si="472"/>
        <v/>
      </c>
      <c r="Q1644" t="str">
        <f>IF(ISNA(VLOOKUP(AC1644,#REF!,1)),"//","")</f>
        <v/>
      </c>
      <c r="R1644"/>
      <c r="S1644" s="43">
        <f t="shared" si="479"/>
        <v>452</v>
      </c>
      <c r="T1644" s="93" t="s">
        <v>3002</v>
      </c>
      <c r="U1644" s="71" t="s">
        <v>2484</v>
      </c>
      <c r="V1644" s="71" t="s">
        <v>2484</v>
      </c>
      <c r="W1644" s="44" t="str">
        <f t="shared" si="480"/>
        <v>"ISM?"</v>
      </c>
      <c r="X1644" s="25" t="str">
        <f t="shared" si="481"/>
        <v>ISM?</v>
      </c>
      <c r="Y1644" s="1">
        <f t="shared" si="482"/>
        <v>1606</v>
      </c>
      <c r="Z1644" t="str">
        <f t="shared" si="483"/>
        <v>ITM_ISM</v>
      </c>
      <c r="AA1644" s="172" t="str">
        <f>IF(ISNA(VLOOKUP(AC1644,Sheet2!J:J,1,0)),"//","")</f>
        <v>//</v>
      </c>
      <c r="AC1644" s="111" t="str">
        <f t="shared" si="473"/>
        <v>ISM?</v>
      </c>
      <c r="AD1644" t="b">
        <f t="shared" si="487"/>
        <v>1</v>
      </c>
    </row>
    <row r="1645" spans="1:30">
      <c r="A1645" s="57">
        <f t="shared" si="477"/>
        <v>1645</v>
      </c>
      <c r="B1645" s="56">
        <f t="shared" si="478"/>
        <v>1607</v>
      </c>
      <c r="C1645" s="60" t="s">
        <v>4315</v>
      </c>
      <c r="D1645" s="60" t="s">
        <v>7</v>
      </c>
      <c r="E1645" s="66" t="s">
        <v>1447</v>
      </c>
      <c r="F1645" s="66" t="s">
        <v>1447</v>
      </c>
      <c r="G1645" s="206">
        <v>0</v>
      </c>
      <c r="H1645" s="206">
        <v>0</v>
      </c>
      <c r="I1645" s="189" t="s">
        <v>3</v>
      </c>
      <c r="J1645" s="66" t="s">
        <v>1592</v>
      </c>
      <c r="K1645" s="67" t="s">
        <v>4704</v>
      </c>
      <c r="L1645" s="68"/>
      <c r="M1645" s="64" t="s">
        <v>2102</v>
      </c>
      <c r="N1645" s="13"/>
      <c r="O1645"/>
      <c r="P1645" t="str">
        <f t="shared" si="472"/>
        <v/>
      </c>
      <c r="Q1645" t="str">
        <f>IF(ISNA(VLOOKUP(AC1645,#REF!,1)),"//","")</f>
        <v/>
      </c>
      <c r="R1645"/>
      <c r="S1645" s="43">
        <f t="shared" si="479"/>
        <v>453</v>
      </c>
      <c r="T1645" s="93" t="s">
        <v>2484</v>
      </c>
      <c r="U1645" s="71" t="s">
        <v>2484</v>
      </c>
      <c r="V1645" s="71" t="s">
        <v>2484</v>
      </c>
      <c r="W1645" s="44" t="str">
        <f t="shared" si="480"/>
        <v>"S" STD_SUB_M STD_SUB_W</v>
      </c>
      <c r="X1645" s="25" t="str">
        <f t="shared" si="481"/>
        <v>SMW</v>
      </c>
      <c r="Y1645" s="1">
        <f t="shared" si="482"/>
        <v>1607</v>
      </c>
      <c r="Z1645" t="str">
        <f t="shared" si="483"/>
        <v>ITM_SMW</v>
      </c>
      <c r="AA1645" s="172" t="str">
        <f>IF(ISNA(VLOOKUP(AC1645,Sheet2!J:J,1,0)),"//","")</f>
        <v>//</v>
      </c>
      <c r="AC1645" s="111" t="str">
        <f t="shared" si="473"/>
        <v>SMW</v>
      </c>
      <c r="AD1645" t="b">
        <f t="shared" si="487"/>
        <v>1</v>
      </c>
    </row>
    <row r="1646" spans="1:30">
      <c r="A1646" s="57">
        <f t="shared" si="477"/>
        <v>1646</v>
      </c>
      <c r="B1646" s="56">
        <f t="shared" si="478"/>
        <v>1608</v>
      </c>
      <c r="C1646" s="60" t="s">
        <v>4450</v>
      </c>
      <c r="D1646" s="60" t="s">
        <v>7</v>
      </c>
      <c r="E1646" s="66" t="s">
        <v>1448</v>
      </c>
      <c r="F1646" s="66" t="s">
        <v>1448</v>
      </c>
      <c r="G1646" s="206">
        <v>0</v>
      </c>
      <c r="H1646" s="206">
        <v>0</v>
      </c>
      <c r="I1646" s="189" t="s">
        <v>3</v>
      </c>
      <c r="J1646" s="66" t="s">
        <v>1592</v>
      </c>
      <c r="K1646" s="67" t="s">
        <v>4704</v>
      </c>
      <c r="L1646" s="68"/>
      <c r="M1646" s="64" t="s">
        <v>2103</v>
      </c>
      <c r="N1646" s="13"/>
      <c r="O1646"/>
      <c r="P1646" t="str">
        <f t="shared" si="472"/>
        <v/>
      </c>
      <c r="Q1646" t="str">
        <f>IF(ISNA(VLOOKUP(AC1646,#REF!,1)),"//","")</f>
        <v/>
      </c>
      <c r="R1646"/>
      <c r="S1646" s="43">
        <f t="shared" si="479"/>
        <v>454</v>
      </c>
      <c r="T1646" s="93" t="s">
        <v>2484</v>
      </c>
      <c r="U1646" s="71" t="s">
        <v>2484</v>
      </c>
      <c r="V1646" s="71" t="s">
        <v>2484</v>
      </c>
      <c r="W1646" s="44" t="str">
        <f t="shared" si="480"/>
        <v>"SOLVE"</v>
      </c>
      <c r="X1646" s="25" t="str">
        <f t="shared" si="481"/>
        <v>SOLVE</v>
      </c>
      <c r="Y1646" s="1">
        <f t="shared" si="482"/>
        <v>1608</v>
      </c>
      <c r="Z1646" t="str">
        <f t="shared" si="483"/>
        <v>ITM_SOLVE</v>
      </c>
      <c r="AA1646" s="172" t="str">
        <f>IF(ISNA(VLOOKUP(AC1646,Sheet2!J:J,1,0)),"//","")</f>
        <v>//</v>
      </c>
      <c r="AC1646" s="111" t="str">
        <f t="shared" si="473"/>
        <v>SOLVE</v>
      </c>
      <c r="AD1646" t="b">
        <f t="shared" si="487"/>
        <v>1</v>
      </c>
    </row>
    <row r="1647" spans="1:30">
      <c r="A1647" s="57">
        <f t="shared" si="477"/>
        <v>1647</v>
      </c>
      <c r="B1647" s="56">
        <f t="shared" si="478"/>
        <v>1609</v>
      </c>
      <c r="C1647" s="60" t="s">
        <v>4316</v>
      </c>
      <c r="D1647" s="60" t="s">
        <v>7</v>
      </c>
      <c r="E1647" s="66" t="s">
        <v>345</v>
      </c>
      <c r="F1647" s="66" t="s">
        <v>345</v>
      </c>
      <c r="G1647" s="206">
        <v>0</v>
      </c>
      <c r="H1647" s="206">
        <v>0</v>
      </c>
      <c r="I1647" s="189" t="s">
        <v>3</v>
      </c>
      <c r="J1647" s="66" t="s">
        <v>1592</v>
      </c>
      <c r="K1647" s="67" t="s">
        <v>4704</v>
      </c>
      <c r="L1647" s="68"/>
      <c r="M1647" s="64" t="s">
        <v>2107</v>
      </c>
      <c r="N1647" s="13"/>
      <c r="O1647"/>
      <c r="P1647" t="str">
        <f t="shared" si="472"/>
        <v/>
      </c>
      <c r="Q1647" t="str">
        <f>IF(ISNA(VLOOKUP(AC1647,#REF!,1)),"//","")</f>
        <v/>
      </c>
      <c r="R1647"/>
      <c r="S1647" s="43">
        <f t="shared" si="479"/>
        <v>455</v>
      </c>
      <c r="T1647" s="93" t="s">
        <v>3002</v>
      </c>
      <c r="U1647" s="71" t="s">
        <v>2484</v>
      </c>
      <c r="V1647" s="71" t="s">
        <v>2484</v>
      </c>
      <c r="W1647" s="44" t="str">
        <f t="shared" si="480"/>
        <v>"SSIZE?"</v>
      </c>
      <c r="X1647" s="25" t="str">
        <f t="shared" si="481"/>
        <v>SSIZE?</v>
      </c>
      <c r="Y1647" s="1">
        <f t="shared" si="482"/>
        <v>1609</v>
      </c>
      <c r="Z1647" t="str">
        <f t="shared" si="483"/>
        <v>ITM_SSIZE</v>
      </c>
      <c r="AA1647" s="172" t="str">
        <f>IF(ISNA(VLOOKUP(AC1647,Sheet2!J:J,1,0)),"//","")</f>
        <v>//</v>
      </c>
      <c r="AC1647" s="111" t="str">
        <f t="shared" si="473"/>
        <v>SSIZE?</v>
      </c>
      <c r="AD1647" t="b">
        <f t="shared" si="487"/>
        <v>1</v>
      </c>
    </row>
    <row r="1648" spans="1:30">
      <c r="A1648" s="57">
        <f t="shared" si="477"/>
        <v>1648</v>
      </c>
      <c r="B1648" s="56">
        <f t="shared" si="478"/>
        <v>1610</v>
      </c>
      <c r="C1648" s="60" t="s">
        <v>4454</v>
      </c>
      <c r="D1648" s="173" t="s">
        <v>4997</v>
      </c>
      <c r="E1648" s="66" t="s">
        <v>2787</v>
      </c>
      <c r="F1648" s="66" t="s">
        <v>2787</v>
      </c>
      <c r="G1648" s="206">
        <v>0</v>
      </c>
      <c r="H1648" s="206">
        <v>0</v>
      </c>
      <c r="I1648" s="189" t="s">
        <v>3</v>
      </c>
      <c r="J1648" s="66" t="s">
        <v>1592</v>
      </c>
      <c r="K1648" s="67" t="s">
        <v>4704</v>
      </c>
      <c r="L1648" s="68"/>
      <c r="M1648" s="64" t="s">
        <v>2109</v>
      </c>
      <c r="N1648" s="13"/>
      <c r="O1648"/>
      <c r="P1648" t="str">
        <f t="shared" si="472"/>
        <v/>
      </c>
      <c r="Q1648" t="str">
        <f>IF(ISNA(VLOOKUP(AC1648,#REF!,1)),"//","")</f>
        <v/>
      </c>
      <c r="R1648"/>
      <c r="S1648" s="43">
        <f t="shared" si="479"/>
        <v>456</v>
      </c>
      <c r="T1648" s="93" t="s">
        <v>2484</v>
      </c>
      <c r="U1648" s="71" t="s">
        <v>2484</v>
      </c>
      <c r="V1648" s="71" t="s">
        <v>2484</v>
      </c>
      <c r="W1648" s="44" t="str">
        <f t="shared" si="480"/>
        <v>"STATUS"</v>
      </c>
      <c r="X1648" s="25" t="str">
        <f t="shared" si="481"/>
        <v>STATUS</v>
      </c>
      <c r="Y1648" s="1">
        <f t="shared" si="482"/>
        <v>1610</v>
      </c>
      <c r="Z1648" t="str">
        <f t="shared" si="483"/>
        <v>ITM_STATUS</v>
      </c>
      <c r="AA1648" s="172" t="str">
        <f>IF(ISNA(VLOOKUP(AC1648,Sheet2!J:J,1,0)),"//","")</f>
        <v>//</v>
      </c>
      <c r="AC1648" s="111" t="str">
        <f t="shared" si="473"/>
        <v>STATUS</v>
      </c>
      <c r="AD1648" t="b">
        <f t="shared" si="487"/>
        <v>1</v>
      </c>
    </row>
    <row r="1649" spans="1:30">
      <c r="A1649" s="57">
        <f t="shared" si="477"/>
        <v>1649</v>
      </c>
      <c r="B1649" s="56">
        <f t="shared" si="478"/>
        <v>1611</v>
      </c>
      <c r="C1649" s="60" t="s">
        <v>4317</v>
      </c>
      <c r="D1649" s="60" t="s">
        <v>7</v>
      </c>
      <c r="E1649" s="66" t="s">
        <v>1453</v>
      </c>
      <c r="F1649" s="66" t="s">
        <v>282</v>
      </c>
      <c r="G1649" s="206">
        <v>0</v>
      </c>
      <c r="H1649" s="206">
        <v>0</v>
      </c>
      <c r="I1649" s="189" t="s">
        <v>3</v>
      </c>
      <c r="J1649" s="66" t="s">
        <v>1592</v>
      </c>
      <c r="K1649" s="67" t="s">
        <v>4704</v>
      </c>
      <c r="L1649" s="68"/>
      <c r="M1649" s="64" t="s">
        <v>2112</v>
      </c>
      <c r="N1649" s="13"/>
      <c r="O1649"/>
      <c r="P1649" t="str">
        <f t="shared" si="472"/>
        <v>NOT EQUAL</v>
      </c>
      <c r="Q1649" t="str">
        <f>IF(ISNA(VLOOKUP(AC1649,#REF!,1)),"//","")</f>
        <v/>
      </c>
      <c r="R1649"/>
      <c r="S1649" s="43">
        <f t="shared" si="479"/>
        <v>457</v>
      </c>
      <c r="T1649" s="93" t="s">
        <v>2484</v>
      </c>
      <c r="U1649" s="71" t="s">
        <v>2484</v>
      </c>
      <c r="V1649" s="71" t="s">
        <v>2484</v>
      </c>
      <c r="W1649" s="44" t="str">
        <f t="shared" si="480"/>
        <v>"STOCFG"</v>
      </c>
      <c r="X1649" s="25" t="str">
        <f t="shared" si="481"/>
        <v>STOCFG</v>
      </c>
      <c r="Y1649" s="1">
        <f t="shared" si="482"/>
        <v>1611</v>
      </c>
      <c r="Z1649" t="str">
        <f t="shared" si="483"/>
        <v>ITM_STOCFG</v>
      </c>
      <c r="AA1649" s="172" t="str">
        <f>IF(ISNA(VLOOKUP(AC1649,Sheet2!J:J,1,0)),"//","")</f>
        <v>//</v>
      </c>
      <c r="AC1649" s="111" t="str">
        <f t="shared" si="473"/>
        <v>STOCFG</v>
      </c>
      <c r="AD1649" t="b">
        <f t="shared" si="487"/>
        <v>1</v>
      </c>
    </row>
    <row r="1650" spans="1:30">
      <c r="A1650" s="57">
        <f t="shared" si="477"/>
        <v>1650</v>
      </c>
      <c r="B1650" s="56">
        <f t="shared" si="478"/>
        <v>1612</v>
      </c>
      <c r="C1650" s="60" t="s">
        <v>4318</v>
      </c>
      <c r="D1650" s="60" t="s">
        <v>7</v>
      </c>
      <c r="E1650" s="66" t="s">
        <v>1454</v>
      </c>
      <c r="F1650" s="66" t="s">
        <v>1454</v>
      </c>
      <c r="G1650" s="206">
        <v>0</v>
      </c>
      <c r="H1650" s="206">
        <v>0</v>
      </c>
      <c r="I1650" s="189" t="s">
        <v>3</v>
      </c>
      <c r="J1650" s="66" t="s">
        <v>1592</v>
      </c>
      <c r="K1650" s="67" t="s">
        <v>4704</v>
      </c>
      <c r="L1650" s="68"/>
      <c r="M1650" s="64" t="s">
        <v>2113</v>
      </c>
      <c r="N1650" s="13"/>
      <c r="O1650"/>
      <c r="P1650" t="str">
        <f t="shared" ref="P1650:P1713" si="488">IF(E1650=F1650,"","NOT EQUAL")</f>
        <v/>
      </c>
      <c r="Q1650" t="str">
        <f>IF(ISNA(VLOOKUP(AC1650,#REF!,1)),"//","")</f>
        <v/>
      </c>
      <c r="R1650"/>
      <c r="S1650" s="43">
        <f t="shared" si="479"/>
        <v>458</v>
      </c>
      <c r="T1650" s="93" t="s">
        <v>3004</v>
      </c>
      <c r="U1650" s="71" t="s">
        <v>2484</v>
      </c>
      <c r="V1650" s="71" t="s">
        <v>2484</v>
      </c>
      <c r="W1650" s="44" t="str">
        <f t="shared" si="480"/>
        <v>"STOEL"</v>
      </c>
      <c r="X1650" s="25" t="str">
        <f t="shared" si="481"/>
        <v>STOEL</v>
      </c>
      <c r="Y1650" s="1">
        <f t="shared" si="482"/>
        <v>1612</v>
      </c>
      <c r="Z1650" t="str">
        <f t="shared" si="483"/>
        <v>ITM_STOEL</v>
      </c>
      <c r="AA1650" s="172" t="str">
        <f>IF(ISNA(VLOOKUP(AC1650,Sheet2!J:J,1,0)),"//","")</f>
        <v>//</v>
      </c>
      <c r="AC1650" s="111" t="str">
        <f t="shared" ref="AC1650:AC1713" si="489">IF(LEN(X1650)=0,"",SUBSTITUTE(SUBSTITUTE(SUBSTITUTE(SUBSTITUTE(SUBSTITUTE(SUBSTITUTE(SUBSTITUTE(SUBSTITUTE(SUBSTITUTE(SUBSTITUTE(SUBSTITUTE(SUBSTITUTE(SUBSTITUTE(SUBSTITUTE(SUBSTITUTE(SUBSTITUTE(SUBSTITUTE( (SUBSTITUTE( SUBSTITUTE( SUBSTITUTE( SUBSTITUTE(W1650,"STD_SIGMA","SUM"),"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STOEL</v>
      </c>
      <c r="AD1650" t="b">
        <f t="shared" si="487"/>
        <v>1</v>
      </c>
    </row>
    <row r="1651" spans="1:30">
      <c r="A1651" s="57">
        <f t="shared" si="477"/>
        <v>1651</v>
      </c>
      <c r="B1651" s="56">
        <f t="shared" si="478"/>
        <v>1613</v>
      </c>
      <c r="C1651" s="60" t="s">
        <v>4319</v>
      </c>
      <c r="D1651" s="60" t="s">
        <v>7</v>
      </c>
      <c r="E1651" s="66" t="s">
        <v>1455</v>
      </c>
      <c r="F1651" s="66" t="s">
        <v>1455</v>
      </c>
      <c r="G1651" s="206">
        <v>0</v>
      </c>
      <c r="H1651" s="206">
        <v>0</v>
      </c>
      <c r="I1651" s="189" t="s">
        <v>3</v>
      </c>
      <c r="J1651" s="66" t="s">
        <v>1592</v>
      </c>
      <c r="K1651" s="67" t="s">
        <v>4704</v>
      </c>
      <c r="L1651" s="68"/>
      <c r="M1651" s="64" t="s">
        <v>2114</v>
      </c>
      <c r="N1651" s="13"/>
      <c r="O1651"/>
      <c r="P1651" t="str">
        <f t="shared" si="488"/>
        <v/>
      </c>
      <c r="Q1651" t="str">
        <f>IF(ISNA(VLOOKUP(AC1651,#REF!,1)),"//","")</f>
        <v/>
      </c>
      <c r="R1651"/>
      <c r="S1651" s="43">
        <f t="shared" si="479"/>
        <v>459</v>
      </c>
      <c r="T1651" s="96" t="s">
        <v>3004</v>
      </c>
      <c r="U1651" s="71" t="s">
        <v>2484</v>
      </c>
      <c r="V1651" s="71" t="s">
        <v>2484</v>
      </c>
      <c r="W1651" s="44" t="str">
        <f t="shared" si="480"/>
        <v>"STOIJ"</v>
      </c>
      <c r="X1651" s="25" t="str">
        <f t="shared" si="481"/>
        <v>STOIJ</v>
      </c>
      <c r="Y1651" s="1">
        <f t="shared" si="482"/>
        <v>1613</v>
      </c>
      <c r="Z1651" t="str">
        <f t="shared" si="483"/>
        <v>ITM_STOIJ</v>
      </c>
      <c r="AA1651" s="172" t="str">
        <f>IF(ISNA(VLOOKUP(AC1651,Sheet2!J:J,1,0)),"//","")</f>
        <v>//</v>
      </c>
      <c r="AC1651" s="111" t="str">
        <f t="shared" si="489"/>
        <v>STOIJ</v>
      </c>
      <c r="AD1651" t="b">
        <f t="shared" si="487"/>
        <v>1</v>
      </c>
    </row>
    <row r="1652" spans="1:30" s="133" customFormat="1">
      <c r="A1652" s="127">
        <f t="shared" si="477"/>
        <v>1652</v>
      </c>
      <c r="B1652" s="128">
        <f t="shared" si="478"/>
        <v>1614</v>
      </c>
      <c r="C1652" s="129" t="s">
        <v>4123</v>
      </c>
      <c r="D1652" s="129" t="s">
        <v>7</v>
      </c>
      <c r="E1652" s="130" t="s">
        <v>1332</v>
      </c>
      <c r="F1652" s="130" t="s">
        <v>1333</v>
      </c>
      <c r="G1652" s="205">
        <v>0</v>
      </c>
      <c r="H1652" s="205">
        <v>0</v>
      </c>
      <c r="I1652" s="189" t="s">
        <v>3</v>
      </c>
      <c r="J1652" s="66" t="s">
        <v>1592</v>
      </c>
      <c r="K1652" s="132" t="s">
        <v>4704</v>
      </c>
      <c r="M1652" s="18" t="s">
        <v>1879</v>
      </c>
      <c r="N1652" s="18"/>
      <c r="P1652" s="133" t="str">
        <f t="shared" si="488"/>
        <v>NOT EQUAL</v>
      </c>
      <c r="Q1652" s="133" t="str">
        <f>IF(ISNA(VLOOKUP(AC1652,#REF!,1)),"//","")</f>
        <v/>
      </c>
      <c r="S1652" s="134">
        <f t="shared" si="479"/>
        <v>460</v>
      </c>
      <c r="T1652" s="127" t="s">
        <v>2980</v>
      </c>
      <c r="U1652" s="131" t="s">
        <v>2484</v>
      </c>
      <c r="V1652" s="131" t="s">
        <v>2484</v>
      </c>
      <c r="W1652" s="135" t="str">
        <f t="shared" si="480"/>
        <v>"LN(1+X)"</v>
      </c>
      <c r="X1652" s="136" t="str">
        <f t="shared" si="481"/>
        <v>LN(1+X)</v>
      </c>
      <c r="Y1652" s="137">
        <f t="shared" si="482"/>
        <v>1614</v>
      </c>
      <c r="Z1652" s="133" t="str">
        <f t="shared" si="483"/>
        <v>ITM_LN1X</v>
      </c>
      <c r="AA1652" s="172" t="str">
        <f>IF(ISNA(VLOOKUP(AC1652,Sheet2!J:J,1,0)),"//","")</f>
        <v/>
      </c>
      <c r="AC1652" s="111" t="str">
        <f t="shared" si="489"/>
        <v>LN(1+X)</v>
      </c>
      <c r="AD1652" t="b">
        <f t="shared" si="487"/>
        <v>1</v>
      </c>
    </row>
    <row r="1653" spans="1:30">
      <c r="A1653" s="57">
        <f t="shared" si="477"/>
        <v>1653</v>
      </c>
      <c r="B1653" s="56">
        <f t="shared" si="478"/>
        <v>1615</v>
      </c>
      <c r="C1653" s="60" t="s">
        <v>4320</v>
      </c>
      <c r="D1653" s="60" t="s">
        <v>2526</v>
      </c>
      <c r="E1653" s="66" t="s">
        <v>1457</v>
      </c>
      <c r="F1653" s="66" t="s">
        <v>1457</v>
      </c>
      <c r="G1653" s="206">
        <v>0</v>
      </c>
      <c r="H1653" s="206">
        <v>99</v>
      </c>
      <c r="I1653" s="189" t="s">
        <v>3</v>
      </c>
      <c r="J1653" s="66" t="s">
        <v>1592</v>
      </c>
      <c r="K1653" s="67" t="s">
        <v>4704</v>
      </c>
      <c r="L1653" s="68"/>
      <c r="M1653" s="64" t="s">
        <v>2116</v>
      </c>
      <c r="N1653" s="13"/>
      <c r="O1653"/>
      <c r="P1653" t="str">
        <f t="shared" si="488"/>
        <v/>
      </c>
      <c r="Q1653" t="str">
        <f>IF(ISNA(VLOOKUP(AC1653,#REF!,1)),"//","")</f>
        <v/>
      </c>
      <c r="R1653"/>
      <c r="S1653" s="43">
        <f t="shared" si="479"/>
        <v>461</v>
      </c>
      <c r="T1653" s="93" t="s">
        <v>3004</v>
      </c>
      <c r="U1653" s="71" t="s">
        <v>2484</v>
      </c>
      <c r="V1653" s="71" t="s">
        <v>2484</v>
      </c>
      <c r="W1653" s="44" t="str">
        <f t="shared" si="480"/>
        <v>"STOS"</v>
      </c>
      <c r="X1653" s="25" t="str">
        <f t="shared" si="481"/>
        <v>STOS</v>
      </c>
      <c r="Y1653" s="1">
        <f t="shared" si="482"/>
        <v>1615</v>
      </c>
      <c r="Z1653" t="str">
        <f t="shared" si="483"/>
        <v>ITM_STOS</v>
      </c>
      <c r="AA1653" s="172" t="str">
        <f>IF(ISNA(VLOOKUP(AC1653,Sheet2!J:J,1,0)),"//","")</f>
        <v>//</v>
      </c>
      <c r="AC1653" s="111" t="str">
        <f t="shared" si="489"/>
        <v>STOS</v>
      </c>
      <c r="AD1653" t="b">
        <f t="shared" si="487"/>
        <v>1</v>
      </c>
    </row>
    <row r="1654" spans="1:30">
      <c r="A1654" s="57">
        <f t="shared" si="477"/>
        <v>1654</v>
      </c>
      <c r="B1654" s="56">
        <f t="shared" si="478"/>
        <v>1616</v>
      </c>
      <c r="C1654" s="60" t="s">
        <v>4321</v>
      </c>
      <c r="D1654" s="60" t="s">
        <v>7</v>
      </c>
      <c r="E1654" s="66" t="s">
        <v>1462</v>
      </c>
      <c r="F1654" s="66" t="s">
        <v>1462</v>
      </c>
      <c r="G1654" s="206">
        <v>0</v>
      </c>
      <c r="H1654" s="206">
        <v>0</v>
      </c>
      <c r="I1654" s="189" t="s">
        <v>3</v>
      </c>
      <c r="J1654" s="66" t="s">
        <v>1592</v>
      </c>
      <c r="K1654" s="67" t="s">
        <v>4704</v>
      </c>
      <c r="L1654" s="68"/>
      <c r="M1654" s="64" t="s">
        <v>2123</v>
      </c>
      <c r="N1654" s="13"/>
      <c r="O1654"/>
      <c r="P1654" t="str">
        <f t="shared" si="488"/>
        <v/>
      </c>
      <c r="Q1654" t="str">
        <f>IF(ISNA(VLOOKUP(AC1654,#REF!,1)),"//","")</f>
        <v/>
      </c>
      <c r="R1654"/>
      <c r="S1654" s="43">
        <f t="shared" si="479"/>
        <v>462</v>
      </c>
      <c r="T1654" s="96" t="s">
        <v>2985</v>
      </c>
      <c r="U1654" s="71" t="s">
        <v>2484</v>
      </c>
      <c r="V1654" s="71" t="s">
        <v>2484</v>
      </c>
      <c r="W1654" s="44" t="str">
        <f t="shared" si="480"/>
        <v>"SUM"</v>
      </c>
      <c r="X1654" s="25" t="str">
        <f t="shared" si="481"/>
        <v>SUM</v>
      </c>
      <c r="Y1654" s="1">
        <f t="shared" si="482"/>
        <v>1616</v>
      </c>
      <c r="Z1654" t="str">
        <f t="shared" si="483"/>
        <v>ITM_SUM</v>
      </c>
      <c r="AA1654" s="172" t="str">
        <f>IF(ISNA(VLOOKUP(AC1654,Sheet2!J:J,1,0)),"//","")</f>
        <v>//</v>
      </c>
      <c r="AC1654" s="111" t="str">
        <f t="shared" si="489"/>
        <v>SUM</v>
      </c>
      <c r="AD1654" t="b">
        <f t="shared" si="487"/>
        <v>1</v>
      </c>
    </row>
    <row r="1655" spans="1:30">
      <c r="A1655" s="57">
        <f t="shared" si="477"/>
        <v>1655</v>
      </c>
      <c r="B1655" s="56">
        <f t="shared" si="478"/>
        <v>1617</v>
      </c>
      <c r="C1655" s="60" t="s">
        <v>4322</v>
      </c>
      <c r="D1655" s="60" t="s">
        <v>7</v>
      </c>
      <c r="E1655" s="66" t="s">
        <v>1463</v>
      </c>
      <c r="F1655" s="66" t="s">
        <v>1463</v>
      </c>
      <c r="G1655" s="206">
        <v>0</v>
      </c>
      <c r="H1655" s="206">
        <v>0</v>
      </c>
      <c r="I1655" s="189" t="s">
        <v>3</v>
      </c>
      <c r="J1655" s="66" t="s">
        <v>1592</v>
      </c>
      <c r="K1655" s="67" t="s">
        <v>4704</v>
      </c>
      <c r="L1655" s="68"/>
      <c r="M1655" s="64" t="s">
        <v>2124</v>
      </c>
      <c r="N1655" s="13"/>
      <c r="O1655"/>
      <c r="P1655" t="str">
        <f t="shared" si="488"/>
        <v/>
      </c>
      <c r="Q1655" t="str">
        <f>IF(ISNA(VLOOKUP(AC1655,#REF!,1)),"//","")</f>
        <v/>
      </c>
      <c r="R1655"/>
      <c r="S1655" s="43">
        <f t="shared" si="479"/>
        <v>463</v>
      </c>
      <c r="T1655" s="93" t="s">
        <v>2484</v>
      </c>
      <c r="U1655" s="71" t="s">
        <v>2484</v>
      </c>
      <c r="V1655" s="71" t="s">
        <v>2484</v>
      </c>
      <c r="W1655" s="44" t="str">
        <f t="shared" si="480"/>
        <v>"S" STD_SUB_W</v>
      </c>
      <c r="X1655" s="25" t="str">
        <f t="shared" si="481"/>
        <v>SW</v>
      </c>
      <c r="Y1655" s="1">
        <f t="shared" si="482"/>
        <v>1617</v>
      </c>
      <c r="Z1655" t="str">
        <f t="shared" si="483"/>
        <v>ITM_SW</v>
      </c>
      <c r="AA1655" s="172" t="str">
        <f>IF(ISNA(VLOOKUP(AC1655,Sheet2!J:J,1,0)),"//","")</f>
        <v>//</v>
      </c>
      <c r="AC1655" s="111" t="str">
        <f t="shared" si="489"/>
        <v>SW</v>
      </c>
      <c r="AD1655" t="b">
        <f t="shared" si="487"/>
        <v>1</v>
      </c>
    </row>
    <row r="1656" spans="1:30">
      <c r="A1656" s="57">
        <f t="shared" si="477"/>
        <v>1656</v>
      </c>
      <c r="B1656" s="56">
        <f t="shared" si="478"/>
        <v>1618</v>
      </c>
      <c r="C1656" s="60" t="s">
        <v>5241</v>
      </c>
      <c r="D1656" s="60" t="s">
        <v>7</v>
      </c>
      <c r="E1656" s="66" t="s">
        <v>1464</v>
      </c>
      <c r="F1656" s="66" t="s">
        <v>1464</v>
      </c>
      <c r="G1656" s="206">
        <v>0</v>
      </c>
      <c r="H1656" s="206">
        <v>0</v>
      </c>
      <c r="I1656" s="189" t="s">
        <v>3</v>
      </c>
      <c r="J1656" s="66" t="s">
        <v>1592</v>
      </c>
      <c r="K1656" s="67" t="s">
        <v>4704</v>
      </c>
      <c r="L1656" s="68"/>
      <c r="M1656" s="64" t="s">
        <v>2125</v>
      </c>
      <c r="N1656" s="13"/>
      <c r="O1656"/>
      <c r="P1656" t="str">
        <f t="shared" si="488"/>
        <v/>
      </c>
      <c r="Q1656" t="str">
        <f>IF(ISNA(VLOOKUP(AC1656,#REF!,1)),"//","")</f>
        <v/>
      </c>
      <c r="R1656"/>
      <c r="S1656" s="43">
        <f t="shared" si="479"/>
        <v>464</v>
      </c>
      <c r="T1656" s="93" t="s">
        <v>2484</v>
      </c>
      <c r="U1656" s="71" t="s">
        <v>2484</v>
      </c>
      <c r="V1656" s="71" t="s">
        <v>2484</v>
      </c>
      <c r="W1656" s="44" t="str">
        <f t="shared" si="480"/>
        <v>"S" STD_SUB_X STD_SUB_Y</v>
      </c>
      <c r="X1656" s="25" t="str">
        <f t="shared" si="481"/>
        <v>SXY</v>
      </c>
      <c r="Y1656" s="1">
        <f t="shared" si="482"/>
        <v>1618</v>
      </c>
      <c r="Z1656" t="str">
        <f t="shared" si="483"/>
        <v>ITM_SXY</v>
      </c>
      <c r="AA1656" s="172" t="str">
        <f>IF(ISNA(VLOOKUP(AC1656,Sheet2!J:J,1,0)),"//","")</f>
        <v>//</v>
      </c>
      <c r="AC1656" s="111" t="str">
        <f t="shared" si="489"/>
        <v>SXY</v>
      </c>
      <c r="AD1656" t="b">
        <f t="shared" si="487"/>
        <v>1</v>
      </c>
    </row>
    <row r="1657" spans="1:30">
      <c r="A1657" s="57">
        <f t="shared" si="477"/>
        <v>1657</v>
      </c>
      <c r="B1657" s="56">
        <f t="shared" si="478"/>
        <v>1619</v>
      </c>
      <c r="C1657" s="60" t="s">
        <v>4984</v>
      </c>
      <c r="D1657" s="60" t="s">
        <v>12</v>
      </c>
      <c r="E1657" s="66" t="s">
        <v>1466</v>
      </c>
      <c r="F1657" s="66" t="s">
        <v>1466</v>
      </c>
      <c r="G1657" s="206">
        <v>0</v>
      </c>
      <c r="H1657" s="229">
        <v>6</v>
      </c>
      <c r="I1657" s="189" t="s">
        <v>3</v>
      </c>
      <c r="J1657" s="66" t="s">
        <v>1592</v>
      </c>
      <c r="K1657" s="67" t="s">
        <v>4704</v>
      </c>
      <c r="L1657" s="68"/>
      <c r="M1657" s="64" t="s">
        <v>2131</v>
      </c>
      <c r="N1657" s="13"/>
      <c r="O1657"/>
      <c r="P1657" t="str">
        <f t="shared" si="488"/>
        <v/>
      </c>
      <c r="Q1657" t="str">
        <f>IF(ISNA(VLOOKUP(AC1657,#REF!,1)),"//","")</f>
        <v/>
      </c>
      <c r="R1657"/>
      <c r="S1657" s="43">
        <f t="shared" si="479"/>
        <v>465</v>
      </c>
      <c r="T1657" s="93" t="s">
        <v>2484</v>
      </c>
      <c r="U1657" s="71" t="s">
        <v>2484</v>
      </c>
      <c r="V1657" s="71" t="s">
        <v>2484</v>
      </c>
      <c r="W1657" s="44" t="str">
        <f t="shared" si="480"/>
        <v>"TDISP"</v>
      </c>
      <c r="X1657" s="25" t="str">
        <f t="shared" si="481"/>
        <v>TDISP</v>
      </c>
      <c r="Y1657" s="1">
        <f t="shared" si="482"/>
        <v>1619</v>
      </c>
      <c r="Z1657" t="str">
        <f t="shared" si="483"/>
        <v>ITM_TDISP</v>
      </c>
      <c r="AA1657" s="172" t="str">
        <f>IF(ISNA(VLOOKUP(AC1657,Sheet2!J:J,1,0)),"//","")</f>
        <v>//</v>
      </c>
      <c r="AC1657" s="111" t="str">
        <f t="shared" si="489"/>
        <v>TDISP</v>
      </c>
      <c r="AD1657" t="b">
        <f t="shared" si="487"/>
        <v>1</v>
      </c>
    </row>
    <row r="1658" spans="1:30">
      <c r="A1658" s="57">
        <f t="shared" si="477"/>
        <v>1658</v>
      </c>
      <c r="B1658" s="56">
        <f t="shared" si="478"/>
        <v>1620</v>
      </c>
      <c r="C1658" s="60" t="s">
        <v>4323</v>
      </c>
      <c r="D1658" s="60" t="s">
        <v>7</v>
      </c>
      <c r="E1658" s="66" t="s">
        <v>1467</v>
      </c>
      <c r="F1658" s="66" t="s">
        <v>1467</v>
      </c>
      <c r="G1658" s="206">
        <v>0</v>
      </c>
      <c r="H1658" s="206">
        <v>0</v>
      </c>
      <c r="I1658" s="189" t="s">
        <v>3</v>
      </c>
      <c r="J1658" s="66" t="s">
        <v>1592</v>
      </c>
      <c r="K1658" s="67" t="s">
        <v>4704</v>
      </c>
      <c r="L1658" s="68"/>
      <c r="M1658" s="64" t="s">
        <v>2133</v>
      </c>
      <c r="N1658" s="13"/>
      <c r="O1658"/>
      <c r="P1658" t="str">
        <f t="shared" si="488"/>
        <v/>
      </c>
      <c r="Q1658" t="str">
        <f>IF(ISNA(VLOOKUP(AC1658,#REF!,1)),"//","")</f>
        <v/>
      </c>
      <c r="R1658"/>
      <c r="S1658" s="43">
        <f t="shared" si="479"/>
        <v>466</v>
      </c>
      <c r="T1658" s="93" t="s">
        <v>3009</v>
      </c>
      <c r="U1658" s="71" t="s">
        <v>2484</v>
      </c>
      <c r="V1658" s="71" t="s">
        <v>2484</v>
      </c>
      <c r="W1658" s="44" t="str">
        <f t="shared" si="480"/>
        <v>"TICKS"</v>
      </c>
      <c r="X1658" s="25" t="str">
        <f t="shared" si="481"/>
        <v>TICKS</v>
      </c>
      <c r="Y1658" s="1">
        <f t="shared" si="482"/>
        <v>1620</v>
      </c>
      <c r="Z1658" t="str">
        <f t="shared" si="483"/>
        <v>ITM_TICKS</v>
      </c>
      <c r="AA1658" s="172" t="str">
        <f>IF(ISNA(VLOOKUP(AC1658,Sheet2!J:J,1,0)),"//","")</f>
        <v/>
      </c>
      <c r="AC1658" s="111" t="str">
        <f t="shared" si="489"/>
        <v>TICKS</v>
      </c>
      <c r="AD1658" t="b">
        <f t="shared" si="487"/>
        <v>1</v>
      </c>
    </row>
    <row r="1659" spans="1:30">
      <c r="A1659" s="57">
        <f t="shared" si="477"/>
        <v>1659</v>
      </c>
      <c r="B1659" s="56">
        <f t="shared" si="478"/>
        <v>1621</v>
      </c>
      <c r="C1659" s="60" t="s">
        <v>4985</v>
      </c>
      <c r="D1659" s="60" t="s">
        <v>7</v>
      </c>
      <c r="E1659" s="66" t="s">
        <v>364</v>
      </c>
      <c r="F1659" s="66" t="s">
        <v>364</v>
      </c>
      <c r="G1659" s="206">
        <v>0</v>
      </c>
      <c r="H1659" s="206">
        <v>0</v>
      </c>
      <c r="I1659" s="189" t="s">
        <v>3</v>
      </c>
      <c r="J1659" s="66" t="s">
        <v>1592</v>
      </c>
      <c r="K1659" s="67" t="s">
        <v>4704</v>
      </c>
      <c r="L1659" s="68"/>
      <c r="M1659" s="64" t="s">
        <v>2134</v>
      </c>
      <c r="N1659" s="13"/>
      <c r="O1659"/>
      <c r="P1659" t="str">
        <f t="shared" si="488"/>
        <v/>
      </c>
      <c r="Q1659" t="str">
        <f>IF(ISNA(VLOOKUP(AC1659,#REF!,1)),"//","")</f>
        <v/>
      </c>
      <c r="R1659"/>
      <c r="S1659" s="43">
        <f t="shared" si="479"/>
        <v>467</v>
      </c>
      <c r="T1659" s="93" t="s">
        <v>2484</v>
      </c>
      <c r="U1659" s="71" t="s">
        <v>2484</v>
      </c>
      <c r="V1659" s="71" t="s">
        <v>2484</v>
      </c>
      <c r="W1659" s="44" t="str">
        <f t="shared" si="480"/>
        <v>"TIME"</v>
      </c>
      <c r="X1659" s="25" t="str">
        <f t="shared" si="481"/>
        <v>TIME</v>
      </c>
      <c r="Y1659" s="1">
        <f t="shared" si="482"/>
        <v>1621</v>
      </c>
      <c r="Z1659" t="str">
        <f t="shared" si="483"/>
        <v>ITM_TIME</v>
      </c>
      <c r="AA1659" s="172" t="str">
        <f>IF(ISNA(VLOOKUP(AC1659,Sheet2!J:J,1,0)),"//","")</f>
        <v>//</v>
      </c>
      <c r="AC1659" s="111" t="str">
        <f t="shared" si="489"/>
        <v>TIME</v>
      </c>
      <c r="AD1659" t="b">
        <f t="shared" si="487"/>
        <v>1</v>
      </c>
    </row>
    <row r="1660" spans="1:30">
      <c r="A1660" s="57">
        <f t="shared" si="477"/>
        <v>1660</v>
      </c>
      <c r="B1660" s="56">
        <f t="shared" si="478"/>
        <v>1622</v>
      </c>
      <c r="C1660" s="60" t="s">
        <v>4450</v>
      </c>
      <c r="D1660" s="60" t="s">
        <v>7</v>
      </c>
      <c r="E1660" s="66" t="s">
        <v>1468</v>
      </c>
      <c r="F1660" s="66" t="s">
        <v>1468</v>
      </c>
      <c r="G1660" s="206">
        <v>0</v>
      </c>
      <c r="H1660" s="206">
        <v>0</v>
      </c>
      <c r="I1660" s="189" t="s">
        <v>3</v>
      </c>
      <c r="J1660" s="66" t="s">
        <v>1592</v>
      </c>
      <c r="K1660" s="67" t="s">
        <v>4704</v>
      </c>
      <c r="L1660" s="68"/>
      <c r="M1660" s="64" t="s">
        <v>2135</v>
      </c>
      <c r="N1660" s="13"/>
      <c r="O1660"/>
      <c r="P1660" t="str">
        <f t="shared" si="488"/>
        <v/>
      </c>
      <c r="Q1660" t="str">
        <f>IF(ISNA(VLOOKUP(AC1660,#REF!,1)),"//","")</f>
        <v/>
      </c>
      <c r="R1660"/>
      <c r="S1660" s="43">
        <f t="shared" si="479"/>
        <v>468</v>
      </c>
      <c r="T1660" s="93" t="s">
        <v>2484</v>
      </c>
      <c r="U1660" s="71" t="s">
        <v>2484</v>
      </c>
      <c r="V1660" s="71" t="s">
        <v>2484</v>
      </c>
      <c r="W1660" s="44" t="str">
        <f t="shared" si="480"/>
        <v>"TIMER"</v>
      </c>
      <c r="X1660" s="25" t="str">
        <f t="shared" si="481"/>
        <v>TIMER</v>
      </c>
      <c r="Y1660" s="1">
        <f t="shared" si="482"/>
        <v>1622</v>
      </c>
      <c r="Z1660" t="str">
        <f t="shared" si="483"/>
        <v>ITM_TIMER</v>
      </c>
      <c r="AA1660" s="172" t="str">
        <f>IF(ISNA(VLOOKUP(AC1660,Sheet2!J:J,1,0)),"//","")</f>
        <v>//</v>
      </c>
      <c r="AC1660" s="111" t="str">
        <f t="shared" si="489"/>
        <v>TIMER</v>
      </c>
      <c r="AD1660" t="b">
        <f t="shared" si="487"/>
        <v>1</v>
      </c>
    </row>
    <row r="1661" spans="1:30">
      <c r="A1661" s="57">
        <f t="shared" si="477"/>
        <v>1661</v>
      </c>
      <c r="B1661" s="56">
        <f t="shared" si="478"/>
        <v>1623</v>
      </c>
      <c r="C1661" s="60" t="s">
        <v>5117</v>
      </c>
      <c r="D1661" s="60" t="s">
        <v>7</v>
      </c>
      <c r="E1661" s="66" t="s">
        <v>1470</v>
      </c>
      <c r="F1661" s="66" t="s">
        <v>1470</v>
      </c>
      <c r="G1661" s="206">
        <v>0</v>
      </c>
      <c r="H1661" s="206">
        <v>0</v>
      </c>
      <c r="I1661" s="189" t="s">
        <v>3</v>
      </c>
      <c r="J1661" s="66" t="s">
        <v>1592</v>
      </c>
      <c r="K1661" s="67" t="s">
        <v>4704</v>
      </c>
      <c r="L1661" s="68"/>
      <c r="M1661" s="64" t="s">
        <v>4778</v>
      </c>
      <c r="N1661" s="13"/>
      <c r="O1661"/>
      <c r="P1661" t="str">
        <f t="shared" si="488"/>
        <v/>
      </c>
      <c r="Q1661" t="str">
        <f>IF(ISNA(VLOOKUP(AC1661,#REF!,1)),"//","")</f>
        <v/>
      </c>
      <c r="R1661"/>
      <c r="S1661" s="43">
        <f t="shared" si="479"/>
        <v>469</v>
      </c>
      <c r="T1661" s="93" t="s">
        <v>2484</v>
      </c>
      <c r="U1661" s="71" t="s">
        <v>2484</v>
      </c>
      <c r="V1661" s="71" t="s">
        <v>2484</v>
      </c>
      <c r="W1661" s="44" t="str">
        <f t="shared" si="480"/>
        <v>"T" STD_SUB_N</v>
      </c>
      <c r="X1661" s="25" t="str">
        <f t="shared" si="481"/>
        <v>TN</v>
      </c>
      <c r="Y1661" s="1">
        <f t="shared" si="482"/>
        <v>1623</v>
      </c>
      <c r="Z1661" t="str">
        <f t="shared" si="483"/>
        <v>ITM_Tn</v>
      </c>
      <c r="AA1661" s="172" t="str">
        <f>IF(ISNA(VLOOKUP(AC1661,Sheet2!J:J,1,0)),"//","")</f>
        <v>//</v>
      </c>
      <c r="AC1661" s="111" t="str">
        <f t="shared" si="489"/>
        <v>TN</v>
      </c>
      <c r="AD1661" t="b">
        <f t="shared" si="487"/>
        <v>1</v>
      </c>
    </row>
    <row r="1662" spans="1:30">
      <c r="A1662" s="57">
        <f t="shared" si="477"/>
        <v>1662</v>
      </c>
      <c r="B1662" s="56">
        <f t="shared" si="478"/>
        <v>1624</v>
      </c>
      <c r="C1662" s="60" t="s">
        <v>4450</v>
      </c>
      <c r="D1662" s="60" t="s">
        <v>7</v>
      </c>
      <c r="E1662" s="66" t="s">
        <v>365</v>
      </c>
      <c r="F1662" s="66" t="s">
        <v>365</v>
      </c>
      <c r="G1662" s="206">
        <v>0</v>
      </c>
      <c r="H1662" s="206">
        <v>0</v>
      </c>
      <c r="I1662" s="189" t="s">
        <v>3</v>
      </c>
      <c r="J1662" s="66" t="s">
        <v>1592</v>
      </c>
      <c r="K1662" s="67" t="s">
        <v>4704</v>
      </c>
      <c r="L1662" s="68"/>
      <c r="M1662" s="64" t="s">
        <v>2137</v>
      </c>
      <c r="N1662" s="13"/>
      <c r="O1662"/>
      <c r="P1662" t="str">
        <f t="shared" si="488"/>
        <v/>
      </c>
      <c r="Q1662" t="str">
        <f>IF(ISNA(VLOOKUP(AC1662,#REF!,1)),"//","")</f>
        <v/>
      </c>
      <c r="R1662"/>
      <c r="S1662" s="43">
        <f t="shared" si="479"/>
        <v>470</v>
      </c>
      <c r="T1662" s="93" t="s">
        <v>2484</v>
      </c>
      <c r="U1662" s="71" t="s">
        <v>2484</v>
      </c>
      <c r="V1662" s="71" t="s">
        <v>2484</v>
      </c>
      <c r="W1662" s="44" t="str">
        <f t="shared" si="480"/>
        <v>"TONE"</v>
      </c>
      <c r="X1662" s="25" t="str">
        <f t="shared" si="481"/>
        <v>TONE</v>
      </c>
      <c r="Y1662" s="1">
        <f t="shared" si="482"/>
        <v>1624</v>
      </c>
      <c r="Z1662" t="str">
        <f t="shared" si="483"/>
        <v>ITM_TONE</v>
      </c>
      <c r="AA1662" s="172" t="str">
        <f>IF(ISNA(VLOOKUP(AC1662,Sheet2!J:J,1,0)),"//","")</f>
        <v>//</v>
      </c>
      <c r="AC1662" s="111" t="str">
        <f t="shared" si="489"/>
        <v>TONE</v>
      </c>
      <c r="AD1662" t="b">
        <f t="shared" si="487"/>
        <v>1</v>
      </c>
    </row>
    <row r="1663" spans="1:30">
      <c r="A1663" s="57">
        <f t="shared" si="477"/>
        <v>1663</v>
      </c>
      <c r="B1663" s="56">
        <f t="shared" si="478"/>
        <v>1625</v>
      </c>
      <c r="C1663" s="60" t="s">
        <v>4324</v>
      </c>
      <c r="D1663" s="60" t="s">
        <v>2526</v>
      </c>
      <c r="E1663" s="66" t="s">
        <v>1477</v>
      </c>
      <c r="F1663" s="66" t="s">
        <v>1477</v>
      </c>
      <c r="G1663" s="206">
        <v>0</v>
      </c>
      <c r="H1663" s="206">
        <v>99</v>
      </c>
      <c r="I1663" s="189" t="s">
        <v>3</v>
      </c>
      <c r="J1663" s="66" t="s">
        <v>1592</v>
      </c>
      <c r="K1663" s="67" t="s">
        <v>4704</v>
      </c>
      <c r="L1663" s="68"/>
      <c r="M1663" s="64" t="s">
        <v>2150</v>
      </c>
      <c r="N1663" s="13"/>
      <c r="O1663"/>
      <c r="P1663" t="str">
        <f t="shared" si="488"/>
        <v/>
      </c>
      <c r="Q1663" t="str">
        <f>IF(ISNA(VLOOKUP(AC1663,#REF!,1)),"//","")</f>
        <v/>
      </c>
      <c r="R1663"/>
      <c r="S1663" s="43">
        <f t="shared" si="479"/>
        <v>471</v>
      </c>
      <c r="T1663" s="93" t="s">
        <v>3004</v>
      </c>
      <c r="U1663" s="71" t="s">
        <v>2484</v>
      </c>
      <c r="V1663" s="71" t="s">
        <v>2484</v>
      </c>
      <c r="W1663" s="44" t="str">
        <f t="shared" si="480"/>
        <v>"T" STD_LEFT_RIGHT_ARROWS</v>
      </c>
      <c r="X1663" s="25" t="str">
        <f t="shared" si="481"/>
        <v>T&lt;&gt;</v>
      </c>
      <c r="Y1663" s="1">
        <f t="shared" si="482"/>
        <v>1625</v>
      </c>
      <c r="Z1663" t="str">
        <f t="shared" si="483"/>
        <v>ITM_Tex</v>
      </c>
      <c r="AA1663" s="172" t="str">
        <f>IF(ISNA(VLOOKUP(AC1663,Sheet2!J:J,1,0)),"//","")</f>
        <v>//</v>
      </c>
      <c r="AC1663" s="111" t="str">
        <f t="shared" si="489"/>
        <v>T&lt;&gt;</v>
      </c>
      <c r="AD1663" t="b">
        <f t="shared" si="487"/>
        <v>1</v>
      </c>
    </row>
    <row r="1664" spans="1:30">
      <c r="A1664" s="57">
        <f t="shared" si="477"/>
        <v>1664</v>
      </c>
      <c r="B1664" s="56">
        <f t="shared" si="478"/>
        <v>1626</v>
      </c>
      <c r="C1664" s="60" t="s">
        <v>4325</v>
      </c>
      <c r="D1664" s="60" t="s">
        <v>7</v>
      </c>
      <c r="E1664" s="66" t="s">
        <v>374</v>
      </c>
      <c r="F1664" s="66" t="s">
        <v>374</v>
      </c>
      <c r="G1664" s="206">
        <v>0</v>
      </c>
      <c r="H1664" s="206">
        <v>0</v>
      </c>
      <c r="I1664" s="189" t="s">
        <v>3</v>
      </c>
      <c r="J1664" s="66" t="s">
        <v>1592</v>
      </c>
      <c r="K1664" s="67" t="s">
        <v>4704</v>
      </c>
      <c r="L1664" s="68"/>
      <c r="M1664" s="64" t="s">
        <v>2151</v>
      </c>
      <c r="N1664" s="13"/>
      <c r="O1664"/>
      <c r="P1664" t="str">
        <f t="shared" si="488"/>
        <v/>
      </c>
      <c r="Q1664" t="str">
        <f>IF(ISNA(VLOOKUP(AC1664,#REF!,1)),"//","")</f>
        <v/>
      </c>
      <c r="R1664"/>
      <c r="S1664" s="43">
        <f t="shared" si="479"/>
        <v>472</v>
      </c>
      <c r="T1664" s="93" t="s">
        <v>3002</v>
      </c>
      <c r="U1664" s="71" t="s">
        <v>2484</v>
      </c>
      <c r="V1664" s="71" t="s">
        <v>2484</v>
      </c>
      <c r="W1664" s="44" t="str">
        <f t="shared" si="480"/>
        <v>"ULP?"</v>
      </c>
      <c r="X1664" s="25" t="str">
        <f t="shared" si="481"/>
        <v>ULP?</v>
      </c>
      <c r="Y1664" s="1">
        <f t="shared" si="482"/>
        <v>1626</v>
      </c>
      <c r="Z1664" t="str">
        <f t="shared" si="483"/>
        <v>ITM_ULP</v>
      </c>
      <c r="AA1664" s="172" t="str">
        <f>IF(ISNA(VLOOKUP(AC1664,Sheet2!J:J,1,0)),"//","")</f>
        <v>//</v>
      </c>
      <c r="AC1664" s="111" t="str">
        <f t="shared" si="489"/>
        <v>ULP?</v>
      </c>
      <c r="AD1664" t="b">
        <f t="shared" si="487"/>
        <v>1</v>
      </c>
    </row>
    <row r="1665" spans="1:30">
      <c r="A1665" s="57">
        <f t="shared" si="477"/>
        <v>1665</v>
      </c>
      <c r="B1665" s="56">
        <f t="shared" si="478"/>
        <v>1627</v>
      </c>
      <c r="C1665" s="60" t="s">
        <v>5118</v>
      </c>
      <c r="D1665" s="60" t="s">
        <v>7</v>
      </c>
      <c r="E1665" s="66" t="s">
        <v>1478</v>
      </c>
      <c r="F1665" s="66" t="s">
        <v>1478</v>
      </c>
      <c r="G1665" s="206">
        <v>0</v>
      </c>
      <c r="H1665" s="206">
        <v>0</v>
      </c>
      <c r="I1665" s="189" t="s">
        <v>3</v>
      </c>
      <c r="J1665" s="66" t="s">
        <v>1592</v>
      </c>
      <c r="K1665" s="67" t="s">
        <v>4704</v>
      </c>
      <c r="L1665" s="68"/>
      <c r="M1665" s="64" t="s">
        <v>4779</v>
      </c>
      <c r="N1665" s="13"/>
      <c r="O1665"/>
      <c r="P1665" t="str">
        <f t="shared" si="488"/>
        <v/>
      </c>
      <c r="Q1665" t="str">
        <f>IF(ISNA(VLOOKUP(AC1665,#REF!,1)),"//","")</f>
        <v/>
      </c>
      <c r="R1665"/>
      <c r="S1665" s="43">
        <f t="shared" si="479"/>
        <v>473</v>
      </c>
      <c r="T1665" s="93" t="s">
        <v>2484</v>
      </c>
      <c r="U1665" s="71" t="s">
        <v>2484</v>
      </c>
      <c r="V1665" s="71" t="s">
        <v>2484</v>
      </c>
      <c r="W1665" s="44" t="str">
        <f t="shared" si="480"/>
        <v>"U" STD_SUB_N</v>
      </c>
      <c r="X1665" s="25" t="str">
        <f t="shared" si="481"/>
        <v>UN</v>
      </c>
      <c r="Y1665" s="1">
        <f t="shared" si="482"/>
        <v>1627</v>
      </c>
      <c r="Z1665" t="str">
        <f t="shared" si="483"/>
        <v>ITM_Un</v>
      </c>
      <c r="AA1665" s="172" t="str">
        <f>IF(ISNA(VLOOKUP(AC1665,Sheet2!J:J,1,0)),"//","")</f>
        <v>//</v>
      </c>
      <c r="AC1665" s="111" t="str">
        <f t="shared" si="489"/>
        <v>UN</v>
      </c>
      <c r="AD1665" t="b">
        <f t="shared" si="487"/>
        <v>1</v>
      </c>
    </row>
    <row r="1666" spans="1:30">
      <c r="A1666" s="57">
        <f t="shared" si="477"/>
        <v>1666</v>
      </c>
      <c r="B1666" s="56">
        <f t="shared" si="478"/>
        <v>1628</v>
      </c>
      <c r="C1666" s="60" t="s">
        <v>4326</v>
      </c>
      <c r="D1666" s="60" t="s">
        <v>7</v>
      </c>
      <c r="E1666" s="66" t="s">
        <v>1479</v>
      </c>
      <c r="F1666" s="66" t="s">
        <v>1479</v>
      </c>
      <c r="G1666" s="206">
        <v>0</v>
      </c>
      <c r="H1666" s="206">
        <v>0</v>
      </c>
      <c r="I1666" s="189" t="s">
        <v>3</v>
      </c>
      <c r="J1666" s="66" t="s">
        <v>1592</v>
      </c>
      <c r="K1666" s="67" t="s">
        <v>4704</v>
      </c>
      <c r="L1666" s="68"/>
      <c r="M1666" s="64" t="s">
        <v>2152</v>
      </c>
      <c r="N1666" s="13"/>
      <c r="O1666"/>
      <c r="P1666" t="str">
        <f t="shared" si="488"/>
        <v/>
      </c>
      <c r="Q1666" t="str">
        <f>IF(ISNA(VLOOKUP(AC1666,#REF!,1)),"//","")</f>
        <v/>
      </c>
      <c r="R1666"/>
      <c r="S1666" s="43">
        <f t="shared" si="479"/>
        <v>474</v>
      </c>
      <c r="T1666" s="93" t="s">
        <v>2984</v>
      </c>
      <c r="U1666" s="71" t="s">
        <v>2484</v>
      </c>
      <c r="V1666" s="71" t="s">
        <v>2484</v>
      </c>
      <c r="W1666" s="44" t="str">
        <f t="shared" si="480"/>
        <v>"UNITV"</v>
      </c>
      <c r="X1666" s="25" t="str">
        <f t="shared" si="481"/>
        <v>UNITV</v>
      </c>
      <c r="Y1666" s="1">
        <f t="shared" si="482"/>
        <v>1628</v>
      </c>
      <c r="Z1666" t="str">
        <f t="shared" si="483"/>
        <v>ITM_UNITV</v>
      </c>
      <c r="AA1666" s="172" t="str">
        <f>IF(ISNA(VLOOKUP(AC1666,Sheet2!J:J,1,0)),"//","")</f>
        <v>//</v>
      </c>
      <c r="AC1666" s="111" t="str">
        <f t="shared" si="489"/>
        <v>UNITV</v>
      </c>
      <c r="AD1666" t="b">
        <f t="shared" si="487"/>
        <v>1</v>
      </c>
    </row>
    <row r="1667" spans="1:30">
      <c r="A1667" s="57">
        <f t="shared" si="477"/>
        <v>1667</v>
      </c>
      <c r="B1667" s="56">
        <f t="shared" si="478"/>
        <v>1629</v>
      </c>
      <c r="C1667" s="60" t="s">
        <v>4240</v>
      </c>
      <c r="D1667" s="60" t="s">
        <v>1152</v>
      </c>
      <c r="E1667" s="66" t="s">
        <v>375</v>
      </c>
      <c r="F1667" s="66" t="s">
        <v>375</v>
      </c>
      <c r="G1667" s="206">
        <v>0</v>
      </c>
      <c r="H1667" s="206">
        <v>0</v>
      </c>
      <c r="I1667" s="189" t="s">
        <v>3</v>
      </c>
      <c r="J1667" s="66" t="s">
        <v>1592</v>
      </c>
      <c r="K1667" s="67" t="s">
        <v>4704</v>
      </c>
      <c r="L1667" s="68"/>
      <c r="M1667" s="64" t="s">
        <v>2153</v>
      </c>
      <c r="N1667" s="13"/>
      <c r="O1667"/>
      <c r="P1667" t="str">
        <f t="shared" si="488"/>
        <v/>
      </c>
      <c r="Q1667" t="str">
        <f>IF(ISNA(VLOOKUP(AC1667,#REF!,1)),"//","")</f>
        <v/>
      </c>
      <c r="R1667"/>
      <c r="S1667" s="43">
        <f t="shared" si="479"/>
        <v>475</v>
      </c>
      <c r="T1667" s="93" t="s">
        <v>2484</v>
      </c>
      <c r="U1667" s="71" t="s">
        <v>2914</v>
      </c>
      <c r="V1667" s="71" t="s">
        <v>2484</v>
      </c>
      <c r="W1667" s="44" t="str">
        <f t="shared" si="480"/>
        <v>"UNSIGN"</v>
      </c>
      <c r="X1667" s="25" t="str">
        <f t="shared" si="481"/>
        <v>UNSIGN</v>
      </c>
      <c r="Y1667" s="1">
        <f t="shared" si="482"/>
        <v>1629</v>
      </c>
      <c r="Z1667" t="str">
        <f t="shared" si="483"/>
        <v>ITM_UNSIGN</v>
      </c>
      <c r="AA1667" s="172" t="str">
        <f>IF(ISNA(VLOOKUP(AC1667,Sheet2!J:J,1,0)),"//","")</f>
        <v>//</v>
      </c>
      <c r="AC1667" s="111" t="str">
        <f t="shared" si="489"/>
        <v>UNSIGN</v>
      </c>
      <c r="AD1667" t="b">
        <f t="shared" si="487"/>
        <v>1</v>
      </c>
    </row>
    <row r="1668" spans="1:30">
      <c r="A1668" s="57">
        <f t="shared" si="477"/>
        <v>1668</v>
      </c>
      <c r="B1668" s="56">
        <f t="shared" si="478"/>
        <v>1630</v>
      </c>
      <c r="C1668" s="60" t="s">
        <v>4450</v>
      </c>
      <c r="D1668" s="60" t="s">
        <v>7</v>
      </c>
      <c r="E1668" s="66" t="s">
        <v>378</v>
      </c>
      <c r="F1668" s="66" t="s">
        <v>378</v>
      </c>
      <c r="G1668" s="206">
        <v>0</v>
      </c>
      <c r="H1668" s="206">
        <v>0</v>
      </c>
      <c r="I1668" s="189" t="s">
        <v>3</v>
      </c>
      <c r="J1668" s="66" t="s">
        <v>1592</v>
      </c>
      <c r="K1668" s="67" t="s">
        <v>4704</v>
      </c>
      <c r="L1668" s="68"/>
      <c r="M1668" s="64" t="s">
        <v>2155</v>
      </c>
      <c r="N1668" s="13"/>
      <c r="O1668"/>
      <c r="P1668" t="str">
        <f t="shared" si="488"/>
        <v/>
      </c>
      <c r="Q1668" t="str">
        <f>IF(ISNA(VLOOKUP(AC1668,#REF!,1)),"//","")</f>
        <v/>
      </c>
      <c r="R1668"/>
      <c r="S1668" s="43">
        <f t="shared" si="479"/>
        <v>476</v>
      </c>
      <c r="T1668" s="93" t="s">
        <v>2484</v>
      </c>
      <c r="U1668" s="71" t="s">
        <v>2484</v>
      </c>
      <c r="V1668" s="71" t="s">
        <v>2484</v>
      </c>
      <c r="W1668" s="44" t="str">
        <f t="shared" si="480"/>
        <v>"VARMNU"</v>
      </c>
      <c r="X1668" s="25" t="str">
        <f t="shared" si="481"/>
        <v>VARMNU</v>
      </c>
      <c r="Y1668" s="1">
        <f t="shared" si="482"/>
        <v>1630</v>
      </c>
      <c r="Z1668" t="str">
        <f t="shared" si="483"/>
        <v>ITM_VARMNU</v>
      </c>
      <c r="AA1668" s="172" t="str">
        <f>IF(ISNA(VLOOKUP(AC1668,Sheet2!J:J,1,0)),"//","")</f>
        <v>//</v>
      </c>
      <c r="AC1668" s="111" t="str">
        <f t="shared" si="489"/>
        <v>VARMNU</v>
      </c>
      <c r="AD1668" t="b">
        <f t="shared" si="487"/>
        <v>1</v>
      </c>
    </row>
    <row r="1669" spans="1:30">
      <c r="A1669" s="57">
        <f t="shared" si="477"/>
        <v>1669</v>
      </c>
      <c r="B1669" s="56">
        <f t="shared" si="478"/>
        <v>1631</v>
      </c>
      <c r="C1669" s="60" t="s">
        <v>4327</v>
      </c>
      <c r="D1669" s="60" t="s">
        <v>7</v>
      </c>
      <c r="E1669" s="66" t="s">
        <v>1480</v>
      </c>
      <c r="F1669" s="66" t="s">
        <v>1480</v>
      </c>
      <c r="G1669" s="206">
        <v>0</v>
      </c>
      <c r="H1669" s="206">
        <v>0</v>
      </c>
      <c r="I1669" s="189" t="s">
        <v>3</v>
      </c>
      <c r="J1669" s="66" t="s">
        <v>1592</v>
      </c>
      <c r="K1669" s="67" t="s">
        <v>4704</v>
      </c>
      <c r="L1669" s="68"/>
      <c r="M1669" s="64" t="s">
        <v>2157</v>
      </c>
      <c r="N1669" s="13"/>
      <c r="O1669"/>
      <c r="P1669" t="str">
        <f t="shared" si="488"/>
        <v/>
      </c>
      <c r="Q1669" t="str">
        <f>IF(ISNA(VLOOKUP(AC1669,#REF!,1)),"//","")</f>
        <v/>
      </c>
      <c r="R1669"/>
      <c r="S1669" s="43">
        <f t="shared" si="479"/>
        <v>477</v>
      </c>
      <c r="T1669" s="93" t="s">
        <v>2484</v>
      </c>
      <c r="U1669" s="71" t="s">
        <v>2484</v>
      </c>
      <c r="V1669" s="71" t="s">
        <v>2484</v>
      </c>
      <c r="W1669" s="44" t="str">
        <f t="shared" si="480"/>
        <v>"VERS?"</v>
      </c>
      <c r="X1669" s="25" t="str">
        <f t="shared" si="481"/>
        <v>VERS?</v>
      </c>
      <c r="Y1669" s="1">
        <f t="shared" si="482"/>
        <v>1631</v>
      </c>
      <c r="Z1669" t="str">
        <f t="shared" si="483"/>
        <v>ITM_VERS</v>
      </c>
      <c r="AA1669" s="172" t="str">
        <f>IF(ISNA(VLOOKUP(AC1669,Sheet2!J:J,1,0)),"//","")</f>
        <v>//</v>
      </c>
      <c r="AC1669" s="111" t="str">
        <f t="shared" si="489"/>
        <v>VERS?</v>
      </c>
      <c r="AD1669" t="b">
        <f t="shared" si="487"/>
        <v>1</v>
      </c>
    </row>
    <row r="1670" spans="1:30" s="133" customFormat="1">
      <c r="A1670" s="127">
        <f t="shared" si="477"/>
        <v>1670</v>
      </c>
      <c r="B1670" s="128">
        <f t="shared" si="478"/>
        <v>1632</v>
      </c>
      <c r="C1670" s="129" t="s">
        <v>4154</v>
      </c>
      <c r="D1670" s="129" t="s">
        <v>7</v>
      </c>
      <c r="E1670" s="130" t="s">
        <v>1567</v>
      </c>
      <c r="F1670" s="130" t="s">
        <v>1567</v>
      </c>
      <c r="G1670" s="150">
        <v>0</v>
      </c>
      <c r="H1670" s="150">
        <v>0</v>
      </c>
      <c r="I1670" s="189" t="s">
        <v>3</v>
      </c>
      <c r="J1670" s="66" t="s">
        <v>1592</v>
      </c>
      <c r="K1670" s="132" t="s">
        <v>4704</v>
      </c>
      <c r="M1670" s="18" t="s">
        <v>2404</v>
      </c>
      <c r="N1670" s="18"/>
      <c r="P1670" s="133" t="str">
        <f t="shared" si="488"/>
        <v/>
      </c>
      <c r="Q1670" s="133" t="str">
        <f>IF(ISNA(VLOOKUP(AC1670,#REF!,1)),"//","")</f>
        <v/>
      </c>
      <c r="S1670" s="134">
        <f t="shared" si="479"/>
        <v>478</v>
      </c>
      <c r="T1670" s="127" t="s">
        <v>2980</v>
      </c>
      <c r="U1670" s="131" t="s">
        <v>2484</v>
      </c>
      <c r="V1670" s="131" t="s">
        <v>2484</v>
      </c>
      <c r="W1670" s="135" t="str">
        <f t="shared" si="480"/>
        <v>"IDIVR"</v>
      </c>
      <c r="X1670" s="136" t="str">
        <f t="shared" si="481"/>
        <v>IDIVR</v>
      </c>
      <c r="Y1670" s="137">
        <f t="shared" si="482"/>
        <v>1632</v>
      </c>
      <c r="Z1670" s="133" t="str">
        <f t="shared" si="483"/>
        <v>ITM_IDIVR</v>
      </c>
      <c r="AA1670" s="172" t="str">
        <f>IF(ISNA(VLOOKUP(AC1670,Sheet2!J:J,1,0)),"//","")</f>
        <v>//</v>
      </c>
      <c r="AC1670" s="111" t="str">
        <f t="shared" si="489"/>
        <v>IDIVR</v>
      </c>
      <c r="AD1670" t="b">
        <f t="shared" si="487"/>
        <v>1</v>
      </c>
    </row>
    <row r="1671" spans="1:30">
      <c r="A1671" s="57">
        <f t="shared" si="477"/>
        <v>1671</v>
      </c>
      <c r="B1671" s="56">
        <f t="shared" si="478"/>
        <v>1633</v>
      </c>
      <c r="C1671" s="60" t="s">
        <v>4998</v>
      </c>
      <c r="D1671" s="70" t="s">
        <v>7</v>
      </c>
      <c r="E1671" s="66" t="s">
        <v>382</v>
      </c>
      <c r="F1671" s="66" t="s">
        <v>382</v>
      </c>
      <c r="G1671" s="206">
        <v>0</v>
      </c>
      <c r="H1671" s="206">
        <v>0</v>
      </c>
      <c r="I1671" s="189" t="s">
        <v>3</v>
      </c>
      <c r="J1671" s="66" t="s">
        <v>1592</v>
      </c>
      <c r="K1671" s="67" t="s">
        <v>4704</v>
      </c>
      <c r="L1671" s="72"/>
      <c r="M1671" s="64" t="s">
        <v>2161</v>
      </c>
      <c r="N1671" s="13"/>
      <c r="O1671"/>
      <c r="P1671" t="str">
        <f t="shared" si="488"/>
        <v/>
      </c>
      <c r="Q1671" t="str">
        <f>IF(ISNA(VLOOKUP(AC1671,#REF!,1)),"//","")</f>
        <v/>
      </c>
      <c r="R1671"/>
      <c r="S1671" s="43">
        <f t="shared" si="479"/>
        <v>479</v>
      </c>
      <c r="T1671" s="93" t="s">
        <v>2484</v>
      </c>
      <c r="U1671" s="71" t="s">
        <v>2484</v>
      </c>
      <c r="V1671" s="71" t="s">
        <v>2484</v>
      </c>
      <c r="W1671" s="44" t="str">
        <f t="shared" si="480"/>
        <v>"WDAY"</v>
      </c>
      <c r="X1671" s="25" t="str">
        <f t="shared" si="481"/>
        <v>WDAY</v>
      </c>
      <c r="Y1671" s="1">
        <f t="shared" si="482"/>
        <v>1633</v>
      </c>
      <c r="Z1671" t="str">
        <f t="shared" si="483"/>
        <v>ITM_WDAY</v>
      </c>
      <c r="AA1671" s="172" t="str">
        <f>IF(ISNA(VLOOKUP(AC1671,Sheet2!J:J,1,0)),"//","")</f>
        <v>//</v>
      </c>
      <c r="AC1671" s="111" t="str">
        <f t="shared" si="489"/>
        <v>WDAY</v>
      </c>
      <c r="AD1671" t="b">
        <f t="shared" si="487"/>
        <v>1</v>
      </c>
    </row>
    <row r="1672" spans="1:30">
      <c r="A1672" s="57">
        <f t="shared" si="477"/>
        <v>1672</v>
      </c>
      <c r="B1672" s="56">
        <f t="shared" si="478"/>
        <v>1634</v>
      </c>
      <c r="C1672" s="60" t="s">
        <v>4329</v>
      </c>
      <c r="D1672" s="60" t="s">
        <v>7</v>
      </c>
      <c r="E1672" s="66" t="s">
        <v>384</v>
      </c>
      <c r="F1672" s="66" t="s">
        <v>384</v>
      </c>
      <c r="G1672" s="206">
        <v>0</v>
      </c>
      <c r="H1672" s="206">
        <v>0</v>
      </c>
      <c r="I1672" s="189" t="s">
        <v>3</v>
      </c>
      <c r="J1672" s="66" t="s">
        <v>1592</v>
      </c>
      <c r="K1672" s="67" t="s">
        <v>4704</v>
      </c>
      <c r="L1672" s="68"/>
      <c r="M1672" s="64" t="s">
        <v>2167</v>
      </c>
      <c r="N1672" s="13"/>
      <c r="O1672"/>
      <c r="P1672" t="str">
        <f t="shared" si="488"/>
        <v/>
      </c>
      <c r="Q1672" t="str">
        <f>IF(ISNA(VLOOKUP(AC1672,#REF!,1)),"//","")</f>
        <v/>
      </c>
      <c r="R1672"/>
      <c r="S1672" s="43">
        <f t="shared" si="479"/>
        <v>480</v>
      </c>
      <c r="T1672" s="93" t="s">
        <v>2484</v>
      </c>
      <c r="U1672" s="71" t="s">
        <v>2484</v>
      </c>
      <c r="V1672" s="71" t="s">
        <v>2484</v>
      </c>
      <c r="W1672" s="44" t="str">
        <f t="shared" si="480"/>
        <v>"WHO?"</v>
      </c>
      <c r="X1672" s="25" t="str">
        <f t="shared" si="481"/>
        <v>WHO?</v>
      </c>
      <c r="Y1672" s="1">
        <f t="shared" si="482"/>
        <v>1634</v>
      </c>
      <c r="Z1672" t="str">
        <f t="shared" si="483"/>
        <v>ITM_WHO</v>
      </c>
      <c r="AA1672" s="172" t="str">
        <f>IF(ISNA(VLOOKUP(AC1672,Sheet2!J:J,1,0)),"//","")</f>
        <v>//</v>
      </c>
      <c r="AC1672" s="111" t="str">
        <f t="shared" si="489"/>
        <v>WHO?</v>
      </c>
      <c r="AD1672" t="b">
        <f t="shared" si="487"/>
        <v>1</v>
      </c>
    </row>
    <row r="1673" spans="1:30">
      <c r="A1673" s="57">
        <f t="shared" si="477"/>
        <v>1673</v>
      </c>
      <c r="B1673" s="56">
        <f t="shared" si="478"/>
        <v>1635</v>
      </c>
      <c r="C1673" s="60" t="s">
        <v>5077</v>
      </c>
      <c r="D1673" s="60" t="s">
        <v>7</v>
      </c>
      <c r="E1673" s="66" t="s">
        <v>1483</v>
      </c>
      <c r="F1673" s="66" t="s">
        <v>1483</v>
      </c>
      <c r="G1673" s="206">
        <v>0</v>
      </c>
      <c r="H1673" s="206">
        <v>0</v>
      </c>
      <c r="I1673" s="189" t="s">
        <v>3</v>
      </c>
      <c r="J1673" s="66" t="s">
        <v>1592</v>
      </c>
      <c r="K1673" s="67" t="s">
        <v>4704</v>
      </c>
      <c r="L1673" s="68"/>
      <c r="M1673" s="64" t="s">
        <v>2169</v>
      </c>
      <c r="N1673" s="13"/>
      <c r="O1673"/>
      <c r="P1673" t="str">
        <f t="shared" si="488"/>
        <v/>
      </c>
      <c r="Q1673" t="str">
        <f>IF(ISNA(VLOOKUP(AC1673,#REF!,1)),"//","")</f>
        <v/>
      </c>
      <c r="R1673"/>
      <c r="S1673" s="43">
        <f t="shared" si="479"/>
        <v>481</v>
      </c>
      <c r="T1673" s="93" t="s">
        <v>2484</v>
      </c>
      <c r="U1673" s="71" t="s">
        <v>2484</v>
      </c>
      <c r="V1673" s="71" t="s">
        <v>2484</v>
      </c>
      <c r="W1673" s="44" t="str">
        <f t="shared" si="480"/>
        <v>"W" STD_SUB_M</v>
      </c>
      <c r="X1673" s="25" t="str">
        <f t="shared" si="481"/>
        <v>WM</v>
      </c>
      <c r="Y1673" s="1">
        <f t="shared" si="482"/>
        <v>1635</v>
      </c>
      <c r="Z1673" t="str">
        <f t="shared" si="483"/>
        <v>ITM_WM</v>
      </c>
      <c r="AA1673" s="172" t="str">
        <f>IF(ISNA(VLOOKUP(AC1673,Sheet2!J:J,1,0)),"//","")</f>
        <v>//</v>
      </c>
      <c r="AC1673" s="111" t="str">
        <f t="shared" si="489"/>
        <v>WM</v>
      </c>
      <c r="AD1673" t="b">
        <f t="shared" si="487"/>
        <v>1</v>
      </c>
    </row>
    <row r="1674" spans="1:30">
      <c r="A1674" s="57">
        <f t="shared" si="477"/>
        <v>1674</v>
      </c>
      <c r="B1674" s="56">
        <f t="shared" si="478"/>
        <v>1636</v>
      </c>
      <c r="C1674" s="60" t="s">
        <v>5078</v>
      </c>
      <c r="D1674" s="60" t="s">
        <v>7</v>
      </c>
      <c r="E1674" s="66" t="s">
        <v>1484</v>
      </c>
      <c r="F1674" s="66" t="s">
        <v>1484</v>
      </c>
      <c r="G1674" s="206">
        <v>0</v>
      </c>
      <c r="H1674" s="206">
        <v>0</v>
      </c>
      <c r="I1674" s="189" t="s">
        <v>3</v>
      </c>
      <c r="J1674" s="66" t="s">
        <v>1592</v>
      </c>
      <c r="K1674" s="67" t="s">
        <v>4704</v>
      </c>
      <c r="L1674" s="68"/>
      <c r="M1674" s="64" t="s">
        <v>2170</v>
      </c>
      <c r="N1674" s="13"/>
      <c r="O1674"/>
      <c r="P1674" t="str">
        <f t="shared" si="488"/>
        <v/>
      </c>
      <c r="Q1674" t="str">
        <f>IF(ISNA(VLOOKUP(AC1674,#REF!,1)),"//","")</f>
        <v/>
      </c>
      <c r="R1674"/>
      <c r="S1674" s="43">
        <f t="shared" si="479"/>
        <v>482</v>
      </c>
      <c r="T1674" s="93" t="s">
        <v>2484</v>
      </c>
      <c r="U1674" s="71" t="s">
        <v>2484</v>
      </c>
      <c r="V1674" s="71" t="s">
        <v>2484</v>
      </c>
      <c r="W1674" s="44" t="str">
        <f t="shared" si="480"/>
        <v>"W" STD_SUB_P</v>
      </c>
      <c r="X1674" s="25" t="str">
        <f t="shared" si="481"/>
        <v>WP</v>
      </c>
      <c r="Y1674" s="1">
        <f t="shared" si="482"/>
        <v>1636</v>
      </c>
      <c r="Z1674" t="str">
        <f t="shared" si="483"/>
        <v>ITM_WP</v>
      </c>
      <c r="AA1674" s="172" t="str">
        <f>IF(ISNA(VLOOKUP(AC1674,Sheet2!J:J,1,0)),"//","")</f>
        <v>//</v>
      </c>
      <c r="AC1674" s="111" t="str">
        <f t="shared" si="489"/>
        <v>WP</v>
      </c>
      <c r="AD1674" t="b">
        <f t="shared" si="487"/>
        <v>1</v>
      </c>
    </row>
    <row r="1675" spans="1:30">
      <c r="A1675" s="57">
        <f t="shared" si="477"/>
        <v>1675</v>
      </c>
      <c r="B1675" s="56">
        <f t="shared" si="478"/>
        <v>1637</v>
      </c>
      <c r="C1675" s="60" t="s">
        <v>5079</v>
      </c>
      <c r="D1675" s="60" t="s">
        <v>7</v>
      </c>
      <c r="E1675" s="66" t="s">
        <v>1485</v>
      </c>
      <c r="F1675" s="66" t="s">
        <v>1485</v>
      </c>
      <c r="G1675" s="206">
        <v>0</v>
      </c>
      <c r="H1675" s="206">
        <v>0</v>
      </c>
      <c r="I1675" s="189" t="s">
        <v>3</v>
      </c>
      <c r="J1675" s="66" t="s">
        <v>1592</v>
      </c>
      <c r="K1675" s="67" t="s">
        <v>4704</v>
      </c>
      <c r="L1675" s="68"/>
      <c r="M1675" s="64" t="s">
        <v>2171</v>
      </c>
      <c r="N1675" s="13"/>
      <c r="O1675"/>
      <c r="P1675" t="str">
        <f t="shared" si="488"/>
        <v/>
      </c>
      <c r="Q1675" t="str">
        <f>IF(ISNA(VLOOKUP(AC1675,#REF!,1)),"//","")</f>
        <v/>
      </c>
      <c r="R1675"/>
      <c r="S1675" s="43">
        <f t="shared" si="479"/>
        <v>483</v>
      </c>
      <c r="T1675" s="93" t="s">
        <v>2484</v>
      </c>
      <c r="U1675" s="71" t="s">
        <v>2484</v>
      </c>
      <c r="V1675" s="71" t="s">
        <v>2484</v>
      </c>
      <c r="W1675" s="44" t="str">
        <f t="shared" si="480"/>
        <v>"W" STD_SUP_MINUS_1</v>
      </c>
      <c r="X1675" s="25" t="str">
        <f t="shared" si="481"/>
        <v>W^MINUS_1</v>
      </c>
      <c r="Y1675" s="1">
        <f t="shared" si="482"/>
        <v>1637</v>
      </c>
      <c r="Z1675" t="str">
        <f t="shared" si="483"/>
        <v>ITM_WM1</v>
      </c>
      <c r="AA1675" s="172" t="str">
        <f>IF(ISNA(VLOOKUP(AC1675,Sheet2!J:J,1,0)),"//","")</f>
        <v>//</v>
      </c>
      <c r="AC1675" s="111" t="str">
        <f t="shared" si="489"/>
        <v>W^MINUS_1</v>
      </c>
      <c r="AD1675" t="b">
        <f t="shared" si="487"/>
        <v>1</v>
      </c>
    </row>
    <row r="1676" spans="1:30">
      <c r="A1676" s="57">
        <f t="shared" si="477"/>
        <v>1676</v>
      </c>
      <c r="B1676" s="56">
        <f t="shared" si="478"/>
        <v>1638</v>
      </c>
      <c r="C1676" s="60" t="s">
        <v>4330</v>
      </c>
      <c r="D1676" s="60" t="s">
        <v>12</v>
      </c>
      <c r="E1676" s="66" t="s">
        <v>386</v>
      </c>
      <c r="F1676" s="66" t="s">
        <v>386</v>
      </c>
      <c r="G1676" s="206">
        <v>0</v>
      </c>
      <c r="H1676" s="206">
        <v>64</v>
      </c>
      <c r="I1676" s="189" t="s">
        <v>3</v>
      </c>
      <c r="J1676" s="66" t="s">
        <v>1592</v>
      </c>
      <c r="K1676" s="67" t="s">
        <v>4704</v>
      </c>
      <c r="L1676" s="68"/>
      <c r="M1676" s="64" t="s">
        <v>2172</v>
      </c>
      <c r="N1676" s="13"/>
      <c r="O1676"/>
      <c r="P1676" t="str">
        <f t="shared" si="488"/>
        <v/>
      </c>
      <c r="Q1676" t="str">
        <f>IF(ISNA(VLOOKUP(AC1676,#REF!,1)),"//","")</f>
        <v/>
      </c>
      <c r="R1676"/>
      <c r="S1676" s="43">
        <f t="shared" si="479"/>
        <v>484</v>
      </c>
      <c r="T1676" s="93" t="s">
        <v>3002</v>
      </c>
      <c r="U1676" s="71" t="s">
        <v>2914</v>
      </c>
      <c r="V1676" s="71" t="s">
        <v>2484</v>
      </c>
      <c r="W1676" s="44" t="str">
        <f t="shared" si="480"/>
        <v>"WSIZE"</v>
      </c>
      <c r="X1676" s="25" t="str">
        <f t="shared" si="481"/>
        <v>WSIZE</v>
      </c>
      <c r="Y1676" s="1">
        <f t="shared" si="482"/>
        <v>1638</v>
      </c>
      <c r="Z1676" t="str">
        <f t="shared" si="483"/>
        <v>ITM_WSIZE</v>
      </c>
      <c r="AA1676" s="172" t="str">
        <f>IF(ISNA(VLOOKUP(AC1676,Sheet2!J:J,1,0)),"//","")</f>
        <v>//</v>
      </c>
      <c r="AC1676" s="111" t="str">
        <f t="shared" si="489"/>
        <v>WSIZE</v>
      </c>
      <c r="AD1676" t="b">
        <f t="shared" si="487"/>
        <v>1</v>
      </c>
    </row>
    <row r="1677" spans="1:30">
      <c r="A1677" s="57">
        <f t="shared" si="477"/>
        <v>1677</v>
      </c>
      <c r="B1677" s="56">
        <f t="shared" si="478"/>
        <v>1639</v>
      </c>
      <c r="C1677" s="60" t="s">
        <v>4331</v>
      </c>
      <c r="D1677" s="60" t="s">
        <v>7</v>
      </c>
      <c r="E1677" s="66" t="s">
        <v>387</v>
      </c>
      <c r="F1677" s="66" t="s">
        <v>387</v>
      </c>
      <c r="G1677" s="206">
        <v>0</v>
      </c>
      <c r="H1677" s="206">
        <v>0</v>
      </c>
      <c r="I1677" s="189" t="s">
        <v>3</v>
      </c>
      <c r="J1677" s="66" t="s">
        <v>1592</v>
      </c>
      <c r="K1677" s="67" t="s">
        <v>4704</v>
      </c>
      <c r="L1677" s="68"/>
      <c r="M1677" s="64" t="s">
        <v>2173</v>
      </c>
      <c r="N1677" s="13"/>
      <c r="O1677"/>
      <c r="P1677" t="str">
        <f t="shared" si="488"/>
        <v/>
      </c>
      <c r="Q1677" t="str">
        <f>IF(ISNA(VLOOKUP(AC1677,#REF!,1)),"//","")</f>
        <v/>
      </c>
      <c r="R1677"/>
      <c r="S1677" s="43">
        <f t="shared" si="479"/>
        <v>485</v>
      </c>
      <c r="T1677" s="93" t="s">
        <v>3002</v>
      </c>
      <c r="U1677" s="71" t="s">
        <v>2484</v>
      </c>
      <c r="V1677" s="71" t="s">
        <v>2484</v>
      </c>
      <c r="W1677" s="44" t="str">
        <f t="shared" si="480"/>
        <v>"WSIZE?"</v>
      </c>
      <c r="X1677" s="25" t="str">
        <f t="shared" si="481"/>
        <v>WSIZE?</v>
      </c>
      <c r="Y1677" s="1">
        <f t="shared" si="482"/>
        <v>1639</v>
      </c>
      <c r="Z1677" t="str">
        <f t="shared" si="483"/>
        <v>ITM_WSIZEQ</v>
      </c>
      <c r="AA1677" s="172" t="str">
        <f>IF(ISNA(VLOOKUP(AC1677,Sheet2!J:J,1,0)),"//","")</f>
        <v>//</v>
      </c>
      <c r="AC1677" s="111" t="str">
        <f t="shared" si="489"/>
        <v>WSIZE?</v>
      </c>
      <c r="AD1677" t="b">
        <f t="shared" si="487"/>
        <v>1</v>
      </c>
    </row>
    <row r="1678" spans="1:30">
      <c r="A1678" s="57">
        <f t="shared" si="477"/>
        <v>1678</v>
      </c>
      <c r="B1678" s="56">
        <f t="shared" si="478"/>
        <v>1640</v>
      </c>
      <c r="C1678" s="60" t="s">
        <v>4332</v>
      </c>
      <c r="D1678" s="60" t="s">
        <v>7</v>
      </c>
      <c r="E1678" s="66" t="s">
        <v>726</v>
      </c>
      <c r="F1678" s="66" t="s">
        <v>726</v>
      </c>
      <c r="G1678" s="206">
        <v>0</v>
      </c>
      <c r="H1678" s="206">
        <v>0</v>
      </c>
      <c r="I1678" s="189" t="s">
        <v>3</v>
      </c>
      <c r="J1678" s="66" t="s">
        <v>1592</v>
      </c>
      <c r="K1678" s="67" t="s">
        <v>4704</v>
      </c>
      <c r="L1678" s="68"/>
      <c r="M1678" s="64" t="s">
        <v>2181</v>
      </c>
      <c r="N1678" s="13"/>
      <c r="O1678"/>
      <c r="P1678" t="str">
        <f t="shared" si="488"/>
        <v/>
      </c>
      <c r="Q1678" t="str">
        <f>IF(ISNA(VLOOKUP(AC1678,#REF!,1)),"//","")</f>
        <v/>
      </c>
      <c r="R1678"/>
      <c r="S1678" s="43">
        <f t="shared" si="479"/>
        <v>486</v>
      </c>
      <c r="T1678" s="93" t="s">
        <v>2985</v>
      </c>
      <c r="U1678" s="71" t="s">
        <v>2484</v>
      </c>
      <c r="V1678" s="71" t="s">
        <v>2916</v>
      </c>
      <c r="W1678" s="44" t="str">
        <f t="shared" si="480"/>
        <v>STD_X_BAR</v>
      </c>
      <c r="X1678" s="25" t="str">
        <f t="shared" si="481"/>
        <v>X_MEAN</v>
      </c>
      <c r="Y1678" s="1">
        <f t="shared" si="482"/>
        <v>1640</v>
      </c>
      <c r="Z1678" t="str">
        <f t="shared" si="483"/>
        <v>ITM_XBAR</v>
      </c>
      <c r="AA1678" s="172" t="str">
        <f>IF(ISNA(VLOOKUP(AC1678,Sheet2!J:J,1,0)),"//","")</f>
        <v>//</v>
      </c>
      <c r="AC1678" s="111" t="str">
        <f t="shared" si="489"/>
        <v>X_</v>
      </c>
      <c r="AD1678" t="b">
        <f t="shared" si="487"/>
        <v>0</v>
      </c>
    </row>
    <row r="1679" spans="1:30">
      <c r="A1679" s="57">
        <f t="shared" si="477"/>
        <v>1679</v>
      </c>
      <c r="B1679" s="56">
        <f t="shared" si="478"/>
        <v>1641</v>
      </c>
      <c r="C1679" s="60" t="s">
        <v>4333</v>
      </c>
      <c r="D1679" s="60" t="s">
        <v>7</v>
      </c>
      <c r="E1679" s="66" t="s">
        <v>1490</v>
      </c>
      <c r="F1679" s="66" t="s">
        <v>1490</v>
      </c>
      <c r="G1679" s="206">
        <v>0</v>
      </c>
      <c r="H1679" s="206">
        <v>0</v>
      </c>
      <c r="I1679" s="189" t="s">
        <v>3</v>
      </c>
      <c r="J1679" s="66" t="s">
        <v>1592</v>
      </c>
      <c r="K1679" s="67" t="s">
        <v>4704</v>
      </c>
      <c r="L1679" s="68"/>
      <c r="M1679" s="64" t="s">
        <v>2182</v>
      </c>
      <c r="N1679" s="13"/>
      <c r="O1679"/>
      <c r="P1679" t="str">
        <f t="shared" si="488"/>
        <v/>
      </c>
      <c r="Q1679" t="str">
        <f>IF(ISNA(VLOOKUP(AC1679,#REF!,1)),"//","")</f>
        <v/>
      </c>
      <c r="R1679"/>
      <c r="S1679" s="43">
        <f t="shared" si="479"/>
        <v>487</v>
      </c>
      <c r="T1679" s="93" t="s">
        <v>2985</v>
      </c>
      <c r="U1679" s="71" t="s">
        <v>2484</v>
      </c>
      <c r="V1679" s="71" t="s">
        <v>2917</v>
      </c>
      <c r="W1679" s="44" t="str">
        <f t="shared" si="480"/>
        <v>STD_X_BAR STD_SUB_G</v>
      </c>
      <c r="X1679" s="25" t="str">
        <f t="shared" si="481"/>
        <v>X_GEO</v>
      </c>
      <c r="Y1679" s="1">
        <f t="shared" si="482"/>
        <v>1641</v>
      </c>
      <c r="Z1679" t="str">
        <f t="shared" si="483"/>
        <v>ITM_XG</v>
      </c>
      <c r="AA1679" s="172" t="str">
        <f>IF(ISNA(VLOOKUP(AC1679,Sheet2!J:J,1,0)),"//","")</f>
        <v>//</v>
      </c>
      <c r="AC1679" s="111" t="str">
        <f t="shared" si="489"/>
        <v>X_G</v>
      </c>
      <c r="AD1679" t="b">
        <f t="shared" si="487"/>
        <v>0</v>
      </c>
    </row>
    <row r="1680" spans="1:30">
      <c r="A1680" s="57">
        <f t="shared" si="477"/>
        <v>1680</v>
      </c>
      <c r="B1680" s="56">
        <f t="shared" si="478"/>
        <v>1642</v>
      </c>
      <c r="C1680" s="60" t="s">
        <v>4334</v>
      </c>
      <c r="D1680" s="60" t="s">
        <v>7</v>
      </c>
      <c r="E1680" s="66" t="s">
        <v>1491</v>
      </c>
      <c r="F1680" s="66" t="s">
        <v>1491</v>
      </c>
      <c r="G1680" s="206">
        <v>0</v>
      </c>
      <c r="H1680" s="206">
        <v>0</v>
      </c>
      <c r="I1680" s="189" t="s">
        <v>3</v>
      </c>
      <c r="J1680" s="66" t="s">
        <v>1592</v>
      </c>
      <c r="K1680" s="67" t="s">
        <v>4704</v>
      </c>
      <c r="L1680" s="68"/>
      <c r="M1680" s="64" t="s">
        <v>2183</v>
      </c>
      <c r="N1680" s="13"/>
      <c r="O1680"/>
      <c r="P1680" t="str">
        <f t="shared" si="488"/>
        <v/>
      </c>
      <c r="Q1680" t="str">
        <f>IF(ISNA(VLOOKUP(AC1680,#REF!,1)),"//","")</f>
        <v/>
      </c>
      <c r="R1680"/>
      <c r="S1680" s="43">
        <f t="shared" si="479"/>
        <v>488</v>
      </c>
      <c r="T1680" s="93" t="s">
        <v>2985</v>
      </c>
      <c r="U1680" s="71" t="s">
        <v>2484</v>
      </c>
      <c r="V1680" s="71" t="s">
        <v>4713</v>
      </c>
      <c r="W1680" s="44" t="str">
        <f t="shared" si="480"/>
        <v>STD_X_BAR STD_SUB_W</v>
      </c>
      <c r="X1680" s="25" t="str">
        <f t="shared" si="481"/>
        <v>X_WTD</v>
      </c>
      <c r="Y1680" s="1">
        <f t="shared" si="482"/>
        <v>1642</v>
      </c>
      <c r="Z1680" t="str">
        <f t="shared" si="483"/>
        <v>ITM_XW</v>
      </c>
      <c r="AA1680" s="172" t="str">
        <f>IF(ISNA(VLOOKUP(AC1680,Sheet2!J:J,1,0)),"//","")</f>
        <v>//</v>
      </c>
      <c r="AC1680" s="111" t="str">
        <f t="shared" si="489"/>
        <v>X_W</v>
      </c>
      <c r="AD1680" t="b">
        <f t="shared" si="487"/>
        <v>0</v>
      </c>
    </row>
    <row r="1681" spans="1:30">
      <c r="A1681" s="57">
        <f t="shared" ref="A1681:A1744" si="490">IF(B1681=INT(B1681),ROW(),"")</f>
        <v>1681</v>
      </c>
      <c r="B1681" s="56">
        <f t="shared" ref="B1681:B1744" si="491">IF(AND(MID(C1681,2,1)&lt;&gt;"/",MID(C1681,1,1)="/"),INT(B1680)+1,B1680+0.01)</f>
        <v>1643</v>
      </c>
      <c r="C1681" s="60" t="s">
        <v>4450</v>
      </c>
      <c r="D1681" s="60" t="s">
        <v>7</v>
      </c>
      <c r="E1681" s="66" t="s">
        <v>392</v>
      </c>
      <c r="F1681" s="66" t="s">
        <v>392</v>
      </c>
      <c r="G1681" s="206">
        <v>0</v>
      </c>
      <c r="H1681" s="206">
        <v>0</v>
      </c>
      <c r="I1681" s="189" t="s">
        <v>3</v>
      </c>
      <c r="J1681" s="66" t="s">
        <v>1592</v>
      </c>
      <c r="K1681" s="67" t="s">
        <v>4704</v>
      </c>
      <c r="L1681" s="68"/>
      <c r="M1681" s="64" t="s">
        <v>2184</v>
      </c>
      <c r="N1681" s="13"/>
      <c r="O1681"/>
      <c r="P1681" t="str">
        <f t="shared" si="488"/>
        <v/>
      </c>
      <c r="Q1681" t="str">
        <f>IF(ISNA(VLOOKUP(AC1681,#REF!,1)),"//","")</f>
        <v/>
      </c>
      <c r="R1681"/>
      <c r="S1681" s="43">
        <f t="shared" ref="S1681:S1744" si="492">IF(X1681&lt;&gt;"",S1680+1,S1680)</f>
        <v>489</v>
      </c>
      <c r="T1681" s="93" t="s">
        <v>2484</v>
      </c>
      <c r="U1681" s="71" t="s">
        <v>2484</v>
      </c>
      <c r="V1681" s="71" t="s">
        <v>2484</v>
      </c>
      <c r="W1681" s="44" t="str">
        <f t="shared" ref="W1681:W1744" si="493">IF( OR(U1681="CNST", I1681="CAT_REGS"),(E1681),
IF(U1681="YES",UPPER(E1681),
IF(   AND(U1681&lt;&gt;"NO",I1681="CAT_FNCT",D1681&lt;&gt;"multiply", D1681&lt;&gt;"divide"),IF(J1681="SLS_ENABLED",   UPPER(E1681),""),"")))</f>
        <v>STD_X_CIRC</v>
      </c>
      <c r="X1681" s="25" t="str">
        <f t="shared" ref="X1681:X1744" si="494">IF(LEN(V1681)&gt;0,V1681,SUBSTITUTE(SUBSTITUTE(SUBSTITUTE(SUBSTITUTE(SUBSTITUTE(SUBSTITUTE(SUBSTITUTE(SUBSTITUTE(SUBSTITUTE(SUBSTITUTE(SUBSTITUTE( (SUBSTITUTE( SUBSTITUTE( SUBSTITUTE( SUBSTITUTE(W1681,"STD_SIGMA","SUM"),"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X_CIRC</v>
      </c>
      <c r="Y1681" s="1">
        <f t="shared" ref="Y1681:Y1744" si="495">B1681</f>
        <v>1643</v>
      </c>
      <c r="Z1681" t="str">
        <f t="shared" ref="Z1681:Z1744" si="496">M1681</f>
        <v>ITM_XCIRC</v>
      </c>
      <c r="AA1681" s="172" t="str">
        <f>IF(ISNA(VLOOKUP(AC1681,Sheet2!J:J,1,0)),"//","")</f>
        <v>//</v>
      </c>
      <c r="AC1681" s="111" t="str">
        <f t="shared" si="489"/>
        <v>X_CIRC</v>
      </c>
      <c r="AD1681" t="b">
        <f t="shared" si="487"/>
        <v>1</v>
      </c>
    </row>
    <row r="1682" spans="1:30">
      <c r="A1682" s="57">
        <f t="shared" si="490"/>
        <v>1682</v>
      </c>
      <c r="B1682" s="56">
        <f t="shared" si="491"/>
        <v>1644</v>
      </c>
      <c r="C1682" s="60" t="s">
        <v>4999</v>
      </c>
      <c r="D1682" s="60" t="s">
        <v>7</v>
      </c>
      <c r="E1682" s="66" t="s">
        <v>395</v>
      </c>
      <c r="F1682" s="66" t="s">
        <v>395</v>
      </c>
      <c r="G1682" s="206">
        <v>0</v>
      </c>
      <c r="H1682" s="206">
        <v>0</v>
      </c>
      <c r="I1682" s="189" t="s">
        <v>3</v>
      </c>
      <c r="J1682" s="66" t="s">
        <v>1592</v>
      </c>
      <c r="K1682" s="67" t="s">
        <v>4704</v>
      </c>
      <c r="L1682" s="68"/>
      <c r="M1682" s="64" t="s">
        <v>2188</v>
      </c>
      <c r="N1682" s="13"/>
      <c r="O1682"/>
      <c r="P1682" t="str">
        <f t="shared" si="488"/>
        <v/>
      </c>
      <c r="Q1682" t="str">
        <f>IF(ISNA(VLOOKUP(AC1682,#REF!,1)),"//","")</f>
        <v/>
      </c>
      <c r="R1682"/>
      <c r="S1682" s="43">
        <f t="shared" si="492"/>
        <v>490</v>
      </c>
      <c r="T1682" s="93" t="s">
        <v>2484</v>
      </c>
      <c r="U1682" s="71" t="s">
        <v>2484</v>
      </c>
      <c r="V1682" s="71" t="s">
        <v>2484</v>
      </c>
      <c r="W1682" s="44" t="str">
        <f t="shared" si="493"/>
        <v>"X" STD_RIGHT_ARROW "DATE"</v>
      </c>
      <c r="X1682" s="25" t="str">
        <f t="shared" si="494"/>
        <v>X&gt;DATE</v>
      </c>
      <c r="Y1682" s="1">
        <f t="shared" si="495"/>
        <v>1644</v>
      </c>
      <c r="Z1682" t="str">
        <f t="shared" si="496"/>
        <v>ITM_XtoDATE</v>
      </c>
      <c r="AA1682" s="172" t="str">
        <f>IF(ISNA(VLOOKUP(AC1682,Sheet2!J:J,1,0)),"//","")</f>
        <v>//</v>
      </c>
      <c r="AC1682" s="111" t="str">
        <f t="shared" si="489"/>
        <v>X&gt;DATE</v>
      </c>
      <c r="AD1682" t="b">
        <f t="shared" si="487"/>
        <v>1</v>
      </c>
    </row>
    <row r="1683" spans="1:30">
      <c r="A1683" s="57">
        <f t="shared" si="490"/>
        <v>1683</v>
      </c>
      <c r="B1683" s="56">
        <f t="shared" si="491"/>
        <v>1645</v>
      </c>
      <c r="C1683" s="60" t="s">
        <v>4335</v>
      </c>
      <c r="D1683" s="60" t="s">
        <v>7</v>
      </c>
      <c r="E1683" s="66" t="s">
        <v>1492</v>
      </c>
      <c r="F1683" s="66" t="s">
        <v>1492</v>
      </c>
      <c r="G1683" s="206">
        <v>0</v>
      </c>
      <c r="H1683" s="206">
        <v>0</v>
      </c>
      <c r="I1683" s="189" t="s">
        <v>3</v>
      </c>
      <c r="J1683" s="66" t="s">
        <v>1592</v>
      </c>
      <c r="K1683" s="67" t="s">
        <v>4704</v>
      </c>
      <c r="L1683" s="68"/>
      <c r="M1683" s="64" t="s">
        <v>2189</v>
      </c>
      <c r="N1683" s="13"/>
      <c r="O1683"/>
      <c r="P1683" t="str">
        <f t="shared" si="488"/>
        <v/>
      </c>
      <c r="Q1683" t="str">
        <f>IF(ISNA(VLOOKUP(AC1683,#REF!,1)),"//","")</f>
        <v/>
      </c>
      <c r="R1683"/>
      <c r="S1683" s="43">
        <f t="shared" si="492"/>
        <v>491</v>
      </c>
      <c r="T1683" s="93" t="s">
        <v>3004</v>
      </c>
      <c r="U1683" s="71" t="s">
        <v>2484</v>
      </c>
      <c r="V1683" s="71" t="s">
        <v>2484</v>
      </c>
      <c r="W1683" s="44" t="str">
        <f t="shared" si="493"/>
        <v>"X" STD_RIGHT_ARROW STD_ALPHA</v>
      </c>
      <c r="X1683" s="25" t="str">
        <f t="shared" si="494"/>
        <v>X&gt;ALPHA</v>
      </c>
      <c r="Y1683" s="1">
        <f t="shared" si="495"/>
        <v>1645</v>
      </c>
      <c r="Z1683" t="str">
        <f t="shared" si="496"/>
        <v>ITM_XtoALPHA</v>
      </c>
      <c r="AA1683" s="172" t="str">
        <f>IF(ISNA(VLOOKUP(AC1683,Sheet2!J:J,1,0)),"//","")</f>
        <v>//</v>
      </c>
      <c r="AC1683" s="111" t="str">
        <f t="shared" si="489"/>
        <v>X&gt;ALPHA</v>
      </c>
      <c r="AD1683" t="b">
        <f t="shared" si="487"/>
        <v>1</v>
      </c>
    </row>
    <row r="1684" spans="1:30" s="133" customFormat="1">
      <c r="A1684" s="127">
        <f t="shared" si="490"/>
        <v>1684</v>
      </c>
      <c r="B1684" s="128">
        <f t="shared" si="491"/>
        <v>1646</v>
      </c>
      <c r="C1684" s="129" t="s">
        <v>4450</v>
      </c>
      <c r="D1684" s="129" t="s">
        <v>7</v>
      </c>
      <c r="E1684" s="149" t="str">
        <f t="shared" ref="E1684" si="497">CHAR(34)&amp;IF(B1684&lt;10,"000",IF(B1684&lt;100,"00",IF(B1684&lt;1000,"0","")))&amp;$B1684&amp;CHAR(34)</f>
        <v>"1646"</v>
      </c>
      <c r="F1684" s="149" t="str">
        <f t="shared" ref="F1684" si="498">E1684</f>
        <v>"1646"</v>
      </c>
      <c r="G1684" s="212">
        <v>0</v>
      </c>
      <c r="H1684" s="212">
        <v>0</v>
      </c>
      <c r="I1684" s="193" t="s">
        <v>28</v>
      </c>
      <c r="J1684" s="66" t="s">
        <v>1592</v>
      </c>
      <c r="K1684" s="67" t="s">
        <v>4704</v>
      </c>
      <c r="M1684" s="18" t="str">
        <f t="shared" ref="M1684" si="499">"ITM_"&amp;IF(B1684&lt;10,"000",IF(B1684&lt;100,"00",IF(B1684&lt;1000,"0","")))&amp;$B1684</f>
        <v>ITM_1646</v>
      </c>
      <c r="N1684" s="18"/>
      <c r="P1684" s="133" t="str">
        <f t="shared" si="488"/>
        <v/>
      </c>
      <c r="Q1684" s="133" t="str">
        <f>IF(ISNA(VLOOKUP(AC1684,#REF!,1)),"//","")</f>
        <v/>
      </c>
      <c r="S1684" s="134">
        <f t="shared" si="492"/>
        <v>491</v>
      </c>
      <c r="T1684" s="127" t="s">
        <v>2484</v>
      </c>
      <c r="U1684" s="131" t="s">
        <v>2484</v>
      </c>
      <c r="V1684" s="131" t="s">
        <v>2484</v>
      </c>
      <c r="W1684" s="135" t="str">
        <f t="shared" si="493"/>
        <v/>
      </c>
      <c r="X1684" s="136" t="str">
        <f t="shared" si="494"/>
        <v/>
      </c>
      <c r="Y1684" s="137">
        <f t="shared" si="495"/>
        <v>1646</v>
      </c>
      <c r="Z1684" s="133" t="str">
        <f t="shared" si="496"/>
        <v>ITM_1646</v>
      </c>
      <c r="AA1684" s="172" t="str">
        <f>IF(ISNA(VLOOKUP(AC1684,Sheet2!J:J,1,0)),"//","")</f>
        <v/>
      </c>
      <c r="AC1684" s="111" t="str">
        <f t="shared" si="489"/>
        <v/>
      </c>
      <c r="AD1684" t="b">
        <f t="shared" si="487"/>
        <v>1</v>
      </c>
    </row>
    <row r="1685" spans="1:30">
      <c r="A1685" s="57">
        <f t="shared" si="490"/>
        <v>1685</v>
      </c>
      <c r="B1685" s="56">
        <f t="shared" si="491"/>
        <v>1647</v>
      </c>
      <c r="C1685" s="60" t="s">
        <v>5000</v>
      </c>
      <c r="D1685" s="60" t="s">
        <v>7</v>
      </c>
      <c r="E1685" s="66" t="s">
        <v>402</v>
      </c>
      <c r="F1685" s="66" t="s">
        <v>402</v>
      </c>
      <c r="G1685" s="206">
        <v>0</v>
      </c>
      <c r="H1685" s="206">
        <v>0</v>
      </c>
      <c r="I1685" s="189" t="s">
        <v>3</v>
      </c>
      <c r="J1685" s="66" t="s">
        <v>1592</v>
      </c>
      <c r="K1685" s="67" t="s">
        <v>4704</v>
      </c>
      <c r="L1685" s="68"/>
      <c r="M1685" s="64" t="s">
        <v>2203</v>
      </c>
      <c r="N1685" s="13"/>
      <c r="O1685"/>
      <c r="P1685" t="str">
        <f t="shared" si="488"/>
        <v/>
      </c>
      <c r="Q1685" t="str">
        <f>IF(ISNA(VLOOKUP(AC1685,#REF!,1)),"//","")</f>
        <v/>
      </c>
      <c r="R1685"/>
      <c r="S1685" s="43">
        <f t="shared" si="492"/>
        <v>492</v>
      </c>
      <c r="T1685" s="93" t="s">
        <v>2484</v>
      </c>
      <c r="U1685" s="71" t="s">
        <v>2484</v>
      </c>
      <c r="V1685" s="71" t="s">
        <v>2484</v>
      </c>
      <c r="W1685" s="44" t="str">
        <f t="shared" si="493"/>
        <v>"YEAR"</v>
      </c>
      <c r="X1685" s="25" t="str">
        <f t="shared" si="494"/>
        <v>YEAR</v>
      </c>
      <c r="Y1685" s="1">
        <f t="shared" si="495"/>
        <v>1647</v>
      </c>
      <c r="Z1685" t="str">
        <f t="shared" si="496"/>
        <v>ITM_YEAR</v>
      </c>
      <c r="AA1685" s="172" t="str">
        <f>IF(ISNA(VLOOKUP(AC1685,Sheet2!J:J,1,0)),"//","")</f>
        <v>//</v>
      </c>
      <c r="AC1685" s="111" t="str">
        <f t="shared" si="489"/>
        <v>YEAR</v>
      </c>
      <c r="AD1685" t="b">
        <f t="shared" si="487"/>
        <v>1</v>
      </c>
    </row>
    <row r="1686" spans="1:30">
      <c r="A1686" s="57">
        <f t="shared" si="490"/>
        <v>1686</v>
      </c>
      <c r="B1686" s="56">
        <f t="shared" si="491"/>
        <v>1648</v>
      </c>
      <c r="C1686" s="60" t="s">
        <v>4450</v>
      </c>
      <c r="D1686" s="60" t="s">
        <v>7</v>
      </c>
      <c r="E1686" s="66" t="s">
        <v>404</v>
      </c>
      <c r="F1686" s="66" t="s">
        <v>404</v>
      </c>
      <c r="G1686" s="206">
        <v>0</v>
      </c>
      <c r="H1686" s="206">
        <v>0</v>
      </c>
      <c r="I1686" s="189" t="s">
        <v>3</v>
      </c>
      <c r="J1686" s="66" t="s">
        <v>1592</v>
      </c>
      <c r="K1686" s="67" t="s">
        <v>4704</v>
      </c>
      <c r="L1686" s="68"/>
      <c r="M1686" s="64" t="s">
        <v>2206</v>
      </c>
      <c r="N1686" s="13"/>
      <c r="O1686"/>
      <c r="P1686" t="str">
        <f t="shared" si="488"/>
        <v/>
      </c>
      <c r="Q1686" t="str">
        <f>IF(ISNA(VLOOKUP(AC1686,#REF!,1)),"//","")</f>
        <v/>
      </c>
      <c r="R1686"/>
      <c r="S1686" s="43">
        <f t="shared" si="492"/>
        <v>493</v>
      </c>
      <c r="T1686" s="93" t="s">
        <v>2484</v>
      </c>
      <c r="U1686" s="71" t="s">
        <v>2484</v>
      </c>
      <c r="V1686" s="71" t="s">
        <v>2484</v>
      </c>
      <c r="W1686" s="44" t="str">
        <f t="shared" si="493"/>
        <v>STD_Y_CIRC</v>
      </c>
      <c r="X1686" s="25" t="str">
        <f t="shared" si="494"/>
        <v>Y_CIRC</v>
      </c>
      <c r="Y1686" s="1">
        <f t="shared" si="495"/>
        <v>1648</v>
      </c>
      <c r="Z1686" t="str">
        <f t="shared" si="496"/>
        <v>ITM_YCIRC</v>
      </c>
      <c r="AA1686" s="172" t="str">
        <f>IF(ISNA(VLOOKUP(AC1686,Sheet2!J:J,1,0)),"//","")</f>
        <v>//</v>
      </c>
      <c r="AC1686" s="111" t="str">
        <f t="shared" si="489"/>
        <v>Y_CIRC</v>
      </c>
      <c r="AD1686" t="b">
        <f t="shared" si="487"/>
        <v>1</v>
      </c>
    </row>
    <row r="1687" spans="1:30">
      <c r="A1687" s="57">
        <f t="shared" si="490"/>
        <v>1687</v>
      </c>
      <c r="B1687" s="56">
        <f t="shared" si="491"/>
        <v>1649</v>
      </c>
      <c r="C1687" s="60" t="s">
        <v>4263</v>
      </c>
      <c r="D1687" s="60" t="s">
        <v>2207</v>
      </c>
      <c r="E1687" s="66" t="s">
        <v>405</v>
      </c>
      <c r="F1687" s="66" t="s">
        <v>405</v>
      </c>
      <c r="G1687" s="206">
        <v>0</v>
      </c>
      <c r="H1687" s="206">
        <v>0</v>
      </c>
      <c r="I1687" s="189" t="s">
        <v>3</v>
      </c>
      <c r="J1687" s="66" t="s">
        <v>1592</v>
      </c>
      <c r="K1687" s="67" t="s">
        <v>4704</v>
      </c>
      <c r="L1687" s="68"/>
      <c r="M1687" s="64" t="s">
        <v>2207</v>
      </c>
      <c r="N1687" s="13"/>
      <c r="O1687"/>
      <c r="P1687" t="str">
        <f t="shared" si="488"/>
        <v/>
      </c>
      <c r="Q1687" t="str">
        <f>IF(ISNA(VLOOKUP(AC1687,#REF!,1)),"//","")</f>
        <v/>
      </c>
      <c r="R1687"/>
      <c r="S1687" s="43">
        <f t="shared" si="492"/>
        <v>494</v>
      </c>
      <c r="T1687" s="93" t="s">
        <v>2484</v>
      </c>
      <c r="U1687" s="71" t="s">
        <v>2484</v>
      </c>
      <c r="V1687" s="71" t="s">
        <v>2484</v>
      </c>
      <c r="W1687" s="44" t="str">
        <f t="shared" si="493"/>
        <v>"Y.MD"</v>
      </c>
      <c r="X1687" s="25" t="str">
        <f t="shared" si="494"/>
        <v>Y.MD</v>
      </c>
      <c r="Y1687" s="1">
        <f t="shared" si="495"/>
        <v>1649</v>
      </c>
      <c r="Z1687" t="str">
        <f t="shared" si="496"/>
        <v>ITM_YMD</v>
      </c>
      <c r="AA1687" s="172" t="str">
        <f>IF(ISNA(VLOOKUP(AC1687,Sheet2!J:J,1,0)),"//","")</f>
        <v>//</v>
      </c>
      <c r="AC1687" s="111" t="str">
        <f t="shared" si="489"/>
        <v>Y.MD</v>
      </c>
      <c r="AD1687" t="b">
        <f t="shared" si="487"/>
        <v>1</v>
      </c>
    </row>
    <row r="1688" spans="1:30">
      <c r="A1688" s="57">
        <f t="shared" si="490"/>
        <v>1688</v>
      </c>
      <c r="B1688" s="56">
        <f t="shared" si="491"/>
        <v>1650</v>
      </c>
      <c r="C1688" s="60" t="s">
        <v>4337</v>
      </c>
      <c r="D1688" s="60" t="s">
        <v>2526</v>
      </c>
      <c r="E1688" s="66" t="s">
        <v>1501</v>
      </c>
      <c r="F1688" s="66" t="s">
        <v>1501</v>
      </c>
      <c r="G1688" s="206">
        <v>0</v>
      </c>
      <c r="H1688" s="206">
        <v>99</v>
      </c>
      <c r="I1688" s="189" t="s">
        <v>3</v>
      </c>
      <c r="J1688" s="66" t="s">
        <v>1592</v>
      </c>
      <c r="K1688" s="67" t="s">
        <v>4704</v>
      </c>
      <c r="L1688" s="68"/>
      <c r="M1688" s="64" t="s">
        <v>2208</v>
      </c>
      <c r="N1688" s="13"/>
      <c r="O1688"/>
      <c r="P1688" t="str">
        <f t="shared" si="488"/>
        <v/>
      </c>
      <c r="Q1688" t="str">
        <f>IF(ISNA(VLOOKUP(AC1688,#REF!,1)),"//","")</f>
        <v/>
      </c>
      <c r="R1688"/>
      <c r="S1688" s="43">
        <f t="shared" si="492"/>
        <v>495</v>
      </c>
      <c r="T1688" s="93" t="s">
        <v>3004</v>
      </c>
      <c r="U1688" s="71" t="s">
        <v>2914</v>
      </c>
      <c r="V1688" s="71" t="s">
        <v>2484</v>
      </c>
      <c r="W1688" s="44" t="str">
        <f t="shared" si="493"/>
        <v>"Y" STD_LEFT_RIGHT_ARROWS</v>
      </c>
      <c r="X1688" s="25" t="str">
        <f t="shared" si="494"/>
        <v>Y&lt;&gt;</v>
      </c>
      <c r="Y1688" s="1">
        <f t="shared" si="495"/>
        <v>1650</v>
      </c>
      <c r="Z1688" t="str">
        <f t="shared" si="496"/>
        <v>ITM_Yex</v>
      </c>
      <c r="AA1688" s="172" t="str">
        <f>IF(ISNA(VLOOKUP(AC1688,Sheet2!J:J,1,0)),"//","")</f>
        <v>//</v>
      </c>
      <c r="AC1688" s="111" t="str">
        <f t="shared" si="489"/>
        <v>Y&lt;&gt;</v>
      </c>
      <c r="AD1688" t="b">
        <f t="shared" si="487"/>
        <v>1</v>
      </c>
    </row>
    <row r="1689" spans="1:30">
      <c r="A1689" s="57">
        <f t="shared" si="490"/>
        <v>1689</v>
      </c>
      <c r="B1689" s="56">
        <f t="shared" si="491"/>
        <v>1651</v>
      </c>
      <c r="C1689" s="60" t="s">
        <v>4338</v>
      </c>
      <c r="D1689" s="60" t="s">
        <v>2526</v>
      </c>
      <c r="E1689" s="66" t="s">
        <v>1502</v>
      </c>
      <c r="F1689" s="66" t="s">
        <v>1502</v>
      </c>
      <c r="G1689" s="206">
        <v>0</v>
      </c>
      <c r="H1689" s="206">
        <v>99</v>
      </c>
      <c r="I1689" s="189" t="s">
        <v>3</v>
      </c>
      <c r="J1689" s="66" t="s">
        <v>1592</v>
      </c>
      <c r="K1689" s="67" t="s">
        <v>4704</v>
      </c>
      <c r="L1689" s="68"/>
      <c r="M1689" s="64" t="s">
        <v>2210</v>
      </c>
      <c r="N1689" s="13"/>
      <c r="O1689"/>
      <c r="P1689" t="str">
        <f t="shared" si="488"/>
        <v/>
      </c>
      <c r="Q1689" t="str">
        <f>IF(ISNA(VLOOKUP(AC1689,#REF!,1)),"//","")</f>
        <v/>
      </c>
      <c r="R1689"/>
      <c r="S1689" s="43">
        <f t="shared" si="492"/>
        <v>496</v>
      </c>
      <c r="T1689" s="93" t="s">
        <v>3004</v>
      </c>
      <c r="U1689" s="94" t="s">
        <v>2914</v>
      </c>
      <c r="V1689" s="95" t="s">
        <v>2484</v>
      </c>
      <c r="W1689" s="44" t="str">
        <f t="shared" si="493"/>
        <v>"Z" STD_LEFT_RIGHT_ARROWS</v>
      </c>
      <c r="X1689" s="25" t="str">
        <f t="shared" si="494"/>
        <v>Z&lt;&gt;</v>
      </c>
      <c r="Y1689" s="1">
        <f t="shared" si="495"/>
        <v>1651</v>
      </c>
      <c r="Z1689" t="str">
        <f t="shared" si="496"/>
        <v>ITM_Zex</v>
      </c>
      <c r="AA1689" s="172" t="str">
        <f>IF(ISNA(VLOOKUP(AC1689,Sheet2!J:J,1,0)),"//","")</f>
        <v>//</v>
      </c>
      <c r="AC1689" s="111" t="str">
        <f t="shared" si="489"/>
        <v>Z&lt;&gt;</v>
      </c>
      <c r="AD1689" t="b">
        <f t="shared" si="487"/>
        <v>1</v>
      </c>
    </row>
    <row r="1690" spans="1:30">
      <c r="A1690" s="57">
        <f t="shared" si="490"/>
        <v>1690</v>
      </c>
      <c r="B1690" s="56">
        <f t="shared" si="491"/>
        <v>1652</v>
      </c>
      <c r="C1690" s="60" t="s">
        <v>4339</v>
      </c>
      <c r="D1690" s="60" t="s">
        <v>2526</v>
      </c>
      <c r="E1690" s="66" t="s">
        <v>1503</v>
      </c>
      <c r="F1690" s="66" t="s">
        <v>1503</v>
      </c>
      <c r="G1690" s="206">
        <v>0</v>
      </c>
      <c r="H1690" s="206">
        <v>99</v>
      </c>
      <c r="I1690" s="189" t="s">
        <v>3</v>
      </c>
      <c r="J1690" s="66" t="s">
        <v>1592</v>
      </c>
      <c r="K1690" s="67" t="s">
        <v>4704</v>
      </c>
      <c r="L1690" s="68"/>
      <c r="M1690" s="64" t="s">
        <v>2213</v>
      </c>
      <c r="N1690" s="13"/>
      <c r="O1690"/>
      <c r="P1690" t="str">
        <f t="shared" si="488"/>
        <v/>
      </c>
      <c r="Q1690" t="str">
        <f>IF(ISNA(VLOOKUP(AC1690,#REF!,1)),"//","")</f>
        <v/>
      </c>
      <c r="R1690"/>
      <c r="S1690" s="43">
        <f t="shared" si="492"/>
        <v>496</v>
      </c>
      <c r="T1690" s="93" t="s">
        <v>2484</v>
      </c>
      <c r="U1690" s="94" t="s">
        <v>2907</v>
      </c>
      <c r="V1690" s="95" t="s">
        <v>2484</v>
      </c>
      <c r="W1690" s="44" t="str">
        <f t="shared" si="493"/>
        <v/>
      </c>
      <c r="X1690" s="25" t="str">
        <f t="shared" si="494"/>
        <v/>
      </c>
      <c r="Y1690" s="1">
        <f t="shared" si="495"/>
        <v>1652</v>
      </c>
      <c r="Z1690" t="str">
        <f t="shared" si="496"/>
        <v>ITM_ALPHALENG</v>
      </c>
      <c r="AA1690" s="172" t="str">
        <f>IF(ISNA(VLOOKUP(AC1690,Sheet2!J:J,1,0)),"//","")</f>
        <v/>
      </c>
      <c r="AC1690" s="111" t="str">
        <f t="shared" si="489"/>
        <v/>
      </c>
      <c r="AD1690" t="b">
        <f t="shared" si="487"/>
        <v>1</v>
      </c>
    </row>
    <row r="1691" spans="1:30">
      <c r="A1691" s="57">
        <f t="shared" si="490"/>
        <v>1691</v>
      </c>
      <c r="B1691" s="56">
        <f t="shared" si="491"/>
        <v>1653</v>
      </c>
      <c r="C1691" s="63" t="s">
        <v>4340</v>
      </c>
      <c r="D1691" s="63" t="s">
        <v>7</v>
      </c>
      <c r="E1691" s="66" t="s">
        <v>2902</v>
      </c>
      <c r="F1691" s="66" t="s">
        <v>2902</v>
      </c>
      <c r="G1691" s="206">
        <v>0</v>
      </c>
      <c r="H1691" s="206">
        <v>0</v>
      </c>
      <c r="I1691" s="189" t="s">
        <v>3</v>
      </c>
      <c r="J1691" s="66" t="s">
        <v>1592</v>
      </c>
      <c r="K1691" s="67" t="s">
        <v>4704</v>
      </c>
      <c r="L1691" s="68"/>
      <c r="M1691" s="64" t="s">
        <v>2904</v>
      </c>
      <c r="N1691" s="13"/>
      <c r="O1691"/>
      <c r="P1691" t="str">
        <f t="shared" si="488"/>
        <v/>
      </c>
      <c r="Q1691" t="str">
        <f>IF(ISNA(VLOOKUP(AC1691,#REF!,1)),"//","")</f>
        <v/>
      </c>
      <c r="R1691"/>
      <c r="S1691" s="43">
        <f t="shared" si="492"/>
        <v>497</v>
      </c>
      <c r="T1691" s="93" t="s">
        <v>2985</v>
      </c>
      <c r="U1691" s="71" t="s">
        <v>2484</v>
      </c>
      <c r="V1691" s="71" t="s">
        <v>2484</v>
      </c>
      <c r="W1691" s="44" t="str">
        <f t="shared" si="493"/>
        <v>"X" STD_SUB_M STD_SUB_A STD_SUB_X</v>
      </c>
      <c r="X1691" s="25" t="str">
        <f t="shared" si="494"/>
        <v>XMAX</v>
      </c>
      <c r="Y1691" s="1">
        <f t="shared" si="495"/>
        <v>1653</v>
      </c>
      <c r="Z1691" t="str">
        <f t="shared" si="496"/>
        <v>ITM_XMAX</v>
      </c>
      <c r="AA1691" s="172" t="str">
        <f>IF(ISNA(VLOOKUP(AC1691,Sheet2!J:J,1,0)),"//","")</f>
        <v>//</v>
      </c>
      <c r="AC1691" s="111" t="str">
        <f t="shared" si="489"/>
        <v>XMAX</v>
      </c>
      <c r="AD1691" t="b">
        <f t="shared" si="487"/>
        <v>1</v>
      </c>
    </row>
    <row r="1692" spans="1:30">
      <c r="A1692" s="57">
        <f t="shared" si="490"/>
        <v>1692</v>
      </c>
      <c r="B1692" s="56">
        <f t="shared" si="491"/>
        <v>1654</v>
      </c>
      <c r="C1692" s="60" t="s">
        <v>4341</v>
      </c>
      <c r="D1692" s="60" t="s">
        <v>7</v>
      </c>
      <c r="E1692" s="165" t="s">
        <v>2903</v>
      </c>
      <c r="F1692" s="165" t="s">
        <v>2903</v>
      </c>
      <c r="G1692" s="166">
        <v>0</v>
      </c>
      <c r="H1692" s="166">
        <v>0</v>
      </c>
      <c r="I1692" s="189" t="s">
        <v>3</v>
      </c>
      <c r="J1692" s="66" t="s">
        <v>1592</v>
      </c>
      <c r="K1692" s="67" t="s">
        <v>4704</v>
      </c>
      <c r="L1692" s="68"/>
      <c r="M1692" s="64" t="s">
        <v>2905</v>
      </c>
      <c r="N1692" s="20"/>
      <c r="O1692"/>
      <c r="P1692" t="str">
        <f t="shared" si="488"/>
        <v/>
      </c>
      <c r="Q1692" t="str">
        <f>IF(ISNA(VLOOKUP(AC1692,#REF!,1)),"//","")</f>
        <v/>
      </c>
      <c r="R1692"/>
      <c r="S1692" s="43">
        <f t="shared" si="492"/>
        <v>498</v>
      </c>
      <c r="T1692" s="93" t="s">
        <v>2985</v>
      </c>
      <c r="U1692" s="71" t="s">
        <v>2484</v>
      </c>
      <c r="V1692" s="71" t="s">
        <v>2484</v>
      </c>
      <c r="W1692" s="44" t="str">
        <f t="shared" si="493"/>
        <v>"X" STD_SUB_M STD_SUB_I STD_SUB_N</v>
      </c>
      <c r="X1692" s="25" t="str">
        <f t="shared" si="494"/>
        <v>XMIN</v>
      </c>
      <c r="Y1692" s="1">
        <f t="shared" si="495"/>
        <v>1654</v>
      </c>
      <c r="Z1692" t="str">
        <f t="shared" si="496"/>
        <v>ITM_XMIN</v>
      </c>
      <c r="AA1692" s="172" t="str">
        <f>IF(ISNA(VLOOKUP(AC1692,Sheet2!J:J,1,0)),"//","")</f>
        <v>//</v>
      </c>
      <c r="AC1692" s="111" t="str">
        <f t="shared" si="489"/>
        <v>XMIN</v>
      </c>
      <c r="AD1692" t="b">
        <f t="shared" si="487"/>
        <v>1</v>
      </c>
    </row>
    <row r="1693" spans="1:30">
      <c r="A1693" s="57">
        <f t="shared" si="490"/>
        <v>1693</v>
      </c>
      <c r="B1693" s="56">
        <f t="shared" si="491"/>
        <v>1655</v>
      </c>
      <c r="C1693" s="60" t="s">
        <v>4342</v>
      </c>
      <c r="D1693" s="60" t="s">
        <v>2526</v>
      </c>
      <c r="E1693" s="165" t="s">
        <v>409</v>
      </c>
      <c r="F1693" s="165" t="s">
        <v>409</v>
      </c>
      <c r="G1693" s="166">
        <v>0</v>
      </c>
      <c r="H1693" s="166">
        <v>99</v>
      </c>
      <c r="I1693" s="189" t="s">
        <v>3</v>
      </c>
      <c r="J1693" s="66" t="s">
        <v>1592</v>
      </c>
      <c r="K1693" s="67" t="s">
        <v>4704</v>
      </c>
      <c r="L1693" s="68"/>
      <c r="M1693" s="64" t="s">
        <v>2215</v>
      </c>
      <c r="N1693" s="20"/>
      <c r="O1693"/>
      <c r="P1693" t="str">
        <f t="shared" si="488"/>
        <v/>
      </c>
      <c r="Q1693" t="str">
        <f>IF(ISNA(VLOOKUP(AC1693,#REF!,1)),"//","")</f>
        <v/>
      </c>
      <c r="R1693"/>
      <c r="S1693" s="43">
        <f t="shared" si="492"/>
        <v>498</v>
      </c>
      <c r="T1693" s="93" t="s">
        <v>2484</v>
      </c>
      <c r="U1693" s="71" t="s">
        <v>2907</v>
      </c>
      <c r="V1693" s="71" t="s">
        <v>2484</v>
      </c>
      <c r="W1693" s="44" t="str">
        <f t="shared" si="493"/>
        <v/>
      </c>
      <c r="X1693" s="25" t="str">
        <f t="shared" si="494"/>
        <v/>
      </c>
      <c r="Y1693" s="1">
        <f t="shared" si="495"/>
        <v>1655</v>
      </c>
      <c r="Z1693" t="str">
        <f t="shared" si="496"/>
        <v>ITM_ALPHAPOS</v>
      </c>
      <c r="AA1693" s="172" t="str">
        <f>IF(ISNA(VLOOKUP(AC1693,Sheet2!J:J,1,0)),"//","")</f>
        <v/>
      </c>
      <c r="AC1693" s="111" t="str">
        <f t="shared" si="489"/>
        <v/>
      </c>
      <c r="AD1693" t="b">
        <f t="shared" si="487"/>
        <v>1</v>
      </c>
    </row>
    <row r="1694" spans="1:30">
      <c r="A1694" s="57">
        <f t="shared" si="490"/>
        <v>1694</v>
      </c>
      <c r="B1694" s="56">
        <f t="shared" si="491"/>
        <v>1656</v>
      </c>
      <c r="C1694" s="63" t="s">
        <v>4343</v>
      </c>
      <c r="D1694" s="63" t="s">
        <v>2526</v>
      </c>
      <c r="E1694" s="66" t="s">
        <v>410</v>
      </c>
      <c r="F1694" s="66" t="s">
        <v>410</v>
      </c>
      <c r="G1694" s="206">
        <v>0</v>
      </c>
      <c r="H1694" s="206">
        <v>99</v>
      </c>
      <c r="I1694" s="189" t="s">
        <v>3</v>
      </c>
      <c r="J1694" s="66" t="s">
        <v>1592</v>
      </c>
      <c r="K1694" s="67" t="s">
        <v>4704</v>
      </c>
      <c r="L1694" s="68"/>
      <c r="M1694" s="64" t="s">
        <v>2216</v>
      </c>
      <c r="N1694" s="13"/>
      <c r="O1694"/>
      <c r="P1694" t="str">
        <f t="shared" si="488"/>
        <v/>
      </c>
      <c r="Q1694" t="str">
        <f>IF(ISNA(VLOOKUP(AC1694,#REF!,1)),"//","")</f>
        <v/>
      </c>
      <c r="R1694"/>
      <c r="S1694" s="43">
        <f t="shared" si="492"/>
        <v>498</v>
      </c>
      <c r="T1694" s="93" t="s">
        <v>2484</v>
      </c>
      <c r="U1694" s="71" t="s">
        <v>2907</v>
      </c>
      <c r="V1694" s="71" t="s">
        <v>2484</v>
      </c>
      <c r="W1694" s="44" t="str">
        <f t="shared" si="493"/>
        <v/>
      </c>
      <c r="X1694" s="25" t="str">
        <f t="shared" si="494"/>
        <v/>
      </c>
      <c r="Y1694" s="1">
        <f t="shared" si="495"/>
        <v>1656</v>
      </c>
      <c r="Z1694" t="str">
        <f t="shared" si="496"/>
        <v>ITM_ALPHARL</v>
      </c>
      <c r="AA1694" s="172" t="str">
        <f>IF(ISNA(VLOOKUP(AC1694,Sheet2!J:J,1,0)),"//","")</f>
        <v/>
      </c>
      <c r="AC1694" s="111" t="str">
        <f t="shared" si="489"/>
        <v/>
      </c>
      <c r="AD1694" t="b">
        <f t="shared" si="487"/>
        <v>1</v>
      </c>
    </row>
    <row r="1695" spans="1:30">
      <c r="A1695" s="57">
        <f t="shared" si="490"/>
        <v>1695</v>
      </c>
      <c r="B1695" s="56">
        <f t="shared" si="491"/>
        <v>1657</v>
      </c>
      <c r="C1695" s="63" t="s">
        <v>4344</v>
      </c>
      <c r="D1695" s="63" t="s">
        <v>2526</v>
      </c>
      <c r="E1695" s="66" t="s">
        <v>411</v>
      </c>
      <c r="F1695" s="66" t="s">
        <v>411</v>
      </c>
      <c r="G1695" s="206">
        <v>0</v>
      </c>
      <c r="H1695" s="206">
        <v>99</v>
      </c>
      <c r="I1695" s="189" t="s">
        <v>3</v>
      </c>
      <c r="J1695" s="66" t="s">
        <v>1592</v>
      </c>
      <c r="K1695" s="67" t="s">
        <v>4704</v>
      </c>
      <c r="L1695" s="68"/>
      <c r="M1695" s="64" t="s">
        <v>2217</v>
      </c>
      <c r="N1695" s="13"/>
      <c r="O1695"/>
      <c r="P1695" t="str">
        <f t="shared" si="488"/>
        <v/>
      </c>
      <c r="Q1695" t="str">
        <f>IF(ISNA(VLOOKUP(AC1695,#REF!,1)),"//","")</f>
        <v/>
      </c>
      <c r="R1695"/>
      <c r="S1695" s="43">
        <f t="shared" si="492"/>
        <v>498</v>
      </c>
      <c r="T1695" s="93" t="s">
        <v>2484</v>
      </c>
      <c r="U1695" s="71" t="s">
        <v>2907</v>
      </c>
      <c r="V1695" s="71" t="s">
        <v>2484</v>
      </c>
      <c r="W1695" s="44" t="str">
        <f t="shared" si="493"/>
        <v/>
      </c>
      <c r="X1695" s="25" t="str">
        <f t="shared" si="494"/>
        <v/>
      </c>
      <c r="Y1695" s="1">
        <f t="shared" si="495"/>
        <v>1657</v>
      </c>
      <c r="Z1695" t="str">
        <f t="shared" si="496"/>
        <v>ITM_ALPHARR</v>
      </c>
      <c r="AA1695" s="172" t="str">
        <f>IF(ISNA(VLOOKUP(AC1695,Sheet2!J:J,1,0)),"//","")</f>
        <v/>
      </c>
      <c r="AC1695" s="111" t="str">
        <f t="shared" si="489"/>
        <v/>
      </c>
      <c r="AD1695" t="b">
        <f t="shared" si="487"/>
        <v>1</v>
      </c>
    </row>
    <row r="1696" spans="1:30">
      <c r="A1696" s="57">
        <f t="shared" si="490"/>
        <v>1696</v>
      </c>
      <c r="B1696" s="56">
        <f t="shared" si="491"/>
        <v>1658</v>
      </c>
      <c r="C1696" s="63" t="s">
        <v>4345</v>
      </c>
      <c r="D1696" s="63" t="s">
        <v>2526</v>
      </c>
      <c r="E1696" s="66" t="s">
        <v>412</v>
      </c>
      <c r="F1696" s="66" t="s">
        <v>412</v>
      </c>
      <c r="G1696" s="206">
        <v>0</v>
      </c>
      <c r="H1696" s="206">
        <v>99</v>
      </c>
      <c r="I1696" s="189" t="s">
        <v>3</v>
      </c>
      <c r="J1696" s="66" t="s">
        <v>1592</v>
      </c>
      <c r="K1696" s="67" t="s">
        <v>4704</v>
      </c>
      <c r="L1696" s="68"/>
      <c r="M1696" s="64" t="s">
        <v>2218</v>
      </c>
      <c r="N1696" s="13"/>
      <c r="O1696"/>
      <c r="P1696" t="str">
        <f t="shared" si="488"/>
        <v/>
      </c>
      <c r="Q1696" t="str">
        <f>IF(ISNA(VLOOKUP(AC1696,#REF!,1)),"//","")</f>
        <v/>
      </c>
      <c r="R1696"/>
      <c r="S1696" s="43">
        <f t="shared" si="492"/>
        <v>498</v>
      </c>
      <c r="T1696" s="93" t="s">
        <v>2484</v>
      </c>
      <c r="U1696" s="71" t="s">
        <v>2907</v>
      </c>
      <c r="V1696" s="71" t="s">
        <v>2484</v>
      </c>
      <c r="W1696" s="44" t="str">
        <f t="shared" si="493"/>
        <v/>
      </c>
      <c r="X1696" s="25" t="str">
        <f t="shared" si="494"/>
        <v/>
      </c>
      <c r="Y1696" s="1">
        <f t="shared" si="495"/>
        <v>1658</v>
      </c>
      <c r="Z1696" t="str">
        <f t="shared" si="496"/>
        <v>ITM_ALPHASL</v>
      </c>
      <c r="AA1696" s="172" t="str">
        <f>IF(ISNA(VLOOKUP(AC1696,Sheet2!J:J,1,0)),"//","")</f>
        <v/>
      </c>
      <c r="AC1696" s="111" t="str">
        <f t="shared" si="489"/>
        <v/>
      </c>
      <c r="AD1696" t="b">
        <f t="shared" si="487"/>
        <v>1</v>
      </c>
    </row>
    <row r="1697" spans="1:30">
      <c r="A1697" s="57">
        <f t="shared" si="490"/>
        <v>1697</v>
      </c>
      <c r="B1697" s="56">
        <f t="shared" si="491"/>
        <v>1659</v>
      </c>
      <c r="C1697" s="63" t="s">
        <v>4346</v>
      </c>
      <c r="D1697" s="63" t="s">
        <v>2526</v>
      </c>
      <c r="E1697" s="66" t="s">
        <v>1048</v>
      </c>
      <c r="F1697" s="66" t="s">
        <v>1048</v>
      </c>
      <c r="G1697" s="206">
        <v>0</v>
      </c>
      <c r="H1697" s="206">
        <v>99</v>
      </c>
      <c r="I1697" s="189" t="s">
        <v>3</v>
      </c>
      <c r="J1697" s="66" t="s">
        <v>1592</v>
      </c>
      <c r="K1697" s="67" t="s">
        <v>4704</v>
      </c>
      <c r="L1697" s="68"/>
      <c r="M1697" s="64" t="s">
        <v>2413</v>
      </c>
      <c r="N1697" s="13"/>
      <c r="O1697"/>
      <c r="P1697" t="str">
        <f t="shared" si="488"/>
        <v/>
      </c>
      <c r="Q1697" t="str">
        <f>IF(ISNA(VLOOKUP(AC1697,#REF!,1)),"//","")</f>
        <v/>
      </c>
      <c r="R1697"/>
      <c r="S1697" s="43">
        <f t="shared" si="492"/>
        <v>498</v>
      </c>
      <c r="T1697" s="93" t="s">
        <v>2484</v>
      </c>
      <c r="U1697" s="71" t="s">
        <v>2907</v>
      </c>
      <c r="V1697" s="71" t="s">
        <v>2484</v>
      </c>
      <c r="W1697" s="44" t="str">
        <f t="shared" si="493"/>
        <v/>
      </c>
      <c r="X1697" s="25" t="str">
        <f t="shared" si="494"/>
        <v/>
      </c>
      <c r="Y1697" s="1">
        <f t="shared" si="495"/>
        <v>1659</v>
      </c>
      <c r="Z1697" t="str">
        <f t="shared" si="496"/>
        <v>ITM_ALPHASR</v>
      </c>
      <c r="AA1697" s="172" t="str">
        <f>IF(ISNA(VLOOKUP(AC1697,Sheet2!J:J,1,0)),"//","")</f>
        <v/>
      </c>
      <c r="AC1697" s="111" t="str">
        <f t="shared" si="489"/>
        <v/>
      </c>
      <c r="AD1697" t="b">
        <f t="shared" si="487"/>
        <v>1</v>
      </c>
    </row>
    <row r="1698" spans="1:30">
      <c r="A1698" s="57">
        <f t="shared" si="490"/>
        <v>1698</v>
      </c>
      <c r="B1698" s="56">
        <f t="shared" si="491"/>
        <v>1660</v>
      </c>
      <c r="C1698" s="63" t="s">
        <v>4347</v>
      </c>
      <c r="D1698" s="63" t="s">
        <v>2526</v>
      </c>
      <c r="E1698" s="66" t="s">
        <v>1505</v>
      </c>
      <c r="F1698" s="66" t="s">
        <v>1505</v>
      </c>
      <c r="G1698" s="74">
        <v>0</v>
      </c>
      <c r="H1698" s="74">
        <v>99</v>
      </c>
      <c r="I1698" s="189" t="s">
        <v>3</v>
      </c>
      <c r="J1698" s="66" t="s">
        <v>1592</v>
      </c>
      <c r="K1698" s="67" t="s">
        <v>4704</v>
      </c>
      <c r="L1698" s="68"/>
      <c r="M1698" s="64" t="s">
        <v>2222</v>
      </c>
      <c r="N1698" s="13"/>
      <c r="O1698"/>
      <c r="P1698" t="str">
        <f t="shared" si="488"/>
        <v/>
      </c>
      <c r="Q1698" t="str">
        <f>IF(ISNA(VLOOKUP(AC1698,#REF!,1)),"//","")</f>
        <v/>
      </c>
      <c r="R1698"/>
      <c r="S1698" s="43">
        <f t="shared" si="492"/>
        <v>498</v>
      </c>
      <c r="T1698" s="93" t="s">
        <v>2484</v>
      </c>
      <c r="U1698" s="71" t="s">
        <v>2907</v>
      </c>
      <c r="V1698" s="71" t="s">
        <v>2484</v>
      </c>
      <c r="W1698" s="44" t="str">
        <f t="shared" si="493"/>
        <v/>
      </c>
      <c r="X1698" s="25" t="str">
        <f t="shared" si="494"/>
        <v/>
      </c>
      <c r="Y1698" s="1">
        <f t="shared" si="495"/>
        <v>1660</v>
      </c>
      <c r="Z1698" t="str">
        <f t="shared" si="496"/>
        <v>ITM_ALPHAtoX</v>
      </c>
      <c r="AA1698" s="172" t="str">
        <f>IF(ISNA(VLOOKUP(AC1698,Sheet2!J:J,1,0)),"//","")</f>
        <v/>
      </c>
      <c r="AC1698" s="111" t="str">
        <f t="shared" si="489"/>
        <v/>
      </c>
      <c r="AD1698" t="b">
        <f t="shared" si="487"/>
        <v>1</v>
      </c>
    </row>
    <row r="1699" spans="1:30">
      <c r="A1699" s="57">
        <f t="shared" si="490"/>
        <v>1699</v>
      </c>
      <c r="B1699" s="56">
        <f t="shared" si="491"/>
        <v>1661</v>
      </c>
      <c r="C1699" s="63" t="s">
        <v>4348</v>
      </c>
      <c r="D1699" s="63" t="s">
        <v>7</v>
      </c>
      <c r="E1699" s="66" t="s">
        <v>4085</v>
      </c>
      <c r="F1699" s="66" t="s">
        <v>4085</v>
      </c>
      <c r="G1699" s="206">
        <v>0</v>
      </c>
      <c r="H1699" s="206">
        <v>0</v>
      </c>
      <c r="I1699" s="189" t="s">
        <v>3</v>
      </c>
      <c r="J1699" s="66" t="s">
        <v>1592</v>
      </c>
      <c r="K1699" s="67" t="s">
        <v>4704</v>
      </c>
      <c r="L1699" s="68"/>
      <c r="M1699" s="64" t="s">
        <v>2223</v>
      </c>
      <c r="N1699" s="13"/>
      <c r="O1699"/>
      <c r="P1699" t="str">
        <f t="shared" si="488"/>
        <v/>
      </c>
      <c r="Q1699" t="str">
        <f>IF(ISNA(VLOOKUP(AC1699,#REF!,1)),"//","")</f>
        <v/>
      </c>
      <c r="R1699"/>
      <c r="S1699" s="43">
        <f t="shared" si="492"/>
        <v>499</v>
      </c>
      <c r="T1699" s="93" t="s">
        <v>2484</v>
      </c>
      <c r="U1699" s="71" t="s">
        <v>2484</v>
      </c>
      <c r="V1699" s="71" t="s">
        <v>4714</v>
      </c>
      <c r="W1699" s="44" t="str">
        <f t="shared" si="493"/>
        <v>STD_BETA "(X,Y)"</v>
      </c>
      <c r="X1699" s="25" t="str">
        <f t="shared" si="494"/>
        <v>BETA</v>
      </c>
      <c r="Y1699" s="1">
        <f t="shared" si="495"/>
        <v>1661</v>
      </c>
      <c r="Z1699" t="str">
        <f t="shared" si="496"/>
        <v>ITM_BETAXY</v>
      </c>
      <c r="AA1699" s="172" t="str">
        <f>IF(ISNA(VLOOKUP(AC1699,Sheet2!J:J,1,0)),"//","")</f>
        <v>//</v>
      </c>
      <c r="AC1699" s="111" t="str">
        <f t="shared" si="489"/>
        <v>BETA</v>
      </c>
      <c r="AD1699" t="b">
        <f t="shared" si="487"/>
        <v>1</v>
      </c>
    </row>
    <row r="1700" spans="1:30">
      <c r="A1700" s="57">
        <f t="shared" si="490"/>
        <v>1700</v>
      </c>
      <c r="B1700" s="56">
        <f t="shared" si="491"/>
        <v>1662</v>
      </c>
      <c r="C1700" s="60" t="s">
        <v>5020</v>
      </c>
      <c r="D1700" s="60" t="s">
        <v>7</v>
      </c>
      <c r="E1700" s="66" t="s">
        <v>1506</v>
      </c>
      <c r="F1700" s="66" t="s">
        <v>1506</v>
      </c>
      <c r="G1700" s="206">
        <v>0</v>
      </c>
      <c r="H1700" s="206">
        <v>0</v>
      </c>
      <c r="I1700" s="189" t="s">
        <v>3</v>
      </c>
      <c r="J1700" s="66" t="s">
        <v>1592</v>
      </c>
      <c r="K1700" s="67" t="s">
        <v>4704</v>
      </c>
      <c r="L1700" s="68"/>
      <c r="M1700" s="64" t="s">
        <v>2227</v>
      </c>
      <c r="N1700" s="13"/>
      <c r="O1700"/>
      <c r="P1700" t="str">
        <f t="shared" si="488"/>
        <v/>
      </c>
      <c r="Q1700" t="str">
        <f>IF(ISNA(VLOOKUP(AC1700,#REF!,1)),"//","")</f>
        <v/>
      </c>
      <c r="R1700"/>
      <c r="S1700" s="43">
        <f t="shared" si="492"/>
        <v>500</v>
      </c>
      <c r="T1700" s="93" t="s">
        <v>2484</v>
      </c>
      <c r="U1700" s="71" t="s">
        <v>2484</v>
      </c>
      <c r="V1700" s="71" t="s">
        <v>2484</v>
      </c>
      <c r="W1700" s="44" t="str">
        <f t="shared" si="493"/>
        <v>STD_GAMMA STD_SUB_X STD_SUB_Y</v>
      </c>
      <c r="X1700" s="25" t="str">
        <f t="shared" si="494"/>
        <v>GAMMAXY</v>
      </c>
      <c r="Y1700" s="1">
        <f t="shared" si="495"/>
        <v>1662</v>
      </c>
      <c r="Z1700" t="str">
        <f t="shared" si="496"/>
        <v>ITM_gammaXY</v>
      </c>
      <c r="AA1700" s="172" t="str">
        <f>IF(ISNA(VLOOKUP(AC1700,Sheet2!J:J,1,0)),"//","")</f>
        <v>//</v>
      </c>
      <c r="AC1700" s="111" t="str">
        <f t="shared" si="489"/>
        <v>GAMMAXY</v>
      </c>
      <c r="AD1700" t="b">
        <f t="shared" si="487"/>
        <v>1</v>
      </c>
    </row>
    <row r="1701" spans="1:30">
      <c r="A1701" s="57">
        <f t="shared" si="490"/>
        <v>1701</v>
      </c>
      <c r="B1701" s="56">
        <f t="shared" si="491"/>
        <v>1663</v>
      </c>
      <c r="C1701" s="60" t="s">
        <v>5021</v>
      </c>
      <c r="D1701" s="60" t="s">
        <v>7</v>
      </c>
      <c r="E1701" s="66" t="s">
        <v>1507</v>
      </c>
      <c r="F1701" s="66" t="s">
        <v>1507</v>
      </c>
      <c r="G1701" s="206">
        <v>0</v>
      </c>
      <c r="H1701" s="206">
        <v>0</v>
      </c>
      <c r="I1701" s="189" t="s">
        <v>3</v>
      </c>
      <c r="J1701" s="66" t="s">
        <v>1592</v>
      </c>
      <c r="K1701" s="67" t="s">
        <v>4704</v>
      </c>
      <c r="L1701" s="68"/>
      <c r="M1701" s="64" t="s">
        <v>2228</v>
      </c>
      <c r="N1701" s="13"/>
      <c r="O1701"/>
      <c r="P1701" t="str">
        <f t="shared" si="488"/>
        <v/>
      </c>
      <c r="Q1701" t="str">
        <f>IF(ISNA(VLOOKUP(AC1701,#REF!,1)),"//","")</f>
        <v/>
      </c>
      <c r="R1701"/>
      <c r="S1701" s="43">
        <f t="shared" si="492"/>
        <v>501</v>
      </c>
      <c r="T1701" s="93" t="s">
        <v>2484</v>
      </c>
      <c r="U1701" s="71" t="s">
        <v>2484</v>
      </c>
      <c r="V1701" s="71" t="s">
        <v>2484</v>
      </c>
      <c r="W1701" s="44" t="str">
        <f t="shared" si="493"/>
        <v>STD_GAMMA STD_SUB_X STD_SUB_Y</v>
      </c>
      <c r="X1701" s="25" t="str">
        <f t="shared" si="494"/>
        <v>GAMMAXY</v>
      </c>
      <c r="Y1701" s="1">
        <f t="shared" si="495"/>
        <v>1663</v>
      </c>
      <c r="Z1701" t="str">
        <f t="shared" si="496"/>
        <v>ITM_GAMMAXY</v>
      </c>
      <c r="AA1701" s="172" t="str">
        <f>IF(ISNA(VLOOKUP(AC1701,Sheet2!J:J,1,0)),"//","")</f>
        <v>//</v>
      </c>
      <c r="AC1701" s="111" t="str">
        <f t="shared" si="489"/>
        <v>GAMMAXY</v>
      </c>
      <c r="AD1701" t="b">
        <f t="shared" si="487"/>
        <v>1</v>
      </c>
    </row>
    <row r="1702" spans="1:30">
      <c r="A1702" s="57">
        <f t="shared" si="490"/>
        <v>1702</v>
      </c>
      <c r="B1702" s="56">
        <f t="shared" si="491"/>
        <v>1664</v>
      </c>
      <c r="C1702" s="60" t="s">
        <v>4349</v>
      </c>
      <c r="D1702" s="60" t="s">
        <v>7</v>
      </c>
      <c r="E1702" s="66" t="s">
        <v>1508</v>
      </c>
      <c r="F1702" s="66" t="s">
        <v>1508</v>
      </c>
      <c r="G1702" s="206">
        <v>0</v>
      </c>
      <c r="H1702" s="206">
        <v>0</v>
      </c>
      <c r="I1702" s="189" t="s">
        <v>3</v>
      </c>
      <c r="J1702" s="66" t="s">
        <v>1592</v>
      </c>
      <c r="K1702" s="67" t="s">
        <v>4704</v>
      </c>
      <c r="L1702" s="68"/>
      <c r="M1702" s="64" t="s">
        <v>2229</v>
      </c>
      <c r="N1702" s="13"/>
      <c r="O1702"/>
      <c r="P1702" t="str">
        <f t="shared" si="488"/>
        <v/>
      </c>
      <c r="Q1702" t="str">
        <f>IF(ISNA(VLOOKUP(AC1702,#REF!,1)),"//","")</f>
        <v/>
      </c>
      <c r="R1702"/>
      <c r="S1702" s="43">
        <f t="shared" si="492"/>
        <v>502</v>
      </c>
      <c r="T1702" s="93" t="s">
        <v>2980</v>
      </c>
      <c r="U1702" s="71" t="s">
        <v>2484</v>
      </c>
      <c r="V1702" s="71" t="s">
        <v>4715</v>
      </c>
      <c r="W1702" s="44" t="str">
        <f t="shared" si="493"/>
        <v>STD_GAMMA "(X)"</v>
      </c>
      <c r="X1702" s="25" t="str">
        <f t="shared" si="494"/>
        <v>GAMMA</v>
      </c>
      <c r="Y1702" s="1">
        <f t="shared" si="495"/>
        <v>1664</v>
      </c>
      <c r="Z1702" t="str">
        <f t="shared" si="496"/>
        <v>ITM_GAMMAX</v>
      </c>
      <c r="AA1702" s="172" t="str">
        <f>IF(ISNA(VLOOKUP(AC1702,Sheet2!J:J,1,0)),"//","")</f>
        <v>//</v>
      </c>
      <c r="AC1702" s="111" t="str">
        <f t="shared" si="489"/>
        <v>GAMMA</v>
      </c>
      <c r="AD1702" t="b">
        <f t="shared" si="487"/>
        <v>1</v>
      </c>
    </row>
    <row r="1703" spans="1:30">
      <c r="A1703" s="57">
        <f t="shared" si="490"/>
        <v>1703</v>
      </c>
      <c r="B1703" s="56">
        <f t="shared" si="491"/>
        <v>1665</v>
      </c>
      <c r="C1703" s="60" t="s">
        <v>4450</v>
      </c>
      <c r="D1703" s="60" t="s">
        <v>7</v>
      </c>
      <c r="E1703" s="66" t="s">
        <v>1509</v>
      </c>
      <c r="F1703" s="66" t="s">
        <v>1509</v>
      </c>
      <c r="G1703" s="206">
        <v>0</v>
      </c>
      <c r="H1703" s="206">
        <v>0</v>
      </c>
      <c r="I1703" s="66" t="s">
        <v>1</v>
      </c>
      <c r="J1703" s="66" t="s">
        <v>1592</v>
      </c>
      <c r="K1703" s="67" t="s">
        <v>4539</v>
      </c>
      <c r="L1703" s="68"/>
      <c r="M1703" s="64" t="s">
        <v>2230</v>
      </c>
      <c r="N1703" s="13"/>
      <c r="O1703"/>
      <c r="P1703" t="str">
        <f t="shared" si="488"/>
        <v/>
      </c>
      <c r="Q1703" t="str">
        <f>IF(ISNA(VLOOKUP(AC1703,#REF!,1)),"//","")</f>
        <v/>
      </c>
      <c r="R1703"/>
      <c r="S1703" s="43">
        <f t="shared" si="492"/>
        <v>502</v>
      </c>
      <c r="T1703" s="93" t="s">
        <v>2484</v>
      </c>
      <c r="U1703" s="71" t="s">
        <v>2484</v>
      </c>
      <c r="V1703" s="71" t="s">
        <v>2484</v>
      </c>
      <c r="W1703" s="44" t="str">
        <f t="shared" si="493"/>
        <v/>
      </c>
      <c r="X1703" s="25" t="str">
        <f t="shared" si="494"/>
        <v/>
      </c>
      <c r="Y1703" s="1">
        <f t="shared" si="495"/>
        <v>1665</v>
      </c>
      <c r="Z1703" t="str">
        <f t="shared" si="496"/>
        <v>ITM_deltaX</v>
      </c>
      <c r="AA1703" s="172" t="str">
        <f>IF(ISNA(VLOOKUP(AC1703,Sheet2!J:J,1,0)),"//","")</f>
        <v/>
      </c>
      <c r="AC1703" s="111" t="str">
        <f t="shared" si="489"/>
        <v/>
      </c>
      <c r="AD1703" t="b">
        <f t="shared" si="487"/>
        <v>1</v>
      </c>
    </row>
    <row r="1704" spans="1:30">
      <c r="A1704" s="57">
        <f t="shared" si="490"/>
        <v>1704</v>
      </c>
      <c r="B1704" s="56">
        <f t="shared" si="491"/>
        <v>1666</v>
      </c>
      <c r="C1704" s="60" t="s">
        <v>4350</v>
      </c>
      <c r="D1704" s="60" t="s">
        <v>7</v>
      </c>
      <c r="E1704" s="66" t="s">
        <v>1510</v>
      </c>
      <c r="F1704" s="66" t="s">
        <v>1510</v>
      </c>
      <c r="G1704" s="206">
        <v>0</v>
      </c>
      <c r="H1704" s="206">
        <v>0</v>
      </c>
      <c r="I1704" s="189" t="s">
        <v>3</v>
      </c>
      <c r="J1704" s="66" t="s">
        <v>1592</v>
      </c>
      <c r="K1704" s="67" t="s">
        <v>4704</v>
      </c>
      <c r="L1704" s="68"/>
      <c r="M1704" s="64" t="s">
        <v>2231</v>
      </c>
      <c r="N1704" s="13"/>
      <c r="O1704"/>
      <c r="P1704" t="str">
        <f t="shared" si="488"/>
        <v/>
      </c>
      <c r="Q1704" t="str">
        <f>IF(ISNA(VLOOKUP(AC1704,#REF!,1)),"//","")</f>
        <v/>
      </c>
      <c r="R1704"/>
      <c r="S1704" s="43">
        <f t="shared" si="492"/>
        <v>503</v>
      </c>
      <c r="T1704" s="93" t="s">
        <v>2980</v>
      </c>
      <c r="U1704" s="71" t="s">
        <v>2484</v>
      </c>
      <c r="V1704" s="71" t="s">
        <v>2484</v>
      </c>
      <c r="W1704" s="44" t="str">
        <f t="shared" si="493"/>
        <v>STD_DELTA "%"</v>
      </c>
      <c r="X1704" s="25" t="str">
        <f t="shared" si="494"/>
        <v>DELTA%</v>
      </c>
      <c r="Y1704" s="1">
        <f t="shared" si="495"/>
        <v>1666</v>
      </c>
      <c r="Z1704" t="str">
        <f t="shared" si="496"/>
        <v>ITM_DELTAPC</v>
      </c>
      <c r="AA1704" s="172" t="str">
        <f>IF(ISNA(VLOOKUP(AC1704,Sheet2!J:J,1,0)),"//","")</f>
        <v>//</v>
      </c>
      <c r="AC1704" s="111" t="str">
        <f t="shared" si="489"/>
        <v>DELTA%</v>
      </c>
      <c r="AD1704" t="b">
        <f t="shared" si="487"/>
        <v>1</v>
      </c>
    </row>
    <row r="1705" spans="1:30">
      <c r="A1705" s="57">
        <f t="shared" si="490"/>
        <v>1705</v>
      </c>
      <c r="B1705" s="56">
        <f t="shared" si="491"/>
        <v>1667</v>
      </c>
      <c r="C1705" s="60" t="s">
        <v>4351</v>
      </c>
      <c r="D1705" s="60" t="s">
        <v>7</v>
      </c>
      <c r="E1705" s="66" t="s">
        <v>567</v>
      </c>
      <c r="F1705" s="66" t="s">
        <v>567</v>
      </c>
      <c r="G1705" s="206">
        <v>0</v>
      </c>
      <c r="H1705" s="206">
        <v>0</v>
      </c>
      <c r="I1705" s="189" t="s">
        <v>3</v>
      </c>
      <c r="J1705" s="66" t="s">
        <v>1592</v>
      </c>
      <c r="K1705" s="67" t="s">
        <v>4704</v>
      </c>
      <c r="L1705" s="68"/>
      <c r="M1705" s="64" t="s">
        <v>3955</v>
      </c>
      <c r="N1705" s="13"/>
      <c r="O1705"/>
      <c r="P1705" t="str">
        <f t="shared" si="488"/>
        <v/>
      </c>
      <c r="Q1705" t="str">
        <f>IF(ISNA(VLOOKUP(AC1705,#REF!,1)),"//","")</f>
        <v/>
      </c>
      <c r="R1705"/>
      <c r="S1705" s="43">
        <f t="shared" si="492"/>
        <v>504</v>
      </c>
      <c r="T1705" s="93"/>
      <c r="U1705" s="71"/>
      <c r="V1705" s="71"/>
      <c r="W1705" s="44" t="str">
        <f t="shared" si="493"/>
        <v>STD_EPSILON</v>
      </c>
      <c r="X1705" s="25" t="str">
        <f t="shared" si="494"/>
        <v>EPSILON</v>
      </c>
      <c r="Y1705" s="1">
        <f t="shared" si="495"/>
        <v>1667</v>
      </c>
      <c r="Z1705" t="str">
        <f t="shared" si="496"/>
        <v>ITM_SCATTFACT</v>
      </c>
      <c r="AA1705" s="172" t="str">
        <f>IF(ISNA(VLOOKUP(AC1705,Sheet2!J:J,1,0)),"//","")</f>
        <v>//</v>
      </c>
      <c r="AC1705" s="111" t="str">
        <f t="shared" si="489"/>
        <v>EPSILON</v>
      </c>
      <c r="AD1705" t="b">
        <f t="shared" si="487"/>
        <v>1</v>
      </c>
    </row>
    <row r="1706" spans="1:30">
      <c r="A1706" s="57">
        <f t="shared" si="490"/>
        <v>1706</v>
      </c>
      <c r="B1706" s="56">
        <f t="shared" si="491"/>
        <v>1668</v>
      </c>
      <c r="C1706" s="60" t="s">
        <v>4352</v>
      </c>
      <c r="D1706" s="60" t="s">
        <v>7</v>
      </c>
      <c r="E1706" s="66" t="s">
        <v>1511</v>
      </c>
      <c r="F1706" s="66" t="s">
        <v>1511</v>
      </c>
      <c r="G1706" s="206">
        <v>0</v>
      </c>
      <c r="H1706" s="206">
        <v>0</v>
      </c>
      <c r="I1706" s="189" t="s">
        <v>3</v>
      </c>
      <c r="J1706" s="66" t="s">
        <v>1592</v>
      </c>
      <c r="K1706" s="67" t="s">
        <v>4704</v>
      </c>
      <c r="L1706" s="68"/>
      <c r="M1706" s="64" t="s">
        <v>3956</v>
      </c>
      <c r="N1706" s="13"/>
      <c r="O1706"/>
      <c r="P1706" t="str">
        <f t="shared" si="488"/>
        <v/>
      </c>
      <c r="Q1706" t="str">
        <f>IF(ISNA(VLOOKUP(AC1706,#REF!,1)),"//","")</f>
        <v/>
      </c>
      <c r="R1706"/>
      <c r="S1706" s="43">
        <f t="shared" si="492"/>
        <v>505</v>
      </c>
      <c r="T1706" s="93"/>
      <c r="U1706" s="71"/>
      <c r="V1706" s="71"/>
      <c r="W1706" s="44" t="str">
        <f t="shared" si="493"/>
        <v>STD_EPSILON STD_SUB_M</v>
      </c>
      <c r="X1706" s="25" t="str">
        <f t="shared" si="494"/>
        <v>EPSILONM</v>
      </c>
      <c r="Y1706" s="1">
        <f t="shared" si="495"/>
        <v>1668</v>
      </c>
      <c r="Z1706" t="str">
        <f t="shared" si="496"/>
        <v>ITM_SCATTFACTm</v>
      </c>
      <c r="AA1706" s="172" t="str">
        <f>IF(ISNA(VLOOKUP(AC1706,Sheet2!J:J,1,0)),"//","")</f>
        <v>//</v>
      </c>
      <c r="AC1706" s="111" t="str">
        <f t="shared" si="489"/>
        <v>EPSILONM</v>
      </c>
      <c r="AD1706" t="b">
        <f t="shared" ref="AD1706:AD1769" si="500">X1706=AC1706</f>
        <v>1</v>
      </c>
    </row>
    <row r="1707" spans="1:30">
      <c r="A1707" s="57">
        <f t="shared" si="490"/>
        <v>1707</v>
      </c>
      <c r="B1707" s="56">
        <f t="shared" si="491"/>
        <v>1669</v>
      </c>
      <c r="C1707" s="60" t="s">
        <v>4353</v>
      </c>
      <c r="D1707" s="60" t="s">
        <v>7</v>
      </c>
      <c r="E1707" s="66" t="s">
        <v>1512</v>
      </c>
      <c r="F1707" s="66" t="s">
        <v>1512</v>
      </c>
      <c r="G1707" s="206">
        <v>0</v>
      </c>
      <c r="H1707" s="206">
        <v>0</v>
      </c>
      <c r="I1707" s="189" t="s">
        <v>3</v>
      </c>
      <c r="J1707" s="66" t="s">
        <v>1592</v>
      </c>
      <c r="K1707" s="67" t="s">
        <v>4704</v>
      </c>
      <c r="L1707" s="68"/>
      <c r="M1707" s="64" t="s">
        <v>3957</v>
      </c>
      <c r="N1707" s="13"/>
      <c r="O1707"/>
      <c r="P1707" t="str">
        <f t="shared" si="488"/>
        <v/>
      </c>
      <c r="Q1707" t="str">
        <f>IF(ISNA(VLOOKUP(AC1707,#REF!,1)),"//","")</f>
        <v/>
      </c>
      <c r="R1707"/>
      <c r="S1707" s="43">
        <f t="shared" si="492"/>
        <v>506</v>
      </c>
      <c r="T1707" s="93"/>
      <c r="U1707" s="71"/>
      <c r="V1707" s="71"/>
      <c r="W1707" s="44" t="str">
        <f t="shared" si="493"/>
        <v>STD_EPSILON STD_SUB_P</v>
      </c>
      <c r="X1707" s="25" t="str">
        <f t="shared" si="494"/>
        <v>EPSILONP</v>
      </c>
      <c r="Y1707" s="1">
        <f t="shared" si="495"/>
        <v>1669</v>
      </c>
      <c r="Z1707" t="str">
        <f t="shared" si="496"/>
        <v>ITM_SCATTFACTp</v>
      </c>
      <c r="AA1707" s="172" t="str">
        <f>IF(ISNA(VLOOKUP(AC1707,Sheet2!J:J,1,0)),"//","")</f>
        <v>//</v>
      </c>
      <c r="AC1707" s="111" t="str">
        <f t="shared" si="489"/>
        <v>EPSILONP</v>
      </c>
      <c r="AD1707" t="b">
        <f t="shared" si="500"/>
        <v>1</v>
      </c>
    </row>
    <row r="1708" spans="1:30">
      <c r="A1708" s="57">
        <f t="shared" si="490"/>
        <v>1708</v>
      </c>
      <c r="B1708" s="56">
        <f t="shared" si="491"/>
        <v>1670</v>
      </c>
      <c r="C1708" s="60" t="s">
        <v>5076</v>
      </c>
      <c r="D1708" s="60" t="s">
        <v>7</v>
      </c>
      <c r="E1708" s="66" t="s">
        <v>419</v>
      </c>
      <c r="F1708" s="66" t="s">
        <v>419</v>
      </c>
      <c r="G1708" s="206">
        <v>0</v>
      </c>
      <c r="H1708" s="206">
        <v>0</v>
      </c>
      <c r="I1708" s="189" t="s">
        <v>3</v>
      </c>
      <c r="J1708" s="66" t="s">
        <v>1592</v>
      </c>
      <c r="K1708" s="67" t="s">
        <v>4704</v>
      </c>
      <c r="L1708" s="68"/>
      <c r="M1708" s="64" t="s">
        <v>2234</v>
      </c>
      <c r="N1708" s="13"/>
      <c r="O1708"/>
      <c r="P1708" t="str">
        <f t="shared" si="488"/>
        <v/>
      </c>
      <c r="Q1708" t="str">
        <f>IF(ISNA(VLOOKUP(AC1708,#REF!,1)),"//","")</f>
        <v/>
      </c>
      <c r="R1708"/>
      <c r="S1708" s="43">
        <f t="shared" si="492"/>
        <v>507</v>
      </c>
      <c r="T1708" s="93"/>
      <c r="U1708" s="71"/>
      <c r="V1708" s="71"/>
      <c r="W1708" s="44" t="str">
        <f t="shared" si="493"/>
        <v>STD_ZETA "(X)"</v>
      </c>
      <c r="X1708" s="25" t="str">
        <f t="shared" si="494"/>
        <v>ZETA(X)</v>
      </c>
      <c r="Y1708" s="1">
        <f t="shared" si="495"/>
        <v>1670</v>
      </c>
      <c r="Z1708" t="str">
        <f t="shared" si="496"/>
        <v>ITM_zetaX</v>
      </c>
      <c r="AA1708" s="172" t="str">
        <f>IF(ISNA(VLOOKUP(AC1708,Sheet2!J:J,1,0)),"//","")</f>
        <v>//</v>
      </c>
      <c r="AC1708" s="111" t="str">
        <f t="shared" si="489"/>
        <v>ZETA</v>
      </c>
      <c r="AD1708" t="b">
        <f t="shared" si="500"/>
        <v>0</v>
      </c>
    </row>
    <row r="1709" spans="1:30">
      <c r="A1709" s="57">
        <f t="shared" si="490"/>
        <v>1709</v>
      </c>
      <c r="B1709" s="56">
        <f t="shared" si="491"/>
        <v>1671</v>
      </c>
      <c r="C1709" s="60" t="s">
        <v>4450</v>
      </c>
      <c r="D1709" s="60" t="s">
        <v>7</v>
      </c>
      <c r="E1709" s="66" t="s">
        <v>431</v>
      </c>
      <c r="F1709" s="66" t="s">
        <v>431</v>
      </c>
      <c r="G1709" s="206">
        <v>0</v>
      </c>
      <c r="H1709" s="206">
        <v>0</v>
      </c>
      <c r="I1709" s="189" t="s">
        <v>3</v>
      </c>
      <c r="J1709" s="66" t="s">
        <v>1592</v>
      </c>
      <c r="K1709" s="67" t="s">
        <v>4704</v>
      </c>
      <c r="L1709" s="68"/>
      <c r="M1709" s="64" t="s">
        <v>3958</v>
      </c>
      <c r="N1709" s="13"/>
      <c r="O1709"/>
      <c r="P1709" t="str">
        <f t="shared" si="488"/>
        <v/>
      </c>
      <c r="Q1709" t="str">
        <f>IF(ISNA(VLOOKUP(AC1709,#REF!,1)),"//","")</f>
        <v/>
      </c>
      <c r="R1709"/>
      <c r="S1709" s="43">
        <f t="shared" si="492"/>
        <v>508</v>
      </c>
      <c r="T1709" s="93"/>
      <c r="U1709" s="71"/>
      <c r="V1709" s="71"/>
      <c r="W1709" s="44" t="str">
        <f t="shared" si="493"/>
        <v>STD_PI STD_SUB_N</v>
      </c>
      <c r="X1709" s="25" t="str">
        <f t="shared" si="494"/>
        <v>PIN</v>
      </c>
      <c r="Y1709" s="1">
        <f t="shared" si="495"/>
        <v>1671</v>
      </c>
      <c r="Z1709" t="str">
        <f t="shared" si="496"/>
        <v>ITM_PIn</v>
      </c>
      <c r="AA1709" s="172" t="str">
        <f>IF(ISNA(VLOOKUP(AC1709,Sheet2!J:J,1,0)),"//","")</f>
        <v>//</v>
      </c>
      <c r="AC1709" s="111" t="str">
        <f t="shared" si="489"/>
        <v>PIN</v>
      </c>
      <c r="AD1709" t="b">
        <f t="shared" si="500"/>
        <v>1</v>
      </c>
    </row>
    <row r="1710" spans="1:30">
      <c r="A1710" s="57">
        <f t="shared" si="490"/>
        <v>1710</v>
      </c>
      <c r="B1710" s="56">
        <f t="shared" si="491"/>
        <v>1672</v>
      </c>
      <c r="C1710" s="60" t="s">
        <v>4450</v>
      </c>
      <c r="D1710" s="60" t="s">
        <v>7</v>
      </c>
      <c r="E1710" s="66" t="s">
        <v>1513</v>
      </c>
      <c r="F1710" s="66" t="s">
        <v>1513</v>
      </c>
      <c r="G1710" s="206">
        <v>0</v>
      </c>
      <c r="H1710" s="206">
        <v>0</v>
      </c>
      <c r="I1710" s="189" t="s">
        <v>3</v>
      </c>
      <c r="J1710" s="66" t="s">
        <v>1592</v>
      </c>
      <c r="K1710" s="67" t="s">
        <v>4704</v>
      </c>
      <c r="L1710" s="68"/>
      <c r="M1710" s="64" t="s">
        <v>3959</v>
      </c>
      <c r="N1710" s="13"/>
      <c r="O1710"/>
      <c r="P1710" t="str">
        <f t="shared" si="488"/>
        <v/>
      </c>
      <c r="Q1710" t="str">
        <f>IF(ISNA(VLOOKUP(AC1710,#REF!,1)),"//","")</f>
        <v/>
      </c>
      <c r="R1710"/>
      <c r="S1710" s="43">
        <f t="shared" si="492"/>
        <v>509</v>
      </c>
      <c r="T1710" s="93"/>
      <c r="U1710" s="71"/>
      <c r="V1710" s="71"/>
      <c r="W1710" s="44" t="str">
        <f t="shared" si="493"/>
        <v>STD_SIGMA STD_SUB_N</v>
      </c>
      <c r="X1710" s="25" t="str">
        <f t="shared" si="494"/>
        <v>SUMN</v>
      </c>
      <c r="Y1710" s="1">
        <f t="shared" si="495"/>
        <v>1672</v>
      </c>
      <c r="Z1710" t="str">
        <f t="shared" si="496"/>
        <v>ITM_SIGMAn</v>
      </c>
      <c r="AA1710" s="172" t="str">
        <f>IF(ISNA(VLOOKUP(AC1710,Sheet2!J:J,1,0)),"//","")</f>
        <v>//</v>
      </c>
      <c r="AC1710" s="111" t="str">
        <f t="shared" si="489"/>
        <v>SUMN</v>
      </c>
      <c r="AD1710" t="b">
        <f t="shared" si="500"/>
        <v>1</v>
      </c>
    </row>
    <row r="1711" spans="1:30">
      <c r="A1711" s="57">
        <f t="shared" si="490"/>
        <v>1711</v>
      </c>
      <c r="B1711" s="56">
        <f t="shared" si="491"/>
        <v>1673</v>
      </c>
      <c r="C1711" s="60" t="s">
        <v>4354</v>
      </c>
      <c r="D1711" s="60" t="s">
        <v>7</v>
      </c>
      <c r="E1711" s="66" t="s">
        <v>585</v>
      </c>
      <c r="F1711" s="66" t="s">
        <v>585</v>
      </c>
      <c r="G1711" s="206">
        <v>0</v>
      </c>
      <c r="H1711" s="206">
        <v>0</v>
      </c>
      <c r="I1711" s="189" t="s">
        <v>3</v>
      </c>
      <c r="J1711" s="66" t="s">
        <v>1592</v>
      </c>
      <c r="K1711" s="67" t="s">
        <v>4704</v>
      </c>
      <c r="L1711" s="68"/>
      <c r="M1711" s="64" t="s">
        <v>3960</v>
      </c>
      <c r="N1711" s="13"/>
      <c r="O1711"/>
      <c r="P1711" t="str">
        <f t="shared" si="488"/>
        <v/>
      </c>
      <c r="Q1711" t="str">
        <f>IF(ISNA(VLOOKUP(AC1711,#REF!,1)),"//","")</f>
        <v/>
      </c>
      <c r="R1711"/>
      <c r="S1711" s="43">
        <f t="shared" si="492"/>
        <v>510</v>
      </c>
      <c r="T1711" s="93"/>
      <c r="U1711" s="71"/>
      <c r="V1711" s="71"/>
      <c r="W1711" s="44" t="str">
        <f t="shared" si="493"/>
        <v>STD_SIGMA</v>
      </c>
      <c r="X1711" s="25" t="str">
        <f t="shared" si="494"/>
        <v>SUM</v>
      </c>
      <c r="Y1711" s="1">
        <f t="shared" si="495"/>
        <v>1673</v>
      </c>
      <c r="Z1711" t="str">
        <f t="shared" si="496"/>
        <v>ITM_STDDEV</v>
      </c>
      <c r="AA1711" s="172" t="str">
        <f>IF(ISNA(VLOOKUP(AC1711,Sheet2!J:J,1,0)),"//","")</f>
        <v>//</v>
      </c>
      <c r="AC1711" s="111" t="str">
        <f t="shared" si="489"/>
        <v>SUM</v>
      </c>
      <c r="AD1711" t="b">
        <f t="shared" si="500"/>
        <v>1</v>
      </c>
    </row>
    <row r="1712" spans="1:30">
      <c r="A1712" s="57">
        <f t="shared" si="490"/>
        <v>1712</v>
      </c>
      <c r="B1712" s="56">
        <f t="shared" si="491"/>
        <v>1674</v>
      </c>
      <c r="C1712" s="60" t="s">
        <v>4355</v>
      </c>
      <c r="D1712" s="60" t="s">
        <v>7</v>
      </c>
      <c r="E1712" s="66" t="s">
        <v>1515</v>
      </c>
      <c r="F1712" s="66" t="s">
        <v>1515</v>
      </c>
      <c r="G1712" s="206">
        <v>0</v>
      </c>
      <c r="H1712" s="206">
        <v>0</v>
      </c>
      <c r="I1712" s="189" t="s">
        <v>3</v>
      </c>
      <c r="J1712" s="66" t="s">
        <v>1592</v>
      </c>
      <c r="K1712" s="67" t="s">
        <v>4704</v>
      </c>
      <c r="L1712" s="68"/>
      <c r="M1712" s="64" t="s">
        <v>3961</v>
      </c>
      <c r="N1712" s="13"/>
      <c r="O1712"/>
      <c r="P1712" t="str">
        <f t="shared" si="488"/>
        <v/>
      </c>
      <c r="Q1712" t="str">
        <f>IF(ISNA(VLOOKUP(AC1712,#REF!,1)),"//","")</f>
        <v/>
      </c>
      <c r="R1712"/>
      <c r="S1712" s="43">
        <f t="shared" si="492"/>
        <v>511</v>
      </c>
      <c r="T1712" s="93"/>
      <c r="U1712" s="71"/>
      <c r="V1712" s="71"/>
      <c r="W1712" s="44" t="str">
        <f t="shared" si="493"/>
        <v>STD_SIGMA STD_SUB_W</v>
      </c>
      <c r="X1712" s="25" t="str">
        <f t="shared" si="494"/>
        <v>SUMW</v>
      </c>
      <c r="Y1712" s="1">
        <f t="shared" si="495"/>
        <v>1674</v>
      </c>
      <c r="Z1712" t="str">
        <f t="shared" si="496"/>
        <v>ITM_STDDEVPOP</v>
      </c>
      <c r="AA1712" s="172" t="str">
        <f>IF(ISNA(VLOOKUP(AC1712,Sheet2!J:J,1,0)),"//","")</f>
        <v>//</v>
      </c>
      <c r="AC1712" s="111" t="str">
        <f t="shared" si="489"/>
        <v>SUMW</v>
      </c>
      <c r="AD1712" t="b">
        <f t="shared" si="500"/>
        <v>1</v>
      </c>
    </row>
    <row r="1713" spans="1:30">
      <c r="A1713" s="57">
        <f t="shared" si="490"/>
        <v>1713</v>
      </c>
      <c r="B1713" s="56">
        <f t="shared" si="491"/>
        <v>1675</v>
      </c>
      <c r="C1713" s="60" t="s">
        <v>4356</v>
      </c>
      <c r="D1713" s="60" t="s">
        <v>7</v>
      </c>
      <c r="E1713" s="66" t="s">
        <v>1522</v>
      </c>
      <c r="F1713" s="66" t="s">
        <v>1522</v>
      </c>
      <c r="G1713" s="206">
        <v>0</v>
      </c>
      <c r="H1713" s="206">
        <v>0</v>
      </c>
      <c r="I1713" s="189" t="s">
        <v>3</v>
      </c>
      <c r="J1713" s="66" t="s">
        <v>1592</v>
      </c>
      <c r="K1713" s="67" t="s">
        <v>4704</v>
      </c>
      <c r="L1713" s="68"/>
      <c r="M1713" s="64" t="s">
        <v>2267</v>
      </c>
      <c r="N1713" s="13"/>
      <c r="O1713"/>
      <c r="P1713" t="str">
        <f t="shared" si="488"/>
        <v/>
      </c>
      <c r="Q1713" t="str">
        <f>IF(ISNA(VLOOKUP(AC1713,#REF!,1)),"//","")</f>
        <v/>
      </c>
      <c r="R1713"/>
      <c r="S1713" s="43">
        <f t="shared" si="492"/>
        <v>512</v>
      </c>
      <c r="T1713" s="93" t="s">
        <v>2980</v>
      </c>
      <c r="U1713" s="71" t="s">
        <v>2484</v>
      </c>
      <c r="V1713" s="71" t="s">
        <v>2484</v>
      </c>
      <c r="W1713" s="44" t="str">
        <f t="shared" si="493"/>
        <v>"RANI#"</v>
      </c>
      <c r="X1713" s="25" t="str">
        <f t="shared" si="494"/>
        <v>RANI#</v>
      </c>
      <c r="Y1713" s="1">
        <f t="shared" si="495"/>
        <v>1675</v>
      </c>
      <c r="Z1713" t="str">
        <f t="shared" si="496"/>
        <v>ITM_RANI</v>
      </c>
      <c r="AA1713" s="172" t="str">
        <f>IF(ISNA(VLOOKUP(AC1713,Sheet2!J:J,1,0)),"//","")</f>
        <v>//</v>
      </c>
      <c r="AC1713" s="111" t="str">
        <f t="shared" si="489"/>
        <v>RANI#</v>
      </c>
      <c r="AD1713" t="b">
        <f t="shared" si="500"/>
        <v>1</v>
      </c>
    </row>
    <row r="1714" spans="1:30">
      <c r="A1714" s="57">
        <f t="shared" si="490"/>
        <v>1714</v>
      </c>
      <c r="B1714" s="56">
        <f t="shared" si="491"/>
        <v>1676</v>
      </c>
      <c r="C1714" s="60" t="s">
        <v>4450</v>
      </c>
      <c r="D1714" s="60" t="s">
        <v>7</v>
      </c>
      <c r="E1714" s="66" t="s">
        <v>1023</v>
      </c>
      <c r="F1714" s="66" t="s">
        <v>1023</v>
      </c>
      <c r="G1714" s="206">
        <v>0</v>
      </c>
      <c r="H1714" s="206">
        <v>0</v>
      </c>
      <c r="I1714" s="189" t="s">
        <v>3</v>
      </c>
      <c r="J1714" s="66" t="s">
        <v>1592</v>
      </c>
      <c r="K1714" s="67" t="s">
        <v>4704</v>
      </c>
      <c r="L1714" s="68"/>
      <c r="M1714" s="64" t="s">
        <v>2531</v>
      </c>
      <c r="N1714" s="13"/>
      <c r="O1714"/>
      <c r="P1714" t="str">
        <f t="shared" ref="P1714:P1778" si="501">IF(E1714=F1714,"","NOT EQUAL")</f>
        <v/>
      </c>
      <c r="Q1714" t="str">
        <f>IF(ISNA(VLOOKUP(AC1714,#REF!,1)),"//","")</f>
        <v/>
      </c>
      <c r="R1714"/>
      <c r="S1714" s="43">
        <f t="shared" si="492"/>
        <v>513</v>
      </c>
      <c r="T1714" s="93" t="s">
        <v>2484</v>
      </c>
      <c r="U1714" s="71" t="s">
        <v>2484</v>
      </c>
      <c r="V1714" s="71" t="s">
        <v>2484</v>
      </c>
      <c r="W1714" s="44" t="str">
        <f t="shared" si="493"/>
        <v>STD_PRINTER "X"</v>
      </c>
      <c r="X1714" s="25" t="str">
        <f t="shared" si="494"/>
        <v>PRINTERX</v>
      </c>
      <c r="Y1714" s="1">
        <f t="shared" si="495"/>
        <v>1676</v>
      </c>
      <c r="Z1714" t="str">
        <f t="shared" si="496"/>
        <v>ITM_PRINTERX</v>
      </c>
      <c r="AA1714" s="172" t="str">
        <f>IF(ISNA(VLOOKUP(AC1714,Sheet2!J:J,1,0)),"//","")</f>
        <v>//</v>
      </c>
      <c r="AC1714" s="111" t="str">
        <f t="shared" ref="AC1714:AC1777" si="502">IF(LEN(X1714)=0,"",SUBSTITUTE(SUBSTITUTE(SUBSTITUTE(SUBSTITUTE(SUBSTITUTE(SUBSTITUTE(SUBSTITUTE(SUBSTITUTE(SUBSTITUTE(SUBSTITUTE(SUBSTITUTE(SUBSTITUTE(SUBSTITUTE(SUBSTITUTE(SUBSTITUTE(SUBSTITUTE(SUBSTITUTE( (SUBSTITUTE( SUBSTITUTE( SUBSTITUTE( SUBSTITUTE(W1714,"STD_SIGMA","SUM"),"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PRINTERX</v>
      </c>
      <c r="AD1714" t="b">
        <f t="shared" si="500"/>
        <v>1</v>
      </c>
    </row>
    <row r="1715" spans="1:30">
      <c r="A1715" s="57">
        <f t="shared" si="490"/>
        <v>1715</v>
      </c>
      <c r="B1715" s="56">
        <f t="shared" si="491"/>
        <v>1677</v>
      </c>
      <c r="C1715" s="60" t="s">
        <v>4357</v>
      </c>
      <c r="D1715" s="60" t="s">
        <v>7</v>
      </c>
      <c r="E1715" s="66" t="s">
        <v>2584</v>
      </c>
      <c r="F1715" s="66" t="s">
        <v>2584</v>
      </c>
      <c r="G1715" s="206">
        <v>0</v>
      </c>
      <c r="H1715" s="206">
        <v>0</v>
      </c>
      <c r="I1715" s="189" t="s">
        <v>3</v>
      </c>
      <c r="J1715" s="66" t="s">
        <v>1592</v>
      </c>
      <c r="K1715" s="67" t="s">
        <v>4704</v>
      </c>
      <c r="L1715" s="68"/>
      <c r="M1715" s="64" t="s">
        <v>2586</v>
      </c>
      <c r="N1715" s="13"/>
      <c r="O1715"/>
      <c r="P1715" t="str">
        <f t="shared" si="501"/>
        <v/>
      </c>
      <c r="Q1715" t="str">
        <f>IF(ISNA(VLOOKUP(AC1715,#REF!,1)),"//","")</f>
        <v/>
      </c>
      <c r="R1715"/>
      <c r="S1715" s="43">
        <f t="shared" si="492"/>
        <v>514</v>
      </c>
      <c r="T1715" s="93" t="s">
        <v>3002</v>
      </c>
      <c r="U1715" s="71" t="s">
        <v>2484</v>
      </c>
      <c r="V1715" s="71" t="s">
        <v>2484</v>
      </c>
      <c r="W1715" s="44" t="str">
        <f t="shared" si="493"/>
        <v>"RANGE"</v>
      </c>
      <c r="X1715" s="25" t="str">
        <f t="shared" si="494"/>
        <v>RANGE</v>
      </c>
      <c r="Y1715" s="1">
        <f t="shared" si="495"/>
        <v>1677</v>
      </c>
      <c r="Z1715" t="str">
        <f t="shared" si="496"/>
        <v>ITM_RANGE</v>
      </c>
      <c r="AA1715" s="172" t="str">
        <f>IF(ISNA(VLOOKUP(AC1715,Sheet2!J:J,1,0)),"//","")</f>
        <v>//</v>
      </c>
      <c r="AC1715" s="111" t="str">
        <f t="shared" si="502"/>
        <v>RANGE</v>
      </c>
      <c r="AD1715" t="b">
        <f t="shared" si="500"/>
        <v>1</v>
      </c>
    </row>
    <row r="1716" spans="1:30">
      <c r="A1716" s="57">
        <f t="shared" si="490"/>
        <v>1716</v>
      </c>
      <c r="B1716" s="56">
        <f t="shared" si="491"/>
        <v>1678</v>
      </c>
      <c r="C1716" s="60" t="s">
        <v>4358</v>
      </c>
      <c r="D1716" s="60" t="s">
        <v>7</v>
      </c>
      <c r="E1716" s="66" t="s">
        <v>2585</v>
      </c>
      <c r="F1716" s="66" t="s">
        <v>2585</v>
      </c>
      <c r="G1716" s="206">
        <v>0</v>
      </c>
      <c r="H1716" s="206">
        <v>0</v>
      </c>
      <c r="I1716" s="189" t="s">
        <v>3</v>
      </c>
      <c r="J1716" s="66" t="s">
        <v>1592</v>
      </c>
      <c r="K1716" s="67" t="s">
        <v>4704</v>
      </c>
      <c r="L1716" s="68"/>
      <c r="M1716" s="64" t="s">
        <v>2587</v>
      </c>
      <c r="N1716" s="18"/>
      <c r="O1716"/>
      <c r="P1716" t="str">
        <f t="shared" si="501"/>
        <v/>
      </c>
      <c r="Q1716" t="str">
        <f>IF(ISNA(VLOOKUP(AC1716,#REF!,1)),"//","")</f>
        <v/>
      </c>
      <c r="R1716"/>
      <c r="S1716" s="43">
        <f t="shared" si="492"/>
        <v>515</v>
      </c>
      <c r="T1716" s="93" t="s">
        <v>3002</v>
      </c>
      <c r="U1716" s="71" t="s">
        <v>2484</v>
      </c>
      <c r="V1716" s="71" t="s">
        <v>2484</v>
      </c>
      <c r="W1716" s="44" t="str">
        <f t="shared" si="493"/>
        <v>"RANGE?"</v>
      </c>
      <c r="X1716" s="25" t="str">
        <f t="shared" si="494"/>
        <v>RANGE?</v>
      </c>
      <c r="Y1716" s="1">
        <f t="shared" si="495"/>
        <v>1678</v>
      </c>
      <c r="Z1716" t="str">
        <f t="shared" si="496"/>
        <v>ITM_GETRANGE</v>
      </c>
      <c r="AA1716" s="172" t="str">
        <f>IF(ISNA(VLOOKUP(AC1716,Sheet2!J:J,1,0)),"//","")</f>
        <v>//</v>
      </c>
      <c r="AC1716" s="111" t="str">
        <f t="shared" si="502"/>
        <v>RANGE?</v>
      </c>
      <c r="AD1716" t="b">
        <f t="shared" si="500"/>
        <v>1</v>
      </c>
    </row>
    <row r="1717" spans="1:30">
      <c r="A1717" s="57">
        <f t="shared" si="490"/>
        <v>1717</v>
      </c>
      <c r="B1717" s="56">
        <f t="shared" si="491"/>
        <v>1679</v>
      </c>
      <c r="C1717" s="60" t="s">
        <v>4359</v>
      </c>
      <c r="D1717" s="60" t="s">
        <v>7</v>
      </c>
      <c r="E1717" s="66" t="s">
        <v>444</v>
      </c>
      <c r="F1717" s="66" t="s">
        <v>444</v>
      </c>
      <c r="G1717" s="74">
        <v>0</v>
      </c>
      <c r="H1717" s="74">
        <v>0</v>
      </c>
      <c r="I1717" s="189" t="s">
        <v>3</v>
      </c>
      <c r="J1717" s="66" t="s">
        <v>1592</v>
      </c>
      <c r="K1717" s="67" t="s">
        <v>4704</v>
      </c>
      <c r="L1717" s="68"/>
      <c r="M1717" s="64" t="s">
        <v>2274</v>
      </c>
      <c r="N1717" s="18"/>
      <c r="O1717"/>
      <c r="P1717" t="str">
        <f t="shared" si="501"/>
        <v/>
      </c>
      <c r="Q1717" t="str">
        <f>IF(ISNA(VLOOKUP(AC1717,#REF!,1)),"//","")</f>
        <v/>
      </c>
      <c r="R1717"/>
      <c r="S1717" s="43">
        <f t="shared" si="492"/>
        <v>516</v>
      </c>
      <c r="T1717" s="93" t="s">
        <v>2980</v>
      </c>
      <c r="U1717" s="71" t="s">
        <v>2484</v>
      </c>
      <c r="V1717" s="71" t="s">
        <v>2484</v>
      </c>
      <c r="W1717" s="44" t="str">
        <f t="shared" si="493"/>
        <v>"(-1)" STD_SUP_X</v>
      </c>
      <c r="X1717" s="25" t="str">
        <f t="shared" si="494"/>
        <v>(-1)^X</v>
      </c>
      <c r="Y1717" s="1">
        <f t="shared" si="495"/>
        <v>1679</v>
      </c>
      <c r="Z1717" t="str">
        <f t="shared" si="496"/>
        <v>ITM_M1X</v>
      </c>
      <c r="AA1717" s="172" t="str">
        <f>IF(ISNA(VLOOKUP(AC1717,Sheet2!J:J,1,0)),"//","")</f>
        <v/>
      </c>
      <c r="AC1717" s="111" t="str">
        <f t="shared" si="502"/>
        <v>(-1)^X</v>
      </c>
      <c r="AD1717" t="b">
        <f t="shared" si="500"/>
        <v>1</v>
      </c>
    </row>
    <row r="1718" spans="1:30">
      <c r="A1718" s="57">
        <f t="shared" si="490"/>
        <v>1718</v>
      </c>
      <c r="B1718" s="56">
        <f t="shared" si="491"/>
        <v>1680</v>
      </c>
      <c r="C1718" s="60" t="s">
        <v>5257</v>
      </c>
      <c r="D1718" s="60" t="s">
        <v>7</v>
      </c>
      <c r="E1718" s="66" t="s">
        <v>1528</v>
      </c>
      <c r="F1718" s="66" t="s">
        <v>1528</v>
      </c>
      <c r="G1718" s="74">
        <v>0</v>
      </c>
      <c r="H1718" s="74">
        <v>0</v>
      </c>
      <c r="I1718" s="189" t="s">
        <v>3</v>
      </c>
      <c r="J1718" s="66" t="s">
        <v>1592</v>
      </c>
      <c r="K1718" s="67" t="s">
        <v>4704</v>
      </c>
      <c r="L1718" s="68"/>
      <c r="M1718" s="64" t="s">
        <v>2276</v>
      </c>
      <c r="N1718" s="13"/>
      <c r="O1718"/>
      <c r="P1718" t="str">
        <f t="shared" si="501"/>
        <v/>
      </c>
      <c r="Q1718" t="str">
        <f>IF(ISNA(VLOOKUP(AC1718,#REF!,1)),"//","")</f>
        <v/>
      </c>
      <c r="R1718"/>
      <c r="S1718" s="43">
        <f t="shared" si="492"/>
        <v>517</v>
      </c>
      <c r="T1718" s="93" t="s">
        <v>2484</v>
      </c>
      <c r="U1718" s="71" t="s">
        <v>2484</v>
      </c>
      <c r="V1718" s="71" t="s">
        <v>2484</v>
      </c>
      <c r="W1718" s="44" t="str">
        <f t="shared" si="493"/>
        <v>STD_CROSS "MOD"</v>
      </c>
      <c r="X1718" s="25" t="str">
        <f t="shared" si="494"/>
        <v>CROSSMOD</v>
      </c>
      <c r="Y1718" s="1">
        <f t="shared" si="495"/>
        <v>1680</v>
      </c>
      <c r="Z1718" t="str">
        <f t="shared" si="496"/>
        <v>ITM_XMOD</v>
      </c>
      <c r="AA1718" s="172" t="str">
        <f>IF(ISNA(VLOOKUP(AC1718,Sheet2!J:J,1,0)),"//","")</f>
        <v>//</v>
      </c>
      <c r="AC1718" s="111" t="str">
        <f t="shared" si="502"/>
        <v>*MOD</v>
      </c>
      <c r="AD1718" t="b">
        <f t="shared" si="500"/>
        <v>0</v>
      </c>
    </row>
    <row r="1719" spans="1:30">
      <c r="A1719" s="57">
        <f t="shared" si="490"/>
        <v>1719</v>
      </c>
      <c r="B1719" s="56">
        <f t="shared" si="491"/>
        <v>1681</v>
      </c>
      <c r="C1719" s="60" t="s">
        <v>5001</v>
      </c>
      <c r="D1719" s="60" t="s">
        <v>7</v>
      </c>
      <c r="E1719" s="66" t="s">
        <v>452</v>
      </c>
      <c r="F1719" s="66" t="s">
        <v>452</v>
      </c>
      <c r="G1719" s="74">
        <v>0</v>
      </c>
      <c r="H1719" s="74">
        <v>0</v>
      </c>
      <c r="I1719" s="189" t="s">
        <v>3</v>
      </c>
      <c r="J1719" s="66" t="s">
        <v>1592</v>
      </c>
      <c r="K1719" s="67" t="s">
        <v>4704</v>
      </c>
      <c r="L1719" s="68"/>
      <c r="M1719" s="64" t="s">
        <v>2278</v>
      </c>
      <c r="N1719" s="13"/>
      <c r="O1719"/>
      <c r="P1719" t="str">
        <f t="shared" si="501"/>
        <v/>
      </c>
      <c r="Q1719" t="str">
        <f>IF(ISNA(VLOOKUP(AC1719,#REF!,1)),"//","")</f>
        <v/>
      </c>
      <c r="R1719"/>
      <c r="S1719" s="43">
        <f t="shared" si="492"/>
        <v>518</v>
      </c>
      <c r="T1719" s="93" t="s">
        <v>2484</v>
      </c>
      <c r="U1719" s="71" t="s">
        <v>2484</v>
      </c>
      <c r="V1719" s="71" t="s">
        <v>2484</v>
      </c>
      <c r="W1719" s="44" t="str">
        <f t="shared" si="493"/>
        <v>STD_RIGHT_ARROW "DATE"</v>
      </c>
      <c r="X1719" s="25" t="str">
        <f t="shared" si="494"/>
        <v>&gt;DATE</v>
      </c>
      <c r="Y1719" s="1">
        <f t="shared" si="495"/>
        <v>1681</v>
      </c>
      <c r="Z1719" t="str">
        <f t="shared" si="496"/>
        <v>ITM_toDATE</v>
      </c>
      <c r="AA1719" s="172" t="str">
        <f>IF(ISNA(VLOOKUP(AC1719,Sheet2!J:J,1,0)),"//","")</f>
        <v>//</v>
      </c>
      <c r="AC1719" s="111" t="str">
        <f t="shared" si="502"/>
        <v>&gt;DATE</v>
      </c>
      <c r="AD1719" t="b">
        <f t="shared" si="500"/>
        <v>1</v>
      </c>
    </row>
    <row r="1720" spans="1:30" s="17" customFormat="1">
      <c r="A1720" s="111">
        <f t="shared" si="490"/>
        <v>1720</v>
      </c>
      <c r="B1720" s="112">
        <f t="shared" si="491"/>
        <v>1682</v>
      </c>
      <c r="C1720" s="113" t="s">
        <v>4450</v>
      </c>
      <c r="D1720" s="113" t="s">
        <v>7</v>
      </c>
      <c r="E1720" s="146" t="str">
        <f t="shared" ref="E1720:E1722" si="503">CHAR(34)&amp;IF(B1720&lt;10,"000",IF(B1720&lt;100,"00",IF(B1720&lt;1000,"0","")))&amp;$B1720&amp;CHAR(34)</f>
        <v>"1682"</v>
      </c>
      <c r="F1720" s="114" t="str">
        <f t="shared" ref="F1720:F1722" si="504">E1720</f>
        <v>"1682"</v>
      </c>
      <c r="G1720" s="207">
        <v>0</v>
      </c>
      <c r="H1720" s="207">
        <v>0</v>
      </c>
      <c r="I1720" s="193" t="s">
        <v>28</v>
      </c>
      <c r="J1720" s="66" t="s">
        <v>1592</v>
      </c>
      <c r="K1720" s="67" t="s">
        <v>4704</v>
      </c>
      <c r="M1720" s="147" t="str">
        <f t="shared" ref="M1720:M1722" si="505">"ITM_"&amp;IF(B1720&lt;10,"000",IF(B1720&lt;100,"00",IF(B1720&lt;1000,"0","")))&amp;$B1720</f>
        <v>ITM_1682</v>
      </c>
      <c r="N1720" s="16"/>
      <c r="P1720" s="17" t="str">
        <f t="shared" si="501"/>
        <v/>
      </c>
      <c r="Q1720" s="17" t="str">
        <f>IF(ISNA(VLOOKUP(AC1720,#REF!,1)),"//","")</f>
        <v/>
      </c>
      <c r="S1720" s="117">
        <f t="shared" si="492"/>
        <v>518</v>
      </c>
      <c r="T1720" s="111" t="s">
        <v>2484</v>
      </c>
      <c r="U1720" s="118" t="s">
        <v>2484</v>
      </c>
      <c r="V1720" s="118" t="s">
        <v>2484</v>
      </c>
      <c r="W1720" s="119" t="str">
        <f t="shared" si="493"/>
        <v/>
      </c>
      <c r="X1720" s="120" t="str">
        <f t="shared" si="494"/>
        <v/>
      </c>
      <c r="Y1720" s="121">
        <f t="shared" si="495"/>
        <v>1682</v>
      </c>
      <c r="Z1720" s="17" t="str">
        <f t="shared" si="496"/>
        <v>ITM_1682</v>
      </c>
      <c r="AA1720" s="172" t="str">
        <f>IF(ISNA(VLOOKUP(AC1720,Sheet2!J:J,1,0)),"//","")</f>
        <v/>
      </c>
      <c r="AC1720" s="111" t="str">
        <f t="shared" si="502"/>
        <v/>
      </c>
      <c r="AD1720" t="b">
        <f t="shared" si="500"/>
        <v>1</v>
      </c>
    </row>
    <row r="1721" spans="1:30" s="17" customFormat="1">
      <c r="A1721" s="111">
        <f t="shared" si="490"/>
        <v>1721</v>
      </c>
      <c r="B1721" s="112">
        <f t="shared" si="491"/>
        <v>1683</v>
      </c>
      <c r="C1721" s="113" t="s">
        <v>4450</v>
      </c>
      <c r="D1721" s="113" t="s">
        <v>7</v>
      </c>
      <c r="E1721" s="146" t="str">
        <f t="shared" si="503"/>
        <v>"1683"</v>
      </c>
      <c r="F1721" s="114" t="str">
        <f t="shared" si="504"/>
        <v>"1683"</v>
      </c>
      <c r="G1721" s="207">
        <v>0</v>
      </c>
      <c r="H1721" s="207">
        <v>0</v>
      </c>
      <c r="I1721" s="193" t="s">
        <v>28</v>
      </c>
      <c r="J1721" s="66" t="s">
        <v>1592</v>
      </c>
      <c r="K1721" s="67" t="s">
        <v>4704</v>
      </c>
      <c r="M1721" s="147" t="str">
        <f t="shared" si="505"/>
        <v>ITM_1683</v>
      </c>
      <c r="N1721" s="16"/>
      <c r="P1721" s="17" t="str">
        <f t="shared" si="501"/>
        <v/>
      </c>
      <c r="Q1721" s="17" t="str">
        <f>IF(ISNA(VLOOKUP(AC1721,#REF!,1)),"//","")</f>
        <v/>
      </c>
      <c r="S1721" s="117">
        <f t="shared" si="492"/>
        <v>518</v>
      </c>
      <c r="T1721" s="111" t="s">
        <v>2484</v>
      </c>
      <c r="U1721" s="118" t="s">
        <v>2484</v>
      </c>
      <c r="V1721" s="118" t="s">
        <v>2484</v>
      </c>
      <c r="W1721" s="119" t="str">
        <f t="shared" si="493"/>
        <v/>
      </c>
      <c r="X1721" s="120" t="str">
        <f t="shared" si="494"/>
        <v/>
      </c>
      <c r="Y1721" s="121">
        <f t="shared" si="495"/>
        <v>1683</v>
      </c>
      <c r="Z1721" s="17" t="str">
        <f t="shared" si="496"/>
        <v>ITM_1683</v>
      </c>
      <c r="AA1721" s="172" t="str">
        <f>IF(ISNA(VLOOKUP(AC1721,Sheet2!J:J,1,0)),"//","")</f>
        <v/>
      </c>
      <c r="AC1721" s="111" t="str">
        <f t="shared" si="502"/>
        <v/>
      </c>
      <c r="AD1721" t="b">
        <f t="shared" si="500"/>
        <v>1</v>
      </c>
    </row>
    <row r="1722" spans="1:30" s="17" customFormat="1">
      <c r="A1722" s="111">
        <f t="shared" si="490"/>
        <v>1722</v>
      </c>
      <c r="B1722" s="112">
        <f t="shared" si="491"/>
        <v>1684</v>
      </c>
      <c r="C1722" s="113" t="s">
        <v>4450</v>
      </c>
      <c r="D1722" s="113" t="s">
        <v>7</v>
      </c>
      <c r="E1722" s="146" t="str">
        <f t="shared" si="503"/>
        <v>"1684"</v>
      </c>
      <c r="F1722" s="114" t="str">
        <f t="shared" si="504"/>
        <v>"1684"</v>
      </c>
      <c r="G1722" s="207">
        <v>0</v>
      </c>
      <c r="H1722" s="207">
        <v>0</v>
      </c>
      <c r="I1722" s="193" t="s">
        <v>28</v>
      </c>
      <c r="J1722" s="66" t="s">
        <v>1592</v>
      </c>
      <c r="K1722" s="67" t="s">
        <v>4704</v>
      </c>
      <c r="M1722" s="147" t="str">
        <f t="shared" si="505"/>
        <v>ITM_1684</v>
      </c>
      <c r="N1722" s="16"/>
      <c r="P1722" s="17" t="str">
        <f t="shared" si="501"/>
        <v/>
      </c>
      <c r="Q1722" s="17" t="str">
        <f>IF(ISNA(VLOOKUP(AC1722,#REF!,1)),"//","")</f>
        <v/>
      </c>
      <c r="S1722" s="117">
        <f t="shared" si="492"/>
        <v>518</v>
      </c>
      <c r="T1722" s="111" t="s">
        <v>2484</v>
      </c>
      <c r="U1722" s="118" t="s">
        <v>2484</v>
      </c>
      <c r="V1722" s="118" t="s">
        <v>2484</v>
      </c>
      <c r="W1722" s="119" t="str">
        <f t="shared" si="493"/>
        <v/>
      </c>
      <c r="X1722" s="120" t="str">
        <f t="shared" si="494"/>
        <v/>
      </c>
      <c r="Y1722" s="121">
        <f t="shared" si="495"/>
        <v>1684</v>
      </c>
      <c r="Z1722" s="17" t="str">
        <f t="shared" si="496"/>
        <v>ITM_1684</v>
      </c>
      <c r="AA1722" s="172" t="str">
        <f>IF(ISNA(VLOOKUP(AC1722,Sheet2!J:J,1,0)),"//","")</f>
        <v/>
      </c>
      <c r="AC1722" s="111" t="str">
        <f t="shared" si="502"/>
        <v/>
      </c>
      <c r="AD1722" t="b">
        <f t="shared" si="500"/>
        <v>1</v>
      </c>
    </row>
    <row r="1723" spans="1:30">
      <c r="A1723" s="57">
        <f t="shared" si="490"/>
        <v>1723</v>
      </c>
      <c r="B1723" s="56">
        <f t="shared" si="491"/>
        <v>1685</v>
      </c>
      <c r="C1723" s="60" t="s">
        <v>4986</v>
      </c>
      <c r="D1723" s="60" t="s">
        <v>7</v>
      </c>
      <c r="E1723" s="66" t="s">
        <v>1531</v>
      </c>
      <c r="F1723" s="66" t="s">
        <v>455</v>
      </c>
      <c r="G1723" s="74">
        <v>0</v>
      </c>
      <c r="H1723" s="74">
        <v>0</v>
      </c>
      <c r="I1723" s="189" t="s">
        <v>3</v>
      </c>
      <c r="J1723" s="66" t="s">
        <v>1592</v>
      </c>
      <c r="K1723" s="67" t="s">
        <v>4704</v>
      </c>
      <c r="L1723" s="68"/>
      <c r="M1723" s="64" t="s">
        <v>2282</v>
      </c>
      <c r="N1723" s="13"/>
      <c r="O1723"/>
      <c r="P1723" t="str">
        <f t="shared" si="501"/>
        <v>NOT EQUAL</v>
      </c>
      <c r="Q1723" t="str">
        <f>IF(ISNA(VLOOKUP(AC1723,#REF!,1)),"//","")</f>
        <v/>
      </c>
      <c r="R1723"/>
      <c r="S1723" s="43">
        <f t="shared" si="492"/>
        <v>519</v>
      </c>
      <c r="T1723" s="93" t="s">
        <v>2979</v>
      </c>
      <c r="U1723" s="71" t="s">
        <v>2484</v>
      </c>
      <c r="V1723" s="71" t="s">
        <v>2484</v>
      </c>
      <c r="W1723" s="44" t="str">
        <f t="shared" si="493"/>
        <v>STD_RIGHT_ARROW "HR"</v>
      </c>
      <c r="X1723" s="25" t="str">
        <f t="shared" si="494"/>
        <v>&gt;HR</v>
      </c>
      <c r="Y1723" s="1">
        <f t="shared" si="495"/>
        <v>1685</v>
      </c>
      <c r="Z1723" t="str">
        <f t="shared" si="496"/>
        <v>ITM_toHR</v>
      </c>
      <c r="AA1723" s="172" t="str">
        <f>IF(ISNA(VLOOKUP(AC1723,Sheet2!J:J,1,0)),"//","")</f>
        <v>//</v>
      </c>
      <c r="AC1723" s="111" t="str">
        <f t="shared" si="502"/>
        <v>&gt;HR</v>
      </c>
      <c r="AD1723" t="b">
        <f t="shared" si="500"/>
        <v>1</v>
      </c>
    </row>
    <row r="1724" spans="1:30">
      <c r="A1724" s="57">
        <f t="shared" si="490"/>
        <v>1724</v>
      </c>
      <c r="B1724" s="56">
        <f t="shared" si="491"/>
        <v>1686</v>
      </c>
      <c r="C1724" s="60" t="s">
        <v>4987</v>
      </c>
      <c r="D1724" s="60" t="s">
        <v>3263</v>
      </c>
      <c r="E1724" s="66" t="s">
        <v>1532</v>
      </c>
      <c r="F1724" s="66" t="s">
        <v>456</v>
      </c>
      <c r="G1724" s="74">
        <v>0</v>
      </c>
      <c r="H1724" s="74">
        <v>0</v>
      </c>
      <c r="I1724" s="189" t="s">
        <v>3</v>
      </c>
      <c r="J1724" s="66" t="s">
        <v>1592</v>
      </c>
      <c r="K1724" s="67" t="s">
        <v>4704</v>
      </c>
      <c r="L1724" s="68" t="s">
        <v>1025</v>
      </c>
      <c r="M1724" s="64" t="s">
        <v>2283</v>
      </c>
      <c r="N1724" s="13"/>
      <c r="O1724"/>
      <c r="P1724" t="str">
        <f t="shared" si="501"/>
        <v/>
      </c>
      <c r="Q1724" t="str">
        <f>IF(ISNA(VLOOKUP(AC1724,#REF!,1)),"//","")</f>
        <v/>
      </c>
      <c r="R1724"/>
      <c r="S1724" s="43">
        <f t="shared" si="492"/>
        <v>520</v>
      </c>
      <c r="T1724" s="93" t="s">
        <v>2979</v>
      </c>
      <c r="U1724" s="71" t="s">
        <v>2914</v>
      </c>
      <c r="V1724" s="71" t="s">
        <v>2484</v>
      </c>
      <c r="W1724" s="44" t="str">
        <f t="shared" si="493"/>
        <v>STD_RIGHT_ARROW "H.MS"</v>
      </c>
      <c r="X1724" s="25" t="str">
        <f t="shared" si="494"/>
        <v>&gt;H.MS</v>
      </c>
      <c r="Y1724" s="1">
        <f t="shared" si="495"/>
        <v>1686</v>
      </c>
      <c r="Z1724" t="str">
        <f t="shared" si="496"/>
        <v>ITM_toHMS</v>
      </c>
      <c r="AA1724" s="172" t="str">
        <f>IF(ISNA(VLOOKUP(AC1724,Sheet2!J:J,1,0)),"//","")</f>
        <v>//</v>
      </c>
      <c r="AC1724" s="111" t="str">
        <f t="shared" si="502"/>
        <v>&gt;H.MS</v>
      </c>
      <c r="AD1724" t="b">
        <f t="shared" si="500"/>
        <v>1</v>
      </c>
    </row>
    <row r="1725" spans="1:30">
      <c r="A1725" s="57">
        <f t="shared" si="490"/>
        <v>1725</v>
      </c>
      <c r="B1725" s="56">
        <f t="shared" si="491"/>
        <v>1687</v>
      </c>
      <c r="C1725" s="60" t="s">
        <v>4361</v>
      </c>
      <c r="D1725" s="70" t="s">
        <v>457</v>
      </c>
      <c r="E1725" s="66" t="s">
        <v>458</v>
      </c>
      <c r="F1725" s="66" t="s">
        <v>1533</v>
      </c>
      <c r="G1725" s="74">
        <v>2</v>
      </c>
      <c r="H1725" s="74">
        <v>16</v>
      </c>
      <c r="I1725" s="189" t="s">
        <v>3</v>
      </c>
      <c r="J1725" s="66" t="s">
        <v>1592</v>
      </c>
      <c r="K1725" s="67" t="s">
        <v>4704</v>
      </c>
      <c r="L1725" s="60"/>
      <c r="M1725" s="64" t="s">
        <v>2284</v>
      </c>
      <c r="N1725" s="13"/>
      <c r="O1725"/>
      <c r="P1725" t="str">
        <f t="shared" si="501"/>
        <v>NOT EQUAL</v>
      </c>
      <c r="Q1725" t="str">
        <f>IF(ISNA(VLOOKUP(AC1725,#REF!,1)),"//","")</f>
        <v/>
      </c>
      <c r="R1725"/>
      <c r="S1725" s="43">
        <f t="shared" si="492"/>
        <v>521</v>
      </c>
      <c r="T1725" s="93" t="s">
        <v>2979</v>
      </c>
      <c r="U1725" s="71" t="s">
        <v>2914</v>
      </c>
      <c r="V1725" s="71" t="s">
        <v>2484</v>
      </c>
      <c r="W1725" s="44" t="str">
        <f t="shared" si="493"/>
        <v>STD_RIGHT_ARROW "INT"</v>
      </c>
      <c r="X1725" s="25" t="str">
        <f t="shared" si="494"/>
        <v>&gt;INT</v>
      </c>
      <c r="Y1725" s="1">
        <f t="shared" si="495"/>
        <v>1687</v>
      </c>
      <c r="Z1725" t="str">
        <f t="shared" si="496"/>
        <v>ITM_toINT</v>
      </c>
      <c r="AA1725" s="172" t="str">
        <f>IF(ISNA(VLOOKUP(AC1725,Sheet2!J:J,1,0)),"//","")</f>
        <v>//</v>
      </c>
      <c r="AC1725" s="111" t="str">
        <f t="shared" si="502"/>
        <v>&gt;INT</v>
      </c>
      <c r="AD1725" t="b">
        <f t="shared" si="500"/>
        <v>1</v>
      </c>
    </row>
    <row r="1726" spans="1:30" s="17" customFormat="1">
      <c r="A1726" s="111">
        <f t="shared" si="490"/>
        <v>1726</v>
      </c>
      <c r="B1726" s="112">
        <f t="shared" si="491"/>
        <v>1688</v>
      </c>
      <c r="C1726" s="113" t="s">
        <v>4450</v>
      </c>
      <c r="D1726" s="113" t="s">
        <v>7</v>
      </c>
      <c r="E1726" s="146" t="str">
        <f t="shared" ref="E1726" si="506">CHAR(34)&amp;IF(B1726&lt;10,"000",IF(B1726&lt;100,"00",IF(B1726&lt;1000,"0","")))&amp;$B1726&amp;CHAR(34)</f>
        <v>"1688"</v>
      </c>
      <c r="F1726" s="114" t="str">
        <f t="shared" ref="F1726" si="507">E1726</f>
        <v>"1688"</v>
      </c>
      <c r="G1726" s="207">
        <v>0</v>
      </c>
      <c r="H1726" s="207">
        <v>0</v>
      </c>
      <c r="I1726" s="193" t="s">
        <v>28</v>
      </c>
      <c r="J1726" s="66" t="s">
        <v>1592</v>
      </c>
      <c r="K1726" s="67" t="s">
        <v>4704</v>
      </c>
      <c r="M1726" s="147" t="str">
        <f t="shared" ref="M1726" si="508">"ITM_"&amp;IF(B1726&lt;10,"000",IF(B1726&lt;100,"00",IF(B1726&lt;1000,"0","")))&amp;$B1726</f>
        <v>ITM_1688</v>
      </c>
      <c r="N1726" s="16"/>
      <c r="P1726" s="17" t="str">
        <f t="shared" si="501"/>
        <v/>
      </c>
      <c r="Q1726" s="17" t="str">
        <f>IF(ISNA(VLOOKUP(AC1726,#REF!,1)),"//","")</f>
        <v/>
      </c>
      <c r="S1726" s="117">
        <f t="shared" si="492"/>
        <v>521</v>
      </c>
      <c r="T1726" s="111" t="s">
        <v>2484</v>
      </c>
      <c r="U1726" s="118" t="s">
        <v>2484</v>
      </c>
      <c r="V1726" s="118" t="s">
        <v>2484</v>
      </c>
      <c r="W1726" s="119" t="str">
        <f t="shared" si="493"/>
        <v/>
      </c>
      <c r="X1726" s="120" t="str">
        <f t="shared" si="494"/>
        <v/>
      </c>
      <c r="Y1726" s="121">
        <f t="shared" si="495"/>
        <v>1688</v>
      </c>
      <c r="Z1726" s="17" t="str">
        <f t="shared" si="496"/>
        <v>ITM_1688</v>
      </c>
      <c r="AA1726" s="172" t="str">
        <f>IF(ISNA(VLOOKUP(AC1726,Sheet2!J:J,1,0)),"//","")</f>
        <v/>
      </c>
      <c r="AC1726" s="111" t="str">
        <f t="shared" si="502"/>
        <v/>
      </c>
      <c r="AD1726" t="b">
        <f t="shared" si="500"/>
        <v>1</v>
      </c>
    </row>
    <row r="1727" spans="1:30">
      <c r="A1727" s="57">
        <f t="shared" si="490"/>
        <v>1727</v>
      </c>
      <c r="B1727" s="56">
        <f t="shared" si="491"/>
        <v>1689</v>
      </c>
      <c r="C1727" s="60" t="s">
        <v>4362</v>
      </c>
      <c r="D1727" s="60" t="s">
        <v>3263</v>
      </c>
      <c r="E1727" s="66" t="s">
        <v>2974</v>
      </c>
      <c r="F1727" s="66" t="s">
        <v>2976</v>
      </c>
      <c r="G1727" s="206">
        <v>0</v>
      </c>
      <c r="H1727" s="206">
        <v>0</v>
      </c>
      <c r="I1727" s="66" t="s">
        <v>1</v>
      </c>
      <c r="J1727" s="66" t="s">
        <v>1592</v>
      </c>
      <c r="K1727" s="67" t="s">
        <v>4704</v>
      </c>
      <c r="L1727" s="68" t="s">
        <v>2494</v>
      </c>
      <c r="M1727" s="64" t="s">
        <v>2286</v>
      </c>
      <c r="N1727" s="13"/>
      <c r="O1727"/>
      <c r="P1727" t="str">
        <f t="shared" si="501"/>
        <v>NOT EQUAL</v>
      </c>
      <c r="Q1727" t="str">
        <f>IF(ISNA(VLOOKUP(AC1727,#REF!,1)),"//","")</f>
        <v/>
      </c>
      <c r="R1727"/>
      <c r="S1727" s="43">
        <f t="shared" si="492"/>
        <v>521</v>
      </c>
      <c r="T1727" s="93" t="s">
        <v>2484</v>
      </c>
      <c r="U1727" s="71" t="s">
        <v>2484</v>
      </c>
      <c r="V1727" s="71" t="s">
        <v>2484</v>
      </c>
      <c r="W1727" s="44" t="str">
        <f t="shared" si="493"/>
        <v/>
      </c>
      <c r="X1727" s="25" t="str">
        <f t="shared" si="494"/>
        <v/>
      </c>
      <c r="Y1727" s="1">
        <f t="shared" si="495"/>
        <v>1689</v>
      </c>
      <c r="Z1727" t="str">
        <f t="shared" si="496"/>
        <v>ITM_toPOL</v>
      </c>
      <c r="AA1727" s="172" t="str">
        <f>IF(ISNA(VLOOKUP(AC1727,Sheet2!J:J,1,0)),"//","")</f>
        <v/>
      </c>
      <c r="AC1727" s="111" t="str">
        <f t="shared" si="502"/>
        <v/>
      </c>
      <c r="AD1727" t="b">
        <f t="shared" si="500"/>
        <v>1</v>
      </c>
    </row>
    <row r="1728" spans="1:30" s="17" customFormat="1">
      <c r="A1728" s="111">
        <f t="shared" si="490"/>
        <v>1728</v>
      </c>
      <c r="B1728" s="112">
        <f t="shared" si="491"/>
        <v>1690</v>
      </c>
      <c r="C1728" s="113" t="s">
        <v>4450</v>
      </c>
      <c r="D1728" s="113" t="s">
        <v>7</v>
      </c>
      <c r="E1728" s="146" t="str">
        <f t="shared" ref="E1728" si="509">CHAR(34)&amp;IF(B1728&lt;10,"000",IF(B1728&lt;100,"00",IF(B1728&lt;1000,"0","")))&amp;$B1728&amp;CHAR(34)</f>
        <v>"1690"</v>
      </c>
      <c r="F1728" s="114" t="str">
        <f t="shared" ref="F1728" si="510">E1728</f>
        <v>"1690"</v>
      </c>
      <c r="G1728" s="207">
        <v>0</v>
      </c>
      <c r="H1728" s="207">
        <v>0</v>
      </c>
      <c r="I1728" s="193" t="s">
        <v>28</v>
      </c>
      <c r="J1728" s="66" t="s">
        <v>1592</v>
      </c>
      <c r="K1728" s="67" t="s">
        <v>4704</v>
      </c>
      <c r="M1728" s="147" t="str">
        <f t="shared" ref="M1728" si="511">"ITM_"&amp;IF(B1728&lt;10,"000",IF(B1728&lt;100,"00",IF(B1728&lt;1000,"0","")))&amp;$B1728</f>
        <v>ITM_1690</v>
      </c>
      <c r="N1728" s="16"/>
      <c r="P1728" s="17" t="str">
        <f t="shared" si="501"/>
        <v/>
      </c>
      <c r="Q1728" s="17" t="str">
        <f>IF(ISNA(VLOOKUP(AC1728,#REF!,1)),"//","")</f>
        <v/>
      </c>
      <c r="S1728" s="117">
        <f t="shared" si="492"/>
        <v>521</v>
      </c>
      <c r="T1728" s="111" t="s">
        <v>2484</v>
      </c>
      <c r="U1728" s="118" t="s">
        <v>2484</v>
      </c>
      <c r="V1728" s="118" t="s">
        <v>2484</v>
      </c>
      <c r="W1728" s="119" t="str">
        <f t="shared" si="493"/>
        <v/>
      </c>
      <c r="X1728" s="120" t="str">
        <f t="shared" si="494"/>
        <v/>
      </c>
      <c r="Y1728" s="121">
        <f t="shared" si="495"/>
        <v>1690</v>
      </c>
      <c r="Z1728" s="17" t="str">
        <f t="shared" si="496"/>
        <v>ITM_1690</v>
      </c>
      <c r="AA1728" s="172" t="str">
        <f>IF(ISNA(VLOOKUP(AC1728,Sheet2!J:J,1,0)),"//","")</f>
        <v/>
      </c>
      <c r="AC1728" s="111" t="str">
        <f t="shared" si="502"/>
        <v/>
      </c>
      <c r="AD1728" t="b">
        <f t="shared" si="500"/>
        <v>1</v>
      </c>
    </row>
    <row r="1729" spans="1:30">
      <c r="A1729" s="57">
        <f t="shared" si="490"/>
        <v>1729</v>
      </c>
      <c r="B1729" s="56">
        <f t="shared" si="491"/>
        <v>1691</v>
      </c>
      <c r="C1729" s="60" t="s">
        <v>4363</v>
      </c>
      <c r="D1729" s="60" t="s">
        <v>7</v>
      </c>
      <c r="E1729" s="66" t="s">
        <v>1536</v>
      </c>
      <c r="F1729" s="66" t="s">
        <v>455</v>
      </c>
      <c r="G1729" s="206">
        <v>0</v>
      </c>
      <c r="H1729" s="206">
        <v>0</v>
      </c>
      <c r="I1729" s="189" t="s">
        <v>3</v>
      </c>
      <c r="J1729" s="66" t="s">
        <v>1592</v>
      </c>
      <c r="K1729" s="67" t="s">
        <v>4704</v>
      </c>
      <c r="L1729" s="68"/>
      <c r="M1729" s="64" t="s">
        <v>2288</v>
      </c>
      <c r="N1729" s="13"/>
      <c r="O1729"/>
      <c r="P1729" t="str">
        <f t="shared" si="501"/>
        <v>NOT EQUAL</v>
      </c>
      <c r="Q1729" t="str">
        <f>IF(ISNA(VLOOKUP(AC1729,#REF!,1)),"//","")</f>
        <v/>
      </c>
      <c r="R1729"/>
      <c r="S1729" s="43">
        <f t="shared" si="492"/>
        <v>522</v>
      </c>
      <c r="T1729" s="96" t="s">
        <v>3004</v>
      </c>
      <c r="U1729" s="71" t="s">
        <v>2484</v>
      </c>
      <c r="V1729" s="71" t="s">
        <v>2484</v>
      </c>
      <c r="W1729" s="44" t="str">
        <f t="shared" si="493"/>
        <v>STD_RIGHT_ARROW "REAL"</v>
      </c>
      <c r="X1729" s="25" t="str">
        <f t="shared" si="494"/>
        <v>&gt;REAL</v>
      </c>
      <c r="Y1729" s="1">
        <f t="shared" si="495"/>
        <v>1691</v>
      </c>
      <c r="Z1729" t="str">
        <f t="shared" si="496"/>
        <v>ITM_toREAL</v>
      </c>
      <c r="AA1729" s="172" t="str">
        <f>IF(ISNA(VLOOKUP(AC1729,Sheet2!J:J,1,0)),"//","")</f>
        <v>//</v>
      </c>
      <c r="AC1729" s="111" t="str">
        <f t="shared" si="502"/>
        <v>&gt;REAL</v>
      </c>
      <c r="AD1729" t="b">
        <f t="shared" si="500"/>
        <v>1</v>
      </c>
    </row>
    <row r="1730" spans="1:30">
      <c r="A1730" s="57">
        <f t="shared" si="490"/>
        <v>1730</v>
      </c>
      <c r="B1730" s="56">
        <f t="shared" si="491"/>
        <v>1692</v>
      </c>
      <c r="C1730" s="60" t="s">
        <v>4364</v>
      </c>
      <c r="D1730" s="60" t="s">
        <v>3263</v>
      </c>
      <c r="E1730" s="66" t="s">
        <v>2975</v>
      </c>
      <c r="F1730" s="66" t="s">
        <v>2977</v>
      </c>
      <c r="G1730" s="206">
        <v>0</v>
      </c>
      <c r="H1730" s="206">
        <v>0</v>
      </c>
      <c r="I1730" s="66" t="s">
        <v>1</v>
      </c>
      <c r="J1730" s="66" t="s">
        <v>1592</v>
      </c>
      <c r="K1730" s="67" t="s">
        <v>4704</v>
      </c>
      <c r="L1730" s="68" t="s">
        <v>2495</v>
      </c>
      <c r="M1730" s="64" t="s">
        <v>2289</v>
      </c>
      <c r="N1730" s="13"/>
      <c r="O1730"/>
      <c r="P1730" t="str">
        <f t="shared" si="501"/>
        <v>NOT EQUAL</v>
      </c>
      <c r="Q1730" t="str">
        <f>IF(ISNA(VLOOKUP(AC1730,#REF!,1)),"//","")</f>
        <v/>
      </c>
      <c r="R1730"/>
      <c r="S1730" s="43">
        <f t="shared" si="492"/>
        <v>522</v>
      </c>
      <c r="T1730" s="93" t="s">
        <v>2484</v>
      </c>
      <c r="U1730" s="71" t="s">
        <v>2484</v>
      </c>
      <c r="V1730" s="71" t="s">
        <v>2484</v>
      </c>
      <c r="W1730" s="44" t="str">
        <f t="shared" si="493"/>
        <v/>
      </c>
      <c r="X1730" s="25" t="str">
        <f t="shared" si="494"/>
        <v/>
      </c>
      <c r="Y1730" s="1">
        <f t="shared" si="495"/>
        <v>1692</v>
      </c>
      <c r="Z1730" t="str">
        <f t="shared" si="496"/>
        <v>ITM_toREC</v>
      </c>
      <c r="AA1730" s="172" t="str">
        <f>IF(ISNA(VLOOKUP(AC1730,Sheet2!J:J,1,0)),"//","")</f>
        <v/>
      </c>
      <c r="AC1730" s="111" t="str">
        <f t="shared" si="502"/>
        <v/>
      </c>
      <c r="AD1730" t="b">
        <f t="shared" si="500"/>
        <v>1</v>
      </c>
    </row>
    <row r="1731" spans="1:30">
      <c r="A1731" s="57">
        <f t="shared" si="490"/>
        <v>1731</v>
      </c>
      <c r="B1731" s="56">
        <f t="shared" si="491"/>
        <v>1693</v>
      </c>
      <c r="C1731" s="60" t="s">
        <v>4365</v>
      </c>
      <c r="D1731" s="70" t="s">
        <v>7</v>
      </c>
      <c r="E1731" s="66" t="s">
        <v>460</v>
      </c>
      <c r="F1731" s="66" t="s">
        <v>460</v>
      </c>
      <c r="G1731" s="206">
        <v>0</v>
      </c>
      <c r="H1731" s="206">
        <v>0</v>
      </c>
      <c r="I1731" s="189" t="s">
        <v>3</v>
      </c>
      <c r="J1731" s="66" t="s">
        <v>1592</v>
      </c>
      <c r="K1731" s="67" t="s">
        <v>4704</v>
      </c>
      <c r="L1731" s="60"/>
      <c r="M1731" s="64" t="s">
        <v>2290</v>
      </c>
      <c r="N1731" s="13"/>
      <c r="O1731"/>
      <c r="P1731" t="str">
        <f t="shared" si="501"/>
        <v/>
      </c>
      <c r="Q1731" t="str">
        <f>IF(ISNA(VLOOKUP(AC1731,#REF!,1)),"//","")</f>
        <v/>
      </c>
      <c r="R1731"/>
      <c r="S1731" s="43">
        <f t="shared" si="492"/>
        <v>523</v>
      </c>
      <c r="T1731" s="93" t="s">
        <v>2979</v>
      </c>
      <c r="U1731" s="71" t="s">
        <v>2484</v>
      </c>
      <c r="V1731" s="71" t="s">
        <v>2484</v>
      </c>
      <c r="W1731" s="44" t="str">
        <f t="shared" si="493"/>
        <v>"D" STD_RIGHT_ARROW "D.MS"</v>
      </c>
      <c r="X1731" s="25" t="str">
        <f t="shared" si="494"/>
        <v>D&gt;D.MS</v>
      </c>
      <c r="Y1731" s="1">
        <f t="shared" si="495"/>
        <v>1693</v>
      </c>
      <c r="Z1731" t="str">
        <f t="shared" si="496"/>
        <v>ITM_DtoDMS</v>
      </c>
      <c r="AA1731" s="172" t="str">
        <f>IF(ISNA(VLOOKUP(AC1731,Sheet2!J:J,1,0)),"//","")</f>
        <v>//</v>
      </c>
      <c r="AC1731" s="111" t="str">
        <f t="shared" si="502"/>
        <v>D&gt;D.MS</v>
      </c>
      <c r="AD1731" t="b">
        <f t="shared" si="500"/>
        <v>1</v>
      </c>
    </row>
    <row r="1732" spans="1:30">
      <c r="A1732" s="57">
        <f t="shared" si="490"/>
        <v>1732</v>
      </c>
      <c r="B1732" s="56">
        <f t="shared" si="491"/>
        <v>1694</v>
      </c>
      <c r="C1732" s="60" t="s">
        <v>4366</v>
      </c>
      <c r="D1732" s="60" t="s">
        <v>2820</v>
      </c>
      <c r="E1732" s="66" t="s">
        <v>926</v>
      </c>
      <c r="F1732" s="66" t="s">
        <v>926</v>
      </c>
      <c r="G1732" s="206">
        <v>0</v>
      </c>
      <c r="H1732" s="206">
        <v>0</v>
      </c>
      <c r="I1732" s="189" t="s">
        <v>3</v>
      </c>
      <c r="J1732" s="66" t="s">
        <v>1592</v>
      </c>
      <c r="K1732" s="67" t="s">
        <v>4704</v>
      </c>
      <c r="L1732" s="68"/>
      <c r="M1732" s="64" t="s">
        <v>3962</v>
      </c>
      <c r="N1732" s="13"/>
      <c r="O1732"/>
      <c r="P1732" t="str">
        <f t="shared" si="501"/>
        <v/>
      </c>
      <c r="Q1732" t="str">
        <f>IF(ISNA(VLOOKUP(AC1732,#REF!,1)),"//","")</f>
        <v/>
      </c>
      <c r="R1732"/>
      <c r="S1732" s="43">
        <f t="shared" si="492"/>
        <v>524</v>
      </c>
      <c r="T1732" s="96"/>
      <c r="U1732" s="71"/>
      <c r="V1732" s="71"/>
      <c r="W1732" s="44" t="str">
        <f t="shared" si="493"/>
        <v>STD_LEFT_RIGHT_ARROWS</v>
      </c>
      <c r="X1732" s="25" t="str">
        <f t="shared" si="494"/>
        <v>&lt;&gt;</v>
      </c>
      <c r="Y1732" s="1">
        <f t="shared" si="495"/>
        <v>1694</v>
      </c>
      <c r="Z1732" t="str">
        <f t="shared" si="496"/>
        <v>ITM_SHUFFLE</v>
      </c>
      <c r="AA1732" s="172" t="str">
        <f>IF(ISNA(VLOOKUP(AC1732,Sheet2!J:J,1,0)),"//","")</f>
        <v>//</v>
      </c>
      <c r="AC1732" s="111" t="str">
        <f t="shared" si="502"/>
        <v>&lt;&gt;</v>
      </c>
      <c r="AD1732" t="b">
        <f t="shared" si="500"/>
        <v>1</v>
      </c>
    </row>
    <row r="1733" spans="1:30">
      <c r="A1733" s="57">
        <f t="shared" si="490"/>
        <v>1733</v>
      </c>
      <c r="B1733" s="56">
        <f t="shared" si="491"/>
        <v>1695</v>
      </c>
      <c r="C1733" s="60" t="s">
        <v>4367</v>
      </c>
      <c r="D1733" s="60" t="s">
        <v>7</v>
      </c>
      <c r="E1733" s="66" t="s">
        <v>1538</v>
      </c>
      <c r="F1733" s="66" t="s">
        <v>1538</v>
      </c>
      <c r="G1733" s="206">
        <v>0</v>
      </c>
      <c r="H1733" s="206">
        <v>0</v>
      </c>
      <c r="I1733" s="189" t="s">
        <v>3</v>
      </c>
      <c r="J1733" s="66" t="s">
        <v>1592</v>
      </c>
      <c r="K1733" s="67" t="s">
        <v>4704</v>
      </c>
      <c r="L1733" s="68"/>
      <c r="M1733" s="64" t="s">
        <v>2292</v>
      </c>
      <c r="N1733" s="13"/>
      <c r="O1733"/>
      <c r="P1733" t="str">
        <f t="shared" si="501"/>
        <v/>
      </c>
      <c r="Q1733" t="str">
        <f>IF(ISNA(VLOOKUP(AC1733,#REF!,1)),"//","")</f>
        <v/>
      </c>
      <c r="R1733"/>
      <c r="S1733" s="43">
        <f t="shared" si="492"/>
        <v>525</v>
      </c>
      <c r="T1733" s="93" t="s">
        <v>3006</v>
      </c>
      <c r="U1733" s="71" t="s">
        <v>2484</v>
      </c>
      <c r="V1733" s="71" t="s">
        <v>2484</v>
      </c>
      <c r="W1733" s="44" t="str">
        <f t="shared" si="493"/>
        <v>"%"</v>
      </c>
      <c r="X1733" s="25" t="str">
        <f t="shared" si="494"/>
        <v>%</v>
      </c>
      <c r="Y1733" s="1">
        <f t="shared" si="495"/>
        <v>1695</v>
      </c>
      <c r="Z1733" t="str">
        <f t="shared" si="496"/>
        <v>ITM_PC</v>
      </c>
      <c r="AA1733" s="172" t="str">
        <f>IF(ISNA(VLOOKUP(AC1733,Sheet2!J:J,1,0)),"//","")</f>
        <v>//</v>
      </c>
      <c r="AC1733" s="111" t="str">
        <f t="shared" si="502"/>
        <v>%</v>
      </c>
      <c r="AD1733" t="b">
        <f t="shared" si="500"/>
        <v>1</v>
      </c>
    </row>
    <row r="1734" spans="1:30">
      <c r="A1734" s="57">
        <f t="shared" si="490"/>
        <v>1734</v>
      </c>
      <c r="B1734" s="56">
        <f t="shared" si="491"/>
        <v>1696</v>
      </c>
      <c r="C1734" s="60" t="s">
        <v>4368</v>
      </c>
      <c r="D1734" s="60" t="s">
        <v>7</v>
      </c>
      <c r="E1734" s="66" t="s">
        <v>461</v>
      </c>
      <c r="F1734" s="66" t="s">
        <v>461</v>
      </c>
      <c r="G1734" s="206">
        <v>0</v>
      </c>
      <c r="H1734" s="206">
        <v>0</v>
      </c>
      <c r="I1734" s="189" t="s">
        <v>3</v>
      </c>
      <c r="J1734" s="66" t="s">
        <v>1592</v>
      </c>
      <c r="K1734" s="67" t="s">
        <v>4704</v>
      </c>
      <c r="L1734" s="68"/>
      <c r="M1734" s="64" t="s">
        <v>2293</v>
      </c>
      <c r="N1734" s="13"/>
      <c r="O1734"/>
      <c r="P1734" t="str">
        <f t="shared" si="501"/>
        <v/>
      </c>
      <c r="Q1734" t="str">
        <f>IF(ISNA(VLOOKUP(AC1734,#REF!,1)),"//","")</f>
        <v/>
      </c>
      <c r="R1734"/>
      <c r="S1734" s="43">
        <f t="shared" si="492"/>
        <v>526</v>
      </c>
      <c r="T1734" s="93" t="s">
        <v>3006</v>
      </c>
      <c r="U1734" s="71" t="s">
        <v>2484</v>
      </c>
      <c r="V1734" s="71" t="s">
        <v>2484</v>
      </c>
      <c r="W1734" s="44" t="str">
        <f t="shared" si="493"/>
        <v>"%MRR"</v>
      </c>
      <c r="X1734" s="25" t="str">
        <f t="shared" si="494"/>
        <v>%MRR</v>
      </c>
      <c r="Y1734" s="1">
        <f t="shared" si="495"/>
        <v>1696</v>
      </c>
      <c r="Z1734" t="str">
        <f t="shared" si="496"/>
        <v>ITM_PCMRR</v>
      </c>
      <c r="AA1734" s="172" t="str">
        <f>IF(ISNA(VLOOKUP(AC1734,Sheet2!J:J,1,0)),"//","")</f>
        <v>//</v>
      </c>
      <c r="AC1734" s="111" t="str">
        <f t="shared" si="502"/>
        <v>%MRR</v>
      </c>
      <c r="AD1734" t="b">
        <f t="shared" si="500"/>
        <v>1</v>
      </c>
    </row>
    <row r="1735" spans="1:30">
      <c r="A1735" s="57">
        <f t="shared" si="490"/>
        <v>1735</v>
      </c>
      <c r="B1735" s="56">
        <f t="shared" si="491"/>
        <v>1697</v>
      </c>
      <c r="C1735" s="60" t="s">
        <v>4369</v>
      </c>
      <c r="D1735" s="60" t="s">
        <v>7</v>
      </c>
      <c r="E1735" s="66" t="s">
        <v>462</v>
      </c>
      <c r="F1735" s="66" t="s">
        <v>462</v>
      </c>
      <c r="G1735" s="206">
        <v>0</v>
      </c>
      <c r="H1735" s="206">
        <v>0</v>
      </c>
      <c r="I1735" s="189" t="s">
        <v>3</v>
      </c>
      <c r="J1735" s="66" t="s">
        <v>1592</v>
      </c>
      <c r="K1735" s="67" t="s">
        <v>4704</v>
      </c>
      <c r="L1735" s="68"/>
      <c r="M1735" s="64" t="s">
        <v>2294</v>
      </c>
      <c r="N1735" s="13"/>
      <c r="O1735"/>
      <c r="P1735" t="str">
        <f t="shared" si="501"/>
        <v/>
      </c>
      <c r="Q1735" t="str">
        <f>IF(ISNA(VLOOKUP(AC1735,#REF!,1)),"//","")</f>
        <v/>
      </c>
      <c r="R1735"/>
      <c r="S1735" s="43">
        <f t="shared" si="492"/>
        <v>527</v>
      </c>
      <c r="T1735" s="93" t="s">
        <v>3006</v>
      </c>
      <c r="U1735" s="71" t="s">
        <v>2484</v>
      </c>
      <c r="V1735" s="71" t="s">
        <v>2484</v>
      </c>
      <c r="W1735" s="44" t="str">
        <f t="shared" si="493"/>
        <v>"%T"</v>
      </c>
      <c r="X1735" s="25" t="str">
        <f t="shared" si="494"/>
        <v>%T</v>
      </c>
      <c r="Y1735" s="1">
        <f t="shared" si="495"/>
        <v>1697</v>
      </c>
      <c r="Z1735" t="str">
        <f t="shared" si="496"/>
        <v>ITM_PCT</v>
      </c>
      <c r="AA1735" s="172" t="str">
        <f>IF(ISNA(VLOOKUP(AC1735,Sheet2!J:J,1,0)),"//","")</f>
        <v>//</v>
      </c>
      <c r="AC1735" s="111" t="str">
        <f t="shared" si="502"/>
        <v>%T</v>
      </c>
      <c r="AD1735" t="b">
        <f t="shared" si="500"/>
        <v>1</v>
      </c>
    </row>
    <row r="1736" spans="1:30">
      <c r="A1736" s="57">
        <f t="shared" si="490"/>
        <v>1736</v>
      </c>
      <c r="B1736" s="56">
        <f t="shared" si="491"/>
        <v>1698</v>
      </c>
      <c r="C1736" s="60" t="s">
        <v>4370</v>
      </c>
      <c r="D1736" s="60" t="s">
        <v>7</v>
      </c>
      <c r="E1736" s="66" t="s">
        <v>1539</v>
      </c>
      <c r="F1736" s="66" t="s">
        <v>1539</v>
      </c>
      <c r="G1736" s="206">
        <v>0</v>
      </c>
      <c r="H1736" s="206">
        <v>0</v>
      </c>
      <c r="I1736" s="189" t="s">
        <v>3</v>
      </c>
      <c r="J1736" s="66" t="s">
        <v>1592</v>
      </c>
      <c r="K1736" s="67" t="s">
        <v>4704</v>
      </c>
      <c r="L1736" s="68"/>
      <c r="M1736" s="64" t="s">
        <v>2295</v>
      </c>
      <c r="N1736" s="13"/>
      <c r="O1736"/>
      <c r="P1736" t="str">
        <f t="shared" si="501"/>
        <v/>
      </c>
      <c r="Q1736" t="str">
        <f>IF(ISNA(VLOOKUP(AC1736,#REF!,1)),"//","")</f>
        <v/>
      </c>
      <c r="R1736"/>
      <c r="S1736" s="43">
        <f t="shared" si="492"/>
        <v>528</v>
      </c>
      <c r="T1736" s="93" t="s">
        <v>3007</v>
      </c>
      <c r="U1736" s="71" t="s">
        <v>2484</v>
      </c>
      <c r="V1736" s="71" t="s">
        <v>2484</v>
      </c>
      <c r="W1736" s="44" t="str">
        <f t="shared" si="493"/>
        <v>"%" STD_SIGMA</v>
      </c>
      <c r="X1736" s="25" t="str">
        <f t="shared" si="494"/>
        <v>%SUM</v>
      </c>
      <c r="Y1736" s="1">
        <f t="shared" si="495"/>
        <v>1698</v>
      </c>
      <c r="Z1736" t="str">
        <f t="shared" si="496"/>
        <v>ITM_PCSIGMA</v>
      </c>
      <c r="AA1736" s="172" t="str">
        <f>IF(ISNA(VLOOKUP(AC1736,Sheet2!J:J,1,0)),"//","")</f>
        <v>//</v>
      </c>
      <c r="AC1736" s="111" t="str">
        <f t="shared" si="502"/>
        <v>%SUM</v>
      </c>
      <c r="AD1736" t="b">
        <f t="shared" si="500"/>
        <v>1</v>
      </c>
    </row>
    <row r="1737" spans="1:30">
      <c r="A1737" s="57">
        <f t="shared" si="490"/>
        <v>1737</v>
      </c>
      <c r="B1737" s="56">
        <f t="shared" si="491"/>
        <v>1699</v>
      </c>
      <c r="C1737" s="60" t="s">
        <v>4371</v>
      </c>
      <c r="D1737" s="60" t="s">
        <v>7</v>
      </c>
      <c r="E1737" s="66" t="s">
        <v>463</v>
      </c>
      <c r="F1737" s="66" t="s">
        <v>463</v>
      </c>
      <c r="G1737" s="206">
        <v>0</v>
      </c>
      <c r="H1737" s="206">
        <v>0</v>
      </c>
      <c r="I1737" s="189" t="s">
        <v>3</v>
      </c>
      <c r="J1737" s="66" t="s">
        <v>1592</v>
      </c>
      <c r="K1737" s="67" t="s">
        <v>4704</v>
      </c>
      <c r="L1737" s="68"/>
      <c r="M1737" s="64" t="s">
        <v>2296</v>
      </c>
      <c r="N1737" s="13"/>
      <c r="O1737"/>
      <c r="P1737" t="str">
        <f t="shared" si="501"/>
        <v/>
      </c>
      <c r="Q1737" t="str">
        <f>IF(ISNA(VLOOKUP(AC1737,#REF!,1)),"//","")</f>
        <v/>
      </c>
      <c r="R1737"/>
      <c r="S1737" s="43">
        <f t="shared" si="492"/>
        <v>529</v>
      </c>
      <c r="T1737" s="96" t="s">
        <v>3006</v>
      </c>
      <c r="U1737" s="71" t="s">
        <v>2484</v>
      </c>
      <c r="V1737" s="71" t="s">
        <v>2484</v>
      </c>
      <c r="W1737" s="44" t="str">
        <f t="shared" si="493"/>
        <v>"%+MG"</v>
      </c>
      <c r="X1737" s="25" t="str">
        <f t="shared" si="494"/>
        <v>%+MG</v>
      </c>
      <c r="Y1737" s="1">
        <f t="shared" si="495"/>
        <v>1699</v>
      </c>
      <c r="Z1737" t="str">
        <f t="shared" si="496"/>
        <v>ITM_PCPMG</v>
      </c>
      <c r="AA1737" s="172" t="str">
        <f>IF(ISNA(VLOOKUP(AC1737,Sheet2!J:J,1,0)),"//","")</f>
        <v>//</v>
      </c>
      <c r="AC1737" s="111" t="str">
        <f t="shared" si="502"/>
        <v>%+MG</v>
      </c>
      <c r="AD1737" t="b">
        <f t="shared" si="500"/>
        <v>1</v>
      </c>
    </row>
    <row r="1738" spans="1:30">
      <c r="A1738" s="57">
        <f t="shared" si="490"/>
        <v>1738</v>
      </c>
      <c r="B1738" s="56">
        <f t="shared" si="491"/>
        <v>1700</v>
      </c>
      <c r="C1738" s="60" t="s">
        <v>4450</v>
      </c>
      <c r="D1738" s="60" t="s">
        <v>7</v>
      </c>
      <c r="E1738" s="66" t="s">
        <v>465</v>
      </c>
      <c r="F1738" s="66" t="s">
        <v>465</v>
      </c>
      <c r="G1738" s="206">
        <v>0</v>
      </c>
      <c r="H1738" s="206">
        <v>0</v>
      </c>
      <c r="I1738" s="189" t="s">
        <v>3</v>
      </c>
      <c r="J1738" s="66" t="s">
        <v>1592</v>
      </c>
      <c r="K1738" s="67" t="s">
        <v>4704</v>
      </c>
      <c r="L1738" s="68"/>
      <c r="M1738" s="64" t="s">
        <v>2298</v>
      </c>
      <c r="N1738" s="13"/>
      <c r="O1738"/>
      <c r="P1738" t="str">
        <f t="shared" si="501"/>
        <v/>
      </c>
      <c r="Q1738" t="str">
        <f>IF(ISNA(VLOOKUP(AC1738,#REF!,1)),"//","")</f>
        <v/>
      </c>
      <c r="R1738"/>
      <c r="S1738" s="43">
        <f t="shared" si="492"/>
        <v>530</v>
      </c>
      <c r="T1738" s="93" t="s">
        <v>2484</v>
      </c>
      <c r="U1738" s="71" t="s">
        <v>2484</v>
      </c>
      <c r="V1738" s="71" t="s">
        <v>2484</v>
      </c>
      <c r="W1738" s="44" t="str">
        <f t="shared" si="493"/>
        <v>STD_INTEGRAL</v>
      </c>
      <c r="X1738" s="25" t="str">
        <f t="shared" si="494"/>
        <v>INTEGRAL</v>
      </c>
      <c r="Y1738" s="1">
        <f t="shared" si="495"/>
        <v>1700</v>
      </c>
      <c r="Z1738" t="str">
        <f t="shared" si="496"/>
        <v>ITM_INTEGRAL</v>
      </c>
      <c r="AA1738" s="172" t="str">
        <f>IF(ISNA(VLOOKUP(AC1738,Sheet2!J:J,1,0)),"//","")</f>
        <v>//</v>
      </c>
      <c r="AC1738" s="111" t="str">
        <f t="shared" si="502"/>
        <v>INTEGRAL</v>
      </c>
      <c r="AD1738" t="b">
        <f t="shared" si="500"/>
        <v>1</v>
      </c>
    </row>
    <row r="1739" spans="1:30">
      <c r="A1739" s="57">
        <f t="shared" si="490"/>
        <v>1739</v>
      </c>
      <c r="B1739" s="56">
        <f t="shared" si="491"/>
        <v>1701</v>
      </c>
      <c r="C1739" s="60" t="s">
        <v>5258</v>
      </c>
      <c r="D1739" s="60" t="s">
        <v>7</v>
      </c>
      <c r="E1739" s="66" t="s">
        <v>469</v>
      </c>
      <c r="F1739" s="66" t="s">
        <v>469</v>
      </c>
      <c r="G1739" s="206">
        <v>0</v>
      </c>
      <c r="H1739" s="206">
        <v>0</v>
      </c>
      <c r="I1739" s="189" t="s">
        <v>3</v>
      </c>
      <c r="J1739" s="66" t="s">
        <v>1592</v>
      </c>
      <c r="K1739" s="67" t="s">
        <v>4704</v>
      </c>
      <c r="L1739" s="68"/>
      <c r="M1739" s="64" t="s">
        <v>2302</v>
      </c>
      <c r="N1739" s="13"/>
      <c r="O1739"/>
      <c r="P1739" t="str">
        <f t="shared" si="501"/>
        <v/>
      </c>
      <c r="Q1739" t="str">
        <f>IF(ISNA(VLOOKUP(AC1739,#REF!,1)),"//","")</f>
        <v/>
      </c>
      <c r="R1739"/>
      <c r="S1739" s="43">
        <f t="shared" si="492"/>
        <v>531</v>
      </c>
      <c r="T1739" s="93" t="s">
        <v>2484</v>
      </c>
      <c r="U1739" s="71" t="s">
        <v>2484</v>
      </c>
      <c r="V1739" s="71" t="s">
        <v>2484</v>
      </c>
      <c r="W1739" s="44" t="str">
        <f t="shared" si="493"/>
        <v>"^MOD"</v>
      </c>
      <c r="X1739" s="25" t="str">
        <f t="shared" si="494"/>
        <v>^MOD</v>
      </c>
      <c r="Y1739" s="1">
        <f t="shared" si="495"/>
        <v>1701</v>
      </c>
      <c r="Z1739" t="str">
        <f t="shared" si="496"/>
        <v>ITM_PMOD</v>
      </c>
      <c r="AA1739" s="172" t="str">
        <f>IF(ISNA(VLOOKUP(AC1739,Sheet2!J:J,1,0)),"//","")</f>
        <v>//</v>
      </c>
      <c r="AC1739" s="111" t="str">
        <f t="shared" si="502"/>
        <v>^MOD</v>
      </c>
      <c r="AD1739" t="b">
        <f t="shared" si="500"/>
        <v>1</v>
      </c>
    </row>
    <row r="1740" spans="1:30">
      <c r="A1740" s="57">
        <f t="shared" si="490"/>
        <v>1740</v>
      </c>
      <c r="B1740" s="56">
        <f t="shared" si="491"/>
        <v>1702</v>
      </c>
      <c r="C1740" s="60" t="s">
        <v>4450</v>
      </c>
      <c r="D1740" s="60" t="s">
        <v>7</v>
      </c>
      <c r="E1740" s="66" t="s">
        <v>1540</v>
      </c>
      <c r="F1740" s="66" t="s">
        <v>1540</v>
      </c>
      <c r="G1740" s="206">
        <v>0</v>
      </c>
      <c r="H1740" s="206">
        <v>0</v>
      </c>
      <c r="I1740" s="189" t="s">
        <v>3</v>
      </c>
      <c r="J1740" s="66" t="s">
        <v>1592</v>
      </c>
      <c r="K1740" s="67" t="s">
        <v>4704</v>
      </c>
      <c r="L1740" s="68"/>
      <c r="M1740" s="64" t="s">
        <v>2303</v>
      </c>
      <c r="N1740" s="13"/>
      <c r="O1740"/>
      <c r="P1740" t="str">
        <f t="shared" si="501"/>
        <v/>
      </c>
      <c r="Q1740" t="str">
        <f>IF(ISNA(VLOOKUP(AC1740,#REF!,1)),"//","")</f>
        <v/>
      </c>
      <c r="R1740"/>
      <c r="S1740" s="43">
        <f t="shared" si="492"/>
        <v>532</v>
      </c>
      <c r="T1740" s="93" t="s">
        <v>2484</v>
      </c>
      <c r="U1740" s="71" t="s">
        <v>2484</v>
      </c>
      <c r="V1740" s="71" t="s">
        <v>2484</v>
      </c>
      <c r="W1740" s="44" t="str">
        <f t="shared" si="493"/>
        <v>"|M|"</v>
      </c>
      <c r="X1740" s="25" t="str">
        <f t="shared" si="494"/>
        <v>|M|</v>
      </c>
      <c r="Y1740" s="1">
        <f t="shared" si="495"/>
        <v>1702</v>
      </c>
      <c r="Z1740" t="str">
        <f t="shared" si="496"/>
        <v>ITM_M_DET</v>
      </c>
      <c r="AA1740" s="172" t="str">
        <f>IF(ISNA(VLOOKUP(AC1740,Sheet2!J:J,1,0)),"//","")</f>
        <v>//</v>
      </c>
      <c r="AC1740" s="111" t="str">
        <f t="shared" si="502"/>
        <v>|M|</v>
      </c>
      <c r="AD1740" t="b">
        <f t="shared" si="500"/>
        <v>1</v>
      </c>
    </row>
    <row r="1741" spans="1:30">
      <c r="A1741" s="57">
        <f t="shared" si="490"/>
        <v>1741</v>
      </c>
      <c r="B1741" s="56">
        <f t="shared" si="491"/>
        <v>1703</v>
      </c>
      <c r="C1741" s="60" t="s">
        <v>4372</v>
      </c>
      <c r="D1741" s="60" t="s">
        <v>3263</v>
      </c>
      <c r="E1741" s="66" t="s">
        <v>470</v>
      </c>
      <c r="F1741" s="66" t="s">
        <v>470</v>
      </c>
      <c r="G1741" s="206">
        <v>0</v>
      </c>
      <c r="H1741" s="206">
        <v>0</v>
      </c>
      <c r="I1741" s="189" t="s">
        <v>3</v>
      </c>
      <c r="J1741" s="66" t="s">
        <v>1592</v>
      </c>
      <c r="K1741" s="67" t="s">
        <v>4704</v>
      </c>
      <c r="L1741" s="68" t="s">
        <v>18</v>
      </c>
      <c r="M1741" s="64" t="s">
        <v>2305</v>
      </c>
      <c r="N1741" s="13"/>
      <c r="O1741"/>
      <c r="P1741" t="str">
        <f t="shared" si="501"/>
        <v/>
      </c>
      <c r="Q1741" t="str">
        <f>IF(ISNA(VLOOKUP(AC1741,#REF!,1)),"//","")</f>
        <v/>
      </c>
      <c r="R1741"/>
      <c r="S1741" s="43">
        <f t="shared" si="492"/>
        <v>533</v>
      </c>
      <c r="T1741" s="93" t="s">
        <v>3005</v>
      </c>
      <c r="U1741" s="71" t="s">
        <v>2484</v>
      </c>
      <c r="V1741" s="71" t="s">
        <v>2909</v>
      </c>
      <c r="W1741" s="44" t="str">
        <f t="shared" si="493"/>
        <v>"|" STD_SPACE_3_PER_EM "|"</v>
      </c>
      <c r="X1741" s="25" t="str">
        <f t="shared" si="494"/>
        <v>PARL</v>
      </c>
      <c r="Y1741" s="1">
        <f t="shared" si="495"/>
        <v>1703</v>
      </c>
      <c r="Z1741" t="str">
        <f t="shared" si="496"/>
        <v>ITM_PARALLEL</v>
      </c>
      <c r="AA1741" s="172" t="str">
        <f>IF(ISNA(VLOOKUP(AC1741,Sheet2!J:J,1,0)),"//","")</f>
        <v>//</v>
      </c>
      <c r="AC1741" s="111" t="str">
        <f t="shared" si="502"/>
        <v>||</v>
      </c>
      <c r="AD1741" t="b">
        <f t="shared" si="500"/>
        <v>0</v>
      </c>
    </row>
    <row r="1742" spans="1:30">
      <c r="A1742" s="57">
        <f t="shared" si="490"/>
        <v>1742</v>
      </c>
      <c r="B1742" s="56">
        <f t="shared" si="491"/>
        <v>1704</v>
      </c>
      <c r="C1742" s="60" t="s">
        <v>4450</v>
      </c>
      <c r="D1742" s="70" t="s">
        <v>7</v>
      </c>
      <c r="E1742" s="66" t="s">
        <v>1542</v>
      </c>
      <c r="F1742" s="66" t="s">
        <v>1542</v>
      </c>
      <c r="G1742" s="206">
        <v>0</v>
      </c>
      <c r="H1742" s="206">
        <v>0</v>
      </c>
      <c r="I1742" s="189" t="s">
        <v>3</v>
      </c>
      <c r="J1742" s="66" t="s">
        <v>1592</v>
      </c>
      <c r="K1742" s="67" t="s">
        <v>4704</v>
      </c>
      <c r="L1742" s="60"/>
      <c r="M1742" s="64" t="s">
        <v>2306</v>
      </c>
      <c r="N1742" s="13"/>
      <c r="O1742"/>
      <c r="P1742" t="str">
        <f t="shared" si="501"/>
        <v/>
      </c>
      <c r="Q1742" t="str">
        <f>IF(ISNA(VLOOKUP(AC1742,#REF!,1)),"//","")</f>
        <v/>
      </c>
      <c r="R1742"/>
      <c r="S1742" s="43">
        <f t="shared" si="492"/>
        <v>534</v>
      </c>
      <c r="T1742" s="93" t="s">
        <v>2484</v>
      </c>
      <c r="U1742" s="71" t="s">
        <v>2484</v>
      </c>
      <c r="V1742" s="71" t="s">
        <v>2484</v>
      </c>
      <c r="W1742" s="44" t="str">
        <f t="shared" si="493"/>
        <v>"[M]" STD_SUP_T</v>
      </c>
      <c r="X1742" s="25" t="str">
        <f t="shared" si="494"/>
        <v>[M]^T</v>
      </c>
      <c r="Y1742" s="1">
        <f t="shared" si="495"/>
        <v>1704</v>
      </c>
      <c r="Z1742" t="str">
        <f t="shared" si="496"/>
        <v>ITM_M_TRANSP</v>
      </c>
      <c r="AA1742" s="172" t="str">
        <f>IF(ISNA(VLOOKUP(AC1742,Sheet2!J:J,1,0)),"//","")</f>
        <v>//</v>
      </c>
      <c r="AC1742" s="111" t="str">
        <f t="shared" si="502"/>
        <v>[M]^T</v>
      </c>
      <c r="AD1742" t="b">
        <f t="shared" si="500"/>
        <v>1</v>
      </c>
    </row>
    <row r="1743" spans="1:30">
      <c r="A1743" s="57">
        <f t="shared" si="490"/>
        <v>1743</v>
      </c>
      <c r="B1743" s="56">
        <f t="shared" si="491"/>
        <v>1705</v>
      </c>
      <c r="C1743" s="60" t="s">
        <v>4450</v>
      </c>
      <c r="D1743" s="60" t="s">
        <v>7</v>
      </c>
      <c r="E1743" s="66" t="s">
        <v>1543</v>
      </c>
      <c r="F1743" s="66" t="s">
        <v>1543</v>
      </c>
      <c r="G1743" s="206">
        <v>0</v>
      </c>
      <c r="H1743" s="206">
        <v>0</v>
      </c>
      <c r="I1743" s="189" t="s">
        <v>3</v>
      </c>
      <c r="J1743" s="66" t="s">
        <v>1592</v>
      </c>
      <c r="K1743" s="67" t="s">
        <v>4704</v>
      </c>
      <c r="L1743" s="68"/>
      <c r="M1743" s="64" t="s">
        <v>2307</v>
      </c>
      <c r="N1743" s="13"/>
      <c r="O1743"/>
      <c r="P1743" t="str">
        <f t="shared" si="501"/>
        <v/>
      </c>
      <c r="Q1743" t="str">
        <f>IF(ISNA(VLOOKUP(AC1743,#REF!,1)),"//","")</f>
        <v/>
      </c>
      <c r="R1743"/>
      <c r="S1743" s="43">
        <f t="shared" si="492"/>
        <v>535</v>
      </c>
      <c r="T1743" s="93" t="s">
        <v>2484</v>
      </c>
      <c r="U1743" s="71" t="s">
        <v>2484</v>
      </c>
      <c r="V1743" s="71" t="s">
        <v>2484</v>
      </c>
      <c r="W1743" s="44" t="str">
        <f t="shared" si="493"/>
        <v>"[M]" STD_SUP_MINUS_1</v>
      </c>
      <c r="X1743" s="25" t="str">
        <f t="shared" si="494"/>
        <v>[M]^MINUS_1</v>
      </c>
      <c r="Y1743" s="1">
        <f t="shared" si="495"/>
        <v>1705</v>
      </c>
      <c r="Z1743" t="str">
        <f t="shared" si="496"/>
        <v>ITM_M_INV</v>
      </c>
      <c r="AA1743" s="172" t="str">
        <f>IF(ISNA(VLOOKUP(AC1743,Sheet2!J:J,1,0)),"//","")</f>
        <v>//</v>
      </c>
      <c r="AC1743" s="111" t="str">
        <f t="shared" si="502"/>
        <v>[M]^MINUS_1</v>
      </c>
      <c r="AD1743" t="b">
        <f t="shared" si="500"/>
        <v>1</v>
      </c>
    </row>
    <row r="1744" spans="1:30">
      <c r="A1744" s="57">
        <f t="shared" si="490"/>
        <v>1744</v>
      </c>
      <c r="B1744" s="56">
        <f t="shared" si="491"/>
        <v>1706</v>
      </c>
      <c r="C1744" s="60" t="s">
        <v>4373</v>
      </c>
      <c r="D1744" s="60" t="s">
        <v>3263</v>
      </c>
      <c r="E1744" s="66" t="s">
        <v>471</v>
      </c>
      <c r="F1744" s="66" t="s">
        <v>471</v>
      </c>
      <c r="G1744" s="206">
        <v>0</v>
      </c>
      <c r="H1744" s="206">
        <v>0</v>
      </c>
      <c r="I1744" s="189" t="s">
        <v>3</v>
      </c>
      <c r="J1744" s="66" t="s">
        <v>1592</v>
      </c>
      <c r="K1744" s="67" t="s">
        <v>4704</v>
      </c>
      <c r="L1744" s="68"/>
      <c r="M1744" s="64" t="s">
        <v>2308</v>
      </c>
      <c r="N1744" s="13"/>
      <c r="O1744"/>
      <c r="P1744" t="str">
        <f t="shared" si="501"/>
        <v/>
      </c>
      <c r="Q1744" t="str">
        <f>IF(ISNA(VLOOKUP(AC1744,#REF!,1)),"//","")</f>
        <v/>
      </c>
      <c r="R1744"/>
      <c r="S1744" s="43">
        <f t="shared" si="492"/>
        <v>536</v>
      </c>
      <c r="T1744" s="93" t="s">
        <v>2984</v>
      </c>
      <c r="U1744" s="71" t="s">
        <v>2484</v>
      </c>
      <c r="V1744" s="71" t="s">
        <v>2911</v>
      </c>
      <c r="W1744" s="44" t="str">
        <f t="shared" si="493"/>
        <v>STD_MEASURED_ANGLE</v>
      </c>
      <c r="X1744" s="25" t="str">
        <f t="shared" si="494"/>
        <v>ARG</v>
      </c>
      <c r="Y1744" s="1">
        <f t="shared" si="495"/>
        <v>1706</v>
      </c>
      <c r="Z1744" t="str">
        <f t="shared" si="496"/>
        <v>ITM_ANGLE</v>
      </c>
      <c r="AA1744" s="172" t="str">
        <f>IF(ISNA(VLOOKUP(AC1744,Sheet2!J:J,1,0)),"//","")</f>
        <v>//</v>
      </c>
      <c r="AC1744" s="111" t="str">
        <f t="shared" si="502"/>
        <v>MEASURED_ANGLE</v>
      </c>
      <c r="AD1744" t="b">
        <f t="shared" si="500"/>
        <v>0</v>
      </c>
    </row>
    <row r="1745" spans="1:30">
      <c r="A1745" s="57">
        <f t="shared" ref="A1745:A1824" si="512">IF(B1745=INT(B1745),ROW(),"")</f>
        <v>1745</v>
      </c>
      <c r="B1745" s="56">
        <f t="shared" ref="B1745:B1818" si="513">IF(AND(MID(C1745,2,1)&lt;&gt;"/",MID(C1745,1,1)="/"),INT(B1744)+1,B1744+0.01)</f>
        <v>1707</v>
      </c>
      <c r="C1745" s="60" t="s">
        <v>4259</v>
      </c>
      <c r="D1745" s="70" t="s">
        <v>5237</v>
      </c>
      <c r="E1745" s="66" t="s">
        <v>472</v>
      </c>
      <c r="F1745" s="66" t="s">
        <v>472</v>
      </c>
      <c r="G1745" s="206">
        <v>0</v>
      </c>
      <c r="H1745" s="206">
        <v>0</v>
      </c>
      <c r="I1745" s="189" t="s">
        <v>3</v>
      </c>
      <c r="J1745" s="66" t="s">
        <v>1592</v>
      </c>
      <c r="K1745" s="67" t="s">
        <v>4704</v>
      </c>
      <c r="L1745" s="68"/>
      <c r="M1745" s="64" t="s">
        <v>2309</v>
      </c>
      <c r="N1745" s="13"/>
      <c r="O1745"/>
      <c r="P1745" t="str">
        <f t="shared" si="501"/>
        <v/>
      </c>
      <c r="Q1745" t="str">
        <f>IF(ISNA(VLOOKUP(AC1745,#REF!,1)),"//","")</f>
        <v/>
      </c>
      <c r="R1745"/>
      <c r="S1745" s="43">
        <f t="shared" ref="S1745:S1815" si="514">IF(X1745&lt;&gt;"",S1744+1,S1744)</f>
        <v>537</v>
      </c>
      <c r="T1745" s="93" t="s">
        <v>2980</v>
      </c>
      <c r="U1745" s="71" t="s">
        <v>2484</v>
      </c>
      <c r="V1745" s="71" t="s">
        <v>2484</v>
      </c>
      <c r="W1745" s="44" t="str">
        <f t="shared" ref="W1745:W1815" si="515">IF( OR(U1745="CNST", I1745="CAT_REGS"),(E1745),
IF(U1745="YES",UPPER(E1745),
IF(   AND(U1745&lt;&gt;"NO",I1745="CAT_FNCT",D1745&lt;&gt;"multiply", D1745&lt;&gt;"divide"),IF(J1745="SLS_ENABLED",   UPPER(E1745),""),"")))</f>
        <v>"MUL" STD_PI STD_RIGHT_ARROW</v>
      </c>
      <c r="X1745" s="25" t="str">
        <f t="shared" ref="X1745:X1815" si="516">IF(LEN(V1745)&gt;0,V1745,SUBSTITUTE(SUBSTITUTE(SUBSTITUTE(SUBSTITUTE(SUBSTITUTE(SUBSTITUTE(SUBSTITUTE(SUBSTITUTE(SUBSTITUTE(SUBSTITUTE(SUBSTITUTE( (SUBSTITUTE( SUBSTITUTE( SUBSTITUTE( SUBSTITUTE(W1745,"STD_SIGMA","SUM"),"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MULPI&gt;</v>
      </c>
      <c r="Y1745" s="1">
        <f t="shared" ref="Y1745:Y1815" si="517">B1745</f>
        <v>1707</v>
      </c>
      <c r="Z1745" t="str">
        <f t="shared" ref="Z1745:Z1815" si="518">M1745</f>
        <v>ITM_MULPIto</v>
      </c>
      <c r="AA1745" s="172" t="str">
        <f>IF(ISNA(VLOOKUP(AC1745,Sheet2!J:J,1,0)),"//","")</f>
        <v>//</v>
      </c>
      <c r="AC1745" s="111" t="str">
        <f t="shared" si="502"/>
        <v>MULPI&gt;</v>
      </c>
      <c r="AD1745" t="b">
        <f t="shared" si="500"/>
        <v>1</v>
      </c>
    </row>
    <row r="1746" spans="1:30">
      <c r="A1746" s="57">
        <f t="shared" si="512"/>
        <v>1746</v>
      </c>
      <c r="B1746" s="56">
        <f t="shared" si="513"/>
        <v>1708</v>
      </c>
      <c r="C1746" s="60" t="s">
        <v>4450</v>
      </c>
      <c r="D1746" s="60" t="s">
        <v>7</v>
      </c>
      <c r="E1746" s="66" t="s">
        <v>1544</v>
      </c>
      <c r="F1746" s="66" t="s">
        <v>1544</v>
      </c>
      <c r="G1746" s="206">
        <v>0</v>
      </c>
      <c r="H1746" s="206">
        <v>0</v>
      </c>
      <c r="I1746" s="189" t="s">
        <v>3</v>
      </c>
      <c r="J1746" s="66" t="s">
        <v>1592</v>
      </c>
      <c r="K1746" s="67" t="s">
        <v>4704</v>
      </c>
      <c r="L1746" s="68"/>
      <c r="M1746" s="64" t="s">
        <v>2311</v>
      </c>
      <c r="N1746" s="13"/>
      <c r="O1746"/>
      <c r="P1746" t="str">
        <f t="shared" si="501"/>
        <v/>
      </c>
      <c r="Q1746" t="str">
        <f>IF(ISNA(VLOOKUP(AC1746,#REF!,1)),"//","")</f>
        <v/>
      </c>
      <c r="R1746"/>
      <c r="S1746" s="43">
        <f t="shared" si="514"/>
        <v>538</v>
      </c>
      <c r="T1746" s="93" t="s">
        <v>2484</v>
      </c>
      <c r="U1746" s="71" t="s">
        <v>2484</v>
      </c>
      <c r="V1746" s="71" t="s">
        <v>2484</v>
      </c>
      <c r="W1746" s="44" t="str">
        <f t="shared" si="515"/>
        <v>STD_PRINTER "ADV"</v>
      </c>
      <c r="X1746" s="25" t="str">
        <f t="shared" si="516"/>
        <v>PRINTERADV</v>
      </c>
      <c r="Y1746" s="1">
        <f t="shared" si="517"/>
        <v>1708</v>
      </c>
      <c r="Z1746" t="str">
        <f t="shared" si="518"/>
        <v>ITM_PRINTERADV</v>
      </c>
      <c r="AA1746" s="172" t="str">
        <f>IF(ISNA(VLOOKUP(AC1746,Sheet2!J:J,1,0)),"//","")</f>
        <v>//</v>
      </c>
      <c r="AC1746" s="111" t="str">
        <f t="shared" si="502"/>
        <v>PRINTERADV</v>
      </c>
      <c r="AD1746" t="b">
        <f t="shared" si="500"/>
        <v>1</v>
      </c>
    </row>
    <row r="1747" spans="1:30">
      <c r="A1747" s="57">
        <f t="shared" si="512"/>
        <v>1747</v>
      </c>
      <c r="B1747" s="56">
        <f t="shared" si="513"/>
        <v>1709</v>
      </c>
      <c r="C1747" s="60" t="s">
        <v>4450</v>
      </c>
      <c r="D1747" s="60" t="s">
        <v>7</v>
      </c>
      <c r="E1747" s="66" t="s">
        <v>475</v>
      </c>
      <c r="F1747" s="66" t="s">
        <v>475</v>
      </c>
      <c r="G1747" s="206">
        <v>0</v>
      </c>
      <c r="H1747" s="206">
        <v>0</v>
      </c>
      <c r="I1747" s="189" t="s">
        <v>3</v>
      </c>
      <c r="J1747" s="66" t="s">
        <v>1592</v>
      </c>
      <c r="K1747" s="67" t="s">
        <v>4704</v>
      </c>
      <c r="L1747" s="68"/>
      <c r="M1747" s="64" t="s">
        <v>2312</v>
      </c>
      <c r="N1747" s="13"/>
      <c r="O1747"/>
      <c r="P1747" t="str">
        <f t="shared" si="501"/>
        <v/>
      </c>
      <c r="Q1747" t="str">
        <f>IF(ISNA(VLOOKUP(AC1747,#REF!,1)),"//","")</f>
        <v/>
      </c>
      <c r="R1747"/>
      <c r="S1747" s="43">
        <f t="shared" si="514"/>
        <v>539</v>
      </c>
      <c r="T1747" s="93" t="s">
        <v>2484</v>
      </c>
      <c r="U1747" s="71" t="s">
        <v>2484</v>
      </c>
      <c r="V1747" s="71" t="s">
        <v>2484</v>
      </c>
      <c r="W1747" s="44" t="str">
        <f t="shared" si="515"/>
        <v>STD_PRINTER "CHAR"</v>
      </c>
      <c r="X1747" s="25" t="str">
        <f t="shared" si="516"/>
        <v>PRINTERCHAR</v>
      </c>
      <c r="Y1747" s="1">
        <f t="shared" si="517"/>
        <v>1709</v>
      </c>
      <c r="Z1747" t="str">
        <f t="shared" si="518"/>
        <v>ITM_PRINTERCHAR</v>
      </c>
      <c r="AA1747" s="172" t="str">
        <f>IF(ISNA(VLOOKUP(AC1747,Sheet2!J:J,1,0)),"//","")</f>
        <v>//</v>
      </c>
      <c r="AC1747" s="111" t="str">
        <f t="shared" si="502"/>
        <v>PRINTERCHAR</v>
      </c>
      <c r="AD1747" t="b">
        <f t="shared" si="500"/>
        <v>1</v>
      </c>
    </row>
    <row r="1748" spans="1:30">
      <c r="A1748" s="57">
        <f t="shared" si="512"/>
        <v>1748</v>
      </c>
      <c r="B1748" s="56">
        <f t="shared" si="513"/>
        <v>1710</v>
      </c>
      <c r="C1748" s="60" t="s">
        <v>4450</v>
      </c>
      <c r="D1748" s="60" t="s">
        <v>7</v>
      </c>
      <c r="E1748" s="66" t="s">
        <v>476</v>
      </c>
      <c r="F1748" s="66" t="s">
        <v>476</v>
      </c>
      <c r="G1748" s="206">
        <v>0</v>
      </c>
      <c r="H1748" s="206">
        <v>0</v>
      </c>
      <c r="I1748" s="189" t="s">
        <v>3</v>
      </c>
      <c r="J1748" s="66" t="s">
        <v>1592</v>
      </c>
      <c r="K1748" s="67" t="s">
        <v>4704</v>
      </c>
      <c r="L1748" s="68"/>
      <c r="M1748" s="64" t="s">
        <v>2313</v>
      </c>
      <c r="N1748" s="13"/>
      <c r="O1748"/>
      <c r="P1748" t="str">
        <f t="shared" si="501"/>
        <v/>
      </c>
      <c r="Q1748" t="str">
        <f>IF(ISNA(VLOOKUP(AC1748,#REF!,1)),"//","")</f>
        <v/>
      </c>
      <c r="R1748"/>
      <c r="S1748" s="43">
        <f t="shared" si="514"/>
        <v>540</v>
      </c>
      <c r="T1748" s="93" t="s">
        <v>2484</v>
      </c>
      <c r="U1748" s="71" t="s">
        <v>2484</v>
      </c>
      <c r="V1748" s="71" t="s">
        <v>2484</v>
      </c>
      <c r="W1748" s="44" t="str">
        <f t="shared" si="515"/>
        <v>STD_PRINTER "DLAY"</v>
      </c>
      <c r="X1748" s="25" t="str">
        <f t="shared" si="516"/>
        <v>PRINTERDLAY</v>
      </c>
      <c r="Y1748" s="1">
        <f t="shared" si="517"/>
        <v>1710</v>
      </c>
      <c r="Z1748" t="str">
        <f t="shared" si="518"/>
        <v>ITM_PRINTERDLAY</v>
      </c>
      <c r="AA1748" s="172" t="str">
        <f>IF(ISNA(VLOOKUP(AC1748,Sheet2!J:J,1,0)),"//","")</f>
        <v>//</v>
      </c>
      <c r="AC1748" s="111" t="str">
        <f t="shared" si="502"/>
        <v>PRINTERDLAY</v>
      </c>
      <c r="AD1748" t="b">
        <f t="shared" si="500"/>
        <v>1</v>
      </c>
    </row>
    <row r="1749" spans="1:30">
      <c r="A1749" s="57">
        <f t="shared" si="512"/>
        <v>1749</v>
      </c>
      <c r="B1749" s="56">
        <f t="shared" si="513"/>
        <v>1711</v>
      </c>
      <c r="C1749" s="60" t="s">
        <v>4450</v>
      </c>
      <c r="D1749" s="60" t="s">
        <v>7</v>
      </c>
      <c r="E1749" s="66" t="s">
        <v>1545</v>
      </c>
      <c r="F1749" s="66" t="s">
        <v>1545</v>
      </c>
      <c r="G1749" s="206">
        <v>0</v>
      </c>
      <c r="H1749" s="206">
        <v>0</v>
      </c>
      <c r="I1749" s="189" t="s">
        <v>3</v>
      </c>
      <c r="J1749" s="66" t="s">
        <v>1592</v>
      </c>
      <c r="K1749" s="67" t="s">
        <v>4704</v>
      </c>
      <c r="L1749" s="68"/>
      <c r="M1749" s="64" t="s">
        <v>2314</v>
      </c>
      <c r="N1749" s="13"/>
      <c r="O1749"/>
      <c r="P1749" t="str">
        <f t="shared" si="501"/>
        <v/>
      </c>
      <c r="Q1749" t="str">
        <f>IF(ISNA(VLOOKUP(AC1749,#REF!,1)),"//","")</f>
        <v/>
      </c>
      <c r="R1749"/>
      <c r="S1749" s="43">
        <f t="shared" si="514"/>
        <v>541</v>
      </c>
      <c r="T1749" s="93" t="s">
        <v>2484</v>
      </c>
      <c r="U1749" s="71" t="s">
        <v>2484</v>
      </c>
      <c r="V1749" s="71" t="s">
        <v>2484</v>
      </c>
      <c r="W1749" s="44" t="str">
        <f t="shared" si="515"/>
        <v>STD_PRINTER "LCD"</v>
      </c>
      <c r="X1749" s="25" t="str">
        <f t="shared" si="516"/>
        <v>PRINTERLCD</v>
      </c>
      <c r="Y1749" s="1">
        <f t="shared" si="517"/>
        <v>1711</v>
      </c>
      <c r="Z1749" t="str">
        <f t="shared" si="518"/>
        <v>ITM_PRINTERLCD</v>
      </c>
      <c r="AA1749" s="172" t="str">
        <f>IF(ISNA(VLOOKUP(AC1749,Sheet2!J:J,1,0)),"//","")</f>
        <v>//</v>
      </c>
      <c r="AC1749" s="111" t="str">
        <f t="shared" si="502"/>
        <v>PRINTERLCD</v>
      </c>
      <c r="AD1749" t="b">
        <f t="shared" si="500"/>
        <v>1</v>
      </c>
    </row>
    <row r="1750" spans="1:30">
      <c r="A1750" s="57">
        <f t="shared" si="512"/>
        <v>1750</v>
      </c>
      <c r="B1750" s="56">
        <f t="shared" si="513"/>
        <v>1712</v>
      </c>
      <c r="C1750" s="60" t="s">
        <v>4450</v>
      </c>
      <c r="D1750" s="60" t="s">
        <v>7</v>
      </c>
      <c r="E1750" s="66" t="s">
        <v>477</v>
      </c>
      <c r="F1750" s="66" t="s">
        <v>477</v>
      </c>
      <c r="G1750" s="206">
        <v>0</v>
      </c>
      <c r="H1750" s="206">
        <v>0</v>
      </c>
      <c r="I1750" s="189" t="s">
        <v>3</v>
      </c>
      <c r="J1750" s="66" t="s">
        <v>1592</v>
      </c>
      <c r="K1750" s="67" t="s">
        <v>4704</v>
      </c>
      <c r="L1750" s="68"/>
      <c r="M1750" s="64" t="s">
        <v>2315</v>
      </c>
      <c r="N1750" s="13"/>
      <c r="O1750"/>
      <c r="P1750" t="str">
        <f t="shared" si="501"/>
        <v/>
      </c>
      <c r="Q1750" t="str">
        <f>IF(ISNA(VLOOKUP(AC1750,#REF!,1)),"//","")</f>
        <v/>
      </c>
      <c r="R1750"/>
      <c r="S1750" s="43">
        <f t="shared" si="514"/>
        <v>542</v>
      </c>
      <c r="T1750" s="93" t="s">
        <v>2484</v>
      </c>
      <c r="U1750" s="71" t="s">
        <v>2484</v>
      </c>
      <c r="V1750" s="71" t="s">
        <v>2484</v>
      </c>
      <c r="W1750" s="44" t="str">
        <f t="shared" si="515"/>
        <v>STD_PRINTER "MODE"</v>
      </c>
      <c r="X1750" s="25" t="str">
        <f t="shared" si="516"/>
        <v>PRINTERMODE</v>
      </c>
      <c r="Y1750" s="1">
        <f t="shared" si="517"/>
        <v>1712</v>
      </c>
      <c r="Z1750" t="str">
        <f t="shared" si="518"/>
        <v>ITM_PRINTERMODE</v>
      </c>
      <c r="AA1750" s="172" t="str">
        <f>IF(ISNA(VLOOKUP(AC1750,Sheet2!J:J,1,0)),"//","")</f>
        <v>//</v>
      </c>
      <c r="AC1750" s="111" t="str">
        <f t="shared" si="502"/>
        <v>PRINTERMODE</v>
      </c>
      <c r="AD1750" t="b">
        <f t="shared" si="500"/>
        <v>1</v>
      </c>
    </row>
    <row r="1751" spans="1:30">
      <c r="A1751" s="57">
        <f t="shared" si="512"/>
        <v>1751</v>
      </c>
      <c r="B1751" s="56">
        <f t="shared" si="513"/>
        <v>1713</v>
      </c>
      <c r="C1751" s="60" t="s">
        <v>4450</v>
      </c>
      <c r="D1751" s="60" t="s">
        <v>7</v>
      </c>
      <c r="E1751" s="66" t="s">
        <v>478</v>
      </c>
      <c r="F1751" s="66" t="s">
        <v>478</v>
      </c>
      <c r="G1751" s="206">
        <v>0</v>
      </c>
      <c r="H1751" s="206">
        <v>0</v>
      </c>
      <c r="I1751" s="189" t="s">
        <v>3</v>
      </c>
      <c r="J1751" s="66" t="s">
        <v>1592</v>
      </c>
      <c r="K1751" s="67" t="s">
        <v>4704</v>
      </c>
      <c r="L1751" s="68"/>
      <c r="M1751" s="64" t="s">
        <v>2316</v>
      </c>
      <c r="N1751" s="13"/>
      <c r="O1751"/>
      <c r="P1751" t="str">
        <f t="shared" si="501"/>
        <v/>
      </c>
      <c r="Q1751" t="str">
        <f>IF(ISNA(VLOOKUP(AC1751,#REF!,1)),"//","")</f>
        <v/>
      </c>
      <c r="R1751"/>
      <c r="S1751" s="43">
        <f t="shared" si="514"/>
        <v>543</v>
      </c>
      <c r="T1751" s="93" t="s">
        <v>2484</v>
      </c>
      <c r="U1751" s="71" t="s">
        <v>2484</v>
      </c>
      <c r="V1751" s="71" t="s">
        <v>2484</v>
      </c>
      <c r="W1751" s="44" t="str">
        <f t="shared" si="515"/>
        <v>STD_PRINTER "PROG"</v>
      </c>
      <c r="X1751" s="25" t="str">
        <f t="shared" si="516"/>
        <v>PRINTERPROG</v>
      </c>
      <c r="Y1751" s="1">
        <f t="shared" si="517"/>
        <v>1713</v>
      </c>
      <c r="Z1751" t="str">
        <f t="shared" si="518"/>
        <v>ITM_PRINTERPROG</v>
      </c>
      <c r="AA1751" s="172" t="str">
        <f>IF(ISNA(VLOOKUP(AC1751,Sheet2!J:J,1,0)),"//","")</f>
        <v>//</v>
      </c>
      <c r="AC1751" s="111" t="str">
        <f t="shared" si="502"/>
        <v>PRINTERPROG</v>
      </c>
      <c r="AD1751" t="b">
        <f t="shared" si="500"/>
        <v>1</v>
      </c>
    </row>
    <row r="1752" spans="1:30">
      <c r="A1752" s="57">
        <f t="shared" si="512"/>
        <v>1752</v>
      </c>
      <c r="B1752" s="56">
        <f t="shared" si="513"/>
        <v>1714</v>
      </c>
      <c r="C1752" s="60" t="s">
        <v>4450</v>
      </c>
      <c r="D1752" s="60" t="s">
        <v>7</v>
      </c>
      <c r="E1752" s="66" t="s">
        <v>1546</v>
      </c>
      <c r="F1752" s="66" t="s">
        <v>1546</v>
      </c>
      <c r="G1752" s="206">
        <v>0</v>
      </c>
      <c r="H1752" s="206">
        <v>0</v>
      </c>
      <c r="I1752" s="189" t="s">
        <v>3</v>
      </c>
      <c r="J1752" s="66" t="s">
        <v>1592</v>
      </c>
      <c r="K1752" s="67" t="s">
        <v>4704</v>
      </c>
      <c r="L1752" s="68"/>
      <c r="M1752" s="64" t="s">
        <v>2317</v>
      </c>
      <c r="N1752" s="13"/>
      <c r="O1752"/>
      <c r="P1752" t="str">
        <f t="shared" si="501"/>
        <v/>
      </c>
      <c r="Q1752" t="str">
        <f>IF(ISNA(VLOOKUP(AC1752,#REF!,1)),"//","")</f>
        <v/>
      </c>
      <c r="R1752"/>
      <c r="S1752" s="43">
        <f t="shared" si="514"/>
        <v>544</v>
      </c>
      <c r="T1752" s="93" t="s">
        <v>2484</v>
      </c>
      <c r="U1752" s="71" t="s">
        <v>2484</v>
      </c>
      <c r="V1752" s="71" t="s">
        <v>2484</v>
      </c>
      <c r="W1752" s="44" t="str">
        <f t="shared" si="515"/>
        <v>STD_PRINTER "R"</v>
      </c>
      <c r="X1752" s="25" t="str">
        <f t="shared" si="516"/>
        <v>PRINTERR</v>
      </c>
      <c r="Y1752" s="1">
        <f t="shared" si="517"/>
        <v>1714</v>
      </c>
      <c r="Z1752" t="str">
        <f t="shared" si="518"/>
        <v>ITM_PRINTERR</v>
      </c>
      <c r="AA1752" s="172" t="str">
        <f>IF(ISNA(VLOOKUP(AC1752,Sheet2!J:J,1,0)),"//","")</f>
        <v>//</v>
      </c>
      <c r="AC1752" s="111" t="str">
        <f t="shared" si="502"/>
        <v>PRINTERR</v>
      </c>
      <c r="AD1752" t="b">
        <f t="shared" si="500"/>
        <v>1</v>
      </c>
    </row>
    <row r="1753" spans="1:30">
      <c r="A1753" s="57">
        <f t="shared" si="512"/>
        <v>1753</v>
      </c>
      <c r="B1753" s="56">
        <f t="shared" si="513"/>
        <v>1715</v>
      </c>
      <c r="C1753" s="60" t="s">
        <v>4450</v>
      </c>
      <c r="D1753" s="60" t="s">
        <v>7</v>
      </c>
      <c r="E1753" s="66" t="s">
        <v>479</v>
      </c>
      <c r="F1753" s="66" t="s">
        <v>479</v>
      </c>
      <c r="G1753" s="206">
        <v>0</v>
      </c>
      <c r="H1753" s="206">
        <v>0</v>
      </c>
      <c r="I1753" s="189" t="s">
        <v>3</v>
      </c>
      <c r="J1753" s="66" t="s">
        <v>1592</v>
      </c>
      <c r="K1753" s="67" t="s">
        <v>4704</v>
      </c>
      <c r="L1753" s="68"/>
      <c r="M1753" s="64" t="s">
        <v>2318</v>
      </c>
      <c r="N1753" s="13"/>
      <c r="O1753"/>
      <c r="P1753" t="str">
        <f t="shared" si="501"/>
        <v/>
      </c>
      <c r="Q1753" t="str">
        <f>IF(ISNA(VLOOKUP(AC1753,#REF!,1)),"//","")</f>
        <v/>
      </c>
      <c r="R1753"/>
      <c r="S1753" s="43">
        <f t="shared" si="514"/>
        <v>545</v>
      </c>
      <c r="T1753" s="93" t="s">
        <v>2484</v>
      </c>
      <c r="U1753" s="71" t="s">
        <v>2484</v>
      </c>
      <c r="V1753" s="71" t="s">
        <v>2484</v>
      </c>
      <c r="W1753" s="44" t="str">
        <f t="shared" si="515"/>
        <v>STD_PRINTER "REGS"</v>
      </c>
      <c r="X1753" s="25" t="str">
        <f t="shared" si="516"/>
        <v>PRINTERREGS</v>
      </c>
      <c r="Y1753" s="1">
        <f t="shared" si="517"/>
        <v>1715</v>
      </c>
      <c r="Z1753" t="str">
        <f t="shared" si="518"/>
        <v>ITM_PRINTERREGS</v>
      </c>
      <c r="AA1753" s="172" t="str">
        <f>IF(ISNA(VLOOKUP(AC1753,Sheet2!J:J,1,0)),"//","")</f>
        <v>//</v>
      </c>
      <c r="AC1753" s="111" t="str">
        <f t="shared" si="502"/>
        <v>PRINTERREGS</v>
      </c>
      <c r="AD1753" t="b">
        <f t="shared" si="500"/>
        <v>1</v>
      </c>
    </row>
    <row r="1754" spans="1:30">
      <c r="A1754" s="57">
        <f t="shared" si="512"/>
        <v>1754</v>
      </c>
      <c r="B1754" s="56">
        <f t="shared" si="513"/>
        <v>1716</v>
      </c>
      <c r="C1754" s="60" t="s">
        <v>4374</v>
      </c>
      <c r="D1754" s="60" t="s">
        <v>3659</v>
      </c>
      <c r="E1754" s="66" t="s">
        <v>1547</v>
      </c>
      <c r="F1754" s="66" t="s">
        <v>1547</v>
      </c>
      <c r="G1754" s="206">
        <v>0</v>
      </c>
      <c r="H1754" s="206">
        <v>0</v>
      </c>
      <c r="I1754" s="189" t="s">
        <v>3</v>
      </c>
      <c r="J1754" s="66" t="s">
        <v>1592</v>
      </c>
      <c r="K1754" s="67" t="s">
        <v>4704</v>
      </c>
      <c r="L1754" s="65"/>
      <c r="M1754" s="64" t="s">
        <v>2319</v>
      </c>
      <c r="N1754" s="13"/>
      <c r="O1754"/>
      <c r="P1754" t="str">
        <f t="shared" si="501"/>
        <v/>
      </c>
      <c r="Q1754" t="str">
        <f>IF(ISNA(VLOOKUP(AC1754,#REF!,1)),"//","")</f>
        <v/>
      </c>
      <c r="R1754"/>
      <c r="S1754" s="43">
        <f t="shared" si="514"/>
        <v>546</v>
      </c>
      <c r="T1754" s="93" t="s">
        <v>2484</v>
      </c>
      <c r="U1754" s="71" t="s">
        <v>2484</v>
      </c>
      <c r="V1754" s="71" t="s">
        <v>2484</v>
      </c>
      <c r="W1754" s="44" t="str">
        <f t="shared" si="515"/>
        <v>STD_PRINTER "STK"</v>
      </c>
      <c r="X1754" s="25" t="str">
        <f t="shared" si="516"/>
        <v>PRINTERSTK</v>
      </c>
      <c r="Y1754" s="1">
        <f t="shared" si="517"/>
        <v>1716</v>
      </c>
      <c r="Z1754" t="str">
        <f t="shared" si="518"/>
        <v>ITM_PRINTERSTK</v>
      </c>
      <c r="AA1754" s="172" t="str">
        <f>IF(ISNA(VLOOKUP(AC1754,Sheet2!J:J,1,0)),"//","")</f>
        <v>//</v>
      </c>
      <c r="AC1754" s="111" t="str">
        <f t="shared" si="502"/>
        <v>PRINTERSTK</v>
      </c>
      <c r="AD1754" t="b">
        <f t="shared" si="500"/>
        <v>1</v>
      </c>
    </row>
    <row r="1755" spans="1:30">
      <c r="A1755" s="57">
        <f t="shared" si="512"/>
        <v>1755</v>
      </c>
      <c r="B1755" s="56">
        <f t="shared" si="513"/>
        <v>1717</v>
      </c>
      <c r="C1755" s="60" t="s">
        <v>4450</v>
      </c>
      <c r="D1755" s="70" t="s">
        <v>7</v>
      </c>
      <c r="E1755" s="66" t="s">
        <v>1548</v>
      </c>
      <c r="F1755" s="66" t="s">
        <v>1548</v>
      </c>
      <c r="G1755" s="206">
        <v>0</v>
      </c>
      <c r="H1755" s="206">
        <v>0</v>
      </c>
      <c r="I1755" s="189" t="s">
        <v>3</v>
      </c>
      <c r="J1755" s="66" t="s">
        <v>1592</v>
      </c>
      <c r="K1755" s="67" t="s">
        <v>4704</v>
      </c>
      <c r="L1755" s="68"/>
      <c r="M1755" s="64" t="s">
        <v>2320</v>
      </c>
      <c r="N1755" s="13"/>
      <c r="O1755"/>
      <c r="P1755" t="str">
        <f t="shared" si="501"/>
        <v/>
      </c>
      <c r="Q1755" t="str">
        <f>IF(ISNA(VLOOKUP(AC1755,#REF!,1)),"//","")</f>
        <v/>
      </c>
      <c r="R1755"/>
      <c r="S1755" s="43">
        <f t="shared" si="514"/>
        <v>547</v>
      </c>
      <c r="T1755" s="93" t="s">
        <v>2484</v>
      </c>
      <c r="U1755" s="71" t="s">
        <v>2484</v>
      </c>
      <c r="V1755" s="71" t="s">
        <v>2484</v>
      </c>
      <c r="W1755" s="44" t="str">
        <f t="shared" si="515"/>
        <v>STD_PRINTER "TAB"</v>
      </c>
      <c r="X1755" s="25" t="str">
        <f t="shared" si="516"/>
        <v>PRINTERTAB</v>
      </c>
      <c r="Y1755" s="1">
        <f t="shared" si="517"/>
        <v>1717</v>
      </c>
      <c r="Z1755" t="str">
        <f t="shared" si="518"/>
        <v>ITM_PRINTERTAB</v>
      </c>
      <c r="AA1755" s="172" t="str">
        <f>IF(ISNA(VLOOKUP(AC1755,Sheet2!J:J,1,0)),"//","")</f>
        <v>//</v>
      </c>
      <c r="AC1755" s="111" t="str">
        <f t="shared" si="502"/>
        <v>PRINTERTAB</v>
      </c>
      <c r="AD1755" t="b">
        <f t="shared" si="500"/>
        <v>1</v>
      </c>
    </row>
    <row r="1756" spans="1:30">
      <c r="A1756" s="57">
        <f t="shared" si="512"/>
        <v>1756</v>
      </c>
      <c r="B1756" s="56">
        <f t="shared" si="513"/>
        <v>1718</v>
      </c>
      <c r="C1756" s="60" t="s">
        <v>4450</v>
      </c>
      <c r="D1756" s="60" t="s">
        <v>7</v>
      </c>
      <c r="E1756" s="66" t="s">
        <v>480</v>
      </c>
      <c r="F1756" s="66" t="s">
        <v>480</v>
      </c>
      <c r="G1756" s="206">
        <v>0</v>
      </c>
      <c r="H1756" s="206">
        <v>0</v>
      </c>
      <c r="I1756" s="189" t="s">
        <v>3</v>
      </c>
      <c r="J1756" s="66" t="s">
        <v>1592</v>
      </c>
      <c r="K1756" s="67" t="s">
        <v>4704</v>
      </c>
      <c r="L1756" s="68"/>
      <c r="M1756" s="64" t="s">
        <v>2321</v>
      </c>
      <c r="N1756" s="13"/>
      <c r="O1756"/>
      <c r="P1756" t="str">
        <f t="shared" si="501"/>
        <v/>
      </c>
      <c r="Q1756" t="str">
        <f>IF(ISNA(VLOOKUP(AC1756,#REF!,1)),"//","")</f>
        <v/>
      </c>
      <c r="R1756"/>
      <c r="S1756" s="43">
        <f t="shared" si="514"/>
        <v>548</v>
      </c>
      <c r="T1756" s="93" t="s">
        <v>2484</v>
      </c>
      <c r="U1756" s="71" t="s">
        <v>2484</v>
      </c>
      <c r="V1756" s="71" t="s">
        <v>2484</v>
      </c>
      <c r="W1756" s="44" t="str">
        <f t="shared" si="515"/>
        <v>STD_PRINTER "USER"</v>
      </c>
      <c r="X1756" s="25" t="str">
        <f t="shared" si="516"/>
        <v>PRINTERUSER</v>
      </c>
      <c r="Y1756" s="1">
        <f t="shared" si="517"/>
        <v>1718</v>
      </c>
      <c r="Z1756" t="str">
        <f t="shared" si="518"/>
        <v>ITM_PRINTERUSER</v>
      </c>
      <c r="AA1756" s="172" t="str">
        <f>IF(ISNA(VLOOKUP(AC1756,Sheet2!J:J,1,0)),"//","")</f>
        <v>//</v>
      </c>
      <c r="AC1756" s="111" t="str">
        <f t="shared" si="502"/>
        <v>PRINTERUSER</v>
      </c>
      <c r="AD1756" t="b">
        <f t="shared" si="500"/>
        <v>1</v>
      </c>
    </row>
    <row r="1757" spans="1:30">
      <c r="A1757" s="57">
        <f t="shared" si="512"/>
        <v>1757</v>
      </c>
      <c r="B1757" s="56">
        <f t="shared" si="513"/>
        <v>1719</v>
      </c>
      <c r="C1757" s="60" t="s">
        <v>4450</v>
      </c>
      <c r="D1757" s="60" t="s">
        <v>7</v>
      </c>
      <c r="E1757" s="66" t="s">
        <v>1549</v>
      </c>
      <c r="F1757" s="66" t="s">
        <v>1549</v>
      </c>
      <c r="G1757" s="206">
        <v>0</v>
      </c>
      <c r="H1757" s="206">
        <v>0</v>
      </c>
      <c r="I1757" s="189" t="s">
        <v>3</v>
      </c>
      <c r="J1757" s="66" t="s">
        <v>1592</v>
      </c>
      <c r="K1757" s="67" t="s">
        <v>4704</v>
      </c>
      <c r="L1757" s="65"/>
      <c r="M1757" s="64" t="s">
        <v>2322</v>
      </c>
      <c r="N1757" s="13"/>
      <c r="O1757"/>
      <c r="P1757" t="str">
        <f t="shared" si="501"/>
        <v/>
      </c>
      <c r="Q1757" t="str">
        <f>IF(ISNA(VLOOKUP(AC1757,#REF!,1)),"//","")</f>
        <v/>
      </c>
      <c r="R1757"/>
      <c r="S1757" s="43">
        <f t="shared" si="514"/>
        <v>549</v>
      </c>
      <c r="T1757" s="93" t="s">
        <v>2484</v>
      </c>
      <c r="U1757" s="71" t="s">
        <v>2484</v>
      </c>
      <c r="V1757" s="71" t="s">
        <v>2484</v>
      </c>
      <c r="W1757" s="44" t="str">
        <f t="shared" si="515"/>
        <v>STD_PRINTER "WIDTH"</v>
      </c>
      <c r="X1757" s="25" t="str">
        <f t="shared" si="516"/>
        <v>PRINTERWIDTH</v>
      </c>
      <c r="Y1757" s="1">
        <f t="shared" si="517"/>
        <v>1719</v>
      </c>
      <c r="Z1757" t="str">
        <f t="shared" si="518"/>
        <v>ITM_PRINTERWIDTH</v>
      </c>
      <c r="AA1757" s="172" t="str">
        <f>IF(ISNA(VLOOKUP(AC1757,Sheet2!J:J,1,0)),"//","")</f>
        <v>//</v>
      </c>
      <c r="AC1757" s="111" t="str">
        <f t="shared" si="502"/>
        <v>PRINTERWIDTH</v>
      </c>
      <c r="AD1757" t="b">
        <f t="shared" si="500"/>
        <v>1</v>
      </c>
    </row>
    <row r="1758" spans="1:30">
      <c r="A1758" s="57">
        <f t="shared" si="512"/>
        <v>1758</v>
      </c>
      <c r="B1758" s="56">
        <f t="shared" si="513"/>
        <v>1720</v>
      </c>
      <c r="C1758" s="60" t="s">
        <v>4450</v>
      </c>
      <c r="D1758" s="60" t="s">
        <v>7</v>
      </c>
      <c r="E1758" s="66" t="s">
        <v>1550</v>
      </c>
      <c r="F1758" s="66" t="s">
        <v>1550</v>
      </c>
      <c r="G1758" s="206">
        <v>0</v>
      </c>
      <c r="H1758" s="206">
        <v>0</v>
      </c>
      <c r="I1758" s="189" t="s">
        <v>3</v>
      </c>
      <c r="J1758" s="66" t="s">
        <v>1592</v>
      </c>
      <c r="K1758" s="67" t="s">
        <v>4704</v>
      </c>
      <c r="L1758" s="68"/>
      <c r="M1758" s="64" t="s">
        <v>2323</v>
      </c>
      <c r="N1758" s="13"/>
      <c r="O1758"/>
      <c r="P1758" t="str">
        <f t="shared" si="501"/>
        <v/>
      </c>
      <c r="Q1758" t="str">
        <f>IF(ISNA(VLOOKUP(AC1758,#REF!,1)),"//","")</f>
        <v/>
      </c>
      <c r="R1758"/>
      <c r="S1758" s="43">
        <f t="shared" si="514"/>
        <v>550</v>
      </c>
      <c r="T1758" s="93" t="s">
        <v>2484</v>
      </c>
      <c r="U1758" s="71" t="s">
        <v>2484</v>
      </c>
      <c r="V1758" s="71" t="s">
        <v>2484</v>
      </c>
      <c r="W1758" s="44" t="str">
        <f t="shared" si="515"/>
        <v>STD_PRINTER STD_SIGMA</v>
      </c>
      <c r="X1758" s="25" t="str">
        <f t="shared" si="516"/>
        <v>PRINTERSUM</v>
      </c>
      <c r="Y1758" s="1">
        <f t="shared" si="517"/>
        <v>1720</v>
      </c>
      <c r="Z1758" t="str">
        <f t="shared" si="518"/>
        <v>ITM_PRINTERSIGMA</v>
      </c>
      <c r="AA1758" s="172" t="str">
        <f>IF(ISNA(VLOOKUP(AC1758,Sheet2!J:J,1,0)),"//","")</f>
        <v>//</v>
      </c>
      <c r="AC1758" s="111" t="str">
        <f t="shared" si="502"/>
        <v>PRINTERSUM</v>
      </c>
      <c r="AD1758" t="b">
        <f t="shared" si="500"/>
        <v>1</v>
      </c>
    </row>
    <row r="1759" spans="1:30">
      <c r="A1759" s="57">
        <f t="shared" si="512"/>
        <v>1759</v>
      </c>
      <c r="B1759" s="56">
        <f t="shared" si="513"/>
        <v>1721</v>
      </c>
      <c r="C1759" s="60" t="s">
        <v>4450</v>
      </c>
      <c r="D1759" s="60" t="s">
        <v>7</v>
      </c>
      <c r="E1759" s="66" t="s">
        <v>1551</v>
      </c>
      <c r="F1759" s="66" t="s">
        <v>1551</v>
      </c>
      <c r="G1759" s="206">
        <v>0</v>
      </c>
      <c r="H1759" s="206">
        <v>0</v>
      </c>
      <c r="I1759" s="189" t="s">
        <v>3</v>
      </c>
      <c r="J1759" s="66" t="s">
        <v>1592</v>
      </c>
      <c r="K1759" s="67" t="s">
        <v>4704</v>
      </c>
      <c r="L1759" s="68"/>
      <c r="M1759" s="64" t="s">
        <v>2324</v>
      </c>
      <c r="N1759" s="13"/>
      <c r="O1759"/>
      <c r="P1759" t="str">
        <f t="shared" si="501"/>
        <v/>
      </c>
      <c r="Q1759" t="str">
        <f>IF(ISNA(VLOOKUP(AC1759,#REF!,1)),"//","")</f>
        <v/>
      </c>
      <c r="R1759"/>
      <c r="S1759" s="43">
        <f t="shared" si="514"/>
        <v>551</v>
      </c>
      <c r="T1759" s="93"/>
      <c r="U1759" s="71"/>
      <c r="V1759" s="71"/>
      <c r="W1759" s="44" t="str">
        <f t="shared" si="515"/>
        <v>STD_PRINTER "#"</v>
      </c>
      <c r="X1759" s="25" t="str">
        <f t="shared" si="516"/>
        <v>PRINTER#</v>
      </c>
      <c r="Y1759" s="1">
        <f t="shared" si="517"/>
        <v>1721</v>
      </c>
      <c r="Z1759" t="str">
        <f t="shared" si="518"/>
        <v>ITM_PRINTERHASH</v>
      </c>
      <c r="AA1759" s="172" t="str">
        <f>IF(ISNA(VLOOKUP(AC1759,Sheet2!J:J,1,0)),"//","")</f>
        <v>//</v>
      </c>
      <c r="AC1759" s="111" t="str">
        <f t="shared" si="502"/>
        <v>PRINTER#</v>
      </c>
      <c r="AD1759" t="b">
        <f t="shared" si="500"/>
        <v>1</v>
      </c>
    </row>
    <row r="1760" spans="1:30">
      <c r="A1760" s="57" t="str">
        <f t="shared" si="512"/>
        <v/>
      </c>
      <c r="B1760" s="56">
        <f t="shared" si="513"/>
        <v>1721.01</v>
      </c>
      <c r="C1760" s="60" t="s">
        <v>2484</v>
      </c>
      <c r="D1760" s="60"/>
      <c r="E1760" s="66"/>
      <c r="F1760" s="66"/>
      <c r="G1760" s="206"/>
      <c r="H1760" s="206"/>
      <c r="I1760" s="66"/>
      <c r="J1760" s="66" t="s">
        <v>1592</v>
      </c>
      <c r="K1760" s="67"/>
      <c r="L1760" s="68"/>
      <c r="M1760" s="64" t="s">
        <v>2484</v>
      </c>
      <c r="N1760" s="13"/>
      <c r="O1760"/>
      <c r="P1760" t="str">
        <f t="shared" si="501"/>
        <v/>
      </c>
      <c r="Q1760" t="str">
        <f>IF(ISNA(VLOOKUP(AC1760,#REF!,1)),"//","")</f>
        <v/>
      </c>
      <c r="R1760"/>
      <c r="S1760" s="43">
        <f t="shared" si="514"/>
        <v>551</v>
      </c>
      <c r="T1760" s="93"/>
      <c r="U1760" s="71"/>
      <c r="V1760" s="71"/>
      <c r="W1760" s="44" t="str">
        <f t="shared" si="515"/>
        <v/>
      </c>
      <c r="X1760" s="25" t="str">
        <f t="shared" si="516"/>
        <v/>
      </c>
      <c r="Y1760" s="1">
        <f t="shared" si="517"/>
        <v>1721.01</v>
      </c>
      <c r="Z1760" t="str">
        <f t="shared" si="518"/>
        <v/>
      </c>
      <c r="AA1760" s="172" t="str">
        <f>IF(ISNA(VLOOKUP(AC1760,Sheet2!J:J,1,0)),"//","")</f>
        <v/>
      </c>
      <c r="AC1760" s="111" t="str">
        <f t="shared" si="502"/>
        <v/>
      </c>
      <c r="AD1760" t="b">
        <f t="shared" si="500"/>
        <v>1</v>
      </c>
    </row>
    <row r="1761" spans="1:30">
      <c r="A1761" s="57">
        <f t="shared" si="512"/>
        <v>1761</v>
      </c>
      <c r="B1761" s="56">
        <f t="shared" si="513"/>
        <v>1722</v>
      </c>
      <c r="C1761" s="60" t="s">
        <v>4455</v>
      </c>
      <c r="D1761" s="60" t="s">
        <v>7</v>
      </c>
      <c r="E1761" s="66" t="s">
        <v>1557</v>
      </c>
      <c r="F1761" s="66" t="s">
        <v>1557</v>
      </c>
      <c r="G1761" s="206">
        <v>0</v>
      </c>
      <c r="H1761" s="206">
        <v>0</v>
      </c>
      <c r="I1761" s="189" t="s">
        <v>3</v>
      </c>
      <c r="J1761" s="66" t="s">
        <v>1592</v>
      </c>
      <c r="K1761" s="67" t="s">
        <v>4539</v>
      </c>
      <c r="L1761" s="68" t="s">
        <v>3660</v>
      </c>
      <c r="M1761" s="64" t="s">
        <v>2347</v>
      </c>
      <c r="N1761" s="13"/>
      <c r="O1761"/>
      <c r="P1761"/>
      <c r="Q1761" t="str">
        <f>IF(ISNA(VLOOKUP(AC1761,#REF!,1)),"//","")</f>
        <v/>
      </c>
      <c r="R1761"/>
      <c r="S1761" s="43">
        <f t="shared" si="514"/>
        <v>552</v>
      </c>
      <c r="T1761" s="93"/>
      <c r="U1761" s="71"/>
      <c r="V1761" s="71"/>
      <c r="W1761" s="44" t="str">
        <f t="shared" si="515"/>
        <v>"FBR"</v>
      </c>
      <c r="X1761" s="25" t="str">
        <f t="shared" si="516"/>
        <v>FBR</v>
      </c>
      <c r="Y1761" s="1">
        <f t="shared" si="517"/>
        <v>1722</v>
      </c>
      <c r="Z1761" t="str">
        <f t="shared" si="518"/>
        <v>ITM_FBR</v>
      </c>
      <c r="AA1761" s="172" t="str">
        <f>IF(ISNA(VLOOKUP(AC1761,Sheet2!J:J,1,0)),"//","")</f>
        <v>//</v>
      </c>
      <c r="AC1761" s="111" t="str">
        <f t="shared" si="502"/>
        <v>FBR</v>
      </c>
      <c r="AD1761" t="b">
        <f t="shared" si="500"/>
        <v>1</v>
      </c>
    </row>
    <row r="1762" spans="1:30">
      <c r="A1762" s="57" t="str">
        <f t="shared" si="512"/>
        <v/>
      </c>
      <c r="B1762" s="56">
        <f t="shared" si="513"/>
        <v>1722.01</v>
      </c>
      <c r="C1762" s="60" t="s">
        <v>2484</v>
      </c>
      <c r="D1762" s="60"/>
      <c r="E1762" s="66"/>
      <c r="F1762" s="66"/>
      <c r="G1762" s="74"/>
      <c r="H1762" s="74"/>
      <c r="I1762" s="66"/>
      <c r="J1762" s="66" t="s">
        <v>1592</v>
      </c>
      <c r="K1762" s="67"/>
      <c r="L1762" s="60"/>
      <c r="M1762" s="64" t="s">
        <v>2484</v>
      </c>
      <c r="N1762" s="13"/>
      <c r="O1762"/>
      <c r="P1762" t="str">
        <f t="shared" si="501"/>
        <v/>
      </c>
      <c r="Q1762" t="str">
        <f>IF(ISNA(VLOOKUP(AC1762,#REF!,1)),"//","")</f>
        <v/>
      </c>
      <c r="R1762"/>
      <c r="S1762" s="43">
        <f t="shared" si="514"/>
        <v>552</v>
      </c>
      <c r="T1762" s="93"/>
      <c r="U1762" s="71"/>
      <c r="V1762" s="71"/>
      <c r="W1762" s="44" t="str">
        <f t="shared" si="515"/>
        <v/>
      </c>
      <c r="X1762" s="25" t="str">
        <f t="shared" si="516"/>
        <v/>
      </c>
      <c r="Y1762" s="1">
        <f t="shared" si="517"/>
        <v>1722.01</v>
      </c>
      <c r="Z1762" t="str">
        <f t="shared" si="518"/>
        <v/>
      </c>
      <c r="AA1762" s="172" t="str">
        <f>IF(ISNA(VLOOKUP(AC1762,Sheet2!J:J,1,0)),"//","")</f>
        <v/>
      </c>
      <c r="AC1762" s="111" t="str">
        <f t="shared" si="502"/>
        <v/>
      </c>
      <c r="AD1762" t="b">
        <f t="shared" si="500"/>
        <v>1</v>
      </c>
    </row>
    <row r="1763" spans="1:30" s="220" customFormat="1">
      <c r="A1763" s="214">
        <f t="shared" si="512"/>
        <v>1763</v>
      </c>
      <c r="B1763" s="215">
        <f t="shared" si="513"/>
        <v>1723</v>
      </c>
      <c r="C1763" s="216" t="s">
        <v>4375</v>
      </c>
      <c r="D1763" s="216" t="s">
        <v>7</v>
      </c>
      <c r="E1763" s="218" t="s">
        <v>2640</v>
      </c>
      <c r="F1763" s="218" t="s">
        <v>930</v>
      </c>
      <c r="G1763" s="231">
        <v>0</v>
      </c>
      <c r="H1763" s="231">
        <v>0</v>
      </c>
      <c r="I1763" s="218" t="s">
        <v>3</v>
      </c>
      <c r="J1763" s="232" t="s">
        <v>1593</v>
      </c>
      <c r="K1763" s="219" t="s">
        <v>4539</v>
      </c>
      <c r="L1763" s="216"/>
      <c r="M1763" s="221" t="s">
        <v>3963</v>
      </c>
      <c r="N1763" s="221"/>
      <c r="Q1763" s="220" t="str">
        <f>IF(ISNA(VLOOKUP(AC1763,#REF!,1)),"//","")</f>
        <v/>
      </c>
      <c r="S1763" s="222">
        <f t="shared" si="514"/>
        <v>552</v>
      </c>
      <c r="T1763" s="214"/>
      <c r="U1763" s="223"/>
      <c r="V1763" s="223"/>
      <c r="W1763" s="224" t="str">
        <f t="shared" si="515"/>
        <v/>
      </c>
      <c r="X1763" s="225" t="str">
        <f t="shared" si="516"/>
        <v/>
      </c>
      <c r="Y1763" s="226">
        <f t="shared" si="517"/>
        <v>1723</v>
      </c>
      <c r="Z1763" s="220" t="str">
        <f t="shared" si="518"/>
        <v>ITM_UNDO</v>
      </c>
      <c r="AA1763" s="223" t="str">
        <f>IF(ISNA(VLOOKUP(AC1763,Sheet2!J:J,1,0)),"//","")</f>
        <v/>
      </c>
      <c r="AC1763" s="214" t="str">
        <f t="shared" si="502"/>
        <v/>
      </c>
      <c r="AD1763" s="220" t="b">
        <f t="shared" si="500"/>
        <v>1</v>
      </c>
    </row>
    <row r="1764" spans="1:30">
      <c r="A1764" s="57">
        <f t="shared" si="512"/>
        <v>1764</v>
      </c>
      <c r="B1764" s="56">
        <f t="shared" si="513"/>
        <v>1724</v>
      </c>
      <c r="C1764" s="63" t="s">
        <v>4376</v>
      </c>
      <c r="D1764" s="60" t="s">
        <v>3263</v>
      </c>
      <c r="E1764" s="66" t="s">
        <v>1012</v>
      </c>
      <c r="F1764" s="66" t="s">
        <v>1012</v>
      </c>
      <c r="G1764" s="74">
        <v>0</v>
      </c>
      <c r="H1764" s="74">
        <v>0</v>
      </c>
      <c r="I1764" s="66" t="s">
        <v>1</v>
      </c>
      <c r="J1764" s="66" t="s">
        <v>1592</v>
      </c>
      <c r="K1764" s="67" t="s">
        <v>4705</v>
      </c>
      <c r="L1764" s="68" t="s">
        <v>1013</v>
      </c>
      <c r="M1764" s="64" t="s">
        <v>1193</v>
      </c>
      <c r="N1764" s="13"/>
      <c r="O1764"/>
      <c r="P1764" t="str">
        <f t="shared" si="501"/>
        <v/>
      </c>
      <c r="Q1764" t="str">
        <f>IF(ISNA(VLOOKUP(AC1764,#REF!,1)),"//","")</f>
        <v/>
      </c>
      <c r="R1764"/>
      <c r="S1764" s="43">
        <f t="shared" si="514"/>
        <v>552</v>
      </c>
      <c r="T1764" s="93"/>
      <c r="U1764" s="71"/>
      <c r="V1764" s="71"/>
      <c r="W1764" s="44" t="str">
        <f t="shared" si="515"/>
        <v/>
      </c>
      <c r="X1764" s="25" t="str">
        <f t="shared" si="516"/>
        <v/>
      </c>
      <c r="Y1764" s="1">
        <f t="shared" si="517"/>
        <v>1724</v>
      </c>
      <c r="Z1764" t="str">
        <f t="shared" si="518"/>
        <v>ITM_PR</v>
      </c>
      <c r="AA1764" s="172" t="str">
        <f>IF(ISNA(VLOOKUP(AC1764,Sheet2!J:J,1,0)),"//","")</f>
        <v/>
      </c>
      <c r="AC1764" s="111" t="str">
        <f t="shared" si="502"/>
        <v/>
      </c>
      <c r="AD1764" t="b">
        <f t="shared" si="500"/>
        <v>1</v>
      </c>
    </row>
    <row r="1765" spans="1:30">
      <c r="A1765" s="57">
        <f t="shared" si="512"/>
        <v>1765</v>
      </c>
      <c r="B1765" s="56">
        <f t="shared" si="513"/>
        <v>1725</v>
      </c>
      <c r="C1765" s="60" t="s">
        <v>4450</v>
      </c>
      <c r="D1765" s="84" t="s">
        <v>7</v>
      </c>
      <c r="E1765" s="66" t="s">
        <v>348</v>
      </c>
      <c r="F1765" s="66" t="s">
        <v>348</v>
      </c>
      <c r="G1765" s="74">
        <v>0</v>
      </c>
      <c r="H1765" s="74">
        <v>0</v>
      </c>
      <c r="I1765" s="66" t="s">
        <v>1</v>
      </c>
      <c r="J1765" s="66" t="s">
        <v>1592</v>
      </c>
      <c r="K1765" s="67" t="s">
        <v>4539</v>
      </c>
      <c r="L1765" s="60"/>
      <c r="M1765" s="64" t="s">
        <v>2364</v>
      </c>
      <c r="N1765" s="13"/>
      <c r="O1765"/>
      <c r="P1765" t="str">
        <f t="shared" si="501"/>
        <v/>
      </c>
      <c r="Q1765" t="str">
        <f>IF(ISNA(VLOOKUP(AC1765,#REF!,1)),"//","")</f>
        <v/>
      </c>
      <c r="R1765"/>
      <c r="S1765" s="43">
        <f t="shared" si="514"/>
        <v>552</v>
      </c>
      <c r="T1765" s="93"/>
      <c r="U1765" s="71"/>
      <c r="V1765" s="71"/>
      <c r="W1765" s="44" t="str">
        <f t="shared" si="515"/>
        <v/>
      </c>
      <c r="X1765" s="25" t="str">
        <f t="shared" si="516"/>
        <v/>
      </c>
      <c r="Y1765" s="1">
        <f t="shared" si="517"/>
        <v>1725</v>
      </c>
      <c r="Z1765" t="str">
        <f t="shared" si="518"/>
        <v>ITM_RS</v>
      </c>
      <c r="AA1765" s="172" t="str">
        <f>IF(ISNA(VLOOKUP(AC1765,Sheet2!J:J,1,0)),"//","")</f>
        <v/>
      </c>
      <c r="AC1765" s="111" t="str">
        <f t="shared" si="502"/>
        <v/>
      </c>
      <c r="AD1765" t="b">
        <f t="shared" si="500"/>
        <v>1</v>
      </c>
    </row>
    <row r="1766" spans="1:30" s="17" customFormat="1">
      <c r="A1766" s="111">
        <f t="shared" si="512"/>
        <v>1766</v>
      </c>
      <c r="B1766" s="112">
        <f t="shared" si="513"/>
        <v>1726</v>
      </c>
      <c r="C1766" s="113" t="s">
        <v>4450</v>
      </c>
      <c r="D1766" s="113" t="s">
        <v>7</v>
      </c>
      <c r="E1766" s="146" t="str">
        <f t="shared" ref="E1766:E1768" si="519">CHAR(34)&amp;IF(B1766&lt;10,"000",IF(B1766&lt;100,"00",IF(B1766&lt;1000,"0","")))&amp;$B1766&amp;CHAR(34)</f>
        <v>"1726"</v>
      </c>
      <c r="F1766" s="114" t="str">
        <f t="shared" ref="F1766:F1768" si="520">E1766</f>
        <v>"1726"</v>
      </c>
      <c r="G1766" s="207">
        <v>0</v>
      </c>
      <c r="H1766" s="207">
        <v>0</v>
      </c>
      <c r="I1766" s="193" t="s">
        <v>28</v>
      </c>
      <c r="J1766" s="66" t="s">
        <v>1592</v>
      </c>
      <c r="K1766" s="116" t="s">
        <v>4539</v>
      </c>
      <c r="M1766" s="147" t="str">
        <f t="shared" ref="M1766:M1768" si="521">"ITM_"&amp;IF(B1766&lt;10,"000",IF(B1766&lt;100,"00",IF(B1766&lt;1000,"0","")))&amp;$B1766</f>
        <v>ITM_1726</v>
      </c>
      <c r="N1766" s="16"/>
      <c r="P1766" s="17" t="str">
        <f t="shared" si="501"/>
        <v/>
      </c>
      <c r="Q1766" s="17" t="str">
        <f>IF(ISNA(VLOOKUP(AC1766,#REF!,1)),"//","")</f>
        <v/>
      </c>
      <c r="S1766" s="117">
        <f t="shared" si="514"/>
        <v>552</v>
      </c>
      <c r="T1766" s="111" t="s">
        <v>2484</v>
      </c>
      <c r="U1766" s="118" t="s">
        <v>2484</v>
      </c>
      <c r="V1766" s="118" t="s">
        <v>2484</v>
      </c>
      <c r="W1766" s="119" t="str">
        <f t="shared" si="515"/>
        <v/>
      </c>
      <c r="X1766" s="120" t="str">
        <f t="shared" si="516"/>
        <v/>
      </c>
      <c r="Y1766" s="121">
        <f t="shared" si="517"/>
        <v>1726</v>
      </c>
      <c r="Z1766" s="17" t="str">
        <f t="shared" si="518"/>
        <v>ITM_1726</v>
      </c>
      <c r="AA1766" s="172" t="str">
        <f>IF(ISNA(VLOOKUP(AC1766,Sheet2!J:J,1,0)),"//","")</f>
        <v/>
      </c>
      <c r="AC1766" s="111" t="str">
        <f t="shared" si="502"/>
        <v/>
      </c>
      <c r="AD1766" t="b">
        <f t="shared" si="500"/>
        <v>1</v>
      </c>
    </row>
    <row r="1767" spans="1:30" s="17" customFormat="1">
      <c r="A1767" s="111">
        <f t="shared" si="512"/>
        <v>1767</v>
      </c>
      <c r="B1767" s="112">
        <f t="shared" si="513"/>
        <v>1727</v>
      </c>
      <c r="C1767" s="113" t="s">
        <v>4450</v>
      </c>
      <c r="D1767" s="113" t="s">
        <v>7</v>
      </c>
      <c r="E1767" s="146" t="str">
        <f t="shared" si="519"/>
        <v>"1727"</v>
      </c>
      <c r="F1767" s="114" t="str">
        <f t="shared" si="520"/>
        <v>"1727"</v>
      </c>
      <c r="G1767" s="207">
        <v>0</v>
      </c>
      <c r="H1767" s="207">
        <v>0</v>
      </c>
      <c r="I1767" s="193" t="s">
        <v>28</v>
      </c>
      <c r="J1767" s="66" t="s">
        <v>1592</v>
      </c>
      <c r="K1767" s="116" t="s">
        <v>4539</v>
      </c>
      <c r="M1767" s="147" t="str">
        <f t="shared" si="521"/>
        <v>ITM_1727</v>
      </c>
      <c r="N1767" s="16"/>
      <c r="P1767" s="17" t="str">
        <f t="shared" si="501"/>
        <v/>
      </c>
      <c r="Q1767" s="17" t="str">
        <f>IF(ISNA(VLOOKUP(AC1767,#REF!,1)),"//","")</f>
        <v/>
      </c>
      <c r="S1767" s="117">
        <f t="shared" si="514"/>
        <v>552</v>
      </c>
      <c r="T1767" s="111" t="s">
        <v>2484</v>
      </c>
      <c r="U1767" s="118" t="s">
        <v>2484</v>
      </c>
      <c r="V1767" s="118" t="s">
        <v>2484</v>
      </c>
      <c r="W1767" s="119" t="str">
        <f t="shared" si="515"/>
        <v/>
      </c>
      <c r="X1767" s="120" t="str">
        <f t="shared" si="516"/>
        <v/>
      </c>
      <c r="Y1767" s="121">
        <f t="shared" si="517"/>
        <v>1727</v>
      </c>
      <c r="Z1767" s="17" t="str">
        <f t="shared" si="518"/>
        <v>ITM_1727</v>
      </c>
      <c r="AA1767" s="172" t="str">
        <f>IF(ISNA(VLOOKUP(AC1767,Sheet2!J:J,1,0)),"//","")</f>
        <v/>
      </c>
      <c r="AC1767" s="111" t="str">
        <f t="shared" si="502"/>
        <v/>
      </c>
      <c r="AD1767" t="b">
        <f t="shared" si="500"/>
        <v>1</v>
      </c>
    </row>
    <row r="1768" spans="1:30" s="17" customFormat="1">
      <c r="A1768" s="111">
        <f t="shared" si="512"/>
        <v>1768</v>
      </c>
      <c r="B1768" s="112">
        <f t="shared" si="513"/>
        <v>1728</v>
      </c>
      <c r="C1768" s="113" t="s">
        <v>4450</v>
      </c>
      <c r="D1768" s="113" t="s">
        <v>7</v>
      </c>
      <c r="E1768" s="146" t="str">
        <f t="shared" si="519"/>
        <v>"1728"</v>
      </c>
      <c r="F1768" s="114" t="str">
        <f t="shared" si="520"/>
        <v>"1728"</v>
      </c>
      <c r="G1768" s="207">
        <v>0</v>
      </c>
      <c r="H1768" s="207">
        <v>0</v>
      </c>
      <c r="I1768" s="193" t="s">
        <v>28</v>
      </c>
      <c r="J1768" s="66" t="s">
        <v>1592</v>
      </c>
      <c r="K1768" s="116" t="s">
        <v>4539</v>
      </c>
      <c r="M1768" s="147" t="str">
        <f t="shared" si="521"/>
        <v>ITM_1728</v>
      </c>
      <c r="N1768" s="16"/>
      <c r="P1768" s="17" t="str">
        <f t="shared" si="501"/>
        <v/>
      </c>
      <c r="Q1768" s="17" t="str">
        <f>IF(ISNA(VLOOKUP(AC1768,#REF!,1)),"//","")</f>
        <v/>
      </c>
      <c r="S1768" s="117">
        <f t="shared" si="514"/>
        <v>552</v>
      </c>
      <c r="T1768" s="111" t="s">
        <v>2484</v>
      </c>
      <c r="U1768" s="118" t="s">
        <v>2484</v>
      </c>
      <c r="V1768" s="118" t="s">
        <v>2484</v>
      </c>
      <c r="W1768" s="119" t="str">
        <f t="shared" si="515"/>
        <v/>
      </c>
      <c r="X1768" s="120" t="str">
        <f t="shared" si="516"/>
        <v/>
      </c>
      <c r="Y1768" s="121">
        <f t="shared" si="517"/>
        <v>1728</v>
      </c>
      <c r="Z1768" s="17" t="str">
        <f t="shared" si="518"/>
        <v>ITM_1728</v>
      </c>
      <c r="AA1768" s="172" t="str">
        <f>IF(ISNA(VLOOKUP(AC1768,Sheet2!J:J,1,0)),"//","")</f>
        <v/>
      </c>
      <c r="AC1768" s="111" t="str">
        <f t="shared" si="502"/>
        <v/>
      </c>
      <c r="AD1768" t="b">
        <f t="shared" si="500"/>
        <v>1</v>
      </c>
    </row>
    <row r="1769" spans="1:30">
      <c r="A1769" s="57">
        <f t="shared" si="512"/>
        <v>1769</v>
      </c>
      <c r="B1769" s="56">
        <f t="shared" si="513"/>
        <v>1729</v>
      </c>
      <c r="C1769" s="60" t="s">
        <v>4165</v>
      </c>
      <c r="D1769" s="60" t="s">
        <v>2654</v>
      </c>
      <c r="E1769" s="66" t="s">
        <v>1017</v>
      </c>
      <c r="F1769" s="66" t="s">
        <v>1017</v>
      </c>
      <c r="G1769" s="74">
        <v>0</v>
      </c>
      <c r="H1769" s="74">
        <v>0</v>
      </c>
      <c r="I1769" s="66" t="s">
        <v>1</v>
      </c>
      <c r="J1769" s="66" t="s">
        <v>1592</v>
      </c>
      <c r="K1769" s="67" t="s">
        <v>4539</v>
      </c>
      <c r="L1769" s="68"/>
      <c r="M1769" s="64" t="s">
        <v>3669</v>
      </c>
      <c r="N1769" s="13"/>
      <c r="O1769"/>
      <c r="P1769" t="str">
        <f t="shared" si="501"/>
        <v/>
      </c>
      <c r="Q1769" t="str">
        <f>IF(ISNA(VLOOKUP(AC1769,#REF!,1)),"//","")</f>
        <v/>
      </c>
      <c r="R1769"/>
      <c r="S1769" s="43">
        <f t="shared" si="514"/>
        <v>552</v>
      </c>
      <c r="T1769" s="93"/>
      <c r="U1769" s="71"/>
      <c r="V1769" s="71"/>
      <c r="W1769" s="44" t="str">
        <f t="shared" si="515"/>
        <v/>
      </c>
      <c r="X1769" s="25" t="str">
        <f t="shared" si="516"/>
        <v/>
      </c>
      <c r="Y1769" s="1">
        <f t="shared" si="517"/>
        <v>1729</v>
      </c>
      <c r="Z1769" t="str">
        <f t="shared" si="518"/>
        <v>ITM_USERMODE</v>
      </c>
      <c r="AA1769" s="172" t="str">
        <f>IF(ISNA(VLOOKUP(AC1769,Sheet2!J:J,1,0)),"//","")</f>
        <v/>
      </c>
      <c r="AC1769" s="111" t="str">
        <f t="shared" si="502"/>
        <v/>
      </c>
      <c r="AD1769" t="b">
        <f t="shared" si="500"/>
        <v>1</v>
      </c>
    </row>
    <row r="1770" spans="1:30">
      <c r="A1770" s="57">
        <f t="shared" si="512"/>
        <v>1770</v>
      </c>
      <c r="B1770" s="56">
        <f t="shared" si="513"/>
        <v>1730</v>
      </c>
      <c r="C1770" s="60" t="s">
        <v>4377</v>
      </c>
      <c r="D1770" s="60" t="s">
        <v>7</v>
      </c>
      <c r="E1770" s="66" t="s">
        <v>1018</v>
      </c>
      <c r="F1770" s="66" t="s">
        <v>1018</v>
      </c>
      <c r="G1770" s="74">
        <v>0</v>
      </c>
      <c r="H1770" s="74">
        <v>0</v>
      </c>
      <c r="I1770" s="66" t="s">
        <v>1</v>
      </c>
      <c r="J1770" s="66" t="s">
        <v>1592</v>
      </c>
      <c r="K1770" s="67" t="s">
        <v>4539</v>
      </c>
      <c r="L1770" s="68"/>
      <c r="M1770" s="64" t="s">
        <v>3670</v>
      </c>
      <c r="N1770" s="13"/>
      <c r="O1770"/>
      <c r="P1770" t="str">
        <f t="shared" si="501"/>
        <v/>
      </c>
      <c r="Q1770" t="str">
        <f>IF(ISNA(VLOOKUP(AC1770,#REF!,1)),"//","")</f>
        <v/>
      </c>
      <c r="R1770"/>
      <c r="S1770" s="43">
        <f t="shared" si="514"/>
        <v>552</v>
      </c>
      <c r="T1770" s="93"/>
      <c r="U1770" s="71"/>
      <c r="V1770" s="71"/>
      <c r="W1770" s="44" t="str">
        <f t="shared" si="515"/>
        <v/>
      </c>
      <c r="X1770" s="25" t="str">
        <f t="shared" si="516"/>
        <v/>
      </c>
      <c r="Y1770" s="1">
        <f t="shared" si="517"/>
        <v>1730</v>
      </c>
      <c r="Z1770" t="str">
        <f t="shared" si="518"/>
        <v>ITM_CC</v>
      </c>
      <c r="AA1770" s="172" t="str">
        <f>IF(ISNA(VLOOKUP(AC1770,Sheet2!J:J,1,0)),"//","")</f>
        <v/>
      </c>
      <c r="AC1770" s="111" t="str">
        <f t="shared" si="502"/>
        <v/>
      </c>
      <c r="AD1770" t="b">
        <f t="shared" ref="AD1770:AD1849" si="522">X1770=AC1770</f>
        <v>1</v>
      </c>
    </row>
    <row r="1771" spans="1:30">
      <c r="A1771" s="57">
        <f t="shared" si="512"/>
        <v>1771</v>
      </c>
      <c r="B1771" s="56">
        <f t="shared" si="513"/>
        <v>1731</v>
      </c>
      <c r="C1771" s="63" t="s">
        <v>4450</v>
      </c>
      <c r="D1771" s="60" t="s">
        <v>7</v>
      </c>
      <c r="E1771" s="66" t="s">
        <v>539</v>
      </c>
      <c r="F1771" s="66" t="s">
        <v>519</v>
      </c>
      <c r="G1771" s="74">
        <v>0</v>
      </c>
      <c r="H1771" s="74">
        <v>0</v>
      </c>
      <c r="I1771" s="66" t="s">
        <v>1</v>
      </c>
      <c r="J1771" s="66" t="s">
        <v>1592</v>
      </c>
      <c r="K1771" s="67" t="s">
        <v>4539</v>
      </c>
      <c r="L1771" s="60"/>
      <c r="M1771" s="64" t="s">
        <v>3964</v>
      </c>
      <c r="N1771" s="13"/>
      <c r="O1771"/>
      <c r="P1771" t="str">
        <f t="shared" si="501"/>
        <v>NOT EQUAL</v>
      </c>
      <c r="Q1771" t="str">
        <f>IF(ISNA(VLOOKUP(AC1771,#REF!,1)),"//","")</f>
        <v/>
      </c>
      <c r="R1771"/>
      <c r="S1771" s="43">
        <f t="shared" si="514"/>
        <v>552</v>
      </c>
      <c r="T1771" s="93"/>
      <c r="U1771" s="71"/>
      <c r="V1771" s="71"/>
      <c r="W1771" s="44" t="str">
        <f t="shared" si="515"/>
        <v/>
      </c>
      <c r="X1771" s="25" t="str">
        <f t="shared" si="516"/>
        <v/>
      </c>
      <c r="Y1771" s="1">
        <f t="shared" si="517"/>
        <v>1731</v>
      </c>
      <c r="Z1771" t="str">
        <f t="shared" si="518"/>
        <v>ITM_SHIFTf</v>
      </c>
      <c r="AA1771" s="172" t="str">
        <f>IF(ISNA(VLOOKUP(AC1771,Sheet2!J:J,1,0)),"//","")</f>
        <v/>
      </c>
      <c r="AC1771" s="111" t="str">
        <f t="shared" si="502"/>
        <v/>
      </c>
      <c r="AD1771" t="b">
        <f t="shared" si="522"/>
        <v>1</v>
      </c>
    </row>
    <row r="1772" spans="1:30">
      <c r="A1772" s="57">
        <f t="shared" si="512"/>
        <v>1772</v>
      </c>
      <c r="B1772" s="56">
        <f t="shared" si="513"/>
        <v>1732</v>
      </c>
      <c r="C1772" s="60" t="s">
        <v>4450</v>
      </c>
      <c r="D1772" s="60" t="s">
        <v>7</v>
      </c>
      <c r="E1772" s="66" t="s">
        <v>539</v>
      </c>
      <c r="F1772" s="66" t="s">
        <v>520</v>
      </c>
      <c r="G1772" s="74">
        <v>0</v>
      </c>
      <c r="H1772" s="74">
        <v>0</v>
      </c>
      <c r="I1772" s="66" t="s">
        <v>1</v>
      </c>
      <c r="J1772" s="66" t="s">
        <v>1592</v>
      </c>
      <c r="K1772" s="67" t="s">
        <v>4539</v>
      </c>
      <c r="L1772" s="68"/>
      <c r="M1772" s="64" t="s">
        <v>3965</v>
      </c>
      <c r="N1772" s="13"/>
      <c r="O1772"/>
      <c r="P1772" t="str">
        <f t="shared" si="501"/>
        <v>NOT EQUAL</v>
      </c>
      <c r="Q1772" t="str">
        <f>IF(ISNA(VLOOKUP(AC1772,#REF!,1)),"//","")</f>
        <v/>
      </c>
      <c r="R1772"/>
      <c r="S1772" s="43">
        <f t="shared" si="514"/>
        <v>552</v>
      </c>
      <c r="T1772" s="93"/>
      <c r="U1772" s="71"/>
      <c r="V1772" s="71"/>
      <c r="W1772" s="44" t="str">
        <f t="shared" si="515"/>
        <v/>
      </c>
      <c r="X1772" s="25" t="str">
        <f t="shared" si="516"/>
        <v/>
      </c>
      <c r="Y1772" s="1">
        <f t="shared" si="517"/>
        <v>1732</v>
      </c>
      <c r="Z1772" t="str">
        <f t="shared" si="518"/>
        <v>ITM_SHIFTg</v>
      </c>
      <c r="AA1772" s="172" t="str">
        <f>IF(ISNA(VLOOKUP(AC1772,Sheet2!J:J,1,0)),"//","")</f>
        <v/>
      </c>
      <c r="AC1772" s="111" t="str">
        <f t="shared" si="502"/>
        <v/>
      </c>
      <c r="AD1772" t="b">
        <f t="shared" si="522"/>
        <v>1</v>
      </c>
    </row>
    <row r="1773" spans="1:30">
      <c r="A1773" s="57">
        <f t="shared" si="512"/>
        <v>1773</v>
      </c>
      <c r="B1773" s="56">
        <f t="shared" si="513"/>
        <v>1733</v>
      </c>
      <c r="C1773" s="60" t="s">
        <v>4378</v>
      </c>
      <c r="D1773" s="60" t="s">
        <v>7</v>
      </c>
      <c r="E1773" s="66" t="s">
        <v>2635</v>
      </c>
      <c r="F1773" s="66" t="s">
        <v>921</v>
      </c>
      <c r="G1773" s="74">
        <v>0</v>
      </c>
      <c r="H1773" s="74">
        <v>0</v>
      </c>
      <c r="I1773" s="66" t="s">
        <v>1</v>
      </c>
      <c r="J1773" s="66" t="s">
        <v>1592</v>
      </c>
      <c r="K1773" s="67" t="s">
        <v>4539</v>
      </c>
      <c r="L1773" s="68"/>
      <c r="M1773" s="64" t="s">
        <v>3966</v>
      </c>
      <c r="N1773" s="13"/>
      <c r="O1773"/>
      <c r="P1773" t="str">
        <f t="shared" si="501"/>
        <v>NOT EQUAL</v>
      </c>
      <c r="Q1773" t="str">
        <f>IF(ISNA(VLOOKUP(AC1773,#REF!,1)),"//","")</f>
        <v/>
      </c>
      <c r="R1773"/>
      <c r="S1773" s="43">
        <f t="shared" si="514"/>
        <v>552</v>
      </c>
      <c r="T1773" s="93"/>
      <c r="U1773" s="71"/>
      <c r="V1773" s="71"/>
      <c r="W1773" s="44" t="str">
        <f t="shared" si="515"/>
        <v/>
      </c>
      <c r="X1773" s="25" t="str">
        <f t="shared" si="516"/>
        <v/>
      </c>
      <c r="Y1773" s="1">
        <f t="shared" si="517"/>
        <v>1733</v>
      </c>
      <c r="Z1773" t="str">
        <f t="shared" si="518"/>
        <v>ITM_UP1</v>
      </c>
      <c r="AA1773" s="172" t="str">
        <f>IF(ISNA(VLOOKUP(AC1773,Sheet2!J:J,1,0)),"//","")</f>
        <v/>
      </c>
      <c r="AC1773" s="111" t="str">
        <f t="shared" si="502"/>
        <v/>
      </c>
      <c r="AD1773" t="b">
        <f t="shared" si="522"/>
        <v>1</v>
      </c>
    </row>
    <row r="1774" spans="1:30">
      <c r="A1774" s="57">
        <f t="shared" si="512"/>
        <v>1774</v>
      </c>
      <c r="B1774" s="56">
        <f t="shared" si="513"/>
        <v>1734</v>
      </c>
      <c r="C1774" s="60" t="s">
        <v>4450</v>
      </c>
      <c r="D1774" s="60" t="s">
        <v>7</v>
      </c>
      <c r="E1774" s="66" t="s">
        <v>2643</v>
      </c>
      <c r="F1774" s="66" t="s">
        <v>1020</v>
      </c>
      <c r="G1774" s="74">
        <v>0</v>
      </c>
      <c r="H1774" s="74">
        <v>0</v>
      </c>
      <c r="I1774" s="66" t="s">
        <v>1</v>
      </c>
      <c r="J1774" s="66" t="s">
        <v>1592</v>
      </c>
      <c r="K1774" s="67" t="s">
        <v>4539</v>
      </c>
      <c r="L1774" s="68"/>
      <c r="M1774" s="64" t="s">
        <v>3967</v>
      </c>
      <c r="N1774" s="13"/>
      <c r="O1774"/>
      <c r="P1774" t="str">
        <f t="shared" si="501"/>
        <v>NOT EQUAL</v>
      </c>
      <c r="Q1774" t="str">
        <f>IF(ISNA(VLOOKUP(AC1774,#REF!,1)),"//","")</f>
        <v/>
      </c>
      <c r="R1774"/>
      <c r="S1774" s="43">
        <f t="shared" si="514"/>
        <v>552</v>
      </c>
      <c r="T1774" s="93"/>
      <c r="U1774" s="71"/>
      <c r="V1774" s="71"/>
      <c r="W1774" s="44" t="str">
        <f t="shared" si="515"/>
        <v/>
      </c>
      <c r="X1774" s="25" t="str">
        <f t="shared" si="516"/>
        <v/>
      </c>
      <c r="Y1774" s="1">
        <f t="shared" si="517"/>
        <v>1734</v>
      </c>
      <c r="Z1774" t="str">
        <f t="shared" si="518"/>
        <v>ITM_BST</v>
      </c>
      <c r="AA1774" s="172" t="str">
        <f>IF(ISNA(VLOOKUP(AC1774,Sheet2!J:J,1,0)),"//","")</f>
        <v/>
      </c>
      <c r="AC1774" s="111" t="str">
        <f t="shared" si="502"/>
        <v/>
      </c>
      <c r="AD1774" t="b">
        <f t="shared" si="522"/>
        <v>1</v>
      </c>
    </row>
    <row r="1775" spans="1:30">
      <c r="A1775" s="57">
        <f t="shared" si="512"/>
        <v>1775</v>
      </c>
      <c r="B1775" s="56">
        <f t="shared" si="513"/>
        <v>1735</v>
      </c>
      <c r="C1775" s="60" t="s">
        <v>4379</v>
      </c>
      <c r="D1775" s="60" t="s">
        <v>7</v>
      </c>
      <c r="E1775" s="66" t="s">
        <v>2636</v>
      </c>
      <c r="F1775" s="66" t="s">
        <v>923</v>
      </c>
      <c r="G1775" s="74">
        <v>0</v>
      </c>
      <c r="H1775" s="74">
        <v>0</v>
      </c>
      <c r="I1775" s="66" t="s">
        <v>1</v>
      </c>
      <c r="J1775" s="66" t="s">
        <v>1592</v>
      </c>
      <c r="K1775" s="67" t="s">
        <v>4539</v>
      </c>
      <c r="L1775" s="68"/>
      <c r="M1775" s="64" t="s">
        <v>3968</v>
      </c>
      <c r="N1775" s="13"/>
      <c r="O1775"/>
      <c r="P1775" t="str">
        <f t="shared" si="501"/>
        <v>NOT EQUAL</v>
      </c>
      <c r="Q1775" t="str">
        <f>IF(ISNA(VLOOKUP(AC1775,#REF!,1)),"//","")</f>
        <v/>
      </c>
      <c r="R1775"/>
      <c r="S1775" s="43">
        <f t="shared" si="514"/>
        <v>552</v>
      </c>
      <c r="T1775" s="93"/>
      <c r="U1775" s="71"/>
      <c r="V1775" s="71"/>
      <c r="W1775" s="44" t="str">
        <f t="shared" si="515"/>
        <v/>
      </c>
      <c r="X1775" s="25" t="str">
        <f t="shared" si="516"/>
        <v/>
      </c>
      <c r="Y1775" s="1">
        <f t="shared" si="517"/>
        <v>1735</v>
      </c>
      <c r="Z1775" t="str">
        <f t="shared" si="518"/>
        <v>ITM_DOWN1</v>
      </c>
      <c r="AA1775" s="172" t="str">
        <f>IF(ISNA(VLOOKUP(AC1775,Sheet2!J:J,1,0)),"//","")</f>
        <v/>
      </c>
      <c r="AC1775" s="111" t="str">
        <f t="shared" si="502"/>
        <v/>
      </c>
      <c r="AD1775" t="b">
        <f t="shared" si="522"/>
        <v>1</v>
      </c>
    </row>
    <row r="1776" spans="1:30">
      <c r="A1776" s="57">
        <f t="shared" si="512"/>
        <v>1776</v>
      </c>
      <c r="B1776" s="56">
        <f t="shared" si="513"/>
        <v>1736</v>
      </c>
      <c r="C1776" s="60" t="s">
        <v>4450</v>
      </c>
      <c r="D1776" s="60" t="s">
        <v>7</v>
      </c>
      <c r="E1776" s="66" t="s">
        <v>2644</v>
      </c>
      <c r="F1776" s="66" t="s">
        <v>1021</v>
      </c>
      <c r="G1776" s="74">
        <v>0</v>
      </c>
      <c r="H1776" s="74">
        <v>0</v>
      </c>
      <c r="I1776" s="66" t="s">
        <v>1</v>
      </c>
      <c r="J1776" s="66" t="s">
        <v>1592</v>
      </c>
      <c r="K1776" s="67" t="s">
        <v>4539</v>
      </c>
      <c r="L1776" s="68"/>
      <c r="M1776" s="64" t="s">
        <v>3969</v>
      </c>
      <c r="N1776" s="13"/>
      <c r="O1776"/>
      <c r="P1776" t="str">
        <f t="shared" si="501"/>
        <v>NOT EQUAL</v>
      </c>
      <c r="Q1776" t="str">
        <f>IF(ISNA(VLOOKUP(AC1776,#REF!,1)),"//","")</f>
        <v/>
      </c>
      <c r="R1776"/>
      <c r="S1776" s="43">
        <f t="shared" si="514"/>
        <v>552</v>
      </c>
      <c r="T1776" s="93"/>
      <c r="U1776" s="71"/>
      <c r="V1776" s="71"/>
      <c r="W1776" s="44" t="str">
        <f t="shared" si="515"/>
        <v/>
      </c>
      <c r="X1776" s="25" t="str">
        <f t="shared" si="516"/>
        <v/>
      </c>
      <c r="Y1776" s="1">
        <f t="shared" si="517"/>
        <v>1736</v>
      </c>
      <c r="Z1776" t="str">
        <f t="shared" si="518"/>
        <v>ITM_SST</v>
      </c>
      <c r="AA1776" s="172" t="str">
        <f>IF(ISNA(VLOOKUP(AC1776,Sheet2!J:J,1,0)),"//","")</f>
        <v/>
      </c>
      <c r="AC1776" s="111" t="str">
        <f t="shared" si="502"/>
        <v/>
      </c>
      <c r="AD1776" t="b">
        <f t="shared" si="522"/>
        <v>1</v>
      </c>
    </row>
    <row r="1777" spans="1:30">
      <c r="A1777" s="57">
        <f t="shared" si="512"/>
        <v>1777</v>
      </c>
      <c r="B1777" s="56">
        <f t="shared" si="513"/>
        <v>1737</v>
      </c>
      <c r="C1777" s="60" t="s">
        <v>4380</v>
      </c>
      <c r="D1777" s="60" t="s">
        <v>7</v>
      </c>
      <c r="E1777" s="66" t="s">
        <v>1022</v>
      </c>
      <c r="F1777" s="66" t="s">
        <v>1022</v>
      </c>
      <c r="G1777" s="74">
        <v>0</v>
      </c>
      <c r="H1777" s="74">
        <v>0</v>
      </c>
      <c r="I1777" s="66" t="s">
        <v>1</v>
      </c>
      <c r="J1777" s="66" t="s">
        <v>1592</v>
      </c>
      <c r="K1777" s="67" t="s">
        <v>4539</v>
      </c>
      <c r="L1777" s="68"/>
      <c r="M1777" s="64" t="s">
        <v>3970</v>
      </c>
      <c r="N1777" s="13"/>
      <c r="O1777"/>
      <c r="P1777" t="str">
        <f t="shared" si="501"/>
        <v/>
      </c>
      <c r="Q1777" t="str">
        <f>IF(ISNA(VLOOKUP(AC1777,#REF!,1)),"//","")</f>
        <v/>
      </c>
      <c r="R1777"/>
      <c r="S1777" s="43">
        <f t="shared" si="514"/>
        <v>553</v>
      </c>
      <c r="T1777" s="93"/>
      <c r="U1777" s="71" t="s">
        <v>2914</v>
      </c>
      <c r="V1777" s="71"/>
      <c r="W1777" s="44" t="str">
        <f t="shared" si="515"/>
        <v>"EXIT"</v>
      </c>
      <c r="X1777" s="25" t="str">
        <f t="shared" si="516"/>
        <v>EXIT</v>
      </c>
      <c r="Y1777" s="1">
        <f t="shared" si="517"/>
        <v>1737</v>
      </c>
      <c r="Z1777" t="str">
        <f t="shared" si="518"/>
        <v>ITM_EXIT1</v>
      </c>
      <c r="AA1777" s="172" t="str">
        <f>IF(ISNA(VLOOKUP(AC1777,Sheet2!J:J,1,0)),"//","")</f>
        <v/>
      </c>
      <c r="AC1777" s="111" t="str">
        <f t="shared" si="502"/>
        <v>EXIT</v>
      </c>
      <c r="AD1777" t="b">
        <f t="shared" si="522"/>
        <v>1</v>
      </c>
    </row>
    <row r="1778" spans="1:30">
      <c r="A1778" s="57">
        <f t="shared" si="512"/>
        <v>1778</v>
      </c>
      <c r="B1778" s="56">
        <f t="shared" si="513"/>
        <v>1738</v>
      </c>
      <c r="C1778" s="60" t="s">
        <v>4381</v>
      </c>
      <c r="D1778" s="60" t="s">
        <v>7</v>
      </c>
      <c r="E1778" s="66" t="s">
        <v>2637</v>
      </c>
      <c r="F1778" s="66" t="s">
        <v>920</v>
      </c>
      <c r="G1778" s="74">
        <v>0</v>
      </c>
      <c r="H1778" s="74">
        <v>0</v>
      </c>
      <c r="I1778" s="66" t="s">
        <v>1</v>
      </c>
      <c r="J1778" s="66" t="s">
        <v>1592</v>
      </c>
      <c r="K1778" s="67" t="s">
        <v>4539</v>
      </c>
      <c r="L1778" s="68"/>
      <c r="M1778" s="64" t="s">
        <v>3971</v>
      </c>
      <c r="N1778" s="13"/>
      <c r="O1778"/>
      <c r="P1778" t="str">
        <f t="shared" si="501"/>
        <v>NOT EQUAL</v>
      </c>
      <c r="Q1778" t="str">
        <f>IF(ISNA(VLOOKUP(AC1778,#REF!,1)),"//","")</f>
        <v/>
      </c>
      <c r="R1778"/>
      <c r="S1778" s="43">
        <f t="shared" si="514"/>
        <v>553</v>
      </c>
      <c r="T1778" s="93"/>
      <c r="U1778" s="94"/>
      <c r="V1778" s="95"/>
      <c r="W1778" s="44" t="str">
        <f t="shared" si="515"/>
        <v/>
      </c>
      <c r="X1778" s="25" t="str">
        <f t="shared" si="516"/>
        <v/>
      </c>
      <c r="Y1778" s="1">
        <f t="shared" si="517"/>
        <v>1738</v>
      </c>
      <c r="Z1778" t="str">
        <f t="shared" si="518"/>
        <v>ITM_BACKSPACE</v>
      </c>
      <c r="AA1778" s="172" t="str">
        <f>IF(ISNA(VLOOKUP(AC1778,Sheet2!J:J,1,0)),"//","")</f>
        <v/>
      </c>
      <c r="AC1778" s="111" t="str">
        <f t="shared" ref="AC1778:AC1857" si="523">IF(LEN(X1778)=0,"",SUBSTITUTE(SUBSTITUTE(SUBSTITUTE(SUBSTITUTE(SUBSTITUTE(SUBSTITUTE(SUBSTITUTE(SUBSTITUTE(SUBSTITUTE(SUBSTITUTE(SUBSTITUTE(SUBSTITUTE(SUBSTITUTE(SUBSTITUTE(SUBSTITUTE(SUBSTITUTE(SUBSTITUTE( (SUBSTITUTE( SUBSTITUTE( SUBSTITUTE( SUBSTITUTE(W1778,"STD_SIGMA","SUM"),"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778" t="b">
        <f t="shared" si="522"/>
        <v>1</v>
      </c>
    </row>
    <row r="1779" spans="1:30" s="17" customFormat="1">
      <c r="A1779" s="111">
        <f t="shared" ref="A1779" si="524">IF(B1779=INT(B1779),ROW(),"")</f>
        <v>1779</v>
      </c>
      <c r="B1779" s="112">
        <f t="shared" ref="B1779" si="525">IF(AND(MID(C1779,2,1)&lt;&gt;"/",MID(C1779,1,1)="/"),INT(B1778)+1,B1778+0.01)</f>
        <v>1739</v>
      </c>
      <c r="C1779" s="113" t="s">
        <v>4450</v>
      </c>
      <c r="D1779" s="113" t="s">
        <v>7</v>
      </c>
      <c r="E1779" s="146" t="str">
        <f t="shared" ref="E1779" si="526">CHAR(34)&amp;IF(B1779&lt;10,"000",IF(B1779&lt;100,"00",IF(B1779&lt;1000,"0","")))&amp;$B1779&amp;CHAR(34)</f>
        <v>"1739"</v>
      </c>
      <c r="F1779" s="114" t="str">
        <f t="shared" ref="F1779" si="527">E1779</f>
        <v>"1739"</v>
      </c>
      <c r="G1779" s="207">
        <v>0</v>
      </c>
      <c r="H1779" s="207">
        <v>0</v>
      </c>
      <c r="I1779" s="193" t="s">
        <v>28</v>
      </c>
      <c r="J1779" s="66" t="s">
        <v>1592</v>
      </c>
      <c r="K1779" s="67" t="s">
        <v>4704</v>
      </c>
      <c r="M1779" s="147" t="str">
        <f t="shared" ref="M1779" si="528">"ITM_"&amp;IF(B1779&lt;10,"000",IF(B1779&lt;100,"00",IF(B1779&lt;1000,"0","")))&amp;$B1779</f>
        <v>ITM_1739</v>
      </c>
      <c r="N1779" s="16"/>
      <c r="P1779" s="17" t="str">
        <f t="shared" ref="P1779" si="529">IF(E1779=F1779,"","NOT EQUAL")</f>
        <v/>
      </c>
      <c r="Q1779" s="17" t="str">
        <f>IF(ISNA(VLOOKUP(AC1779,#REF!,1)),"//","")</f>
        <v/>
      </c>
      <c r="S1779" s="117">
        <f t="shared" ref="S1779" si="530">IF(X1779&lt;&gt;"",S1778+1,S1778)</f>
        <v>553</v>
      </c>
      <c r="T1779" s="111" t="s">
        <v>2484</v>
      </c>
      <c r="U1779" s="118" t="s">
        <v>2484</v>
      </c>
      <c r="V1779" s="118" t="s">
        <v>2484</v>
      </c>
      <c r="W1779" s="119" t="str">
        <f t="shared" ref="W1779" si="531">IF( OR(U1779="CNST", I1779="CAT_REGS"),(E1779),
IF(U1779="YES",UPPER(E1779),
IF(   AND(U1779&lt;&gt;"NO",I1779="CAT_FNCT",D1779&lt;&gt;"multiply", D1779&lt;&gt;"divide"),IF(J1779="SLS_ENABLED",   UPPER(E1779),""),"")))</f>
        <v/>
      </c>
      <c r="X1779" s="120" t="str">
        <f t="shared" ref="X1779" si="532">IF(LEN(V1779)&gt;0,V1779,SUBSTITUTE(SUBSTITUTE(SUBSTITUTE(SUBSTITUTE(SUBSTITUTE(SUBSTITUTE(SUBSTITUTE(SUBSTITUTE(SUBSTITUTE(SUBSTITUTE(SUBSTITUTE( (SUBSTITUTE( SUBSTITUTE( SUBSTITUTE( SUBSTITUTE(W1779,"STD_SIGMA","SUM"),"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779" s="121">
        <f t="shared" ref="Y1779" si="533">B1779</f>
        <v>1739</v>
      </c>
      <c r="Z1779" s="17" t="str">
        <f t="shared" ref="Z1779" si="534">M1779</f>
        <v>ITM_1739</v>
      </c>
      <c r="AA1779" s="172" t="str">
        <f>IF(ISNA(VLOOKUP(AC1779,Sheet2!J:J,1,0)),"//","")</f>
        <v/>
      </c>
      <c r="AC1779" s="111" t="str">
        <f t="shared" si="523"/>
        <v/>
      </c>
      <c r="AD1779" t="b">
        <f t="shared" si="522"/>
        <v>1</v>
      </c>
    </row>
    <row r="1780" spans="1:30">
      <c r="A1780" s="57">
        <f t="shared" si="512"/>
        <v>1780</v>
      </c>
      <c r="B1780" s="56">
        <f t="shared" si="513"/>
        <v>1740</v>
      </c>
      <c r="C1780" s="60" t="s">
        <v>4382</v>
      </c>
      <c r="D1780" s="60" t="s">
        <v>3263</v>
      </c>
      <c r="E1780" s="66" t="s">
        <v>2645</v>
      </c>
      <c r="F1780" s="66" t="s">
        <v>1024</v>
      </c>
      <c r="G1780" s="74">
        <v>0</v>
      </c>
      <c r="H1780" s="74">
        <v>0</v>
      </c>
      <c r="I1780" s="66" t="s">
        <v>1</v>
      </c>
      <c r="J1780" s="66" t="s">
        <v>1592</v>
      </c>
      <c r="K1780" s="67" t="s">
        <v>4704</v>
      </c>
      <c r="L1780" s="68" t="s">
        <v>18</v>
      </c>
      <c r="M1780" s="64" t="s">
        <v>1194</v>
      </c>
      <c r="N1780" s="13"/>
      <c r="O1780"/>
      <c r="P1780" t="str">
        <f t="shared" ref="P1780:P1795" si="535">IF(E1780=F1780,"","NOT EQUAL")</f>
        <v>NOT EQUAL</v>
      </c>
      <c r="Q1780" t="str">
        <f>IF(ISNA(VLOOKUP(AC1780,#REF!,1)),"//","")</f>
        <v/>
      </c>
      <c r="R1780"/>
      <c r="S1780" s="43">
        <f t="shared" si="514"/>
        <v>554</v>
      </c>
      <c r="T1780" s="93" t="s">
        <v>2484</v>
      </c>
      <c r="U1780" s="71" t="s">
        <v>2484</v>
      </c>
      <c r="V1780" s="71" t="s">
        <v>3035</v>
      </c>
      <c r="W1780" s="44" t="str">
        <f t="shared" si="515"/>
        <v/>
      </c>
      <c r="X1780" s="25" t="str">
        <f t="shared" si="516"/>
        <v>ALPHA</v>
      </c>
      <c r="Y1780" s="1">
        <f t="shared" si="517"/>
        <v>1740</v>
      </c>
      <c r="Z1780" t="str">
        <f t="shared" si="518"/>
        <v>ITM_AIM</v>
      </c>
      <c r="AA1780" s="172" t="str">
        <f>IF(ISNA(VLOOKUP(AC1780,Sheet2!J:J,1,0)),"//","")</f>
        <v/>
      </c>
      <c r="AC1780" s="111" t="str">
        <f t="shared" si="523"/>
        <v/>
      </c>
      <c r="AD1780" t="b">
        <f t="shared" si="522"/>
        <v>0</v>
      </c>
    </row>
    <row r="1781" spans="1:30">
      <c r="A1781" s="57">
        <f t="shared" si="512"/>
        <v>1781</v>
      </c>
      <c r="B1781" s="56">
        <f t="shared" si="513"/>
        <v>1741</v>
      </c>
      <c r="C1781" s="60" t="s">
        <v>4383</v>
      </c>
      <c r="D1781" s="84" t="s">
        <v>7</v>
      </c>
      <c r="E1781" s="66" t="s">
        <v>455</v>
      </c>
      <c r="F1781" s="66" t="s">
        <v>455</v>
      </c>
      <c r="G1781" s="74">
        <v>0</v>
      </c>
      <c r="H1781" s="74">
        <v>0</v>
      </c>
      <c r="I1781" s="71" t="s">
        <v>1</v>
      </c>
      <c r="J1781" s="66" t="s">
        <v>1592</v>
      </c>
      <c r="K1781" s="67" t="s">
        <v>4539</v>
      </c>
      <c r="L1781" s="68"/>
      <c r="M1781" s="64" t="s">
        <v>3972</v>
      </c>
      <c r="N1781" s="13"/>
      <c r="O1781"/>
      <c r="P1781" t="str">
        <f t="shared" si="535"/>
        <v/>
      </c>
      <c r="Q1781" t="str">
        <f>IF(ISNA(VLOOKUP(AC1781,#REF!,1)),"//","")</f>
        <v/>
      </c>
      <c r="R1781"/>
      <c r="S1781" s="43">
        <f t="shared" si="514"/>
        <v>555</v>
      </c>
      <c r="T1781" s="93"/>
      <c r="U1781" s="71" t="s">
        <v>2914</v>
      </c>
      <c r="V1781" s="71" t="s">
        <v>4701</v>
      </c>
      <c r="W1781" s="44" t="str">
        <f t="shared" si="515"/>
        <v>".D"</v>
      </c>
      <c r="X1781" s="25" t="str">
        <f t="shared" si="516"/>
        <v>DOTD</v>
      </c>
      <c r="Y1781" s="1">
        <f t="shared" si="517"/>
        <v>1741</v>
      </c>
      <c r="Z1781" t="str">
        <f t="shared" si="518"/>
        <v>ITM_dotD</v>
      </c>
      <c r="AA1781" s="172" t="str">
        <f>IF(ISNA(VLOOKUP(AC1781,Sheet2!J:J,1,0)),"//","")</f>
        <v>//</v>
      </c>
      <c r="AC1781" s="111" t="str">
        <f t="shared" si="523"/>
        <v>.D</v>
      </c>
      <c r="AD1781" t="b">
        <f t="shared" si="522"/>
        <v>0</v>
      </c>
    </row>
    <row r="1782" spans="1:30">
      <c r="A1782" s="57">
        <f t="shared" si="512"/>
        <v>1782</v>
      </c>
      <c r="B1782" s="56">
        <f t="shared" si="513"/>
        <v>1742</v>
      </c>
      <c r="C1782" s="60" t="s">
        <v>4384</v>
      </c>
      <c r="D1782" s="60" t="s">
        <v>3263</v>
      </c>
      <c r="E1782" s="66" t="s">
        <v>1026</v>
      </c>
      <c r="F1782" s="66" t="s">
        <v>1026</v>
      </c>
      <c r="G1782" s="74">
        <v>0</v>
      </c>
      <c r="H1782" s="74">
        <v>0</v>
      </c>
      <c r="I1782" s="189" t="s">
        <v>3</v>
      </c>
      <c r="J1782" s="66" t="s">
        <v>1592</v>
      </c>
      <c r="K1782" s="67" t="s">
        <v>4704</v>
      </c>
      <c r="L1782" s="60"/>
      <c r="M1782" s="64" t="s">
        <v>2368</v>
      </c>
      <c r="N1782" s="13"/>
      <c r="O1782"/>
      <c r="P1782" t="str">
        <f t="shared" si="535"/>
        <v/>
      </c>
      <c r="Q1782" t="str">
        <f>IF(ISNA(VLOOKUP(AC1782,#REF!,1)),"//","")</f>
        <v/>
      </c>
      <c r="R1782"/>
      <c r="S1782" s="43">
        <f t="shared" si="514"/>
        <v>556</v>
      </c>
      <c r="T1782" s="93" t="s">
        <v>2484</v>
      </c>
      <c r="U1782" s="71" t="s">
        <v>2484</v>
      </c>
      <c r="V1782" s="71" t="s">
        <v>2484</v>
      </c>
      <c r="W1782" s="44" t="str">
        <f t="shared" si="515"/>
        <v>"SHOW"</v>
      </c>
      <c r="X1782" s="25" t="str">
        <f t="shared" si="516"/>
        <v>SHOW</v>
      </c>
      <c r="Y1782" s="1">
        <f t="shared" si="517"/>
        <v>1742</v>
      </c>
      <c r="Z1782" t="str">
        <f t="shared" si="518"/>
        <v>ITM_SHOW</v>
      </c>
      <c r="AA1782" s="172" t="str">
        <f>IF(ISNA(VLOOKUP(AC1782,Sheet2!J:J,1,0)),"//","")</f>
        <v>//</v>
      </c>
      <c r="AC1782" s="111" t="str">
        <f t="shared" si="523"/>
        <v>SHOW</v>
      </c>
      <c r="AD1782" t="b">
        <f t="shared" si="522"/>
        <v>1</v>
      </c>
    </row>
    <row r="1783" spans="1:30">
      <c r="A1783" s="57">
        <f t="shared" si="512"/>
        <v>1783</v>
      </c>
      <c r="B1783" s="56">
        <f t="shared" si="513"/>
        <v>1743</v>
      </c>
      <c r="C1783" s="60" t="s">
        <v>4456</v>
      </c>
      <c r="D1783" s="174" t="s">
        <v>50</v>
      </c>
      <c r="E1783" s="66" t="s">
        <v>1027</v>
      </c>
      <c r="F1783" s="66" t="s">
        <v>1027</v>
      </c>
      <c r="G1783" s="74">
        <v>0</v>
      </c>
      <c r="H1783" s="74">
        <v>0</v>
      </c>
      <c r="I1783" s="189" t="s">
        <v>3</v>
      </c>
      <c r="J1783" s="66" t="s">
        <v>1592</v>
      </c>
      <c r="K1783" s="67" t="s">
        <v>4539</v>
      </c>
      <c r="L1783" s="68"/>
      <c r="M1783" s="64" t="s">
        <v>2369</v>
      </c>
      <c r="N1783" s="13"/>
      <c r="O1783"/>
      <c r="P1783" t="str">
        <f t="shared" si="535"/>
        <v/>
      </c>
      <c r="Q1783" t="str">
        <f>IF(ISNA(VLOOKUP(AC1783,#REF!,1)),"//","")</f>
        <v/>
      </c>
      <c r="R1783"/>
      <c r="S1783" s="43">
        <f t="shared" si="514"/>
        <v>557</v>
      </c>
      <c r="T1783" s="93" t="s">
        <v>2484</v>
      </c>
      <c r="U1783" s="71" t="s">
        <v>2484</v>
      </c>
      <c r="V1783" s="71" t="s">
        <v>2484</v>
      </c>
      <c r="W1783" s="44" t="str">
        <f t="shared" si="515"/>
        <v>"SYSTEM"</v>
      </c>
      <c r="X1783" s="25" t="str">
        <f t="shared" si="516"/>
        <v>SYSTEM</v>
      </c>
      <c r="Y1783" s="1">
        <f t="shared" si="517"/>
        <v>1743</v>
      </c>
      <c r="Z1783" t="str">
        <f t="shared" si="518"/>
        <v>ITM_SYSTEM</v>
      </c>
      <c r="AA1783" s="172" t="str">
        <f>IF(ISNA(VLOOKUP(AC1783,Sheet2!J:J,1,0)),"//","")</f>
        <v>//</v>
      </c>
      <c r="AC1783" s="111" t="str">
        <f t="shared" si="523"/>
        <v>SYSTEM</v>
      </c>
      <c r="AD1783" t="b">
        <f t="shared" si="522"/>
        <v>1</v>
      </c>
    </row>
    <row r="1784" spans="1:30">
      <c r="A1784" s="57">
        <f t="shared" si="512"/>
        <v>1784</v>
      </c>
      <c r="B1784" s="56">
        <f t="shared" si="513"/>
        <v>1744</v>
      </c>
      <c r="C1784" s="60" t="s">
        <v>4385</v>
      </c>
      <c r="D1784" s="60" t="s">
        <v>7</v>
      </c>
      <c r="E1784" s="66" t="s">
        <v>1028</v>
      </c>
      <c r="F1784" s="66" t="s">
        <v>1028</v>
      </c>
      <c r="G1784" s="74">
        <v>0</v>
      </c>
      <c r="H1784" s="74">
        <v>0</v>
      </c>
      <c r="I1784" s="189" t="s">
        <v>3</v>
      </c>
      <c r="J1784" s="66" t="s">
        <v>1592</v>
      </c>
      <c r="K1784" s="67" t="s">
        <v>4704</v>
      </c>
      <c r="L1784" s="68"/>
      <c r="M1784" s="64" t="s">
        <v>2370</v>
      </c>
      <c r="N1784" s="13"/>
      <c r="O1784"/>
      <c r="P1784" t="str">
        <f t="shared" si="535"/>
        <v/>
      </c>
      <c r="Q1784" t="str">
        <f>IF(ISNA(VLOOKUP(AC1784,#REF!,1)),"//","")</f>
        <v/>
      </c>
      <c r="R1784"/>
      <c r="S1784" s="43">
        <f t="shared" si="514"/>
        <v>558</v>
      </c>
      <c r="T1784" s="93" t="s">
        <v>2979</v>
      </c>
      <c r="U1784" s="71" t="s">
        <v>2484</v>
      </c>
      <c r="V1784" s="71" t="s">
        <v>2484</v>
      </c>
      <c r="W1784" s="44" t="str">
        <f t="shared" si="515"/>
        <v>"D.MS" STD_RIGHT_ARROW "D"</v>
      </c>
      <c r="X1784" s="25" t="str">
        <f t="shared" si="516"/>
        <v>D.MS&gt;D</v>
      </c>
      <c r="Y1784" s="1">
        <f t="shared" si="517"/>
        <v>1744</v>
      </c>
      <c r="Z1784" t="str">
        <f t="shared" si="518"/>
        <v>ITM_DMStoD</v>
      </c>
      <c r="AA1784" s="172" t="str">
        <f>IF(ISNA(VLOOKUP(AC1784,Sheet2!J:J,1,0)),"//","")</f>
        <v>//</v>
      </c>
      <c r="AC1784" s="111" t="str">
        <f t="shared" si="523"/>
        <v>D.MS&gt;D</v>
      </c>
      <c r="AD1784" t="b">
        <f t="shared" si="522"/>
        <v>1</v>
      </c>
    </row>
    <row r="1785" spans="1:30">
      <c r="A1785" s="57">
        <f t="shared" si="512"/>
        <v>1785</v>
      </c>
      <c r="B1785" s="56">
        <f t="shared" si="513"/>
        <v>1745</v>
      </c>
      <c r="C1785" s="60" t="s">
        <v>4450</v>
      </c>
      <c r="D1785" s="60" t="s">
        <v>7</v>
      </c>
      <c r="E1785" s="66" t="s">
        <v>1559</v>
      </c>
      <c r="F1785" s="66" t="s">
        <v>471</v>
      </c>
      <c r="G1785" s="74">
        <v>0</v>
      </c>
      <c r="H1785" s="74">
        <v>0</v>
      </c>
      <c r="I1785" s="189" t="s">
        <v>3</v>
      </c>
      <c r="J1785" s="66" t="s">
        <v>1592</v>
      </c>
      <c r="K1785" s="67" t="s">
        <v>4704</v>
      </c>
      <c r="L1785" s="68"/>
      <c r="M1785" s="64" t="s">
        <v>2371</v>
      </c>
      <c r="N1785" s="13"/>
      <c r="O1785"/>
      <c r="P1785" t="str">
        <f t="shared" si="535"/>
        <v>NOT EQUAL</v>
      </c>
      <c r="Q1785" t="str">
        <f>IF(ISNA(VLOOKUP(AC1785,#REF!,1)),"//","")</f>
        <v/>
      </c>
      <c r="R1785"/>
      <c r="S1785" s="43">
        <f t="shared" si="514"/>
        <v>558</v>
      </c>
      <c r="T1785" s="93" t="s">
        <v>2484</v>
      </c>
      <c r="U1785" s="71" t="s">
        <v>2907</v>
      </c>
      <c r="V1785" s="71" t="s">
        <v>2484</v>
      </c>
      <c r="W1785" s="44" t="str">
        <f t="shared" si="515"/>
        <v/>
      </c>
      <c r="X1785" s="25" t="str">
        <f t="shared" si="516"/>
        <v/>
      </c>
      <c r="Y1785" s="1">
        <f t="shared" si="517"/>
        <v>1745</v>
      </c>
      <c r="Z1785" t="str">
        <f t="shared" si="518"/>
        <v>ITM_VANGLE</v>
      </c>
      <c r="AA1785" s="172" t="str">
        <f>IF(ISNA(VLOOKUP(AC1785,Sheet2!J:J,1,0)),"//","")</f>
        <v/>
      </c>
      <c r="AC1785" s="111" t="str">
        <f t="shared" si="523"/>
        <v/>
      </c>
      <c r="AD1785" t="b">
        <f t="shared" si="522"/>
        <v>1</v>
      </c>
    </row>
    <row r="1786" spans="1:30">
      <c r="A1786" s="57">
        <f t="shared" si="512"/>
        <v>1786</v>
      </c>
      <c r="B1786" s="56">
        <f t="shared" si="513"/>
        <v>1746</v>
      </c>
      <c r="C1786" s="60" t="s">
        <v>4386</v>
      </c>
      <c r="D1786" s="60" t="s">
        <v>7</v>
      </c>
      <c r="E1786" s="66" t="s">
        <v>1563</v>
      </c>
      <c r="F1786" s="66" t="s">
        <v>1563</v>
      </c>
      <c r="G1786" s="74">
        <v>0</v>
      </c>
      <c r="H1786" s="74">
        <v>0</v>
      </c>
      <c r="I1786" s="189" t="s">
        <v>3</v>
      </c>
      <c r="J1786" s="66" t="s">
        <v>1592</v>
      </c>
      <c r="K1786" s="67" t="s">
        <v>4704</v>
      </c>
      <c r="L1786" s="68"/>
      <c r="M1786" s="64" t="s">
        <v>2386</v>
      </c>
      <c r="N1786" s="13"/>
      <c r="O1786"/>
      <c r="P1786" t="str">
        <f t="shared" si="535"/>
        <v/>
      </c>
      <c r="Q1786" t="str">
        <f>IF(ISNA(VLOOKUP(AC1786,#REF!,1)),"//","")</f>
        <v/>
      </c>
      <c r="R1786"/>
      <c r="S1786" s="43">
        <f t="shared" si="514"/>
        <v>559</v>
      </c>
      <c r="T1786" s="93" t="s">
        <v>2985</v>
      </c>
      <c r="U1786" s="71" t="s">
        <v>2484</v>
      </c>
      <c r="V1786" s="71" t="s">
        <v>2918</v>
      </c>
      <c r="W1786" s="44" t="str">
        <f t="shared" si="515"/>
        <v>STD_X_BAR STD_SUB_H</v>
      </c>
      <c r="X1786" s="25" t="str">
        <f t="shared" si="516"/>
        <v>X_HARM</v>
      </c>
      <c r="Y1786" s="1">
        <f t="shared" si="517"/>
        <v>1746</v>
      </c>
      <c r="Z1786" t="str">
        <f t="shared" si="518"/>
        <v>ITM_XH</v>
      </c>
      <c r="AA1786" s="172" t="str">
        <f>IF(ISNA(VLOOKUP(AC1786,Sheet2!J:J,1,0)),"//","")</f>
        <v>//</v>
      </c>
      <c r="AC1786" s="111" t="str">
        <f t="shared" si="523"/>
        <v>X_H</v>
      </c>
      <c r="AD1786" t="b">
        <f t="shared" si="522"/>
        <v>0</v>
      </c>
    </row>
    <row r="1787" spans="1:30">
      <c r="A1787" s="57">
        <f t="shared" si="512"/>
        <v>1787</v>
      </c>
      <c r="B1787" s="56">
        <f t="shared" si="513"/>
        <v>1747</v>
      </c>
      <c r="C1787" s="60" t="s">
        <v>4387</v>
      </c>
      <c r="D1787" s="60" t="s">
        <v>7</v>
      </c>
      <c r="E1787" s="66" t="s">
        <v>1564</v>
      </c>
      <c r="F1787" s="66" t="s">
        <v>1564</v>
      </c>
      <c r="G1787" s="74">
        <v>0</v>
      </c>
      <c r="H1787" s="74">
        <v>0</v>
      </c>
      <c r="I1787" s="189" t="s">
        <v>3</v>
      </c>
      <c r="J1787" s="66" t="s">
        <v>1592</v>
      </c>
      <c r="K1787" s="67" t="s">
        <v>4704</v>
      </c>
      <c r="L1787" s="68"/>
      <c r="M1787" s="64" t="s">
        <v>2387</v>
      </c>
      <c r="N1787" s="13"/>
      <c r="O1787"/>
      <c r="P1787" t="str">
        <f t="shared" si="535"/>
        <v/>
      </c>
      <c r="Q1787" t="str">
        <f>IF(ISNA(VLOOKUP(AC1787,#REF!,1)),"//","")</f>
        <v/>
      </c>
      <c r="R1787"/>
      <c r="S1787" s="43">
        <f t="shared" si="514"/>
        <v>560</v>
      </c>
      <c r="T1787" s="93" t="s">
        <v>2985</v>
      </c>
      <c r="U1787" s="71" t="s">
        <v>2484</v>
      </c>
      <c r="V1787" s="71" t="s">
        <v>2919</v>
      </c>
      <c r="W1787" s="44" t="str">
        <f t="shared" si="515"/>
        <v>STD_X_BAR STD_SUB_R STD_SUB_M STD_SUB_S</v>
      </c>
      <c r="X1787" s="25" t="str">
        <f t="shared" si="516"/>
        <v>X_RMS</v>
      </c>
      <c r="Y1787" s="1">
        <f t="shared" si="517"/>
        <v>1747</v>
      </c>
      <c r="Z1787" t="str">
        <f t="shared" si="518"/>
        <v>ITM_XRMS</v>
      </c>
      <c r="AA1787" s="172" t="str">
        <f>IF(ISNA(VLOOKUP(AC1787,Sheet2!J:J,1,0)),"//","")</f>
        <v>//</v>
      </c>
      <c r="AC1787" s="111" t="str">
        <f t="shared" si="523"/>
        <v>X_RMS</v>
      </c>
      <c r="AD1787" t="b">
        <f t="shared" si="522"/>
        <v>1</v>
      </c>
    </row>
    <row r="1788" spans="1:30">
      <c r="A1788" s="57">
        <f t="shared" si="512"/>
        <v>1788</v>
      </c>
      <c r="B1788" s="56">
        <f t="shared" si="513"/>
        <v>1748</v>
      </c>
      <c r="C1788" s="60" t="s">
        <v>4134</v>
      </c>
      <c r="D1788" s="60" t="s">
        <v>7</v>
      </c>
      <c r="E1788" s="66" t="s">
        <v>17</v>
      </c>
      <c r="F1788" s="66" t="s">
        <v>17</v>
      </c>
      <c r="G1788" s="74">
        <v>0</v>
      </c>
      <c r="H1788" s="74">
        <v>0</v>
      </c>
      <c r="I1788" s="189" t="s">
        <v>3</v>
      </c>
      <c r="J1788" s="66" t="s">
        <v>1592</v>
      </c>
      <c r="K1788" s="67" t="s">
        <v>4704</v>
      </c>
      <c r="L1788" s="68"/>
      <c r="M1788" s="64" t="s">
        <v>2405</v>
      </c>
      <c r="N1788" s="13"/>
      <c r="O1788"/>
      <c r="P1788" t="str">
        <f t="shared" si="535"/>
        <v/>
      </c>
      <c r="Q1788" t="str">
        <f>IF(ISNA(VLOOKUP(AC1788,#REF!,1)),"//","")</f>
        <v/>
      </c>
      <c r="R1788"/>
      <c r="S1788" s="43">
        <f t="shared" si="514"/>
        <v>560</v>
      </c>
      <c r="T1788" s="93" t="s">
        <v>2484</v>
      </c>
      <c r="U1788" s="71" t="s">
        <v>2907</v>
      </c>
      <c r="V1788" s="71" t="s">
        <v>2484</v>
      </c>
      <c r="W1788" s="44" t="str">
        <f t="shared" si="515"/>
        <v/>
      </c>
      <c r="X1788" s="25" t="str">
        <f t="shared" si="516"/>
        <v/>
      </c>
      <c r="Y1788" s="1">
        <f t="shared" si="517"/>
        <v>1748</v>
      </c>
      <c r="Z1788" t="str">
        <f t="shared" si="518"/>
        <v>ITM_ACOS</v>
      </c>
      <c r="AA1788" s="172" t="str">
        <f>IF(ISNA(VLOOKUP(AC1788,Sheet2!J:J,1,0)),"//","")</f>
        <v/>
      </c>
      <c r="AC1788" s="111" t="str">
        <f t="shared" si="523"/>
        <v/>
      </c>
      <c r="AD1788" t="b">
        <f t="shared" si="522"/>
        <v>1</v>
      </c>
    </row>
    <row r="1789" spans="1:30">
      <c r="A1789" s="57">
        <f t="shared" si="512"/>
        <v>1789</v>
      </c>
      <c r="B1789" s="56">
        <f t="shared" si="513"/>
        <v>1749</v>
      </c>
      <c r="C1789" s="60" t="s">
        <v>4136</v>
      </c>
      <c r="D1789" s="60" t="s">
        <v>7</v>
      </c>
      <c r="E1789" s="66" t="s">
        <v>20</v>
      </c>
      <c r="F1789" s="66" t="s">
        <v>20</v>
      </c>
      <c r="G1789" s="74">
        <v>0</v>
      </c>
      <c r="H1789" s="74">
        <v>0</v>
      </c>
      <c r="I1789" s="189" t="s">
        <v>3</v>
      </c>
      <c r="J1789" s="66" t="s">
        <v>1592</v>
      </c>
      <c r="K1789" s="67" t="s">
        <v>4704</v>
      </c>
      <c r="L1789" s="68"/>
      <c r="M1789" s="64" t="s">
        <v>2406</v>
      </c>
      <c r="N1789" s="13"/>
      <c r="O1789"/>
      <c r="P1789" t="str">
        <f t="shared" si="535"/>
        <v/>
      </c>
      <c r="Q1789" t="str">
        <f>IF(ISNA(VLOOKUP(AC1789,#REF!,1)),"//","")</f>
        <v/>
      </c>
      <c r="R1789"/>
      <c r="S1789" s="43">
        <f t="shared" si="514"/>
        <v>560</v>
      </c>
      <c r="T1789" s="93" t="s">
        <v>2484</v>
      </c>
      <c r="U1789" s="71" t="s">
        <v>2907</v>
      </c>
      <c r="V1789" s="71" t="s">
        <v>2484</v>
      </c>
      <c r="W1789" s="44" t="str">
        <f t="shared" si="515"/>
        <v/>
      </c>
      <c r="X1789" s="25" t="str">
        <f t="shared" si="516"/>
        <v/>
      </c>
      <c r="Y1789" s="1">
        <f t="shared" si="517"/>
        <v>1749</v>
      </c>
      <c r="Z1789" t="str">
        <f t="shared" si="518"/>
        <v>ITM_ASIN</v>
      </c>
      <c r="AA1789" s="172" t="str">
        <f>IF(ISNA(VLOOKUP(AC1789,Sheet2!J:J,1,0)),"//","")</f>
        <v/>
      </c>
      <c r="AC1789" s="111" t="str">
        <f t="shared" si="523"/>
        <v/>
      </c>
      <c r="AD1789" t="b">
        <f t="shared" si="522"/>
        <v>1</v>
      </c>
    </row>
    <row r="1790" spans="1:30">
      <c r="A1790" s="57">
        <f t="shared" si="512"/>
        <v>1790</v>
      </c>
      <c r="B1790" s="56">
        <f t="shared" si="513"/>
        <v>1750</v>
      </c>
      <c r="C1790" s="60" t="s">
        <v>4138</v>
      </c>
      <c r="D1790" s="60" t="s">
        <v>7</v>
      </c>
      <c r="E1790" s="66" t="s">
        <v>21</v>
      </c>
      <c r="F1790" s="66" t="s">
        <v>21</v>
      </c>
      <c r="G1790" s="74">
        <v>0</v>
      </c>
      <c r="H1790" s="74">
        <v>0</v>
      </c>
      <c r="I1790" s="189" t="s">
        <v>3</v>
      </c>
      <c r="J1790" s="66" t="s">
        <v>1592</v>
      </c>
      <c r="K1790" s="67" t="s">
        <v>4704</v>
      </c>
      <c r="L1790" s="68"/>
      <c r="M1790" s="64" t="s">
        <v>2407</v>
      </c>
      <c r="N1790" s="13"/>
      <c r="O1790"/>
      <c r="P1790" t="str">
        <f t="shared" si="535"/>
        <v/>
      </c>
      <c r="Q1790" t="str">
        <f>IF(ISNA(VLOOKUP(AC1790,#REF!,1)),"//","")</f>
        <v/>
      </c>
      <c r="R1790"/>
      <c r="S1790" s="43">
        <f t="shared" si="514"/>
        <v>560</v>
      </c>
      <c r="T1790" s="93" t="s">
        <v>2484</v>
      </c>
      <c r="U1790" s="71" t="s">
        <v>2907</v>
      </c>
      <c r="V1790" s="71" t="s">
        <v>2484</v>
      </c>
      <c r="W1790" s="44" t="str">
        <f t="shared" si="515"/>
        <v/>
      </c>
      <c r="X1790" s="25" t="str">
        <f t="shared" si="516"/>
        <v/>
      </c>
      <c r="Y1790" s="1">
        <f t="shared" si="517"/>
        <v>1750</v>
      </c>
      <c r="Z1790" t="str">
        <f t="shared" si="518"/>
        <v>ITM_ATAN</v>
      </c>
      <c r="AA1790" s="172" t="str">
        <f>IF(ISNA(VLOOKUP(AC1790,Sheet2!J:J,1,0)),"//","")</f>
        <v/>
      </c>
      <c r="AC1790" s="111" t="str">
        <f t="shared" si="523"/>
        <v/>
      </c>
      <c r="AD1790" t="b">
        <f t="shared" si="522"/>
        <v>1</v>
      </c>
    </row>
    <row r="1791" spans="1:30">
      <c r="A1791" s="57">
        <f t="shared" si="512"/>
        <v>1791</v>
      </c>
      <c r="B1791" s="56">
        <f t="shared" si="513"/>
        <v>1751</v>
      </c>
      <c r="C1791" s="60" t="s">
        <v>4450</v>
      </c>
      <c r="D1791" s="60" t="s">
        <v>7</v>
      </c>
      <c r="E1791" s="66" t="s">
        <v>1568</v>
      </c>
      <c r="F1791" s="66" t="s">
        <v>1568</v>
      </c>
      <c r="G1791" s="74">
        <v>0</v>
      </c>
      <c r="H1791" s="74">
        <v>0</v>
      </c>
      <c r="I1791" s="189" t="s">
        <v>3</v>
      </c>
      <c r="J1791" s="66" t="s">
        <v>1592</v>
      </c>
      <c r="K1791" s="67" t="s">
        <v>4704</v>
      </c>
      <c r="L1791" s="68"/>
      <c r="M1791" s="64" t="s">
        <v>2408</v>
      </c>
      <c r="N1791" s="13"/>
      <c r="O1791"/>
      <c r="P1791" t="str">
        <f t="shared" si="535"/>
        <v/>
      </c>
      <c r="Q1791" t="str">
        <f>IF(ISNA(VLOOKUP(AC1791,#REF!,1)),"//","")</f>
        <v/>
      </c>
      <c r="R1791"/>
      <c r="S1791" s="43">
        <f t="shared" si="514"/>
        <v>561</v>
      </c>
      <c r="T1791" s="93" t="s">
        <v>2980</v>
      </c>
      <c r="U1791" s="71" t="s">
        <v>2484</v>
      </c>
      <c r="V1791" s="71" t="s">
        <v>2484</v>
      </c>
      <c r="W1791" s="44" t="str">
        <f t="shared" si="515"/>
        <v>"DET"</v>
      </c>
      <c r="X1791" s="25" t="str">
        <f t="shared" si="516"/>
        <v>DET</v>
      </c>
      <c r="Y1791" s="1">
        <f t="shared" si="517"/>
        <v>1751</v>
      </c>
      <c r="Z1791" t="str">
        <f t="shared" si="518"/>
        <v>ITM_DET</v>
      </c>
      <c r="AA1791" s="172" t="str">
        <f>IF(ISNA(VLOOKUP(AC1791,Sheet2!J:J,1,0)),"//","")</f>
        <v>//</v>
      </c>
      <c r="AC1791" s="111" t="str">
        <f t="shared" si="523"/>
        <v>DET</v>
      </c>
      <c r="AD1791" t="b">
        <f t="shared" si="522"/>
        <v>1</v>
      </c>
    </row>
    <row r="1792" spans="1:30">
      <c r="A1792" s="57">
        <f t="shared" si="512"/>
        <v>1792</v>
      </c>
      <c r="B1792" s="56">
        <f t="shared" si="513"/>
        <v>1752</v>
      </c>
      <c r="C1792" s="60" t="s">
        <v>4450</v>
      </c>
      <c r="D1792" s="60" t="s">
        <v>7</v>
      </c>
      <c r="E1792" s="66" t="s">
        <v>1569</v>
      </c>
      <c r="F1792" s="66" t="s">
        <v>1569</v>
      </c>
      <c r="G1792" s="74">
        <v>0</v>
      </c>
      <c r="H1792" s="74">
        <v>0</v>
      </c>
      <c r="I1792" s="189" t="s">
        <v>3</v>
      </c>
      <c r="J1792" s="66" t="s">
        <v>1592</v>
      </c>
      <c r="K1792" s="67" t="s">
        <v>4704</v>
      </c>
      <c r="L1792" s="68"/>
      <c r="M1792" s="64" t="s">
        <v>2409</v>
      </c>
      <c r="N1792" s="13"/>
      <c r="O1792"/>
      <c r="P1792" t="str">
        <f t="shared" si="535"/>
        <v/>
      </c>
      <c r="Q1792" t="str">
        <f>IF(ISNA(VLOOKUP(AC1792,#REF!,1)),"//","")</f>
        <v/>
      </c>
      <c r="R1792"/>
      <c r="S1792" s="43">
        <f t="shared" si="514"/>
        <v>562</v>
      </c>
      <c r="T1792" s="93" t="s">
        <v>2980</v>
      </c>
      <c r="U1792" s="71" t="s">
        <v>2484</v>
      </c>
      <c r="V1792" s="71" t="s">
        <v>2484</v>
      </c>
      <c r="W1792" s="44" t="str">
        <f t="shared" si="515"/>
        <v>"INVRT"</v>
      </c>
      <c r="X1792" s="25" t="str">
        <f t="shared" si="516"/>
        <v>INVRT</v>
      </c>
      <c r="Y1792" s="1">
        <f t="shared" si="517"/>
        <v>1752</v>
      </c>
      <c r="Z1792" t="str">
        <f t="shared" si="518"/>
        <v>ITM_INVRT</v>
      </c>
      <c r="AA1792" s="172" t="str">
        <f>IF(ISNA(VLOOKUP(AC1792,Sheet2!J:J,1,0)),"//","")</f>
        <v>//</v>
      </c>
      <c r="AC1792" s="111" t="str">
        <f t="shared" si="523"/>
        <v>INVRT</v>
      </c>
      <c r="AD1792" t="b">
        <f t="shared" si="522"/>
        <v>1</v>
      </c>
    </row>
    <row r="1793" spans="1:30">
      <c r="A1793" s="57">
        <f t="shared" si="512"/>
        <v>1793</v>
      </c>
      <c r="B1793" s="56">
        <f t="shared" si="513"/>
        <v>1753</v>
      </c>
      <c r="C1793" s="60" t="s">
        <v>4450</v>
      </c>
      <c r="D1793" s="60" t="s">
        <v>7</v>
      </c>
      <c r="E1793" s="66" t="s">
        <v>1570</v>
      </c>
      <c r="F1793" s="66" t="s">
        <v>1570</v>
      </c>
      <c r="G1793" s="74">
        <v>0</v>
      </c>
      <c r="H1793" s="74">
        <v>0</v>
      </c>
      <c r="I1793" s="189" t="s">
        <v>3</v>
      </c>
      <c r="J1793" s="66" t="s">
        <v>1592</v>
      </c>
      <c r="K1793" s="67" t="s">
        <v>4704</v>
      </c>
      <c r="L1793" s="68"/>
      <c r="M1793" s="64" t="s">
        <v>2410</v>
      </c>
      <c r="N1793" s="13"/>
      <c r="O1793"/>
      <c r="P1793" t="str">
        <f t="shared" si="535"/>
        <v/>
      </c>
      <c r="Q1793" t="str">
        <f>IF(ISNA(VLOOKUP(AC1793,#REF!,1)),"//","")</f>
        <v/>
      </c>
      <c r="R1793"/>
      <c r="S1793" s="43">
        <f t="shared" si="514"/>
        <v>563</v>
      </c>
      <c r="T1793" s="93" t="s">
        <v>2980</v>
      </c>
      <c r="U1793" s="71" t="s">
        <v>2484</v>
      </c>
      <c r="V1793" s="71" t="s">
        <v>2484</v>
      </c>
      <c r="W1793" s="44" t="str">
        <f t="shared" si="515"/>
        <v>"TRANS"</v>
      </c>
      <c r="X1793" s="25" t="str">
        <f t="shared" si="516"/>
        <v>TRANS</v>
      </c>
      <c r="Y1793" s="1">
        <f t="shared" si="517"/>
        <v>1753</v>
      </c>
      <c r="Z1793" t="str">
        <f t="shared" si="518"/>
        <v>ITM_TRANS</v>
      </c>
      <c r="AA1793" s="172" t="str">
        <f>IF(ISNA(VLOOKUP(AC1793,Sheet2!J:J,1,0)),"//","")</f>
        <v>//</v>
      </c>
      <c r="AC1793" s="111" t="str">
        <f t="shared" si="523"/>
        <v>TRANS</v>
      </c>
      <c r="AD1793" t="b">
        <f t="shared" si="522"/>
        <v>1</v>
      </c>
    </row>
    <row r="1794" spans="1:30">
      <c r="A1794" s="57">
        <f t="shared" si="512"/>
        <v>1794</v>
      </c>
      <c r="B1794" s="56">
        <f t="shared" si="513"/>
        <v>1754</v>
      </c>
      <c r="C1794" s="60" t="s">
        <v>4450</v>
      </c>
      <c r="D1794" s="60" t="s">
        <v>7</v>
      </c>
      <c r="E1794" s="66" t="s">
        <v>1571</v>
      </c>
      <c r="F1794" s="66" t="s">
        <v>1571</v>
      </c>
      <c r="G1794" s="74">
        <v>0</v>
      </c>
      <c r="H1794" s="74">
        <v>0</v>
      </c>
      <c r="I1794" s="189" t="s">
        <v>3</v>
      </c>
      <c r="J1794" s="66" t="s">
        <v>1592</v>
      </c>
      <c r="K1794" s="67" t="s">
        <v>4704</v>
      </c>
      <c r="L1794" s="68"/>
      <c r="M1794" s="64" t="s">
        <v>2411</v>
      </c>
      <c r="N1794" s="13"/>
      <c r="O1794"/>
      <c r="P1794" t="str">
        <f t="shared" si="535"/>
        <v/>
      </c>
      <c r="Q1794" t="str">
        <f>IF(ISNA(VLOOKUP(AC1794,#REF!,1)),"//","")</f>
        <v/>
      </c>
      <c r="R1794"/>
      <c r="S1794" s="43">
        <f t="shared" si="514"/>
        <v>563</v>
      </c>
      <c r="T1794" s="93" t="s">
        <v>2484</v>
      </c>
      <c r="U1794" s="71" t="s">
        <v>2907</v>
      </c>
      <c r="V1794" s="71" t="s">
        <v>2484</v>
      </c>
      <c r="W1794" s="44" t="str">
        <f t="shared" si="515"/>
        <v/>
      </c>
      <c r="X1794" s="25" t="str">
        <f t="shared" si="516"/>
        <v/>
      </c>
      <c r="Y1794" s="1">
        <f t="shared" si="517"/>
        <v>1754</v>
      </c>
      <c r="Z1794" t="str">
        <f t="shared" si="518"/>
        <v>ITM_XIN</v>
      </c>
      <c r="AA1794" s="172" t="str">
        <f>IF(ISNA(VLOOKUP(AC1794,Sheet2!J:J,1,0)),"//","")</f>
        <v/>
      </c>
      <c r="AC1794" s="111" t="str">
        <f t="shared" si="523"/>
        <v/>
      </c>
      <c r="AD1794" t="b">
        <f t="shared" si="522"/>
        <v>1</v>
      </c>
    </row>
    <row r="1795" spans="1:30">
      <c r="A1795" s="57">
        <f t="shared" ref="A1795:A1796" si="536">IF(B1795=INT(B1795),ROW(),"")</f>
        <v>1795</v>
      </c>
      <c r="B1795" s="56">
        <f t="shared" ref="B1795:B1812" si="537">IF(AND(MID(C1795,2,1)&lt;&gt;"/",MID(C1795,1,1)="/"),INT(B1794)+1,B1794+0.01)</f>
        <v>1755</v>
      </c>
      <c r="C1795" s="60" t="s">
        <v>4450</v>
      </c>
      <c r="D1795" s="60" t="s">
        <v>7</v>
      </c>
      <c r="E1795" s="66" t="s">
        <v>1047</v>
      </c>
      <c r="F1795" s="66" t="s">
        <v>1047</v>
      </c>
      <c r="G1795" s="74">
        <v>0</v>
      </c>
      <c r="H1795" s="74">
        <v>0</v>
      </c>
      <c r="I1795" s="189" t="s">
        <v>3</v>
      </c>
      <c r="J1795" s="66" t="s">
        <v>1592</v>
      </c>
      <c r="K1795" s="67" t="s">
        <v>4704</v>
      </c>
      <c r="L1795" s="68"/>
      <c r="M1795" s="64" t="s">
        <v>2412</v>
      </c>
      <c r="N1795" s="13"/>
      <c r="O1795"/>
      <c r="P1795" t="str">
        <f t="shared" si="535"/>
        <v/>
      </c>
      <c r="Q1795" t="str">
        <f>IF(ISNA(VLOOKUP(AC1795,#REF!,1)),"//","")</f>
        <v/>
      </c>
      <c r="R1795"/>
      <c r="S1795" s="43">
        <f t="shared" si="514"/>
        <v>563</v>
      </c>
      <c r="T1795" s="93"/>
      <c r="U1795" s="71" t="s">
        <v>2907</v>
      </c>
      <c r="V1795" s="71"/>
      <c r="W1795" s="44" t="str">
        <f t="shared" si="515"/>
        <v/>
      </c>
      <c r="X1795" s="25" t="str">
        <f t="shared" si="516"/>
        <v/>
      </c>
      <c r="Y1795" s="1">
        <f t="shared" si="517"/>
        <v>1755</v>
      </c>
      <c r="Z1795" t="str">
        <f t="shared" si="518"/>
        <v>ITM_XOUT</v>
      </c>
      <c r="AA1795" s="172" t="str">
        <f>IF(ISNA(VLOOKUP(AC1795,Sheet2!J:J,1,0)),"//","")</f>
        <v/>
      </c>
      <c r="AC1795" s="111" t="str">
        <f t="shared" si="523"/>
        <v/>
      </c>
      <c r="AD1795" t="b">
        <f t="shared" si="522"/>
        <v>1</v>
      </c>
    </row>
    <row r="1796" spans="1:30" s="17" customFormat="1">
      <c r="A1796" s="57">
        <f t="shared" si="536"/>
        <v>1796</v>
      </c>
      <c r="B1796" s="56">
        <f t="shared" si="537"/>
        <v>1756</v>
      </c>
      <c r="C1796" s="230" t="s">
        <v>5230</v>
      </c>
      <c r="D1796" s="183" t="s">
        <v>5261</v>
      </c>
      <c r="E1796" s="184" t="s">
        <v>5247</v>
      </c>
      <c r="F1796" s="184" t="s">
        <v>5247</v>
      </c>
      <c r="G1796" s="207">
        <v>0</v>
      </c>
      <c r="H1796" s="207">
        <v>0</v>
      </c>
      <c r="I1796" s="191" t="s">
        <v>3</v>
      </c>
      <c r="J1796" s="66" t="s">
        <v>1592</v>
      </c>
      <c r="K1796" s="67" t="s">
        <v>4704</v>
      </c>
      <c r="M1796" s="185" t="s">
        <v>5228</v>
      </c>
      <c r="N1796" s="16"/>
      <c r="P1796" s="17" t="str">
        <f t="shared" ref="P1796:P1812" si="538">IF(E1796=F1796,"","NOT EQUAL")</f>
        <v/>
      </c>
      <c r="Q1796" s="17" t="str">
        <f>IF(ISNA(VLOOKUP(AC1796,#REF!,1)),"//","")</f>
        <v/>
      </c>
      <c r="S1796" s="117">
        <f>IF(X1796&lt;&gt;"",S1794+1,S1794)</f>
        <v>564</v>
      </c>
      <c r="T1796" s="111" t="s">
        <v>2484</v>
      </c>
      <c r="U1796" s="118" t="s">
        <v>2484</v>
      </c>
      <c r="V1796" s="118" t="s">
        <v>2484</v>
      </c>
      <c r="W1796" s="119" t="str">
        <f t="shared" ref="W1796:W1812" si="539">IF( OR(U1796="CNST", I1796="CAT_REGS"),(E1796),
IF(U1796="YES",UPPER(E1796),
IF(   AND(U1796&lt;&gt;"NO",I1796="CAT_FNCT",D1796&lt;&gt;"multiply", D1796&lt;&gt;"divide"),IF(J1796="SLS_ENABLED",   UPPER(E1796),""),"")))</f>
        <v xml:space="preserve"> "CENTRL"               </v>
      </c>
      <c r="X1796" s="120" t="str">
        <f t="shared" ref="X1796:X1812" si="540">IF(LEN(V1796)&gt;0,V1796,SUBSTITUTE(SUBSTITUTE(SUBSTITUTE(SUBSTITUTE(SUBSTITUTE(SUBSTITUTE(SUBSTITUTE(SUBSTITUTE(SUBSTITUTE(SUBSTITUTE(SUBSTITUTE( (SUBSTITUTE( SUBSTITUTE( SUBSTITUTE( SUBSTITUTE(W1796,"STD_SIGMA","SUM"),"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CENTRL</v>
      </c>
      <c r="Y1796" s="121">
        <f t="shared" ref="Y1796:Y1812" si="541">B1796</f>
        <v>1756</v>
      </c>
      <c r="Z1796" s="17" t="str">
        <f t="shared" ref="Z1796:Z1812" si="542">M1796</f>
        <v>ITM_PLOT_REGLINE</v>
      </c>
      <c r="AA1796" s="172" t="str">
        <f>IF(ISNA(VLOOKUP(AC1796,Sheet2!J:J,1,0)),"//","")</f>
        <v>//</v>
      </c>
      <c r="AC1796" s="111" t="str">
        <f t="shared" si="523"/>
        <v>CENTRL</v>
      </c>
      <c r="AD1796" t="b">
        <f t="shared" si="522"/>
        <v>1</v>
      </c>
    </row>
    <row r="1797" spans="1:30" s="17" customFormat="1">
      <c r="A1797" s="57">
        <f t="shared" ref="A1797:A1812" si="543">IF(B1797=INT(B1797),ROW(),"")</f>
        <v>1797</v>
      </c>
      <c r="B1797" s="56">
        <f t="shared" si="537"/>
        <v>1757</v>
      </c>
      <c r="C1797" s="183" t="s">
        <v>5233</v>
      </c>
      <c r="D1797" s="183" t="s">
        <v>7</v>
      </c>
      <c r="E1797" s="184" t="s">
        <v>5248</v>
      </c>
      <c r="F1797" s="184" t="s">
        <v>5248</v>
      </c>
      <c r="G1797" s="207">
        <v>0</v>
      </c>
      <c r="H1797" s="207">
        <v>0</v>
      </c>
      <c r="I1797" s="191" t="s">
        <v>3</v>
      </c>
      <c r="J1797" s="218" t="s">
        <v>1593</v>
      </c>
      <c r="K1797" s="67" t="s">
        <v>4704</v>
      </c>
      <c r="M1797" s="185" t="s">
        <v>5252</v>
      </c>
      <c r="N1797" s="16"/>
      <c r="P1797" s="17" t="str">
        <f t="shared" si="538"/>
        <v/>
      </c>
      <c r="Q1797" s="17" t="str">
        <f>IF(ISNA(VLOOKUP(AC1797,#REF!,1)),"//","")</f>
        <v/>
      </c>
      <c r="S1797" s="117">
        <f>IF(X1797&lt;&gt;"",S1780+1,S1780)</f>
        <v>554</v>
      </c>
      <c r="T1797" s="111" t="s">
        <v>2484</v>
      </c>
      <c r="U1797" s="118" t="s">
        <v>2907</v>
      </c>
      <c r="V1797" s="118" t="s">
        <v>2484</v>
      </c>
      <c r="W1797" s="119" t="str">
        <f t="shared" si="539"/>
        <v/>
      </c>
      <c r="X1797" s="120" t="str">
        <f t="shared" si="540"/>
        <v/>
      </c>
      <c r="Y1797" s="121">
        <f t="shared" si="541"/>
        <v>1757</v>
      </c>
      <c r="Z1797" s="17" t="str">
        <f t="shared" si="542"/>
        <v xml:space="preserve">ITM_CLOSE       </v>
      </c>
      <c r="AA1797" s="172" t="str">
        <f>IF(ISNA(VLOOKUP(AC1797,Sheet2!J:J,1,0)),"//","")</f>
        <v/>
      </c>
      <c r="AC1797" s="111" t="str">
        <f t="shared" si="523"/>
        <v/>
      </c>
      <c r="AD1797" t="b">
        <f t="shared" si="522"/>
        <v>1</v>
      </c>
    </row>
    <row r="1798" spans="1:30" s="17" customFormat="1">
      <c r="A1798" s="111">
        <f t="shared" si="543"/>
        <v>1798</v>
      </c>
      <c r="B1798" s="56">
        <f t="shared" si="537"/>
        <v>1758</v>
      </c>
      <c r="C1798" s="183" t="s">
        <v>5242</v>
      </c>
      <c r="D1798" s="183" t="s">
        <v>7</v>
      </c>
      <c r="E1798" s="184" t="s">
        <v>5249</v>
      </c>
      <c r="F1798" s="184" t="s">
        <v>5249</v>
      </c>
      <c r="G1798" s="207">
        <v>0</v>
      </c>
      <c r="H1798" s="207">
        <v>0</v>
      </c>
      <c r="I1798" s="197" t="s">
        <v>1</v>
      </c>
      <c r="J1798" s="66" t="s">
        <v>1592</v>
      </c>
      <c r="K1798" s="67" t="s">
        <v>4704</v>
      </c>
      <c r="M1798" s="185" t="s">
        <v>5253</v>
      </c>
      <c r="N1798" s="16"/>
      <c r="P1798" s="17" t="str">
        <f t="shared" si="538"/>
        <v/>
      </c>
      <c r="Q1798" s="17" t="str">
        <f>IF(ISNA(VLOOKUP(AC1798,#REF!,1)),"//","")</f>
        <v/>
      </c>
      <c r="S1798" s="117">
        <f t="shared" ref="S1798:S1812" si="544">IF(X1798&lt;&gt;"",S1797+1,S1797)</f>
        <v>554</v>
      </c>
      <c r="T1798" s="111" t="s">
        <v>2484</v>
      </c>
      <c r="U1798" s="118" t="s">
        <v>2484</v>
      </c>
      <c r="V1798" s="118" t="s">
        <v>2484</v>
      </c>
      <c r="W1798" s="119" t="str">
        <f t="shared" si="539"/>
        <v/>
      </c>
      <c r="X1798" s="120" t="str">
        <f t="shared" si="540"/>
        <v/>
      </c>
      <c r="Y1798" s="121">
        <f t="shared" si="541"/>
        <v>1758</v>
      </c>
      <c r="Z1798" s="17" t="str">
        <f t="shared" si="542"/>
        <v xml:space="preserve">ITM_STATDEMO    </v>
      </c>
      <c r="AA1798" s="172" t="str">
        <f>IF(ISNA(VLOOKUP(AC1798,Sheet2!J:J,1,0)),"//","")</f>
        <v/>
      </c>
      <c r="AC1798" s="111" t="str">
        <f t="shared" si="523"/>
        <v/>
      </c>
      <c r="AD1798" t="b">
        <f t="shared" si="522"/>
        <v>1</v>
      </c>
    </row>
    <row r="1799" spans="1:30" s="17" customFormat="1">
      <c r="A1799" s="111">
        <f t="shared" si="543"/>
        <v>1799</v>
      </c>
      <c r="B1799" s="56">
        <f t="shared" si="537"/>
        <v>1759</v>
      </c>
      <c r="C1799" s="183" t="s">
        <v>5243</v>
      </c>
      <c r="D1799" s="183" t="s">
        <v>7</v>
      </c>
      <c r="E1799" s="184" t="s">
        <v>5250</v>
      </c>
      <c r="F1799" s="184" t="s">
        <v>5250</v>
      </c>
      <c r="G1799" s="207">
        <v>0</v>
      </c>
      <c r="H1799" s="207">
        <v>0</v>
      </c>
      <c r="I1799" s="197" t="s">
        <v>1</v>
      </c>
      <c r="J1799" s="66" t="s">
        <v>1592</v>
      </c>
      <c r="K1799" s="67" t="s">
        <v>4704</v>
      </c>
      <c r="M1799" s="185" t="s">
        <v>5254</v>
      </c>
      <c r="N1799" s="16"/>
      <c r="P1799" s="17" t="str">
        <f t="shared" si="538"/>
        <v/>
      </c>
      <c r="Q1799" s="17" t="str">
        <f>IF(ISNA(VLOOKUP(AC1799,#REF!,1)),"//","")</f>
        <v/>
      </c>
      <c r="S1799" s="117">
        <f t="shared" si="544"/>
        <v>554</v>
      </c>
      <c r="T1799" s="111" t="s">
        <v>2484</v>
      </c>
      <c r="U1799" s="118" t="s">
        <v>2484</v>
      </c>
      <c r="V1799" s="118" t="s">
        <v>2484</v>
      </c>
      <c r="W1799" s="119" t="str">
        <f t="shared" si="539"/>
        <v/>
      </c>
      <c r="X1799" s="120" t="str">
        <f t="shared" si="540"/>
        <v/>
      </c>
      <c r="Y1799" s="121">
        <f t="shared" si="541"/>
        <v>1759</v>
      </c>
      <c r="Z1799" s="17" t="str">
        <f t="shared" si="542"/>
        <v xml:space="preserve">ITM_STATDEMO1   </v>
      </c>
      <c r="AA1799" s="172" t="str">
        <f>IF(ISNA(VLOOKUP(AC1799,Sheet2!J:J,1,0)),"//","")</f>
        <v/>
      </c>
      <c r="AC1799" s="111" t="str">
        <f t="shared" si="523"/>
        <v/>
      </c>
      <c r="AD1799" t="b">
        <f t="shared" si="522"/>
        <v>1</v>
      </c>
    </row>
    <row r="1800" spans="1:30" s="17" customFormat="1">
      <c r="A1800" s="111">
        <f t="shared" si="543"/>
        <v>1800</v>
      </c>
      <c r="B1800" s="56">
        <f t="shared" si="537"/>
        <v>1760</v>
      </c>
      <c r="C1800" s="183" t="s">
        <v>5244</v>
      </c>
      <c r="D1800" s="183" t="s">
        <v>7</v>
      </c>
      <c r="E1800" s="184" t="s">
        <v>5251</v>
      </c>
      <c r="F1800" s="184" t="s">
        <v>5251</v>
      </c>
      <c r="G1800" s="207">
        <v>0</v>
      </c>
      <c r="H1800" s="207">
        <v>0</v>
      </c>
      <c r="I1800" s="197" t="s">
        <v>1</v>
      </c>
      <c r="J1800" s="66" t="s">
        <v>1592</v>
      </c>
      <c r="K1800" s="67" t="s">
        <v>4704</v>
      </c>
      <c r="M1800" s="185" t="s">
        <v>5255</v>
      </c>
      <c r="N1800" s="16"/>
      <c r="P1800" s="17" t="str">
        <f t="shared" si="538"/>
        <v/>
      </c>
      <c r="Q1800" s="17" t="str">
        <f>IF(ISNA(VLOOKUP(AC1800,#REF!,1)),"//","")</f>
        <v/>
      </c>
      <c r="S1800" s="117">
        <f t="shared" si="544"/>
        <v>554</v>
      </c>
      <c r="T1800" s="111" t="s">
        <v>2484</v>
      </c>
      <c r="U1800" s="118" t="s">
        <v>2484</v>
      </c>
      <c r="V1800" s="118" t="s">
        <v>2484</v>
      </c>
      <c r="W1800" s="119" t="str">
        <f t="shared" si="539"/>
        <v/>
      </c>
      <c r="X1800" s="120" t="str">
        <f t="shared" si="540"/>
        <v/>
      </c>
      <c r="Y1800" s="121">
        <f t="shared" si="541"/>
        <v>1760</v>
      </c>
      <c r="Z1800" s="17" t="str">
        <f t="shared" si="542"/>
        <v xml:space="preserve">ITM_STATDEMO2   </v>
      </c>
      <c r="AA1800" s="172" t="str">
        <f>IF(ISNA(VLOOKUP(AC1800,Sheet2!J:J,1,0)),"//","")</f>
        <v/>
      </c>
      <c r="AC1800" s="111" t="str">
        <f t="shared" si="523"/>
        <v/>
      </c>
      <c r="AD1800" t="b">
        <f t="shared" si="522"/>
        <v>1</v>
      </c>
    </row>
    <row r="1801" spans="1:30" s="17" customFormat="1">
      <c r="A1801" s="111">
        <f t="shared" si="543"/>
        <v>1801</v>
      </c>
      <c r="B1801" s="56">
        <f t="shared" si="537"/>
        <v>1761</v>
      </c>
      <c r="C1801" s="183" t="s">
        <v>5245</v>
      </c>
      <c r="D1801" s="183" t="s">
        <v>7</v>
      </c>
      <c r="E1801" s="184" t="s">
        <v>5246</v>
      </c>
      <c r="F1801" s="184" t="s">
        <v>5246</v>
      </c>
      <c r="G1801" s="207">
        <v>0</v>
      </c>
      <c r="H1801" s="207">
        <v>0</v>
      </c>
      <c r="I1801" s="191" t="s">
        <v>3</v>
      </c>
      <c r="J1801" s="218" t="s">
        <v>1593</v>
      </c>
      <c r="K1801" s="67" t="s">
        <v>4704</v>
      </c>
      <c r="M1801" s="185" t="s">
        <v>5256</v>
      </c>
      <c r="N1801" s="16"/>
      <c r="P1801" s="17" t="str">
        <f t="shared" si="538"/>
        <v/>
      </c>
      <c r="Q1801" s="17" t="str">
        <f>IF(ISNA(VLOOKUP(AC1801,#REF!,1)),"//","")</f>
        <v/>
      </c>
      <c r="S1801" s="117">
        <f t="shared" si="544"/>
        <v>554</v>
      </c>
      <c r="T1801" s="111" t="s">
        <v>2484</v>
      </c>
      <c r="U1801" s="118" t="s">
        <v>2484</v>
      </c>
      <c r="V1801" s="118" t="s">
        <v>2484</v>
      </c>
      <c r="W1801" s="119" t="str">
        <f t="shared" si="539"/>
        <v/>
      </c>
      <c r="X1801" s="120" t="str">
        <f t="shared" si="540"/>
        <v/>
      </c>
      <c r="Y1801" s="121">
        <f t="shared" si="541"/>
        <v>1761</v>
      </c>
      <c r="Z1801" s="17" t="str">
        <f t="shared" si="542"/>
        <v xml:space="preserve">ITM_SMI         </v>
      </c>
      <c r="AA1801" s="172" t="str">
        <f>IF(ISNA(VLOOKUP(AC1801,Sheet2!J:J,1,0)),"//","")</f>
        <v/>
      </c>
      <c r="AC1801" s="111" t="str">
        <f t="shared" si="523"/>
        <v/>
      </c>
      <c r="AD1801" t="b">
        <f t="shared" si="522"/>
        <v>1</v>
      </c>
    </row>
    <row r="1802" spans="1:30" s="220" customFormat="1">
      <c r="A1802" s="214">
        <f t="shared" si="543"/>
        <v>1802</v>
      </c>
      <c r="B1802" s="215">
        <f t="shared" si="537"/>
        <v>1762</v>
      </c>
      <c r="C1802" s="216" t="s">
        <v>5230</v>
      </c>
      <c r="D1802" s="216" t="s">
        <v>5262</v>
      </c>
      <c r="E1802" s="227" t="s">
        <v>5263</v>
      </c>
      <c r="F1802" s="227" t="s">
        <v>5263</v>
      </c>
      <c r="G1802" s="217">
        <v>0</v>
      </c>
      <c r="H1802" s="217">
        <v>0</v>
      </c>
      <c r="I1802" s="218" t="s">
        <v>1</v>
      </c>
      <c r="J1802" s="218" t="s">
        <v>1593</v>
      </c>
      <c r="K1802" s="219" t="s">
        <v>4539</v>
      </c>
      <c r="M1802" s="221" t="s">
        <v>5265</v>
      </c>
      <c r="N1802" s="221"/>
      <c r="P1802" s="220" t="str">
        <f t="shared" si="538"/>
        <v/>
      </c>
      <c r="Q1802" s="220" t="str">
        <f>IF(ISNA(VLOOKUP(AC1802,#REF!,1)),"//","")</f>
        <v/>
      </c>
      <c r="S1802" s="222">
        <f t="shared" si="544"/>
        <v>554</v>
      </c>
      <c r="T1802" s="214" t="s">
        <v>2484</v>
      </c>
      <c r="U1802" s="223" t="s">
        <v>2484</v>
      </c>
      <c r="V1802" s="223" t="s">
        <v>2484</v>
      </c>
      <c r="W1802" s="224" t="str">
        <f t="shared" si="539"/>
        <v/>
      </c>
      <c r="X1802" s="225" t="str">
        <f t="shared" si="540"/>
        <v/>
      </c>
      <c r="Y1802" s="226">
        <f t="shared" si="541"/>
        <v>1762</v>
      </c>
      <c r="Z1802" s="220" t="str">
        <f t="shared" si="542"/>
        <v>ITM_PLOT_LR</v>
      </c>
      <c r="AA1802" s="223" t="str">
        <f>IF(ISNA(VLOOKUP(AC1802,Sheet2!J:J,1,0)),"//","")</f>
        <v/>
      </c>
      <c r="AC1802" s="214" t="str">
        <f t="shared" si="523"/>
        <v/>
      </c>
      <c r="AD1802" s="220" t="b">
        <f t="shared" si="522"/>
        <v>1</v>
      </c>
    </row>
    <row r="1803" spans="1:30" s="220" customFormat="1">
      <c r="A1803" s="214">
        <f t="shared" si="543"/>
        <v>1803</v>
      </c>
      <c r="B1803" s="215">
        <f t="shared" si="537"/>
        <v>1763</v>
      </c>
      <c r="C1803" s="216" t="s">
        <v>5230</v>
      </c>
      <c r="D1803" s="216" t="s">
        <v>5262</v>
      </c>
      <c r="E1803" s="227" t="s">
        <v>5263</v>
      </c>
      <c r="F1803" s="227" t="s">
        <v>5263</v>
      </c>
      <c r="G1803" s="217">
        <v>0</v>
      </c>
      <c r="H1803" s="217">
        <v>0</v>
      </c>
      <c r="I1803" s="218" t="s">
        <v>1</v>
      </c>
      <c r="J1803" s="218" t="s">
        <v>1593</v>
      </c>
      <c r="K1803" s="219" t="s">
        <v>4539</v>
      </c>
      <c r="M1803" s="221" t="s">
        <v>5266</v>
      </c>
      <c r="N1803" s="221"/>
      <c r="P1803" s="220" t="str">
        <f t="shared" si="538"/>
        <v/>
      </c>
      <c r="Q1803" s="220" t="str">
        <f>IF(ISNA(VLOOKUP(AC1803,#REF!,1)),"//","")</f>
        <v/>
      </c>
      <c r="S1803" s="222">
        <f t="shared" si="544"/>
        <v>554</v>
      </c>
      <c r="T1803" s="214" t="s">
        <v>2484</v>
      </c>
      <c r="U1803" s="223" t="s">
        <v>2484</v>
      </c>
      <c r="V1803" s="223" t="s">
        <v>2484</v>
      </c>
      <c r="W1803" s="224" t="str">
        <f t="shared" si="539"/>
        <v/>
      </c>
      <c r="X1803" s="225" t="str">
        <f t="shared" si="540"/>
        <v/>
      </c>
      <c r="Y1803" s="226">
        <f t="shared" si="541"/>
        <v>1763</v>
      </c>
      <c r="Z1803" s="220" t="str">
        <f t="shared" si="542"/>
        <v>ITM_PLOT_SELLINE</v>
      </c>
      <c r="AA1803" s="223" t="str">
        <f>IF(ISNA(VLOOKUP(AC1803,Sheet2!J:J,1,0)),"//","")</f>
        <v/>
      </c>
      <c r="AC1803" s="214" t="str">
        <f t="shared" si="523"/>
        <v/>
      </c>
      <c r="AD1803" s="220" t="b">
        <f t="shared" si="522"/>
        <v>1</v>
      </c>
    </row>
    <row r="1804" spans="1:30" s="17" customFormat="1">
      <c r="A1804" s="111">
        <f t="shared" si="543"/>
        <v>1804</v>
      </c>
      <c r="B1804" s="56">
        <f t="shared" si="537"/>
        <v>1764</v>
      </c>
      <c r="C1804" s="113" t="s">
        <v>4450</v>
      </c>
      <c r="D1804" s="113" t="s">
        <v>7</v>
      </c>
      <c r="E1804" s="146" t="str">
        <f t="shared" ref="E1804" si="545">CHAR(34)&amp;IF(B1804&lt;10,"000",IF(B1804&lt;100,"00",IF(B1804&lt;1000,"0","")))&amp;$B1804&amp;CHAR(34)</f>
        <v>"1764"</v>
      </c>
      <c r="F1804" s="114" t="str">
        <f t="shared" ref="F1804" si="546">E1804</f>
        <v>"1764"</v>
      </c>
      <c r="G1804" s="207">
        <v>0</v>
      </c>
      <c r="H1804" s="207">
        <v>0</v>
      </c>
      <c r="I1804" s="193" t="s">
        <v>28</v>
      </c>
      <c r="J1804" s="115" t="s">
        <v>1593</v>
      </c>
      <c r="K1804" s="116" t="s">
        <v>4539</v>
      </c>
      <c r="M1804" s="147" t="str">
        <f t="shared" ref="M1804:M1812" si="547">"ITM_"&amp;IF(B1804&lt;10,"000",IF(B1804&lt;100,"00",IF(B1804&lt;1000,"0","")))&amp;$B1804</f>
        <v>ITM_1764</v>
      </c>
      <c r="N1804" s="16"/>
      <c r="P1804" s="17" t="str">
        <f t="shared" si="538"/>
        <v/>
      </c>
      <c r="Q1804" s="17" t="str">
        <f>IF(ISNA(VLOOKUP(AC1804,#REF!,1)),"//","")</f>
        <v/>
      </c>
      <c r="S1804" s="117">
        <f t="shared" si="544"/>
        <v>554</v>
      </c>
      <c r="T1804" s="111" t="s">
        <v>2484</v>
      </c>
      <c r="U1804" s="118" t="s">
        <v>2484</v>
      </c>
      <c r="V1804" s="118" t="s">
        <v>2484</v>
      </c>
      <c r="W1804" s="119" t="str">
        <f t="shared" si="539"/>
        <v/>
      </c>
      <c r="X1804" s="120" t="str">
        <f t="shared" si="540"/>
        <v/>
      </c>
      <c r="Y1804" s="121">
        <f t="shared" si="541"/>
        <v>1764</v>
      </c>
      <c r="Z1804" s="17" t="str">
        <f t="shared" si="542"/>
        <v>ITM_1764</v>
      </c>
      <c r="AA1804" s="172" t="str">
        <f>IF(ISNA(VLOOKUP(AC1804,Sheet2!J:J,1,0)),"//","")</f>
        <v/>
      </c>
      <c r="AC1804" s="111" t="str">
        <f t="shared" si="523"/>
        <v/>
      </c>
      <c r="AD1804" t="b">
        <f t="shared" si="522"/>
        <v>1</v>
      </c>
    </row>
    <row r="1805" spans="1:30" s="17" customFormat="1">
      <c r="A1805" s="111">
        <f t="shared" si="543"/>
        <v>1805</v>
      </c>
      <c r="B1805" s="56">
        <f t="shared" si="537"/>
        <v>1765</v>
      </c>
      <c r="C1805" s="113" t="s">
        <v>4450</v>
      </c>
      <c r="D1805" s="113" t="s">
        <v>7</v>
      </c>
      <c r="E1805" s="146" t="str">
        <f t="shared" ref="E1805:E1812" si="548">CHAR(34)&amp;IF(B1805&lt;10,"000",IF(B1805&lt;100,"00",IF(B1805&lt;1000,"0","")))&amp;$B1805&amp;CHAR(34)</f>
        <v>"1765"</v>
      </c>
      <c r="F1805" s="114" t="str">
        <f t="shared" ref="F1805:F1812" si="549">E1805</f>
        <v>"1765"</v>
      </c>
      <c r="G1805" s="207">
        <v>0</v>
      </c>
      <c r="H1805" s="207">
        <v>0</v>
      </c>
      <c r="I1805" s="193" t="s">
        <v>28</v>
      </c>
      <c r="J1805" s="115" t="s">
        <v>1593</v>
      </c>
      <c r="K1805" s="116" t="s">
        <v>4539</v>
      </c>
      <c r="M1805" s="147" t="str">
        <f t="shared" si="547"/>
        <v>ITM_1765</v>
      </c>
      <c r="N1805" s="16"/>
      <c r="P1805" s="17" t="str">
        <f t="shared" si="538"/>
        <v/>
      </c>
      <c r="Q1805" s="17" t="str">
        <f>IF(ISNA(VLOOKUP(AC1805,#REF!,1)),"//","")</f>
        <v/>
      </c>
      <c r="S1805" s="117">
        <f t="shared" si="544"/>
        <v>554</v>
      </c>
      <c r="T1805" s="111" t="s">
        <v>2484</v>
      </c>
      <c r="U1805" s="118" t="s">
        <v>2484</v>
      </c>
      <c r="V1805" s="118" t="s">
        <v>2484</v>
      </c>
      <c r="W1805" s="119" t="str">
        <f t="shared" si="539"/>
        <v/>
      </c>
      <c r="X1805" s="120" t="str">
        <f t="shared" si="540"/>
        <v/>
      </c>
      <c r="Y1805" s="121">
        <f t="shared" si="541"/>
        <v>1765</v>
      </c>
      <c r="Z1805" s="17" t="str">
        <f t="shared" si="542"/>
        <v>ITM_1765</v>
      </c>
      <c r="AA1805" s="172" t="str">
        <f>IF(ISNA(VLOOKUP(AC1805,Sheet2!J:J,1,0)),"//","")</f>
        <v/>
      </c>
      <c r="AC1805" s="111" t="str">
        <f t="shared" si="523"/>
        <v/>
      </c>
      <c r="AD1805" t="b">
        <f t="shared" si="522"/>
        <v>1</v>
      </c>
    </row>
    <row r="1806" spans="1:30" s="17" customFormat="1">
      <c r="A1806" s="111">
        <f t="shared" si="543"/>
        <v>1806</v>
      </c>
      <c r="B1806" s="56">
        <f t="shared" si="537"/>
        <v>1766</v>
      </c>
      <c r="C1806" s="113" t="s">
        <v>4450</v>
      </c>
      <c r="D1806" s="113" t="s">
        <v>7</v>
      </c>
      <c r="E1806" s="146" t="str">
        <f t="shared" si="548"/>
        <v>"1766"</v>
      </c>
      <c r="F1806" s="114" t="str">
        <f t="shared" si="549"/>
        <v>"1766"</v>
      </c>
      <c r="G1806" s="207">
        <v>0</v>
      </c>
      <c r="H1806" s="207">
        <v>0</v>
      </c>
      <c r="I1806" s="193" t="s">
        <v>28</v>
      </c>
      <c r="J1806" s="115" t="s">
        <v>1593</v>
      </c>
      <c r="K1806" s="116" t="s">
        <v>4539</v>
      </c>
      <c r="M1806" s="147" t="str">
        <f t="shared" si="547"/>
        <v>ITM_1766</v>
      </c>
      <c r="N1806" s="16"/>
      <c r="P1806" s="17" t="str">
        <f t="shared" si="538"/>
        <v/>
      </c>
      <c r="Q1806" s="17" t="str">
        <f>IF(ISNA(VLOOKUP(AC1806,#REF!,1)),"//","")</f>
        <v/>
      </c>
      <c r="S1806" s="117">
        <f t="shared" si="544"/>
        <v>554</v>
      </c>
      <c r="T1806" s="111" t="s">
        <v>2484</v>
      </c>
      <c r="U1806" s="118" t="s">
        <v>2484</v>
      </c>
      <c r="V1806" s="118" t="s">
        <v>2484</v>
      </c>
      <c r="W1806" s="119" t="str">
        <f t="shared" si="539"/>
        <v/>
      </c>
      <c r="X1806" s="120" t="str">
        <f t="shared" si="540"/>
        <v/>
      </c>
      <c r="Y1806" s="121">
        <f t="shared" si="541"/>
        <v>1766</v>
      </c>
      <c r="Z1806" s="17" t="str">
        <f t="shared" si="542"/>
        <v>ITM_1766</v>
      </c>
      <c r="AA1806" s="172" t="str">
        <f>IF(ISNA(VLOOKUP(AC1806,Sheet2!J:J,1,0)),"//","")</f>
        <v/>
      </c>
      <c r="AC1806" s="111" t="str">
        <f t="shared" si="523"/>
        <v/>
      </c>
      <c r="AD1806" t="b">
        <f t="shared" si="522"/>
        <v>1</v>
      </c>
    </row>
    <row r="1807" spans="1:30" s="17" customFormat="1">
      <c r="A1807" s="111">
        <f t="shared" si="543"/>
        <v>1807</v>
      </c>
      <c r="B1807" s="56">
        <f t="shared" si="537"/>
        <v>1767</v>
      </c>
      <c r="C1807" s="113" t="s">
        <v>4450</v>
      </c>
      <c r="D1807" s="113" t="s">
        <v>7</v>
      </c>
      <c r="E1807" s="146" t="str">
        <f t="shared" si="548"/>
        <v>"1767"</v>
      </c>
      <c r="F1807" s="114" t="str">
        <f t="shared" si="549"/>
        <v>"1767"</v>
      </c>
      <c r="G1807" s="207">
        <v>0</v>
      </c>
      <c r="H1807" s="207">
        <v>0</v>
      </c>
      <c r="I1807" s="193" t="s">
        <v>28</v>
      </c>
      <c r="J1807" s="115" t="s">
        <v>1593</v>
      </c>
      <c r="K1807" s="116" t="s">
        <v>4539</v>
      </c>
      <c r="M1807" s="147" t="str">
        <f t="shared" si="547"/>
        <v>ITM_1767</v>
      </c>
      <c r="N1807" s="16"/>
      <c r="P1807" s="17" t="str">
        <f t="shared" si="538"/>
        <v/>
      </c>
      <c r="Q1807" s="17" t="str">
        <f>IF(ISNA(VLOOKUP(AC1807,#REF!,1)),"//","")</f>
        <v/>
      </c>
      <c r="S1807" s="117">
        <f t="shared" si="544"/>
        <v>554</v>
      </c>
      <c r="T1807" s="111" t="s">
        <v>2484</v>
      </c>
      <c r="U1807" s="118" t="s">
        <v>2484</v>
      </c>
      <c r="V1807" s="118" t="s">
        <v>2484</v>
      </c>
      <c r="W1807" s="119" t="str">
        <f t="shared" si="539"/>
        <v/>
      </c>
      <c r="X1807" s="120" t="str">
        <f t="shared" si="540"/>
        <v/>
      </c>
      <c r="Y1807" s="121">
        <f t="shared" si="541"/>
        <v>1767</v>
      </c>
      <c r="Z1807" s="17" t="str">
        <f t="shared" si="542"/>
        <v>ITM_1767</v>
      </c>
      <c r="AA1807" s="172" t="str">
        <f>IF(ISNA(VLOOKUP(AC1807,Sheet2!J:J,1,0)),"//","")</f>
        <v/>
      </c>
      <c r="AC1807" s="111" t="str">
        <f t="shared" si="523"/>
        <v/>
      </c>
      <c r="AD1807" t="b">
        <f t="shared" si="522"/>
        <v>1</v>
      </c>
    </row>
    <row r="1808" spans="1:30" s="17" customFormat="1">
      <c r="A1808" s="111">
        <f t="shared" si="543"/>
        <v>1808</v>
      </c>
      <c r="B1808" s="56">
        <f t="shared" si="537"/>
        <v>1768</v>
      </c>
      <c r="C1808" s="113" t="s">
        <v>4450</v>
      </c>
      <c r="D1808" s="113" t="s">
        <v>7</v>
      </c>
      <c r="E1808" s="146" t="str">
        <f t="shared" si="548"/>
        <v>"1768"</v>
      </c>
      <c r="F1808" s="114" t="str">
        <f t="shared" si="549"/>
        <v>"1768"</v>
      </c>
      <c r="G1808" s="207">
        <v>0</v>
      </c>
      <c r="H1808" s="207">
        <v>0</v>
      </c>
      <c r="I1808" s="193" t="s">
        <v>28</v>
      </c>
      <c r="J1808" s="115" t="s">
        <v>1593</v>
      </c>
      <c r="K1808" s="116" t="s">
        <v>4539</v>
      </c>
      <c r="M1808" s="147" t="str">
        <f t="shared" si="547"/>
        <v>ITM_1768</v>
      </c>
      <c r="N1808" s="16"/>
      <c r="P1808" s="17" t="str">
        <f t="shared" si="538"/>
        <v/>
      </c>
      <c r="Q1808" s="17" t="str">
        <f>IF(ISNA(VLOOKUP(AC1808,#REF!,1)),"//","")</f>
        <v/>
      </c>
      <c r="S1808" s="117">
        <f t="shared" si="544"/>
        <v>554</v>
      </c>
      <c r="T1808" s="111" t="s">
        <v>2484</v>
      </c>
      <c r="U1808" s="118" t="s">
        <v>2484</v>
      </c>
      <c r="V1808" s="118" t="s">
        <v>2484</v>
      </c>
      <c r="W1808" s="119" t="str">
        <f t="shared" si="539"/>
        <v/>
      </c>
      <c r="X1808" s="120" t="str">
        <f t="shared" si="540"/>
        <v/>
      </c>
      <c r="Y1808" s="121">
        <f t="shared" si="541"/>
        <v>1768</v>
      </c>
      <c r="Z1808" s="17" t="str">
        <f t="shared" si="542"/>
        <v>ITM_1768</v>
      </c>
      <c r="AA1808" s="172" t="str">
        <f>IF(ISNA(VLOOKUP(AC1808,Sheet2!J:J,1,0)),"//","")</f>
        <v/>
      </c>
      <c r="AC1808" s="111" t="str">
        <f t="shared" si="523"/>
        <v/>
      </c>
      <c r="AD1808" t="b">
        <f t="shared" si="522"/>
        <v>1</v>
      </c>
    </row>
    <row r="1809" spans="1:30" s="17" customFormat="1">
      <c r="A1809" s="111">
        <f t="shared" si="543"/>
        <v>1809</v>
      </c>
      <c r="B1809" s="56">
        <f t="shared" si="537"/>
        <v>1769</v>
      </c>
      <c r="C1809" s="113" t="s">
        <v>4450</v>
      </c>
      <c r="D1809" s="113" t="s">
        <v>7</v>
      </c>
      <c r="E1809" s="146" t="str">
        <f t="shared" si="548"/>
        <v>"1769"</v>
      </c>
      <c r="F1809" s="114" t="str">
        <f t="shared" si="549"/>
        <v>"1769"</v>
      </c>
      <c r="G1809" s="207">
        <v>0</v>
      </c>
      <c r="H1809" s="207">
        <v>0</v>
      </c>
      <c r="I1809" s="193" t="s">
        <v>28</v>
      </c>
      <c r="J1809" s="115" t="s">
        <v>1593</v>
      </c>
      <c r="K1809" s="116" t="s">
        <v>4539</v>
      </c>
      <c r="M1809" s="147" t="str">
        <f t="shared" si="547"/>
        <v>ITM_1769</v>
      </c>
      <c r="N1809" s="16"/>
      <c r="P1809" s="17" t="str">
        <f t="shared" si="538"/>
        <v/>
      </c>
      <c r="Q1809" s="17" t="str">
        <f>IF(ISNA(VLOOKUP(AC1809,#REF!,1)),"//","")</f>
        <v/>
      </c>
      <c r="S1809" s="117">
        <f t="shared" si="544"/>
        <v>554</v>
      </c>
      <c r="T1809" s="111" t="s">
        <v>2484</v>
      </c>
      <c r="U1809" s="118" t="s">
        <v>2484</v>
      </c>
      <c r="V1809" s="118" t="s">
        <v>2484</v>
      </c>
      <c r="W1809" s="119" t="str">
        <f t="shared" si="539"/>
        <v/>
      </c>
      <c r="X1809" s="120" t="str">
        <f t="shared" si="540"/>
        <v/>
      </c>
      <c r="Y1809" s="121">
        <f t="shared" si="541"/>
        <v>1769</v>
      </c>
      <c r="Z1809" s="17" t="str">
        <f t="shared" si="542"/>
        <v>ITM_1769</v>
      </c>
      <c r="AA1809" s="172" t="str">
        <f>IF(ISNA(VLOOKUP(AC1809,Sheet2!J:J,1,0)),"//","")</f>
        <v/>
      </c>
      <c r="AC1809" s="111" t="str">
        <f t="shared" si="523"/>
        <v/>
      </c>
      <c r="AD1809" t="b">
        <f t="shared" si="522"/>
        <v>1</v>
      </c>
    </row>
    <row r="1810" spans="1:30" s="17" customFormat="1">
      <c r="A1810" s="111">
        <f t="shared" si="543"/>
        <v>1810</v>
      </c>
      <c r="B1810" s="56">
        <f t="shared" si="537"/>
        <v>1770</v>
      </c>
      <c r="C1810" s="113" t="s">
        <v>4450</v>
      </c>
      <c r="D1810" s="113" t="s">
        <v>7</v>
      </c>
      <c r="E1810" s="146" t="str">
        <f t="shared" si="548"/>
        <v>"1770"</v>
      </c>
      <c r="F1810" s="114" t="str">
        <f t="shared" si="549"/>
        <v>"1770"</v>
      </c>
      <c r="G1810" s="207">
        <v>0</v>
      </c>
      <c r="H1810" s="207">
        <v>0</v>
      </c>
      <c r="I1810" s="193" t="s">
        <v>28</v>
      </c>
      <c r="J1810" s="115" t="s">
        <v>1593</v>
      </c>
      <c r="K1810" s="116" t="s">
        <v>4539</v>
      </c>
      <c r="M1810" s="147" t="str">
        <f t="shared" si="547"/>
        <v>ITM_1770</v>
      </c>
      <c r="N1810" s="16"/>
      <c r="P1810" s="17" t="str">
        <f t="shared" si="538"/>
        <v/>
      </c>
      <c r="Q1810" s="17" t="str">
        <f>IF(ISNA(VLOOKUP(AC1810,#REF!,1)),"//","")</f>
        <v/>
      </c>
      <c r="S1810" s="117">
        <f t="shared" si="544"/>
        <v>554</v>
      </c>
      <c r="T1810" s="111" t="s">
        <v>2484</v>
      </c>
      <c r="U1810" s="118" t="s">
        <v>2484</v>
      </c>
      <c r="V1810" s="118" t="s">
        <v>2484</v>
      </c>
      <c r="W1810" s="119" t="str">
        <f t="shared" si="539"/>
        <v/>
      </c>
      <c r="X1810" s="120" t="str">
        <f t="shared" si="540"/>
        <v/>
      </c>
      <c r="Y1810" s="121">
        <f t="shared" si="541"/>
        <v>1770</v>
      </c>
      <c r="Z1810" s="17" t="str">
        <f t="shared" si="542"/>
        <v>ITM_1770</v>
      </c>
      <c r="AA1810" s="172" t="str">
        <f>IF(ISNA(VLOOKUP(AC1810,Sheet2!J:J,1,0)),"//","")</f>
        <v/>
      </c>
      <c r="AC1810" s="111" t="str">
        <f t="shared" si="523"/>
        <v/>
      </c>
      <c r="AD1810" t="b">
        <f t="shared" si="522"/>
        <v>1</v>
      </c>
    </row>
    <row r="1811" spans="1:30" s="17" customFormat="1">
      <c r="A1811" s="111">
        <f t="shared" si="543"/>
        <v>1811</v>
      </c>
      <c r="B1811" s="56">
        <f t="shared" si="537"/>
        <v>1771</v>
      </c>
      <c r="C1811" s="113" t="s">
        <v>4450</v>
      </c>
      <c r="D1811" s="113" t="s">
        <v>7</v>
      </c>
      <c r="E1811" s="146" t="str">
        <f t="shared" si="548"/>
        <v>"1771"</v>
      </c>
      <c r="F1811" s="114" t="str">
        <f t="shared" si="549"/>
        <v>"1771"</v>
      </c>
      <c r="G1811" s="207">
        <v>0</v>
      </c>
      <c r="H1811" s="207">
        <v>0</v>
      </c>
      <c r="I1811" s="193" t="s">
        <v>28</v>
      </c>
      <c r="J1811" s="115" t="s">
        <v>1593</v>
      </c>
      <c r="K1811" s="116" t="s">
        <v>4539</v>
      </c>
      <c r="M1811" s="147" t="str">
        <f t="shared" si="547"/>
        <v>ITM_1771</v>
      </c>
      <c r="N1811" s="16"/>
      <c r="P1811" s="17" t="str">
        <f t="shared" si="538"/>
        <v/>
      </c>
      <c r="Q1811" s="17" t="str">
        <f>IF(ISNA(VLOOKUP(AC1811,#REF!,1)),"//","")</f>
        <v/>
      </c>
      <c r="S1811" s="117">
        <f t="shared" si="544"/>
        <v>554</v>
      </c>
      <c r="T1811" s="111" t="s">
        <v>2484</v>
      </c>
      <c r="U1811" s="118" t="s">
        <v>2484</v>
      </c>
      <c r="V1811" s="118" t="s">
        <v>2484</v>
      </c>
      <c r="W1811" s="119" t="str">
        <f t="shared" si="539"/>
        <v/>
      </c>
      <c r="X1811" s="120" t="str">
        <f t="shared" si="540"/>
        <v/>
      </c>
      <c r="Y1811" s="121">
        <f t="shared" si="541"/>
        <v>1771</v>
      </c>
      <c r="Z1811" s="17" t="str">
        <f t="shared" si="542"/>
        <v>ITM_1771</v>
      </c>
      <c r="AA1811" s="172" t="str">
        <f>IF(ISNA(VLOOKUP(AC1811,Sheet2!J:J,1,0)),"//","")</f>
        <v/>
      </c>
      <c r="AC1811" s="111" t="str">
        <f t="shared" si="523"/>
        <v/>
      </c>
      <c r="AD1811" t="b">
        <f t="shared" si="522"/>
        <v>1</v>
      </c>
    </row>
    <row r="1812" spans="1:30" s="17" customFormat="1">
      <c r="A1812" s="111">
        <f t="shared" si="543"/>
        <v>1812</v>
      </c>
      <c r="B1812" s="56">
        <f t="shared" si="537"/>
        <v>1772</v>
      </c>
      <c r="C1812" s="113" t="s">
        <v>4450</v>
      </c>
      <c r="D1812" s="113" t="s">
        <v>7</v>
      </c>
      <c r="E1812" s="146" t="str">
        <f t="shared" si="548"/>
        <v>"1772"</v>
      </c>
      <c r="F1812" s="114" t="str">
        <f t="shared" si="549"/>
        <v>"1772"</v>
      </c>
      <c r="G1812" s="207">
        <v>0</v>
      </c>
      <c r="H1812" s="207">
        <v>0</v>
      </c>
      <c r="I1812" s="193" t="s">
        <v>28</v>
      </c>
      <c r="J1812" s="115" t="s">
        <v>1593</v>
      </c>
      <c r="K1812" s="116" t="s">
        <v>4539</v>
      </c>
      <c r="M1812" s="147" t="str">
        <f t="shared" si="547"/>
        <v>ITM_1772</v>
      </c>
      <c r="N1812" s="16"/>
      <c r="P1812" s="17" t="str">
        <f t="shared" si="538"/>
        <v/>
      </c>
      <c r="Q1812" s="17" t="str">
        <f>IF(ISNA(VLOOKUP(AC1812,#REF!,1)),"//","")</f>
        <v/>
      </c>
      <c r="S1812" s="117">
        <f t="shared" si="544"/>
        <v>554</v>
      </c>
      <c r="T1812" s="111" t="s">
        <v>2484</v>
      </c>
      <c r="U1812" s="118" t="s">
        <v>2484</v>
      </c>
      <c r="V1812" s="118" t="s">
        <v>2484</v>
      </c>
      <c r="W1812" s="119" t="str">
        <f t="shared" si="539"/>
        <v/>
      </c>
      <c r="X1812" s="120" t="str">
        <f t="shared" si="540"/>
        <v/>
      </c>
      <c r="Y1812" s="121">
        <f t="shared" si="541"/>
        <v>1772</v>
      </c>
      <c r="Z1812" s="17" t="str">
        <f t="shared" si="542"/>
        <v>ITM_1772</v>
      </c>
      <c r="AA1812" s="172" t="str">
        <f>IF(ISNA(VLOOKUP(AC1812,Sheet2!J:J,1,0)),"//","")</f>
        <v/>
      </c>
      <c r="AC1812" s="111" t="str">
        <f t="shared" si="523"/>
        <v/>
      </c>
      <c r="AD1812" t="b">
        <f t="shared" si="522"/>
        <v>1</v>
      </c>
    </row>
    <row r="1813" spans="1:30" s="49" customFormat="1">
      <c r="A1813" s="57" t="str">
        <f t="shared" si="512"/>
        <v/>
      </c>
      <c r="B1813" s="170">
        <f t="shared" ref="B1813:B1817" si="550">B1812+0.1</f>
        <v>1772.1</v>
      </c>
      <c r="C1813" s="60" t="s">
        <v>2484</v>
      </c>
      <c r="D1813" s="60"/>
      <c r="E1813" s="66"/>
      <c r="F1813" s="66"/>
      <c r="G1813" s="74"/>
      <c r="H1813" s="74"/>
      <c r="I1813" s="66"/>
      <c r="J1813" s="66"/>
      <c r="K1813" s="67"/>
      <c r="L1813" s="68"/>
      <c r="M1813" s="64" t="s">
        <v>2484</v>
      </c>
      <c r="N1813" s="48"/>
      <c r="Q1813" s="49" t="str">
        <f>IF(ISNA(VLOOKUP(AC1813,#REF!,1)),"//","")</f>
        <v/>
      </c>
      <c r="S1813" s="43">
        <f t="shared" si="514"/>
        <v>554</v>
      </c>
      <c r="T1813" s="93" t="s">
        <v>2484</v>
      </c>
      <c r="U1813" s="71" t="s">
        <v>2484</v>
      </c>
      <c r="V1813" s="71" t="s">
        <v>2484</v>
      </c>
      <c r="W1813" s="44" t="str">
        <f t="shared" si="515"/>
        <v/>
      </c>
      <c r="X1813" s="25" t="str">
        <f t="shared" si="516"/>
        <v/>
      </c>
      <c r="Y1813" s="1">
        <f t="shared" si="517"/>
        <v>1772.1</v>
      </c>
      <c r="Z1813" t="str">
        <f t="shared" si="518"/>
        <v/>
      </c>
      <c r="AA1813" s="172" t="str">
        <f>IF(ISNA(VLOOKUP(AC1813,Sheet2!J:J,1,0)),"//","")</f>
        <v/>
      </c>
      <c r="AC1813" s="111" t="str">
        <f t="shared" si="523"/>
        <v/>
      </c>
      <c r="AD1813" t="b">
        <f t="shared" si="522"/>
        <v>1</v>
      </c>
    </row>
    <row r="1814" spans="1:30" s="49" customFormat="1">
      <c r="A1814" s="57" t="str">
        <f t="shared" si="512"/>
        <v/>
      </c>
      <c r="B1814" s="170">
        <f t="shared" si="550"/>
        <v>1772.1999999999998</v>
      </c>
      <c r="C1814" s="60" t="s">
        <v>2484</v>
      </c>
      <c r="D1814" s="60"/>
      <c r="E1814" s="66"/>
      <c r="F1814" s="66"/>
      <c r="G1814" s="74"/>
      <c r="H1814" s="74"/>
      <c r="I1814" s="66"/>
      <c r="J1814" s="66"/>
      <c r="K1814" s="67"/>
      <c r="L1814" s="68"/>
      <c r="M1814" s="64" t="s">
        <v>2484</v>
      </c>
      <c r="N1814" s="48"/>
      <c r="Q1814" s="49" t="str">
        <f>IF(ISNA(VLOOKUP(AC1814,#REF!,1)),"//","")</f>
        <v/>
      </c>
      <c r="S1814" s="43">
        <f t="shared" si="514"/>
        <v>554</v>
      </c>
      <c r="T1814" s="93" t="s">
        <v>2484</v>
      </c>
      <c r="U1814" s="71" t="s">
        <v>2484</v>
      </c>
      <c r="V1814" s="71" t="s">
        <v>2484</v>
      </c>
      <c r="W1814" s="44" t="str">
        <f t="shared" si="515"/>
        <v/>
      </c>
      <c r="X1814" s="25" t="str">
        <f t="shared" si="516"/>
        <v/>
      </c>
      <c r="Y1814" s="1">
        <f t="shared" si="517"/>
        <v>1772.1999999999998</v>
      </c>
      <c r="Z1814" t="str">
        <f t="shared" si="518"/>
        <v/>
      </c>
      <c r="AA1814" s="172" t="str">
        <f>IF(ISNA(VLOOKUP(AC1814,Sheet2!J:J,1,0)),"//","")</f>
        <v/>
      </c>
      <c r="AC1814" s="111" t="str">
        <f t="shared" si="523"/>
        <v/>
      </c>
      <c r="AD1814" t="b">
        <f t="shared" si="522"/>
        <v>1</v>
      </c>
    </row>
    <row r="1815" spans="1:30" s="49" customFormat="1">
      <c r="A1815" s="57" t="str">
        <f t="shared" si="512"/>
        <v/>
      </c>
      <c r="B1815" s="170">
        <f t="shared" si="550"/>
        <v>1772.2999999999997</v>
      </c>
      <c r="C1815" s="60" t="s">
        <v>2484</v>
      </c>
      <c r="D1815" s="60"/>
      <c r="E1815" s="66"/>
      <c r="F1815" s="66"/>
      <c r="G1815" s="74"/>
      <c r="H1815" s="74"/>
      <c r="I1815" s="66"/>
      <c r="J1815" s="66"/>
      <c r="K1815" s="67"/>
      <c r="L1815" s="68"/>
      <c r="M1815" s="64" t="s">
        <v>2484</v>
      </c>
      <c r="N1815" s="48"/>
      <c r="Q1815" s="49" t="str">
        <f>IF(ISNA(VLOOKUP(AC1815,#REF!,1)),"//","")</f>
        <v/>
      </c>
      <c r="S1815" s="43">
        <f t="shared" si="514"/>
        <v>554</v>
      </c>
      <c r="T1815" s="93" t="s">
        <v>2484</v>
      </c>
      <c r="U1815" s="71" t="s">
        <v>2484</v>
      </c>
      <c r="V1815" s="71" t="s">
        <v>2484</v>
      </c>
      <c r="W1815" s="44" t="str">
        <f t="shared" si="515"/>
        <v/>
      </c>
      <c r="X1815" s="25" t="str">
        <f t="shared" si="516"/>
        <v/>
      </c>
      <c r="Y1815" s="1">
        <f t="shared" si="517"/>
        <v>1772.2999999999997</v>
      </c>
      <c r="Z1815" t="str">
        <f t="shared" si="518"/>
        <v/>
      </c>
      <c r="AA1815" s="172" t="str">
        <f>IF(ISNA(VLOOKUP(AC1815,Sheet2!J:J,1,0)),"//","")</f>
        <v/>
      </c>
      <c r="AC1815" s="111" t="str">
        <f t="shared" si="523"/>
        <v/>
      </c>
      <c r="AD1815" t="b">
        <f t="shared" si="522"/>
        <v>1</v>
      </c>
    </row>
    <row r="1816" spans="1:30" s="49" customFormat="1">
      <c r="A1816" s="57" t="str">
        <f t="shared" si="512"/>
        <v/>
      </c>
      <c r="B1816" s="170">
        <f t="shared" si="550"/>
        <v>1772.3999999999996</v>
      </c>
      <c r="C1816" s="60" t="s">
        <v>2484</v>
      </c>
      <c r="D1816" s="60"/>
      <c r="E1816" s="66"/>
      <c r="F1816" s="66"/>
      <c r="G1816" s="74"/>
      <c r="H1816" s="74"/>
      <c r="I1816" s="66"/>
      <c r="J1816" s="66"/>
      <c r="K1816" s="67"/>
      <c r="L1816" s="68"/>
      <c r="M1816" s="64" t="s">
        <v>2484</v>
      </c>
      <c r="N1816" s="48"/>
      <c r="Q1816" s="49" t="str">
        <f>IF(ISNA(VLOOKUP(AC1816,#REF!,1)),"//","")</f>
        <v/>
      </c>
      <c r="S1816" s="43">
        <f t="shared" ref="S1816:S1818" si="551">IF(X1816&lt;&gt;"",S1815+1,S1815)</f>
        <v>554</v>
      </c>
      <c r="T1816" s="93" t="s">
        <v>2484</v>
      </c>
      <c r="U1816" s="71" t="s">
        <v>2484</v>
      </c>
      <c r="V1816" s="71" t="s">
        <v>2484</v>
      </c>
      <c r="W1816" s="44" t="str">
        <f t="shared" ref="W1816:W1818" si="552">IF( OR(U1816="CNST", I1816="CAT_REGS"),(E1816),
IF(U1816="YES",UPPER(E1816),
IF(   AND(U1816&lt;&gt;"NO",I1816="CAT_FNCT",D1816&lt;&gt;"multiply", D1816&lt;&gt;"divide"),IF(J1816="SLS_ENABLED",   UPPER(E1816),""),"")))</f>
        <v/>
      </c>
      <c r="X1816" s="25" t="str">
        <f t="shared" ref="X1816:X1818" si="553">IF(LEN(V1816)&gt;0,V1816,SUBSTITUTE(SUBSTITUTE(SUBSTITUTE(SUBSTITUTE(SUBSTITUTE(SUBSTITUTE(SUBSTITUTE(SUBSTITUTE(SUBSTITUTE(SUBSTITUTE(SUBSTITUTE( (SUBSTITUTE( SUBSTITUTE( SUBSTITUTE( SUBSTITUTE(W1816,"STD_SIGMA","SUM"),"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6" s="1">
        <f t="shared" ref="Y1816:Y1818" si="554">B1816</f>
        <v>1772.3999999999996</v>
      </c>
      <c r="Z1816" t="str">
        <f t="shared" ref="Z1816:Z1818" si="555">M1816</f>
        <v/>
      </c>
      <c r="AA1816" s="172" t="str">
        <f>IF(ISNA(VLOOKUP(AC1816,Sheet2!J:J,1,0)),"//","")</f>
        <v/>
      </c>
      <c r="AC1816" s="111" t="str">
        <f t="shared" si="523"/>
        <v/>
      </c>
      <c r="AD1816" t="b">
        <f t="shared" si="522"/>
        <v>1</v>
      </c>
    </row>
    <row r="1817" spans="1:30" s="49" customFormat="1">
      <c r="A1817" s="57" t="str">
        <f t="shared" si="512"/>
        <v/>
      </c>
      <c r="B1817" s="170">
        <f t="shared" si="550"/>
        <v>1772.4999999999995</v>
      </c>
      <c r="C1817" s="60" t="s">
        <v>4832</v>
      </c>
      <c r="D1817" s="60"/>
      <c r="E1817" s="66"/>
      <c r="F1817" s="66"/>
      <c r="G1817" s="74"/>
      <c r="H1817" s="74"/>
      <c r="I1817" s="66"/>
      <c r="J1817" s="66"/>
      <c r="K1817" s="67"/>
      <c r="L1817" s="68"/>
      <c r="M1817" s="88" t="str">
        <f>C1817</f>
        <v>//Jaymos C43 extensions</v>
      </c>
      <c r="N1817" s="48"/>
      <c r="Q1817" s="49" t="str">
        <f>IF(ISNA(VLOOKUP(AC1817,#REF!,1)),"//","")</f>
        <v/>
      </c>
      <c r="S1817" s="43">
        <f t="shared" si="551"/>
        <v>554</v>
      </c>
      <c r="T1817" s="93" t="s">
        <v>2484</v>
      </c>
      <c r="U1817" s="71" t="s">
        <v>2484</v>
      </c>
      <c r="V1817" s="71" t="s">
        <v>2484</v>
      </c>
      <c r="W1817" s="44" t="str">
        <f t="shared" si="552"/>
        <v/>
      </c>
      <c r="X1817" s="25" t="str">
        <f t="shared" si="553"/>
        <v/>
      </c>
      <c r="Y1817" s="1">
        <f t="shared" si="554"/>
        <v>1772.4999999999995</v>
      </c>
      <c r="Z1817" t="str">
        <f t="shared" si="555"/>
        <v>//Jaymos C43 extensions</v>
      </c>
      <c r="AA1817" s="172" t="str">
        <f>IF(ISNA(VLOOKUP(AC1817,Sheet2!J:J,1,0)),"//","")</f>
        <v/>
      </c>
      <c r="AC1817" s="111" t="str">
        <f t="shared" si="523"/>
        <v/>
      </c>
      <c r="AD1817" t="b">
        <f t="shared" si="522"/>
        <v>1</v>
      </c>
    </row>
    <row r="1818" spans="1:30" s="49" customFormat="1">
      <c r="A1818" s="57">
        <f t="shared" si="512"/>
        <v>1818</v>
      </c>
      <c r="B1818" s="56">
        <f t="shared" si="513"/>
        <v>1773</v>
      </c>
      <c r="C1818" s="98" t="s">
        <v>4388</v>
      </c>
      <c r="D1818" s="98" t="s">
        <v>1197</v>
      </c>
      <c r="E1818" s="99" t="s">
        <v>2485</v>
      </c>
      <c r="F1818" s="99" t="s">
        <v>2485</v>
      </c>
      <c r="G1818" s="100">
        <v>0</v>
      </c>
      <c r="H1818" s="100">
        <v>0</v>
      </c>
      <c r="I1818" s="192" t="s">
        <v>3</v>
      </c>
      <c r="J1818" s="99" t="s">
        <v>1593</v>
      </c>
      <c r="K1818" s="101" t="s">
        <v>4539</v>
      </c>
      <c r="L1818" s="102" t="s">
        <v>1602</v>
      </c>
      <c r="M1818" s="103" t="s">
        <v>2477</v>
      </c>
      <c r="N1818" s="103"/>
      <c r="Q1818" s="49" t="str">
        <f>IF(ISNA(VLOOKUP(AC1818,#REF!,1)),"//","")</f>
        <v/>
      </c>
      <c r="S1818" s="43">
        <f t="shared" si="551"/>
        <v>554</v>
      </c>
      <c r="T1818" s="93" t="s">
        <v>3043</v>
      </c>
      <c r="U1818" s="71" t="s">
        <v>2484</v>
      </c>
      <c r="V1818" s="71" t="s">
        <v>2484</v>
      </c>
      <c r="W1818" s="44" t="str">
        <f t="shared" si="552"/>
        <v/>
      </c>
      <c r="X1818" s="25" t="str">
        <f t="shared" si="553"/>
        <v/>
      </c>
      <c r="Y1818" s="1">
        <f t="shared" si="554"/>
        <v>1773</v>
      </c>
      <c r="Z1818" t="str">
        <f t="shared" si="555"/>
        <v>ITM_FG_LINE</v>
      </c>
      <c r="AA1818" s="172" t="str">
        <f>IF(ISNA(VLOOKUP(AC1818,Sheet2!J:J,1,0)),"//","")</f>
        <v/>
      </c>
      <c r="AC1818" s="111" t="str">
        <f t="shared" si="523"/>
        <v/>
      </c>
      <c r="AD1818" t="b">
        <f t="shared" si="522"/>
        <v>1</v>
      </c>
    </row>
    <row r="1819" spans="1:30">
      <c r="A1819" s="58">
        <f t="shared" si="512"/>
        <v>1819</v>
      </c>
      <c r="B1819" s="55">
        <f t="shared" ref="B1819:B1882" si="556">IF(AND(MID(C1819,2,1)&lt;&gt;"/",MID(C1819,1,1)="/"),INT(B1818)+1,B1818+0.01)</f>
        <v>1774</v>
      </c>
      <c r="C1819" s="98" t="s">
        <v>4388</v>
      </c>
      <c r="D1819" s="98" t="s">
        <v>4557</v>
      </c>
      <c r="E1819" s="99" t="s">
        <v>5002</v>
      </c>
      <c r="F1819" s="99" t="s">
        <v>5002</v>
      </c>
      <c r="G1819" s="100">
        <v>0</v>
      </c>
      <c r="H1819" s="100">
        <v>0</v>
      </c>
      <c r="I1819" s="192" t="s">
        <v>3</v>
      </c>
      <c r="J1819" s="99" t="s">
        <v>1593</v>
      </c>
      <c r="K1819" s="101" t="s">
        <v>4539</v>
      </c>
      <c r="L1819" s="98" t="s">
        <v>4082</v>
      </c>
      <c r="M1819" s="103" t="s">
        <v>4556</v>
      </c>
      <c r="N1819" s="103"/>
      <c r="O1819"/>
      <c r="P1819" t="str">
        <f t="shared" ref="P1819:P1879" si="557">IF(E1819=F1819,"","NOT EQUAL")</f>
        <v/>
      </c>
      <c r="Q1819" t="str">
        <f>IF(ISNA(VLOOKUP(AC1819,#REF!,1)),"//","")</f>
        <v/>
      </c>
      <c r="R1819"/>
      <c r="S1819" s="43">
        <f t="shared" ref="S1819:S1879" si="558">IF(X1819&lt;&gt;"",S1818+1,S1818)</f>
        <v>554</v>
      </c>
      <c r="T1819" s="93" t="s">
        <v>3043</v>
      </c>
      <c r="U1819" s="71" t="s">
        <v>2484</v>
      </c>
      <c r="V1819" s="71" t="s">
        <v>2484</v>
      </c>
      <c r="W1819" s="44" t="str">
        <f t="shared" ref="W1819:W1879" si="559">IF( OR(U1819="CNST", I1819="CAT_REGS"),(E1819),
IF(U1819="YES",UPPER(E1819),
IF(   AND(U1819&lt;&gt;"NO",I1819="CAT_FNCT",D1819&lt;&gt;"multiply", D1819&lt;&gt;"divide"),IF(J1819="SLS_ENABLED",   UPPER(E1819),""),"")))</f>
        <v/>
      </c>
      <c r="X1819" s="25" t="str">
        <f t="shared" ref="X1819:X1879" si="560">IF(LEN(V1819)&gt;0,V1819,SUBSTITUTE(SUBSTITUTE(SUBSTITUTE(SUBSTITUTE(SUBSTITUTE(SUBSTITUTE(SUBSTITUTE(SUBSTITUTE(SUBSTITUTE(SUBSTITUTE(SUBSTITUTE( (SUBSTITUTE( SUBSTITUTE( SUBSTITUTE( SUBSTITUTE(W1819,"STD_SIGMA","SUM"),"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19" s="1">
        <f t="shared" ref="Y1819:Y1879" si="561">B1819</f>
        <v>1774</v>
      </c>
      <c r="Z1819" t="str">
        <f t="shared" ref="Z1819:Z1879" si="562">M1819</f>
        <v>ITM_NO_BASE_SCREEN</v>
      </c>
      <c r="AA1819" s="172" t="str">
        <f>IF(ISNA(VLOOKUP(AC1819,Sheet2!J:J,1,0)),"//","")</f>
        <v/>
      </c>
      <c r="AC1819" s="111" t="str">
        <f t="shared" si="523"/>
        <v/>
      </c>
      <c r="AD1819" t="b">
        <f t="shared" si="522"/>
        <v>1</v>
      </c>
    </row>
    <row r="1820" spans="1:30">
      <c r="A1820" s="58">
        <f t="shared" si="512"/>
        <v>1820</v>
      </c>
      <c r="B1820" s="55">
        <f t="shared" si="556"/>
        <v>1775</v>
      </c>
      <c r="C1820" s="98" t="s">
        <v>4388</v>
      </c>
      <c r="D1820" s="98" t="s">
        <v>1129</v>
      </c>
      <c r="E1820" s="99" t="s">
        <v>1130</v>
      </c>
      <c r="F1820" s="99" t="s">
        <v>1130</v>
      </c>
      <c r="G1820" s="100">
        <v>0</v>
      </c>
      <c r="H1820" s="100">
        <v>0</v>
      </c>
      <c r="I1820" s="192" t="s">
        <v>3</v>
      </c>
      <c r="J1820" s="99" t="s">
        <v>1593</v>
      </c>
      <c r="K1820" s="101" t="s">
        <v>4539</v>
      </c>
      <c r="L1820" s="98" t="s">
        <v>1603</v>
      </c>
      <c r="M1820" s="103" t="s">
        <v>2481</v>
      </c>
      <c r="N1820" s="103"/>
      <c r="O1820"/>
      <c r="P1820" t="str">
        <f t="shared" si="557"/>
        <v/>
      </c>
      <c r="Q1820" t="str">
        <f>IF(ISNA(VLOOKUP(AC1820,#REF!,1)),"//","")</f>
        <v/>
      </c>
      <c r="R1820"/>
      <c r="S1820" s="43">
        <f t="shared" si="558"/>
        <v>554</v>
      </c>
      <c r="T1820" s="93" t="s">
        <v>3043</v>
      </c>
      <c r="U1820" s="71" t="s">
        <v>2484</v>
      </c>
      <c r="V1820" s="71" t="s">
        <v>2484</v>
      </c>
      <c r="W1820" s="44" t="str">
        <f t="shared" si="559"/>
        <v/>
      </c>
      <c r="X1820" s="25" t="str">
        <f t="shared" si="560"/>
        <v/>
      </c>
      <c r="Y1820" s="1">
        <f t="shared" si="561"/>
        <v>1775</v>
      </c>
      <c r="Z1820" t="str">
        <f t="shared" si="562"/>
        <v>ITM_G_DOUBLETAP</v>
      </c>
      <c r="AA1820" s="172" t="str">
        <f>IF(ISNA(VLOOKUP(AC1820,Sheet2!J:J,1,0)),"//","")</f>
        <v/>
      </c>
      <c r="AC1820" s="111" t="str">
        <f t="shared" si="523"/>
        <v/>
      </c>
      <c r="AD1820" t="b">
        <f t="shared" si="522"/>
        <v>1</v>
      </c>
    </row>
    <row r="1821" spans="1:30">
      <c r="A1821" s="58">
        <f t="shared" si="512"/>
        <v>1821</v>
      </c>
      <c r="B1821" s="55">
        <f t="shared" si="556"/>
        <v>1776</v>
      </c>
      <c r="C1821" s="98" t="s">
        <v>4450</v>
      </c>
      <c r="D1821" s="98" t="s">
        <v>7</v>
      </c>
      <c r="E1821" s="99" t="s">
        <v>3661</v>
      </c>
      <c r="F1821" s="99" t="s">
        <v>3661</v>
      </c>
      <c r="G1821" s="100">
        <v>0</v>
      </c>
      <c r="H1821" s="100">
        <v>0</v>
      </c>
      <c r="I1821" s="194" t="s">
        <v>28</v>
      </c>
      <c r="J1821" s="99" t="s">
        <v>1593</v>
      </c>
      <c r="K1821" s="101" t="s">
        <v>4539</v>
      </c>
      <c r="L1821" s="98"/>
      <c r="M1821" s="103" t="s">
        <v>3973</v>
      </c>
      <c r="N1821" s="103"/>
      <c r="O1821"/>
      <c r="P1821" t="str">
        <f t="shared" si="557"/>
        <v/>
      </c>
      <c r="Q1821" t="str">
        <f>IF(ISNA(VLOOKUP(AC1821,#REF!,1)),"//","")</f>
        <v/>
      </c>
      <c r="R1821"/>
      <c r="S1821" s="43">
        <f t="shared" si="558"/>
        <v>554</v>
      </c>
      <c r="T1821" s="93"/>
      <c r="U1821" s="71"/>
      <c r="V1821" s="71"/>
      <c r="W1821" s="44" t="str">
        <f t="shared" si="559"/>
        <v/>
      </c>
      <c r="X1821" s="25" t="str">
        <f t="shared" si="560"/>
        <v/>
      </c>
      <c r="Y1821" s="1">
        <f t="shared" si="561"/>
        <v>1776</v>
      </c>
      <c r="Z1821" t="str">
        <f t="shared" si="562"/>
        <v>ITM_1749</v>
      </c>
      <c r="AA1821" s="172" t="str">
        <f>IF(ISNA(VLOOKUP(AC1821,Sheet2!J:J,1,0)),"//","")</f>
        <v/>
      </c>
      <c r="AC1821" s="111" t="str">
        <f t="shared" si="523"/>
        <v/>
      </c>
      <c r="AD1821" t="b">
        <f t="shared" si="522"/>
        <v>1</v>
      </c>
    </row>
    <row r="1822" spans="1:30">
      <c r="A1822" s="58">
        <f t="shared" si="512"/>
        <v>1822</v>
      </c>
      <c r="B1822" s="55">
        <f t="shared" si="556"/>
        <v>1777</v>
      </c>
      <c r="C1822" s="98" t="s">
        <v>4374</v>
      </c>
      <c r="D1822" s="98">
        <v>0</v>
      </c>
      <c r="E1822" s="101" t="s">
        <v>2560</v>
      </c>
      <c r="F1822" s="101" t="s">
        <v>2560</v>
      </c>
      <c r="G1822" s="104">
        <v>0</v>
      </c>
      <c r="H1822" s="104">
        <v>0</v>
      </c>
      <c r="I1822" s="192" t="s">
        <v>3</v>
      </c>
      <c r="J1822" s="99" t="s">
        <v>1593</v>
      </c>
      <c r="K1822" s="101" t="s">
        <v>4539</v>
      </c>
      <c r="L1822" s="102"/>
      <c r="M1822" s="103" t="s">
        <v>2561</v>
      </c>
      <c r="N1822" s="103"/>
      <c r="O1822"/>
      <c r="P1822" t="str">
        <f t="shared" si="557"/>
        <v/>
      </c>
      <c r="Q1822" t="str">
        <f>IF(ISNA(VLOOKUP(AC1822,#REF!,1)),"//","")</f>
        <v/>
      </c>
      <c r="R1822"/>
      <c r="S1822" s="43">
        <f t="shared" si="558"/>
        <v>554</v>
      </c>
      <c r="T1822" s="93" t="s">
        <v>3043</v>
      </c>
      <c r="U1822" s="71" t="s">
        <v>2484</v>
      </c>
      <c r="V1822" s="71" t="s">
        <v>2484</v>
      </c>
      <c r="W1822" s="44" t="str">
        <f t="shared" si="559"/>
        <v/>
      </c>
      <c r="X1822" s="25" t="str">
        <f t="shared" si="560"/>
        <v/>
      </c>
      <c r="Y1822" s="1">
        <f t="shared" si="561"/>
        <v>1777</v>
      </c>
      <c r="Z1822" t="str">
        <f t="shared" si="562"/>
        <v>ITM_P_ALLREGS</v>
      </c>
      <c r="AA1822" s="172" t="str">
        <f>IF(ISNA(VLOOKUP(AC1822,Sheet2!J:J,1,0)),"//","")</f>
        <v/>
      </c>
      <c r="AC1822" s="111" t="str">
        <f t="shared" si="523"/>
        <v/>
      </c>
      <c r="AD1822" t="b">
        <f t="shared" si="522"/>
        <v>1</v>
      </c>
    </row>
    <row r="1823" spans="1:30">
      <c r="A1823" s="58">
        <f t="shared" si="512"/>
        <v>1823</v>
      </c>
      <c r="B1823" s="55">
        <f t="shared" si="556"/>
        <v>1778</v>
      </c>
      <c r="C1823" s="98" t="s">
        <v>4389</v>
      </c>
      <c r="D1823" s="98">
        <v>85</v>
      </c>
      <c r="E1823" s="99" t="s">
        <v>2562</v>
      </c>
      <c r="F1823" s="99" t="s">
        <v>2562</v>
      </c>
      <c r="G1823" s="100">
        <v>0</v>
      </c>
      <c r="H1823" s="100">
        <v>0</v>
      </c>
      <c r="I1823" s="198" t="s">
        <v>1</v>
      </c>
      <c r="J1823" s="99" t="s">
        <v>1592</v>
      </c>
      <c r="K1823" s="101" t="s">
        <v>4704</v>
      </c>
      <c r="L1823" s="102" t="s">
        <v>2504</v>
      </c>
      <c r="M1823" s="103" t="s">
        <v>2565</v>
      </c>
      <c r="N1823" s="103"/>
      <c r="O1823"/>
      <c r="P1823" t="str">
        <f t="shared" si="557"/>
        <v/>
      </c>
      <c r="Q1823" t="str">
        <f>IF(ISNA(VLOOKUP(AC1823,#REF!,1)),"//","")</f>
        <v/>
      </c>
      <c r="R1823"/>
      <c r="S1823" s="43">
        <f t="shared" si="558"/>
        <v>554</v>
      </c>
      <c r="T1823" s="93" t="s">
        <v>3046</v>
      </c>
      <c r="U1823" s="71" t="s">
        <v>2484</v>
      </c>
      <c r="V1823" s="71" t="s">
        <v>2484</v>
      </c>
      <c r="W1823" s="44" t="str">
        <f t="shared" si="559"/>
        <v/>
      </c>
      <c r="X1823" s="25" t="str">
        <f t="shared" si="560"/>
        <v/>
      </c>
      <c r="Y1823" s="1">
        <f t="shared" si="561"/>
        <v>1778</v>
      </c>
      <c r="Z1823" t="str">
        <f t="shared" si="562"/>
        <v>ITM_SI_f</v>
      </c>
      <c r="AA1823" s="172" t="str">
        <f>IF(ISNA(VLOOKUP(AC1823,Sheet2!J:J,1,0)),"//","")</f>
        <v/>
      </c>
      <c r="AC1823" s="111" t="str">
        <f t="shared" si="523"/>
        <v/>
      </c>
      <c r="AD1823" t="b">
        <f t="shared" si="522"/>
        <v>1</v>
      </c>
    </row>
    <row r="1824" spans="1:30">
      <c r="A1824" s="58">
        <f t="shared" si="512"/>
        <v>1824</v>
      </c>
      <c r="B1824" s="55">
        <f t="shared" si="556"/>
        <v>1779</v>
      </c>
      <c r="C1824" s="98" t="s">
        <v>4389</v>
      </c>
      <c r="D1824" s="98">
        <v>88</v>
      </c>
      <c r="E1824" s="99" t="s">
        <v>2511</v>
      </c>
      <c r="F1824" s="99" t="s">
        <v>2511</v>
      </c>
      <c r="G1824" s="100">
        <v>0</v>
      </c>
      <c r="H1824" s="100">
        <v>0</v>
      </c>
      <c r="I1824" s="198" t="s">
        <v>1</v>
      </c>
      <c r="J1824" s="99" t="s">
        <v>1592</v>
      </c>
      <c r="K1824" s="101" t="s">
        <v>4704</v>
      </c>
      <c r="L1824" s="98" t="s">
        <v>2504</v>
      </c>
      <c r="M1824" s="103" t="s">
        <v>2505</v>
      </c>
      <c r="N1824" s="99"/>
      <c r="O1824"/>
      <c r="P1824" t="str">
        <f t="shared" si="557"/>
        <v/>
      </c>
      <c r="Q1824" t="str">
        <f>IF(ISNA(VLOOKUP(AC1824,#REF!,1)),"//","")</f>
        <v/>
      </c>
      <c r="R1824"/>
      <c r="S1824" s="43">
        <f t="shared" si="558"/>
        <v>554</v>
      </c>
      <c r="T1824" s="93" t="s">
        <v>3046</v>
      </c>
      <c r="U1824" s="71" t="s">
        <v>2484</v>
      </c>
      <c r="V1824" s="71" t="s">
        <v>2484</v>
      </c>
      <c r="W1824" s="44" t="str">
        <f t="shared" si="559"/>
        <v/>
      </c>
      <c r="X1824" s="25" t="str">
        <f t="shared" si="560"/>
        <v/>
      </c>
      <c r="Y1824" s="1">
        <f t="shared" si="561"/>
        <v>1779</v>
      </c>
      <c r="Z1824" t="str">
        <f t="shared" si="562"/>
        <v>ITM_SI_p</v>
      </c>
      <c r="AA1824" s="172" t="str">
        <f>IF(ISNA(VLOOKUP(AC1824,Sheet2!J:J,1,0)),"//","")</f>
        <v/>
      </c>
      <c r="AC1824" s="111" t="str">
        <f t="shared" si="523"/>
        <v/>
      </c>
      <c r="AD1824" t="b">
        <f t="shared" si="522"/>
        <v>1</v>
      </c>
    </row>
    <row r="1825" spans="1:30">
      <c r="A1825" s="58">
        <f t="shared" ref="A1825:A1888" si="563">IF(B1825=INT(B1825),ROW(),"")</f>
        <v>1825</v>
      </c>
      <c r="B1825" s="55">
        <f t="shared" si="556"/>
        <v>1780</v>
      </c>
      <c r="C1825" s="98" t="s">
        <v>4389</v>
      </c>
      <c r="D1825" s="98">
        <v>91</v>
      </c>
      <c r="E1825" s="99" t="s">
        <v>2512</v>
      </c>
      <c r="F1825" s="99" t="s">
        <v>2512</v>
      </c>
      <c r="G1825" s="100">
        <v>0</v>
      </c>
      <c r="H1825" s="100">
        <v>0</v>
      </c>
      <c r="I1825" s="198" t="s">
        <v>1</v>
      </c>
      <c r="J1825" s="99" t="s">
        <v>1592</v>
      </c>
      <c r="K1825" s="101" t="s">
        <v>4704</v>
      </c>
      <c r="L1825" s="98" t="s">
        <v>2504</v>
      </c>
      <c r="M1825" s="103" t="s">
        <v>2506</v>
      </c>
      <c r="N1825" s="99"/>
      <c r="O1825"/>
      <c r="P1825" t="str">
        <f t="shared" si="557"/>
        <v/>
      </c>
      <c r="Q1825" t="str">
        <f>IF(ISNA(VLOOKUP(AC1825,#REF!,1)),"//","")</f>
        <v/>
      </c>
      <c r="R1825"/>
      <c r="S1825" s="43">
        <f t="shared" si="558"/>
        <v>554</v>
      </c>
      <c r="T1825" s="93" t="s">
        <v>3046</v>
      </c>
      <c r="U1825" s="71" t="s">
        <v>2484</v>
      </c>
      <c r="V1825" s="71" t="s">
        <v>2484</v>
      </c>
      <c r="W1825" s="44" t="str">
        <f t="shared" si="559"/>
        <v/>
      </c>
      <c r="X1825" s="25" t="str">
        <f t="shared" si="560"/>
        <v/>
      </c>
      <c r="Y1825" s="1">
        <f t="shared" si="561"/>
        <v>1780</v>
      </c>
      <c r="Z1825" t="str">
        <f t="shared" si="562"/>
        <v>ITM_SI_n</v>
      </c>
      <c r="AA1825" s="172" t="str">
        <f>IF(ISNA(VLOOKUP(AC1825,Sheet2!J:J,1,0)),"//","")</f>
        <v/>
      </c>
      <c r="AC1825" s="111" t="str">
        <f t="shared" si="523"/>
        <v/>
      </c>
      <c r="AD1825" t="b">
        <f t="shared" si="522"/>
        <v>1</v>
      </c>
    </row>
    <row r="1826" spans="1:30">
      <c r="A1826" s="58">
        <f t="shared" si="563"/>
        <v>1826</v>
      </c>
      <c r="B1826" s="55">
        <f t="shared" si="556"/>
        <v>1781</v>
      </c>
      <c r="C1826" s="98" t="s">
        <v>4389</v>
      </c>
      <c r="D1826" s="98">
        <v>94</v>
      </c>
      <c r="E1826" s="99" t="s">
        <v>2513</v>
      </c>
      <c r="F1826" s="99" t="s">
        <v>2513</v>
      </c>
      <c r="G1826" s="100">
        <v>0</v>
      </c>
      <c r="H1826" s="100">
        <v>0</v>
      </c>
      <c r="I1826" s="198" t="s">
        <v>1</v>
      </c>
      <c r="J1826" s="99" t="s">
        <v>1592</v>
      </c>
      <c r="K1826" s="101" t="s">
        <v>4704</v>
      </c>
      <c r="L1826" s="98" t="s">
        <v>2504</v>
      </c>
      <c r="M1826" s="103" t="s">
        <v>2507</v>
      </c>
      <c r="N1826" s="99"/>
      <c r="O1826"/>
      <c r="P1826" t="str">
        <f t="shared" si="557"/>
        <v/>
      </c>
      <c r="Q1826" t="str">
        <f>IF(ISNA(VLOOKUP(AC1826,#REF!,1)),"//","")</f>
        <v/>
      </c>
      <c r="R1826"/>
      <c r="S1826" s="43">
        <f t="shared" si="558"/>
        <v>554</v>
      </c>
      <c r="T1826" s="93" t="s">
        <v>3046</v>
      </c>
      <c r="U1826" s="71" t="s">
        <v>2484</v>
      </c>
      <c r="V1826" s="71" t="s">
        <v>2484</v>
      </c>
      <c r="W1826" s="44" t="str">
        <f t="shared" si="559"/>
        <v/>
      </c>
      <c r="X1826" s="25" t="str">
        <f t="shared" si="560"/>
        <v/>
      </c>
      <c r="Y1826" s="1">
        <f t="shared" si="561"/>
        <v>1781</v>
      </c>
      <c r="Z1826" t="str">
        <f t="shared" si="562"/>
        <v>ITM_SI_u</v>
      </c>
      <c r="AA1826" s="172" t="str">
        <f>IF(ISNA(VLOOKUP(AC1826,Sheet2!J:J,1,0)),"//","")</f>
        <v/>
      </c>
      <c r="AC1826" s="111" t="str">
        <f t="shared" si="523"/>
        <v/>
      </c>
      <c r="AD1826" t="b">
        <f t="shared" si="522"/>
        <v>1</v>
      </c>
    </row>
    <row r="1827" spans="1:30">
      <c r="A1827" s="58">
        <f t="shared" si="563"/>
        <v>1827</v>
      </c>
      <c r="B1827" s="55">
        <f t="shared" si="556"/>
        <v>1782</v>
      </c>
      <c r="C1827" s="98" t="s">
        <v>4389</v>
      </c>
      <c r="D1827" s="98">
        <v>97</v>
      </c>
      <c r="E1827" s="99" t="s">
        <v>2514</v>
      </c>
      <c r="F1827" s="99" t="s">
        <v>2514</v>
      </c>
      <c r="G1827" s="100">
        <v>0</v>
      </c>
      <c r="H1827" s="100">
        <v>0</v>
      </c>
      <c r="I1827" s="198" t="s">
        <v>1</v>
      </c>
      <c r="J1827" s="99" t="s">
        <v>1592</v>
      </c>
      <c r="K1827" s="101" t="s">
        <v>4704</v>
      </c>
      <c r="L1827" s="98" t="s">
        <v>2504</v>
      </c>
      <c r="M1827" s="103" t="s">
        <v>2508</v>
      </c>
      <c r="N1827" s="99"/>
      <c r="O1827"/>
      <c r="P1827" t="str">
        <f t="shared" si="557"/>
        <v/>
      </c>
      <c r="Q1827" t="str">
        <f>IF(ISNA(VLOOKUP(AC1827,#REF!,1)),"//","")</f>
        <v/>
      </c>
      <c r="R1827"/>
      <c r="S1827" s="43">
        <f t="shared" si="558"/>
        <v>554</v>
      </c>
      <c r="T1827" s="93" t="s">
        <v>3046</v>
      </c>
      <c r="U1827" s="71" t="s">
        <v>2484</v>
      </c>
      <c r="V1827" s="71" t="s">
        <v>2484</v>
      </c>
      <c r="W1827" s="44" t="str">
        <f t="shared" si="559"/>
        <v/>
      </c>
      <c r="X1827" s="25" t="str">
        <f t="shared" si="560"/>
        <v/>
      </c>
      <c r="Y1827" s="1">
        <f t="shared" si="561"/>
        <v>1782</v>
      </c>
      <c r="Z1827" t="str">
        <f t="shared" si="562"/>
        <v>ITM_SI_m</v>
      </c>
      <c r="AA1827" s="172" t="str">
        <f>IF(ISNA(VLOOKUP(AC1827,Sheet2!J:J,1,0)),"//","")</f>
        <v/>
      </c>
      <c r="AC1827" s="111" t="str">
        <f t="shared" si="523"/>
        <v/>
      </c>
      <c r="AD1827" t="b">
        <f t="shared" si="522"/>
        <v>1</v>
      </c>
    </row>
    <row r="1828" spans="1:30">
      <c r="A1828" s="58">
        <f t="shared" si="563"/>
        <v>1828</v>
      </c>
      <c r="B1828" s="55">
        <f t="shared" si="556"/>
        <v>1783</v>
      </c>
      <c r="C1828" s="98" t="s">
        <v>4389</v>
      </c>
      <c r="D1828" s="98">
        <v>103</v>
      </c>
      <c r="E1828" s="99" t="s">
        <v>2515</v>
      </c>
      <c r="F1828" s="99" t="s">
        <v>2515</v>
      </c>
      <c r="G1828" s="100">
        <v>0</v>
      </c>
      <c r="H1828" s="100">
        <v>0</v>
      </c>
      <c r="I1828" s="198" t="s">
        <v>1</v>
      </c>
      <c r="J1828" s="99" t="s">
        <v>1592</v>
      </c>
      <c r="K1828" s="101" t="s">
        <v>4704</v>
      </c>
      <c r="L1828" s="98" t="s">
        <v>2504</v>
      </c>
      <c r="M1828" s="103" t="s">
        <v>2509</v>
      </c>
      <c r="N1828" s="99"/>
      <c r="O1828"/>
      <c r="P1828" t="str">
        <f t="shared" si="557"/>
        <v/>
      </c>
      <c r="Q1828" t="str">
        <f>IF(ISNA(VLOOKUP(AC1828,#REF!,1)),"//","")</f>
        <v/>
      </c>
      <c r="R1828"/>
      <c r="S1828" s="43">
        <f t="shared" si="558"/>
        <v>554</v>
      </c>
      <c r="T1828" s="93" t="s">
        <v>3046</v>
      </c>
      <c r="U1828" s="71" t="s">
        <v>2484</v>
      </c>
      <c r="V1828" s="71" t="s">
        <v>2484</v>
      </c>
      <c r="W1828" s="44" t="str">
        <f t="shared" si="559"/>
        <v/>
      </c>
      <c r="X1828" s="25" t="str">
        <f t="shared" si="560"/>
        <v/>
      </c>
      <c r="Y1828" s="1">
        <f t="shared" si="561"/>
        <v>1783</v>
      </c>
      <c r="Z1828" t="str">
        <f t="shared" si="562"/>
        <v>ITM_SI_k</v>
      </c>
      <c r="AA1828" s="172" t="str">
        <f>IF(ISNA(VLOOKUP(AC1828,Sheet2!J:J,1,0)),"//","")</f>
        <v/>
      </c>
      <c r="AC1828" s="111" t="str">
        <f t="shared" si="523"/>
        <v/>
      </c>
      <c r="AD1828" t="b">
        <f t="shared" si="522"/>
        <v>1</v>
      </c>
    </row>
    <row r="1829" spans="1:30">
      <c r="A1829" s="58">
        <f t="shared" si="563"/>
        <v>1829</v>
      </c>
      <c r="B1829" s="55">
        <f t="shared" si="556"/>
        <v>1784</v>
      </c>
      <c r="C1829" s="98" t="s">
        <v>4389</v>
      </c>
      <c r="D1829" s="98">
        <v>106</v>
      </c>
      <c r="E1829" s="99" t="s">
        <v>2516</v>
      </c>
      <c r="F1829" s="99" t="s">
        <v>2516</v>
      </c>
      <c r="G1829" s="100">
        <v>0</v>
      </c>
      <c r="H1829" s="100">
        <v>0</v>
      </c>
      <c r="I1829" s="198" t="s">
        <v>1</v>
      </c>
      <c r="J1829" s="99" t="s">
        <v>1592</v>
      </c>
      <c r="K1829" s="101" t="s">
        <v>4704</v>
      </c>
      <c r="L1829" s="98" t="s">
        <v>2504</v>
      </c>
      <c r="M1829" s="103" t="s">
        <v>2510</v>
      </c>
      <c r="N1829" s="99"/>
      <c r="O1829"/>
      <c r="P1829" t="str">
        <f t="shared" si="557"/>
        <v/>
      </c>
      <c r="Q1829" t="str">
        <f>IF(ISNA(VLOOKUP(AC1829,#REF!,1)),"//","")</f>
        <v/>
      </c>
      <c r="R1829"/>
      <c r="S1829" s="43">
        <f t="shared" si="558"/>
        <v>554</v>
      </c>
      <c r="T1829" s="93" t="s">
        <v>3046</v>
      </c>
      <c r="U1829" s="71" t="s">
        <v>2484</v>
      </c>
      <c r="V1829" s="71" t="s">
        <v>2484</v>
      </c>
      <c r="W1829" s="44" t="str">
        <f t="shared" si="559"/>
        <v/>
      </c>
      <c r="X1829" s="25" t="str">
        <f t="shared" si="560"/>
        <v/>
      </c>
      <c r="Y1829" s="1">
        <f t="shared" si="561"/>
        <v>1784</v>
      </c>
      <c r="Z1829" t="str">
        <f t="shared" si="562"/>
        <v>ITM_SI_M</v>
      </c>
      <c r="AA1829" s="172" t="str">
        <f>IF(ISNA(VLOOKUP(AC1829,Sheet2!J:J,1,0)),"//","")</f>
        <v/>
      </c>
      <c r="AC1829" s="111" t="str">
        <f t="shared" si="523"/>
        <v/>
      </c>
      <c r="AD1829" t="b">
        <f t="shared" si="522"/>
        <v>1</v>
      </c>
    </row>
    <row r="1830" spans="1:30">
      <c r="A1830" s="58">
        <f t="shared" si="563"/>
        <v>1830</v>
      </c>
      <c r="B1830" s="55">
        <f t="shared" si="556"/>
        <v>1785</v>
      </c>
      <c r="C1830" s="98" t="s">
        <v>4389</v>
      </c>
      <c r="D1830" s="98">
        <v>109</v>
      </c>
      <c r="E1830" s="99" t="s">
        <v>2563</v>
      </c>
      <c r="F1830" s="99" t="s">
        <v>2563</v>
      </c>
      <c r="G1830" s="100">
        <v>0</v>
      </c>
      <c r="H1830" s="100">
        <v>0</v>
      </c>
      <c r="I1830" s="198" t="s">
        <v>1</v>
      </c>
      <c r="J1830" s="99" t="s">
        <v>1592</v>
      </c>
      <c r="K1830" s="101" t="s">
        <v>4704</v>
      </c>
      <c r="L1830" s="98" t="s">
        <v>2504</v>
      </c>
      <c r="M1830" s="103" t="s">
        <v>2566</v>
      </c>
      <c r="N1830" s="99"/>
      <c r="O1830"/>
      <c r="P1830" t="str">
        <f t="shared" si="557"/>
        <v/>
      </c>
      <c r="Q1830" t="str">
        <f>IF(ISNA(VLOOKUP(AC1830,#REF!,1)),"//","")</f>
        <v/>
      </c>
      <c r="R1830"/>
      <c r="S1830" s="43">
        <f t="shared" si="558"/>
        <v>554</v>
      </c>
      <c r="T1830" s="93" t="s">
        <v>3046</v>
      </c>
      <c r="U1830" s="71" t="s">
        <v>2484</v>
      </c>
      <c r="V1830" s="71" t="s">
        <v>2484</v>
      </c>
      <c r="W1830" s="44" t="str">
        <f t="shared" si="559"/>
        <v/>
      </c>
      <c r="X1830" s="25" t="str">
        <f t="shared" si="560"/>
        <v/>
      </c>
      <c r="Y1830" s="1">
        <f t="shared" si="561"/>
        <v>1785</v>
      </c>
      <c r="Z1830" t="str">
        <f t="shared" si="562"/>
        <v>ITM_SI_G</v>
      </c>
      <c r="AA1830" s="172" t="str">
        <f>IF(ISNA(VLOOKUP(AC1830,Sheet2!J:J,1,0)),"//","")</f>
        <v/>
      </c>
      <c r="AC1830" s="111" t="str">
        <f t="shared" si="523"/>
        <v/>
      </c>
      <c r="AD1830" t="b">
        <f t="shared" si="522"/>
        <v>1</v>
      </c>
    </row>
    <row r="1831" spans="1:30">
      <c r="A1831" s="58">
        <f t="shared" si="563"/>
        <v>1831</v>
      </c>
      <c r="B1831" s="55">
        <f t="shared" si="556"/>
        <v>1786</v>
      </c>
      <c r="C1831" s="98" t="s">
        <v>4389</v>
      </c>
      <c r="D1831" s="98">
        <v>112</v>
      </c>
      <c r="E1831" s="99" t="s">
        <v>2564</v>
      </c>
      <c r="F1831" s="99" t="s">
        <v>2564</v>
      </c>
      <c r="G1831" s="100">
        <v>0</v>
      </c>
      <c r="H1831" s="100">
        <v>0</v>
      </c>
      <c r="I1831" s="198" t="s">
        <v>1</v>
      </c>
      <c r="J1831" s="99" t="s">
        <v>1592</v>
      </c>
      <c r="K1831" s="101" t="s">
        <v>4704</v>
      </c>
      <c r="L1831" s="98" t="s">
        <v>2504</v>
      </c>
      <c r="M1831" s="103" t="s">
        <v>2567</v>
      </c>
      <c r="N1831" s="99"/>
      <c r="O1831"/>
      <c r="P1831" t="str">
        <f t="shared" si="557"/>
        <v/>
      </c>
      <c r="Q1831" t="str">
        <f>IF(ISNA(VLOOKUP(AC1831,#REF!,1)),"//","")</f>
        <v/>
      </c>
      <c r="R1831"/>
      <c r="S1831" s="43">
        <f t="shared" si="558"/>
        <v>554</v>
      </c>
      <c r="T1831" s="93" t="s">
        <v>3046</v>
      </c>
      <c r="U1831" s="71" t="s">
        <v>2484</v>
      </c>
      <c r="V1831" s="71" t="s">
        <v>2484</v>
      </c>
      <c r="W1831" s="44" t="str">
        <f t="shared" si="559"/>
        <v/>
      </c>
      <c r="X1831" s="25" t="str">
        <f t="shared" si="560"/>
        <v/>
      </c>
      <c r="Y1831" s="1">
        <f t="shared" si="561"/>
        <v>1786</v>
      </c>
      <c r="Z1831" t="str">
        <f t="shared" si="562"/>
        <v>ITM_SI_T</v>
      </c>
      <c r="AA1831" s="172" t="str">
        <f>IF(ISNA(VLOOKUP(AC1831,Sheet2!J:J,1,0)),"//","")</f>
        <v/>
      </c>
      <c r="AC1831" s="111" t="str">
        <f t="shared" si="523"/>
        <v/>
      </c>
      <c r="AD1831" t="b">
        <f t="shared" si="522"/>
        <v>1</v>
      </c>
    </row>
    <row r="1832" spans="1:30">
      <c r="A1832" s="58">
        <f t="shared" si="563"/>
        <v>1832</v>
      </c>
      <c r="B1832" s="55">
        <f t="shared" si="556"/>
        <v>1787</v>
      </c>
      <c r="C1832" s="98" t="s">
        <v>4451</v>
      </c>
      <c r="D1832" s="98" t="s">
        <v>3662</v>
      </c>
      <c r="E1832" s="99" t="s">
        <v>539</v>
      </c>
      <c r="F1832" s="99" t="s">
        <v>1073</v>
      </c>
      <c r="G1832" s="100">
        <v>0</v>
      </c>
      <c r="H1832" s="100">
        <v>0</v>
      </c>
      <c r="I1832" s="66" t="s">
        <v>1</v>
      </c>
      <c r="J1832" s="66" t="s">
        <v>1593</v>
      </c>
      <c r="K1832" s="67" t="s">
        <v>4539</v>
      </c>
      <c r="L1832" s="98" t="s">
        <v>1074</v>
      </c>
      <c r="M1832" s="103" t="s">
        <v>3662</v>
      </c>
      <c r="N1832" s="99"/>
      <c r="O1832"/>
      <c r="P1832" t="str">
        <f t="shared" si="557"/>
        <v>NOT EQUAL</v>
      </c>
      <c r="Q1832" t="str">
        <f>IF(ISNA(VLOOKUP(AC1832,#REF!,1)),"//","")</f>
        <v/>
      </c>
      <c r="R1832"/>
      <c r="S1832" s="43">
        <f t="shared" si="558"/>
        <v>554</v>
      </c>
      <c r="T1832" s="93"/>
      <c r="U1832" s="71"/>
      <c r="V1832" s="71"/>
      <c r="W1832" s="44" t="str">
        <f t="shared" si="559"/>
        <v/>
      </c>
      <c r="X1832" s="25" t="str">
        <f t="shared" si="560"/>
        <v/>
      </c>
      <c r="Y1832" s="1">
        <f t="shared" si="561"/>
        <v>1787</v>
      </c>
      <c r="Z1832" t="str">
        <f t="shared" si="562"/>
        <v>ITM_QOPPA</v>
      </c>
      <c r="AA1832" s="172" t="str">
        <f>IF(ISNA(VLOOKUP(AC1832,Sheet2!J:J,1,0)),"//","")</f>
        <v/>
      </c>
      <c r="AC1832" s="111" t="str">
        <f t="shared" si="523"/>
        <v/>
      </c>
      <c r="AD1832" t="b">
        <f t="shared" si="522"/>
        <v>1</v>
      </c>
    </row>
    <row r="1833" spans="1:30">
      <c r="A1833" s="58">
        <f t="shared" si="563"/>
        <v>1833</v>
      </c>
      <c r="B1833" s="55">
        <f t="shared" si="556"/>
        <v>1788</v>
      </c>
      <c r="C1833" s="98" t="s">
        <v>4451</v>
      </c>
      <c r="D1833" s="98" t="s">
        <v>3663</v>
      </c>
      <c r="E1833" s="99" t="s">
        <v>539</v>
      </c>
      <c r="F1833" s="99" t="s">
        <v>1075</v>
      </c>
      <c r="G1833" s="100">
        <v>0</v>
      </c>
      <c r="H1833" s="100">
        <v>0</v>
      </c>
      <c r="I1833" s="66" t="s">
        <v>1</v>
      </c>
      <c r="J1833" s="66" t="s">
        <v>1593</v>
      </c>
      <c r="K1833" s="67" t="s">
        <v>4539</v>
      </c>
      <c r="L1833" s="98" t="s">
        <v>1074</v>
      </c>
      <c r="M1833" s="103" t="s">
        <v>3663</v>
      </c>
      <c r="N1833" s="103"/>
      <c r="O1833"/>
      <c r="P1833" t="str">
        <f t="shared" si="557"/>
        <v>NOT EQUAL</v>
      </c>
      <c r="Q1833" t="str">
        <f>IF(ISNA(VLOOKUP(AC1833,#REF!,1)),"//","")</f>
        <v/>
      </c>
      <c r="R1833"/>
      <c r="S1833" s="43">
        <f t="shared" si="558"/>
        <v>554</v>
      </c>
      <c r="T1833" s="93"/>
      <c r="U1833" s="71"/>
      <c r="V1833" s="71"/>
      <c r="W1833" s="44" t="str">
        <f t="shared" si="559"/>
        <v/>
      </c>
      <c r="X1833" s="25" t="str">
        <f t="shared" si="560"/>
        <v/>
      </c>
      <c r="Y1833" s="1">
        <f t="shared" si="561"/>
        <v>1788</v>
      </c>
      <c r="Z1833" t="str">
        <f t="shared" si="562"/>
        <v>ITM_DIGAMMA</v>
      </c>
      <c r="AA1833" s="172" t="str">
        <f>IF(ISNA(VLOOKUP(AC1833,Sheet2!J:J,1,0)),"//","")</f>
        <v/>
      </c>
      <c r="AC1833" s="111" t="str">
        <f t="shared" si="523"/>
        <v/>
      </c>
      <c r="AD1833" t="b">
        <f t="shared" si="522"/>
        <v>1</v>
      </c>
    </row>
    <row r="1834" spans="1:30">
      <c r="A1834" s="58">
        <f t="shared" si="563"/>
        <v>1834</v>
      </c>
      <c r="B1834" s="55">
        <f t="shared" si="556"/>
        <v>1789</v>
      </c>
      <c r="C1834" s="98" t="s">
        <v>4451</v>
      </c>
      <c r="D1834" s="98" t="s">
        <v>3664</v>
      </c>
      <c r="E1834" s="99" t="s">
        <v>539</v>
      </c>
      <c r="F1834" s="99" t="s">
        <v>1076</v>
      </c>
      <c r="G1834" s="100">
        <v>0</v>
      </c>
      <c r="H1834" s="100">
        <v>0</v>
      </c>
      <c r="I1834" s="66" t="s">
        <v>1</v>
      </c>
      <c r="J1834" s="66" t="s">
        <v>1593</v>
      </c>
      <c r="K1834" s="67" t="s">
        <v>4539</v>
      </c>
      <c r="L1834" s="98" t="s">
        <v>1074</v>
      </c>
      <c r="M1834" s="103" t="s">
        <v>3664</v>
      </c>
      <c r="N1834" s="103"/>
      <c r="O1834"/>
      <c r="P1834" t="str">
        <f t="shared" si="557"/>
        <v>NOT EQUAL</v>
      </c>
      <c r="Q1834" t="str">
        <f>IF(ISNA(VLOOKUP(AC1834,#REF!,1)),"//","")</f>
        <v/>
      </c>
      <c r="R1834"/>
      <c r="S1834" s="43">
        <f t="shared" si="558"/>
        <v>554</v>
      </c>
      <c r="T1834" s="93"/>
      <c r="U1834" s="71"/>
      <c r="V1834" s="71"/>
      <c r="W1834" s="44" t="str">
        <f t="shared" si="559"/>
        <v/>
      </c>
      <c r="X1834" s="25" t="str">
        <f t="shared" si="560"/>
        <v/>
      </c>
      <c r="Y1834" s="1">
        <f t="shared" si="561"/>
        <v>1789</v>
      </c>
      <c r="Z1834" t="str">
        <f t="shared" si="562"/>
        <v>ITM_SAMPI</v>
      </c>
      <c r="AA1834" s="172" t="str">
        <f>IF(ISNA(VLOOKUP(AC1834,Sheet2!J:J,1,0)),"//","")</f>
        <v/>
      </c>
      <c r="AC1834" s="111" t="str">
        <f t="shared" si="523"/>
        <v/>
      </c>
      <c r="AD1834" t="b">
        <f t="shared" si="522"/>
        <v>1</v>
      </c>
    </row>
    <row r="1835" spans="1:30">
      <c r="A1835" s="58">
        <f t="shared" si="563"/>
        <v>1835</v>
      </c>
      <c r="B1835" s="55">
        <f t="shared" si="556"/>
        <v>1790</v>
      </c>
      <c r="C1835" s="98" t="s">
        <v>4450</v>
      </c>
      <c r="D1835" s="98" t="s">
        <v>7</v>
      </c>
      <c r="E1835" s="99" t="s">
        <v>1604</v>
      </c>
      <c r="F1835" s="99" t="s">
        <v>1604</v>
      </c>
      <c r="G1835" s="100">
        <v>0</v>
      </c>
      <c r="H1835" s="100">
        <v>0</v>
      </c>
      <c r="I1835" s="66" t="s">
        <v>1</v>
      </c>
      <c r="J1835" s="66" t="s">
        <v>1593</v>
      </c>
      <c r="K1835" s="67" t="s">
        <v>4539</v>
      </c>
      <c r="L1835" s="98" t="s">
        <v>1597</v>
      </c>
      <c r="M1835" s="103" t="s">
        <v>3974</v>
      </c>
      <c r="N1835" s="103"/>
      <c r="O1835"/>
      <c r="P1835" t="str">
        <f t="shared" si="557"/>
        <v/>
      </c>
      <c r="Q1835" t="str">
        <f>IF(ISNA(VLOOKUP(AC1835,#REF!,1)),"//","")</f>
        <v/>
      </c>
      <c r="R1835"/>
      <c r="S1835" s="43">
        <f t="shared" si="558"/>
        <v>554</v>
      </c>
      <c r="T1835" s="93"/>
      <c r="U1835" s="71"/>
      <c r="V1835" s="71"/>
      <c r="W1835" s="44" t="str">
        <f t="shared" si="559"/>
        <v/>
      </c>
      <c r="X1835" s="25" t="str">
        <f t="shared" si="560"/>
        <v/>
      </c>
      <c r="Y1835" s="1">
        <f t="shared" si="561"/>
        <v>1790</v>
      </c>
      <c r="Z1835" t="str">
        <f t="shared" si="562"/>
        <v>ITM_1599</v>
      </c>
      <c r="AA1835" s="172" t="str">
        <f>IF(ISNA(VLOOKUP(AC1835,Sheet2!J:J,1,0)),"//","")</f>
        <v/>
      </c>
      <c r="AC1835" s="111" t="str">
        <f t="shared" si="523"/>
        <v/>
      </c>
      <c r="AD1835" t="b">
        <f t="shared" si="522"/>
        <v>1</v>
      </c>
    </row>
    <row r="1836" spans="1:30">
      <c r="A1836" s="58">
        <f t="shared" si="563"/>
        <v>1836</v>
      </c>
      <c r="B1836" s="55">
        <f t="shared" si="556"/>
        <v>1791</v>
      </c>
      <c r="C1836" s="98" t="s">
        <v>4450</v>
      </c>
      <c r="D1836" s="98" t="s">
        <v>7</v>
      </c>
      <c r="E1836" s="101" t="s">
        <v>1604</v>
      </c>
      <c r="F1836" s="101" t="s">
        <v>1604</v>
      </c>
      <c r="G1836" s="105">
        <v>0</v>
      </c>
      <c r="H1836" s="105">
        <v>0</v>
      </c>
      <c r="I1836" s="66" t="s">
        <v>1</v>
      </c>
      <c r="J1836" s="66" t="s">
        <v>1593</v>
      </c>
      <c r="K1836" s="67" t="s">
        <v>4539</v>
      </c>
      <c r="L1836" s="98" t="s">
        <v>1597</v>
      </c>
      <c r="M1836" s="103" t="s">
        <v>3975</v>
      </c>
      <c r="N1836" s="103"/>
      <c r="O1836"/>
      <c r="P1836" t="str">
        <f t="shared" si="557"/>
        <v/>
      </c>
      <c r="Q1836" t="str">
        <f>IF(ISNA(VLOOKUP(AC1836,#REF!,1)),"//","")</f>
        <v/>
      </c>
      <c r="R1836"/>
      <c r="S1836" s="43">
        <f t="shared" si="558"/>
        <v>554</v>
      </c>
      <c r="T1836" s="93"/>
      <c r="U1836" s="71"/>
      <c r="V1836" s="71"/>
      <c r="W1836" s="44" t="str">
        <f t="shared" si="559"/>
        <v/>
      </c>
      <c r="X1836" s="25" t="str">
        <f t="shared" si="560"/>
        <v/>
      </c>
      <c r="Y1836" s="1">
        <f t="shared" si="561"/>
        <v>1791</v>
      </c>
      <c r="Z1836" t="str">
        <f t="shared" si="562"/>
        <v>ITM_1600</v>
      </c>
      <c r="AA1836" s="172" t="str">
        <f>IF(ISNA(VLOOKUP(AC1836,Sheet2!J:J,1,0)),"//","")</f>
        <v/>
      </c>
      <c r="AC1836" s="111" t="str">
        <f t="shared" si="523"/>
        <v/>
      </c>
      <c r="AD1836" t="b">
        <f t="shared" si="522"/>
        <v>1</v>
      </c>
    </row>
    <row r="1837" spans="1:30">
      <c r="A1837" s="58">
        <f t="shared" si="563"/>
        <v>1837</v>
      </c>
      <c r="B1837" s="55">
        <f t="shared" si="556"/>
        <v>1792</v>
      </c>
      <c r="C1837" s="98" t="s">
        <v>4450</v>
      </c>
      <c r="D1837" s="98" t="s">
        <v>7</v>
      </c>
      <c r="E1837" s="101" t="s">
        <v>1604</v>
      </c>
      <c r="F1837" s="101" t="s">
        <v>1604</v>
      </c>
      <c r="G1837" s="105">
        <v>0</v>
      </c>
      <c r="H1837" s="105">
        <v>0</v>
      </c>
      <c r="I1837" s="66" t="s">
        <v>1</v>
      </c>
      <c r="J1837" s="66" t="s">
        <v>1593</v>
      </c>
      <c r="K1837" s="67" t="s">
        <v>4539</v>
      </c>
      <c r="L1837" s="98" t="s">
        <v>1597</v>
      </c>
      <c r="M1837" s="103" t="s">
        <v>3976</v>
      </c>
      <c r="N1837" s="103"/>
      <c r="O1837"/>
      <c r="P1837" t="str">
        <f t="shared" si="557"/>
        <v/>
      </c>
      <c r="Q1837" t="str">
        <f>IF(ISNA(VLOOKUP(AC1837,#REF!,1)),"//","")</f>
        <v/>
      </c>
      <c r="R1837"/>
      <c r="S1837" s="43">
        <f t="shared" si="558"/>
        <v>554</v>
      </c>
      <c r="T1837" s="93"/>
      <c r="U1837" s="71"/>
      <c r="V1837" s="71"/>
      <c r="W1837" s="44" t="str">
        <f t="shared" si="559"/>
        <v/>
      </c>
      <c r="X1837" s="25" t="str">
        <f t="shared" si="560"/>
        <v/>
      </c>
      <c r="Y1837" s="1">
        <f t="shared" si="561"/>
        <v>1792</v>
      </c>
      <c r="Z1837" t="str">
        <f t="shared" si="562"/>
        <v>ITM_1601</v>
      </c>
      <c r="AA1837" s="172" t="str">
        <f>IF(ISNA(VLOOKUP(AC1837,Sheet2!J:J,1,0)),"//","")</f>
        <v/>
      </c>
      <c r="AC1837" s="111" t="str">
        <f t="shared" si="523"/>
        <v/>
      </c>
      <c r="AD1837" t="b">
        <f t="shared" si="522"/>
        <v>1</v>
      </c>
    </row>
    <row r="1838" spans="1:30">
      <c r="A1838" s="58">
        <f t="shared" si="563"/>
        <v>1838</v>
      </c>
      <c r="B1838" s="55">
        <f t="shared" si="556"/>
        <v>1793</v>
      </c>
      <c r="C1838" s="98" t="s">
        <v>4450</v>
      </c>
      <c r="D1838" s="98" t="s">
        <v>7</v>
      </c>
      <c r="E1838" s="101" t="s">
        <v>1604</v>
      </c>
      <c r="F1838" s="101" t="s">
        <v>1604</v>
      </c>
      <c r="G1838" s="105">
        <v>0</v>
      </c>
      <c r="H1838" s="105">
        <v>0</v>
      </c>
      <c r="I1838" s="66" t="s">
        <v>1</v>
      </c>
      <c r="J1838" s="66" t="s">
        <v>1593</v>
      </c>
      <c r="K1838" s="67" t="s">
        <v>4539</v>
      </c>
      <c r="L1838" s="98" t="s">
        <v>1597</v>
      </c>
      <c r="M1838" s="103" t="s">
        <v>3977</v>
      </c>
      <c r="N1838" s="103"/>
      <c r="O1838"/>
      <c r="P1838" t="str">
        <f t="shared" si="557"/>
        <v/>
      </c>
      <c r="Q1838" t="str">
        <f>IF(ISNA(VLOOKUP(AC1838,#REF!,1)),"//","")</f>
        <v/>
      </c>
      <c r="R1838"/>
      <c r="S1838" s="43">
        <f t="shared" si="558"/>
        <v>554</v>
      </c>
      <c r="T1838" s="93"/>
      <c r="U1838" s="71"/>
      <c r="V1838" s="71"/>
      <c r="W1838" s="44" t="str">
        <f t="shared" si="559"/>
        <v/>
      </c>
      <c r="X1838" s="25" t="str">
        <f t="shared" si="560"/>
        <v/>
      </c>
      <c r="Y1838" s="1">
        <f t="shared" si="561"/>
        <v>1793</v>
      </c>
      <c r="Z1838" t="str">
        <f t="shared" si="562"/>
        <v>ITM_1602</v>
      </c>
      <c r="AA1838" s="172" t="str">
        <f>IF(ISNA(VLOOKUP(AC1838,Sheet2!J:J,1,0)),"//","")</f>
        <v/>
      </c>
      <c r="AC1838" s="111" t="str">
        <f t="shared" si="523"/>
        <v/>
      </c>
      <c r="AD1838" t="b">
        <f t="shared" si="522"/>
        <v>1</v>
      </c>
    </row>
    <row r="1839" spans="1:30">
      <c r="A1839" s="58">
        <f t="shared" si="563"/>
        <v>1839</v>
      </c>
      <c r="B1839" s="55">
        <f t="shared" si="556"/>
        <v>1794</v>
      </c>
      <c r="C1839" s="98" t="s">
        <v>4450</v>
      </c>
      <c r="D1839" s="98" t="s">
        <v>7</v>
      </c>
      <c r="E1839" s="101" t="s">
        <v>1604</v>
      </c>
      <c r="F1839" s="101" t="s">
        <v>1604</v>
      </c>
      <c r="G1839" s="105">
        <v>0</v>
      </c>
      <c r="H1839" s="105">
        <v>0</v>
      </c>
      <c r="I1839" s="66" t="s">
        <v>1</v>
      </c>
      <c r="J1839" s="66" t="s">
        <v>1593</v>
      </c>
      <c r="K1839" s="67" t="s">
        <v>4539</v>
      </c>
      <c r="L1839" s="98" t="s">
        <v>1597</v>
      </c>
      <c r="M1839" s="103" t="s">
        <v>3978</v>
      </c>
      <c r="N1839" s="103"/>
      <c r="O1839"/>
      <c r="P1839" t="str">
        <f t="shared" si="557"/>
        <v/>
      </c>
      <c r="Q1839" t="str">
        <f>IF(ISNA(VLOOKUP(AC1839,#REF!,1)),"//","")</f>
        <v/>
      </c>
      <c r="R1839"/>
      <c r="S1839" s="43">
        <f t="shared" si="558"/>
        <v>554</v>
      </c>
      <c r="T1839" s="93"/>
      <c r="U1839" s="71"/>
      <c r="V1839" s="71"/>
      <c r="W1839" s="44" t="str">
        <f t="shared" si="559"/>
        <v/>
      </c>
      <c r="X1839" s="25" t="str">
        <f t="shared" si="560"/>
        <v/>
      </c>
      <c r="Y1839" s="1">
        <f t="shared" si="561"/>
        <v>1794</v>
      </c>
      <c r="Z1839" t="str">
        <f t="shared" si="562"/>
        <v>ITM_1603</v>
      </c>
      <c r="AA1839" s="172" t="str">
        <f>IF(ISNA(VLOOKUP(AC1839,Sheet2!J:J,1,0)),"//","")</f>
        <v/>
      </c>
      <c r="AC1839" s="111" t="str">
        <f t="shared" si="523"/>
        <v/>
      </c>
      <c r="AD1839" t="b">
        <f t="shared" si="522"/>
        <v>1</v>
      </c>
    </row>
    <row r="1840" spans="1:30">
      <c r="A1840" s="58">
        <f t="shared" si="563"/>
        <v>1840</v>
      </c>
      <c r="B1840" s="55">
        <f t="shared" si="556"/>
        <v>1795</v>
      </c>
      <c r="C1840" s="98" t="s">
        <v>4450</v>
      </c>
      <c r="D1840" s="98" t="s">
        <v>7</v>
      </c>
      <c r="E1840" s="101" t="s">
        <v>1604</v>
      </c>
      <c r="F1840" s="101" t="s">
        <v>1604</v>
      </c>
      <c r="G1840" s="105">
        <v>0</v>
      </c>
      <c r="H1840" s="105">
        <v>0</v>
      </c>
      <c r="I1840" s="66" t="s">
        <v>1</v>
      </c>
      <c r="J1840" s="66" t="s">
        <v>1593</v>
      </c>
      <c r="K1840" s="67" t="s">
        <v>4539</v>
      </c>
      <c r="L1840" s="98" t="s">
        <v>1597</v>
      </c>
      <c r="M1840" s="103" t="s">
        <v>3979</v>
      </c>
      <c r="N1840" s="103"/>
      <c r="O1840"/>
      <c r="P1840" t="str">
        <f t="shared" si="557"/>
        <v/>
      </c>
      <c r="Q1840" t="str">
        <f>IF(ISNA(VLOOKUP(AC1840,#REF!,1)),"//","")</f>
        <v/>
      </c>
      <c r="R1840"/>
      <c r="S1840" s="43">
        <f t="shared" si="558"/>
        <v>554</v>
      </c>
      <c r="T1840" s="93"/>
      <c r="U1840" s="71"/>
      <c r="V1840" s="71"/>
      <c r="W1840" s="44" t="str">
        <f t="shared" si="559"/>
        <v/>
      </c>
      <c r="X1840" s="25" t="str">
        <f t="shared" si="560"/>
        <v/>
      </c>
      <c r="Y1840" s="1">
        <f t="shared" si="561"/>
        <v>1795</v>
      </c>
      <c r="Z1840" t="str">
        <f t="shared" si="562"/>
        <v>ITM_1604</v>
      </c>
      <c r="AA1840" s="172" t="str">
        <f>IF(ISNA(VLOOKUP(AC1840,Sheet2!J:J,1,0)),"//","")</f>
        <v/>
      </c>
      <c r="AC1840" s="111" t="str">
        <f t="shared" si="523"/>
        <v/>
      </c>
      <c r="AD1840" t="b">
        <f t="shared" si="522"/>
        <v>1</v>
      </c>
    </row>
    <row r="1841" spans="1:30">
      <c r="A1841" s="58">
        <f t="shared" si="563"/>
        <v>1841</v>
      </c>
      <c r="B1841" s="55">
        <f t="shared" si="556"/>
        <v>1796</v>
      </c>
      <c r="C1841" s="98" t="s">
        <v>4450</v>
      </c>
      <c r="D1841" s="98" t="s">
        <v>7</v>
      </c>
      <c r="E1841" s="101" t="s">
        <v>1604</v>
      </c>
      <c r="F1841" s="101" t="s">
        <v>1604</v>
      </c>
      <c r="G1841" s="105">
        <v>0</v>
      </c>
      <c r="H1841" s="105">
        <v>0</v>
      </c>
      <c r="I1841" s="66" t="s">
        <v>1</v>
      </c>
      <c r="J1841" s="66" t="s">
        <v>1593</v>
      </c>
      <c r="K1841" s="67" t="s">
        <v>4539</v>
      </c>
      <c r="L1841" s="98" t="s">
        <v>1597</v>
      </c>
      <c r="M1841" s="103" t="s">
        <v>3980</v>
      </c>
      <c r="N1841" s="103"/>
      <c r="O1841"/>
      <c r="P1841" t="str">
        <f t="shared" si="557"/>
        <v/>
      </c>
      <c r="Q1841" t="str">
        <f>IF(ISNA(VLOOKUP(AC1841,#REF!,1)),"//","")</f>
        <v/>
      </c>
      <c r="R1841"/>
      <c r="S1841" s="43">
        <f t="shared" si="558"/>
        <v>554</v>
      </c>
      <c r="T1841" s="93"/>
      <c r="U1841" s="71"/>
      <c r="V1841" s="71"/>
      <c r="W1841" s="44" t="str">
        <f t="shared" si="559"/>
        <v/>
      </c>
      <c r="X1841" s="25" t="str">
        <f t="shared" si="560"/>
        <v/>
      </c>
      <c r="Y1841" s="1">
        <f t="shared" si="561"/>
        <v>1796</v>
      </c>
      <c r="Z1841" t="str">
        <f t="shared" si="562"/>
        <v>ITM_1605</v>
      </c>
      <c r="AA1841" s="172" t="str">
        <f>IF(ISNA(VLOOKUP(AC1841,Sheet2!J:J,1,0)),"//","")</f>
        <v/>
      </c>
      <c r="AC1841" s="111" t="str">
        <f t="shared" si="523"/>
        <v/>
      </c>
      <c r="AD1841" t="b">
        <f t="shared" si="522"/>
        <v>1</v>
      </c>
    </row>
    <row r="1842" spans="1:30">
      <c r="A1842" s="58">
        <f t="shared" si="563"/>
        <v>1842</v>
      </c>
      <c r="B1842" s="55">
        <f t="shared" si="556"/>
        <v>1797</v>
      </c>
      <c r="C1842" s="98" t="s">
        <v>4450</v>
      </c>
      <c r="D1842" s="98" t="s">
        <v>7</v>
      </c>
      <c r="E1842" s="101" t="s">
        <v>1604</v>
      </c>
      <c r="F1842" s="101" t="s">
        <v>1604</v>
      </c>
      <c r="G1842" s="105">
        <v>0</v>
      </c>
      <c r="H1842" s="105">
        <v>0</v>
      </c>
      <c r="I1842" s="66" t="s">
        <v>1</v>
      </c>
      <c r="J1842" s="66" t="s">
        <v>1593</v>
      </c>
      <c r="K1842" s="67" t="s">
        <v>4539</v>
      </c>
      <c r="L1842" s="98" t="s">
        <v>1597</v>
      </c>
      <c r="M1842" s="103" t="s">
        <v>3981</v>
      </c>
      <c r="N1842" s="103"/>
      <c r="O1842"/>
      <c r="P1842" t="str">
        <f t="shared" si="557"/>
        <v/>
      </c>
      <c r="Q1842" t="str">
        <f>IF(ISNA(VLOOKUP(AC1842,#REF!,1)),"//","")</f>
        <v/>
      </c>
      <c r="R1842"/>
      <c r="S1842" s="43">
        <f t="shared" si="558"/>
        <v>554</v>
      </c>
      <c r="T1842" s="93"/>
      <c r="U1842" s="71"/>
      <c r="V1842" s="71"/>
      <c r="W1842" s="44" t="str">
        <f t="shared" si="559"/>
        <v/>
      </c>
      <c r="X1842" s="25" t="str">
        <f t="shared" si="560"/>
        <v/>
      </c>
      <c r="Y1842" s="1">
        <f t="shared" si="561"/>
        <v>1797</v>
      </c>
      <c r="Z1842" t="str">
        <f t="shared" si="562"/>
        <v>ITM_1606</v>
      </c>
      <c r="AA1842" s="172" t="str">
        <f>IF(ISNA(VLOOKUP(AC1842,Sheet2!J:J,1,0)),"//","")</f>
        <v/>
      </c>
      <c r="AC1842" s="111" t="str">
        <f t="shared" si="523"/>
        <v/>
      </c>
      <c r="AD1842" t="b">
        <f t="shared" si="522"/>
        <v>1</v>
      </c>
    </row>
    <row r="1843" spans="1:30">
      <c r="A1843" s="58">
        <f t="shared" si="563"/>
        <v>1843</v>
      </c>
      <c r="B1843" s="55">
        <f t="shared" si="556"/>
        <v>1798</v>
      </c>
      <c r="C1843" s="98" t="s">
        <v>4450</v>
      </c>
      <c r="D1843" s="98" t="s">
        <v>7</v>
      </c>
      <c r="E1843" s="101" t="s">
        <v>1604</v>
      </c>
      <c r="F1843" s="101" t="s">
        <v>1604</v>
      </c>
      <c r="G1843" s="105">
        <v>0</v>
      </c>
      <c r="H1843" s="105">
        <v>0</v>
      </c>
      <c r="I1843" s="66" t="s">
        <v>1</v>
      </c>
      <c r="J1843" s="66" t="s">
        <v>1593</v>
      </c>
      <c r="K1843" s="67" t="s">
        <v>4539</v>
      </c>
      <c r="L1843" s="98" t="s">
        <v>1597</v>
      </c>
      <c r="M1843" s="103" t="s">
        <v>3982</v>
      </c>
      <c r="N1843" s="103"/>
      <c r="O1843"/>
      <c r="P1843" t="str">
        <f t="shared" si="557"/>
        <v/>
      </c>
      <c r="Q1843" t="str">
        <f>IF(ISNA(VLOOKUP(AC1843,#REF!,1)),"//","")</f>
        <v/>
      </c>
      <c r="R1843"/>
      <c r="S1843" s="43">
        <f t="shared" si="558"/>
        <v>554</v>
      </c>
      <c r="T1843" s="93"/>
      <c r="U1843" s="71"/>
      <c r="V1843" s="71"/>
      <c r="W1843" s="44" t="str">
        <f t="shared" si="559"/>
        <v/>
      </c>
      <c r="X1843" s="25" t="str">
        <f t="shared" si="560"/>
        <v/>
      </c>
      <c r="Y1843" s="1">
        <f t="shared" si="561"/>
        <v>1798</v>
      </c>
      <c r="Z1843" t="str">
        <f t="shared" si="562"/>
        <v>ITM_1607</v>
      </c>
      <c r="AA1843" s="172" t="str">
        <f>IF(ISNA(VLOOKUP(AC1843,Sheet2!J:J,1,0)),"//","")</f>
        <v/>
      </c>
      <c r="AC1843" s="111" t="str">
        <f t="shared" si="523"/>
        <v/>
      </c>
      <c r="AD1843" t="b">
        <f t="shared" si="522"/>
        <v>1</v>
      </c>
    </row>
    <row r="1844" spans="1:30">
      <c r="A1844" s="58">
        <f t="shared" si="563"/>
        <v>1844</v>
      </c>
      <c r="B1844" s="55">
        <f t="shared" si="556"/>
        <v>1799</v>
      </c>
      <c r="C1844" s="98" t="s">
        <v>4450</v>
      </c>
      <c r="D1844" s="98" t="s">
        <v>7</v>
      </c>
      <c r="E1844" s="101" t="s">
        <v>1604</v>
      </c>
      <c r="F1844" s="101" t="s">
        <v>1604</v>
      </c>
      <c r="G1844" s="105">
        <v>0</v>
      </c>
      <c r="H1844" s="105">
        <v>0</v>
      </c>
      <c r="I1844" s="66" t="s">
        <v>1</v>
      </c>
      <c r="J1844" s="66" t="s">
        <v>1593</v>
      </c>
      <c r="K1844" s="67" t="s">
        <v>4539</v>
      </c>
      <c r="L1844" s="98" t="s">
        <v>1597</v>
      </c>
      <c r="M1844" s="103" t="s">
        <v>3983</v>
      </c>
      <c r="N1844" s="103"/>
      <c r="O1844"/>
      <c r="P1844" t="str">
        <f t="shared" si="557"/>
        <v/>
      </c>
      <c r="Q1844" t="str">
        <f>IF(ISNA(VLOOKUP(AC1844,#REF!,1)),"//","")</f>
        <v/>
      </c>
      <c r="R1844"/>
      <c r="S1844" s="43">
        <f t="shared" si="558"/>
        <v>554</v>
      </c>
      <c r="T1844" s="93"/>
      <c r="U1844" s="71"/>
      <c r="V1844" s="71"/>
      <c r="W1844" s="44" t="str">
        <f t="shared" si="559"/>
        <v/>
      </c>
      <c r="X1844" s="25" t="str">
        <f t="shared" si="560"/>
        <v/>
      </c>
      <c r="Y1844" s="1">
        <f t="shared" si="561"/>
        <v>1799</v>
      </c>
      <c r="Z1844" t="str">
        <f t="shared" si="562"/>
        <v>ITM_1608</v>
      </c>
      <c r="AA1844" s="172" t="str">
        <f>IF(ISNA(VLOOKUP(AC1844,Sheet2!J:J,1,0)),"//","")</f>
        <v/>
      </c>
      <c r="AC1844" s="111" t="str">
        <f t="shared" si="523"/>
        <v/>
      </c>
      <c r="AD1844" t="b">
        <f t="shared" si="522"/>
        <v>1</v>
      </c>
    </row>
    <row r="1845" spans="1:30">
      <c r="A1845" s="58">
        <f t="shared" si="563"/>
        <v>1845</v>
      </c>
      <c r="B1845" s="55">
        <f t="shared" si="556"/>
        <v>1800</v>
      </c>
      <c r="C1845" s="98" t="s">
        <v>4450</v>
      </c>
      <c r="D1845" s="98" t="s">
        <v>7</v>
      </c>
      <c r="E1845" s="101" t="s">
        <v>1604</v>
      </c>
      <c r="F1845" s="101" t="s">
        <v>1604</v>
      </c>
      <c r="G1845" s="105">
        <v>0</v>
      </c>
      <c r="H1845" s="105">
        <v>0</v>
      </c>
      <c r="I1845" s="66" t="s">
        <v>1</v>
      </c>
      <c r="J1845" s="66" t="s">
        <v>1593</v>
      </c>
      <c r="K1845" s="67" t="s">
        <v>4539</v>
      </c>
      <c r="L1845" s="98" t="s">
        <v>1597</v>
      </c>
      <c r="M1845" s="103" t="s">
        <v>3984</v>
      </c>
      <c r="N1845" s="103"/>
      <c r="O1845"/>
      <c r="P1845" t="str">
        <f t="shared" si="557"/>
        <v/>
      </c>
      <c r="Q1845" t="str">
        <f>IF(ISNA(VLOOKUP(AC1845,#REF!,1)),"//","")</f>
        <v/>
      </c>
      <c r="R1845"/>
      <c r="S1845" s="43">
        <f t="shared" si="558"/>
        <v>554</v>
      </c>
      <c r="T1845" s="93"/>
      <c r="U1845" s="71"/>
      <c r="V1845" s="71"/>
      <c r="W1845" s="44" t="str">
        <f t="shared" si="559"/>
        <v/>
      </c>
      <c r="X1845" s="25" t="str">
        <f t="shared" si="560"/>
        <v/>
      </c>
      <c r="Y1845" s="1">
        <f t="shared" si="561"/>
        <v>1800</v>
      </c>
      <c r="Z1845" t="str">
        <f t="shared" si="562"/>
        <v>ITM_1609</v>
      </c>
      <c r="AA1845" s="172" t="str">
        <f>IF(ISNA(VLOOKUP(AC1845,Sheet2!J:J,1,0)),"//","")</f>
        <v/>
      </c>
      <c r="AC1845" s="111" t="str">
        <f t="shared" si="523"/>
        <v/>
      </c>
      <c r="AD1845" t="b">
        <f t="shared" si="522"/>
        <v>1</v>
      </c>
    </row>
    <row r="1846" spans="1:30">
      <c r="A1846" s="58">
        <f t="shared" si="563"/>
        <v>1846</v>
      </c>
      <c r="B1846" s="55">
        <f t="shared" si="556"/>
        <v>1801</v>
      </c>
      <c r="C1846" s="98" t="s">
        <v>4450</v>
      </c>
      <c r="D1846" s="98" t="s">
        <v>7</v>
      </c>
      <c r="E1846" s="101" t="s">
        <v>1604</v>
      </c>
      <c r="F1846" s="101" t="s">
        <v>1604</v>
      </c>
      <c r="G1846" s="105">
        <v>0</v>
      </c>
      <c r="H1846" s="105">
        <v>0</v>
      </c>
      <c r="I1846" s="66" t="s">
        <v>1</v>
      </c>
      <c r="J1846" s="66" t="s">
        <v>1593</v>
      </c>
      <c r="K1846" s="67" t="s">
        <v>4539</v>
      </c>
      <c r="L1846" s="98" t="s">
        <v>1597</v>
      </c>
      <c r="M1846" s="103" t="s">
        <v>3985</v>
      </c>
      <c r="N1846" s="103"/>
      <c r="O1846"/>
      <c r="P1846" t="str">
        <f t="shared" si="557"/>
        <v/>
      </c>
      <c r="Q1846" t="str">
        <f>IF(ISNA(VLOOKUP(AC1846,#REF!,1)),"//","")</f>
        <v/>
      </c>
      <c r="R1846"/>
      <c r="S1846" s="43">
        <f t="shared" si="558"/>
        <v>554</v>
      </c>
      <c r="T1846" s="93"/>
      <c r="U1846" s="71"/>
      <c r="V1846" s="71"/>
      <c r="W1846" s="44" t="str">
        <f t="shared" si="559"/>
        <v/>
      </c>
      <c r="X1846" s="25" t="str">
        <f t="shared" si="560"/>
        <v/>
      </c>
      <c r="Y1846" s="1">
        <f t="shared" si="561"/>
        <v>1801</v>
      </c>
      <c r="Z1846" t="str">
        <f t="shared" si="562"/>
        <v>ITM_1610</v>
      </c>
      <c r="AA1846" s="172" t="str">
        <f>IF(ISNA(VLOOKUP(AC1846,Sheet2!J:J,1,0)),"//","")</f>
        <v/>
      </c>
      <c r="AC1846" s="111" t="str">
        <f t="shared" si="523"/>
        <v/>
      </c>
      <c r="AD1846" t="b">
        <f t="shared" si="522"/>
        <v>1</v>
      </c>
    </row>
    <row r="1847" spans="1:30">
      <c r="A1847" s="58">
        <f t="shared" si="563"/>
        <v>1847</v>
      </c>
      <c r="B1847" s="55">
        <f t="shared" si="556"/>
        <v>1802</v>
      </c>
      <c r="C1847" s="98" t="s">
        <v>4450</v>
      </c>
      <c r="D1847" s="98" t="s">
        <v>7</v>
      </c>
      <c r="E1847" s="101" t="s">
        <v>1604</v>
      </c>
      <c r="F1847" s="101" t="s">
        <v>1604</v>
      </c>
      <c r="G1847" s="105">
        <v>0</v>
      </c>
      <c r="H1847" s="105">
        <v>0</v>
      </c>
      <c r="I1847" s="66" t="s">
        <v>1</v>
      </c>
      <c r="J1847" s="66" t="s">
        <v>1593</v>
      </c>
      <c r="K1847" s="67" t="s">
        <v>4539</v>
      </c>
      <c r="L1847" s="98" t="s">
        <v>1597</v>
      </c>
      <c r="M1847" s="103" t="s">
        <v>3986</v>
      </c>
      <c r="N1847" s="103"/>
      <c r="O1847"/>
      <c r="P1847" t="str">
        <f t="shared" si="557"/>
        <v/>
      </c>
      <c r="Q1847" t="str">
        <f>IF(ISNA(VLOOKUP(AC1847,#REF!,1)),"//","")</f>
        <v/>
      </c>
      <c r="R1847"/>
      <c r="S1847" s="43">
        <f t="shared" si="558"/>
        <v>554</v>
      </c>
      <c r="T1847" s="93"/>
      <c r="U1847" s="71"/>
      <c r="V1847" s="71"/>
      <c r="W1847" s="44" t="str">
        <f t="shared" si="559"/>
        <v/>
      </c>
      <c r="X1847" s="25" t="str">
        <f t="shared" si="560"/>
        <v/>
      </c>
      <c r="Y1847" s="1">
        <f t="shared" si="561"/>
        <v>1802</v>
      </c>
      <c r="Z1847" t="str">
        <f t="shared" si="562"/>
        <v>ITM_1611</v>
      </c>
      <c r="AA1847" s="172" t="str">
        <f>IF(ISNA(VLOOKUP(AC1847,Sheet2!J:J,1,0)),"//","")</f>
        <v/>
      </c>
      <c r="AC1847" s="111" t="str">
        <f t="shared" si="523"/>
        <v/>
      </c>
      <c r="AD1847" t="b">
        <f t="shared" si="522"/>
        <v>1</v>
      </c>
    </row>
    <row r="1848" spans="1:30">
      <c r="A1848" s="58">
        <f t="shared" si="563"/>
        <v>1848</v>
      </c>
      <c r="B1848" s="55">
        <f t="shared" si="556"/>
        <v>1803</v>
      </c>
      <c r="C1848" s="98" t="s">
        <v>4450</v>
      </c>
      <c r="D1848" s="98" t="s">
        <v>7</v>
      </c>
      <c r="E1848" s="101" t="s">
        <v>1604</v>
      </c>
      <c r="F1848" s="101" t="s">
        <v>1604</v>
      </c>
      <c r="G1848" s="105">
        <v>0</v>
      </c>
      <c r="H1848" s="105">
        <v>0</v>
      </c>
      <c r="I1848" s="66" t="s">
        <v>1</v>
      </c>
      <c r="J1848" s="66" t="s">
        <v>1593</v>
      </c>
      <c r="K1848" s="67" t="s">
        <v>4539</v>
      </c>
      <c r="L1848" s="98" t="s">
        <v>1597</v>
      </c>
      <c r="M1848" s="103" t="s">
        <v>3987</v>
      </c>
      <c r="N1848" s="103"/>
      <c r="O1848"/>
      <c r="P1848" t="str">
        <f t="shared" si="557"/>
        <v/>
      </c>
      <c r="Q1848" t="str">
        <f>IF(ISNA(VLOOKUP(AC1848,#REF!,1)),"//","")</f>
        <v/>
      </c>
      <c r="R1848"/>
      <c r="S1848" s="43">
        <f t="shared" si="558"/>
        <v>554</v>
      </c>
      <c r="T1848" s="93"/>
      <c r="U1848" s="71"/>
      <c r="V1848" s="71"/>
      <c r="W1848" s="44" t="str">
        <f t="shared" si="559"/>
        <v/>
      </c>
      <c r="X1848" s="25" t="str">
        <f t="shared" si="560"/>
        <v/>
      </c>
      <c r="Y1848" s="1">
        <f t="shared" si="561"/>
        <v>1803</v>
      </c>
      <c r="Z1848" t="str">
        <f t="shared" si="562"/>
        <v>ITM_1612</v>
      </c>
      <c r="AA1848" s="172" t="str">
        <f>IF(ISNA(VLOOKUP(AC1848,Sheet2!J:J,1,0)),"//","")</f>
        <v/>
      </c>
      <c r="AC1848" s="111" t="str">
        <f t="shared" si="523"/>
        <v/>
      </c>
      <c r="AD1848" t="b">
        <f t="shared" si="522"/>
        <v>1</v>
      </c>
    </row>
    <row r="1849" spans="1:30">
      <c r="A1849" s="58">
        <f t="shared" si="563"/>
        <v>1849</v>
      </c>
      <c r="B1849" s="55">
        <f t="shared" si="556"/>
        <v>1804</v>
      </c>
      <c r="C1849" s="98" t="s">
        <v>4450</v>
      </c>
      <c r="D1849" s="98" t="s">
        <v>7</v>
      </c>
      <c r="E1849" s="101" t="s">
        <v>1604</v>
      </c>
      <c r="F1849" s="101" t="s">
        <v>1604</v>
      </c>
      <c r="G1849" s="105">
        <v>0</v>
      </c>
      <c r="H1849" s="105">
        <v>0</v>
      </c>
      <c r="I1849" s="66" t="s">
        <v>1</v>
      </c>
      <c r="J1849" s="66" t="s">
        <v>1593</v>
      </c>
      <c r="K1849" s="67" t="s">
        <v>4539</v>
      </c>
      <c r="L1849" s="98" t="s">
        <v>1597</v>
      </c>
      <c r="M1849" s="103" t="s">
        <v>3988</v>
      </c>
      <c r="N1849" s="103"/>
      <c r="O1849"/>
      <c r="P1849" t="str">
        <f t="shared" si="557"/>
        <v/>
      </c>
      <c r="Q1849" t="str">
        <f>IF(ISNA(VLOOKUP(AC1849,#REF!,1)),"//","")</f>
        <v/>
      </c>
      <c r="R1849"/>
      <c r="S1849" s="43">
        <f t="shared" si="558"/>
        <v>554</v>
      </c>
      <c r="T1849" s="93"/>
      <c r="U1849" s="71"/>
      <c r="V1849" s="71"/>
      <c r="W1849" s="44" t="str">
        <f t="shared" si="559"/>
        <v/>
      </c>
      <c r="X1849" s="25" t="str">
        <f t="shared" si="560"/>
        <v/>
      </c>
      <c r="Y1849" s="1">
        <f t="shared" si="561"/>
        <v>1804</v>
      </c>
      <c r="Z1849" t="str">
        <f t="shared" si="562"/>
        <v>ITM_1613</v>
      </c>
      <c r="AA1849" s="172" t="str">
        <f>IF(ISNA(VLOOKUP(AC1849,Sheet2!J:J,1,0)),"//","")</f>
        <v/>
      </c>
      <c r="AC1849" s="111" t="str">
        <f t="shared" si="523"/>
        <v/>
      </c>
      <c r="AD1849" t="b">
        <f t="shared" si="522"/>
        <v>1</v>
      </c>
    </row>
    <row r="1850" spans="1:30">
      <c r="A1850" s="58">
        <f t="shared" si="563"/>
        <v>1850</v>
      </c>
      <c r="B1850" s="55">
        <f t="shared" si="556"/>
        <v>1805</v>
      </c>
      <c r="C1850" s="98" t="s">
        <v>4450</v>
      </c>
      <c r="D1850" s="98" t="s">
        <v>7</v>
      </c>
      <c r="E1850" s="101" t="s">
        <v>1604</v>
      </c>
      <c r="F1850" s="101" t="s">
        <v>1604</v>
      </c>
      <c r="G1850" s="105">
        <v>0</v>
      </c>
      <c r="H1850" s="105">
        <v>0</v>
      </c>
      <c r="I1850" s="66" t="s">
        <v>1</v>
      </c>
      <c r="J1850" s="66" t="s">
        <v>1593</v>
      </c>
      <c r="K1850" s="67" t="s">
        <v>4539</v>
      </c>
      <c r="L1850" s="98" t="s">
        <v>1597</v>
      </c>
      <c r="M1850" s="103" t="s">
        <v>3989</v>
      </c>
      <c r="N1850" s="103"/>
      <c r="O1850"/>
      <c r="P1850" t="str">
        <f t="shared" si="557"/>
        <v/>
      </c>
      <c r="Q1850" t="str">
        <f>IF(ISNA(VLOOKUP(AC1850,#REF!,1)),"//","")</f>
        <v/>
      </c>
      <c r="R1850"/>
      <c r="S1850" s="43">
        <f t="shared" si="558"/>
        <v>554</v>
      </c>
      <c r="T1850" s="93"/>
      <c r="U1850" s="71"/>
      <c r="V1850" s="71"/>
      <c r="W1850" s="44" t="str">
        <f t="shared" si="559"/>
        <v/>
      </c>
      <c r="X1850" s="25" t="str">
        <f t="shared" si="560"/>
        <v/>
      </c>
      <c r="Y1850" s="1">
        <f t="shared" si="561"/>
        <v>1805</v>
      </c>
      <c r="Z1850" t="str">
        <f t="shared" si="562"/>
        <v>ITM_1614</v>
      </c>
      <c r="AA1850" s="172" t="str">
        <f>IF(ISNA(VLOOKUP(AC1850,Sheet2!J:J,1,0)),"//","")</f>
        <v/>
      </c>
      <c r="AC1850" s="111" t="str">
        <f t="shared" si="523"/>
        <v/>
      </c>
      <c r="AD1850" t="b">
        <f t="shared" ref="AD1850:AD1913" si="564">X1850=AC1850</f>
        <v>1</v>
      </c>
    </row>
    <row r="1851" spans="1:30">
      <c r="A1851" s="58">
        <f t="shared" si="563"/>
        <v>1851</v>
      </c>
      <c r="B1851" s="55">
        <f t="shared" si="556"/>
        <v>1806</v>
      </c>
      <c r="C1851" s="98" t="s">
        <v>4450</v>
      </c>
      <c r="D1851" s="98" t="s">
        <v>7</v>
      </c>
      <c r="E1851" s="101" t="s">
        <v>1604</v>
      </c>
      <c r="F1851" s="101" t="s">
        <v>1604</v>
      </c>
      <c r="G1851" s="105">
        <v>0</v>
      </c>
      <c r="H1851" s="105">
        <v>0</v>
      </c>
      <c r="I1851" s="66" t="s">
        <v>1</v>
      </c>
      <c r="J1851" s="66" t="s">
        <v>1593</v>
      </c>
      <c r="K1851" s="67" t="s">
        <v>4539</v>
      </c>
      <c r="L1851" s="98" t="s">
        <v>1597</v>
      </c>
      <c r="M1851" s="103" t="s">
        <v>3990</v>
      </c>
      <c r="N1851" s="103"/>
      <c r="O1851"/>
      <c r="P1851" t="str">
        <f t="shared" si="557"/>
        <v/>
      </c>
      <c r="Q1851" t="str">
        <f>IF(ISNA(VLOOKUP(AC1851,#REF!,1)),"//","")</f>
        <v/>
      </c>
      <c r="R1851"/>
      <c r="S1851" s="43">
        <f t="shared" si="558"/>
        <v>554</v>
      </c>
      <c r="T1851" s="93"/>
      <c r="U1851" s="71"/>
      <c r="V1851" s="71"/>
      <c r="W1851" s="44" t="str">
        <f t="shared" si="559"/>
        <v/>
      </c>
      <c r="X1851" s="25" t="str">
        <f t="shared" si="560"/>
        <v/>
      </c>
      <c r="Y1851" s="1">
        <f t="shared" si="561"/>
        <v>1806</v>
      </c>
      <c r="Z1851" t="str">
        <f t="shared" si="562"/>
        <v>ITM_1615</v>
      </c>
      <c r="AA1851" s="172" t="str">
        <f>IF(ISNA(VLOOKUP(AC1851,Sheet2!J:J,1,0)),"//","")</f>
        <v/>
      </c>
      <c r="AC1851" s="111" t="str">
        <f t="shared" si="523"/>
        <v/>
      </c>
      <c r="AD1851" t="b">
        <f t="shared" si="564"/>
        <v>1</v>
      </c>
    </row>
    <row r="1852" spans="1:30">
      <c r="A1852" s="58">
        <f t="shared" si="563"/>
        <v>1852</v>
      </c>
      <c r="B1852" s="55">
        <f t="shared" si="556"/>
        <v>1807</v>
      </c>
      <c r="C1852" s="98" t="s">
        <v>4450</v>
      </c>
      <c r="D1852" s="98" t="s">
        <v>7</v>
      </c>
      <c r="E1852" s="101" t="s">
        <v>1604</v>
      </c>
      <c r="F1852" s="101" t="s">
        <v>1604</v>
      </c>
      <c r="G1852" s="105">
        <v>0</v>
      </c>
      <c r="H1852" s="105">
        <v>0</v>
      </c>
      <c r="I1852" s="66" t="s">
        <v>1</v>
      </c>
      <c r="J1852" s="66" t="s">
        <v>1593</v>
      </c>
      <c r="K1852" s="67" t="s">
        <v>4539</v>
      </c>
      <c r="L1852" s="98" t="s">
        <v>1597</v>
      </c>
      <c r="M1852" s="103" t="s">
        <v>3991</v>
      </c>
      <c r="N1852" s="103"/>
      <c r="O1852"/>
      <c r="P1852" t="str">
        <f t="shared" si="557"/>
        <v/>
      </c>
      <c r="Q1852" t="str">
        <f>IF(ISNA(VLOOKUP(AC1852,#REF!,1)),"//","")</f>
        <v/>
      </c>
      <c r="R1852"/>
      <c r="S1852" s="43">
        <f t="shared" si="558"/>
        <v>554</v>
      </c>
      <c r="T1852" s="93"/>
      <c r="U1852" s="71"/>
      <c r="V1852" s="71"/>
      <c r="W1852" s="44" t="str">
        <f t="shared" si="559"/>
        <v/>
      </c>
      <c r="X1852" s="25" t="str">
        <f t="shared" si="560"/>
        <v/>
      </c>
      <c r="Y1852" s="1">
        <f t="shared" si="561"/>
        <v>1807</v>
      </c>
      <c r="Z1852" t="str">
        <f t="shared" si="562"/>
        <v>ITM_1616</v>
      </c>
      <c r="AA1852" s="172" t="str">
        <f>IF(ISNA(VLOOKUP(AC1852,Sheet2!J:J,1,0)),"//","")</f>
        <v/>
      </c>
      <c r="AC1852" s="111" t="str">
        <f t="shared" si="523"/>
        <v/>
      </c>
      <c r="AD1852" t="b">
        <f t="shared" si="564"/>
        <v>1</v>
      </c>
    </row>
    <row r="1853" spans="1:30">
      <c r="A1853" s="58">
        <f t="shared" si="563"/>
        <v>1853</v>
      </c>
      <c r="B1853" s="55">
        <f t="shared" si="556"/>
        <v>1808</v>
      </c>
      <c r="C1853" s="98" t="s">
        <v>4450</v>
      </c>
      <c r="D1853" s="98" t="s">
        <v>7</v>
      </c>
      <c r="E1853" s="101" t="s">
        <v>1604</v>
      </c>
      <c r="F1853" s="101" t="s">
        <v>1604</v>
      </c>
      <c r="G1853" s="105">
        <v>0</v>
      </c>
      <c r="H1853" s="105">
        <v>0</v>
      </c>
      <c r="I1853" s="66" t="s">
        <v>1</v>
      </c>
      <c r="J1853" s="66" t="s">
        <v>1593</v>
      </c>
      <c r="K1853" s="67" t="s">
        <v>4539</v>
      </c>
      <c r="L1853" s="98" t="s">
        <v>1597</v>
      </c>
      <c r="M1853" s="103" t="s">
        <v>3992</v>
      </c>
      <c r="N1853" s="103"/>
      <c r="O1853"/>
      <c r="P1853" t="str">
        <f t="shared" si="557"/>
        <v/>
      </c>
      <c r="Q1853" t="str">
        <f>IF(ISNA(VLOOKUP(AC1853,#REF!,1)),"//","")</f>
        <v/>
      </c>
      <c r="R1853"/>
      <c r="S1853" s="43">
        <f t="shared" si="558"/>
        <v>554</v>
      </c>
      <c r="T1853" s="93"/>
      <c r="U1853" s="71"/>
      <c r="V1853" s="71"/>
      <c r="W1853" s="44" t="str">
        <f t="shared" si="559"/>
        <v/>
      </c>
      <c r="X1853" s="25" t="str">
        <f t="shared" si="560"/>
        <v/>
      </c>
      <c r="Y1853" s="1">
        <f t="shared" si="561"/>
        <v>1808</v>
      </c>
      <c r="Z1853" t="str">
        <f t="shared" si="562"/>
        <v>ITM_1617</v>
      </c>
      <c r="AA1853" s="172" t="str">
        <f>IF(ISNA(VLOOKUP(AC1853,Sheet2!J:J,1,0)),"//","")</f>
        <v/>
      </c>
      <c r="AC1853" s="111" t="str">
        <f t="shared" si="523"/>
        <v/>
      </c>
      <c r="AD1853" t="b">
        <f t="shared" si="564"/>
        <v>1</v>
      </c>
    </row>
    <row r="1854" spans="1:30">
      <c r="A1854" s="58">
        <f t="shared" si="563"/>
        <v>1854</v>
      </c>
      <c r="B1854" s="55">
        <f t="shared" si="556"/>
        <v>1809</v>
      </c>
      <c r="C1854" s="98" t="s">
        <v>4450</v>
      </c>
      <c r="D1854" s="98" t="s">
        <v>7</v>
      </c>
      <c r="E1854" s="101" t="s">
        <v>1604</v>
      </c>
      <c r="F1854" s="101" t="s">
        <v>1604</v>
      </c>
      <c r="G1854" s="105">
        <v>0</v>
      </c>
      <c r="H1854" s="105">
        <v>0</v>
      </c>
      <c r="I1854" s="66" t="s">
        <v>1</v>
      </c>
      <c r="J1854" s="66" t="s">
        <v>1593</v>
      </c>
      <c r="K1854" s="67" t="s">
        <v>4539</v>
      </c>
      <c r="L1854" s="98" t="s">
        <v>1597</v>
      </c>
      <c r="M1854" s="103" t="s">
        <v>3993</v>
      </c>
      <c r="N1854" s="103"/>
      <c r="O1854"/>
      <c r="P1854" t="str">
        <f t="shared" si="557"/>
        <v/>
      </c>
      <c r="Q1854" t="str">
        <f>IF(ISNA(VLOOKUP(AC1854,#REF!,1)),"//","")</f>
        <v/>
      </c>
      <c r="R1854"/>
      <c r="S1854" s="43">
        <f t="shared" si="558"/>
        <v>554</v>
      </c>
      <c r="T1854" s="93"/>
      <c r="U1854" s="71"/>
      <c r="V1854" s="71"/>
      <c r="W1854" s="44" t="str">
        <f t="shared" si="559"/>
        <v/>
      </c>
      <c r="X1854" s="25" t="str">
        <f t="shared" si="560"/>
        <v/>
      </c>
      <c r="Y1854" s="1">
        <f t="shared" si="561"/>
        <v>1809</v>
      </c>
      <c r="Z1854" t="str">
        <f t="shared" si="562"/>
        <v>ITM_1618</v>
      </c>
      <c r="AA1854" s="172" t="str">
        <f>IF(ISNA(VLOOKUP(AC1854,Sheet2!J:J,1,0)),"//","")</f>
        <v/>
      </c>
      <c r="AC1854" s="111" t="str">
        <f t="shared" si="523"/>
        <v/>
      </c>
      <c r="AD1854" t="b">
        <f t="shared" si="564"/>
        <v>1</v>
      </c>
    </row>
    <row r="1855" spans="1:30">
      <c r="A1855" s="58">
        <f t="shared" si="563"/>
        <v>1855</v>
      </c>
      <c r="B1855" s="55">
        <f t="shared" si="556"/>
        <v>1810</v>
      </c>
      <c r="C1855" s="98" t="s">
        <v>4450</v>
      </c>
      <c r="D1855" s="98" t="s">
        <v>7</v>
      </c>
      <c r="E1855" s="101" t="s">
        <v>1604</v>
      </c>
      <c r="F1855" s="101" t="s">
        <v>1604</v>
      </c>
      <c r="G1855" s="105">
        <v>0</v>
      </c>
      <c r="H1855" s="105">
        <v>0</v>
      </c>
      <c r="I1855" s="66" t="s">
        <v>1</v>
      </c>
      <c r="J1855" s="66" t="s">
        <v>1593</v>
      </c>
      <c r="K1855" s="67" t="s">
        <v>4539</v>
      </c>
      <c r="L1855" s="98" t="s">
        <v>1597</v>
      </c>
      <c r="M1855" s="103" t="s">
        <v>3994</v>
      </c>
      <c r="N1855" s="103"/>
      <c r="O1855"/>
      <c r="P1855" t="str">
        <f t="shared" si="557"/>
        <v/>
      </c>
      <c r="Q1855" t="str">
        <f>IF(ISNA(VLOOKUP(AC1855,#REF!,1)),"//","")</f>
        <v/>
      </c>
      <c r="R1855"/>
      <c r="S1855" s="43">
        <f t="shared" si="558"/>
        <v>554</v>
      </c>
      <c r="T1855" s="93"/>
      <c r="U1855" s="71"/>
      <c r="V1855" s="71"/>
      <c r="W1855" s="44" t="str">
        <f t="shared" si="559"/>
        <v/>
      </c>
      <c r="X1855" s="25" t="str">
        <f t="shared" si="560"/>
        <v/>
      </c>
      <c r="Y1855" s="1">
        <f t="shared" si="561"/>
        <v>1810</v>
      </c>
      <c r="Z1855" t="str">
        <f t="shared" si="562"/>
        <v>ITM_1619</v>
      </c>
      <c r="AA1855" s="172" t="str">
        <f>IF(ISNA(VLOOKUP(AC1855,Sheet2!J:J,1,0)),"//","")</f>
        <v/>
      </c>
      <c r="AC1855" s="111" t="str">
        <f t="shared" si="523"/>
        <v/>
      </c>
      <c r="AD1855" t="b">
        <f t="shared" si="564"/>
        <v>1</v>
      </c>
    </row>
    <row r="1856" spans="1:30">
      <c r="A1856" s="58">
        <f t="shared" si="563"/>
        <v>1856</v>
      </c>
      <c r="B1856" s="55">
        <f t="shared" si="556"/>
        <v>1811</v>
      </c>
      <c r="C1856" s="98" t="s">
        <v>4450</v>
      </c>
      <c r="D1856" s="98" t="s">
        <v>7</v>
      </c>
      <c r="E1856" s="101" t="s">
        <v>1604</v>
      </c>
      <c r="F1856" s="101" t="s">
        <v>1604</v>
      </c>
      <c r="G1856" s="105">
        <v>0</v>
      </c>
      <c r="H1856" s="105">
        <v>0</v>
      </c>
      <c r="I1856" s="66" t="s">
        <v>1</v>
      </c>
      <c r="J1856" s="66" t="s">
        <v>1593</v>
      </c>
      <c r="K1856" s="67" t="s">
        <v>4539</v>
      </c>
      <c r="L1856" s="98" t="s">
        <v>1597</v>
      </c>
      <c r="M1856" s="103" t="s">
        <v>3995</v>
      </c>
      <c r="N1856" s="103"/>
      <c r="O1856"/>
      <c r="P1856" t="str">
        <f t="shared" si="557"/>
        <v/>
      </c>
      <c r="Q1856" t="str">
        <f>IF(ISNA(VLOOKUP(AC1856,#REF!,1)),"//","")</f>
        <v/>
      </c>
      <c r="R1856"/>
      <c r="S1856" s="43">
        <f t="shared" si="558"/>
        <v>554</v>
      </c>
      <c r="T1856" s="93"/>
      <c r="U1856" s="71"/>
      <c r="V1856" s="71"/>
      <c r="W1856" s="44" t="str">
        <f t="shared" si="559"/>
        <v/>
      </c>
      <c r="X1856" s="25" t="str">
        <f t="shared" si="560"/>
        <v/>
      </c>
      <c r="Y1856" s="1">
        <f t="shared" si="561"/>
        <v>1811</v>
      </c>
      <c r="Z1856" t="str">
        <f t="shared" si="562"/>
        <v>ITM_1620</v>
      </c>
      <c r="AA1856" s="172" t="str">
        <f>IF(ISNA(VLOOKUP(AC1856,Sheet2!J:J,1,0)),"//","")</f>
        <v/>
      </c>
      <c r="AC1856" s="111" t="str">
        <f t="shared" si="523"/>
        <v/>
      </c>
      <c r="AD1856" t="b">
        <f t="shared" si="564"/>
        <v>1</v>
      </c>
    </row>
    <row r="1857" spans="1:30">
      <c r="A1857" s="58">
        <f t="shared" si="563"/>
        <v>1857</v>
      </c>
      <c r="B1857" s="55">
        <f t="shared" si="556"/>
        <v>1812</v>
      </c>
      <c r="C1857" s="98" t="s">
        <v>4450</v>
      </c>
      <c r="D1857" s="98" t="s">
        <v>7</v>
      </c>
      <c r="E1857" s="101" t="s">
        <v>1604</v>
      </c>
      <c r="F1857" s="101" t="s">
        <v>1604</v>
      </c>
      <c r="G1857" s="105">
        <v>0</v>
      </c>
      <c r="H1857" s="105">
        <v>0</v>
      </c>
      <c r="I1857" s="66" t="s">
        <v>1</v>
      </c>
      <c r="J1857" s="66" t="s">
        <v>1593</v>
      </c>
      <c r="K1857" s="67" t="s">
        <v>4539</v>
      </c>
      <c r="L1857" s="98" t="s">
        <v>1597</v>
      </c>
      <c r="M1857" s="103" t="s">
        <v>3996</v>
      </c>
      <c r="N1857" s="103"/>
      <c r="O1857"/>
      <c r="P1857" t="str">
        <f t="shared" si="557"/>
        <v/>
      </c>
      <c r="Q1857" t="str">
        <f>IF(ISNA(VLOOKUP(AC1857,#REF!,1)),"//","")</f>
        <v/>
      </c>
      <c r="R1857"/>
      <c r="S1857" s="43">
        <f t="shared" si="558"/>
        <v>554</v>
      </c>
      <c r="T1857" s="93"/>
      <c r="U1857" s="71"/>
      <c r="V1857" s="71"/>
      <c r="W1857" s="44" t="str">
        <f t="shared" si="559"/>
        <v/>
      </c>
      <c r="X1857" s="25" t="str">
        <f t="shared" si="560"/>
        <v/>
      </c>
      <c r="Y1857" s="1">
        <f t="shared" si="561"/>
        <v>1812</v>
      </c>
      <c r="Z1857" t="str">
        <f t="shared" si="562"/>
        <v>ITM_1621</v>
      </c>
      <c r="AA1857" s="172" t="str">
        <f>IF(ISNA(VLOOKUP(AC1857,Sheet2!J:J,1,0)),"//","")</f>
        <v/>
      </c>
      <c r="AC1857" s="111" t="str">
        <f t="shared" si="523"/>
        <v/>
      </c>
      <c r="AD1857" t="b">
        <f t="shared" si="564"/>
        <v>1</v>
      </c>
    </row>
    <row r="1858" spans="1:30">
      <c r="A1858" s="58">
        <f t="shared" si="563"/>
        <v>1858</v>
      </c>
      <c r="B1858" s="55">
        <f t="shared" si="556"/>
        <v>1813</v>
      </c>
      <c r="C1858" s="98" t="s">
        <v>4450</v>
      </c>
      <c r="D1858" s="98" t="s">
        <v>7</v>
      </c>
      <c r="E1858" s="101" t="s">
        <v>1604</v>
      </c>
      <c r="F1858" s="101" t="s">
        <v>1604</v>
      </c>
      <c r="G1858" s="105">
        <v>0</v>
      </c>
      <c r="H1858" s="105">
        <v>0</v>
      </c>
      <c r="I1858" s="66" t="s">
        <v>1</v>
      </c>
      <c r="J1858" s="66" t="s">
        <v>1593</v>
      </c>
      <c r="K1858" s="67" t="s">
        <v>4539</v>
      </c>
      <c r="L1858" s="98" t="s">
        <v>1597</v>
      </c>
      <c r="M1858" s="103" t="s">
        <v>3997</v>
      </c>
      <c r="N1858" s="103"/>
      <c r="O1858"/>
      <c r="P1858" t="str">
        <f t="shared" si="557"/>
        <v/>
      </c>
      <c r="Q1858" t="str">
        <f>IF(ISNA(VLOOKUP(AC1858,#REF!,1)),"//","")</f>
        <v/>
      </c>
      <c r="R1858"/>
      <c r="S1858" s="43">
        <f t="shared" si="558"/>
        <v>554</v>
      </c>
      <c r="T1858" s="93"/>
      <c r="U1858" s="71"/>
      <c r="V1858" s="71"/>
      <c r="W1858" s="44" t="str">
        <f t="shared" si="559"/>
        <v/>
      </c>
      <c r="X1858" s="25" t="str">
        <f t="shared" si="560"/>
        <v/>
      </c>
      <c r="Y1858" s="1">
        <f t="shared" si="561"/>
        <v>1813</v>
      </c>
      <c r="Z1858" t="str">
        <f t="shared" si="562"/>
        <v>ITM_1622</v>
      </c>
      <c r="AA1858" s="172" t="str">
        <f>IF(ISNA(VLOOKUP(AC1858,Sheet2!J:J,1,0)),"//","")</f>
        <v/>
      </c>
      <c r="AC1858" s="111" t="str">
        <f t="shared" ref="AC1858:AC1921" si="565">IF(LEN(X1858)=0,"",SUBSTITUTE(SUBSTITUTE(SUBSTITUTE(SUBSTITUTE(SUBSTITUTE(SUBSTITUTE(SUBSTITUTE(SUBSTITUTE(SUBSTITUTE(SUBSTITUTE(SUBSTITUTE(SUBSTITUTE(SUBSTITUTE(SUBSTITUTE(SUBSTITUTE(SUBSTITUTE(SUBSTITUTE( (SUBSTITUTE( SUBSTITUTE( SUBSTITUTE( SUBSTITUTE(W1858,"STD_SIGMA","SUM"),"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858" t="b">
        <f t="shared" si="564"/>
        <v>1</v>
      </c>
    </row>
    <row r="1859" spans="1:30">
      <c r="A1859" s="58">
        <f t="shared" si="563"/>
        <v>1859</v>
      </c>
      <c r="B1859" s="55">
        <f t="shared" si="556"/>
        <v>1814</v>
      </c>
      <c r="C1859" s="98" t="s">
        <v>4450</v>
      </c>
      <c r="D1859" s="98" t="s">
        <v>7</v>
      </c>
      <c r="E1859" s="101" t="s">
        <v>1604</v>
      </c>
      <c r="F1859" s="101" t="s">
        <v>1604</v>
      </c>
      <c r="G1859" s="105">
        <v>0</v>
      </c>
      <c r="H1859" s="105">
        <v>0</v>
      </c>
      <c r="I1859" s="66" t="s">
        <v>1</v>
      </c>
      <c r="J1859" s="66" t="s">
        <v>1593</v>
      </c>
      <c r="K1859" s="67" t="s">
        <v>4539</v>
      </c>
      <c r="L1859" s="98" t="s">
        <v>1597</v>
      </c>
      <c r="M1859" s="103" t="s">
        <v>3998</v>
      </c>
      <c r="N1859" s="103"/>
      <c r="O1859"/>
      <c r="P1859" t="str">
        <f t="shared" si="557"/>
        <v/>
      </c>
      <c r="Q1859" t="str">
        <f>IF(ISNA(VLOOKUP(AC1859,#REF!,1)),"//","")</f>
        <v/>
      </c>
      <c r="R1859"/>
      <c r="S1859" s="43">
        <f t="shared" si="558"/>
        <v>554</v>
      </c>
      <c r="T1859" s="93"/>
      <c r="U1859" s="71"/>
      <c r="V1859" s="71"/>
      <c r="W1859" s="44" t="str">
        <f t="shared" si="559"/>
        <v/>
      </c>
      <c r="X1859" s="25" t="str">
        <f t="shared" si="560"/>
        <v/>
      </c>
      <c r="Y1859" s="1">
        <f t="shared" si="561"/>
        <v>1814</v>
      </c>
      <c r="Z1859" t="str">
        <f t="shared" si="562"/>
        <v>ITM_1623</v>
      </c>
      <c r="AA1859" s="172" t="str">
        <f>IF(ISNA(VLOOKUP(AC1859,Sheet2!J:J,1,0)),"//","")</f>
        <v/>
      </c>
      <c r="AC1859" s="111" t="str">
        <f t="shared" si="565"/>
        <v/>
      </c>
      <c r="AD1859" t="b">
        <f t="shared" si="564"/>
        <v>1</v>
      </c>
    </row>
    <row r="1860" spans="1:30">
      <c r="A1860" s="58">
        <f t="shared" si="563"/>
        <v>1860</v>
      </c>
      <c r="B1860" s="55">
        <f t="shared" si="556"/>
        <v>1815</v>
      </c>
      <c r="C1860" s="98" t="s">
        <v>4450</v>
      </c>
      <c r="D1860" s="98" t="s">
        <v>7</v>
      </c>
      <c r="E1860" s="101" t="s">
        <v>1604</v>
      </c>
      <c r="F1860" s="101" t="s">
        <v>1604</v>
      </c>
      <c r="G1860" s="105">
        <v>0</v>
      </c>
      <c r="H1860" s="105">
        <v>0</v>
      </c>
      <c r="I1860" s="66" t="s">
        <v>1</v>
      </c>
      <c r="J1860" s="66" t="s">
        <v>1593</v>
      </c>
      <c r="K1860" s="67" t="s">
        <v>4539</v>
      </c>
      <c r="L1860" s="98" t="s">
        <v>1597</v>
      </c>
      <c r="M1860" s="103" t="s">
        <v>3999</v>
      </c>
      <c r="N1860" s="103"/>
      <c r="O1860"/>
      <c r="P1860" t="str">
        <f t="shared" si="557"/>
        <v/>
      </c>
      <c r="Q1860" t="str">
        <f>IF(ISNA(VLOOKUP(AC1860,#REF!,1)),"//","")</f>
        <v/>
      </c>
      <c r="R1860"/>
      <c r="S1860" s="43">
        <f t="shared" si="558"/>
        <v>554</v>
      </c>
      <c r="T1860" s="93"/>
      <c r="U1860" s="71"/>
      <c r="V1860" s="71"/>
      <c r="W1860" s="44" t="str">
        <f t="shared" si="559"/>
        <v/>
      </c>
      <c r="X1860" s="25" t="str">
        <f t="shared" si="560"/>
        <v/>
      </c>
      <c r="Y1860" s="1">
        <f t="shared" si="561"/>
        <v>1815</v>
      </c>
      <c r="Z1860" t="str">
        <f t="shared" si="562"/>
        <v>ITM_1624</v>
      </c>
      <c r="AA1860" s="172" t="str">
        <f>IF(ISNA(VLOOKUP(AC1860,Sheet2!J:J,1,0)),"//","")</f>
        <v/>
      </c>
      <c r="AC1860" s="111" t="str">
        <f t="shared" si="565"/>
        <v/>
      </c>
      <c r="AD1860" t="b">
        <f t="shared" si="564"/>
        <v>1</v>
      </c>
    </row>
    <row r="1861" spans="1:30">
      <c r="A1861" s="58">
        <f t="shared" si="563"/>
        <v>1861</v>
      </c>
      <c r="B1861" s="55">
        <f t="shared" si="556"/>
        <v>1816</v>
      </c>
      <c r="C1861" s="98" t="s">
        <v>4450</v>
      </c>
      <c r="D1861" s="98" t="s">
        <v>7</v>
      </c>
      <c r="E1861" s="101" t="s">
        <v>1604</v>
      </c>
      <c r="F1861" s="101" t="s">
        <v>1604</v>
      </c>
      <c r="G1861" s="105">
        <v>0</v>
      </c>
      <c r="H1861" s="105">
        <v>0</v>
      </c>
      <c r="I1861" s="66" t="s">
        <v>1</v>
      </c>
      <c r="J1861" s="66" t="s">
        <v>1593</v>
      </c>
      <c r="K1861" s="67" t="s">
        <v>4539</v>
      </c>
      <c r="L1861" s="98" t="s">
        <v>1597</v>
      </c>
      <c r="M1861" s="103" t="s">
        <v>4000</v>
      </c>
      <c r="N1861" s="103"/>
      <c r="O1861"/>
      <c r="P1861" t="str">
        <f t="shared" si="557"/>
        <v/>
      </c>
      <c r="Q1861" t="str">
        <f>IF(ISNA(VLOOKUP(AC1861,#REF!,1)),"//","")</f>
        <v/>
      </c>
      <c r="R1861"/>
      <c r="S1861" s="43">
        <f t="shared" si="558"/>
        <v>554</v>
      </c>
      <c r="T1861" s="93"/>
      <c r="U1861" s="71"/>
      <c r="V1861" s="71"/>
      <c r="W1861" s="44" t="str">
        <f t="shared" si="559"/>
        <v/>
      </c>
      <c r="X1861" s="25" t="str">
        <f t="shared" si="560"/>
        <v/>
      </c>
      <c r="Y1861" s="1">
        <f t="shared" si="561"/>
        <v>1816</v>
      </c>
      <c r="Z1861" t="str">
        <f t="shared" si="562"/>
        <v>ITM_1625</v>
      </c>
      <c r="AA1861" s="172" t="str">
        <f>IF(ISNA(VLOOKUP(AC1861,Sheet2!J:J,1,0)),"//","")</f>
        <v/>
      </c>
      <c r="AC1861" s="111" t="str">
        <f t="shared" si="565"/>
        <v/>
      </c>
      <c r="AD1861" t="b">
        <f t="shared" si="564"/>
        <v>1</v>
      </c>
    </row>
    <row r="1862" spans="1:30">
      <c r="A1862" s="58">
        <f t="shared" si="563"/>
        <v>1862</v>
      </c>
      <c r="B1862" s="55">
        <f t="shared" si="556"/>
        <v>1817</v>
      </c>
      <c r="C1862" s="98" t="s">
        <v>4450</v>
      </c>
      <c r="D1862" s="98" t="s">
        <v>7</v>
      </c>
      <c r="E1862" s="101" t="s">
        <v>1604</v>
      </c>
      <c r="F1862" s="101" t="s">
        <v>1604</v>
      </c>
      <c r="G1862" s="105">
        <v>0</v>
      </c>
      <c r="H1862" s="105">
        <v>0</v>
      </c>
      <c r="I1862" s="66" t="s">
        <v>1</v>
      </c>
      <c r="J1862" s="66" t="s">
        <v>1593</v>
      </c>
      <c r="K1862" s="67" t="s">
        <v>4539</v>
      </c>
      <c r="L1862" s="98" t="s">
        <v>1597</v>
      </c>
      <c r="M1862" s="103" t="s">
        <v>4001</v>
      </c>
      <c r="N1862" s="103"/>
      <c r="O1862"/>
      <c r="P1862" t="str">
        <f t="shared" si="557"/>
        <v/>
      </c>
      <c r="Q1862" t="str">
        <f>IF(ISNA(VLOOKUP(AC1862,#REF!,1)),"//","")</f>
        <v/>
      </c>
      <c r="R1862"/>
      <c r="S1862" s="43">
        <f t="shared" si="558"/>
        <v>554</v>
      </c>
      <c r="T1862" s="93"/>
      <c r="U1862" s="71"/>
      <c r="V1862" s="71"/>
      <c r="W1862" s="44" t="str">
        <f t="shared" si="559"/>
        <v/>
      </c>
      <c r="X1862" s="25" t="str">
        <f t="shared" si="560"/>
        <v/>
      </c>
      <c r="Y1862" s="1">
        <f t="shared" si="561"/>
        <v>1817</v>
      </c>
      <c r="Z1862" t="str">
        <f t="shared" si="562"/>
        <v>ITM_1626</v>
      </c>
      <c r="AA1862" s="172" t="str">
        <f>IF(ISNA(VLOOKUP(AC1862,Sheet2!J:J,1,0)),"//","")</f>
        <v/>
      </c>
      <c r="AC1862" s="111" t="str">
        <f t="shared" si="565"/>
        <v/>
      </c>
      <c r="AD1862" t="b">
        <f t="shared" si="564"/>
        <v>1</v>
      </c>
    </row>
    <row r="1863" spans="1:30">
      <c r="A1863" s="58">
        <f t="shared" si="563"/>
        <v>1863</v>
      </c>
      <c r="B1863" s="55">
        <f t="shared" si="556"/>
        <v>1818</v>
      </c>
      <c r="C1863" s="98" t="s">
        <v>4450</v>
      </c>
      <c r="D1863" s="98" t="s">
        <v>7</v>
      </c>
      <c r="E1863" s="101" t="s">
        <v>1604</v>
      </c>
      <c r="F1863" s="101" t="s">
        <v>1604</v>
      </c>
      <c r="G1863" s="105">
        <v>0</v>
      </c>
      <c r="H1863" s="105">
        <v>0</v>
      </c>
      <c r="I1863" s="66" t="s">
        <v>1</v>
      </c>
      <c r="J1863" s="66" t="s">
        <v>1593</v>
      </c>
      <c r="K1863" s="67" t="s">
        <v>4539</v>
      </c>
      <c r="L1863" s="98" t="s">
        <v>1597</v>
      </c>
      <c r="M1863" s="103" t="s">
        <v>4002</v>
      </c>
      <c r="N1863" s="103"/>
      <c r="O1863"/>
      <c r="P1863" t="str">
        <f t="shared" si="557"/>
        <v/>
      </c>
      <c r="Q1863" t="str">
        <f>IF(ISNA(VLOOKUP(AC1863,#REF!,1)),"//","")</f>
        <v/>
      </c>
      <c r="R1863"/>
      <c r="S1863" s="43">
        <f t="shared" si="558"/>
        <v>554</v>
      </c>
      <c r="T1863" s="93"/>
      <c r="U1863" s="71"/>
      <c r="V1863" s="71"/>
      <c r="W1863" s="44" t="str">
        <f t="shared" si="559"/>
        <v/>
      </c>
      <c r="X1863" s="25" t="str">
        <f t="shared" si="560"/>
        <v/>
      </c>
      <c r="Y1863" s="1">
        <f t="shared" si="561"/>
        <v>1818</v>
      </c>
      <c r="Z1863" t="str">
        <f t="shared" si="562"/>
        <v>ITM_1627</v>
      </c>
      <c r="AA1863" s="172" t="str">
        <f>IF(ISNA(VLOOKUP(AC1863,Sheet2!J:J,1,0)),"//","")</f>
        <v/>
      </c>
      <c r="AC1863" s="111" t="str">
        <f t="shared" si="565"/>
        <v/>
      </c>
      <c r="AD1863" t="b">
        <f t="shared" si="564"/>
        <v>1</v>
      </c>
    </row>
    <row r="1864" spans="1:30">
      <c r="A1864" s="58">
        <f t="shared" si="563"/>
        <v>1864</v>
      </c>
      <c r="B1864" s="55">
        <f t="shared" si="556"/>
        <v>1819</v>
      </c>
      <c r="C1864" s="98" t="s">
        <v>4450</v>
      </c>
      <c r="D1864" s="98" t="s">
        <v>7</v>
      </c>
      <c r="E1864" s="101" t="s">
        <v>1604</v>
      </c>
      <c r="F1864" s="101" t="s">
        <v>1604</v>
      </c>
      <c r="G1864" s="105">
        <v>0</v>
      </c>
      <c r="H1864" s="105">
        <v>0</v>
      </c>
      <c r="I1864" s="66" t="s">
        <v>1</v>
      </c>
      <c r="J1864" s="66" t="s">
        <v>1593</v>
      </c>
      <c r="K1864" s="67" t="s">
        <v>4539</v>
      </c>
      <c r="L1864" s="98" t="s">
        <v>1597</v>
      </c>
      <c r="M1864" s="103" t="s">
        <v>4003</v>
      </c>
      <c r="N1864" s="103"/>
      <c r="O1864"/>
      <c r="P1864" t="str">
        <f t="shared" si="557"/>
        <v/>
      </c>
      <c r="Q1864" t="str">
        <f>IF(ISNA(VLOOKUP(AC1864,#REF!,1)),"//","")</f>
        <v/>
      </c>
      <c r="R1864"/>
      <c r="S1864" s="43">
        <f t="shared" si="558"/>
        <v>554</v>
      </c>
      <c r="T1864" s="93"/>
      <c r="U1864" s="71"/>
      <c r="V1864" s="71"/>
      <c r="W1864" s="44" t="str">
        <f t="shared" si="559"/>
        <v/>
      </c>
      <c r="X1864" s="25" t="str">
        <f t="shared" si="560"/>
        <v/>
      </c>
      <c r="Y1864" s="1">
        <f t="shared" si="561"/>
        <v>1819</v>
      </c>
      <c r="Z1864" t="str">
        <f t="shared" si="562"/>
        <v>ITM_1628</v>
      </c>
      <c r="AA1864" s="172" t="str">
        <f>IF(ISNA(VLOOKUP(AC1864,Sheet2!J:J,1,0)),"//","")</f>
        <v/>
      </c>
      <c r="AC1864" s="111" t="str">
        <f t="shared" si="565"/>
        <v/>
      </c>
      <c r="AD1864" t="b">
        <f t="shared" si="564"/>
        <v>1</v>
      </c>
    </row>
    <row r="1865" spans="1:30">
      <c r="A1865" s="58">
        <f t="shared" si="563"/>
        <v>1865</v>
      </c>
      <c r="B1865" s="55">
        <f t="shared" si="556"/>
        <v>1820</v>
      </c>
      <c r="C1865" s="98" t="s">
        <v>4450</v>
      </c>
      <c r="D1865" s="98" t="s">
        <v>7</v>
      </c>
      <c r="E1865" s="101" t="s">
        <v>1604</v>
      </c>
      <c r="F1865" s="101" t="s">
        <v>1604</v>
      </c>
      <c r="G1865" s="105">
        <v>0</v>
      </c>
      <c r="H1865" s="105">
        <v>0</v>
      </c>
      <c r="I1865" s="66" t="s">
        <v>1</v>
      </c>
      <c r="J1865" s="66" t="s">
        <v>1593</v>
      </c>
      <c r="K1865" s="67" t="s">
        <v>4539</v>
      </c>
      <c r="L1865" s="98" t="s">
        <v>1597</v>
      </c>
      <c r="M1865" s="103" t="s">
        <v>4004</v>
      </c>
      <c r="N1865" s="103"/>
      <c r="O1865"/>
      <c r="P1865" t="str">
        <f t="shared" si="557"/>
        <v/>
      </c>
      <c r="Q1865" t="str">
        <f>IF(ISNA(VLOOKUP(AC1865,#REF!,1)),"//","")</f>
        <v/>
      </c>
      <c r="R1865"/>
      <c r="S1865" s="43">
        <f t="shared" si="558"/>
        <v>554</v>
      </c>
      <c r="T1865" s="93"/>
      <c r="U1865" s="71"/>
      <c r="V1865" s="71"/>
      <c r="W1865" s="44" t="str">
        <f t="shared" si="559"/>
        <v/>
      </c>
      <c r="X1865" s="25" t="str">
        <f t="shared" si="560"/>
        <v/>
      </c>
      <c r="Y1865" s="1">
        <f t="shared" si="561"/>
        <v>1820</v>
      </c>
      <c r="Z1865" t="str">
        <f t="shared" si="562"/>
        <v>ITM_1629</v>
      </c>
      <c r="AA1865" s="172" t="str">
        <f>IF(ISNA(VLOOKUP(AC1865,Sheet2!J:J,1,0)),"//","")</f>
        <v/>
      </c>
      <c r="AC1865" s="111" t="str">
        <f t="shared" si="565"/>
        <v/>
      </c>
      <c r="AD1865" t="b">
        <f t="shared" si="564"/>
        <v>1</v>
      </c>
    </row>
    <row r="1866" spans="1:30">
      <c r="A1866" s="58">
        <f t="shared" si="563"/>
        <v>1866</v>
      </c>
      <c r="B1866" s="55">
        <f t="shared" si="556"/>
        <v>1821</v>
      </c>
      <c r="C1866" s="98" t="s">
        <v>4450</v>
      </c>
      <c r="D1866" s="98" t="s">
        <v>7</v>
      </c>
      <c r="E1866" s="101" t="s">
        <v>1604</v>
      </c>
      <c r="F1866" s="101" t="s">
        <v>1604</v>
      </c>
      <c r="G1866" s="105">
        <v>0</v>
      </c>
      <c r="H1866" s="105">
        <v>0</v>
      </c>
      <c r="I1866" s="66" t="s">
        <v>1</v>
      </c>
      <c r="J1866" s="66" t="s">
        <v>1593</v>
      </c>
      <c r="K1866" s="67" t="s">
        <v>4539</v>
      </c>
      <c r="L1866" s="98" t="s">
        <v>1597</v>
      </c>
      <c r="M1866" s="103" t="s">
        <v>4005</v>
      </c>
      <c r="N1866" s="103"/>
      <c r="O1866"/>
      <c r="P1866" t="str">
        <f t="shared" si="557"/>
        <v/>
      </c>
      <c r="Q1866" t="str">
        <f>IF(ISNA(VLOOKUP(AC1866,#REF!,1)),"//","")</f>
        <v/>
      </c>
      <c r="R1866"/>
      <c r="S1866" s="43">
        <f t="shared" si="558"/>
        <v>554</v>
      </c>
      <c r="T1866" s="93"/>
      <c r="U1866" s="71"/>
      <c r="V1866" s="71"/>
      <c r="W1866" s="44" t="str">
        <f t="shared" si="559"/>
        <v/>
      </c>
      <c r="X1866" s="25" t="str">
        <f t="shared" si="560"/>
        <v/>
      </c>
      <c r="Y1866" s="1">
        <f t="shared" si="561"/>
        <v>1821</v>
      </c>
      <c r="Z1866" t="str">
        <f t="shared" si="562"/>
        <v>ITM_1630</v>
      </c>
      <c r="AA1866" s="172" t="str">
        <f>IF(ISNA(VLOOKUP(AC1866,Sheet2!J:J,1,0)),"//","")</f>
        <v/>
      </c>
      <c r="AC1866" s="111" t="str">
        <f t="shared" si="565"/>
        <v/>
      </c>
      <c r="AD1866" t="b">
        <f t="shared" si="564"/>
        <v>1</v>
      </c>
    </row>
    <row r="1867" spans="1:30">
      <c r="A1867" s="58">
        <f t="shared" si="563"/>
        <v>1867</v>
      </c>
      <c r="B1867" s="55">
        <f t="shared" si="556"/>
        <v>1822</v>
      </c>
      <c r="C1867" s="98" t="s">
        <v>4450</v>
      </c>
      <c r="D1867" s="98" t="s">
        <v>7</v>
      </c>
      <c r="E1867" s="101" t="s">
        <v>1604</v>
      </c>
      <c r="F1867" s="101" t="s">
        <v>1604</v>
      </c>
      <c r="G1867" s="105">
        <v>0</v>
      </c>
      <c r="H1867" s="105">
        <v>0</v>
      </c>
      <c r="I1867" s="66" t="s">
        <v>1</v>
      </c>
      <c r="J1867" s="66" t="s">
        <v>1593</v>
      </c>
      <c r="K1867" s="67" t="s">
        <v>4539</v>
      </c>
      <c r="L1867" s="98" t="s">
        <v>1597</v>
      </c>
      <c r="M1867" s="103" t="s">
        <v>4006</v>
      </c>
      <c r="N1867" s="103"/>
      <c r="O1867"/>
      <c r="P1867" t="str">
        <f t="shared" si="557"/>
        <v/>
      </c>
      <c r="Q1867" t="str">
        <f>IF(ISNA(VLOOKUP(AC1867,#REF!,1)),"//","")</f>
        <v/>
      </c>
      <c r="R1867"/>
      <c r="S1867" s="43">
        <f t="shared" si="558"/>
        <v>554</v>
      </c>
      <c r="T1867" s="93"/>
      <c r="U1867" s="71"/>
      <c r="V1867" s="71"/>
      <c r="W1867" s="44" t="str">
        <f t="shared" si="559"/>
        <v/>
      </c>
      <c r="X1867" s="25" t="str">
        <f t="shared" si="560"/>
        <v/>
      </c>
      <c r="Y1867" s="1">
        <f t="shared" si="561"/>
        <v>1822</v>
      </c>
      <c r="Z1867" t="str">
        <f t="shared" si="562"/>
        <v>ITM_1631</v>
      </c>
      <c r="AA1867" s="172" t="str">
        <f>IF(ISNA(VLOOKUP(AC1867,Sheet2!J:J,1,0)),"//","")</f>
        <v/>
      </c>
      <c r="AC1867" s="111" t="str">
        <f t="shared" si="565"/>
        <v/>
      </c>
      <c r="AD1867" t="b">
        <f t="shared" si="564"/>
        <v>1</v>
      </c>
    </row>
    <row r="1868" spans="1:30">
      <c r="A1868" s="58">
        <f t="shared" si="563"/>
        <v>1868</v>
      </c>
      <c r="B1868" s="55">
        <f t="shared" si="556"/>
        <v>1823</v>
      </c>
      <c r="C1868" s="98" t="s">
        <v>4451</v>
      </c>
      <c r="D1868" s="98" t="s">
        <v>3665</v>
      </c>
      <c r="E1868" s="101" t="s">
        <v>539</v>
      </c>
      <c r="F1868" s="101" t="s">
        <v>1077</v>
      </c>
      <c r="G1868" s="105">
        <v>0</v>
      </c>
      <c r="H1868" s="105">
        <v>0</v>
      </c>
      <c r="I1868" s="66" t="s">
        <v>1</v>
      </c>
      <c r="J1868" s="66" t="s">
        <v>1593</v>
      </c>
      <c r="K1868" s="67" t="s">
        <v>4539</v>
      </c>
      <c r="L1868" s="98" t="s">
        <v>1074</v>
      </c>
      <c r="M1868" s="103" t="s">
        <v>3665</v>
      </c>
      <c r="N1868" s="103"/>
      <c r="O1868"/>
      <c r="P1868" t="str">
        <f t="shared" si="557"/>
        <v>NOT EQUAL</v>
      </c>
      <c r="Q1868" t="str">
        <f>IF(ISNA(VLOOKUP(AC1868,#REF!,1)),"//","")</f>
        <v/>
      </c>
      <c r="R1868"/>
      <c r="S1868" s="43">
        <f t="shared" si="558"/>
        <v>554</v>
      </c>
      <c r="T1868" s="93"/>
      <c r="U1868" s="71"/>
      <c r="V1868" s="71"/>
      <c r="W1868" s="44" t="str">
        <f t="shared" si="559"/>
        <v/>
      </c>
      <c r="X1868" s="25" t="str">
        <f t="shared" si="560"/>
        <v/>
      </c>
      <c r="Y1868" s="1">
        <f t="shared" si="561"/>
        <v>1823</v>
      </c>
      <c r="Z1868" t="str">
        <f t="shared" si="562"/>
        <v>ITM_qoppa</v>
      </c>
      <c r="AA1868" s="172" t="str">
        <f>IF(ISNA(VLOOKUP(AC1868,Sheet2!J:J,1,0)),"//","")</f>
        <v/>
      </c>
      <c r="AC1868" s="111" t="str">
        <f t="shared" si="565"/>
        <v/>
      </c>
      <c r="AD1868" t="b">
        <f t="shared" si="564"/>
        <v>1</v>
      </c>
    </row>
    <row r="1869" spans="1:30">
      <c r="A1869" s="58">
        <f t="shared" si="563"/>
        <v>1869</v>
      </c>
      <c r="B1869" s="55">
        <f t="shared" si="556"/>
        <v>1824</v>
      </c>
      <c r="C1869" s="98" t="s">
        <v>4451</v>
      </c>
      <c r="D1869" s="98" t="s">
        <v>3666</v>
      </c>
      <c r="E1869" s="99" t="s">
        <v>539</v>
      </c>
      <c r="F1869" s="99" t="s">
        <v>1078</v>
      </c>
      <c r="G1869" s="100">
        <v>0</v>
      </c>
      <c r="H1869" s="100">
        <v>0</v>
      </c>
      <c r="I1869" s="66" t="s">
        <v>1</v>
      </c>
      <c r="J1869" s="66" t="s">
        <v>1593</v>
      </c>
      <c r="K1869" s="67" t="s">
        <v>4539</v>
      </c>
      <c r="L1869" s="98" t="s">
        <v>1074</v>
      </c>
      <c r="M1869" s="103" t="s">
        <v>3666</v>
      </c>
      <c r="N1869" s="103"/>
      <c r="O1869"/>
      <c r="P1869" t="str">
        <f t="shared" si="557"/>
        <v>NOT EQUAL</v>
      </c>
      <c r="Q1869" t="str">
        <f>IF(ISNA(VLOOKUP(AC1869,#REF!,1)),"//","")</f>
        <v/>
      </c>
      <c r="R1869"/>
      <c r="S1869" s="43">
        <f t="shared" si="558"/>
        <v>554</v>
      </c>
      <c r="T1869" s="93"/>
      <c r="U1869" s="71"/>
      <c r="V1869" s="71"/>
      <c r="W1869" s="44" t="str">
        <f t="shared" si="559"/>
        <v/>
      </c>
      <c r="X1869" s="25" t="str">
        <f t="shared" si="560"/>
        <v/>
      </c>
      <c r="Y1869" s="1">
        <f t="shared" si="561"/>
        <v>1824</v>
      </c>
      <c r="Z1869" t="str">
        <f t="shared" si="562"/>
        <v>ITM_digamma</v>
      </c>
      <c r="AA1869" s="172" t="str">
        <f>IF(ISNA(VLOOKUP(AC1869,Sheet2!J:J,1,0)),"//","")</f>
        <v/>
      </c>
      <c r="AC1869" s="111" t="str">
        <f t="shared" si="565"/>
        <v/>
      </c>
      <c r="AD1869" t="b">
        <f t="shared" si="564"/>
        <v>1</v>
      </c>
    </row>
    <row r="1870" spans="1:30">
      <c r="A1870" s="58">
        <f t="shared" si="563"/>
        <v>1870</v>
      </c>
      <c r="B1870" s="55">
        <f t="shared" si="556"/>
        <v>1825</v>
      </c>
      <c r="C1870" s="98" t="s">
        <v>4451</v>
      </c>
      <c r="D1870" s="98" t="s">
        <v>3667</v>
      </c>
      <c r="E1870" s="99" t="s">
        <v>539</v>
      </c>
      <c r="F1870" s="99" t="s">
        <v>1079</v>
      </c>
      <c r="G1870" s="100">
        <v>0</v>
      </c>
      <c r="H1870" s="100">
        <v>0</v>
      </c>
      <c r="I1870" s="66" t="s">
        <v>1</v>
      </c>
      <c r="J1870" s="66" t="s">
        <v>1593</v>
      </c>
      <c r="K1870" s="67" t="s">
        <v>4539</v>
      </c>
      <c r="L1870" s="98" t="s">
        <v>1074</v>
      </c>
      <c r="M1870" s="103" t="s">
        <v>3667</v>
      </c>
      <c r="N1870" s="103"/>
      <c r="O1870"/>
      <c r="P1870" t="str">
        <f t="shared" si="557"/>
        <v>NOT EQUAL</v>
      </c>
      <c r="Q1870" t="str">
        <f>IF(ISNA(VLOOKUP(AC1870,#REF!,1)),"//","")</f>
        <v/>
      </c>
      <c r="R1870"/>
      <c r="S1870" s="43">
        <f t="shared" si="558"/>
        <v>554</v>
      </c>
      <c r="T1870" s="93"/>
      <c r="U1870" s="71"/>
      <c r="V1870" s="71"/>
      <c r="W1870" s="44" t="str">
        <f t="shared" si="559"/>
        <v/>
      </c>
      <c r="X1870" s="25" t="str">
        <f t="shared" si="560"/>
        <v/>
      </c>
      <c r="Y1870" s="1">
        <f t="shared" si="561"/>
        <v>1825</v>
      </c>
      <c r="Z1870" t="str">
        <f t="shared" si="562"/>
        <v>ITM_sampi</v>
      </c>
      <c r="AA1870" s="172" t="str">
        <f>IF(ISNA(VLOOKUP(AC1870,Sheet2!J:J,1,0)),"//","")</f>
        <v/>
      </c>
      <c r="AC1870" s="111" t="str">
        <f t="shared" si="565"/>
        <v/>
      </c>
      <c r="AD1870" t="b">
        <f t="shared" si="564"/>
        <v>1</v>
      </c>
    </row>
    <row r="1871" spans="1:30">
      <c r="A1871" s="58">
        <f t="shared" si="563"/>
        <v>1871</v>
      </c>
      <c r="B1871" s="55">
        <f t="shared" si="556"/>
        <v>1826</v>
      </c>
      <c r="C1871" s="98" t="s">
        <v>4377</v>
      </c>
      <c r="D1871" s="98" t="s">
        <v>2456</v>
      </c>
      <c r="E1871" s="99" t="s">
        <v>1588</v>
      </c>
      <c r="F1871" s="99" t="s">
        <v>1588</v>
      </c>
      <c r="G1871" s="100">
        <v>0</v>
      </c>
      <c r="H1871" s="100">
        <v>0</v>
      </c>
      <c r="I1871" s="192" t="s">
        <v>3</v>
      </c>
      <c r="J1871" s="99" t="s">
        <v>1592</v>
      </c>
      <c r="K1871" s="101" t="s">
        <v>4704</v>
      </c>
      <c r="L1871" s="98" t="s">
        <v>1019</v>
      </c>
      <c r="M1871" s="103" t="s">
        <v>2456</v>
      </c>
      <c r="N1871" s="103"/>
      <c r="O1871"/>
      <c r="P1871" t="str">
        <f t="shared" si="557"/>
        <v/>
      </c>
      <c r="Q1871" t="str">
        <f>IF(ISNA(VLOOKUP(AC1871,#REF!,1)),"//","")</f>
        <v/>
      </c>
      <c r="R1871"/>
      <c r="S1871" s="43">
        <f t="shared" si="558"/>
        <v>555</v>
      </c>
      <c r="T1871" s="93" t="s">
        <v>2984</v>
      </c>
      <c r="U1871" s="71" t="s">
        <v>2914</v>
      </c>
      <c r="V1871" s="71" t="s">
        <v>2484</v>
      </c>
      <c r="W1871" s="44" t="str">
        <f t="shared" si="559"/>
        <v>"COMPLEX"</v>
      </c>
      <c r="X1871" s="25" t="str">
        <f t="shared" si="560"/>
        <v>COMPLEX</v>
      </c>
      <c r="Y1871" s="1">
        <f t="shared" si="561"/>
        <v>1826</v>
      </c>
      <c r="Z1871" t="str">
        <f t="shared" si="562"/>
        <v>KEY_COMPLEX</v>
      </c>
      <c r="AA1871" s="172" t="str">
        <f>IF(ISNA(VLOOKUP(AC1871,Sheet2!J:J,1,0)),"//","")</f>
        <v/>
      </c>
      <c r="AC1871" s="111" t="str">
        <f t="shared" si="565"/>
        <v>COMPLEX</v>
      </c>
      <c r="AD1871" t="b">
        <f t="shared" si="564"/>
        <v>1</v>
      </c>
    </row>
    <row r="1872" spans="1:30">
      <c r="A1872" s="58">
        <f t="shared" si="563"/>
        <v>1872</v>
      </c>
      <c r="B1872" s="55">
        <f t="shared" si="556"/>
        <v>1827</v>
      </c>
      <c r="C1872" s="98" t="s">
        <v>4390</v>
      </c>
      <c r="D1872" s="98" t="s">
        <v>7</v>
      </c>
      <c r="E1872" s="99" t="s">
        <v>1607</v>
      </c>
      <c r="F1872" s="99" t="s">
        <v>1534</v>
      </c>
      <c r="G1872" s="100">
        <v>0</v>
      </c>
      <c r="H1872" s="100">
        <v>0</v>
      </c>
      <c r="I1872" s="192" t="s">
        <v>3</v>
      </c>
      <c r="J1872" s="99" t="s">
        <v>1592</v>
      </c>
      <c r="K1872" s="101" t="s">
        <v>4704</v>
      </c>
      <c r="L1872" s="98" t="s">
        <v>2494</v>
      </c>
      <c r="M1872" s="103" t="s">
        <v>2647</v>
      </c>
      <c r="N1872" s="103"/>
      <c r="O1872"/>
      <c r="P1872" t="str">
        <f t="shared" si="557"/>
        <v>NOT EQUAL</v>
      </c>
      <c r="Q1872" t="str">
        <f>IF(ISNA(VLOOKUP(AC1872,#REF!,1)),"//","")</f>
        <v/>
      </c>
      <c r="R1872"/>
      <c r="S1872" s="43">
        <f t="shared" si="558"/>
        <v>556</v>
      </c>
      <c r="T1872" s="93" t="s">
        <v>2984</v>
      </c>
      <c r="U1872" s="71" t="s">
        <v>2484</v>
      </c>
      <c r="V1872" s="71" t="s">
        <v>2484</v>
      </c>
      <c r="W1872" s="44" t="str">
        <f t="shared" si="559"/>
        <v>STD_RIGHT_ARROW "POLAR"</v>
      </c>
      <c r="X1872" s="25" t="str">
        <f t="shared" si="560"/>
        <v>&gt;POLAR</v>
      </c>
      <c r="Y1872" s="1">
        <f t="shared" si="561"/>
        <v>1827</v>
      </c>
      <c r="Z1872" t="str">
        <f t="shared" si="562"/>
        <v>ITM_toPOL2</v>
      </c>
      <c r="AA1872" s="172" t="str">
        <f>IF(ISNA(VLOOKUP(AC1872,Sheet2!J:J,1,0)),"//","")</f>
        <v/>
      </c>
      <c r="AC1872" s="111" t="str">
        <f t="shared" si="565"/>
        <v>&gt;POLAR</v>
      </c>
      <c r="AD1872" t="b">
        <f t="shared" si="564"/>
        <v>1</v>
      </c>
    </row>
    <row r="1873" spans="1:30">
      <c r="A1873" s="58">
        <f t="shared" si="563"/>
        <v>1873</v>
      </c>
      <c r="B1873" s="55">
        <f t="shared" si="556"/>
        <v>1828</v>
      </c>
      <c r="C1873" s="98" t="s">
        <v>4391</v>
      </c>
      <c r="D1873" s="98" t="s">
        <v>7</v>
      </c>
      <c r="E1873" s="99" t="s">
        <v>1606</v>
      </c>
      <c r="F1873" s="99" t="s">
        <v>1537</v>
      </c>
      <c r="G1873" s="213">
        <v>0</v>
      </c>
      <c r="H1873" s="213">
        <v>0</v>
      </c>
      <c r="I1873" s="192" t="s">
        <v>3</v>
      </c>
      <c r="J1873" s="99" t="s">
        <v>1592</v>
      </c>
      <c r="K1873" s="101" t="s">
        <v>4704</v>
      </c>
      <c r="L1873" s="98" t="s">
        <v>2495</v>
      </c>
      <c r="M1873" s="103" t="s">
        <v>2648</v>
      </c>
      <c r="N1873" s="103"/>
      <c r="O1873"/>
      <c r="P1873" t="str">
        <f t="shared" si="557"/>
        <v>NOT EQUAL</v>
      </c>
      <c r="Q1873" t="str">
        <f>IF(ISNA(VLOOKUP(AC1873,#REF!,1)),"//","")</f>
        <v/>
      </c>
      <c r="R1873"/>
      <c r="S1873" s="43">
        <f t="shared" si="558"/>
        <v>557</v>
      </c>
      <c r="T1873" s="93" t="s">
        <v>2984</v>
      </c>
      <c r="U1873" s="71" t="s">
        <v>2484</v>
      </c>
      <c r="V1873" s="71" t="s">
        <v>2484</v>
      </c>
      <c r="W1873" s="44" t="str">
        <f t="shared" si="559"/>
        <v>STD_RIGHT_ARROW "RECT"</v>
      </c>
      <c r="X1873" s="25" t="str">
        <f t="shared" si="560"/>
        <v>&gt;RECT</v>
      </c>
      <c r="Y1873" s="1">
        <f t="shared" si="561"/>
        <v>1828</v>
      </c>
      <c r="Z1873" t="str">
        <f t="shared" si="562"/>
        <v>ITM_toREC2</v>
      </c>
      <c r="AA1873" s="172" t="str">
        <f>IF(ISNA(VLOOKUP(AC1873,Sheet2!J:J,1,0)),"//","")</f>
        <v/>
      </c>
      <c r="AC1873" s="111" t="str">
        <f t="shared" si="565"/>
        <v>&gt;RECT</v>
      </c>
      <c r="AD1873" t="b">
        <f t="shared" si="564"/>
        <v>1</v>
      </c>
    </row>
    <row r="1874" spans="1:30">
      <c r="A1874" s="58">
        <f t="shared" si="563"/>
        <v>1874</v>
      </c>
      <c r="B1874" s="55">
        <f t="shared" si="556"/>
        <v>1829</v>
      </c>
      <c r="C1874" s="98" t="s">
        <v>4392</v>
      </c>
      <c r="D1874" s="98">
        <v>1</v>
      </c>
      <c r="E1874" s="99" t="s">
        <v>1052</v>
      </c>
      <c r="F1874" s="99" t="s">
        <v>1052</v>
      </c>
      <c r="G1874" s="213">
        <v>0</v>
      </c>
      <c r="H1874" s="213">
        <v>0</v>
      </c>
      <c r="I1874" s="198" t="s">
        <v>1</v>
      </c>
      <c r="J1874" s="99" t="s">
        <v>1593</v>
      </c>
      <c r="K1874" s="101" t="s">
        <v>4539</v>
      </c>
      <c r="L1874" s="98"/>
      <c r="M1874" s="103" t="s">
        <v>2931</v>
      </c>
      <c r="N1874" s="103"/>
      <c r="O1874"/>
      <c r="P1874" t="str">
        <f t="shared" si="557"/>
        <v/>
      </c>
      <c r="Q1874" t="str">
        <f>IF(ISNA(VLOOKUP(AC1874,#REF!,1)),"//","")</f>
        <v/>
      </c>
      <c r="R1874"/>
      <c r="S1874" s="43">
        <f t="shared" si="558"/>
        <v>558</v>
      </c>
      <c r="T1874" s="93" t="s">
        <v>3002</v>
      </c>
      <c r="U1874" s="71" t="s">
        <v>2914</v>
      </c>
      <c r="V1874" s="71" t="s">
        <v>2484</v>
      </c>
      <c r="W1874" s="44" t="str">
        <f t="shared" si="559"/>
        <v>"ERPN"</v>
      </c>
      <c r="X1874" s="25" t="str">
        <f t="shared" si="560"/>
        <v>ERPN</v>
      </c>
      <c r="Y1874" s="1">
        <f t="shared" si="561"/>
        <v>1829</v>
      </c>
      <c r="Z1874" t="str">
        <f t="shared" si="562"/>
        <v>ITM_eRPN_ON</v>
      </c>
      <c r="AA1874" s="172" t="str">
        <f>IF(ISNA(VLOOKUP(AC1874,Sheet2!J:J,1,0)),"//","")</f>
        <v/>
      </c>
      <c r="AC1874" s="111" t="str">
        <f t="shared" si="565"/>
        <v>ERPN</v>
      </c>
      <c r="AD1874" t="b">
        <f t="shared" si="564"/>
        <v>1</v>
      </c>
    </row>
    <row r="1875" spans="1:30">
      <c r="A1875" s="58">
        <f t="shared" si="563"/>
        <v>1875</v>
      </c>
      <c r="B1875" s="55">
        <f t="shared" si="556"/>
        <v>1830</v>
      </c>
      <c r="C1875" s="98" t="s">
        <v>4392</v>
      </c>
      <c r="D1875" s="98">
        <v>0</v>
      </c>
      <c r="E1875" s="101" t="s">
        <v>2933</v>
      </c>
      <c r="F1875" s="101" t="s">
        <v>2933</v>
      </c>
      <c r="G1875" s="105">
        <v>0</v>
      </c>
      <c r="H1875" s="105">
        <v>0</v>
      </c>
      <c r="I1875" s="198" t="s">
        <v>1</v>
      </c>
      <c r="J1875" s="99" t="s">
        <v>1593</v>
      </c>
      <c r="K1875" s="101" t="s">
        <v>4539</v>
      </c>
      <c r="L1875" s="98"/>
      <c r="M1875" s="103" t="s">
        <v>2932</v>
      </c>
      <c r="N1875" s="103"/>
      <c r="O1875"/>
      <c r="P1875" t="str">
        <f t="shared" si="557"/>
        <v/>
      </c>
      <c r="Q1875" t="str">
        <f>IF(ISNA(VLOOKUP(AC1875,#REF!,1)),"//","")</f>
        <v/>
      </c>
      <c r="R1875"/>
      <c r="S1875" s="43">
        <f t="shared" si="558"/>
        <v>559</v>
      </c>
      <c r="T1875" s="93" t="s">
        <v>3002</v>
      </c>
      <c r="U1875" s="71" t="s">
        <v>2914</v>
      </c>
      <c r="V1875" s="71" t="s">
        <v>2484</v>
      </c>
      <c r="W1875" s="44" t="str">
        <f t="shared" si="559"/>
        <v>"RPN"</v>
      </c>
      <c r="X1875" s="25" t="str">
        <f t="shared" si="560"/>
        <v>RPN</v>
      </c>
      <c r="Y1875" s="1">
        <f t="shared" si="561"/>
        <v>1830</v>
      </c>
      <c r="Z1875" t="str">
        <f t="shared" si="562"/>
        <v>ITM_eRPN_OFF</v>
      </c>
      <c r="AA1875" s="172" t="str">
        <f>IF(ISNA(VLOOKUP(AC1875,Sheet2!J:J,1,0)),"//","")</f>
        <v/>
      </c>
      <c r="AC1875" s="111" t="str">
        <f t="shared" si="565"/>
        <v>RPN</v>
      </c>
      <c r="AD1875" t="b">
        <f t="shared" si="564"/>
        <v>1</v>
      </c>
    </row>
    <row r="1876" spans="1:30">
      <c r="A1876" s="58">
        <f t="shared" si="563"/>
        <v>1876</v>
      </c>
      <c r="B1876" s="55">
        <f t="shared" si="556"/>
        <v>1831</v>
      </c>
      <c r="C1876" s="98" t="s">
        <v>4388</v>
      </c>
      <c r="D1876" s="98" t="s">
        <v>1051</v>
      </c>
      <c r="E1876" s="101" t="s">
        <v>1052</v>
      </c>
      <c r="F1876" s="101" t="s">
        <v>1052</v>
      </c>
      <c r="G1876" s="105">
        <v>0</v>
      </c>
      <c r="H1876" s="105">
        <v>0</v>
      </c>
      <c r="I1876" s="192" t="s">
        <v>3</v>
      </c>
      <c r="J1876" s="99" t="s">
        <v>1593</v>
      </c>
      <c r="K1876" s="101" t="s">
        <v>4539</v>
      </c>
      <c r="L1876" s="98" t="s">
        <v>1053</v>
      </c>
      <c r="M1876" s="103" t="s">
        <v>2416</v>
      </c>
      <c r="N1876" s="103"/>
      <c r="O1876"/>
      <c r="P1876" t="str">
        <f t="shared" si="557"/>
        <v/>
      </c>
      <c r="Q1876" t="str">
        <f>IF(ISNA(VLOOKUP(AC1876,#REF!,1)),"//","")</f>
        <v/>
      </c>
      <c r="R1876"/>
      <c r="S1876" s="43">
        <f t="shared" si="558"/>
        <v>559</v>
      </c>
      <c r="T1876" s="93" t="s">
        <v>3002</v>
      </c>
      <c r="U1876" s="71" t="s">
        <v>2484</v>
      </c>
      <c r="V1876" s="71" t="s">
        <v>2484</v>
      </c>
      <c r="W1876" s="44" t="str">
        <f t="shared" si="559"/>
        <v/>
      </c>
      <c r="X1876" s="25" t="str">
        <f t="shared" si="560"/>
        <v/>
      </c>
      <c r="Y1876" s="1">
        <f t="shared" si="561"/>
        <v>1831</v>
      </c>
      <c r="Z1876" t="str">
        <f t="shared" si="562"/>
        <v>ITM_ERPN</v>
      </c>
      <c r="AA1876" s="172" t="str">
        <f>IF(ISNA(VLOOKUP(AC1876,Sheet2!J:J,1,0)),"//","")</f>
        <v/>
      </c>
      <c r="AC1876" s="111" t="str">
        <f t="shared" si="565"/>
        <v/>
      </c>
      <c r="AD1876" t="b">
        <f t="shared" si="564"/>
        <v>1</v>
      </c>
    </row>
    <row r="1877" spans="1:30">
      <c r="A1877" s="58">
        <f t="shared" si="563"/>
        <v>1877</v>
      </c>
      <c r="B1877" s="55">
        <f t="shared" si="556"/>
        <v>1832</v>
      </c>
      <c r="C1877" s="98" t="s">
        <v>4388</v>
      </c>
      <c r="D1877" s="98" t="s">
        <v>1054</v>
      </c>
      <c r="E1877" s="99" t="s">
        <v>1573</v>
      </c>
      <c r="F1877" s="99" t="s">
        <v>1573</v>
      </c>
      <c r="G1877" s="100">
        <v>0</v>
      </c>
      <c r="H1877" s="100">
        <v>0</v>
      </c>
      <c r="I1877" s="192" t="s">
        <v>3</v>
      </c>
      <c r="J1877" s="99" t="s">
        <v>1593</v>
      </c>
      <c r="K1877" s="101" t="s">
        <v>4539</v>
      </c>
      <c r="L1877" s="98" t="s">
        <v>1055</v>
      </c>
      <c r="M1877" s="103" t="s">
        <v>2417</v>
      </c>
      <c r="N1877" s="103"/>
      <c r="O1877"/>
      <c r="P1877" t="str">
        <f t="shared" si="557"/>
        <v/>
      </c>
      <c r="Q1877" t="str">
        <f>IF(ISNA(VLOOKUP(AC1877,#REF!,1)),"//","")</f>
        <v/>
      </c>
      <c r="R1877"/>
      <c r="S1877" s="43">
        <f t="shared" si="558"/>
        <v>559</v>
      </c>
      <c r="T1877" s="93" t="s">
        <v>3002</v>
      </c>
      <c r="U1877" s="71" t="s">
        <v>2484</v>
      </c>
      <c r="V1877" s="71" t="s">
        <v>2484</v>
      </c>
      <c r="W1877" s="44" t="str">
        <f t="shared" si="559"/>
        <v/>
      </c>
      <c r="X1877" s="25" t="str">
        <f t="shared" si="560"/>
        <v/>
      </c>
      <c r="Y1877" s="1">
        <f t="shared" si="561"/>
        <v>1832</v>
      </c>
      <c r="Z1877" t="str">
        <f t="shared" si="562"/>
        <v>ITM_HOMEx3</v>
      </c>
      <c r="AA1877" s="172" t="str">
        <f>IF(ISNA(VLOOKUP(AC1877,Sheet2!J:J,1,0)),"//","")</f>
        <v/>
      </c>
      <c r="AC1877" s="111" t="str">
        <f t="shared" si="565"/>
        <v/>
      </c>
      <c r="AD1877" t="b">
        <f t="shared" si="564"/>
        <v>1</v>
      </c>
    </row>
    <row r="1878" spans="1:30">
      <c r="A1878" s="58">
        <f t="shared" si="563"/>
        <v>1878</v>
      </c>
      <c r="B1878" s="55">
        <f t="shared" si="556"/>
        <v>1833</v>
      </c>
      <c r="C1878" s="98" t="s">
        <v>4388</v>
      </c>
      <c r="D1878" s="98" t="s">
        <v>1056</v>
      </c>
      <c r="E1878" s="99" t="s">
        <v>1574</v>
      </c>
      <c r="F1878" s="99" t="s">
        <v>1574</v>
      </c>
      <c r="G1878" s="100">
        <v>0</v>
      </c>
      <c r="H1878" s="100">
        <v>0</v>
      </c>
      <c r="I1878" s="198" t="s">
        <v>1</v>
      </c>
      <c r="J1878" s="99" t="s">
        <v>1593</v>
      </c>
      <c r="K1878" s="101" t="s">
        <v>4539</v>
      </c>
      <c r="L1878" s="98" t="s">
        <v>1057</v>
      </c>
      <c r="M1878" s="103" t="s">
        <v>2418</v>
      </c>
      <c r="N1878" s="103"/>
      <c r="O1878"/>
      <c r="P1878" t="str">
        <f t="shared" si="557"/>
        <v/>
      </c>
      <c r="Q1878" t="str">
        <f>IF(ISNA(VLOOKUP(AC1878,#REF!,1)),"//","")</f>
        <v/>
      </c>
      <c r="R1878"/>
      <c r="S1878" s="43">
        <f t="shared" si="558"/>
        <v>559</v>
      </c>
      <c r="T1878" s="93" t="s">
        <v>3002</v>
      </c>
      <c r="U1878" s="71" t="s">
        <v>2484</v>
      </c>
      <c r="V1878" s="71" t="s">
        <v>2484</v>
      </c>
      <c r="W1878" s="44" t="str">
        <f t="shared" si="559"/>
        <v/>
      </c>
      <c r="X1878" s="25" t="str">
        <f t="shared" si="560"/>
        <v/>
      </c>
      <c r="Y1878" s="1">
        <f t="shared" si="561"/>
        <v>1833</v>
      </c>
      <c r="Z1878" t="str">
        <f t="shared" si="562"/>
        <v>ITM_SHTIM</v>
      </c>
      <c r="AA1878" s="172" t="str">
        <f>IF(ISNA(VLOOKUP(AC1878,Sheet2!J:J,1,0)),"//","")</f>
        <v/>
      </c>
      <c r="AC1878" s="111" t="str">
        <f t="shared" si="565"/>
        <v/>
      </c>
      <c r="AD1878" t="b">
        <f t="shared" si="564"/>
        <v>1</v>
      </c>
    </row>
    <row r="1879" spans="1:30">
      <c r="A1879" s="58">
        <f t="shared" si="563"/>
        <v>1879</v>
      </c>
      <c r="B1879" s="55">
        <f t="shared" si="556"/>
        <v>1834</v>
      </c>
      <c r="C1879" s="98" t="s">
        <v>4388</v>
      </c>
      <c r="D1879" s="98" t="s">
        <v>1070</v>
      </c>
      <c r="E1879" s="99" t="s">
        <v>61</v>
      </c>
      <c r="F1879" s="99" t="s">
        <v>61</v>
      </c>
      <c r="G1879" s="100">
        <v>0</v>
      </c>
      <c r="H1879" s="100">
        <v>0</v>
      </c>
      <c r="I1879" s="198" t="s">
        <v>1</v>
      </c>
      <c r="J1879" s="99" t="s">
        <v>1593</v>
      </c>
      <c r="K1879" s="101" t="s">
        <v>4539</v>
      </c>
      <c r="L1879" s="98" t="s">
        <v>62</v>
      </c>
      <c r="M1879" s="103" t="s">
        <v>2433</v>
      </c>
      <c r="N1879" s="103"/>
      <c r="O1879"/>
      <c r="P1879" t="str">
        <f t="shared" si="557"/>
        <v/>
      </c>
      <c r="Q1879" t="str">
        <f>IF(ISNA(VLOOKUP(AC1879,#REF!,1)),"//","")</f>
        <v/>
      </c>
      <c r="R1879"/>
      <c r="S1879" s="43">
        <f t="shared" si="558"/>
        <v>559</v>
      </c>
      <c r="T1879" s="93" t="s">
        <v>3002</v>
      </c>
      <c r="U1879" s="71" t="s">
        <v>2484</v>
      </c>
      <c r="V1879" s="71" t="s">
        <v>2484</v>
      </c>
      <c r="W1879" s="44" t="str">
        <f t="shared" si="559"/>
        <v/>
      </c>
      <c r="X1879" s="25" t="str">
        <f t="shared" si="560"/>
        <v/>
      </c>
      <c r="Y1879" s="1">
        <f t="shared" si="561"/>
        <v>1834</v>
      </c>
      <c r="Z1879" t="str">
        <f t="shared" si="562"/>
        <v>ITM_CB_CPXRES</v>
      </c>
      <c r="AA1879" s="172" t="str">
        <f>IF(ISNA(VLOOKUP(AC1879,Sheet2!J:J,1,0)),"//","")</f>
        <v/>
      </c>
      <c r="AC1879" s="111" t="str">
        <f t="shared" si="565"/>
        <v/>
      </c>
      <c r="AD1879" t="b">
        <f t="shared" si="564"/>
        <v>1</v>
      </c>
    </row>
    <row r="1880" spans="1:30">
      <c r="A1880" s="58">
        <f t="shared" si="563"/>
        <v>1880</v>
      </c>
      <c r="B1880" s="55">
        <f t="shared" si="556"/>
        <v>1835</v>
      </c>
      <c r="C1880" s="98" t="s">
        <v>4388</v>
      </c>
      <c r="D1880" s="98" t="s">
        <v>1071</v>
      </c>
      <c r="E1880" s="99" t="s">
        <v>1072</v>
      </c>
      <c r="F1880" s="99" t="s">
        <v>1072</v>
      </c>
      <c r="G1880" s="100">
        <v>0</v>
      </c>
      <c r="H1880" s="100">
        <v>0</v>
      </c>
      <c r="I1880" s="198" t="s">
        <v>1</v>
      </c>
      <c r="J1880" s="99" t="s">
        <v>1593</v>
      </c>
      <c r="K1880" s="101" t="s">
        <v>4539</v>
      </c>
      <c r="L1880" s="98" t="s">
        <v>62</v>
      </c>
      <c r="M1880" s="103" t="s">
        <v>2434</v>
      </c>
      <c r="N1880" s="103"/>
      <c r="O1880"/>
      <c r="P1880" t="str">
        <f t="shared" ref="P1880:P1943" si="566">IF(E1880=F1880,"","NOT EQUAL")</f>
        <v/>
      </c>
      <c r="Q1880" t="str">
        <f>IF(ISNA(VLOOKUP(AC1880,#REF!,1)),"//","")</f>
        <v/>
      </c>
      <c r="R1880"/>
      <c r="S1880" s="43">
        <f t="shared" ref="S1880:S1943" si="567">IF(X1880&lt;&gt;"",S1879+1,S1879)</f>
        <v>559</v>
      </c>
      <c r="T1880" s="93" t="s">
        <v>3002</v>
      </c>
      <c r="U1880" s="71" t="s">
        <v>2484</v>
      </c>
      <c r="V1880" s="71" t="s">
        <v>2484</v>
      </c>
      <c r="W1880" s="44" t="str">
        <f t="shared" ref="W1880:W1943" si="568">IF( OR(U1880="CNST", I1880="CAT_REGS"),(E1880),
IF(U1880="YES",UPPER(E1880),
IF(   AND(U1880&lt;&gt;"NO",I1880="CAT_FNCT",D1880&lt;&gt;"multiply", D1880&lt;&gt;"divide"),IF(J1880="SLS_ENABLED",   UPPER(E1880),""),"")))</f>
        <v/>
      </c>
      <c r="X1880" s="25" t="str">
        <f t="shared" ref="X1880:X1943" si="569">IF(LEN(V1880)&gt;0,V1880,SUBSTITUTE(SUBSTITUTE(SUBSTITUTE(SUBSTITUTE(SUBSTITUTE(SUBSTITUTE(SUBSTITUTE(SUBSTITUTE(SUBSTITUTE(SUBSTITUTE(SUBSTITUTE( (SUBSTITUTE( SUBSTITUTE( SUBSTITUTE( SUBSTITUTE(W1880,"STD_SIGMA","SUM"),"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880" s="1">
        <f t="shared" ref="Y1880:Y1943" si="570">B1880</f>
        <v>1835</v>
      </c>
      <c r="Z1880" t="str">
        <f t="shared" ref="Z1880:Z1943" si="571">M1880</f>
        <v>ITM_CB_LEADING_ZERO</v>
      </c>
      <c r="AA1880" s="172" t="str">
        <f>IF(ISNA(VLOOKUP(AC1880,Sheet2!J:J,1,0)),"//","")</f>
        <v/>
      </c>
      <c r="AC1880" s="111" t="str">
        <f t="shared" si="565"/>
        <v/>
      </c>
      <c r="AD1880" t="b">
        <f t="shared" si="564"/>
        <v>1</v>
      </c>
    </row>
    <row r="1881" spans="1:30">
      <c r="A1881" s="2">
        <f>ROW()</f>
        <v>1881</v>
      </c>
      <c r="B1881" s="122">
        <f t="shared" ref="B1881" si="572">B1880+1</f>
        <v>1836</v>
      </c>
      <c r="C1881" s="123" t="s">
        <v>4388</v>
      </c>
      <c r="D1881" s="123" t="s">
        <v>4838</v>
      </c>
      <c r="E1881" s="11" t="s">
        <v>539</v>
      </c>
      <c r="F1881" s="11" t="s">
        <v>4538</v>
      </c>
      <c r="G1881" s="124">
        <v>0</v>
      </c>
      <c r="H1881" s="124">
        <v>0</v>
      </c>
      <c r="I1881" s="198" t="s">
        <v>1</v>
      </c>
      <c r="J1881" s="11" t="s">
        <v>1593</v>
      </c>
      <c r="K1881" s="10" t="s">
        <v>4539</v>
      </c>
      <c r="L1881" s="123" t="s">
        <v>4540</v>
      </c>
      <c r="M1881" s="13" t="s">
        <v>4541</v>
      </c>
      <c r="N1881" s="13" t="s">
        <v>4542</v>
      </c>
      <c r="O1881"/>
      <c r="P1881" t="str">
        <f t="shared" si="566"/>
        <v>NOT EQUAL</v>
      </c>
      <c r="Q1881" t="str">
        <f>IF(ISNA(VLOOKUP(AC1881,#REF!,1)),"//","")</f>
        <v/>
      </c>
      <c r="R1881"/>
      <c r="S1881">
        <f t="shared" si="567"/>
        <v>559</v>
      </c>
      <c r="T1881" s="2" t="s">
        <v>3002</v>
      </c>
      <c r="U1881" s="125" t="s">
        <v>2907</v>
      </c>
      <c r="V1881" s="125"/>
      <c r="W1881" s="25" t="str">
        <f t="shared" si="568"/>
        <v/>
      </c>
      <c r="X1881" s="25" t="str">
        <f t="shared" si="569"/>
        <v/>
      </c>
      <c r="Y1881" s="1">
        <f t="shared" si="570"/>
        <v>1836</v>
      </c>
      <c r="Z1881" t="str">
        <f t="shared" si="571"/>
        <v>CHR_case</v>
      </c>
      <c r="AA1881" s="172" t="str">
        <f>IF(ISNA(VLOOKUP(AC1881,Sheet2!J:J,1,0)),"//","")</f>
        <v/>
      </c>
      <c r="AC1881" s="111" t="str">
        <f t="shared" si="565"/>
        <v/>
      </c>
      <c r="AD1881" t="b">
        <f t="shared" si="564"/>
        <v>1</v>
      </c>
    </row>
    <row r="1882" spans="1:30">
      <c r="A1882" s="58">
        <f t="shared" si="563"/>
        <v>1882</v>
      </c>
      <c r="B1882" s="55">
        <f t="shared" si="556"/>
        <v>1837</v>
      </c>
      <c r="C1882" s="98" t="s">
        <v>4388</v>
      </c>
      <c r="D1882" s="98" t="s">
        <v>1082</v>
      </c>
      <c r="E1882" s="99" t="s">
        <v>2489</v>
      </c>
      <c r="F1882" s="99" t="s">
        <v>1058</v>
      </c>
      <c r="G1882" s="100">
        <v>0</v>
      </c>
      <c r="H1882" s="100">
        <v>0</v>
      </c>
      <c r="I1882" s="192" t="s">
        <v>3</v>
      </c>
      <c r="J1882" s="99" t="s">
        <v>1593</v>
      </c>
      <c r="K1882" s="101" t="s">
        <v>4539</v>
      </c>
      <c r="L1882" s="98" t="s">
        <v>1053</v>
      </c>
      <c r="M1882" s="103" t="s">
        <v>2438</v>
      </c>
      <c r="N1882" s="103"/>
      <c r="O1882"/>
      <c r="P1882" t="str">
        <f t="shared" si="566"/>
        <v>NOT EQUAL</v>
      </c>
      <c r="Q1882" t="str">
        <f>IF(ISNA(VLOOKUP(AC1882,#REF!,1)),"//","")</f>
        <v/>
      </c>
      <c r="R1882"/>
      <c r="S1882" s="43">
        <f t="shared" si="567"/>
        <v>559</v>
      </c>
      <c r="T1882" s="93" t="s">
        <v>3002</v>
      </c>
      <c r="U1882" s="71" t="s">
        <v>2484</v>
      </c>
      <c r="V1882" s="71" t="s">
        <v>2484</v>
      </c>
      <c r="W1882" s="44" t="str">
        <f t="shared" si="568"/>
        <v/>
      </c>
      <c r="X1882" s="25" t="str">
        <f t="shared" si="569"/>
        <v/>
      </c>
      <c r="Y1882" s="1">
        <f t="shared" si="570"/>
        <v>1837</v>
      </c>
      <c r="Z1882" t="str">
        <f t="shared" si="571"/>
        <v>ITM_BASE_HOME</v>
      </c>
      <c r="AA1882" s="172" t="str">
        <f>IF(ISNA(VLOOKUP(AC1882,Sheet2!J:J,1,0)),"//","")</f>
        <v/>
      </c>
      <c r="AC1882" s="111" t="str">
        <f t="shared" si="565"/>
        <v/>
      </c>
      <c r="AD1882" t="b">
        <f t="shared" si="564"/>
        <v>1</v>
      </c>
    </row>
    <row r="1883" spans="1:30">
      <c r="A1883" s="58">
        <f t="shared" si="563"/>
        <v>1883</v>
      </c>
      <c r="B1883" s="55">
        <f t="shared" ref="B1883:B1946" si="573">IF(AND(MID(C1883,2,1)&lt;&gt;"/",MID(C1883,1,1)="/"),INT(B1882)+1,B1882+0.01)</f>
        <v>1838</v>
      </c>
      <c r="C1883" s="98" t="s">
        <v>4388</v>
      </c>
      <c r="D1883" s="98" t="s">
        <v>1083</v>
      </c>
      <c r="E1883" s="99" t="s">
        <v>2490</v>
      </c>
      <c r="F1883" s="99" t="s">
        <v>1084</v>
      </c>
      <c r="G1883" s="100">
        <v>0</v>
      </c>
      <c r="H1883" s="100">
        <v>0</v>
      </c>
      <c r="I1883" s="192" t="s">
        <v>3</v>
      </c>
      <c r="J1883" s="99" t="s">
        <v>1593</v>
      </c>
      <c r="K1883" s="101" t="s">
        <v>4539</v>
      </c>
      <c r="L1883" s="98" t="s">
        <v>1053</v>
      </c>
      <c r="M1883" s="103" t="s">
        <v>2439</v>
      </c>
      <c r="N1883" s="103"/>
      <c r="O1883"/>
      <c r="P1883" t="str">
        <f t="shared" si="566"/>
        <v>NOT EQUAL</v>
      </c>
      <c r="Q1883" t="str">
        <f>IF(ISNA(VLOOKUP(AC1883,#REF!,1)),"//","")</f>
        <v/>
      </c>
      <c r="R1883"/>
      <c r="S1883" s="43">
        <f t="shared" si="567"/>
        <v>559</v>
      </c>
      <c r="T1883" s="93" t="s">
        <v>3002</v>
      </c>
      <c r="U1883" s="71" t="s">
        <v>2484</v>
      </c>
      <c r="V1883" s="71" t="s">
        <v>2484</v>
      </c>
      <c r="W1883" s="44" t="str">
        <f t="shared" si="568"/>
        <v/>
      </c>
      <c r="X1883" s="25" t="str">
        <f t="shared" si="569"/>
        <v/>
      </c>
      <c r="Y1883" s="1">
        <f t="shared" si="570"/>
        <v>1838</v>
      </c>
      <c r="Z1883" t="str">
        <f t="shared" si="571"/>
        <v>ITM_BASE_AHOME</v>
      </c>
      <c r="AA1883" s="172" t="str">
        <f>IF(ISNA(VLOOKUP(AC1883,Sheet2!J:J,1,0)),"//","")</f>
        <v/>
      </c>
      <c r="AC1883" s="111" t="str">
        <f t="shared" si="565"/>
        <v/>
      </c>
      <c r="AD1883" t="b">
        <f t="shared" si="564"/>
        <v>1</v>
      </c>
    </row>
    <row r="1884" spans="1:30">
      <c r="A1884" s="58">
        <f t="shared" si="563"/>
        <v>1884</v>
      </c>
      <c r="B1884" s="55">
        <f t="shared" si="573"/>
        <v>1839</v>
      </c>
      <c r="C1884" s="98" t="s">
        <v>4388</v>
      </c>
      <c r="D1884" s="98" t="s">
        <v>2601</v>
      </c>
      <c r="E1884" s="99" t="s">
        <v>2599</v>
      </c>
      <c r="F1884" s="99" t="s">
        <v>2592</v>
      </c>
      <c r="G1884" s="100">
        <v>0</v>
      </c>
      <c r="H1884" s="100">
        <v>0</v>
      </c>
      <c r="I1884" s="198" t="s">
        <v>1</v>
      </c>
      <c r="J1884" s="99" t="s">
        <v>1593</v>
      </c>
      <c r="K1884" s="101" t="s">
        <v>4539</v>
      </c>
      <c r="L1884" s="98" t="s">
        <v>2596</v>
      </c>
      <c r="M1884" s="103" t="s">
        <v>2600</v>
      </c>
      <c r="N1884" s="103"/>
      <c r="O1884"/>
      <c r="P1884" t="str">
        <f t="shared" si="566"/>
        <v>NOT EQUAL</v>
      </c>
      <c r="Q1884" t="str">
        <f>IF(ISNA(VLOOKUP(AC1884,#REF!,1)),"//","")</f>
        <v/>
      </c>
      <c r="R1884"/>
      <c r="S1884" s="43">
        <f t="shared" si="567"/>
        <v>559</v>
      </c>
      <c r="T1884" s="93" t="s">
        <v>3002</v>
      </c>
      <c r="U1884" s="71" t="s">
        <v>2484</v>
      </c>
      <c r="V1884" s="71" t="s">
        <v>2484</v>
      </c>
      <c r="W1884" s="44" t="str">
        <f t="shared" si="568"/>
        <v/>
      </c>
      <c r="X1884" s="25" t="str">
        <f t="shared" si="569"/>
        <v/>
      </c>
      <c r="Y1884" s="1">
        <f t="shared" si="570"/>
        <v>1839</v>
      </c>
      <c r="Z1884" t="str">
        <f t="shared" si="571"/>
        <v>ITM_H_SUMRY</v>
      </c>
      <c r="AA1884" s="172" t="str">
        <f>IF(ISNA(VLOOKUP(AC1884,Sheet2!J:J,1,0)),"//","")</f>
        <v/>
      </c>
      <c r="AC1884" s="111" t="str">
        <f t="shared" si="565"/>
        <v/>
      </c>
      <c r="AD1884" t="b">
        <f t="shared" si="564"/>
        <v>1</v>
      </c>
    </row>
    <row r="1885" spans="1:30">
      <c r="A1885" s="58">
        <f t="shared" si="563"/>
        <v>1885</v>
      </c>
      <c r="B1885" s="55">
        <f t="shared" si="573"/>
        <v>1840</v>
      </c>
      <c r="C1885" s="98" t="s">
        <v>4388</v>
      </c>
      <c r="D1885" s="98" t="s">
        <v>2602</v>
      </c>
      <c r="E1885" s="101" t="s">
        <v>2591</v>
      </c>
      <c r="F1885" s="101" t="s">
        <v>2595</v>
      </c>
      <c r="G1885" s="105">
        <v>0</v>
      </c>
      <c r="H1885" s="105">
        <v>0</v>
      </c>
      <c r="I1885" s="198" t="s">
        <v>1</v>
      </c>
      <c r="J1885" s="99" t="s">
        <v>1593</v>
      </c>
      <c r="K1885" s="101" t="s">
        <v>4539</v>
      </c>
      <c r="L1885" s="98" t="s">
        <v>2596</v>
      </c>
      <c r="M1885" s="103" t="s">
        <v>2598</v>
      </c>
      <c r="N1885" s="103"/>
      <c r="O1885"/>
      <c r="P1885" t="str">
        <f t="shared" si="566"/>
        <v>NOT EQUAL</v>
      </c>
      <c r="Q1885" t="str">
        <f>IF(ISNA(VLOOKUP(AC1885,#REF!,1)),"//","")</f>
        <v/>
      </c>
      <c r="R1885"/>
      <c r="S1885" s="43">
        <f t="shared" si="567"/>
        <v>559</v>
      </c>
      <c r="T1885" s="93" t="s">
        <v>3002</v>
      </c>
      <c r="U1885" s="71" t="s">
        <v>2484</v>
      </c>
      <c r="V1885" s="71" t="s">
        <v>2484</v>
      </c>
      <c r="W1885" s="44" t="str">
        <f t="shared" si="568"/>
        <v/>
      </c>
      <c r="X1885" s="25" t="str">
        <f t="shared" si="569"/>
        <v/>
      </c>
      <c r="Y1885" s="1">
        <f t="shared" si="570"/>
        <v>1840</v>
      </c>
      <c r="Z1885" t="str">
        <f t="shared" si="571"/>
        <v>ITM_H_REPLCA</v>
      </c>
      <c r="AA1885" s="172" t="str">
        <f>IF(ISNA(VLOOKUP(AC1885,Sheet2!J:J,1,0)),"//","")</f>
        <v/>
      </c>
      <c r="AC1885" s="111" t="str">
        <f t="shared" si="565"/>
        <v/>
      </c>
      <c r="AD1885" t="b">
        <f t="shared" si="564"/>
        <v>1</v>
      </c>
    </row>
    <row r="1886" spans="1:30">
      <c r="A1886" s="58">
        <f t="shared" si="563"/>
        <v>1886</v>
      </c>
      <c r="B1886" s="55">
        <f t="shared" si="573"/>
        <v>1841</v>
      </c>
      <c r="C1886" s="98" t="s">
        <v>4388</v>
      </c>
      <c r="D1886" s="98" t="s">
        <v>2603</v>
      </c>
      <c r="E1886" s="101" t="s">
        <v>2594</v>
      </c>
      <c r="F1886" s="101" t="s">
        <v>2593</v>
      </c>
      <c r="G1886" s="105">
        <v>0</v>
      </c>
      <c r="H1886" s="105">
        <v>0</v>
      </c>
      <c r="I1886" s="198" t="s">
        <v>1</v>
      </c>
      <c r="J1886" s="99" t="s">
        <v>1593</v>
      </c>
      <c r="K1886" s="101" t="s">
        <v>4539</v>
      </c>
      <c r="L1886" s="98" t="s">
        <v>2596</v>
      </c>
      <c r="M1886" s="103" t="s">
        <v>2597</v>
      </c>
      <c r="N1886" s="103"/>
      <c r="O1886"/>
      <c r="P1886" t="str">
        <f t="shared" si="566"/>
        <v>NOT EQUAL</v>
      </c>
      <c r="Q1886" t="str">
        <f>IF(ISNA(VLOOKUP(AC1886,#REF!,1)),"//","")</f>
        <v/>
      </c>
      <c r="R1886"/>
      <c r="S1886" s="43">
        <f t="shared" si="567"/>
        <v>559</v>
      </c>
      <c r="T1886" s="93" t="s">
        <v>3002</v>
      </c>
      <c r="U1886" s="71" t="s">
        <v>2484</v>
      </c>
      <c r="V1886" s="71" t="s">
        <v>2484</v>
      </c>
      <c r="W1886" s="44" t="str">
        <f t="shared" si="568"/>
        <v/>
      </c>
      <c r="X1886" s="25" t="str">
        <f t="shared" si="569"/>
        <v/>
      </c>
      <c r="Y1886" s="1">
        <f t="shared" si="570"/>
        <v>1841</v>
      </c>
      <c r="Z1886" t="str">
        <f t="shared" si="571"/>
        <v>ITM_H_FIXED</v>
      </c>
      <c r="AA1886" s="172" t="str">
        <f>IF(ISNA(VLOOKUP(AC1886,Sheet2!J:J,1,0)),"//","")</f>
        <v/>
      </c>
      <c r="AC1886" s="111" t="str">
        <f t="shared" si="565"/>
        <v/>
      </c>
      <c r="AD1886" t="b">
        <f t="shared" si="564"/>
        <v>1</v>
      </c>
    </row>
    <row r="1887" spans="1:30">
      <c r="A1887" s="58">
        <f t="shared" si="563"/>
        <v>1887</v>
      </c>
      <c r="B1887" s="55">
        <f t="shared" si="573"/>
        <v>1842</v>
      </c>
      <c r="C1887" s="98" t="s">
        <v>4388</v>
      </c>
      <c r="D1887" s="98" t="s">
        <v>1097</v>
      </c>
      <c r="E1887" s="101" t="s">
        <v>1098</v>
      </c>
      <c r="F1887" s="101" t="s">
        <v>1098</v>
      </c>
      <c r="G1887" s="105">
        <v>0</v>
      </c>
      <c r="H1887" s="105">
        <v>0</v>
      </c>
      <c r="I1887" s="198" t="s">
        <v>1</v>
      </c>
      <c r="J1887" s="99" t="s">
        <v>1593</v>
      </c>
      <c r="K1887" s="101" t="s">
        <v>4704</v>
      </c>
      <c r="L1887" s="98"/>
      <c r="M1887" s="103" t="s">
        <v>2457</v>
      </c>
      <c r="N1887" s="103"/>
      <c r="O1887"/>
      <c r="P1887" t="str">
        <f t="shared" si="566"/>
        <v/>
      </c>
      <c r="Q1887" t="str">
        <f>IF(ISNA(VLOOKUP(AC1887,#REF!,1)),"//","")</f>
        <v/>
      </c>
      <c r="R1887"/>
      <c r="S1887" s="43">
        <f t="shared" si="567"/>
        <v>559</v>
      </c>
      <c r="T1887" s="93"/>
      <c r="U1887" s="71"/>
      <c r="V1887" s="71"/>
      <c r="W1887" s="44" t="str">
        <f t="shared" si="568"/>
        <v/>
      </c>
      <c r="X1887" s="25" t="str">
        <f t="shared" si="569"/>
        <v/>
      </c>
      <c r="Y1887" s="1">
        <f t="shared" si="570"/>
        <v>1842</v>
      </c>
      <c r="Z1887" t="str">
        <f t="shared" si="571"/>
        <v>ITM_HOMEx3T</v>
      </c>
      <c r="AA1887" s="172" t="str">
        <f>IF(ISNA(VLOOKUP(AC1887,Sheet2!J:J,1,0)),"//","")</f>
        <v/>
      </c>
      <c r="AC1887" s="111" t="str">
        <f t="shared" si="565"/>
        <v/>
      </c>
      <c r="AD1887" t="b">
        <f t="shared" si="564"/>
        <v>1</v>
      </c>
    </row>
    <row r="1888" spans="1:30">
      <c r="A1888" s="58" t="str">
        <f t="shared" si="563"/>
        <v/>
      </c>
      <c r="B1888" s="55">
        <f t="shared" si="573"/>
        <v>1842.01</v>
      </c>
      <c r="C1888" s="98" t="s">
        <v>2484</v>
      </c>
      <c r="D1888" s="98"/>
      <c r="E1888" s="99"/>
      <c r="F1888" s="99"/>
      <c r="G1888" s="100"/>
      <c r="H1888" s="100"/>
      <c r="I1888" s="99"/>
      <c r="J1888" s="99"/>
      <c r="K1888" s="101"/>
      <c r="L1888" s="98"/>
      <c r="M1888" s="103" t="s">
        <v>2484</v>
      </c>
      <c r="N1888" s="103"/>
      <c r="O1888"/>
      <c r="P1888" t="str">
        <f t="shared" si="566"/>
        <v/>
      </c>
      <c r="Q1888" t="str">
        <f>IF(ISNA(VLOOKUP(AC1888,#REF!,1)),"//","")</f>
        <v/>
      </c>
      <c r="R1888"/>
      <c r="S1888" s="43">
        <f t="shared" si="567"/>
        <v>559</v>
      </c>
      <c r="T1888" s="93" t="s">
        <v>2484</v>
      </c>
      <c r="U1888" s="71" t="s">
        <v>2484</v>
      </c>
      <c r="V1888" s="71" t="s">
        <v>2484</v>
      </c>
      <c r="W1888" s="44" t="str">
        <f t="shared" si="568"/>
        <v/>
      </c>
      <c r="X1888" s="25" t="str">
        <f t="shared" si="569"/>
        <v/>
      </c>
      <c r="Y1888" s="1">
        <f t="shared" si="570"/>
        <v>1842.01</v>
      </c>
      <c r="Z1888" t="str">
        <f t="shared" si="571"/>
        <v/>
      </c>
      <c r="AA1888" s="172" t="str">
        <f>IF(ISNA(VLOOKUP(AC1888,Sheet2!J:J,1,0)),"//","")</f>
        <v/>
      </c>
      <c r="AC1888" s="111" t="str">
        <f t="shared" si="565"/>
        <v/>
      </c>
      <c r="AD1888" t="b">
        <f t="shared" si="564"/>
        <v>1</v>
      </c>
    </row>
    <row r="1889" spans="1:30" s="49" customFormat="1">
      <c r="A1889" s="58">
        <f t="shared" ref="A1889:A1952" si="574">IF(B1889=INT(B1889),ROW(),"")</f>
        <v>1889</v>
      </c>
      <c r="B1889" s="55">
        <f t="shared" si="573"/>
        <v>1843</v>
      </c>
      <c r="C1889" s="98" t="s">
        <v>4388</v>
      </c>
      <c r="D1889" s="98" t="s">
        <v>2832</v>
      </c>
      <c r="E1889" s="99" t="s">
        <v>2833</v>
      </c>
      <c r="F1889" s="99" t="s">
        <v>2835</v>
      </c>
      <c r="G1889" s="100">
        <v>0</v>
      </c>
      <c r="H1889" s="100">
        <v>0</v>
      </c>
      <c r="I1889" s="192" t="s">
        <v>3</v>
      </c>
      <c r="J1889" s="99" t="s">
        <v>1593</v>
      </c>
      <c r="K1889" s="101" t="s">
        <v>4539</v>
      </c>
      <c r="L1889" s="102"/>
      <c r="M1889" s="103" t="s">
        <v>2834</v>
      </c>
      <c r="N1889" s="103"/>
      <c r="Q1889" s="49" t="str">
        <f>IF(ISNA(VLOOKUP(AC1889,#REF!,1)),"//","")</f>
        <v/>
      </c>
      <c r="S1889" s="43">
        <f t="shared" si="567"/>
        <v>559</v>
      </c>
      <c r="T1889" s="93" t="s">
        <v>3002</v>
      </c>
      <c r="U1889" s="71" t="s">
        <v>2484</v>
      </c>
      <c r="V1889" s="71" t="s">
        <v>2484</v>
      </c>
      <c r="W1889" s="44" t="str">
        <f t="shared" si="568"/>
        <v/>
      </c>
      <c r="X1889" s="25" t="str">
        <f t="shared" si="569"/>
        <v/>
      </c>
      <c r="Y1889" s="1">
        <f t="shared" si="570"/>
        <v>1843</v>
      </c>
      <c r="Z1889" t="str">
        <f t="shared" si="571"/>
        <v>ITM_LARGELI</v>
      </c>
      <c r="AA1889" s="172" t="str">
        <f>IF(ISNA(VLOOKUP(AC1889,Sheet2!J:J,1,0)),"//","")</f>
        <v/>
      </c>
      <c r="AC1889" s="111" t="str">
        <f t="shared" si="565"/>
        <v/>
      </c>
      <c r="AD1889" t="b">
        <f t="shared" si="564"/>
        <v>1</v>
      </c>
    </row>
    <row r="1890" spans="1:30">
      <c r="A1890" s="58">
        <f t="shared" si="574"/>
        <v>1890</v>
      </c>
      <c r="B1890" s="55">
        <f t="shared" si="573"/>
        <v>1844</v>
      </c>
      <c r="C1890" s="98" t="s">
        <v>4393</v>
      </c>
      <c r="D1890" s="98">
        <v>45</v>
      </c>
      <c r="E1890" s="99" t="s">
        <v>3228</v>
      </c>
      <c r="F1890" s="99" t="s">
        <v>3228</v>
      </c>
      <c r="G1890" s="100">
        <v>0</v>
      </c>
      <c r="H1890" s="100">
        <v>0</v>
      </c>
      <c r="I1890" s="198" t="s">
        <v>1</v>
      </c>
      <c r="J1890" s="99" t="s">
        <v>1593</v>
      </c>
      <c r="K1890" s="101" t="s">
        <v>4539</v>
      </c>
      <c r="L1890" s="98"/>
      <c r="M1890" s="103" t="s">
        <v>2646</v>
      </c>
      <c r="N1890" s="103"/>
      <c r="O1890"/>
      <c r="P1890" t="str">
        <f t="shared" si="566"/>
        <v/>
      </c>
      <c r="Q1890" t="str">
        <f>IF(ISNA(VLOOKUP(AC1890,#REF!,1)),"//","")</f>
        <v/>
      </c>
      <c r="R1890"/>
      <c r="S1890" s="43">
        <f t="shared" si="567"/>
        <v>560</v>
      </c>
      <c r="T1890" s="93" t="s">
        <v>3037</v>
      </c>
      <c r="U1890" s="71" t="s">
        <v>2484</v>
      </c>
      <c r="V1890" s="71" t="s">
        <v>3229</v>
      </c>
      <c r="W1890" s="44" t="str">
        <f t="shared" si="568"/>
        <v/>
      </c>
      <c r="X1890" s="25" t="str">
        <f t="shared" si="569"/>
        <v>TEST_45</v>
      </c>
      <c r="Y1890" s="1">
        <f t="shared" si="570"/>
        <v>1844</v>
      </c>
      <c r="Z1890" t="str">
        <f t="shared" si="571"/>
        <v>ITM_PGMTST</v>
      </c>
      <c r="AA1890" s="172" t="str">
        <f>IF(ISNA(VLOOKUP(AC1890,Sheet2!J:J,1,0)),"//","")</f>
        <v/>
      </c>
      <c r="AC1890" s="111" t="str">
        <f t="shared" si="565"/>
        <v/>
      </c>
      <c r="AD1890" t="b">
        <f t="shared" si="564"/>
        <v>0</v>
      </c>
    </row>
    <row r="1891" spans="1:30">
      <c r="A1891" s="58">
        <f t="shared" si="574"/>
        <v>1891</v>
      </c>
      <c r="B1891" s="55">
        <f t="shared" si="573"/>
        <v>1845</v>
      </c>
      <c r="C1891" s="98" t="s">
        <v>4394</v>
      </c>
      <c r="D1891" s="98" t="s">
        <v>12</v>
      </c>
      <c r="E1891" s="101" t="s">
        <v>1060</v>
      </c>
      <c r="F1891" s="101" t="s">
        <v>1060</v>
      </c>
      <c r="G1891" s="105">
        <v>0</v>
      </c>
      <c r="H1891" s="105">
        <v>15</v>
      </c>
      <c r="I1891" s="192" t="s">
        <v>3</v>
      </c>
      <c r="J1891" s="99" t="s">
        <v>1593</v>
      </c>
      <c r="K1891" s="101" t="s">
        <v>4539</v>
      </c>
      <c r="L1891" s="98" t="s">
        <v>1061</v>
      </c>
      <c r="M1891" s="103" t="s">
        <v>2420</v>
      </c>
      <c r="N1891" s="103"/>
      <c r="O1891"/>
      <c r="P1891" t="str">
        <f t="shared" si="566"/>
        <v/>
      </c>
      <c r="Q1891" t="str">
        <f>IF(ISNA(VLOOKUP(AC1891,#REF!,1)),"//","")</f>
        <v/>
      </c>
      <c r="R1891"/>
      <c r="S1891" s="43">
        <f t="shared" si="567"/>
        <v>561</v>
      </c>
      <c r="T1891" s="93" t="s">
        <v>3003</v>
      </c>
      <c r="U1891" s="71" t="s">
        <v>2914</v>
      </c>
      <c r="V1891" s="71" t="s">
        <v>2484</v>
      </c>
      <c r="W1891" s="44" t="str">
        <f t="shared" si="568"/>
        <v>"SIG"</v>
      </c>
      <c r="X1891" s="25" t="str">
        <f t="shared" si="569"/>
        <v>SIG</v>
      </c>
      <c r="Y1891" s="1">
        <f t="shared" si="570"/>
        <v>1845</v>
      </c>
      <c r="Z1891" t="str">
        <f t="shared" si="571"/>
        <v>ITM_SIGFIG</v>
      </c>
      <c r="AA1891" s="172" t="str">
        <f>IF(ISNA(VLOOKUP(AC1891,Sheet2!J:J,1,0)),"//","")</f>
        <v/>
      </c>
      <c r="AC1891" s="111" t="str">
        <f t="shared" si="565"/>
        <v>SIG</v>
      </c>
      <c r="AD1891" t="b">
        <f t="shared" si="564"/>
        <v>1</v>
      </c>
    </row>
    <row r="1892" spans="1:30">
      <c r="A1892" s="58">
        <f t="shared" si="574"/>
        <v>1892</v>
      </c>
      <c r="B1892" s="55">
        <f t="shared" si="573"/>
        <v>1846</v>
      </c>
      <c r="C1892" s="98" t="s">
        <v>4395</v>
      </c>
      <c r="D1892" s="98" t="s">
        <v>12</v>
      </c>
      <c r="E1892" s="99" t="s">
        <v>376</v>
      </c>
      <c r="F1892" s="99" t="s">
        <v>376</v>
      </c>
      <c r="G1892" s="100">
        <v>0</v>
      </c>
      <c r="H1892" s="100">
        <v>15</v>
      </c>
      <c r="I1892" s="192" t="s">
        <v>3</v>
      </c>
      <c r="J1892" s="99" t="s">
        <v>1593</v>
      </c>
      <c r="K1892" s="101" t="s">
        <v>4539</v>
      </c>
      <c r="L1892" s="98" t="s">
        <v>1068</v>
      </c>
      <c r="M1892" s="103" t="s">
        <v>2431</v>
      </c>
      <c r="N1892" s="103"/>
      <c r="O1892"/>
      <c r="P1892" t="str">
        <f t="shared" si="566"/>
        <v/>
      </c>
      <c r="Q1892" t="str">
        <f>IF(ISNA(VLOOKUP(AC1892,#REF!,1)),"//","")</f>
        <v/>
      </c>
      <c r="R1892"/>
      <c r="S1892" s="43">
        <f t="shared" si="567"/>
        <v>562</v>
      </c>
      <c r="T1892" s="93" t="s">
        <v>3003</v>
      </c>
      <c r="U1892" s="71" t="s">
        <v>2914</v>
      </c>
      <c r="V1892" s="71" t="s">
        <v>2484</v>
      </c>
      <c r="W1892" s="44" t="str">
        <f t="shared" si="568"/>
        <v>"UNIT"</v>
      </c>
      <c r="X1892" s="25" t="str">
        <f t="shared" si="569"/>
        <v>UNIT</v>
      </c>
      <c r="Y1892" s="1">
        <f t="shared" si="570"/>
        <v>1846</v>
      </c>
      <c r="Z1892" t="str">
        <f t="shared" si="571"/>
        <v>ITM_UNIT</v>
      </c>
      <c r="AA1892" s="172" t="str">
        <f>IF(ISNA(VLOOKUP(AC1892,Sheet2!J:J,1,0)),"//","")</f>
        <v>//</v>
      </c>
      <c r="AC1892" s="111" t="str">
        <f t="shared" si="565"/>
        <v>UNIT</v>
      </c>
      <c r="AD1892" t="b">
        <f t="shared" si="564"/>
        <v>1</v>
      </c>
    </row>
    <row r="1893" spans="1:30">
      <c r="A1893" s="58">
        <f t="shared" si="574"/>
        <v>1893</v>
      </c>
      <c r="B1893" s="55">
        <f t="shared" si="573"/>
        <v>1847</v>
      </c>
      <c r="C1893" s="98" t="s">
        <v>4396</v>
      </c>
      <c r="D1893" s="98" t="s">
        <v>7</v>
      </c>
      <c r="E1893" s="99" t="s">
        <v>1428</v>
      </c>
      <c r="F1893" s="99" t="s">
        <v>1428</v>
      </c>
      <c r="G1893" s="100">
        <v>0</v>
      </c>
      <c r="H1893" s="100">
        <v>0</v>
      </c>
      <c r="I1893" s="192" t="s">
        <v>3</v>
      </c>
      <c r="J1893" s="99" t="s">
        <v>1592</v>
      </c>
      <c r="K1893" s="101" t="s">
        <v>4704</v>
      </c>
      <c r="L1893" s="98"/>
      <c r="M1893" s="103" t="s">
        <v>2901</v>
      </c>
      <c r="N1893" s="103"/>
      <c r="O1893"/>
      <c r="P1893" t="str">
        <f t="shared" si="566"/>
        <v/>
      </c>
      <c r="Q1893" t="str">
        <f>IF(ISNA(VLOOKUP(AC1893,#REF!,1)),"//","")</f>
        <v/>
      </c>
      <c r="R1893"/>
      <c r="S1893" s="43">
        <f t="shared" si="567"/>
        <v>563</v>
      </c>
      <c r="T1893" s="93" t="s">
        <v>3003</v>
      </c>
      <c r="U1893" s="71" t="s">
        <v>2484</v>
      </c>
      <c r="V1893" s="71" t="s">
        <v>2484</v>
      </c>
      <c r="W1893" s="44" t="str">
        <f t="shared" si="568"/>
        <v>"ROUND"</v>
      </c>
      <c r="X1893" s="25" t="str">
        <f t="shared" si="569"/>
        <v>ROUND</v>
      </c>
      <c r="Y1893" s="1">
        <f t="shared" si="570"/>
        <v>1847</v>
      </c>
      <c r="Z1893" t="str">
        <f t="shared" si="571"/>
        <v>ITM_ROUND2</v>
      </c>
      <c r="AA1893" s="172" t="str">
        <f>IF(ISNA(VLOOKUP(AC1893,Sheet2!J:J,1,0)),"//","")</f>
        <v/>
      </c>
      <c r="AC1893" s="111" t="str">
        <f t="shared" si="565"/>
        <v>ROUND</v>
      </c>
      <c r="AD1893" t="b">
        <f t="shared" si="564"/>
        <v>1</v>
      </c>
    </row>
    <row r="1894" spans="1:30">
      <c r="A1894" s="58">
        <f t="shared" si="574"/>
        <v>1894</v>
      </c>
      <c r="B1894" s="55">
        <f t="shared" si="573"/>
        <v>1848</v>
      </c>
      <c r="C1894" s="98" t="s">
        <v>4397</v>
      </c>
      <c r="D1894" s="98" t="s">
        <v>7</v>
      </c>
      <c r="E1894" s="99" t="s">
        <v>299</v>
      </c>
      <c r="F1894" s="99" t="s">
        <v>299</v>
      </c>
      <c r="G1894" s="213">
        <v>0</v>
      </c>
      <c r="H1894" s="213">
        <v>0</v>
      </c>
      <c r="I1894" s="192" t="s">
        <v>3</v>
      </c>
      <c r="J1894" s="99" t="s">
        <v>1592</v>
      </c>
      <c r="K1894" s="101" t="s">
        <v>4704</v>
      </c>
      <c r="L1894" s="106"/>
      <c r="M1894" s="103" t="s">
        <v>2900</v>
      </c>
      <c r="N1894" s="103"/>
      <c r="O1894" s="43"/>
      <c r="P1894" t="str">
        <f t="shared" si="566"/>
        <v/>
      </c>
      <c r="Q1894" s="43" t="str">
        <f>IF(ISNA(VLOOKUP(AC1894,#REF!,1)),"//","")</f>
        <v/>
      </c>
      <c r="R1894" s="43"/>
      <c r="S1894" s="43">
        <f t="shared" si="567"/>
        <v>564</v>
      </c>
      <c r="T1894" s="93" t="s">
        <v>3003</v>
      </c>
      <c r="U1894" s="71" t="s">
        <v>2484</v>
      </c>
      <c r="V1894" s="71" t="s">
        <v>2484</v>
      </c>
      <c r="W1894" s="44" t="str">
        <f t="shared" si="568"/>
        <v>"ROUNDI"</v>
      </c>
      <c r="X1894" s="25" t="str">
        <f t="shared" si="569"/>
        <v>ROUNDI</v>
      </c>
      <c r="Y1894" s="1">
        <f t="shared" si="570"/>
        <v>1848</v>
      </c>
      <c r="Z1894" t="str">
        <f t="shared" si="571"/>
        <v>ITM_ROUNDI2</v>
      </c>
      <c r="AA1894" s="172" t="str">
        <f>IF(ISNA(VLOOKUP(AC1894,Sheet2!J:J,1,0)),"//","")</f>
        <v/>
      </c>
      <c r="AC1894" s="111" t="str">
        <f t="shared" si="565"/>
        <v>ROUNDI</v>
      </c>
      <c r="AD1894" t="b">
        <f t="shared" si="564"/>
        <v>1</v>
      </c>
    </row>
    <row r="1895" spans="1:30">
      <c r="A1895" s="58">
        <f t="shared" si="574"/>
        <v>1895</v>
      </c>
      <c r="B1895" s="55">
        <f t="shared" si="573"/>
        <v>1849</v>
      </c>
      <c r="C1895" s="98" t="s">
        <v>4398</v>
      </c>
      <c r="D1895" s="98" t="s">
        <v>7</v>
      </c>
      <c r="E1895" s="99" t="s">
        <v>1577</v>
      </c>
      <c r="F1895" s="99" t="s">
        <v>514</v>
      </c>
      <c r="G1895" s="213">
        <v>0</v>
      </c>
      <c r="H1895" s="213">
        <v>0</v>
      </c>
      <c r="I1895" s="192" t="s">
        <v>3</v>
      </c>
      <c r="J1895" s="99" t="s">
        <v>1592</v>
      </c>
      <c r="K1895" s="101" t="s">
        <v>4704</v>
      </c>
      <c r="L1895" s="106" t="s">
        <v>1080</v>
      </c>
      <c r="M1895" s="103" t="s">
        <v>2435</v>
      </c>
      <c r="N1895" s="103"/>
      <c r="O1895" s="43"/>
      <c r="P1895" t="str">
        <f t="shared" si="566"/>
        <v>NOT EQUAL</v>
      </c>
      <c r="Q1895" s="43" t="str">
        <f>IF(ISNA(VLOOKUP(AC1895,#REF!,1)),"//","")</f>
        <v/>
      </c>
      <c r="R1895" s="43"/>
      <c r="S1895" s="43">
        <f t="shared" si="567"/>
        <v>565</v>
      </c>
      <c r="T1895" s="93" t="s">
        <v>2986</v>
      </c>
      <c r="U1895" s="71" t="s">
        <v>2484</v>
      </c>
      <c r="V1895" s="71" t="s">
        <v>2484</v>
      </c>
      <c r="W1895" s="44" t="str">
        <f t="shared" si="568"/>
        <v>"OP_A"</v>
      </c>
      <c r="X1895" s="25" t="str">
        <f t="shared" si="569"/>
        <v>OP_A</v>
      </c>
      <c r="Y1895" s="1">
        <f t="shared" si="570"/>
        <v>1849</v>
      </c>
      <c r="Z1895" t="str">
        <f t="shared" si="571"/>
        <v>ITM_op_a</v>
      </c>
      <c r="AA1895" s="172" t="str">
        <f>IF(ISNA(VLOOKUP(AC1895,Sheet2!J:J,1,0)),"//","")</f>
        <v>//</v>
      </c>
      <c r="AC1895" s="111" t="str">
        <f t="shared" si="565"/>
        <v>OP_A</v>
      </c>
      <c r="AD1895" t="b">
        <f t="shared" si="564"/>
        <v>1</v>
      </c>
    </row>
    <row r="1896" spans="1:30">
      <c r="A1896" s="58">
        <f t="shared" si="574"/>
        <v>1896</v>
      </c>
      <c r="B1896" s="55">
        <f t="shared" si="573"/>
        <v>1850</v>
      </c>
      <c r="C1896" s="98" t="s">
        <v>4399</v>
      </c>
      <c r="D1896" s="98" t="s">
        <v>7</v>
      </c>
      <c r="E1896" s="99" t="s">
        <v>1578</v>
      </c>
      <c r="F1896" s="99" t="s">
        <v>1081</v>
      </c>
      <c r="G1896" s="100">
        <v>0</v>
      </c>
      <c r="H1896" s="100">
        <v>0</v>
      </c>
      <c r="I1896" s="192" t="s">
        <v>3</v>
      </c>
      <c r="J1896" s="99" t="s">
        <v>1592</v>
      </c>
      <c r="K1896" s="101" t="s">
        <v>4704</v>
      </c>
      <c r="L1896" s="98" t="s">
        <v>1598</v>
      </c>
      <c r="M1896" s="103" t="s">
        <v>2436</v>
      </c>
      <c r="N1896" s="103"/>
      <c r="O1896"/>
      <c r="P1896" t="str">
        <f t="shared" si="566"/>
        <v>NOT EQUAL</v>
      </c>
      <c r="Q1896" t="str">
        <f>IF(ISNA(VLOOKUP(AC1896,#REF!,1)),"//","")</f>
        <v/>
      </c>
      <c r="R1896"/>
      <c r="S1896" s="43">
        <f t="shared" si="567"/>
        <v>566</v>
      </c>
      <c r="T1896" s="93" t="s">
        <v>2986</v>
      </c>
      <c r="U1896" s="71" t="s">
        <v>2484</v>
      </c>
      <c r="V1896" s="71" t="s">
        <v>2484</v>
      </c>
      <c r="W1896" s="44" t="str">
        <f t="shared" si="568"/>
        <v>"OP_A" STD_SUP_2</v>
      </c>
      <c r="X1896" s="25" t="str">
        <f t="shared" si="569"/>
        <v>OP_A^2</v>
      </c>
      <c r="Y1896" s="1">
        <f t="shared" si="570"/>
        <v>1850</v>
      </c>
      <c r="Z1896" t="str">
        <f t="shared" si="571"/>
        <v>ITM_op_a2</v>
      </c>
      <c r="AA1896" s="172" t="str">
        <f>IF(ISNA(VLOOKUP(AC1896,Sheet2!J:J,1,0)),"//","")</f>
        <v>//</v>
      </c>
      <c r="AC1896" s="111" t="str">
        <f t="shared" si="565"/>
        <v>OP_A^2</v>
      </c>
      <c r="AD1896" t="b">
        <f t="shared" si="564"/>
        <v>1</v>
      </c>
    </row>
    <row r="1897" spans="1:30">
      <c r="A1897" s="58">
        <f t="shared" si="574"/>
        <v>1897</v>
      </c>
      <c r="B1897" s="55">
        <f t="shared" si="573"/>
        <v>1851</v>
      </c>
      <c r="C1897" s="98" t="s">
        <v>4400</v>
      </c>
      <c r="D1897" s="98" t="s">
        <v>7</v>
      </c>
      <c r="E1897" s="99" t="s">
        <v>1579</v>
      </c>
      <c r="F1897" s="99" t="s">
        <v>523</v>
      </c>
      <c r="G1897" s="100">
        <v>0</v>
      </c>
      <c r="H1897" s="100">
        <v>0</v>
      </c>
      <c r="I1897" s="192" t="s">
        <v>3</v>
      </c>
      <c r="J1897" s="99" t="s">
        <v>1592</v>
      </c>
      <c r="K1897" s="101" t="s">
        <v>4704</v>
      </c>
      <c r="L1897" s="98" t="s">
        <v>1599</v>
      </c>
      <c r="M1897" s="103" t="s">
        <v>2437</v>
      </c>
      <c r="N1897" s="103"/>
      <c r="O1897"/>
      <c r="P1897" t="str">
        <f t="shared" si="566"/>
        <v>NOT EQUAL</v>
      </c>
      <c r="Q1897" t="str">
        <f>IF(ISNA(VLOOKUP(AC1897,#REF!,1)),"//","")</f>
        <v/>
      </c>
      <c r="R1897"/>
      <c r="S1897" s="43">
        <f t="shared" si="567"/>
        <v>567</v>
      </c>
      <c r="T1897" s="93" t="s">
        <v>2986</v>
      </c>
      <c r="U1897" s="71" t="s">
        <v>2484</v>
      </c>
      <c r="V1897" s="71" t="s">
        <v>2484</v>
      </c>
      <c r="W1897" s="44" t="str">
        <f t="shared" si="568"/>
        <v>"OP_J"</v>
      </c>
      <c r="X1897" s="25" t="str">
        <f t="shared" si="569"/>
        <v>OP_J</v>
      </c>
      <c r="Y1897" s="1">
        <f t="shared" si="570"/>
        <v>1851</v>
      </c>
      <c r="Z1897" t="str">
        <f t="shared" si="571"/>
        <v>ITM_op_j</v>
      </c>
      <c r="AA1897" s="172" t="str">
        <f>IF(ISNA(VLOOKUP(AC1897,Sheet2!J:J,1,0)),"//","")</f>
        <v>//</v>
      </c>
      <c r="AC1897" s="111" t="str">
        <f t="shared" si="565"/>
        <v>OP_J</v>
      </c>
      <c r="AD1897" t="b">
        <f t="shared" si="564"/>
        <v>1</v>
      </c>
    </row>
    <row r="1898" spans="1:30">
      <c r="A1898" s="58">
        <f t="shared" si="574"/>
        <v>1898</v>
      </c>
      <c r="B1898" s="55">
        <f t="shared" si="573"/>
        <v>1852</v>
      </c>
      <c r="C1898" s="98" t="s">
        <v>4393</v>
      </c>
      <c r="D1898" s="98">
        <v>7</v>
      </c>
      <c r="E1898" s="99" t="s">
        <v>1085</v>
      </c>
      <c r="F1898" s="99" t="s">
        <v>1085</v>
      </c>
      <c r="G1898" s="100">
        <v>0</v>
      </c>
      <c r="H1898" s="100">
        <v>0</v>
      </c>
      <c r="I1898" s="192" t="s">
        <v>3</v>
      </c>
      <c r="J1898" s="99" t="s">
        <v>1592</v>
      </c>
      <c r="K1898" s="101" t="s">
        <v>4539</v>
      </c>
      <c r="L1898" s="98" t="s">
        <v>1086</v>
      </c>
      <c r="M1898" s="103" t="s">
        <v>2440</v>
      </c>
      <c r="N1898" s="103"/>
      <c r="O1898"/>
      <c r="P1898" t="str">
        <f t="shared" si="566"/>
        <v/>
      </c>
      <c r="Q1898" t="str">
        <f>IF(ISNA(VLOOKUP(AC1898,#REF!,1)),"//","")</f>
        <v/>
      </c>
      <c r="R1898"/>
      <c r="S1898" s="43">
        <f t="shared" si="567"/>
        <v>568</v>
      </c>
      <c r="T1898" s="93" t="s">
        <v>2986</v>
      </c>
      <c r="U1898" s="71" t="s">
        <v>2484</v>
      </c>
      <c r="V1898" s="71" t="s">
        <v>2912</v>
      </c>
      <c r="W1898" s="44" t="str">
        <f t="shared" si="568"/>
        <v>"Y" STD_SPACE_3_PER_EM STD_RIGHT_ARROW STD_SPACE_3_PER_EM STD_DELTA</v>
      </c>
      <c r="X1898" s="25" t="str">
        <f t="shared" si="569"/>
        <v>D&gt;Y</v>
      </c>
      <c r="Y1898" s="1">
        <f t="shared" si="570"/>
        <v>1852</v>
      </c>
      <c r="Z1898" t="str">
        <f t="shared" si="571"/>
        <v>ITM_EE_D2Y</v>
      </c>
      <c r="AA1898" s="172" t="str">
        <f>IF(ISNA(VLOOKUP(AC1898,Sheet2!J:J,1,0)),"//","")</f>
        <v>//</v>
      </c>
      <c r="AC1898" s="111" t="str">
        <f t="shared" si="565"/>
        <v>Y&gt;DELTA</v>
      </c>
      <c r="AD1898" t="b">
        <f t="shared" si="564"/>
        <v>0</v>
      </c>
    </row>
    <row r="1899" spans="1:30">
      <c r="A1899" s="58">
        <f t="shared" si="574"/>
        <v>1899</v>
      </c>
      <c r="B1899" s="55">
        <f t="shared" si="573"/>
        <v>1853</v>
      </c>
      <c r="C1899" s="98" t="s">
        <v>4393</v>
      </c>
      <c r="D1899" s="98">
        <v>6</v>
      </c>
      <c r="E1899" s="99" t="s">
        <v>1087</v>
      </c>
      <c r="F1899" s="99" t="s">
        <v>1087</v>
      </c>
      <c r="G1899" s="100">
        <v>0</v>
      </c>
      <c r="H1899" s="100">
        <v>0</v>
      </c>
      <c r="I1899" s="192" t="s">
        <v>3</v>
      </c>
      <c r="J1899" s="99" t="s">
        <v>1592</v>
      </c>
      <c r="K1899" s="101" t="s">
        <v>4704</v>
      </c>
      <c r="L1899" s="98" t="s">
        <v>1086</v>
      </c>
      <c r="M1899" s="103" t="s">
        <v>2441</v>
      </c>
      <c r="N1899" s="103"/>
      <c r="O1899"/>
      <c r="P1899" t="str">
        <f t="shared" si="566"/>
        <v/>
      </c>
      <c r="Q1899" t="str">
        <f>IF(ISNA(VLOOKUP(AC1899,#REF!,1)),"//","")</f>
        <v/>
      </c>
      <c r="R1899"/>
      <c r="S1899" s="43">
        <f t="shared" si="567"/>
        <v>569</v>
      </c>
      <c r="T1899" s="93" t="s">
        <v>2986</v>
      </c>
      <c r="U1899" s="71" t="s">
        <v>2484</v>
      </c>
      <c r="V1899" s="71" t="s">
        <v>2913</v>
      </c>
      <c r="W1899" s="44" t="str">
        <f t="shared" si="568"/>
        <v>STD_DELTA STD_SPACE_3_PER_EM STD_RIGHT_ARROW STD_SPACE_3_PER_EM "Y"</v>
      </c>
      <c r="X1899" s="25" t="str">
        <f t="shared" si="569"/>
        <v>Y&gt;D</v>
      </c>
      <c r="Y1899" s="1">
        <f t="shared" si="570"/>
        <v>1853</v>
      </c>
      <c r="Z1899" t="str">
        <f t="shared" si="571"/>
        <v>ITM_EE_Y2D</v>
      </c>
      <c r="AA1899" s="172" t="str">
        <f>IF(ISNA(VLOOKUP(AC1899,Sheet2!J:J,1,0)),"//","")</f>
        <v>//</v>
      </c>
      <c r="AC1899" s="111" t="str">
        <f t="shared" si="565"/>
        <v>DELTA&gt;Y</v>
      </c>
      <c r="AD1899" t="b">
        <f t="shared" si="564"/>
        <v>0</v>
      </c>
    </row>
    <row r="1900" spans="1:30">
      <c r="A1900" s="58">
        <f t="shared" si="574"/>
        <v>1900</v>
      </c>
      <c r="B1900" s="55">
        <f t="shared" si="573"/>
        <v>1854</v>
      </c>
      <c r="C1900" s="98" t="s">
        <v>4393</v>
      </c>
      <c r="D1900" s="98">
        <v>9</v>
      </c>
      <c r="E1900" s="99" t="s">
        <v>1580</v>
      </c>
      <c r="F1900" s="99" t="s">
        <v>1088</v>
      </c>
      <c r="G1900" s="100">
        <v>0</v>
      </c>
      <c r="H1900" s="100">
        <v>0</v>
      </c>
      <c r="I1900" s="192" t="s">
        <v>3</v>
      </c>
      <c r="J1900" s="99" t="s">
        <v>1592</v>
      </c>
      <c r="K1900" s="101" t="s">
        <v>4704</v>
      </c>
      <c r="L1900" s="98" t="s">
        <v>1086</v>
      </c>
      <c r="M1900" s="103" t="s">
        <v>2442</v>
      </c>
      <c r="N1900" s="103"/>
      <c r="O1900"/>
      <c r="P1900" t="str">
        <f t="shared" si="566"/>
        <v>NOT EQUAL</v>
      </c>
      <c r="Q1900" t="str">
        <f>IF(ISNA(VLOOKUP(AC1900,#REF!,1)),"//","")</f>
        <v/>
      </c>
      <c r="R1900"/>
      <c r="S1900" s="43">
        <f t="shared" si="567"/>
        <v>570</v>
      </c>
      <c r="T1900" s="93" t="s">
        <v>2986</v>
      </c>
      <c r="U1900" s="71" t="s">
        <v>2484</v>
      </c>
      <c r="V1900" s="71" t="s">
        <v>2484</v>
      </c>
      <c r="W1900" s="44" t="str">
        <f t="shared" si="568"/>
        <v>"ATOSYM"</v>
      </c>
      <c r="X1900" s="25" t="str">
        <f t="shared" si="569"/>
        <v>ATOSYM</v>
      </c>
      <c r="Y1900" s="1">
        <f t="shared" si="570"/>
        <v>1854</v>
      </c>
      <c r="Z1900" t="str">
        <f t="shared" si="571"/>
        <v>ITM_EE_A2S</v>
      </c>
      <c r="AA1900" s="172" t="str">
        <f>IF(ISNA(VLOOKUP(AC1900,Sheet2!J:J,1,0)),"//","")</f>
        <v>//</v>
      </c>
      <c r="AC1900" s="111" t="str">
        <f t="shared" si="565"/>
        <v>ATOSYM</v>
      </c>
      <c r="AD1900" t="b">
        <f t="shared" si="564"/>
        <v>1</v>
      </c>
    </row>
    <row r="1901" spans="1:30">
      <c r="A1901" s="58">
        <f t="shared" si="574"/>
        <v>1901</v>
      </c>
      <c r="B1901" s="55">
        <f t="shared" si="573"/>
        <v>1855</v>
      </c>
      <c r="C1901" s="98" t="s">
        <v>4393</v>
      </c>
      <c r="D1901" s="98">
        <v>8</v>
      </c>
      <c r="E1901" s="99" t="s">
        <v>1581</v>
      </c>
      <c r="F1901" s="99" t="s">
        <v>1089</v>
      </c>
      <c r="G1901" s="100">
        <v>0</v>
      </c>
      <c r="H1901" s="100">
        <v>0</v>
      </c>
      <c r="I1901" s="192" t="s">
        <v>3</v>
      </c>
      <c r="J1901" s="99" t="s">
        <v>1592</v>
      </c>
      <c r="K1901" s="101" t="s">
        <v>4704</v>
      </c>
      <c r="L1901" s="98" t="s">
        <v>1086</v>
      </c>
      <c r="M1901" s="103" t="s">
        <v>2443</v>
      </c>
      <c r="N1901" s="103"/>
      <c r="O1901"/>
      <c r="P1901" t="str">
        <f t="shared" si="566"/>
        <v>NOT EQUAL</v>
      </c>
      <c r="Q1901" t="str">
        <f>IF(ISNA(VLOOKUP(AC1901,#REF!,1)),"//","")</f>
        <v/>
      </c>
      <c r="R1901"/>
      <c r="S1901" s="43">
        <f t="shared" si="567"/>
        <v>571</v>
      </c>
      <c r="T1901" s="93" t="s">
        <v>2986</v>
      </c>
      <c r="U1901" s="71" t="s">
        <v>2484</v>
      </c>
      <c r="V1901" s="71" t="s">
        <v>2484</v>
      </c>
      <c r="W1901" s="44" t="str">
        <f t="shared" si="568"/>
        <v>"SYMTOA"</v>
      </c>
      <c r="X1901" s="25" t="str">
        <f t="shared" si="569"/>
        <v>SYMTOA</v>
      </c>
      <c r="Y1901" s="1">
        <f t="shared" si="570"/>
        <v>1855</v>
      </c>
      <c r="Z1901" t="str">
        <f t="shared" si="571"/>
        <v>ITM_EE_S2A</v>
      </c>
      <c r="AA1901" s="172" t="str">
        <f>IF(ISNA(VLOOKUP(AC1901,Sheet2!J:J,1,0)),"//","")</f>
        <v>//</v>
      </c>
      <c r="AC1901" s="111" t="str">
        <f t="shared" si="565"/>
        <v>SYMTOA</v>
      </c>
      <c r="AD1901" t="b">
        <f t="shared" si="564"/>
        <v>1</v>
      </c>
    </row>
    <row r="1902" spans="1:30">
      <c r="A1902" s="58">
        <f t="shared" si="574"/>
        <v>1902</v>
      </c>
      <c r="B1902" s="55">
        <f t="shared" si="573"/>
        <v>1856</v>
      </c>
      <c r="C1902" s="98" t="s">
        <v>4393</v>
      </c>
      <c r="D1902" s="98">
        <v>10</v>
      </c>
      <c r="E1902" s="99" t="s">
        <v>1583</v>
      </c>
      <c r="F1902" s="99" t="s">
        <v>1583</v>
      </c>
      <c r="G1902" s="100">
        <v>0</v>
      </c>
      <c r="H1902" s="100">
        <v>0</v>
      </c>
      <c r="I1902" s="192" t="s">
        <v>3</v>
      </c>
      <c r="J1902" s="99" t="s">
        <v>1592</v>
      </c>
      <c r="K1902" s="101" t="s">
        <v>4704</v>
      </c>
      <c r="L1902" s="98" t="s">
        <v>1086</v>
      </c>
      <c r="M1902" s="103" t="s">
        <v>2445</v>
      </c>
      <c r="N1902" s="103"/>
      <c r="O1902"/>
      <c r="P1902" t="str">
        <f t="shared" si="566"/>
        <v/>
      </c>
      <c r="Q1902" t="str">
        <f>IF(ISNA(VLOOKUP(AC1902,#REF!,1)),"//","")</f>
        <v/>
      </c>
      <c r="R1902"/>
      <c r="S1902" s="43">
        <f t="shared" si="567"/>
        <v>572</v>
      </c>
      <c r="T1902" s="93" t="s">
        <v>2986</v>
      </c>
      <c r="U1902" s="71" t="s">
        <v>2484</v>
      </c>
      <c r="V1902" s="71" t="s">
        <v>2484</v>
      </c>
      <c r="W1902" s="44" t="str">
        <f t="shared" si="568"/>
        <v>"E^" STD_THETA "J"</v>
      </c>
      <c r="X1902" s="25" t="str">
        <f t="shared" si="569"/>
        <v>E^THETAJ</v>
      </c>
      <c r="Y1902" s="1">
        <f t="shared" si="570"/>
        <v>1856</v>
      </c>
      <c r="Z1902" t="str">
        <f t="shared" si="571"/>
        <v>ITM_EE_EXP_TH</v>
      </c>
      <c r="AA1902" s="172" t="str">
        <f>IF(ISNA(VLOOKUP(AC1902,Sheet2!J:J,1,0)),"//","")</f>
        <v>//</v>
      </c>
      <c r="AC1902" s="111" t="str">
        <f t="shared" si="565"/>
        <v>E^THETAJ</v>
      </c>
      <c r="AD1902" t="b">
        <f t="shared" si="564"/>
        <v>1</v>
      </c>
    </row>
    <row r="1903" spans="1:30">
      <c r="A1903" s="58">
        <f t="shared" si="574"/>
        <v>1903</v>
      </c>
      <c r="B1903" s="55">
        <f t="shared" si="573"/>
        <v>1857</v>
      </c>
      <c r="C1903" s="98" t="s">
        <v>4393</v>
      </c>
      <c r="D1903" s="98">
        <v>11</v>
      </c>
      <c r="E1903" s="99" t="s">
        <v>1091</v>
      </c>
      <c r="F1903" s="99" t="s">
        <v>1091</v>
      </c>
      <c r="G1903" s="100">
        <v>0</v>
      </c>
      <c r="H1903" s="100">
        <v>0</v>
      </c>
      <c r="I1903" s="192" t="s">
        <v>3</v>
      </c>
      <c r="J1903" s="99" t="s">
        <v>1592</v>
      </c>
      <c r="K1903" s="101" t="s">
        <v>4704</v>
      </c>
      <c r="L1903" s="98" t="s">
        <v>1086</v>
      </c>
      <c r="M1903" s="103" t="s">
        <v>2446</v>
      </c>
      <c r="N1903" s="103"/>
      <c r="O1903"/>
      <c r="P1903" t="str">
        <f t="shared" si="566"/>
        <v/>
      </c>
      <c r="Q1903" t="str">
        <f>IF(ISNA(VLOOKUP(AC1903,#REF!,1)),"//","")</f>
        <v/>
      </c>
      <c r="R1903"/>
      <c r="S1903" s="43">
        <f t="shared" si="567"/>
        <v>573</v>
      </c>
      <c r="T1903" s="93" t="s">
        <v>2986</v>
      </c>
      <c r="U1903" s="71" t="s">
        <v>2484</v>
      </c>
      <c r="V1903" s="71" t="s">
        <v>2484</v>
      </c>
      <c r="W1903" s="44" t="str">
        <f t="shared" si="568"/>
        <v>"STO" STD_SPACE_3_PER_EM "3Z"</v>
      </c>
      <c r="X1903" s="25" t="str">
        <f t="shared" si="569"/>
        <v>STO3Z</v>
      </c>
      <c r="Y1903" s="1">
        <f t="shared" si="570"/>
        <v>1857</v>
      </c>
      <c r="Z1903" t="str">
        <f t="shared" si="571"/>
        <v>ITM_EE_STO_Z</v>
      </c>
      <c r="AA1903" s="172" t="str">
        <f>IF(ISNA(VLOOKUP(AC1903,Sheet2!J:J,1,0)),"//","")</f>
        <v>//</v>
      </c>
      <c r="AC1903" s="111" t="str">
        <f t="shared" si="565"/>
        <v>STO3Z</v>
      </c>
      <c r="AD1903" t="b">
        <f t="shared" si="564"/>
        <v>1</v>
      </c>
    </row>
    <row r="1904" spans="1:30">
      <c r="A1904" s="58">
        <f t="shared" si="574"/>
        <v>1904</v>
      </c>
      <c r="B1904" s="55">
        <f t="shared" si="573"/>
        <v>1858</v>
      </c>
      <c r="C1904" s="98" t="s">
        <v>4393</v>
      </c>
      <c r="D1904" s="98">
        <v>12</v>
      </c>
      <c r="E1904" s="99" t="s">
        <v>1092</v>
      </c>
      <c r="F1904" s="99" t="s">
        <v>1092</v>
      </c>
      <c r="G1904" s="100">
        <v>0</v>
      </c>
      <c r="H1904" s="100">
        <v>0</v>
      </c>
      <c r="I1904" s="192" t="s">
        <v>3</v>
      </c>
      <c r="J1904" s="99" t="s">
        <v>1592</v>
      </c>
      <c r="K1904" s="101" t="s">
        <v>4704</v>
      </c>
      <c r="L1904" s="98" t="s">
        <v>1086</v>
      </c>
      <c r="M1904" s="103" t="s">
        <v>2447</v>
      </c>
      <c r="N1904" s="103"/>
      <c r="O1904"/>
      <c r="P1904" t="str">
        <f t="shared" si="566"/>
        <v/>
      </c>
      <c r="Q1904" t="str">
        <f>IF(ISNA(VLOOKUP(AC1904,#REF!,1)),"//","")</f>
        <v/>
      </c>
      <c r="R1904"/>
      <c r="S1904" s="43">
        <f t="shared" si="567"/>
        <v>574</v>
      </c>
      <c r="T1904" s="93" t="s">
        <v>2986</v>
      </c>
      <c r="U1904" s="71" t="s">
        <v>2484</v>
      </c>
      <c r="V1904" s="71" t="s">
        <v>2484</v>
      </c>
      <c r="W1904" s="44" t="str">
        <f t="shared" si="568"/>
        <v>"RCL" STD_SPACE_3_PER_EM "3Z"</v>
      </c>
      <c r="X1904" s="25" t="str">
        <f t="shared" si="569"/>
        <v>RCL3Z</v>
      </c>
      <c r="Y1904" s="1">
        <f t="shared" si="570"/>
        <v>1858</v>
      </c>
      <c r="Z1904" t="str">
        <f t="shared" si="571"/>
        <v>ITM_EE_RCL_Z</v>
      </c>
      <c r="AA1904" s="172" t="str">
        <f>IF(ISNA(VLOOKUP(AC1904,Sheet2!J:J,1,0)),"//","")</f>
        <v>//</v>
      </c>
      <c r="AC1904" s="111" t="str">
        <f t="shared" si="565"/>
        <v>RCL3Z</v>
      </c>
      <c r="AD1904" t="b">
        <f t="shared" si="564"/>
        <v>1</v>
      </c>
    </row>
    <row r="1905" spans="1:30">
      <c r="A1905" s="58">
        <f t="shared" si="574"/>
        <v>1905</v>
      </c>
      <c r="B1905" s="55">
        <f t="shared" si="573"/>
        <v>1859</v>
      </c>
      <c r="C1905" s="98" t="s">
        <v>4393</v>
      </c>
      <c r="D1905" s="98">
        <v>13</v>
      </c>
      <c r="E1905" s="99" t="s">
        <v>1093</v>
      </c>
      <c r="F1905" s="99" t="s">
        <v>1093</v>
      </c>
      <c r="G1905" s="100">
        <v>0</v>
      </c>
      <c r="H1905" s="100">
        <v>0</v>
      </c>
      <c r="I1905" s="192" t="s">
        <v>3</v>
      </c>
      <c r="J1905" s="99" t="s">
        <v>1592</v>
      </c>
      <c r="K1905" s="101" t="s">
        <v>4704</v>
      </c>
      <c r="L1905" s="98" t="s">
        <v>1086</v>
      </c>
      <c r="M1905" s="103" t="s">
        <v>2448</v>
      </c>
      <c r="N1905" s="103"/>
      <c r="O1905"/>
      <c r="P1905" t="str">
        <f t="shared" si="566"/>
        <v/>
      </c>
      <c r="Q1905" t="str">
        <f>IF(ISNA(VLOOKUP(AC1905,#REF!,1)),"//","")</f>
        <v/>
      </c>
      <c r="R1905"/>
      <c r="S1905" s="43">
        <f t="shared" si="567"/>
        <v>575</v>
      </c>
      <c r="T1905" s="93" t="s">
        <v>2986</v>
      </c>
      <c r="U1905" s="71" t="s">
        <v>2484</v>
      </c>
      <c r="V1905" s="71" t="s">
        <v>2484</v>
      </c>
      <c r="W1905" s="44" t="str">
        <f t="shared" si="568"/>
        <v>"STO" STD_SPACE_3_PER_EM "3V"</v>
      </c>
      <c r="X1905" s="25" t="str">
        <f t="shared" si="569"/>
        <v>STO3V</v>
      </c>
      <c r="Y1905" s="1">
        <f t="shared" si="570"/>
        <v>1859</v>
      </c>
      <c r="Z1905" t="str">
        <f t="shared" si="571"/>
        <v>ITM_EE_STO_V</v>
      </c>
      <c r="AA1905" s="172" t="str">
        <f>IF(ISNA(VLOOKUP(AC1905,Sheet2!J:J,1,0)),"//","")</f>
        <v>//</v>
      </c>
      <c r="AC1905" s="111" t="str">
        <f t="shared" si="565"/>
        <v>STO3V</v>
      </c>
      <c r="AD1905" t="b">
        <f t="shared" si="564"/>
        <v>1</v>
      </c>
    </row>
    <row r="1906" spans="1:30">
      <c r="A1906" s="58">
        <f t="shared" si="574"/>
        <v>1906</v>
      </c>
      <c r="B1906" s="55">
        <f t="shared" si="573"/>
        <v>1860</v>
      </c>
      <c r="C1906" s="98" t="s">
        <v>4393</v>
      </c>
      <c r="D1906" s="98">
        <v>14</v>
      </c>
      <c r="E1906" s="99" t="s">
        <v>1094</v>
      </c>
      <c r="F1906" s="99" t="s">
        <v>1094</v>
      </c>
      <c r="G1906" s="100">
        <v>0</v>
      </c>
      <c r="H1906" s="100">
        <v>0</v>
      </c>
      <c r="I1906" s="192" t="s">
        <v>3</v>
      </c>
      <c r="J1906" s="99" t="s">
        <v>1592</v>
      </c>
      <c r="K1906" s="101" t="s">
        <v>4704</v>
      </c>
      <c r="L1906" s="98" t="s">
        <v>1086</v>
      </c>
      <c r="M1906" s="103" t="s">
        <v>2449</v>
      </c>
      <c r="N1906" s="103"/>
      <c r="O1906"/>
      <c r="P1906" t="str">
        <f t="shared" si="566"/>
        <v/>
      </c>
      <c r="Q1906" t="str">
        <f>IF(ISNA(VLOOKUP(AC1906,#REF!,1)),"//","")</f>
        <v/>
      </c>
      <c r="R1906"/>
      <c r="S1906" s="43">
        <f t="shared" si="567"/>
        <v>576</v>
      </c>
      <c r="T1906" s="93" t="s">
        <v>2986</v>
      </c>
      <c r="U1906" s="71" t="s">
        <v>2484</v>
      </c>
      <c r="V1906" s="71" t="s">
        <v>2484</v>
      </c>
      <c r="W1906" s="44" t="str">
        <f t="shared" si="568"/>
        <v>"RCL" STD_SPACE_3_PER_EM "3V"</v>
      </c>
      <c r="X1906" s="25" t="str">
        <f t="shared" si="569"/>
        <v>RCL3V</v>
      </c>
      <c r="Y1906" s="1">
        <f t="shared" si="570"/>
        <v>1860</v>
      </c>
      <c r="Z1906" t="str">
        <f t="shared" si="571"/>
        <v>ITM_EE_RCL_V</v>
      </c>
      <c r="AA1906" s="172" t="str">
        <f>IF(ISNA(VLOOKUP(AC1906,Sheet2!J:J,1,0)),"//","")</f>
        <v>//</v>
      </c>
      <c r="AC1906" s="111" t="str">
        <f t="shared" si="565"/>
        <v>RCL3V</v>
      </c>
      <c r="AD1906" t="b">
        <f t="shared" si="564"/>
        <v>1</v>
      </c>
    </row>
    <row r="1907" spans="1:30">
      <c r="A1907" s="58">
        <f t="shared" si="574"/>
        <v>1907</v>
      </c>
      <c r="B1907" s="55">
        <f t="shared" si="573"/>
        <v>1861</v>
      </c>
      <c r="C1907" s="98" t="s">
        <v>4393</v>
      </c>
      <c r="D1907" s="98">
        <v>15</v>
      </c>
      <c r="E1907" s="99" t="s">
        <v>1095</v>
      </c>
      <c r="F1907" s="99" t="s">
        <v>1095</v>
      </c>
      <c r="G1907" s="100">
        <v>0</v>
      </c>
      <c r="H1907" s="100">
        <v>0</v>
      </c>
      <c r="I1907" s="192" t="s">
        <v>3</v>
      </c>
      <c r="J1907" s="99" t="s">
        <v>1592</v>
      </c>
      <c r="K1907" s="101" t="s">
        <v>4704</v>
      </c>
      <c r="L1907" s="98" t="s">
        <v>1086</v>
      </c>
      <c r="M1907" s="103" t="s">
        <v>2450</v>
      </c>
      <c r="N1907" s="103"/>
      <c r="O1907"/>
      <c r="P1907" t="str">
        <f t="shared" si="566"/>
        <v/>
      </c>
      <c r="Q1907" t="str">
        <f>IF(ISNA(VLOOKUP(AC1907,#REF!,1)),"//","")</f>
        <v/>
      </c>
      <c r="R1907"/>
      <c r="S1907" s="43">
        <f t="shared" si="567"/>
        <v>577</v>
      </c>
      <c r="T1907" s="93" t="s">
        <v>2986</v>
      </c>
      <c r="U1907" s="71" t="s">
        <v>2484</v>
      </c>
      <c r="V1907" s="71" t="s">
        <v>2484</v>
      </c>
      <c r="W1907" s="44" t="str">
        <f t="shared" si="568"/>
        <v>"STO" STD_SPACE_3_PER_EM "3I"</v>
      </c>
      <c r="X1907" s="25" t="str">
        <f t="shared" si="569"/>
        <v>STO3I</v>
      </c>
      <c r="Y1907" s="1">
        <f t="shared" si="570"/>
        <v>1861</v>
      </c>
      <c r="Z1907" t="str">
        <f t="shared" si="571"/>
        <v>ITM_EE_STO_I</v>
      </c>
      <c r="AA1907" s="172" t="str">
        <f>IF(ISNA(VLOOKUP(AC1907,Sheet2!J:J,1,0)),"//","")</f>
        <v>//</v>
      </c>
      <c r="AC1907" s="111" t="str">
        <f t="shared" si="565"/>
        <v>STO3I</v>
      </c>
      <c r="AD1907" t="b">
        <f t="shared" si="564"/>
        <v>1</v>
      </c>
    </row>
    <row r="1908" spans="1:30">
      <c r="A1908" s="58">
        <f t="shared" si="574"/>
        <v>1908</v>
      </c>
      <c r="B1908" s="55">
        <f t="shared" si="573"/>
        <v>1862</v>
      </c>
      <c r="C1908" s="98" t="s">
        <v>4393</v>
      </c>
      <c r="D1908" s="98">
        <v>16</v>
      </c>
      <c r="E1908" s="99" t="s">
        <v>1096</v>
      </c>
      <c r="F1908" s="99" t="s">
        <v>1096</v>
      </c>
      <c r="G1908" s="100">
        <v>0</v>
      </c>
      <c r="H1908" s="100">
        <v>0</v>
      </c>
      <c r="I1908" s="192" t="s">
        <v>3</v>
      </c>
      <c r="J1908" s="99" t="s">
        <v>1592</v>
      </c>
      <c r="K1908" s="101" t="s">
        <v>4704</v>
      </c>
      <c r="L1908" s="98" t="s">
        <v>1086</v>
      </c>
      <c r="M1908" s="103" t="s">
        <v>2451</v>
      </c>
      <c r="N1908" s="103"/>
      <c r="O1908"/>
      <c r="P1908" t="str">
        <f t="shared" si="566"/>
        <v/>
      </c>
      <c r="Q1908" t="str">
        <f>IF(ISNA(VLOOKUP(AC1908,#REF!,1)),"//","")</f>
        <v/>
      </c>
      <c r="R1908"/>
      <c r="S1908" s="43">
        <f t="shared" si="567"/>
        <v>578</v>
      </c>
      <c r="T1908" s="93" t="s">
        <v>2986</v>
      </c>
      <c r="U1908" s="71" t="s">
        <v>2484</v>
      </c>
      <c r="V1908" s="71" t="s">
        <v>2484</v>
      </c>
      <c r="W1908" s="44" t="str">
        <f t="shared" si="568"/>
        <v>"RCL" STD_SPACE_3_PER_EM "3I"</v>
      </c>
      <c r="X1908" s="25" t="str">
        <f t="shared" si="569"/>
        <v>RCL3I</v>
      </c>
      <c r="Y1908" s="1">
        <f t="shared" si="570"/>
        <v>1862</v>
      </c>
      <c r="Z1908" t="str">
        <f t="shared" si="571"/>
        <v>ITM_EE_RCL_I</v>
      </c>
      <c r="AA1908" s="172" t="str">
        <f>IF(ISNA(VLOOKUP(AC1908,Sheet2!J:J,1,0)),"//","")</f>
        <v>//</v>
      </c>
      <c r="AC1908" s="111" t="str">
        <f t="shared" si="565"/>
        <v>RCL3I</v>
      </c>
      <c r="AD1908" t="b">
        <f t="shared" si="564"/>
        <v>1</v>
      </c>
    </row>
    <row r="1909" spans="1:30">
      <c r="A1909" s="58">
        <f t="shared" si="574"/>
        <v>1909</v>
      </c>
      <c r="B1909" s="55">
        <f t="shared" si="573"/>
        <v>1863</v>
      </c>
      <c r="C1909" s="98" t="s">
        <v>4393</v>
      </c>
      <c r="D1909" s="98">
        <v>17</v>
      </c>
      <c r="E1909" s="99" t="s">
        <v>2486</v>
      </c>
      <c r="F1909" s="99" t="s">
        <v>1584</v>
      </c>
      <c r="G1909" s="100">
        <v>0</v>
      </c>
      <c r="H1909" s="100">
        <v>0</v>
      </c>
      <c r="I1909" s="192" t="s">
        <v>3</v>
      </c>
      <c r="J1909" s="99" t="s">
        <v>1592</v>
      </c>
      <c r="K1909" s="101" t="s">
        <v>4704</v>
      </c>
      <c r="L1909" s="98" t="s">
        <v>1086</v>
      </c>
      <c r="M1909" s="103" t="s">
        <v>2452</v>
      </c>
      <c r="N1909" s="103"/>
      <c r="O1909"/>
      <c r="P1909" t="str">
        <f t="shared" si="566"/>
        <v>NOT EQUAL</v>
      </c>
      <c r="Q1909" t="str">
        <f>IF(ISNA(VLOOKUP(AC1909,#REF!,1)),"//","")</f>
        <v/>
      </c>
      <c r="R1909"/>
      <c r="S1909" s="43">
        <f t="shared" si="567"/>
        <v>579</v>
      </c>
      <c r="T1909" s="93" t="s">
        <v>2986</v>
      </c>
      <c r="U1909" s="71" t="s">
        <v>2484</v>
      </c>
      <c r="V1909" s="71" t="s">
        <v>2484</v>
      </c>
      <c r="W1909" s="44" t="str">
        <f t="shared" si="568"/>
        <v>"3V" STD_DIVIDE "3I"</v>
      </c>
      <c r="X1909" s="25" t="str">
        <f t="shared" si="569"/>
        <v>3V/3I</v>
      </c>
      <c r="Y1909" s="1">
        <f t="shared" si="570"/>
        <v>1863</v>
      </c>
      <c r="Z1909" t="str">
        <f t="shared" si="571"/>
        <v>ITM_EE_STO_V_I</v>
      </c>
      <c r="AA1909" s="172" t="str">
        <f>IF(ISNA(VLOOKUP(AC1909,Sheet2!J:J,1,0)),"//","")</f>
        <v>//</v>
      </c>
      <c r="AC1909" s="111" t="str">
        <f t="shared" si="565"/>
        <v>3V/3I</v>
      </c>
      <c r="AD1909" t="b">
        <f t="shared" si="564"/>
        <v>1</v>
      </c>
    </row>
    <row r="1910" spans="1:30">
      <c r="A1910" s="58">
        <f t="shared" si="574"/>
        <v>1910</v>
      </c>
      <c r="B1910" s="55">
        <f t="shared" si="573"/>
        <v>1864</v>
      </c>
      <c r="C1910" s="98" t="s">
        <v>4393</v>
      </c>
      <c r="D1910" s="98">
        <v>18</v>
      </c>
      <c r="E1910" s="99" t="s">
        <v>2487</v>
      </c>
      <c r="F1910" s="99" t="s">
        <v>1585</v>
      </c>
      <c r="G1910" s="100">
        <v>0</v>
      </c>
      <c r="H1910" s="100">
        <v>0</v>
      </c>
      <c r="I1910" s="192" t="s">
        <v>3</v>
      </c>
      <c r="J1910" s="99" t="s">
        <v>1592</v>
      </c>
      <c r="K1910" s="101" t="s">
        <v>4704</v>
      </c>
      <c r="L1910" s="98" t="s">
        <v>1086</v>
      </c>
      <c r="M1910" s="103" t="s">
        <v>2453</v>
      </c>
      <c r="N1910" s="103"/>
      <c r="O1910"/>
      <c r="P1910" t="str">
        <f t="shared" si="566"/>
        <v>NOT EQUAL</v>
      </c>
      <c r="Q1910" t="str">
        <f>IF(ISNA(VLOOKUP(AC1910,#REF!,1)),"//","")</f>
        <v/>
      </c>
      <c r="R1910"/>
      <c r="S1910" s="43">
        <f t="shared" si="567"/>
        <v>580</v>
      </c>
      <c r="T1910" s="93" t="s">
        <v>2986</v>
      </c>
      <c r="U1910" s="71" t="s">
        <v>2484</v>
      </c>
      <c r="V1910" s="71" t="s">
        <v>2922</v>
      </c>
      <c r="W1910" s="44" t="str">
        <f t="shared" si="568"/>
        <v>"3I" STD_CROSS "3Z"</v>
      </c>
      <c r="X1910" s="25" t="str">
        <f t="shared" si="569"/>
        <v>3Ix3Z</v>
      </c>
      <c r="Y1910" s="1">
        <f t="shared" si="570"/>
        <v>1864</v>
      </c>
      <c r="Z1910" t="str">
        <f t="shared" si="571"/>
        <v>ITM_EE_STO_IR</v>
      </c>
      <c r="AA1910" s="172" t="str">
        <f>IF(ISNA(VLOOKUP(AC1910,Sheet2!J:J,1,0)),"//","")</f>
        <v>//</v>
      </c>
      <c r="AC1910" s="111" t="str">
        <f t="shared" si="565"/>
        <v>3I*3Z</v>
      </c>
      <c r="AD1910" t="b">
        <f t="shared" si="564"/>
        <v>0</v>
      </c>
    </row>
    <row r="1911" spans="1:30">
      <c r="A1911" s="58">
        <f t="shared" si="574"/>
        <v>1911</v>
      </c>
      <c r="B1911" s="55">
        <f t="shared" si="573"/>
        <v>1865</v>
      </c>
      <c r="C1911" s="98" t="s">
        <v>4393</v>
      </c>
      <c r="D1911" s="98">
        <v>19</v>
      </c>
      <c r="E1911" s="99" t="s">
        <v>2488</v>
      </c>
      <c r="F1911" s="99" t="s">
        <v>1586</v>
      </c>
      <c r="G1911" s="100">
        <v>0</v>
      </c>
      <c r="H1911" s="100">
        <v>0</v>
      </c>
      <c r="I1911" s="192" t="s">
        <v>3</v>
      </c>
      <c r="J1911" s="99" t="s">
        <v>1592</v>
      </c>
      <c r="K1911" s="101" t="s">
        <v>4704</v>
      </c>
      <c r="L1911" s="98" t="s">
        <v>1086</v>
      </c>
      <c r="M1911" s="103" t="s">
        <v>2454</v>
      </c>
      <c r="N1911" s="103"/>
      <c r="O1911"/>
      <c r="P1911" t="str">
        <f t="shared" si="566"/>
        <v>NOT EQUAL</v>
      </c>
      <c r="Q1911" t="str">
        <f>IF(ISNA(VLOOKUP(AC1911,#REF!,1)),"//","")</f>
        <v/>
      </c>
      <c r="R1911"/>
      <c r="S1911" s="43">
        <f t="shared" si="567"/>
        <v>581</v>
      </c>
      <c r="T1911" s="93" t="s">
        <v>2986</v>
      </c>
      <c r="U1911" s="71" t="s">
        <v>2484</v>
      </c>
      <c r="V1911" s="71" t="s">
        <v>2484</v>
      </c>
      <c r="W1911" s="44" t="str">
        <f t="shared" si="568"/>
        <v>"3V" STD_DIVIDE "3Z"</v>
      </c>
      <c r="X1911" s="25" t="str">
        <f t="shared" si="569"/>
        <v>3V/3Z</v>
      </c>
      <c r="Y1911" s="1">
        <f t="shared" si="570"/>
        <v>1865</v>
      </c>
      <c r="Z1911" t="str">
        <f t="shared" si="571"/>
        <v>ITM_EE_STO_V_Z</v>
      </c>
      <c r="AA1911" s="172" t="str">
        <f>IF(ISNA(VLOOKUP(AC1911,Sheet2!J:J,1,0)),"//","")</f>
        <v>//</v>
      </c>
      <c r="AC1911" s="111" t="str">
        <f t="shared" si="565"/>
        <v>3V/3Z</v>
      </c>
      <c r="AD1911" t="b">
        <f t="shared" si="564"/>
        <v>1</v>
      </c>
    </row>
    <row r="1912" spans="1:30">
      <c r="A1912" s="58">
        <f t="shared" si="574"/>
        <v>1912</v>
      </c>
      <c r="B1912" s="55">
        <f t="shared" si="573"/>
        <v>1866</v>
      </c>
      <c r="C1912" s="98" t="s">
        <v>4393</v>
      </c>
      <c r="D1912" s="98">
        <v>20</v>
      </c>
      <c r="E1912" s="99" t="s">
        <v>1587</v>
      </c>
      <c r="F1912" s="99" t="s">
        <v>1587</v>
      </c>
      <c r="G1912" s="100">
        <v>0</v>
      </c>
      <c r="H1912" s="100">
        <v>0</v>
      </c>
      <c r="I1912" s="192" t="s">
        <v>3</v>
      </c>
      <c r="J1912" s="99" t="s">
        <v>1592</v>
      </c>
      <c r="K1912" s="101" t="s">
        <v>4704</v>
      </c>
      <c r="L1912" s="98" t="s">
        <v>1086</v>
      </c>
      <c r="M1912" s="103" t="s">
        <v>2455</v>
      </c>
      <c r="N1912" s="103"/>
      <c r="O1912"/>
      <c r="P1912" t="str">
        <f t="shared" si="566"/>
        <v/>
      </c>
      <c r="Q1912" t="str">
        <f>IF(ISNA(VLOOKUP(AC1912,#REF!,1)),"//","")</f>
        <v/>
      </c>
      <c r="R1912"/>
      <c r="S1912" s="43">
        <f t="shared" si="567"/>
        <v>582</v>
      </c>
      <c r="T1912" s="93" t="s">
        <v>2986</v>
      </c>
      <c r="U1912" s="71" t="s">
        <v>2484</v>
      </c>
      <c r="V1912" s="71" t="s">
        <v>2484</v>
      </c>
      <c r="W1912" s="44" t="str">
        <f t="shared" si="568"/>
        <v>"X" STD_SPACE_3_PER_EM STD_RIGHT_ARROW STD_SPACE_3_PER_EM "BAL"</v>
      </c>
      <c r="X1912" s="25" t="str">
        <f t="shared" si="569"/>
        <v>X&gt;BAL</v>
      </c>
      <c r="Y1912" s="1">
        <f t="shared" si="570"/>
        <v>1866</v>
      </c>
      <c r="Z1912" t="str">
        <f t="shared" si="571"/>
        <v>ITM_EE_X2BAL</v>
      </c>
      <c r="AA1912" s="172" t="str">
        <f>IF(ISNA(VLOOKUP(AC1912,Sheet2!J:J,1,0)),"//","")</f>
        <v>//</v>
      </c>
      <c r="AC1912" s="111" t="str">
        <f t="shared" si="565"/>
        <v>X&gt;BAL</v>
      </c>
      <c r="AD1912" t="b">
        <f t="shared" si="564"/>
        <v>1</v>
      </c>
    </row>
    <row r="1913" spans="1:30">
      <c r="A1913" s="58">
        <f t="shared" si="574"/>
        <v>1913</v>
      </c>
      <c r="B1913" s="55">
        <f t="shared" si="573"/>
        <v>1867</v>
      </c>
      <c r="C1913" s="98" t="s">
        <v>4401</v>
      </c>
      <c r="D1913" s="98" t="s">
        <v>7</v>
      </c>
      <c r="E1913" s="99" t="s">
        <v>3010</v>
      </c>
      <c r="F1913" s="99" t="s">
        <v>3010</v>
      </c>
      <c r="G1913" s="100">
        <v>0</v>
      </c>
      <c r="H1913" s="100">
        <v>0</v>
      </c>
      <c r="I1913" s="198" t="s">
        <v>1</v>
      </c>
      <c r="J1913" s="99" t="s">
        <v>1592</v>
      </c>
      <c r="K1913" s="101" t="s">
        <v>4539</v>
      </c>
      <c r="L1913" s="98"/>
      <c r="M1913" s="103" t="s">
        <v>3011</v>
      </c>
      <c r="N1913" s="103"/>
      <c r="O1913"/>
      <c r="P1913" t="str">
        <f t="shared" si="566"/>
        <v/>
      </c>
      <c r="Q1913" t="str">
        <f>IF(ISNA(VLOOKUP(AC1913,#REF!,1)),"//","")</f>
        <v/>
      </c>
      <c r="R1913"/>
      <c r="S1913" s="43">
        <f t="shared" si="567"/>
        <v>582</v>
      </c>
      <c r="T1913" s="93" t="s">
        <v>3055</v>
      </c>
      <c r="U1913" s="71" t="s">
        <v>2484</v>
      </c>
      <c r="V1913" s="71" t="s">
        <v>2484</v>
      </c>
      <c r="W1913" s="44" t="str">
        <f t="shared" si="568"/>
        <v/>
      </c>
      <c r="X1913" s="25" t="str">
        <f t="shared" si="569"/>
        <v/>
      </c>
      <c r="Y1913" s="1">
        <f t="shared" si="570"/>
        <v>1867</v>
      </c>
      <c r="Z1913" t="str">
        <f t="shared" si="571"/>
        <v>ITM_DMPMNU</v>
      </c>
      <c r="AA1913" s="172" t="str">
        <f>IF(ISNA(VLOOKUP(AC1913,Sheet2!J:J,1,0)),"//","")</f>
        <v/>
      </c>
      <c r="AC1913" s="111" t="str">
        <f t="shared" si="565"/>
        <v/>
      </c>
      <c r="AD1913" t="b">
        <f t="shared" si="564"/>
        <v>1</v>
      </c>
    </row>
    <row r="1914" spans="1:30">
      <c r="A1914" s="58">
        <f t="shared" si="574"/>
        <v>1914</v>
      </c>
      <c r="B1914" s="55">
        <f t="shared" si="573"/>
        <v>1868</v>
      </c>
      <c r="C1914" s="98" t="s">
        <v>4388</v>
      </c>
      <c r="D1914" s="176" t="s">
        <v>5073</v>
      </c>
      <c r="E1914" s="99" t="s">
        <v>5070</v>
      </c>
      <c r="F1914" s="99" t="s">
        <v>5070</v>
      </c>
      <c r="G1914" s="100">
        <v>0</v>
      </c>
      <c r="H1914" s="100">
        <v>0</v>
      </c>
      <c r="I1914" s="192" t="s">
        <v>3</v>
      </c>
      <c r="J1914" s="99" t="s">
        <v>1593</v>
      </c>
      <c r="K1914" s="101" t="s">
        <v>4539</v>
      </c>
      <c r="L1914" s="98" t="s">
        <v>5071</v>
      </c>
      <c r="M1914" s="103" t="s">
        <v>5072</v>
      </c>
      <c r="N1914" s="103"/>
      <c r="O1914"/>
      <c r="P1914" t="str">
        <f t="shared" si="566"/>
        <v/>
      </c>
      <c r="Q1914" t="str">
        <f>IF(ISNA(VLOOKUP(AC1914,#REF!,1)),"//","")</f>
        <v/>
      </c>
      <c r="R1914"/>
      <c r="S1914" s="43">
        <f t="shared" si="567"/>
        <v>582</v>
      </c>
      <c r="T1914" s="93" t="s">
        <v>3002</v>
      </c>
      <c r="U1914" s="71" t="s">
        <v>2484</v>
      </c>
      <c r="V1914" s="71" t="s">
        <v>2484</v>
      </c>
      <c r="W1914" s="44" t="str">
        <f t="shared" si="568"/>
        <v/>
      </c>
      <c r="X1914" s="25" t="str">
        <f t="shared" si="569"/>
        <v/>
      </c>
      <c r="Y1914" s="1">
        <f t="shared" si="570"/>
        <v>1868</v>
      </c>
      <c r="Z1914" t="str">
        <f t="shared" si="571"/>
        <v>ITM_GGREEK</v>
      </c>
      <c r="AA1914" s="172" t="str">
        <f>IF(ISNA(VLOOKUP(AC1914,Sheet2!J:J,1,0)),"//","")</f>
        <v/>
      </c>
      <c r="AC1914" s="111" t="str">
        <f t="shared" ref="AC1914" si="575">IF(LEN(X1914)=0,"",SUBSTITUTE(SUBSTITUTE(SUBSTITUTE(SUBSTITUTE(SUBSTITUTE(SUBSTITUTE(SUBSTITUTE(SUBSTITUTE(SUBSTITUTE(SUBSTITUTE(SUBSTITUTE(SUBSTITUTE(SUBSTITUTE(SUBSTITUTE(SUBSTITUTE(SUBSTITUTE(SUBSTITUTE( (SUBSTITUTE( SUBSTITUTE( SUBSTITUTE( SUBSTITUTE(W1914,"STD_SIGMA","SUM"),"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14" t="b">
        <f t="shared" ref="AD1914" si="576">X1914=AC1914</f>
        <v>1</v>
      </c>
    </row>
    <row r="1915" spans="1:30">
      <c r="A1915" s="58">
        <f t="shared" si="574"/>
        <v>1915</v>
      </c>
      <c r="B1915" s="55">
        <f t="shared" si="573"/>
        <v>1869</v>
      </c>
      <c r="C1915" s="98" t="s">
        <v>4402</v>
      </c>
      <c r="D1915" s="98">
        <v>2</v>
      </c>
      <c r="E1915" s="101" t="s">
        <v>2972</v>
      </c>
      <c r="F1915" s="101" t="s">
        <v>2972</v>
      </c>
      <c r="G1915" s="105">
        <v>0</v>
      </c>
      <c r="H1915" s="105">
        <v>0</v>
      </c>
      <c r="I1915" s="192" t="s">
        <v>3</v>
      </c>
      <c r="J1915" s="99" t="s">
        <v>1592</v>
      </c>
      <c r="K1915" s="101" t="s">
        <v>4704</v>
      </c>
      <c r="L1915" s="98" t="s">
        <v>1064</v>
      </c>
      <c r="M1915" s="103" t="s">
        <v>2423</v>
      </c>
      <c r="N1915" s="103"/>
      <c r="O1915"/>
      <c r="P1915" t="str">
        <f t="shared" si="566"/>
        <v/>
      </c>
      <c r="Q1915" t="str">
        <f>IF(ISNA(VLOOKUP(AC1915,#REF!,1)),"//","")</f>
        <v/>
      </c>
      <c r="R1915"/>
      <c r="S1915" s="43">
        <f t="shared" si="567"/>
        <v>583</v>
      </c>
      <c r="T1915" s="93" t="s">
        <v>3036</v>
      </c>
      <c r="U1915" s="71" t="s">
        <v>2484</v>
      </c>
      <c r="V1915" s="71" t="s">
        <v>3050</v>
      </c>
      <c r="W1915" s="44" t="str">
        <f t="shared" si="568"/>
        <v>"BIN"</v>
      </c>
      <c r="X1915" s="25" t="str">
        <f t="shared" si="569"/>
        <v>&gt;BIN</v>
      </c>
      <c r="Y1915" s="1">
        <f t="shared" si="570"/>
        <v>1869</v>
      </c>
      <c r="Z1915" t="str">
        <f t="shared" si="571"/>
        <v>ITM_2BIN</v>
      </c>
      <c r="AA1915" s="172" t="str">
        <f>IF(ISNA(VLOOKUP(AC1915,Sheet2!J:J,1,0)),"//","")</f>
        <v>//</v>
      </c>
      <c r="AC1915" s="111" t="str">
        <f t="shared" si="565"/>
        <v>BIN</v>
      </c>
      <c r="AD1915" t="b">
        <f t="shared" ref="AD1915:AD1977" si="577">X1915=AC1915</f>
        <v>0</v>
      </c>
    </row>
    <row r="1916" spans="1:30">
      <c r="A1916" s="58">
        <f t="shared" si="574"/>
        <v>1916</v>
      </c>
      <c r="B1916" s="55">
        <f t="shared" si="573"/>
        <v>1870</v>
      </c>
      <c r="C1916" s="98" t="s">
        <v>4402</v>
      </c>
      <c r="D1916" s="98">
        <v>8</v>
      </c>
      <c r="E1916" s="99" t="s">
        <v>2973</v>
      </c>
      <c r="F1916" s="99" t="s">
        <v>2973</v>
      </c>
      <c r="G1916" s="100">
        <v>0</v>
      </c>
      <c r="H1916" s="100">
        <v>0</v>
      </c>
      <c r="I1916" s="192" t="s">
        <v>3</v>
      </c>
      <c r="J1916" s="99" t="s">
        <v>1592</v>
      </c>
      <c r="K1916" s="101" t="s">
        <v>4704</v>
      </c>
      <c r="L1916" s="98" t="s">
        <v>1064</v>
      </c>
      <c r="M1916" s="103" t="s">
        <v>2424</v>
      </c>
      <c r="N1916" s="103"/>
      <c r="O1916"/>
      <c r="P1916" t="str">
        <f t="shared" si="566"/>
        <v/>
      </c>
      <c r="Q1916" t="str">
        <f>IF(ISNA(VLOOKUP(AC1916,#REF!,1)),"//","")</f>
        <v/>
      </c>
      <c r="R1916"/>
      <c r="S1916" s="43">
        <f t="shared" si="567"/>
        <v>584</v>
      </c>
      <c r="T1916" s="93" t="s">
        <v>3036</v>
      </c>
      <c r="U1916" s="71" t="s">
        <v>2484</v>
      </c>
      <c r="V1916" s="71" t="s">
        <v>3051</v>
      </c>
      <c r="W1916" s="44" t="str">
        <f t="shared" si="568"/>
        <v>"OCT"</v>
      </c>
      <c r="X1916" s="25" t="str">
        <f t="shared" si="569"/>
        <v>&gt;OCT</v>
      </c>
      <c r="Y1916" s="1">
        <f t="shared" si="570"/>
        <v>1870</v>
      </c>
      <c r="Z1916" t="str">
        <f t="shared" si="571"/>
        <v>ITM_2OCT</v>
      </c>
      <c r="AA1916" s="172" t="str">
        <f>IF(ISNA(VLOOKUP(AC1916,Sheet2!J:J,1,0)),"//","")</f>
        <v>//</v>
      </c>
      <c r="AC1916" s="111" t="str">
        <f t="shared" si="565"/>
        <v>OCT</v>
      </c>
      <c r="AD1916" t="b">
        <f t="shared" si="577"/>
        <v>0</v>
      </c>
    </row>
    <row r="1917" spans="1:30">
      <c r="A1917" s="58">
        <f t="shared" si="574"/>
        <v>1917</v>
      </c>
      <c r="B1917" s="55">
        <f t="shared" si="573"/>
        <v>1871</v>
      </c>
      <c r="C1917" s="98" t="s">
        <v>4402</v>
      </c>
      <c r="D1917" s="98">
        <v>10</v>
      </c>
      <c r="E1917" s="99" t="s">
        <v>1258</v>
      </c>
      <c r="F1917" s="99" t="s">
        <v>1258</v>
      </c>
      <c r="G1917" s="100">
        <v>0</v>
      </c>
      <c r="H1917" s="100">
        <v>0</v>
      </c>
      <c r="I1917" s="192" t="s">
        <v>3</v>
      </c>
      <c r="J1917" s="99" t="s">
        <v>1592</v>
      </c>
      <c r="K1917" s="101" t="s">
        <v>4704</v>
      </c>
      <c r="L1917" s="98" t="s">
        <v>1064</v>
      </c>
      <c r="M1917" s="103" t="s">
        <v>2425</v>
      </c>
      <c r="N1917" s="103"/>
      <c r="O1917"/>
      <c r="P1917" t="str">
        <f t="shared" si="566"/>
        <v/>
      </c>
      <c r="Q1917" t="str">
        <f>IF(ISNA(VLOOKUP(AC1917,#REF!,1)),"//","")</f>
        <v/>
      </c>
      <c r="R1917"/>
      <c r="S1917" s="43">
        <f t="shared" si="567"/>
        <v>585</v>
      </c>
      <c r="T1917" s="93" t="s">
        <v>3036</v>
      </c>
      <c r="U1917" s="71" t="s">
        <v>2484</v>
      </c>
      <c r="V1917" s="97" t="s">
        <v>3052</v>
      </c>
      <c r="W1917" s="44" t="str">
        <f t="shared" si="568"/>
        <v>"DEC"</v>
      </c>
      <c r="X1917" s="25" t="str">
        <f t="shared" si="569"/>
        <v>&gt;DEC</v>
      </c>
      <c r="Y1917" s="1">
        <f t="shared" si="570"/>
        <v>1871</v>
      </c>
      <c r="Z1917" t="str">
        <f t="shared" si="571"/>
        <v>ITM_2DEC</v>
      </c>
      <c r="AA1917" s="172" t="str">
        <f>IF(ISNA(VLOOKUP(AC1917,Sheet2!J:J,1,0)),"//","")</f>
        <v/>
      </c>
      <c r="AC1917" s="111" t="str">
        <f t="shared" si="565"/>
        <v>DEC</v>
      </c>
      <c r="AD1917" t="b">
        <f t="shared" si="577"/>
        <v>0</v>
      </c>
    </row>
    <row r="1918" spans="1:30">
      <c r="A1918" s="58">
        <f t="shared" si="574"/>
        <v>1918</v>
      </c>
      <c r="B1918" s="55">
        <f t="shared" si="573"/>
        <v>1872</v>
      </c>
      <c r="C1918" s="98" t="s">
        <v>4402</v>
      </c>
      <c r="D1918" s="98">
        <v>16</v>
      </c>
      <c r="E1918" s="99" t="s">
        <v>1566</v>
      </c>
      <c r="F1918" s="99" t="s">
        <v>1566</v>
      </c>
      <c r="G1918" s="100">
        <v>0</v>
      </c>
      <c r="H1918" s="100">
        <v>0</v>
      </c>
      <c r="I1918" s="192" t="s">
        <v>3</v>
      </c>
      <c r="J1918" s="99" t="s">
        <v>1592</v>
      </c>
      <c r="K1918" s="101" t="s">
        <v>4704</v>
      </c>
      <c r="L1918" s="98" t="s">
        <v>1064</v>
      </c>
      <c r="M1918" s="103" t="s">
        <v>2426</v>
      </c>
      <c r="N1918" s="103"/>
      <c r="O1918"/>
      <c r="P1918" t="str">
        <f t="shared" si="566"/>
        <v/>
      </c>
      <c r="Q1918" t="str">
        <f>IF(ISNA(VLOOKUP(AC1918,#REF!,1)),"//","")</f>
        <v/>
      </c>
      <c r="R1918"/>
      <c r="S1918" s="43">
        <f t="shared" si="567"/>
        <v>586</v>
      </c>
      <c r="T1918" s="93" t="s">
        <v>3036</v>
      </c>
      <c r="U1918" s="71" t="s">
        <v>2484</v>
      </c>
      <c r="V1918" s="97" t="s">
        <v>3053</v>
      </c>
      <c r="W1918" s="44" t="str">
        <f t="shared" si="568"/>
        <v>"HEX"</v>
      </c>
      <c r="X1918" s="25" t="str">
        <f t="shared" si="569"/>
        <v>&gt;HEX</v>
      </c>
      <c r="Y1918" s="1">
        <f t="shared" si="570"/>
        <v>1872</v>
      </c>
      <c r="Z1918" t="str">
        <f t="shared" si="571"/>
        <v>ITM_2HEX</v>
      </c>
      <c r="AA1918" s="172" t="str">
        <f>IF(ISNA(VLOOKUP(AC1918,Sheet2!J:J,1,0)),"//","")</f>
        <v>//</v>
      </c>
      <c r="AC1918" s="111" t="str">
        <f t="shared" si="565"/>
        <v>HEX</v>
      </c>
      <c r="AD1918" t="b">
        <f t="shared" si="577"/>
        <v>0</v>
      </c>
    </row>
    <row r="1919" spans="1:30">
      <c r="A1919" s="58">
        <f t="shared" si="574"/>
        <v>1919</v>
      </c>
      <c r="B1919" s="55">
        <f t="shared" si="573"/>
        <v>1873</v>
      </c>
      <c r="C1919" s="98" t="s">
        <v>4330</v>
      </c>
      <c r="D1919" s="98">
        <v>8</v>
      </c>
      <c r="E1919" s="99" t="s">
        <v>1575</v>
      </c>
      <c r="F1919" s="99" t="s">
        <v>1575</v>
      </c>
      <c r="G1919" s="100">
        <v>0</v>
      </c>
      <c r="H1919" s="100">
        <v>0</v>
      </c>
      <c r="I1919" s="192" t="s">
        <v>3</v>
      </c>
      <c r="J1919" s="99" t="s">
        <v>1593</v>
      </c>
      <c r="K1919" s="101" t="s">
        <v>4539</v>
      </c>
      <c r="L1919" s="98" t="s">
        <v>1064</v>
      </c>
      <c r="M1919" s="103" t="s">
        <v>2427</v>
      </c>
      <c r="N1919" s="103"/>
      <c r="O1919"/>
      <c r="P1919" t="str">
        <f t="shared" si="566"/>
        <v/>
      </c>
      <c r="Q1919" t="str">
        <f>IF(ISNA(VLOOKUP(AC1919,#REF!,1)),"//","")</f>
        <v/>
      </c>
      <c r="R1919"/>
      <c r="S1919" s="43">
        <f t="shared" si="567"/>
        <v>586</v>
      </c>
      <c r="T1919" s="93" t="s">
        <v>3036</v>
      </c>
      <c r="U1919" s="71" t="s">
        <v>2484</v>
      </c>
      <c r="V1919" s="97" t="s">
        <v>2484</v>
      </c>
      <c r="W1919" s="44" t="str">
        <f t="shared" si="568"/>
        <v/>
      </c>
      <c r="X1919" s="25" t="str">
        <f t="shared" si="569"/>
        <v/>
      </c>
      <c r="Y1919" s="1">
        <f t="shared" si="570"/>
        <v>1873</v>
      </c>
      <c r="Z1919" t="str">
        <f t="shared" si="571"/>
        <v>ITM_WS8</v>
      </c>
      <c r="AA1919" s="172" t="str">
        <f>IF(ISNA(VLOOKUP(AC1919,Sheet2!J:J,1,0)),"//","")</f>
        <v/>
      </c>
      <c r="AC1919" s="111" t="str">
        <f t="shared" si="565"/>
        <v/>
      </c>
      <c r="AD1919" t="b">
        <f t="shared" si="577"/>
        <v>1</v>
      </c>
    </row>
    <row r="1920" spans="1:30">
      <c r="A1920" s="58">
        <f t="shared" si="574"/>
        <v>1920</v>
      </c>
      <c r="B1920" s="55">
        <f t="shared" si="573"/>
        <v>1874</v>
      </c>
      <c r="C1920" s="98" t="s">
        <v>4330</v>
      </c>
      <c r="D1920" s="98">
        <v>16</v>
      </c>
      <c r="E1920" s="99" t="s">
        <v>1065</v>
      </c>
      <c r="F1920" s="99" t="s">
        <v>1065</v>
      </c>
      <c r="G1920" s="100">
        <v>0</v>
      </c>
      <c r="H1920" s="100">
        <v>0</v>
      </c>
      <c r="I1920" s="192" t="s">
        <v>3</v>
      </c>
      <c r="J1920" s="99" t="s">
        <v>1593</v>
      </c>
      <c r="K1920" s="101" t="s">
        <v>4539</v>
      </c>
      <c r="L1920" s="98" t="s">
        <v>1064</v>
      </c>
      <c r="M1920" s="103" t="s">
        <v>2428</v>
      </c>
      <c r="N1920" s="103"/>
      <c r="O1920"/>
      <c r="P1920" t="str">
        <f t="shared" si="566"/>
        <v/>
      </c>
      <c r="Q1920" t="str">
        <f>IF(ISNA(VLOOKUP(AC1920,#REF!,1)),"//","")</f>
        <v/>
      </c>
      <c r="R1920"/>
      <c r="S1920" s="43">
        <f t="shared" si="567"/>
        <v>586</v>
      </c>
      <c r="T1920" s="93" t="s">
        <v>3036</v>
      </c>
      <c r="U1920" s="71" t="s">
        <v>2484</v>
      </c>
      <c r="V1920" s="71" t="s">
        <v>2484</v>
      </c>
      <c r="W1920" s="44" t="str">
        <f t="shared" si="568"/>
        <v/>
      </c>
      <c r="X1920" s="25" t="str">
        <f t="shared" si="569"/>
        <v/>
      </c>
      <c r="Y1920" s="1">
        <f t="shared" si="570"/>
        <v>1874</v>
      </c>
      <c r="Z1920" t="str">
        <f t="shared" si="571"/>
        <v>ITM_WS16</v>
      </c>
      <c r="AA1920" s="172" t="str">
        <f>IF(ISNA(VLOOKUP(AC1920,Sheet2!J:J,1,0)),"//","")</f>
        <v/>
      </c>
      <c r="AC1920" s="111" t="str">
        <f t="shared" si="565"/>
        <v/>
      </c>
      <c r="AD1920" t="b">
        <f t="shared" si="577"/>
        <v>1</v>
      </c>
    </row>
    <row r="1921" spans="1:30">
      <c r="A1921" s="58">
        <f t="shared" si="574"/>
        <v>1921</v>
      </c>
      <c r="B1921" s="55">
        <f t="shared" si="573"/>
        <v>1875</v>
      </c>
      <c r="C1921" s="98" t="s">
        <v>4330</v>
      </c>
      <c r="D1921" s="98">
        <v>32</v>
      </c>
      <c r="E1921" s="99" t="s">
        <v>1066</v>
      </c>
      <c r="F1921" s="99" t="s">
        <v>1066</v>
      </c>
      <c r="G1921" s="100">
        <v>0</v>
      </c>
      <c r="H1921" s="100">
        <v>0</v>
      </c>
      <c r="I1921" s="192" t="s">
        <v>3</v>
      </c>
      <c r="J1921" s="99" t="s">
        <v>1593</v>
      </c>
      <c r="K1921" s="101" t="s">
        <v>4539</v>
      </c>
      <c r="L1921" s="98" t="s">
        <v>1064</v>
      </c>
      <c r="M1921" s="103" t="s">
        <v>2429</v>
      </c>
      <c r="N1921" s="103"/>
      <c r="O1921"/>
      <c r="P1921" t="str">
        <f t="shared" si="566"/>
        <v/>
      </c>
      <c r="Q1921" t="str">
        <f>IF(ISNA(VLOOKUP(AC1921,#REF!,1)),"//","")</f>
        <v/>
      </c>
      <c r="R1921"/>
      <c r="S1921" s="43">
        <f t="shared" si="567"/>
        <v>586</v>
      </c>
      <c r="T1921" s="93" t="s">
        <v>3036</v>
      </c>
      <c r="U1921" s="71" t="s">
        <v>2484</v>
      </c>
      <c r="V1921" s="71" t="s">
        <v>2484</v>
      </c>
      <c r="W1921" s="44" t="str">
        <f t="shared" si="568"/>
        <v/>
      </c>
      <c r="X1921" s="25" t="str">
        <f t="shared" si="569"/>
        <v/>
      </c>
      <c r="Y1921" s="1">
        <f t="shared" si="570"/>
        <v>1875</v>
      </c>
      <c r="Z1921" t="str">
        <f t="shared" si="571"/>
        <v>ITM_WS32</v>
      </c>
      <c r="AA1921" s="172" t="str">
        <f>IF(ISNA(VLOOKUP(AC1921,Sheet2!J:J,1,0)),"//","")</f>
        <v/>
      </c>
      <c r="AC1921" s="111" t="str">
        <f t="shared" si="565"/>
        <v/>
      </c>
      <c r="AD1921" t="b">
        <f t="shared" si="577"/>
        <v>1</v>
      </c>
    </row>
    <row r="1922" spans="1:30">
      <c r="A1922" s="58">
        <f t="shared" si="574"/>
        <v>1922</v>
      </c>
      <c r="B1922" s="55">
        <f t="shared" si="573"/>
        <v>1876</v>
      </c>
      <c r="C1922" s="98" t="s">
        <v>4330</v>
      </c>
      <c r="D1922" s="98">
        <v>64</v>
      </c>
      <c r="E1922" s="99" t="s">
        <v>1067</v>
      </c>
      <c r="F1922" s="99" t="s">
        <v>1067</v>
      </c>
      <c r="G1922" s="100">
        <v>0</v>
      </c>
      <c r="H1922" s="100">
        <v>0</v>
      </c>
      <c r="I1922" s="192" t="s">
        <v>3</v>
      </c>
      <c r="J1922" s="99" t="s">
        <v>1593</v>
      </c>
      <c r="K1922" s="101" t="s">
        <v>4539</v>
      </c>
      <c r="L1922" s="98" t="s">
        <v>1064</v>
      </c>
      <c r="M1922" s="103" t="s">
        <v>2430</v>
      </c>
      <c r="N1922" s="103"/>
      <c r="O1922"/>
      <c r="P1922" t="str">
        <f t="shared" si="566"/>
        <v/>
      </c>
      <c r="Q1922" t="str">
        <f>IF(ISNA(VLOOKUP(AC1922,#REF!,1)),"//","")</f>
        <v/>
      </c>
      <c r="R1922"/>
      <c r="S1922" s="43">
        <f t="shared" si="567"/>
        <v>586</v>
      </c>
      <c r="T1922" s="93" t="s">
        <v>3036</v>
      </c>
      <c r="U1922" s="71" t="s">
        <v>2484</v>
      </c>
      <c r="V1922" s="71" t="s">
        <v>2484</v>
      </c>
      <c r="W1922" s="44" t="str">
        <f t="shared" si="568"/>
        <v/>
      </c>
      <c r="X1922" s="25" t="str">
        <f t="shared" si="569"/>
        <v/>
      </c>
      <c r="Y1922" s="1">
        <f t="shared" si="570"/>
        <v>1876</v>
      </c>
      <c r="Z1922" t="str">
        <f t="shared" si="571"/>
        <v>ITM_WS64</v>
      </c>
      <c r="AA1922" s="172" t="str">
        <f>IF(ISNA(VLOOKUP(AC1922,Sheet2!J:J,1,0)),"//","")</f>
        <v/>
      </c>
      <c r="AC1922" s="111" t="str">
        <f t="shared" ref="AC1922:AC1985" si="578">IF(LEN(X1922)=0,"",SUBSTITUTE(SUBSTITUTE(SUBSTITUTE(SUBSTITUTE(SUBSTITUTE(SUBSTITUTE(SUBSTITUTE(SUBSTITUTE(SUBSTITUTE(SUBSTITUTE(SUBSTITUTE(SUBSTITUTE(SUBSTITUTE(SUBSTITUTE(SUBSTITUTE(SUBSTITUTE(SUBSTITUTE( (SUBSTITUTE( SUBSTITUTE( SUBSTITUTE( SUBSTITUTE(W1922,"STD_SIGMA","SUM"),"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22" t="b">
        <f t="shared" si="577"/>
        <v>1</v>
      </c>
    </row>
    <row r="1923" spans="1:30">
      <c r="A1923" s="58">
        <f t="shared" si="574"/>
        <v>1923</v>
      </c>
      <c r="B1923" s="55">
        <f t="shared" si="573"/>
        <v>1877</v>
      </c>
      <c r="C1923" s="98" t="s">
        <v>4403</v>
      </c>
      <c r="D1923" s="98" t="s">
        <v>7</v>
      </c>
      <c r="E1923" s="99" t="s">
        <v>2650</v>
      </c>
      <c r="F1923" s="99" t="s">
        <v>2650</v>
      </c>
      <c r="G1923" s="100">
        <v>0</v>
      </c>
      <c r="H1923" s="100">
        <v>0</v>
      </c>
      <c r="I1923" s="198" t="s">
        <v>1</v>
      </c>
      <c r="J1923" s="99" t="s">
        <v>1592</v>
      </c>
      <c r="K1923" s="101" t="s">
        <v>4704</v>
      </c>
      <c r="L1923" s="98" t="s">
        <v>3668</v>
      </c>
      <c r="M1923" s="103" t="s">
        <v>2649</v>
      </c>
      <c r="N1923" s="103"/>
      <c r="O1923"/>
      <c r="P1923" t="str">
        <f t="shared" si="566"/>
        <v/>
      </c>
      <c r="Q1923" t="str">
        <f>IF(ISNA(VLOOKUP(AC1923,#REF!,1)),"//","")</f>
        <v/>
      </c>
      <c r="R1923"/>
      <c r="S1923" s="43">
        <f t="shared" si="567"/>
        <v>587</v>
      </c>
      <c r="T1923" s="93" t="s">
        <v>3036</v>
      </c>
      <c r="U1923" s="71" t="s">
        <v>2914</v>
      </c>
      <c r="V1923" s="71" t="s">
        <v>2484</v>
      </c>
      <c r="W1923" s="44" t="str">
        <f t="shared" si="568"/>
        <v>STD_RIGHT_ARROW "I"</v>
      </c>
      <c r="X1923" s="25" t="str">
        <f t="shared" si="569"/>
        <v>&gt;I</v>
      </c>
      <c r="Y1923" s="1">
        <f t="shared" si="570"/>
        <v>1877</v>
      </c>
      <c r="Z1923" t="str">
        <f t="shared" si="571"/>
        <v>ITM_RI</v>
      </c>
      <c r="AA1923" s="172" t="str">
        <f>IF(ISNA(VLOOKUP(AC1923,Sheet2!J:J,1,0)),"//","")</f>
        <v>//</v>
      </c>
      <c r="AC1923" s="111" t="str">
        <f t="shared" si="578"/>
        <v>&gt;I</v>
      </c>
      <c r="AD1923" t="b">
        <f t="shared" si="577"/>
        <v>1</v>
      </c>
    </row>
    <row r="1924" spans="1:30">
      <c r="A1924" s="58">
        <f t="shared" si="574"/>
        <v>1924</v>
      </c>
      <c r="B1924" s="55">
        <f t="shared" si="573"/>
        <v>1878</v>
      </c>
      <c r="C1924" s="98" t="s">
        <v>4404</v>
      </c>
      <c r="D1924" s="98" t="s">
        <v>7</v>
      </c>
      <c r="E1924" s="99" t="s">
        <v>3015</v>
      </c>
      <c r="F1924" s="99" t="s">
        <v>3015</v>
      </c>
      <c r="G1924" s="100">
        <v>0</v>
      </c>
      <c r="H1924" s="100">
        <v>0</v>
      </c>
      <c r="I1924" s="198" t="s">
        <v>1</v>
      </c>
      <c r="J1924" s="175" t="s">
        <v>1592</v>
      </c>
      <c r="K1924" s="101" t="s">
        <v>4704</v>
      </c>
      <c r="L1924" s="98"/>
      <c r="M1924" s="103" t="s">
        <v>3014</v>
      </c>
      <c r="N1924" s="103"/>
      <c r="O1924"/>
      <c r="P1924" t="str">
        <f t="shared" si="566"/>
        <v/>
      </c>
      <c r="Q1924" t="str">
        <f>IF(ISNA(VLOOKUP(AC1924,#REF!,1)),"//","")</f>
        <v/>
      </c>
      <c r="R1924"/>
      <c r="S1924" s="43">
        <f t="shared" si="567"/>
        <v>587</v>
      </c>
      <c r="T1924" s="93" t="s">
        <v>3036</v>
      </c>
      <c r="U1924" s="71" t="s">
        <v>2484</v>
      </c>
      <c r="V1924" s="71" t="s">
        <v>2484</v>
      </c>
      <c r="W1924" s="44" t="str">
        <f t="shared" si="568"/>
        <v/>
      </c>
      <c r="X1924" s="25" t="str">
        <f t="shared" si="569"/>
        <v/>
      </c>
      <c r="Y1924" s="1">
        <f t="shared" si="570"/>
        <v>1878</v>
      </c>
      <c r="Z1924" t="str">
        <f t="shared" si="571"/>
        <v>ITM_HASH_JM</v>
      </c>
      <c r="AA1924" s="172" t="str">
        <f>IF(ISNA(VLOOKUP(AC1924,Sheet2!J:J,1,0)),"//","")</f>
        <v/>
      </c>
      <c r="AC1924" s="111" t="str">
        <f t="shared" si="578"/>
        <v/>
      </c>
      <c r="AD1924" t="b">
        <f t="shared" si="577"/>
        <v>1</v>
      </c>
    </row>
    <row r="1925" spans="1:30">
      <c r="A1925" s="57">
        <f t="shared" si="574"/>
        <v>1925</v>
      </c>
      <c r="B1925" s="56">
        <f t="shared" si="573"/>
        <v>1879</v>
      </c>
      <c r="C1925" s="60" t="s">
        <v>5042</v>
      </c>
      <c r="D1925" s="60" t="s">
        <v>7</v>
      </c>
      <c r="E1925" s="88" t="s">
        <v>5050</v>
      </c>
      <c r="F1925" s="88" t="s">
        <v>5050</v>
      </c>
      <c r="G1925" s="209">
        <v>0</v>
      </c>
      <c r="H1925" s="209">
        <v>0</v>
      </c>
      <c r="I1925" s="189" t="s">
        <v>3</v>
      </c>
      <c r="J1925" s="66" t="s">
        <v>1592</v>
      </c>
      <c r="K1925" s="67" t="s">
        <v>4704</v>
      </c>
      <c r="L1925" s="68"/>
      <c r="M1925" s="64" t="s">
        <v>5043</v>
      </c>
      <c r="N1925" s="13"/>
      <c r="O1925"/>
      <c r="P1925" t="str">
        <f t="shared" si="566"/>
        <v/>
      </c>
      <c r="Q1925" t="str">
        <f>IF(ISNA(VLOOKUP(AC1925,#REF!,1)),"//","")</f>
        <v/>
      </c>
      <c r="R1925"/>
      <c r="S1925" s="43">
        <f t="shared" si="567"/>
        <v>588</v>
      </c>
      <c r="T1925" s="93" t="s">
        <v>2484</v>
      </c>
      <c r="U1925" s="71" t="s">
        <v>2484</v>
      </c>
      <c r="V1925" s="71" t="s">
        <v>2484</v>
      </c>
      <c r="W1925" s="44" t="str">
        <f t="shared" si="568"/>
        <v>"HOUR"</v>
      </c>
      <c r="X1925" s="25" t="str">
        <f t="shared" si="569"/>
        <v>HOUR</v>
      </c>
      <c r="Y1925" s="1">
        <f t="shared" si="570"/>
        <v>1879</v>
      </c>
      <c r="Z1925" t="str">
        <f t="shared" si="571"/>
        <v>ITM_HR_DEG</v>
      </c>
      <c r="AA1925" s="172" t="str">
        <f>IF(ISNA(VLOOKUP(AC1925,Sheet2!J:J,1,0)),"//","")</f>
        <v>//</v>
      </c>
      <c r="AC1925" s="111" t="str">
        <f t="shared" si="578"/>
        <v>HOUR</v>
      </c>
      <c r="AD1925" t="b">
        <f t="shared" si="577"/>
        <v>1</v>
      </c>
    </row>
    <row r="1926" spans="1:30">
      <c r="A1926" s="57">
        <f t="shared" ref="A1926:A1930" si="579">IF(B1926=INT(B1926),ROW(),"")</f>
        <v>1926</v>
      </c>
      <c r="B1926" s="56">
        <f t="shared" ref="B1926:B1930" si="580">IF(AND(MID(C1926,2,1)&lt;&gt;"/",MID(C1926,1,1)="/"),INT(B1925)+1,B1925+0.01)</f>
        <v>1880</v>
      </c>
      <c r="C1926" s="60" t="s">
        <v>5038</v>
      </c>
      <c r="D1926" s="60" t="s">
        <v>7</v>
      </c>
      <c r="E1926" s="88" t="s">
        <v>5036</v>
      </c>
      <c r="F1926" s="88" t="s">
        <v>5036</v>
      </c>
      <c r="G1926" s="209">
        <v>0</v>
      </c>
      <c r="H1926" s="209">
        <v>0</v>
      </c>
      <c r="I1926" s="189" t="s">
        <v>3</v>
      </c>
      <c r="J1926" s="66" t="s">
        <v>1592</v>
      </c>
      <c r="K1926" s="67" t="s">
        <v>4704</v>
      </c>
      <c r="L1926" s="68"/>
      <c r="M1926" s="64" t="s">
        <v>5040</v>
      </c>
      <c r="N1926" s="13"/>
      <c r="O1926"/>
      <c r="P1926" t="str">
        <f t="shared" ref="P1926:P1930" si="581">IF(E1926=F1926,"","NOT EQUAL")</f>
        <v/>
      </c>
      <c r="Q1926" t="str">
        <f>IF(ISNA(VLOOKUP(AC1926,#REF!,1)),"//","")</f>
        <v/>
      </c>
      <c r="R1926"/>
      <c r="S1926" s="43">
        <f t="shared" ref="S1926:S1930" si="582">IF(X1926&lt;&gt;"",S1925+1,S1925)</f>
        <v>589</v>
      </c>
      <c r="T1926" s="93" t="s">
        <v>2484</v>
      </c>
      <c r="U1926" s="71" t="s">
        <v>2484</v>
      </c>
      <c r="V1926" s="71" t="s">
        <v>2484</v>
      </c>
      <c r="W1926" s="44" t="str">
        <f t="shared" ref="W1926:W1930" si="583">IF( OR(U1926="CNST", I1926="CAT_REGS"),(E1926),
IF(U1926="YES",UPPER(E1926),
IF(   AND(U1926&lt;&gt;"NO",I1926="CAT_FNCT",D1926&lt;&gt;"multiply", D1926&lt;&gt;"divide"),IF(J1926="SLS_ENABLED",   UPPER(E1926),""),"")))</f>
        <v>"MIN"</v>
      </c>
      <c r="X1926" s="25" t="str">
        <f t="shared" ref="X1926:X1930" si="584">IF(LEN(V1926)&gt;0,V1926,SUBSTITUTE(SUBSTITUTE(SUBSTITUTE(SUBSTITUTE(SUBSTITUTE(SUBSTITUTE(SUBSTITUTE(SUBSTITUTE(SUBSTITUTE(SUBSTITUTE(SUBSTITUTE(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MIN</v>
      </c>
      <c r="Y1926" s="1">
        <f t="shared" ref="Y1926:Y1930" si="585">B1926</f>
        <v>1880</v>
      </c>
      <c r="Z1926" t="str">
        <f t="shared" ref="Z1926:Z1930" si="586">M1926</f>
        <v>ITM_MINUTE</v>
      </c>
      <c r="AA1926" s="172" t="str">
        <f>IF(ISNA(VLOOKUP(AC1926,Sheet2!J:J,1,0)),"//","")</f>
        <v>//</v>
      </c>
      <c r="AC1926" s="111" t="str">
        <f t="shared" ref="AC1926:AC1931" si="587">IF(LEN(X1926)=0,"",SUBSTITUTE(SUBSTITUTE(SUBSTITUTE(SUBSTITUTE(SUBSTITUTE(SUBSTITUTE(SUBSTITUTE(SUBSTITUTE(SUBSTITUTE(SUBSTITUTE(SUBSTITUTE(SUBSTITUTE(SUBSTITUTE(SUBSTITUTE(SUBSTITUTE(SUBSTITUTE(SUBSTITUTE( (SUBSTITUTE( SUBSTITUTE( SUBSTITUTE( SUBSTITUTE(W1926,"STD_SIGMA","SUM"),"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MIN</v>
      </c>
      <c r="AD1926" t="b">
        <f t="shared" ref="AD1926:AD1930" si="588">X1926=AC1926</f>
        <v>1</v>
      </c>
    </row>
    <row r="1927" spans="1:30">
      <c r="A1927" s="57">
        <f t="shared" si="579"/>
        <v>1927</v>
      </c>
      <c r="B1927" s="56">
        <f t="shared" si="580"/>
        <v>1881</v>
      </c>
      <c r="C1927" s="60" t="s">
        <v>5039</v>
      </c>
      <c r="D1927" s="60" t="s">
        <v>7</v>
      </c>
      <c r="E1927" s="88" t="s">
        <v>5037</v>
      </c>
      <c r="F1927" s="88" t="s">
        <v>5037</v>
      </c>
      <c r="G1927" s="209">
        <v>0</v>
      </c>
      <c r="H1927" s="209">
        <v>0</v>
      </c>
      <c r="I1927" s="189" t="s">
        <v>3</v>
      </c>
      <c r="J1927" s="66" t="s">
        <v>1592</v>
      </c>
      <c r="K1927" s="67" t="s">
        <v>4704</v>
      </c>
      <c r="L1927" s="68"/>
      <c r="M1927" s="64" t="s">
        <v>5041</v>
      </c>
      <c r="N1927" s="13"/>
      <c r="O1927"/>
      <c r="P1927" t="str">
        <f t="shared" si="581"/>
        <v/>
      </c>
      <c r="Q1927" t="str">
        <f>IF(ISNA(VLOOKUP(AC1927,#REF!,1)),"//","")</f>
        <v/>
      </c>
      <c r="R1927"/>
      <c r="S1927" s="43">
        <f t="shared" si="582"/>
        <v>590</v>
      </c>
      <c r="T1927" s="93" t="s">
        <v>2484</v>
      </c>
      <c r="U1927" s="71" t="s">
        <v>2484</v>
      </c>
      <c r="V1927" s="71" t="s">
        <v>2484</v>
      </c>
      <c r="W1927" s="44" t="str">
        <f t="shared" si="583"/>
        <v>"SEC"</v>
      </c>
      <c r="X1927" s="25" t="str">
        <f t="shared" si="584"/>
        <v>SEC</v>
      </c>
      <c r="Y1927" s="1">
        <f t="shared" si="585"/>
        <v>1881</v>
      </c>
      <c r="Z1927" t="str">
        <f t="shared" si="586"/>
        <v>ITM_SECOND</v>
      </c>
      <c r="AA1927" s="172" t="str">
        <f>IF(ISNA(VLOOKUP(AC1927,Sheet2!J:J,1,0)),"//","")</f>
        <v>//</v>
      </c>
      <c r="AC1927" s="111" t="str">
        <f t="shared" si="587"/>
        <v>SEC</v>
      </c>
      <c r="AD1927" t="b">
        <f t="shared" si="588"/>
        <v>1</v>
      </c>
    </row>
    <row r="1928" spans="1:30">
      <c r="A1928" s="57">
        <f t="shared" si="579"/>
        <v>1928</v>
      </c>
      <c r="B1928" s="56">
        <f t="shared" si="580"/>
        <v>1882</v>
      </c>
      <c r="C1928" s="60" t="s">
        <v>5044</v>
      </c>
      <c r="D1928" s="60" t="s">
        <v>7</v>
      </c>
      <c r="E1928" s="66" t="s">
        <v>5046</v>
      </c>
      <c r="F1928" s="66" t="s">
        <v>5046</v>
      </c>
      <c r="G1928" s="74">
        <v>0</v>
      </c>
      <c r="H1928" s="74">
        <v>0</v>
      </c>
      <c r="I1928" s="189" t="s">
        <v>3</v>
      </c>
      <c r="J1928" s="66" t="s">
        <v>1592</v>
      </c>
      <c r="K1928" s="67" t="s">
        <v>4704</v>
      </c>
      <c r="L1928" s="68"/>
      <c r="M1928" s="64" t="s">
        <v>5047</v>
      </c>
      <c r="N1928" s="13"/>
      <c r="O1928"/>
      <c r="P1928" t="str">
        <f t="shared" si="581"/>
        <v/>
      </c>
      <c r="Q1928" t="str">
        <f>IF(ISNA(VLOOKUP(AC1928,#REF!,1)),"//","")</f>
        <v/>
      </c>
      <c r="R1928"/>
      <c r="S1928" s="43">
        <f t="shared" si="582"/>
        <v>591</v>
      </c>
      <c r="T1928" s="93" t="s">
        <v>2484</v>
      </c>
      <c r="U1928" s="71" t="s">
        <v>2484</v>
      </c>
      <c r="V1928" s="71" t="s">
        <v>2484</v>
      </c>
      <c r="W1928" s="44" t="str">
        <f t="shared" si="583"/>
        <v>STD_RIGHT_ARROW "TIME"</v>
      </c>
      <c r="X1928" s="25" t="str">
        <f t="shared" si="584"/>
        <v>&gt;TIME</v>
      </c>
      <c r="Y1928" s="1">
        <f t="shared" si="585"/>
        <v>1882</v>
      </c>
      <c r="Z1928" t="str">
        <f t="shared" si="586"/>
        <v>ITM_toTIME</v>
      </c>
      <c r="AA1928" s="172" t="str">
        <f>IF(ISNA(VLOOKUP(AC1928,Sheet2!J:J,1,0)),"//","")</f>
        <v>//</v>
      </c>
      <c r="AC1928" s="111" t="str">
        <f t="shared" si="587"/>
        <v>&gt;TIME</v>
      </c>
      <c r="AD1928" t="b">
        <f t="shared" si="588"/>
        <v>1</v>
      </c>
    </row>
    <row r="1929" spans="1:30">
      <c r="A1929" s="57">
        <f t="shared" si="579"/>
        <v>1929</v>
      </c>
      <c r="B1929" s="56">
        <f t="shared" si="580"/>
        <v>1883</v>
      </c>
      <c r="C1929" s="60" t="s">
        <v>5045</v>
      </c>
      <c r="D1929" s="60" t="s">
        <v>7</v>
      </c>
      <c r="E1929" s="164" t="s">
        <v>5048</v>
      </c>
      <c r="F1929" s="164" t="s">
        <v>5048</v>
      </c>
      <c r="G1929" s="209">
        <v>0</v>
      </c>
      <c r="H1929" s="209">
        <v>0</v>
      </c>
      <c r="I1929" s="189" t="s">
        <v>3</v>
      </c>
      <c r="J1929" s="66" t="s">
        <v>1592</v>
      </c>
      <c r="K1929" s="67" t="s">
        <v>4704</v>
      </c>
      <c r="L1929" s="68"/>
      <c r="M1929" s="64" t="s">
        <v>5049</v>
      </c>
      <c r="N1929" s="13"/>
      <c r="O1929"/>
      <c r="P1929" t="str">
        <f t="shared" si="581"/>
        <v/>
      </c>
      <c r="Q1929" t="str">
        <f>IF(ISNA(VLOOKUP(AC1929,#REF!,1)),"//","")</f>
        <v/>
      </c>
      <c r="R1929"/>
      <c r="S1929" s="43">
        <f t="shared" si="582"/>
        <v>592</v>
      </c>
      <c r="T1929" s="93" t="s">
        <v>2484</v>
      </c>
      <c r="U1929" s="71" t="s">
        <v>2484</v>
      </c>
      <c r="V1929" s="71" t="s">
        <v>2484</v>
      </c>
      <c r="W1929" s="44" t="str">
        <f t="shared" si="583"/>
        <v>"TIME" STD_RIGHT_ARROW</v>
      </c>
      <c r="X1929" s="25" t="str">
        <f t="shared" si="584"/>
        <v>TIME&gt;</v>
      </c>
      <c r="Y1929" s="1">
        <f t="shared" si="585"/>
        <v>1883</v>
      </c>
      <c r="Z1929" t="str">
        <f t="shared" si="586"/>
        <v>ITM_TIMEto</v>
      </c>
      <c r="AA1929" s="172" t="str">
        <f>IF(ISNA(VLOOKUP(AC1929,Sheet2!J:J,1,0)),"//","")</f>
        <v>//</v>
      </c>
      <c r="AC1929" s="111" t="str">
        <f t="shared" si="587"/>
        <v>TIME&gt;</v>
      </c>
      <c r="AD1929" t="b">
        <f t="shared" si="588"/>
        <v>1</v>
      </c>
    </row>
    <row r="1930" spans="1:30" s="122" customFormat="1">
      <c r="A1930" s="58">
        <f t="shared" si="579"/>
        <v>1930</v>
      </c>
      <c r="B1930" s="55">
        <f t="shared" si="580"/>
        <v>1884</v>
      </c>
      <c r="C1930" s="233" t="s">
        <v>5268</v>
      </c>
      <c r="D1930" s="60" t="s">
        <v>7</v>
      </c>
      <c r="E1930" s="242" t="s">
        <v>5270</v>
      </c>
      <c r="F1930" s="242" t="s">
        <v>5270</v>
      </c>
      <c r="G1930" s="234">
        <v>0</v>
      </c>
      <c r="H1930" s="234">
        <v>0</v>
      </c>
      <c r="I1930" s="235" t="s">
        <v>3</v>
      </c>
      <c r="J1930" s="235" t="s">
        <v>1592</v>
      </c>
      <c r="K1930" s="236" t="s">
        <v>4704</v>
      </c>
      <c r="M1930" s="237" t="s">
        <v>5272</v>
      </c>
      <c r="N1930" s="237"/>
      <c r="P1930" s="122" t="str">
        <f t="shared" si="581"/>
        <v/>
      </c>
      <c r="Q1930" s="122" t="str">
        <f>IF(ISNA(VLOOKUP(AC1930,#REF!,1)),"//","")</f>
        <v/>
      </c>
      <c r="S1930" s="238">
        <f t="shared" si="582"/>
        <v>593</v>
      </c>
      <c r="T1930" s="58" t="s">
        <v>2979</v>
      </c>
      <c r="U1930" s="172" t="s">
        <v>2484</v>
      </c>
      <c r="V1930" s="172" t="s">
        <v>2484</v>
      </c>
      <c r="W1930" s="239" t="str">
        <f t="shared" si="583"/>
        <v>"DRG"</v>
      </c>
      <c r="X1930" s="240" t="str">
        <f t="shared" si="584"/>
        <v>DRG</v>
      </c>
      <c r="Y1930" s="241">
        <f t="shared" si="585"/>
        <v>1884</v>
      </c>
      <c r="Z1930" s="122" t="str">
        <f t="shared" si="586"/>
        <v>ITM_DRG</v>
      </c>
      <c r="AA1930" s="172" t="str">
        <f>IF(ISNA(VLOOKUP(AC1930,Sheet2!J:J,1,0)),"//","")</f>
        <v>//</v>
      </c>
      <c r="AC1930" s="58" t="str">
        <f t="shared" si="587"/>
        <v>DRG</v>
      </c>
      <c r="AD1930" s="122" t="b">
        <f t="shared" si="588"/>
        <v>1</v>
      </c>
    </row>
    <row r="1931" spans="1:30" s="122" customFormat="1">
      <c r="A1931" s="58">
        <f t="shared" ref="A1931" si="589">IF(B1931=INT(B1931),ROW(),"")</f>
        <v>1931</v>
      </c>
      <c r="B1931" s="55">
        <f t="shared" ref="B1931" si="590">IF(AND(MID(C1931,2,1)&lt;&gt;"/",MID(C1931,1,1)="/"),INT(B1930)+1,B1930+0.01)</f>
        <v>1885</v>
      </c>
      <c r="C1931" s="233" t="s">
        <v>5269</v>
      </c>
      <c r="D1931" s="60" t="s">
        <v>7</v>
      </c>
      <c r="E1931" s="242" t="s">
        <v>5271</v>
      </c>
      <c r="F1931" s="242" t="s">
        <v>5271</v>
      </c>
      <c r="G1931" s="234">
        <v>0</v>
      </c>
      <c r="H1931" s="234">
        <v>0</v>
      </c>
      <c r="I1931" s="235" t="s">
        <v>3</v>
      </c>
      <c r="J1931" s="235" t="s">
        <v>1592</v>
      </c>
      <c r="K1931" s="236" t="s">
        <v>4704</v>
      </c>
      <c r="M1931" s="237" t="s">
        <v>5267</v>
      </c>
      <c r="N1931" s="237"/>
      <c r="P1931" s="122" t="str">
        <f t="shared" ref="P1931" si="591">IF(E1931=F1931,"","NOT EQUAL")</f>
        <v/>
      </c>
      <c r="Q1931" s="122" t="str">
        <f>IF(ISNA(VLOOKUP(AC1931,#REF!,1)),"//","")</f>
        <v/>
      </c>
      <c r="S1931" s="238">
        <f t="shared" ref="S1931" si="592">IF(X1931&lt;&gt;"",S1930+1,S1930)</f>
        <v>594</v>
      </c>
      <c r="T1931" s="58" t="s">
        <v>2979</v>
      </c>
      <c r="U1931" s="172" t="s">
        <v>2484</v>
      </c>
      <c r="V1931" s="172" t="s">
        <v>2484</v>
      </c>
      <c r="W1931" s="239" t="str">
        <f t="shared" ref="W1931" si="593">IF( OR(U1931="CNST", I1931="CAT_REGS"),(E1931),
IF(U1931="YES",UPPER(E1931),
IF(   AND(U1931&lt;&gt;"NO",I1931="CAT_FNCT",D1931&lt;&gt;"multiply", D1931&lt;&gt;"divide"),IF(J1931="SLS_ENABLED",   UPPER(E1931),""),"")))</f>
        <v>"DRG" STD_RIGHT_ARROW STD_RIGHT_ARROW</v>
      </c>
      <c r="X1931" s="240" t="str">
        <f t="shared" ref="X1931" si="594">IF(LEN(V1931)&gt;0,V1931,SUBSTITUTE(SUBSTITUTE(SUBSTITUTE(SUBSTITUTE(SUBSTITUTE(SUBSTITUTE(SUBSTITUTE(SUBSTITUTE(SUBSTITUTE(SUBSTITUTE(SUBSTITUTE(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DRG&gt;&gt;</v>
      </c>
      <c r="Y1931" s="241">
        <f t="shared" ref="Y1931" si="595">B1931</f>
        <v>1885</v>
      </c>
      <c r="Z1931" s="122" t="str">
        <f t="shared" ref="Z1931" si="596">M1931</f>
        <v>ITM_DRGto</v>
      </c>
      <c r="AA1931" s="172" t="str">
        <f>IF(ISNA(VLOOKUP(AC1931,Sheet2!J:J,1,0)),"//","")</f>
        <v>//</v>
      </c>
      <c r="AC1931" s="58" t="str">
        <f t="shared" ref="AC1931" si="597">IF(LEN(X1931)=0,"",SUBSTITUTE(SUBSTITUTE(SUBSTITUTE(SUBSTITUTE(SUBSTITUTE(SUBSTITUTE(SUBSTITUTE(SUBSTITUTE(SUBSTITUTE(SUBSTITUTE(SUBSTITUTE(SUBSTITUTE(SUBSTITUTE(SUBSTITUTE(SUBSTITUTE(SUBSTITUTE(SUBSTITUTE( (SUBSTITUTE( SUBSTITUTE( SUBSTITUTE( SUBSTITUTE(W1931,"STD_SIGMA","SUM"),"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>DRG&gt;&gt;</v>
      </c>
      <c r="AD1931" s="122" t="b">
        <f t="shared" ref="AD1931" si="598">X1931=AC1931</f>
        <v>1</v>
      </c>
    </row>
    <row r="1932" spans="1:30">
      <c r="A1932" s="58">
        <f t="shared" si="574"/>
        <v>1932</v>
      </c>
      <c r="B1932" s="55">
        <f t="shared" si="573"/>
        <v>1886</v>
      </c>
      <c r="C1932" s="98" t="s">
        <v>4405</v>
      </c>
      <c r="D1932" s="98" t="s">
        <v>7</v>
      </c>
      <c r="E1932" s="99" t="s">
        <v>3258</v>
      </c>
      <c r="F1932" s="99" t="s">
        <v>3258</v>
      </c>
      <c r="G1932" s="100">
        <v>0</v>
      </c>
      <c r="H1932" s="100">
        <v>0</v>
      </c>
      <c r="I1932" s="198" t="s">
        <v>1</v>
      </c>
      <c r="J1932" s="99" t="s">
        <v>1594</v>
      </c>
      <c r="K1932" s="101" t="s">
        <v>4539</v>
      </c>
      <c r="L1932" s="98" t="s">
        <v>3238</v>
      </c>
      <c r="M1932" s="103" t="s">
        <v>3259</v>
      </c>
      <c r="N1932" s="103"/>
      <c r="O1932"/>
      <c r="P1932" t="str">
        <f t="shared" si="566"/>
        <v/>
      </c>
      <c r="Q1932" t="str">
        <f>IF(ISNA(VLOOKUP(AC1932,#REF!,1)),"//","")</f>
        <v/>
      </c>
      <c r="R1932"/>
      <c r="S1932" s="43">
        <f t="shared" si="567"/>
        <v>594</v>
      </c>
      <c r="T1932" s="93" t="s">
        <v>3002</v>
      </c>
      <c r="U1932" s="71" t="s">
        <v>2484</v>
      </c>
      <c r="V1932" s="71" t="s">
        <v>2484</v>
      </c>
      <c r="W1932" s="44" t="str">
        <f t="shared" si="568"/>
        <v/>
      </c>
      <c r="X1932" s="25" t="str">
        <f t="shared" si="569"/>
        <v/>
      </c>
      <c r="Y1932" s="1">
        <f t="shared" si="570"/>
        <v>1886</v>
      </c>
      <c r="Z1932" t="str">
        <f t="shared" si="571"/>
        <v>ITM_CLA</v>
      </c>
      <c r="AA1932" s="172" t="str">
        <f>IF(ISNA(VLOOKUP(AC1932,Sheet2!J:J,1,0)),"//","")</f>
        <v/>
      </c>
      <c r="AC1932" s="111" t="str">
        <f t="shared" si="578"/>
        <v/>
      </c>
      <c r="AD1932" t="b">
        <f t="shared" si="577"/>
        <v>1</v>
      </c>
    </row>
    <row r="1933" spans="1:30">
      <c r="A1933" s="58">
        <f t="shared" si="574"/>
        <v>1933</v>
      </c>
      <c r="B1933" s="55">
        <f t="shared" si="573"/>
        <v>1887</v>
      </c>
      <c r="C1933" s="98" t="s">
        <v>4406</v>
      </c>
      <c r="D1933" s="98" t="s">
        <v>7</v>
      </c>
      <c r="E1933" s="99" t="s">
        <v>3260</v>
      </c>
      <c r="F1933" s="99" t="s">
        <v>3260</v>
      </c>
      <c r="G1933" s="100">
        <v>0</v>
      </c>
      <c r="H1933" s="100">
        <v>0</v>
      </c>
      <c r="I1933" s="198" t="s">
        <v>1</v>
      </c>
      <c r="J1933" s="99" t="s">
        <v>1594</v>
      </c>
      <c r="K1933" s="101" t="s">
        <v>4539</v>
      </c>
      <c r="L1933" s="98" t="s">
        <v>3238</v>
      </c>
      <c r="M1933" s="103" t="s">
        <v>3261</v>
      </c>
      <c r="N1933" s="103"/>
      <c r="O1933"/>
      <c r="P1933" t="str">
        <f t="shared" si="566"/>
        <v/>
      </c>
      <c r="Q1933" t="str">
        <f>IF(ISNA(VLOOKUP(AC1933,#REF!,1)),"//","")</f>
        <v/>
      </c>
      <c r="R1933"/>
      <c r="S1933" s="43">
        <f t="shared" si="567"/>
        <v>594</v>
      </c>
      <c r="T1933" s="93" t="s">
        <v>3002</v>
      </c>
      <c r="U1933" s="71" t="s">
        <v>2484</v>
      </c>
      <c r="V1933" s="71" t="s">
        <v>2484</v>
      </c>
      <c r="W1933" s="44" t="str">
        <f t="shared" si="568"/>
        <v/>
      </c>
      <c r="X1933" s="25" t="str">
        <f t="shared" si="569"/>
        <v/>
      </c>
      <c r="Y1933" s="1">
        <f t="shared" si="570"/>
        <v>1887</v>
      </c>
      <c r="Z1933" t="str">
        <f t="shared" si="571"/>
        <v>ITM_CLN</v>
      </c>
      <c r="AA1933" s="172" t="str">
        <f>IF(ISNA(VLOOKUP(AC1933,Sheet2!J:J,1,0)),"//","")</f>
        <v/>
      </c>
      <c r="AC1933" s="111" t="str">
        <f t="shared" si="578"/>
        <v/>
      </c>
      <c r="AD1933" t="b">
        <f t="shared" si="577"/>
        <v>1</v>
      </c>
    </row>
    <row r="1934" spans="1:30">
      <c r="A1934" s="58">
        <f t="shared" si="574"/>
        <v>1934</v>
      </c>
      <c r="B1934" s="55">
        <f t="shared" si="573"/>
        <v>1888</v>
      </c>
      <c r="C1934" s="98" t="s">
        <v>4388</v>
      </c>
      <c r="D1934" s="98" t="s">
        <v>5003</v>
      </c>
      <c r="E1934" s="99" t="s">
        <v>73</v>
      </c>
      <c r="F1934" s="99" t="s">
        <v>73</v>
      </c>
      <c r="G1934" s="100">
        <v>0</v>
      </c>
      <c r="H1934" s="100">
        <v>0</v>
      </c>
      <c r="I1934" s="198" t="s">
        <v>1</v>
      </c>
      <c r="J1934" s="99" t="s">
        <v>1593</v>
      </c>
      <c r="K1934" s="101" t="s">
        <v>4539</v>
      </c>
      <c r="L1934" s="98" t="s">
        <v>5005</v>
      </c>
      <c r="M1934" s="103" t="s">
        <v>5006</v>
      </c>
      <c r="N1934" s="103"/>
      <c r="O1934"/>
      <c r="P1934" t="str">
        <f t="shared" si="566"/>
        <v/>
      </c>
      <c r="Q1934" t="str">
        <f>IF(ISNA(VLOOKUP(AC1934,#REF!,1)),"//","")</f>
        <v/>
      </c>
      <c r="R1934"/>
      <c r="S1934" s="43">
        <f t="shared" si="567"/>
        <v>594</v>
      </c>
      <c r="T1934" s="93" t="s">
        <v>3002</v>
      </c>
      <c r="U1934" s="71" t="s">
        <v>2484</v>
      </c>
      <c r="V1934" s="71" t="s">
        <v>2484</v>
      </c>
      <c r="W1934" s="44" t="str">
        <f t="shared" si="568"/>
        <v/>
      </c>
      <c r="X1934" s="25" t="str">
        <f t="shared" si="569"/>
        <v/>
      </c>
      <c r="Y1934" s="1">
        <f t="shared" si="570"/>
        <v>1888</v>
      </c>
      <c r="Z1934" t="str">
        <f t="shared" si="571"/>
        <v>ITM_DENANY</v>
      </c>
      <c r="AA1934" s="172" t="str">
        <f>IF(ISNA(VLOOKUP(AC1934,Sheet2!J:J,1,0)),"//","")</f>
        <v/>
      </c>
      <c r="AC1934" s="111" t="str">
        <f t="shared" si="578"/>
        <v/>
      </c>
      <c r="AD1934" t="b">
        <f t="shared" si="577"/>
        <v>1</v>
      </c>
    </row>
    <row r="1935" spans="1:30">
      <c r="A1935" s="58">
        <f t="shared" si="574"/>
        <v>1935</v>
      </c>
      <c r="B1935" s="55">
        <f t="shared" si="573"/>
        <v>1889</v>
      </c>
      <c r="C1935" s="98" t="s">
        <v>4388</v>
      </c>
      <c r="D1935" s="98" t="s">
        <v>5004</v>
      </c>
      <c r="E1935" s="99" t="s">
        <v>74</v>
      </c>
      <c r="F1935" s="99" t="s">
        <v>74</v>
      </c>
      <c r="G1935" s="100">
        <v>0</v>
      </c>
      <c r="H1935" s="100">
        <v>0</v>
      </c>
      <c r="I1935" s="198" t="s">
        <v>1</v>
      </c>
      <c r="J1935" s="99" t="s">
        <v>1593</v>
      </c>
      <c r="K1935" s="101" t="s">
        <v>4539</v>
      </c>
      <c r="L1935" s="98" t="s">
        <v>5005</v>
      </c>
      <c r="M1935" s="103" t="s">
        <v>5007</v>
      </c>
      <c r="N1935" s="103"/>
      <c r="O1935"/>
      <c r="P1935" t="str">
        <f t="shared" si="566"/>
        <v/>
      </c>
      <c r="Q1935" t="str">
        <f>IF(ISNA(VLOOKUP(AC1935,#REF!,1)),"//","")</f>
        <v/>
      </c>
      <c r="R1935"/>
      <c r="S1935" s="43">
        <f t="shared" si="567"/>
        <v>594</v>
      </c>
      <c r="T1935" s="93" t="s">
        <v>3002</v>
      </c>
      <c r="U1935" s="71" t="s">
        <v>2484</v>
      </c>
      <c r="V1935" s="71" t="s">
        <v>2484</v>
      </c>
      <c r="W1935" s="44" t="str">
        <f t="shared" si="568"/>
        <v/>
      </c>
      <c r="X1935" s="25" t="str">
        <f t="shared" si="569"/>
        <v/>
      </c>
      <c r="Y1935" s="1">
        <f t="shared" si="570"/>
        <v>1889</v>
      </c>
      <c r="Z1935" t="str">
        <f t="shared" si="571"/>
        <v>ITM_DENFIX</v>
      </c>
      <c r="AA1935" s="172" t="str">
        <f>IF(ISNA(VLOOKUP(AC1935,Sheet2!J:J,1,0)),"//","")</f>
        <v/>
      </c>
      <c r="AC1935" s="111" t="str">
        <f t="shared" si="578"/>
        <v/>
      </c>
      <c r="AD1935" t="b">
        <f t="shared" si="577"/>
        <v>1</v>
      </c>
    </row>
    <row r="1936" spans="1:30">
      <c r="A1936" s="58">
        <f t="shared" si="574"/>
        <v>1936</v>
      </c>
      <c r="B1936" s="122">
        <f t="shared" si="573"/>
        <v>1890</v>
      </c>
      <c r="C1936" s="98" t="s">
        <v>4450</v>
      </c>
      <c r="D1936" s="98" t="s">
        <v>7</v>
      </c>
      <c r="E1936" s="103" t="s">
        <v>4543</v>
      </c>
      <c r="F1936" s="103" t="s">
        <v>4543</v>
      </c>
      <c r="G1936" s="126">
        <v>0</v>
      </c>
      <c r="H1936" s="126">
        <v>0</v>
      </c>
      <c r="I1936" s="198" t="s">
        <v>1</v>
      </c>
      <c r="J1936" s="99" t="s">
        <v>1593</v>
      </c>
      <c r="K1936" s="103" t="s">
        <v>4539</v>
      </c>
      <c r="L1936" s="102" t="s">
        <v>4540</v>
      </c>
      <c r="M1936" s="103" t="s">
        <v>4544</v>
      </c>
      <c r="N1936" s="103"/>
      <c r="O1936"/>
      <c r="P1936" t="str">
        <f t="shared" si="566"/>
        <v/>
      </c>
      <c r="Q1936" t="str">
        <f>IF(ISNA(VLOOKUP(AC1936,#REF!,1)),"//","")</f>
        <v/>
      </c>
      <c r="R1936"/>
      <c r="S1936">
        <f t="shared" si="567"/>
        <v>595</v>
      </c>
      <c r="T1936" s="93" t="s">
        <v>3002</v>
      </c>
      <c r="U1936" s="71"/>
      <c r="V1936" s="71" t="s">
        <v>4545</v>
      </c>
      <c r="W1936" s="25" t="str">
        <f t="shared" si="568"/>
        <v/>
      </c>
      <c r="X1936" s="25" t="str">
        <f t="shared" si="569"/>
        <v>CASEUP</v>
      </c>
      <c r="Y1936" s="1">
        <f t="shared" si="570"/>
        <v>1890</v>
      </c>
      <c r="Z1936" t="str">
        <f t="shared" si="571"/>
        <v>CHR_caseUP</v>
      </c>
      <c r="AA1936" s="172" t="str">
        <f>IF(ISNA(VLOOKUP(AC1936,Sheet2!J:J,1,0)),"//","")</f>
        <v/>
      </c>
      <c r="AC1936" s="111" t="str">
        <f t="shared" si="578"/>
        <v/>
      </c>
      <c r="AD1936" t="b">
        <f t="shared" si="577"/>
        <v>0</v>
      </c>
    </row>
    <row r="1937" spans="1:30">
      <c r="A1937" s="58">
        <f t="shared" si="574"/>
        <v>1937</v>
      </c>
      <c r="B1937" s="122">
        <f t="shared" si="573"/>
        <v>1891</v>
      </c>
      <c r="C1937" s="98" t="s">
        <v>4450</v>
      </c>
      <c r="D1937" s="98" t="s">
        <v>7</v>
      </c>
      <c r="E1937" s="99" t="s">
        <v>4546</v>
      </c>
      <c r="F1937" s="99" t="s">
        <v>4546</v>
      </c>
      <c r="G1937" s="100">
        <v>0</v>
      </c>
      <c r="H1937" s="100">
        <v>0</v>
      </c>
      <c r="I1937" s="198" t="s">
        <v>1</v>
      </c>
      <c r="J1937" s="99" t="s">
        <v>1593</v>
      </c>
      <c r="K1937" s="103" t="s">
        <v>4539</v>
      </c>
      <c r="L1937" s="98" t="s">
        <v>4540</v>
      </c>
      <c r="M1937" s="103" t="s">
        <v>4547</v>
      </c>
      <c r="N1937" s="103"/>
      <c r="O1937"/>
      <c r="P1937" t="str">
        <f t="shared" si="566"/>
        <v/>
      </c>
      <c r="Q1937" t="str">
        <f>IF(ISNA(VLOOKUP(AC1937,#REF!,1)),"//","")</f>
        <v/>
      </c>
      <c r="R1937"/>
      <c r="S1937">
        <f t="shared" si="567"/>
        <v>596</v>
      </c>
      <c r="T1937" s="93" t="s">
        <v>3002</v>
      </c>
      <c r="U1937" s="71" t="s">
        <v>2484</v>
      </c>
      <c r="V1937" s="71" t="s">
        <v>4548</v>
      </c>
      <c r="W1937" s="25" t="str">
        <f t="shared" si="568"/>
        <v/>
      </c>
      <c r="X1937" s="25" t="str">
        <f t="shared" si="569"/>
        <v>CASEDN</v>
      </c>
      <c r="Y1937" s="1">
        <f t="shared" si="570"/>
        <v>1891</v>
      </c>
      <c r="Z1937" t="str">
        <f t="shared" si="571"/>
        <v>CHR_caseDN</v>
      </c>
      <c r="AA1937" s="172" t="str">
        <f>IF(ISNA(VLOOKUP(AC1937,Sheet2!J:J,1,0)),"//","")</f>
        <v/>
      </c>
      <c r="AC1937" s="111" t="str">
        <f t="shared" si="578"/>
        <v/>
      </c>
      <c r="AD1937" t="b">
        <f t="shared" si="577"/>
        <v>0</v>
      </c>
    </row>
    <row r="1938" spans="1:30">
      <c r="A1938" s="58">
        <f t="shared" si="574"/>
        <v>1938</v>
      </c>
      <c r="B1938" s="55">
        <f t="shared" si="573"/>
        <v>1892</v>
      </c>
      <c r="C1938" s="98" t="s">
        <v>4407</v>
      </c>
      <c r="D1938" s="98" t="s">
        <v>7</v>
      </c>
      <c r="E1938" s="99" t="s">
        <v>2590</v>
      </c>
      <c r="F1938" s="99" t="s">
        <v>2590</v>
      </c>
      <c r="G1938" s="100">
        <v>0</v>
      </c>
      <c r="H1938" s="100">
        <v>0</v>
      </c>
      <c r="I1938" s="192" t="s">
        <v>3</v>
      </c>
      <c r="J1938" s="99" t="s">
        <v>1593</v>
      </c>
      <c r="K1938" s="101" t="s">
        <v>4539</v>
      </c>
      <c r="L1938" s="98"/>
      <c r="M1938" s="103" t="s">
        <v>2589</v>
      </c>
      <c r="N1938" s="103"/>
      <c r="O1938"/>
      <c r="P1938" t="str">
        <f t="shared" ref="P1938" si="599">IF(E1938=F1938,"","NOT EQUAL")</f>
        <v/>
      </c>
      <c r="Q1938" t="str">
        <f>IF(ISNA(VLOOKUP(AC1938,#REF!,1)),"//","")</f>
        <v/>
      </c>
      <c r="R1938"/>
      <c r="S1938" s="43">
        <f t="shared" ref="S1938" si="600">IF(X1938&lt;&gt;"",S1937+1,S1937)</f>
        <v>597</v>
      </c>
      <c r="T1938" s="93"/>
      <c r="U1938" s="71" t="s">
        <v>2914</v>
      </c>
      <c r="V1938" s="71"/>
      <c r="W1938" s="44" t="str">
        <f t="shared" ref="W1938" si="601">IF( OR(U1938="CNST", I1938="CAT_REGS"),(E1938),
IF(U1938="YES",UPPER(E1938),
IF(   AND(U1938&lt;&gt;"NO",I1938="CAT_FNCT",D1938&lt;&gt;"multiply", D1938&lt;&gt;"divide"),IF(J1938="SLS_ENABLED",   UPPER(E1938),""),"")))</f>
        <v>"LISTXY"</v>
      </c>
      <c r="X1938" s="25" t="str">
        <f t="shared" ref="X1938" si="602">IF(LEN(V1938)&gt;0,V1938,SUBSTITUTE(SUBSTITUTE(SUBSTITUTE(SUBSTITUTE(SUBSTITUTE(SUBSTITUTE(SUBSTITUTE(SUBSTITUTE(SUBSTITUTE(SUBSTITUTE(SUBSTITUTE( (SUBSTITUTE( SUBSTITUTE( SUBSTITUTE( SUBSTITUTE(W1938,"STD_SIGMA","SUM"),"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LISTXY</v>
      </c>
      <c r="Y1938" s="1">
        <f t="shared" ref="Y1938" si="603">B1938</f>
        <v>1892</v>
      </c>
      <c r="Z1938" t="str">
        <f t="shared" ref="Z1938" si="604">M1938</f>
        <v>ITM_LISTXY</v>
      </c>
      <c r="AA1938" s="172" t="str">
        <f>IF(ISNA(VLOOKUP(AC1938,Sheet2!J:J,1,0)),"//","")</f>
        <v/>
      </c>
      <c r="AC1938" s="111" t="str">
        <f t="shared" si="578"/>
        <v>LISTXY</v>
      </c>
      <c r="AD1938" t="b">
        <f t="shared" si="577"/>
        <v>1</v>
      </c>
    </row>
    <row r="1939" spans="1:30">
      <c r="A1939" s="58" t="str">
        <f t="shared" si="574"/>
        <v/>
      </c>
      <c r="B1939" s="55">
        <f t="shared" si="573"/>
        <v>1892.01</v>
      </c>
      <c r="C1939" s="98" t="s">
        <v>2484</v>
      </c>
      <c r="D1939" s="98"/>
      <c r="E1939" s="99"/>
      <c r="F1939" s="99"/>
      <c r="G1939" s="100"/>
      <c r="H1939" s="100"/>
      <c r="I1939" s="99"/>
      <c r="J1939" s="99"/>
      <c r="K1939" s="101"/>
      <c r="L1939" s="102"/>
      <c r="M1939" s="103" t="s">
        <v>2484</v>
      </c>
      <c r="N1939" s="103"/>
      <c r="O1939"/>
      <c r="P1939" t="str">
        <f t="shared" si="566"/>
        <v/>
      </c>
      <c r="Q1939" t="str">
        <f>IF(ISNA(VLOOKUP(AC1939,#REF!,1)),"//","")</f>
        <v/>
      </c>
      <c r="R1939"/>
      <c r="S1939" s="43">
        <f t="shared" si="567"/>
        <v>597</v>
      </c>
      <c r="T1939" s="93" t="s">
        <v>2484</v>
      </c>
      <c r="U1939" s="71" t="s">
        <v>2484</v>
      </c>
      <c r="V1939" s="71" t="s">
        <v>2484</v>
      </c>
      <c r="W1939" s="44" t="str">
        <f t="shared" si="568"/>
        <v/>
      </c>
      <c r="X1939" s="25" t="str">
        <f t="shared" si="569"/>
        <v/>
      </c>
      <c r="Y1939" s="1">
        <f t="shared" si="570"/>
        <v>1892.01</v>
      </c>
      <c r="Z1939" t="str">
        <f t="shared" si="571"/>
        <v/>
      </c>
      <c r="AA1939" s="172" t="str">
        <f>IF(ISNA(VLOOKUP(AC1939,Sheet2!J:J,1,0)),"//","")</f>
        <v/>
      </c>
      <c r="AC1939" s="111" t="str">
        <f t="shared" si="578"/>
        <v/>
      </c>
      <c r="AD1939" t="b">
        <f t="shared" si="577"/>
        <v>1</v>
      </c>
    </row>
    <row r="1940" spans="1:30" s="49" customFormat="1">
      <c r="A1940" s="58" t="str">
        <f t="shared" si="574"/>
        <v/>
      </c>
      <c r="B1940" s="55">
        <f t="shared" si="573"/>
        <v>1892.02</v>
      </c>
      <c r="C1940" s="98" t="s">
        <v>2484</v>
      </c>
      <c r="D1940" s="98"/>
      <c r="E1940" s="99"/>
      <c r="F1940" s="99"/>
      <c r="G1940" s="100"/>
      <c r="H1940" s="100"/>
      <c r="I1940" s="99"/>
      <c r="J1940" s="99"/>
      <c r="K1940" s="101"/>
      <c r="L1940" s="102"/>
      <c r="M1940" s="103" t="s">
        <v>2484</v>
      </c>
      <c r="N1940" s="103"/>
      <c r="Q1940" s="49" t="str">
        <f>IF(ISNA(VLOOKUP(AC1940,#REF!,1)),"//","")</f>
        <v/>
      </c>
      <c r="S1940" s="43">
        <f t="shared" si="567"/>
        <v>597</v>
      </c>
      <c r="T1940" s="93" t="s">
        <v>2484</v>
      </c>
      <c r="U1940" s="71" t="s">
        <v>2484</v>
      </c>
      <c r="V1940" s="71" t="s">
        <v>2484</v>
      </c>
      <c r="W1940" s="44" t="str">
        <f t="shared" si="568"/>
        <v/>
      </c>
      <c r="X1940" s="25" t="str">
        <f t="shared" si="569"/>
        <v/>
      </c>
      <c r="Y1940" s="1">
        <f t="shared" si="570"/>
        <v>1892.02</v>
      </c>
      <c r="Z1940" t="str">
        <f t="shared" si="571"/>
        <v/>
      </c>
      <c r="AA1940" s="172" t="str">
        <f>IF(ISNA(VLOOKUP(AC1940,Sheet2!J:J,1,0)),"//","")</f>
        <v/>
      </c>
      <c r="AC1940" s="111" t="str">
        <f t="shared" si="578"/>
        <v/>
      </c>
      <c r="AD1940" t="b">
        <f t="shared" si="577"/>
        <v>1</v>
      </c>
    </row>
    <row r="1941" spans="1:30" s="49" customFormat="1">
      <c r="A1941" s="58">
        <f t="shared" si="574"/>
        <v>1941</v>
      </c>
      <c r="B1941" s="55">
        <f t="shared" si="573"/>
        <v>1893</v>
      </c>
      <c r="C1941" s="98" t="s">
        <v>4408</v>
      </c>
      <c r="D1941" s="98" t="s">
        <v>1051</v>
      </c>
      <c r="E1941" s="99" t="s">
        <v>1576</v>
      </c>
      <c r="F1941" s="99" t="s">
        <v>1576</v>
      </c>
      <c r="G1941" s="100">
        <v>0</v>
      </c>
      <c r="H1941" s="100">
        <v>0</v>
      </c>
      <c r="I1941" s="192" t="s">
        <v>3</v>
      </c>
      <c r="J1941" s="99" t="s">
        <v>1592</v>
      </c>
      <c r="K1941" s="101" t="s">
        <v>4704</v>
      </c>
      <c r="L1941" s="102" t="s">
        <v>1069</v>
      </c>
      <c r="M1941" s="103" t="s">
        <v>2432</v>
      </c>
      <c r="N1941" s="103"/>
      <c r="Q1941" s="49" t="str">
        <f>IF(ISNA(VLOOKUP(AC1941,#REF!,1)),"//","")</f>
        <v/>
      </c>
      <c r="S1941" s="43">
        <f t="shared" si="567"/>
        <v>598</v>
      </c>
      <c r="T1941" s="93" t="s">
        <v>3009</v>
      </c>
      <c r="U1941" s="71" t="s">
        <v>2484</v>
      </c>
      <c r="V1941" s="71" t="s">
        <v>2484</v>
      </c>
      <c r="W1941" s="44" t="str">
        <f t="shared" si="568"/>
        <v>"ERPN?"</v>
      </c>
      <c r="X1941" s="25" t="str">
        <f t="shared" si="569"/>
        <v>ERPN?</v>
      </c>
      <c r="Y1941" s="1">
        <f t="shared" si="570"/>
        <v>1893</v>
      </c>
      <c r="Z1941" t="str">
        <f t="shared" si="571"/>
        <v>ITM_SH_ERPN</v>
      </c>
      <c r="AA1941" s="172" t="str">
        <f>IF(ISNA(VLOOKUP(AC1941,Sheet2!J:J,1,0)),"//","")</f>
        <v>//</v>
      </c>
      <c r="AC1941" s="111" t="str">
        <f t="shared" si="578"/>
        <v>ERPN?</v>
      </c>
      <c r="AD1941" t="b">
        <f t="shared" si="577"/>
        <v>1</v>
      </c>
    </row>
    <row r="1942" spans="1:30">
      <c r="A1942" s="58">
        <f t="shared" si="574"/>
        <v>1942</v>
      </c>
      <c r="B1942" s="55">
        <f t="shared" si="573"/>
        <v>1894</v>
      </c>
      <c r="C1942" s="98" t="s">
        <v>4409</v>
      </c>
      <c r="D1942" s="98" t="s">
        <v>7</v>
      </c>
      <c r="E1942" s="99" t="s">
        <v>539</v>
      </c>
      <c r="F1942" s="99" t="s">
        <v>2943</v>
      </c>
      <c r="G1942" s="100">
        <v>0</v>
      </c>
      <c r="H1942" s="100">
        <v>0</v>
      </c>
      <c r="I1942" s="198" t="s">
        <v>1</v>
      </c>
      <c r="J1942" s="99" t="s">
        <v>1592</v>
      </c>
      <c r="K1942" s="101" t="s">
        <v>4539</v>
      </c>
      <c r="L1942" s="98"/>
      <c r="M1942" s="103" t="s">
        <v>2944</v>
      </c>
      <c r="N1942" s="103"/>
      <c r="O1942"/>
      <c r="P1942" t="str">
        <f t="shared" si="566"/>
        <v>NOT EQUAL</v>
      </c>
      <c r="Q1942" t="str">
        <f>IF(ISNA(VLOOKUP(AC1942,#REF!,1)),"//","")</f>
        <v/>
      </c>
      <c r="R1942"/>
      <c r="S1942" s="43">
        <f t="shared" si="567"/>
        <v>598</v>
      </c>
      <c r="T1942" s="93" t="s">
        <v>3009</v>
      </c>
      <c r="U1942" s="71" t="s">
        <v>2484</v>
      </c>
      <c r="V1942" s="71" t="s">
        <v>2484</v>
      </c>
      <c r="W1942" s="44" t="str">
        <f t="shared" si="568"/>
        <v/>
      </c>
      <c r="X1942" s="25" t="str">
        <f t="shared" si="569"/>
        <v/>
      </c>
      <c r="Y1942" s="1">
        <f t="shared" si="570"/>
        <v>1894</v>
      </c>
      <c r="Z1942" t="str">
        <f t="shared" si="571"/>
        <v>ITM_SYS_FREE_RAM</v>
      </c>
      <c r="AA1942" s="172" t="str">
        <f>IF(ISNA(VLOOKUP(AC1942,Sheet2!J:J,1,0)),"//","")</f>
        <v/>
      </c>
      <c r="AC1942" s="111" t="str">
        <f t="shared" si="578"/>
        <v/>
      </c>
      <c r="AD1942" t="b">
        <f t="shared" si="577"/>
        <v>1</v>
      </c>
    </row>
    <row r="1943" spans="1:30">
      <c r="A1943" s="58">
        <f t="shared" si="574"/>
        <v>1943</v>
      </c>
      <c r="B1943" s="55">
        <f t="shared" si="573"/>
        <v>1895</v>
      </c>
      <c r="C1943" s="98" t="s">
        <v>4450</v>
      </c>
      <c r="D1943" s="98" t="s">
        <v>7</v>
      </c>
      <c r="E1943" s="101" t="s">
        <v>539</v>
      </c>
      <c r="F1943" s="101" t="s">
        <v>2519</v>
      </c>
      <c r="G1943" s="105">
        <v>0</v>
      </c>
      <c r="H1943" s="105">
        <v>0</v>
      </c>
      <c r="I1943" s="196" t="s">
        <v>16</v>
      </c>
      <c r="J1943" s="99" t="s">
        <v>1593</v>
      </c>
      <c r="K1943" s="101" t="s">
        <v>4539</v>
      </c>
      <c r="L1943" s="98" t="s">
        <v>2518</v>
      </c>
      <c r="M1943" s="103" t="s">
        <v>2465</v>
      </c>
      <c r="N1943" s="103"/>
      <c r="O1943"/>
      <c r="P1943" t="str">
        <f t="shared" si="566"/>
        <v>NOT EQUAL</v>
      </c>
      <c r="Q1943" t="str">
        <f>IF(ISNA(VLOOKUP(AC1943,#REF!,1)),"//","")</f>
        <v/>
      </c>
      <c r="R1943"/>
      <c r="S1943" s="43">
        <f t="shared" si="567"/>
        <v>598</v>
      </c>
      <c r="T1943" s="93" t="s">
        <v>3041</v>
      </c>
      <c r="U1943" s="71" t="s">
        <v>2484</v>
      </c>
      <c r="V1943" s="71" t="s">
        <v>2484</v>
      </c>
      <c r="W1943" s="44" t="str">
        <f t="shared" si="568"/>
        <v/>
      </c>
      <c r="X1943" s="25" t="str">
        <f t="shared" si="569"/>
        <v/>
      </c>
      <c r="Y1943" s="1">
        <f t="shared" si="570"/>
        <v>1895</v>
      </c>
      <c r="Z1943" t="str">
        <f t="shared" si="571"/>
        <v>MNU_INL_TST</v>
      </c>
      <c r="AA1943" s="172" t="str">
        <f>IF(ISNA(VLOOKUP(AC1943,Sheet2!J:J,1,0)),"//","")</f>
        <v/>
      </c>
      <c r="AC1943" s="111" t="str">
        <f t="shared" si="578"/>
        <v/>
      </c>
      <c r="AD1943" t="b">
        <f t="shared" si="577"/>
        <v>1</v>
      </c>
    </row>
    <row r="1944" spans="1:30">
      <c r="A1944" s="58">
        <f t="shared" si="574"/>
        <v>1944</v>
      </c>
      <c r="B1944" s="55">
        <f t="shared" si="573"/>
        <v>1896</v>
      </c>
      <c r="C1944" s="98" t="s">
        <v>4410</v>
      </c>
      <c r="D1944" s="98" t="s">
        <v>2938</v>
      </c>
      <c r="E1944" s="99" t="s">
        <v>539</v>
      </c>
      <c r="F1944" s="99" t="s">
        <v>2520</v>
      </c>
      <c r="G1944" s="100">
        <v>0</v>
      </c>
      <c r="H1944" s="100">
        <v>0</v>
      </c>
      <c r="I1944" s="198" t="s">
        <v>1</v>
      </c>
      <c r="J1944" s="99" t="s">
        <v>1593</v>
      </c>
      <c r="K1944" s="101" t="s">
        <v>4539</v>
      </c>
      <c r="L1944" s="98" t="s">
        <v>2518</v>
      </c>
      <c r="M1944" s="103" t="s">
        <v>2523</v>
      </c>
      <c r="N1944" s="103"/>
      <c r="O1944" s="17"/>
      <c r="P1944" t="str">
        <f t="shared" ref="P1944:P2007" si="605">IF(E1944=F1944,"","NOT EQUAL")</f>
        <v>NOT EQUAL</v>
      </c>
      <c r="Q1944" s="17" t="str">
        <f>IF(ISNA(VLOOKUP(AC1944,#REF!,1)),"//","")</f>
        <v/>
      </c>
      <c r="R1944" s="17"/>
      <c r="S1944" s="43">
        <f t="shared" ref="S1944:S2007" si="606">IF(X1944&lt;&gt;"",S1943+1,S1943)</f>
        <v>598</v>
      </c>
      <c r="T1944" s="93" t="s">
        <v>3041</v>
      </c>
      <c r="U1944" s="71" t="s">
        <v>2484</v>
      </c>
      <c r="V1944" s="71" t="s">
        <v>2484</v>
      </c>
      <c r="W1944" s="44" t="str">
        <f t="shared" ref="W1944:W2007" si="607">IF( OR(U1944="CNST", I1944="CAT_REGS"),(E1944),
IF(U1944="YES",UPPER(E1944),
IF(   AND(U1944&lt;&gt;"NO",I1944="CAT_FNCT",D1944&lt;&gt;"multiply", D1944&lt;&gt;"divide"),IF(J1944="SLS_ENABLED",   UPPER(E1944),""),"")))</f>
        <v/>
      </c>
      <c r="X1944" s="25" t="str">
        <f t="shared" ref="X1944:X2007" si="608">IF(LEN(V1944)&gt;0,V1944,SUBSTITUTE(SUBSTITUTE(SUBSTITUTE(SUBSTITUTE(SUBSTITUTE(SUBSTITUTE(SUBSTITUTE(SUBSTITUTE(SUBSTITUTE(SUBSTITUTE(SUBSTITUTE( (SUBSTITUTE( SUBSTITUTE( SUBSTITUTE( SUBSTITUTE(W1944,"STD_SIGMA","SUM"),"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44" s="1">
        <f t="shared" ref="Y1944:Y2007" si="609">B1944</f>
        <v>1896</v>
      </c>
      <c r="Z1944" t="str">
        <f t="shared" ref="Z1944:Z2007" si="610">M1944</f>
        <v>ITM_TEST</v>
      </c>
      <c r="AA1944" s="172" t="str">
        <f>IF(ISNA(VLOOKUP(AC1944,Sheet2!J:J,1,0)),"//","")</f>
        <v/>
      </c>
      <c r="AC1944" s="111" t="str">
        <f t="shared" si="578"/>
        <v/>
      </c>
      <c r="AD1944" t="b">
        <f t="shared" si="577"/>
        <v>1</v>
      </c>
    </row>
    <row r="1945" spans="1:30">
      <c r="A1945" s="58">
        <f t="shared" si="574"/>
        <v>1945</v>
      </c>
      <c r="B1945" s="55">
        <f t="shared" si="573"/>
        <v>1897</v>
      </c>
      <c r="C1945" s="98" t="s">
        <v>4411</v>
      </c>
      <c r="D1945" s="98" t="s">
        <v>7</v>
      </c>
      <c r="E1945" s="99" t="s">
        <v>539</v>
      </c>
      <c r="F1945" s="99" t="s">
        <v>2521</v>
      </c>
      <c r="G1945" s="100">
        <v>0</v>
      </c>
      <c r="H1945" s="100">
        <v>0</v>
      </c>
      <c r="I1945" s="198" t="s">
        <v>1</v>
      </c>
      <c r="J1945" s="99" t="s">
        <v>1592</v>
      </c>
      <c r="K1945" s="101" t="s">
        <v>4539</v>
      </c>
      <c r="L1945" s="98" t="s">
        <v>2518</v>
      </c>
      <c r="M1945" s="103" t="s">
        <v>2524</v>
      </c>
      <c r="N1945" s="103"/>
      <c r="O1945" s="17"/>
      <c r="P1945" t="str">
        <f t="shared" si="605"/>
        <v>NOT EQUAL</v>
      </c>
      <c r="Q1945" s="17" t="str">
        <f>IF(ISNA(VLOOKUP(AC1945,#REF!,1)),"//","")</f>
        <v/>
      </c>
      <c r="R1945" s="17"/>
      <c r="S1945" s="43">
        <f t="shared" si="606"/>
        <v>598</v>
      </c>
      <c r="T1945" s="93" t="s">
        <v>3041</v>
      </c>
      <c r="U1945" s="71" t="s">
        <v>2484</v>
      </c>
      <c r="V1945" s="71" t="s">
        <v>2484</v>
      </c>
      <c r="W1945" s="44" t="str">
        <f t="shared" si="607"/>
        <v/>
      </c>
      <c r="X1945" s="25" t="str">
        <f t="shared" si="608"/>
        <v/>
      </c>
      <c r="Y1945" s="1">
        <f t="shared" si="609"/>
        <v>1897</v>
      </c>
      <c r="Z1945" t="str">
        <f t="shared" si="610"/>
        <v>ITM_GET_TEST_BS</v>
      </c>
      <c r="AA1945" s="172" t="str">
        <f>IF(ISNA(VLOOKUP(AC1945,Sheet2!J:J,1,0)),"//","")</f>
        <v/>
      </c>
      <c r="AC1945" s="111" t="str">
        <f t="shared" si="578"/>
        <v/>
      </c>
      <c r="AD1945" t="b">
        <f t="shared" si="577"/>
        <v>1</v>
      </c>
    </row>
    <row r="1946" spans="1:30">
      <c r="A1946" s="58">
        <f t="shared" si="574"/>
        <v>1946</v>
      </c>
      <c r="B1946" s="55">
        <f t="shared" si="573"/>
        <v>1898</v>
      </c>
      <c r="C1946" s="98" t="s">
        <v>4412</v>
      </c>
      <c r="D1946" s="98" t="s">
        <v>7</v>
      </c>
      <c r="E1946" s="99" t="s">
        <v>539</v>
      </c>
      <c r="F1946" s="99" t="s">
        <v>2522</v>
      </c>
      <c r="G1946" s="100">
        <v>0</v>
      </c>
      <c r="H1946" s="100">
        <v>0</v>
      </c>
      <c r="I1946" s="198" t="s">
        <v>1</v>
      </c>
      <c r="J1946" s="99" t="s">
        <v>1592</v>
      </c>
      <c r="K1946" s="101" t="s">
        <v>4539</v>
      </c>
      <c r="L1946" s="98" t="s">
        <v>2518</v>
      </c>
      <c r="M1946" s="103" t="s">
        <v>2525</v>
      </c>
      <c r="N1946" s="103"/>
      <c r="O1946" s="17"/>
      <c r="P1946" t="str">
        <f t="shared" si="605"/>
        <v>NOT EQUAL</v>
      </c>
      <c r="Q1946" s="17" t="str">
        <f>IF(ISNA(VLOOKUP(AC1946,#REF!,1)),"//","")</f>
        <v/>
      </c>
      <c r="R1946" s="17"/>
      <c r="S1946" s="43">
        <f t="shared" si="606"/>
        <v>598</v>
      </c>
      <c r="T1946" s="93" t="s">
        <v>3041</v>
      </c>
      <c r="U1946" s="71" t="s">
        <v>2484</v>
      </c>
      <c r="V1946" s="71" t="s">
        <v>2484</v>
      </c>
      <c r="W1946" s="44" t="str">
        <f t="shared" si="607"/>
        <v/>
      </c>
      <c r="X1946" s="25" t="str">
        <f t="shared" si="608"/>
        <v/>
      </c>
      <c r="Y1946" s="1">
        <f t="shared" si="609"/>
        <v>1898</v>
      </c>
      <c r="Z1946" t="str">
        <f t="shared" si="610"/>
        <v>ITM_SET_TEST_BS</v>
      </c>
      <c r="AA1946" s="172" t="str">
        <f>IF(ISNA(VLOOKUP(AC1946,Sheet2!J:J,1,0)),"//","")</f>
        <v/>
      </c>
      <c r="AC1946" s="111" t="str">
        <f t="shared" si="578"/>
        <v/>
      </c>
      <c r="AD1946" t="b">
        <f t="shared" si="577"/>
        <v>1</v>
      </c>
    </row>
    <row r="1947" spans="1:30">
      <c r="A1947" s="58">
        <f t="shared" si="574"/>
        <v>1947</v>
      </c>
      <c r="B1947" s="55">
        <f t="shared" ref="B1947:B2010" si="611">IF(AND(MID(C1947,2,1)&lt;&gt;"/",MID(C1947,1,1)="/"),INT(B1946)+1,B1946+0.01)</f>
        <v>1899</v>
      </c>
      <c r="C1947" s="98" t="s">
        <v>4413</v>
      </c>
      <c r="D1947" s="98" t="s">
        <v>1198</v>
      </c>
      <c r="E1947" s="99" t="s">
        <v>1589</v>
      </c>
      <c r="F1947" s="99" t="s">
        <v>1589</v>
      </c>
      <c r="G1947" s="100">
        <v>0</v>
      </c>
      <c r="H1947" s="100">
        <v>0</v>
      </c>
      <c r="I1947" s="192" t="s">
        <v>3</v>
      </c>
      <c r="J1947" s="99" t="s">
        <v>1593</v>
      </c>
      <c r="K1947" s="101" t="s">
        <v>4539</v>
      </c>
      <c r="L1947" s="98" t="s">
        <v>1126</v>
      </c>
      <c r="M1947" s="103" t="s">
        <v>2478</v>
      </c>
      <c r="N1947" s="103"/>
      <c r="O1947" s="17"/>
      <c r="P1947" t="str">
        <f t="shared" si="605"/>
        <v/>
      </c>
      <c r="Q1947" s="17" t="str">
        <f>IF(ISNA(VLOOKUP(AC1947,#REF!,1)),"//","")</f>
        <v/>
      </c>
      <c r="R1947" s="17"/>
      <c r="S1947" s="43">
        <f t="shared" si="606"/>
        <v>598</v>
      </c>
      <c r="T1947" s="93" t="s">
        <v>3044</v>
      </c>
      <c r="U1947" s="71" t="s">
        <v>2484</v>
      </c>
      <c r="V1947" s="71" t="s">
        <v>2484</v>
      </c>
      <c r="W1947" s="44" t="str">
        <f t="shared" si="607"/>
        <v/>
      </c>
      <c r="X1947" s="25" t="str">
        <f t="shared" si="608"/>
        <v/>
      </c>
      <c r="Y1947" s="1">
        <f t="shared" si="609"/>
        <v>1899</v>
      </c>
      <c r="Z1947" t="str">
        <f t="shared" si="610"/>
        <v>ITM_INP_DEF_DP</v>
      </c>
      <c r="AA1947" s="172" t="str">
        <f>IF(ISNA(VLOOKUP(AC1947,Sheet2!J:J,1,0)),"//","")</f>
        <v/>
      </c>
      <c r="AC1947" s="111" t="str">
        <f t="shared" si="578"/>
        <v/>
      </c>
      <c r="AD1947" t="b">
        <f t="shared" si="577"/>
        <v>1</v>
      </c>
    </row>
    <row r="1948" spans="1:30">
      <c r="A1948" s="58">
        <f t="shared" si="574"/>
        <v>1948</v>
      </c>
      <c r="B1948" s="55">
        <f t="shared" si="611"/>
        <v>1900</v>
      </c>
      <c r="C1948" s="98" t="s">
        <v>4408</v>
      </c>
      <c r="D1948" s="98" t="s">
        <v>1127</v>
      </c>
      <c r="E1948" s="99" t="s">
        <v>5051</v>
      </c>
      <c r="F1948" s="99" t="s">
        <v>5051</v>
      </c>
      <c r="G1948" s="100">
        <v>0</v>
      </c>
      <c r="H1948" s="100">
        <v>0</v>
      </c>
      <c r="I1948" s="198" t="s">
        <v>1</v>
      </c>
      <c r="J1948" s="99" t="s">
        <v>1593</v>
      </c>
      <c r="K1948" s="101" t="s">
        <v>4539</v>
      </c>
      <c r="L1948" s="98" t="s">
        <v>1126</v>
      </c>
      <c r="M1948" s="103" t="s">
        <v>2479</v>
      </c>
      <c r="N1948" s="103"/>
      <c r="O1948"/>
      <c r="P1948" t="str">
        <f t="shared" si="605"/>
        <v/>
      </c>
      <c r="Q1948" t="str">
        <f>IF(ISNA(VLOOKUP(AC1948,#REF!,1)),"//","")</f>
        <v/>
      </c>
      <c r="R1948"/>
      <c r="S1948" s="43">
        <f t="shared" si="606"/>
        <v>598</v>
      </c>
      <c r="T1948" s="93" t="s">
        <v>3044</v>
      </c>
      <c r="U1948" s="71" t="s">
        <v>2484</v>
      </c>
      <c r="V1948" s="71" t="s">
        <v>2484</v>
      </c>
      <c r="W1948" s="44" t="str">
        <f t="shared" si="607"/>
        <v/>
      </c>
      <c r="X1948" s="25" t="str">
        <f t="shared" si="608"/>
        <v/>
      </c>
      <c r="Y1948" s="1">
        <f t="shared" si="609"/>
        <v>1900</v>
      </c>
      <c r="Z1948" t="str">
        <f t="shared" si="610"/>
        <v>ITM_SH_INP_DEF</v>
      </c>
      <c r="AA1948" s="172" t="str">
        <f>IF(ISNA(VLOOKUP(AC1948,Sheet2!J:J,1,0)),"//","")</f>
        <v/>
      </c>
      <c r="AC1948" s="111" t="str">
        <f t="shared" si="578"/>
        <v/>
      </c>
      <c r="AD1948" t="b">
        <f t="shared" si="577"/>
        <v>1</v>
      </c>
    </row>
    <row r="1949" spans="1:30">
      <c r="A1949" s="58">
        <f t="shared" si="574"/>
        <v>1949</v>
      </c>
      <c r="B1949" s="55">
        <f t="shared" si="611"/>
        <v>1901</v>
      </c>
      <c r="C1949" s="98" t="s">
        <v>4413</v>
      </c>
      <c r="D1949" s="98" t="s">
        <v>1199</v>
      </c>
      <c r="E1949" s="99" t="s">
        <v>1128</v>
      </c>
      <c r="F1949" s="99" t="s">
        <v>1128</v>
      </c>
      <c r="G1949" s="100">
        <v>0</v>
      </c>
      <c r="H1949" s="100">
        <v>0</v>
      </c>
      <c r="I1949" s="192" t="s">
        <v>3</v>
      </c>
      <c r="J1949" s="99" t="s">
        <v>1593</v>
      </c>
      <c r="K1949" s="101" t="s">
        <v>4539</v>
      </c>
      <c r="L1949" s="98" t="s">
        <v>1126</v>
      </c>
      <c r="M1949" s="103" t="s">
        <v>2480</v>
      </c>
      <c r="N1949" s="103"/>
      <c r="O1949"/>
      <c r="P1949" t="str">
        <f t="shared" si="605"/>
        <v/>
      </c>
      <c r="Q1949" t="str">
        <f>IF(ISNA(VLOOKUP(AC1949,#REF!,1)),"//","")</f>
        <v/>
      </c>
      <c r="R1949"/>
      <c r="S1949" s="43">
        <f t="shared" si="606"/>
        <v>598</v>
      </c>
      <c r="T1949" s="93" t="s">
        <v>3044</v>
      </c>
      <c r="U1949" s="71" t="s">
        <v>2484</v>
      </c>
      <c r="V1949" s="71" t="s">
        <v>2484</v>
      </c>
      <c r="W1949" s="44" t="str">
        <f t="shared" si="607"/>
        <v/>
      </c>
      <c r="X1949" s="25" t="str">
        <f t="shared" si="608"/>
        <v/>
      </c>
      <c r="Y1949" s="1">
        <f t="shared" si="609"/>
        <v>1901</v>
      </c>
      <c r="Z1949" t="str">
        <f t="shared" si="610"/>
        <v>ITM_INP_DEF_CPXDP</v>
      </c>
      <c r="AA1949" s="172" t="str">
        <f>IF(ISNA(VLOOKUP(AC1949,Sheet2!J:J,1,0)),"//","")</f>
        <v/>
      </c>
      <c r="AC1949" s="111" t="str">
        <f t="shared" si="578"/>
        <v/>
      </c>
      <c r="AD1949" t="b">
        <f t="shared" si="577"/>
        <v>1</v>
      </c>
    </row>
    <row r="1950" spans="1:30">
      <c r="A1950" s="58">
        <f t="shared" si="574"/>
        <v>1950</v>
      </c>
      <c r="B1950" s="55">
        <f t="shared" si="611"/>
        <v>1902</v>
      </c>
      <c r="C1950" s="98" t="s">
        <v>4413</v>
      </c>
      <c r="D1950" s="98" t="s">
        <v>1200</v>
      </c>
      <c r="E1950" s="99" t="s">
        <v>1590</v>
      </c>
      <c r="F1950" s="99" t="s">
        <v>1590</v>
      </c>
      <c r="G1950" s="100">
        <v>0</v>
      </c>
      <c r="H1950" s="100">
        <v>0</v>
      </c>
      <c r="I1950" s="192" t="s">
        <v>3</v>
      </c>
      <c r="J1950" s="99" t="s">
        <v>1593</v>
      </c>
      <c r="K1950" s="101" t="s">
        <v>4539</v>
      </c>
      <c r="L1950" s="98" t="s">
        <v>1126</v>
      </c>
      <c r="M1950" s="103" t="s">
        <v>2482</v>
      </c>
      <c r="N1950" s="103"/>
      <c r="O1950"/>
      <c r="P1950" t="str">
        <f t="shared" si="605"/>
        <v/>
      </c>
      <c r="Q1950" t="str">
        <f>IF(ISNA(VLOOKUP(AC1950,#REF!,1)),"//","")</f>
        <v/>
      </c>
      <c r="R1950"/>
      <c r="S1950" s="43">
        <f t="shared" si="606"/>
        <v>598</v>
      </c>
      <c r="T1950" s="93" t="s">
        <v>3044</v>
      </c>
      <c r="U1950" s="71" t="s">
        <v>2484</v>
      </c>
      <c r="V1950" s="71" t="s">
        <v>2484</v>
      </c>
      <c r="W1950" s="44" t="str">
        <f t="shared" si="607"/>
        <v/>
      </c>
      <c r="X1950" s="25" t="str">
        <f t="shared" si="608"/>
        <v/>
      </c>
      <c r="Y1950" s="1">
        <f t="shared" si="609"/>
        <v>1902</v>
      </c>
      <c r="Z1950" t="str">
        <f t="shared" si="610"/>
        <v>ITM_INP_DEF_SI</v>
      </c>
      <c r="AA1950" s="172" t="str">
        <f>IF(ISNA(VLOOKUP(AC1950,Sheet2!J:J,1,0)),"//","")</f>
        <v/>
      </c>
      <c r="AC1950" s="111" t="str">
        <f t="shared" si="578"/>
        <v/>
      </c>
      <c r="AD1950" t="b">
        <f t="shared" si="577"/>
        <v>1</v>
      </c>
    </row>
    <row r="1951" spans="1:30">
      <c r="A1951" s="58">
        <f t="shared" si="574"/>
        <v>1951</v>
      </c>
      <c r="B1951" s="55">
        <f t="shared" si="611"/>
        <v>1903</v>
      </c>
      <c r="C1951" s="98" t="s">
        <v>4413</v>
      </c>
      <c r="D1951" s="98" t="s">
        <v>1201</v>
      </c>
      <c r="E1951" s="99" t="s">
        <v>1591</v>
      </c>
      <c r="F1951" s="99" t="s">
        <v>1591</v>
      </c>
      <c r="G1951" s="100">
        <v>0</v>
      </c>
      <c r="H1951" s="100">
        <v>0</v>
      </c>
      <c r="I1951" s="192" t="s">
        <v>3</v>
      </c>
      <c r="J1951" s="99" t="s">
        <v>1593</v>
      </c>
      <c r="K1951" s="101" t="s">
        <v>4539</v>
      </c>
      <c r="L1951" s="98" t="s">
        <v>1126</v>
      </c>
      <c r="M1951" s="103" t="s">
        <v>2483</v>
      </c>
      <c r="N1951" s="103"/>
      <c r="O1951"/>
      <c r="P1951" t="str">
        <f t="shared" si="605"/>
        <v/>
      </c>
      <c r="Q1951" t="str">
        <f>IF(ISNA(VLOOKUP(AC1951,#REF!,1)),"//","")</f>
        <v/>
      </c>
      <c r="R1951"/>
      <c r="S1951" s="43">
        <f t="shared" si="606"/>
        <v>598</v>
      </c>
      <c r="T1951" s="93" t="s">
        <v>3044</v>
      </c>
      <c r="U1951" s="71" t="s">
        <v>2484</v>
      </c>
      <c r="V1951" s="71" t="s">
        <v>2484</v>
      </c>
      <c r="W1951" s="44" t="str">
        <f t="shared" si="607"/>
        <v/>
      </c>
      <c r="X1951" s="25" t="str">
        <f t="shared" si="608"/>
        <v/>
      </c>
      <c r="Y1951" s="1">
        <f t="shared" si="609"/>
        <v>1903</v>
      </c>
      <c r="Z1951" t="str">
        <f t="shared" si="610"/>
        <v>ITM_INP_DEF_LI</v>
      </c>
      <c r="AA1951" s="172" t="str">
        <f>IF(ISNA(VLOOKUP(AC1951,Sheet2!J:J,1,0)),"//","")</f>
        <v/>
      </c>
      <c r="AC1951" s="111" t="str">
        <f t="shared" si="578"/>
        <v/>
      </c>
      <c r="AD1951" t="b">
        <f t="shared" si="577"/>
        <v>1</v>
      </c>
    </row>
    <row r="1952" spans="1:30">
      <c r="A1952" s="58">
        <f t="shared" si="574"/>
        <v>1952</v>
      </c>
      <c r="B1952" s="55">
        <f t="shared" si="611"/>
        <v>1904</v>
      </c>
      <c r="C1952" s="98" t="s">
        <v>4414</v>
      </c>
      <c r="D1952" s="98" t="s">
        <v>2806</v>
      </c>
      <c r="E1952" s="99" t="s">
        <v>2812</v>
      </c>
      <c r="F1952" s="99" t="s">
        <v>2812</v>
      </c>
      <c r="G1952" s="100">
        <v>0</v>
      </c>
      <c r="H1952" s="100">
        <v>0</v>
      </c>
      <c r="I1952" s="198" t="s">
        <v>1</v>
      </c>
      <c r="J1952" s="99" t="s">
        <v>1593</v>
      </c>
      <c r="K1952" s="101" t="s">
        <v>4539</v>
      </c>
      <c r="L1952" s="98" t="s">
        <v>2801</v>
      </c>
      <c r="M1952" s="103" t="s">
        <v>2802</v>
      </c>
      <c r="N1952" s="103"/>
      <c r="O1952"/>
      <c r="P1952" t="str">
        <f t="shared" si="605"/>
        <v/>
      </c>
      <c r="Q1952" t="str">
        <f>IF(ISNA(VLOOKUP(AC1952,#REF!,1)),"//","")</f>
        <v/>
      </c>
      <c r="R1952"/>
      <c r="S1952" s="43">
        <f t="shared" si="606"/>
        <v>598</v>
      </c>
      <c r="T1952" s="93" t="s">
        <v>3039</v>
      </c>
      <c r="U1952" s="71" t="s">
        <v>2484</v>
      </c>
      <c r="V1952" s="71" t="s">
        <v>2484</v>
      </c>
      <c r="W1952" s="44" t="str">
        <f t="shared" si="607"/>
        <v/>
      </c>
      <c r="X1952" s="25" t="str">
        <f t="shared" si="608"/>
        <v/>
      </c>
      <c r="Y1952" s="1">
        <f t="shared" si="609"/>
        <v>1904</v>
      </c>
      <c r="Z1952" t="str">
        <f t="shared" si="610"/>
        <v>ITM_USER_V43</v>
      </c>
      <c r="AA1952" s="172" t="str">
        <f>IF(ISNA(VLOOKUP(AC1952,Sheet2!J:J,1,0)),"//","")</f>
        <v/>
      </c>
      <c r="AC1952" s="111" t="str">
        <f t="shared" si="578"/>
        <v/>
      </c>
      <c r="AD1952" t="b">
        <f t="shared" si="577"/>
        <v>1</v>
      </c>
    </row>
    <row r="1953" spans="1:30">
      <c r="A1953" s="58">
        <f t="shared" ref="A1953:A2016" si="612">IF(B1953=INT(B1953),ROW(),"")</f>
        <v>1953</v>
      </c>
      <c r="B1953" s="55">
        <f t="shared" si="611"/>
        <v>1905</v>
      </c>
      <c r="C1953" s="98" t="s">
        <v>4393</v>
      </c>
      <c r="D1953" s="98">
        <v>255</v>
      </c>
      <c r="E1953" s="101" t="s">
        <v>1110</v>
      </c>
      <c r="F1953" s="101" t="s">
        <v>1110</v>
      </c>
      <c r="G1953" s="105">
        <v>0</v>
      </c>
      <c r="H1953" s="105">
        <v>0</v>
      </c>
      <c r="I1953" s="198" t="s">
        <v>1</v>
      </c>
      <c r="J1953" s="99" t="s">
        <v>1593</v>
      </c>
      <c r="K1953" s="101" t="s">
        <v>4539</v>
      </c>
      <c r="L1953" s="98" t="s">
        <v>1601</v>
      </c>
      <c r="M1953" s="103" t="s">
        <v>2459</v>
      </c>
      <c r="N1953" s="103"/>
      <c r="O1953"/>
      <c r="P1953" t="str">
        <f t="shared" si="605"/>
        <v/>
      </c>
      <c r="Q1953" t="str">
        <f>IF(ISNA(VLOOKUP(AC1953,#REF!,1)),"//","")</f>
        <v/>
      </c>
      <c r="R1953"/>
      <c r="S1953" s="43">
        <f t="shared" si="606"/>
        <v>598</v>
      </c>
      <c r="T1953" s="93" t="s">
        <v>3039</v>
      </c>
      <c r="U1953" s="71" t="s">
        <v>2484</v>
      </c>
      <c r="V1953" s="71" t="s">
        <v>2484</v>
      </c>
      <c r="W1953" s="44" t="str">
        <f t="shared" si="607"/>
        <v/>
      </c>
      <c r="X1953" s="25" t="str">
        <f t="shared" si="608"/>
        <v/>
      </c>
      <c r="Y1953" s="1">
        <f t="shared" si="609"/>
        <v>1905</v>
      </c>
      <c r="Z1953" t="str">
        <f t="shared" si="610"/>
        <v>KEY_fg</v>
      </c>
      <c r="AA1953" s="172" t="str">
        <f>IF(ISNA(VLOOKUP(AC1953,Sheet2!J:J,1,0)),"//","")</f>
        <v/>
      </c>
      <c r="AC1953" s="111" t="str">
        <f t="shared" si="578"/>
        <v/>
      </c>
      <c r="AD1953" t="b">
        <f t="shared" si="577"/>
        <v>1</v>
      </c>
    </row>
    <row r="1954" spans="1:30">
      <c r="A1954" s="58">
        <f t="shared" si="612"/>
        <v>1954</v>
      </c>
      <c r="B1954" s="55">
        <f t="shared" si="611"/>
        <v>1906</v>
      </c>
      <c r="C1954" s="98" t="s">
        <v>4414</v>
      </c>
      <c r="D1954" s="98" t="s">
        <v>1111</v>
      </c>
      <c r="E1954" s="99" t="s">
        <v>1595</v>
      </c>
      <c r="F1954" s="99" t="s">
        <v>1595</v>
      </c>
      <c r="G1954" s="100">
        <v>0</v>
      </c>
      <c r="H1954" s="100">
        <v>0</v>
      </c>
      <c r="I1954" s="198" t="s">
        <v>1</v>
      </c>
      <c r="J1954" s="99" t="s">
        <v>1593</v>
      </c>
      <c r="K1954" s="101" t="s">
        <v>4539</v>
      </c>
      <c r="L1954" s="98"/>
      <c r="M1954" s="103" t="s">
        <v>2460</v>
      </c>
      <c r="N1954" s="103"/>
      <c r="O1954"/>
      <c r="P1954" t="str">
        <f t="shared" si="605"/>
        <v/>
      </c>
      <c r="Q1954" t="str">
        <f>IF(ISNA(VLOOKUP(AC1954,#REF!,1)),"//","")</f>
        <v/>
      </c>
      <c r="R1954"/>
      <c r="S1954" s="43">
        <f t="shared" si="606"/>
        <v>598</v>
      </c>
      <c r="T1954" s="93" t="s">
        <v>3039</v>
      </c>
      <c r="U1954" s="71" t="s">
        <v>2484</v>
      </c>
      <c r="V1954" s="71" t="s">
        <v>2484</v>
      </c>
      <c r="W1954" s="44" t="str">
        <f t="shared" si="607"/>
        <v/>
      </c>
      <c r="X1954" s="25" t="str">
        <f t="shared" si="608"/>
        <v/>
      </c>
      <c r="Y1954" s="1">
        <f t="shared" si="609"/>
        <v>1906</v>
      </c>
      <c r="Z1954" t="str">
        <f t="shared" si="610"/>
        <v>ITM_USER_DEFAULTS</v>
      </c>
      <c r="AA1954" s="172" t="str">
        <f>IF(ISNA(VLOOKUP(AC1954,Sheet2!J:J,1,0)),"//","")</f>
        <v/>
      </c>
      <c r="AC1954" s="111" t="str">
        <f t="shared" si="578"/>
        <v/>
      </c>
      <c r="AD1954" t="b">
        <f t="shared" si="577"/>
        <v>1</v>
      </c>
    </row>
    <row r="1955" spans="1:30">
      <c r="A1955" s="58">
        <f t="shared" si="612"/>
        <v>1955</v>
      </c>
      <c r="B1955" s="55">
        <f t="shared" si="611"/>
        <v>1907</v>
      </c>
      <c r="C1955" s="98" t="s">
        <v>4414</v>
      </c>
      <c r="D1955" s="98" t="s">
        <v>1189</v>
      </c>
      <c r="E1955" s="99" t="s">
        <v>1112</v>
      </c>
      <c r="F1955" s="99" t="s">
        <v>1112</v>
      </c>
      <c r="G1955" s="100">
        <v>0</v>
      </c>
      <c r="H1955" s="100">
        <v>0</v>
      </c>
      <c r="I1955" s="198" t="s">
        <v>1</v>
      </c>
      <c r="J1955" s="99" t="s">
        <v>1593</v>
      </c>
      <c r="K1955" s="101" t="s">
        <v>4539</v>
      </c>
      <c r="L1955" s="98"/>
      <c r="M1955" s="103" t="s">
        <v>2461</v>
      </c>
      <c r="N1955" s="103"/>
      <c r="O1955"/>
      <c r="P1955" t="str">
        <f t="shared" si="605"/>
        <v/>
      </c>
      <c r="Q1955" t="str">
        <f>IF(ISNA(VLOOKUP(AC1955,#REF!,1)),"//","")</f>
        <v/>
      </c>
      <c r="R1955"/>
      <c r="S1955" s="43">
        <f t="shared" si="606"/>
        <v>598</v>
      </c>
      <c r="T1955" s="93" t="s">
        <v>3039</v>
      </c>
      <c r="U1955" s="71" t="s">
        <v>2484</v>
      </c>
      <c r="V1955" s="71" t="s">
        <v>2484</v>
      </c>
      <c r="W1955" s="44" t="str">
        <f t="shared" si="607"/>
        <v/>
      </c>
      <c r="X1955" s="25" t="str">
        <f t="shared" si="608"/>
        <v/>
      </c>
      <c r="Y1955" s="1">
        <f t="shared" si="609"/>
        <v>1907</v>
      </c>
      <c r="Z1955" t="str">
        <f t="shared" si="610"/>
        <v>ITM_USER_COMPLEX</v>
      </c>
      <c r="AA1955" s="172" t="str">
        <f>IF(ISNA(VLOOKUP(AC1955,Sheet2!J:J,1,0)),"//","")</f>
        <v/>
      </c>
      <c r="AC1955" s="111" t="str">
        <f t="shared" si="578"/>
        <v/>
      </c>
      <c r="AD1955" t="b">
        <f t="shared" si="577"/>
        <v>1</v>
      </c>
    </row>
    <row r="1956" spans="1:30">
      <c r="A1956" s="58">
        <f t="shared" si="612"/>
        <v>1956</v>
      </c>
      <c r="B1956" s="55">
        <f t="shared" si="611"/>
        <v>1908</v>
      </c>
      <c r="C1956" s="98" t="s">
        <v>4414</v>
      </c>
      <c r="D1956" s="98" t="s">
        <v>1113</v>
      </c>
      <c r="E1956" s="99" t="s">
        <v>2817</v>
      </c>
      <c r="F1956" s="99" t="s">
        <v>2817</v>
      </c>
      <c r="G1956" s="100">
        <v>0</v>
      </c>
      <c r="H1956" s="100">
        <v>0</v>
      </c>
      <c r="I1956" s="198" t="s">
        <v>1</v>
      </c>
      <c r="J1956" s="99" t="s">
        <v>1593</v>
      </c>
      <c r="K1956" s="101" t="s">
        <v>4539</v>
      </c>
      <c r="L1956" s="98" t="s">
        <v>1099</v>
      </c>
      <c r="M1956" s="103" t="s">
        <v>2462</v>
      </c>
      <c r="N1956" s="103"/>
      <c r="O1956"/>
      <c r="P1956" t="str">
        <f t="shared" si="605"/>
        <v/>
      </c>
      <c r="Q1956" t="str">
        <f>IF(ISNA(VLOOKUP(AC1956,#REF!,1)),"//","")</f>
        <v/>
      </c>
      <c r="R1956"/>
      <c r="S1956" s="43">
        <f t="shared" si="606"/>
        <v>598</v>
      </c>
      <c r="T1956" s="93" t="s">
        <v>3039</v>
      </c>
      <c r="U1956" s="71" t="s">
        <v>2484</v>
      </c>
      <c r="V1956" s="71" t="s">
        <v>2484</v>
      </c>
      <c r="W1956" s="44" t="str">
        <f t="shared" si="607"/>
        <v/>
      </c>
      <c r="X1956" s="25" t="str">
        <f t="shared" si="608"/>
        <v/>
      </c>
      <c r="Y1956" s="1">
        <f t="shared" si="609"/>
        <v>1908</v>
      </c>
      <c r="Z1956" t="str">
        <f t="shared" si="610"/>
        <v>ITM_USER_SHIFTS</v>
      </c>
      <c r="AA1956" s="172" t="str">
        <f>IF(ISNA(VLOOKUP(AC1956,Sheet2!J:J,1,0)),"//","")</f>
        <v/>
      </c>
      <c r="AC1956" s="111" t="str">
        <f t="shared" si="578"/>
        <v/>
      </c>
      <c r="AD1956" t="b">
        <f t="shared" si="577"/>
        <v>1</v>
      </c>
    </row>
    <row r="1957" spans="1:30">
      <c r="A1957" s="58">
        <f t="shared" si="612"/>
        <v>1957</v>
      </c>
      <c r="B1957" s="55">
        <f t="shared" si="611"/>
        <v>1909</v>
      </c>
      <c r="C1957" s="98" t="s">
        <v>4414</v>
      </c>
      <c r="D1957" s="98" t="s">
        <v>1190</v>
      </c>
      <c r="E1957" s="99" t="s">
        <v>1422</v>
      </c>
      <c r="F1957" s="99" t="s">
        <v>1422</v>
      </c>
      <c r="G1957" s="100">
        <v>0</v>
      </c>
      <c r="H1957" s="100">
        <v>0</v>
      </c>
      <c r="I1957" s="198" t="s">
        <v>1</v>
      </c>
      <c r="J1957" s="99" t="s">
        <v>1593</v>
      </c>
      <c r="K1957" s="101" t="s">
        <v>4539</v>
      </c>
      <c r="L1957" s="98"/>
      <c r="M1957" s="103" t="s">
        <v>2463</v>
      </c>
      <c r="N1957" s="103"/>
      <c r="O1957"/>
      <c r="P1957" t="str">
        <f t="shared" si="605"/>
        <v/>
      </c>
      <c r="Q1957" t="str">
        <f>IF(ISNA(VLOOKUP(AC1957,#REF!,1)),"//","")</f>
        <v/>
      </c>
      <c r="R1957"/>
      <c r="S1957" s="43">
        <f t="shared" si="606"/>
        <v>598</v>
      </c>
      <c r="T1957" s="93" t="s">
        <v>3039</v>
      </c>
      <c r="U1957" s="71" t="s">
        <v>2484</v>
      </c>
      <c r="V1957" s="71" t="s">
        <v>2484</v>
      </c>
      <c r="W1957" s="44" t="str">
        <f t="shared" si="607"/>
        <v/>
      </c>
      <c r="X1957" s="25" t="str">
        <f t="shared" si="608"/>
        <v/>
      </c>
      <c r="Y1957" s="1">
        <f t="shared" si="609"/>
        <v>1909</v>
      </c>
      <c r="Z1957" t="str">
        <f t="shared" si="610"/>
        <v>ITM_USER_RESET</v>
      </c>
      <c r="AA1957" s="172" t="str">
        <f>IF(ISNA(VLOOKUP(AC1957,Sheet2!J:J,1,0)),"//","")</f>
        <v/>
      </c>
      <c r="AC1957" s="111" t="str">
        <f t="shared" si="578"/>
        <v/>
      </c>
      <c r="AD1957" t="b">
        <f t="shared" si="577"/>
        <v>1</v>
      </c>
    </row>
    <row r="1958" spans="1:30">
      <c r="A1958" s="58">
        <f t="shared" si="612"/>
        <v>1958</v>
      </c>
      <c r="B1958" s="55">
        <f t="shared" si="611"/>
        <v>1910</v>
      </c>
      <c r="C1958" s="98" t="s">
        <v>4415</v>
      </c>
      <c r="D1958" s="98" t="s">
        <v>3669</v>
      </c>
      <c r="E1958" s="99" t="s">
        <v>1114</v>
      </c>
      <c r="F1958" s="99" t="s">
        <v>1114</v>
      </c>
      <c r="G1958" s="100">
        <v>0</v>
      </c>
      <c r="H1958" s="100">
        <v>0</v>
      </c>
      <c r="I1958" s="198" t="s">
        <v>1</v>
      </c>
      <c r="J1958" s="99" t="s">
        <v>1593</v>
      </c>
      <c r="K1958" s="101" t="s">
        <v>4539</v>
      </c>
      <c r="L1958" s="98"/>
      <c r="M1958" s="103" t="s">
        <v>2464</v>
      </c>
      <c r="N1958" s="103"/>
      <c r="O1958"/>
      <c r="P1958" t="str">
        <f t="shared" si="605"/>
        <v/>
      </c>
      <c r="Q1958" t="str">
        <f>IF(ISNA(VLOOKUP(AC1958,#REF!,1)),"//","")</f>
        <v/>
      </c>
      <c r="R1958"/>
      <c r="S1958" s="43">
        <f t="shared" si="606"/>
        <v>598</v>
      </c>
      <c r="T1958" s="93" t="s">
        <v>3039</v>
      </c>
      <c r="U1958" s="71" t="s">
        <v>2484</v>
      </c>
      <c r="V1958" s="71" t="s">
        <v>2484</v>
      </c>
      <c r="W1958" s="44" t="str">
        <f t="shared" si="607"/>
        <v/>
      </c>
      <c r="X1958" s="25" t="str">
        <f t="shared" si="608"/>
        <v/>
      </c>
      <c r="Y1958" s="1">
        <f t="shared" si="609"/>
        <v>1910</v>
      </c>
      <c r="Z1958" t="str">
        <f t="shared" si="610"/>
        <v>ITM_U_KEY_USER</v>
      </c>
      <c r="AA1958" s="172" t="str">
        <f>IF(ISNA(VLOOKUP(AC1958,Sheet2!J:J,1,0)),"//","")</f>
        <v/>
      </c>
      <c r="AC1958" s="111" t="str">
        <f t="shared" si="578"/>
        <v/>
      </c>
      <c r="AD1958" t="b">
        <f t="shared" si="577"/>
        <v>1</v>
      </c>
    </row>
    <row r="1959" spans="1:30">
      <c r="A1959" s="58">
        <f t="shared" si="612"/>
        <v>1959</v>
      </c>
      <c r="B1959" s="55">
        <f t="shared" si="611"/>
        <v>1911</v>
      </c>
      <c r="C1959" s="98" t="s">
        <v>4415</v>
      </c>
      <c r="D1959" s="98" t="s">
        <v>3670</v>
      </c>
      <c r="E1959" s="99" t="s">
        <v>1115</v>
      </c>
      <c r="F1959" s="99" t="s">
        <v>1115</v>
      </c>
      <c r="G1959" s="100">
        <v>0</v>
      </c>
      <c r="H1959" s="100">
        <v>0</v>
      </c>
      <c r="I1959" s="198" t="s">
        <v>1</v>
      </c>
      <c r="J1959" s="99" t="s">
        <v>1593</v>
      </c>
      <c r="K1959" s="101" t="s">
        <v>4539</v>
      </c>
      <c r="L1959" s="98"/>
      <c r="M1959" s="103" t="s">
        <v>2466</v>
      </c>
      <c r="N1959" s="103"/>
      <c r="O1959"/>
      <c r="P1959" t="str">
        <f t="shared" si="605"/>
        <v/>
      </c>
      <c r="Q1959" t="str">
        <f>IF(ISNA(VLOOKUP(AC1959,#REF!,1)),"//","")</f>
        <v/>
      </c>
      <c r="R1959"/>
      <c r="S1959" s="43">
        <f t="shared" si="606"/>
        <v>598</v>
      </c>
      <c r="T1959" s="93" t="s">
        <v>3039</v>
      </c>
      <c r="U1959" s="71" t="s">
        <v>2484</v>
      </c>
      <c r="V1959" s="71" t="s">
        <v>2484</v>
      </c>
      <c r="W1959" s="44" t="str">
        <f t="shared" si="607"/>
        <v/>
      </c>
      <c r="X1959" s="25" t="str">
        <f t="shared" si="608"/>
        <v/>
      </c>
      <c r="Y1959" s="1">
        <f t="shared" si="609"/>
        <v>1911</v>
      </c>
      <c r="Z1959" t="str">
        <f t="shared" si="610"/>
        <v>ITM_U_KEY_CC</v>
      </c>
      <c r="AA1959" s="172" t="str">
        <f>IF(ISNA(VLOOKUP(AC1959,Sheet2!J:J,1,0)),"//","")</f>
        <v/>
      </c>
      <c r="AC1959" s="111" t="str">
        <f t="shared" si="578"/>
        <v/>
      </c>
      <c r="AD1959" t="b">
        <f t="shared" si="577"/>
        <v>1</v>
      </c>
    </row>
    <row r="1960" spans="1:30">
      <c r="A1960" s="58">
        <f t="shared" si="612"/>
        <v>1960</v>
      </c>
      <c r="B1960" s="55">
        <f t="shared" si="611"/>
        <v>1912</v>
      </c>
      <c r="C1960" s="98" t="s">
        <v>4415</v>
      </c>
      <c r="D1960" s="98" t="s">
        <v>1191</v>
      </c>
      <c r="E1960" s="99" t="s">
        <v>1116</v>
      </c>
      <c r="F1960" s="99" t="s">
        <v>1116</v>
      </c>
      <c r="G1960" s="100">
        <v>0</v>
      </c>
      <c r="H1960" s="100">
        <v>0</v>
      </c>
      <c r="I1960" s="198" t="s">
        <v>1</v>
      </c>
      <c r="J1960" s="99" t="s">
        <v>1593</v>
      </c>
      <c r="K1960" s="101" t="s">
        <v>4539</v>
      </c>
      <c r="L1960" s="98"/>
      <c r="M1960" s="103" t="s">
        <v>2467</v>
      </c>
      <c r="N1960" s="103"/>
      <c r="O1960"/>
      <c r="P1960" t="str">
        <f t="shared" si="605"/>
        <v/>
      </c>
      <c r="Q1960" t="str">
        <f>IF(ISNA(VLOOKUP(AC1960,#REF!,1)),"//","")</f>
        <v/>
      </c>
      <c r="R1960"/>
      <c r="S1960" s="43">
        <f t="shared" si="606"/>
        <v>598</v>
      </c>
      <c r="T1960" s="93" t="s">
        <v>3039</v>
      </c>
      <c r="U1960" s="71" t="s">
        <v>2484</v>
      </c>
      <c r="V1960" s="71" t="s">
        <v>2484</v>
      </c>
      <c r="W1960" s="44" t="str">
        <f t="shared" si="607"/>
        <v/>
      </c>
      <c r="X1960" s="25" t="str">
        <f t="shared" si="608"/>
        <v/>
      </c>
      <c r="Y1960" s="1">
        <f t="shared" si="609"/>
        <v>1912</v>
      </c>
      <c r="Z1960" t="str">
        <f t="shared" si="610"/>
        <v>ITM_U_KEY_MM</v>
      </c>
      <c r="AA1960" s="172" t="str">
        <f>IF(ISNA(VLOOKUP(AC1960,Sheet2!J:J,1,0)),"//","")</f>
        <v/>
      </c>
      <c r="AC1960" s="111" t="str">
        <f t="shared" si="578"/>
        <v/>
      </c>
      <c r="AD1960" t="b">
        <f t="shared" si="577"/>
        <v>1</v>
      </c>
    </row>
    <row r="1961" spans="1:30">
      <c r="A1961" s="58">
        <f t="shared" si="612"/>
        <v>1961</v>
      </c>
      <c r="B1961" s="55">
        <f t="shared" si="611"/>
        <v>1913</v>
      </c>
      <c r="C1961" s="98" t="s">
        <v>4415</v>
      </c>
      <c r="D1961" s="98" t="s">
        <v>1192</v>
      </c>
      <c r="E1961" s="99" t="s">
        <v>1117</v>
      </c>
      <c r="F1961" s="99" t="s">
        <v>1117</v>
      </c>
      <c r="G1961" s="100">
        <v>0</v>
      </c>
      <c r="H1961" s="100">
        <v>0</v>
      </c>
      <c r="I1961" s="198" t="s">
        <v>1</v>
      </c>
      <c r="J1961" s="99" t="s">
        <v>1593</v>
      </c>
      <c r="K1961" s="101" t="s">
        <v>4539</v>
      </c>
      <c r="L1961" s="98" t="s">
        <v>1099</v>
      </c>
      <c r="M1961" s="103" t="s">
        <v>2468</v>
      </c>
      <c r="N1961" s="103"/>
      <c r="O1961"/>
      <c r="P1961" t="str">
        <f t="shared" si="605"/>
        <v/>
      </c>
      <c r="Q1961" t="str">
        <f>IF(ISNA(VLOOKUP(AC1961,#REF!,1)),"//","")</f>
        <v/>
      </c>
      <c r="R1961"/>
      <c r="S1961" s="43">
        <f t="shared" si="606"/>
        <v>598</v>
      </c>
      <c r="T1961" s="93" t="s">
        <v>3039</v>
      </c>
      <c r="U1961" s="71" t="s">
        <v>2484</v>
      </c>
      <c r="V1961" s="71" t="s">
        <v>2484</v>
      </c>
      <c r="W1961" s="44" t="str">
        <f t="shared" si="607"/>
        <v/>
      </c>
      <c r="X1961" s="25" t="str">
        <f t="shared" si="608"/>
        <v/>
      </c>
      <c r="Y1961" s="1">
        <f t="shared" si="609"/>
        <v>1913</v>
      </c>
      <c r="Z1961" t="str">
        <f t="shared" si="610"/>
        <v>ITM_U_KEY_SIGMA</v>
      </c>
      <c r="AA1961" s="172" t="str">
        <f>IF(ISNA(VLOOKUP(AC1961,Sheet2!J:J,1,0)),"//","")</f>
        <v/>
      </c>
      <c r="AC1961" s="111" t="str">
        <f t="shared" si="578"/>
        <v/>
      </c>
      <c r="AD1961" t="b">
        <f t="shared" si="577"/>
        <v>1</v>
      </c>
    </row>
    <row r="1962" spans="1:30">
      <c r="A1962" s="58">
        <f t="shared" si="612"/>
        <v>1962</v>
      </c>
      <c r="B1962" s="55">
        <f t="shared" si="611"/>
        <v>1914</v>
      </c>
      <c r="C1962" s="98" t="s">
        <v>4415</v>
      </c>
      <c r="D1962" s="98" t="s">
        <v>1193</v>
      </c>
      <c r="E1962" s="99" t="s">
        <v>1118</v>
      </c>
      <c r="F1962" s="99" t="s">
        <v>1118</v>
      </c>
      <c r="G1962" s="100">
        <v>0</v>
      </c>
      <c r="H1962" s="100">
        <v>0</v>
      </c>
      <c r="I1962" s="198" t="s">
        <v>1</v>
      </c>
      <c r="J1962" s="99" t="s">
        <v>1593</v>
      </c>
      <c r="K1962" s="101" t="s">
        <v>4539</v>
      </c>
      <c r="L1962" s="98" t="s">
        <v>1099</v>
      </c>
      <c r="M1962" s="103" t="s">
        <v>2469</v>
      </c>
      <c r="N1962" s="103"/>
      <c r="O1962"/>
      <c r="P1962" t="str">
        <f t="shared" si="605"/>
        <v/>
      </c>
      <c r="Q1962" t="str">
        <f>IF(ISNA(VLOOKUP(AC1962,#REF!,1)),"//","")</f>
        <v/>
      </c>
      <c r="R1962"/>
      <c r="S1962" s="43">
        <f t="shared" si="606"/>
        <v>598</v>
      </c>
      <c r="T1962" s="93" t="s">
        <v>3039</v>
      </c>
      <c r="U1962" s="71" t="s">
        <v>2484</v>
      </c>
      <c r="V1962" s="71" t="s">
        <v>2484</v>
      </c>
      <c r="W1962" s="44" t="str">
        <f t="shared" si="607"/>
        <v/>
      </c>
      <c r="X1962" s="25" t="str">
        <f t="shared" si="608"/>
        <v/>
      </c>
      <c r="Y1962" s="1">
        <f t="shared" si="609"/>
        <v>1914</v>
      </c>
      <c r="Z1962" t="str">
        <f t="shared" si="610"/>
        <v>ITM_U_KEY_PRGM</v>
      </c>
      <c r="AA1962" s="172" t="str">
        <f>IF(ISNA(VLOOKUP(AC1962,Sheet2!J:J,1,0)),"//","")</f>
        <v/>
      </c>
      <c r="AC1962" s="111" t="str">
        <f t="shared" si="578"/>
        <v/>
      </c>
      <c r="AD1962" t="b">
        <f t="shared" si="577"/>
        <v>1</v>
      </c>
    </row>
    <row r="1963" spans="1:30">
      <c r="A1963" s="58">
        <f t="shared" si="612"/>
        <v>1963</v>
      </c>
      <c r="B1963" s="55">
        <f t="shared" si="611"/>
        <v>1915</v>
      </c>
      <c r="C1963" s="98" t="s">
        <v>4415</v>
      </c>
      <c r="D1963" s="98" t="s">
        <v>1194</v>
      </c>
      <c r="E1963" s="99" t="s">
        <v>1119</v>
      </c>
      <c r="F1963" s="99" t="s">
        <v>1119</v>
      </c>
      <c r="G1963" s="100">
        <v>0</v>
      </c>
      <c r="H1963" s="100">
        <v>0</v>
      </c>
      <c r="I1963" s="198" t="s">
        <v>1</v>
      </c>
      <c r="J1963" s="99" t="s">
        <v>1593</v>
      </c>
      <c r="K1963" s="101" t="s">
        <v>4539</v>
      </c>
      <c r="L1963" s="98"/>
      <c r="M1963" s="103" t="s">
        <v>2470</v>
      </c>
      <c r="N1963" s="103"/>
      <c r="O1963"/>
      <c r="P1963" t="str">
        <f t="shared" si="605"/>
        <v/>
      </c>
      <c r="Q1963" t="str">
        <f>IF(ISNA(VLOOKUP(AC1963,#REF!,1)),"//","")</f>
        <v/>
      </c>
      <c r="R1963"/>
      <c r="S1963" s="43">
        <f t="shared" si="606"/>
        <v>598</v>
      </c>
      <c r="T1963" s="93" t="s">
        <v>3039</v>
      </c>
      <c r="U1963" s="71" t="s">
        <v>2484</v>
      </c>
      <c r="V1963" s="71" t="s">
        <v>2484</v>
      </c>
      <c r="W1963" s="44" t="str">
        <f t="shared" si="607"/>
        <v/>
      </c>
      <c r="X1963" s="25" t="str">
        <f t="shared" si="608"/>
        <v/>
      </c>
      <c r="Y1963" s="1">
        <f t="shared" si="609"/>
        <v>1915</v>
      </c>
      <c r="Z1963" t="str">
        <f t="shared" si="610"/>
        <v>ITM_U_KEY_ALPHA</v>
      </c>
      <c r="AA1963" s="172" t="str">
        <f>IF(ISNA(VLOOKUP(AC1963,Sheet2!J:J,1,0)),"//","")</f>
        <v/>
      </c>
      <c r="AC1963" s="111" t="str">
        <f t="shared" si="578"/>
        <v/>
      </c>
      <c r="AD1963" t="b">
        <f t="shared" si="577"/>
        <v>1</v>
      </c>
    </row>
    <row r="1964" spans="1:30">
      <c r="A1964" s="58">
        <f t="shared" si="612"/>
        <v>1964</v>
      </c>
      <c r="B1964" s="55">
        <f t="shared" si="611"/>
        <v>1916</v>
      </c>
      <c r="C1964" s="98" t="s">
        <v>4416</v>
      </c>
      <c r="D1964" s="98" t="s">
        <v>7</v>
      </c>
      <c r="E1964" s="99" t="s">
        <v>1120</v>
      </c>
      <c r="F1964" s="99" t="s">
        <v>1120</v>
      </c>
      <c r="G1964" s="100">
        <v>0</v>
      </c>
      <c r="H1964" s="100">
        <v>0</v>
      </c>
      <c r="I1964" s="198" t="s">
        <v>1</v>
      </c>
      <c r="J1964" s="99" t="s">
        <v>1593</v>
      </c>
      <c r="K1964" s="101" t="s">
        <v>4539</v>
      </c>
      <c r="L1964" s="98"/>
      <c r="M1964" s="103" t="s">
        <v>2471</v>
      </c>
      <c r="N1964" s="103"/>
      <c r="O1964"/>
      <c r="P1964" t="str">
        <f t="shared" si="605"/>
        <v/>
      </c>
      <c r="Q1964" t="str">
        <f>IF(ISNA(VLOOKUP(AC1964,#REF!,1)),"//","")</f>
        <v/>
      </c>
      <c r="R1964"/>
      <c r="S1964" s="43">
        <f t="shared" si="606"/>
        <v>598</v>
      </c>
      <c r="T1964" s="93" t="s">
        <v>3039</v>
      </c>
      <c r="U1964" s="71" t="s">
        <v>2484</v>
      </c>
      <c r="V1964" s="71" t="s">
        <v>2484</v>
      </c>
      <c r="W1964" s="44" t="str">
        <f t="shared" si="607"/>
        <v/>
      </c>
      <c r="X1964" s="25" t="str">
        <f t="shared" si="608"/>
        <v/>
      </c>
      <c r="Y1964" s="1">
        <f t="shared" si="609"/>
        <v>1916</v>
      </c>
      <c r="Z1964" t="str">
        <f t="shared" si="610"/>
        <v>ITM_SH_NORM_E</v>
      </c>
      <c r="AA1964" s="172" t="str">
        <f>IF(ISNA(VLOOKUP(AC1964,Sheet2!J:J,1,0)),"//","")</f>
        <v/>
      </c>
      <c r="AC1964" s="111" t="str">
        <f t="shared" si="578"/>
        <v/>
      </c>
      <c r="AD1964" t="b">
        <f t="shared" si="577"/>
        <v>1</v>
      </c>
    </row>
    <row r="1965" spans="1:30">
      <c r="A1965" s="58">
        <f t="shared" si="612"/>
        <v>1965</v>
      </c>
      <c r="B1965" s="55">
        <f t="shared" si="611"/>
        <v>1917</v>
      </c>
      <c r="C1965" s="98" t="s">
        <v>4414</v>
      </c>
      <c r="D1965" s="98" t="s">
        <v>1122</v>
      </c>
      <c r="E1965" s="99" t="s">
        <v>1123</v>
      </c>
      <c r="F1965" s="99" t="s">
        <v>1123</v>
      </c>
      <c r="G1965" s="100">
        <v>0</v>
      </c>
      <c r="H1965" s="100">
        <v>0</v>
      </c>
      <c r="I1965" s="198" t="s">
        <v>1</v>
      </c>
      <c r="J1965" s="99" t="s">
        <v>1593</v>
      </c>
      <c r="K1965" s="101" t="s">
        <v>4539</v>
      </c>
      <c r="L1965" s="98"/>
      <c r="M1965" s="103" t="s">
        <v>2472</v>
      </c>
      <c r="N1965" s="103"/>
      <c r="O1965"/>
      <c r="P1965" t="str">
        <f t="shared" si="605"/>
        <v/>
      </c>
      <c r="Q1965" t="str">
        <f>IF(ISNA(VLOOKUP(AC1965,#REF!,1)),"//","")</f>
        <v/>
      </c>
      <c r="R1965"/>
      <c r="S1965" s="43">
        <f t="shared" si="606"/>
        <v>598</v>
      </c>
      <c r="T1965" s="93" t="s">
        <v>3039</v>
      </c>
      <c r="U1965" s="71" t="s">
        <v>2484</v>
      </c>
      <c r="V1965" s="71" t="s">
        <v>2484</v>
      </c>
      <c r="W1965" s="44" t="str">
        <f t="shared" si="607"/>
        <v/>
      </c>
      <c r="X1965" s="25" t="str">
        <f t="shared" si="608"/>
        <v/>
      </c>
      <c r="Y1965" s="1">
        <f t="shared" si="609"/>
        <v>1917</v>
      </c>
      <c r="Z1965" t="str">
        <f t="shared" si="610"/>
        <v>ITM_JM_ASN</v>
      </c>
      <c r="AA1965" s="172" t="str">
        <f>IF(ISNA(VLOOKUP(AC1965,Sheet2!J:J,1,0)),"//","")</f>
        <v/>
      </c>
      <c r="AC1965" s="111" t="str">
        <f t="shared" si="578"/>
        <v/>
      </c>
      <c r="AD1965" t="b">
        <f t="shared" si="577"/>
        <v>1</v>
      </c>
    </row>
    <row r="1966" spans="1:30">
      <c r="A1966" s="58">
        <f t="shared" si="612"/>
        <v>1966</v>
      </c>
      <c r="B1966" s="55">
        <f t="shared" si="611"/>
        <v>1918</v>
      </c>
      <c r="C1966" s="98" t="s">
        <v>4414</v>
      </c>
      <c r="D1966" s="98" t="s">
        <v>1195</v>
      </c>
      <c r="E1966" s="99" t="s">
        <v>1124</v>
      </c>
      <c r="F1966" s="99" t="s">
        <v>1124</v>
      </c>
      <c r="G1966" s="100">
        <v>0</v>
      </c>
      <c r="H1966" s="100">
        <v>0</v>
      </c>
      <c r="I1966" s="192" t="s">
        <v>3</v>
      </c>
      <c r="J1966" s="99" t="s">
        <v>1593</v>
      </c>
      <c r="K1966" s="101" t="s">
        <v>4539</v>
      </c>
      <c r="L1966" s="98"/>
      <c r="M1966" s="103" t="s">
        <v>2473</v>
      </c>
      <c r="N1966" s="103"/>
      <c r="O1966"/>
      <c r="P1966" t="str">
        <f t="shared" si="605"/>
        <v/>
      </c>
      <c r="Q1966" t="str">
        <f>IF(ISNA(VLOOKUP(AC1966,#REF!,1)),"//","")</f>
        <v/>
      </c>
      <c r="R1966"/>
      <c r="S1966" s="43">
        <f t="shared" si="606"/>
        <v>598</v>
      </c>
      <c r="T1966" s="93" t="s">
        <v>3039</v>
      </c>
      <c r="U1966" s="71" t="s">
        <v>2484</v>
      </c>
      <c r="V1966" s="71" t="s">
        <v>2484</v>
      </c>
      <c r="W1966" s="44" t="str">
        <f t="shared" si="607"/>
        <v/>
      </c>
      <c r="X1966" s="25" t="str">
        <f t="shared" si="608"/>
        <v/>
      </c>
      <c r="Y1966" s="1">
        <f t="shared" si="609"/>
        <v>1918</v>
      </c>
      <c r="Z1966" t="str">
        <f t="shared" si="610"/>
        <v>ITM_JM_SEEK</v>
      </c>
      <c r="AA1966" s="172" t="str">
        <f>IF(ISNA(VLOOKUP(AC1966,Sheet2!J:J,1,0)),"//","")</f>
        <v/>
      </c>
      <c r="AC1966" s="111" t="str">
        <f t="shared" si="578"/>
        <v/>
      </c>
      <c r="AD1966" t="b">
        <f t="shared" si="577"/>
        <v>1</v>
      </c>
    </row>
    <row r="1967" spans="1:30">
      <c r="A1967" s="58">
        <f t="shared" si="612"/>
        <v>1967</v>
      </c>
      <c r="B1967" s="55">
        <f t="shared" si="611"/>
        <v>1919</v>
      </c>
      <c r="C1967" s="98" t="s">
        <v>4413</v>
      </c>
      <c r="D1967" s="98" t="s">
        <v>1196</v>
      </c>
      <c r="E1967" s="99" t="s">
        <v>1125</v>
      </c>
      <c r="F1967" s="99" t="s">
        <v>1125</v>
      </c>
      <c r="G1967" s="100">
        <v>0</v>
      </c>
      <c r="H1967" s="100">
        <v>0</v>
      </c>
      <c r="I1967" s="192" t="s">
        <v>3</v>
      </c>
      <c r="J1967" s="99" t="s">
        <v>1593</v>
      </c>
      <c r="K1967" s="101" t="s">
        <v>4539</v>
      </c>
      <c r="L1967" s="98" t="s">
        <v>1126</v>
      </c>
      <c r="M1967" s="103" t="s">
        <v>2476</v>
      </c>
      <c r="N1967" s="103"/>
      <c r="O1967"/>
      <c r="P1967" t="str">
        <f t="shared" si="605"/>
        <v/>
      </c>
      <c r="Q1967" t="str">
        <f>IF(ISNA(VLOOKUP(AC1967,#REF!,1)),"//","")</f>
        <v/>
      </c>
      <c r="R1967"/>
      <c r="S1967" s="43">
        <f t="shared" si="606"/>
        <v>598</v>
      </c>
      <c r="T1967" s="93" t="s">
        <v>3039</v>
      </c>
      <c r="U1967" s="71" t="s">
        <v>2484</v>
      </c>
      <c r="V1967" s="71" t="s">
        <v>2484</v>
      </c>
      <c r="W1967" s="44" t="str">
        <f t="shared" si="607"/>
        <v/>
      </c>
      <c r="X1967" s="25" t="str">
        <f t="shared" si="608"/>
        <v/>
      </c>
      <c r="Y1967" s="1">
        <f t="shared" si="609"/>
        <v>1919</v>
      </c>
      <c r="Z1967" t="str">
        <f t="shared" si="610"/>
        <v>ITM_INP_DEF_43S</v>
      </c>
      <c r="AA1967" s="172" t="str">
        <f>IF(ISNA(VLOOKUP(AC1967,Sheet2!J:J,1,0)),"//","")</f>
        <v/>
      </c>
      <c r="AC1967" s="111" t="str">
        <f t="shared" si="578"/>
        <v/>
      </c>
      <c r="AD1967" t="b">
        <f t="shared" si="577"/>
        <v>1</v>
      </c>
    </row>
    <row r="1968" spans="1:30">
      <c r="A1968" s="58">
        <f t="shared" si="612"/>
        <v>1968</v>
      </c>
      <c r="B1968" s="55">
        <f t="shared" si="611"/>
        <v>1920</v>
      </c>
      <c r="C1968" s="98" t="s">
        <v>4417</v>
      </c>
      <c r="D1968" s="98" t="s">
        <v>7</v>
      </c>
      <c r="E1968" s="99" t="s">
        <v>2946</v>
      </c>
      <c r="F1968" s="99" t="s">
        <v>2946</v>
      </c>
      <c r="G1968" s="100">
        <v>0</v>
      </c>
      <c r="H1968" s="100">
        <v>0</v>
      </c>
      <c r="I1968" s="198" t="s">
        <v>1</v>
      </c>
      <c r="J1968" s="99" t="s">
        <v>1593</v>
      </c>
      <c r="K1968" s="101" t="s">
        <v>4539</v>
      </c>
      <c r="L1968" s="98"/>
      <c r="M1968" s="103" t="s">
        <v>2948</v>
      </c>
      <c r="N1968" s="103"/>
      <c r="O1968"/>
      <c r="P1968" t="str">
        <f t="shared" si="605"/>
        <v/>
      </c>
      <c r="Q1968" t="str">
        <f>IF(ISNA(VLOOKUP(AC1968,#REF!,1)),"//","")</f>
        <v/>
      </c>
      <c r="R1968"/>
      <c r="S1968" s="43">
        <f t="shared" si="606"/>
        <v>599</v>
      </c>
      <c r="T1968" s="93" t="s">
        <v>3039</v>
      </c>
      <c r="U1968" s="71" t="s">
        <v>2914</v>
      </c>
      <c r="V1968" s="71" t="s">
        <v>2484</v>
      </c>
      <c r="W1968" s="44" t="str">
        <f t="shared" si="607"/>
        <v>"X.XEQ"</v>
      </c>
      <c r="X1968" s="25" t="str">
        <f t="shared" si="608"/>
        <v>X.XEQ</v>
      </c>
      <c r="Y1968" s="1">
        <f t="shared" si="609"/>
        <v>1920</v>
      </c>
      <c r="Z1968" t="str">
        <f t="shared" si="610"/>
        <v>ITM_XXEQ</v>
      </c>
      <c r="AA1968" s="172" t="str">
        <f>IF(ISNA(VLOOKUP(AC1968,Sheet2!J:J,1,0)),"//","")</f>
        <v>//</v>
      </c>
      <c r="AC1968" s="111" t="str">
        <f t="shared" si="578"/>
        <v>X.XEQ</v>
      </c>
      <c r="AD1968" t="b">
        <f t="shared" si="577"/>
        <v>1</v>
      </c>
    </row>
    <row r="1969" spans="1:30">
      <c r="A1969" s="58">
        <f t="shared" si="612"/>
        <v>1969</v>
      </c>
      <c r="B1969" s="55">
        <f t="shared" si="611"/>
        <v>1921</v>
      </c>
      <c r="C1969" s="98" t="s">
        <v>4414</v>
      </c>
      <c r="D1969" s="98" t="s">
        <v>2536</v>
      </c>
      <c r="E1969" s="101" t="s">
        <v>2538</v>
      </c>
      <c r="F1969" s="101" t="s">
        <v>2538</v>
      </c>
      <c r="G1969" s="105">
        <v>0</v>
      </c>
      <c r="H1969" s="105">
        <v>0</v>
      </c>
      <c r="I1969" s="198" t="s">
        <v>1</v>
      </c>
      <c r="J1969" s="99" t="s">
        <v>1593</v>
      </c>
      <c r="K1969" s="101" t="s">
        <v>4539</v>
      </c>
      <c r="L1969" s="98"/>
      <c r="M1969" s="103" t="s">
        <v>2537</v>
      </c>
      <c r="N1969" s="103"/>
      <c r="O1969"/>
      <c r="P1969" t="str">
        <f t="shared" si="605"/>
        <v/>
      </c>
      <c r="Q1969" t="str">
        <f>IF(ISNA(VLOOKUP(AC1969,#REF!,1)),"//","")</f>
        <v/>
      </c>
      <c r="R1969"/>
      <c r="S1969" s="43">
        <f t="shared" si="606"/>
        <v>599</v>
      </c>
      <c r="T1969" s="93" t="s">
        <v>3039</v>
      </c>
      <c r="U1969" s="71" t="s">
        <v>2484</v>
      </c>
      <c r="V1969" s="71" t="s">
        <v>2484</v>
      </c>
      <c r="W1969" s="44" t="str">
        <f t="shared" si="607"/>
        <v/>
      </c>
      <c r="X1969" s="25" t="str">
        <f t="shared" si="608"/>
        <v/>
      </c>
      <c r="Y1969" s="1">
        <f t="shared" si="609"/>
        <v>1921</v>
      </c>
      <c r="Z1969" t="str">
        <f t="shared" si="610"/>
        <v>ITM_USER_ALPHA</v>
      </c>
      <c r="AA1969" s="172" t="str">
        <f>IF(ISNA(VLOOKUP(AC1969,Sheet2!J:J,1,0)),"//","")</f>
        <v/>
      </c>
      <c r="AC1969" s="111" t="str">
        <f t="shared" si="578"/>
        <v/>
      </c>
      <c r="AD1969" t="b">
        <f t="shared" si="577"/>
        <v>1</v>
      </c>
    </row>
    <row r="1970" spans="1:30">
      <c r="A1970" s="58">
        <f t="shared" si="612"/>
        <v>1970</v>
      </c>
      <c r="B1970" s="55">
        <f t="shared" si="611"/>
        <v>1922</v>
      </c>
      <c r="C1970" s="98" t="s">
        <v>4414</v>
      </c>
      <c r="D1970" s="98" t="s">
        <v>2539</v>
      </c>
      <c r="E1970" s="99" t="s">
        <v>2541</v>
      </c>
      <c r="F1970" s="99" t="s">
        <v>2541</v>
      </c>
      <c r="G1970" s="100">
        <v>0</v>
      </c>
      <c r="H1970" s="100">
        <v>0</v>
      </c>
      <c r="I1970" s="198" t="s">
        <v>1</v>
      </c>
      <c r="J1970" s="99" t="s">
        <v>1593</v>
      </c>
      <c r="K1970" s="101" t="s">
        <v>4539</v>
      </c>
      <c r="L1970" s="98"/>
      <c r="M1970" s="103" t="s">
        <v>2540</v>
      </c>
      <c r="N1970" s="103"/>
      <c r="O1970"/>
      <c r="P1970" t="str">
        <f t="shared" si="605"/>
        <v/>
      </c>
      <c r="Q1970" t="str">
        <f>IF(ISNA(VLOOKUP(AC1970,#REF!,1)),"//","")</f>
        <v/>
      </c>
      <c r="R1970"/>
      <c r="S1970" s="43">
        <f t="shared" si="606"/>
        <v>599</v>
      </c>
      <c r="T1970" s="93" t="s">
        <v>3039</v>
      </c>
      <c r="U1970" s="71" t="s">
        <v>2484</v>
      </c>
      <c r="V1970" s="71" t="s">
        <v>2484</v>
      </c>
      <c r="W1970" s="44" t="str">
        <f t="shared" si="607"/>
        <v/>
      </c>
      <c r="X1970" s="25" t="str">
        <f t="shared" si="608"/>
        <v/>
      </c>
      <c r="Y1970" s="1">
        <f t="shared" si="609"/>
        <v>1922</v>
      </c>
      <c r="Z1970" t="str">
        <f t="shared" si="610"/>
        <v>ITM_USER_GSHFT</v>
      </c>
      <c r="AA1970" s="172" t="str">
        <f>IF(ISNA(VLOOKUP(AC1970,Sheet2!J:J,1,0)),"//","")</f>
        <v/>
      </c>
      <c r="AC1970" s="111" t="str">
        <f t="shared" si="578"/>
        <v/>
      </c>
      <c r="AD1970" t="b">
        <f t="shared" si="577"/>
        <v>1</v>
      </c>
    </row>
    <row r="1971" spans="1:30">
      <c r="A1971" s="58">
        <f t="shared" si="612"/>
        <v>1971</v>
      </c>
      <c r="B1971" s="55">
        <f t="shared" si="611"/>
        <v>1923</v>
      </c>
      <c r="C1971" s="98" t="s">
        <v>4414</v>
      </c>
      <c r="D1971" s="102" t="s">
        <v>2571</v>
      </c>
      <c r="E1971" s="99" t="s">
        <v>2573</v>
      </c>
      <c r="F1971" s="99" t="s">
        <v>2573</v>
      </c>
      <c r="G1971" s="100">
        <v>0</v>
      </c>
      <c r="H1971" s="100">
        <v>0</v>
      </c>
      <c r="I1971" s="198" t="s">
        <v>1</v>
      </c>
      <c r="J1971" s="99" t="s">
        <v>1593</v>
      </c>
      <c r="K1971" s="101" t="s">
        <v>4539</v>
      </c>
      <c r="L1971" s="98"/>
      <c r="M1971" s="103" t="s">
        <v>2569</v>
      </c>
      <c r="N1971" s="103"/>
      <c r="O1971"/>
      <c r="P1971" t="str">
        <f t="shared" si="605"/>
        <v/>
      </c>
      <c r="Q1971" t="str">
        <f>IF(ISNA(VLOOKUP(AC1971,#REF!,1)),"//","")</f>
        <v/>
      </c>
      <c r="R1971"/>
      <c r="S1971" s="43">
        <f t="shared" si="606"/>
        <v>599</v>
      </c>
      <c r="T1971" s="93" t="s">
        <v>3039</v>
      </c>
      <c r="U1971" s="71" t="s">
        <v>2484</v>
      </c>
      <c r="V1971" s="71" t="s">
        <v>2484</v>
      </c>
      <c r="W1971" s="44" t="str">
        <f t="shared" si="607"/>
        <v/>
      </c>
      <c r="X1971" s="25" t="str">
        <f t="shared" si="608"/>
        <v/>
      </c>
      <c r="Y1971" s="1">
        <f t="shared" si="609"/>
        <v>1923</v>
      </c>
      <c r="Z1971" t="str">
        <f t="shared" si="610"/>
        <v>ITM_USER_CC</v>
      </c>
      <c r="AA1971" s="172" t="str">
        <f>IF(ISNA(VLOOKUP(AC1971,Sheet2!J:J,1,0)),"//","")</f>
        <v/>
      </c>
      <c r="AC1971" s="111" t="str">
        <f t="shared" si="578"/>
        <v/>
      </c>
      <c r="AD1971" t="b">
        <f t="shared" si="577"/>
        <v>1</v>
      </c>
    </row>
    <row r="1972" spans="1:30">
      <c r="A1972" s="58">
        <f t="shared" si="612"/>
        <v>1972</v>
      </c>
      <c r="B1972" s="55">
        <f t="shared" si="611"/>
        <v>1924</v>
      </c>
      <c r="C1972" s="98" t="s">
        <v>4414</v>
      </c>
      <c r="D1972" s="98" t="s">
        <v>2572</v>
      </c>
      <c r="E1972" s="99" t="s">
        <v>2574</v>
      </c>
      <c r="F1972" s="99" t="s">
        <v>2574</v>
      </c>
      <c r="G1972" s="107">
        <v>0</v>
      </c>
      <c r="H1972" s="107">
        <v>0</v>
      </c>
      <c r="I1972" s="198" t="s">
        <v>1</v>
      </c>
      <c r="J1972" s="99" t="s">
        <v>1593</v>
      </c>
      <c r="K1972" s="101" t="s">
        <v>4539</v>
      </c>
      <c r="L1972" s="98"/>
      <c r="M1972" s="103" t="s">
        <v>2570</v>
      </c>
      <c r="N1972" s="103"/>
      <c r="O1972"/>
      <c r="P1972" t="str">
        <f t="shared" si="605"/>
        <v/>
      </c>
      <c r="Q1972" t="str">
        <f>IF(ISNA(VLOOKUP(AC1972,#REF!,1)),"//","")</f>
        <v/>
      </c>
      <c r="R1972"/>
      <c r="S1972" s="43">
        <f t="shared" si="606"/>
        <v>599</v>
      </c>
      <c r="T1972" s="93" t="s">
        <v>3039</v>
      </c>
      <c r="U1972" s="71" t="s">
        <v>2484</v>
      </c>
      <c r="V1972" s="71" t="s">
        <v>2484</v>
      </c>
      <c r="W1972" s="44" t="str">
        <f t="shared" si="607"/>
        <v/>
      </c>
      <c r="X1972" s="25" t="str">
        <f t="shared" si="608"/>
        <v/>
      </c>
      <c r="Y1972" s="1">
        <f t="shared" si="609"/>
        <v>1924</v>
      </c>
      <c r="Z1972" t="str">
        <f t="shared" si="610"/>
        <v>ITM_USER_MYM</v>
      </c>
      <c r="AA1972" s="172" t="str">
        <f>IF(ISNA(VLOOKUP(AC1972,Sheet2!J:J,1,0)),"//","")</f>
        <v/>
      </c>
      <c r="AC1972" s="111" t="str">
        <f t="shared" si="578"/>
        <v/>
      </c>
      <c r="AD1972" t="b">
        <f t="shared" si="577"/>
        <v>1</v>
      </c>
    </row>
    <row r="1973" spans="1:30">
      <c r="A1973" s="58">
        <f t="shared" si="612"/>
        <v>1973</v>
      </c>
      <c r="B1973" s="55">
        <f t="shared" si="611"/>
        <v>1925</v>
      </c>
      <c r="C1973" s="98" t="s">
        <v>4414</v>
      </c>
      <c r="D1973" s="102" t="s">
        <v>2578</v>
      </c>
      <c r="E1973" s="99" t="s">
        <v>2580</v>
      </c>
      <c r="F1973" s="99" t="s">
        <v>2580</v>
      </c>
      <c r="G1973" s="100">
        <v>0</v>
      </c>
      <c r="H1973" s="100">
        <v>0</v>
      </c>
      <c r="I1973" s="198" t="s">
        <v>1</v>
      </c>
      <c r="J1973" s="99" t="s">
        <v>1593</v>
      </c>
      <c r="K1973" s="101" t="s">
        <v>4539</v>
      </c>
      <c r="L1973" s="98"/>
      <c r="M1973" s="103" t="s">
        <v>2576</v>
      </c>
      <c r="N1973" s="103"/>
      <c r="O1973"/>
      <c r="P1973" t="str">
        <f t="shared" si="605"/>
        <v/>
      </c>
      <c r="Q1973" t="str">
        <f>IF(ISNA(VLOOKUP(AC1973,#REF!,1)),"//","")</f>
        <v/>
      </c>
      <c r="R1973"/>
      <c r="S1973" s="43">
        <f t="shared" si="606"/>
        <v>599</v>
      </c>
      <c r="T1973" s="93" t="s">
        <v>3039</v>
      </c>
      <c r="U1973" s="71" t="s">
        <v>2484</v>
      </c>
      <c r="V1973" s="71" t="s">
        <v>2484</v>
      </c>
      <c r="W1973" s="44" t="str">
        <f t="shared" si="607"/>
        <v/>
      </c>
      <c r="X1973" s="25" t="str">
        <f t="shared" si="608"/>
        <v/>
      </c>
      <c r="Y1973" s="1">
        <f t="shared" si="609"/>
        <v>1925</v>
      </c>
      <c r="Z1973" t="str">
        <f t="shared" si="610"/>
        <v>ITM_USER_PRGM</v>
      </c>
      <c r="AA1973" s="172" t="str">
        <f>IF(ISNA(VLOOKUP(AC1973,Sheet2!J:J,1,0)),"//","")</f>
        <v/>
      </c>
      <c r="AC1973" s="111" t="str">
        <f t="shared" si="578"/>
        <v/>
      </c>
      <c r="AD1973" t="b">
        <f t="shared" si="577"/>
        <v>1</v>
      </c>
    </row>
    <row r="1974" spans="1:30">
      <c r="A1974" s="58">
        <f t="shared" si="612"/>
        <v>1974</v>
      </c>
      <c r="B1974" s="55">
        <f t="shared" si="611"/>
        <v>1926</v>
      </c>
      <c r="C1974" s="98" t="s">
        <v>4414</v>
      </c>
      <c r="D1974" s="98" t="s">
        <v>2579</v>
      </c>
      <c r="E1974" s="99" t="s">
        <v>2581</v>
      </c>
      <c r="F1974" s="99" t="s">
        <v>2581</v>
      </c>
      <c r="G1974" s="100">
        <v>0</v>
      </c>
      <c r="H1974" s="100">
        <v>0</v>
      </c>
      <c r="I1974" s="198" t="s">
        <v>1</v>
      </c>
      <c r="J1974" s="99" t="s">
        <v>1593</v>
      </c>
      <c r="K1974" s="101" t="s">
        <v>4539</v>
      </c>
      <c r="L1974" s="102"/>
      <c r="M1974" s="103" t="s">
        <v>2577</v>
      </c>
      <c r="N1974" s="103"/>
      <c r="O1974"/>
      <c r="P1974" t="str">
        <f t="shared" si="605"/>
        <v/>
      </c>
      <c r="Q1974" t="str">
        <f>IF(ISNA(VLOOKUP(AC1974,#REF!,1)),"//","")</f>
        <v/>
      </c>
      <c r="R1974"/>
      <c r="S1974" s="43">
        <f t="shared" si="606"/>
        <v>599</v>
      </c>
      <c r="T1974" s="93" t="s">
        <v>3039</v>
      </c>
      <c r="U1974" s="71" t="s">
        <v>2484</v>
      </c>
      <c r="V1974" s="71" t="s">
        <v>2484</v>
      </c>
      <c r="W1974" s="44" t="str">
        <f t="shared" si="607"/>
        <v/>
      </c>
      <c r="X1974" s="25" t="str">
        <f t="shared" si="608"/>
        <v/>
      </c>
      <c r="Y1974" s="1">
        <f t="shared" si="609"/>
        <v>1926</v>
      </c>
      <c r="Z1974" t="str">
        <f t="shared" si="610"/>
        <v>ITM_USER_USER</v>
      </c>
      <c r="AA1974" s="172" t="str">
        <f>IF(ISNA(VLOOKUP(AC1974,Sheet2!J:J,1,0)),"//","")</f>
        <v/>
      </c>
      <c r="AC1974" s="111" t="str">
        <f t="shared" si="578"/>
        <v/>
      </c>
      <c r="AD1974" t="b">
        <f t="shared" si="577"/>
        <v>1</v>
      </c>
    </row>
    <row r="1975" spans="1:30">
      <c r="A1975" s="58">
        <f t="shared" si="612"/>
        <v>1975</v>
      </c>
      <c r="B1975" s="55">
        <f t="shared" si="611"/>
        <v>1927</v>
      </c>
      <c r="C1975" s="98" t="s">
        <v>4414</v>
      </c>
      <c r="D1975" s="102" t="s">
        <v>2582</v>
      </c>
      <c r="E1975" s="99" t="s">
        <v>2588</v>
      </c>
      <c r="F1975" s="99" t="s">
        <v>2588</v>
      </c>
      <c r="G1975" s="100">
        <v>0</v>
      </c>
      <c r="H1975" s="100">
        <v>0</v>
      </c>
      <c r="I1975" s="198" t="s">
        <v>1</v>
      </c>
      <c r="J1975" s="99" t="s">
        <v>1593</v>
      </c>
      <c r="K1975" s="101" t="s">
        <v>4539</v>
      </c>
      <c r="L1975" s="102"/>
      <c r="M1975" s="103" t="s">
        <v>2583</v>
      </c>
      <c r="N1975" s="103"/>
      <c r="O1975"/>
      <c r="P1975" t="str">
        <f t="shared" si="605"/>
        <v/>
      </c>
      <c r="Q1975" t="str">
        <f>IF(ISNA(VLOOKUP(AC1975,#REF!,1)),"//","")</f>
        <v/>
      </c>
      <c r="R1975"/>
      <c r="S1975" s="43">
        <f t="shared" si="606"/>
        <v>599</v>
      </c>
      <c r="T1975" s="93" t="s">
        <v>3039</v>
      </c>
      <c r="U1975" s="71" t="s">
        <v>2484</v>
      </c>
      <c r="V1975" s="71" t="s">
        <v>2484</v>
      </c>
      <c r="W1975" s="44" t="str">
        <f t="shared" si="607"/>
        <v/>
      </c>
      <c r="X1975" s="25" t="str">
        <f t="shared" si="608"/>
        <v/>
      </c>
      <c r="Y1975" s="1">
        <f t="shared" si="609"/>
        <v>1927</v>
      </c>
      <c r="Z1975" t="str">
        <f t="shared" si="610"/>
        <v>ITM_USER_SIGMAPLUS</v>
      </c>
      <c r="AA1975" s="172" t="str">
        <f>IF(ISNA(VLOOKUP(AC1975,Sheet2!J:J,1,0)),"//","")</f>
        <v/>
      </c>
      <c r="AC1975" s="111" t="str">
        <f t="shared" si="578"/>
        <v/>
      </c>
      <c r="AD1975" t="b">
        <f t="shared" si="577"/>
        <v>1</v>
      </c>
    </row>
    <row r="1976" spans="1:30">
      <c r="A1976" s="58">
        <f t="shared" si="612"/>
        <v>1976</v>
      </c>
      <c r="B1976" s="55">
        <f t="shared" si="611"/>
        <v>1928</v>
      </c>
      <c r="C1976" s="98" t="s">
        <v>4414</v>
      </c>
      <c r="D1976" s="102" t="s">
        <v>2813</v>
      </c>
      <c r="E1976" s="99" t="s">
        <v>2811</v>
      </c>
      <c r="F1976" s="99" t="s">
        <v>2811</v>
      </c>
      <c r="G1976" s="100">
        <v>0</v>
      </c>
      <c r="H1976" s="100">
        <v>0</v>
      </c>
      <c r="I1976" s="198" t="s">
        <v>1</v>
      </c>
      <c r="J1976" s="99" t="s">
        <v>1593</v>
      </c>
      <c r="K1976" s="101" t="s">
        <v>4539</v>
      </c>
      <c r="L1976" s="102" t="s">
        <v>2801</v>
      </c>
      <c r="M1976" s="103" t="s">
        <v>2803</v>
      </c>
      <c r="N1976" s="103"/>
      <c r="O1976"/>
      <c r="P1976" t="str">
        <f t="shared" si="605"/>
        <v/>
      </c>
      <c r="Q1976" t="str">
        <f>IF(ISNA(VLOOKUP(AC1976,#REF!,1)),"//","")</f>
        <v/>
      </c>
      <c r="R1976"/>
      <c r="S1976" s="43">
        <f t="shared" si="606"/>
        <v>599</v>
      </c>
      <c r="T1976" s="93" t="s">
        <v>3039</v>
      </c>
      <c r="U1976" s="71" t="s">
        <v>2484</v>
      </c>
      <c r="V1976" s="71" t="s">
        <v>2484</v>
      </c>
      <c r="W1976" s="44" t="str">
        <f t="shared" si="607"/>
        <v/>
      </c>
      <c r="X1976" s="25" t="str">
        <f t="shared" si="608"/>
        <v/>
      </c>
      <c r="Y1976" s="1">
        <f t="shared" si="609"/>
        <v>1928</v>
      </c>
      <c r="Z1976" t="str">
        <f t="shared" si="610"/>
        <v>ITM_USER_V43MIN</v>
      </c>
      <c r="AA1976" s="172" t="str">
        <f>IF(ISNA(VLOOKUP(AC1976,Sheet2!J:J,1,0)),"//","")</f>
        <v/>
      </c>
      <c r="AC1976" s="111" t="str">
        <f t="shared" si="578"/>
        <v/>
      </c>
      <c r="AD1976" t="b">
        <f t="shared" si="577"/>
        <v>1</v>
      </c>
    </row>
    <row r="1977" spans="1:30">
      <c r="A1977" s="58">
        <f t="shared" si="612"/>
        <v>1977</v>
      </c>
      <c r="B1977" s="55">
        <f t="shared" si="611"/>
        <v>1929</v>
      </c>
      <c r="C1977" s="98" t="s">
        <v>4414</v>
      </c>
      <c r="D1977" s="98" t="s">
        <v>2804</v>
      </c>
      <c r="E1977" s="101" t="s">
        <v>2810</v>
      </c>
      <c r="F1977" s="101" t="s">
        <v>2810</v>
      </c>
      <c r="G1977" s="105">
        <v>0</v>
      </c>
      <c r="H1977" s="105">
        <v>0</v>
      </c>
      <c r="I1977" s="198" t="s">
        <v>1</v>
      </c>
      <c r="J1977" s="99" t="s">
        <v>1593</v>
      </c>
      <c r="K1977" s="101" t="s">
        <v>4539</v>
      </c>
      <c r="L1977" s="98" t="s">
        <v>2801</v>
      </c>
      <c r="M1977" s="103" t="s">
        <v>2805</v>
      </c>
      <c r="N1977" s="103"/>
      <c r="O1977"/>
      <c r="P1977" t="str">
        <f t="shared" si="605"/>
        <v/>
      </c>
      <c r="Q1977" t="str">
        <f>IF(ISNA(VLOOKUP(AC1977,#REF!,1)),"//","")</f>
        <v/>
      </c>
      <c r="R1977"/>
      <c r="S1977" s="43">
        <f t="shared" si="606"/>
        <v>599</v>
      </c>
      <c r="T1977" s="93" t="s">
        <v>3039</v>
      </c>
      <c r="U1977" s="71" t="s">
        <v>2484</v>
      </c>
      <c r="V1977" s="71" t="s">
        <v>2484</v>
      </c>
      <c r="W1977" s="44" t="str">
        <f t="shared" si="607"/>
        <v/>
      </c>
      <c r="X1977" s="25" t="str">
        <f t="shared" si="608"/>
        <v/>
      </c>
      <c r="Y1977" s="1">
        <f t="shared" si="609"/>
        <v>1929</v>
      </c>
      <c r="Z1977" t="str">
        <f t="shared" si="610"/>
        <v>ITM_USER_SHIFTS2</v>
      </c>
      <c r="AA1977" s="172" t="str">
        <f>IF(ISNA(VLOOKUP(AC1977,Sheet2!J:J,1,0)),"//","")</f>
        <v/>
      </c>
      <c r="AC1977" s="111" t="str">
        <f t="shared" si="578"/>
        <v/>
      </c>
      <c r="AD1977" t="b">
        <f t="shared" si="577"/>
        <v>1</v>
      </c>
    </row>
    <row r="1978" spans="1:30">
      <c r="A1978" s="58">
        <f t="shared" si="612"/>
        <v>1978</v>
      </c>
      <c r="B1978" s="55">
        <f t="shared" si="611"/>
        <v>1930</v>
      </c>
      <c r="C1978" s="98" t="s">
        <v>4414</v>
      </c>
      <c r="D1978" s="108" t="s">
        <v>2808</v>
      </c>
      <c r="E1978" s="101" t="s">
        <v>2809</v>
      </c>
      <c r="F1978" s="101" t="s">
        <v>2809</v>
      </c>
      <c r="G1978" s="105">
        <v>0</v>
      </c>
      <c r="H1978" s="105">
        <v>0</v>
      </c>
      <c r="I1978" s="198" t="s">
        <v>1</v>
      </c>
      <c r="J1978" s="99" t="s">
        <v>1593</v>
      </c>
      <c r="K1978" s="101" t="s">
        <v>4539</v>
      </c>
      <c r="L1978" s="98"/>
      <c r="M1978" s="103" t="s">
        <v>2807</v>
      </c>
      <c r="N1978" s="103"/>
      <c r="O1978"/>
      <c r="P1978" t="str">
        <f t="shared" si="605"/>
        <v/>
      </c>
      <c r="Q1978" t="str">
        <f>IF(ISNA(VLOOKUP(AC1978,#REF!,1)),"//","")</f>
        <v/>
      </c>
      <c r="R1978"/>
      <c r="S1978" s="43">
        <f t="shared" si="606"/>
        <v>599</v>
      </c>
      <c r="T1978" s="93" t="s">
        <v>3039</v>
      </c>
      <c r="U1978" s="71" t="s">
        <v>2484</v>
      </c>
      <c r="V1978" s="71" t="s">
        <v>2484</v>
      </c>
      <c r="W1978" s="44" t="str">
        <f t="shared" si="607"/>
        <v/>
      </c>
      <c r="X1978" s="25" t="str">
        <f t="shared" si="608"/>
        <v/>
      </c>
      <c r="Y1978" s="1">
        <f t="shared" si="609"/>
        <v>1930</v>
      </c>
      <c r="Z1978" t="str">
        <f t="shared" si="610"/>
        <v>ITM_USER_HOME</v>
      </c>
      <c r="AA1978" s="172" t="str">
        <f>IF(ISNA(VLOOKUP(AC1978,Sheet2!J:J,1,0)),"//","")</f>
        <v/>
      </c>
      <c r="AC1978" s="111" t="str">
        <f t="shared" si="578"/>
        <v/>
      </c>
      <c r="AD1978" t="b">
        <f t="shared" ref="AD1978:AD2041" si="613">X1978=AC1978</f>
        <v>1</v>
      </c>
    </row>
    <row r="1979" spans="1:30">
      <c r="A1979" s="58">
        <f t="shared" si="612"/>
        <v>1979</v>
      </c>
      <c r="B1979" s="55">
        <f t="shared" si="611"/>
        <v>1931</v>
      </c>
      <c r="C1979" s="98" t="s">
        <v>4414</v>
      </c>
      <c r="D1979" s="98" t="s">
        <v>2814</v>
      </c>
      <c r="E1979" s="99" t="s">
        <v>2815</v>
      </c>
      <c r="F1979" s="99" t="s">
        <v>2815</v>
      </c>
      <c r="G1979" s="100">
        <v>0</v>
      </c>
      <c r="H1979" s="100">
        <v>0</v>
      </c>
      <c r="I1979" s="198" t="s">
        <v>1</v>
      </c>
      <c r="J1979" s="99" t="s">
        <v>1593</v>
      </c>
      <c r="K1979" s="101" t="s">
        <v>4539</v>
      </c>
      <c r="L1979" s="102" t="s">
        <v>2801</v>
      </c>
      <c r="M1979" s="103" t="s">
        <v>2816</v>
      </c>
      <c r="N1979" s="103"/>
      <c r="O1979"/>
      <c r="P1979" t="str">
        <f t="shared" si="605"/>
        <v/>
      </c>
      <c r="Q1979" t="str">
        <f>IF(ISNA(VLOOKUP(AC1979,#REF!,1)),"//","")</f>
        <v/>
      </c>
      <c r="R1979"/>
      <c r="S1979" s="43">
        <f t="shared" si="606"/>
        <v>599</v>
      </c>
      <c r="T1979" s="93" t="s">
        <v>3039</v>
      </c>
      <c r="U1979" s="71" t="s">
        <v>2484</v>
      </c>
      <c r="V1979" s="71" t="s">
        <v>2484</v>
      </c>
      <c r="W1979" s="44" t="str">
        <f t="shared" si="607"/>
        <v/>
      </c>
      <c r="X1979" s="25" t="str">
        <f t="shared" si="608"/>
        <v/>
      </c>
      <c r="Y1979" s="1">
        <f t="shared" si="609"/>
        <v>1931</v>
      </c>
      <c r="Z1979" t="str">
        <f t="shared" si="610"/>
        <v>ITM_USER_WP43S</v>
      </c>
      <c r="AA1979" s="172" t="str">
        <f>IF(ISNA(VLOOKUP(AC1979,Sheet2!J:J,1,0)),"//","")</f>
        <v/>
      </c>
      <c r="AC1979" s="111" t="str">
        <f t="shared" si="578"/>
        <v/>
      </c>
      <c r="AD1979" t="b">
        <f t="shared" si="613"/>
        <v>1</v>
      </c>
    </row>
    <row r="1980" spans="1:30">
      <c r="A1980" s="58">
        <f t="shared" si="612"/>
        <v>1980</v>
      </c>
      <c r="B1980" s="55">
        <f t="shared" si="611"/>
        <v>1932</v>
      </c>
      <c r="C1980" s="98" t="s">
        <v>4414</v>
      </c>
      <c r="D1980" s="98" t="s">
        <v>2855</v>
      </c>
      <c r="E1980" s="101" t="s">
        <v>2856</v>
      </c>
      <c r="F1980" s="101" t="s">
        <v>2856</v>
      </c>
      <c r="G1980" s="105">
        <v>0</v>
      </c>
      <c r="H1980" s="105">
        <v>0</v>
      </c>
      <c r="I1980" s="198" t="s">
        <v>1</v>
      </c>
      <c r="J1980" s="99" t="s">
        <v>1593</v>
      </c>
      <c r="K1980" s="101" t="s">
        <v>4539</v>
      </c>
      <c r="L1980" s="98" t="s">
        <v>2801</v>
      </c>
      <c r="M1980" s="103" t="s">
        <v>2857</v>
      </c>
      <c r="N1980" s="103"/>
      <c r="O1980"/>
      <c r="P1980" t="str">
        <f t="shared" si="605"/>
        <v/>
      </c>
      <c r="Q1980" t="str">
        <f>IF(ISNA(VLOOKUP(AC1980,#REF!,1)),"//","")</f>
        <v/>
      </c>
      <c r="R1980"/>
      <c r="S1980" s="43">
        <f t="shared" si="606"/>
        <v>599</v>
      </c>
      <c r="T1980" s="93" t="s">
        <v>3039</v>
      </c>
      <c r="U1980" s="71" t="s">
        <v>2484</v>
      </c>
      <c r="V1980" s="71" t="s">
        <v>2484</v>
      </c>
      <c r="W1980" s="44" t="str">
        <f t="shared" si="607"/>
        <v/>
      </c>
      <c r="X1980" s="25" t="str">
        <f t="shared" si="608"/>
        <v/>
      </c>
      <c r="Y1980" s="1">
        <f t="shared" si="609"/>
        <v>1932</v>
      </c>
      <c r="Z1980" t="str">
        <f t="shared" si="610"/>
        <v>ITM_USER_DM42</v>
      </c>
      <c r="AA1980" s="172" t="str">
        <f>IF(ISNA(VLOOKUP(AC1980,Sheet2!J:J,1,0)),"//","")</f>
        <v/>
      </c>
      <c r="AC1980" s="111" t="str">
        <f t="shared" si="578"/>
        <v/>
      </c>
      <c r="AD1980" t="b">
        <f t="shared" si="613"/>
        <v>1</v>
      </c>
    </row>
    <row r="1981" spans="1:30">
      <c r="A1981" s="58">
        <f t="shared" si="612"/>
        <v>1981</v>
      </c>
      <c r="B1981" s="55">
        <f t="shared" si="611"/>
        <v>1933</v>
      </c>
      <c r="C1981" s="98" t="s">
        <v>4414</v>
      </c>
      <c r="D1981" s="109" t="s">
        <v>2927</v>
      </c>
      <c r="E1981" s="101" t="s">
        <v>2928</v>
      </c>
      <c r="F1981" s="101" t="s">
        <v>2928</v>
      </c>
      <c r="G1981" s="105">
        <v>0</v>
      </c>
      <c r="H1981" s="105">
        <v>0</v>
      </c>
      <c r="I1981" s="198" t="s">
        <v>1</v>
      </c>
      <c r="J1981" s="99" t="s">
        <v>1593</v>
      </c>
      <c r="K1981" s="101" t="s">
        <v>4539</v>
      </c>
      <c r="L1981" s="98" t="s">
        <v>2929</v>
      </c>
      <c r="M1981" s="103" t="s">
        <v>2930</v>
      </c>
      <c r="N1981" s="103"/>
      <c r="O1981"/>
      <c r="P1981" t="str">
        <f t="shared" si="605"/>
        <v/>
      </c>
      <c r="Q1981" t="str">
        <f>IF(ISNA(VLOOKUP(AC1981,#REF!,1)),"//","")</f>
        <v/>
      </c>
      <c r="R1981"/>
      <c r="S1981" s="43">
        <f t="shared" si="606"/>
        <v>599</v>
      </c>
      <c r="T1981" s="93" t="s">
        <v>3039</v>
      </c>
      <c r="U1981" s="71" t="s">
        <v>2484</v>
      </c>
      <c r="V1981" s="71" t="s">
        <v>2484</v>
      </c>
      <c r="W1981" s="44" t="str">
        <f t="shared" si="607"/>
        <v/>
      </c>
      <c r="X1981" s="25" t="str">
        <f t="shared" si="608"/>
        <v/>
      </c>
      <c r="Y1981" s="1">
        <f t="shared" si="609"/>
        <v>1933</v>
      </c>
      <c r="Z1981" t="str">
        <f t="shared" si="610"/>
        <v>ITM_USER_C43</v>
      </c>
      <c r="AA1981" s="172" t="str">
        <f>IF(ISNA(VLOOKUP(AC1981,Sheet2!J:J,1,0)),"//","")</f>
        <v/>
      </c>
      <c r="AC1981" s="111" t="str">
        <f t="shared" si="578"/>
        <v/>
      </c>
      <c r="AD1981" t="b">
        <f t="shared" si="613"/>
        <v>1</v>
      </c>
    </row>
    <row r="1982" spans="1:30">
      <c r="A1982" s="58">
        <f t="shared" si="612"/>
        <v>1982</v>
      </c>
      <c r="B1982" s="55">
        <f t="shared" si="611"/>
        <v>1934</v>
      </c>
      <c r="C1982" s="98" t="s">
        <v>4418</v>
      </c>
      <c r="D1982" s="98" t="s">
        <v>7</v>
      </c>
      <c r="E1982" s="101" t="s">
        <v>1596</v>
      </c>
      <c r="F1982" s="101" t="s">
        <v>1596</v>
      </c>
      <c r="G1982" s="105">
        <v>0</v>
      </c>
      <c r="H1982" s="105">
        <v>0</v>
      </c>
      <c r="I1982" s="198" t="s">
        <v>1</v>
      </c>
      <c r="J1982" s="99" t="s">
        <v>1592</v>
      </c>
      <c r="K1982" s="101" t="s">
        <v>4539</v>
      </c>
      <c r="L1982" s="109" t="s">
        <v>1121</v>
      </c>
      <c r="M1982" s="103" t="s">
        <v>2475</v>
      </c>
      <c r="N1982" s="103"/>
      <c r="O1982" s="43"/>
      <c r="P1982" t="str">
        <f t="shared" si="605"/>
        <v/>
      </c>
      <c r="Q1982" s="43" t="str">
        <f>IF(ISNA(VLOOKUP(AC1982,#REF!,1)),"//","")</f>
        <v/>
      </c>
      <c r="R1982" s="43"/>
      <c r="S1982" s="43">
        <f t="shared" si="606"/>
        <v>599</v>
      </c>
      <c r="T1982" s="93" t="s">
        <v>3042</v>
      </c>
      <c r="U1982" s="71" t="s">
        <v>2484</v>
      </c>
      <c r="V1982" s="71" t="s">
        <v>2484</v>
      </c>
      <c r="W1982" s="44" t="str">
        <f t="shared" si="607"/>
        <v/>
      </c>
      <c r="X1982" s="25" t="str">
        <f t="shared" si="608"/>
        <v/>
      </c>
      <c r="Y1982" s="1">
        <f t="shared" si="609"/>
        <v>1934</v>
      </c>
      <c r="Z1982" t="str">
        <f t="shared" si="610"/>
        <v>ITM_GET_NORM_E</v>
      </c>
      <c r="AA1982" s="172" t="str">
        <f>IF(ISNA(VLOOKUP(AC1982,Sheet2!J:J,1,0)),"//","")</f>
        <v/>
      </c>
      <c r="AC1982" s="111" t="str">
        <f t="shared" si="578"/>
        <v/>
      </c>
      <c r="AD1982" t="b">
        <f t="shared" si="613"/>
        <v>1</v>
      </c>
    </row>
    <row r="1983" spans="1:30">
      <c r="A1983" s="58">
        <f t="shared" ref="A1983" si="614">IF(B1983=INT(B1983),ROW(),"")</f>
        <v>1983</v>
      </c>
      <c r="B1983" s="55">
        <f t="shared" ref="B1983" si="615">IF(AND(MID(C1983,2,1)&lt;&gt;"/",MID(C1983,1,1)="/"),INT(B1982)+1,B1982+0.01)</f>
        <v>1935</v>
      </c>
      <c r="C1983" s="98" t="s">
        <v>4450</v>
      </c>
      <c r="D1983" s="98" t="s">
        <v>7</v>
      </c>
      <c r="E1983" s="101" t="s">
        <v>5008</v>
      </c>
      <c r="F1983" s="101" t="s">
        <v>5008</v>
      </c>
      <c r="G1983" s="105">
        <v>0</v>
      </c>
      <c r="H1983" s="105">
        <v>0</v>
      </c>
      <c r="I1983" s="198" t="s">
        <v>1</v>
      </c>
      <c r="J1983" s="99" t="s">
        <v>1593</v>
      </c>
      <c r="K1983" s="101" t="s">
        <v>4539</v>
      </c>
      <c r="L1983" s="98" t="s">
        <v>5009</v>
      </c>
      <c r="M1983" s="103" t="s">
        <v>5010</v>
      </c>
      <c r="N1983" s="103"/>
      <c r="O1983"/>
      <c r="P1983" t="str">
        <f t="shared" ref="P1983" si="616">IF(E1983=F1983,"","NOT EQUAL")</f>
        <v/>
      </c>
      <c r="Q1983" t="str">
        <f>IF(ISNA(VLOOKUP(AC1983,#REF!,1)),"//","")</f>
        <v/>
      </c>
      <c r="R1983"/>
      <c r="S1983" s="43">
        <f t="shared" ref="S1983" si="617">IF(X1983&lt;&gt;"",S1982+1,S1982)</f>
        <v>599</v>
      </c>
      <c r="T1983" s="93"/>
      <c r="U1983" s="71" t="s">
        <v>2484</v>
      </c>
      <c r="V1983" s="71" t="s">
        <v>2484</v>
      </c>
      <c r="W1983" s="44" t="str">
        <f t="shared" ref="W1983" si="618">IF( OR(U1983="CNST", I1983="CAT_REGS"),(E1983),
IF(U1983="YES",UPPER(E1983),
IF(   AND(U1983&lt;&gt;"NO",I1983="CAT_FNCT",D1983&lt;&gt;"multiply", D1983&lt;&gt;"divide"),IF(J1983="SLS_ENABLED",   UPPER(E1983),""),"")))</f>
        <v/>
      </c>
      <c r="X1983" s="25" t="str">
        <f t="shared" ref="X1983" si="619">IF(LEN(V1983)&gt;0,V1983,SUBSTITUTE(SUBSTITUTE(SUBSTITUTE(SUBSTITUTE(SUBSTITUTE(SUBSTITUTE(SUBSTITUTE(SUBSTITUTE(SUBSTITUTE(SUBSTITUTE(SUBSTITUTE(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83" s="1">
        <f t="shared" ref="Y1983" si="620">B1983</f>
        <v>1935</v>
      </c>
      <c r="Z1983" t="str">
        <f t="shared" ref="Z1983" si="621">M1983</f>
        <v>ITM_RESERVE</v>
      </c>
      <c r="AA1983" s="172" t="str">
        <f>IF(ISNA(VLOOKUP(AC1983,Sheet2!J:J,1,0)),"//","")</f>
        <v/>
      </c>
      <c r="AC1983" s="111" t="str">
        <f t="shared" ref="AC1983" si="622">IF(LEN(X1983)=0,"",SUBSTITUTE(SUBSTITUTE(SUBSTITUTE(SUBSTITUTE(SUBSTITUTE(SUBSTITUTE(SUBSTITUTE(SUBSTITUTE(SUBSTITUTE(SUBSTITUTE(SUBSTITUTE(SUBSTITUTE(SUBSTITUTE(SUBSTITUTE(SUBSTITUTE(SUBSTITUTE(SUBSTITUTE( (SUBSTITUTE( SUBSTITUTE( SUBSTITUTE( SUBSTITUTE(W1983,"STD_SIGMA","SUM"),"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3" t="b">
        <f t="shared" ref="AD1983" si="623">X1983=AC1983</f>
        <v>1</v>
      </c>
    </row>
    <row r="1984" spans="1:30">
      <c r="A1984" s="58">
        <f t="shared" si="612"/>
        <v>1984</v>
      </c>
      <c r="B1984" s="55">
        <f t="shared" si="611"/>
        <v>1936</v>
      </c>
      <c r="C1984" s="98" t="s">
        <v>4450</v>
      </c>
      <c r="D1984" s="98" t="s">
        <v>7</v>
      </c>
      <c r="E1984" s="99" t="s">
        <v>144</v>
      </c>
      <c r="F1984" s="99" t="s">
        <v>2859</v>
      </c>
      <c r="G1984" s="100">
        <v>0</v>
      </c>
      <c r="H1984" s="100">
        <v>0</v>
      </c>
      <c r="I1984" s="196" t="s">
        <v>16</v>
      </c>
      <c r="J1984" s="99" t="s">
        <v>1593</v>
      </c>
      <c r="K1984" s="101" t="s">
        <v>4539</v>
      </c>
      <c r="L1984" s="98"/>
      <c r="M1984" s="103" t="s">
        <v>2474</v>
      </c>
      <c r="N1984" s="103"/>
      <c r="O1984"/>
      <c r="P1984" t="str">
        <f t="shared" si="605"/>
        <v>NOT EQUAL</v>
      </c>
      <c r="Q1984" t="str">
        <f>IF(ISNA(VLOOKUP(AC1984,#REF!,1)),"//","")</f>
        <v/>
      </c>
      <c r="R1984"/>
      <c r="S1984" s="43">
        <f t="shared" si="606"/>
        <v>599</v>
      </c>
      <c r="T1984" s="93" t="s">
        <v>3013</v>
      </c>
      <c r="U1984" s="71" t="s">
        <v>2484</v>
      </c>
      <c r="V1984" s="71" t="s">
        <v>2484</v>
      </c>
      <c r="W1984" s="44" t="str">
        <f t="shared" si="607"/>
        <v/>
      </c>
      <c r="X1984" s="25" t="str">
        <f t="shared" si="608"/>
        <v/>
      </c>
      <c r="Y1984" s="1">
        <f t="shared" si="609"/>
        <v>1936</v>
      </c>
      <c r="Z1984" t="str">
        <f t="shared" si="610"/>
        <v>MNU_ASN_N</v>
      </c>
      <c r="AA1984" s="172" t="str">
        <f>IF(ISNA(VLOOKUP(AC1984,Sheet2!J:J,1,0)),"//","")</f>
        <v/>
      </c>
      <c r="AC1984" s="111" t="str">
        <f t="shared" si="578"/>
        <v/>
      </c>
      <c r="AD1984" t="b">
        <f t="shared" si="613"/>
        <v>1</v>
      </c>
    </row>
    <row r="1985" spans="1:30">
      <c r="A1985" s="58">
        <f t="shared" si="612"/>
        <v>1985</v>
      </c>
      <c r="B1985" s="55">
        <f t="shared" si="611"/>
        <v>1937</v>
      </c>
      <c r="C1985" s="98" t="s">
        <v>4450</v>
      </c>
      <c r="D1985" s="98" t="s">
        <v>7</v>
      </c>
      <c r="E1985" s="99" t="s">
        <v>1058</v>
      </c>
      <c r="F1985" s="99" t="s">
        <v>1058</v>
      </c>
      <c r="G1985" s="100">
        <v>0</v>
      </c>
      <c r="H1985" s="100">
        <v>0</v>
      </c>
      <c r="I1985" s="196" t="s">
        <v>16</v>
      </c>
      <c r="J1985" s="99" t="s">
        <v>1593</v>
      </c>
      <c r="K1985" s="101" t="s">
        <v>4539</v>
      </c>
      <c r="L1985" s="98" t="s">
        <v>1059</v>
      </c>
      <c r="M1985" s="103" t="s">
        <v>2419</v>
      </c>
      <c r="N1985" s="103"/>
      <c r="O1985"/>
      <c r="P1985" t="str">
        <f t="shared" si="605"/>
        <v/>
      </c>
      <c r="Q1985" t="str">
        <f>IF(ISNA(VLOOKUP(AC1985,#REF!,1)),"//","")</f>
        <v/>
      </c>
      <c r="R1985"/>
      <c r="S1985" s="43">
        <f t="shared" si="606"/>
        <v>599</v>
      </c>
      <c r="T1985" s="93" t="s">
        <v>3013</v>
      </c>
      <c r="U1985" s="71" t="s">
        <v>2484</v>
      </c>
      <c r="V1985" s="71" t="s">
        <v>2484</v>
      </c>
      <c r="W1985" s="44" t="str">
        <f t="shared" si="607"/>
        <v/>
      </c>
      <c r="X1985" s="25" t="str">
        <f t="shared" si="608"/>
        <v/>
      </c>
      <c r="Y1985" s="1">
        <f t="shared" si="609"/>
        <v>1937</v>
      </c>
      <c r="Z1985" t="str">
        <f t="shared" si="610"/>
        <v>MNU_HOME</v>
      </c>
      <c r="AA1985" s="172" t="str">
        <f>IF(ISNA(VLOOKUP(AC1985,Sheet2!J:J,1,0)),"//","")</f>
        <v/>
      </c>
      <c r="AC1985" s="111" t="str">
        <f t="shared" si="578"/>
        <v/>
      </c>
      <c r="AD1985" t="b">
        <f t="shared" si="613"/>
        <v>1</v>
      </c>
    </row>
    <row r="1986" spans="1:30">
      <c r="A1986" s="58">
        <f t="shared" si="612"/>
        <v>1986</v>
      </c>
      <c r="B1986" s="55">
        <f t="shared" si="611"/>
        <v>1938</v>
      </c>
      <c r="C1986" s="98" t="s">
        <v>4450</v>
      </c>
      <c r="D1986" s="98" t="s">
        <v>7</v>
      </c>
      <c r="E1986" s="99" t="s">
        <v>1024</v>
      </c>
      <c r="F1986" s="99" t="s">
        <v>1024</v>
      </c>
      <c r="G1986" s="100">
        <v>0</v>
      </c>
      <c r="H1986" s="100">
        <v>0</v>
      </c>
      <c r="I1986" s="196" t="s">
        <v>16</v>
      </c>
      <c r="J1986" s="99" t="s">
        <v>1593</v>
      </c>
      <c r="K1986" s="101" t="s">
        <v>4539</v>
      </c>
      <c r="L1986" s="98" t="s">
        <v>1062</v>
      </c>
      <c r="M1986" s="103" t="s">
        <v>2421</v>
      </c>
      <c r="N1986" s="103"/>
      <c r="O1986"/>
      <c r="P1986" t="str">
        <f t="shared" si="605"/>
        <v/>
      </c>
      <c r="Q1986" t="str">
        <f>IF(ISNA(VLOOKUP(AC1986,#REF!,1)),"//","")</f>
        <v/>
      </c>
      <c r="R1986"/>
      <c r="S1986" s="43">
        <f t="shared" si="606"/>
        <v>599</v>
      </c>
      <c r="T1986" s="93" t="s">
        <v>3013</v>
      </c>
      <c r="U1986" s="71" t="s">
        <v>2484</v>
      </c>
      <c r="V1986" s="71" t="s">
        <v>2484</v>
      </c>
      <c r="W1986" s="44" t="str">
        <f t="shared" si="607"/>
        <v/>
      </c>
      <c r="X1986" s="25" t="str">
        <f t="shared" si="608"/>
        <v/>
      </c>
      <c r="Y1986" s="1">
        <f t="shared" si="609"/>
        <v>1938</v>
      </c>
      <c r="Z1986" t="str">
        <f t="shared" si="610"/>
        <v>MNU_ALPHA</v>
      </c>
      <c r="AA1986" s="172" t="str">
        <f>IF(ISNA(VLOOKUP(AC1986,Sheet2!J:J,1,0)),"//","")</f>
        <v/>
      </c>
      <c r="AC1986" s="111" t="str">
        <f t="shared" ref="AC1986:AC2049" si="624">IF(LEN(X1986)=0,"",SUBSTITUTE(SUBSTITUTE(SUBSTITUTE(SUBSTITUTE(SUBSTITUTE(SUBSTITUTE(SUBSTITUTE(SUBSTITUTE(SUBSTITUTE(SUBSTITUTE(SUBSTITUTE(SUBSTITUTE(SUBSTITUTE(SUBSTITUTE(SUBSTITUTE(SUBSTITUTE(SUBSTITUTE( (SUBSTITUTE( SUBSTITUTE( SUBSTITUTE( SUBSTITUTE(W1986,"STD_SIGMA","SUM"),"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1986" t="b">
        <f t="shared" si="613"/>
        <v>1</v>
      </c>
    </row>
    <row r="1987" spans="1:30">
      <c r="A1987" s="58">
        <f t="shared" si="612"/>
        <v>1987</v>
      </c>
      <c r="B1987" s="55">
        <f t="shared" si="611"/>
        <v>1939</v>
      </c>
      <c r="C1987" s="98" t="s">
        <v>4450</v>
      </c>
      <c r="D1987" s="98" t="s">
        <v>7</v>
      </c>
      <c r="E1987" s="99" t="s">
        <v>2632</v>
      </c>
      <c r="F1987" s="99" t="s">
        <v>2632</v>
      </c>
      <c r="G1987" s="100">
        <v>0</v>
      </c>
      <c r="H1987" s="100">
        <v>0</v>
      </c>
      <c r="I1987" s="196" t="s">
        <v>16</v>
      </c>
      <c r="J1987" s="99" t="s">
        <v>1593</v>
      </c>
      <c r="K1987" s="101" t="s">
        <v>4539</v>
      </c>
      <c r="L1987" s="98" t="s">
        <v>1063</v>
      </c>
      <c r="M1987" s="103" t="s">
        <v>2422</v>
      </c>
      <c r="N1987" s="103"/>
      <c r="O1987"/>
      <c r="P1987" t="str">
        <f t="shared" si="605"/>
        <v/>
      </c>
      <c r="Q1987" t="str">
        <f>IF(ISNA(VLOOKUP(AC1987,#REF!,1)),"//","")</f>
        <v/>
      </c>
      <c r="R1987"/>
      <c r="S1987" s="43">
        <f t="shared" si="606"/>
        <v>599</v>
      </c>
      <c r="T1987" s="93" t="s">
        <v>3013</v>
      </c>
      <c r="U1987" s="71" t="s">
        <v>2484</v>
      </c>
      <c r="V1987" s="71" t="s">
        <v>2484</v>
      </c>
      <c r="W1987" s="44" t="str">
        <f t="shared" si="607"/>
        <v/>
      </c>
      <c r="X1987" s="25" t="str">
        <f t="shared" si="608"/>
        <v/>
      </c>
      <c r="Y1987" s="1">
        <f t="shared" si="609"/>
        <v>1939</v>
      </c>
      <c r="Z1987" t="str">
        <f t="shared" si="610"/>
        <v>MNU_BASE</v>
      </c>
      <c r="AA1987" s="172" t="str">
        <f>IF(ISNA(VLOOKUP(AC1987,Sheet2!J:J,1,0)),"//","")</f>
        <v/>
      </c>
      <c r="AC1987" s="111" t="str">
        <f t="shared" si="624"/>
        <v/>
      </c>
      <c r="AD1987" t="b">
        <f t="shared" si="613"/>
        <v>1</v>
      </c>
    </row>
    <row r="1988" spans="1:30">
      <c r="A1988" s="58">
        <f t="shared" si="612"/>
        <v>1988</v>
      </c>
      <c r="B1988" s="55">
        <f t="shared" si="611"/>
        <v>1940</v>
      </c>
      <c r="C1988" s="98" t="s">
        <v>4450</v>
      </c>
      <c r="D1988" s="98" t="s">
        <v>7</v>
      </c>
      <c r="E1988" s="99" t="s">
        <v>2951</v>
      </c>
      <c r="F1988" s="99" t="s">
        <v>2951</v>
      </c>
      <c r="G1988" s="100">
        <v>0</v>
      </c>
      <c r="H1988" s="100">
        <v>0</v>
      </c>
      <c r="I1988" s="196" t="s">
        <v>16</v>
      </c>
      <c r="J1988" s="99" t="s">
        <v>1593</v>
      </c>
      <c r="K1988" s="101" t="s">
        <v>4539</v>
      </c>
      <c r="L1988" s="98"/>
      <c r="M1988" s="103" t="s">
        <v>2784</v>
      </c>
      <c r="N1988" s="103"/>
      <c r="O1988"/>
      <c r="P1988" t="str">
        <f t="shared" si="605"/>
        <v/>
      </c>
      <c r="Q1988" t="str">
        <f>IF(ISNA(VLOOKUP(AC1988,#REF!,1)),"//","")</f>
        <v/>
      </c>
      <c r="R1988"/>
      <c r="S1988" s="43">
        <f t="shared" si="606"/>
        <v>599</v>
      </c>
      <c r="T1988" s="93" t="s">
        <v>3013</v>
      </c>
      <c r="U1988" s="71" t="s">
        <v>2484</v>
      </c>
      <c r="V1988" s="71" t="s">
        <v>2484</v>
      </c>
      <c r="W1988" s="44" t="str">
        <f t="shared" si="607"/>
        <v/>
      </c>
      <c r="X1988" s="25" t="str">
        <f t="shared" si="608"/>
        <v/>
      </c>
      <c r="Y1988" s="1">
        <f t="shared" si="609"/>
        <v>1940</v>
      </c>
      <c r="Z1988" t="str">
        <f t="shared" si="610"/>
        <v>MNU_XEQ</v>
      </c>
      <c r="AA1988" s="172" t="str">
        <f>IF(ISNA(VLOOKUP(AC1988,Sheet2!J:J,1,0)),"//","")</f>
        <v/>
      </c>
      <c r="AC1988" s="111" t="str">
        <f t="shared" si="624"/>
        <v/>
      </c>
      <c r="AD1988" t="b">
        <f t="shared" si="613"/>
        <v>1</v>
      </c>
    </row>
    <row r="1989" spans="1:30">
      <c r="A1989" s="58">
        <f t="shared" si="612"/>
        <v>1989</v>
      </c>
      <c r="B1989" s="55">
        <f t="shared" si="611"/>
        <v>1941</v>
      </c>
      <c r="C1989" s="98" t="s">
        <v>4450</v>
      </c>
      <c r="D1989" s="98" t="s">
        <v>7</v>
      </c>
      <c r="E1989" s="101" t="s">
        <v>1582</v>
      </c>
      <c r="F1989" s="101" t="s">
        <v>1090</v>
      </c>
      <c r="G1989" s="105">
        <v>0</v>
      </c>
      <c r="H1989" s="105">
        <v>0</v>
      </c>
      <c r="I1989" s="196" t="s">
        <v>16</v>
      </c>
      <c r="J1989" s="99" t="s">
        <v>1593</v>
      </c>
      <c r="K1989" s="101" t="s">
        <v>4704</v>
      </c>
      <c r="L1989" s="102" t="s">
        <v>1086</v>
      </c>
      <c r="M1989" s="103" t="s">
        <v>2444</v>
      </c>
      <c r="N1989" s="103"/>
      <c r="O1989"/>
      <c r="P1989" t="str">
        <f t="shared" si="605"/>
        <v>NOT EQUAL</v>
      </c>
      <c r="Q1989" t="str">
        <f>IF(ISNA(VLOOKUP(AC1989,#REF!,1)),"//","")</f>
        <v/>
      </c>
      <c r="R1989"/>
      <c r="S1989" s="43">
        <f t="shared" si="606"/>
        <v>599</v>
      </c>
      <c r="T1989" s="93" t="s">
        <v>3013</v>
      </c>
      <c r="U1989" s="71" t="s">
        <v>2484</v>
      </c>
      <c r="V1989" s="71" t="s">
        <v>2484</v>
      </c>
      <c r="W1989" s="44" t="str">
        <f t="shared" si="607"/>
        <v/>
      </c>
      <c r="X1989" s="25" t="str">
        <f t="shared" si="608"/>
        <v/>
      </c>
      <c r="Y1989" s="1">
        <f t="shared" si="609"/>
        <v>1941</v>
      </c>
      <c r="Z1989" t="str">
        <f t="shared" si="610"/>
        <v>MNU_EE</v>
      </c>
      <c r="AA1989" s="172" t="str">
        <f>IF(ISNA(VLOOKUP(AC1989,Sheet2!J:J,1,0)),"//","")</f>
        <v/>
      </c>
      <c r="AC1989" s="111" t="str">
        <f t="shared" si="624"/>
        <v/>
      </c>
      <c r="AD1989" t="b">
        <f t="shared" si="613"/>
        <v>1</v>
      </c>
    </row>
    <row r="1990" spans="1:30">
      <c r="A1990" s="58">
        <f t="shared" si="612"/>
        <v>1990</v>
      </c>
      <c r="B1990" s="55">
        <f t="shared" si="611"/>
        <v>1942</v>
      </c>
      <c r="C1990" s="98" t="s">
        <v>4419</v>
      </c>
      <c r="D1990" s="98" t="s">
        <v>3255</v>
      </c>
      <c r="E1990" s="99" t="s">
        <v>921</v>
      </c>
      <c r="F1990" s="99" t="s">
        <v>921</v>
      </c>
      <c r="G1990" s="100">
        <v>0</v>
      </c>
      <c r="H1990" s="100">
        <v>0</v>
      </c>
      <c r="I1990" s="198" t="s">
        <v>1</v>
      </c>
      <c r="J1990" s="99" t="s">
        <v>1593</v>
      </c>
      <c r="K1990" s="101" t="s">
        <v>4539</v>
      </c>
      <c r="L1990" s="98"/>
      <c r="M1990" s="103" t="s">
        <v>3255</v>
      </c>
      <c r="N1990" s="103"/>
      <c r="O1990"/>
      <c r="P1990" t="str">
        <f t="shared" si="605"/>
        <v/>
      </c>
      <c r="Q1990" t="str">
        <f>IF(ISNA(VLOOKUP(AC1990,#REF!,1)),"//","")</f>
        <v/>
      </c>
      <c r="R1990"/>
      <c r="S1990" s="43">
        <f t="shared" si="606"/>
        <v>599</v>
      </c>
      <c r="T1990" s="93" t="s">
        <v>3054</v>
      </c>
      <c r="U1990" s="71" t="s">
        <v>2484</v>
      </c>
      <c r="V1990" s="71" t="s">
        <v>2484</v>
      </c>
      <c r="W1990" s="44" t="str">
        <f t="shared" si="607"/>
        <v/>
      </c>
      <c r="X1990" s="25" t="str">
        <f t="shared" si="608"/>
        <v/>
      </c>
      <c r="Y1990" s="1">
        <f t="shared" si="609"/>
        <v>1942</v>
      </c>
      <c r="Z1990" t="str">
        <f t="shared" si="610"/>
        <v>ITM_T_UP_ARROW</v>
      </c>
      <c r="AA1990" s="172" t="str">
        <f>IF(ISNA(VLOOKUP(AC1990,Sheet2!J:J,1,0)),"//","")</f>
        <v/>
      </c>
      <c r="AC1990" s="111" t="str">
        <f t="shared" si="624"/>
        <v/>
      </c>
      <c r="AD1990" t="b">
        <f t="shared" si="613"/>
        <v>1</v>
      </c>
    </row>
    <row r="1991" spans="1:30">
      <c r="A1991" s="58">
        <f t="shared" si="612"/>
        <v>1991</v>
      </c>
      <c r="B1991" s="55">
        <f t="shared" si="611"/>
        <v>1943</v>
      </c>
      <c r="C1991" s="98" t="s">
        <v>4450</v>
      </c>
      <c r="D1991" s="98" t="s">
        <v>7</v>
      </c>
      <c r="E1991" s="101" t="s">
        <v>2568</v>
      </c>
      <c r="F1991" s="101" t="s">
        <v>2568</v>
      </c>
      <c r="G1991" s="105">
        <v>0</v>
      </c>
      <c r="H1991" s="105">
        <v>0</v>
      </c>
      <c r="I1991" s="196" t="s">
        <v>16</v>
      </c>
      <c r="J1991" s="99" t="s">
        <v>1593</v>
      </c>
      <c r="K1991" s="101" t="s">
        <v>4539</v>
      </c>
      <c r="L1991" s="98"/>
      <c r="M1991" s="103" t="s">
        <v>2458</v>
      </c>
      <c r="N1991" s="103"/>
      <c r="O1991"/>
      <c r="P1991" t="str">
        <f t="shared" si="605"/>
        <v/>
      </c>
      <c r="Q1991" t="str">
        <f>IF(ISNA(VLOOKUP(AC1991,#REF!,1)),"//","")</f>
        <v/>
      </c>
      <c r="R1991"/>
      <c r="S1991" s="43">
        <f t="shared" si="606"/>
        <v>599</v>
      </c>
      <c r="T1991" s="93" t="s">
        <v>3013</v>
      </c>
      <c r="U1991" s="71" t="s">
        <v>2484</v>
      </c>
      <c r="V1991" s="71" t="s">
        <v>2484</v>
      </c>
      <c r="W1991" s="44" t="str">
        <f t="shared" si="607"/>
        <v/>
      </c>
      <c r="X1991" s="25" t="str">
        <f t="shared" si="608"/>
        <v/>
      </c>
      <c r="Y1991" s="1">
        <f t="shared" si="609"/>
        <v>1943</v>
      </c>
      <c r="Z1991" t="str">
        <f t="shared" si="610"/>
        <v>MNU_ASN</v>
      </c>
      <c r="AA1991" s="172" t="str">
        <f>IF(ISNA(VLOOKUP(AC1991,Sheet2!J:J,1,0)),"//","")</f>
        <v/>
      </c>
      <c r="AC1991" s="111" t="str">
        <f t="shared" si="624"/>
        <v/>
      </c>
      <c r="AD1991" t="b">
        <f t="shared" si="613"/>
        <v>1</v>
      </c>
    </row>
    <row r="1992" spans="1:30">
      <c r="A1992" s="58">
        <f t="shared" si="612"/>
        <v>1992</v>
      </c>
      <c r="B1992" s="55">
        <f t="shared" si="611"/>
        <v>1944</v>
      </c>
      <c r="C1992" s="98" t="s">
        <v>4419</v>
      </c>
      <c r="D1992" s="98" t="s">
        <v>3256</v>
      </c>
      <c r="E1992" s="99" t="s">
        <v>923</v>
      </c>
      <c r="F1992" s="99" t="s">
        <v>923</v>
      </c>
      <c r="G1992" s="100">
        <v>0</v>
      </c>
      <c r="H1992" s="100">
        <v>0</v>
      </c>
      <c r="I1992" s="198" t="s">
        <v>1</v>
      </c>
      <c r="J1992" s="99" t="s">
        <v>1593</v>
      </c>
      <c r="K1992" s="101" t="s">
        <v>4539</v>
      </c>
      <c r="L1992" s="98"/>
      <c r="M1992" s="103" t="s">
        <v>3256</v>
      </c>
      <c r="N1992" s="103"/>
      <c r="O1992"/>
      <c r="P1992" t="str">
        <f t="shared" si="605"/>
        <v/>
      </c>
      <c r="Q1992" t="str">
        <f>IF(ISNA(VLOOKUP(AC1992,#REF!,1)),"//","")</f>
        <v/>
      </c>
      <c r="R1992"/>
      <c r="S1992" s="43">
        <f t="shared" si="606"/>
        <v>599</v>
      </c>
      <c r="T1992" s="93" t="s">
        <v>3054</v>
      </c>
      <c r="U1992" s="71" t="s">
        <v>2484</v>
      </c>
      <c r="V1992" s="71" t="s">
        <v>2484</v>
      </c>
      <c r="W1992" s="44" t="str">
        <f t="shared" si="607"/>
        <v/>
      </c>
      <c r="X1992" s="25" t="str">
        <f t="shared" si="608"/>
        <v/>
      </c>
      <c r="Y1992" s="1">
        <f t="shared" si="609"/>
        <v>1944</v>
      </c>
      <c r="Z1992" t="str">
        <f t="shared" si="610"/>
        <v>ITM_T_DOWN_ARROW</v>
      </c>
      <c r="AA1992" s="172" t="str">
        <f>IF(ISNA(VLOOKUP(AC1992,Sheet2!J:J,1,0)),"//","")</f>
        <v/>
      </c>
      <c r="AC1992" s="111" t="str">
        <f t="shared" si="624"/>
        <v/>
      </c>
      <c r="AD1992" t="b">
        <f t="shared" si="613"/>
        <v>1</v>
      </c>
    </row>
    <row r="1993" spans="1:30">
      <c r="A1993" s="58">
        <f t="shared" si="612"/>
        <v>1993</v>
      </c>
      <c r="B1993" s="55">
        <f t="shared" si="611"/>
        <v>1945</v>
      </c>
      <c r="C1993" s="98" t="s">
        <v>4419</v>
      </c>
      <c r="D1993" s="98" t="s">
        <v>3253</v>
      </c>
      <c r="E1993" s="101" t="s">
        <v>1058</v>
      </c>
      <c r="F1993" s="101" t="s">
        <v>1058</v>
      </c>
      <c r="G1993" s="105">
        <v>0</v>
      </c>
      <c r="H1993" s="105">
        <v>0</v>
      </c>
      <c r="I1993" s="198" t="s">
        <v>1</v>
      </c>
      <c r="J1993" s="99" t="s">
        <v>1593</v>
      </c>
      <c r="K1993" s="101" t="s">
        <v>4539</v>
      </c>
      <c r="L1993" s="98"/>
      <c r="M1993" s="103" t="s">
        <v>3253</v>
      </c>
      <c r="N1993" s="103"/>
      <c r="O1993"/>
      <c r="P1993" t="str">
        <f t="shared" si="605"/>
        <v/>
      </c>
      <c r="Q1993" t="str">
        <f>IF(ISNA(VLOOKUP(AC1993,#REF!,1)),"//","")</f>
        <v/>
      </c>
      <c r="R1993"/>
      <c r="S1993" s="43">
        <f t="shared" si="606"/>
        <v>599</v>
      </c>
      <c r="T1993" s="93" t="s">
        <v>3054</v>
      </c>
      <c r="U1993" s="71" t="s">
        <v>2484</v>
      </c>
      <c r="V1993" s="71" t="s">
        <v>2484</v>
      </c>
      <c r="W1993" s="44" t="str">
        <f t="shared" si="607"/>
        <v/>
      </c>
      <c r="X1993" s="25" t="str">
        <f t="shared" si="608"/>
        <v/>
      </c>
      <c r="Y1993" s="1">
        <f t="shared" si="609"/>
        <v>1945</v>
      </c>
      <c r="Z1993" t="str">
        <f t="shared" si="610"/>
        <v>ITM_T_HOME</v>
      </c>
      <c r="AA1993" s="172" t="str">
        <f>IF(ISNA(VLOOKUP(AC1993,Sheet2!J:J,1,0)),"//","")</f>
        <v/>
      </c>
      <c r="AC1993" s="111" t="str">
        <f t="shared" si="624"/>
        <v/>
      </c>
      <c r="AD1993" t="b">
        <f t="shared" si="613"/>
        <v>1</v>
      </c>
    </row>
    <row r="1994" spans="1:30">
      <c r="A1994" s="58">
        <f t="shared" si="612"/>
        <v>1994</v>
      </c>
      <c r="B1994" s="55">
        <f t="shared" si="611"/>
        <v>1946</v>
      </c>
      <c r="C1994" s="98" t="s">
        <v>4419</v>
      </c>
      <c r="D1994" s="98" t="s">
        <v>3254</v>
      </c>
      <c r="E1994" s="101" t="s">
        <v>1271</v>
      </c>
      <c r="F1994" s="101" t="s">
        <v>1271</v>
      </c>
      <c r="G1994" s="105">
        <v>0</v>
      </c>
      <c r="H1994" s="105">
        <v>0</v>
      </c>
      <c r="I1994" s="198" t="s">
        <v>1</v>
      </c>
      <c r="J1994" s="99" t="s">
        <v>1593</v>
      </c>
      <c r="K1994" s="101" t="s">
        <v>4539</v>
      </c>
      <c r="L1994" s="98"/>
      <c r="M1994" s="103" t="s">
        <v>3254</v>
      </c>
      <c r="N1994" s="103"/>
      <c r="O1994"/>
      <c r="P1994" t="str">
        <f t="shared" ref="P1994:P1995" si="625">IF(E1994=F1994,"","NOT EQUAL")</f>
        <v/>
      </c>
      <c r="Q1994" t="str">
        <f>IF(ISNA(VLOOKUP(AC1994,#REF!,1)),"//","")</f>
        <v/>
      </c>
      <c r="R1994"/>
      <c r="S1994" s="43">
        <f t="shared" ref="S1994:S1995" si="626">IF(X1994&lt;&gt;"",S1993+1,S1993)</f>
        <v>599</v>
      </c>
      <c r="T1994" s="93" t="s">
        <v>3054</v>
      </c>
      <c r="U1994" s="71" t="s">
        <v>2484</v>
      </c>
      <c r="V1994" s="71" t="s">
        <v>2484</v>
      </c>
      <c r="W1994" s="44" t="str">
        <f t="shared" ref="W1994:W1995" si="627">IF( OR(U1994="CNST", I1994="CAT_REGS"),(E1994),
IF(U1994="YES",UPPER(E1994),
IF(   AND(U1994&lt;&gt;"NO",I1994="CAT_FNCT",D1994&lt;&gt;"multiply", D1994&lt;&gt;"divide"),IF(J1994="SLS_ENABLED",   UPPER(E1994),""),"")))</f>
        <v/>
      </c>
      <c r="X1994" s="25" t="str">
        <f t="shared" ref="X1994:X1995" si="628">IF(LEN(V1994)&gt;0,V1994,SUBSTITUTE(SUBSTITUTE(SUBSTITUTE(SUBSTITUTE(SUBSTITUTE(SUBSTITUTE(SUBSTITUTE(SUBSTITUTE(SUBSTITUTE(SUBSTITUTE(SUBSTITUTE( (SUBSTITUTE( SUBSTITUTE( SUBSTITUTE( SUBSTITUTE(W1994,"STD_SIGMA","SUM"),"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1994" s="1">
        <f t="shared" ref="Y1994:Y1995" si="629">B1994</f>
        <v>1946</v>
      </c>
      <c r="Z1994" t="str">
        <f t="shared" ref="Z1994:Z1995" si="630">M1994</f>
        <v>ITM_T_END</v>
      </c>
      <c r="AA1994" s="172" t="str">
        <f>IF(ISNA(VLOOKUP(AC1994,Sheet2!J:J,1,0)),"//","")</f>
        <v/>
      </c>
      <c r="AC1994" s="111" t="str">
        <f t="shared" si="624"/>
        <v/>
      </c>
      <c r="AD1994" t="b">
        <f t="shared" si="613"/>
        <v>1</v>
      </c>
    </row>
    <row r="1995" spans="1:30">
      <c r="A1995" s="58">
        <f t="shared" si="612"/>
        <v>1995</v>
      </c>
      <c r="B1995" s="55">
        <f t="shared" si="611"/>
        <v>1947</v>
      </c>
      <c r="C1995" s="98" t="s">
        <v>4450</v>
      </c>
      <c r="D1995" s="98" t="s">
        <v>7</v>
      </c>
      <c r="E1995" s="101" t="s">
        <v>144</v>
      </c>
      <c r="F1995" s="101" t="s">
        <v>2860</v>
      </c>
      <c r="G1995" s="105">
        <v>0</v>
      </c>
      <c r="H1995" s="105">
        <v>0</v>
      </c>
      <c r="I1995" s="196" t="s">
        <v>16</v>
      </c>
      <c r="J1995" s="99" t="s">
        <v>1593</v>
      </c>
      <c r="K1995" s="101" t="s">
        <v>4539</v>
      </c>
      <c r="L1995" s="98" t="s">
        <v>2801</v>
      </c>
      <c r="M1995" s="103" t="s">
        <v>2858</v>
      </c>
      <c r="N1995" s="103"/>
      <c r="O1995"/>
      <c r="P1995" t="str">
        <f t="shared" si="625"/>
        <v>NOT EQUAL</v>
      </c>
      <c r="Q1995" t="str">
        <f>IF(ISNA(VLOOKUP(AC1995,#REF!,1)),"//","")</f>
        <v/>
      </c>
      <c r="R1995"/>
      <c r="S1995" s="43">
        <f t="shared" si="626"/>
        <v>599</v>
      </c>
      <c r="T1995" s="93" t="s">
        <v>3013</v>
      </c>
      <c r="U1995" s="71" t="s">
        <v>2484</v>
      </c>
      <c r="V1995" s="71" t="s">
        <v>2484</v>
      </c>
      <c r="W1995" s="44" t="str">
        <f t="shared" si="627"/>
        <v/>
      </c>
      <c r="X1995" s="25" t="str">
        <f t="shared" si="628"/>
        <v/>
      </c>
      <c r="Y1995" s="1">
        <f t="shared" si="629"/>
        <v>1947</v>
      </c>
      <c r="Z1995" t="str">
        <f t="shared" si="630"/>
        <v>MNU_ASN_U</v>
      </c>
      <c r="AA1995" s="172" t="str">
        <f>IF(ISNA(VLOOKUP(AC1995,Sheet2!J:J,1,0)),"//","")</f>
        <v/>
      </c>
      <c r="AC1995" s="111" t="str">
        <f t="shared" si="624"/>
        <v/>
      </c>
      <c r="AD1995" t="b">
        <f t="shared" si="613"/>
        <v>1</v>
      </c>
    </row>
    <row r="1996" spans="1:30">
      <c r="A1996" s="58">
        <f t="shared" si="612"/>
        <v>1996</v>
      </c>
      <c r="B1996" s="55">
        <f t="shared" si="611"/>
        <v>1948</v>
      </c>
      <c r="C1996" s="98" t="s">
        <v>4450</v>
      </c>
      <c r="D1996" s="98" t="s">
        <v>7</v>
      </c>
      <c r="E1996" s="101" t="s">
        <v>2936</v>
      </c>
      <c r="F1996" s="99" t="s">
        <v>2936</v>
      </c>
      <c r="G1996" s="105">
        <v>0</v>
      </c>
      <c r="H1996" s="105">
        <v>0</v>
      </c>
      <c r="I1996" s="196" t="s">
        <v>16</v>
      </c>
      <c r="J1996" s="99" t="s">
        <v>1592</v>
      </c>
      <c r="K1996" s="101" t="s">
        <v>4539</v>
      </c>
      <c r="L1996" s="98"/>
      <c r="M1996" s="103" t="s">
        <v>2937</v>
      </c>
      <c r="N1996" s="103"/>
      <c r="O1996"/>
      <c r="P1996" t="str">
        <f t="shared" si="605"/>
        <v/>
      </c>
      <c r="Q1996" t="str">
        <f>IF(ISNA(VLOOKUP(AC1996,#REF!,1)),"//","")</f>
        <v/>
      </c>
      <c r="R1996"/>
      <c r="S1996" s="43">
        <f t="shared" si="606"/>
        <v>599</v>
      </c>
      <c r="T1996" s="93" t="s">
        <v>3013</v>
      </c>
      <c r="U1996" s="71" t="s">
        <v>2484</v>
      </c>
      <c r="V1996" s="71" t="s">
        <v>2484</v>
      </c>
      <c r="W1996" s="44" t="str">
        <f t="shared" si="607"/>
        <v/>
      </c>
      <c r="X1996" s="25" t="str">
        <f t="shared" si="608"/>
        <v/>
      </c>
      <c r="Y1996" s="1">
        <f t="shared" si="609"/>
        <v>1948</v>
      </c>
      <c r="Z1996" t="str">
        <f t="shared" si="610"/>
        <v>MNU_T_EDIT</v>
      </c>
      <c r="AA1996" s="172" t="str">
        <f>IF(ISNA(VLOOKUP(AC1996,Sheet2!J:J,1,0)),"//","")</f>
        <v/>
      </c>
      <c r="AC1996" s="111" t="str">
        <f t="shared" si="624"/>
        <v/>
      </c>
      <c r="AD1996" t="b">
        <f t="shared" si="613"/>
        <v>1</v>
      </c>
    </row>
    <row r="1997" spans="1:30">
      <c r="A1997" s="58">
        <f t="shared" si="612"/>
        <v>1997</v>
      </c>
      <c r="B1997" s="55">
        <f t="shared" si="611"/>
        <v>1949</v>
      </c>
      <c r="C1997" s="98" t="s">
        <v>4450</v>
      </c>
      <c r="D1997" s="98" t="s">
        <v>7</v>
      </c>
      <c r="E1997" s="101" t="s">
        <v>2949</v>
      </c>
      <c r="F1997" s="101" t="s">
        <v>2949</v>
      </c>
      <c r="G1997" s="105">
        <v>0</v>
      </c>
      <c r="H1997" s="105">
        <v>0</v>
      </c>
      <c r="I1997" s="196" t="s">
        <v>16</v>
      </c>
      <c r="J1997" s="99" t="s">
        <v>1592</v>
      </c>
      <c r="K1997" s="101" t="s">
        <v>4539</v>
      </c>
      <c r="L1997" s="98"/>
      <c r="M1997" s="103" t="s">
        <v>2950</v>
      </c>
      <c r="N1997" s="103"/>
      <c r="O1997"/>
      <c r="P1997" t="str">
        <f t="shared" si="605"/>
        <v/>
      </c>
      <c r="Q1997" t="str">
        <f>IF(ISNA(VLOOKUP(AC1997,#REF!,1)),"//","")</f>
        <v/>
      </c>
      <c r="R1997"/>
      <c r="S1997" s="43">
        <f t="shared" si="606"/>
        <v>599</v>
      </c>
      <c r="T1997" s="93" t="s">
        <v>3013</v>
      </c>
      <c r="U1997" s="71" t="s">
        <v>2484</v>
      </c>
      <c r="V1997" s="71" t="s">
        <v>2484</v>
      </c>
      <c r="W1997" s="44" t="str">
        <f t="shared" si="607"/>
        <v/>
      </c>
      <c r="X1997" s="25" t="str">
        <f t="shared" si="608"/>
        <v/>
      </c>
      <c r="Y1997" s="1">
        <f t="shared" si="609"/>
        <v>1949</v>
      </c>
      <c r="Z1997" t="str">
        <f t="shared" si="610"/>
        <v>MNU_XXEQ</v>
      </c>
      <c r="AA1997" s="172" t="str">
        <f>IF(ISNA(VLOOKUP(AC1997,Sheet2!J:J,1,0)),"//","")</f>
        <v/>
      </c>
      <c r="AC1997" s="111" t="str">
        <f t="shared" si="624"/>
        <v/>
      </c>
      <c r="AD1997" t="b">
        <f t="shared" si="613"/>
        <v>1</v>
      </c>
    </row>
    <row r="1998" spans="1:30">
      <c r="A1998" s="58">
        <f t="shared" si="612"/>
        <v>1998</v>
      </c>
      <c r="B1998" s="55">
        <f t="shared" si="611"/>
        <v>1950</v>
      </c>
      <c r="C1998" s="98" t="s">
        <v>4357</v>
      </c>
      <c r="D1998" s="98" t="s">
        <v>7</v>
      </c>
      <c r="E1998" s="101" t="s">
        <v>2796</v>
      </c>
      <c r="F1998" s="101" t="s">
        <v>2796</v>
      </c>
      <c r="G1998" s="105">
        <v>0</v>
      </c>
      <c r="H1998" s="105">
        <v>0</v>
      </c>
      <c r="I1998" s="198" t="s">
        <v>1</v>
      </c>
      <c r="J1998" s="99" t="s">
        <v>1592</v>
      </c>
      <c r="K1998" s="101" t="s">
        <v>4704</v>
      </c>
      <c r="L1998" s="98"/>
      <c r="M1998" s="103" t="s">
        <v>2797</v>
      </c>
      <c r="N1998" s="103"/>
      <c r="O1998"/>
      <c r="P1998" t="str">
        <f t="shared" si="605"/>
        <v/>
      </c>
      <c r="Q1998" t="str">
        <f>IF(ISNA(VLOOKUP(AC1998,#REF!,1)),"//","")</f>
        <v/>
      </c>
      <c r="R1998"/>
      <c r="S1998" s="43">
        <f t="shared" si="606"/>
        <v>599</v>
      </c>
      <c r="T1998" s="93" t="s">
        <v>3040</v>
      </c>
      <c r="U1998" s="71" t="s">
        <v>2484</v>
      </c>
      <c r="V1998" s="71" t="s">
        <v>2484</v>
      </c>
      <c r="W1998" s="44" t="str">
        <f t="shared" si="607"/>
        <v/>
      </c>
      <c r="X1998" s="25" t="str">
        <f t="shared" si="608"/>
        <v/>
      </c>
      <c r="Y1998" s="1">
        <f t="shared" si="609"/>
        <v>1950</v>
      </c>
      <c r="Z1998" t="str">
        <f t="shared" si="610"/>
        <v>ITM_RNG</v>
      </c>
      <c r="AA1998" s="172" t="str">
        <f>IF(ISNA(VLOOKUP(AC1998,Sheet2!J:J,1,0)),"//","")</f>
        <v/>
      </c>
      <c r="AC1998" s="111" t="str">
        <f t="shared" si="624"/>
        <v/>
      </c>
      <c r="AD1998" t="b">
        <f t="shared" si="613"/>
        <v>1</v>
      </c>
    </row>
    <row r="1999" spans="1:30">
      <c r="A1999" s="58">
        <f t="shared" si="612"/>
        <v>1999</v>
      </c>
      <c r="B1999" s="55">
        <f t="shared" si="611"/>
        <v>1951</v>
      </c>
      <c r="C1999" s="98" t="s">
        <v>4454</v>
      </c>
      <c r="D1999" s="98" t="s">
        <v>4768</v>
      </c>
      <c r="E1999" s="99" t="s">
        <v>1450</v>
      </c>
      <c r="F1999" s="99" t="s">
        <v>2575</v>
      </c>
      <c r="G1999" s="213">
        <v>0</v>
      </c>
      <c r="H1999" s="213">
        <v>0</v>
      </c>
      <c r="I1999" s="192" t="s">
        <v>3</v>
      </c>
      <c r="J1999" s="99" t="s">
        <v>1592</v>
      </c>
      <c r="K1999" s="101" t="s">
        <v>4539</v>
      </c>
      <c r="L1999" s="102" t="s">
        <v>347</v>
      </c>
      <c r="M1999" s="103" t="s">
        <v>2786</v>
      </c>
      <c r="N1999" s="103"/>
      <c r="O1999"/>
      <c r="P1999" t="str">
        <f t="shared" si="605"/>
        <v>NOT EQUAL</v>
      </c>
      <c r="Q1999" t="str">
        <f>IF(ISNA(VLOOKUP(AC1999,#REF!,1)),"//","")</f>
        <v/>
      </c>
      <c r="R1999"/>
      <c r="S1999" s="43">
        <f t="shared" si="606"/>
        <v>600</v>
      </c>
      <c r="T1999" s="93" t="s">
        <v>3040</v>
      </c>
      <c r="U1999" s="71" t="s">
        <v>2484</v>
      </c>
      <c r="V1999" s="71" t="s">
        <v>2484</v>
      </c>
      <c r="W1999" s="44" t="str">
        <f t="shared" si="607"/>
        <v>"FLAGS.V"</v>
      </c>
      <c r="X1999" s="25" t="str">
        <f t="shared" si="608"/>
        <v>FLAGS.V</v>
      </c>
      <c r="Y1999" s="1">
        <f t="shared" si="609"/>
        <v>1951</v>
      </c>
      <c r="Z1999" t="str">
        <f t="shared" si="610"/>
        <v>ITM_FLGSV</v>
      </c>
      <c r="AA1999" s="172" t="str">
        <f>IF(ISNA(VLOOKUP(AC1999,Sheet2!J:J,1,0)),"//","")</f>
        <v>//</v>
      </c>
      <c r="AC1999" s="111" t="str">
        <f t="shared" si="624"/>
        <v>FLAGS.V</v>
      </c>
      <c r="AD1999" t="b">
        <f t="shared" si="613"/>
        <v>1</v>
      </c>
    </row>
    <row r="2000" spans="1:30">
      <c r="A2000" s="58">
        <f t="shared" si="612"/>
        <v>2000</v>
      </c>
      <c r="B2000" s="55">
        <f t="shared" si="611"/>
        <v>1952</v>
      </c>
      <c r="C2000" s="98" t="s">
        <v>4388</v>
      </c>
      <c r="D2000" s="98" t="s">
        <v>2759</v>
      </c>
      <c r="E2000" s="99" t="s">
        <v>2761</v>
      </c>
      <c r="F2000" s="99" t="s">
        <v>2761</v>
      </c>
      <c r="G2000" s="213">
        <v>0</v>
      </c>
      <c r="H2000" s="213">
        <v>0</v>
      </c>
      <c r="I2000" s="198" t="s">
        <v>1</v>
      </c>
      <c r="J2000" s="99" t="s">
        <v>1593</v>
      </c>
      <c r="K2000" s="101" t="s">
        <v>4539</v>
      </c>
      <c r="L2000" s="98"/>
      <c r="M2000" s="103" t="s">
        <v>2762</v>
      </c>
      <c r="N2000" s="103"/>
      <c r="O2000"/>
      <c r="P2000" t="str">
        <f t="shared" si="605"/>
        <v/>
      </c>
      <c r="Q2000" t="str">
        <f>IF(ISNA(VLOOKUP(AC2000,#REF!,1)),"//","")</f>
        <v/>
      </c>
      <c r="R2000"/>
      <c r="S2000" s="43">
        <f t="shared" si="606"/>
        <v>601</v>
      </c>
      <c r="T2000" s="93" t="s">
        <v>3038</v>
      </c>
      <c r="U2000" s="71" t="s">
        <v>2914</v>
      </c>
      <c r="V2000" s="71" t="s">
        <v>2484</v>
      </c>
      <c r="W2000" s="44" t="str">
        <f t="shared" si="607"/>
        <v>"CPXI"</v>
      </c>
      <c r="X2000" s="25" t="str">
        <f t="shared" si="608"/>
        <v>CPXI</v>
      </c>
      <c r="Y2000" s="1">
        <f t="shared" si="609"/>
        <v>1952</v>
      </c>
      <c r="Z2000" t="str">
        <f t="shared" si="610"/>
        <v>ITM_CPXI</v>
      </c>
      <c r="AA2000" s="172" t="str">
        <f>IF(ISNA(VLOOKUP(AC2000,Sheet2!J:J,1,0)),"//","")</f>
        <v>//</v>
      </c>
      <c r="AC2000" s="111" t="str">
        <f t="shared" si="624"/>
        <v>CPXI</v>
      </c>
      <c r="AD2000" t="b">
        <f t="shared" si="613"/>
        <v>1</v>
      </c>
    </row>
    <row r="2001" spans="1:30">
      <c r="A2001" s="58">
        <f t="shared" si="612"/>
        <v>2001</v>
      </c>
      <c r="B2001" s="55">
        <f t="shared" si="611"/>
        <v>1953</v>
      </c>
      <c r="C2001" s="98" t="s">
        <v>4388</v>
      </c>
      <c r="D2001" s="98" t="s">
        <v>2760</v>
      </c>
      <c r="E2001" s="101" t="s">
        <v>60</v>
      </c>
      <c r="F2001" s="101" t="s">
        <v>60</v>
      </c>
      <c r="G2001" s="105">
        <v>0</v>
      </c>
      <c r="H2001" s="105">
        <v>0</v>
      </c>
      <c r="I2001" s="198" t="s">
        <v>1</v>
      </c>
      <c r="J2001" s="99" t="s">
        <v>1593</v>
      </c>
      <c r="K2001" s="101" t="s">
        <v>4539</v>
      </c>
      <c r="L2001" s="98"/>
      <c r="M2001" s="103" t="s">
        <v>2763</v>
      </c>
      <c r="N2001" s="103"/>
      <c r="O2001"/>
      <c r="P2001" t="str">
        <f t="shared" si="605"/>
        <v/>
      </c>
      <c r="Q2001" t="str">
        <f>IF(ISNA(VLOOKUP(AC2001,#REF!,1)),"//","")</f>
        <v/>
      </c>
      <c r="R2001"/>
      <c r="S2001" s="43">
        <f t="shared" si="606"/>
        <v>602</v>
      </c>
      <c r="T2001" s="93" t="s">
        <v>3038</v>
      </c>
      <c r="U2001" s="71" t="s">
        <v>2914</v>
      </c>
      <c r="V2001" s="71" t="s">
        <v>2484</v>
      </c>
      <c r="W2001" s="44" t="str">
        <f t="shared" si="607"/>
        <v>"CPXJ"</v>
      </c>
      <c r="X2001" s="25" t="str">
        <f t="shared" si="608"/>
        <v>CPXJ</v>
      </c>
      <c r="Y2001" s="1">
        <f t="shared" si="609"/>
        <v>1953</v>
      </c>
      <c r="Z2001" t="str">
        <f t="shared" si="610"/>
        <v>ITM_CPXJ</v>
      </c>
      <c r="AA2001" s="172" t="str">
        <f>IF(ISNA(VLOOKUP(AC2001,Sheet2!J:J,1,0)),"//","")</f>
        <v>//</v>
      </c>
      <c r="AC2001" s="111" t="str">
        <f t="shared" si="624"/>
        <v>CPXJ</v>
      </c>
      <c r="AD2001" t="b">
        <f t="shared" si="613"/>
        <v>1</v>
      </c>
    </row>
    <row r="2002" spans="1:30">
      <c r="A2002" s="58">
        <f t="shared" si="612"/>
        <v>2002</v>
      </c>
      <c r="B2002" s="55">
        <f t="shared" si="611"/>
        <v>1954</v>
      </c>
      <c r="C2002" s="98" t="s">
        <v>4388</v>
      </c>
      <c r="D2002" s="98" t="s">
        <v>2769</v>
      </c>
      <c r="E2002" s="101" t="s">
        <v>2770</v>
      </c>
      <c r="F2002" s="101" t="s">
        <v>2770</v>
      </c>
      <c r="G2002" s="105">
        <v>0</v>
      </c>
      <c r="H2002" s="105">
        <v>0</v>
      </c>
      <c r="I2002" s="198" t="s">
        <v>1</v>
      </c>
      <c r="J2002" s="99" t="s">
        <v>1593</v>
      </c>
      <c r="K2002" s="101" t="s">
        <v>4539</v>
      </c>
      <c r="L2002" s="98"/>
      <c r="M2002" s="103" t="s">
        <v>2771</v>
      </c>
      <c r="N2002" s="103"/>
      <c r="O2002"/>
      <c r="P2002" t="str">
        <f t="shared" si="605"/>
        <v/>
      </c>
      <c r="Q2002" t="str">
        <f>IF(ISNA(VLOOKUP(AC2002,#REF!,1)),"//","")</f>
        <v/>
      </c>
      <c r="R2002"/>
      <c r="S2002" s="43">
        <f t="shared" si="606"/>
        <v>603</v>
      </c>
      <c r="T2002" s="93" t="s">
        <v>3038</v>
      </c>
      <c r="U2002" s="71" t="s">
        <v>2914</v>
      </c>
      <c r="V2002" s="71" t="s">
        <v>2484</v>
      </c>
      <c r="W2002" s="44" t="str">
        <f t="shared" si="607"/>
        <v>"SSIZE4"</v>
      </c>
      <c r="X2002" s="25" t="str">
        <f t="shared" si="608"/>
        <v>SSIZE4</v>
      </c>
      <c r="Y2002" s="1">
        <f t="shared" si="609"/>
        <v>1954</v>
      </c>
      <c r="Z2002" t="str">
        <f t="shared" si="610"/>
        <v>ITM_SSIZE4</v>
      </c>
      <c r="AA2002" s="172" t="str">
        <f>IF(ISNA(VLOOKUP(AC2002,Sheet2!J:J,1,0)),"//","")</f>
        <v>//</v>
      </c>
      <c r="AC2002" s="111" t="str">
        <f t="shared" si="624"/>
        <v>SSIZE4</v>
      </c>
      <c r="AD2002" t="b">
        <f t="shared" si="613"/>
        <v>1</v>
      </c>
    </row>
    <row r="2003" spans="1:30">
      <c r="A2003" s="58">
        <f t="shared" si="612"/>
        <v>2003</v>
      </c>
      <c r="B2003" s="55">
        <f t="shared" si="611"/>
        <v>1955</v>
      </c>
      <c r="C2003" s="98" t="s">
        <v>4388</v>
      </c>
      <c r="D2003" s="98" t="s">
        <v>2772</v>
      </c>
      <c r="E2003" s="99" t="s">
        <v>344</v>
      </c>
      <c r="F2003" s="99" t="s">
        <v>344</v>
      </c>
      <c r="G2003" s="213">
        <v>0</v>
      </c>
      <c r="H2003" s="213">
        <v>0</v>
      </c>
      <c r="I2003" s="198" t="s">
        <v>1</v>
      </c>
      <c r="J2003" s="99" t="s">
        <v>1593</v>
      </c>
      <c r="K2003" s="101" t="s">
        <v>4539</v>
      </c>
      <c r="L2003" s="102"/>
      <c r="M2003" s="103" t="s">
        <v>2773</v>
      </c>
      <c r="N2003" s="103"/>
      <c r="O2003"/>
      <c r="P2003" t="str">
        <f t="shared" si="605"/>
        <v/>
      </c>
      <c r="Q2003" t="str">
        <f>IF(ISNA(VLOOKUP(AC2003,#REF!,1)),"//","")</f>
        <v/>
      </c>
      <c r="R2003"/>
      <c r="S2003" s="43">
        <f t="shared" si="606"/>
        <v>604</v>
      </c>
      <c r="T2003" s="93" t="s">
        <v>3038</v>
      </c>
      <c r="U2003" s="71" t="s">
        <v>2914</v>
      </c>
      <c r="V2003" s="71" t="s">
        <v>2484</v>
      </c>
      <c r="W2003" s="44" t="str">
        <f t="shared" si="607"/>
        <v>"SSIZE8"</v>
      </c>
      <c r="X2003" s="25" t="str">
        <f t="shared" si="608"/>
        <v>SSIZE8</v>
      </c>
      <c r="Y2003" s="1">
        <f t="shared" si="609"/>
        <v>1955</v>
      </c>
      <c r="Z2003" t="str">
        <f t="shared" si="610"/>
        <v>ITM_SSIZE8</v>
      </c>
      <c r="AA2003" s="172" t="str">
        <f>IF(ISNA(VLOOKUP(AC2003,Sheet2!J:J,1,0)),"//","")</f>
        <v>//</v>
      </c>
      <c r="AC2003" s="111" t="str">
        <f t="shared" si="624"/>
        <v>SSIZE8</v>
      </c>
      <c r="AD2003" t="b">
        <f t="shared" si="613"/>
        <v>1</v>
      </c>
    </row>
    <row r="2004" spans="1:30">
      <c r="A2004" s="58">
        <f t="shared" si="612"/>
        <v>2004</v>
      </c>
      <c r="B2004" s="55">
        <f t="shared" si="611"/>
        <v>1956</v>
      </c>
      <c r="C2004" s="98" t="s">
        <v>4388</v>
      </c>
      <c r="D2004" s="98" t="s">
        <v>2798</v>
      </c>
      <c r="E2004" s="99" t="s">
        <v>2706</v>
      </c>
      <c r="F2004" s="99" t="s">
        <v>2706</v>
      </c>
      <c r="G2004" s="213">
        <v>0</v>
      </c>
      <c r="H2004" s="213">
        <v>0</v>
      </c>
      <c r="I2004" s="198" t="s">
        <v>1</v>
      </c>
      <c r="J2004" s="99" t="s">
        <v>1593</v>
      </c>
      <c r="K2004" s="101" t="s">
        <v>4539</v>
      </c>
      <c r="L2004" s="102"/>
      <c r="M2004" s="103" t="s">
        <v>2800</v>
      </c>
      <c r="N2004" s="103"/>
      <c r="O2004"/>
      <c r="P2004" t="str">
        <f t="shared" si="605"/>
        <v/>
      </c>
      <c r="Q2004" t="str">
        <f>IF(ISNA(VLOOKUP(AC2004,#REF!,1)),"//","")</f>
        <v/>
      </c>
      <c r="R2004"/>
      <c r="S2004" s="43">
        <f t="shared" si="606"/>
        <v>604</v>
      </c>
      <c r="T2004" s="93" t="s">
        <v>3038</v>
      </c>
      <c r="U2004" s="71" t="s">
        <v>2484</v>
      </c>
      <c r="V2004" s="71" t="s">
        <v>2484</v>
      </c>
      <c r="W2004" s="44" t="str">
        <f t="shared" si="607"/>
        <v/>
      </c>
      <c r="X2004" s="25" t="str">
        <f t="shared" si="608"/>
        <v/>
      </c>
      <c r="Y2004" s="1">
        <f t="shared" si="609"/>
        <v>1956</v>
      </c>
      <c r="Z2004" t="str">
        <f t="shared" si="610"/>
        <v>ITM_CB_SPCRES</v>
      </c>
      <c r="AA2004" s="172" t="str">
        <f>IF(ISNA(VLOOKUP(AC2004,Sheet2!J:J,1,0)),"//","")</f>
        <v/>
      </c>
      <c r="AC2004" s="111" t="str">
        <f t="shared" si="624"/>
        <v/>
      </c>
      <c r="AD2004" t="b">
        <f t="shared" si="613"/>
        <v>1</v>
      </c>
    </row>
    <row r="2005" spans="1:30">
      <c r="A2005" s="58">
        <f t="shared" si="612"/>
        <v>2005</v>
      </c>
      <c r="B2005" s="55">
        <f t="shared" si="611"/>
        <v>1957</v>
      </c>
      <c r="C2005" s="98" t="s">
        <v>4420</v>
      </c>
      <c r="D2005" s="98" t="s">
        <v>7</v>
      </c>
      <c r="E2005" s="101" t="s">
        <v>1558</v>
      </c>
      <c r="F2005" s="101" t="s">
        <v>1558</v>
      </c>
      <c r="G2005" s="105">
        <v>0</v>
      </c>
      <c r="H2005" s="105">
        <v>0</v>
      </c>
      <c r="I2005" s="198" t="s">
        <v>1</v>
      </c>
      <c r="J2005" s="99" t="s">
        <v>1593</v>
      </c>
      <c r="K2005" s="101" t="s">
        <v>4539</v>
      </c>
      <c r="L2005" s="102" t="s">
        <v>2757</v>
      </c>
      <c r="M2005" s="103" t="s">
        <v>2799</v>
      </c>
      <c r="N2005" s="103"/>
      <c r="O2005"/>
      <c r="P2005" t="str">
        <f t="shared" si="605"/>
        <v/>
      </c>
      <c r="Q2005" t="str">
        <f>IF(ISNA(VLOOKUP(AC2005,#REF!,1)),"//","")</f>
        <v/>
      </c>
      <c r="R2005"/>
      <c r="S2005" s="43">
        <f t="shared" si="606"/>
        <v>604</v>
      </c>
      <c r="T2005" s="93" t="s">
        <v>3038</v>
      </c>
      <c r="U2005" s="71" t="s">
        <v>2484</v>
      </c>
      <c r="V2005" s="71" t="s">
        <v>2484</v>
      </c>
      <c r="W2005" s="44" t="str">
        <f t="shared" si="607"/>
        <v/>
      </c>
      <c r="X2005" s="25" t="str">
        <f t="shared" si="608"/>
        <v/>
      </c>
      <c r="Y2005" s="1">
        <f t="shared" si="609"/>
        <v>1957</v>
      </c>
      <c r="Z2005" t="str">
        <f t="shared" si="610"/>
        <v>ITM_CFG</v>
      </c>
      <c r="AA2005" s="172" t="str">
        <f>IF(ISNA(VLOOKUP(AC2005,Sheet2!J:J,1,0)),"//","")</f>
        <v/>
      </c>
      <c r="AC2005" s="111" t="str">
        <f t="shared" si="624"/>
        <v/>
      </c>
      <c r="AD2005" t="b">
        <f t="shared" si="613"/>
        <v>1</v>
      </c>
    </row>
    <row r="2006" spans="1:30">
      <c r="A2006" s="58">
        <f t="shared" si="612"/>
        <v>2006</v>
      </c>
      <c r="B2006" s="55">
        <f t="shared" si="611"/>
        <v>1958</v>
      </c>
      <c r="C2006" s="98" t="s">
        <v>4388</v>
      </c>
      <c r="D2006" s="98" t="s">
        <v>45</v>
      </c>
      <c r="E2006" s="99" t="s">
        <v>46</v>
      </c>
      <c r="F2006" s="99" t="s">
        <v>46</v>
      </c>
      <c r="G2006" s="100">
        <v>0</v>
      </c>
      <c r="H2006" s="100">
        <v>0</v>
      </c>
      <c r="I2006" s="198" t="s">
        <v>1</v>
      </c>
      <c r="J2006" s="99" t="s">
        <v>1593</v>
      </c>
      <c r="K2006" s="101" t="s">
        <v>4539</v>
      </c>
      <c r="L2006" s="110" t="s">
        <v>2757</v>
      </c>
      <c r="M2006" s="103" t="s">
        <v>1680</v>
      </c>
      <c r="N2006" s="103"/>
      <c r="O2006"/>
      <c r="P2006" t="str">
        <f t="shared" si="605"/>
        <v/>
      </c>
      <c r="Q2006" t="str">
        <f>IF(ISNA(VLOOKUP(AC2006,#REF!,1)),"//","")</f>
        <v/>
      </c>
      <c r="R2006"/>
      <c r="S2006" s="43">
        <f t="shared" si="606"/>
        <v>604</v>
      </c>
      <c r="T2006" s="93" t="s">
        <v>3038</v>
      </c>
      <c r="U2006" s="71" t="s">
        <v>2484</v>
      </c>
      <c r="V2006" s="71" t="s">
        <v>2484</v>
      </c>
      <c r="W2006" s="44" t="str">
        <f t="shared" si="607"/>
        <v/>
      </c>
      <c r="X2006" s="25" t="str">
        <f t="shared" si="608"/>
        <v/>
      </c>
      <c r="Y2006" s="1">
        <f t="shared" si="609"/>
        <v>1958</v>
      </c>
      <c r="Z2006" t="str">
        <f t="shared" si="610"/>
        <v>ITM_CLK12</v>
      </c>
      <c r="AA2006" s="172" t="str">
        <f>IF(ISNA(VLOOKUP(AC2006,Sheet2!J:J,1,0)),"//","")</f>
        <v/>
      </c>
      <c r="AC2006" s="111" t="str">
        <f t="shared" si="624"/>
        <v/>
      </c>
      <c r="AD2006" t="b">
        <f t="shared" si="613"/>
        <v>1</v>
      </c>
    </row>
    <row r="2007" spans="1:30">
      <c r="A2007" s="58">
        <f t="shared" si="612"/>
        <v>2007</v>
      </c>
      <c r="B2007" s="55">
        <f t="shared" si="611"/>
        <v>1959</v>
      </c>
      <c r="C2007" s="98" t="s">
        <v>4388</v>
      </c>
      <c r="D2007" s="98" t="s">
        <v>47</v>
      </c>
      <c r="E2007" s="99" t="s">
        <v>48</v>
      </c>
      <c r="F2007" s="99" t="s">
        <v>48</v>
      </c>
      <c r="G2007" s="213">
        <v>0</v>
      </c>
      <c r="H2007" s="213">
        <v>0</v>
      </c>
      <c r="I2007" s="198" t="s">
        <v>1</v>
      </c>
      <c r="J2007" s="99" t="s">
        <v>1593</v>
      </c>
      <c r="K2007" s="101" t="s">
        <v>4539</v>
      </c>
      <c r="L2007" s="110" t="s">
        <v>2757</v>
      </c>
      <c r="M2007" s="103" t="s">
        <v>1681</v>
      </c>
      <c r="N2007" s="103"/>
      <c r="O2007"/>
      <c r="P2007" t="str">
        <f t="shared" si="605"/>
        <v/>
      </c>
      <c r="Q2007" t="str">
        <f>IF(ISNA(VLOOKUP(AC2007,#REF!,1)),"//","")</f>
        <v/>
      </c>
      <c r="R2007"/>
      <c r="S2007" s="43">
        <f t="shared" si="606"/>
        <v>604</v>
      </c>
      <c r="T2007" s="93" t="s">
        <v>3038</v>
      </c>
      <c r="U2007" s="71" t="s">
        <v>2484</v>
      </c>
      <c r="V2007" s="71" t="s">
        <v>2484</v>
      </c>
      <c r="W2007" s="44" t="str">
        <f t="shared" si="607"/>
        <v/>
      </c>
      <c r="X2007" s="25" t="str">
        <f t="shared" si="608"/>
        <v/>
      </c>
      <c r="Y2007" s="1">
        <f t="shared" si="609"/>
        <v>1959</v>
      </c>
      <c r="Z2007" t="str">
        <f t="shared" si="610"/>
        <v>ITM_CLK24</v>
      </c>
      <c r="AA2007" s="172" t="str">
        <f>IF(ISNA(VLOOKUP(AC2007,Sheet2!J:J,1,0)),"//","")</f>
        <v/>
      </c>
      <c r="AC2007" s="111" t="str">
        <f t="shared" si="624"/>
        <v/>
      </c>
      <c r="AD2007" t="b">
        <f t="shared" si="613"/>
        <v>1</v>
      </c>
    </row>
    <row r="2008" spans="1:30">
      <c r="A2008" s="58">
        <f t="shared" si="612"/>
        <v>2008</v>
      </c>
      <c r="B2008" s="55">
        <f t="shared" si="611"/>
        <v>1960</v>
      </c>
      <c r="C2008" s="98" t="s">
        <v>4388</v>
      </c>
      <c r="D2008" s="98" t="s">
        <v>2764</v>
      </c>
      <c r="E2008" s="99" t="s">
        <v>215</v>
      </c>
      <c r="F2008" s="99" t="s">
        <v>215</v>
      </c>
      <c r="G2008" s="213">
        <v>0</v>
      </c>
      <c r="H2008" s="213">
        <v>0</v>
      </c>
      <c r="I2008" s="198" t="s">
        <v>1</v>
      </c>
      <c r="J2008" s="99" t="s">
        <v>1593</v>
      </c>
      <c r="K2008" s="101" t="s">
        <v>4539</v>
      </c>
      <c r="L2008" s="110"/>
      <c r="M2008" s="103" t="s">
        <v>2765</v>
      </c>
      <c r="N2008" s="103"/>
      <c r="O2008"/>
      <c r="P2008" t="str">
        <f t="shared" ref="P2008:P2071" si="631">IF(E2008=F2008,"","NOT EQUAL")</f>
        <v/>
      </c>
      <c r="Q2008" t="str">
        <f>IF(ISNA(VLOOKUP(AC2008,#REF!,1)),"//","")</f>
        <v/>
      </c>
      <c r="R2008"/>
      <c r="S2008" s="43">
        <f t="shared" ref="S2008:S2071" si="632">IF(X2008&lt;&gt;"",S2007+1,S2007)</f>
        <v>604</v>
      </c>
      <c r="T2008" s="93" t="s">
        <v>3038</v>
      </c>
      <c r="U2008" s="71" t="s">
        <v>2484</v>
      </c>
      <c r="V2008" s="71" t="s">
        <v>2484</v>
      </c>
      <c r="W2008" s="44" t="str">
        <f t="shared" ref="W2008:W2071" si="633">IF( OR(U2008="CNST", I2008="CAT_REGS"),(E2008),
IF(U2008="YES",UPPER(E2008),
IF(   AND(U2008&lt;&gt;"NO",I2008="CAT_FNCT",D2008&lt;&gt;"multiply", D2008&lt;&gt;"divide"),IF(J2008="SLS_ENABLED",   UPPER(E2008),""),"")))</f>
        <v/>
      </c>
      <c r="X2008" s="25" t="str">
        <f t="shared" ref="X2008:X2071" si="634">IF(LEN(V2008)&gt;0,V2008,SUBSTITUTE(SUBSTITUTE(SUBSTITUTE(SUBSTITUTE(SUBSTITUTE(SUBSTITUTE(SUBSTITUTE(SUBSTITUTE(SUBSTITUTE(SUBSTITUTE(SUBSTITUTE( (SUBSTITUTE( SUBSTITUTE( SUBSTITUTE( SUBSTITUTE(W2008,"STD_SIGMA","SUM"),"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08" s="1">
        <f t="shared" ref="Y2008:Y2071" si="635">B2008</f>
        <v>1960</v>
      </c>
      <c r="Z2008" t="str">
        <f t="shared" ref="Z2008:Z2071" si="636">M2008</f>
        <v>ITM_MULTCR</v>
      </c>
      <c r="AA2008" s="172" t="str">
        <f>IF(ISNA(VLOOKUP(AC2008,Sheet2!J:J,1,0)),"//","")</f>
        <v/>
      </c>
      <c r="AC2008" s="111" t="str">
        <f t="shared" si="624"/>
        <v/>
      </c>
      <c r="AD2008" t="b">
        <f t="shared" si="613"/>
        <v>1</v>
      </c>
    </row>
    <row r="2009" spans="1:30">
      <c r="A2009" s="58">
        <f t="shared" si="612"/>
        <v>2009</v>
      </c>
      <c r="B2009" s="55">
        <f t="shared" si="611"/>
        <v>1961</v>
      </c>
      <c r="C2009" s="98" t="s">
        <v>4388</v>
      </c>
      <c r="D2009" s="98" t="s">
        <v>2766</v>
      </c>
      <c r="E2009" s="99" t="s">
        <v>2767</v>
      </c>
      <c r="F2009" s="99" t="s">
        <v>2767</v>
      </c>
      <c r="G2009" s="213">
        <v>0</v>
      </c>
      <c r="H2009" s="213">
        <v>0</v>
      </c>
      <c r="I2009" s="198" t="s">
        <v>1</v>
      </c>
      <c r="J2009" s="99" t="s">
        <v>1593</v>
      </c>
      <c r="K2009" s="101" t="s">
        <v>4539</v>
      </c>
      <c r="L2009" s="102"/>
      <c r="M2009" s="103" t="s">
        <v>2768</v>
      </c>
      <c r="N2009" s="103"/>
      <c r="O2009"/>
      <c r="P2009" t="str">
        <f t="shared" si="631"/>
        <v/>
      </c>
      <c r="Q2009" t="str">
        <f>IF(ISNA(VLOOKUP(AC2009,#REF!,1)),"//","")</f>
        <v/>
      </c>
      <c r="R2009"/>
      <c r="S2009" s="43">
        <f t="shared" si="632"/>
        <v>604</v>
      </c>
      <c r="T2009" s="93" t="s">
        <v>3038</v>
      </c>
      <c r="U2009" s="71" t="s">
        <v>2484</v>
      </c>
      <c r="V2009" s="71" t="s">
        <v>2484</v>
      </c>
      <c r="W2009" s="44" t="str">
        <f t="shared" si="633"/>
        <v/>
      </c>
      <c r="X2009" s="25" t="str">
        <f t="shared" si="634"/>
        <v/>
      </c>
      <c r="Y2009" s="1">
        <f t="shared" si="635"/>
        <v>1961</v>
      </c>
      <c r="Z2009" t="str">
        <f t="shared" si="636"/>
        <v>ITM_MULTDOT</v>
      </c>
      <c r="AA2009" s="172" t="str">
        <f>IF(ISNA(VLOOKUP(AC2009,Sheet2!J:J,1,0)),"//","")</f>
        <v/>
      </c>
      <c r="AC2009" s="111" t="str">
        <f t="shared" si="624"/>
        <v/>
      </c>
      <c r="AD2009" t="b">
        <f t="shared" si="613"/>
        <v>1</v>
      </c>
    </row>
    <row r="2010" spans="1:30">
      <c r="A2010" s="58">
        <f t="shared" si="612"/>
        <v>2010</v>
      </c>
      <c r="B2010" s="55">
        <f t="shared" si="611"/>
        <v>1962</v>
      </c>
      <c r="C2010" s="98" t="s">
        <v>4388</v>
      </c>
      <c r="D2010" s="98" t="s">
        <v>1141</v>
      </c>
      <c r="E2010" s="99" t="s">
        <v>265</v>
      </c>
      <c r="F2010" s="99" t="s">
        <v>265</v>
      </c>
      <c r="G2010" s="213">
        <v>0</v>
      </c>
      <c r="H2010" s="213">
        <v>0</v>
      </c>
      <c r="I2010" s="198" t="s">
        <v>1</v>
      </c>
      <c r="J2010" s="99" t="s">
        <v>1592</v>
      </c>
      <c r="K2010" s="101" t="s">
        <v>4539</v>
      </c>
      <c r="L2010" s="102" t="s">
        <v>2757</v>
      </c>
      <c r="M2010" s="103" t="s">
        <v>2001</v>
      </c>
      <c r="N2010" s="103"/>
      <c r="O2010"/>
      <c r="P2010" t="str">
        <f t="shared" si="631"/>
        <v/>
      </c>
      <c r="Q2010" t="str">
        <f>IF(ISNA(VLOOKUP(AC2010,#REF!,1)),"//","")</f>
        <v/>
      </c>
      <c r="R2010"/>
      <c r="S2010" s="43">
        <f t="shared" si="632"/>
        <v>604</v>
      </c>
      <c r="T2010" s="93" t="s">
        <v>3038</v>
      </c>
      <c r="U2010" s="71" t="s">
        <v>2484</v>
      </c>
      <c r="V2010" s="71" t="s">
        <v>2484</v>
      </c>
      <c r="W2010" s="44" t="str">
        <f t="shared" si="633"/>
        <v/>
      </c>
      <c r="X2010" s="25" t="str">
        <f t="shared" si="634"/>
        <v/>
      </c>
      <c r="Y2010" s="1">
        <f t="shared" si="635"/>
        <v>1962</v>
      </c>
      <c r="Z2010" t="str">
        <f t="shared" si="636"/>
        <v>ITM_POLAR</v>
      </c>
      <c r="AA2010" s="172" t="str">
        <f>IF(ISNA(VLOOKUP(AC2010,Sheet2!J:J,1,0)),"//","")</f>
        <v/>
      </c>
      <c r="AC2010" s="111" t="str">
        <f t="shared" si="624"/>
        <v/>
      </c>
      <c r="AD2010" t="b">
        <f t="shared" si="613"/>
        <v>1</v>
      </c>
    </row>
    <row r="2011" spans="1:30">
      <c r="A2011" s="58">
        <f t="shared" si="612"/>
        <v>2011</v>
      </c>
      <c r="B2011" s="55">
        <f t="shared" ref="B2011:B2074" si="637">IF(AND(MID(C2011,2,1)&lt;&gt;"/",MID(C2011,1,1)="/"),INT(B2010)+1,B2010+0.01)</f>
        <v>1963</v>
      </c>
      <c r="C2011" s="98" t="s">
        <v>4388</v>
      </c>
      <c r="D2011" s="98" t="s">
        <v>2788</v>
      </c>
      <c r="E2011" s="99" t="s">
        <v>1134</v>
      </c>
      <c r="F2011" s="99" t="s">
        <v>1134</v>
      </c>
      <c r="G2011" s="213">
        <v>0</v>
      </c>
      <c r="H2011" s="213">
        <v>0</v>
      </c>
      <c r="I2011" s="198" t="s">
        <v>1</v>
      </c>
      <c r="J2011" s="99" t="s">
        <v>1593</v>
      </c>
      <c r="K2011" s="101" t="s">
        <v>4539</v>
      </c>
      <c r="L2011" s="110" t="s">
        <v>2757</v>
      </c>
      <c r="M2011" s="103" t="s">
        <v>2030</v>
      </c>
      <c r="N2011" s="103"/>
      <c r="O2011"/>
      <c r="P2011" t="str">
        <f t="shared" si="631"/>
        <v/>
      </c>
      <c r="Q2011" t="str">
        <f>IF(ISNA(VLOOKUP(AC2011,#REF!,1)),"//","")</f>
        <v/>
      </c>
      <c r="R2011"/>
      <c r="S2011" s="43">
        <f t="shared" si="632"/>
        <v>604</v>
      </c>
      <c r="T2011" s="93" t="s">
        <v>3038</v>
      </c>
      <c r="U2011" s="71" t="s">
        <v>2484</v>
      </c>
      <c r="V2011" s="71" t="s">
        <v>2484</v>
      </c>
      <c r="W2011" s="44" t="str">
        <f t="shared" si="633"/>
        <v/>
      </c>
      <c r="X2011" s="25" t="str">
        <f t="shared" si="634"/>
        <v/>
      </c>
      <c r="Y2011" s="1">
        <f t="shared" si="635"/>
        <v>1963</v>
      </c>
      <c r="Z2011" t="str">
        <f t="shared" si="636"/>
        <v>ITM_RDXCOM</v>
      </c>
      <c r="AA2011" s="172" t="str">
        <f>IF(ISNA(VLOOKUP(AC2011,Sheet2!J:J,1,0)),"//","")</f>
        <v/>
      </c>
      <c r="AC2011" s="111" t="str">
        <f t="shared" si="624"/>
        <v/>
      </c>
      <c r="AD2011" t="b">
        <f t="shared" si="613"/>
        <v>1</v>
      </c>
    </row>
    <row r="2012" spans="1:30">
      <c r="A2012" s="58">
        <f t="shared" si="612"/>
        <v>2012</v>
      </c>
      <c r="B2012" s="55">
        <f t="shared" si="637"/>
        <v>1964</v>
      </c>
      <c r="C2012" s="98" t="s">
        <v>4388</v>
      </c>
      <c r="D2012" s="98" t="s">
        <v>2789</v>
      </c>
      <c r="E2012" s="99" t="s">
        <v>289</v>
      </c>
      <c r="F2012" s="99" t="s">
        <v>289</v>
      </c>
      <c r="G2012" s="100">
        <v>0</v>
      </c>
      <c r="H2012" s="100">
        <v>0</v>
      </c>
      <c r="I2012" s="198" t="s">
        <v>1</v>
      </c>
      <c r="J2012" s="103" t="s">
        <v>1593</v>
      </c>
      <c r="K2012" s="101" t="s">
        <v>4539</v>
      </c>
      <c r="L2012" s="110" t="s">
        <v>2757</v>
      </c>
      <c r="M2012" s="103" t="s">
        <v>2031</v>
      </c>
      <c r="N2012" s="103"/>
      <c r="O2012"/>
      <c r="P2012" t="str">
        <f t="shared" si="631"/>
        <v/>
      </c>
      <c r="Q2012" t="str">
        <f>IF(ISNA(VLOOKUP(AC2012,#REF!,1)),"//","")</f>
        <v/>
      </c>
      <c r="R2012"/>
      <c r="S2012" s="43">
        <f t="shared" si="632"/>
        <v>604</v>
      </c>
      <c r="T2012" s="93" t="s">
        <v>3038</v>
      </c>
      <c r="U2012" s="71" t="s">
        <v>2484</v>
      </c>
      <c r="V2012" s="71" t="s">
        <v>2484</v>
      </c>
      <c r="W2012" s="44" t="str">
        <f t="shared" si="633"/>
        <v/>
      </c>
      <c r="X2012" s="25" t="str">
        <f t="shared" si="634"/>
        <v/>
      </c>
      <c r="Y2012" s="1">
        <f t="shared" si="635"/>
        <v>1964</v>
      </c>
      <c r="Z2012" t="str">
        <f t="shared" si="636"/>
        <v>ITM_RDXPER</v>
      </c>
      <c r="AA2012" s="172" t="str">
        <f>IF(ISNA(VLOOKUP(AC2012,Sheet2!J:J,1,0)),"//","")</f>
        <v/>
      </c>
      <c r="AC2012" s="111" t="str">
        <f t="shared" si="624"/>
        <v/>
      </c>
      <c r="AD2012" t="b">
        <f t="shared" si="613"/>
        <v>1</v>
      </c>
    </row>
    <row r="2013" spans="1:30">
      <c r="A2013" s="58">
        <f t="shared" si="612"/>
        <v>2013</v>
      </c>
      <c r="B2013" s="55">
        <f t="shared" si="637"/>
        <v>1965</v>
      </c>
      <c r="C2013" s="98" t="s">
        <v>4388</v>
      </c>
      <c r="D2013" s="98" t="s">
        <v>1142</v>
      </c>
      <c r="E2013" s="99" t="s">
        <v>292</v>
      </c>
      <c r="F2013" s="99" t="s">
        <v>292</v>
      </c>
      <c r="G2013" s="213">
        <v>0</v>
      </c>
      <c r="H2013" s="213">
        <v>0</v>
      </c>
      <c r="I2013" s="198" t="s">
        <v>1</v>
      </c>
      <c r="J2013" s="99" t="s">
        <v>1592</v>
      </c>
      <c r="K2013" s="101" t="s">
        <v>4539</v>
      </c>
      <c r="L2013" s="110" t="s">
        <v>2757</v>
      </c>
      <c r="M2013" s="103" t="s">
        <v>2036</v>
      </c>
      <c r="N2013" s="103"/>
      <c r="O2013"/>
      <c r="P2013" t="str">
        <f t="shared" si="631"/>
        <v/>
      </c>
      <c r="Q2013" t="str">
        <f>IF(ISNA(VLOOKUP(AC2013,#REF!,1)),"//","")</f>
        <v/>
      </c>
      <c r="R2013"/>
      <c r="S2013" s="43">
        <f t="shared" si="632"/>
        <v>604</v>
      </c>
      <c r="T2013" s="93" t="s">
        <v>3038</v>
      </c>
      <c r="U2013" s="71" t="s">
        <v>2484</v>
      </c>
      <c r="V2013" s="71" t="s">
        <v>2484</v>
      </c>
      <c r="W2013" s="44" t="str">
        <f t="shared" si="633"/>
        <v/>
      </c>
      <c r="X2013" s="25" t="str">
        <f t="shared" si="634"/>
        <v/>
      </c>
      <c r="Y2013" s="1">
        <f t="shared" si="635"/>
        <v>1965</v>
      </c>
      <c r="Z2013" t="str">
        <f t="shared" si="636"/>
        <v>ITM_RECT</v>
      </c>
      <c r="AA2013" s="172" t="str">
        <f>IF(ISNA(VLOOKUP(AC2013,Sheet2!J:J,1,0)),"//","")</f>
        <v/>
      </c>
      <c r="AC2013" s="111" t="str">
        <f t="shared" si="624"/>
        <v/>
      </c>
      <c r="AD2013" t="b">
        <f t="shared" si="613"/>
        <v>1</v>
      </c>
    </row>
    <row r="2014" spans="1:30">
      <c r="A2014" s="58">
        <f t="shared" si="612"/>
        <v>2014</v>
      </c>
      <c r="B2014" s="55">
        <f t="shared" si="637"/>
        <v>1966</v>
      </c>
      <c r="C2014" s="98" t="s">
        <v>4388</v>
      </c>
      <c r="D2014" s="98" t="s">
        <v>2790</v>
      </c>
      <c r="E2014" s="99" t="s">
        <v>2792</v>
      </c>
      <c r="F2014" s="99" t="s">
        <v>2792</v>
      </c>
      <c r="G2014" s="213">
        <v>0</v>
      </c>
      <c r="H2014" s="213">
        <v>0</v>
      </c>
      <c r="I2014" s="198" t="s">
        <v>1</v>
      </c>
      <c r="J2014" s="99" t="s">
        <v>1593</v>
      </c>
      <c r="K2014" s="101" t="s">
        <v>4539</v>
      </c>
      <c r="L2014" s="110" t="s">
        <v>2757</v>
      </c>
      <c r="M2014" s="103" t="s">
        <v>2794</v>
      </c>
      <c r="N2014" s="103"/>
      <c r="O2014"/>
      <c r="P2014" t="str">
        <f t="shared" si="631"/>
        <v/>
      </c>
      <c r="Q2014" t="str">
        <f>IF(ISNA(VLOOKUP(AC2014,#REF!,1)),"//","")</f>
        <v/>
      </c>
      <c r="R2014"/>
      <c r="S2014" s="43">
        <f t="shared" si="632"/>
        <v>604</v>
      </c>
      <c r="T2014" s="93" t="s">
        <v>3038</v>
      </c>
      <c r="U2014" s="71" t="s">
        <v>2484</v>
      </c>
      <c r="V2014" s="71" t="s">
        <v>2484</v>
      </c>
      <c r="W2014" s="44" t="str">
        <f t="shared" si="633"/>
        <v/>
      </c>
      <c r="X2014" s="25" t="str">
        <f t="shared" si="634"/>
        <v/>
      </c>
      <c r="Y2014" s="1">
        <f t="shared" si="635"/>
        <v>1966</v>
      </c>
      <c r="Z2014" t="str">
        <f t="shared" si="636"/>
        <v>ITM_SCIOVR</v>
      </c>
      <c r="AA2014" s="172" t="str">
        <f>IF(ISNA(VLOOKUP(AC2014,Sheet2!J:J,1,0)),"//","")</f>
        <v/>
      </c>
      <c r="AC2014" s="111" t="str">
        <f t="shared" si="624"/>
        <v/>
      </c>
      <c r="AD2014" t="b">
        <f t="shared" si="613"/>
        <v>1</v>
      </c>
    </row>
    <row r="2015" spans="1:30">
      <c r="A2015" s="58">
        <f t="shared" si="612"/>
        <v>2015</v>
      </c>
      <c r="B2015" s="55">
        <f t="shared" si="637"/>
        <v>1967</v>
      </c>
      <c r="C2015" s="98" t="s">
        <v>4388</v>
      </c>
      <c r="D2015" s="98" t="s">
        <v>2791</v>
      </c>
      <c r="E2015" s="99" t="s">
        <v>2793</v>
      </c>
      <c r="F2015" s="99" t="s">
        <v>2793</v>
      </c>
      <c r="G2015" s="213">
        <v>0</v>
      </c>
      <c r="H2015" s="213">
        <v>0</v>
      </c>
      <c r="I2015" s="199" t="s">
        <v>1</v>
      </c>
      <c r="J2015" s="99" t="s">
        <v>1593</v>
      </c>
      <c r="K2015" s="101" t="s">
        <v>4539</v>
      </c>
      <c r="L2015" s="110" t="s">
        <v>2757</v>
      </c>
      <c r="M2015" s="103" t="s">
        <v>2795</v>
      </c>
      <c r="N2015" s="103"/>
      <c r="O2015"/>
      <c r="P2015" t="str">
        <f t="shared" si="631"/>
        <v/>
      </c>
      <c r="Q2015" t="str">
        <f>IF(ISNA(VLOOKUP(AC2015,#REF!,1)),"//","")</f>
        <v/>
      </c>
      <c r="R2015"/>
      <c r="S2015" s="43">
        <f t="shared" si="632"/>
        <v>604</v>
      </c>
      <c r="T2015" s="93" t="s">
        <v>3038</v>
      </c>
      <c r="U2015" s="71" t="s">
        <v>2484</v>
      </c>
      <c r="V2015" s="71" t="s">
        <v>2484</v>
      </c>
      <c r="W2015" s="44" t="str">
        <f t="shared" si="633"/>
        <v/>
      </c>
      <c r="X2015" s="25" t="str">
        <f t="shared" si="634"/>
        <v/>
      </c>
      <c r="Y2015" s="1">
        <f t="shared" si="635"/>
        <v>1967</v>
      </c>
      <c r="Z2015" t="str">
        <f t="shared" si="636"/>
        <v>ITM_ENGOVR</v>
      </c>
      <c r="AA2015" s="172" t="str">
        <f>IF(ISNA(VLOOKUP(AC2015,Sheet2!J:J,1,0)),"//","")</f>
        <v/>
      </c>
      <c r="AC2015" s="111" t="str">
        <f t="shared" si="624"/>
        <v/>
      </c>
      <c r="AD2015" t="b">
        <f t="shared" si="613"/>
        <v>1</v>
      </c>
    </row>
    <row r="2016" spans="1:30">
      <c r="A2016" s="58">
        <f t="shared" si="612"/>
        <v>2016</v>
      </c>
      <c r="B2016" s="55">
        <f t="shared" si="637"/>
        <v>1968</v>
      </c>
      <c r="C2016" s="98" t="s">
        <v>4419</v>
      </c>
      <c r="D2016" s="98" t="s">
        <v>2934</v>
      </c>
      <c r="E2016" s="99" t="s">
        <v>920</v>
      </c>
      <c r="F2016" s="99" t="s">
        <v>920</v>
      </c>
      <c r="G2016" s="213">
        <v>0</v>
      </c>
      <c r="H2016" s="213">
        <v>0</v>
      </c>
      <c r="I2016" s="199" t="s">
        <v>1</v>
      </c>
      <c r="J2016" s="99" t="s">
        <v>1593</v>
      </c>
      <c r="K2016" s="101" t="s">
        <v>4539</v>
      </c>
      <c r="L2016" s="110"/>
      <c r="M2016" s="103" t="s">
        <v>2934</v>
      </c>
      <c r="N2016" s="103"/>
      <c r="O2016"/>
      <c r="P2016" t="str">
        <f t="shared" si="631"/>
        <v/>
      </c>
      <c r="Q2016" t="str">
        <f>IF(ISNA(VLOOKUP(AC2016,#REF!,1)),"//","")</f>
        <v/>
      </c>
      <c r="R2016"/>
      <c r="S2016" s="43">
        <f t="shared" si="632"/>
        <v>604</v>
      </c>
      <c r="T2016" s="93" t="s">
        <v>3054</v>
      </c>
      <c r="U2016" s="71" t="s">
        <v>2484</v>
      </c>
      <c r="V2016" s="71" t="s">
        <v>2484</v>
      </c>
      <c r="W2016" s="44" t="str">
        <f t="shared" si="633"/>
        <v/>
      </c>
      <c r="X2016" s="25" t="str">
        <f t="shared" si="634"/>
        <v/>
      </c>
      <c r="Y2016" s="1">
        <f t="shared" si="635"/>
        <v>1968</v>
      </c>
      <c r="Z2016" t="str">
        <f t="shared" si="636"/>
        <v>ITM_T_LEFT_ARROW</v>
      </c>
      <c r="AA2016" s="172" t="str">
        <f>IF(ISNA(VLOOKUP(AC2016,Sheet2!J:J,1,0)),"//","")</f>
        <v/>
      </c>
      <c r="AC2016" s="111" t="str">
        <f t="shared" si="624"/>
        <v/>
      </c>
      <c r="AD2016" t="b">
        <f t="shared" si="613"/>
        <v>1</v>
      </c>
    </row>
    <row r="2017" spans="1:30">
      <c r="A2017" s="58">
        <f t="shared" ref="A2017:A2080" si="638">IF(B2017=INT(B2017),ROW(),"")</f>
        <v>2017</v>
      </c>
      <c r="B2017" s="55">
        <f t="shared" si="637"/>
        <v>1969</v>
      </c>
      <c r="C2017" s="98" t="s">
        <v>4419</v>
      </c>
      <c r="D2017" s="98" t="s">
        <v>2935</v>
      </c>
      <c r="E2017" s="101" t="s">
        <v>922</v>
      </c>
      <c r="F2017" s="101" t="s">
        <v>922</v>
      </c>
      <c r="G2017" s="105">
        <v>0</v>
      </c>
      <c r="H2017" s="105">
        <v>0</v>
      </c>
      <c r="I2017" s="198" t="s">
        <v>1</v>
      </c>
      <c r="J2017" s="99" t="s">
        <v>1593</v>
      </c>
      <c r="K2017" s="101" t="s">
        <v>4539</v>
      </c>
      <c r="L2017" s="98"/>
      <c r="M2017" s="103" t="s">
        <v>2935</v>
      </c>
      <c r="N2017" s="103"/>
      <c r="O2017"/>
      <c r="P2017" t="str">
        <f t="shared" si="631"/>
        <v/>
      </c>
      <c r="Q2017" t="str">
        <f>IF(ISNA(VLOOKUP(AC2017,#REF!,1)),"//","")</f>
        <v/>
      </c>
      <c r="R2017"/>
      <c r="S2017" s="43">
        <f t="shared" si="632"/>
        <v>604</v>
      </c>
      <c r="T2017" s="93" t="s">
        <v>3054</v>
      </c>
      <c r="U2017" s="71" t="s">
        <v>2484</v>
      </c>
      <c r="V2017" s="71" t="s">
        <v>2484</v>
      </c>
      <c r="W2017" s="44" t="str">
        <f t="shared" si="633"/>
        <v/>
      </c>
      <c r="X2017" s="25" t="str">
        <f t="shared" si="634"/>
        <v/>
      </c>
      <c r="Y2017" s="1">
        <f t="shared" si="635"/>
        <v>1969</v>
      </c>
      <c r="Z2017" t="str">
        <f t="shared" si="636"/>
        <v>ITM_T_RIGHT_ARROW</v>
      </c>
      <c r="AA2017" s="172" t="str">
        <f>IF(ISNA(VLOOKUP(AC2017,Sheet2!J:J,1,0)),"//","")</f>
        <v/>
      </c>
      <c r="AC2017" s="111" t="str">
        <f t="shared" si="624"/>
        <v/>
      </c>
      <c r="AD2017" t="b">
        <f t="shared" si="613"/>
        <v>1</v>
      </c>
    </row>
    <row r="2018" spans="1:30">
      <c r="A2018" s="58">
        <f t="shared" si="638"/>
        <v>2018</v>
      </c>
      <c r="B2018" s="55">
        <f t="shared" si="637"/>
        <v>1970</v>
      </c>
      <c r="C2018" s="98" t="s">
        <v>4419</v>
      </c>
      <c r="D2018" s="98" t="s">
        <v>2954</v>
      </c>
      <c r="E2018" s="101" t="s">
        <v>2956</v>
      </c>
      <c r="F2018" s="101" t="s">
        <v>2956</v>
      </c>
      <c r="G2018" s="105">
        <v>0</v>
      </c>
      <c r="H2018" s="105">
        <v>0</v>
      </c>
      <c r="I2018" s="198" t="s">
        <v>1</v>
      </c>
      <c r="J2018" s="99" t="s">
        <v>1593</v>
      </c>
      <c r="K2018" s="101" t="s">
        <v>4539</v>
      </c>
      <c r="L2018" s="98"/>
      <c r="M2018" s="103" t="s">
        <v>2954</v>
      </c>
      <c r="N2018" s="103"/>
      <c r="O2018"/>
      <c r="P2018" t="str">
        <f t="shared" si="631"/>
        <v/>
      </c>
      <c r="Q2018" t="str">
        <f>IF(ISNA(VLOOKUP(AC2018,#REF!,1)),"//","")</f>
        <v/>
      </c>
      <c r="R2018"/>
      <c r="S2018" s="43">
        <f t="shared" si="632"/>
        <v>604</v>
      </c>
      <c r="T2018" s="93" t="s">
        <v>3054</v>
      </c>
      <c r="U2018" s="71" t="s">
        <v>2484</v>
      </c>
      <c r="V2018" s="71" t="s">
        <v>2484</v>
      </c>
      <c r="W2018" s="44" t="str">
        <f t="shared" si="633"/>
        <v/>
      </c>
      <c r="X2018" s="25" t="str">
        <f t="shared" si="634"/>
        <v/>
      </c>
      <c r="Y2018" s="1">
        <f t="shared" si="635"/>
        <v>1970</v>
      </c>
      <c r="Z2018" t="str">
        <f t="shared" si="636"/>
        <v>ITM_T_LLEFT_ARROW</v>
      </c>
      <c r="AA2018" s="172" t="str">
        <f>IF(ISNA(VLOOKUP(AC2018,Sheet2!J:J,1,0)),"//","")</f>
        <v/>
      </c>
      <c r="AC2018" s="111" t="str">
        <f t="shared" si="624"/>
        <v/>
      </c>
      <c r="AD2018" t="b">
        <f t="shared" si="613"/>
        <v>1</v>
      </c>
    </row>
    <row r="2019" spans="1:30">
      <c r="A2019" s="58">
        <f t="shared" si="638"/>
        <v>2019</v>
      </c>
      <c r="B2019" s="55">
        <f t="shared" si="637"/>
        <v>1971</v>
      </c>
      <c r="C2019" s="98" t="s">
        <v>4419</v>
      </c>
      <c r="D2019" s="98" t="s">
        <v>2955</v>
      </c>
      <c r="E2019" s="101" t="s">
        <v>2957</v>
      </c>
      <c r="F2019" s="101" t="s">
        <v>2957</v>
      </c>
      <c r="G2019" s="105">
        <v>0</v>
      </c>
      <c r="H2019" s="105">
        <v>0</v>
      </c>
      <c r="I2019" s="198" t="s">
        <v>1</v>
      </c>
      <c r="J2019" s="99" t="s">
        <v>1593</v>
      </c>
      <c r="K2019" s="101" t="s">
        <v>4539</v>
      </c>
      <c r="L2019" s="98"/>
      <c r="M2019" s="103" t="s">
        <v>2955</v>
      </c>
      <c r="N2019" s="103"/>
      <c r="O2019"/>
      <c r="P2019" t="str">
        <f t="shared" si="631"/>
        <v/>
      </c>
      <c r="Q2019" t="str">
        <f>IF(ISNA(VLOOKUP(AC2019,#REF!,1)),"//","")</f>
        <v/>
      </c>
      <c r="R2019"/>
      <c r="S2019" s="43">
        <f t="shared" si="632"/>
        <v>604</v>
      </c>
      <c r="T2019" s="93" t="s">
        <v>3054</v>
      </c>
      <c r="U2019" s="71" t="s">
        <v>2484</v>
      </c>
      <c r="V2019" s="71" t="s">
        <v>2484</v>
      </c>
      <c r="W2019" s="44" t="str">
        <f t="shared" si="633"/>
        <v/>
      </c>
      <c r="X2019" s="25" t="str">
        <f t="shared" si="634"/>
        <v/>
      </c>
      <c r="Y2019" s="1">
        <f t="shared" si="635"/>
        <v>1971</v>
      </c>
      <c r="Z2019" t="str">
        <f t="shared" si="636"/>
        <v>ITM_T_RRIGHT_ARROW</v>
      </c>
      <c r="AA2019" s="172" t="str">
        <f>IF(ISNA(VLOOKUP(AC2019,Sheet2!J:J,1,0)),"//","")</f>
        <v/>
      </c>
      <c r="AC2019" s="111" t="str">
        <f t="shared" si="624"/>
        <v/>
      </c>
      <c r="AD2019" t="b">
        <f t="shared" si="613"/>
        <v>1</v>
      </c>
    </row>
    <row r="2020" spans="1:30">
      <c r="A2020" s="58">
        <f t="shared" si="638"/>
        <v>2020</v>
      </c>
      <c r="B2020" s="55">
        <f t="shared" si="637"/>
        <v>1972</v>
      </c>
      <c r="C2020" s="98" t="s">
        <v>4421</v>
      </c>
      <c r="D2020" s="98" t="s">
        <v>7</v>
      </c>
      <c r="E2020" s="101" t="s">
        <v>2952</v>
      </c>
      <c r="F2020" s="101" t="s">
        <v>2952</v>
      </c>
      <c r="G2020" s="105">
        <v>0</v>
      </c>
      <c r="H2020" s="105">
        <v>0</v>
      </c>
      <c r="I2020" s="198" t="s">
        <v>1</v>
      </c>
      <c r="J2020" s="99" t="s">
        <v>1592</v>
      </c>
      <c r="K2020" s="101" t="s">
        <v>4539</v>
      </c>
      <c r="L2020" s="98"/>
      <c r="M2020" s="103" t="s">
        <v>2953</v>
      </c>
      <c r="N2020" s="103"/>
      <c r="O2020"/>
      <c r="P2020" t="str">
        <f t="shared" si="631"/>
        <v/>
      </c>
      <c r="Q2020" t="str">
        <f>IF(ISNA(VLOOKUP(AC2020,#REF!,1)),"//","")</f>
        <v/>
      </c>
      <c r="R2020"/>
      <c r="S2020" s="43">
        <f t="shared" si="632"/>
        <v>604</v>
      </c>
      <c r="T2020" s="93" t="s">
        <v>3054</v>
      </c>
      <c r="U2020" s="71" t="s">
        <v>2484</v>
      </c>
      <c r="V2020" s="71" t="s">
        <v>2484</v>
      </c>
      <c r="W2020" s="44" t="str">
        <f t="shared" si="633"/>
        <v/>
      </c>
      <c r="X2020" s="25" t="str">
        <f t="shared" si="634"/>
        <v/>
      </c>
      <c r="Y2020" s="1">
        <f t="shared" si="635"/>
        <v>1972</v>
      </c>
      <c r="Z2020" t="str">
        <f t="shared" si="636"/>
        <v>ITM_XNEW</v>
      </c>
      <c r="AA2020" s="172" t="str">
        <f>IF(ISNA(VLOOKUP(AC2020,Sheet2!J:J,1,0)),"//","")</f>
        <v/>
      </c>
      <c r="AC2020" s="111" t="str">
        <f t="shared" si="624"/>
        <v/>
      </c>
      <c r="AD2020" t="b">
        <f t="shared" si="613"/>
        <v>1</v>
      </c>
    </row>
    <row r="2021" spans="1:30">
      <c r="A2021" s="58">
        <f t="shared" si="638"/>
        <v>2021</v>
      </c>
      <c r="B2021" s="55">
        <f t="shared" si="637"/>
        <v>1973</v>
      </c>
      <c r="C2021" s="98" t="s">
        <v>4422</v>
      </c>
      <c r="D2021" s="98" t="s">
        <v>7</v>
      </c>
      <c r="E2021" s="101" t="s">
        <v>2945</v>
      </c>
      <c r="F2021" s="101" t="s">
        <v>2945</v>
      </c>
      <c r="G2021" s="105">
        <v>0</v>
      </c>
      <c r="H2021" s="105">
        <v>0</v>
      </c>
      <c r="I2021" s="198" t="s">
        <v>1</v>
      </c>
      <c r="J2021" s="99" t="s">
        <v>1592</v>
      </c>
      <c r="K2021" s="101" t="s">
        <v>4539</v>
      </c>
      <c r="L2021" s="98"/>
      <c r="M2021" s="103" t="s">
        <v>2947</v>
      </c>
      <c r="N2021" s="103"/>
      <c r="O2021"/>
      <c r="P2021" t="str">
        <f t="shared" si="631"/>
        <v/>
      </c>
      <c r="Q2021" t="str">
        <f>IF(ISNA(VLOOKUP(AC2021,#REF!,1)),"//","")</f>
        <v/>
      </c>
      <c r="R2021"/>
      <c r="S2021" s="43">
        <f t="shared" si="632"/>
        <v>604</v>
      </c>
      <c r="T2021" s="93" t="s">
        <v>3054</v>
      </c>
      <c r="U2021" s="71" t="s">
        <v>2484</v>
      </c>
      <c r="V2021" s="71" t="s">
        <v>2484</v>
      </c>
      <c r="W2021" s="44" t="str">
        <f t="shared" si="633"/>
        <v/>
      </c>
      <c r="X2021" s="25" t="str">
        <f t="shared" si="634"/>
        <v/>
      </c>
      <c r="Y2021" s="1">
        <f t="shared" si="635"/>
        <v>1973</v>
      </c>
      <c r="Z2021" t="str">
        <f t="shared" si="636"/>
        <v>ITM_XEDIT</v>
      </c>
      <c r="AA2021" s="172" t="str">
        <f>IF(ISNA(VLOOKUP(AC2021,Sheet2!J:J,1,0)),"//","")</f>
        <v/>
      </c>
      <c r="AC2021" s="111" t="str">
        <f t="shared" si="624"/>
        <v/>
      </c>
      <c r="AD2021" t="b">
        <f t="shared" si="613"/>
        <v>1</v>
      </c>
    </row>
    <row r="2022" spans="1:30">
      <c r="A2022" s="58">
        <f t="shared" si="638"/>
        <v>2022</v>
      </c>
      <c r="B2022" s="55">
        <f t="shared" si="637"/>
        <v>1974</v>
      </c>
      <c r="C2022" s="98" t="s">
        <v>4423</v>
      </c>
      <c r="D2022" s="98" t="s">
        <v>7</v>
      </c>
      <c r="E2022" s="101" t="s">
        <v>2498</v>
      </c>
      <c r="F2022" s="101" t="s">
        <v>2498</v>
      </c>
      <c r="G2022" s="105">
        <v>0</v>
      </c>
      <c r="H2022" s="105">
        <v>0</v>
      </c>
      <c r="I2022" s="192" t="s">
        <v>3</v>
      </c>
      <c r="J2022" s="99" t="s">
        <v>1592</v>
      </c>
      <c r="K2022" s="101" t="s">
        <v>4704</v>
      </c>
      <c r="L2022" s="98" t="s">
        <v>2499</v>
      </c>
      <c r="M2022" s="103" t="s">
        <v>2500</v>
      </c>
      <c r="N2022" s="103"/>
      <c r="O2022"/>
      <c r="P2022" t="str">
        <f t="shared" si="631"/>
        <v/>
      </c>
      <c r="Q2022" t="str">
        <f>IF(ISNA(VLOOKUP(AC2022,#REF!,1)),"//","")</f>
        <v/>
      </c>
      <c r="R2022"/>
      <c r="S2022" s="43">
        <f t="shared" si="632"/>
        <v>605</v>
      </c>
      <c r="T2022" s="93" t="s">
        <v>2979</v>
      </c>
      <c r="U2022" s="71" t="s">
        <v>2484</v>
      </c>
      <c r="V2022" s="71" t="s">
        <v>2484</v>
      </c>
      <c r="W2022" s="44" t="str">
        <f t="shared" si="633"/>
        <v>".MS"</v>
      </c>
      <c r="X2022" s="25" t="str">
        <f t="shared" si="634"/>
        <v>.MS</v>
      </c>
      <c r="Y2022" s="1">
        <f t="shared" si="635"/>
        <v>1974</v>
      </c>
      <c r="Z2022" t="str">
        <f t="shared" si="636"/>
        <v>ITM_ms</v>
      </c>
      <c r="AA2022" s="172" t="str">
        <f>IF(ISNA(VLOOKUP(AC2022,Sheet2!J:J,1,0)),"//","")</f>
        <v>//</v>
      </c>
      <c r="AC2022" s="111" t="str">
        <f t="shared" si="624"/>
        <v>.MS</v>
      </c>
      <c r="AD2022" t="b">
        <f t="shared" si="613"/>
        <v>1</v>
      </c>
    </row>
    <row r="2023" spans="1:30">
      <c r="A2023" s="58">
        <f t="shared" si="638"/>
        <v>2023</v>
      </c>
      <c r="B2023" s="55">
        <f t="shared" si="637"/>
        <v>1975</v>
      </c>
      <c r="C2023" s="98" t="s">
        <v>4424</v>
      </c>
      <c r="D2023" s="98" t="s">
        <v>5234</v>
      </c>
      <c r="E2023" s="99" t="s">
        <v>2987</v>
      </c>
      <c r="F2023" s="99" t="s">
        <v>2987</v>
      </c>
      <c r="G2023" s="100">
        <v>0</v>
      </c>
      <c r="H2023" s="100">
        <v>0</v>
      </c>
      <c r="I2023" s="192" t="s">
        <v>3</v>
      </c>
      <c r="J2023" s="99" t="s">
        <v>1592</v>
      </c>
      <c r="K2023" s="101" t="s">
        <v>4704</v>
      </c>
      <c r="L2023" s="98"/>
      <c r="M2023" s="103" t="s">
        <v>2966</v>
      </c>
      <c r="N2023" s="103"/>
      <c r="O2023"/>
      <c r="P2023" t="str">
        <f t="shared" si="631"/>
        <v/>
      </c>
      <c r="Q2023" t="str">
        <f>IF(ISNA(VLOOKUP(AC2023,#REF!,1)),"//","")</f>
        <v/>
      </c>
      <c r="R2023"/>
      <c r="S2023" s="43">
        <f t="shared" si="632"/>
        <v>606</v>
      </c>
      <c r="T2023" s="93" t="s">
        <v>2979</v>
      </c>
      <c r="U2023" s="71" t="s">
        <v>2914</v>
      </c>
      <c r="V2023" s="71" t="s">
        <v>2995</v>
      </c>
      <c r="W2023" s="44" t="str">
        <f t="shared" si="633"/>
        <v>STD_RIGHT_DOUBLE_ANGLE "DEG"</v>
      </c>
      <c r="X2023" s="25" t="str">
        <f t="shared" si="634"/>
        <v>&gt;&gt;DEG</v>
      </c>
      <c r="Y2023" s="1">
        <f t="shared" si="635"/>
        <v>1975</v>
      </c>
      <c r="Z2023" t="str">
        <f t="shared" si="636"/>
        <v>ITM_DEG2</v>
      </c>
      <c r="AA2023" s="172" t="str">
        <f>IF(ISNA(VLOOKUP(AC2023,Sheet2!J:J,1,0)),"//","")</f>
        <v>//</v>
      </c>
      <c r="AC2023" s="111" t="str">
        <f t="shared" si="624"/>
        <v>&gt;&gt;DEG</v>
      </c>
      <c r="AD2023" t="b">
        <f t="shared" si="613"/>
        <v>1</v>
      </c>
    </row>
    <row r="2024" spans="1:30">
      <c r="A2024" s="58">
        <f t="shared" si="638"/>
        <v>2024</v>
      </c>
      <c r="B2024" s="55">
        <f t="shared" si="637"/>
        <v>1976</v>
      </c>
      <c r="C2024" s="98" t="s">
        <v>4424</v>
      </c>
      <c r="D2024" s="98" t="s">
        <v>5238</v>
      </c>
      <c r="E2024" s="99" t="s">
        <v>2988</v>
      </c>
      <c r="F2024" s="99" t="s">
        <v>2994</v>
      </c>
      <c r="G2024" s="100">
        <v>0</v>
      </c>
      <c r="H2024" s="100">
        <v>0</v>
      </c>
      <c r="I2024" s="192" t="s">
        <v>3</v>
      </c>
      <c r="J2024" s="99" t="s">
        <v>1592</v>
      </c>
      <c r="K2024" s="101" t="s">
        <v>4704</v>
      </c>
      <c r="L2024" s="98"/>
      <c r="M2024" s="103" t="s">
        <v>2968</v>
      </c>
      <c r="N2024" s="103"/>
      <c r="O2024"/>
      <c r="P2024" t="str">
        <f t="shared" si="631"/>
        <v/>
      </c>
      <c r="Q2024" t="str">
        <f>IF(ISNA(VLOOKUP(AC2024,#REF!,1)),"//","")</f>
        <v/>
      </c>
      <c r="R2024"/>
      <c r="S2024" s="43">
        <f t="shared" si="632"/>
        <v>607</v>
      </c>
      <c r="T2024" s="93" t="s">
        <v>2979</v>
      </c>
      <c r="U2024" s="71" t="s">
        <v>2914</v>
      </c>
      <c r="V2024" s="71" t="s">
        <v>2996</v>
      </c>
      <c r="W2024" s="44" t="str">
        <f t="shared" si="633"/>
        <v>STD_RIGHT_DOUBLE_ANGLE "D.MS"</v>
      </c>
      <c r="X2024" s="25" t="str">
        <f t="shared" si="634"/>
        <v>&gt;&gt;D.MS</v>
      </c>
      <c r="Y2024" s="1">
        <f t="shared" si="635"/>
        <v>1976</v>
      </c>
      <c r="Z2024" t="str">
        <f t="shared" si="636"/>
        <v>ITM_DMS2</v>
      </c>
      <c r="AA2024" s="172" t="str">
        <f>IF(ISNA(VLOOKUP(AC2024,Sheet2!J:J,1,0)),"//","")</f>
        <v>//</v>
      </c>
      <c r="AC2024" s="111" t="str">
        <f t="shared" si="624"/>
        <v>&gt;&gt;D.MS</v>
      </c>
      <c r="AD2024" t="b">
        <f t="shared" si="613"/>
        <v>1</v>
      </c>
    </row>
    <row r="2025" spans="1:30">
      <c r="A2025" s="58">
        <f t="shared" si="638"/>
        <v>2025</v>
      </c>
      <c r="B2025" s="55">
        <f t="shared" si="637"/>
        <v>1977</v>
      </c>
      <c r="C2025" s="98" t="s">
        <v>4424</v>
      </c>
      <c r="D2025" s="98" t="s">
        <v>5236</v>
      </c>
      <c r="E2025" s="99" t="s">
        <v>2989</v>
      </c>
      <c r="F2025" s="99" t="s">
        <v>2989</v>
      </c>
      <c r="G2025" s="100">
        <v>0</v>
      </c>
      <c r="H2025" s="100">
        <v>0</v>
      </c>
      <c r="I2025" s="192" t="s">
        <v>3</v>
      </c>
      <c r="J2025" s="99" t="s">
        <v>1592</v>
      </c>
      <c r="K2025" s="101" t="s">
        <v>4704</v>
      </c>
      <c r="L2025" s="98"/>
      <c r="M2025" s="103" t="s">
        <v>2971</v>
      </c>
      <c r="N2025" s="103"/>
      <c r="O2025"/>
      <c r="P2025" t="str">
        <f t="shared" si="631"/>
        <v/>
      </c>
      <c r="Q2025" t="str">
        <f>IF(ISNA(VLOOKUP(AC2025,#REF!,1)),"//","")</f>
        <v/>
      </c>
      <c r="R2025"/>
      <c r="S2025" s="43">
        <f t="shared" si="632"/>
        <v>608</v>
      </c>
      <c r="T2025" s="93" t="s">
        <v>2979</v>
      </c>
      <c r="U2025" s="71" t="s">
        <v>2914</v>
      </c>
      <c r="V2025" s="71" t="s">
        <v>2997</v>
      </c>
      <c r="W2025" s="44" t="str">
        <f t="shared" si="633"/>
        <v>STD_RIGHT_DOUBLE_ANGLE "GRAD"</v>
      </c>
      <c r="X2025" s="25" t="str">
        <f t="shared" si="634"/>
        <v>&gt;&gt;GRAD</v>
      </c>
      <c r="Y2025" s="1">
        <f t="shared" si="635"/>
        <v>1977</v>
      </c>
      <c r="Z2025" t="str">
        <f t="shared" si="636"/>
        <v>ITM_GRAD2</v>
      </c>
      <c r="AA2025" s="172" t="str">
        <f>IF(ISNA(VLOOKUP(AC2025,Sheet2!J:J,1,0)),"//","")</f>
        <v>//</v>
      </c>
      <c r="AC2025" s="111" t="str">
        <f t="shared" si="624"/>
        <v>&gt;&gt;GRAD</v>
      </c>
      <c r="AD2025" t="b">
        <f t="shared" si="613"/>
        <v>1</v>
      </c>
    </row>
    <row r="2026" spans="1:30">
      <c r="A2026" s="58">
        <f t="shared" si="638"/>
        <v>2026</v>
      </c>
      <c r="B2026" s="55">
        <f t="shared" si="637"/>
        <v>1978</v>
      </c>
      <c r="C2026" s="98" t="s">
        <v>4424</v>
      </c>
      <c r="D2026" s="98" t="s">
        <v>5237</v>
      </c>
      <c r="E2026" s="99" t="s">
        <v>2990</v>
      </c>
      <c r="F2026" s="99" t="s">
        <v>2990</v>
      </c>
      <c r="G2026" s="100">
        <v>0</v>
      </c>
      <c r="H2026" s="100">
        <v>0</v>
      </c>
      <c r="I2026" s="192" t="s">
        <v>3</v>
      </c>
      <c r="J2026" s="99" t="s">
        <v>1592</v>
      </c>
      <c r="K2026" s="101" t="s">
        <v>4704</v>
      </c>
      <c r="L2026" s="98"/>
      <c r="M2026" s="103" t="s">
        <v>2967</v>
      </c>
      <c r="N2026" s="103"/>
      <c r="O2026"/>
      <c r="P2026" t="str">
        <f t="shared" si="631"/>
        <v/>
      </c>
      <c r="Q2026" t="str">
        <f>IF(ISNA(VLOOKUP(AC2026,#REF!,1)),"//","")</f>
        <v/>
      </c>
      <c r="R2026"/>
      <c r="S2026" s="43">
        <f t="shared" si="632"/>
        <v>609</v>
      </c>
      <c r="T2026" s="93" t="s">
        <v>2979</v>
      </c>
      <c r="U2026" s="71" t="s">
        <v>2914</v>
      </c>
      <c r="V2026" s="71" t="s">
        <v>3000</v>
      </c>
      <c r="W2026" s="44" t="str">
        <f t="shared" si="633"/>
        <v>STD_RIGHT_DOUBLE_ANGLE "MUL" STD_PI</v>
      </c>
      <c r="X2026" s="25" t="str">
        <f t="shared" si="634"/>
        <v>&gt;&gt;MULPI</v>
      </c>
      <c r="Y2026" s="1">
        <f t="shared" si="635"/>
        <v>1978</v>
      </c>
      <c r="Z2026" t="str">
        <f t="shared" si="636"/>
        <v>ITM_MULPI2</v>
      </c>
      <c r="AA2026" s="172" t="str">
        <f>IF(ISNA(VLOOKUP(AC2026,Sheet2!J:J,1,0)),"//","")</f>
        <v>//</v>
      </c>
      <c r="AC2026" s="111" t="str">
        <f t="shared" si="624"/>
        <v>&gt;&gt;MULPI</v>
      </c>
      <c r="AD2026" t="b">
        <f t="shared" si="613"/>
        <v>1</v>
      </c>
    </row>
    <row r="2027" spans="1:30">
      <c r="A2027" s="58">
        <f t="shared" si="638"/>
        <v>2027</v>
      </c>
      <c r="B2027" s="55">
        <f t="shared" si="637"/>
        <v>1979</v>
      </c>
      <c r="C2027" s="98" t="s">
        <v>4424</v>
      </c>
      <c r="D2027" s="98" t="s">
        <v>5235</v>
      </c>
      <c r="E2027" s="99" t="s">
        <v>2991</v>
      </c>
      <c r="F2027" s="99" t="s">
        <v>2991</v>
      </c>
      <c r="G2027" s="100">
        <v>0</v>
      </c>
      <c r="H2027" s="100">
        <v>0</v>
      </c>
      <c r="I2027" s="192" t="s">
        <v>3</v>
      </c>
      <c r="J2027" s="99" t="s">
        <v>1592</v>
      </c>
      <c r="K2027" s="101" t="s">
        <v>4704</v>
      </c>
      <c r="L2027" s="98"/>
      <c r="M2027" s="103" t="s">
        <v>2969</v>
      </c>
      <c r="N2027" s="103"/>
      <c r="O2027"/>
      <c r="P2027" t="str">
        <f t="shared" si="631"/>
        <v/>
      </c>
      <c r="Q2027" t="str">
        <f>IF(ISNA(VLOOKUP(AC2027,#REF!,1)),"//","")</f>
        <v/>
      </c>
      <c r="R2027"/>
      <c r="S2027" s="43">
        <f t="shared" si="632"/>
        <v>610</v>
      </c>
      <c r="T2027" s="93" t="s">
        <v>2979</v>
      </c>
      <c r="U2027" s="71" t="s">
        <v>2914</v>
      </c>
      <c r="V2027" s="71" t="s">
        <v>2998</v>
      </c>
      <c r="W2027" s="44" t="str">
        <f t="shared" si="633"/>
        <v>STD_RIGHT_DOUBLE_ANGLE "RAD"</v>
      </c>
      <c r="X2027" s="25" t="str">
        <f t="shared" si="634"/>
        <v>&gt;&gt;RAD</v>
      </c>
      <c r="Y2027" s="1">
        <f t="shared" si="635"/>
        <v>1979</v>
      </c>
      <c r="Z2027" t="str">
        <f t="shared" si="636"/>
        <v>ITM_RAD2</v>
      </c>
      <c r="AA2027" s="172" t="str">
        <f>IF(ISNA(VLOOKUP(AC2027,Sheet2!J:J,1,0)),"//","")</f>
        <v>//</v>
      </c>
      <c r="AC2027" s="111" t="str">
        <f t="shared" si="624"/>
        <v>&gt;&gt;RAD</v>
      </c>
      <c r="AD2027" t="b">
        <f t="shared" si="613"/>
        <v>1</v>
      </c>
    </row>
    <row r="2028" spans="1:30">
      <c r="A2028" s="58">
        <f t="shared" si="638"/>
        <v>2028</v>
      </c>
      <c r="B2028" s="55">
        <f t="shared" si="637"/>
        <v>1980</v>
      </c>
      <c r="C2028" s="98" t="s">
        <v>4424</v>
      </c>
      <c r="D2028" s="98" t="s">
        <v>5027</v>
      </c>
      <c r="E2028" s="99" t="s">
        <v>2992</v>
      </c>
      <c r="F2028" s="99" t="s">
        <v>2993</v>
      </c>
      <c r="G2028" s="100">
        <v>0</v>
      </c>
      <c r="H2028" s="100">
        <v>0</v>
      </c>
      <c r="I2028" s="192" t="s">
        <v>3</v>
      </c>
      <c r="J2028" s="99" t="s">
        <v>1592</v>
      </c>
      <c r="K2028" s="101" t="s">
        <v>4704</v>
      </c>
      <c r="L2028" s="98"/>
      <c r="M2028" s="103" t="s">
        <v>2970</v>
      </c>
      <c r="N2028" s="103"/>
      <c r="O2028"/>
      <c r="P2028" t="str">
        <f t="shared" si="631"/>
        <v/>
      </c>
      <c r="Q2028" t="str">
        <f>IF(ISNA(VLOOKUP(AC2028,#REF!,1)),"//","")</f>
        <v/>
      </c>
      <c r="R2028"/>
      <c r="S2028" s="43">
        <f t="shared" si="632"/>
        <v>611</v>
      </c>
      <c r="T2028" s="93" t="s">
        <v>2979</v>
      </c>
      <c r="U2028" s="71" t="s">
        <v>2914</v>
      </c>
      <c r="V2028" s="71" t="s">
        <v>2999</v>
      </c>
      <c r="W2028" s="44" t="str">
        <f t="shared" si="633"/>
        <v>STD_RIGHT_DOUBLE_ANGLE "H.MS"</v>
      </c>
      <c r="X2028" s="25" t="str">
        <f t="shared" si="634"/>
        <v>&gt;&gt;H.MS</v>
      </c>
      <c r="Y2028" s="1">
        <f t="shared" si="635"/>
        <v>1980</v>
      </c>
      <c r="Z2028" t="str">
        <f t="shared" si="636"/>
        <v>ITM_HMS2</v>
      </c>
      <c r="AA2028" s="172" t="str">
        <f>IF(ISNA(VLOOKUP(AC2028,Sheet2!J:J,1,0)),"//","")</f>
        <v>//</v>
      </c>
      <c r="AC2028" s="111" t="str">
        <f t="shared" si="624"/>
        <v>&gt;&gt;H.MS</v>
      </c>
      <c r="AD2028" t="b">
        <f t="shared" si="613"/>
        <v>1</v>
      </c>
    </row>
    <row r="2029" spans="1:30">
      <c r="A2029" s="58">
        <f t="shared" si="638"/>
        <v>2029</v>
      </c>
      <c r="B2029" s="55">
        <f t="shared" si="637"/>
        <v>1981</v>
      </c>
      <c r="C2029" s="98" t="s">
        <v>4425</v>
      </c>
      <c r="D2029" s="98" t="s">
        <v>1100</v>
      </c>
      <c r="E2029" s="99" t="s">
        <v>539</v>
      </c>
      <c r="F2029" s="99" t="s">
        <v>3671</v>
      </c>
      <c r="G2029" s="100">
        <v>0</v>
      </c>
      <c r="H2029" s="100">
        <v>0</v>
      </c>
      <c r="I2029" s="198" t="s">
        <v>1</v>
      </c>
      <c r="J2029" s="99" t="s">
        <v>1592</v>
      </c>
      <c r="K2029" s="101" t="s">
        <v>4539</v>
      </c>
      <c r="L2029" s="98" t="s">
        <v>1600</v>
      </c>
      <c r="M2029" s="103" t="s">
        <v>4007</v>
      </c>
      <c r="N2029" s="103"/>
      <c r="O2029"/>
      <c r="P2029" t="str">
        <f t="shared" si="631"/>
        <v>NOT EQUAL</v>
      </c>
      <c r="Q2029" t="str">
        <f>IF(ISNA(VLOOKUP(AC2029,#REF!,1)),"//","")</f>
        <v/>
      </c>
      <c r="R2029"/>
      <c r="S2029" s="43">
        <f t="shared" si="632"/>
        <v>611</v>
      </c>
      <c r="T2029" s="93"/>
      <c r="U2029" s="71"/>
      <c r="V2029" s="71"/>
      <c r="W2029" s="44" t="str">
        <f t="shared" si="633"/>
        <v/>
      </c>
      <c r="X2029" s="25" t="str">
        <f t="shared" si="634"/>
        <v/>
      </c>
      <c r="Y2029" s="1">
        <f t="shared" si="635"/>
        <v>1981</v>
      </c>
      <c r="Z2029" t="str">
        <f t="shared" si="636"/>
        <v>USER_PRIM00U</v>
      </c>
      <c r="AA2029" s="172" t="str">
        <f>IF(ISNA(VLOOKUP(AC2029,Sheet2!J:J,1,0)),"//","")</f>
        <v/>
      </c>
      <c r="AC2029" s="111" t="str">
        <f t="shared" si="624"/>
        <v/>
      </c>
      <c r="AD2029" t="b">
        <f t="shared" si="613"/>
        <v>1</v>
      </c>
    </row>
    <row r="2030" spans="1:30">
      <c r="A2030" s="58">
        <f t="shared" si="638"/>
        <v>2030</v>
      </c>
      <c r="B2030" s="55">
        <f t="shared" si="637"/>
        <v>1982</v>
      </c>
      <c r="C2030" s="98" t="s">
        <v>4426</v>
      </c>
      <c r="D2030" s="98" t="s">
        <v>1100</v>
      </c>
      <c r="E2030" s="99" t="s">
        <v>539</v>
      </c>
      <c r="F2030" s="99" t="s">
        <v>3672</v>
      </c>
      <c r="G2030" s="100">
        <v>0</v>
      </c>
      <c r="H2030" s="100">
        <v>0</v>
      </c>
      <c r="I2030" s="198" t="s">
        <v>1</v>
      </c>
      <c r="J2030" s="99" t="s">
        <v>1592</v>
      </c>
      <c r="K2030" s="101" t="s">
        <v>4539</v>
      </c>
      <c r="L2030" s="98" t="s">
        <v>1600</v>
      </c>
      <c r="M2030" s="103" t="s">
        <v>4008</v>
      </c>
      <c r="N2030" s="103"/>
      <c r="O2030"/>
      <c r="P2030" t="str">
        <f t="shared" si="631"/>
        <v>NOT EQUAL</v>
      </c>
      <c r="Q2030" t="str">
        <f>IF(ISNA(VLOOKUP(AC2030,#REF!,1)),"//","")</f>
        <v/>
      </c>
      <c r="R2030"/>
      <c r="S2030" s="43">
        <f t="shared" si="632"/>
        <v>611</v>
      </c>
      <c r="T2030" s="93"/>
      <c r="U2030" s="71"/>
      <c r="V2030" s="71"/>
      <c r="W2030" s="44" t="str">
        <f t="shared" si="633"/>
        <v/>
      </c>
      <c r="X2030" s="25" t="str">
        <f t="shared" si="634"/>
        <v/>
      </c>
      <c r="Y2030" s="1">
        <f t="shared" si="635"/>
        <v>1982</v>
      </c>
      <c r="Z2030" t="str">
        <f t="shared" si="636"/>
        <v>USER_SFTf00U</v>
      </c>
      <c r="AA2030" s="172" t="str">
        <f>IF(ISNA(VLOOKUP(AC2030,Sheet2!J:J,1,0)),"//","")</f>
        <v/>
      </c>
      <c r="AC2030" s="111" t="str">
        <f t="shared" si="624"/>
        <v/>
      </c>
      <c r="AD2030" t="b">
        <f t="shared" si="613"/>
        <v>1</v>
      </c>
    </row>
    <row r="2031" spans="1:30">
      <c r="A2031" s="58">
        <f t="shared" si="638"/>
        <v>2031</v>
      </c>
      <c r="B2031" s="55">
        <f t="shared" si="637"/>
        <v>1983</v>
      </c>
      <c r="C2031" s="98" t="s">
        <v>4427</v>
      </c>
      <c r="D2031" s="98" t="s">
        <v>1100</v>
      </c>
      <c r="E2031" s="99" t="s">
        <v>539</v>
      </c>
      <c r="F2031" s="99" t="s">
        <v>4457</v>
      </c>
      <c r="G2031" s="100">
        <v>0</v>
      </c>
      <c r="H2031" s="100">
        <v>0</v>
      </c>
      <c r="I2031" s="198" t="s">
        <v>1</v>
      </c>
      <c r="J2031" s="99" t="s">
        <v>1592</v>
      </c>
      <c r="K2031" s="101" t="s">
        <v>4539</v>
      </c>
      <c r="L2031" s="98" t="s">
        <v>1600</v>
      </c>
      <c r="M2031" s="103" t="s">
        <v>4498</v>
      </c>
      <c r="N2031" s="103"/>
      <c r="O2031"/>
      <c r="P2031" t="str">
        <f t="shared" si="631"/>
        <v>NOT EQUAL</v>
      </c>
      <c r="Q2031" t="str">
        <f>IF(ISNA(VLOOKUP(AC2031,#REF!,1)),"//","")</f>
        <v/>
      </c>
      <c r="R2031"/>
      <c r="S2031" s="43">
        <f t="shared" si="632"/>
        <v>611</v>
      </c>
      <c r="T2031" s="93"/>
      <c r="U2031" s="71"/>
      <c r="V2031" s="71"/>
      <c r="W2031" s="44" t="str">
        <f t="shared" si="633"/>
        <v/>
      </c>
      <c r="X2031" s="25" t="str">
        <f t="shared" si="634"/>
        <v/>
      </c>
      <c r="Y2031" s="1">
        <f t="shared" si="635"/>
        <v>1983</v>
      </c>
      <c r="Z2031" t="str">
        <f t="shared" si="636"/>
        <v>USER_SFTg00U</v>
      </c>
      <c r="AA2031" s="172" t="str">
        <f>IF(ISNA(VLOOKUP(AC2031,Sheet2!J:J,1,0)),"//","")</f>
        <v/>
      </c>
      <c r="AC2031" s="111" t="str">
        <f t="shared" si="624"/>
        <v/>
      </c>
      <c r="AD2031" t="b">
        <f t="shared" si="613"/>
        <v>1</v>
      </c>
    </row>
    <row r="2032" spans="1:30">
      <c r="A2032" s="58">
        <f t="shared" si="638"/>
        <v>2032</v>
      </c>
      <c r="B2032" s="55">
        <f t="shared" si="637"/>
        <v>1984</v>
      </c>
      <c r="C2032" s="98" t="s">
        <v>4425</v>
      </c>
      <c r="D2032" s="98" t="s">
        <v>1101</v>
      </c>
      <c r="E2032" s="99" t="s">
        <v>539</v>
      </c>
      <c r="F2032" s="99" t="s">
        <v>3673</v>
      </c>
      <c r="G2032" s="100">
        <v>0</v>
      </c>
      <c r="H2032" s="100">
        <v>0</v>
      </c>
      <c r="I2032" s="198" t="s">
        <v>1</v>
      </c>
      <c r="J2032" s="99" t="s">
        <v>1592</v>
      </c>
      <c r="K2032" s="101" t="s">
        <v>4539</v>
      </c>
      <c r="L2032" s="98" t="s">
        <v>1600</v>
      </c>
      <c r="M2032" s="103" t="s">
        <v>4009</v>
      </c>
      <c r="N2032" s="103"/>
      <c r="O2032"/>
      <c r="P2032" t="str">
        <f t="shared" si="631"/>
        <v>NOT EQUAL</v>
      </c>
      <c r="Q2032" t="str">
        <f>IF(ISNA(VLOOKUP(AC2032,#REF!,1)),"//","")</f>
        <v/>
      </c>
      <c r="R2032"/>
      <c r="S2032" s="43">
        <f t="shared" si="632"/>
        <v>611</v>
      </c>
      <c r="T2032" s="93"/>
      <c r="U2032" s="71"/>
      <c r="V2032" s="71"/>
      <c r="W2032" s="44" t="str">
        <f t="shared" si="633"/>
        <v/>
      </c>
      <c r="X2032" s="25" t="str">
        <f t="shared" si="634"/>
        <v/>
      </c>
      <c r="Y2032" s="1">
        <f t="shared" si="635"/>
        <v>1984</v>
      </c>
      <c r="Z2032" t="str">
        <f t="shared" si="636"/>
        <v>USER_PRIM01U</v>
      </c>
      <c r="AA2032" s="172" t="str">
        <f>IF(ISNA(VLOOKUP(AC2032,Sheet2!J:J,1,0)),"//","")</f>
        <v/>
      </c>
      <c r="AC2032" s="111" t="str">
        <f t="shared" si="624"/>
        <v/>
      </c>
      <c r="AD2032" t="b">
        <f t="shared" si="613"/>
        <v>1</v>
      </c>
    </row>
    <row r="2033" spans="1:30">
      <c r="A2033" s="58">
        <f t="shared" si="638"/>
        <v>2033</v>
      </c>
      <c r="B2033" s="55">
        <f t="shared" si="637"/>
        <v>1985</v>
      </c>
      <c r="C2033" s="98" t="s">
        <v>4426</v>
      </c>
      <c r="D2033" s="98" t="s">
        <v>1101</v>
      </c>
      <c r="E2033" s="99" t="s">
        <v>539</v>
      </c>
      <c r="F2033" s="99" t="s">
        <v>3674</v>
      </c>
      <c r="G2033" s="100">
        <v>0</v>
      </c>
      <c r="H2033" s="100">
        <v>0</v>
      </c>
      <c r="I2033" s="198" t="s">
        <v>1</v>
      </c>
      <c r="J2033" s="99" t="s">
        <v>1592</v>
      </c>
      <c r="K2033" s="101" t="s">
        <v>4539</v>
      </c>
      <c r="L2033" s="98" t="s">
        <v>1600</v>
      </c>
      <c r="M2033" s="103" t="s">
        <v>4010</v>
      </c>
      <c r="N2033" s="103"/>
      <c r="O2033"/>
      <c r="P2033" t="str">
        <f t="shared" si="631"/>
        <v>NOT EQUAL</v>
      </c>
      <c r="Q2033" t="str">
        <f>IF(ISNA(VLOOKUP(AC2033,#REF!,1)),"//","")</f>
        <v/>
      </c>
      <c r="R2033"/>
      <c r="S2033" s="43">
        <f t="shared" si="632"/>
        <v>611</v>
      </c>
      <c r="T2033" s="93"/>
      <c r="U2033" s="71"/>
      <c r="V2033" s="71"/>
      <c r="W2033" s="44" t="str">
        <f t="shared" si="633"/>
        <v/>
      </c>
      <c r="X2033" s="25" t="str">
        <f t="shared" si="634"/>
        <v/>
      </c>
      <c r="Y2033" s="1">
        <f t="shared" si="635"/>
        <v>1985</v>
      </c>
      <c r="Z2033" t="str">
        <f t="shared" si="636"/>
        <v>USER_SFTf01U</v>
      </c>
      <c r="AA2033" s="172" t="str">
        <f>IF(ISNA(VLOOKUP(AC2033,Sheet2!J:J,1,0)),"//","")</f>
        <v/>
      </c>
      <c r="AC2033" s="111" t="str">
        <f t="shared" si="624"/>
        <v/>
      </c>
      <c r="AD2033" t="b">
        <f t="shared" si="613"/>
        <v>1</v>
      </c>
    </row>
    <row r="2034" spans="1:30">
      <c r="A2034" s="58">
        <f t="shared" si="638"/>
        <v>2034</v>
      </c>
      <c r="B2034" s="55">
        <f t="shared" si="637"/>
        <v>1986</v>
      </c>
      <c r="C2034" s="98" t="s">
        <v>4427</v>
      </c>
      <c r="D2034" s="98" t="s">
        <v>1101</v>
      </c>
      <c r="E2034" s="99" t="s">
        <v>539</v>
      </c>
      <c r="F2034" s="99" t="s">
        <v>4458</v>
      </c>
      <c r="G2034" s="100">
        <v>0</v>
      </c>
      <c r="H2034" s="100">
        <v>0</v>
      </c>
      <c r="I2034" s="198" t="s">
        <v>1</v>
      </c>
      <c r="J2034" s="99" t="s">
        <v>1592</v>
      </c>
      <c r="K2034" s="101" t="s">
        <v>4539</v>
      </c>
      <c r="L2034" s="98" t="s">
        <v>1600</v>
      </c>
      <c r="M2034" s="103" t="s">
        <v>4499</v>
      </c>
      <c r="N2034" s="103"/>
      <c r="O2034"/>
      <c r="P2034" t="str">
        <f t="shared" si="631"/>
        <v>NOT EQUAL</v>
      </c>
      <c r="Q2034" t="str">
        <f>IF(ISNA(VLOOKUP(AC2034,#REF!,1)),"//","")</f>
        <v/>
      </c>
      <c r="R2034"/>
      <c r="S2034" s="43">
        <f t="shared" si="632"/>
        <v>611</v>
      </c>
      <c r="T2034" s="93"/>
      <c r="U2034" s="71"/>
      <c r="V2034" s="71"/>
      <c r="W2034" s="44" t="str">
        <f t="shared" si="633"/>
        <v/>
      </c>
      <c r="X2034" s="25" t="str">
        <f t="shared" si="634"/>
        <v/>
      </c>
      <c r="Y2034" s="1">
        <f t="shared" si="635"/>
        <v>1986</v>
      </c>
      <c r="Z2034" t="str">
        <f t="shared" si="636"/>
        <v>USER_SFTg01U</v>
      </c>
      <c r="AA2034" s="172" t="str">
        <f>IF(ISNA(VLOOKUP(AC2034,Sheet2!J:J,1,0)),"//","")</f>
        <v/>
      </c>
      <c r="AC2034" s="111" t="str">
        <f t="shared" si="624"/>
        <v/>
      </c>
      <c r="AD2034" t="b">
        <f t="shared" si="613"/>
        <v>1</v>
      </c>
    </row>
    <row r="2035" spans="1:30">
      <c r="A2035" s="58">
        <f t="shared" si="638"/>
        <v>2035</v>
      </c>
      <c r="B2035" s="55">
        <f t="shared" si="637"/>
        <v>1987</v>
      </c>
      <c r="C2035" s="98" t="s">
        <v>4425</v>
      </c>
      <c r="D2035" s="98" t="s">
        <v>1102</v>
      </c>
      <c r="E2035" s="99" t="s">
        <v>539</v>
      </c>
      <c r="F2035" s="99" t="s">
        <v>3675</v>
      </c>
      <c r="G2035" s="100">
        <v>0</v>
      </c>
      <c r="H2035" s="100">
        <v>0</v>
      </c>
      <c r="I2035" s="198" t="s">
        <v>1</v>
      </c>
      <c r="J2035" s="99" t="s">
        <v>1592</v>
      </c>
      <c r="K2035" s="101" t="s">
        <v>4539</v>
      </c>
      <c r="L2035" s="98" t="s">
        <v>1600</v>
      </c>
      <c r="M2035" s="103" t="s">
        <v>4011</v>
      </c>
      <c r="N2035" s="103"/>
      <c r="O2035"/>
      <c r="P2035" t="str">
        <f t="shared" si="631"/>
        <v>NOT EQUAL</v>
      </c>
      <c r="Q2035" t="str">
        <f>IF(ISNA(VLOOKUP(AC2035,#REF!,1)),"//","")</f>
        <v/>
      </c>
      <c r="R2035"/>
      <c r="S2035" s="43">
        <f t="shared" si="632"/>
        <v>611</v>
      </c>
      <c r="T2035" s="93"/>
      <c r="U2035" s="71"/>
      <c r="V2035" s="71"/>
      <c r="W2035" s="44" t="str">
        <f t="shared" si="633"/>
        <v/>
      </c>
      <c r="X2035" s="25" t="str">
        <f t="shared" si="634"/>
        <v/>
      </c>
      <c r="Y2035" s="1">
        <f t="shared" si="635"/>
        <v>1987</v>
      </c>
      <c r="Z2035" t="str">
        <f t="shared" si="636"/>
        <v>USER_PRIM02U</v>
      </c>
      <c r="AA2035" s="172" t="str">
        <f>IF(ISNA(VLOOKUP(AC2035,Sheet2!J:J,1,0)),"//","")</f>
        <v/>
      </c>
      <c r="AC2035" s="111" t="str">
        <f t="shared" si="624"/>
        <v/>
      </c>
      <c r="AD2035" t="b">
        <f t="shared" si="613"/>
        <v>1</v>
      </c>
    </row>
    <row r="2036" spans="1:30">
      <c r="A2036" s="58">
        <f t="shared" si="638"/>
        <v>2036</v>
      </c>
      <c r="B2036" s="55">
        <f t="shared" si="637"/>
        <v>1988</v>
      </c>
      <c r="C2036" s="98" t="s">
        <v>4426</v>
      </c>
      <c r="D2036" s="98" t="s">
        <v>1102</v>
      </c>
      <c r="E2036" s="99" t="s">
        <v>539</v>
      </c>
      <c r="F2036" s="99" t="s">
        <v>3676</v>
      </c>
      <c r="G2036" s="100">
        <v>0</v>
      </c>
      <c r="H2036" s="100">
        <v>0</v>
      </c>
      <c r="I2036" s="198" t="s">
        <v>1</v>
      </c>
      <c r="J2036" s="99" t="s">
        <v>1592</v>
      </c>
      <c r="K2036" s="101" t="s">
        <v>4539</v>
      </c>
      <c r="L2036" s="98" t="s">
        <v>1600</v>
      </c>
      <c r="M2036" s="103" t="s">
        <v>4012</v>
      </c>
      <c r="N2036" s="103"/>
      <c r="O2036"/>
      <c r="P2036" t="str">
        <f t="shared" si="631"/>
        <v>NOT EQUAL</v>
      </c>
      <c r="Q2036" t="str">
        <f>IF(ISNA(VLOOKUP(AC2036,#REF!,1)),"//","")</f>
        <v/>
      </c>
      <c r="R2036"/>
      <c r="S2036" s="43">
        <f t="shared" si="632"/>
        <v>611</v>
      </c>
      <c r="T2036" s="93"/>
      <c r="U2036" s="71"/>
      <c r="V2036" s="71"/>
      <c r="W2036" s="44" t="str">
        <f t="shared" si="633"/>
        <v/>
      </c>
      <c r="X2036" s="25" t="str">
        <f t="shared" si="634"/>
        <v/>
      </c>
      <c r="Y2036" s="1">
        <f t="shared" si="635"/>
        <v>1988</v>
      </c>
      <c r="Z2036" t="str">
        <f t="shared" si="636"/>
        <v>USER_SFTf02U</v>
      </c>
      <c r="AA2036" s="172" t="str">
        <f>IF(ISNA(VLOOKUP(AC2036,Sheet2!J:J,1,0)),"//","")</f>
        <v/>
      </c>
      <c r="AC2036" s="111" t="str">
        <f t="shared" si="624"/>
        <v/>
      </c>
      <c r="AD2036" t="b">
        <f t="shared" si="613"/>
        <v>1</v>
      </c>
    </row>
    <row r="2037" spans="1:30">
      <c r="A2037" s="58">
        <f t="shared" si="638"/>
        <v>2037</v>
      </c>
      <c r="B2037" s="55">
        <f t="shared" si="637"/>
        <v>1989</v>
      </c>
      <c r="C2037" s="98" t="s">
        <v>4427</v>
      </c>
      <c r="D2037" s="98" t="s">
        <v>1102</v>
      </c>
      <c r="E2037" s="99" t="s">
        <v>539</v>
      </c>
      <c r="F2037" s="99" t="s">
        <v>4459</v>
      </c>
      <c r="G2037" s="100">
        <v>0</v>
      </c>
      <c r="H2037" s="100">
        <v>0</v>
      </c>
      <c r="I2037" s="198" t="s">
        <v>1</v>
      </c>
      <c r="J2037" s="99" t="s">
        <v>1592</v>
      </c>
      <c r="K2037" s="101" t="s">
        <v>4539</v>
      </c>
      <c r="L2037" s="98" t="s">
        <v>1600</v>
      </c>
      <c r="M2037" s="103" t="s">
        <v>4500</v>
      </c>
      <c r="N2037" s="103"/>
      <c r="O2037"/>
      <c r="P2037" t="str">
        <f t="shared" si="631"/>
        <v>NOT EQUAL</v>
      </c>
      <c r="Q2037" t="str">
        <f>IF(ISNA(VLOOKUP(AC2037,#REF!,1)),"//","")</f>
        <v/>
      </c>
      <c r="R2037"/>
      <c r="S2037" s="43">
        <f t="shared" si="632"/>
        <v>611</v>
      </c>
      <c r="T2037" s="93"/>
      <c r="U2037" s="71"/>
      <c r="V2037" s="71"/>
      <c r="W2037" s="44" t="str">
        <f t="shared" si="633"/>
        <v/>
      </c>
      <c r="X2037" s="25" t="str">
        <f t="shared" si="634"/>
        <v/>
      </c>
      <c r="Y2037" s="1">
        <f t="shared" si="635"/>
        <v>1989</v>
      </c>
      <c r="Z2037" t="str">
        <f t="shared" si="636"/>
        <v>USER_SFTg02U</v>
      </c>
      <c r="AA2037" s="172" t="str">
        <f>IF(ISNA(VLOOKUP(AC2037,Sheet2!J:J,1,0)),"//","")</f>
        <v/>
      </c>
      <c r="AC2037" s="111" t="str">
        <f t="shared" si="624"/>
        <v/>
      </c>
      <c r="AD2037" t="b">
        <f t="shared" si="613"/>
        <v>1</v>
      </c>
    </row>
    <row r="2038" spans="1:30">
      <c r="A2038" s="58">
        <f t="shared" si="638"/>
        <v>2038</v>
      </c>
      <c r="B2038" s="55">
        <f t="shared" si="637"/>
        <v>1990</v>
      </c>
      <c r="C2038" s="98" t="s">
        <v>4425</v>
      </c>
      <c r="D2038" s="98" t="s">
        <v>1103</v>
      </c>
      <c r="E2038" s="99" t="s">
        <v>539</v>
      </c>
      <c r="F2038" s="99" t="s">
        <v>3677</v>
      </c>
      <c r="G2038" s="100">
        <v>0</v>
      </c>
      <c r="H2038" s="100">
        <v>0</v>
      </c>
      <c r="I2038" s="198" t="s">
        <v>1</v>
      </c>
      <c r="J2038" s="99" t="s">
        <v>1592</v>
      </c>
      <c r="K2038" s="101" t="s">
        <v>4539</v>
      </c>
      <c r="L2038" s="98" t="s">
        <v>1600</v>
      </c>
      <c r="M2038" s="103" t="s">
        <v>4013</v>
      </c>
      <c r="N2038" s="103"/>
      <c r="O2038"/>
      <c r="P2038" t="str">
        <f t="shared" si="631"/>
        <v>NOT EQUAL</v>
      </c>
      <c r="Q2038" t="str">
        <f>IF(ISNA(VLOOKUP(AC2038,#REF!,1)),"//","")</f>
        <v/>
      </c>
      <c r="R2038"/>
      <c r="S2038" s="43">
        <f t="shared" si="632"/>
        <v>611</v>
      </c>
      <c r="T2038" s="93"/>
      <c r="U2038" s="71"/>
      <c r="V2038" s="71"/>
      <c r="W2038" s="44" t="str">
        <f t="shared" si="633"/>
        <v/>
      </c>
      <c r="X2038" s="25" t="str">
        <f t="shared" si="634"/>
        <v/>
      </c>
      <c r="Y2038" s="1">
        <f t="shared" si="635"/>
        <v>1990</v>
      </c>
      <c r="Z2038" t="str">
        <f t="shared" si="636"/>
        <v>USER_PRIM03U</v>
      </c>
      <c r="AA2038" s="172" t="str">
        <f>IF(ISNA(VLOOKUP(AC2038,Sheet2!J:J,1,0)),"//","")</f>
        <v/>
      </c>
      <c r="AC2038" s="111" t="str">
        <f t="shared" si="624"/>
        <v/>
      </c>
      <c r="AD2038" t="b">
        <f t="shared" si="613"/>
        <v>1</v>
      </c>
    </row>
    <row r="2039" spans="1:30">
      <c r="A2039" s="58">
        <f t="shared" si="638"/>
        <v>2039</v>
      </c>
      <c r="B2039" s="55">
        <f t="shared" si="637"/>
        <v>1991</v>
      </c>
      <c r="C2039" s="98" t="s">
        <v>4426</v>
      </c>
      <c r="D2039" s="98" t="s">
        <v>1103</v>
      </c>
      <c r="E2039" s="99" t="s">
        <v>539</v>
      </c>
      <c r="F2039" s="99" t="s">
        <v>3678</v>
      </c>
      <c r="G2039" s="100">
        <v>0</v>
      </c>
      <c r="H2039" s="100">
        <v>0</v>
      </c>
      <c r="I2039" s="198" t="s">
        <v>1</v>
      </c>
      <c r="J2039" s="99" t="s">
        <v>1592</v>
      </c>
      <c r="K2039" s="101" t="s">
        <v>4539</v>
      </c>
      <c r="L2039" s="98" t="s">
        <v>1600</v>
      </c>
      <c r="M2039" s="103" t="s">
        <v>4014</v>
      </c>
      <c r="N2039" s="103"/>
      <c r="O2039"/>
      <c r="P2039" t="str">
        <f t="shared" si="631"/>
        <v>NOT EQUAL</v>
      </c>
      <c r="Q2039" t="str">
        <f>IF(ISNA(VLOOKUP(AC2039,#REF!,1)),"//","")</f>
        <v/>
      </c>
      <c r="R2039"/>
      <c r="S2039" s="43">
        <f t="shared" si="632"/>
        <v>611</v>
      </c>
      <c r="T2039" s="93"/>
      <c r="U2039" s="71"/>
      <c r="V2039" s="71"/>
      <c r="W2039" s="44" t="str">
        <f t="shared" si="633"/>
        <v/>
      </c>
      <c r="X2039" s="25" t="str">
        <f t="shared" si="634"/>
        <v/>
      </c>
      <c r="Y2039" s="1">
        <f t="shared" si="635"/>
        <v>1991</v>
      </c>
      <c r="Z2039" t="str">
        <f t="shared" si="636"/>
        <v>USER_SFTf03U</v>
      </c>
      <c r="AA2039" s="172" t="str">
        <f>IF(ISNA(VLOOKUP(AC2039,Sheet2!J:J,1,0)),"//","")</f>
        <v/>
      </c>
      <c r="AC2039" s="111" t="str">
        <f t="shared" si="624"/>
        <v/>
      </c>
      <c r="AD2039" t="b">
        <f t="shared" si="613"/>
        <v>1</v>
      </c>
    </row>
    <row r="2040" spans="1:30">
      <c r="A2040" s="58">
        <f t="shared" si="638"/>
        <v>2040</v>
      </c>
      <c r="B2040" s="55">
        <f t="shared" si="637"/>
        <v>1992</v>
      </c>
      <c r="C2040" s="98" t="s">
        <v>4427</v>
      </c>
      <c r="D2040" s="98" t="s">
        <v>1103</v>
      </c>
      <c r="E2040" s="99" t="s">
        <v>539</v>
      </c>
      <c r="F2040" s="99" t="s">
        <v>4460</v>
      </c>
      <c r="G2040" s="100">
        <v>0</v>
      </c>
      <c r="H2040" s="100">
        <v>0</v>
      </c>
      <c r="I2040" s="198" t="s">
        <v>1</v>
      </c>
      <c r="J2040" s="99" t="s">
        <v>1592</v>
      </c>
      <c r="K2040" s="101" t="s">
        <v>4539</v>
      </c>
      <c r="L2040" s="98" t="s">
        <v>1600</v>
      </c>
      <c r="M2040" s="103" t="s">
        <v>4501</v>
      </c>
      <c r="N2040" s="103"/>
      <c r="O2040"/>
      <c r="P2040" t="str">
        <f t="shared" si="631"/>
        <v>NOT EQUAL</v>
      </c>
      <c r="Q2040" t="str">
        <f>IF(ISNA(VLOOKUP(AC2040,#REF!,1)),"//","")</f>
        <v/>
      </c>
      <c r="R2040"/>
      <c r="S2040" s="43">
        <f t="shared" si="632"/>
        <v>611</v>
      </c>
      <c r="T2040" s="93"/>
      <c r="U2040" s="71"/>
      <c r="V2040" s="71"/>
      <c r="W2040" s="44" t="str">
        <f t="shared" si="633"/>
        <v/>
      </c>
      <c r="X2040" s="25" t="str">
        <f t="shared" si="634"/>
        <v/>
      </c>
      <c r="Y2040" s="1">
        <f t="shared" si="635"/>
        <v>1992</v>
      </c>
      <c r="Z2040" t="str">
        <f t="shared" si="636"/>
        <v>USER_SFTg03U</v>
      </c>
      <c r="AA2040" s="172" t="str">
        <f>IF(ISNA(VLOOKUP(AC2040,Sheet2!J:J,1,0)),"//","")</f>
        <v/>
      </c>
      <c r="AC2040" s="111" t="str">
        <f t="shared" si="624"/>
        <v/>
      </c>
      <c r="AD2040" t="b">
        <f t="shared" si="613"/>
        <v>1</v>
      </c>
    </row>
    <row r="2041" spans="1:30">
      <c r="A2041" s="58">
        <f t="shared" si="638"/>
        <v>2041</v>
      </c>
      <c r="B2041" s="55">
        <f t="shared" si="637"/>
        <v>1993</v>
      </c>
      <c r="C2041" s="98" t="s">
        <v>4425</v>
      </c>
      <c r="D2041" s="98" t="s">
        <v>1104</v>
      </c>
      <c r="E2041" s="99" t="s">
        <v>539</v>
      </c>
      <c r="F2041" s="99" t="s">
        <v>3679</v>
      </c>
      <c r="G2041" s="100">
        <v>0</v>
      </c>
      <c r="H2041" s="100">
        <v>0</v>
      </c>
      <c r="I2041" s="198" t="s">
        <v>1</v>
      </c>
      <c r="J2041" s="99" t="s">
        <v>1592</v>
      </c>
      <c r="K2041" s="101" t="s">
        <v>4539</v>
      </c>
      <c r="L2041" s="98" t="s">
        <v>1600</v>
      </c>
      <c r="M2041" s="103" t="s">
        <v>4015</v>
      </c>
      <c r="N2041" s="103"/>
      <c r="O2041"/>
      <c r="P2041" t="str">
        <f t="shared" si="631"/>
        <v>NOT EQUAL</v>
      </c>
      <c r="Q2041" t="str">
        <f>IF(ISNA(VLOOKUP(AC2041,#REF!,1)),"//","")</f>
        <v/>
      </c>
      <c r="R2041"/>
      <c r="S2041" s="43">
        <f t="shared" si="632"/>
        <v>611</v>
      </c>
      <c r="T2041" s="93"/>
      <c r="U2041" s="71"/>
      <c r="V2041" s="71"/>
      <c r="W2041" s="44" t="str">
        <f t="shared" si="633"/>
        <v/>
      </c>
      <c r="X2041" s="25" t="str">
        <f t="shared" si="634"/>
        <v/>
      </c>
      <c r="Y2041" s="1">
        <f t="shared" si="635"/>
        <v>1993</v>
      </c>
      <c r="Z2041" t="str">
        <f t="shared" si="636"/>
        <v>USER_PRIM04U</v>
      </c>
      <c r="AA2041" s="172" t="str">
        <f>IF(ISNA(VLOOKUP(AC2041,Sheet2!J:J,1,0)),"//","")</f>
        <v/>
      </c>
      <c r="AC2041" s="111" t="str">
        <f t="shared" si="624"/>
        <v/>
      </c>
      <c r="AD2041" t="b">
        <f t="shared" si="613"/>
        <v>1</v>
      </c>
    </row>
    <row r="2042" spans="1:30">
      <c r="A2042" s="58">
        <f t="shared" si="638"/>
        <v>2042</v>
      </c>
      <c r="B2042" s="55">
        <f t="shared" si="637"/>
        <v>1994</v>
      </c>
      <c r="C2042" s="98" t="s">
        <v>4426</v>
      </c>
      <c r="D2042" s="98" t="s">
        <v>1104</v>
      </c>
      <c r="E2042" s="99" t="s">
        <v>539</v>
      </c>
      <c r="F2042" s="99" t="s">
        <v>3680</v>
      </c>
      <c r="G2042" s="100">
        <v>0</v>
      </c>
      <c r="H2042" s="100">
        <v>0</v>
      </c>
      <c r="I2042" s="198" t="s">
        <v>1</v>
      </c>
      <c r="J2042" s="99" t="s">
        <v>1592</v>
      </c>
      <c r="K2042" s="101" t="s">
        <v>4539</v>
      </c>
      <c r="L2042" s="98" t="s">
        <v>1600</v>
      </c>
      <c r="M2042" s="103" t="s">
        <v>4016</v>
      </c>
      <c r="N2042" s="103"/>
      <c r="O2042"/>
      <c r="P2042" t="str">
        <f t="shared" si="631"/>
        <v>NOT EQUAL</v>
      </c>
      <c r="Q2042" t="str">
        <f>IF(ISNA(VLOOKUP(AC2042,#REF!,1)),"//","")</f>
        <v/>
      </c>
      <c r="R2042"/>
      <c r="S2042" s="43">
        <f t="shared" si="632"/>
        <v>611</v>
      </c>
      <c r="T2042" s="93"/>
      <c r="U2042" s="71"/>
      <c r="V2042" s="71"/>
      <c r="W2042" s="44" t="str">
        <f t="shared" si="633"/>
        <v/>
      </c>
      <c r="X2042" s="25" t="str">
        <f t="shared" si="634"/>
        <v/>
      </c>
      <c r="Y2042" s="1">
        <f t="shared" si="635"/>
        <v>1994</v>
      </c>
      <c r="Z2042" t="str">
        <f t="shared" si="636"/>
        <v>USER_SFTf04U</v>
      </c>
      <c r="AA2042" s="172" t="str">
        <f>IF(ISNA(VLOOKUP(AC2042,Sheet2!J:J,1,0)),"//","")</f>
        <v/>
      </c>
      <c r="AC2042" s="111" t="str">
        <f t="shared" si="624"/>
        <v/>
      </c>
      <c r="AD2042" t="b">
        <f t="shared" ref="AD2042:AD2105" si="639">X2042=AC2042</f>
        <v>1</v>
      </c>
    </row>
    <row r="2043" spans="1:30">
      <c r="A2043" s="58">
        <f t="shared" si="638"/>
        <v>2043</v>
      </c>
      <c r="B2043" s="55">
        <f t="shared" si="637"/>
        <v>1995</v>
      </c>
      <c r="C2043" s="98" t="s">
        <v>4427</v>
      </c>
      <c r="D2043" s="98" t="s">
        <v>1104</v>
      </c>
      <c r="E2043" s="99" t="s">
        <v>539</v>
      </c>
      <c r="F2043" s="99" t="s">
        <v>4461</v>
      </c>
      <c r="G2043" s="100">
        <v>0</v>
      </c>
      <c r="H2043" s="100">
        <v>0</v>
      </c>
      <c r="I2043" s="198" t="s">
        <v>1</v>
      </c>
      <c r="J2043" s="99" t="s">
        <v>1592</v>
      </c>
      <c r="K2043" s="101" t="s">
        <v>4539</v>
      </c>
      <c r="L2043" s="98" t="s">
        <v>1600</v>
      </c>
      <c r="M2043" s="103" t="s">
        <v>4502</v>
      </c>
      <c r="N2043" s="103"/>
      <c r="O2043"/>
      <c r="P2043" t="str">
        <f t="shared" si="631"/>
        <v>NOT EQUAL</v>
      </c>
      <c r="Q2043" t="str">
        <f>IF(ISNA(VLOOKUP(AC2043,#REF!,1)),"//","")</f>
        <v/>
      </c>
      <c r="R2043"/>
      <c r="S2043" s="43">
        <f t="shared" si="632"/>
        <v>611</v>
      </c>
      <c r="T2043" s="93"/>
      <c r="U2043" s="71"/>
      <c r="V2043" s="71"/>
      <c r="W2043" s="44" t="str">
        <f t="shared" si="633"/>
        <v/>
      </c>
      <c r="X2043" s="25" t="str">
        <f t="shared" si="634"/>
        <v/>
      </c>
      <c r="Y2043" s="1">
        <f t="shared" si="635"/>
        <v>1995</v>
      </c>
      <c r="Z2043" t="str">
        <f t="shared" si="636"/>
        <v>USER_SFTg04U</v>
      </c>
      <c r="AA2043" s="172" t="str">
        <f>IF(ISNA(VLOOKUP(AC2043,Sheet2!J:J,1,0)),"//","")</f>
        <v/>
      </c>
      <c r="AC2043" s="111" t="str">
        <f t="shared" si="624"/>
        <v/>
      </c>
      <c r="AD2043" t="b">
        <f t="shared" si="639"/>
        <v>1</v>
      </c>
    </row>
    <row r="2044" spans="1:30">
      <c r="A2044" s="58">
        <f t="shared" si="638"/>
        <v>2044</v>
      </c>
      <c r="B2044" s="55">
        <f t="shared" si="637"/>
        <v>1996</v>
      </c>
      <c r="C2044" s="98" t="s">
        <v>4425</v>
      </c>
      <c r="D2044" s="98" t="s">
        <v>1105</v>
      </c>
      <c r="E2044" s="99" t="s">
        <v>539</v>
      </c>
      <c r="F2044" s="99" t="s">
        <v>3681</v>
      </c>
      <c r="G2044" s="100">
        <v>0</v>
      </c>
      <c r="H2044" s="100">
        <v>0</v>
      </c>
      <c r="I2044" s="198" t="s">
        <v>1</v>
      </c>
      <c r="J2044" s="99" t="s">
        <v>1592</v>
      </c>
      <c r="K2044" s="101" t="s">
        <v>4539</v>
      </c>
      <c r="L2044" s="98" t="s">
        <v>1600</v>
      </c>
      <c r="M2044" s="103" t="s">
        <v>4017</v>
      </c>
      <c r="N2044" s="103"/>
      <c r="O2044"/>
      <c r="P2044" t="str">
        <f t="shared" si="631"/>
        <v>NOT EQUAL</v>
      </c>
      <c r="Q2044" t="str">
        <f>IF(ISNA(VLOOKUP(AC2044,#REF!,1)),"//","")</f>
        <v/>
      </c>
      <c r="R2044"/>
      <c r="S2044" s="43">
        <f t="shared" si="632"/>
        <v>611</v>
      </c>
      <c r="T2044" s="93"/>
      <c r="U2044" s="71"/>
      <c r="V2044" s="71"/>
      <c r="W2044" s="44" t="str">
        <f t="shared" si="633"/>
        <v/>
      </c>
      <c r="X2044" s="25" t="str">
        <f t="shared" si="634"/>
        <v/>
      </c>
      <c r="Y2044" s="1">
        <f t="shared" si="635"/>
        <v>1996</v>
      </c>
      <c r="Z2044" t="str">
        <f t="shared" si="636"/>
        <v>USER_PRIM05U</v>
      </c>
      <c r="AA2044" s="172" t="str">
        <f>IF(ISNA(VLOOKUP(AC2044,Sheet2!J:J,1,0)),"//","")</f>
        <v/>
      </c>
      <c r="AC2044" s="111" t="str">
        <f t="shared" si="624"/>
        <v/>
      </c>
      <c r="AD2044" t="b">
        <f t="shared" si="639"/>
        <v>1</v>
      </c>
    </row>
    <row r="2045" spans="1:30">
      <c r="A2045" s="58">
        <f t="shared" si="638"/>
        <v>2045</v>
      </c>
      <c r="B2045" s="55">
        <f t="shared" si="637"/>
        <v>1997</v>
      </c>
      <c r="C2045" s="98" t="s">
        <v>4426</v>
      </c>
      <c r="D2045" s="98" t="s">
        <v>1105</v>
      </c>
      <c r="E2045" s="99" t="s">
        <v>539</v>
      </c>
      <c r="F2045" s="99" t="s">
        <v>3682</v>
      </c>
      <c r="G2045" s="100">
        <v>0</v>
      </c>
      <c r="H2045" s="100">
        <v>0</v>
      </c>
      <c r="I2045" s="198" t="s">
        <v>1</v>
      </c>
      <c r="J2045" s="99" t="s">
        <v>1592</v>
      </c>
      <c r="K2045" s="101" t="s">
        <v>4539</v>
      </c>
      <c r="L2045" s="98" t="s">
        <v>1600</v>
      </c>
      <c r="M2045" s="103" t="s">
        <v>4018</v>
      </c>
      <c r="N2045" s="103"/>
      <c r="O2045"/>
      <c r="P2045" t="str">
        <f t="shared" si="631"/>
        <v>NOT EQUAL</v>
      </c>
      <c r="Q2045" t="str">
        <f>IF(ISNA(VLOOKUP(AC2045,#REF!,1)),"//","")</f>
        <v/>
      </c>
      <c r="R2045"/>
      <c r="S2045" s="43">
        <f t="shared" si="632"/>
        <v>611</v>
      </c>
      <c r="T2045" s="93"/>
      <c r="U2045" s="71"/>
      <c r="V2045" s="71"/>
      <c r="W2045" s="44" t="str">
        <f t="shared" si="633"/>
        <v/>
      </c>
      <c r="X2045" s="25" t="str">
        <f t="shared" si="634"/>
        <v/>
      </c>
      <c r="Y2045" s="1">
        <f t="shared" si="635"/>
        <v>1997</v>
      </c>
      <c r="Z2045" t="str">
        <f t="shared" si="636"/>
        <v>USER_SFTf05U</v>
      </c>
      <c r="AA2045" s="172" t="str">
        <f>IF(ISNA(VLOOKUP(AC2045,Sheet2!J:J,1,0)),"//","")</f>
        <v/>
      </c>
      <c r="AC2045" s="111" t="str">
        <f t="shared" si="624"/>
        <v/>
      </c>
      <c r="AD2045" t="b">
        <f t="shared" si="639"/>
        <v>1</v>
      </c>
    </row>
    <row r="2046" spans="1:30">
      <c r="A2046" s="58">
        <f t="shared" si="638"/>
        <v>2046</v>
      </c>
      <c r="B2046" s="55">
        <f t="shared" si="637"/>
        <v>1998</v>
      </c>
      <c r="C2046" s="98" t="s">
        <v>4427</v>
      </c>
      <c r="D2046" s="98" t="s">
        <v>1105</v>
      </c>
      <c r="E2046" s="99" t="s">
        <v>539</v>
      </c>
      <c r="F2046" s="99" t="s">
        <v>4462</v>
      </c>
      <c r="G2046" s="100">
        <v>0</v>
      </c>
      <c r="H2046" s="100">
        <v>0</v>
      </c>
      <c r="I2046" s="198" t="s">
        <v>1</v>
      </c>
      <c r="J2046" s="99" t="s">
        <v>1592</v>
      </c>
      <c r="K2046" s="101" t="s">
        <v>4539</v>
      </c>
      <c r="L2046" s="98" t="s">
        <v>1600</v>
      </c>
      <c r="M2046" s="103" t="s">
        <v>4503</v>
      </c>
      <c r="N2046" s="103"/>
      <c r="O2046"/>
      <c r="P2046" t="str">
        <f t="shared" si="631"/>
        <v>NOT EQUAL</v>
      </c>
      <c r="Q2046" t="str">
        <f>IF(ISNA(VLOOKUP(AC2046,#REF!,1)),"//","")</f>
        <v/>
      </c>
      <c r="R2046"/>
      <c r="S2046" s="43">
        <f t="shared" si="632"/>
        <v>611</v>
      </c>
      <c r="T2046" s="93"/>
      <c r="U2046" s="71"/>
      <c r="V2046" s="71"/>
      <c r="W2046" s="44" t="str">
        <f t="shared" si="633"/>
        <v/>
      </c>
      <c r="X2046" s="25" t="str">
        <f t="shared" si="634"/>
        <v/>
      </c>
      <c r="Y2046" s="1">
        <f t="shared" si="635"/>
        <v>1998</v>
      </c>
      <c r="Z2046" t="str">
        <f t="shared" si="636"/>
        <v>USER_SFTg05U</v>
      </c>
      <c r="AA2046" s="172" t="str">
        <f>IF(ISNA(VLOOKUP(AC2046,Sheet2!J:J,1,0)),"//","")</f>
        <v/>
      </c>
      <c r="AC2046" s="111" t="str">
        <f t="shared" si="624"/>
        <v/>
      </c>
      <c r="AD2046" t="b">
        <f t="shared" si="639"/>
        <v>1</v>
      </c>
    </row>
    <row r="2047" spans="1:30">
      <c r="A2047" s="58">
        <f t="shared" si="638"/>
        <v>2047</v>
      </c>
      <c r="B2047" s="55">
        <f t="shared" si="637"/>
        <v>1999</v>
      </c>
      <c r="C2047" s="98" t="s">
        <v>4425</v>
      </c>
      <c r="D2047" s="98" t="s">
        <v>1106</v>
      </c>
      <c r="E2047" s="99" t="s">
        <v>539</v>
      </c>
      <c r="F2047" s="99" t="s">
        <v>3683</v>
      </c>
      <c r="G2047" s="100">
        <v>0</v>
      </c>
      <c r="H2047" s="100">
        <v>0</v>
      </c>
      <c r="I2047" s="198" t="s">
        <v>1</v>
      </c>
      <c r="J2047" s="99" t="s">
        <v>1592</v>
      </c>
      <c r="K2047" s="101" t="s">
        <v>4539</v>
      </c>
      <c r="L2047" s="98" t="s">
        <v>1600</v>
      </c>
      <c r="M2047" s="103" t="s">
        <v>4019</v>
      </c>
      <c r="N2047" s="103"/>
      <c r="O2047"/>
      <c r="P2047" t="str">
        <f t="shared" si="631"/>
        <v>NOT EQUAL</v>
      </c>
      <c r="Q2047" t="str">
        <f>IF(ISNA(VLOOKUP(AC2047,#REF!,1)),"//","")</f>
        <v/>
      </c>
      <c r="R2047"/>
      <c r="S2047" s="43">
        <f t="shared" si="632"/>
        <v>611</v>
      </c>
      <c r="T2047" s="93"/>
      <c r="U2047" s="71"/>
      <c r="V2047" s="71"/>
      <c r="W2047" s="44" t="str">
        <f t="shared" si="633"/>
        <v/>
      </c>
      <c r="X2047" s="25" t="str">
        <f t="shared" si="634"/>
        <v/>
      </c>
      <c r="Y2047" s="1">
        <f t="shared" si="635"/>
        <v>1999</v>
      </c>
      <c r="Z2047" t="str">
        <f t="shared" si="636"/>
        <v>USER_PRIM06U</v>
      </c>
      <c r="AA2047" s="172" t="str">
        <f>IF(ISNA(VLOOKUP(AC2047,Sheet2!J:J,1,0)),"//","")</f>
        <v/>
      </c>
      <c r="AC2047" s="111" t="str">
        <f t="shared" si="624"/>
        <v/>
      </c>
      <c r="AD2047" t="b">
        <f t="shared" si="639"/>
        <v>1</v>
      </c>
    </row>
    <row r="2048" spans="1:30">
      <c r="A2048" s="58">
        <f t="shared" si="638"/>
        <v>2048</v>
      </c>
      <c r="B2048" s="55">
        <f t="shared" si="637"/>
        <v>2000</v>
      </c>
      <c r="C2048" s="98" t="s">
        <v>4426</v>
      </c>
      <c r="D2048" s="98" t="s">
        <v>1106</v>
      </c>
      <c r="E2048" s="99" t="s">
        <v>539</v>
      </c>
      <c r="F2048" s="99" t="s">
        <v>3684</v>
      </c>
      <c r="G2048" s="100">
        <v>0</v>
      </c>
      <c r="H2048" s="100">
        <v>0</v>
      </c>
      <c r="I2048" s="198" t="s">
        <v>1</v>
      </c>
      <c r="J2048" s="99" t="s">
        <v>1592</v>
      </c>
      <c r="K2048" s="101" t="s">
        <v>4539</v>
      </c>
      <c r="L2048" s="98" t="s">
        <v>1600</v>
      </c>
      <c r="M2048" s="103" t="s">
        <v>4020</v>
      </c>
      <c r="N2048" s="103"/>
      <c r="O2048"/>
      <c r="P2048" t="str">
        <f t="shared" si="631"/>
        <v>NOT EQUAL</v>
      </c>
      <c r="Q2048" t="str">
        <f>IF(ISNA(VLOOKUP(AC2048,#REF!,1)),"//","")</f>
        <v/>
      </c>
      <c r="R2048"/>
      <c r="S2048" s="43">
        <f t="shared" si="632"/>
        <v>611</v>
      </c>
      <c r="T2048" s="93"/>
      <c r="U2048" s="71"/>
      <c r="V2048" s="71"/>
      <c r="W2048" s="44" t="str">
        <f t="shared" si="633"/>
        <v/>
      </c>
      <c r="X2048" s="25" t="str">
        <f t="shared" si="634"/>
        <v/>
      </c>
      <c r="Y2048" s="1">
        <f t="shared" si="635"/>
        <v>2000</v>
      </c>
      <c r="Z2048" t="str">
        <f t="shared" si="636"/>
        <v>USER_SFTf06U</v>
      </c>
      <c r="AA2048" s="172" t="str">
        <f>IF(ISNA(VLOOKUP(AC2048,Sheet2!J:J,1,0)),"//","")</f>
        <v/>
      </c>
      <c r="AC2048" s="111" t="str">
        <f t="shared" si="624"/>
        <v/>
      </c>
      <c r="AD2048" t="b">
        <f t="shared" si="639"/>
        <v>1</v>
      </c>
    </row>
    <row r="2049" spans="1:30">
      <c r="A2049" s="58">
        <f t="shared" si="638"/>
        <v>2049</v>
      </c>
      <c r="B2049" s="55">
        <f t="shared" si="637"/>
        <v>2001</v>
      </c>
      <c r="C2049" s="98" t="s">
        <v>4427</v>
      </c>
      <c r="D2049" s="98" t="s">
        <v>1106</v>
      </c>
      <c r="E2049" s="99" t="s">
        <v>539</v>
      </c>
      <c r="F2049" s="99" t="s">
        <v>4463</v>
      </c>
      <c r="G2049" s="100">
        <v>0</v>
      </c>
      <c r="H2049" s="100">
        <v>0</v>
      </c>
      <c r="I2049" s="198" t="s">
        <v>1</v>
      </c>
      <c r="J2049" s="99" t="s">
        <v>1592</v>
      </c>
      <c r="K2049" s="101" t="s">
        <v>4539</v>
      </c>
      <c r="L2049" s="98" t="s">
        <v>1600</v>
      </c>
      <c r="M2049" s="103" t="s">
        <v>4504</v>
      </c>
      <c r="N2049" s="103"/>
      <c r="O2049"/>
      <c r="P2049" t="str">
        <f t="shared" si="631"/>
        <v>NOT EQUAL</v>
      </c>
      <c r="Q2049" t="str">
        <f>IF(ISNA(VLOOKUP(AC2049,#REF!,1)),"//","")</f>
        <v/>
      </c>
      <c r="R2049"/>
      <c r="S2049" s="43">
        <f t="shared" si="632"/>
        <v>611</v>
      </c>
      <c r="T2049" s="93"/>
      <c r="U2049" s="71"/>
      <c r="V2049" s="71"/>
      <c r="W2049" s="44" t="str">
        <f t="shared" si="633"/>
        <v/>
      </c>
      <c r="X2049" s="25" t="str">
        <f t="shared" si="634"/>
        <v/>
      </c>
      <c r="Y2049" s="1">
        <f t="shared" si="635"/>
        <v>2001</v>
      </c>
      <c r="Z2049" t="str">
        <f t="shared" si="636"/>
        <v>USER_SFTg06U</v>
      </c>
      <c r="AA2049" s="172" t="str">
        <f>IF(ISNA(VLOOKUP(AC2049,Sheet2!J:J,1,0)),"//","")</f>
        <v/>
      </c>
      <c r="AC2049" s="111" t="str">
        <f t="shared" si="624"/>
        <v/>
      </c>
      <c r="AD2049" t="b">
        <f t="shared" si="639"/>
        <v>1</v>
      </c>
    </row>
    <row r="2050" spans="1:30">
      <c r="A2050" s="58">
        <f t="shared" si="638"/>
        <v>2050</v>
      </c>
      <c r="B2050" s="55">
        <f t="shared" si="637"/>
        <v>2002</v>
      </c>
      <c r="C2050" s="98" t="s">
        <v>4425</v>
      </c>
      <c r="D2050" s="98" t="s">
        <v>1107</v>
      </c>
      <c r="E2050" s="99" t="s">
        <v>539</v>
      </c>
      <c r="F2050" s="99" t="s">
        <v>3685</v>
      </c>
      <c r="G2050" s="100">
        <v>0</v>
      </c>
      <c r="H2050" s="100">
        <v>0</v>
      </c>
      <c r="I2050" s="198" t="s">
        <v>1</v>
      </c>
      <c r="J2050" s="99" t="s">
        <v>1592</v>
      </c>
      <c r="K2050" s="101" t="s">
        <v>4539</v>
      </c>
      <c r="L2050" s="98" t="s">
        <v>1600</v>
      </c>
      <c r="M2050" s="103" t="s">
        <v>4021</v>
      </c>
      <c r="N2050" s="103"/>
      <c r="O2050"/>
      <c r="P2050" t="str">
        <f t="shared" si="631"/>
        <v>NOT EQUAL</v>
      </c>
      <c r="Q2050" t="str">
        <f>IF(ISNA(VLOOKUP(AC2050,#REF!,1)),"//","")</f>
        <v/>
      </c>
      <c r="R2050"/>
      <c r="S2050" s="43">
        <f t="shared" si="632"/>
        <v>611</v>
      </c>
      <c r="T2050" s="93"/>
      <c r="U2050" s="71"/>
      <c r="V2050" s="71"/>
      <c r="W2050" s="44" t="str">
        <f t="shared" si="633"/>
        <v/>
      </c>
      <c r="X2050" s="25" t="str">
        <f t="shared" si="634"/>
        <v/>
      </c>
      <c r="Y2050" s="1">
        <f t="shared" si="635"/>
        <v>2002</v>
      </c>
      <c r="Z2050" t="str">
        <f t="shared" si="636"/>
        <v>USER_PRIM07U</v>
      </c>
      <c r="AA2050" s="172" t="str">
        <f>IF(ISNA(VLOOKUP(AC2050,Sheet2!J:J,1,0)),"//","")</f>
        <v/>
      </c>
      <c r="AC2050" s="111" t="str">
        <f t="shared" ref="AC2050:AC2113" si="640">IF(LEN(X2050)=0,"",SUBSTITUTE(SUBSTITUTE(SUBSTITUTE(SUBSTITUTE(SUBSTITUTE(SUBSTITUTE(SUBSTITUTE(SUBSTITUTE(SUBSTITUTE(SUBSTITUTE(SUBSTITUTE(SUBSTITUTE(SUBSTITUTE(SUBSTITUTE(SUBSTITUTE(SUBSTITUTE(SUBSTITUTE( (SUBSTITUTE( SUBSTITUTE( SUBSTITUTE( SUBSTITUTE(W2050,"STD_SIGMA","SUM"),"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050" t="b">
        <f t="shared" si="639"/>
        <v>1</v>
      </c>
    </row>
    <row r="2051" spans="1:30">
      <c r="A2051" s="58">
        <f t="shared" si="638"/>
        <v>2051</v>
      </c>
      <c r="B2051" s="55">
        <f t="shared" si="637"/>
        <v>2003</v>
      </c>
      <c r="C2051" s="98" t="s">
        <v>4426</v>
      </c>
      <c r="D2051" s="98" t="s">
        <v>1107</v>
      </c>
      <c r="E2051" s="99" t="s">
        <v>539</v>
      </c>
      <c r="F2051" s="99" t="s">
        <v>3686</v>
      </c>
      <c r="G2051" s="100">
        <v>0</v>
      </c>
      <c r="H2051" s="100">
        <v>0</v>
      </c>
      <c r="I2051" s="198" t="s">
        <v>1</v>
      </c>
      <c r="J2051" s="99" t="s">
        <v>1592</v>
      </c>
      <c r="K2051" s="101" t="s">
        <v>4539</v>
      </c>
      <c r="L2051" s="98" t="s">
        <v>1600</v>
      </c>
      <c r="M2051" s="103" t="s">
        <v>4022</v>
      </c>
      <c r="N2051" s="103"/>
      <c r="O2051"/>
      <c r="P2051" t="str">
        <f t="shared" si="631"/>
        <v>NOT EQUAL</v>
      </c>
      <c r="Q2051" t="str">
        <f>IF(ISNA(VLOOKUP(AC2051,#REF!,1)),"//","")</f>
        <v/>
      </c>
      <c r="R2051"/>
      <c r="S2051" s="43">
        <f t="shared" si="632"/>
        <v>611</v>
      </c>
      <c r="T2051" s="93"/>
      <c r="U2051" s="71"/>
      <c r="V2051" s="71"/>
      <c r="W2051" s="44" t="str">
        <f t="shared" si="633"/>
        <v/>
      </c>
      <c r="X2051" s="25" t="str">
        <f t="shared" si="634"/>
        <v/>
      </c>
      <c r="Y2051" s="1">
        <f t="shared" si="635"/>
        <v>2003</v>
      </c>
      <c r="Z2051" t="str">
        <f t="shared" si="636"/>
        <v>USER_SFTf07U</v>
      </c>
      <c r="AA2051" s="172" t="str">
        <f>IF(ISNA(VLOOKUP(AC2051,Sheet2!J:J,1,0)),"//","")</f>
        <v/>
      </c>
      <c r="AC2051" s="111" t="str">
        <f t="shared" si="640"/>
        <v/>
      </c>
      <c r="AD2051" t="b">
        <f t="shared" si="639"/>
        <v>1</v>
      </c>
    </row>
    <row r="2052" spans="1:30">
      <c r="A2052" s="58">
        <f t="shared" si="638"/>
        <v>2052</v>
      </c>
      <c r="B2052" s="55">
        <f t="shared" si="637"/>
        <v>2004</v>
      </c>
      <c r="C2052" s="98" t="s">
        <v>4427</v>
      </c>
      <c r="D2052" s="98" t="s">
        <v>1107</v>
      </c>
      <c r="E2052" s="99" t="s">
        <v>539</v>
      </c>
      <c r="F2052" s="99" t="s">
        <v>4464</v>
      </c>
      <c r="G2052" s="100">
        <v>0</v>
      </c>
      <c r="H2052" s="100">
        <v>0</v>
      </c>
      <c r="I2052" s="198" t="s">
        <v>1</v>
      </c>
      <c r="J2052" s="99" t="s">
        <v>1592</v>
      </c>
      <c r="K2052" s="101" t="s">
        <v>4539</v>
      </c>
      <c r="L2052" s="98" t="s">
        <v>1600</v>
      </c>
      <c r="M2052" s="103" t="s">
        <v>4505</v>
      </c>
      <c r="N2052" s="103"/>
      <c r="O2052"/>
      <c r="P2052" t="str">
        <f t="shared" si="631"/>
        <v>NOT EQUAL</v>
      </c>
      <c r="Q2052" t="str">
        <f>IF(ISNA(VLOOKUP(AC2052,#REF!,1)),"//","")</f>
        <v/>
      </c>
      <c r="R2052"/>
      <c r="S2052" s="43">
        <f t="shared" si="632"/>
        <v>611</v>
      </c>
      <c r="T2052" s="93"/>
      <c r="U2052" s="71"/>
      <c r="V2052" s="71"/>
      <c r="W2052" s="44" t="str">
        <f t="shared" si="633"/>
        <v/>
      </c>
      <c r="X2052" s="25" t="str">
        <f t="shared" si="634"/>
        <v/>
      </c>
      <c r="Y2052" s="1">
        <f t="shared" si="635"/>
        <v>2004</v>
      </c>
      <c r="Z2052" t="str">
        <f t="shared" si="636"/>
        <v>USER_SFTg07U</v>
      </c>
      <c r="AA2052" s="172" t="str">
        <f>IF(ISNA(VLOOKUP(AC2052,Sheet2!J:J,1,0)),"//","")</f>
        <v/>
      </c>
      <c r="AC2052" s="111" t="str">
        <f t="shared" si="640"/>
        <v/>
      </c>
      <c r="AD2052" t="b">
        <f t="shared" si="639"/>
        <v>1</v>
      </c>
    </row>
    <row r="2053" spans="1:30">
      <c r="A2053" s="58">
        <f t="shared" si="638"/>
        <v>2053</v>
      </c>
      <c r="B2053" s="55">
        <f t="shared" si="637"/>
        <v>2005</v>
      </c>
      <c r="C2053" s="98" t="s">
        <v>4425</v>
      </c>
      <c r="D2053" s="98" t="s">
        <v>1108</v>
      </c>
      <c r="E2053" s="99" t="s">
        <v>539</v>
      </c>
      <c r="F2053" s="99" t="s">
        <v>3687</v>
      </c>
      <c r="G2053" s="100">
        <v>0</v>
      </c>
      <c r="H2053" s="100">
        <v>0</v>
      </c>
      <c r="I2053" s="198" t="s">
        <v>1</v>
      </c>
      <c r="J2053" s="99" t="s">
        <v>1592</v>
      </c>
      <c r="K2053" s="101" t="s">
        <v>4539</v>
      </c>
      <c r="L2053" s="98" t="s">
        <v>1600</v>
      </c>
      <c r="M2053" s="103" t="s">
        <v>4023</v>
      </c>
      <c r="N2053" s="103"/>
      <c r="O2053"/>
      <c r="P2053" t="str">
        <f t="shared" si="631"/>
        <v>NOT EQUAL</v>
      </c>
      <c r="Q2053" t="str">
        <f>IF(ISNA(VLOOKUP(AC2053,#REF!,1)),"//","")</f>
        <v/>
      </c>
      <c r="R2053"/>
      <c r="S2053" s="43">
        <f t="shared" si="632"/>
        <v>611</v>
      </c>
      <c r="T2053" s="93"/>
      <c r="U2053" s="71"/>
      <c r="V2053" s="71"/>
      <c r="W2053" s="44" t="str">
        <f t="shared" si="633"/>
        <v/>
      </c>
      <c r="X2053" s="25" t="str">
        <f t="shared" si="634"/>
        <v/>
      </c>
      <c r="Y2053" s="1">
        <f t="shared" si="635"/>
        <v>2005</v>
      </c>
      <c r="Z2053" t="str">
        <f t="shared" si="636"/>
        <v>USER_PRIM08U</v>
      </c>
      <c r="AA2053" s="172" t="str">
        <f>IF(ISNA(VLOOKUP(AC2053,Sheet2!J:J,1,0)),"//","")</f>
        <v/>
      </c>
      <c r="AC2053" s="111" t="str">
        <f t="shared" si="640"/>
        <v/>
      </c>
      <c r="AD2053" t="b">
        <f t="shared" si="639"/>
        <v>1</v>
      </c>
    </row>
    <row r="2054" spans="1:30">
      <c r="A2054" s="58">
        <f t="shared" si="638"/>
        <v>2054</v>
      </c>
      <c r="B2054" s="55">
        <f t="shared" si="637"/>
        <v>2006</v>
      </c>
      <c r="C2054" s="98" t="s">
        <v>4426</v>
      </c>
      <c r="D2054" s="98" t="s">
        <v>1108</v>
      </c>
      <c r="E2054" s="99" t="s">
        <v>539</v>
      </c>
      <c r="F2054" s="99" t="s">
        <v>3688</v>
      </c>
      <c r="G2054" s="100">
        <v>0</v>
      </c>
      <c r="H2054" s="100">
        <v>0</v>
      </c>
      <c r="I2054" s="198" t="s">
        <v>1</v>
      </c>
      <c r="J2054" s="99" t="s">
        <v>1592</v>
      </c>
      <c r="K2054" s="101" t="s">
        <v>4539</v>
      </c>
      <c r="L2054" s="98" t="s">
        <v>1600</v>
      </c>
      <c r="M2054" s="103" t="s">
        <v>4024</v>
      </c>
      <c r="N2054" s="103"/>
      <c r="O2054"/>
      <c r="P2054" t="str">
        <f t="shared" si="631"/>
        <v>NOT EQUAL</v>
      </c>
      <c r="Q2054" t="str">
        <f>IF(ISNA(VLOOKUP(AC2054,#REF!,1)),"//","")</f>
        <v/>
      </c>
      <c r="R2054"/>
      <c r="S2054" s="43">
        <f t="shared" si="632"/>
        <v>611</v>
      </c>
      <c r="T2054" s="93"/>
      <c r="U2054" s="71"/>
      <c r="V2054" s="71"/>
      <c r="W2054" s="44" t="str">
        <f t="shared" si="633"/>
        <v/>
      </c>
      <c r="X2054" s="25" t="str">
        <f t="shared" si="634"/>
        <v/>
      </c>
      <c r="Y2054" s="1">
        <f t="shared" si="635"/>
        <v>2006</v>
      </c>
      <c r="Z2054" t="str">
        <f t="shared" si="636"/>
        <v>USER_SFTf08U</v>
      </c>
      <c r="AA2054" s="172" t="str">
        <f>IF(ISNA(VLOOKUP(AC2054,Sheet2!J:J,1,0)),"//","")</f>
        <v/>
      </c>
      <c r="AC2054" s="111" t="str">
        <f t="shared" si="640"/>
        <v/>
      </c>
      <c r="AD2054" t="b">
        <f t="shared" si="639"/>
        <v>1</v>
      </c>
    </row>
    <row r="2055" spans="1:30">
      <c r="A2055" s="58">
        <f t="shared" si="638"/>
        <v>2055</v>
      </c>
      <c r="B2055" s="55">
        <f t="shared" si="637"/>
        <v>2007</v>
      </c>
      <c r="C2055" s="98" t="s">
        <v>4427</v>
      </c>
      <c r="D2055" s="98" t="s">
        <v>1108</v>
      </c>
      <c r="E2055" s="99" t="s">
        <v>539</v>
      </c>
      <c r="F2055" s="99" t="s">
        <v>4465</v>
      </c>
      <c r="G2055" s="100">
        <v>0</v>
      </c>
      <c r="H2055" s="100">
        <v>0</v>
      </c>
      <c r="I2055" s="198" t="s">
        <v>1</v>
      </c>
      <c r="J2055" s="99" t="s">
        <v>1592</v>
      </c>
      <c r="K2055" s="101" t="s">
        <v>4539</v>
      </c>
      <c r="L2055" s="98" t="s">
        <v>1600</v>
      </c>
      <c r="M2055" s="103" t="s">
        <v>4506</v>
      </c>
      <c r="N2055" s="103"/>
      <c r="O2055"/>
      <c r="P2055" t="str">
        <f t="shared" si="631"/>
        <v>NOT EQUAL</v>
      </c>
      <c r="Q2055" t="str">
        <f>IF(ISNA(VLOOKUP(AC2055,#REF!,1)),"//","")</f>
        <v/>
      </c>
      <c r="R2055"/>
      <c r="S2055" s="43">
        <f t="shared" si="632"/>
        <v>611</v>
      </c>
      <c r="T2055" s="93"/>
      <c r="U2055" s="71"/>
      <c r="V2055" s="71"/>
      <c r="W2055" s="44" t="str">
        <f t="shared" si="633"/>
        <v/>
      </c>
      <c r="X2055" s="25" t="str">
        <f t="shared" si="634"/>
        <v/>
      </c>
      <c r="Y2055" s="1">
        <f t="shared" si="635"/>
        <v>2007</v>
      </c>
      <c r="Z2055" t="str">
        <f t="shared" si="636"/>
        <v>USER_SFTg08U</v>
      </c>
      <c r="AA2055" s="172" t="str">
        <f>IF(ISNA(VLOOKUP(AC2055,Sheet2!J:J,1,0)),"//","")</f>
        <v/>
      </c>
      <c r="AC2055" s="111" t="str">
        <f t="shared" si="640"/>
        <v/>
      </c>
      <c r="AD2055" t="b">
        <f t="shared" si="639"/>
        <v>1</v>
      </c>
    </row>
    <row r="2056" spans="1:30">
      <c r="A2056" s="58">
        <f t="shared" si="638"/>
        <v>2056</v>
      </c>
      <c r="B2056" s="55">
        <f t="shared" si="637"/>
        <v>2008</v>
      </c>
      <c r="C2056" s="98" t="s">
        <v>4425</v>
      </c>
      <c r="D2056" s="98" t="s">
        <v>1109</v>
      </c>
      <c r="E2056" s="99" t="s">
        <v>539</v>
      </c>
      <c r="F2056" s="99" t="s">
        <v>3689</v>
      </c>
      <c r="G2056" s="100">
        <v>0</v>
      </c>
      <c r="H2056" s="100">
        <v>0</v>
      </c>
      <c r="I2056" s="198" t="s">
        <v>1</v>
      </c>
      <c r="J2056" s="99" t="s">
        <v>1592</v>
      </c>
      <c r="K2056" s="101" t="s">
        <v>4539</v>
      </c>
      <c r="L2056" s="98" t="s">
        <v>1600</v>
      </c>
      <c r="M2056" s="103" t="s">
        <v>4025</v>
      </c>
      <c r="N2056" s="103"/>
      <c r="O2056"/>
      <c r="P2056" t="str">
        <f t="shared" si="631"/>
        <v>NOT EQUAL</v>
      </c>
      <c r="Q2056" t="str">
        <f>IF(ISNA(VLOOKUP(AC2056,#REF!,1)),"//","")</f>
        <v/>
      </c>
      <c r="R2056"/>
      <c r="S2056" s="43">
        <f t="shared" si="632"/>
        <v>611</v>
      </c>
      <c r="T2056" s="93"/>
      <c r="U2056" s="71"/>
      <c r="V2056" s="71"/>
      <c r="W2056" s="44" t="str">
        <f t="shared" si="633"/>
        <v/>
      </c>
      <c r="X2056" s="25" t="str">
        <f t="shared" si="634"/>
        <v/>
      </c>
      <c r="Y2056" s="1">
        <f t="shared" si="635"/>
        <v>2008</v>
      </c>
      <c r="Z2056" t="str">
        <f t="shared" si="636"/>
        <v>USER_PRIM09U</v>
      </c>
      <c r="AA2056" s="172" t="str">
        <f>IF(ISNA(VLOOKUP(AC2056,Sheet2!J:J,1,0)),"//","")</f>
        <v/>
      </c>
      <c r="AC2056" s="111" t="str">
        <f t="shared" si="640"/>
        <v/>
      </c>
      <c r="AD2056" t="b">
        <f t="shared" si="639"/>
        <v>1</v>
      </c>
    </row>
    <row r="2057" spans="1:30">
      <c r="A2057" s="58">
        <f t="shared" si="638"/>
        <v>2057</v>
      </c>
      <c r="B2057" s="55">
        <f t="shared" si="637"/>
        <v>2009</v>
      </c>
      <c r="C2057" s="98" t="s">
        <v>4426</v>
      </c>
      <c r="D2057" s="98" t="s">
        <v>1109</v>
      </c>
      <c r="E2057" s="99" t="s">
        <v>539</v>
      </c>
      <c r="F2057" s="99" t="s">
        <v>3690</v>
      </c>
      <c r="G2057" s="100">
        <v>0</v>
      </c>
      <c r="H2057" s="100">
        <v>0</v>
      </c>
      <c r="I2057" s="198" t="s">
        <v>1</v>
      </c>
      <c r="J2057" s="99" t="s">
        <v>1592</v>
      </c>
      <c r="K2057" s="101" t="s">
        <v>4539</v>
      </c>
      <c r="L2057" s="98" t="s">
        <v>1600</v>
      </c>
      <c r="M2057" s="103" t="s">
        <v>4026</v>
      </c>
      <c r="N2057" s="103"/>
      <c r="O2057"/>
      <c r="P2057" t="str">
        <f t="shared" si="631"/>
        <v>NOT EQUAL</v>
      </c>
      <c r="Q2057" t="str">
        <f>IF(ISNA(VLOOKUP(AC2057,#REF!,1)),"//","")</f>
        <v/>
      </c>
      <c r="R2057"/>
      <c r="S2057" s="43">
        <f t="shared" si="632"/>
        <v>611</v>
      </c>
      <c r="T2057" s="93"/>
      <c r="U2057" s="71"/>
      <c r="V2057" s="71"/>
      <c r="W2057" s="44" t="str">
        <f t="shared" si="633"/>
        <v/>
      </c>
      <c r="X2057" s="25" t="str">
        <f t="shared" si="634"/>
        <v/>
      </c>
      <c r="Y2057" s="1">
        <f t="shared" si="635"/>
        <v>2009</v>
      </c>
      <c r="Z2057" t="str">
        <f t="shared" si="636"/>
        <v>USER_SFTf09U</v>
      </c>
      <c r="AA2057" s="172" t="str">
        <f>IF(ISNA(VLOOKUP(AC2057,Sheet2!J:J,1,0)),"//","")</f>
        <v/>
      </c>
      <c r="AC2057" s="111" t="str">
        <f t="shared" si="640"/>
        <v/>
      </c>
      <c r="AD2057" t="b">
        <f t="shared" si="639"/>
        <v>1</v>
      </c>
    </row>
    <row r="2058" spans="1:30">
      <c r="A2058" s="58">
        <f t="shared" si="638"/>
        <v>2058</v>
      </c>
      <c r="B2058" s="55">
        <f t="shared" si="637"/>
        <v>2010</v>
      </c>
      <c r="C2058" s="98" t="s">
        <v>4427</v>
      </c>
      <c r="D2058" s="98" t="s">
        <v>1109</v>
      </c>
      <c r="E2058" s="99" t="s">
        <v>539</v>
      </c>
      <c r="F2058" s="99" t="s">
        <v>4466</v>
      </c>
      <c r="G2058" s="100">
        <v>0</v>
      </c>
      <c r="H2058" s="100">
        <v>0</v>
      </c>
      <c r="I2058" s="198" t="s">
        <v>1</v>
      </c>
      <c r="J2058" s="99" t="s">
        <v>1592</v>
      </c>
      <c r="K2058" s="101" t="s">
        <v>4539</v>
      </c>
      <c r="L2058" s="98" t="s">
        <v>1600</v>
      </c>
      <c r="M2058" s="103" t="s">
        <v>4507</v>
      </c>
      <c r="N2058" s="103"/>
      <c r="O2058"/>
      <c r="P2058" t="str">
        <f t="shared" si="631"/>
        <v>NOT EQUAL</v>
      </c>
      <c r="Q2058" t="str">
        <f>IF(ISNA(VLOOKUP(AC2058,#REF!,1)),"//","")</f>
        <v/>
      </c>
      <c r="R2058"/>
      <c r="S2058" s="43">
        <f t="shared" si="632"/>
        <v>611</v>
      </c>
      <c r="T2058" s="93"/>
      <c r="U2058" s="71"/>
      <c r="V2058" s="71"/>
      <c r="W2058" s="44" t="str">
        <f t="shared" si="633"/>
        <v/>
      </c>
      <c r="X2058" s="25" t="str">
        <f t="shared" si="634"/>
        <v/>
      </c>
      <c r="Y2058" s="1">
        <f t="shared" si="635"/>
        <v>2010</v>
      </c>
      <c r="Z2058" t="str">
        <f t="shared" si="636"/>
        <v>USER_SFTg09U</v>
      </c>
      <c r="AA2058" s="172" t="str">
        <f>IF(ISNA(VLOOKUP(AC2058,Sheet2!J:J,1,0)),"//","")</f>
        <v/>
      </c>
      <c r="AC2058" s="111" t="str">
        <f t="shared" si="640"/>
        <v/>
      </c>
      <c r="AD2058" t="b">
        <f t="shared" si="639"/>
        <v>1</v>
      </c>
    </row>
    <row r="2059" spans="1:30">
      <c r="A2059" s="58">
        <f t="shared" si="638"/>
        <v>2059</v>
      </c>
      <c r="B2059" s="55">
        <f t="shared" si="637"/>
        <v>2011</v>
      </c>
      <c r="C2059" s="98" t="s">
        <v>4425</v>
      </c>
      <c r="D2059" s="98" t="s">
        <v>1162</v>
      </c>
      <c r="E2059" s="99" t="s">
        <v>539</v>
      </c>
      <c r="F2059" s="99" t="s">
        <v>3691</v>
      </c>
      <c r="G2059" s="100">
        <v>0</v>
      </c>
      <c r="H2059" s="100">
        <v>0</v>
      </c>
      <c r="I2059" s="198" t="s">
        <v>1</v>
      </c>
      <c r="J2059" s="99" t="s">
        <v>1592</v>
      </c>
      <c r="K2059" s="101" t="s">
        <v>4539</v>
      </c>
      <c r="L2059" s="98" t="s">
        <v>1600</v>
      </c>
      <c r="M2059" s="103" t="s">
        <v>4027</v>
      </c>
      <c r="N2059" s="103"/>
      <c r="O2059"/>
      <c r="P2059" t="str">
        <f t="shared" si="631"/>
        <v>NOT EQUAL</v>
      </c>
      <c r="Q2059" t="str">
        <f>IF(ISNA(VLOOKUP(AC2059,#REF!,1)),"//","")</f>
        <v/>
      </c>
      <c r="R2059"/>
      <c r="S2059" s="43">
        <f t="shared" si="632"/>
        <v>611</v>
      </c>
      <c r="T2059" s="93"/>
      <c r="U2059" s="71"/>
      <c r="V2059" s="71"/>
      <c r="W2059" s="44" t="str">
        <f t="shared" si="633"/>
        <v/>
      </c>
      <c r="X2059" s="25" t="str">
        <f t="shared" si="634"/>
        <v/>
      </c>
      <c r="Y2059" s="1">
        <f t="shared" si="635"/>
        <v>2011</v>
      </c>
      <c r="Z2059" t="str">
        <f t="shared" si="636"/>
        <v>USER_PRIM10U</v>
      </c>
      <c r="AA2059" s="172" t="str">
        <f>IF(ISNA(VLOOKUP(AC2059,Sheet2!J:J,1,0)),"//","")</f>
        <v/>
      </c>
      <c r="AC2059" s="111" t="str">
        <f t="shared" si="640"/>
        <v/>
      </c>
      <c r="AD2059" t="b">
        <f t="shared" si="639"/>
        <v>1</v>
      </c>
    </row>
    <row r="2060" spans="1:30">
      <c r="A2060" s="58">
        <f t="shared" si="638"/>
        <v>2060</v>
      </c>
      <c r="B2060" s="55">
        <f t="shared" si="637"/>
        <v>2012</v>
      </c>
      <c r="C2060" s="98" t="s">
        <v>4426</v>
      </c>
      <c r="D2060" s="98" t="s">
        <v>1162</v>
      </c>
      <c r="E2060" s="99" t="s">
        <v>539</v>
      </c>
      <c r="F2060" s="99" t="s">
        <v>3692</v>
      </c>
      <c r="G2060" s="100">
        <v>0</v>
      </c>
      <c r="H2060" s="100">
        <v>0</v>
      </c>
      <c r="I2060" s="198" t="s">
        <v>1</v>
      </c>
      <c r="J2060" s="99" t="s">
        <v>1592</v>
      </c>
      <c r="K2060" s="101" t="s">
        <v>4539</v>
      </c>
      <c r="L2060" s="98" t="s">
        <v>1600</v>
      </c>
      <c r="M2060" s="103" t="s">
        <v>4028</v>
      </c>
      <c r="N2060" s="103"/>
      <c r="O2060"/>
      <c r="P2060" t="str">
        <f t="shared" si="631"/>
        <v>NOT EQUAL</v>
      </c>
      <c r="Q2060" t="str">
        <f>IF(ISNA(VLOOKUP(AC2060,#REF!,1)),"//","")</f>
        <v/>
      </c>
      <c r="R2060"/>
      <c r="S2060" s="43">
        <f t="shared" si="632"/>
        <v>611</v>
      </c>
      <c r="T2060" s="93"/>
      <c r="U2060" s="71"/>
      <c r="V2060" s="71"/>
      <c r="W2060" s="44" t="str">
        <f t="shared" si="633"/>
        <v/>
      </c>
      <c r="X2060" s="25" t="str">
        <f t="shared" si="634"/>
        <v/>
      </c>
      <c r="Y2060" s="1">
        <f t="shared" si="635"/>
        <v>2012</v>
      </c>
      <c r="Z2060" t="str">
        <f t="shared" si="636"/>
        <v>USER_SFTf10U</v>
      </c>
      <c r="AA2060" s="172" t="str">
        <f>IF(ISNA(VLOOKUP(AC2060,Sheet2!J:J,1,0)),"//","")</f>
        <v/>
      </c>
      <c r="AC2060" s="111" t="str">
        <f t="shared" si="640"/>
        <v/>
      </c>
      <c r="AD2060" t="b">
        <f t="shared" si="639"/>
        <v>1</v>
      </c>
    </row>
    <row r="2061" spans="1:30">
      <c r="A2061" s="58">
        <f t="shared" si="638"/>
        <v>2061</v>
      </c>
      <c r="B2061" s="55">
        <f t="shared" si="637"/>
        <v>2013</v>
      </c>
      <c r="C2061" s="98" t="s">
        <v>4427</v>
      </c>
      <c r="D2061" s="98" t="s">
        <v>1162</v>
      </c>
      <c r="E2061" s="99" t="s">
        <v>539</v>
      </c>
      <c r="F2061" s="99" t="s">
        <v>4467</v>
      </c>
      <c r="G2061" s="100">
        <v>0</v>
      </c>
      <c r="H2061" s="100">
        <v>0</v>
      </c>
      <c r="I2061" s="198" t="s">
        <v>1</v>
      </c>
      <c r="J2061" s="99" t="s">
        <v>1592</v>
      </c>
      <c r="K2061" s="101" t="s">
        <v>4539</v>
      </c>
      <c r="L2061" s="98" t="s">
        <v>1600</v>
      </c>
      <c r="M2061" s="103" t="s">
        <v>4508</v>
      </c>
      <c r="N2061" s="103"/>
      <c r="O2061"/>
      <c r="P2061" t="str">
        <f t="shared" si="631"/>
        <v>NOT EQUAL</v>
      </c>
      <c r="Q2061" t="str">
        <f>IF(ISNA(VLOOKUP(AC2061,#REF!,1)),"//","")</f>
        <v/>
      </c>
      <c r="R2061"/>
      <c r="S2061" s="43">
        <f t="shared" si="632"/>
        <v>611</v>
      </c>
      <c r="T2061" s="93"/>
      <c r="U2061" s="71"/>
      <c r="V2061" s="71"/>
      <c r="W2061" s="44" t="str">
        <f t="shared" si="633"/>
        <v/>
      </c>
      <c r="X2061" s="25" t="str">
        <f t="shared" si="634"/>
        <v/>
      </c>
      <c r="Y2061" s="1">
        <f t="shared" si="635"/>
        <v>2013</v>
      </c>
      <c r="Z2061" t="str">
        <f t="shared" si="636"/>
        <v>USER_SFTg10U</v>
      </c>
      <c r="AA2061" s="172" t="str">
        <f>IF(ISNA(VLOOKUP(AC2061,Sheet2!J:J,1,0)),"//","")</f>
        <v/>
      </c>
      <c r="AC2061" s="111" t="str">
        <f t="shared" si="640"/>
        <v/>
      </c>
      <c r="AD2061" t="b">
        <f t="shared" si="639"/>
        <v>1</v>
      </c>
    </row>
    <row r="2062" spans="1:30">
      <c r="A2062" s="58">
        <f t="shared" si="638"/>
        <v>2062</v>
      </c>
      <c r="B2062" s="55">
        <f t="shared" si="637"/>
        <v>2014</v>
      </c>
      <c r="C2062" s="98" t="s">
        <v>4425</v>
      </c>
      <c r="D2062" s="98" t="s">
        <v>1163</v>
      </c>
      <c r="E2062" s="99" t="s">
        <v>539</v>
      </c>
      <c r="F2062" s="99" t="s">
        <v>3693</v>
      </c>
      <c r="G2062" s="100">
        <v>0</v>
      </c>
      <c r="H2062" s="100">
        <v>0</v>
      </c>
      <c r="I2062" s="198" t="s">
        <v>1</v>
      </c>
      <c r="J2062" s="99" t="s">
        <v>1592</v>
      </c>
      <c r="K2062" s="101" t="s">
        <v>4539</v>
      </c>
      <c r="L2062" s="98" t="s">
        <v>1600</v>
      </c>
      <c r="M2062" s="103" t="s">
        <v>4029</v>
      </c>
      <c r="N2062" s="103"/>
      <c r="O2062"/>
      <c r="P2062" t="str">
        <f t="shared" si="631"/>
        <v>NOT EQUAL</v>
      </c>
      <c r="Q2062" t="str">
        <f>IF(ISNA(VLOOKUP(AC2062,#REF!,1)),"//","")</f>
        <v/>
      </c>
      <c r="R2062"/>
      <c r="S2062" s="43">
        <f t="shared" si="632"/>
        <v>611</v>
      </c>
      <c r="T2062" s="93"/>
      <c r="U2062" s="71"/>
      <c r="V2062" s="71"/>
      <c r="W2062" s="44" t="str">
        <f t="shared" si="633"/>
        <v/>
      </c>
      <c r="X2062" s="25" t="str">
        <f t="shared" si="634"/>
        <v/>
      </c>
      <c r="Y2062" s="1">
        <f t="shared" si="635"/>
        <v>2014</v>
      </c>
      <c r="Z2062" t="str">
        <f t="shared" si="636"/>
        <v>USER_PRIM11U</v>
      </c>
      <c r="AA2062" s="172" t="str">
        <f>IF(ISNA(VLOOKUP(AC2062,Sheet2!J:J,1,0)),"//","")</f>
        <v/>
      </c>
      <c r="AC2062" s="111" t="str">
        <f t="shared" si="640"/>
        <v/>
      </c>
      <c r="AD2062" t="b">
        <f t="shared" si="639"/>
        <v>1</v>
      </c>
    </row>
    <row r="2063" spans="1:30">
      <c r="A2063" s="58">
        <f t="shared" si="638"/>
        <v>2063</v>
      </c>
      <c r="B2063" s="55">
        <f t="shared" si="637"/>
        <v>2015</v>
      </c>
      <c r="C2063" s="98" t="s">
        <v>4426</v>
      </c>
      <c r="D2063" s="98" t="s">
        <v>1163</v>
      </c>
      <c r="E2063" s="99" t="s">
        <v>539</v>
      </c>
      <c r="F2063" s="99" t="s">
        <v>3694</v>
      </c>
      <c r="G2063" s="100">
        <v>0</v>
      </c>
      <c r="H2063" s="100">
        <v>0</v>
      </c>
      <c r="I2063" s="198" t="s">
        <v>1</v>
      </c>
      <c r="J2063" s="99" t="s">
        <v>1592</v>
      </c>
      <c r="K2063" s="101" t="s">
        <v>4539</v>
      </c>
      <c r="L2063" s="98" t="s">
        <v>1600</v>
      </c>
      <c r="M2063" s="103" t="s">
        <v>4030</v>
      </c>
      <c r="N2063" s="103"/>
      <c r="O2063"/>
      <c r="P2063" t="str">
        <f t="shared" si="631"/>
        <v>NOT EQUAL</v>
      </c>
      <c r="Q2063" t="str">
        <f>IF(ISNA(VLOOKUP(AC2063,#REF!,1)),"//","")</f>
        <v/>
      </c>
      <c r="R2063"/>
      <c r="S2063" s="43">
        <f t="shared" si="632"/>
        <v>611</v>
      </c>
      <c r="T2063" s="93"/>
      <c r="U2063" s="71"/>
      <c r="V2063" s="71"/>
      <c r="W2063" s="44" t="str">
        <f t="shared" si="633"/>
        <v/>
      </c>
      <c r="X2063" s="25" t="str">
        <f t="shared" si="634"/>
        <v/>
      </c>
      <c r="Y2063" s="1">
        <f t="shared" si="635"/>
        <v>2015</v>
      </c>
      <c r="Z2063" t="str">
        <f t="shared" si="636"/>
        <v>USER_SFTf11U</v>
      </c>
      <c r="AA2063" s="172" t="str">
        <f>IF(ISNA(VLOOKUP(AC2063,Sheet2!J:J,1,0)),"//","")</f>
        <v/>
      </c>
      <c r="AC2063" s="111" t="str">
        <f t="shared" si="640"/>
        <v/>
      </c>
      <c r="AD2063" t="b">
        <f t="shared" si="639"/>
        <v>1</v>
      </c>
    </row>
    <row r="2064" spans="1:30">
      <c r="A2064" s="58">
        <f t="shared" si="638"/>
        <v>2064</v>
      </c>
      <c r="B2064" s="55">
        <f t="shared" si="637"/>
        <v>2016</v>
      </c>
      <c r="C2064" s="98" t="s">
        <v>4427</v>
      </c>
      <c r="D2064" s="98" t="s">
        <v>1163</v>
      </c>
      <c r="E2064" s="99" t="s">
        <v>539</v>
      </c>
      <c r="F2064" s="99" t="s">
        <v>4468</v>
      </c>
      <c r="G2064" s="100">
        <v>0</v>
      </c>
      <c r="H2064" s="100">
        <v>0</v>
      </c>
      <c r="I2064" s="198" t="s">
        <v>1</v>
      </c>
      <c r="J2064" s="99" t="s">
        <v>1592</v>
      </c>
      <c r="K2064" s="101" t="s">
        <v>4539</v>
      </c>
      <c r="L2064" s="98" t="s">
        <v>1600</v>
      </c>
      <c r="M2064" s="103" t="s">
        <v>4509</v>
      </c>
      <c r="N2064" s="103"/>
      <c r="O2064"/>
      <c r="P2064" t="str">
        <f t="shared" si="631"/>
        <v>NOT EQUAL</v>
      </c>
      <c r="Q2064" t="str">
        <f>IF(ISNA(VLOOKUP(AC2064,#REF!,1)),"//","")</f>
        <v/>
      </c>
      <c r="R2064"/>
      <c r="S2064" s="43">
        <f t="shared" si="632"/>
        <v>611</v>
      </c>
      <c r="T2064" s="93"/>
      <c r="U2064" s="71"/>
      <c r="V2064" s="71"/>
      <c r="W2064" s="44" t="str">
        <f t="shared" si="633"/>
        <v/>
      </c>
      <c r="X2064" s="25" t="str">
        <f t="shared" si="634"/>
        <v/>
      </c>
      <c r="Y2064" s="1">
        <f t="shared" si="635"/>
        <v>2016</v>
      </c>
      <c r="Z2064" t="str">
        <f t="shared" si="636"/>
        <v>USER_SFTg11U</v>
      </c>
      <c r="AA2064" s="172" t="str">
        <f>IF(ISNA(VLOOKUP(AC2064,Sheet2!J:J,1,0)),"//","")</f>
        <v/>
      </c>
      <c r="AC2064" s="111" t="str">
        <f t="shared" si="640"/>
        <v/>
      </c>
      <c r="AD2064" t="b">
        <f t="shared" si="639"/>
        <v>1</v>
      </c>
    </row>
    <row r="2065" spans="1:30">
      <c r="A2065" s="58">
        <f t="shared" si="638"/>
        <v>2065</v>
      </c>
      <c r="B2065" s="55">
        <f t="shared" si="637"/>
        <v>2017</v>
      </c>
      <c r="C2065" s="98" t="s">
        <v>4425</v>
      </c>
      <c r="D2065" s="98" t="s">
        <v>1164</v>
      </c>
      <c r="E2065" s="99" t="s">
        <v>539</v>
      </c>
      <c r="F2065" s="99" t="s">
        <v>3695</v>
      </c>
      <c r="G2065" s="100">
        <v>0</v>
      </c>
      <c r="H2065" s="100">
        <v>0</v>
      </c>
      <c r="I2065" s="198" t="s">
        <v>1</v>
      </c>
      <c r="J2065" s="99" t="s">
        <v>1592</v>
      </c>
      <c r="K2065" s="101" t="s">
        <v>4539</v>
      </c>
      <c r="L2065" s="98" t="s">
        <v>1600</v>
      </c>
      <c r="M2065" s="103" t="s">
        <v>4031</v>
      </c>
      <c r="N2065" s="103"/>
      <c r="O2065"/>
      <c r="P2065" t="str">
        <f t="shared" si="631"/>
        <v>NOT EQUAL</v>
      </c>
      <c r="Q2065" t="str">
        <f>IF(ISNA(VLOOKUP(AC2065,#REF!,1)),"//","")</f>
        <v/>
      </c>
      <c r="R2065"/>
      <c r="S2065" s="43">
        <f t="shared" si="632"/>
        <v>611</v>
      </c>
      <c r="T2065" s="93"/>
      <c r="U2065" s="71"/>
      <c r="V2065" s="71"/>
      <c r="W2065" s="44" t="str">
        <f t="shared" si="633"/>
        <v/>
      </c>
      <c r="X2065" s="25" t="str">
        <f t="shared" si="634"/>
        <v/>
      </c>
      <c r="Y2065" s="1">
        <f t="shared" si="635"/>
        <v>2017</v>
      </c>
      <c r="Z2065" t="str">
        <f t="shared" si="636"/>
        <v>USER_PRIM12U</v>
      </c>
      <c r="AA2065" s="172" t="str">
        <f>IF(ISNA(VLOOKUP(AC2065,Sheet2!J:J,1,0)),"//","")</f>
        <v/>
      </c>
      <c r="AC2065" s="111" t="str">
        <f t="shared" si="640"/>
        <v/>
      </c>
      <c r="AD2065" t="b">
        <f t="shared" si="639"/>
        <v>1</v>
      </c>
    </row>
    <row r="2066" spans="1:30">
      <c r="A2066" s="58">
        <f t="shared" si="638"/>
        <v>2066</v>
      </c>
      <c r="B2066" s="55">
        <f t="shared" si="637"/>
        <v>2018</v>
      </c>
      <c r="C2066" s="98" t="s">
        <v>4426</v>
      </c>
      <c r="D2066" s="98" t="s">
        <v>1164</v>
      </c>
      <c r="E2066" s="99" t="s">
        <v>539</v>
      </c>
      <c r="F2066" s="99" t="s">
        <v>3696</v>
      </c>
      <c r="G2066" s="100">
        <v>0</v>
      </c>
      <c r="H2066" s="100">
        <v>0</v>
      </c>
      <c r="I2066" s="198" t="s">
        <v>1</v>
      </c>
      <c r="J2066" s="99" t="s">
        <v>1592</v>
      </c>
      <c r="K2066" s="101" t="s">
        <v>4539</v>
      </c>
      <c r="L2066" s="98" t="s">
        <v>1600</v>
      </c>
      <c r="M2066" s="103" t="s">
        <v>4032</v>
      </c>
      <c r="N2066" s="103"/>
      <c r="O2066"/>
      <c r="P2066" t="str">
        <f t="shared" si="631"/>
        <v>NOT EQUAL</v>
      </c>
      <c r="Q2066" t="str">
        <f>IF(ISNA(VLOOKUP(AC2066,#REF!,1)),"//","")</f>
        <v/>
      </c>
      <c r="R2066"/>
      <c r="S2066" s="43">
        <f t="shared" si="632"/>
        <v>611</v>
      </c>
      <c r="T2066" s="93"/>
      <c r="U2066" s="71"/>
      <c r="V2066" s="71"/>
      <c r="W2066" s="44" t="str">
        <f t="shared" si="633"/>
        <v/>
      </c>
      <c r="X2066" s="25" t="str">
        <f t="shared" si="634"/>
        <v/>
      </c>
      <c r="Y2066" s="1">
        <f t="shared" si="635"/>
        <v>2018</v>
      </c>
      <c r="Z2066" t="str">
        <f t="shared" si="636"/>
        <v>USER_SFTf12U</v>
      </c>
      <c r="AA2066" s="172" t="str">
        <f>IF(ISNA(VLOOKUP(AC2066,Sheet2!J:J,1,0)),"//","")</f>
        <v/>
      </c>
      <c r="AC2066" s="111" t="str">
        <f t="shared" si="640"/>
        <v/>
      </c>
      <c r="AD2066" t="b">
        <f t="shared" si="639"/>
        <v>1</v>
      </c>
    </row>
    <row r="2067" spans="1:30">
      <c r="A2067" s="58">
        <f t="shared" si="638"/>
        <v>2067</v>
      </c>
      <c r="B2067" s="55">
        <f t="shared" si="637"/>
        <v>2019</v>
      </c>
      <c r="C2067" s="98" t="s">
        <v>4427</v>
      </c>
      <c r="D2067" s="98" t="s">
        <v>1164</v>
      </c>
      <c r="E2067" s="99" t="s">
        <v>539</v>
      </c>
      <c r="F2067" s="99" t="s">
        <v>4469</v>
      </c>
      <c r="G2067" s="100">
        <v>0</v>
      </c>
      <c r="H2067" s="100">
        <v>0</v>
      </c>
      <c r="I2067" s="198" t="s">
        <v>1</v>
      </c>
      <c r="J2067" s="99" t="s">
        <v>1592</v>
      </c>
      <c r="K2067" s="101" t="s">
        <v>4539</v>
      </c>
      <c r="L2067" s="98" t="s">
        <v>1600</v>
      </c>
      <c r="M2067" s="103" t="s">
        <v>4510</v>
      </c>
      <c r="N2067" s="103"/>
      <c r="O2067"/>
      <c r="P2067" t="str">
        <f t="shared" si="631"/>
        <v>NOT EQUAL</v>
      </c>
      <c r="Q2067" t="str">
        <f>IF(ISNA(VLOOKUP(AC2067,#REF!,1)),"//","")</f>
        <v/>
      </c>
      <c r="R2067"/>
      <c r="S2067" s="43">
        <f t="shared" si="632"/>
        <v>611</v>
      </c>
      <c r="T2067" s="93"/>
      <c r="U2067" s="71"/>
      <c r="V2067" s="71"/>
      <c r="W2067" s="44" t="str">
        <f t="shared" si="633"/>
        <v/>
      </c>
      <c r="X2067" s="25" t="str">
        <f t="shared" si="634"/>
        <v/>
      </c>
      <c r="Y2067" s="1">
        <f t="shared" si="635"/>
        <v>2019</v>
      </c>
      <c r="Z2067" t="str">
        <f t="shared" si="636"/>
        <v>USER_SFTg12U</v>
      </c>
      <c r="AA2067" s="172" t="str">
        <f>IF(ISNA(VLOOKUP(AC2067,Sheet2!J:J,1,0)),"//","")</f>
        <v/>
      </c>
      <c r="AC2067" s="111" t="str">
        <f t="shared" si="640"/>
        <v/>
      </c>
      <c r="AD2067" t="b">
        <f t="shared" si="639"/>
        <v>1</v>
      </c>
    </row>
    <row r="2068" spans="1:30">
      <c r="A2068" s="58">
        <f t="shared" si="638"/>
        <v>2068</v>
      </c>
      <c r="B2068" s="55">
        <f t="shared" si="637"/>
        <v>2020</v>
      </c>
      <c r="C2068" s="98" t="s">
        <v>4425</v>
      </c>
      <c r="D2068" s="98" t="s">
        <v>1165</v>
      </c>
      <c r="E2068" s="99" t="s">
        <v>539</v>
      </c>
      <c r="F2068" s="99" t="s">
        <v>3697</v>
      </c>
      <c r="G2068" s="100">
        <v>0</v>
      </c>
      <c r="H2068" s="100">
        <v>0</v>
      </c>
      <c r="I2068" s="198" t="s">
        <v>1</v>
      </c>
      <c r="J2068" s="99" t="s">
        <v>1592</v>
      </c>
      <c r="K2068" s="101" t="s">
        <v>4539</v>
      </c>
      <c r="L2068" s="98" t="s">
        <v>1600</v>
      </c>
      <c r="M2068" s="103" t="s">
        <v>4033</v>
      </c>
      <c r="N2068" s="103"/>
      <c r="O2068"/>
      <c r="P2068" t="str">
        <f t="shared" si="631"/>
        <v>NOT EQUAL</v>
      </c>
      <c r="Q2068" t="str">
        <f>IF(ISNA(VLOOKUP(AC2068,#REF!,1)),"//","")</f>
        <v/>
      </c>
      <c r="R2068"/>
      <c r="S2068" s="43">
        <f t="shared" si="632"/>
        <v>611</v>
      </c>
      <c r="T2068" s="93"/>
      <c r="U2068" s="71"/>
      <c r="V2068" s="71"/>
      <c r="W2068" s="44" t="str">
        <f t="shared" si="633"/>
        <v/>
      </c>
      <c r="X2068" s="25" t="str">
        <f t="shared" si="634"/>
        <v/>
      </c>
      <c r="Y2068" s="1">
        <f t="shared" si="635"/>
        <v>2020</v>
      </c>
      <c r="Z2068" t="str">
        <f t="shared" si="636"/>
        <v>USER_PRIM13U</v>
      </c>
      <c r="AA2068" s="172" t="str">
        <f>IF(ISNA(VLOOKUP(AC2068,Sheet2!J:J,1,0)),"//","")</f>
        <v/>
      </c>
      <c r="AC2068" s="111" t="str">
        <f t="shared" si="640"/>
        <v/>
      </c>
      <c r="AD2068" t="b">
        <f t="shared" si="639"/>
        <v>1</v>
      </c>
    </row>
    <row r="2069" spans="1:30">
      <c r="A2069" s="58">
        <f t="shared" si="638"/>
        <v>2069</v>
      </c>
      <c r="B2069" s="55">
        <f t="shared" si="637"/>
        <v>2021</v>
      </c>
      <c r="C2069" s="98" t="s">
        <v>4426</v>
      </c>
      <c r="D2069" s="98" t="s">
        <v>1165</v>
      </c>
      <c r="E2069" s="99" t="s">
        <v>539</v>
      </c>
      <c r="F2069" s="99" t="s">
        <v>3698</v>
      </c>
      <c r="G2069" s="100">
        <v>0</v>
      </c>
      <c r="H2069" s="100">
        <v>0</v>
      </c>
      <c r="I2069" s="198" t="s">
        <v>1</v>
      </c>
      <c r="J2069" s="99" t="s">
        <v>1592</v>
      </c>
      <c r="K2069" s="101" t="s">
        <v>4539</v>
      </c>
      <c r="L2069" s="98" t="s">
        <v>1600</v>
      </c>
      <c r="M2069" s="103" t="s">
        <v>4034</v>
      </c>
      <c r="N2069" s="103"/>
      <c r="O2069"/>
      <c r="P2069" t="str">
        <f t="shared" si="631"/>
        <v>NOT EQUAL</v>
      </c>
      <c r="Q2069" t="str">
        <f>IF(ISNA(VLOOKUP(AC2069,#REF!,1)),"//","")</f>
        <v/>
      </c>
      <c r="R2069"/>
      <c r="S2069" s="43">
        <f t="shared" si="632"/>
        <v>611</v>
      </c>
      <c r="T2069" s="93"/>
      <c r="U2069" s="71"/>
      <c r="V2069" s="71"/>
      <c r="W2069" s="44" t="str">
        <f t="shared" si="633"/>
        <v/>
      </c>
      <c r="X2069" s="25" t="str">
        <f t="shared" si="634"/>
        <v/>
      </c>
      <c r="Y2069" s="1">
        <f t="shared" si="635"/>
        <v>2021</v>
      </c>
      <c r="Z2069" t="str">
        <f t="shared" si="636"/>
        <v>USER_SFTf13U</v>
      </c>
      <c r="AA2069" s="172" t="str">
        <f>IF(ISNA(VLOOKUP(AC2069,Sheet2!J:J,1,0)),"//","")</f>
        <v/>
      </c>
      <c r="AC2069" s="111" t="str">
        <f t="shared" si="640"/>
        <v/>
      </c>
      <c r="AD2069" t="b">
        <f t="shared" si="639"/>
        <v>1</v>
      </c>
    </row>
    <row r="2070" spans="1:30">
      <c r="A2070" s="58">
        <f t="shared" si="638"/>
        <v>2070</v>
      </c>
      <c r="B2070" s="55">
        <f t="shared" si="637"/>
        <v>2022</v>
      </c>
      <c r="C2070" s="98" t="s">
        <v>4427</v>
      </c>
      <c r="D2070" s="98" t="s">
        <v>1165</v>
      </c>
      <c r="E2070" s="99" t="s">
        <v>539</v>
      </c>
      <c r="F2070" s="99" t="s">
        <v>4470</v>
      </c>
      <c r="G2070" s="100">
        <v>0</v>
      </c>
      <c r="H2070" s="100">
        <v>0</v>
      </c>
      <c r="I2070" s="198" t="s">
        <v>1</v>
      </c>
      <c r="J2070" s="99" t="s">
        <v>1592</v>
      </c>
      <c r="K2070" s="101" t="s">
        <v>4539</v>
      </c>
      <c r="L2070" s="98" t="s">
        <v>1600</v>
      </c>
      <c r="M2070" s="103" t="s">
        <v>4511</v>
      </c>
      <c r="N2070" s="103"/>
      <c r="O2070"/>
      <c r="P2070" t="str">
        <f t="shared" si="631"/>
        <v>NOT EQUAL</v>
      </c>
      <c r="Q2070" t="str">
        <f>IF(ISNA(VLOOKUP(AC2070,#REF!,1)),"//","")</f>
        <v/>
      </c>
      <c r="R2070"/>
      <c r="S2070" s="43">
        <f t="shared" si="632"/>
        <v>611</v>
      </c>
      <c r="T2070" s="93"/>
      <c r="U2070" s="71"/>
      <c r="V2070" s="71"/>
      <c r="W2070" s="44" t="str">
        <f t="shared" si="633"/>
        <v/>
      </c>
      <c r="X2070" s="25" t="str">
        <f t="shared" si="634"/>
        <v/>
      </c>
      <c r="Y2070" s="1">
        <f t="shared" si="635"/>
        <v>2022</v>
      </c>
      <c r="Z2070" t="str">
        <f t="shared" si="636"/>
        <v>USER_SFTg13U</v>
      </c>
      <c r="AA2070" s="172" t="str">
        <f>IF(ISNA(VLOOKUP(AC2070,Sheet2!J:J,1,0)),"//","")</f>
        <v/>
      </c>
      <c r="AC2070" s="111" t="str">
        <f t="shared" si="640"/>
        <v/>
      </c>
      <c r="AD2070" t="b">
        <f t="shared" si="639"/>
        <v>1</v>
      </c>
    </row>
    <row r="2071" spans="1:30">
      <c r="A2071" s="58">
        <f t="shared" si="638"/>
        <v>2071</v>
      </c>
      <c r="B2071" s="55">
        <f t="shared" si="637"/>
        <v>2023</v>
      </c>
      <c r="C2071" s="98" t="s">
        <v>4425</v>
      </c>
      <c r="D2071" s="98" t="s">
        <v>1166</v>
      </c>
      <c r="E2071" s="99" t="s">
        <v>539</v>
      </c>
      <c r="F2071" s="99" t="s">
        <v>3699</v>
      </c>
      <c r="G2071" s="100">
        <v>0</v>
      </c>
      <c r="H2071" s="100">
        <v>0</v>
      </c>
      <c r="I2071" s="198" t="s">
        <v>1</v>
      </c>
      <c r="J2071" s="99" t="s">
        <v>1592</v>
      </c>
      <c r="K2071" s="101" t="s">
        <v>4539</v>
      </c>
      <c r="L2071" s="98" t="s">
        <v>1600</v>
      </c>
      <c r="M2071" s="103" t="s">
        <v>4035</v>
      </c>
      <c r="N2071" s="103"/>
      <c r="O2071"/>
      <c r="P2071" t="str">
        <f t="shared" si="631"/>
        <v>NOT EQUAL</v>
      </c>
      <c r="Q2071" t="str">
        <f>IF(ISNA(VLOOKUP(AC2071,#REF!,1)),"//","")</f>
        <v/>
      </c>
      <c r="R2071"/>
      <c r="S2071" s="43">
        <f t="shared" si="632"/>
        <v>611</v>
      </c>
      <c r="T2071" s="93"/>
      <c r="U2071" s="71"/>
      <c r="V2071" s="71"/>
      <c r="W2071" s="44" t="str">
        <f t="shared" si="633"/>
        <v/>
      </c>
      <c r="X2071" s="25" t="str">
        <f t="shared" si="634"/>
        <v/>
      </c>
      <c r="Y2071" s="1">
        <f t="shared" si="635"/>
        <v>2023</v>
      </c>
      <c r="Z2071" t="str">
        <f t="shared" si="636"/>
        <v>USER_PRIM14U</v>
      </c>
      <c r="AA2071" s="172" t="str">
        <f>IF(ISNA(VLOOKUP(AC2071,Sheet2!J:J,1,0)),"//","")</f>
        <v/>
      </c>
      <c r="AC2071" s="111" t="str">
        <f t="shared" si="640"/>
        <v/>
      </c>
      <c r="AD2071" t="b">
        <f t="shared" si="639"/>
        <v>1</v>
      </c>
    </row>
    <row r="2072" spans="1:30">
      <c r="A2072" s="58">
        <f t="shared" si="638"/>
        <v>2072</v>
      </c>
      <c r="B2072" s="55">
        <f t="shared" si="637"/>
        <v>2024</v>
      </c>
      <c r="C2072" s="98" t="s">
        <v>4426</v>
      </c>
      <c r="D2072" s="98" t="s">
        <v>1166</v>
      </c>
      <c r="E2072" s="99" t="s">
        <v>539</v>
      </c>
      <c r="F2072" s="99" t="s">
        <v>3700</v>
      </c>
      <c r="G2072" s="100">
        <v>0</v>
      </c>
      <c r="H2072" s="100">
        <v>0</v>
      </c>
      <c r="I2072" s="198" t="s">
        <v>1</v>
      </c>
      <c r="J2072" s="99" t="s">
        <v>1592</v>
      </c>
      <c r="K2072" s="101" t="s">
        <v>4539</v>
      </c>
      <c r="L2072" s="98" t="s">
        <v>1600</v>
      </c>
      <c r="M2072" s="103" t="s">
        <v>4036</v>
      </c>
      <c r="N2072" s="103"/>
      <c r="O2072"/>
      <c r="P2072" t="str">
        <f t="shared" ref="P2072:P2135" si="641">IF(E2072=F2072,"","NOT EQUAL")</f>
        <v>NOT EQUAL</v>
      </c>
      <c r="Q2072" t="str">
        <f>IF(ISNA(VLOOKUP(AC2072,#REF!,1)),"//","")</f>
        <v/>
      </c>
      <c r="R2072"/>
      <c r="S2072" s="43">
        <f t="shared" ref="S2072:S2135" si="642">IF(X2072&lt;&gt;"",S2071+1,S2071)</f>
        <v>611</v>
      </c>
      <c r="T2072" s="93"/>
      <c r="U2072" s="71"/>
      <c r="V2072" s="71"/>
      <c r="W2072" s="44" t="str">
        <f t="shared" ref="W2072:W2135" si="643">IF( OR(U2072="CNST", I2072="CAT_REGS"),(E2072),
IF(U2072="YES",UPPER(E2072),
IF(   AND(U2072&lt;&gt;"NO",I2072="CAT_FNCT",D2072&lt;&gt;"multiply", D2072&lt;&gt;"divide"),IF(J2072="SLS_ENABLED",   UPPER(E2072),""),"")))</f>
        <v/>
      </c>
      <c r="X2072" s="25" t="str">
        <f t="shared" ref="X2072:X2135" si="644">IF(LEN(V2072)&gt;0,V2072,SUBSTITUTE(SUBSTITUTE(SUBSTITUTE(SUBSTITUTE(SUBSTITUTE(SUBSTITUTE(SUBSTITUTE(SUBSTITUTE(SUBSTITUTE(SUBSTITUTE(SUBSTITUTE( (SUBSTITUTE( SUBSTITUTE( SUBSTITUTE( SUBSTITUTE(W2072,"STD_SIGMA","SUM"),"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072" s="1">
        <f t="shared" ref="Y2072:Y2135" si="645">B2072</f>
        <v>2024</v>
      </c>
      <c r="Z2072" t="str">
        <f t="shared" ref="Z2072:Z2135" si="646">M2072</f>
        <v>USER_SFTf14U</v>
      </c>
      <c r="AA2072" s="172" t="str">
        <f>IF(ISNA(VLOOKUP(AC2072,Sheet2!J:J,1,0)),"//","")</f>
        <v/>
      </c>
      <c r="AC2072" s="111" t="str">
        <f t="shared" si="640"/>
        <v/>
      </c>
      <c r="AD2072" t="b">
        <f t="shared" si="639"/>
        <v>1</v>
      </c>
    </row>
    <row r="2073" spans="1:30">
      <c r="A2073" s="58">
        <f t="shared" si="638"/>
        <v>2073</v>
      </c>
      <c r="B2073" s="55">
        <f t="shared" si="637"/>
        <v>2025</v>
      </c>
      <c r="C2073" s="98" t="s">
        <v>4427</v>
      </c>
      <c r="D2073" s="98" t="s">
        <v>1166</v>
      </c>
      <c r="E2073" s="99" t="s">
        <v>539</v>
      </c>
      <c r="F2073" s="99" t="s">
        <v>4471</v>
      </c>
      <c r="G2073" s="100">
        <v>0</v>
      </c>
      <c r="H2073" s="100">
        <v>0</v>
      </c>
      <c r="I2073" s="198" t="s">
        <v>1</v>
      </c>
      <c r="J2073" s="99" t="s">
        <v>1592</v>
      </c>
      <c r="K2073" s="101" t="s">
        <v>4539</v>
      </c>
      <c r="L2073" s="98" t="s">
        <v>1600</v>
      </c>
      <c r="M2073" s="103" t="s">
        <v>4512</v>
      </c>
      <c r="N2073" s="103"/>
      <c r="O2073"/>
      <c r="P2073" t="str">
        <f t="shared" si="641"/>
        <v>NOT EQUAL</v>
      </c>
      <c r="Q2073" t="str">
        <f>IF(ISNA(VLOOKUP(AC2073,#REF!,1)),"//","")</f>
        <v/>
      </c>
      <c r="R2073"/>
      <c r="S2073" s="43">
        <f t="shared" si="642"/>
        <v>611</v>
      </c>
      <c r="T2073" s="93"/>
      <c r="U2073" s="71"/>
      <c r="V2073" s="71"/>
      <c r="W2073" s="44" t="str">
        <f t="shared" si="643"/>
        <v/>
      </c>
      <c r="X2073" s="25" t="str">
        <f t="shared" si="644"/>
        <v/>
      </c>
      <c r="Y2073" s="1">
        <f t="shared" si="645"/>
        <v>2025</v>
      </c>
      <c r="Z2073" t="str">
        <f t="shared" si="646"/>
        <v>USER_SFTg14U</v>
      </c>
      <c r="AA2073" s="172" t="str">
        <f>IF(ISNA(VLOOKUP(AC2073,Sheet2!J:J,1,0)),"//","")</f>
        <v/>
      </c>
      <c r="AC2073" s="111" t="str">
        <f t="shared" si="640"/>
        <v/>
      </c>
      <c r="AD2073" t="b">
        <f t="shared" si="639"/>
        <v>1</v>
      </c>
    </row>
    <row r="2074" spans="1:30">
      <c r="A2074" s="58">
        <f t="shared" si="638"/>
        <v>2074</v>
      </c>
      <c r="B2074" s="55">
        <f t="shared" si="637"/>
        <v>2026</v>
      </c>
      <c r="C2074" s="98" t="s">
        <v>4425</v>
      </c>
      <c r="D2074" s="98" t="s">
        <v>1167</v>
      </c>
      <c r="E2074" s="99" t="s">
        <v>539</v>
      </c>
      <c r="F2074" s="99" t="s">
        <v>3701</v>
      </c>
      <c r="G2074" s="100">
        <v>0</v>
      </c>
      <c r="H2074" s="100">
        <v>0</v>
      </c>
      <c r="I2074" s="198" t="s">
        <v>1</v>
      </c>
      <c r="J2074" s="99" t="s">
        <v>1592</v>
      </c>
      <c r="K2074" s="101" t="s">
        <v>4539</v>
      </c>
      <c r="L2074" s="98" t="s">
        <v>1600</v>
      </c>
      <c r="M2074" s="103" t="s">
        <v>4037</v>
      </c>
      <c r="N2074" s="103"/>
      <c r="O2074"/>
      <c r="P2074" t="str">
        <f t="shared" si="641"/>
        <v>NOT EQUAL</v>
      </c>
      <c r="Q2074" t="str">
        <f>IF(ISNA(VLOOKUP(AC2074,#REF!,1)),"//","")</f>
        <v/>
      </c>
      <c r="R2074"/>
      <c r="S2074" s="43">
        <f t="shared" si="642"/>
        <v>611</v>
      </c>
      <c r="T2074" s="93"/>
      <c r="U2074" s="71"/>
      <c r="V2074" s="71"/>
      <c r="W2074" s="44" t="str">
        <f t="shared" si="643"/>
        <v/>
      </c>
      <c r="X2074" s="25" t="str">
        <f t="shared" si="644"/>
        <v/>
      </c>
      <c r="Y2074" s="1">
        <f t="shared" si="645"/>
        <v>2026</v>
      </c>
      <c r="Z2074" t="str">
        <f t="shared" si="646"/>
        <v>USER_PRIM15U</v>
      </c>
      <c r="AA2074" s="172" t="str">
        <f>IF(ISNA(VLOOKUP(AC2074,Sheet2!J:J,1,0)),"//","")</f>
        <v/>
      </c>
      <c r="AC2074" s="111" t="str">
        <f t="shared" si="640"/>
        <v/>
      </c>
      <c r="AD2074" t="b">
        <f t="shared" si="639"/>
        <v>1</v>
      </c>
    </row>
    <row r="2075" spans="1:30">
      <c r="A2075" s="58">
        <f t="shared" si="638"/>
        <v>2075</v>
      </c>
      <c r="B2075" s="55">
        <f t="shared" ref="B2075:B2138" si="647">IF(AND(MID(C2075,2,1)&lt;&gt;"/",MID(C2075,1,1)="/"),INT(B2074)+1,B2074+0.01)</f>
        <v>2027</v>
      </c>
      <c r="C2075" s="98" t="s">
        <v>4426</v>
      </c>
      <c r="D2075" s="98" t="s">
        <v>1167</v>
      </c>
      <c r="E2075" s="99" t="s">
        <v>539</v>
      </c>
      <c r="F2075" s="99" t="s">
        <v>3702</v>
      </c>
      <c r="G2075" s="100">
        <v>0</v>
      </c>
      <c r="H2075" s="100">
        <v>0</v>
      </c>
      <c r="I2075" s="198" t="s">
        <v>1</v>
      </c>
      <c r="J2075" s="99" t="s">
        <v>1592</v>
      </c>
      <c r="K2075" s="101" t="s">
        <v>4539</v>
      </c>
      <c r="L2075" s="98" t="s">
        <v>1600</v>
      </c>
      <c r="M2075" s="103" t="s">
        <v>4038</v>
      </c>
      <c r="N2075" s="103"/>
      <c r="O2075"/>
      <c r="P2075" t="str">
        <f t="shared" si="641"/>
        <v>NOT EQUAL</v>
      </c>
      <c r="Q2075" t="str">
        <f>IF(ISNA(VLOOKUP(AC2075,#REF!,1)),"//","")</f>
        <v/>
      </c>
      <c r="R2075"/>
      <c r="S2075" s="43">
        <f t="shared" si="642"/>
        <v>611</v>
      </c>
      <c r="T2075" s="93"/>
      <c r="U2075" s="71"/>
      <c r="V2075" s="71"/>
      <c r="W2075" s="44" t="str">
        <f t="shared" si="643"/>
        <v/>
      </c>
      <c r="X2075" s="25" t="str">
        <f t="shared" si="644"/>
        <v/>
      </c>
      <c r="Y2075" s="1">
        <f t="shared" si="645"/>
        <v>2027</v>
      </c>
      <c r="Z2075" t="str">
        <f t="shared" si="646"/>
        <v>USER_SFTf15U</v>
      </c>
      <c r="AA2075" s="172" t="str">
        <f>IF(ISNA(VLOOKUP(AC2075,Sheet2!J:J,1,0)),"//","")</f>
        <v/>
      </c>
      <c r="AC2075" s="111" t="str">
        <f t="shared" si="640"/>
        <v/>
      </c>
      <c r="AD2075" t="b">
        <f t="shared" si="639"/>
        <v>1</v>
      </c>
    </row>
    <row r="2076" spans="1:30">
      <c r="A2076" s="58">
        <f t="shared" si="638"/>
        <v>2076</v>
      </c>
      <c r="B2076" s="55">
        <f t="shared" si="647"/>
        <v>2028</v>
      </c>
      <c r="C2076" s="98" t="s">
        <v>4427</v>
      </c>
      <c r="D2076" s="98" t="s">
        <v>1167</v>
      </c>
      <c r="E2076" s="99" t="s">
        <v>539</v>
      </c>
      <c r="F2076" s="99" t="s">
        <v>4472</v>
      </c>
      <c r="G2076" s="100">
        <v>0</v>
      </c>
      <c r="H2076" s="100">
        <v>0</v>
      </c>
      <c r="I2076" s="198" t="s">
        <v>1</v>
      </c>
      <c r="J2076" s="99" t="s">
        <v>1592</v>
      </c>
      <c r="K2076" s="101" t="s">
        <v>4539</v>
      </c>
      <c r="L2076" s="98" t="s">
        <v>1600</v>
      </c>
      <c r="M2076" s="103" t="s">
        <v>4513</v>
      </c>
      <c r="N2076" s="103"/>
      <c r="O2076"/>
      <c r="P2076" t="str">
        <f t="shared" si="641"/>
        <v>NOT EQUAL</v>
      </c>
      <c r="Q2076" t="str">
        <f>IF(ISNA(VLOOKUP(AC2076,#REF!,1)),"//","")</f>
        <v/>
      </c>
      <c r="R2076"/>
      <c r="S2076" s="43">
        <f t="shared" si="642"/>
        <v>611</v>
      </c>
      <c r="T2076" s="93"/>
      <c r="U2076" s="71"/>
      <c r="V2076" s="71"/>
      <c r="W2076" s="44" t="str">
        <f t="shared" si="643"/>
        <v/>
      </c>
      <c r="X2076" s="25" t="str">
        <f t="shared" si="644"/>
        <v/>
      </c>
      <c r="Y2076" s="1">
        <f t="shared" si="645"/>
        <v>2028</v>
      </c>
      <c r="Z2076" t="str">
        <f t="shared" si="646"/>
        <v>USER_SFTg15U</v>
      </c>
      <c r="AA2076" s="172" t="str">
        <f>IF(ISNA(VLOOKUP(AC2076,Sheet2!J:J,1,0)),"//","")</f>
        <v/>
      </c>
      <c r="AC2076" s="111" t="str">
        <f t="shared" si="640"/>
        <v/>
      </c>
      <c r="AD2076" t="b">
        <f t="shared" si="639"/>
        <v>1</v>
      </c>
    </row>
    <row r="2077" spans="1:30">
      <c r="A2077" s="58">
        <f t="shared" si="638"/>
        <v>2077</v>
      </c>
      <c r="B2077" s="55">
        <f t="shared" si="647"/>
        <v>2029</v>
      </c>
      <c r="C2077" s="98" t="s">
        <v>4425</v>
      </c>
      <c r="D2077" s="98" t="s">
        <v>1168</v>
      </c>
      <c r="E2077" s="99" t="s">
        <v>539</v>
      </c>
      <c r="F2077" s="99" t="s">
        <v>3703</v>
      </c>
      <c r="G2077" s="100">
        <v>0</v>
      </c>
      <c r="H2077" s="100">
        <v>0</v>
      </c>
      <c r="I2077" s="198" t="s">
        <v>1</v>
      </c>
      <c r="J2077" s="99" t="s">
        <v>1592</v>
      </c>
      <c r="K2077" s="101" t="s">
        <v>4539</v>
      </c>
      <c r="L2077" s="98" t="s">
        <v>1600</v>
      </c>
      <c r="M2077" s="103" t="s">
        <v>4039</v>
      </c>
      <c r="N2077" s="103"/>
      <c r="O2077"/>
      <c r="P2077" t="str">
        <f t="shared" si="641"/>
        <v>NOT EQUAL</v>
      </c>
      <c r="Q2077" t="str">
        <f>IF(ISNA(VLOOKUP(AC2077,#REF!,1)),"//","")</f>
        <v/>
      </c>
      <c r="R2077"/>
      <c r="S2077" s="43">
        <f t="shared" si="642"/>
        <v>611</v>
      </c>
      <c r="T2077" s="93"/>
      <c r="U2077" s="71"/>
      <c r="V2077" s="71"/>
      <c r="W2077" s="44" t="str">
        <f t="shared" si="643"/>
        <v/>
      </c>
      <c r="X2077" s="25" t="str">
        <f t="shared" si="644"/>
        <v/>
      </c>
      <c r="Y2077" s="1">
        <f t="shared" si="645"/>
        <v>2029</v>
      </c>
      <c r="Z2077" t="str">
        <f t="shared" si="646"/>
        <v>USER_PRIM16U</v>
      </c>
      <c r="AA2077" s="172" t="str">
        <f>IF(ISNA(VLOOKUP(AC2077,Sheet2!J:J,1,0)),"//","")</f>
        <v/>
      </c>
      <c r="AC2077" s="111" t="str">
        <f t="shared" si="640"/>
        <v/>
      </c>
      <c r="AD2077" t="b">
        <f t="shared" si="639"/>
        <v>1</v>
      </c>
    </row>
    <row r="2078" spans="1:30">
      <c r="A2078" s="58">
        <f t="shared" si="638"/>
        <v>2078</v>
      </c>
      <c r="B2078" s="55">
        <f t="shared" si="647"/>
        <v>2030</v>
      </c>
      <c r="C2078" s="98" t="s">
        <v>4426</v>
      </c>
      <c r="D2078" s="98" t="s">
        <v>1168</v>
      </c>
      <c r="E2078" s="99" t="s">
        <v>539</v>
      </c>
      <c r="F2078" s="99" t="s">
        <v>3704</v>
      </c>
      <c r="G2078" s="100">
        <v>0</v>
      </c>
      <c r="H2078" s="100">
        <v>0</v>
      </c>
      <c r="I2078" s="198" t="s">
        <v>1</v>
      </c>
      <c r="J2078" s="99" t="s">
        <v>1592</v>
      </c>
      <c r="K2078" s="101" t="s">
        <v>4539</v>
      </c>
      <c r="L2078" s="98" t="s">
        <v>1600</v>
      </c>
      <c r="M2078" s="103" t="s">
        <v>4040</v>
      </c>
      <c r="N2078" s="103"/>
      <c r="O2078"/>
      <c r="P2078" t="str">
        <f t="shared" si="641"/>
        <v>NOT EQUAL</v>
      </c>
      <c r="Q2078" t="str">
        <f>IF(ISNA(VLOOKUP(AC2078,#REF!,1)),"//","")</f>
        <v/>
      </c>
      <c r="R2078"/>
      <c r="S2078" s="43">
        <f t="shared" si="642"/>
        <v>611</v>
      </c>
      <c r="T2078" s="93"/>
      <c r="U2078" s="71"/>
      <c r="V2078" s="71"/>
      <c r="W2078" s="44" t="str">
        <f t="shared" si="643"/>
        <v/>
      </c>
      <c r="X2078" s="25" t="str">
        <f t="shared" si="644"/>
        <v/>
      </c>
      <c r="Y2078" s="1">
        <f t="shared" si="645"/>
        <v>2030</v>
      </c>
      <c r="Z2078" t="str">
        <f t="shared" si="646"/>
        <v>USER_SFTf16U</v>
      </c>
      <c r="AA2078" s="172" t="str">
        <f>IF(ISNA(VLOOKUP(AC2078,Sheet2!J:J,1,0)),"//","")</f>
        <v/>
      </c>
      <c r="AC2078" s="111" t="str">
        <f t="shared" si="640"/>
        <v/>
      </c>
      <c r="AD2078" t="b">
        <f t="shared" si="639"/>
        <v>1</v>
      </c>
    </row>
    <row r="2079" spans="1:30">
      <c r="A2079" s="58">
        <f t="shared" si="638"/>
        <v>2079</v>
      </c>
      <c r="B2079" s="55">
        <f t="shared" si="647"/>
        <v>2031</v>
      </c>
      <c r="C2079" s="98" t="s">
        <v>4427</v>
      </c>
      <c r="D2079" s="98" t="s">
        <v>1168</v>
      </c>
      <c r="E2079" s="99" t="s">
        <v>539</v>
      </c>
      <c r="F2079" s="99" t="s">
        <v>4473</v>
      </c>
      <c r="G2079" s="100">
        <v>0</v>
      </c>
      <c r="H2079" s="100">
        <v>0</v>
      </c>
      <c r="I2079" s="198" t="s">
        <v>1</v>
      </c>
      <c r="J2079" s="99" t="s">
        <v>1592</v>
      </c>
      <c r="K2079" s="101" t="s">
        <v>4539</v>
      </c>
      <c r="L2079" s="98" t="s">
        <v>1600</v>
      </c>
      <c r="M2079" s="103" t="s">
        <v>4514</v>
      </c>
      <c r="N2079" s="103"/>
      <c r="O2079"/>
      <c r="P2079" t="str">
        <f t="shared" si="641"/>
        <v>NOT EQUAL</v>
      </c>
      <c r="Q2079" t="str">
        <f>IF(ISNA(VLOOKUP(AC2079,#REF!,1)),"//","")</f>
        <v/>
      </c>
      <c r="R2079"/>
      <c r="S2079" s="43">
        <f t="shared" si="642"/>
        <v>611</v>
      </c>
      <c r="T2079" s="93"/>
      <c r="U2079" s="71"/>
      <c r="V2079" s="71"/>
      <c r="W2079" s="44" t="str">
        <f t="shared" si="643"/>
        <v/>
      </c>
      <c r="X2079" s="25" t="str">
        <f t="shared" si="644"/>
        <v/>
      </c>
      <c r="Y2079" s="1">
        <f t="shared" si="645"/>
        <v>2031</v>
      </c>
      <c r="Z2079" t="str">
        <f t="shared" si="646"/>
        <v>USER_SFTg16U</v>
      </c>
      <c r="AA2079" s="172" t="str">
        <f>IF(ISNA(VLOOKUP(AC2079,Sheet2!J:J,1,0)),"//","")</f>
        <v/>
      </c>
      <c r="AC2079" s="111" t="str">
        <f t="shared" si="640"/>
        <v/>
      </c>
      <c r="AD2079" t="b">
        <f t="shared" si="639"/>
        <v>1</v>
      </c>
    </row>
    <row r="2080" spans="1:30">
      <c r="A2080" s="58">
        <f t="shared" si="638"/>
        <v>2080</v>
      </c>
      <c r="B2080" s="55">
        <f t="shared" si="647"/>
        <v>2032</v>
      </c>
      <c r="C2080" s="98" t="s">
        <v>4425</v>
      </c>
      <c r="D2080" s="98" t="s">
        <v>1169</v>
      </c>
      <c r="E2080" s="99" t="s">
        <v>539</v>
      </c>
      <c r="F2080" s="99" t="s">
        <v>3705</v>
      </c>
      <c r="G2080" s="100">
        <v>0</v>
      </c>
      <c r="H2080" s="100">
        <v>0</v>
      </c>
      <c r="I2080" s="198" t="s">
        <v>1</v>
      </c>
      <c r="J2080" s="99" t="s">
        <v>1592</v>
      </c>
      <c r="K2080" s="101" t="s">
        <v>4539</v>
      </c>
      <c r="L2080" s="98" t="s">
        <v>1600</v>
      </c>
      <c r="M2080" s="103" t="s">
        <v>4041</v>
      </c>
      <c r="N2080" s="103"/>
      <c r="O2080"/>
      <c r="P2080" t="str">
        <f t="shared" si="641"/>
        <v>NOT EQUAL</v>
      </c>
      <c r="Q2080" t="str">
        <f>IF(ISNA(VLOOKUP(AC2080,#REF!,1)),"//","")</f>
        <v/>
      </c>
      <c r="R2080"/>
      <c r="S2080" s="43">
        <f t="shared" si="642"/>
        <v>611</v>
      </c>
      <c r="T2080" s="93"/>
      <c r="U2080" s="71"/>
      <c r="V2080" s="71"/>
      <c r="W2080" s="44" t="str">
        <f t="shared" si="643"/>
        <v/>
      </c>
      <c r="X2080" s="25" t="str">
        <f t="shared" si="644"/>
        <v/>
      </c>
      <c r="Y2080" s="1">
        <f t="shared" si="645"/>
        <v>2032</v>
      </c>
      <c r="Z2080" t="str">
        <f t="shared" si="646"/>
        <v>USER_PRIM17U</v>
      </c>
      <c r="AA2080" s="172" t="str">
        <f>IF(ISNA(VLOOKUP(AC2080,Sheet2!J:J,1,0)),"//","")</f>
        <v/>
      </c>
      <c r="AC2080" s="111" t="str">
        <f t="shared" si="640"/>
        <v/>
      </c>
      <c r="AD2080" t="b">
        <f t="shared" si="639"/>
        <v>1</v>
      </c>
    </row>
    <row r="2081" spans="1:30">
      <c r="A2081" s="58">
        <f t="shared" ref="A2081:A2144" si="648">IF(B2081=INT(B2081),ROW(),"")</f>
        <v>2081</v>
      </c>
      <c r="B2081" s="55">
        <f t="shared" si="647"/>
        <v>2033</v>
      </c>
      <c r="C2081" s="98" t="s">
        <v>4426</v>
      </c>
      <c r="D2081" s="98" t="s">
        <v>1169</v>
      </c>
      <c r="E2081" s="99" t="s">
        <v>539</v>
      </c>
      <c r="F2081" s="99" t="s">
        <v>3706</v>
      </c>
      <c r="G2081" s="100">
        <v>0</v>
      </c>
      <c r="H2081" s="100">
        <v>0</v>
      </c>
      <c r="I2081" s="198" t="s">
        <v>1</v>
      </c>
      <c r="J2081" s="99" t="s">
        <v>1592</v>
      </c>
      <c r="K2081" s="101" t="s">
        <v>4539</v>
      </c>
      <c r="L2081" s="98" t="s">
        <v>1600</v>
      </c>
      <c r="M2081" s="103" t="s">
        <v>4042</v>
      </c>
      <c r="N2081" s="103"/>
      <c r="O2081"/>
      <c r="P2081" t="str">
        <f t="shared" si="641"/>
        <v>NOT EQUAL</v>
      </c>
      <c r="Q2081" t="str">
        <f>IF(ISNA(VLOOKUP(AC2081,#REF!,1)),"//","")</f>
        <v/>
      </c>
      <c r="R2081"/>
      <c r="S2081" s="43">
        <f t="shared" si="642"/>
        <v>611</v>
      </c>
      <c r="T2081" s="93"/>
      <c r="U2081" s="71"/>
      <c r="V2081" s="71"/>
      <c r="W2081" s="44" t="str">
        <f t="shared" si="643"/>
        <v/>
      </c>
      <c r="X2081" s="25" t="str">
        <f t="shared" si="644"/>
        <v/>
      </c>
      <c r="Y2081" s="1">
        <f t="shared" si="645"/>
        <v>2033</v>
      </c>
      <c r="Z2081" t="str">
        <f t="shared" si="646"/>
        <v>USER_SFTf17U</v>
      </c>
      <c r="AA2081" s="172" t="str">
        <f>IF(ISNA(VLOOKUP(AC2081,Sheet2!J:J,1,0)),"//","")</f>
        <v/>
      </c>
      <c r="AC2081" s="111" t="str">
        <f t="shared" si="640"/>
        <v/>
      </c>
      <c r="AD2081" t="b">
        <f t="shared" si="639"/>
        <v>1</v>
      </c>
    </row>
    <row r="2082" spans="1:30">
      <c r="A2082" s="58">
        <f t="shared" si="648"/>
        <v>2082</v>
      </c>
      <c r="B2082" s="55">
        <f t="shared" si="647"/>
        <v>2034</v>
      </c>
      <c r="C2082" s="98" t="s">
        <v>4427</v>
      </c>
      <c r="D2082" s="98" t="s">
        <v>1169</v>
      </c>
      <c r="E2082" s="99" t="s">
        <v>539</v>
      </c>
      <c r="F2082" s="99" t="s">
        <v>4474</v>
      </c>
      <c r="G2082" s="100">
        <v>0</v>
      </c>
      <c r="H2082" s="100">
        <v>0</v>
      </c>
      <c r="I2082" s="198" t="s">
        <v>1</v>
      </c>
      <c r="J2082" s="99" t="s">
        <v>1592</v>
      </c>
      <c r="K2082" s="101" t="s">
        <v>4539</v>
      </c>
      <c r="L2082" s="98" t="s">
        <v>1600</v>
      </c>
      <c r="M2082" s="103" t="s">
        <v>4515</v>
      </c>
      <c r="N2082" s="103"/>
      <c r="O2082"/>
      <c r="P2082" t="str">
        <f t="shared" si="641"/>
        <v>NOT EQUAL</v>
      </c>
      <c r="Q2082" t="str">
        <f>IF(ISNA(VLOOKUP(AC2082,#REF!,1)),"//","")</f>
        <v/>
      </c>
      <c r="R2082"/>
      <c r="S2082" s="43">
        <f t="shared" si="642"/>
        <v>611</v>
      </c>
      <c r="T2082" s="93"/>
      <c r="U2082" s="71"/>
      <c r="V2082" s="71"/>
      <c r="W2082" s="44" t="str">
        <f t="shared" si="643"/>
        <v/>
      </c>
      <c r="X2082" s="25" t="str">
        <f t="shared" si="644"/>
        <v/>
      </c>
      <c r="Y2082" s="1">
        <f t="shared" si="645"/>
        <v>2034</v>
      </c>
      <c r="Z2082" t="str">
        <f t="shared" si="646"/>
        <v>USER_SFTg17U</v>
      </c>
      <c r="AA2082" s="172" t="str">
        <f>IF(ISNA(VLOOKUP(AC2082,Sheet2!J:J,1,0)),"//","")</f>
        <v/>
      </c>
      <c r="AC2082" s="111" t="str">
        <f t="shared" si="640"/>
        <v/>
      </c>
      <c r="AD2082" t="b">
        <f t="shared" si="639"/>
        <v>1</v>
      </c>
    </row>
    <row r="2083" spans="1:30">
      <c r="A2083" s="58">
        <f t="shared" si="648"/>
        <v>2083</v>
      </c>
      <c r="B2083" s="55">
        <f t="shared" si="647"/>
        <v>2035</v>
      </c>
      <c r="C2083" s="98" t="s">
        <v>4425</v>
      </c>
      <c r="D2083" s="98" t="s">
        <v>1170</v>
      </c>
      <c r="E2083" s="99" t="s">
        <v>539</v>
      </c>
      <c r="F2083" s="99" t="s">
        <v>3707</v>
      </c>
      <c r="G2083" s="100">
        <v>0</v>
      </c>
      <c r="H2083" s="100">
        <v>0</v>
      </c>
      <c r="I2083" s="198" t="s">
        <v>1</v>
      </c>
      <c r="J2083" s="99" t="s">
        <v>1592</v>
      </c>
      <c r="K2083" s="101" t="s">
        <v>4539</v>
      </c>
      <c r="L2083" s="98" t="s">
        <v>1600</v>
      </c>
      <c r="M2083" s="103" t="s">
        <v>4043</v>
      </c>
      <c r="N2083" s="103"/>
      <c r="O2083"/>
      <c r="P2083" t="str">
        <f t="shared" si="641"/>
        <v>NOT EQUAL</v>
      </c>
      <c r="Q2083" t="str">
        <f>IF(ISNA(VLOOKUP(AC2083,#REF!,1)),"//","")</f>
        <v/>
      </c>
      <c r="R2083"/>
      <c r="S2083" s="43">
        <f t="shared" si="642"/>
        <v>611</v>
      </c>
      <c r="T2083" s="93"/>
      <c r="U2083" s="71"/>
      <c r="V2083" s="71"/>
      <c r="W2083" s="44" t="str">
        <f t="shared" si="643"/>
        <v/>
      </c>
      <c r="X2083" s="25" t="str">
        <f t="shared" si="644"/>
        <v/>
      </c>
      <c r="Y2083" s="1">
        <f t="shared" si="645"/>
        <v>2035</v>
      </c>
      <c r="Z2083" t="str">
        <f t="shared" si="646"/>
        <v>USER_PRIM18U</v>
      </c>
      <c r="AA2083" s="172" t="str">
        <f>IF(ISNA(VLOOKUP(AC2083,Sheet2!J:J,1,0)),"//","")</f>
        <v/>
      </c>
      <c r="AC2083" s="111" t="str">
        <f t="shared" si="640"/>
        <v/>
      </c>
      <c r="AD2083" t="b">
        <f t="shared" si="639"/>
        <v>1</v>
      </c>
    </row>
    <row r="2084" spans="1:30">
      <c r="A2084" s="58">
        <f t="shared" si="648"/>
        <v>2084</v>
      </c>
      <c r="B2084" s="55">
        <f t="shared" si="647"/>
        <v>2036</v>
      </c>
      <c r="C2084" s="98" t="s">
        <v>4426</v>
      </c>
      <c r="D2084" s="98" t="s">
        <v>1170</v>
      </c>
      <c r="E2084" s="99" t="s">
        <v>539</v>
      </c>
      <c r="F2084" s="99" t="s">
        <v>3708</v>
      </c>
      <c r="G2084" s="100">
        <v>0</v>
      </c>
      <c r="H2084" s="100">
        <v>0</v>
      </c>
      <c r="I2084" s="198" t="s">
        <v>1</v>
      </c>
      <c r="J2084" s="99" t="s">
        <v>1592</v>
      </c>
      <c r="K2084" s="101" t="s">
        <v>4539</v>
      </c>
      <c r="L2084" s="98" t="s">
        <v>1600</v>
      </c>
      <c r="M2084" s="103" t="s">
        <v>4044</v>
      </c>
      <c r="N2084" s="103"/>
      <c r="O2084"/>
      <c r="P2084" t="str">
        <f t="shared" si="641"/>
        <v>NOT EQUAL</v>
      </c>
      <c r="Q2084" t="str">
        <f>IF(ISNA(VLOOKUP(AC2084,#REF!,1)),"//","")</f>
        <v/>
      </c>
      <c r="R2084"/>
      <c r="S2084" s="43">
        <f t="shared" si="642"/>
        <v>611</v>
      </c>
      <c r="T2084" s="93"/>
      <c r="U2084" s="71"/>
      <c r="V2084" s="71"/>
      <c r="W2084" s="44" t="str">
        <f t="shared" si="643"/>
        <v/>
      </c>
      <c r="X2084" s="25" t="str">
        <f t="shared" si="644"/>
        <v/>
      </c>
      <c r="Y2084" s="1">
        <f t="shared" si="645"/>
        <v>2036</v>
      </c>
      <c r="Z2084" t="str">
        <f t="shared" si="646"/>
        <v>USER_SFTf18U</v>
      </c>
      <c r="AA2084" s="172" t="str">
        <f>IF(ISNA(VLOOKUP(AC2084,Sheet2!J:J,1,0)),"//","")</f>
        <v/>
      </c>
      <c r="AC2084" s="111" t="str">
        <f t="shared" si="640"/>
        <v/>
      </c>
      <c r="AD2084" t="b">
        <f t="shared" si="639"/>
        <v>1</v>
      </c>
    </row>
    <row r="2085" spans="1:30">
      <c r="A2085" s="58">
        <f t="shared" si="648"/>
        <v>2085</v>
      </c>
      <c r="B2085" s="55">
        <f t="shared" si="647"/>
        <v>2037</v>
      </c>
      <c r="C2085" s="98" t="s">
        <v>4427</v>
      </c>
      <c r="D2085" s="98" t="s">
        <v>1170</v>
      </c>
      <c r="E2085" s="99" t="s">
        <v>539</v>
      </c>
      <c r="F2085" s="99" t="s">
        <v>4475</v>
      </c>
      <c r="G2085" s="100">
        <v>0</v>
      </c>
      <c r="H2085" s="100">
        <v>0</v>
      </c>
      <c r="I2085" s="198" t="s">
        <v>1</v>
      </c>
      <c r="J2085" s="99" t="s">
        <v>1592</v>
      </c>
      <c r="K2085" s="101" t="s">
        <v>4539</v>
      </c>
      <c r="L2085" s="98" t="s">
        <v>1600</v>
      </c>
      <c r="M2085" s="103" t="s">
        <v>4516</v>
      </c>
      <c r="N2085" s="103"/>
      <c r="O2085"/>
      <c r="P2085" t="str">
        <f t="shared" si="641"/>
        <v>NOT EQUAL</v>
      </c>
      <c r="Q2085" t="str">
        <f>IF(ISNA(VLOOKUP(AC2085,#REF!,1)),"//","")</f>
        <v/>
      </c>
      <c r="R2085"/>
      <c r="S2085" s="43">
        <f t="shared" si="642"/>
        <v>611</v>
      </c>
      <c r="T2085" s="93"/>
      <c r="U2085" s="71"/>
      <c r="V2085" s="71"/>
      <c r="W2085" s="44" t="str">
        <f t="shared" si="643"/>
        <v/>
      </c>
      <c r="X2085" s="25" t="str">
        <f t="shared" si="644"/>
        <v/>
      </c>
      <c r="Y2085" s="1">
        <f t="shared" si="645"/>
        <v>2037</v>
      </c>
      <c r="Z2085" t="str">
        <f t="shared" si="646"/>
        <v>USER_SFTg18U</v>
      </c>
      <c r="AA2085" s="172" t="str">
        <f>IF(ISNA(VLOOKUP(AC2085,Sheet2!J:J,1,0)),"//","")</f>
        <v/>
      </c>
      <c r="AC2085" s="111" t="str">
        <f t="shared" si="640"/>
        <v/>
      </c>
      <c r="AD2085" t="b">
        <f t="shared" si="639"/>
        <v>1</v>
      </c>
    </row>
    <row r="2086" spans="1:30">
      <c r="A2086" s="58">
        <f t="shared" si="648"/>
        <v>2086</v>
      </c>
      <c r="B2086" s="55">
        <f t="shared" si="647"/>
        <v>2038</v>
      </c>
      <c r="C2086" s="98" t="s">
        <v>4425</v>
      </c>
      <c r="D2086" s="98" t="s">
        <v>1171</v>
      </c>
      <c r="E2086" s="99" t="s">
        <v>539</v>
      </c>
      <c r="F2086" s="99" t="s">
        <v>3709</v>
      </c>
      <c r="G2086" s="100">
        <v>0</v>
      </c>
      <c r="H2086" s="100">
        <v>0</v>
      </c>
      <c r="I2086" s="198" t="s">
        <v>1</v>
      </c>
      <c r="J2086" s="99" t="s">
        <v>1592</v>
      </c>
      <c r="K2086" s="101" t="s">
        <v>4539</v>
      </c>
      <c r="L2086" s="98" t="s">
        <v>1600</v>
      </c>
      <c r="M2086" s="103" t="s">
        <v>4045</v>
      </c>
      <c r="N2086" s="103"/>
      <c r="O2086"/>
      <c r="P2086" t="str">
        <f t="shared" si="641"/>
        <v>NOT EQUAL</v>
      </c>
      <c r="Q2086" t="str">
        <f>IF(ISNA(VLOOKUP(AC2086,#REF!,1)),"//","")</f>
        <v/>
      </c>
      <c r="R2086"/>
      <c r="S2086" s="43">
        <f t="shared" si="642"/>
        <v>611</v>
      </c>
      <c r="T2086" s="93"/>
      <c r="U2086" s="71"/>
      <c r="V2086" s="71"/>
      <c r="W2086" s="44" t="str">
        <f t="shared" si="643"/>
        <v/>
      </c>
      <c r="X2086" s="25" t="str">
        <f t="shared" si="644"/>
        <v/>
      </c>
      <c r="Y2086" s="1">
        <f t="shared" si="645"/>
        <v>2038</v>
      </c>
      <c r="Z2086" t="str">
        <f t="shared" si="646"/>
        <v>USER_PRIM19U</v>
      </c>
      <c r="AA2086" s="172" t="str">
        <f>IF(ISNA(VLOOKUP(AC2086,Sheet2!J:J,1,0)),"//","")</f>
        <v/>
      </c>
      <c r="AC2086" s="111" t="str">
        <f t="shared" si="640"/>
        <v/>
      </c>
      <c r="AD2086" t="b">
        <f t="shared" si="639"/>
        <v>1</v>
      </c>
    </row>
    <row r="2087" spans="1:30">
      <c r="A2087" s="58">
        <f t="shared" si="648"/>
        <v>2087</v>
      </c>
      <c r="B2087" s="55">
        <f t="shared" si="647"/>
        <v>2039</v>
      </c>
      <c r="C2087" s="98" t="s">
        <v>4426</v>
      </c>
      <c r="D2087" s="98" t="s">
        <v>1171</v>
      </c>
      <c r="E2087" s="99" t="s">
        <v>539</v>
      </c>
      <c r="F2087" s="99" t="s">
        <v>3710</v>
      </c>
      <c r="G2087" s="100">
        <v>0</v>
      </c>
      <c r="H2087" s="100">
        <v>0</v>
      </c>
      <c r="I2087" s="198" t="s">
        <v>1</v>
      </c>
      <c r="J2087" s="99" t="s">
        <v>1592</v>
      </c>
      <c r="K2087" s="101" t="s">
        <v>4539</v>
      </c>
      <c r="L2087" s="98" t="s">
        <v>1600</v>
      </c>
      <c r="M2087" s="103" t="s">
        <v>4046</v>
      </c>
      <c r="N2087" s="103"/>
      <c r="O2087"/>
      <c r="P2087" t="str">
        <f t="shared" si="641"/>
        <v>NOT EQUAL</v>
      </c>
      <c r="Q2087" t="str">
        <f>IF(ISNA(VLOOKUP(AC2087,#REF!,1)),"//","")</f>
        <v/>
      </c>
      <c r="R2087"/>
      <c r="S2087" s="43">
        <f t="shared" si="642"/>
        <v>611</v>
      </c>
      <c r="T2087" s="93"/>
      <c r="U2087" s="71"/>
      <c r="V2087" s="71"/>
      <c r="W2087" s="44" t="str">
        <f t="shared" si="643"/>
        <v/>
      </c>
      <c r="X2087" s="25" t="str">
        <f t="shared" si="644"/>
        <v/>
      </c>
      <c r="Y2087" s="1">
        <f t="shared" si="645"/>
        <v>2039</v>
      </c>
      <c r="Z2087" t="str">
        <f t="shared" si="646"/>
        <v>USER_SFTf19U</v>
      </c>
      <c r="AA2087" s="172" t="str">
        <f>IF(ISNA(VLOOKUP(AC2087,Sheet2!J:J,1,0)),"//","")</f>
        <v/>
      </c>
      <c r="AC2087" s="111" t="str">
        <f t="shared" si="640"/>
        <v/>
      </c>
      <c r="AD2087" t="b">
        <f t="shared" si="639"/>
        <v>1</v>
      </c>
    </row>
    <row r="2088" spans="1:30">
      <c r="A2088" s="58">
        <f t="shared" si="648"/>
        <v>2088</v>
      </c>
      <c r="B2088" s="55">
        <f t="shared" si="647"/>
        <v>2040</v>
      </c>
      <c r="C2088" s="98" t="s">
        <v>4427</v>
      </c>
      <c r="D2088" s="98" t="s">
        <v>1171</v>
      </c>
      <c r="E2088" s="99" t="s">
        <v>539</v>
      </c>
      <c r="F2088" s="99" t="s">
        <v>4476</v>
      </c>
      <c r="G2088" s="100">
        <v>0</v>
      </c>
      <c r="H2088" s="100">
        <v>0</v>
      </c>
      <c r="I2088" s="198" t="s">
        <v>1</v>
      </c>
      <c r="J2088" s="99" t="s">
        <v>1592</v>
      </c>
      <c r="K2088" s="101" t="s">
        <v>4539</v>
      </c>
      <c r="L2088" s="98" t="s">
        <v>1600</v>
      </c>
      <c r="M2088" s="103" t="s">
        <v>4517</v>
      </c>
      <c r="N2088" s="103"/>
      <c r="O2088"/>
      <c r="P2088" t="str">
        <f t="shared" si="641"/>
        <v>NOT EQUAL</v>
      </c>
      <c r="Q2088" t="str">
        <f>IF(ISNA(VLOOKUP(AC2088,#REF!,1)),"//","")</f>
        <v/>
      </c>
      <c r="R2088"/>
      <c r="S2088" s="43">
        <f t="shared" si="642"/>
        <v>611</v>
      </c>
      <c r="T2088" s="93"/>
      <c r="U2088" s="71"/>
      <c r="V2088" s="71"/>
      <c r="W2088" s="44" t="str">
        <f t="shared" si="643"/>
        <v/>
      </c>
      <c r="X2088" s="25" t="str">
        <f t="shared" si="644"/>
        <v/>
      </c>
      <c r="Y2088" s="1">
        <f t="shared" si="645"/>
        <v>2040</v>
      </c>
      <c r="Z2088" t="str">
        <f t="shared" si="646"/>
        <v>USER_SFTg19U</v>
      </c>
      <c r="AA2088" s="172" t="str">
        <f>IF(ISNA(VLOOKUP(AC2088,Sheet2!J:J,1,0)),"//","")</f>
        <v/>
      </c>
      <c r="AC2088" s="111" t="str">
        <f t="shared" si="640"/>
        <v/>
      </c>
      <c r="AD2088" t="b">
        <f t="shared" si="639"/>
        <v>1</v>
      </c>
    </row>
    <row r="2089" spans="1:30">
      <c r="A2089" s="58">
        <f t="shared" si="648"/>
        <v>2089</v>
      </c>
      <c r="B2089" s="55">
        <f t="shared" si="647"/>
        <v>2041</v>
      </c>
      <c r="C2089" s="98" t="s">
        <v>4425</v>
      </c>
      <c r="D2089" s="98" t="s">
        <v>1172</v>
      </c>
      <c r="E2089" s="99" t="s">
        <v>539</v>
      </c>
      <c r="F2089" s="99" t="s">
        <v>3711</v>
      </c>
      <c r="G2089" s="100">
        <v>0</v>
      </c>
      <c r="H2089" s="100">
        <v>0</v>
      </c>
      <c r="I2089" s="198" t="s">
        <v>1</v>
      </c>
      <c r="J2089" s="99" t="s">
        <v>1592</v>
      </c>
      <c r="K2089" s="101" t="s">
        <v>4539</v>
      </c>
      <c r="L2089" s="98" t="s">
        <v>1600</v>
      </c>
      <c r="M2089" s="103" t="s">
        <v>4047</v>
      </c>
      <c r="N2089" s="103"/>
      <c r="O2089"/>
      <c r="P2089" t="str">
        <f t="shared" si="641"/>
        <v>NOT EQUAL</v>
      </c>
      <c r="Q2089" t="str">
        <f>IF(ISNA(VLOOKUP(AC2089,#REF!,1)),"//","")</f>
        <v/>
      </c>
      <c r="R2089"/>
      <c r="S2089" s="43">
        <f t="shared" si="642"/>
        <v>611</v>
      </c>
      <c r="T2089" s="93"/>
      <c r="U2089" s="71"/>
      <c r="V2089" s="71"/>
      <c r="W2089" s="44" t="str">
        <f t="shared" si="643"/>
        <v/>
      </c>
      <c r="X2089" s="25" t="str">
        <f t="shared" si="644"/>
        <v/>
      </c>
      <c r="Y2089" s="1">
        <f t="shared" si="645"/>
        <v>2041</v>
      </c>
      <c r="Z2089" t="str">
        <f t="shared" si="646"/>
        <v>USER_PRIM20U</v>
      </c>
      <c r="AA2089" s="172" t="str">
        <f>IF(ISNA(VLOOKUP(AC2089,Sheet2!J:J,1,0)),"//","")</f>
        <v/>
      </c>
      <c r="AC2089" s="111" t="str">
        <f t="shared" si="640"/>
        <v/>
      </c>
      <c r="AD2089" t="b">
        <f t="shared" si="639"/>
        <v>1</v>
      </c>
    </row>
    <row r="2090" spans="1:30">
      <c r="A2090" s="58">
        <f t="shared" si="648"/>
        <v>2090</v>
      </c>
      <c r="B2090" s="55">
        <f t="shared" si="647"/>
        <v>2042</v>
      </c>
      <c r="C2090" s="98" t="s">
        <v>4426</v>
      </c>
      <c r="D2090" s="98" t="s">
        <v>1172</v>
      </c>
      <c r="E2090" s="99" t="s">
        <v>539</v>
      </c>
      <c r="F2090" s="99" t="s">
        <v>3712</v>
      </c>
      <c r="G2090" s="100">
        <v>0</v>
      </c>
      <c r="H2090" s="100">
        <v>0</v>
      </c>
      <c r="I2090" s="198" t="s">
        <v>1</v>
      </c>
      <c r="J2090" s="99" t="s">
        <v>1592</v>
      </c>
      <c r="K2090" s="101" t="s">
        <v>4539</v>
      </c>
      <c r="L2090" s="98" t="s">
        <v>1600</v>
      </c>
      <c r="M2090" s="103" t="s">
        <v>4048</v>
      </c>
      <c r="N2090" s="103"/>
      <c r="O2090"/>
      <c r="P2090" t="str">
        <f t="shared" si="641"/>
        <v>NOT EQUAL</v>
      </c>
      <c r="Q2090" t="str">
        <f>IF(ISNA(VLOOKUP(AC2090,#REF!,1)),"//","")</f>
        <v/>
      </c>
      <c r="R2090"/>
      <c r="S2090" s="43">
        <f t="shared" si="642"/>
        <v>611</v>
      </c>
      <c r="T2090" s="93"/>
      <c r="U2090" s="71"/>
      <c r="V2090" s="71"/>
      <c r="W2090" s="44" t="str">
        <f t="shared" si="643"/>
        <v/>
      </c>
      <c r="X2090" s="25" t="str">
        <f t="shared" si="644"/>
        <v/>
      </c>
      <c r="Y2090" s="1">
        <f t="shared" si="645"/>
        <v>2042</v>
      </c>
      <c r="Z2090" t="str">
        <f t="shared" si="646"/>
        <v>USER_SFTf20U</v>
      </c>
      <c r="AA2090" s="172" t="str">
        <f>IF(ISNA(VLOOKUP(AC2090,Sheet2!J:J,1,0)),"//","")</f>
        <v/>
      </c>
      <c r="AC2090" s="111" t="str">
        <f t="shared" si="640"/>
        <v/>
      </c>
      <c r="AD2090" t="b">
        <f t="shared" si="639"/>
        <v>1</v>
      </c>
    </row>
    <row r="2091" spans="1:30">
      <c r="A2091" s="58">
        <f t="shared" si="648"/>
        <v>2091</v>
      </c>
      <c r="B2091" s="55">
        <f t="shared" si="647"/>
        <v>2043</v>
      </c>
      <c r="C2091" s="98" t="s">
        <v>4427</v>
      </c>
      <c r="D2091" s="98" t="s">
        <v>1172</v>
      </c>
      <c r="E2091" s="99" t="s">
        <v>539</v>
      </c>
      <c r="F2091" s="99" t="s">
        <v>4477</v>
      </c>
      <c r="G2091" s="100">
        <v>0</v>
      </c>
      <c r="H2091" s="100">
        <v>0</v>
      </c>
      <c r="I2091" s="198" t="s">
        <v>1</v>
      </c>
      <c r="J2091" s="99" t="s">
        <v>1592</v>
      </c>
      <c r="K2091" s="101" t="s">
        <v>4539</v>
      </c>
      <c r="L2091" s="98" t="s">
        <v>1600</v>
      </c>
      <c r="M2091" s="103" t="s">
        <v>4518</v>
      </c>
      <c r="N2091" s="103"/>
      <c r="O2091"/>
      <c r="P2091" t="str">
        <f t="shared" si="641"/>
        <v>NOT EQUAL</v>
      </c>
      <c r="Q2091" t="str">
        <f>IF(ISNA(VLOOKUP(AC2091,#REF!,1)),"//","")</f>
        <v/>
      </c>
      <c r="R2091"/>
      <c r="S2091" s="43">
        <f t="shared" si="642"/>
        <v>611</v>
      </c>
      <c r="T2091" s="93"/>
      <c r="U2091" s="71"/>
      <c r="V2091" s="71"/>
      <c r="W2091" s="44" t="str">
        <f t="shared" si="643"/>
        <v/>
      </c>
      <c r="X2091" s="25" t="str">
        <f t="shared" si="644"/>
        <v/>
      </c>
      <c r="Y2091" s="1">
        <f t="shared" si="645"/>
        <v>2043</v>
      </c>
      <c r="Z2091" t="str">
        <f t="shared" si="646"/>
        <v>USER_SFTg20U</v>
      </c>
      <c r="AA2091" s="172" t="str">
        <f>IF(ISNA(VLOOKUP(AC2091,Sheet2!J:J,1,0)),"//","")</f>
        <v/>
      </c>
      <c r="AC2091" s="111" t="str">
        <f t="shared" si="640"/>
        <v/>
      </c>
      <c r="AD2091" t="b">
        <f t="shared" si="639"/>
        <v>1</v>
      </c>
    </row>
    <row r="2092" spans="1:30">
      <c r="A2092" s="58">
        <f t="shared" si="648"/>
        <v>2092</v>
      </c>
      <c r="B2092" s="55">
        <f t="shared" si="647"/>
        <v>2044</v>
      </c>
      <c r="C2092" s="98" t="s">
        <v>4425</v>
      </c>
      <c r="D2092" s="98" t="s">
        <v>1173</v>
      </c>
      <c r="E2092" s="99" t="s">
        <v>539</v>
      </c>
      <c r="F2092" s="99" t="s">
        <v>3713</v>
      </c>
      <c r="G2092" s="100">
        <v>0</v>
      </c>
      <c r="H2092" s="100">
        <v>0</v>
      </c>
      <c r="I2092" s="198" t="s">
        <v>1</v>
      </c>
      <c r="J2092" s="99" t="s">
        <v>1592</v>
      </c>
      <c r="K2092" s="101" t="s">
        <v>4539</v>
      </c>
      <c r="L2092" s="98" t="s">
        <v>1600</v>
      </c>
      <c r="M2092" s="103" t="s">
        <v>4049</v>
      </c>
      <c r="N2092" s="103"/>
      <c r="O2092"/>
      <c r="P2092" t="str">
        <f t="shared" si="641"/>
        <v>NOT EQUAL</v>
      </c>
      <c r="Q2092" t="str">
        <f>IF(ISNA(VLOOKUP(AC2092,#REF!,1)),"//","")</f>
        <v/>
      </c>
      <c r="R2092"/>
      <c r="S2092" s="43">
        <f t="shared" si="642"/>
        <v>611</v>
      </c>
      <c r="T2092" s="93"/>
      <c r="U2092" s="71"/>
      <c r="V2092" s="71"/>
      <c r="W2092" s="44" t="str">
        <f t="shared" si="643"/>
        <v/>
      </c>
      <c r="X2092" s="25" t="str">
        <f t="shared" si="644"/>
        <v/>
      </c>
      <c r="Y2092" s="1">
        <f t="shared" si="645"/>
        <v>2044</v>
      </c>
      <c r="Z2092" t="str">
        <f t="shared" si="646"/>
        <v>USER_PRIM21U</v>
      </c>
      <c r="AA2092" s="172" t="str">
        <f>IF(ISNA(VLOOKUP(AC2092,Sheet2!J:J,1,0)),"//","")</f>
        <v/>
      </c>
      <c r="AC2092" s="111" t="str">
        <f t="shared" si="640"/>
        <v/>
      </c>
      <c r="AD2092" t="b">
        <f t="shared" si="639"/>
        <v>1</v>
      </c>
    </row>
    <row r="2093" spans="1:30">
      <c r="A2093" s="58">
        <f t="shared" si="648"/>
        <v>2093</v>
      </c>
      <c r="B2093" s="55">
        <f t="shared" si="647"/>
        <v>2045</v>
      </c>
      <c r="C2093" s="98" t="s">
        <v>4426</v>
      </c>
      <c r="D2093" s="98" t="s">
        <v>1173</v>
      </c>
      <c r="E2093" s="99" t="s">
        <v>539</v>
      </c>
      <c r="F2093" s="99" t="s">
        <v>3714</v>
      </c>
      <c r="G2093" s="100">
        <v>0</v>
      </c>
      <c r="H2093" s="100">
        <v>0</v>
      </c>
      <c r="I2093" s="198" t="s">
        <v>1</v>
      </c>
      <c r="J2093" s="99" t="s">
        <v>1592</v>
      </c>
      <c r="K2093" s="101" t="s">
        <v>4539</v>
      </c>
      <c r="L2093" s="98" t="s">
        <v>1600</v>
      </c>
      <c r="M2093" s="103" t="s">
        <v>4050</v>
      </c>
      <c r="N2093" s="103"/>
      <c r="O2093"/>
      <c r="P2093" t="str">
        <f t="shared" si="641"/>
        <v>NOT EQUAL</v>
      </c>
      <c r="Q2093" t="str">
        <f>IF(ISNA(VLOOKUP(AC2093,#REF!,1)),"//","")</f>
        <v/>
      </c>
      <c r="R2093"/>
      <c r="S2093" s="43">
        <f t="shared" si="642"/>
        <v>611</v>
      </c>
      <c r="T2093" s="93"/>
      <c r="U2093" s="71"/>
      <c r="V2093" s="71"/>
      <c r="W2093" s="44" t="str">
        <f t="shared" si="643"/>
        <v/>
      </c>
      <c r="X2093" s="25" t="str">
        <f t="shared" si="644"/>
        <v/>
      </c>
      <c r="Y2093" s="1">
        <f t="shared" si="645"/>
        <v>2045</v>
      </c>
      <c r="Z2093" t="str">
        <f t="shared" si="646"/>
        <v>USER_SFTf21U</v>
      </c>
      <c r="AA2093" s="172" t="str">
        <f>IF(ISNA(VLOOKUP(AC2093,Sheet2!J:J,1,0)),"//","")</f>
        <v/>
      </c>
      <c r="AC2093" s="111" t="str">
        <f t="shared" si="640"/>
        <v/>
      </c>
      <c r="AD2093" t="b">
        <f t="shared" si="639"/>
        <v>1</v>
      </c>
    </row>
    <row r="2094" spans="1:30">
      <c r="A2094" s="58">
        <f t="shared" si="648"/>
        <v>2094</v>
      </c>
      <c r="B2094" s="55">
        <f t="shared" si="647"/>
        <v>2046</v>
      </c>
      <c r="C2094" s="98" t="s">
        <v>4427</v>
      </c>
      <c r="D2094" s="98" t="s">
        <v>1173</v>
      </c>
      <c r="E2094" s="99" t="s">
        <v>539</v>
      </c>
      <c r="F2094" s="99" t="s">
        <v>4478</v>
      </c>
      <c r="G2094" s="100">
        <v>0</v>
      </c>
      <c r="H2094" s="100">
        <v>0</v>
      </c>
      <c r="I2094" s="198" t="s">
        <v>1</v>
      </c>
      <c r="J2094" s="99" t="s">
        <v>1592</v>
      </c>
      <c r="K2094" s="101" t="s">
        <v>4539</v>
      </c>
      <c r="L2094" s="98" t="s">
        <v>1600</v>
      </c>
      <c r="M2094" s="103" t="s">
        <v>4519</v>
      </c>
      <c r="N2094" s="103"/>
      <c r="O2094"/>
      <c r="P2094" t="str">
        <f t="shared" si="641"/>
        <v>NOT EQUAL</v>
      </c>
      <c r="Q2094" t="str">
        <f>IF(ISNA(VLOOKUP(AC2094,#REF!,1)),"//","")</f>
        <v/>
      </c>
      <c r="R2094"/>
      <c r="S2094" s="43">
        <f t="shared" si="642"/>
        <v>611</v>
      </c>
      <c r="T2094" s="93"/>
      <c r="U2094" s="71"/>
      <c r="V2094" s="71"/>
      <c r="W2094" s="44" t="str">
        <f t="shared" si="643"/>
        <v/>
      </c>
      <c r="X2094" s="25" t="str">
        <f t="shared" si="644"/>
        <v/>
      </c>
      <c r="Y2094" s="1">
        <f t="shared" si="645"/>
        <v>2046</v>
      </c>
      <c r="Z2094" t="str">
        <f t="shared" si="646"/>
        <v>USER_SFTg21U</v>
      </c>
      <c r="AA2094" s="172" t="str">
        <f>IF(ISNA(VLOOKUP(AC2094,Sheet2!J:J,1,0)),"//","")</f>
        <v/>
      </c>
      <c r="AC2094" s="111" t="str">
        <f t="shared" si="640"/>
        <v/>
      </c>
      <c r="AD2094" t="b">
        <f t="shared" si="639"/>
        <v>1</v>
      </c>
    </row>
    <row r="2095" spans="1:30">
      <c r="A2095" s="58">
        <f t="shared" si="648"/>
        <v>2095</v>
      </c>
      <c r="B2095" s="55">
        <f t="shared" si="647"/>
        <v>2047</v>
      </c>
      <c r="C2095" s="98" t="s">
        <v>4425</v>
      </c>
      <c r="D2095" s="98" t="s">
        <v>1174</v>
      </c>
      <c r="E2095" s="99" t="s">
        <v>539</v>
      </c>
      <c r="F2095" s="99" t="s">
        <v>3715</v>
      </c>
      <c r="G2095" s="100">
        <v>0</v>
      </c>
      <c r="H2095" s="100">
        <v>0</v>
      </c>
      <c r="I2095" s="198" t="s">
        <v>1</v>
      </c>
      <c r="J2095" s="99" t="s">
        <v>1592</v>
      </c>
      <c r="K2095" s="101" t="s">
        <v>4539</v>
      </c>
      <c r="L2095" s="98" t="s">
        <v>1600</v>
      </c>
      <c r="M2095" s="103" t="s">
        <v>4051</v>
      </c>
      <c r="N2095" s="103"/>
      <c r="O2095"/>
      <c r="P2095" t="str">
        <f t="shared" si="641"/>
        <v>NOT EQUAL</v>
      </c>
      <c r="Q2095" t="str">
        <f>IF(ISNA(VLOOKUP(AC2095,#REF!,1)),"//","")</f>
        <v/>
      </c>
      <c r="R2095"/>
      <c r="S2095" s="43">
        <f t="shared" si="642"/>
        <v>611</v>
      </c>
      <c r="T2095" s="93"/>
      <c r="U2095" s="71"/>
      <c r="V2095" s="71"/>
      <c r="W2095" s="44" t="str">
        <f t="shared" si="643"/>
        <v/>
      </c>
      <c r="X2095" s="25" t="str">
        <f t="shared" si="644"/>
        <v/>
      </c>
      <c r="Y2095" s="1">
        <f t="shared" si="645"/>
        <v>2047</v>
      </c>
      <c r="Z2095" t="str">
        <f t="shared" si="646"/>
        <v>USER_PRIM22U</v>
      </c>
      <c r="AA2095" s="172" t="str">
        <f>IF(ISNA(VLOOKUP(AC2095,Sheet2!J:J,1,0)),"//","")</f>
        <v/>
      </c>
      <c r="AC2095" s="111" t="str">
        <f t="shared" si="640"/>
        <v/>
      </c>
      <c r="AD2095" t="b">
        <f t="shared" si="639"/>
        <v>1</v>
      </c>
    </row>
    <row r="2096" spans="1:30">
      <c r="A2096" s="58">
        <f t="shared" si="648"/>
        <v>2096</v>
      </c>
      <c r="B2096" s="55">
        <f t="shared" si="647"/>
        <v>2048</v>
      </c>
      <c r="C2096" s="98" t="s">
        <v>4426</v>
      </c>
      <c r="D2096" s="98" t="s">
        <v>1174</v>
      </c>
      <c r="E2096" s="99" t="s">
        <v>539</v>
      </c>
      <c r="F2096" s="99" t="s">
        <v>3716</v>
      </c>
      <c r="G2096" s="100">
        <v>0</v>
      </c>
      <c r="H2096" s="100">
        <v>0</v>
      </c>
      <c r="I2096" s="198" t="s">
        <v>1</v>
      </c>
      <c r="J2096" s="99" t="s">
        <v>1592</v>
      </c>
      <c r="K2096" s="101" t="s">
        <v>4539</v>
      </c>
      <c r="L2096" s="98" t="s">
        <v>1600</v>
      </c>
      <c r="M2096" s="103" t="s">
        <v>4052</v>
      </c>
      <c r="N2096" s="103"/>
      <c r="O2096"/>
      <c r="P2096" t="str">
        <f t="shared" si="641"/>
        <v>NOT EQUAL</v>
      </c>
      <c r="Q2096" t="str">
        <f>IF(ISNA(VLOOKUP(AC2096,#REF!,1)),"//","")</f>
        <v/>
      </c>
      <c r="R2096"/>
      <c r="S2096" s="43">
        <f t="shared" si="642"/>
        <v>611</v>
      </c>
      <c r="T2096" s="93"/>
      <c r="U2096" s="71"/>
      <c r="V2096" s="71"/>
      <c r="W2096" s="44" t="str">
        <f t="shared" si="643"/>
        <v/>
      </c>
      <c r="X2096" s="25" t="str">
        <f t="shared" si="644"/>
        <v/>
      </c>
      <c r="Y2096" s="1">
        <f t="shared" si="645"/>
        <v>2048</v>
      </c>
      <c r="Z2096" t="str">
        <f t="shared" si="646"/>
        <v>USER_SFTf22U</v>
      </c>
      <c r="AA2096" s="172" t="str">
        <f>IF(ISNA(VLOOKUP(AC2096,Sheet2!J:J,1,0)),"//","")</f>
        <v/>
      </c>
      <c r="AC2096" s="111" t="str">
        <f t="shared" si="640"/>
        <v/>
      </c>
      <c r="AD2096" t="b">
        <f t="shared" si="639"/>
        <v>1</v>
      </c>
    </row>
    <row r="2097" spans="1:30">
      <c r="A2097" s="58">
        <f t="shared" si="648"/>
        <v>2097</v>
      </c>
      <c r="B2097" s="55">
        <f t="shared" si="647"/>
        <v>2049</v>
      </c>
      <c r="C2097" s="98" t="s">
        <v>4427</v>
      </c>
      <c r="D2097" s="98" t="s">
        <v>1174</v>
      </c>
      <c r="E2097" s="99" t="s">
        <v>539</v>
      </c>
      <c r="F2097" s="99" t="s">
        <v>4479</v>
      </c>
      <c r="G2097" s="100">
        <v>0</v>
      </c>
      <c r="H2097" s="100">
        <v>0</v>
      </c>
      <c r="I2097" s="198" t="s">
        <v>1</v>
      </c>
      <c r="J2097" s="99" t="s">
        <v>1592</v>
      </c>
      <c r="K2097" s="101" t="s">
        <v>4539</v>
      </c>
      <c r="L2097" s="98" t="s">
        <v>1600</v>
      </c>
      <c r="M2097" s="103" t="s">
        <v>4520</v>
      </c>
      <c r="N2097" s="103"/>
      <c r="O2097"/>
      <c r="P2097" t="str">
        <f t="shared" si="641"/>
        <v>NOT EQUAL</v>
      </c>
      <c r="Q2097" t="str">
        <f>IF(ISNA(VLOOKUP(AC2097,#REF!,1)),"//","")</f>
        <v/>
      </c>
      <c r="R2097"/>
      <c r="S2097" s="43">
        <f t="shared" si="642"/>
        <v>611</v>
      </c>
      <c r="T2097" s="93"/>
      <c r="U2097" s="71"/>
      <c r="V2097" s="71"/>
      <c r="W2097" s="44" t="str">
        <f t="shared" si="643"/>
        <v/>
      </c>
      <c r="X2097" s="25" t="str">
        <f t="shared" si="644"/>
        <v/>
      </c>
      <c r="Y2097" s="1">
        <f t="shared" si="645"/>
        <v>2049</v>
      </c>
      <c r="Z2097" t="str">
        <f t="shared" si="646"/>
        <v>USER_SFTg22U</v>
      </c>
      <c r="AA2097" s="172" t="str">
        <f>IF(ISNA(VLOOKUP(AC2097,Sheet2!J:J,1,0)),"//","")</f>
        <v/>
      </c>
      <c r="AC2097" s="111" t="str">
        <f t="shared" si="640"/>
        <v/>
      </c>
      <c r="AD2097" t="b">
        <f t="shared" si="639"/>
        <v>1</v>
      </c>
    </row>
    <row r="2098" spans="1:30" s="17" customFormat="1">
      <c r="A2098" s="58">
        <f t="shared" si="648"/>
        <v>2098</v>
      </c>
      <c r="B2098" s="55">
        <f t="shared" si="647"/>
        <v>2050</v>
      </c>
      <c r="C2098" s="98" t="s">
        <v>4425</v>
      </c>
      <c r="D2098" s="98" t="s">
        <v>1175</v>
      </c>
      <c r="E2098" s="99" t="s">
        <v>539</v>
      </c>
      <c r="F2098" s="99" t="s">
        <v>3717</v>
      </c>
      <c r="G2098" s="100">
        <v>0</v>
      </c>
      <c r="H2098" s="100">
        <v>0</v>
      </c>
      <c r="I2098" s="198" t="s">
        <v>1</v>
      </c>
      <c r="J2098" s="99" t="s">
        <v>1592</v>
      </c>
      <c r="K2098" s="101" t="s">
        <v>4539</v>
      </c>
      <c r="L2098" s="98" t="s">
        <v>1600</v>
      </c>
      <c r="M2098" s="103" t="s">
        <v>4053</v>
      </c>
      <c r="N2098" s="103"/>
      <c r="O2098"/>
      <c r="P2098" t="str">
        <f t="shared" si="641"/>
        <v>NOT EQUAL</v>
      </c>
      <c r="Q2098" t="str">
        <f>IF(ISNA(VLOOKUP(AC2098,#REF!,1)),"//","")</f>
        <v/>
      </c>
      <c r="R2098"/>
      <c r="S2098" s="43">
        <f t="shared" si="642"/>
        <v>611</v>
      </c>
      <c r="T2098" s="93"/>
      <c r="U2098" s="71"/>
      <c r="V2098" s="71"/>
      <c r="W2098" s="44" t="str">
        <f t="shared" si="643"/>
        <v/>
      </c>
      <c r="X2098" s="25" t="str">
        <f t="shared" si="644"/>
        <v/>
      </c>
      <c r="Y2098" s="1">
        <f t="shared" si="645"/>
        <v>2050</v>
      </c>
      <c r="Z2098" t="str">
        <f t="shared" si="646"/>
        <v>USER_PRIM23U</v>
      </c>
      <c r="AA2098" s="172" t="str">
        <f>IF(ISNA(VLOOKUP(AC2098,Sheet2!J:J,1,0)),"//","")</f>
        <v/>
      </c>
      <c r="AC2098" s="111" t="str">
        <f t="shared" si="640"/>
        <v/>
      </c>
      <c r="AD2098" t="b">
        <f t="shared" si="639"/>
        <v>1</v>
      </c>
    </row>
    <row r="2099" spans="1:30">
      <c r="A2099" s="58">
        <f t="shared" si="648"/>
        <v>2099</v>
      </c>
      <c r="B2099" s="55">
        <f t="shared" si="647"/>
        <v>2051</v>
      </c>
      <c r="C2099" s="98" t="s">
        <v>4426</v>
      </c>
      <c r="D2099" s="98" t="s">
        <v>1175</v>
      </c>
      <c r="E2099" s="99" t="s">
        <v>539</v>
      </c>
      <c r="F2099" s="99" t="s">
        <v>3718</v>
      </c>
      <c r="G2099" s="100">
        <v>0</v>
      </c>
      <c r="H2099" s="100">
        <v>0</v>
      </c>
      <c r="I2099" s="198" t="s">
        <v>1</v>
      </c>
      <c r="J2099" s="99" t="s">
        <v>1592</v>
      </c>
      <c r="K2099" s="101" t="s">
        <v>4539</v>
      </c>
      <c r="L2099" s="98" t="s">
        <v>1600</v>
      </c>
      <c r="M2099" s="103" t="s">
        <v>4054</v>
      </c>
      <c r="N2099" s="103"/>
      <c r="O2099"/>
      <c r="P2099" t="str">
        <f t="shared" si="641"/>
        <v>NOT EQUAL</v>
      </c>
      <c r="Q2099" t="str">
        <f>IF(ISNA(VLOOKUP(AC2099,#REF!,1)),"//","")</f>
        <v/>
      </c>
      <c r="R2099"/>
      <c r="S2099" s="43">
        <f t="shared" si="642"/>
        <v>611</v>
      </c>
      <c r="T2099" s="93"/>
      <c r="U2099" s="71"/>
      <c r="V2099" s="71"/>
      <c r="W2099" s="44" t="str">
        <f t="shared" si="643"/>
        <v/>
      </c>
      <c r="X2099" s="25" t="str">
        <f t="shared" si="644"/>
        <v/>
      </c>
      <c r="Y2099" s="1">
        <f t="shared" si="645"/>
        <v>2051</v>
      </c>
      <c r="Z2099" t="str">
        <f t="shared" si="646"/>
        <v>USER_SFTf23U</v>
      </c>
      <c r="AA2099" s="172" t="str">
        <f>IF(ISNA(VLOOKUP(AC2099,Sheet2!J:J,1,0)),"//","")</f>
        <v/>
      </c>
      <c r="AC2099" s="111" t="str">
        <f t="shared" si="640"/>
        <v/>
      </c>
      <c r="AD2099" t="b">
        <f t="shared" si="639"/>
        <v>1</v>
      </c>
    </row>
    <row r="2100" spans="1:30" s="17" customFormat="1">
      <c r="A2100" s="58">
        <f t="shared" si="648"/>
        <v>2100</v>
      </c>
      <c r="B2100" s="55">
        <f t="shared" si="647"/>
        <v>2052</v>
      </c>
      <c r="C2100" s="98" t="s">
        <v>4427</v>
      </c>
      <c r="D2100" s="98" t="s">
        <v>1175</v>
      </c>
      <c r="E2100" s="99" t="s">
        <v>539</v>
      </c>
      <c r="F2100" s="99" t="s">
        <v>4480</v>
      </c>
      <c r="G2100" s="100">
        <v>0</v>
      </c>
      <c r="H2100" s="100">
        <v>0</v>
      </c>
      <c r="I2100" s="198" t="s">
        <v>1</v>
      </c>
      <c r="J2100" s="99" t="s">
        <v>1592</v>
      </c>
      <c r="K2100" s="101" t="s">
        <v>4539</v>
      </c>
      <c r="L2100" s="98" t="s">
        <v>1600</v>
      </c>
      <c r="M2100" s="103" t="s">
        <v>4521</v>
      </c>
      <c r="N2100" s="103"/>
      <c r="O2100"/>
      <c r="P2100" t="str">
        <f t="shared" si="641"/>
        <v>NOT EQUAL</v>
      </c>
      <c r="Q2100" t="str">
        <f>IF(ISNA(VLOOKUP(AC2100,#REF!,1)),"//","")</f>
        <v/>
      </c>
      <c r="R2100"/>
      <c r="S2100" s="43">
        <f t="shared" si="642"/>
        <v>611</v>
      </c>
      <c r="T2100" s="93"/>
      <c r="U2100" s="71"/>
      <c r="V2100" s="71"/>
      <c r="W2100" s="44" t="str">
        <f t="shared" si="643"/>
        <v/>
      </c>
      <c r="X2100" s="25" t="str">
        <f t="shared" si="644"/>
        <v/>
      </c>
      <c r="Y2100" s="1">
        <f t="shared" si="645"/>
        <v>2052</v>
      </c>
      <c r="Z2100" t="str">
        <f t="shared" si="646"/>
        <v>USER_SFTg23U</v>
      </c>
      <c r="AA2100" s="172" t="str">
        <f>IF(ISNA(VLOOKUP(AC2100,Sheet2!J:J,1,0)),"//","")</f>
        <v/>
      </c>
      <c r="AC2100" s="111" t="str">
        <f t="shared" si="640"/>
        <v/>
      </c>
      <c r="AD2100" t="b">
        <f t="shared" si="639"/>
        <v>1</v>
      </c>
    </row>
    <row r="2101" spans="1:30">
      <c r="A2101" s="58">
        <f t="shared" si="648"/>
        <v>2101</v>
      </c>
      <c r="B2101" s="55">
        <f t="shared" si="647"/>
        <v>2053</v>
      </c>
      <c r="C2101" s="98" t="s">
        <v>4425</v>
      </c>
      <c r="D2101" s="98" t="s">
        <v>1176</v>
      </c>
      <c r="E2101" s="99" t="s">
        <v>539</v>
      </c>
      <c r="F2101" s="99" t="s">
        <v>3719</v>
      </c>
      <c r="G2101" s="100">
        <v>0</v>
      </c>
      <c r="H2101" s="100">
        <v>0</v>
      </c>
      <c r="I2101" s="198" t="s">
        <v>1</v>
      </c>
      <c r="J2101" s="99" t="s">
        <v>1592</v>
      </c>
      <c r="K2101" s="101" t="s">
        <v>4539</v>
      </c>
      <c r="L2101" s="98" t="s">
        <v>1600</v>
      </c>
      <c r="M2101" s="103" t="s">
        <v>4055</v>
      </c>
      <c r="N2101" s="103"/>
      <c r="O2101"/>
      <c r="P2101" t="str">
        <f t="shared" si="641"/>
        <v>NOT EQUAL</v>
      </c>
      <c r="Q2101" t="str">
        <f>IF(ISNA(VLOOKUP(AC2101,#REF!,1)),"//","")</f>
        <v/>
      </c>
      <c r="R2101"/>
      <c r="S2101" s="43">
        <f t="shared" si="642"/>
        <v>611</v>
      </c>
      <c r="T2101" s="93"/>
      <c r="U2101" s="71"/>
      <c r="V2101" s="71"/>
      <c r="W2101" s="44" t="str">
        <f t="shared" si="643"/>
        <v/>
      </c>
      <c r="X2101" s="25" t="str">
        <f t="shared" si="644"/>
        <v/>
      </c>
      <c r="Y2101" s="1">
        <f t="shared" si="645"/>
        <v>2053</v>
      </c>
      <c r="Z2101" t="str">
        <f t="shared" si="646"/>
        <v>USER_PRIM24U</v>
      </c>
      <c r="AA2101" s="172" t="str">
        <f>IF(ISNA(VLOOKUP(AC2101,Sheet2!J:J,1,0)),"//","")</f>
        <v/>
      </c>
      <c r="AC2101" s="111" t="str">
        <f t="shared" si="640"/>
        <v/>
      </c>
      <c r="AD2101" t="b">
        <f t="shared" si="639"/>
        <v>1</v>
      </c>
    </row>
    <row r="2102" spans="1:30" s="17" customFormat="1">
      <c r="A2102" s="58">
        <f t="shared" si="648"/>
        <v>2102</v>
      </c>
      <c r="B2102" s="55">
        <f t="shared" si="647"/>
        <v>2054</v>
      </c>
      <c r="C2102" s="98" t="s">
        <v>4426</v>
      </c>
      <c r="D2102" s="98" t="s">
        <v>1176</v>
      </c>
      <c r="E2102" s="99" t="s">
        <v>539</v>
      </c>
      <c r="F2102" s="99" t="s">
        <v>3720</v>
      </c>
      <c r="G2102" s="100">
        <v>0</v>
      </c>
      <c r="H2102" s="100">
        <v>0</v>
      </c>
      <c r="I2102" s="198" t="s">
        <v>1</v>
      </c>
      <c r="J2102" s="99" t="s">
        <v>1592</v>
      </c>
      <c r="K2102" s="101" t="s">
        <v>4539</v>
      </c>
      <c r="L2102" s="98" t="s">
        <v>1600</v>
      </c>
      <c r="M2102" s="103" t="s">
        <v>4056</v>
      </c>
      <c r="N2102" s="103"/>
      <c r="O2102"/>
      <c r="P2102" t="str">
        <f t="shared" si="641"/>
        <v>NOT EQUAL</v>
      </c>
      <c r="Q2102" t="str">
        <f>IF(ISNA(VLOOKUP(AC2102,#REF!,1)),"//","")</f>
        <v/>
      </c>
      <c r="R2102"/>
      <c r="S2102" s="43">
        <f t="shared" si="642"/>
        <v>611</v>
      </c>
      <c r="T2102" s="93"/>
      <c r="U2102" s="71"/>
      <c r="V2102" s="71"/>
      <c r="W2102" s="44" t="str">
        <f t="shared" si="643"/>
        <v/>
      </c>
      <c r="X2102" s="25" t="str">
        <f t="shared" si="644"/>
        <v/>
      </c>
      <c r="Y2102" s="1">
        <f t="shared" si="645"/>
        <v>2054</v>
      </c>
      <c r="Z2102" t="str">
        <f t="shared" si="646"/>
        <v>USER_SFTf24U</v>
      </c>
      <c r="AA2102" s="172" t="str">
        <f>IF(ISNA(VLOOKUP(AC2102,Sheet2!J:J,1,0)),"//","")</f>
        <v/>
      </c>
      <c r="AC2102" s="111" t="str">
        <f t="shared" si="640"/>
        <v/>
      </c>
      <c r="AD2102" t="b">
        <f t="shared" si="639"/>
        <v>1</v>
      </c>
    </row>
    <row r="2103" spans="1:30">
      <c r="A2103" s="58">
        <f t="shared" si="648"/>
        <v>2103</v>
      </c>
      <c r="B2103" s="55">
        <f t="shared" si="647"/>
        <v>2055</v>
      </c>
      <c r="C2103" s="98" t="s">
        <v>4427</v>
      </c>
      <c r="D2103" s="98" t="s">
        <v>1176</v>
      </c>
      <c r="E2103" s="99" t="s">
        <v>539</v>
      </c>
      <c r="F2103" s="99" t="s">
        <v>4481</v>
      </c>
      <c r="G2103" s="100">
        <v>0</v>
      </c>
      <c r="H2103" s="100">
        <v>0</v>
      </c>
      <c r="I2103" s="198" t="s">
        <v>1</v>
      </c>
      <c r="J2103" s="99" t="s">
        <v>1592</v>
      </c>
      <c r="K2103" s="101" t="s">
        <v>4539</v>
      </c>
      <c r="L2103" s="98" t="s">
        <v>1600</v>
      </c>
      <c r="M2103" s="103" t="s">
        <v>4522</v>
      </c>
      <c r="N2103" s="103"/>
      <c r="O2103"/>
      <c r="P2103" t="str">
        <f t="shared" si="641"/>
        <v>NOT EQUAL</v>
      </c>
      <c r="Q2103" t="str">
        <f>IF(ISNA(VLOOKUP(AC2103,#REF!,1)),"//","")</f>
        <v/>
      </c>
      <c r="R2103"/>
      <c r="S2103" s="43">
        <f t="shared" si="642"/>
        <v>611</v>
      </c>
      <c r="T2103" s="93"/>
      <c r="U2103" s="71"/>
      <c r="V2103" s="71"/>
      <c r="W2103" s="44" t="str">
        <f t="shared" si="643"/>
        <v/>
      </c>
      <c r="X2103" s="25" t="str">
        <f t="shared" si="644"/>
        <v/>
      </c>
      <c r="Y2103" s="1">
        <f t="shared" si="645"/>
        <v>2055</v>
      </c>
      <c r="Z2103" t="str">
        <f t="shared" si="646"/>
        <v>USER_SFTg24U</v>
      </c>
      <c r="AA2103" s="172" t="str">
        <f>IF(ISNA(VLOOKUP(AC2103,Sheet2!J:J,1,0)),"//","")</f>
        <v/>
      </c>
      <c r="AC2103" s="111" t="str">
        <f t="shared" si="640"/>
        <v/>
      </c>
      <c r="AD2103" t="b">
        <f t="shared" si="639"/>
        <v>1</v>
      </c>
    </row>
    <row r="2104" spans="1:30" s="17" customFormat="1">
      <c r="A2104" s="58">
        <f t="shared" si="648"/>
        <v>2104</v>
      </c>
      <c r="B2104" s="55">
        <f t="shared" si="647"/>
        <v>2056</v>
      </c>
      <c r="C2104" s="98" t="s">
        <v>4425</v>
      </c>
      <c r="D2104" s="98" t="s">
        <v>1177</v>
      </c>
      <c r="E2104" s="99" t="s">
        <v>539</v>
      </c>
      <c r="F2104" s="99" t="s">
        <v>3721</v>
      </c>
      <c r="G2104" s="100">
        <v>0</v>
      </c>
      <c r="H2104" s="100">
        <v>0</v>
      </c>
      <c r="I2104" s="198" t="s">
        <v>1</v>
      </c>
      <c r="J2104" s="99" t="s">
        <v>1592</v>
      </c>
      <c r="K2104" s="101" t="s">
        <v>4539</v>
      </c>
      <c r="L2104" s="98" t="s">
        <v>1600</v>
      </c>
      <c r="M2104" s="103" t="s">
        <v>4057</v>
      </c>
      <c r="N2104" s="103"/>
      <c r="O2104"/>
      <c r="P2104" t="str">
        <f t="shared" si="641"/>
        <v>NOT EQUAL</v>
      </c>
      <c r="Q2104" t="str">
        <f>IF(ISNA(VLOOKUP(AC2104,#REF!,1)),"//","")</f>
        <v/>
      </c>
      <c r="R2104"/>
      <c r="S2104" s="43">
        <f t="shared" si="642"/>
        <v>611</v>
      </c>
      <c r="T2104" s="93"/>
      <c r="U2104" s="71"/>
      <c r="V2104" s="71"/>
      <c r="W2104" s="44" t="str">
        <f t="shared" si="643"/>
        <v/>
      </c>
      <c r="X2104" s="25" t="str">
        <f t="shared" si="644"/>
        <v/>
      </c>
      <c r="Y2104" s="1">
        <f t="shared" si="645"/>
        <v>2056</v>
      </c>
      <c r="Z2104" t="str">
        <f t="shared" si="646"/>
        <v>USER_PRIM25U</v>
      </c>
      <c r="AA2104" s="172" t="str">
        <f>IF(ISNA(VLOOKUP(AC2104,Sheet2!J:J,1,0)),"//","")</f>
        <v/>
      </c>
      <c r="AC2104" s="111" t="str">
        <f t="shared" si="640"/>
        <v/>
      </c>
      <c r="AD2104" t="b">
        <f t="shared" si="639"/>
        <v>1</v>
      </c>
    </row>
    <row r="2105" spans="1:30">
      <c r="A2105" s="58">
        <f t="shared" si="648"/>
        <v>2105</v>
      </c>
      <c r="B2105" s="55">
        <f t="shared" si="647"/>
        <v>2057</v>
      </c>
      <c r="C2105" s="98" t="s">
        <v>4426</v>
      </c>
      <c r="D2105" s="98" t="s">
        <v>1177</v>
      </c>
      <c r="E2105" s="99" t="s">
        <v>539</v>
      </c>
      <c r="F2105" s="99" t="s">
        <v>3722</v>
      </c>
      <c r="G2105" s="100">
        <v>0</v>
      </c>
      <c r="H2105" s="100">
        <v>0</v>
      </c>
      <c r="I2105" s="198" t="s">
        <v>1</v>
      </c>
      <c r="J2105" s="99" t="s">
        <v>1592</v>
      </c>
      <c r="K2105" s="101" t="s">
        <v>4539</v>
      </c>
      <c r="L2105" s="98" t="s">
        <v>1600</v>
      </c>
      <c r="M2105" s="103" t="s">
        <v>4058</v>
      </c>
      <c r="N2105" s="103"/>
      <c r="O2105"/>
      <c r="P2105" t="str">
        <f t="shared" si="641"/>
        <v>NOT EQUAL</v>
      </c>
      <c r="Q2105" t="str">
        <f>IF(ISNA(VLOOKUP(AC2105,#REF!,1)),"//","")</f>
        <v/>
      </c>
      <c r="R2105"/>
      <c r="S2105" s="43">
        <f t="shared" si="642"/>
        <v>611</v>
      </c>
      <c r="T2105" s="93"/>
      <c r="U2105" s="71"/>
      <c r="V2105" s="71"/>
      <c r="W2105" s="44" t="str">
        <f t="shared" si="643"/>
        <v/>
      </c>
      <c r="X2105" s="25" t="str">
        <f t="shared" si="644"/>
        <v/>
      </c>
      <c r="Y2105" s="1">
        <f t="shared" si="645"/>
        <v>2057</v>
      </c>
      <c r="Z2105" t="str">
        <f t="shared" si="646"/>
        <v>USER_SFTf25U</v>
      </c>
      <c r="AA2105" s="172" t="str">
        <f>IF(ISNA(VLOOKUP(AC2105,Sheet2!J:J,1,0)),"//","")</f>
        <v/>
      </c>
      <c r="AC2105" s="111" t="str">
        <f t="shared" si="640"/>
        <v/>
      </c>
      <c r="AD2105" t="b">
        <f t="shared" si="639"/>
        <v>1</v>
      </c>
    </row>
    <row r="2106" spans="1:30">
      <c r="A2106" s="58">
        <f t="shared" si="648"/>
        <v>2106</v>
      </c>
      <c r="B2106" s="55">
        <f t="shared" si="647"/>
        <v>2058</v>
      </c>
      <c r="C2106" s="98" t="s">
        <v>4427</v>
      </c>
      <c r="D2106" s="98" t="s">
        <v>1177</v>
      </c>
      <c r="E2106" s="99" t="s">
        <v>539</v>
      </c>
      <c r="F2106" s="99" t="s">
        <v>4482</v>
      </c>
      <c r="G2106" s="100">
        <v>0</v>
      </c>
      <c r="H2106" s="100">
        <v>0</v>
      </c>
      <c r="I2106" s="198" t="s">
        <v>1</v>
      </c>
      <c r="J2106" s="99" t="s">
        <v>1592</v>
      </c>
      <c r="K2106" s="101" t="s">
        <v>4539</v>
      </c>
      <c r="L2106" s="98" t="s">
        <v>1600</v>
      </c>
      <c r="M2106" s="103" t="s">
        <v>4523</v>
      </c>
      <c r="N2106" s="103"/>
      <c r="O2106"/>
      <c r="P2106" t="str">
        <f t="shared" si="641"/>
        <v>NOT EQUAL</v>
      </c>
      <c r="Q2106" t="str">
        <f>IF(ISNA(VLOOKUP(AC2106,#REF!,1)),"//","")</f>
        <v/>
      </c>
      <c r="R2106"/>
      <c r="S2106" s="43">
        <f t="shared" si="642"/>
        <v>611</v>
      </c>
      <c r="T2106" s="93"/>
      <c r="U2106" s="71"/>
      <c r="V2106" s="71"/>
      <c r="W2106" s="44" t="str">
        <f t="shared" si="643"/>
        <v/>
      </c>
      <c r="X2106" s="25" t="str">
        <f t="shared" si="644"/>
        <v/>
      </c>
      <c r="Y2106" s="1">
        <f t="shared" si="645"/>
        <v>2058</v>
      </c>
      <c r="Z2106" t="str">
        <f t="shared" si="646"/>
        <v>USER_SFTg25U</v>
      </c>
      <c r="AA2106" s="172" t="str">
        <f>IF(ISNA(VLOOKUP(AC2106,Sheet2!J:J,1,0)),"//","")</f>
        <v/>
      </c>
      <c r="AC2106" s="111" t="str">
        <f t="shared" si="640"/>
        <v/>
      </c>
      <c r="AD2106" t="b">
        <f t="shared" ref="AD2106:AD2169" si="649">X2106=AC2106</f>
        <v>1</v>
      </c>
    </row>
    <row r="2107" spans="1:30">
      <c r="A2107" s="58">
        <f t="shared" si="648"/>
        <v>2107</v>
      </c>
      <c r="B2107" s="55">
        <f t="shared" si="647"/>
        <v>2059</v>
      </c>
      <c r="C2107" s="98" t="s">
        <v>4425</v>
      </c>
      <c r="D2107" s="98" t="s">
        <v>1178</v>
      </c>
      <c r="E2107" s="99" t="s">
        <v>539</v>
      </c>
      <c r="F2107" s="99" t="s">
        <v>3723</v>
      </c>
      <c r="G2107" s="100">
        <v>0</v>
      </c>
      <c r="H2107" s="100">
        <v>0</v>
      </c>
      <c r="I2107" s="198" t="s">
        <v>1</v>
      </c>
      <c r="J2107" s="99" t="s">
        <v>1592</v>
      </c>
      <c r="K2107" s="101" t="s">
        <v>4539</v>
      </c>
      <c r="L2107" s="98" t="s">
        <v>1600</v>
      </c>
      <c r="M2107" s="103" t="s">
        <v>4059</v>
      </c>
      <c r="N2107" s="103"/>
      <c r="O2107"/>
      <c r="P2107" t="str">
        <f t="shared" si="641"/>
        <v>NOT EQUAL</v>
      </c>
      <c r="Q2107" t="str">
        <f>IF(ISNA(VLOOKUP(AC2107,#REF!,1)),"//","")</f>
        <v/>
      </c>
      <c r="R2107"/>
      <c r="S2107" s="43">
        <f t="shared" si="642"/>
        <v>611</v>
      </c>
      <c r="T2107" s="93"/>
      <c r="U2107" s="71"/>
      <c r="V2107" s="71"/>
      <c r="W2107" s="44" t="str">
        <f t="shared" si="643"/>
        <v/>
      </c>
      <c r="X2107" s="25" t="str">
        <f t="shared" si="644"/>
        <v/>
      </c>
      <c r="Y2107" s="1">
        <f t="shared" si="645"/>
        <v>2059</v>
      </c>
      <c r="Z2107" t="str">
        <f t="shared" si="646"/>
        <v>USER_PRIM26U</v>
      </c>
      <c r="AA2107" s="172" t="str">
        <f>IF(ISNA(VLOOKUP(AC2107,Sheet2!J:J,1,0)),"//","")</f>
        <v/>
      </c>
      <c r="AC2107" s="111" t="str">
        <f t="shared" si="640"/>
        <v/>
      </c>
      <c r="AD2107" t="b">
        <f t="shared" si="649"/>
        <v>1</v>
      </c>
    </row>
    <row r="2108" spans="1:30">
      <c r="A2108" s="58">
        <f t="shared" si="648"/>
        <v>2108</v>
      </c>
      <c r="B2108" s="55">
        <f t="shared" si="647"/>
        <v>2060</v>
      </c>
      <c r="C2108" s="98" t="s">
        <v>4426</v>
      </c>
      <c r="D2108" s="98" t="s">
        <v>1178</v>
      </c>
      <c r="E2108" s="99" t="s">
        <v>539</v>
      </c>
      <c r="F2108" s="99" t="s">
        <v>3724</v>
      </c>
      <c r="G2108" s="100">
        <v>0</v>
      </c>
      <c r="H2108" s="100">
        <v>0</v>
      </c>
      <c r="I2108" s="198" t="s">
        <v>1</v>
      </c>
      <c r="J2108" s="99" t="s">
        <v>1592</v>
      </c>
      <c r="K2108" s="101" t="s">
        <v>4539</v>
      </c>
      <c r="L2108" s="98" t="s">
        <v>1600</v>
      </c>
      <c r="M2108" s="103" t="s">
        <v>4060</v>
      </c>
      <c r="N2108" s="103"/>
      <c r="O2108"/>
      <c r="P2108" t="str">
        <f t="shared" si="641"/>
        <v>NOT EQUAL</v>
      </c>
      <c r="Q2108" t="str">
        <f>IF(ISNA(VLOOKUP(AC2108,#REF!,1)),"//","")</f>
        <v/>
      </c>
      <c r="R2108"/>
      <c r="S2108" s="43">
        <f t="shared" si="642"/>
        <v>611</v>
      </c>
      <c r="T2108" s="93"/>
      <c r="U2108" s="71"/>
      <c r="V2108" s="71"/>
      <c r="W2108" s="44" t="str">
        <f t="shared" si="643"/>
        <v/>
      </c>
      <c r="X2108" s="25" t="str">
        <f t="shared" si="644"/>
        <v/>
      </c>
      <c r="Y2108" s="1">
        <f t="shared" si="645"/>
        <v>2060</v>
      </c>
      <c r="Z2108" t="str">
        <f t="shared" si="646"/>
        <v>USER_SFTf26U</v>
      </c>
      <c r="AA2108" s="172" t="str">
        <f>IF(ISNA(VLOOKUP(AC2108,Sheet2!J:J,1,0)),"//","")</f>
        <v/>
      </c>
      <c r="AC2108" s="111" t="str">
        <f t="shared" si="640"/>
        <v/>
      </c>
      <c r="AD2108" t="b">
        <f t="shared" si="649"/>
        <v>1</v>
      </c>
    </row>
    <row r="2109" spans="1:30">
      <c r="A2109" s="58">
        <f t="shared" si="648"/>
        <v>2109</v>
      </c>
      <c r="B2109" s="55">
        <f t="shared" si="647"/>
        <v>2061</v>
      </c>
      <c r="C2109" s="98" t="s">
        <v>4427</v>
      </c>
      <c r="D2109" s="98" t="s">
        <v>1178</v>
      </c>
      <c r="E2109" s="99" t="s">
        <v>539</v>
      </c>
      <c r="F2109" s="99" t="s">
        <v>4483</v>
      </c>
      <c r="G2109" s="100">
        <v>0</v>
      </c>
      <c r="H2109" s="100">
        <v>0</v>
      </c>
      <c r="I2109" s="198" t="s">
        <v>1</v>
      </c>
      <c r="J2109" s="99" t="s">
        <v>1592</v>
      </c>
      <c r="K2109" s="101" t="s">
        <v>4539</v>
      </c>
      <c r="L2109" s="98" t="s">
        <v>1600</v>
      </c>
      <c r="M2109" s="103" t="s">
        <v>4524</v>
      </c>
      <c r="N2109" s="103"/>
      <c r="O2109"/>
      <c r="P2109" t="str">
        <f t="shared" si="641"/>
        <v>NOT EQUAL</v>
      </c>
      <c r="Q2109" t="str">
        <f>IF(ISNA(VLOOKUP(AC2109,#REF!,1)),"//","")</f>
        <v/>
      </c>
      <c r="R2109"/>
      <c r="S2109" s="43">
        <f t="shared" si="642"/>
        <v>611</v>
      </c>
      <c r="T2109" s="93"/>
      <c r="U2109" s="71"/>
      <c r="V2109" s="71"/>
      <c r="W2109" s="44" t="str">
        <f t="shared" si="643"/>
        <v/>
      </c>
      <c r="X2109" s="25" t="str">
        <f t="shared" si="644"/>
        <v/>
      </c>
      <c r="Y2109" s="1">
        <f t="shared" si="645"/>
        <v>2061</v>
      </c>
      <c r="Z2109" t="str">
        <f t="shared" si="646"/>
        <v>USER_SFTg26U</v>
      </c>
      <c r="AA2109" s="172" t="str">
        <f>IF(ISNA(VLOOKUP(AC2109,Sheet2!J:J,1,0)),"//","")</f>
        <v/>
      </c>
      <c r="AC2109" s="111" t="str">
        <f t="shared" si="640"/>
        <v/>
      </c>
      <c r="AD2109" t="b">
        <f t="shared" si="649"/>
        <v>1</v>
      </c>
    </row>
    <row r="2110" spans="1:30">
      <c r="A2110" s="58">
        <f t="shared" si="648"/>
        <v>2110</v>
      </c>
      <c r="B2110" s="55">
        <f t="shared" si="647"/>
        <v>2062</v>
      </c>
      <c r="C2110" s="98" t="s">
        <v>4425</v>
      </c>
      <c r="D2110" s="98" t="s">
        <v>1179</v>
      </c>
      <c r="E2110" s="99" t="s">
        <v>539</v>
      </c>
      <c r="F2110" s="99" t="s">
        <v>3725</v>
      </c>
      <c r="G2110" s="100">
        <v>0</v>
      </c>
      <c r="H2110" s="100">
        <v>0</v>
      </c>
      <c r="I2110" s="198" t="s">
        <v>1</v>
      </c>
      <c r="J2110" s="99" t="s">
        <v>1592</v>
      </c>
      <c r="K2110" s="101" t="s">
        <v>4539</v>
      </c>
      <c r="L2110" s="98" t="s">
        <v>1600</v>
      </c>
      <c r="M2110" s="103" t="s">
        <v>4061</v>
      </c>
      <c r="N2110" s="103"/>
      <c r="O2110"/>
      <c r="P2110" t="str">
        <f t="shared" si="641"/>
        <v>NOT EQUAL</v>
      </c>
      <c r="Q2110" t="str">
        <f>IF(ISNA(VLOOKUP(AC2110,#REF!,1)),"//","")</f>
        <v/>
      </c>
      <c r="R2110"/>
      <c r="S2110" s="43">
        <f t="shared" si="642"/>
        <v>611</v>
      </c>
      <c r="T2110" s="93"/>
      <c r="U2110" s="71"/>
      <c r="V2110" s="71"/>
      <c r="W2110" s="44" t="str">
        <f t="shared" si="643"/>
        <v/>
      </c>
      <c r="X2110" s="25" t="str">
        <f t="shared" si="644"/>
        <v/>
      </c>
      <c r="Y2110" s="1">
        <f t="shared" si="645"/>
        <v>2062</v>
      </c>
      <c r="Z2110" t="str">
        <f t="shared" si="646"/>
        <v>USER_PRIM27U</v>
      </c>
      <c r="AA2110" s="172" t="str">
        <f>IF(ISNA(VLOOKUP(AC2110,Sheet2!J:J,1,0)),"//","")</f>
        <v/>
      </c>
      <c r="AC2110" s="111" t="str">
        <f t="shared" si="640"/>
        <v/>
      </c>
      <c r="AD2110" t="b">
        <f t="shared" si="649"/>
        <v>1</v>
      </c>
    </row>
    <row r="2111" spans="1:30">
      <c r="A2111" s="58">
        <f t="shared" si="648"/>
        <v>2111</v>
      </c>
      <c r="B2111" s="55">
        <f t="shared" si="647"/>
        <v>2063</v>
      </c>
      <c r="C2111" s="98" t="s">
        <v>4426</v>
      </c>
      <c r="D2111" s="98" t="s">
        <v>1179</v>
      </c>
      <c r="E2111" s="99" t="s">
        <v>539</v>
      </c>
      <c r="F2111" s="99" t="s">
        <v>3726</v>
      </c>
      <c r="G2111" s="100">
        <v>0</v>
      </c>
      <c r="H2111" s="100">
        <v>0</v>
      </c>
      <c r="I2111" s="198" t="s">
        <v>1</v>
      </c>
      <c r="J2111" s="99" t="s">
        <v>1592</v>
      </c>
      <c r="K2111" s="101" t="s">
        <v>4539</v>
      </c>
      <c r="L2111" s="98" t="s">
        <v>1600</v>
      </c>
      <c r="M2111" s="103" t="s">
        <v>4062</v>
      </c>
      <c r="N2111" s="103"/>
      <c r="O2111"/>
      <c r="P2111" t="str">
        <f t="shared" si="641"/>
        <v>NOT EQUAL</v>
      </c>
      <c r="Q2111" t="str">
        <f>IF(ISNA(VLOOKUP(AC2111,#REF!,1)),"//","")</f>
        <v/>
      </c>
      <c r="R2111"/>
      <c r="S2111" s="43">
        <f t="shared" si="642"/>
        <v>611</v>
      </c>
      <c r="T2111" s="93"/>
      <c r="U2111" s="71"/>
      <c r="V2111" s="71"/>
      <c r="W2111" s="44" t="str">
        <f t="shared" si="643"/>
        <v/>
      </c>
      <c r="X2111" s="25" t="str">
        <f t="shared" si="644"/>
        <v/>
      </c>
      <c r="Y2111" s="1">
        <f t="shared" si="645"/>
        <v>2063</v>
      </c>
      <c r="Z2111" t="str">
        <f t="shared" si="646"/>
        <v>USER_SFTf27U</v>
      </c>
      <c r="AA2111" s="172" t="str">
        <f>IF(ISNA(VLOOKUP(AC2111,Sheet2!J:J,1,0)),"//","")</f>
        <v/>
      </c>
      <c r="AC2111" s="111" t="str">
        <f t="shared" si="640"/>
        <v/>
      </c>
      <c r="AD2111" t="b">
        <f t="shared" si="649"/>
        <v>1</v>
      </c>
    </row>
    <row r="2112" spans="1:30">
      <c r="A2112" s="58">
        <f t="shared" si="648"/>
        <v>2112</v>
      </c>
      <c r="B2112" s="55">
        <f t="shared" si="647"/>
        <v>2064</v>
      </c>
      <c r="C2112" s="98" t="s">
        <v>4427</v>
      </c>
      <c r="D2112" s="98" t="s">
        <v>1179</v>
      </c>
      <c r="E2112" s="99" t="s">
        <v>539</v>
      </c>
      <c r="F2112" s="99" t="s">
        <v>4484</v>
      </c>
      <c r="G2112" s="100">
        <v>0</v>
      </c>
      <c r="H2112" s="100">
        <v>0</v>
      </c>
      <c r="I2112" s="198" t="s">
        <v>1</v>
      </c>
      <c r="J2112" s="99" t="s">
        <v>1592</v>
      </c>
      <c r="K2112" s="101" t="s">
        <v>4539</v>
      </c>
      <c r="L2112" s="98" t="s">
        <v>1600</v>
      </c>
      <c r="M2112" s="103" t="s">
        <v>4525</v>
      </c>
      <c r="N2112" s="103"/>
      <c r="O2112"/>
      <c r="P2112" t="str">
        <f t="shared" si="641"/>
        <v>NOT EQUAL</v>
      </c>
      <c r="Q2112" t="str">
        <f>IF(ISNA(VLOOKUP(AC2112,#REF!,1)),"//","")</f>
        <v/>
      </c>
      <c r="R2112"/>
      <c r="S2112" s="43">
        <f t="shared" si="642"/>
        <v>611</v>
      </c>
      <c r="T2112" s="93"/>
      <c r="U2112" s="71"/>
      <c r="V2112" s="71"/>
      <c r="W2112" s="44" t="str">
        <f t="shared" si="643"/>
        <v/>
      </c>
      <c r="X2112" s="25" t="str">
        <f t="shared" si="644"/>
        <v/>
      </c>
      <c r="Y2112" s="1">
        <f t="shared" si="645"/>
        <v>2064</v>
      </c>
      <c r="Z2112" t="str">
        <f t="shared" si="646"/>
        <v>USER_SFTg27U</v>
      </c>
      <c r="AA2112" s="172" t="str">
        <f>IF(ISNA(VLOOKUP(AC2112,Sheet2!J:J,1,0)),"//","")</f>
        <v/>
      </c>
      <c r="AC2112" s="111" t="str">
        <f t="shared" si="640"/>
        <v/>
      </c>
      <c r="AD2112" t="b">
        <f t="shared" si="649"/>
        <v>1</v>
      </c>
    </row>
    <row r="2113" spans="1:30">
      <c r="A2113" s="58">
        <f t="shared" si="648"/>
        <v>2113</v>
      </c>
      <c r="B2113" s="55">
        <f t="shared" si="647"/>
        <v>2065</v>
      </c>
      <c r="C2113" s="98" t="s">
        <v>4425</v>
      </c>
      <c r="D2113" s="98" t="s">
        <v>1180</v>
      </c>
      <c r="E2113" s="99" t="s">
        <v>539</v>
      </c>
      <c r="F2113" s="99" t="s">
        <v>3727</v>
      </c>
      <c r="G2113" s="100">
        <v>0</v>
      </c>
      <c r="H2113" s="100">
        <v>0</v>
      </c>
      <c r="I2113" s="198" t="s">
        <v>1</v>
      </c>
      <c r="J2113" s="99" t="s">
        <v>1592</v>
      </c>
      <c r="K2113" s="101" t="s">
        <v>4539</v>
      </c>
      <c r="L2113" s="98" t="s">
        <v>1600</v>
      </c>
      <c r="M2113" s="103" t="s">
        <v>4063</v>
      </c>
      <c r="N2113" s="103"/>
      <c r="O2113"/>
      <c r="P2113" t="str">
        <f t="shared" si="641"/>
        <v>NOT EQUAL</v>
      </c>
      <c r="Q2113" t="str">
        <f>IF(ISNA(VLOOKUP(AC2113,#REF!,1)),"//","")</f>
        <v/>
      </c>
      <c r="R2113"/>
      <c r="S2113" s="43">
        <f t="shared" si="642"/>
        <v>611</v>
      </c>
      <c r="T2113" s="93"/>
      <c r="U2113" s="71"/>
      <c r="V2113" s="71"/>
      <c r="W2113" s="44" t="str">
        <f t="shared" si="643"/>
        <v/>
      </c>
      <c r="X2113" s="25" t="str">
        <f t="shared" si="644"/>
        <v/>
      </c>
      <c r="Y2113" s="1">
        <f t="shared" si="645"/>
        <v>2065</v>
      </c>
      <c r="Z2113" t="str">
        <f t="shared" si="646"/>
        <v>USER_PRIM28U</v>
      </c>
      <c r="AA2113" s="172" t="str">
        <f>IF(ISNA(VLOOKUP(AC2113,Sheet2!J:J,1,0)),"//","")</f>
        <v/>
      </c>
      <c r="AC2113" s="111" t="str">
        <f t="shared" si="640"/>
        <v/>
      </c>
      <c r="AD2113" t="b">
        <f t="shared" si="649"/>
        <v>1</v>
      </c>
    </row>
    <row r="2114" spans="1:30">
      <c r="A2114" s="58">
        <f t="shared" si="648"/>
        <v>2114</v>
      </c>
      <c r="B2114" s="55">
        <f t="shared" si="647"/>
        <v>2066</v>
      </c>
      <c r="C2114" s="98" t="s">
        <v>4426</v>
      </c>
      <c r="D2114" s="98" t="s">
        <v>1180</v>
      </c>
      <c r="E2114" s="99" t="s">
        <v>539</v>
      </c>
      <c r="F2114" s="99" t="s">
        <v>3728</v>
      </c>
      <c r="G2114" s="100">
        <v>0</v>
      </c>
      <c r="H2114" s="100">
        <v>0</v>
      </c>
      <c r="I2114" s="198" t="s">
        <v>1</v>
      </c>
      <c r="J2114" s="99" t="s">
        <v>1592</v>
      </c>
      <c r="K2114" s="101" t="s">
        <v>4539</v>
      </c>
      <c r="L2114" s="98" t="s">
        <v>1600</v>
      </c>
      <c r="M2114" s="103" t="s">
        <v>4064</v>
      </c>
      <c r="N2114" s="103"/>
      <c r="O2114"/>
      <c r="P2114" t="str">
        <f t="shared" si="641"/>
        <v>NOT EQUAL</v>
      </c>
      <c r="Q2114" t="str">
        <f>IF(ISNA(VLOOKUP(AC2114,#REF!,1)),"//","")</f>
        <v/>
      </c>
      <c r="R2114"/>
      <c r="S2114" s="43">
        <f t="shared" si="642"/>
        <v>611</v>
      </c>
      <c r="T2114" s="93"/>
      <c r="U2114" s="71"/>
      <c r="V2114" s="71"/>
      <c r="W2114" s="44" t="str">
        <f t="shared" si="643"/>
        <v/>
      </c>
      <c r="X2114" s="25" t="str">
        <f t="shared" si="644"/>
        <v/>
      </c>
      <c r="Y2114" s="1">
        <f t="shared" si="645"/>
        <v>2066</v>
      </c>
      <c r="Z2114" t="str">
        <f t="shared" si="646"/>
        <v>USER_SFTf28U</v>
      </c>
      <c r="AA2114" s="172" t="str">
        <f>IF(ISNA(VLOOKUP(AC2114,Sheet2!J:J,1,0)),"//","")</f>
        <v/>
      </c>
      <c r="AC2114" s="111" t="str">
        <f t="shared" ref="AC2114:AC2177" si="650">IF(LEN(X2114)=0,"",SUBSTITUTE(SUBSTITUTE(SUBSTITUTE(SUBSTITUTE(SUBSTITUTE(SUBSTITUTE(SUBSTITUTE(SUBSTITUTE(SUBSTITUTE(SUBSTITUTE(SUBSTITUTE(SUBSTITUTE(SUBSTITUTE(SUBSTITUTE(SUBSTITUTE(SUBSTITUTE(SUBSTITUTE( (SUBSTITUTE( SUBSTITUTE( SUBSTITUTE( SUBSTITUTE(W2114,"STD_SIGMA","SUM"),"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14" t="b">
        <f t="shared" si="649"/>
        <v>1</v>
      </c>
    </row>
    <row r="2115" spans="1:30">
      <c r="A2115" s="58">
        <f t="shared" si="648"/>
        <v>2115</v>
      </c>
      <c r="B2115" s="55">
        <f t="shared" si="647"/>
        <v>2067</v>
      </c>
      <c r="C2115" s="98" t="s">
        <v>4427</v>
      </c>
      <c r="D2115" s="98" t="s">
        <v>1180</v>
      </c>
      <c r="E2115" s="99" t="s">
        <v>539</v>
      </c>
      <c r="F2115" s="99" t="s">
        <v>4485</v>
      </c>
      <c r="G2115" s="100">
        <v>0</v>
      </c>
      <c r="H2115" s="100">
        <v>0</v>
      </c>
      <c r="I2115" s="198" t="s">
        <v>1</v>
      </c>
      <c r="J2115" s="99" t="s">
        <v>1592</v>
      </c>
      <c r="K2115" s="101" t="s">
        <v>4539</v>
      </c>
      <c r="L2115" s="98" t="s">
        <v>1600</v>
      </c>
      <c r="M2115" s="103" t="s">
        <v>4526</v>
      </c>
      <c r="N2115" s="103"/>
      <c r="O2115"/>
      <c r="P2115" t="str">
        <f t="shared" si="641"/>
        <v>NOT EQUAL</v>
      </c>
      <c r="Q2115" t="str">
        <f>IF(ISNA(VLOOKUP(AC2115,#REF!,1)),"//","")</f>
        <v/>
      </c>
      <c r="R2115"/>
      <c r="S2115" s="43">
        <f t="shared" si="642"/>
        <v>611</v>
      </c>
      <c r="T2115" s="93"/>
      <c r="U2115" s="71"/>
      <c r="V2115" s="71"/>
      <c r="W2115" s="44" t="str">
        <f t="shared" si="643"/>
        <v/>
      </c>
      <c r="X2115" s="25" t="str">
        <f t="shared" si="644"/>
        <v/>
      </c>
      <c r="Y2115" s="1">
        <f t="shared" si="645"/>
        <v>2067</v>
      </c>
      <c r="Z2115" t="str">
        <f t="shared" si="646"/>
        <v>USER_SFTg28U</v>
      </c>
      <c r="AA2115" s="172" t="str">
        <f>IF(ISNA(VLOOKUP(AC2115,Sheet2!J:J,1,0)),"//","")</f>
        <v/>
      </c>
      <c r="AC2115" s="111" t="str">
        <f t="shared" si="650"/>
        <v/>
      </c>
      <c r="AD2115" t="b">
        <f t="shared" si="649"/>
        <v>1</v>
      </c>
    </row>
    <row r="2116" spans="1:30">
      <c r="A2116" s="58">
        <f t="shared" si="648"/>
        <v>2116</v>
      </c>
      <c r="B2116" s="55">
        <f t="shared" si="647"/>
        <v>2068</v>
      </c>
      <c r="C2116" s="98" t="s">
        <v>4425</v>
      </c>
      <c r="D2116" s="98" t="s">
        <v>1181</v>
      </c>
      <c r="E2116" s="99" t="s">
        <v>539</v>
      </c>
      <c r="F2116" s="99" t="s">
        <v>3729</v>
      </c>
      <c r="G2116" s="100">
        <v>0</v>
      </c>
      <c r="H2116" s="100">
        <v>0</v>
      </c>
      <c r="I2116" s="198" t="s">
        <v>1</v>
      </c>
      <c r="J2116" s="99" t="s">
        <v>1592</v>
      </c>
      <c r="K2116" s="101" t="s">
        <v>4539</v>
      </c>
      <c r="L2116" s="98" t="s">
        <v>1600</v>
      </c>
      <c r="M2116" s="103" t="s">
        <v>4065</v>
      </c>
      <c r="N2116" s="103"/>
      <c r="O2116"/>
      <c r="P2116" t="str">
        <f t="shared" si="641"/>
        <v>NOT EQUAL</v>
      </c>
      <c r="Q2116" t="str">
        <f>IF(ISNA(VLOOKUP(AC2116,#REF!,1)),"//","")</f>
        <v/>
      </c>
      <c r="R2116"/>
      <c r="S2116" s="43">
        <f t="shared" si="642"/>
        <v>611</v>
      </c>
      <c r="T2116" s="93"/>
      <c r="U2116" s="71"/>
      <c r="V2116" s="71"/>
      <c r="W2116" s="44" t="str">
        <f t="shared" si="643"/>
        <v/>
      </c>
      <c r="X2116" s="25" t="str">
        <f t="shared" si="644"/>
        <v/>
      </c>
      <c r="Y2116" s="1">
        <f t="shared" si="645"/>
        <v>2068</v>
      </c>
      <c r="Z2116" t="str">
        <f t="shared" si="646"/>
        <v>USER_PRIM29U</v>
      </c>
      <c r="AA2116" s="172" t="str">
        <f>IF(ISNA(VLOOKUP(AC2116,Sheet2!J:J,1,0)),"//","")</f>
        <v/>
      </c>
      <c r="AC2116" s="111" t="str">
        <f t="shared" si="650"/>
        <v/>
      </c>
      <c r="AD2116" t="b">
        <f t="shared" si="649"/>
        <v>1</v>
      </c>
    </row>
    <row r="2117" spans="1:30">
      <c r="A2117" s="58">
        <f t="shared" si="648"/>
        <v>2117</v>
      </c>
      <c r="B2117" s="55">
        <f t="shared" si="647"/>
        <v>2069</v>
      </c>
      <c r="C2117" s="98" t="s">
        <v>4426</v>
      </c>
      <c r="D2117" s="98" t="s">
        <v>1181</v>
      </c>
      <c r="E2117" s="99" t="s">
        <v>539</v>
      </c>
      <c r="F2117" s="99" t="s">
        <v>3730</v>
      </c>
      <c r="G2117" s="100">
        <v>0</v>
      </c>
      <c r="H2117" s="100">
        <v>0</v>
      </c>
      <c r="I2117" s="198" t="s">
        <v>1</v>
      </c>
      <c r="J2117" s="99" t="s">
        <v>1592</v>
      </c>
      <c r="K2117" s="101" t="s">
        <v>4539</v>
      </c>
      <c r="L2117" s="98" t="s">
        <v>1600</v>
      </c>
      <c r="M2117" s="103" t="s">
        <v>4066</v>
      </c>
      <c r="N2117" s="103"/>
      <c r="O2117"/>
      <c r="P2117" t="str">
        <f t="shared" si="641"/>
        <v>NOT EQUAL</v>
      </c>
      <c r="Q2117" t="str">
        <f>IF(ISNA(VLOOKUP(AC2117,#REF!,1)),"//","")</f>
        <v/>
      </c>
      <c r="R2117"/>
      <c r="S2117" s="43">
        <f t="shared" si="642"/>
        <v>611</v>
      </c>
      <c r="T2117" s="93"/>
      <c r="U2117" s="71"/>
      <c r="V2117" s="71"/>
      <c r="W2117" s="44" t="str">
        <f t="shared" si="643"/>
        <v/>
      </c>
      <c r="X2117" s="25" t="str">
        <f t="shared" si="644"/>
        <v/>
      </c>
      <c r="Y2117" s="1">
        <f t="shared" si="645"/>
        <v>2069</v>
      </c>
      <c r="Z2117" t="str">
        <f t="shared" si="646"/>
        <v>USER_SFTf29U</v>
      </c>
      <c r="AA2117" s="172" t="str">
        <f>IF(ISNA(VLOOKUP(AC2117,Sheet2!J:J,1,0)),"//","")</f>
        <v/>
      </c>
      <c r="AC2117" s="111" t="str">
        <f t="shared" si="650"/>
        <v/>
      </c>
      <c r="AD2117" t="b">
        <f t="shared" si="649"/>
        <v>1</v>
      </c>
    </row>
    <row r="2118" spans="1:30">
      <c r="A2118" s="58">
        <f t="shared" si="648"/>
        <v>2118</v>
      </c>
      <c r="B2118" s="55">
        <f t="shared" si="647"/>
        <v>2070</v>
      </c>
      <c r="C2118" s="98" t="s">
        <v>4427</v>
      </c>
      <c r="D2118" s="98" t="s">
        <v>1181</v>
      </c>
      <c r="E2118" s="99" t="s">
        <v>539</v>
      </c>
      <c r="F2118" s="99" t="s">
        <v>4486</v>
      </c>
      <c r="G2118" s="100">
        <v>0</v>
      </c>
      <c r="H2118" s="100">
        <v>0</v>
      </c>
      <c r="I2118" s="198" t="s">
        <v>1</v>
      </c>
      <c r="J2118" s="99" t="s">
        <v>1592</v>
      </c>
      <c r="K2118" s="101" t="s">
        <v>4539</v>
      </c>
      <c r="L2118" s="98" t="s">
        <v>1600</v>
      </c>
      <c r="M2118" s="103" t="s">
        <v>4527</v>
      </c>
      <c r="N2118" s="103"/>
      <c r="O2118"/>
      <c r="P2118" t="str">
        <f t="shared" si="641"/>
        <v>NOT EQUAL</v>
      </c>
      <c r="Q2118" t="str">
        <f>IF(ISNA(VLOOKUP(AC2118,#REF!,1)),"//","")</f>
        <v/>
      </c>
      <c r="R2118"/>
      <c r="S2118" s="43">
        <f t="shared" si="642"/>
        <v>611</v>
      </c>
      <c r="T2118" s="93"/>
      <c r="U2118" s="71"/>
      <c r="V2118" s="71"/>
      <c r="W2118" s="44" t="str">
        <f t="shared" si="643"/>
        <v/>
      </c>
      <c r="X2118" s="25" t="str">
        <f t="shared" si="644"/>
        <v/>
      </c>
      <c r="Y2118" s="1">
        <f t="shared" si="645"/>
        <v>2070</v>
      </c>
      <c r="Z2118" t="str">
        <f t="shared" si="646"/>
        <v>USER_SFTg29U</v>
      </c>
      <c r="AA2118" s="172" t="str">
        <f>IF(ISNA(VLOOKUP(AC2118,Sheet2!J:J,1,0)),"//","")</f>
        <v/>
      </c>
      <c r="AC2118" s="111" t="str">
        <f t="shared" si="650"/>
        <v/>
      </c>
      <c r="AD2118" t="b">
        <f t="shared" si="649"/>
        <v>1</v>
      </c>
    </row>
    <row r="2119" spans="1:30">
      <c r="A2119" s="58">
        <f t="shared" si="648"/>
        <v>2119</v>
      </c>
      <c r="B2119" s="55">
        <f t="shared" si="647"/>
        <v>2071</v>
      </c>
      <c r="C2119" s="98" t="s">
        <v>4425</v>
      </c>
      <c r="D2119" s="98" t="s">
        <v>1182</v>
      </c>
      <c r="E2119" s="99" t="s">
        <v>539</v>
      </c>
      <c r="F2119" s="99" t="s">
        <v>3731</v>
      </c>
      <c r="G2119" s="100">
        <v>0</v>
      </c>
      <c r="H2119" s="100">
        <v>0</v>
      </c>
      <c r="I2119" s="198" t="s">
        <v>1</v>
      </c>
      <c r="J2119" s="99" t="s">
        <v>1592</v>
      </c>
      <c r="K2119" s="101" t="s">
        <v>4539</v>
      </c>
      <c r="L2119" s="98" t="s">
        <v>1600</v>
      </c>
      <c r="M2119" s="103" t="s">
        <v>4067</v>
      </c>
      <c r="N2119" s="103"/>
      <c r="O2119"/>
      <c r="P2119" t="str">
        <f t="shared" si="641"/>
        <v>NOT EQUAL</v>
      </c>
      <c r="Q2119" t="str">
        <f>IF(ISNA(VLOOKUP(AC2119,#REF!,1)),"//","")</f>
        <v/>
      </c>
      <c r="R2119"/>
      <c r="S2119" s="43">
        <f t="shared" si="642"/>
        <v>611</v>
      </c>
      <c r="T2119" s="93"/>
      <c r="U2119" s="71"/>
      <c r="V2119" s="71"/>
      <c r="W2119" s="44" t="str">
        <f t="shared" si="643"/>
        <v/>
      </c>
      <c r="X2119" s="25" t="str">
        <f t="shared" si="644"/>
        <v/>
      </c>
      <c r="Y2119" s="1">
        <f t="shared" si="645"/>
        <v>2071</v>
      </c>
      <c r="Z2119" t="str">
        <f t="shared" si="646"/>
        <v>USER_PRIM30U</v>
      </c>
      <c r="AA2119" s="172" t="str">
        <f>IF(ISNA(VLOOKUP(AC2119,Sheet2!J:J,1,0)),"//","")</f>
        <v/>
      </c>
      <c r="AC2119" s="111" t="str">
        <f t="shared" si="650"/>
        <v/>
      </c>
      <c r="AD2119" t="b">
        <f t="shared" si="649"/>
        <v>1</v>
      </c>
    </row>
    <row r="2120" spans="1:30">
      <c r="A2120" s="58">
        <f t="shared" si="648"/>
        <v>2120</v>
      </c>
      <c r="B2120" s="55">
        <f t="shared" si="647"/>
        <v>2072</v>
      </c>
      <c r="C2120" s="98" t="s">
        <v>4426</v>
      </c>
      <c r="D2120" s="98" t="s">
        <v>1182</v>
      </c>
      <c r="E2120" s="99" t="s">
        <v>539</v>
      </c>
      <c r="F2120" s="99" t="s">
        <v>3732</v>
      </c>
      <c r="G2120" s="100">
        <v>0</v>
      </c>
      <c r="H2120" s="100">
        <v>0</v>
      </c>
      <c r="I2120" s="198" t="s">
        <v>1</v>
      </c>
      <c r="J2120" s="99" t="s">
        <v>1592</v>
      </c>
      <c r="K2120" s="101" t="s">
        <v>4539</v>
      </c>
      <c r="L2120" s="98" t="s">
        <v>1600</v>
      </c>
      <c r="M2120" s="103" t="s">
        <v>4068</v>
      </c>
      <c r="N2120" s="103"/>
      <c r="O2120"/>
      <c r="P2120" t="str">
        <f t="shared" si="641"/>
        <v>NOT EQUAL</v>
      </c>
      <c r="Q2120" t="str">
        <f>IF(ISNA(VLOOKUP(AC2120,#REF!,1)),"//","")</f>
        <v/>
      </c>
      <c r="R2120"/>
      <c r="S2120" s="43">
        <f t="shared" si="642"/>
        <v>611</v>
      </c>
      <c r="T2120" s="93"/>
      <c r="U2120" s="71"/>
      <c r="V2120" s="71"/>
      <c r="W2120" s="44" t="str">
        <f t="shared" si="643"/>
        <v/>
      </c>
      <c r="X2120" s="25" t="str">
        <f t="shared" si="644"/>
        <v/>
      </c>
      <c r="Y2120" s="1">
        <f t="shared" si="645"/>
        <v>2072</v>
      </c>
      <c r="Z2120" t="str">
        <f t="shared" si="646"/>
        <v>USER_SFTf30U</v>
      </c>
      <c r="AA2120" s="172" t="str">
        <f>IF(ISNA(VLOOKUP(AC2120,Sheet2!J:J,1,0)),"//","")</f>
        <v/>
      </c>
      <c r="AC2120" s="111" t="str">
        <f t="shared" si="650"/>
        <v/>
      </c>
      <c r="AD2120" t="b">
        <f t="shared" si="649"/>
        <v>1</v>
      </c>
    </row>
    <row r="2121" spans="1:30">
      <c r="A2121" s="58">
        <f t="shared" si="648"/>
        <v>2121</v>
      </c>
      <c r="B2121" s="55">
        <f t="shared" si="647"/>
        <v>2073</v>
      </c>
      <c r="C2121" s="98" t="s">
        <v>4427</v>
      </c>
      <c r="D2121" s="98" t="s">
        <v>1182</v>
      </c>
      <c r="E2121" s="99" t="s">
        <v>539</v>
      </c>
      <c r="F2121" s="99" t="s">
        <v>4487</v>
      </c>
      <c r="G2121" s="100">
        <v>0</v>
      </c>
      <c r="H2121" s="100">
        <v>0</v>
      </c>
      <c r="I2121" s="198" t="s">
        <v>1</v>
      </c>
      <c r="J2121" s="99" t="s">
        <v>1592</v>
      </c>
      <c r="K2121" s="101" t="s">
        <v>4539</v>
      </c>
      <c r="L2121" s="98" t="s">
        <v>1600</v>
      </c>
      <c r="M2121" s="103" t="s">
        <v>4528</v>
      </c>
      <c r="N2121" s="103"/>
      <c r="O2121"/>
      <c r="P2121" t="str">
        <f t="shared" si="641"/>
        <v>NOT EQUAL</v>
      </c>
      <c r="Q2121" t="str">
        <f>IF(ISNA(VLOOKUP(AC2121,#REF!,1)),"//","")</f>
        <v/>
      </c>
      <c r="R2121"/>
      <c r="S2121" s="43">
        <f t="shared" si="642"/>
        <v>611</v>
      </c>
      <c r="T2121" s="93"/>
      <c r="U2121" s="71"/>
      <c r="V2121" s="71"/>
      <c r="W2121" s="44" t="str">
        <f t="shared" si="643"/>
        <v/>
      </c>
      <c r="X2121" s="25" t="str">
        <f t="shared" si="644"/>
        <v/>
      </c>
      <c r="Y2121" s="1">
        <f t="shared" si="645"/>
        <v>2073</v>
      </c>
      <c r="Z2121" t="str">
        <f t="shared" si="646"/>
        <v>USER_SFTg30U</v>
      </c>
      <c r="AA2121" s="172" t="str">
        <f>IF(ISNA(VLOOKUP(AC2121,Sheet2!J:J,1,0)),"//","")</f>
        <v/>
      </c>
      <c r="AC2121" s="111" t="str">
        <f t="shared" si="650"/>
        <v/>
      </c>
      <c r="AD2121" t="b">
        <f t="shared" si="649"/>
        <v>1</v>
      </c>
    </row>
    <row r="2122" spans="1:30">
      <c r="A2122" s="58">
        <f t="shared" si="648"/>
        <v>2122</v>
      </c>
      <c r="B2122" s="55">
        <f t="shared" si="647"/>
        <v>2074</v>
      </c>
      <c r="C2122" s="98" t="s">
        <v>4425</v>
      </c>
      <c r="D2122" s="98" t="s">
        <v>1183</v>
      </c>
      <c r="E2122" s="99" t="s">
        <v>539</v>
      </c>
      <c r="F2122" s="99" t="s">
        <v>3733</v>
      </c>
      <c r="G2122" s="100">
        <v>0</v>
      </c>
      <c r="H2122" s="100">
        <v>0</v>
      </c>
      <c r="I2122" s="198" t="s">
        <v>1</v>
      </c>
      <c r="J2122" s="99" t="s">
        <v>1592</v>
      </c>
      <c r="K2122" s="101" t="s">
        <v>4539</v>
      </c>
      <c r="L2122" s="98" t="s">
        <v>1600</v>
      </c>
      <c r="M2122" s="103" t="s">
        <v>4069</v>
      </c>
      <c r="N2122" s="103"/>
      <c r="O2122"/>
      <c r="P2122" t="str">
        <f t="shared" si="641"/>
        <v>NOT EQUAL</v>
      </c>
      <c r="Q2122" t="str">
        <f>IF(ISNA(VLOOKUP(AC2122,#REF!,1)),"//","")</f>
        <v/>
      </c>
      <c r="R2122"/>
      <c r="S2122" s="43">
        <f t="shared" si="642"/>
        <v>611</v>
      </c>
      <c r="T2122" s="93"/>
      <c r="U2122" s="71"/>
      <c r="V2122" s="71"/>
      <c r="W2122" s="44" t="str">
        <f t="shared" si="643"/>
        <v/>
      </c>
      <c r="X2122" s="25" t="str">
        <f t="shared" si="644"/>
        <v/>
      </c>
      <c r="Y2122" s="1">
        <f t="shared" si="645"/>
        <v>2074</v>
      </c>
      <c r="Z2122" t="str">
        <f t="shared" si="646"/>
        <v>USER_PRIM31U</v>
      </c>
      <c r="AA2122" s="172" t="str">
        <f>IF(ISNA(VLOOKUP(AC2122,Sheet2!J:J,1,0)),"//","")</f>
        <v/>
      </c>
      <c r="AC2122" s="111" t="str">
        <f t="shared" si="650"/>
        <v/>
      </c>
      <c r="AD2122" t="b">
        <f t="shared" si="649"/>
        <v>1</v>
      </c>
    </row>
    <row r="2123" spans="1:30">
      <c r="A2123" s="58">
        <f t="shared" si="648"/>
        <v>2123</v>
      </c>
      <c r="B2123" s="55">
        <f t="shared" si="647"/>
        <v>2075</v>
      </c>
      <c r="C2123" s="98" t="s">
        <v>4426</v>
      </c>
      <c r="D2123" s="98" t="s">
        <v>1183</v>
      </c>
      <c r="E2123" s="99" t="s">
        <v>539</v>
      </c>
      <c r="F2123" s="99" t="s">
        <v>3734</v>
      </c>
      <c r="G2123" s="100">
        <v>0</v>
      </c>
      <c r="H2123" s="100">
        <v>0</v>
      </c>
      <c r="I2123" s="198" t="s">
        <v>1</v>
      </c>
      <c r="J2123" s="99" t="s">
        <v>1592</v>
      </c>
      <c r="K2123" s="101" t="s">
        <v>4539</v>
      </c>
      <c r="L2123" s="98" t="s">
        <v>1600</v>
      </c>
      <c r="M2123" s="103" t="s">
        <v>4070</v>
      </c>
      <c r="N2123" s="103"/>
      <c r="O2123"/>
      <c r="P2123" t="str">
        <f t="shared" si="641"/>
        <v>NOT EQUAL</v>
      </c>
      <c r="Q2123" t="str">
        <f>IF(ISNA(VLOOKUP(AC2123,#REF!,1)),"//","")</f>
        <v/>
      </c>
      <c r="R2123"/>
      <c r="S2123" s="43">
        <f t="shared" si="642"/>
        <v>611</v>
      </c>
      <c r="T2123" s="93"/>
      <c r="U2123" s="71"/>
      <c r="V2123" s="71"/>
      <c r="W2123" s="44" t="str">
        <f t="shared" si="643"/>
        <v/>
      </c>
      <c r="X2123" s="25" t="str">
        <f t="shared" si="644"/>
        <v/>
      </c>
      <c r="Y2123" s="1">
        <f t="shared" si="645"/>
        <v>2075</v>
      </c>
      <c r="Z2123" t="str">
        <f t="shared" si="646"/>
        <v>USER_SFTf31U</v>
      </c>
      <c r="AA2123" s="172" t="str">
        <f>IF(ISNA(VLOOKUP(AC2123,Sheet2!J:J,1,0)),"//","")</f>
        <v/>
      </c>
      <c r="AC2123" s="111" t="str">
        <f t="shared" si="650"/>
        <v/>
      </c>
      <c r="AD2123" t="b">
        <f t="shared" si="649"/>
        <v>1</v>
      </c>
    </row>
    <row r="2124" spans="1:30">
      <c r="A2124" s="58">
        <f t="shared" si="648"/>
        <v>2124</v>
      </c>
      <c r="B2124" s="55">
        <f t="shared" si="647"/>
        <v>2076</v>
      </c>
      <c r="C2124" s="98" t="s">
        <v>4427</v>
      </c>
      <c r="D2124" s="98" t="s">
        <v>1183</v>
      </c>
      <c r="E2124" s="99" t="s">
        <v>539</v>
      </c>
      <c r="F2124" s="99" t="s">
        <v>4488</v>
      </c>
      <c r="G2124" s="100">
        <v>0</v>
      </c>
      <c r="H2124" s="100">
        <v>0</v>
      </c>
      <c r="I2124" s="198" t="s">
        <v>1</v>
      </c>
      <c r="J2124" s="99" t="s">
        <v>1592</v>
      </c>
      <c r="K2124" s="101" t="s">
        <v>4539</v>
      </c>
      <c r="L2124" s="98" t="s">
        <v>1600</v>
      </c>
      <c r="M2124" s="103" t="s">
        <v>4529</v>
      </c>
      <c r="N2124" s="103"/>
      <c r="O2124"/>
      <c r="P2124" t="str">
        <f t="shared" si="641"/>
        <v>NOT EQUAL</v>
      </c>
      <c r="Q2124" t="str">
        <f>IF(ISNA(VLOOKUP(AC2124,#REF!,1)),"//","")</f>
        <v/>
      </c>
      <c r="R2124"/>
      <c r="S2124" s="43">
        <f t="shared" si="642"/>
        <v>611</v>
      </c>
      <c r="T2124" s="93"/>
      <c r="U2124" s="71"/>
      <c r="V2124" s="71"/>
      <c r="W2124" s="44" t="str">
        <f t="shared" si="643"/>
        <v/>
      </c>
      <c r="X2124" s="25" t="str">
        <f t="shared" si="644"/>
        <v/>
      </c>
      <c r="Y2124" s="1">
        <f t="shared" si="645"/>
        <v>2076</v>
      </c>
      <c r="Z2124" t="str">
        <f t="shared" si="646"/>
        <v>USER_SFTg31U</v>
      </c>
      <c r="AA2124" s="172" t="str">
        <f>IF(ISNA(VLOOKUP(AC2124,Sheet2!J:J,1,0)),"//","")</f>
        <v/>
      </c>
      <c r="AC2124" s="111" t="str">
        <f t="shared" si="650"/>
        <v/>
      </c>
      <c r="AD2124" t="b">
        <f t="shared" si="649"/>
        <v>1</v>
      </c>
    </row>
    <row r="2125" spans="1:30">
      <c r="A2125" s="58">
        <f t="shared" si="648"/>
        <v>2125</v>
      </c>
      <c r="B2125" s="55">
        <f t="shared" si="647"/>
        <v>2077</v>
      </c>
      <c r="C2125" s="98" t="s">
        <v>4425</v>
      </c>
      <c r="D2125" s="98" t="s">
        <v>1184</v>
      </c>
      <c r="E2125" s="99" t="s">
        <v>539</v>
      </c>
      <c r="F2125" s="99" t="s">
        <v>3735</v>
      </c>
      <c r="G2125" s="100">
        <v>0</v>
      </c>
      <c r="H2125" s="100">
        <v>0</v>
      </c>
      <c r="I2125" s="198" t="s">
        <v>1</v>
      </c>
      <c r="J2125" s="99" t="s">
        <v>1592</v>
      </c>
      <c r="K2125" s="101" t="s">
        <v>4539</v>
      </c>
      <c r="L2125" s="98" t="s">
        <v>1600</v>
      </c>
      <c r="M2125" s="103" t="s">
        <v>4071</v>
      </c>
      <c r="N2125" s="103"/>
      <c r="O2125"/>
      <c r="P2125" t="str">
        <f t="shared" si="641"/>
        <v>NOT EQUAL</v>
      </c>
      <c r="Q2125" t="str">
        <f>IF(ISNA(VLOOKUP(AC2125,#REF!,1)),"//","")</f>
        <v/>
      </c>
      <c r="R2125"/>
      <c r="S2125" s="43">
        <f t="shared" si="642"/>
        <v>611</v>
      </c>
      <c r="T2125" s="93"/>
      <c r="U2125" s="71"/>
      <c r="V2125" s="71"/>
      <c r="W2125" s="44" t="str">
        <f t="shared" si="643"/>
        <v/>
      </c>
      <c r="X2125" s="25" t="str">
        <f t="shared" si="644"/>
        <v/>
      </c>
      <c r="Y2125" s="1">
        <f t="shared" si="645"/>
        <v>2077</v>
      </c>
      <c r="Z2125" t="str">
        <f t="shared" si="646"/>
        <v>USER_PRIM32U</v>
      </c>
      <c r="AA2125" s="172" t="str">
        <f>IF(ISNA(VLOOKUP(AC2125,Sheet2!J:J,1,0)),"//","")</f>
        <v/>
      </c>
      <c r="AC2125" s="111" t="str">
        <f t="shared" si="650"/>
        <v/>
      </c>
      <c r="AD2125" t="b">
        <f t="shared" si="649"/>
        <v>1</v>
      </c>
    </row>
    <row r="2126" spans="1:30">
      <c r="A2126" s="58">
        <f t="shared" si="648"/>
        <v>2126</v>
      </c>
      <c r="B2126" s="55">
        <f t="shared" si="647"/>
        <v>2078</v>
      </c>
      <c r="C2126" s="98" t="s">
        <v>4426</v>
      </c>
      <c r="D2126" s="98" t="s">
        <v>1184</v>
      </c>
      <c r="E2126" s="99" t="s">
        <v>539</v>
      </c>
      <c r="F2126" s="99" t="s">
        <v>3736</v>
      </c>
      <c r="G2126" s="100">
        <v>0</v>
      </c>
      <c r="H2126" s="100">
        <v>0</v>
      </c>
      <c r="I2126" s="198" t="s">
        <v>1</v>
      </c>
      <c r="J2126" s="99" t="s">
        <v>1592</v>
      </c>
      <c r="K2126" s="101" t="s">
        <v>4539</v>
      </c>
      <c r="L2126" s="98" t="s">
        <v>1600</v>
      </c>
      <c r="M2126" s="103" t="s">
        <v>4072</v>
      </c>
      <c r="N2126" s="103"/>
      <c r="O2126"/>
      <c r="P2126" t="str">
        <f t="shared" si="641"/>
        <v>NOT EQUAL</v>
      </c>
      <c r="Q2126" t="str">
        <f>IF(ISNA(VLOOKUP(AC2126,#REF!,1)),"//","")</f>
        <v/>
      </c>
      <c r="R2126"/>
      <c r="S2126" s="43">
        <f t="shared" si="642"/>
        <v>611</v>
      </c>
      <c r="T2126" s="93"/>
      <c r="U2126" s="71"/>
      <c r="V2126" s="71"/>
      <c r="W2126" s="44" t="str">
        <f t="shared" si="643"/>
        <v/>
      </c>
      <c r="X2126" s="25" t="str">
        <f t="shared" si="644"/>
        <v/>
      </c>
      <c r="Y2126" s="1">
        <f t="shared" si="645"/>
        <v>2078</v>
      </c>
      <c r="Z2126" t="str">
        <f t="shared" si="646"/>
        <v>USER_SFTf32U</v>
      </c>
      <c r="AA2126" s="172" t="str">
        <f>IF(ISNA(VLOOKUP(AC2126,Sheet2!J:J,1,0)),"//","")</f>
        <v/>
      </c>
      <c r="AC2126" s="111" t="str">
        <f t="shared" si="650"/>
        <v/>
      </c>
      <c r="AD2126" t="b">
        <f t="shared" si="649"/>
        <v>1</v>
      </c>
    </row>
    <row r="2127" spans="1:30">
      <c r="A2127" s="58">
        <f t="shared" si="648"/>
        <v>2127</v>
      </c>
      <c r="B2127" s="55">
        <f t="shared" si="647"/>
        <v>2079</v>
      </c>
      <c r="C2127" s="98" t="s">
        <v>4427</v>
      </c>
      <c r="D2127" s="98" t="s">
        <v>1184</v>
      </c>
      <c r="E2127" s="99" t="s">
        <v>539</v>
      </c>
      <c r="F2127" s="99" t="s">
        <v>4489</v>
      </c>
      <c r="G2127" s="100">
        <v>0</v>
      </c>
      <c r="H2127" s="100">
        <v>0</v>
      </c>
      <c r="I2127" s="198" t="s">
        <v>1</v>
      </c>
      <c r="J2127" s="99" t="s">
        <v>1592</v>
      </c>
      <c r="K2127" s="101" t="s">
        <v>4539</v>
      </c>
      <c r="L2127" s="98" t="s">
        <v>1600</v>
      </c>
      <c r="M2127" s="103" t="s">
        <v>4530</v>
      </c>
      <c r="N2127" s="103"/>
      <c r="O2127"/>
      <c r="P2127" t="str">
        <f t="shared" si="641"/>
        <v>NOT EQUAL</v>
      </c>
      <c r="Q2127" t="str">
        <f>IF(ISNA(VLOOKUP(AC2127,#REF!,1)),"//","")</f>
        <v/>
      </c>
      <c r="R2127"/>
      <c r="S2127" s="43">
        <f t="shared" si="642"/>
        <v>611</v>
      </c>
      <c r="T2127" s="93"/>
      <c r="U2127" s="71"/>
      <c r="V2127" s="71"/>
      <c r="W2127" s="44" t="str">
        <f t="shared" si="643"/>
        <v/>
      </c>
      <c r="X2127" s="25" t="str">
        <f t="shared" si="644"/>
        <v/>
      </c>
      <c r="Y2127" s="1">
        <f t="shared" si="645"/>
        <v>2079</v>
      </c>
      <c r="Z2127" t="str">
        <f t="shared" si="646"/>
        <v>USER_SFTg32U</v>
      </c>
      <c r="AA2127" s="172" t="str">
        <f>IF(ISNA(VLOOKUP(AC2127,Sheet2!J:J,1,0)),"//","")</f>
        <v/>
      </c>
      <c r="AC2127" s="111" t="str">
        <f t="shared" si="650"/>
        <v/>
      </c>
      <c r="AD2127" t="b">
        <f t="shared" si="649"/>
        <v>1</v>
      </c>
    </row>
    <row r="2128" spans="1:30">
      <c r="A2128" s="58">
        <f t="shared" si="648"/>
        <v>2128</v>
      </c>
      <c r="B2128" s="55">
        <f t="shared" si="647"/>
        <v>2080</v>
      </c>
      <c r="C2128" s="98" t="s">
        <v>4425</v>
      </c>
      <c r="D2128" s="98" t="s">
        <v>1185</v>
      </c>
      <c r="E2128" s="99" t="s">
        <v>539</v>
      </c>
      <c r="F2128" s="99" t="s">
        <v>3737</v>
      </c>
      <c r="G2128" s="100">
        <v>0</v>
      </c>
      <c r="H2128" s="100">
        <v>0</v>
      </c>
      <c r="I2128" s="198" t="s">
        <v>1</v>
      </c>
      <c r="J2128" s="99" t="s">
        <v>1592</v>
      </c>
      <c r="K2128" s="101" t="s">
        <v>4539</v>
      </c>
      <c r="L2128" s="98" t="s">
        <v>1600</v>
      </c>
      <c r="M2128" s="103" t="s">
        <v>4073</v>
      </c>
      <c r="N2128" s="103"/>
      <c r="O2128"/>
      <c r="P2128" t="str">
        <f t="shared" si="641"/>
        <v>NOT EQUAL</v>
      </c>
      <c r="Q2128" t="str">
        <f>IF(ISNA(VLOOKUP(AC2128,#REF!,1)),"//","")</f>
        <v/>
      </c>
      <c r="R2128"/>
      <c r="S2128" s="43">
        <f t="shared" si="642"/>
        <v>611</v>
      </c>
      <c r="T2128" s="93"/>
      <c r="U2128" s="71"/>
      <c r="V2128" s="71"/>
      <c r="W2128" s="44" t="str">
        <f t="shared" si="643"/>
        <v/>
      </c>
      <c r="X2128" s="25" t="str">
        <f t="shared" si="644"/>
        <v/>
      </c>
      <c r="Y2128" s="1">
        <f t="shared" si="645"/>
        <v>2080</v>
      </c>
      <c r="Z2128" t="str">
        <f t="shared" si="646"/>
        <v>USER_PRIM33U</v>
      </c>
      <c r="AA2128" s="172" t="str">
        <f>IF(ISNA(VLOOKUP(AC2128,Sheet2!J:J,1,0)),"//","")</f>
        <v/>
      </c>
      <c r="AC2128" s="111" t="str">
        <f t="shared" si="650"/>
        <v/>
      </c>
      <c r="AD2128" t="b">
        <f t="shared" si="649"/>
        <v>1</v>
      </c>
    </row>
    <row r="2129" spans="1:30">
      <c r="A2129" s="58">
        <f t="shared" si="648"/>
        <v>2129</v>
      </c>
      <c r="B2129" s="55">
        <f t="shared" si="647"/>
        <v>2081</v>
      </c>
      <c r="C2129" s="98" t="s">
        <v>4426</v>
      </c>
      <c r="D2129" s="98" t="s">
        <v>1185</v>
      </c>
      <c r="E2129" s="99" t="s">
        <v>539</v>
      </c>
      <c r="F2129" s="99" t="s">
        <v>3738</v>
      </c>
      <c r="G2129" s="100">
        <v>0</v>
      </c>
      <c r="H2129" s="100">
        <v>0</v>
      </c>
      <c r="I2129" s="198" t="s">
        <v>1</v>
      </c>
      <c r="J2129" s="99" t="s">
        <v>1592</v>
      </c>
      <c r="K2129" s="101" t="s">
        <v>4539</v>
      </c>
      <c r="L2129" s="98" t="s">
        <v>1600</v>
      </c>
      <c r="M2129" s="103" t="s">
        <v>4074</v>
      </c>
      <c r="N2129" s="103"/>
      <c r="O2129"/>
      <c r="P2129" t="str">
        <f t="shared" si="641"/>
        <v>NOT EQUAL</v>
      </c>
      <c r="Q2129" t="str">
        <f>IF(ISNA(VLOOKUP(AC2129,#REF!,1)),"//","")</f>
        <v/>
      </c>
      <c r="R2129"/>
      <c r="S2129" s="43">
        <f t="shared" si="642"/>
        <v>611</v>
      </c>
      <c r="T2129" s="93"/>
      <c r="U2129" s="71"/>
      <c r="V2129" s="71"/>
      <c r="W2129" s="44" t="str">
        <f t="shared" si="643"/>
        <v/>
      </c>
      <c r="X2129" s="25" t="str">
        <f t="shared" si="644"/>
        <v/>
      </c>
      <c r="Y2129" s="1">
        <f t="shared" si="645"/>
        <v>2081</v>
      </c>
      <c r="Z2129" t="str">
        <f t="shared" si="646"/>
        <v>USER_SFTf33U</v>
      </c>
      <c r="AA2129" s="172" t="str">
        <f>IF(ISNA(VLOOKUP(AC2129,Sheet2!J:J,1,0)),"//","")</f>
        <v/>
      </c>
      <c r="AC2129" s="111" t="str">
        <f t="shared" si="650"/>
        <v/>
      </c>
      <c r="AD2129" t="b">
        <f t="shared" si="649"/>
        <v>1</v>
      </c>
    </row>
    <row r="2130" spans="1:30">
      <c r="A2130" s="58">
        <f t="shared" si="648"/>
        <v>2130</v>
      </c>
      <c r="B2130" s="55">
        <f t="shared" si="647"/>
        <v>2082</v>
      </c>
      <c r="C2130" s="98" t="s">
        <v>4427</v>
      </c>
      <c r="D2130" s="98" t="s">
        <v>1185</v>
      </c>
      <c r="E2130" s="99" t="s">
        <v>539</v>
      </c>
      <c r="F2130" s="99" t="s">
        <v>4490</v>
      </c>
      <c r="G2130" s="100">
        <v>0</v>
      </c>
      <c r="H2130" s="100">
        <v>0</v>
      </c>
      <c r="I2130" s="198" t="s">
        <v>1</v>
      </c>
      <c r="J2130" s="99" t="s">
        <v>1592</v>
      </c>
      <c r="K2130" s="101" t="s">
        <v>4539</v>
      </c>
      <c r="L2130" s="98" t="s">
        <v>1600</v>
      </c>
      <c r="M2130" s="103" t="s">
        <v>4531</v>
      </c>
      <c r="N2130" s="103"/>
      <c r="O2130"/>
      <c r="P2130" t="str">
        <f t="shared" si="641"/>
        <v>NOT EQUAL</v>
      </c>
      <c r="Q2130" t="str">
        <f>IF(ISNA(VLOOKUP(AC2130,#REF!,1)),"//","")</f>
        <v/>
      </c>
      <c r="R2130"/>
      <c r="S2130" s="43">
        <f t="shared" si="642"/>
        <v>611</v>
      </c>
      <c r="T2130" s="93"/>
      <c r="U2130" s="71"/>
      <c r="V2130" s="71"/>
      <c r="W2130" s="44" t="str">
        <f t="shared" si="643"/>
        <v/>
      </c>
      <c r="X2130" s="25" t="str">
        <f t="shared" si="644"/>
        <v/>
      </c>
      <c r="Y2130" s="1">
        <f t="shared" si="645"/>
        <v>2082</v>
      </c>
      <c r="Z2130" t="str">
        <f t="shared" si="646"/>
        <v>USER_SFTg33U</v>
      </c>
      <c r="AA2130" s="172" t="str">
        <f>IF(ISNA(VLOOKUP(AC2130,Sheet2!J:J,1,0)),"//","")</f>
        <v/>
      </c>
      <c r="AC2130" s="111" t="str">
        <f t="shared" si="650"/>
        <v/>
      </c>
      <c r="AD2130" t="b">
        <f t="shared" si="649"/>
        <v>1</v>
      </c>
    </row>
    <row r="2131" spans="1:30">
      <c r="A2131" s="58">
        <f t="shared" si="648"/>
        <v>2131</v>
      </c>
      <c r="B2131" s="55">
        <f t="shared" si="647"/>
        <v>2083</v>
      </c>
      <c r="C2131" s="98" t="s">
        <v>4425</v>
      </c>
      <c r="D2131" s="98" t="s">
        <v>1186</v>
      </c>
      <c r="E2131" s="99" t="s">
        <v>539</v>
      </c>
      <c r="F2131" s="99" t="s">
        <v>3739</v>
      </c>
      <c r="G2131" s="100">
        <v>0</v>
      </c>
      <c r="H2131" s="100">
        <v>0</v>
      </c>
      <c r="I2131" s="198" t="s">
        <v>1</v>
      </c>
      <c r="J2131" s="99" t="s">
        <v>1592</v>
      </c>
      <c r="K2131" s="101" t="s">
        <v>4539</v>
      </c>
      <c r="L2131" s="98" t="s">
        <v>1600</v>
      </c>
      <c r="M2131" s="103" t="s">
        <v>4075</v>
      </c>
      <c r="N2131" s="103"/>
      <c r="O2131"/>
      <c r="P2131" t="str">
        <f t="shared" si="641"/>
        <v>NOT EQUAL</v>
      </c>
      <c r="Q2131" t="str">
        <f>IF(ISNA(VLOOKUP(AC2131,#REF!,1)),"//","")</f>
        <v/>
      </c>
      <c r="R2131"/>
      <c r="S2131" s="43">
        <f t="shared" si="642"/>
        <v>611</v>
      </c>
      <c r="T2131" s="93"/>
      <c r="U2131" s="71"/>
      <c r="V2131" s="71"/>
      <c r="W2131" s="44" t="str">
        <f t="shared" si="643"/>
        <v/>
      </c>
      <c r="X2131" s="25" t="str">
        <f t="shared" si="644"/>
        <v/>
      </c>
      <c r="Y2131" s="1">
        <f t="shared" si="645"/>
        <v>2083</v>
      </c>
      <c r="Z2131" t="str">
        <f t="shared" si="646"/>
        <v>USER_PRIM34U</v>
      </c>
      <c r="AA2131" s="172" t="str">
        <f>IF(ISNA(VLOOKUP(AC2131,Sheet2!J:J,1,0)),"//","")</f>
        <v/>
      </c>
      <c r="AC2131" s="111" t="str">
        <f t="shared" si="650"/>
        <v/>
      </c>
      <c r="AD2131" t="b">
        <f t="shared" si="649"/>
        <v>1</v>
      </c>
    </row>
    <row r="2132" spans="1:30">
      <c r="A2132" s="58">
        <f t="shared" si="648"/>
        <v>2132</v>
      </c>
      <c r="B2132" s="55">
        <f t="shared" si="647"/>
        <v>2084</v>
      </c>
      <c r="C2132" s="98" t="s">
        <v>4426</v>
      </c>
      <c r="D2132" s="98" t="s">
        <v>1186</v>
      </c>
      <c r="E2132" s="99" t="s">
        <v>539</v>
      </c>
      <c r="F2132" s="99" t="s">
        <v>3740</v>
      </c>
      <c r="G2132" s="100">
        <v>0</v>
      </c>
      <c r="H2132" s="100">
        <v>0</v>
      </c>
      <c r="I2132" s="198" t="s">
        <v>1</v>
      </c>
      <c r="J2132" s="99" t="s">
        <v>1592</v>
      </c>
      <c r="K2132" s="101" t="s">
        <v>4539</v>
      </c>
      <c r="L2132" s="98" t="s">
        <v>1600</v>
      </c>
      <c r="M2132" s="103" t="s">
        <v>4076</v>
      </c>
      <c r="N2132" s="103"/>
      <c r="O2132"/>
      <c r="P2132" t="str">
        <f t="shared" si="641"/>
        <v>NOT EQUAL</v>
      </c>
      <c r="Q2132" t="str">
        <f>IF(ISNA(VLOOKUP(AC2132,#REF!,1)),"//","")</f>
        <v/>
      </c>
      <c r="R2132"/>
      <c r="S2132" s="43">
        <f t="shared" si="642"/>
        <v>611</v>
      </c>
      <c r="T2132" s="93"/>
      <c r="U2132" s="71"/>
      <c r="V2132" s="71"/>
      <c r="W2132" s="44" t="str">
        <f t="shared" si="643"/>
        <v/>
      </c>
      <c r="X2132" s="25" t="str">
        <f t="shared" si="644"/>
        <v/>
      </c>
      <c r="Y2132" s="1">
        <f t="shared" si="645"/>
        <v>2084</v>
      </c>
      <c r="Z2132" t="str">
        <f t="shared" si="646"/>
        <v>USER_SFTf34U</v>
      </c>
      <c r="AA2132" s="172" t="str">
        <f>IF(ISNA(VLOOKUP(AC2132,Sheet2!J:J,1,0)),"//","")</f>
        <v/>
      </c>
      <c r="AC2132" s="111" t="str">
        <f t="shared" si="650"/>
        <v/>
      </c>
      <c r="AD2132" t="b">
        <f t="shared" si="649"/>
        <v>1</v>
      </c>
    </row>
    <row r="2133" spans="1:30">
      <c r="A2133" s="58">
        <f t="shared" si="648"/>
        <v>2133</v>
      </c>
      <c r="B2133" s="55">
        <f t="shared" si="647"/>
        <v>2085</v>
      </c>
      <c r="C2133" s="98" t="s">
        <v>4427</v>
      </c>
      <c r="D2133" s="98" t="s">
        <v>1186</v>
      </c>
      <c r="E2133" s="99" t="s">
        <v>539</v>
      </c>
      <c r="F2133" s="99" t="s">
        <v>4491</v>
      </c>
      <c r="G2133" s="100">
        <v>0</v>
      </c>
      <c r="H2133" s="100">
        <v>0</v>
      </c>
      <c r="I2133" s="198" t="s">
        <v>1</v>
      </c>
      <c r="J2133" s="99" t="s">
        <v>1592</v>
      </c>
      <c r="K2133" s="101" t="s">
        <v>4539</v>
      </c>
      <c r="L2133" s="98" t="s">
        <v>1600</v>
      </c>
      <c r="M2133" s="103" t="s">
        <v>4532</v>
      </c>
      <c r="N2133" s="103"/>
      <c r="O2133"/>
      <c r="P2133" t="str">
        <f t="shared" si="641"/>
        <v>NOT EQUAL</v>
      </c>
      <c r="Q2133" t="str">
        <f>IF(ISNA(VLOOKUP(AC2133,#REF!,1)),"//","")</f>
        <v/>
      </c>
      <c r="R2133"/>
      <c r="S2133" s="43">
        <f t="shared" si="642"/>
        <v>611</v>
      </c>
      <c r="T2133" s="93"/>
      <c r="U2133" s="71"/>
      <c r="V2133" s="71"/>
      <c r="W2133" s="44" t="str">
        <f t="shared" si="643"/>
        <v/>
      </c>
      <c r="X2133" s="25" t="str">
        <f t="shared" si="644"/>
        <v/>
      </c>
      <c r="Y2133" s="1">
        <f t="shared" si="645"/>
        <v>2085</v>
      </c>
      <c r="Z2133" t="str">
        <f t="shared" si="646"/>
        <v>USER_SFTg34U</v>
      </c>
      <c r="AA2133" s="172" t="str">
        <f>IF(ISNA(VLOOKUP(AC2133,Sheet2!J:J,1,0)),"//","")</f>
        <v/>
      </c>
      <c r="AC2133" s="111" t="str">
        <f t="shared" si="650"/>
        <v/>
      </c>
      <c r="AD2133" t="b">
        <f t="shared" si="649"/>
        <v>1</v>
      </c>
    </row>
    <row r="2134" spans="1:30">
      <c r="A2134" s="58">
        <f t="shared" si="648"/>
        <v>2134</v>
      </c>
      <c r="B2134" s="55">
        <f t="shared" si="647"/>
        <v>2086</v>
      </c>
      <c r="C2134" s="98" t="s">
        <v>4425</v>
      </c>
      <c r="D2134" s="98" t="s">
        <v>1187</v>
      </c>
      <c r="E2134" s="99" t="s">
        <v>539</v>
      </c>
      <c r="F2134" s="99" t="s">
        <v>3741</v>
      </c>
      <c r="G2134" s="100">
        <v>0</v>
      </c>
      <c r="H2134" s="100">
        <v>0</v>
      </c>
      <c r="I2134" s="198" t="s">
        <v>1</v>
      </c>
      <c r="J2134" s="99" t="s">
        <v>1592</v>
      </c>
      <c r="K2134" s="101" t="s">
        <v>4539</v>
      </c>
      <c r="L2134" s="98" t="s">
        <v>1600</v>
      </c>
      <c r="M2134" s="103" t="s">
        <v>4077</v>
      </c>
      <c r="N2134" s="103"/>
      <c r="O2134"/>
      <c r="P2134" t="str">
        <f t="shared" si="641"/>
        <v>NOT EQUAL</v>
      </c>
      <c r="Q2134" t="str">
        <f>IF(ISNA(VLOOKUP(AC2134,#REF!,1)),"//","")</f>
        <v/>
      </c>
      <c r="R2134"/>
      <c r="S2134" s="43">
        <f t="shared" si="642"/>
        <v>611</v>
      </c>
      <c r="T2134" s="93"/>
      <c r="U2134" s="71"/>
      <c r="V2134" s="71"/>
      <c r="W2134" s="44" t="str">
        <f t="shared" si="643"/>
        <v/>
      </c>
      <c r="X2134" s="25" t="str">
        <f t="shared" si="644"/>
        <v/>
      </c>
      <c r="Y2134" s="1">
        <f t="shared" si="645"/>
        <v>2086</v>
      </c>
      <c r="Z2134" t="str">
        <f t="shared" si="646"/>
        <v>USER_PRIM35U</v>
      </c>
      <c r="AA2134" s="172" t="str">
        <f>IF(ISNA(VLOOKUP(AC2134,Sheet2!J:J,1,0)),"//","")</f>
        <v/>
      </c>
      <c r="AC2134" s="111" t="str">
        <f t="shared" si="650"/>
        <v/>
      </c>
      <c r="AD2134" t="b">
        <f t="shared" si="649"/>
        <v>1</v>
      </c>
    </row>
    <row r="2135" spans="1:30">
      <c r="A2135" s="58">
        <f t="shared" si="648"/>
        <v>2135</v>
      </c>
      <c r="B2135" s="55">
        <f t="shared" si="647"/>
        <v>2087</v>
      </c>
      <c r="C2135" s="98" t="s">
        <v>4426</v>
      </c>
      <c r="D2135" s="98" t="s">
        <v>1187</v>
      </c>
      <c r="E2135" s="99" t="s">
        <v>539</v>
      </c>
      <c r="F2135" s="99" t="s">
        <v>3742</v>
      </c>
      <c r="G2135" s="100">
        <v>0</v>
      </c>
      <c r="H2135" s="100">
        <v>0</v>
      </c>
      <c r="I2135" s="198" t="s">
        <v>1</v>
      </c>
      <c r="J2135" s="99" t="s">
        <v>1592</v>
      </c>
      <c r="K2135" s="101" t="s">
        <v>4539</v>
      </c>
      <c r="L2135" s="98" t="s">
        <v>1600</v>
      </c>
      <c r="M2135" s="103" t="s">
        <v>4078</v>
      </c>
      <c r="N2135" s="103"/>
      <c r="O2135"/>
      <c r="P2135" t="str">
        <f t="shared" si="641"/>
        <v>NOT EQUAL</v>
      </c>
      <c r="Q2135" t="str">
        <f>IF(ISNA(VLOOKUP(AC2135,#REF!,1)),"//","")</f>
        <v/>
      </c>
      <c r="R2135"/>
      <c r="S2135" s="43">
        <f t="shared" si="642"/>
        <v>611</v>
      </c>
      <c r="T2135" s="93"/>
      <c r="U2135" s="71"/>
      <c r="V2135" s="71"/>
      <c r="W2135" s="44" t="str">
        <f t="shared" si="643"/>
        <v/>
      </c>
      <c r="X2135" s="25" t="str">
        <f t="shared" si="644"/>
        <v/>
      </c>
      <c r="Y2135" s="1">
        <f t="shared" si="645"/>
        <v>2087</v>
      </c>
      <c r="Z2135" t="str">
        <f t="shared" si="646"/>
        <v>USER_SFTf35U</v>
      </c>
      <c r="AA2135" s="172" t="str">
        <f>IF(ISNA(VLOOKUP(AC2135,Sheet2!J:J,1,0)),"//","")</f>
        <v/>
      </c>
      <c r="AC2135" s="111" t="str">
        <f t="shared" si="650"/>
        <v/>
      </c>
      <c r="AD2135" t="b">
        <f t="shared" si="649"/>
        <v>1</v>
      </c>
    </row>
    <row r="2136" spans="1:30">
      <c r="A2136" s="58">
        <f t="shared" si="648"/>
        <v>2136</v>
      </c>
      <c r="B2136" s="55">
        <f t="shared" si="647"/>
        <v>2088</v>
      </c>
      <c r="C2136" s="98" t="s">
        <v>4427</v>
      </c>
      <c r="D2136" s="98" t="s">
        <v>1187</v>
      </c>
      <c r="E2136" s="99" t="s">
        <v>539</v>
      </c>
      <c r="F2136" s="99" t="s">
        <v>4492</v>
      </c>
      <c r="G2136" s="100">
        <v>0</v>
      </c>
      <c r="H2136" s="100">
        <v>0</v>
      </c>
      <c r="I2136" s="198" t="s">
        <v>1</v>
      </c>
      <c r="J2136" s="99" t="s">
        <v>1592</v>
      </c>
      <c r="K2136" s="101" t="s">
        <v>4539</v>
      </c>
      <c r="L2136" s="98" t="s">
        <v>1600</v>
      </c>
      <c r="M2136" s="103" t="s">
        <v>4533</v>
      </c>
      <c r="N2136" s="103"/>
      <c r="O2136"/>
      <c r="P2136" t="str">
        <f t="shared" ref="P2136:P2160" si="651">IF(E2136=F2136,"","NOT EQUAL")</f>
        <v>NOT EQUAL</v>
      </c>
      <c r="Q2136" t="str">
        <f>IF(ISNA(VLOOKUP(AC2136,#REF!,1)),"//","")</f>
        <v/>
      </c>
      <c r="R2136"/>
      <c r="S2136" s="43">
        <f t="shared" ref="S2136:S2160" si="652">IF(X2136&lt;&gt;"",S2135+1,S2135)</f>
        <v>611</v>
      </c>
      <c r="T2136" s="93"/>
      <c r="U2136" s="71"/>
      <c r="V2136" s="71"/>
      <c r="W2136" s="44" t="str">
        <f t="shared" ref="W2136:W2160" si="653">IF( OR(U2136="CNST", I2136="CAT_REGS"),(E2136),
IF(U2136="YES",UPPER(E2136),
IF(   AND(U2136&lt;&gt;"NO",I2136="CAT_FNCT",D2136&lt;&gt;"multiply", D2136&lt;&gt;"divide"),IF(J2136="SLS_ENABLED",   UPPER(E2136),""),"")))</f>
        <v/>
      </c>
      <c r="X2136" s="25" t="str">
        <f t="shared" ref="X2136:X2160" si="654">IF(LEN(V2136)&gt;0,V2136,SUBSTITUTE(SUBSTITUTE(SUBSTITUTE(SUBSTITUTE(SUBSTITUTE(SUBSTITUTE(SUBSTITUTE(SUBSTITUTE(SUBSTITUTE(SUBSTITUTE(SUBSTITUTE( (SUBSTITUTE( SUBSTITUTE( SUBSTITUTE( SUBSTITUTE(W2136,"STD_SIGMA","SUM"),"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36" s="1">
        <f t="shared" ref="Y2136:Y2160" si="655">B2136</f>
        <v>2088</v>
      </c>
      <c r="Z2136" t="str">
        <f t="shared" ref="Z2136:Z2160" si="656">M2136</f>
        <v>USER_SFTg35U</v>
      </c>
      <c r="AA2136" s="172" t="str">
        <f>IF(ISNA(VLOOKUP(AC2136,Sheet2!J:J,1,0)),"//","")</f>
        <v/>
      </c>
      <c r="AC2136" s="111" t="str">
        <f t="shared" si="650"/>
        <v/>
      </c>
      <c r="AD2136" t="b">
        <f t="shared" si="649"/>
        <v>1</v>
      </c>
    </row>
    <row r="2137" spans="1:30">
      <c r="A2137" s="58">
        <f t="shared" si="648"/>
        <v>2137</v>
      </c>
      <c r="B2137" s="55">
        <f t="shared" si="647"/>
        <v>2089</v>
      </c>
      <c r="C2137" s="98" t="s">
        <v>4425</v>
      </c>
      <c r="D2137" s="98" t="s">
        <v>1188</v>
      </c>
      <c r="E2137" s="99" t="s">
        <v>539</v>
      </c>
      <c r="F2137" s="99" t="s">
        <v>3743</v>
      </c>
      <c r="G2137" s="100">
        <v>0</v>
      </c>
      <c r="H2137" s="100">
        <v>0</v>
      </c>
      <c r="I2137" s="198" t="s">
        <v>1</v>
      </c>
      <c r="J2137" s="99" t="s">
        <v>1592</v>
      </c>
      <c r="K2137" s="101" t="s">
        <v>4539</v>
      </c>
      <c r="L2137" s="98" t="s">
        <v>1600</v>
      </c>
      <c r="M2137" s="103" t="s">
        <v>4079</v>
      </c>
      <c r="N2137" s="103"/>
      <c r="O2137"/>
      <c r="P2137" t="str">
        <f t="shared" si="651"/>
        <v>NOT EQUAL</v>
      </c>
      <c r="Q2137" t="str">
        <f>IF(ISNA(VLOOKUP(AC2137,#REF!,1)),"//","")</f>
        <v/>
      </c>
      <c r="R2137"/>
      <c r="S2137" s="43">
        <f t="shared" si="652"/>
        <v>611</v>
      </c>
      <c r="T2137" s="93"/>
      <c r="U2137" s="71"/>
      <c r="V2137" s="71"/>
      <c r="W2137" s="44" t="str">
        <f t="shared" si="653"/>
        <v/>
      </c>
      <c r="X2137" s="25" t="str">
        <f t="shared" si="654"/>
        <v/>
      </c>
      <c r="Y2137" s="1">
        <f t="shared" si="655"/>
        <v>2089</v>
      </c>
      <c r="Z2137" t="str">
        <f t="shared" si="656"/>
        <v>USER_PRIM36U</v>
      </c>
      <c r="AA2137" s="172" t="str">
        <f>IF(ISNA(VLOOKUP(AC2137,Sheet2!J:J,1,0)),"//","")</f>
        <v/>
      </c>
      <c r="AC2137" s="111" t="str">
        <f t="shared" si="650"/>
        <v/>
      </c>
      <c r="AD2137" t="b">
        <f t="shared" si="649"/>
        <v>1</v>
      </c>
    </row>
    <row r="2138" spans="1:30">
      <c r="A2138" s="58">
        <f t="shared" si="648"/>
        <v>2138</v>
      </c>
      <c r="B2138" s="55">
        <f t="shared" si="647"/>
        <v>2090</v>
      </c>
      <c r="C2138" s="98" t="s">
        <v>4426</v>
      </c>
      <c r="D2138" s="98" t="s">
        <v>1188</v>
      </c>
      <c r="E2138" s="99" t="s">
        <v>539</v>
      </c>
      <c r="F2138" s="99" t="s">
        <v>3744</v>
      </c>
      <c r="G2138" s="100">
        <v>0</v>
      </c>
      <c r="H2138" s="100">
        <v>0</v>
      </c>
      <c r="I2138" s="198" t="s">
        <v>1</v>
      </c>
      <c r="J2138" s="99" t="s">
        <v>1592</v>
      </c>
      <c r="K2138" s="101" t="s">
        <v>4539</v>
      </c>
      <c r="L2138" s="98" t="s">
        <v>1600</v>
      </c>
      <c r="M2138" s="103" t="s">
        <v>4080</v>
      </c>
      <c r="N2138" s="103"/>
      <c r="O2138"/>
      <c r="P2138" t="str">
        <f t="shared" si="651"/>
        <v>NOT EQUAL</v>
      </c>
      <c r="Q2138" t="str">
        <f>IF(ISNA(VLOOKUP(AC2138,#REF!,1)),"//","")</f>
        <v/>
      </c>
      <c r="R2138"/>
      <c r="S2138" s="43">
        <f t="shared" si="652"/>
        <v>611</v>
      </c>
      <c r="T2138" s="93"/>
      <c r="U2138" s="71"/>
      <c r="V2138" s="71"/>
      <c r="W2138" s="44" t="str">
        <f t="shared" si="653"/>
        <v/>
      </c>
      <c r="X2138" s="25" t="str">
        <f t="shared" si="654"/>
        <v/>
      </c>
      <c r="Y2138" s="1">
        <f t="shared" si="655"/>
        <v>2090</v>
      </c>
      <c r="Z2138" t="str">
        <f t="shared" si="656"/>
        <v>USER_SFTf36U</v>
      </c>
      <c r="AA2138" s="172" t="str">
        <f>IF(ISNA(VLOOKUP(AC2138,Sheet2!J:J,1,0)),"//","")</f>
        <v/>
      </c>
      <c r="AC2138" s="111" t="str">
        <f t="shared" si="650"/>
        <v/>
      </c>
      <c r="AD2138" t="b">
        <f t="shared" si="649"/>
        <v>1</v>
      </c>
    </row>
    <row r="2139" spans="1:30">
      <c r="A2139" s="58">
        <f t="shared" si="648"/>
        <v>2139</v>
      </c>
      <c r="B2139" s="55">
        <f t="shared" ref="B2139:B2202" si="657">IF(AND(MID(C2139,2,1)&lt;&gt;"/",MID(C2139,1,1)="/"),INT(B2138)+1,B2138+0.01)</f>
        <v>2091</v>
      </c>
      <c r="C2139" s="98" t="s">
        <v>4427</v>
      </c>
      <c r="D2139" s="98" t="s">
        <v>1188</v>
      </c>
      <c r="E2139" s="99" t="s">
        <v>539</v>
      </c>
      <c r="F2139" s="99" t="s">
        <v>4493</v>
      </c>
      <c r="G2139" s="100">
        <v>0</v>
      </c>
      <c r="H2139" s="100">
        <v>0</v>
      </c>
      <c r="I2139" s="198" t="s">
        <v>1</v>
      </c>
      <c r="J2139" s="99" t="s">
        <v>1592</v>
      </c>
      <c r="K2139" s="101" t="s">
        <v>4539</v>
      </c>
      <c r="L2139" s="98" t="s">
        <v>1600</v>
      </c>
      <c r="M2139" s="103" t="s">
        <v>4534</v>
      </c>
      <c r="N2139" s="103"/>
      <c r="O2139"/>
      <c r="P2139" t="str">
        <f t="shared" si="651"/>
        <v>NOT EQUAL</v>
      </c>
      <c r="Q2139" t="str">
        <f>IF(ISNA(VLOOKUP(AC2139,#REF!,1)),"//","")</f>
        <v/>
      </c>
      <c r="R2139"/>
      <c r="S2139" s="43">
        <f t="shared" si="652"/>
        <v>611</v>
      </c>
      <c r="T2139" s="93"/>
      <c r="U2139" s="71"/>
      <c r="V2139" s="71"/>
      <c r="W2139" s="44" t="str">
        <f t="shared" si="653"/>
        <v/>
      </c>
      <c r="X2139" s="25" t="str">
        <f t="shared" si="654"/>
        <v/>
      </c>
      <c r="Y2139" s="1">
        <f t="shared" si="655"/>
        <v>2091</v>
      </c>
      <c r="Z2139" t="str">
        <f t="shared" si="656"/>
        <v>USER_SFTg36U</v>
      </c>
      <c r="AA2139" s="172" t="str">
        <f>IF(ISNA(VLOOKUP(AC2139,Sheet2!J:J,1,0)),"//","")</f>
        <v/>
      </c>
      <c r="AC2139" s="111" t="str">
        <f t="shared" si="650"/>
        <v/>
      </c>
      <c r="AD2139" t="b">
        <f t="shared" si="649"/>
        <v>1</v>
      </c>
    </row>
    <row r="2140" spans="1:30">
      <c r="A2140" s="58">
        <f t="shared" si="648"/>
        <v>2140</v>
      </c>
      <c r="B2140" s="55">
        <f t="shared" si="657"/>
        <v>2092</v>
      </c>
      <c r="C2140" s="98" t="s">
        <v>4428</v>
      </c>
      <c r="D2140" s="98">
        <v>1</v>
      </c>
      <c r="E2140" s="99" t="s">
        <v>2861</v>
      </c>
      <c r="F2140" s="99" t="s">
        <v>2861</v>
      </c>
      <c r="G2140" s="100">
        <v>0</v>
      </c>
      <c r="H2140" s="100">
        <v>0</v>
      </c>
      <c r="I2140" s="192" t="s">
        <v>3</v>
      </c>
      <c r="J2140" s="99" t="s">
        <v>1592</v>
      </c>
      <c r="K2140" s="101" t="s">
        <v>4704</v>
      </c>
      <c r="L2140" s="98" t="s">
        <v>2785</v>
      </c>
      <c r="M2140" s="103" t="s">
        <v>2862</v>
      </c>
      <c r="N2140" s="103"/>
      <c r="O2140"/>
      <c r="P2140" t="str">
        <f t="shared" si="651"/>
        <v/>
      </c>
      <c r="Q2140" t="str">
        <f>IF(ISNA(VLOOKUP(AC2140,#REF!,1)),"//","")</f>
        <v/>
      </c>
      <c r="R2140"/>
      <c r="S2140" s="43">
        <f t="shared" si="652"/>
        <v>612</v>
      </c>
      <c r="T2140" s="93" t="s">
        <v>3001</v>
      </c>
      <c r="U2140" s="71" t="s">
        <v>2484</v>
      </c>
      <c r="V2140" s="71" t="s">
        <v>2484</v>
      </c>
      <c r="W2140" s="44" t="str">
        <f t="shared" si="653"/>
        <v>"XEQM01"</v>
      </c>
      <c r="X2140" s="25" t="str">
        <f t="shared" si="654"/>
        <v>XEQM01</v>
      </c>
      <c r="Y2140" s="1">
        <f t="shared" si="655"/>
        <v>2092</v>
      </c>
      <c r="Z2140" t="str">
        <f t="shared" si="656"/>
        <v>ITM_X_P1</v>
      </c>
      <c r="AA2140" s="172" t="str">
        <f>IF(ISNA(VLOOKUP(AC2140,Sheet2!J:J,1,0)),"//","")</f>
        <v>//</v>
      </c>
      <c r="AC2140" s="111" t="str">
        <f t="shared" si="650"/>
        <v>XEQM01</v>
      </c>
      <c r="AD2140" t="b">
        <f t="shared" si="649"/>
        <v>1</v>
      </c>
    </row>
    <row r="2141" spans="1:30">
      <c r="A2141" s="58">
        <f t="shared" si="648"/>
        <v>2141</v>
      </c>
      <c r="B2141" s="55">
        <f t="shared" si="657"/>
        <v>2093</v>
      </c>
      <c r="C2141" s="98" t="s">
        <v>4428</v>
      </c>
      <c r="D2141" s="98">
        <v>2</v>
      </c>
      <c r="E2141" s="103" t="s">
        <v>2864</v>
      </c>
      <c r="F2141" s="103" t="s">
        <v>2864</v>
      </c>
      <c r="G2141" s="105">
        <v>0</v>
      </c>
      <c r="H2141" s="105">
        <v>0</v>
      </c>
      <c r="I2141" s="192" t="s">
        <v>3</v>
      </c>
      <c r="J2141" s="99" t="s">
        <v>1592</v>
      </c>
      <c r="K2141" s="101" t="s">
        <v>4704</v>
      </c>
      <c r="L2141" s="106" t="s">
        <v>2785</v>
      </c>
      <c r="M2141" s="103" t="s">
        <v>2863</v>
      </c>
      <c r="N2141" s="103"/>
      <c r="O2141"/>
      <c r="P2141" t="str">
        <f t="shared" si="651"/>
        <v/>
      </c>
      <c r="Q2141" t="str">
        <f>IF(ISNA(VLOOKUP(AC2141,#REF!,1)),"//","")</f>
        <v/>
      </c>
      <c r="R2141"/>
      <c r="S2141" s="43">
        <f t="shared" si="652"/>
        <v>613</v>
      </c>
      <c r="T2141" s="93" t="s">
        <v>3001</v>
      </c>
      <c r="U2141" s="71" t="s">
        <v>2484</v>
      </c>
      <c r="V2141" s="71" t="s">
        <v>2484</v>
      </c>
      <c r="W2141" s="44" t="str">
        <f t="shared" si="653"/>
        <v>"XEQM02"</v>
      </c>
      <c r="X2141" s="25" t="str">
        <f t="shared" si="654"/>
        <v>XEQM02</v>
      </c>
      <c r="Y2141" s="1">
        <f t="shared" si="655"/>
        <v>2093</v>
      </c>
      <c r="Z2141" t="str">
        <f t="shared" si="656"/>
        <v>ITM_X_P2</v>
      </c>
      <c r="AA2141" s="172" t="str">
        <f>IF(ISNA(VLOOKUP(AC2141,Sheet2!J:J,1,0)),"//","")</f>
        <v>//</v>
      </c>
      <c r="AC2141" s="111" t="str">
        <f t="shared" si="650"/>
        <v>XEQM02</v>
      </c>
      <c r="AD2141" t="b">
        <f t="shared" si="649"/>
        <v>1</v>
      </c>
    </row>
    <row r="2142" spans="1:30">
      <c r="A2142" s="58">
        <f t="shared" si="648"/>
        <v>2142</v>
      </c>
      <c r="B2142" s="55">
        <f t="shared" si="657"/>
        <v>2094</v>
      </c>
      <c r="C2142" s="98" t="s">
        <v>4428</v>
      </c>
      <c r="D2142" s="98">
        <v>3</v>
      </c>
      <c r="E2142" s="103" t="s">
        <v>2881</v>
      </c>
      <c r="F2142" s="103" t="s">
        <v>2881</v>
      </c>
      <c r="G2142" s="105">
        <v>0</v>
      </c>
      <c r="H2142" s="105">
        <v>0</v>
      </c>
      <c r="I2142" s="192" t="s">
        <v>3</v>
      </c>
      <c r="J2142" s="99" t="s">
        <v>1592</v>
      </c>
      <c r="K2142" s="101" t="s">
        <v>4704</v>
      </c>
      <c r="L2142" s="106" t="s">
        <v>2785</v>
      </c>
      <c r="M2142" s="103" t="s">
        <v>2865</v>
      </c>
      <c r="N2142" s="103"/>
      <c r="O2142"/>
      <c r="P2142" t="str">
        <f t="shared" si="651"/>
        <v/>
      </c>
      <c r="Q2142" t="str">
        <f>IF(ISNA(VLOOKUP(AC2142,#REF!,1)),"//","")</f>
        <v/>
      </c>
      <c r="R2142"/>
      <c r="S2142" s="43">
        <f t="shared" si="652"/>
        <v>614</v>
      </c>
      <c r="T2142" s="93" t="s">
        <v>3001</v>
      </c>
      <c r="U2142" s="71" t="s">
        <v>2484</v>
      </c>
      <c r="V2142" s="71" t="s">
        <v>2484</v>
      </c>
      <c r="W2142" s="44" t="str">
        <f t="shared" si="653"/>
        <v>"XEQM03"</v>
      </c>
      <c r="X2142" s="25" t="str">
        <f t="shared" si="654"/>
        <v>XEQM03</v>
      </c>
      <c r="Y2142" s="1">
        <f t="shared" si="655"/>
        <v>2094</v>
      </c>
      <c r="Z2142" t="str">
        <f t="shared" si="656"/>
        <v>ITM_X_P3</v>
      </c>
      <c r="AA2142" s="172" t="str">
        <f>IF(ISNA(VLOOKUP(AC2142,Sheet2!J:J,1,0)),"//","")</f>
        <v>//</v>
      </c>
      <c r="AC2142" s="111" t="str">
        <f t="shared" si="650"/>
        <v>XEQM03</v>
      </c>
      <c r="AD2142" t="b">
        <f t="shared" si="649"/>
        <v>1</v>
      </c>
    </row>
    <row r="2143" spans="1:30">
      <c r="A2143" s="58">
        <f t="shared" si="648"/>
        <v>2143</v>
      </c>
      <c r="B2143" s="55">
        <f t="shared" si="657"/>
        <v>2095</v>
      </c>
      <c r="C2143" s="98" t="s">
        <v>4428</v>
      </c>
      <c r="D2143" s="98">
        <v>4</v>
      </c>
      <c r="E2143" s="103" t="s">
        <v>2882</v>
      </c>
      <c r="F2143" s="103" t="s">
        <v>2882</v>
      </c>
      <c r="G2143" s="105">
        <v>0</v>
      </c>
      <c r="H2143" s="105">
        <v>0</v>
      </c>
      <c r="I2143" s="192" t="s">
        <v>3</v>
      </c>
      <c r="J2143" s="99" t="s">
        <v>1592</v>
      </c>
      <c r="K2143" s="101" t="s">
        <v>4704</v>
      </c>
      <c r="L2143" s="106" t="s">
        <v>2785</v>
      </c>
      <c r="M2143" s="103" t="s">
        <v>2866</v>
      </c>
      <c r="N2143" s="103"/>
      <c r="O2143" s="45"/>
      <c r="P2143" t="str">
        <f t="shared" si="651"/>
        <v/>
      </c>
      <c r="Q2143" s="45" t="str">
        <f>IF(ISNA(VLOOKUP(AC2143,#REF!,1)),"//","")</f>
        <v/>
      </c>
      <c r="R2143" s="45"/>
      <c r="S2143" s="43">
        <f t="shared" si="652"/>
        <v>615</v>
      </c>
      <c r="T2143" s="93" t="s">
        <v>3001</v>
      </c>
      <c r="U2143" s="71" t="s">
        <v>2484</v>
      </c>
      <c r="V2143" s="71" t="s">
        <v>2484</v>
      </c>
      <c r="W2143" s="44" t="str">
        <f t="shared" si="653"/>
        <v>"XEQM04"</v>
      </c>
      <c r="X2143" s="25" t="str">
        <f t="shared" si="654"/>
        <v>XEQM04</v>
      </c>
      <c r="Y2143" s="1">
        <f t="shared" si="655"/>
        <v>2095</v>
      </c>
      <c r="Z2143" t="str">
        <f t="shared" si="656"/>
        <v>ITM_X_P4</v>
      </c>
      <c r="AA2143" s="172" t="str">
        <f>IF(ISNA(VLOOKUP(AC2143,Sheet2!J:J,1,0)),"//","")</f>
        <v>//</v>
      </c>
      <c r="AC2143" s="111" t="str">
        <f t="shared" si="650"/>
        <v>XEQM04</v>
      </c>
      <c r="AD2143" t="b">
        <f t="shared" si="649"/>
        <v>1</v>
      </c>
    </row>
    <row r="2144" spans="1:30">
      <c r="A2144" s="58">
        <f t="shared" si="648"/>
        <v>2144</v>
      </c>
      <c r="B2144" s="55">
        <f t="shared" si="657"/>
        <v>2096</v>
      </c>
      <c r="C2144" s="98" t="s">
        <v>4428</v>
      </c>
      <c r="D2144" s="98">
        <v>5</v>
      </c>
      <c r="E2144" s="103" t="s">
        <v>2883</v>
      </c>
      <c r="F2144" s="103" t="s">
        <v>2883</v>
      </c>
      <c r="G2144" s="105">
        <v>0</v>
      </c>
      <c r="H2144" s="105">
        <v>0</v>
      </c>
      <c r="I2144" s="192" t="s">
        <v>3</v>
      </c>
      <c r="J2144" s="99" t="s">
        <v>1592</v>
      </c>
      <c r="K2144" s="101" t="s">
        <v>4704</v>
      </c>
      <c r="L2144" s="106" t="s">
        <v>2785</v>
      </c>
      <c r="M2144" s="103" t="s">
        <v>2867</v>
      </c>
      <c r="N2144" s="103"/>
      <c r="O2144" s="45"/>
      <c r="P2144" t="str">
        <f t="shared" si="651"/>
        <v/>
      </c>
      <c r="Q2144" s="45" t="str">
        <f>IF(ISNA(VLOOKUP(AC2144,#REF!,1)),"//","")</f>
        <v/>
      </c>
      <c r="R2144" s="45"/>
      <c r="S2144" s="43">
        <f t="shared" si="652"/>
        <v>616</v>
      </c>
      <c r="T2144" s="93" t="s">
        <v>3001</v>
      </c>
      <c r="U2144" s="71" t="s">
        <v>2484</v>
      </c>
      <c r="V2144" s="71" t="s">
        <v>2484</v>
      </c>
      <c r="W2144" s="44" t="str">
        <f t="shared" si="653"/>
        <v>"XEQM05"</v>
      </c>
      <c r="X2144" s="25" t="str">
        <f t="shared" si="654"/>
        <v>XEQM05</v>
      </c>
      <c r="Y2144" s="1">
        <f t="shared" si="655"/>
        <v>2096</v>
      </c>
      <c r="Z2144" t="str">
        <f t="shared" si="656"/>
        <v>ITM_X_P5</v>
      </c>
      <c r="AA2144" s="172" t="str">
        <f>IF(ISNA(VLOOKUP(AC2144,Sheet2!J:J,1,0)),"//","")</f>
        <v>//</v>
      </c>
      <c r="AC2144" s="111" t="str">
        <f t="shared" si="650"/>
        <v>XEQM05</v>
      </c>
      <c r="AD2144" t="b">
        <f t="shared" si="649"/>
        <v>1</v>
      </c>
    </row>
    <row r="2145" spans="1:30">
      <c r="A2145" s="58">
        <f t="shared" ref="A2145:A2208" si="658">IF(B2145=INT(B2145),ROW(),"")</f>
        <v>2145</v>
      </c>
      <c r="B2145" s="55">
        <f t="shared" si="657"/>
        <v>2097</v>
      </c>
      <c r="C2145" s="98" t="s">
        <v>4428</v>
      </c>
      <c r="D2145" s="98">
        <v>6</v>
      </c>
      <c r="E2145" s="103" t="s">
        <v>2884</v>
      </c>
      <c r="F2145" s="103" t="s">
        <v>2884</v>
      </c>
      <c r="G2145" s="105">
        <v>0</v>
      </c>
      <c r="H2145" s="105">
        <v>0</v>
      </c>
      <c r="I2145" s="192" t="s">
        <v>3</v>
      </c>
      <c r="J2145" s="99" t="s">
        <v>1592</v>
      </c>
      <c r="K2145" s="101" t="s">
        <v>4704</v>
      </c>
      <c r="L2145" s="106" t="s">
        <v>2785</v>
      </c>
      <c r="M2145" s="103" t="s">
        <v>2868</v>
      </c>
      <c r="N2145" s="103"/>
      <c r="O2145" s="45"/>
      <c r="P2145" t="str">
        <f t="shared" si="651"/>
        <v/>
      </c>
      <c r="Q2145" s="45" t="str">
        <f>IF(ISNA(VLOOKUP(AC2145,#REF!,1)),"//","")</f>
        <v/>
      </c>
      <c r="R2145" s="45"/>
      <c r="S2145" s="43">
        <f t="shared" si="652"/>
        <v>617</v>
      </c>
      <c r="T2145" s="93" t="s">
        <v>3001</v>
      </c>
      <c r="U2145" s="71" t="s">
        <v>2484</v>
      </c>
      <c r="V2145" s="71" t="s">
        <v>2484</v>
      </c>
      <c r="W2145" s="44" t="str">
        <f t="shared" si="653"/>
        <v>"XEQM06"</v>
      </c>
      <c r="X2145" s="25" t="str">
        <f t="shared" si="654"/>
        <v>XEQM06</v>
      </c>
      <c r="Y2145" s="1">
        <f t="shared" si="655"/>
        <v>2097</v>
      </c>
      <c r="Z2145" t="str">
        <f t="shared" si="656"/>
        <v>ITM_X_P6</v>
      </c>
      <c r="AA2145" s="172" t="str">
        <f>IF(ISNA(VLOOKUP(AC2145,Sheet2!J:J,1,0)),"//","")</f>
        <v>//</v>
      </c>
      <c r="AC2145" s="111" t="str">
        <f t="shared" si="650"/>
        <v>XEQM06</v>
      </c>
      <c r="AD2145" t="b">
        <f t="shared" si="649"/>
        <v>1</v>
      </c>
    </row>
    <row r="2146" spans="1:30">
      <c r="A2146" s="58">
        <f t="shared" si="658"/>
        <v>2146</v>
      </c>
      <c r="B2146" s="55">
        <f t="shared" si="657"/>
        <v>2098</v>
      </c>
      <c r="C2146" s="98" t="s">
        <v>4428</v>
      </c>
      <c r="D2146" s="98">
        <v>7</v>
      </c>
      <c r="E2146" s="103" t="s">
        <v>2885</v>
      </c>
      <c r="F2146" s="103" t="s">
        <v>2885</v>
      </c>
      <c r="G2146" s="105">
        <v>0</v>
      </c>
      <c r="H2146" s="105">
        <v>0</v>
      </c>
      <c r="I2146" s="192" t="s">
        <v>3</v>
      </c>
      <c r="J2146" s="99" t="s">
        <v>1592</v>
      </c>
      <c r="K2146" s="101" t="s">
        <v>4704</v>
      </c>
      <c r="L2146" s="106" t="s">
        <v>2785</v>
      </c>
      <c r="M2146" s="103" t="s">
        <v>2869</v>
      </c>
      <c r="N2146" s="103"/>
      <c r="O2146" s="45"/>
      <c r="P2146" t="str">
        <f t="shared" si="651"/>
        <v/>
      </c>
      <c r="Q2146" s="45" t="str">
        <f>IF(ISNA(VLOOKUP(AC2146,#REF!,1)),"//","")</f>
        <v/>
      </c>
      <c r="R2146" s="45"/>
      <c r="S2146" s="43">
        <f t="shared" si="652"/>
        <v>618</v>
      </c>
      <c r="T2146" s="93" t="s">
        <v>3001</v>
      </c>
      <c r="U2146" s="71" t="s">
        <v>2484</v>
      </c>
      <c r="V2146" s="71" t="s">
        <v>2484</v>
      </c>
      <c r="W2146" s="44" t="str">
        <f t="shared" si="653"/>
        <v>"XEQM07"</v>
      </c>
      <c r="X2146" s="25" t="str">
        <f t="shared" si="654"/>
        <v>XEQM07</v>
      </c>
      <c r="Y2146" s="1">
        <f t="shared" si="655"/>
        <v>2098</v>
      </c>
      <c r="Z2146" t="str">
        <f t="shared" si="656"/>
        <v>ITM_X_f1</v>
      </c>
      <c r="AA2146" s="172" t="str">
        <f>IF(ISNA(VLOOKUP(AC2146,Sheet2!J:J,1,0)),"//","")</f>
        <v>//</v>
      </c>
      <c r="AC2146" s="111" t="str">
        <f t="shared" si="650"/>
        <v>XEQM07</v>
      </c>
      <c r="AD2146" t="b">
        <f t="shared" si="649"/>
        <v>1</v>
      </c>
    </row>
    <row r="2147" spans="1:30">
      <c r="A2147" s="58">
        <f t="shared" si="658"/>
        <v>2147</v>
      </c>
      <c r="B2147" s="55">
        <f t="shared" si="657"/>
        <v>2099</v>
      </c>
      <c r="C2147" s="98" t="s">
        <v>4428</v>
      </c>
      <c r="D2147" s="98">
        <v>8</v>
      </c>
      <c r="E2147" s="103" t="s">
        <v>2886</v>
      </c>
      <c r="F2147" s="103" t="s">
        <v>2886</v>
      </c>
      <c r="G2147" s="105">
        <v>0</v>
      </c>
      <c r="H2147" s="105">
        <v>0</v>
      </c>
      <c r="I2147" s="192" t="s">
        <v>3</v>
      </c>
      <c r="J2147" s="99" t="s">
        <v>1592</v>
      </c>
      <c r="K2147" s="101" t="s">
        <v>4704</v>
      </c>
      <c r="L2147" s="106" t="s">
        <v>2785</v>
      </c>
      <c r="M2147" s="103" t="s">
        <v>2870</v>
      </c>
      <c r="N2147" s="103"/>
      <c r="O2147" s="45"/>
      <c r="P2147" t="str">
        <f t="shared" si="651"/>
        <v/>
      </c>
      <c r="Q2147" s="45" t="str">
        <f>IF(ISNA(VLOOKUP(AC2147,#REF!,1)),"//","")</f>
        <v/>
      </c>
      <c r="R2147" s="45"/>
      <c r="S2147" s="43">
        <f t="shared" si="652"/>
        <v>619</v>
      </c>
      <c r="T2147" s="93" t="s">
        <v>3001</v>
      </c>
      <c r="U2147" s="71" t="s">
        <v>2484</v>
      </c>
      <c r="V2147" s="71" t="s">
        <v>2484</v>
      </c>
      <c r="W2147" s="44" t="str">
        <f t="shared" si="653"/>
        <v>"XEQM08"</v>
      </c>
      <c r="X2147" s="25" t="str">
        <f t="shared" si="654"/>
        <v>XEQM08</v>
      </c>
      <c r="Y2147" s="1">
        <f t="shared" si="655"/>
        <v>2099</v>
      </c>
      <c r="Z2147" t="str">
        <f t="shared" si="656"/>
        <v>ITM_X_f2</v>
      </c>
      <c r="AA2147" s="172" t="str">
        <f>IF(ISNA(VLOOKUP(AC2147,Sheet2!J:J,1,0)),"//","")</f>
        <v>//</v>
      </c>
      <c r="AC2147" s="111" t="str">
        <f t="shared" si="650"/>
        <v>XEQM08</v>
      </c>
      <c r="AD2147" t="b">
        <f t="shared" si="649"/>
        <v>1</v>
      </c>
    </row>
    <row r="2148" spans="1:30">
      <c r="A2148" s="58">
        <f t="shared" si="658"/>
        <v>2148</v>
      </c>
      <c r="B2148" s="55">
        <f t="shared" si="657"/>
        <v>2100</v>
      </c>
      <c r="C2148" s="98" t="s">
        <v>4428</v>
      </c>
      <c r="D2148" s="98">
        <v>9</v>
      </c>
      <c r="E2148" s="103" t="s">
        <v>2887</v>
      </c>
      <c r="F2148" s="103" t="s">
        <v>2887</v>
      </c>
      <c r="G2148" s="105">
        <v>0</v>
      </c>
      <c r="H2148" s="105">
        <v>0</v>
      </c>
      <c r="I2148" s="192" t="s">
        <v>3</v>
      </c>
      <c r="J2148" s="99" t="s">
        <v>1592</v>
      </c>
      <c r="K2148" s="101" t="s">
        <v>4704</v>
      </c>
      <c r="L2148" s="106" t="s">
        <v>2785</v>
      </c>
      <c r="M2148" s="103" t="s">
        <v>2871</v>
      </c>
      <c r="N2148" s="103"/>
      <c r="O2148" s="45"/>
      <c r="P2148" t="str">
        <f t="shared" si="651"/>
        <v/>
      </c>
      <c r="Q2148" s="45" t="str">
        <f>IF(ISNA(VLOOKUP(AC2148,#REF!,1)),"//","")</f>
        <v/>
      </c>
      <c r="R2148" s="45"/>
      <c r="S2148" s="43">
        <f t="shared" si="652"/>
        <v>620</v>
      </c>
      <c r="T2148" s="93" t="s">
        <v>3001</v>
      </c>
      <c r="U2148" s="71" t="s">
        <v>2484</v>
      </c>
      <c r="V2148" s="71" t="s">
        <v>2484</v>
      </c>
      <c r="W2148" s="44" t="str">
        <f t="shared" si="653"/>
        <v>"XEQM09"</v>
      </c>
      <c r="X2148" s="25" t="str">
        <f t="shared" si="654"/>
        <v>XEQM09</v>
      </c>
      <c r="Y2148" s="1">
        <f t="shared" si="655"/>
        <v>2100</v>
      </c>
      <c r="Z2148" t="str">
        <f t="shared" si="656"/>
        <v>ITM_X_f3</v>
      </c>
      <c r="AA2148" s="172" t="str">
        <f>IF(ISNA(VLOOKUP(AC2148,Sheet2!J:J,1,0)),"//","")</f>
        <v>//</v>
      </c>
      <c r="AC2148" s="111" t="str">
        <f t="shared" si="650"/>
        <v>XEQM09</v>
      </c>
      <c r="AD2148" t="b">
        <f t="shared" si="649"/>
        <v>1</v>
      </c>
    </row>
    <row r="2149" spans="1:30">
      <c r="A2149" s="58">
        <f t="shared" si="658"/>
        <v>2149</v>
      </c>
      <c r="B2149" s="55">
        <f t="shared" si="657"/>
        <v>2101</v>
      </c>
      <c r="C2149" s="98" t="s">
        <v>4428</v>
      </c>
      <c r="D2149" s="98">
        <v>10</v>
      </c>
      <c r="E2149" s="103" t="s">
        <v>2888</v>
      </c>
      <c r="F2149" s="103" t="s">
        <v>2888</v>
      </c>
      <c r="G2149" s="105">
        <v>0</v>
      </c>
      <c r="H2149" s="105">
        <v>0</v>
      </c>
      <c r="I2149" s="192" t="s">
        <v>3</v>
      </c>
      <c r="J2149" s="99" t="s">
        <v>1592</v>
      </c>
      <c r="K2149" s="101" t="s">
        <v>4704</v>
      </c>
      <c r="L2149" s="106" t="s">
        <v>2785</v>
      </c>
      <c r="M2149" s="103" t="s">
        <v>2872</v>
      </c>
      <c r="N2149" s="103"/>
      <c r="O2149" s="45"/>
      <c r="P2149" t="str">
        <f t="shared" si="651"/>
        <v/>
      </c>
      <c r="Q2149" s="45" t="str">
        <f>IF(ISNA(VLOOKUP(AC2149,#REF!,1)),"//","")</f>
        <v/>
      </c>
      <c r="R2149" s="45"/>
      <c r="S2149" s="43">
        <f t="shared" si="652"/>
        <v>621</v>
      </c>
      <c r="T2149" s="93" t="s">
        <v>3001</v>
      </c>
      <c r="U2149" s="71" t="s">
        <v>2484</v>
      </c>
      <c r="V2149" s="71" t="s">
        <v>2484</v>
      </c>
      <c r="W2149" s="44" t="str">
        <f t="shared" si="653"/>
        <v>"XEQM10"</v>
      </c>
      <c r="X2149" s="25" t="str">
        <f t="shared" si="654"/>
        <v>XEQM10</v>
      </c>
      <c r="Y2149" s="1">
        <f t="shared" si="655"/>
        <v>2101</v>
      </c>
      <c r="Z2149" t="str">
        <f t="shared" si="656"/>
        <v>ITM_X_f4</v>
      </c>
      <c r="AA2149" s="172" t="str">
        <f>IF(ISNA(VLOOKUP(AC2149,Sheet2!J:J,1,0)),"//","")</f>
        <v>//</v>
      </c>
      <c r="AC2149" s="111" t="str">
        <f t="shared" si="650"/>
        <v>XEQM10</v>
      </c>
      <c r="AD2149" t="b">
        <f t="shared" si="649"/>
        <v>1</v>
      </c>
    </row>
    <row r="2150" spans="1:30">
      <c r="A2150" s="58">
        <f t="shared" si="658"/>
        <v>2150</v>
      </c>
      <c r="B2150" s="55">
        <f t="shared" si="657"/>
        <v>2102</v>
      </c>
      <c r="C2150" s="98" t="s">
        <v>4428</v>
      </c>
      <c r="D2150" s="98">
        <v>11</v>
      </c>
      <c r="E2150" s="103" t="s">
        <v>2889</v>
      </c>
      <c r="F2150" s="103" t="s">
        <v>2889</v>
      </c>
      <c r="G2150" s="105">
        <v>0</v>
      </c>
      <c r="H2150" s="105">
        <v>0</v>
      </c>
      <c r="I2150" s="192" t="s">
        <v>3</v>
      </c>
      <c r="J2150" s="99" t="s">
        <v>1592</v>
      </c>
      <c r="K2150" s="101" t="s">
        <v>4704</v>
      </c>
      <c r="L2150" s="106" t="s">
        <v>2785</v>
      </c>
      <c r="M2150" s="103" t="s">
        <v>2873</v>
      </c>
      <c r="N2150" s="103"/>
      <c r="O2150" s="45"/>
      <c r="P2150" t="str">
        <f t="shared" si="651"/>
        <v/>
      </c>
      <c r="Q2150" s="45" t="str">
        <f>IF(ISNA(VLOOKUP(AC2150,#REF!,1)),"//","")</f>
        <v/>
      </c>
      <c r="R2150" s="45"/>
      <c r="S2150" s="43">
        <f t="shared" si="652"/>
        <v>622</v>
      </c>
      <c r="T2150" s="93" t="s">
        <v>3001</v>
      </c>
      <c r="U2150" s="71" t="s">
        <v>2484</v>
      </c>
      <c r="V2150" s="71" t="s">
        <v>2484</v>
      </c>
      <c r="W2150" s="44" t="str">
        <f t="shared" si="653"/>
        <v>"XEQM11"</v>
      </c>
      <c r="X2150" s="25" t="str">
        <f t="shared" si="654"/>
        <v>XEQM11</v>
      </c>
      <c r="Y2150" s="1">
        <f t="shared" si="655"/>
        <v>2102</v>
      </c>
      <c r="Z2150" t="str">
        <f t="shared" si="656"/>
        <v>ITM_X_f5</v>
      </c>
      <c r="AA2150" s="172" t="str">
        <f>IF(ISNA(VLOOKUP(AC2150,Sheet2!J:J,1,0)),"//","")</f>
        <v>//</v>
      </c>
      <c r="AC2150" s="111" t="str">
        <f t="shared" si="650"/>
        <v>XEQM11</v>
      </c>
      <c r="AD2150" t="b">
        <f t="shared" si="649"/>
        <v>1</v>
      </c>
    </row>
    <row r="2151" spans="1:30">
      <c r="A2151" s="58">
        <f t="shared" si="658"/>
        <v>2151</v>
      </c>
      <c r="B2151" s="55">
        <f t="shared" si="657"/>
        <v>2103</v>
      </c>
      <c r="C2151" s="98" t="s">
        <v>4428</v>
      </c>
      <c r="D2151" s="98">
        <v>12</v>
      </c>
      <c r="E2151" s="103" t="s">
        <v>2890</v>
      </c>
      <c r="F2151" s="103" t="s">
        <v>2890</v>
      </c>
      <c r="G2151" s="105">
        <v>0</v>
      </c>
      <c r="H2151" s="105">
        <v>0</v>
      </c>
      <c r="I2151" s="192" t="s">
        <v>3</v>
      </c>
      <c r="J2151" s="99" t="s">
        <v>1592</v>
      </c>
      <c r="K2151" s="101" t="s">
        <v>4704</v>
      </c>
      <c r="L2151" s="106" t="s">
        <v>2785</v>
      </c>
      <c r="M2151" s="103" t="s">
        <v>2874</v>
      </c>
      <c r="N2151" s="103"/>
      <c r="O2151" s="45"/>
      <c r="P2151" t="str">
        <f t="shared" si="651"/>
        <v/>
      </c>
      <c r="Q2151" s="45" t="str">
        <f>IF(ISNA(VLOOKUP(AC2151,#REF!,1)),"//","")</f>
        <v/>
      </c>
      <c r="R2151" s="45"/>
      <c r="S2151" s="43">
        <f t="shared" si="652"/>
        <v>623</v>
      </c>
      <c r="T2151" s="93" t="s">
        <v>3001</v>
      </c>
      <c r="U2151" s="71" t="s">
        <v>2484</v>
      </c>
      <c r="V2151" s="71" t="s">
        <v>2484</v>
      </c>
      <c r="W2151" s="44" t="str">
        <f t="shared" si="653"/>
        <v>"XEQM12"</v>
      </c>
      <c r="X2151" s="25" t="str">
        <f t="shared" si="654"/>
        <v>XEQM12</v>
      </c>
      <c r="Y2151" s="1">
        <f t="shared" si="655"/>
        <v>2103</v>
      </c>
      <c r="Z2151" t="str">
        <f t="shared" si="656"/>
        <v>ITM_X_f6</v>
      </c>
      <c r="AA2151" s="172" t="str">
        <f>IF(ISNA(VLOOKUP(AC2151,Sheet2!J:J,1,0)),"//","")</f>
        <v>//</v>
      </c>
      <c r="AC2151" s="111" t="str">
        <f t="shared" si="650"/>
        <v>XEQM12</v>
      </c>
      <c r="AD2151" t="b">
        <f t="shared" si="649"/>
        <v>1</v>
      </c>
    </row>
    <row r="2152" spans="1:30">
      <c r="A2152" s="58">
        <f t="shared" si="658"/>
        <v>2152</v>
      </c>
      <c r="B2152" s="55">
        <f t="shared" si="657"/>
        <v>2104</v>
      </c>
      <c r="C2152" s="98" t="s">
        <v>4428</v>
      </c>
      <c r="D2152" s="98">
        <v>13</v>
      </c>
      <c r="E2152" s="103" t="s">
        <v>2891</v>
      </c>
      <c r="F2152" s="103" t="s">
        <v>2891</v>
      </c>
      <c r="G2152" s="105">
        <v>0</v>
      </c>
      <c r="H2152" s="105">
        <v>0</v>
      </c>
      <c r="I2152" s="192" t="s">
        <v>3</v>
      </c>
      <c r="J2152" s="99" t="s">
        <v>1592</v>
      </c>
      <c r="K2152" s="101" t="s">
        <v>4704</v>
      </c>
      <c r="L2152" s="106" t="s">
        <v>2785</v>
      </c>
      <c r="M2152" s="103" t="s">
        <v>2875</v>
      </c>
      <c r="N2152" s="103"/>
      <c r="O2152" s="45"/>
      <c r="P2152" t="str">
        <f t="shared" si="651"/>
        <v/>
      </c>
      <c r="Q2152" s="45" t="str">
        <f>IF(ISNA(VLOOKUP(AC2152,#REF!,1)),"//","")</f>
        <v/>
      </c>
      <c r="R2152" s="45"/>
      <c r="S2152" s="43">
        <f t="shared" si="652"/>
        <v>624</v>
      </c>
      <c r="T2152" s="93" t="s">
        <v>3001</v>
      </c>
      <c r="U2152" s="71" t="s">
        <v>2484</v>
      </c>
      <c r="V2152" s="71" t="s">
        <v>2484</v>
      </c>
      <c r="W2152" s="44" t="str">
        <f t="shared" si="653"/>
        <v>"XEQM13"</v>
      </c>
      <c r="X2152" s="25" t="str">
        <f t="shared" si="654"/>
        <v>XEQM13</v>
      </c>
      <c r="Y2152" s="1">
        <f t="shared" si="655"/>
        <v>2104</v>
      </c>
      <c r="Z2152" t="str">
        <f t="shared" si="656"/>
        <v>ITM_X_g1</v>
      </c>
      <c r="AA2152" s="172" t="str">
        <f>IF(ISNA(VLOOKUP(AC2152,Sheet2!J:J,1,0)),"//","")</f>
        <v>//</v>
      </c>
      <c r="AC2152" s="111" t="str">
        <f t="shared" si="650"/>
        <v>XEQM13</v>
      </c>
      <c r="AD2152" t="b">
        <f t="shared" si="649"/>
        <v>1</v>
      </c>
    </row>
    <row r="2153" spans="1:30">
      <c r="A2153" s="58">
        <f t="shared" si="658"/>
        <v>2153</v>
      </c>
      <c r="B2153" s="55">
        <f t="shared" si="657"/>
        <v>2105</v>
      </c>
      <c r="C2153" s="98" t="s">
        <v>4428</v>
      </c>
      <c r="D2153" s="98">
        <v>14</v>
      </c>
      <c r="E2153" s="103" t="s">
        <v>2892</v>
      </c>
      <c r="F2153" s="103" t="s">
        <v>2892</v>
      </c>
      <c r="G2153" s="105">
        <v>0</v>
      </c>
      <c r="H2153" s="105">
        <v>0</v>
      </c>
      <c r="I2153" s="192" t="s">
        <v>3</v>
      </c>
      <c r="J2153" s="99" t="s">
        <v>1592</v>
      </c>
      <c r="K2153" s="101" t="s">
        <v>4704</v>
      </c>
      <c r="L2153" s="106" t="s">
        <v>2785</v>
      </c>
      <c r="M2153" s="103" t="s">
        <v>2876</v>
      </c>
      <c r="N2153" s="103"/>
      <c r="O2153" s="45"/>
      <c r="P2153" t="str">
        <f t="shared" si="651"/>
        <v/>
      </c>
      <c r="Q2153" s="45" t="str">
        <f>IF(ISNA(VLOOKUP(AC2153,#REF!,1)),"//","")</f>
        <v/>
      </c>
      <c r="R2153" s="45"/>
      <c r="S2153" s="43">
        <f t="shared" si="652"/>
        <v>625</v>
      </c>
      <c r="T2153" s="93" t="s">
        <v>3001</v>
      </c>
      <c r="U2153" s="71" t="s">
        <v>2484</v>
      </c>
      <c r="V2153" s="71" t="s">
        <v>2484</v>
      </c>
      <c r="W2153" s="44" t="str">
        <f t="shared" si="653"/>
        <v>"XEQM14"</v>
      </c>
      <c r="X2153" s="25" t="str">
        <f t="shared" si="654"/>
        <v>XEQM14</v>
      </c>
      <c r="Y2153" s="1">
        <f t="shared" si="655"/>
        <v>2105</v>
      </c>
      <c r="Z2153" t="str">
        <f t="shared" si="656"/>
        <v>ITM_X_g2</v>
      </c>
      <c r="AA2153" s="172" t="str">
        <f>IF(ISNA(VLOOKUP(AC2153,Sheet2!J:J,1,0)),"//","")</f>
        <v>//</v>
      </c>
      <c r="AC2153" s="111" t="str">
        <f t="shared" si="650"/>
        <v>XEQM14</v>
      </c>
      <c r="AD2153" t="b">
        <f t="shared" si="649"/>
        <v>1</v>
      </c>
    </row>
    <row r="2154" spans="1:30">
      <c r="A2154" s="58">
        <f t="shared" si="658"/>
        <v>2154</v>
      </c>
      <c r="B2154" s="55">
        <f t="shared" si="657"/>
        <v>2106</v>
      </c>
      <c r="C2154" s="98" t="s">
        <v>4428</v>
      </c>
      <c r="D2154" s="98">
        <v>15</v>
      </c>
      <c r="E2154" s="103" t="s">
        <v>2893</v>
      </c>
      <c r="F2154" s="103" t="s">
        <v>2893</v>
      </c>
      <c r="G2154" s="105">
        <v>0</v>
      </c>
      <c r="H2154" s="105">
        <v>0</v>
      </c>
      <c r="I2154" s="192" t="s">
        <v>3</v>
      </c>
      <c r="J2154" s="99" t="s">
        <v>1592</v>
      </c>
      <c r="K2154" s="101" t="s">
        <v>4704</v>
      </c>
      <c r="L2154" s="106" t="s">
        <v>2785</v>
      </c>
      <c r="M2154" s="103" t="s">
        <v>2877</v>
      </c>
      <c r="N2154" s="103"/>
      <c r="O2154" s="45"/>
      <c r="P2154" t="str">
        <f t="shared" si="651"/>
        <v/>
      </c>
      <c r="Q2154" s="45" t="str">
        <f>IF(ISNA(VLOOKUP(AC2154,#REF!,1)),"//","")</f>
        <v/>
      </c>
      <c r="R2154" s="45"/>
      <c r="S2154" s="43">
        <f t="shared" si="652"/>
        <v>626</v>
      </c>
      <c r="T2154" s="93" t="s">
        <v>3001</v>
      </c>
      <c r="U2154" s="71" t="s">
        <v>2484</v>
      </c>
      <c r="V2154" s="71" t="s">
        <v>2484</v>
      </c>
      <c r="W2154" s="44" t="str">
        <f t="shared" si="653"/>
        <v>"XEQM15"</v>
      </c>
      <c r="X2154" s="25" t="str">
        <f t="shared" si="654"/>
        <v>XEQM15</v>
      </c>
      <c r="Y2154" s="1">
        <f t="shared" si="655"/>
        <v>2106</v>
      </c>
      <c r="Z2154" t="str">
        <f t="shared" si="656"/>
        <v>ITM_X_g3</v>
      </c>
      <c r="AA2154" s="172" t="str">
        <f>IF(ISNA(VLOOKUP(AC2154,Sheet2!J:J,1,0)),"//","")</f>
        <v>//</v>
      </c>
      <c r="AC2154" s="111" t="str">
        <f t="shared" si="650"/>
        <v>XEQM15</v>
      </c>
      <c r="AD2154" t="b">
        <f t="shared" si="649"/>
        <v>1</v>
      </c>
    </row>
    <row r="2155" spans="1:30">
      <c r="A2155" s="58">
        <f t="shared" si="658"/>
        <v>2155</v>
      </c>
      <c r="B2155" s="55">
        <f t="shared" si="657"/>
        <v>2107</v>
      </c>
      <c r="C2155" s="98" t="s">
        <v>4428</v>
      </c>
      <c r="D2155" s="98">
        <v>16</v>
      </c>
      <c r="E2155" s="103" t="s">
        <v>2894</v>
      </c>
      <c r="F2155" s="103" t="s">
        <v>2894</v>
      </c>
      <c r="G2155" s="105">
        <v>0</v>
      </c>
      <c r="H2155" s="105">
        <v>0</v>
      </c>
      <c r="I2155" s="192" t="s">
        <v>3</v>
      </c>
      <c r="J2155" s="99" t="s">
        <v>1592</v>
      </c>
      <c r="K2155" s="101" t="s">
        <v>4704</v>
      </c>
      <c r="L2155" s="106" t="s">
        <v>2785</v>
      </c>
      <c r="M2155" s="103" t="s">
        <v>2878</v>
      </c>
      <c r="N2155" s="103"/>
      <c r="O2155" s="45"/>
      <c r="P2155" t="str">
        <f t="shared" si="651"/>
        <v/>
      </c>
      <c r="Q2155" s="45" t="str">
        <f>IF(ISNA(VLOOKUP(AC2155,#REF!,1)),"//","")</f>
        <v/>
      </c>
      <c r="R2155" s="45"/>
      <c r="S2155" s="43">
        <f t="shared" si="652"/>
        <v>627</v>
      </c>
      <c r="T2155" s="93" t="s">
        <v>3001</v>
      </c>
      <c r="U2155" s="71" t="s">
        <v>2484</v>
      </c>
      <c r="V2155" s="71" t="s">
        <v>2484</v>
      </c>
      <c r="W2155" s="44" t="str">
        <f t="shared" si="653"/>
        <v>"XEQM16"</v>
      </c>
      <c r="X2155" s="25" t="str">
        <f t="shared" si="654"/>
        <v>XEQM16</v>
      </c>
      <c r="Y2155" s="1">
        <f t="shared" si="655"/>
        <v>2107</v>
      </c>
      <c r="Z2155" t="str">
        <f t="shared" si="656"/>
        <v>ITM_X_g4</v>
      </c>
      <c r="AA2155" s="172" t="str">
        <f>IF(ISNA(VLOOKUP(AC2155,Sheet2!J:J,1,0)),"//","")</f>
        <v>//</v>
      </c>
      <c r="AC2155" s="111" t="str">
        <f t="shared" si="650"/>
        <v>XEQM16</v>
      </c>
      <c r="AD2155" t="b">
        <f t="shared" si="649"/>
        <v>1</v>
      </c>
    </row>
    <row r="2156" spans="1:30">
      <c r="A2156" s="58">
        <f t="shared" si="658"/>
        <v>2156</v>
      </c>
      <c r="B2156" s="55">
        <f t="shared" si="657"/>
        <v>2108</v>
      </c>
      <c r="C2156" s="98" t="s">
        <v>4428</v>
      </c>
      <c r="D2156" s="98">
        <v>17</v>
      </c>
      <c r="E2156" s="103" t="s">
        <v>2895</v>
      </c>
      <c r="F2156" s="103" t="s">
        <v>2895</v>
      </c>
      <c r="G2156" s="105">
        <v>0</v>
      </c>
      <c r="H2156" s="105">
        <v>0</v>
      </c>
      <c r="I2156" s="192" t="s">
        <v>3</v>
      </c>
      <c r="J2156" s="99" t="s">
        <v>1592</v>
      </c>
      <c r="K2156" s="101" t="s">
        <v>4704</v>
      </c>
      <c r="L2156" s="106" t="s">
        <v>2785</v>
      </c>
      <c r="M2156" s="103" t="s">
        <v>2879</v>
      </c>
      <c r="N2156" s="103"/>
      <c r="O2156" s="45"/>
      <c r="P2156" t="str">
        <f t="shared" si="651"/>
        <v/>
      </c>
      <c r="Q2156" s="45" t="str">
        <f>IF(ISNA(VLOOKUP(AC2156,#REF!,1)),"//","")</f>
        <v/>
      </c>
      <c r="R2156" s="45"/>
      <c r="S2156" s="43">
        <f t="shared" si="652"/>
        <v>628</v>
      </c>
      <c r="T2156" s="93" t="s">
        <v>3001</v>
      </c>
      <c r="U2156" s="71" t="s">
        <v>2484</v>
      </c>
      <c r="V2156" s="71" t="s">
        <v>2484</v>
      </c>
      <c r="W2156" s="44" t="str">
        <f t="shared" si="653"/>
        <v>"XEQM17"</v>
      </c>
      <c r="X2156" s="25" t="str">
        <f t="shared" si="654"/>
        <v>XEQM17</v>
      </c>
      <c r="Y2156" s="1">
        <f t="shared" si="655"/>
        <v>2108</v>
      </c>
      <c r="Z2156" t="str">
        <f t="shared" si="656"/>
        <v>ITM_X_g5</v>
      </c>
      <c r="AA2156" s="172" t="str">
        <f>IF(ISNA(VLOOKUP(AC2156,Sheet2!J:J,1,0)),"//","")</f>
        <v>//</v>
      </c>
      <c r="AC2156" s="111" t="str">
        <f t="shared" si="650"/>
        <v>XEQM17</v>
      </c>
      <c r="AD2156" t="b">
        <f t="shared" si="649"/>
        <v>1</v>
      </c>
    </row>
    <row r="2157" spans="1:30">
      <c r="A2157" s="58">
        <f t="shared" si="658"/>
        <v>2157</v>
      </c>
      <c r="B2157" s="55">
        <f t="shared" si="657"/>
        <v>2109</v>
      </c>
      <c r="C2157" s="98" t="s">
        <v>4428</v>
      </c>
      <c r="D2157" s="98">
        <v>18</v>
      </c>
      <c r="E2157" s="103" t="s">
        <v>2896</v>
      </c>
      <c r="F2157" s="103" t="s">
        <v>2896</v>
      </c>
      <c r="G2157" s="105">
        <v>0</v>
      </c>
      <c r="H2157" s="105">
        <v>0</v>
      </c>
      <c r="I2157" s="192" t="s">
        <v>3</v>
      </c>
      <c r="J2157" s="99" t="s">
        <v>1592</v>
      </c>
      <c r="K2157" s="101" t="s">
        <v>4704</v>
      </c>
      <c r="L2157" s="106" t="s">
        <v>2785</v>
      </c>
      <c r="M2157" s="103" t="s">
        <v>2880</v>
      </c>
      <c r="N2157" s="103"/>
      <c r="O2157" s="45"/>
      <c r="P2157" t="str">
        <f t="shared" si="651"/>
        <v/>
      </c>
      <c r="Q2157" s="45" t="str">
        <f>IF(ISNA(VLOOKUP(AC2157,#REF!,1)),"//","")</f>
        <v/>
      </c>
      <c r="R2157" s="45"/>
      <c r="S2157" s="43">
        <f t="shared" si="652"/>
        <v>629</v>
      </c>
      <c r="T2157" s="93" t="s">
        <v>3001</v>
      </c>
      <c r="U2157" s="71" t="s">
        <v>2484</v>
      </c>
      <c r="V2157" s="71" t="s">
        <v>2484</v>
      </c>
      <c r="W2157" s="44" t="str">
        <f t="shared" si="653"/>
        <v>"XEQM18"</v>
      </c>
      <c r="X2157" s="25" t="str">
        <f t="shared" si="654"/>
        <v>XEQM18</v>
      </c>
      <c r="Y2157" s="1">
        <f t="shared" si="655"/>
        <v>2109</v>
      </c>
      <c r="Z2157" t="str">
        <f t="shared" si="656"/>
        <v>ITM_X_g6</v>
      </c>
      <c r="AA2157" s="172" t="str">
        <f>IF(ISNA(VLOOKUP(AC2157,Sheet2!J:J,1,0)),"//","")</f>
        <v>//</v>
      </c>
      <c r="AC2157" s="111" t="str">
        <f t="shared" si="650"/>
        <v>XEQM18</v>
      </c>
      <c r="AD2157" t="b">
        <f t="shared" si="649"/>
        <v>1</v>
      </c>
    </row>
    <row r="2158" spans="1:30">
      <c r="A2158" s="58">
        <f t="shared" si="658"/>
        <v>2158</v>
      </c>
      <c r="B2158" s="55">
        <f t="shared" si="657"/>
        <v>2110</v>
      </c>
      <c r="C2158" s="98" t="s">
        <v>4429</v>
      </c>
      <c r="D2158" s="98" t="s">
        <v>12</v>
      </c>
      <c r="E2158" s="103" t="s">
        <v>2941</v>
      </c>
      <c r="F2158" s="103" t="s">
        <v>2941</v>
      </c>
      <c r="G2158" s="105">
        <v>1</v>
      </c>
      <c r="H2158" s="105">
        <v>18</v>
      </c>
      <c r="I2158" s="198" t="s">
        <v>1</v>
      </c>
      <c r="J2158" s="99" t="s">
        <v>1592</v>
      </c>
      <c r="K2158" s="101" t="s">
        <v>4539</v>
      </c>
      <c r="L2158" s="106"/>
      <c r="M2158" s="103" t="s">
        <v>2939</v>
      </c>
      <c r="N2158" s="103"/>
      <c r="O2158" s="45"/>
      <c r="P2158" t="str">
        <f t="shared" si="651"/>
        <v/>
      </c>
      <c r="Q2158" s="45" t="str">
        <f>IF(ISNA(VLOOKUP(AC2158,#REF!,1)),"//","")</f>
        <v/>
      </c>
      <c r="R2158" s="45"/>
      <c r="S2158" s="43">
        <f t="shared" si="652"/>
        <v>630</v>
      </c>
      <c r="T2158" s="93" t="s">
        <v>3001</v>
      </c>
      <c r="U2158" s="71" t="s">
        <v>2914</v>
      </c>
      <c r="V2158" s="71" t="s">
        <v>2484</v>
      </c>
      <c r="W2158" s="44" t="str">
        <f t="shared" si="653"/>
        <v>"X.SAVE"</v>
      </c>
      <c r="X2158" s="25" t="str">
        <f t="shared" si="654"/>
        <v>X.SAVE</v>
      </c>
      <c r="Y2158" s="1">
        <f t="shared" si="655"/>
        <v>2110</v>
      </c>
      <c r="Z2158" t="str">
        <f t="shared" si="656"/>
        <v>ITM_XSAVE</v>
      </c>
      <c r="AA2158" s="172" t="str">
        <f>IF(ISNA(VLOOKUP(AC2158,Sheet2!J:J,1,0)),"//","")</f>
        <v>//</v>
      </c>
      <c r="AC2158" s="111" t="str">
        <f t="shared" si="650"/>
        <v>X.SAVE</v>
      </c>
      <c r="AD2158" t="b">
        <f t="shared" si="649"/>
        <v>1</v>
      </c>
    </row>
    <row r="2159" spans="1:30">
      <c r="A2159" s="58">
        <f t="shared" si="658"/>
        <v>2159</v>
      </c>
      <c r="B2159" s="55">
        <f t="shared" si="657"/>
        <v>2111</v>
      </c>
      <c r="C2159" s="98" t="s">
        <v>4430</v>
      </c>
      <c r="D2159" s="98" t="s">
        <v>12</v>
      </c>
      <c r="E2159" s="101" t="s">
        <v>2942</v>
      </c>
      <c r="F2159" s="101" t="s">
        <v>2942</v>
      </c>
      <c r="G2159" s="105">
        <v>1</v>
      </c>
      <c r="H2159" s="105">
        <v>18</v>
      </c>
      <c r="I2159" s="198" t="s">
        <v>1</v>
      </c>
      <c r="J2159" s="99" t="s">
        <v>1592</v>
      </c>
      <c r="K2159" s="101" t="s">
        <v>4704</v>
      </c>
      <c r="L2159" s="98"/>
      <c r="M2159" s="103" t="s">
        <v>2940</v>
      </c>
      <c r="N2159" s="103"/>
      <c r="O2159"/>
      <c r="P2159" t="str">
        <f t="shared" si="651"/>
        <v/>
      </c>
      <c r="Q2159" t="str">
        <f>IF(ISNA(VLOOKUP(AC2159,#REF!,1)),"//","")</f>
        <v/>
      </c>
      <c r="R2159"/>
      <c r="S2159" s="43">
        <f t="shared" si="652"/>
        <v>631</v>
      </c>
      <c r="T2159" s="93" t="s">
        <v>3001</v>
      </c>
      <c r="U2159" s="71" t="s">
        <v>2914</v>
      </c>
      <c r="V2159" s="71" t="s">
        <v>2484</v>
      </c>
      <c r="W2159" s="44" t="str">
        <f t="shared" si="653"/>
        <v>"X.LOAD"</v>
      </c>
      <c r="X2159" s="25" t="str">
        <f t="shared" si="654"/>
        <v>X.LOAD</v>
      </c>
      <c r="Y2159" s="1">
        <f t="shared" si="655"/>
        <v>2111</v>
      </c>
      <c r="Z2159" t="str">
        <f t="shared" si="656"/>
        <v>ITM_XLOAD</v>
      </c>
      <c r="AA2159" s="172" t="str">
        <f>IF(ISNA(VLOOKUP(AC2159,Sheet2!J:J,1,0)),"//","")</f>
        <v>//</v>
      </c>
      <c r="AC2159" s="111" t="str">
        <f t="shared" si="650"/>
        <v>X.LOAD</v>
      </c>
      <c r="AD2159" t="b">
        <f t="shared" si="649"/>
        <v>1</v>
      </c>
    </row>
    <row r="2160" spans="1:30">
      <c r="A2160" s="58">
        <f t="shared" si="658"/>
        <v>2160</v>
      </c>
      <c r="B2160" s="55">
        <f t="shared" si="657"/>
        <v>2112</v>
      </c>
      <c r="C2160" s="98" t="s">
        <v>4219</v>
      </c>
      <c r="D2160" s="98">
        <v>0</v>
      </c>
      <c r="E2160" s="101" t="s">
        <v>3186</v>
      </c>
      <c r="F2160" s="101" t="s">
        <v>3186</v>
      </c>
      <c r="G2160" s="105">
        <v>0</v>
      </c>
      <c r="H2160" s="105">
        <v>0</v>
      </c>
      <c r="I2160" s="198" t="s">
        <v>1</v>
      </c>
      <c r="J2160" s="99" t="s">
        <v>1592</v>
      </c>
      <c r="K2160" s="101" t="s">
        <v>4704</v>
      </c>
      <c r="L2160" s="98" t="s">
        <v>3056</v>
      </c>
      <c r="M2160" s="103" t="s">
        <v>3187</v>
      </c>
      <c r="N2160" s="103"/>
      <c r="O2160"/>
      <c r="P2160" t="str">
        <f t="shared" si="651"/>
        <v/>
      </c>
      <c r="Q2160" t="str">
        <f>IF(ISNA(VLOOKUP(AC2160,#REF!,1)),"//","")</f>
        <v/>
      </c>
      <c r="R2160"/>
      <c r="S2160" s="43">
        <f t="shared" si="652"/>
        <v>631</v>
      </c>
      <c r="T2160" s="93" t="s">
        <v>3058</v>
      </c>
      <c r="U2160" s="71" t="s">
        <v>2907</v>
      </c>
      <c r="V2160" s="71" t="s">
        <v>2484</v>
      </c>
      <c r="W2160" s="44" t="str">
        <f t="shared" si="653"/>
        <v/>
      </c>
      <c r="X2160" s="25" t="str">
        <f t="shared" si="654"/>
        <v/>
      </c>
      <c r="Y2160" s="1">
        <f t="shared" si="655"/>
        <v>2112</v>
      </c>
      <c r="Z2160" t="str">
        <f t="shared" si="656"/>
        <v>ITM_FB00</v>
      </c>
      <c r="AA2160" s="172" t="str">
        <f>IF(ISNA(VLOOKUP(AC2160,Sheet2!J:J,1,0)),"//","")</f>
        <v/>
      </c>
      <c r="AC2160" s="111" t="str">
        <f t="shared" si="650"/>
        <v/>
      </c>
      <c r="AD2160" t="b">
        <f t="shared" si="649"/>
        <v>1</v>
      </c>
    </row>
    <row r="2161" spans="1:30">
      <c r="A2161" s="58">
        <f t="shared" si="658"/>
        <v>2161</v>
      </c>
      <c r="B2161" s="55">
        <f t="shared" si="657"/>
        <v>2113</v>
      </c>
      <c r="C2161" s="98" t="s">
        <v>4219</v>
      </c>
      <c r="D2161" s="98">
        <v>1</v>
      </c>
      <c r="E2161" s="103" t="s">
        <v>3123</v>
      </c>
      <c r="F2161" s="103" t="s">
        <v>3123</v>
      </c>
      <c r="G2161" s="105">
        <v>0</v>
      </c>
      <c r="H2161" s="105">
        <v>0</v>
      </c>
      <c r="I2161" s="198" t="s">
        <v>1</v>
      </c>
      <c r="J2161" s="99" t="s">
        <v>1592</v>
      </c>
      <c r="K2161" s="101" t="s">
        <v>4704</v>
      </c>
      <c r="L2161" s="106" t="s">
        <v>3056</v>
      </c>
      <c r="M2161" s="103" t="s">
        <v>3057</v>
      </c>
      <c r="N2161" s="106"/>
      <c r="O2161" s="45"/>
      <c r="P2161" t="str">
        <f t="shared" ref="P2161" si="659">IF(E2161=F2161,"","NOT EQUAL")</f>
        <v/>
      </c>
      <c r="Q2161" s="45" t="str">
        <f>IF(ISNA(VLOOKUP(AC2161,#REF!,1)),"//","")</f>
        <v/>
      </c>
      <c r="R2161" s="45"/>
      <c r="S2161" s="43">
        <f t="shared" ref="S2161" si="660">IF(X2161&lt;&gt;"",S2160+1,S2160)</f>
        <v>631</v>
      </c>
      <c r="T2161" s="93" t="s">
        <v>3058</v>
      </c>
      <c r="U2161" s="71" t="s">
        <v>2907</v>
      </c>
      <c r="V2161" s="71" t="s">
        <v>2484</v>
      </c>
      <c r="W2161" s="44" t="str">
        <f t="shared" ref="W2161" si="661">IF( OR(U2161="CNST", I2161="CAT_REGS"),(E2161),
IF(U2161="YES",UPPER(E2161),
IF(   AND(U2161&lt;&gt;"NO",I2161="CAT_FNCT",D2161&lt;&gt;"multiply", D2161&lt;&gt;"divide"),IF(J2161="SLS_ENABLED",   UPPER(E2161),""),"")))</f>
        <v/>
      </c>
      <c r="X2161" s="25" t="str">
        <f t="shared" ref="X2161" si="662">IF(LEN(V2161)&gt;0,V2161,SUBSTITUTE(SUBSTITUTE(SUBSTITUTE(SUBSTITUTE(SUBSTITUTE(SUBSTITUTE(SUBSTITUTE(SUBSTITUTE(SUBSTITUTE(SUBSTITUTE(SUBSTITUTE( (SUBSTITUTE( SUBSTITUTE( SUBSTITUTE( SUBSTITUTE(W2161,"STD_SIGMA","SUM"),"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1" s="1">
        <f t="shared" ref="Y2161" si="663">B2161</f>
        <v>2113</v>
      </c>
      <c r="Z2161" t="str">
        <f t="shared" ref="Z2161" si="664">M2161</f>
        <v>ITM_FB01</v>
      </c>
      <c r="AA2161" s="172" t="str">
        <f>IF(ISNA(VLOOKUP(AC2161,Sheet2!J:J,1,0)),"//","")</f>
        <v/>
      </c>
      <c r="AC2161" s="111" t="str">
        <f t="shared" si="650"/>
        <v/>
      </c>
      <c r="AD2161" t="b">
        <f t="shared" si="649"/>
        <v>1</v>
      </c>
    </row>
    <row r="2162" spans="1:30">
      <c r="A2162" s="58">
        <f t="shared" si="658"/>
        <v>2162</v>
      </c>
      <c r="B2162" s="55">
        <f t="shared" si="657"/>
        <v>2114</v>
      </c>
      <c r="C2162" s="98" t="s">
        <v>4219</v>
      </c>
      <c r="D2162" s="98">
        <v>2</v>
      </c>
      <c r="E2162" s="103" t="s">
        <v>3124</v>
      </c>
      <c r="F2162" s="103" t="s">
        <v>3124</v>
      </c>
      <c r="G2162" s="105">
        <v>0</v>
      </c>
      <c r="H2162" s="105">
        <v>0</v>
      </c>
      <c r="I2162" s="198" t="s">
        <v>1</v>
      </c>
      <c r="J2162" s="99" t="s">
        <v>1592</v>
      </c>
      <c r="K2162" s="101" t="s">
        <v>4704</v>
      </c>
      <c r="L2162" s="106" t="s">
        <v>3056</v>
      </c>
      <c r="M2162" s="103" t="s">
        <v>3059</v>
      </c>
      <c r="N2162" s="106"/>
      <c r="O2162" s="45"/>
      <c r="P2162" t="str">
        <f t="shared" ref="P2162" si="665">IF(E2162=F2162,"","NOT EQUAL")</f>
        <v/>
      </c>
      <c r="Q2162" s="45" t="str">
        <f>IF(ISNA(VLOOKUP(AC2162,#REF!,1)),"//","")</f>
        <v/>
      </c>
      <c r="R2162" s="45"/>
      <c r="S2162" s="43">
        <f t="shared" ref="S2162" si="666">IF(X2162&lt;&gt;"",S2161+1,S2161)</f>
        <v>631</v>
      </c>
      <c r="T2162" s="93" t="s">
        <v>3058</v>
      </c>
      <c r="U2162" s="71" t="s">
        <v>2907</v>
      </c>
      <c r="V2162" s="71" t="s">
        <v>2484</v>
      </c>
      <c r="W2162" s="44" t="str">
        <f t="shared" ref="W2162" si="667">IF( OR(U2162="CNST", I2162="CAT_REGS"),(E2162),
IF(U2162="YES",UPPER(E2162),
IF(   AND(U2162&lt;&gt;"NO",I2162="CAT_FNCT",D2162&lt;&gt;"multiply", D2162&lt;&gt;"divide"),IF(J2162="SLS_ENABLED",   UPPER(E2162),""),"")))</f>
        <v/>
      </c>
      <c r="X2162" s="25" t="str">
        <f t="shared" ref="X2162" si="668">IF(LEN(V2162)&gt;0,V2162,SUBSTITUTE(SUBSTITUTE(SUBSTITUTE(SUBSTITUTE(SUBSTITUTE(SUBSTITUTE(SUBSTITUTE(SUBSTITUTE(SUBSTITUTE(SUBSTITUTE(SUBSTITUTE( (SUBSTITUTE( SUBSTITUTE( SUBSTITUTE( SUBSTITUTE(W2162,"STD_SIGMA","SUM"),"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2" s="1">
        <f t="shared" ref="Y2162" si="669">B2162</f>
        <v>2114</v>
      </c>
      <c r="Z2162" t="str">
        <f t="shared" ref="Z2162" si="670">M2162</f>
        <v>ITM_FB02</v>
      </c>
      <c r="AA2162" s="172" t="str">
        <f>IF(ISNA(VLOOKUP(AC2162,Sheet2!J:J,1,0)),"//","")</f>
        <v/>
      </c>
      <c r="AC2162" s="111" t="str">
        <f t="shared" si="650"/>
        <v/>
      </c>
      <c r="AD2162" t="b">
        <f t="shared" si="649"/>
        <v>1</v>
      </c>
    </row>
    <row r="2163" spans="1:30">
      <c r="A2163" s="58">
        <f t="shared" si="658"/>
        <v>2163</v>
      </c>
      <c r="B2163" s="55">
        <f t="shared" si="657"/>
        <v>2115</v>
      </c>
      <c r="C2163" s="98" t="s">
        <v>4219</v>
      </c>
      <c r="D2163" s="98">
        <v>3</v>
      </c>
      <c r="E2163" s="103" t="s">
        <v>3125</v>
      </c>
      <c r="F2163" s="103" t="s">
        <v>3125</v>
      </c>
      <c r="G2163" s="105">
        <v>0</v>
      </c>
      <c r="H2163" s="105">
        <v>0</v>
      </c>
      <c r="I2163" s="198" t="s">
        <v>1</v>
      </c>
      <c r="J2163" s="99" t="s">
        <v>1592</v>
      </c>
      <c r="K2163" s="101" t="s">
        <v>4704</v>
      </c>
      <c r="L2163" s="106" t="s">
        <v>3056</v>
      </c>
      <c r="M2163" s="103" t="s">
        <v>3060</v>
      </c>
      <c r="N2163" s="106"/>
      <c r="O2163" s="45"/>
      <c r="P2163" t="str">
        <f t="shared" ref="P2163:P2178" si="671">IF(E2163=F2163,"","NOT EQUAL")</f>
        <v/>
      </c>
      <c r="Q2163" s="45" t="str">
        <f>IF(ISNA(VLOOKUP(AC2163,#REF!,1)),"//","")</f>
        <v/>
      </c>
      <c r="R2163" s="45"/>
      <c r="S2163" s="43">
        <f t="shared" ref="S2163:S2178" si="672">IF(X2163&lt;&gt;"",S2162+1,S2162)</f>
        <v>631</v>
      </c>
      <c r="T2163" s="93" t="s">
        <v>3058</v>
      </c>
      <c r="U2163" s="71" t="s">
        <v>2907</v>
      </c>
      <c r="V2163" s="71" t="s">
        <v>2484</v>
      </c>
      <c r="W2163" s="44" t="str">
        <f t="shared" ref="W2163:W2178" si="673">IF( OR(U2163="CNST", I2163="CAT_REGS"),(E2163),
IF(U2163="YES",UPPER(E2163),
IF(   AND(U2163&lt;&gt;"NO",I2163="CAT_FNCT",D2163&lt;&gt;"multiply", D2163&lt;&gt;"divide"),IF(J2163="SLS_ENABLED",   UPPER(E2163),""),"")))</f>
        <v/>
      </c>
      <c r="X2163" s="25" t="str">
        <f t="shared" ref="X2163:X2178" si="674">IF(LEN(V2163)&gt;0,V2163,SUBSTITUTE(SUBSTITUTE(SUBSTITUTE(SUBSTITUTE(SUBSTITUTE(SUBSTITUTE(SUBSTITUTE(SUBSTITUTE(SUBSTITUTE(SUBSTITUTE(SUBSTITUTE( (SUBSTITUTE( SUBSTITUTE( SUBSTITUTE( SUBSTITUTE(W2163,"STD_SIGMA","SUM"),"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63" s="1">
        <f t="shared" ref="Y2163:Y2178" si="675">B2163</f>
        <v>2115</v>
      </c>
      <c r="Z2163" t="str">
        <f t="shared" ref="Z2163:Z2178" si="676">M2163</f>
        <v>ITM_FB03</v>
      </c>
      <c r="AA2163" s="172" t="str">
        <f>IF(ISNA(VLOOKUP(AC2163,Sheet2!J:J,1,0)),"//","")</f>
        <v/>
      </c>
      <c r="AC2163" s="111" t="str">
        <f t="shared" si="650"/>
        <v/>
      </c>
      <c r="AD2163" t="b">
        <f t="shared" si="649"/>
        <v>1</v>
      </c>
    </row>
    <row r="2164" spans="1:30">
      <c r="A2164" s="58">
        <f t="shared" si="658"/>
        <v>2164</v>
      </c>
      <c r="B2164" s="55">
        <f t="shared" si="657"/>
        <v>2116</v>
      </c>
      <c r="C2164" s="98" t="s">
        <v>4219</v>
      </c>
      <c r="D2164" s="98">
        <v>4</v>
      </c>
      <c r="E2164" s="103" t="s">
        <v>3126</v>
      </c>
      <c r="F2164" s="103" t="s">
        <v>3126</v>
      </c>
      <c r="G2164" s="105">
        <v>0</v>
      </c>
      <c r="H2164" s="105">
        <v>0</v>
      </c>
      <c r="I2164" s="198" t="s">
        <v>1</v>
      </c>
      <c r="J2164" s="99" t="s">
        <v>1592</v>
      </c>
      <c r="K2164" s="101" t="s">
        <v>4704</v>
      </c>
      <c r="L2164" s="106" t="s">
        <v>3056</v>
      </c>
      <c r="M2164" s="103" t="s">
        <v>3061</v>
      </c>
      <c r="N2164" s="106"/>
      <c r="O2164" s="45"/>
      <c r="P2164" t="str">
        <f t="shared" si="671"/>
        <v/>
      </c>
      <c r="Q2164" s="45" t="str">
        <f>IF(ISNA(VLOOKUP(AC2164,#REF!,1)),"//","")</f>
        <v/>
      </c>
      <c r="R2164" s="45"/>
      <c r="S2164" s="43">
        <f t="shared" si="672"/>
        <v>631</v>
      </c>
      <c r="T2164" s="93" t="s">
        <v>3058</v>
      </c>
      <c r="U2164" s="71" t="s">
        <v>2907</v>
      </c>
      <c r="V2164" s="71" t="s">
        <v>2484</v>
      </c>
      <c r="W2164" s="44" t="str">
        <f t="shared" si="673"/>
        <v/>
      </c>
      <c r="X2164" s="25" t="str">
        <f t="shared" si="674"/>
        <v/>
      </c>
      <c r="Y2164" s="1">
        <f t="shared" si="675"/>
        <v>2116</v>
      </c>
      <c r="Z2164" t="str">
        <f t="shared" si="676"/>
        <v>ITM_FB04</v>
      </c>
      <c r="AA2164" s="172" t="str">
        <f>IF(ISNA(VLOOKUP(AC2164,Sheet2!J:J,1,0)),"//","")</f>
        <v/>
      </c>
      <c r="AC2164" s="111" t="str">
        <f t="shared" si="650"/>
        <v/>
      </c>
      <c r="AD2164" t="b">
        <f t="shared" si="649"/>
        <v>1</v>
      </c>
    </row>
    <row r="2165" spans="1:30">
      <c r="A2165" s="58">
        <f t="shared" si="658"/>
        <v>2165</v>
      </c>
      <c r="B2165" s="55">
        <f t="shared" si="657"/>
        <v>2117</v>
      </c>
      <c r="C2165" s="98" t="s">
        <v>4219</v>
      </c>
      <c r="D2165" s="98">
        <v>5</v>
      </c>
      <c r="E2165" s="103" t="s">
        <v>3127</v>
      </c>
      <c r="F2165" s="103" t="s">
        <v>3127</v>
      </c>
      <c r="G2165" s="105">
        <v>0</v>
      </c>
      <c r="H2165" s="105">
        <v>0</v>
      </c>
      <c r="I2165" s="198" t="s">
        <v>1</v>
      </c>
      <c r="J2165" s="99" t="s">
        <v>1592</v>
      </c>
      <c r="K2165" s="101" t="s">
        <v>4704</v>
      </c>
      <c r="L2165" s="106" t="s">
        <v>3056</v>
      </c>
      <c r="M2165" s="103" t="s">
        <v>3062</v>
      </c>
      <c r="N2165" s="106"/>
      <c r="O2165" s="45"/>
      <c r="P2165" t="str">
        <f t="shared" si="671"/>
        <v/>
      </c>
      <c r="Q2165" s="45" t="str">
        <f>IF(ISNA(VLOOKUP(AC2165,#REF!,1)),"//","")</f>
        <v/>
      </c>
      <c r="R2165" s="45"/>
      <c r="S2165" s="43">
        <f t="shared" si="672"/>
        <v>631</v>
      </c>
      <c r="T2165" s="93" t="s">
        <v>3058</v>
      </c>
      <c r="U2165" s="71" t="s">
        <v>2907</v>
      </c>
      <c r="V2165" s="71" t="s">
        <v>2484</v>
      </c>
      <c r="W2165" s="44" t="str">
        <f t="shared" si="673"/>
        <v/>
      </c>
      <c r="X2165" s="25" t="str">
        <f t="shared" si="674"/>
        <v/>
      </c>
      <c r="Y2165" s="1">
        <f t="shared" si="675"/>
        <v>2117</v>
      </c>
      <c r="Z2165" t="str">
        <f t="shared" si="676"/>
        <v>ITM_FB05</v>
      </c>
      <c r="AA2165" s="172" t="str">
        <f>IF(ISNA(VLOOKUP(AC2165,Sheet2!J:J,1,0)),"//","")</f>
        <v/>
      </c>
      <c r="AC2165" s="111" t="str">
        <f t="shared" si="650"/>
        <v/>
      </c>
      <c r="AD2165" t="b">
        <f t="shared" si="649"/>
        <v>1</v>
      </c>
    </row>
    <row r="2166" spans="1:30">
      <c r="A2166" s="58">
        <f t="shared" si="658"/>
        <v>2166</v>
      </c>
      <c r="B2166" s="55">
        <f t="shared" si="657"/>
        <v>2118</v>
      </c>
      <c r="C2166" s="98" t="s">
        <v>4219</v>
      </c>
      <c r="D2166" s="98">
        <v>6</v>
      </c>
      <c r="E2166" s="103" t="s">
        <v>3128</v>
      </c>
      <c r="F2166" s="103" t="s">
        <v>3128</v>
      </c>
      <c r="G2166" s="105">
        <v>0</v>
      </c>
      <c r="H2166" s="105">
        <v>0</v>
      </c>
      <c r="I2166" s="198" t="s">
        <v>1</v>
      </c>
      <c r="J2166" s="99" t="s">
        <v>1592</v>
      </c>
      <c r="K2166" s="101" t="s">
        <v>4704</v>
      </c>
      <c r="L2166" s="106" t="s">
        <v>3056</v>
      </c>
      <c r="M2166" s="103" t="s">
        <v>3063</v>
      </c>
      <c r="N2166" s="106"/>
      <c r="O2166" s="45"/>
      <c r="P2166" t="str">
        <f t="shared" si="671"/>
        <v/>
      </c>
      <c r="Q2166" s="45" t="str">
        <f>IF(ISNA(VLOOKUP(AC2166,#REF!,1)),"//","")</f>
        <v/>
      </c>
      <c r="R2166" s="45"/>
      <c r="S2166" s="43">
        <f t="shared" si="672"/>
        <v>631</v>
      </c>
      <c r="T2166" s="93" t="s">
        <v>3058</v>
      </c>
      <c r="U2166" s="71" t="s">
        <v>2907</v>
      </c>
      <c r="V2166" s="71" t="s">
        <v>2484</v>
      </c>
      <c r="W2166" s="44" t="str">
        <f t="shared" si="673"/>
        <v/>
      </c>
      <c r="X2166" s="25" t="str">
        <f t="shared" si="674"/>
        <v/>
      </c>
      <c r="Y2166" s="1">
        <f t="shared" si="675"/>
        <v>2118</v>
      </c>
      <c r="Z2166" t="str">
        <f t="shared" si="676"/>
        <v>ITM_FB06</v>
      </c>
      <c r="AA2166" s="172" t="str">
        <f>IF(ISNA(VLOOKUP(AC2166,Sheet2!J:J,1,0)),"//","")</f>
        <v/>
      </c>
      <c r="AC2166" s="111" t="str">
        <f t="shared" si="650"/>
        <v/>
      </c>
      <c r="AD2166" t="b">
        <f t="shared" si="649"/>
        <v>1</v>
      </c>
    </row>
    <row r="2167" spans="1:30">
      <c r="A2167" s="58">
        <f t="shared" si="658"/>
        <v>2167</v>
      </c>
      <c r="B2167" s="55">
        <f t="shared" si="657"/>
        <v>2119</v>
      </c>
      <c r="C2167" s="98" t="s">
        <v>4219</v>
      </c>
      <c r="D2167" s="98">
        <v>7</v>
      </c>
      <c r="E2167" s="103" t="s">
        <v>3129</v>
      </c>
      <c r="F2167" s="103" t="s">
        <v>3129</v>
      </c>
      <c r="G2167" s="105">
        <v>0</v>
      </c>
      <c r="H2167" s="105">
        <v>0</v>
      </c>
      <c r="I2167" s="198" t="s">
        <v>1</v>
      </c>
      <c r="J2167" s="99" t="s">
        <v>1592</v>
      </c>
      <c r="K2167" s="101" t="s">
        <v>4704</v>
      </c>
      <c r="L2167" s="106" t="s">
        <v>3056</v>
      </c>
      <c r="M2167" s="103" t="s">
        <v>3064</v>
      </c>
      <c r="N2167" s="106"/>
      <c r="O2167" s="45"/>
      <c r="P2167" t="str">
        <f t="shared" si="671"/>
        <v/>
      </c>
      <c r="Q2167" s="45" t="str">
        <f>IF(ISNA(VLOOKUP(AC2167,#REF!,1)),"//","")</f>
        <v/>
      </c>
      <c r="R2167" s="45"/>
      <c r="S2167" s="43">
        <f t="shared" si="672"/>
        <v>631</v>
      </c>
      <c r="T2167" s="93" t="s">
        <v>3058</v>
      </c>
      <c r="U2167" s="71" t="s">
        <v>2907</v>
      </c>
      <c r="V2167" s="71" t="s">
        <v>2484</v>
      </c>
      <c r="W2167" s="44" t="str">
        <f t="shared" si="673"/>
        <v/>
      </c>
      <c r="X2167" s="25" t="str">
        <f t="shared" si="674"/>
        <v/>
      </c>
      <c r="Y2167" s="1">
        <f t="shared" si="675"/>
        <v>2119</v>
      </c>
      <c r="Z2167" t="str">
        <f t="shared" si="676"/>
        <v>ITM_FB07</v>
      </c>
      <c r="AA2167" s="172" t="str">
        <f>IF(ISNA(VLOOKUP(AC2167,Sheet2!J:J,1,0)),"//","")</f>
        <v/>
      </c>
      <c r="AC2167" s="111" t="str">
        <f t="shared" si="650"/>
        <v/>
      </c>
      <c r="AD2167" t="b">
        <f t="shared" si="649"/>
        <v>1</v>
      </c>
    </row>
    <row r="2168" spans="1:30">
      <c r="A2168" s="58">
        <f t="shared" si="658"/>
        <v>2168</v>
      </c>
      <c r="B2168" s="55">
        <f t="shared" si="657"/>
        <v>2120</v>
      </c>
      <c r="C2168" s="98" t="s">
        <v>4219</v>
      </c>
      <c r="D2168" s="98">
        <v>8</v>
      </c>
      <c r="E2168" s="103" t="s">
        <v>3130</v>
      </c>
      <c r="F2168" s="103" t="s">
        <v>3130</v>
      </c>
      <c r="G2168" s="105">
        <v>0</v>
      </c>
      <c r="H2168" s="105">
        <v>0</v>
      </c>
      <c r="I2168" s="198" t="s">
        <v>1</v>
      </c>
      <c r="J2168" s="99" t="s">
        <v>1592</v>
      </c>
      <c r="K2168" s="101" t="s">
        <v>4704</v>
      </c>
      <c r="L2168" s="106" t="s">
        <v>3056</v>
      </c>
      <c r="M2168" s="103" t="s">
        <v>3065</v>
      </c>
      <c r="N2168" s="106"/>
      <c r="O2168" s="45"/>
      <c r="P2168" t="str">
        <f t="shared" si="671"/>
        <v/>
      </c>
      <c r="Q2168" s="45" t="str">
        <f>IF(ISNA(VLOOKUP(AC2168,#REF!,1)),"//","")</f>
        <v/>
      </c>
      <c r="R2168" s="45"/>
      <c r="S2168" s="43">
        <f t="shared" si="672"/>
        <v>631</v>
      </c>
      <c r="T2168" s="93" t="s">
        <v>3058</v>
      </c>
      <c r="U2168" s="71" t="s">
        <v>2907</v>
      </c>
      <c r="V2168" s="71" t="s">
        <v>2484</v>
      </c>
      <c r="W2168" s="44" t="str">
        <f t="shared" si="673"/>
        <v/>
      </c>
      <c r="X2168" s="25" t="str">
        <f t="shared" si="674"/>
        <v/>
      </c>
      <c r="Y2168" s="1">
        <f t="shared" si="675"/>
        <v>2120</v>
      </c>
      <c r="Z2168" t="str">
        <f t="shared" si="676"/>
        <v>ITM_FB08</v>
      </c>
      <c r="AA2168" s="172" t="str">
        <f>IF(ISNA(VLOOKUP(AC2168,Sheet2!J:J,1,0)),"//","")</f>
        <v/>
      </c>
      <c r="AC2168" s="111" t="str">
        <f t="shared" si="650"/>
        <v/>
      </c>
      <c r="AD2168" t="b">
        <f t="shared" si="649"/>
        <v>1</v>
      </c>
    </row>
    <row r="2169" spans="1:30">
      <c r="A2169" s="58">
        <f t="shared" si="658"/>
        <v>2169</v>
      </c>
      <c r="B2169" s="55">
        <f t="shared" si="657"/>
        <v>2121</v>
      </c>
      <c r="C2169" s="98" t="s">
        <v>4219</v>
      </c>
      <c r="D2169" s="98">
        <v>9</v>
      </c>
      <c r="E2169" s="103" t="s">
        <v>3131</v>
      </c>
      <c r="F2169" s="103" t="s">
        <v>3131</v>
      </c>
      <c r="G2169" s="105">
        <v>0</v>
      </c>
      <c r="H2169" s="105">
        <v>0</v>
      </c>
      <c r="I2169" s="198" t="s">
        <v>1</v>
      </c>
      <c r="J2169" s="99" t="s">
        <v>1592</v>
      </c>
      <c r="K2169" s="101" t="s">
        <v>4704</v>
      </c>
      <c r="L2169" s="106" t="s">
        <v>3056</v>
      </c>
      <c r="M2169" s="103" t="s">
        <v>3066</v>
      </c>
      <c r="N2169" s="106"/>
      <c r="O2169" s="45"/>
      <c r="P2169" t="str">
        <f t="shared" si="671"/>
        <v/>
      </c>
      <c r="Q2169" s="45" t="str">
        <f>IF(ISNA(VLOOKUP(AC2169,#REF!,1)),"//","")</f>
        <v/>
      </c>
      <c r="R2169" s="45"/>
      <c r="S2169" s="43">
        <f t="shared" si="672"/>
        <v>631</v>
      </c>
      <c r="T2169" s="93" t="s">
        <v>3058</v>
      </c>
      <c r="U2169" s="71" t="s">
        <v>2907</v>
      </c>
      <c r="V2169" s="71" t="s">
        <v>2484</v>
      </c>
      <c r="W2169" s="44" t="str">
        <f t="shared" si="673"/>
        <v/>
      </c>
      <c r="X2169" s="25" t="str">
        <f t="shared" si="674"/>
        <v/>
      </c>
      <c r="Y2169" s="1">
        <f t="shared" si="675"/>
        <v>2121</v>
      </c>
      <c r="Z2169" t="str">
        <f t="shared" si="676"/>
        <v>ITM_FB09</v>
      </c>
      <c r="AA2169" s="172" t="str">
        <f>IF(ISNA(VLOOKUP(AC2169,Sheet2!J:J,1,0)),"//","")</f>
        <v/>
      </c>
      <c r="AC2169" s="111" t="str">
        <f t="shared" si="650"/>
        <v/>
      </c>
      <c r="AD2169" t="b">
        <f t="shared" si="649"/>
        <v>1</v>
      </c>
    </row>
    <row r="2170" spans="1:30">
      <c r="A2170" s="58">
        <f t="shared" si="658"/>
        <v>2170</v>
      </c>
      <c r="B2170" s="55">
        <f t="shared" si="657"/>
        <v>2122</v>
      </c>
      <c r="C2170" s="98" t="s">
        <v>4219</v>
      </c>
      <c r="D2170" s="98">
        <v>10</v>
      </c>
      <c r="E2170" s="103" t="s">
        <v>3132</v>
      </c>
      <c r="F2170" s="103" t="s">
        <v>3132</v>
      </c>
      <c r="G2170" s="105">
        <v>0</v>
      </c>
      <c r="H2170" s="105">
        <v>0</v>
      </c>
      <c r="I2170" s="198" t="s">
        <v>1</v>
      </c>
      <c r="J2170" s="99" t="s">
        <v>1592</v>
      </c>
      <c r="K2170" s="101" t="s">
        <v>4704</v>
      </c>
      <c r="L2170" s="106" t="s">
        <v>3056</v>
      </c>
      <c r="M2170" s="103" t="s">
        <v>3067</v>
      </c>
      <c r="N2170" s="106"/>
      <c r="O2170" s="45"/>
      <c r="P2170" t="str">
        <f t="shared" si="671"/>
        <v/>
      </c>
      <c r="Q2170" s="45" t="str">
        <f>IF(ISNA(VLOOKUP(AC2170,#REF!,1)),"//","")</f>
        <v/>
      </c>
      <c r="R2170" s="45"/>
      <c r="S2170" s="43">
        <f t="shared" si="672"/>
        <v>631</v>
      </c>
      <c r="T2170" s="93" t="s">
        <v>3058</v>
      </c>
      <c r="U2170" s="71" t="s">
        <v>2907</v>
      </c>
      <c r="V2170" s="71" t="s">
        <v>2484</v>
      </c>
      <c r="W2170" s="44" t="str">
        <f t="shared" si="673"/>
        <v/>
      </c>
      <c r="X2170" s="25" t="str">
        <f t="shared" si="674"/>
        <v/>
      </c>
      <c r="Y2170" s="1">
        <f t="shared" si="675"/>
        <v>2122</v>
      </c>
      <c r="Z2170" t="str">
        <f t="shared" si="676"/>
        <v>ITM_FB10</v>
      </c>
      <c r="AA2170" s="172" t="str">
        <f>IF(ISNA(VLOOKUP(AC2170,Sheet2!J:J,1,0)),"//","")</f>
        <v/>
      </c>
      <c r="AC2170" s="111" t="str">
        <f t="shared" si="650"/>
        <v/>
      </c>
      <c r="AD2170" t="b">
        <f t="shared" ref="AD2170:AD2233" si="677">X2170=AC2170</f>
        <v>1</v>
      </c>
    </row>
    <row r="2171" spans="1:30">
      <c r="A2171" s="58">
        <f t="shared" si="658"/>
        <v>2171</v>
      </c>
      <c r="B2171" s="55">
        <f t="shared" si="657"/>
        <v>2123</v>
      </c>
      <c r="C2171" s="98" t="s">
        <v>4219</v>
      </c>
      <c r="D2171" s="98">
        <v>11</v>
      </c>
      <c r="E2171" s="103" t="s">
        <v>3133</v>
      </c>
      <c r="F2171" s="103" t="s">
        <v>3133</v>
      </c>
      <c r="G2171" s="105">
        <v>0</v>
      </c>
      <c r="H2171" s="105">
        <v>0</v>
      </c>
      <c r="I2171" s="198" t="s">
        <v>1</v>
      </c>
      <c r="J2171" s="99" t="s">
        <v>1592</v>
      </c>
      <c r="K2171" s="101" t="s">
        <v>4704</v>
      </c>
      <c r="L2171" s="106" t="s">
        <v>3056</v>
      </c>
      <c r="M2171" s="103" t="s">
        <v>3068</v>
      </c>
      <c r="N2171" s="106"/>
      <c r="O2171" s="45"/>
      <c r="P2171" t="str">
        <f t="shared" si="671"/>
        <v/>
      </c>
      <c r="Q2171" s="45" t="str">
        <f>IF(ISNA(VLOOKUP(AC2171,#REF!,1)),"//","")</f>
        <v/>
      </c>
      <c r="R2171" s="45"/>
      <c r="S2171" s="43">
        <f t="shared" si="672"/>
        <v>631</v>
      </c>
      <c r="T2171" s="93" t="s">
        <v>3058</v>
      </c>
      <c r="U2171" s="71" t="s">
        <v>2907</v>
      </c>
      <c r="V2171" s="71" t="s">
        <v>2484</v>
      </c>
      <c r="W2171" s="44" t="str">
        <f t="shared" si="673"/>
        <v/>
      </c>
      <c r="X2171" s="25" t="str">
        <f t="shared" si="674"/>
        <v/>
      </c>
      <c r="Y2171" s="1">
        <f t="shared" si="675"/>
        <v>2123</v>
      </c>
      <c r="Z2171" t="str">
        <f t="shared" si="676"/>
        <v>ITM_FB11</v>
      </c>
      <c r="AA2171" s="172" t="str">
        <f>IF(ISNA(VLOOKUP(AC2171,Sheet2!J:J,1,0)),"//","")</f>
        <v/>
      </c>
      <c r="AC2171" s="111" t="str">
        <f t="shared" si="650"/>
        <v/>
      </c>
      <c r="AD2171" t="b">
        <f t="shared" si="677"/>
        <v>1</v>
      </c>
    </row>
    <row r="2172" spans="1:30">
      <c r="A2172" s="58">
        <f t="shared" si="658"/>
        <v>2172</v>
      </c>
      <c r="B2172" s="55">
        <f t="shared" si="657"/>
        <v>2124</v>
      </c>
      <c r="C2172" s="98" t="s">
        <v>4219</v>
      </c>
      <c r="D2172" s="98">
        <v>12</v>
      </c>
      <c r="E2172" s="103" t="s">
        <v>3134</v>
      </c>
      <c r="F2172" s="103" t="s">
        <v>3134</v>
      </c>
      <c r="G2172" s="105">
        <v>0</v>
      </c>
      <c r="H2172" s="105">
        <v>0</v>
      </c>
      <c r="I2172" s="198" t="s">
        <v>1</v>
      </c>
      <c r="J2172" s="99" t="s">
        <v>1592</v>
      </c>
      <c r="K2172" s="101" t="s">
        <v>4704</v>
      </c>
      <c r="L2172" s="106" t="s">
        <v>3056</v>
      </c>
      <c r="M2172" s="103" t="s">
        <v>3069</v>
      </c>
      <c r="N2172" s="106"/>
      <c r="O2172" s="45"/>
      <c r="P2172" t="str">
        <f t="shared" si="671"/>
        <v/>
      </c>
      <c r="Q2172" s="45" t="str">
        <f>IF(ISNA(VLOOKUP(AC2172,#REF!,1)),"//","")</f>
        <v/>
      </c>
      <c r="R2172" s="45"/>
      <c r="S2172" s="43">
        <f t="shared" si="672"/>
        <v>631</v>
      </c>
      <c r="T2172" s="93" t="s">
        <v>3058</v>
      </c>
      <c r="U2172" s="71" t="s">
        <v>2907</v>
      </c>
      <c r="V2172" s="71" t="s">
        <v>2484</v>
      </c>
      <c r="W2172" s="44" t="str">
        <f t="shared" si="673"/>
        <v/>
      </c>
      <c r="X2172" s="25" t="str">
        <f t="shared" si="674"/>
        <v/>
      </c>
      <c r="Y2172" s="1">
        <f t="shared" si="675"/>
        <v>2124</v>
      </c>
      <c r="Z2172" t="str">
        <f t="shared" si="676"/>
        <v>ITM_FB12</v>
      </c>
      <c r="AA2172" s="172" t="str">
        <f>IF(ISNA(VLOOKUP(AC2172,Sheet2!J:J,1,0)),"//","")</f>
        <v/>
      </c>
      <c r="AC2172" s="111" t="str">
        <f t="shared" si="650"/>
        <v/>
      </c>
      <c r="AD2172" t="b">
        <f t="shared" si="677"/>
        <v>1</v>
      </c>
    </row>
    <row r="2173" spans="1:30">
      <c r="A2173" s="58">
        <f t="shared" si="658"/>
        <v>2173</v>
      </c>
      <c r="B2173" s="55">
        <f t="shared" si="657"/>
        <v>2125</v>
      </c>
      <c r="C2173" s="98" t="s">
        <v>4219</v>
      </c>
      <c r="D2173" s="98">
        <v>13</v>
      </c>
      <c r="E2173" s="103" t="s">
        <v>3135</v>
      </c>
      <c r="F2173" s="103" t="s">
        <v>3135</v>
      </c>
      <c r="G2173" s="105">
        <v>0</v>
      </c>
      <c r="H2173" s="105">
        <v>0</v>
      </c>
      <c r="I2173" s="198" t="s">
        <v>1</v>
      </c>
      <c r="J2173" s="99" t="s">
        <v>1592</v>
      </c>
      <c r="K2173" s="101" t="s">
        <v>4704</v>
      </c>
      <c r="L2173" s="106" t="s">
        <v>3056</v>
      </c>
      <c r="M2173" s="103" t="s">
        <v>3070</v>
      </c>
      <c r="N2173" s="106"/>
      <c r="O2173" s="45"/>
      <c r="P2173" t="str">
        <f t="shared" si="671"/>
        <v/>
      </c>
      <c r="Q2173" s="45" t="str">
        <f>IF(ISNA(VLOOKUP(AC2173,#REF!,1)),"//","")</f>
        <v/>
      </c>
      <c r="R2173" s="45"/>
      <c r="S2173" s="43">
        <f t="shared" si="672"/>
        <v>631</v>
      </c>
      <c r="T2173" s="93" t="s">
        <v>3058</v>
      </c>
      <c r="U2173" s="71" t="s">
        <v>2907</v>
      </c>
      <c r="V2173" s="71" t="s">
        <v>2484</v>
      </c>
      <c r="W2173" s="44" t="str">
        <f t="shared" si="673"/>
        <v/>
      </c>
      <c r="X2173" s="25" t="str">
        <f t="shared" si="674"/>
        <v/>
      </c>
      <c r="Y2173" s="1">
        <f t="shared" si="675"/>
        <v>2125</v>
      </c>
      <c r="Z2173" t="str">
        <f t="shared" si="676"/>
        <v>ITM_FB13</v>
      </c>
      <c r="AA2173" s="172" t="str">
        <f>IF(ISNA(VLOOKUP(AC2173,Sheet2!J:J,1,0)),"//","")</f>
        <v/>
      </c>
      <c r="AC2173" s="111" t="str">
        <f t="shared" si="650"/>
        <v/>
      </c>
      <c r="AD2173" t="b">
        <f t="shared" si="677"/>
        <v>1</v>
      </c>
    </row>
    <row r="2174" spans="1:30">
      <c r="A2174" s="58">
        <f t="shared" si="658"/>
        <v>2174</v>
      </c>
      <c r="B2174" s="55">
        <f t="shared" si="657"/>
        <v>2126</v>
      </c>
      <c r="C2174" s="98" t="s">
        <v>4219</v>
      </c>
      <c r="D2174" s="98">
        <v>14</v>
      </c>
      <c r="E2174" s="103" t="s">
        <v>3136</v>
      </c>
      <c r="F2174" s="103" t="s">
        <v>3136</v>
      </c>
      <c r="G2174" s="105">
        <v>0</v>
      </c>
      <c r="H2174" s="105">
        <v>0</v>
      </c>
      <c r="I2174" s="198" t="s">
        <v>1</v>
      </c>
      <c r="J2174" s="99" t="s">
        <v>1592</v>
      </c>
      <c r="K2174" s="101" t="s">
        <v>4704</v>
      </c>
      <c r="L2174" s="106" t="s">
        <v>3056</v>
      </c>
      <c r="M2174" s="103" t="s">
        <v>3071</v>
      </c>
      <c r="N2174" s="106"/>
      <c r="O2174" s="45"/>
      <c r="P2174" t="str">
        <f t="shared" si="671"/>
        <v/>
      </c>
      <c r="Q2174" s="45" t="str">
        <f>IF(ISNA(VLOOKUP(AC2174,#REF!,1)),"//","")</f>
        <v/>
      </c>
      <c r="R2174" s="45"/>
      <c r="S2174" s="43">
        <f t="shared" si="672"/>
        <v>631</v>
      </c>
      <c r="T2174" s="93" t="s">
        <v>3058</v>
      </c>
      <c r="U2174" s="71" t="s">
        <v>2907</v>
      </c>
      <c r="V2174" s="71" t="s">
        <v>2484</v>
      </c>
      <c r="W2174" s="44" t="str">
        <f t="shared" si="673"/>
        <v/>
      </c>
      <c r="X2174" s="25" t="str">
        <f t="shared" si="674"/>
        <v/>
      </c>
      <c r="Y2174" s="1">
        <f t="shared" si="675"/>
        <v>2126</v>
      </c>
      <c r="Z2174" t="str">
        <f t="shared" si="676"/>
        <v>ITM_FB14</v>
      </c>
      <c r="AA2174" s="172" t="str">
        <f>IF(ISNA(VLOOKUP(AC2174,Sheet2!J:J,1,0)),"//","")</f>
        <v/>
      </c>
      <c r="AC2174" s="111" t="str">
        <f t="shared" si="650"/>
        <v/>
      </c>
      <c r="AD2174" t="b">
        <f t="shared" si="677"/>
        <v>1</v>
      </c>
    </row>
    <row r="2175" spans="1:30">
      <c r="A2175" s="58">
        <f t="shared" si="658"/>
        <v>2175</v>
      </c>
      <c r="B2175" s="55">
        <f t="shared" si="657"/>
        <v>2127</v>
      </c>
      <c r="C2175" s="98" t="s">
        <v>4219</v>
      </c>
      <c r="D2175" s="98">
        <v>15</v>
      </c>
      <c r="E2175" s="103" t="s">
        <v>3137</v>
      </c>
      <c r="F2175" s="103" t="s">
        <v>3137</v>
      </c>
      <c r="G2175" s="105">
        <v>0</v>
      </c>
      <c r="H2175" s="105">
        <v>0</v>
      </c>
      <c r="I2175" s="198" t="s">
        <v>1</v>
      </c>
      <c r="J2175" s="99" t="s">
        <v>1592</v>
      </c>
      <c r="K2175" s="101" t="s">
        <v>4704</v>
      </c>
      <c r="L2175" s="106" t="s">
        <v>3056</v>
      </c>
      <c r="M2175" s="103" t="s">
        <v>3072</v>
      </c>
      <c r="N2175" s="106"/>
      <c r="O2175" s="45"/>
      <c r="P2175" t="str">
        <f t="shared" si="671"/>
        <v/>
      </c>
      <c r="Q2175" s="45" t="str">
        <f>IF(ISNA(VLOOKUP(AC2175,#REF!,1)),"//","")</f>
        <v/>
      </c>
      <c r="R2175" s="45"/>
      <c r="S2175" s="43">
        <f t="shared" si="672"/>
        <v>631</v>
      </c>
      <c r="T2175" s="93" t="s">
        <v>3058</v>
      </c>
      <c r="U2175" s="71" t="s">
        <v>2907</v>
      </c>
      <c r="V2175" s="71" t="s">
        <v>2484</v>
      </c>
      <c r="W2175" s="44" t="str">
        <f t="shared" si="673"/>
        <v/>
      </c>
      <c r="X2175" s="25" t="str">
        <f t="shared" si="674"/>
        <v/>
      </c>
      <c r="Y2175" s="1">
        <f t="shared" si="675"/>
        <v>2127</v>
      </c>
      <c r="Z2175" t="str">
        <f t="shared" si="676"/>
        <v>ITM_FB15</v>
      </c>
      <c r="AA2175" s="172" t="str">
        <f>IF(ISNA(VLOOKUP(AC2175,Sheet2!J:J,1,0)),"//","")</f>
        <v/>
      </c>
      <c r="AC2175" s="111" t="str">
        <f t="shared" si="650"/>
        <v/>
      </c>
      <c r="AD2175" t="b">
        <f t="shared" si="677"/>
        <v>1</v>
      </c>
    </row>
    <row r="2176" spans="1:30">
      <c r="A2176" s="58">
        <f t="shared" si="658"/>
        <v>2176</v>
      </c>
      <c r="B2176" s="55">
        <f t="shared" si="657"/>
        <v>2128</v>
      </c>
      <c r="C2176" s="98" t="s">
        <v>4219</v>
      </c>
      <c r="D2176" s="98">
        <v>16</v>
      </c>
      <c r="E2176" s="103" t="s">
        <v>3138</v>
      </c>
      <c r="F2176" s="103" t="s">
        <v>3138</v>
      </c>
      <c r="G2176" s="105">
        <v>0</v>
      </c>
      <c r="H2176" s="105">
        <v>0</v>
      </c>
      <c r="I2176" s="198" t="s">
        <v>1</v>
      </c>
      <c r="J2176" s="99" t="s">
        <v>1592</v>
      </c>
      <c r="K2176" s="101" t="s">
        <v>4704</v>
      </c>
      <c r="L2176" s="106" t="s">
        <v>3056</v>
      </c>
      <c r="M2176" s="103" t="s">
        <v>3073</v>
      </c>
      <c r="N2176" s="106"/>
      <c r="O2176" s="45"/>
      <c r="P2176" t="str">
        <f t="shared" si="671"/>
        <v/>
      </c>
      <c r="Q2176" s="45" t="str">
        <f>IF(ISNA(VLOOKUP(AC2176,#REF!,1)),"//","")</f>
        <v/>
      </c>
      <c r="R2176" s="45"/>
      <c r="S2176" s="43">
        <f t="shared" si="672"/>
        <v>631</v>
      </c>
      <c r="T2176" s="93" t="s">
        <v>3058</v>
      </c>
      <c r="U2176" s="71" t="s">
        <v>2907</v>
      </c>
      <c r="V2176" s="71" t="s">
        <v>2484</v>
      </c>
      <c r="W2176" s="44" t="str">
        <f t="shared" si="673"/>
        <v/>
      </c>
      <c r="X2176" s="25" t="str">
        <f t="shared" si="674"/>
        <v/>
      </c>
      <c r="Y2176" s="1">
        <f t="shared" si="675"/>
        <v>2128</v>
      </c>
      <c r="Z2176" t="str">
        <f t="shared" si="676"/>
        <v>ITM_FB16</v>
      </c>
      <c r="AA2176" s="172" t="str">
        <f>IF(ISNA(VLOOKUP(AC2176,Sheet2!J:J,1,0)),"//","")</f>
        <v/>
      </c>
      <c r="AC2176" s="111" t="str">
        <f t="shared" si="650"/>
        <v/>
      </c>
      <c r="AD2176" t="b">
        <f t="shared" si="677"/>
        <v>1</v>
      </c>
    </row>
    <row r="2177" spans="1:30">
      <c r="A2177" s="58">
        <f t="shared" si="658"/>
        <v>2177</v>
      </c>
      <c r="B2177" s="55">
        <f t="shared" si="657"/>
        <v>2129</v>
      </c>
      <c r="C2177" s="98" t="s">
        <v>4219</v>
      </c>
      <c r="D2177" s="98">
        <v>17</v>
      </c>
      <c r="E2177" s="103" t="s">
        <v>3139</v>
      </c>
      <c r="F2177" s="103" t="s">
        <v>3139</v>
      </c>
      <c r="G2177" s="105">
        <v>0</v>
      </c>
      <c r="H2177" s="105">
        <v>0</v>
      </c>
      <c r="I2177" s="198" t="s">
        <v>1</v>
      </c>
      <c r="J2177" s="99" t="s">
        <v>1592</v>
      </c>
      <c r="K2177" s="101" t="s">
        <v>4704</v>
      </c>
      <c r="L2177" s="106" t="s">
        <v>3056</v>
      </c>
      <c r="M2177" s="103" t="s">
        <v>3074</v>
      </c>
      <c r="N2177" s="106"/>
      <c r="O2177" s="45"/>
      <c r="P2177" t="str">
        <f t="shared" si="671"/>
        <v/>
      </c>
      <c r="Q2177" s="45" t="str">
        <f>IF(ISNA(VLOOKUP(AC2177,#REF!,1)),"//","")</f>
        <v/>
      </c>
      <c r="R2177" s="45"/>
      <c r="S2177" s="43">
        <f t="shared" si="672"/>
        <v>631</v>
      </c>
      <c r="T2177" s="93" t="s">
        <v>3058</v>
      </c>
      <c r="U2177" s="71" t="s">
        <v>2907</v>
      </c>
      <c r="V2177" s="71" t="s">
        <v>2484</v>
      </c>
      <c r="W2177" s="44" t="str">
        <f t="shared" si="673"/>
        <v/>
      </c>
      <c r="X2177" s="25" t="str">
        <f t="shared" si="674"/>
        <v/>
      </c>
      <c r="Y2177" s="1">
        <f t="shared" si="675"/>
        <v>2129</v>
      </c>
      <c r="Z2177" t="str">
        <f t="shared" si="676"/>
        <v>ITM_FB17</v>
      </c>
      <c r="AA2177" s="172" t="str">
        <f>IF(ISNA(VLOOKUP(AC2177,Sheet2!J:J,1,0)),"//","")</f>
        <v/>
      </c>
      <c r="AC2177" s="111" t="str">
        <f t="shared" si="650"/>
        <v/>
      </c>
      <c r="AD2177" t="b">
        <f t="shared" si="677"/>
        <v>1</v>
      </c>
    </row>
    <row r="2178" spans="1:30">
      <c r="A2178" s="58">
        <f t="shared" si="658"/>
        <v>2178</v>
      </c>
      <c r="B2178" s="55">
        <f t="shared" si="657"/>
        <v>2130</v>
      </c>
      <c r="C2178" s="98" t="s">
        <v>4219</v>
      </c>
      <c r="D2178" s="98">
        <v>18</v>
      </c>
      <c r="E2178" s="103" t="s">
        <v>3140</v>
      </c>
      <c r="F2178" s="103" t="s">
        <v>3140</v>
      </c>
      <c r="G2178" s="105">
        <v>0</v>
      </c>
      <c r="H2178" s="105">
        <v>0</v>
      </c>
      <c r="I2178" s="198" t="s">
        <v>1</v>
      </c>
      <c r="J2178" s="99" t="s">
        <v>1592</v>
      </c>
      <c r="K2178" s="101" t="s">
        <v>4704</v>
      </c>
      <c r="L2178" s="106" t="s">
        <v>3056</v>
      </c>
      <c r="M2178" s="103" t="s">
        <v>3075</v>
      </c>
      <c r="N2178" s="106"/>
      <c r="O2178" s="45"/>
      <c r="P2178" t="str">
        <f t="shared" si="671"/>
        <v/>
      </c>
      <c r="Q2178" s="45" t="str">
        <f>IF(ISNA(VLOOKUP(AC2178,#REF!,1)),"//","")</f>
        <v/>
      </c>
      <c r="R2178" s="45"/>
      <c r="S2178" s="43">
        <f t="shared" si="672"/>
        <v>631</v>
      </c>
      <c r="T2178" s="93" t="s">
        <v>3058</v>
      </c>
      <c r="U2178" s="71" t="s">
        <v>2907</v>
      </c>
      <c r="V2178" s="71" t="s">
        <v>2484</v>
      </c>
      <c r="W2178" s="44" t="str">
        <f t="shared" si="673"/>
        <v/>
      </c>
      <c r="X2178" s="25" t="str">
        <f t="shared" si="674"/>
        <v/>
      </c>
      <c r="Y2178" s="1">
        <f t="shared" si="675"/>
        <v>2130</v>
      </c>
      <c r="Z2178" t="str">
        <f t="shared" si="676"/>
        <v>ITM_FB18</v>
      </c>
      <c r="AA2178" s="172" t="str">
        <f>IF(ISNA(VLOOKUP(AC2178,Sheet2!J:J,1,0)),"//","")</f>
        <v/>
      </c>
      <c r="AC2178" s="111" t="str">
        <f t="shared" ref="AC2178:AC2241" si="678">IF(LEN(X2178)=0,"",SUBSTITUTE(SUBSTITUTE(SUBSTITUTE(SUBSTITUTE(SUBSTITUTE(SUBSTITUTE(SUBSTITUTE(SUBSTITUTE(SUBSTITUTE(SUBSTITUTE(SUBSTITUTE(SUBSTITUTE(SUBSTITUTE(SUBSTITUTE(SUBSTITUTE(SUBSTITUTE(SUBSTITUTE( (SUBSTITUTE( SUBSTITUTE( SUBSTITUTE( SUBSTITUTE(W2178,"STD_SIGMA","SUM"),"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178" t="b">
        <f t="shared" si="677"/>
        <v>1</v>
      </c>
    </row>
    <row r="2179" spans="1:30">
      <c r="A2179" s="58">
        <f t="shared" si="658"/>
        <v>2179</v>
      </c>
      <c r="B2179" s="55">
        <f t="shared" si="657"/>
        <v>2131</v>
      </c>
      <c r="C2179" s="98" t="s">
        <v>4219</v>
      </c>
      <c r="D2179" s="98">
        <v>19</v>
      </c>
      <c r="E2179" s="103" t="s">
        <v>3141</v>
      </c>
      <c r="F2179" s="103" t="s">
        <v>3141</v>
      </c>
      <c r="G2179" s="105">
        <v>0</v>
      </c>
      <c r="H2179" s="105">
        <v>0</v>
      </c>
      <c r="I2179" s="198" t="s">
        <v>1</v>
      </c>
      <c r="J2179" s="99" t="s">
        <v>1592</v>
      </c>
      <c r="K2179" s="101" t="s">
        <v>4704</v>
      </c>
      <c r="L2179" s="106" t="s">
        <v>3056</v>
      </c>
      <c r="M2179" s="103" t="s">
        <v>3076</v>
      </c>
      <c r="N2179" s="106"/>
      <c r="O2179" s="45"/>
      <c r="P2179" t="str">
        <f t="shared" ref="P2179:P2224" si="679">IF(E2179=F2179,"","NOT EQUAL")</f>
        <v/>
      </c>
      <c r="Q2179" s="45" t="str">
        <f>IF(ISNA(VLOOKUP(AC2179,#REF!,1)),"//","")</f>
        <v/>
      </c>
      <c r="R2179" s="45"/>
      <c r="S2179" s="43">
        <f t="shared" ref="S2179:S2224" si="680">IF(X2179&lt;&gt;"",S2178+1,S2178)</f>
        <v>631</v>
      </c>
      <c r="T2179" s="93" t="s">
        <v>3058</v>
      </c>
      <c r="U2179" s="71" t="s">
        <v>2907</v>
      </c>
      <c r="V2179" s="71" t="s">
        <v>2484</v>
      </c>
      <c r="W2179" s="44" t="str">
        <f t="shared" ref="W2179:W2224" si="681">IF( OR(U2179="CNST", I2179="CAT_REGS"),(E2179),
IF(U2179="YES",UPPER(E2179),
IF(   AND(U2179&lt;&gt;"NO",I2179="CAT_FNCT",D2179&lt;&gt;"multiply", D2179&lt;&gt;"divide"),IF(J2179="SLS_ENABLED",   UPPER(E2179),""),"")))</f>
        <v/>
      </c>
      <c r="X2179" s="25" t="str">
        <f t="shared" ref="X2179:X2224" si="682">IF(LEN(V2179)&gt;0,V2179,SUBSTITUTE(SUBSTITUTE(SUBSTITUTE(SUBSTITUTE(SUBSTITUTE(SUBSTITUTE(SUBSTITUTE(SUBSTITUTE(SUBSTITUTE(SUBSTITUTE(SUBSTITUTE( (SUBSTITUTE( SUBSTITUTE( SUBSTITUTE( SUBSTITUTE(W2179,"STD_SIGMA","SUM"),"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179" s="1">
        <f t="shared" ref="Y2179:Y2224" si="683">B2179</f>
        <v>2131</v>
      </c>
      <c r="Z2179" t="str">
        <f t="shared" ref="Z2179:Z2224" si="684">M2179</f>
        <v>ITM_FB19</v>
      </c>
      <c r="AA2179" s="172" t="str">
        <f>IF(ISNA(VLOOKUP(AC2179,Sheet2!J:J,1,0)),"//","")</f>
        <v/>
      </c>
      <c r="AC2179" s="111" t="str">
        <f t="shared" si="678"/>
        <v/>
      </c>
      <c r="AD2179" t="b">
        <f t="shared" si="677"/>
        <v>1</v>
      </c>
    </row>
    <row r="2180" spans="1:30">
      <c r="A2180" s="58">
        <f t="shared" si="658"/>
        <v>2180</v>
      </c>
      <c r="B2180" s="55">
        <f t="shared" si="657"/>
        <v>2132</v>
      </c>
      <c r="C2180" s="98" t="s">
        <v>4219</v>
      </c>
      <c r="D2180" s="98">
        <v>20</v>
      </c>
      <c r="E2180" s="103" t="s">
        <v>3142</v>
      </c>
      <c r="F2180" s="103" t="s">
        <v>3142</v>
      </c>
      <c r="G2180" s="105">
        <v>0</v>
      </c>
      <c r="H2180" s="105">
        <v>0</v>
      </c>
      <c r="I2180" s="198" t="s">
        <v>1</v>
      </c>
      <c r="J2180" s="99" t="s">
        <v>1592</v>
      </c>
      <c r="K2180" s="101" t="s">
        <v>4704</v>
      </c>
      <c r="L2180" s="106" t="s">
        <v>3056</v>
      </c>
      <c r="M2180" s="103" t="s">
        <v>3077</v>
      </c>
      <c r="N2180" s="106"/>
      <c r="O2180" s="45"/>
      <c r="P2180" t="str">
        <f t="shared" si="679"/>
        <v/>
      </c>
      <c r="Q2180" s="45" t="str">
        <f>IF(ISNA(VLOOKUP(AC2180,#REF!,1)),"//","")</f>
        <v/>
      </c>
      <c r="R2180" s="45"/>
      <c r="S2180" s="43">
        <f t="shared" si="680"/>
        <v>631</v>
      </c>
      <c r="T2180" s="93" t="s">
        <v>3058</v>
      </c>
      <c r="U2180" s="71" t="s">
        <v>2907</v>
      </c>
      <c r="V2180" s="71" t="s">
        <v>2484</v>
      </c>
      <c r="W2180" s="44" t="str">
        <f t="shared" si="681"/>
        <v/>
      </c>
      <c r="X2180" s="25" t="str">
        <f t="shared" si="682"/>
        <v/>
      </c>
      <c r="Y2180" s="1">
        <f t="shared" si="683"/>
        <v>2132</v>
      </c>
      <c r="Z2180" t="str">
        <f t="shared" si="684"/>
        <v>ITM_FB20</v>
      </c>
      <c r="AA2180" s="172" t="str">
        <f>IF(ISNA(VLOOKUP(AC2180,Sheet2!J:J,1,0)),"//","")</f>
        <v/>
      </c>
      <c r="AC2180" s="111" t="str">
        <f t="shared" si="678"/>
        <v/>
      </c>
      <c r="AD2180" t="b">
        <f t="shared" si="677"/>
        <v>1</v>
      </c>
    </row>
    <row r="2181" spans="1:30">
      <c r="A2181" s="58">
        <f t="shared" si="658"/>
        <v>2181</v>
      </c>
      <c r="B2181" s="55">
        <f t="shared" si="657"/>
        <v>2133</v>
      </c>
      <c r="C2181" s="98" t="s">
        <v>4219</v>
      </c>
      <c r="D2181" s="98">
        <v>21</v>
      </c>
      <c r="E2181" s="103" t="s">
        <v>3143</v>
      </c>
      <c r="F2181" s="103" t="s">
        <v>3143</v>
      </c>
      <c r="G2181" s="105">
        <v>0</v>
      </c>
      <c r="H2181" s="105">
        <v>0</v>
      </c>
      <c r="I2181" s="198" t="s">
        <v>1</v>
      </c>
      <c r="J2181" s="99" t="s">
        <v>1592</v>
      </c>
      <c r="K2181" s="101" t="s">
        <v>4704</v>
      </c>
      <c r="L2181" s="106" t="s">
        <v>3056</v>
      </c>
      <c r="M2181" s="103" t="s">
        <v>3078</v>
      </c>
      <c r="N2181" s="106"/>
      <c r="O2181" s="45"/>
      <c r="P2181" t="str">
        <f t="shared" si="679"/>
        <v/>
      </c>
      <c r="Q2181" s="45" t="str">
        <f>IF(ISNA(VLOOKUP(AC2181,#REF!,1)),"//","")</f>
        <v/>
      </c>
      <c r="R2181" s="45"/>
      <c r="S2181" s="43">
        <f t="shared" si="680"/>
        <v>631</v>
      </c>
      <c r="T2181" s="93" t="s">
        <v>3058</v>
      </c>
      <c r="U2181" s="71" t="s">
        <v>2907</v>
      </c>
      <c r="V2181" s="71" t="s">
        <v>2484</v>
      </c>
      <c r="W2181" s="44" t="str">
        <f t="shared" si="681"/>
        <v/>
      </c>
      <c r="X2181" s="25" t="str">
        <f t="shared" si="682"/>
        <v/>
      </c>
      <c r="Y2181" s="1">
        <f t="shared" si="683"/>
        <v>2133</v>
      </c>
      <c r="Z2181" t="str">
        <f t="shared" si="684"/>
        <v>ITM_FB21</v>
      </c>
      <c r="AA2181" s="172" t="str">
        <f>IF(ISNA(VLOOKUP(AC2181,Sheet2!J:J,1,0)),"//","")</f>
        <v/>
      </c>
      <c r="AC2181" s="111" t="str">
        <f t="shared" si="678"/>
        <v/>
      </c>
      <c r="AD2181" t="b">
        <f t="shared" si="677"/>
        <v>1</v>
      </c>
    </row>
    <row r="2182" spans="1:30">
      <c r="A2182" s="58">
        <f t="shared" si="658"/>
        <v>2182</v>
      </c>
      <c r="B2182" s="55">
        <f t="shared" si="657"/>
        <v>2134</v>
      </c>
      <c r="C2182" s="98" t="s">
        <v>4219</v>
      </c>
      <c r="D2182" s="98">
        <v>22</v>
      </c>
      <c r="E2182" s="103" t="s">
        <v>3144</v>
      </c>
      <c r="F2182" s="103" t="s">
        <v>3144</v>
      </c>
      <c r="G2182" s="105">
        <v>0</v>
      </c>
      <c r="H2182" s="105">
        <v>0</v>
      </c>
      <c r="I2182" s="198" t="s">
        <v>1</v>
      </c>
      <c r="J2182" s="99" t="s">
        <v>1592</v>
      </c>
      <c r="K2182" s="101" t="s">
        <v>4704</v>
      </c>
      <c r="L2182" s="106" t="s">
        <v>3056</v>
      </c>
      <c r="M2182" s="103" t="s">
        <v>3079</v>
      </c>
      <c r="N2182" s="106"/>
      <c r="O2182" s="45"/>
      <c r="P2182" t="str">
        <f t="shared" si="679"/>
        <v/>
      </c>
      <c r="Q2182" s="45" t="str">
        <f>IF(ISNA(VLOOKUP(AC2182,#REF!,1)),"//","")</f>
        <v/>
      </c>
      <c r="R2182" s="45"/>
      <c r="S2182" s="43">
        <f t="shared" si="680"/>
        <v>631</v>
      </c>
      <c r="T2182" s="93" t="s">
        <v>3058</v>
      </c>
      <c r="U2182" s="71" t="s">
        <v>2907</v>
      </c>
      <c r="V2182" s="71" t="s">
        <v>2484</v>
      </c>
      <c r="W2182" s="44" t="str">
        <f t="shared" si="681"/>
        <v/>
      </c>
      <c r="X2182" s="25" t="str">
        <f t="shared" si="682"/>
        <v/>
      </c>
      <c r="Y2182" s="1">
        <f t="shared" si="683"/>
        <v>2134</v>
      </c>
      <c r="Z2182" t="str">
        <f t="shared" si="684"/>
        <v>ITM_FB22</v>
      </c>
      <c r="AA2182" s="172" t="str">
        <f>IF(ISNA(VLOOKUP(AC2182,Sheet2!J:J,1,0)),"//","")</f>
        <v/>
      </c>
      <c r="AC2182" s="111" t="str">
        <f t="shared" si="678"/>
        <v/>
      </c>
      <c r="AD2182" t="b">
        <f t="shared" si="677"/>
        <v>1</v>
      </c>
    </row>
    <row r="2183" spans="1:30">
      <c r="A2183" s="58">
        <f t="shared" si="658"/>
        <v>2183</v>
      </c>
      <c r="B2183" s="55">
        <f t="shared" si="657"/>
        <v>2135</v>
      </c>
      <c r="C2183" s="98" t="s">
        <v>4219</v>
      </c>
      <c r="D2183" s="98">
        <v>23</v>
      </c>
      <c r="E2183" s="103" t="s">
        <v>3145</v>
      </c>
      <c r="F2183" s="103" t="s">
        <v>3145</v>
      </c>
      <c r="G2183" s="105">
        <v>0</v>
      </c>
      <c r="H2183" s="105">
        <v>0</v>
      </c>
      <c r="I2183" s="198" t="s">
        <v>1</v>
      </c>
      <c r="J2183" s="99" t="s">
        <v>1592</v>
      </c>
      <c r="K2183" s="101" t="s">
        <v>4704</v>
      </c>
      <c r="L2183" s="106" t="s">
        <v>3056</v>
      </c>
      <c r="M2183" s="103" t="s">
        <v>3080</v>
      </c>
      <c r="N2183" s="106"/>
      <c r="O2183" s="45"/>
      <c r="P2183" t="str">
        <f t="shared" si="679"/>
        <v/>
      </c>
      <c r="Q2183" s="45" t="str">
        <f>IF(ISNA(VLOOKUP(AC2183,#REF!,1)),"//","")</f>
        <v/>
      </c>
      <c r="R2183" s="45"/>
      <c r="S2183" s="43">
        <f t="shared" si="680"/>
        <v>631</v>
      </c>
      <c r="T2183" s="93" t="s">
        <v>3058</v>
      </c>
      <c r="U2183" s="71" t="s">
        <v>2907</v>
      </c>
      <c r="V2183" s="71" t="s">
        <v>2484</v>
      </c>
      <c r="W2183" s="44" t="str">
        <f t="shared" si="681"/>
        <v/>
      </c>
      <c r="X2183" s="25" t="str">
        <f t="shared" si="682"/>
        <v/>
      </c>
      <c r="Y2183" s="1">
        <f t="shared" si="683"/>
        <v>2135</v>
      </c>
      <c r="Z2183" t="str">
        <f t="shared" si="684"/>
        <v>ITM_FB23</v>
      </c>
      <c r="AA2183" s="172" t="str">
        <f>IF(ISNA(VLOOKUP(AC2183,Sheet2!J:J,1,0)),"//","")</f>
        <v/>
      </c>
      <c r="AC2183" s="111" t="str">
        <f t="shared" si="678"/>
        <v/>
      </c>
      <c r="AD2183" t="b">
        <f t="shared" si="677"/>
        <v>1</v>
      </c>
    </row>
    <row r="2184" spans="1:30">
      <c r="A2184" s="58">
        <f t="shared" si="658"/>
        <v>2184</v>
      </c>
      <c r="B2184" s="55">
        <f t="shared" si="657"/>
        <v>2136</v>
      </c>
      <c r="C2184" s="98" t="s">
        <v>4219</v>
      </c>
      <c r="D2184" s="98">
        <v>24</v>
      </c>
      <c r="E2184" s="103" t="s">
        <v>3146</v>
      </c>
      <c r="F2184" s="103" t="s">
        <v>3146</v>
      </c>
      <c r="G2184" s="105">
        <v>0</v>
      </c>
      <c r="H2184" s="105">
        <v>0</v>
      </c>
      <c r="I2184" s="198" t="s">
        <v>1</v>
      </c>
      <c r="J2184" s="99" t="s">
        <v>1592</v>
      </c>
      <c r="K2184" s="101" t="s">
        <v>4704</v>
      </c>
      <c r="L2184" s="106" t="s">
        <v>3056</v>
      </c>
      <c r="M2184" s="103" t="s">
        <v>3081</v>
      </c>
      <c r="N2184" s="106"/>
      <c r="O2184" s="45"/>
      <c r="P2184" t="str">
        <f t="shared" si="679"/>
        <v/>
      </c>
      <c r="Q2184" s="45" t="str">
        <f>IF(ISNA(VLOOKUP(AC2184,#REF!,1)),"//","")</f>
        <v/>
      </c>
      <c r="R2184" s="45"/>
      <c r="S2184" s="43">
        <f t="shared" si="680"/>
        <v>631</v>
      </c>
      <c r="T2184" s="93" t="s">
        <v>3058</v>
      </c>
      <c r="U2184" s="71" t="s">
        <v>2907</v>
      </c>
      <c r="V2184" s="71" t="s">
        <v>2484</v>
      </c>
      <c r="W2184" s="44" t="str">
        <f t="shared" si="681"/>
        <v/>
      </c>
      <c r="X2184" s="25" t="str">
        <f t="shared" si="682"/>
        <v/>
      </c>
      <c r="Y2184" s="1">
        <f t="shared" si="683"/>
        <v>2136</v>
      </c>
      <c r="Z2184" t="str">
        <f t="shared" si="684"/>
        <v>ITM_FB24</v>
      </c>
      <c r="AA2184" s="172" t="str">
        <f>IF(ISNA(VLOOKUP(AC2184,Sheet2!J:J,1,0)),"//","")</f>
        <v/>
      </c>
      <c r="AC2184" s="111" t="str">
        <f t="shared" si="678"/>
        <v/>
      </c>
      <c r="AD2184" t="b">
        <f t="shared" si="677"/>
        <v>1</v>
      </c>
    </row>
    <row r="2185" spans="1:30">
      <c r="A2185" s="58">
        <f t="shared" si="658"/>
        <v>2185</v>
      </c>
      <c r="B2185" s="55">
        <f t="shared" si="657"/>
        <v>2137</v>
      </c>
      <c r="C2185" s="98" t="s">
        <v>4219</v>
      </c>
      <c r="D2185" s="98">
        <v>25</v>
      </c>
      <c r="E2185" s="103" t="s">
        <v>3147</v>
      </c>
      <c r="F2185" s="103" t="s">
        <v>3147</v>
      </c>
      <c r="G2185" s="105">
        <v>0</v>
      </c>
      <c r="H2185" s="105">
        <v>0</v>
      </c>
      <c r="I2185" s="198" t="s">
        <v>1</v>
      </c>
      <c r="J2185" s="99" t="s">
        <v>1592</v>
      </c>
      <c r="K2185" s="101" t="s">
        <v>4704</v>
      </c>
      <c r="L2185" s="106" t="s">
        <v>3056</v>
      </c>
      <c r="M2185" s="103" t="s">
        <v>3082</v>
      </c>
      <c r="N2185" s="106"/>
      <c r="O2185" s="45"/>
      <c r="P2185" t="str">
        <f t="shared" si="679"/>
        <v/>
      </c>
      <c r="Q2185" s="45" t="str">
        <f>IF(ISNA(VLOOKUP(AC2185,#REF!,1)),"//","")</f>
        <v/>
      </c>
      <c r="R2185" s="45"/>
      <c r="S2185" s="43">
        <f t="shared" si="680"/>
        <v>631</v>
      </c>
      <c r="T2185" s="93" t="s">
        <v>3058</v>
      </c>
      <c r="U2185" s="71" t="s">
        <v>2907</v>
      </c>
      <c r="V2185" s="71" t="s">
        <v>2484</v>
      </c>
      <c r="W2185" s="44" t="str">
        <f t="shared" si="681"/>
        <v/>
      </c>
      <c r="X2185" s="25" t="str">
        <f t="shared" si="682"/>
        <v/>
      </c>
      <c r="Y2185" s="1">
        <f t="shared" si="683"/>
        <v>2137</v>
      </c>
      <c r="Z2185" t="str">
        <f t="shared" si="684"/>
        <v>ITM_FB25</v>
      </c>
      <c r="AA2185" s="172" t="str">
        <f>IF(ISNA(VLOOKUP(AC2185,Sheet2!J:J,1,0)),"//","")</f>
        <v/>
      </c>
      <c r="AC2185" s="111" t="str">
        <f t="shared" si="678"/>
        <v/>
      </c>
      <c r="AD2185" t="b">
        <f t="shared" si="677"/>
        <v>1</v>
      </c>
    </row>
    <row r="2186" spans="1:30">
      <c r="A2186" s="58">
        <f t="shared" si="658"/>
        <v>2186</v>
      </c>
      <c r="B2186" s="55">
        <f t="shared" si="657"/>
        <v>2138</v>
      </c>
      <c r="C2186" s="98" t="s">
        <v>4219</v>
      </c>
      <c r="D2186" s="98">
        <v>26</v>
      </c>
      <c r="E2186" s="103" t="s">
        <v>3148</v>
      </c>
      <c r="F2186" s="103" t="s">
        <v>3148</v>
      </c>
      <c r="G2186" s="105">
        <v>0</v>
      </c>
      <c r="H2186" s="105">
        <v>0</v>
      </c>
      <c r="I2186" s="198" t="s">
        <v>1</v>
      </c>
      <c r="J2186" s="99" t="s">
        <v>1592</v>
      </c>
      <c r="K2186" s="101" t="s">
        <v>4704</v>
      </c>
      <c r="L2186" s="106" t="s">
        <v>3056</v>
      </c>
      <c r="M2186" s="103" t="s">
        <v>3083</v>
      </c>
      <c r="N2186" s="106"/>
      <c r="O2186" s="45"/>
      <c r="P2186" t="str">
        <f t="shared" si="679"/>
        <v/>
      </c>
      <c r="Q2186" s="45" t="str">
        <f>IF(ISNA(VLOOKUP(AC2186,#REF!,1)),"//","")</f>
        <v/>
      </c>
      <c r="R2186" s="45"/>
      <c r="S2186" s="43">
        <f t="shared" si="680"/>
        <v>631</v>
      </c>
      <c r="T2186" s="93" t="s">
        <v>3058</v>
      </c>
      <c r="U2186" s="71" t="s">
        <v>2907</v>
      </c>
      <c r="V2186" s="71" t="s">
        <v>2484</v>
      </c>
      <c r="W2186" s="44" t="str">
        <f t="shared" si="681"/>
        <v/>
      </c>
      <c r="X2186" s="25" t="str">
        <f t="shared" si="682"/>
        <v/>
      </c>
      <c r="Y2186" s="1">
        <f t="shared" si="683"/>
        <v>2138</v>
      </c>
      <c r="Z2186" t="str">
        <f t="shared" si="684"/>
        <v>ITM_FB26</v>
      </c>
      <c r="AA2186" s="172" t="str">
        <f>IF(ISNA(VLOOKUP(AC2186,Sheet2!J:J,1,0)),"//","")</f>
        <v/>
      </c>
      <c r="AC2186" s="111" t="str">
        <f t="shared" si="678"/>
        <v/>
      </c>
      <c r="AD2186" t="b">
        <f t="shared" si="677"/>
        <v>1</v>
      </c>
    </row>
    <row r="2187" spans="1:30">
      <c r="A2187" s="58">
        <f t="shared" si="658"/>
        <v>2187</v>
      </c>
      <c r="B2187" s="55">
        <f t="shared" si="657"/>
        <v>2139</v>
      </c>
      <c r="C2187" s="98" t="s">
        <v>4219</v>
      </c>
      <c r="D2187" s="98">
        <v>27</v>
      </c>
      <c r="E2187" s="103" t="s">
        <v>3149</v>
      </c>
      <c r="F2187" s="103" t="s">
        <v>3149</v>
      </c>
      <c r="G2187" s="105">
        <v>0</v>
      </c>
      <c r="H2187" s="105">
        <v>0</v>
      </c>
      <c r="I2187" s="198" t="s">
        <v>1</v>
      </c>
      <c r="J2187" s="99" t="s">
        <v>1592</v>
      </c>
      <c r="K2187" s="101" t="s">
        <v>4704</v>
      </c>
      <c r="L2187" s="106" t="s">
        <v>3056</v>
      </c>
      <c r="M2187" s="103" t="s">
        <v>3084</v>
      </c>
      <c r="N2187" s="106"/>
      <c r="O2187" s="45"/>
      <c r="P2187" t="str">
        <f t="shared" si="679"/>
        <v/>
      </c>
      <c r="Q2187" s="45" t="str">
        <f>IF(ISNA(VLOOKUP(AC2187,#REF!,1)),"//","")</f>
        <v/>
      </c>
      <c r="R2187" s="45"/>
      <c r="S2187" s="43">
        <f t="shared" si="680"/>
        <v>631</v>
      </c>
      <c r="T2187" s="93" t="s">
        <v>3058</v>
      </c>
      <c r="U2187" s="71" t="s">
        <v>2907</v>
      </c>
      <c r="V2187" s="71" t="s">
        <v>2484</v>
      </c>
      <c r="W2187" s="44" t="str">
        <f t="shared" si="681"/>
        <v/>
      </c>
      <c r="X2187" s="25" t="str">
        <f t="shared" si="682"/>
        <v/>
      </c>
      <c r="Y2187" s="1">
        <f t="shared" si="683"/>
        <v>2139</v>
      </c>
      <c r="Z2187" t="str">
        <f t="shared" si="684"/>
        <v>ITM_FB27</v>
      </c>
      <c r="AA2187" s="172" t="str">
        <f>IF(ISNA(VLOOKUP(AC2187,Sheet2!J:J,1,0)),"//","")</f>
        <v/>
      </c>
      <c r="AC2187" s="111" t="str">
        <f t="shared" si="678"/>
        <v/>
      </c>
      <c r="AD2187" t="b">
        <f t="shared" si="677"/>
        <v>1</v>
      </c>
    </row>
    <row r="2188" spans="1:30">
      <c r="A2188" s="58">
        <f t="shared" si="658"/>
        <v>2188</v>
      </c>
      <c r="B2188" s="55">
        <f t="shared" si="657"/>
        <v>2140</v>
      </c>
      <c r="C2188" s="98" t="s">
        <v>4219</v>
      </c>
      <c r="D2188" s="98">
        <v>28</v>
      </c>
      <c r="E2188" s="103" t="s">
        <v>3150</v>
      </c>
      <c r="F2188" s="103" t="s">
        <v>3150</v>
      </c>
      <c r="G2188" s="105">
        <v>0</v>
      </c>
      <c r="H2188" s="105">
        <v>0</v>
      </c>
      <c r="I2188" s="198" t="s">
        <v>1</v>
      </c>
      <c r="J2188" s="99" t="s">
        <v>1592</v>
      </c>
      <c r="K2188" s="101" t="s">
        <v>4704</v>
      </c>
      <c r="L2188" s="106" t="s">
        <v>3056</v>
      </c>
      <c r="M2188" s="103" t="s">
        <v>3085</v>
      </c>
      <c r="N2188" s="106"/>
      <c r="O2188" s="45"/>
      <c r="P2188" t="str">
        <f t="shared" si="679"/>
        <v/>
      </c>
      <c r="Q2188" s="45" t="str">
        <f>IF(ISNA(VLOOKUP(AC2188,#REF!,1)),"//","")</f>
        <v/>
      </c>
      <c r="R2188" s="45"/>
      <c r="S2188" s="43">
        <f t="shared" si="680"/>
        <v>631</v>
      </c>
      <c r="T2188" s="93" t="s">
        <v>3058</v>
      </c>
      <c r="U2188" s="71" t="s">
        <v>2907</v>
      </c>
      <c r="V2188" s="71" t="s">
        <v>2484</v>
      </c>
      <c r="W2188" s="44" t="str">
        <f t="shared" si="681"/>
        <v/>
      </c>
      <c r="X2188" s="25" t="str">
        <f t="shared" si="682"/>
        <v/>
      </c>
      <c r="Y2188" s="1">
        <f t="shared" si="683"/>
        <v>2140</v>
      </c>
      <c r="Z2188" t="str">
        <f t="shared" si="684"/>
        <v>ITM_FB28</v>
      </c>
      <c r="AA2188" s="172" t="str">
        <f>IF(ISNA(VLOOKUP(AC2188,Sheet2!J:J,1,0)),"//","")</f>
        <v/>
      </c>
      <c r="AC2188" s="111" t="str">
        <f t="shared" si="678"/>
        <v/>
      </c>
      <c r="AD2188" t="b">
        <f t="shared" si="677"/>
        <v>1</v>
      </c>
    </row>
    <row r="2189" spans="1:30">
      <c r="A2189" s="58">
        <f t="shared" si="658"/>
        <v>2189</v>
      </c>
      <c r="B2189" s="55">
        <f t="shared" si="657"/>
        <v>2141</v>
      </c>
      <c r="C2189" s="98" t="s">
        <v>4219</v>
      </c>
      <c r="D2189" s="98">
        <v>29</v>
      </c>
      <c r="E2189" s="103" t="s">
        <v>3151</v>
      </c>
      <c r="F2189" s="103" t="s">
        <v>3151</v>
      </c>
      <c r="G2189" s="105">
        <v>0</v>
      </c>
      <c r="H2189" s="105">
        <v>0</v>
      </c>
      <c r="I2189" s="198" t="s">
        <v>1</v>
      </c>
      <c r="J2189" s="99" t="s">
        <v>1592</v>
      </c>
      <c r="K2189" s="101" t="s">
        <v>4704</v>
      </c>
      <c r="L2189" s="106" t="s">
        <v>3056</v>
      </c>
      <c r="M2189" s="103" t="s">
        <v>3086</v>
      </c>
      <c r="N2189" s="106"/>
      <c r="O2189" s="45"/>
      <c r="P2189" t="str">
        <f t="shared" si="679"/>
        <v/>
      </c>
      <c r="Q2189" s="45" t="str">
        <f>IF(ISNA(VLOOKUP(AC2189,#REF!,1)),"//","")</f>
        <v/>
      </c>
      <c r="R2189" s="45"/>
      <c r="S2189" s="43">
        <f t="shared" si="680"/>
        <v>631</v>
      </c>
      <c r="T2189" s="93" t="s">
        <v>3058</v>
      </c>
      <c r="U2189" s="71" t="s">
        <v>2907</v>
      </c>
      <c r="V2189" s="71" t="s">
        <v>2484</v>
      </c>
      <c r="W2189" s="44" t="str">
        <f t="shared" si="681"/>
        <v/>
      </c>
      <c r="X2189" s="25" t="str">
        <f t="shared" si="682"/>
        <v/>
      </c>
      <c r="Y2189" s="1">
        <f t="shared" si="683"/>
        <v>2141</v>
      </c>
      <c r="Z2189" t="str">
        <f t="shared" si="684"/>
        <v>ITM_FB29</v>
      </c>
      <c r="AA2189" s="172" t="str">
        <f>IF(ISNA(VLOOKUP(AC2189,Sheet2!J:J,1,0)),"//","")</f>
        <v/>
      </c>
      <c r="AC2189" s="111" t="str">
        <f t="shared" si="678"/>
        <v/>
      </c>
      <c r="AD2189" t="b">
        <f t="shared" si="677"/>
        <v>1</v>
      </c>
    </row>
    <row r="2190" spans="1:30">
      <c r="A2190" s="58">
        <f t="shared" si="658"/>
        <v>2190</v>
      </c>
      <c r="B2190" s="55">
        <f t="shared" si="657"/>
        <v>2142</v>
      </c>
      <c r="C2190" s="98" t="s">
        <v>4219</v>
      </c>
      <c r="D2190" s="98">
        <v>30</v>
      </c>
      <c r="E2190" s="103" t="s">
        <v>3152</v>
      </c>
      <c r="F2190" s="103" t="s">
        <v>3152</v>
      </c>
      <c r="G2190" s="105">
        <v>0</v>
      </c>
      <c r="H2190" s="105">
        <v>0</v>
      </c>
      <c r="I2190" s="198" t="s">
        <v>1</v>
      </c>
      <c r="J2190" s="99" t="s">
        <v>1592</v>
      </c>
      <c r="K2190" s="101" t="s">
        <v>4704</v>
      </c>
      <c r="L2190" s="106" t="s">
        <v>3056</v>
      </c>
      <c r="M2190" s="103" t="s">
        <v>3087</v>
      </c>
      <c r="N2190" s="106"/>
      <c r="O2190" s="45"/>
      <c r="P2190" t="str">
        <f t="shared" si="679"/>
        <v/>
      </c>
      <c r="Q2190" s="45" t="str">
        <f>IF(ISNA(VLOOKUP(AC2190,#REF!,1)),"//","")</f>
        <v/>
      </c>
      <c r="R2190" s="45"/>
      <c r="S2190" s="43">
        <f t="shared" si="680"/>
        <v>631</v>
      </c>
      <c r="T2190" s="93" t="s">
        <v>3058</v>
      </c>
      <c r="U2190" s="71" t="s">
        <v>2907</v>
      </c>
      <c r="V2190" s="71" t="s">
        <v>2484</v>
      </c>
      <c r="W2190" s="44" t="str">
        <f t="shared" si="681"/>
        <v/>
      </c>
      <c r="X2190" s="25" t="str">
        <f t="shared" si="682"/>
        <v/>
      </c>
      <c r="Y2190" s="1">
        <f t="shared" si="683"/>
        <v>2142</v>
      </c>
      <c r="Z2190" t="str">
        <f t="shared" si="684"/>
        <v>ITM_FB30</v>
      </c>
      <c r="AA2190" s="172" t="str">
        <f>IF(ISNA(VLOOKUP(AC2190,Sheet2!J:J,1,0)),"//","")</f>
        <v/>
      </c>
      <c r="AC2190" s="111" t="str">
        <f t="shared" si="678"/>
        <v/>
      </c>
      <c r="AD2190" t="b">
        <f t="shared" si="677"/>
        <v>1</v>
      </c>
    </row>
    <row r="2191" spans="1:30">
      <c r="A2191" s="58">
        <f t="shared" si="658"/>
        <v>2191</v>
      </c>
      <c r="B2191" s="55">
        <f t="shared" si="657"/>
        <v>2143</v>
      </c>
      <c r="C2191" s="98" t="s">
        <v>4219</v>
      </c>
      <c r="D2191" s="98">
        <v>31</v>
      </c>
      <c r="E2191" s="103" t="s">
        <v>3153</v>
      </c>
      <c r="F2191" s="103" t="s">
        <v>3153</v>
      </c>
      <c r="G2191" s="105">
        <v>0</v>
      </c>
      <c r="H2191" s="105">
        <v>0</v>
      </c>
      <c r="I2191" s="198" t="s">
        <v>1</v>
      </c>
      <c r="J2191" s="99" t="s">
        <v>1592</v>
      </c>
      <c r="K2191" s="101" t="s">
        <v>4704</v>
      </c>
      <c r="L2191" s="106" t="s">
        <v>3056</v>
      </c>
      <c r="M2191" s="103" t="s">
        <v>3088</v>
      </c>
      <c r="N2191" s="106"/>
      <c r="O2191" s="45"/>
      <c r="P2191" t="str">
        <f t="shared" si="679"/>
        <v/>
      </c>
      <c r="Q2191" s="45" t="str">
        <f>IF(ISNA(VLOOKUP(AC2191,#REF!,1)),"//","")</f>
        <v/>
      </c>
      <c r="R2191" s="45"/>
      <c r="S2191" s="43">
        <f t="shared" si="680"/>
        <v>631</v>
      </c>
      <c r="T2191" s="93" t="s">
        <v>3058</v>
      </c>
      <c r="U2191" s="71" t="s">
        <v>2907</v>
      </c>
      <c r="V2191" s="71" t="s">
        <v>2484</v>
      </c>
      <c r="W2191" s="44" t="str">
        <f t="shared" si="681"/>
        <v/>
      </c>
      <c r="X2191" s="25" t="str">
        <f t="shared" si="682"/>
        <v/>
      </c>
      <c r="Y2191" s="1">
        <f t="shared" si="683"/>
        <v>2143</v>
      </c>
      <c r="Z2191" t="str">
        <f t="shared" si="684"/>
        <v>ITM_FB31</v>
      </c>
      <c r="AA2191" s="172" t="str">
        <f>IF(ISNA(VLOOKUP(AC2191,Sheet2!J:J,1,0)),"//","")</f>
        <v/>
      </c>
      <c r="AC2191" s="111" t="str">
        <f t="shared" si="678"/>
        <v/>
      </c>
      <c r="AD2191" t="b">
        <f t="shared" si="677"/>
        <v>1</v>
      </c>
    </row>
    <row r="2192" spans="1:30">
      <c r="A2192" s="58">
        <f t="shared" si="658"/>
        <v>2192</v>
      </c>
      <c r="B2192" s="55">
        <f t="shared" si="657"/>
        <v>2144</v>
      </c>
      <c r="C2192" s="98" t="s">
        <v>4219</v>
      </c>
      <c r="D2192" s="98">
        <v>32</v>
      </c>
      <c r="E2192" s="103" t="s">
        <v>3154</v>
      </c>
      <c r="F2192" s="103" t="s">
        <v>3154</v>
      </c>
      <c r="G2192" s="105">
        <v>0</v>
      </c>
      <c r="H2192" s="105">
        <v>0</v>
      </c>
      <c r="I2192" s="198" t="s">
        <v>1</v>
      </c>
      <c r="J2192" s="99" t="s">
        <v>1592</v>
      </c>
      <c r="K2192" s="101" t="s">
        <v>4704</v>
      </c>
      <c r="L2192" s="106" t="s">
        <v>3056</v>
      </c>
      <c r="M2192" s="103" t="s">
        <v>3089</v>
      </c>
      <c r="N2192" s="106"/>
      <c r="O2192" s="45"/>
      <c r="P2192" t="str">
        <f t="shared" si="679"/>
        <v/>
      </c>
      <c r="Q2192" s="45" t="str">
        <f>IF(ISNA(VLOOKUP(AC2192,#REF!,1)),"//","")</f>
        <v/>
      </c>
      <c r="R2192" s="45"/>
      <c r="S2192" s="43">
        <f t="shared" si="680"/>
        <v>631</v>
      </c>
      <c r="T2192" s="93" t="s">
        <v>3058</v>
      </c>
      <c r="U2192" s="71" t="s">
        <v>2907</v>
      </c>
      <c r="V2192" s="71" t="s">
        <v>2484</v>
      </c>
      <c r="W2192" s="44" t="str">
        <f t="shared" si="681"/>
        <v/>
      </c>
      <c r="X2192" s="25" t="str">
        <f t="shared" si="682"/>
        <v/>
      </c>
      <c r="Y2192" s="1">
        <f t="shared" si="683"/>
        <v>2144</v>
      </c>
      <c r="Z2192" t="str">
        <f t="shared" si="684"/>
        <v>ITM_FB32</v>
      </c>
      <c r="AA2192" s="172" t="str">
        <f>IF(ISNA(VLOOKUP(AC2192,Sheet2!J:J,1,0)),"//","")</f>
        <v/>
      </c>
      <c r="AC2192" s="111" t="str">
        <f t="shared" si="678"/>
        <v/>
      </c>
      <c r="AD2192" t="b">
        <f t="shared" si="677"/>
        <v>1</v>
      </c>
    </row>
    <row r="2193" spans="1:30">
      <c r="A2193" s="58">
        <f t="shared" si="658"/>
        <v>2193</v>
      </c>
      <c r="B2193" s="55">
        <f t="shared" si="657"/>
        <v>2145</v>
      </c>
      <c r="C2193" s="98" t="s">
        <v>4219</v>
      </c>
      <c r="D2193" s="98">
        <v>33</v>
      </c>
      <c r="E2193" s="103" t="s">
        <v>3155</v>
      </c>
      <c r="F2193" s="103" t="s">
        <v>3155</v>
      </c>
      <c r="G2193" s="105">
        <v>0</v>
      </c>
      <c r="H2193" s="105">
        <v>0</v>
      </c>
      <c r="I2193" s="198" t="s">
        <v>1</v>
      </c>
      <c r="J2193" s="99" t="s">
        <v>1592</v>
      </c>
      <c r="K2193" s="101" t="s">
        <v>4704</v>
      </c>
      <c r="L2193" s="106" t="s">
        <v>3056</v>
      </c>
      <c r="M2193" s="103" t="s">
        <v>3090</v>
      </c>
      <c r="N2193" s="106"/>
      <c r="O2193" s="45"/>
      <c r="P2193" t="str">
        <f t="shared" si="679"/>
        <v/>
      </c>
      <c r="Q2193" s="45" t="str">
        <f>IF(ISNA(VLOOKUP(AC2193,#REF!,1)),"//","")</f>
        <v/>
      </c>
      <c r="R2193" s="45"/>
      <c r="S2193" s="43">
        <f t="shared" si="680"/>
        <v>631</v>
      </c>
      <c r="T2193" s="93" t="s">
        <v>3058</v>
      </c>
      <c r="U2193" s="71" t="s">
        <v>2907</v>
      </c>
      <c r="V2193" s="71" t="s">
        <v>2484</v>
      </c>
      <c r="W2193" s="44" t="str">
        <f t="shared" si="681"/>
        <v/>
      </c>
      <c r="X2193" s="25" t="str">
        <f t="shared" si="682"/>
        <v/>
      </c>
      <c r="Y2193" s="1">
        <f t="shared" si="683"/>
        <v>2145</v>
      </c>
      <c r="Z2193" t="str">
        <f t="shared" si="684"/>
        <v>ITM_FB33</v>
      </c>
      <c r="AA2193" s="172" t="str">
        <f>IF(ISNA(VLOOKUP(AC2193,Sheet2!J:J,1,0)),"//","")</f>
        <v/>
      </c>
      <c r="AC2193" s="111" t="str">
        <f t="shared" si="678"/>
        <v/>
      </c>
      <c r="AD2193" t="b">
        <f t="shared" si="677"/>
        <v>1</v>
      </c>
    </row>
    <row r="2194" spans="1:30">
      <c r="A2194" s="58">
        <f t="shared" si="658"/>
        <v>2194</v>
      </c>
      <c r="B2194" s="55">
        <f t="shared" si="657"/>
        <v>2146</v>
      </c>
      <c r="C2194" s="98" t="s">
        <v>4219</v>
      </c>
      <c r="D2194" s="98">
        <v>34</v>
      </c>
      <c r="E2194" s="103" t="s">
        <v>3156</v>
      </c>
      <c r="F2194" s="103" t="s">
        <v>3156</v>
      </c>
      <c r="G2194" s="105">
        <v>0</v>
      </c>
      <c r="H2194" s="105">
        <v>0</v>
      </c>
      <c r="I2194" s="198" t="s">
        <v>1</v>
      </c>
      <c r="J2194" s="99" t="s">
        <v>1592</v>
      </c>
      <c r="K2194" s="101" t="s">
        <v>4704</v>
      </c>
      <c r="L2194" s="106" t="s">
        <v>3056</v>
      </c>
      <c r="M2194" s="103" t="s">
        <v>3091</v>
      </c>
      <c r="N2194" s="106"/>
      <c r="O2194" s="45"/>
      <c r="P2194" t="str">
        <f t="shared" si="679"/>
        <v/>
      </c>
      <c r="Q2194" s="45" t="str">
        <f>IF(ISNA(VLOOKUP(AC2194,#REF!,1)),"//","")</f>
        <v/>
      </c>
      <c r="R2194" s="45"/>
      <c r="S2194" s="43">
        <f t="shared" si="680"/>
        <v>631</v>
      </c>
      <c r="T2194" s="93" t="s">
        <v>3058</v>
      </c>
      <c r="U2194" s="71" t="s">
        <v>2907</v>
      </c>
      <c r="V2194" s="71" t="s">
        <v>2484</v>
      </c>
      <c r="W2194" s="44" t="str">
        <f t="shared" si="681"/>
        <v/>
      </c>
      <c r="X2194" s="25" t="str">
        <f t="shared" si="682"/>
        <v/>
      </c>
      <c r="Y2194" s="1">
        <f t="shared" si="683"/>
        <v>2146</v>
      </c>
      <c r="Z2194" t="str">
        <f t="shared" si="684"/>
        <v>ITM_FB34</v>
      </c>
      <c r="AA2194" s="172" t="str">
        <f>IF(ISNA(VLOOKUP(AC2194,Sheet2!J:J,1,0)),"//","")</f>
        <v/>
      </c>
      <c r="AC2194" s="111" t="str">
        <f t="shared" si="678"/>
        <v/>
      </c>
      <c r="AD2194" t="b">
        <f t="shared" si="677"/>
        <v>1</v>
      </c>
    </row>
    <row r="2195" spans="1:30">
      <c r="A2195" s="58">
        <f t="shared" si="658"/>
        <v>2195</v>
      </c>
      <c r="B2195" s="55">
        <f t="shared" si="657"/>
        <v>2147</v>
      </c>
      <c r="C2195" s="98" t="s">
        <v>4219</v>
      </c>
      <c r="D2195" s="98">
        <v>35</v>
      </c>
      <c r="E2195" s="103" t="s">
        <v>3157</v>
      </c>
      <c r="F2195" s="103" t="s">
        <v>3157</v>
      </c>
      <c r="G2195" s="105">
        <v>0</v>
      </c>
      <c r="H2195" s="105">
        <v>0</v>
      </c>
      <c r="I2195" s="198" t="s">
        <v>1</v>
      </c>
      <c r="J2195" s="99" t="s">
        <v>1592</v>
      </c>
      <c r="K2195" s="101" t="s">
        <v>4704</v>
      </c>
      <c r="L2195" s="106" t="s">
        <v>3056</v>
      </c>
      <c r="M2195" s="103" t="s">
        <v>3092</v>
      </c>
      <c r="N2195" s="106"/>
      <c r="O2195" s="45"/>
      <c r="P2195" t="str">
        <f t="shared" si="679"/>
        <v/>
      </c>
      <c r="Q2195" s="45" t="str">
        <f>IF(ISNA(VLOOKUP(AC2195,#REF!,1)),"//","")</f>
        <v/>
      </c>
      <c r="R2195" s="45"/>
      <c r="S2195" s="43">
        <f t="shared" si="680"/>
        <v>631</v>
      </c>
      <c r="T2195" s="93" t="s">
        <v>3058</v>
      </c>
      <c r="U2195" s="71" t="s">
        <v>2907</v>
      </c>
      <c r="V2195" s="71" t="s">
        <v>2484</v>
      </c>
      <c r="W2195" s="44" t="str">
        <f t="shared" si="681"/>
        <v/>
      </c>
      <c r="X2195" s="25" t="str">
        <f t="shared" si="682"/>
        <v/>
      </c>
      <c r="Y2195" s="1">
        <f t="shared" si="683"/>
        <v>2147</v>
      </c>
      <c r="Z2195" t="str">
        <f t="shared" si="684"/>
        <v>ITM_FB35</v>
      </c>
      <c r="AA2195" s="172" t="str">
        <f>IF(ISNA(VLOOKUP(AC2195,Sheet2!J:J,1,0)),"//","")</f>
        <v/>
      </c>
      <c r="AC2195" s="111" t="str">
        <f t="shared" si="678"/>
        <v/>
      </c>
      <c r="AD2195" t="b">
        <f t="shared" si="677"/>
        <v>1</v>
      </c>
    </row>
    <row r="2196" spans="1:30">
      <c r="A2196" s="58">
        <f t="shared" si="658"/>
        <v>2196</v>
      </c>
      <c r="B2196" s="55">
        <f t="shared" si="657"/>
        <v>2148</v>
      </c>
      <c r="C2196" s="98" t="s">
        <v>4219</v>
      </c>
      <c r="D2196" s="98">
        <v>36</v>
      </c>
      <c r="E2196" s="103" t="s">
        <v>3158</v>
      </c>
      <c r="F2196" s="103" t="s">
        <v>3158</v>
      </c>
      <c r="G2196" s="105">
        <v>0</v>
      </c>
      <c r="H2196" s="105">
        <v>0</v>
      </c>
      <c r="I2196" s="198" t="s">
        <v>1</v>
      </c>
      <c r="J2196" s="99" t="s">
        <v>1592</v>
      </c>
      <c r="K2196" s="101" t="s">
        <v>4704</v>
      </c>
      <c r="L2196" s="106" t="s">
        <v>3056</v>
      </c>
      <c r="M2196" s="103" t="s">
        <v>3093</v>
      </c>
      <c r="N2196" s="106"/>
      <c r="O2196" s="45"/>
      <c r="P2196" t="str">
        <f t="shared" si="679"/>
        <v/>
      </c>
      <c r="Q2196" s="45" t="str">
        <f>IF(ISNA(VLOOKUP(AC2196,#REF!,1)),"//","")</f>
        <v/>
      </c>
      <c r="R2196" s="45"/>
      <c r="S2196" s="43">
        <f t="shared" si="680"/>
        <v>631</v>
      </c>
      <c r="T2196" s="93" t="s">
        <v>3058</v>
      </c>
      <c r="U2196" s="71" t="s">
        <v>2907</v>
      </c>
      <c r="V2196" s="71" t="s">
        <v>2484</v>
      </c>
      <c r="W2196" s="44" t="str">
        <f t="shared" si="681"/>
        <v/>
      </c>
      <c r="X2196" s="25" t="str">
        <f t="shared" si="682"/>
        <v/>
      </c>
      <c r="Y2196" s="1">
        <f t="shared" si="683"/>
        <v>2148</v>
      </c>
      <c r="Z2196" t="str">
        <f t="shared" si="684"/>
        <v>ITM_FB36</v>
      </c>
      <c r="AA2196" s="172" t="str">
        <f>IF(ISNA(VLOOKUP(AC2196,Sheet2!J:J,1,0)),"//","")</f>
        <v/>
      </c>
      <c r="AC2196" s="111" t="str">
        <f t="shared" si="678"/>
        <v/>
      </c>
      <c r="AD2196" t="b">
        <f t="shared" si="677"/>
        <v>1</v>
      </c>
    </row>
    <row r="2197" spans="1:30">
      <c r="A2197" s="58">
        <f t="shared" si="658"/>
        <v>2197</v>
      </c>
      <c r="B2197" s="55">
        <f t="shared" si="657"/>
        <v>2149</v>
      </c>
      <c r="C2197" s="98" t="s">
        <v>4219</v>
      </c>
      <c r="D2197" s="98">
        <v>37</v>
      </c>
      <c r="E2197" s="103" t="s">
        <v>3159</v>
      </c>
      <c r="F2197" s="103" t="s">
        <v>3159</v>
      </c>
      <c r="G2197" s="105">
        <v>0</v>
      </c>
      <c r="H2197" s="105">
        <v>0</v>
      </c>
      <c r="I2197" s="198" t="s">
        <v>1</v>
      </c>
      <c r="J2197" s="99" t="s">
        <v>1592</v>
      </c>
      <c r="K2197" s="101" t="s">
        <v>4704</v>
      </c>
      <c r="L2197" s="106" t="s">
        <v>3056</v>
      </c>
      <c r="M2197" s="103" t="s">
        <v>3094</v>
      </c>
      <c r="N2197" s="106"/>
      <c r="O2197" s="45"/>
      <c r="P2197" t="str">
        <f t="shared" si="679"/>
        <v/>
      </c>
      <c r="Q2197" s="45" t="str">
        <f>IF(ISNA(VLOOKUP(AC2197,#REF!,1)),"//","")</f>
        <v/>
      </c>
      <c r="R2197" s="45"/>
      <c r="S2197" s="43">
        <f t="shared" si="680"/>
        <v>631</v>
      </c>
      <c r="T2197" s="93" t="s">
        <v>3058</v>
      </c>
      <c r="U2197" s="71" t="s">
        <v>2907</v>
      </c>
      <c r="V2197" s="71" t="s">
        <v>2484</v>
      </c>
      <c r="W2197" s="44" t="str">
        <f t="shared" si="681"/>
        <v/>
      </c>
      <c r="X2197" s="25" t="str">
        <f t="shared" si="682"/>
        <v/>
      </c>
      <c r="Y2197" s="1">
        <f t="shared" si="683"/>
        <v>2149</v>
      </c>
      <c r="Z2197" t="str">
        <f t="shared" si="684"/>
        <v>ITM_FB37</v>
      </c>
      <c r="AA2197" s="172" t="str">
        <f>IF(ISNA(VLOOKUP(AC2197,Sheet2!J:J,1,0)),"//","")</f>
        <v/>
      </c>
      <c r="AC2197" s="111" t="str">
        <f t="shared" si="678"/>
        <v/>
      </c>
      <c r="AD2197" t="b">
        <f t="shared" si="677"/>
        <v>1</v>
      </c>
    </row>
    <row r="2198" spans="1:30">
      <c r="A2198" s="58">
        <f t="shared" si="658"/>
        <v>2198</v>
      </c>
      <c r="B2198" s="55">
        <f t="shared" si="657"/>
        <v>2150</v>
      </c>
      <c r="C2198" s="98" t="s">
        <v>4219</v>
      </c>
      <c r="D2198" s="98">
        <v>38</v>
      </c>
      <c r="E2198" s="103" t="s">
        <v>3160</v>
      </c>
      <c r="F2198" s="103" t="s">
        <v>3160</v>
      </c>
      <c r="G2198" s="105">
        <v>0</v>
      </c>
      <c r="H2198" s="105">
        <v>0</v>
      </c>
      <c r="I2198" s="198" t="s">
        <v>1</v>
      </c>
      <c r="J2198" s="99" t="s">
        <v>1592</v>
      </c>
      <c r="K2198" s="101" t="s">
        <v>4704</v>
      </c>
      <c r="L2198" s="106" t="s">
        <v>3056</v>
      </c>
      <c r="M2198" s="103" t="s">
        <v>3095</v>
      </c>
      <c r="N2198" s="106"/>
      <c r="O2198" s="45"/>
      <c r="P2198" t="str">
        <f t="shared" si="679"/>
        <v/>
      </c>
      <c r="Q2198" s="45" t="str">
        <f>IF(ISNA(VLOOKUP(AC2198,#REF!,1)),"//","")</f>
        <v/>
      </c>
      <c r="R2198" s="45"/>
      <c r="S2198" s="43">
        <f t="shared" si="680"/>
        <v>631</v>
      </c>
      <c r="T2198" s="93" t="s">
        <v>3058</v>
      </c>
      <c r="U2198" s="71" t="s">
        <v>2907</v>
      </c>
      <c r="V2198" s="71" t="s">
        <v>2484</v>
      </c>
      <c r="W2198" s="44" t="str">
        <f t="shared" si="681"/>
        <v/>
      </c>
      <c r="X2198" s="25" t="str">
        <f t="shared" si="682"/>
        <v/>
      </c>
      <c r="Y2198" s="1">
        <f t="shared" si="683"/>
        <v>2150</v>
      </c>
      <c r="Z2198" t="str">
        <f t="shared" si="684"/>
        <v>ITM_FB38</v>
      </c>
      <c r="AA2198" s="172" t="str">
        <f>IF(ISNA(VLOOKUP(AC2198,Sheet2!J:J,1,0)),"//","")</f>
        <v/>
      </c>
      <c r="AC2198" s="111" t="str">
        <f t="shared" si="678"/>
        <v/>
      </c>
      <c r="AD2198" t="b">
        <f t="shared" si="677"/>
        <v>1</v>
      </c>
    </row>
    <row r="2199" spans="1:30">
      <c r="A2199" s="58">
        <f t="shared" si="658"/>
        <v>2199</v>
      </c>
      <c r="B2199" s="55">
        <f t="shared" si="657"/>
        <v>2151</v>
      </c>
      <c r="C2199" s="98" t="s">
        <v>4219</v>
      </c>
      <c r="D2199" s="98">
        <v>39</v>
      </c>
      <c r="E2199" s="103" t="s">
        <v>3161</v>
      </c>
      <c r="F2199" s="103" t="s">
        <v>3161</v>
      </c>
      <c r="G2199" s="105">
        <v>0</v>
      </c>
      <c r="H2199" s="105">
        <v>0</v>
      </c>
      <c r="I2199" s="198" t="s">
        <v>1</v>
      </c>
      <c r="J2199" s="99" t="s">
        <v>1592</v>
      </c>
      <c r="K2199" s="101" t="s">
        <v>4704</v>
      </c>
      <c r="L2199" s="106" t="s">
        <v>3056</v>
      </c>
      <c r="M2199" s="103" t="s">
        <v>3096</v>
      </c>
      <c r="N2199" s="106"/>
      <c r="O2199" s="45"/>
      <c r="P2199" t="str">
        <f t="shared" si="679"/>
        <v/>
      </c>
      <c r="Q2199" s="45" t="str">
        <f>IF(ISNA(VLOOKUP(AC2199,#REF!,1)),"//","")</f>
        <v/>
      </c>
      <c r="R2199" s="45"/>
      <c r="S2199" s="43">
        <f t="shared" si="680"/>
        <v>631</v>
      </c>
      <c r="T2199" s="93" t="s">
        <v>3058</v>
      </c>
      <c r="U2199" s="71" t="s">
        <v>2907</v>
      </c>
      <c r="V2199" s="71" t="s">
        <v>2484</v>
      </c>
      <c r="W2199" s="44" t="str">
        <f t="shared" si="681"/>
        <v/>
      </c>
      <c r="X2199" s="25" t="str">
        <f t="shared" si="682"/>
        <v/>
      </c>
      <c r="Y2199" s="1">
        <f t="shared" si="683"/>
        <v>2151</v>
      </c>
      <c r="Z2199" t="str">
        <f t="shared" si="684"/>
        <v>ITM_FB39</v>
      </c>
      <c r="AA2199" s="172" t="str">
        <f>IF(ISNA(VLOOKUP(AC2199,Sheet2!J:J,1,0)),"//","")</f>
        <v/>
      </c>
      <c r="AC2199" s="111" t="str">
        <f t="shared" si="678"/>
        <v/>
      </c>
      <c r="AD2199" t="b">
        <f t="shared" si="677"/>
        <v>1</v>
      </c>
    </row>
    <row r="2200" spans="1:30">
      <c r="A2200" s="58">
        <f t="shared" si="658"/>
        <v>2200</v>
      </c>
      <c r="B2200" s="55">
        <f t="shared" si="657"/>
        <v>2152</v>
      </c>
      <c r="C2200" s="98" t="s">
        <v>4219</v>
      </c>
      <c r="D2200" s="98">
        <v>40</v>
      </c>
      <c r="E2200" s="103" t="s">
        <v>3162</v>
      </c>
      <c r="F2200" s="103" t="s">
        <v>3162</v>
      </c>
      <c r="G2200" s="105">
        <v>0</v>
      </c>
      <c r="H2200" s="105">
        <v>0</v>
      </c>
      <c r="I2200" s="198" t="s">
        <v>1</v>
      </c>
      <c r="J2200" s="99" t="s">
        <v>1592</v>
      </c>
      <c r="K2200" s="101" t="s">
        <v>4704</v>
      </c>
      <c r="L2200" s="106" t="s">
        <v>3056</v>
      </c>
      <c r="M2200" s="103" t="s">
        <v>3097</v>
      </c>
      <c r="N2200" s="106"/>
      <c r="O2200" s="45"/>
      <c r="P2200" t="str">
        <f t="shared" si="679"/>
        <v/>
      </c>
      <c r="Q2200" s="45" t="str">
        <f>IF(ISNA(VLOOKUP(AC2200,#REF!,1)),"//","")</f>
        <v/>
      </c>
      <c r="R2200" s="45"/>
      <c r="S2200" s="43">
        <f t="shared" si="680"/>
        <v>631</v>
      </c>
      <c r="T2200" s="93" t="s">
        <v>3058</v>
      </c>
      <c r="U2200" s="71" t="s">
        <v>2907</v>
      </c>
      <c r="V2200" s="71" t="s">
        <v>2484</v>
      </c>
      <c r="W2200" s="44" t="str">
        <f t="shared" si="681"/>
        <v/>
      </c>
      <c r="X2200" s="25" t="str">
        <f t="shared" si="682"/>
        <v/>
      </c>
      <c r="Y2200" s="1">
        <f t="shared" si="683"/>
        <v>2152</v>
      </c>
      <c r="Z2200" t="str">
        <f t="shared" si="684"/>
        <v>ITM_FB40</v>
      </c>
      <c r="AA2200" s="172" t="str">
        <f>IF(ISNA(VLOOKUP(AC2200,Sheet2!J:J,1,0)),"//","")</f>
        <v/>
      </c>
      <c r="AC2200" s="111" t="str">
        <f t="shared" si="678"/>
        <v/>
      </c>
      <c r="AD2200" t="b">
        <f t="shared" si="677"/>
        <v>1</v>
      </c>
    </row>
    <row r="2201" spans="1:30">
      <c r="A2201" s="58">
        <f t="shared" si="658"/>
        <v>2201</v>
      </c>
      <c r="B2201" s="55">
        <f t="shared" si="657"/>
        <v>2153</v>
      </c>
      <c r="C2201" s="98" t="s">
        <v>4219</v>
      </c>
      <c r="D2201" s="98">
        <v>41</v>
      </c>
      <c r="E2201" s="103" t="s">
        <v>3163</v>
      </c>
      <c r="F2201" s="103" t="s">
        <v>3163</v>
      </c>
      <c r="G2201" s="105">
        <v>0</v>
      </c>
      <c r="H2201" s="105">
        <v>0</v>
      </c>
      <c r="I2201" s="198" t="s">
        <v>1</v>
      </c>
      <c r="J2201" s="99" t="s">
        <v>1592</v>
      </c>
      <c r="K2201" s="101" t="s">
        <v>4704</v>
      </c>
      <c r="L2201" s="106" t="s">
        <v>3056</v>
      </c>
      <c r="M2201" s="103" t="s">
        <v>3098</v>
      </c>
      <c r="N2201" s="106"/>
      <c r="O2201" s="45"/>
      <c r="P2201" t="str">
        <f t="shared" si="679"/>
        <v/>
      </c>
      <c r="Q2201" s="45" t="str">
        <f>IF(ISNA(VLOOKUP(AC2201,#REF!,1)),"//","")</f>
        <v/>
      </c>
      <c r="R2201" s="45"/>
      <c r="S2201" s="43">
        <f t="shared" si="680"/>
        <v>631</v>
      </c>
      <c r="T2201" s="93" t="s">
        <v>3058</v>
      </c>
      <c r="U2201" s="71" t="s">
        <v>2907</v>
      </c>
      <c r="V2201" s="71" t="s">
        <v>2484</v>
      </c>
      <c r="W2201" s="44" t="str">
        <f t="shared" si="681"/>
        <v/>
      </c>
      <c r="X2201" s="25" t="str">
        <f t="shared" si="682"/>
        <v/>
      </c>
      <c r="Y2201" s="1">
        <f t="shared" si="683"/>
        <v>2153</v>
      </c>
      <c r="Z2201" t="str">
        <f t="shared" si="684"/>
        <v>ITM_FB41</v>
      </c>
      <c r="AA2201" s="172" t="str">
        <f>IF(ISNA(VLOOKUP(AC2201,Sheet2!J:J,1,0)),"//","")</f>
        <v/>
      </c>
      <c r="AC2201" s="111" t="str">
        <f t="shared" si="678"/>
        <v/>
      </c>
      <c r="AD2201" t="b">
        <f t="shared" si="677"/>
        <v>1</v>
      </c>
    </row>
    <row r="2202" spans="1:30">
      <c r="A2202" s="58">
        <f t="shared" si="658"/>
        <v>2202</v>
      </c>
      <c r="B2202" s="55">
        <f t="shared" si="657"/>
        <v>2154</v>
      </c>
      <c r="C2202" s="98" t="s">
        <v>4219</v>
      </c>
      <c r="D2202" s="98">
        <v>42</v>
      </c>
      <c r="E2202" s="103" t="s">
        <v>3164</v>
      </c>
      <c r="F2202" s="103" t="s">
        <v>3164</v>
      </c>
      <c r="G2202" s="105">
        <v>0</v>
      </c>
      <c r="H2202" s="105">
        <v>0</v>
      </c>
      <c r="I2202" s="198" t="s">
        <v>1</v>
      </c>
      <c r="J2202" s="99" t="s">
        <v>1592</v>
      </c>
      <c r="K2202" s="101" t="s">
        <v>4704</v>
      </c>
      <c r="L2202" s="106" t="s">
        <v>3056</v>
      </c>
      <c r="M2202" s="103" t="s">
        <v>3099</v>
      </c>
      <c r="N2202" s="106"/>
      <c r="O2202" s="45"/>
      <c r="P2202" t="str">
        <f t="shared" si="679"/>
        <v/>
      </c>
      <c r="Q2202" s="45" t="str">
        <f>IF(ISNA(VLOOKUP(AC2202,#REF!,1)),"//","")</f>
        <v/>
      </c>
      <c r="R2202" s="45"/>
      <c r="S2202" s="43">
        <f t="shared" si="680"/>
        <v>631</v>
      </c>
      <c r="T2202" s="93" t="s">
        <v>3058</v>
      </c>
      <c r="U2202" s="71" t="s">
        <v>2907</v>
      </c>
      <c r="V2202" s="71" t="s">
        <v>2484</v>
      </c>
      <c r="W2202" s="44" t="str">
        <f t="shared" si="681"/>
        <v/>
      </c>
      <c r="X2202" s="25" t="str">
        <f t="shared" si="682"/>
        <v/>
      </c>
      <c r="Y2202" s="1">
        <f t="shared" si="683"/>
        <v>2154</v>
      </c>
      <c r="Z2202" t="str">
        <f t="shared" si="684"/>
        <v>ITM_FB42</v>
      </c>
      <c r="AA2202" s="172" t="str">
        <f>IF(ISNA(VLOOKUP(AC2202,Sheet2!J:J,1,0)),"//","")</f>
        <v/>
      </c>
      <c r="AC2202" s="111" t="str">
        <f t="shared" si="678"/>
        <v/>
      </c>
      <c r="AD2202" t="b">
        <f t="shared" si="677"/>
        <v>1</v>
      </c>
    </row>
    <row r="2203" spans="1:30">
      <c r="A2203" s="58">
        <f t="shared" si="658"/>
        <v>2203</v>
      </c>
      <c r="B2203" s="55">
        <f t="shared" ref="B2203:B2263" si="685">IF(AND(MID(C2203,2,1)&lt;&gt;"/",MID(C2203,1,1)="/"),INT(B2202)+1,B2202+0.01)</f>
        <v>2155</v>
      </c>
      <c r="C2203" s="98" t="s">
        <v>4219</v>
      </c>
      <c r="D2203" s="98">
        <v>43</v>
      </c>
      <c r="E2203" s="103" t="s">
        <v>3165</v>
      </c>
      <c r="F2203" s="103" t="s">
        <v>3165</v>
      </c>
      <c r="G2203" s="105">
        <v>0</v>
      </c>
      <c r="H2203" s="105">
        <v>0</v>
      </c>
      <c r="I2203" s="198" t="s">
        <v>1</v>
      </c>
      <c r="J2203" s="99" t="s">
        <v>1592</v>
      </c>
      <c r="K2203" s="101" t="s">
        <v>4704</v>
      </c>
      <c r="L2203" s="106" t="s">
        <v>3056</v>
      </c>
      <c r="M2203" s="103" t="s">
        <v>3100</v>
      </c>
      <c r="N2203" s="106"/>
      <c r="O2203" s="45"/>
      <c r="P2203" t="str">
        <f t="shared" si="679"/>
        <v/>
      </c>
      <c r="Q2203" s="45" t="str">
        <f>IF(ISNA(VLOOKUP(AC2203,#REF!,1)),"//","")</f>
        <v/>
      </c>
      <c r="R2203" s="45"/>
      <c r="S2203" s="43">
        <f t="shared" si="680"/>
        <v>631</v>
      </c>
      <c r="T2203" s="93" t="s">
        <v>3058</v>
      </c>
      <c r="U2203" s="71" t="s">
        <v>2907</v>
      </c>
      <c r="V2203" s="71" t="s">
        <v>2484</v>
      </c>
      <c r="W2203" s="44" t="str">
        <f t="shared" si="681"/>
        <v/>
      </c>
      <c r="X2203" s="25" t="str">
        <f t="shared" si="682"/>
        <v/>
      </c>
      <c r="Y2203" s="1">
        <f t="shared" si="683"/>
        <v>2155</v>
      </c>
      <c r="Z2203" t="str">
        <f t="shared" si="684"/>
        <v>ITM_FB43</v>
      </c>
      <c r="AA2203" s="172" t="str">
        <f>IF(ISNA(VLOOKUP(AC2203,Sheet2!J:J,1,0)),"//","")</f>
        <v/>
      </c>
      <c r="AC2203" s="111" t="str">
        <f t="shared" si="678"/>
        <v/>
      </c>
      <c r="AD2203" t="b">
        <f t="shared" si="677"/>
        <v>1</v>
      </c>
    </row>
    <row r="2204" spans="1:30">
      <c r="A2204" s="58">
        <f t="shared" si="658"/>
        <v>2204</v>
      </c>
      <c r="B2204" s="55">
        <f t="shared" si="685"/>
        <v>2156</v>
      </c>
      <c r="C2204" s="98" t="s">
        <v>4219</v>
      </c>
      <c r="D2204" s="98">
        <v>44</v>
      </c>
      <c r="E2204" s="103" t="s">
        <v>3166</v>
      </c>
      <c r="F2204" s="103" t="s">
        <v>3166</v>
      </c>
      <c r="G2204" s="105">
        <v>0</v>
      </c>
      <c r="H2204" s="105">
        <v>0</v>
      </c>
      <c r="I2204" s="198" t="s">
        <v>1</v>
      </c>
      <c r="J2204" s="99" t="s">
        <v>1592</v>
      </c>
      <c r="K2204" s="101" t="s">
        <v>4704</v>
      </c>
      <c r="L2204" s="106" t="s">
        <v>3056</v>
      </c>
      <c r="M2204" s="103" t="s">
        <v>3101</v>
      </c>
      <c r="N2204" s="106"/>
      <c r="O2204" s="45"/>
      <c r="P2204" t="str">
        <f t="shared" si="679"/>
        <v/>
      </c>
      <c r="Q2204" s="45" t="str">
        <f>IF(ISNA(VLOOKUP(AC2204,#REF!,1)),"//","")</f>
        <v/>
      </c>
      <c r="R2204" s="45"/>
      <c r="S2204" s="43">
        <f t="shared" si="680"/>
        <v>631</v>
      </c>
      <c r="T2204" s="93" t="s">
        <v>3058</v>
      </c>
      <c r="U2204" s="71" t="s">
        <v>2907</v>
      </c>
      <c r="V2204" s="71" t="s">
        <v>2484</v>
      </c>
      <c r="W2204" s="44" t="str">
        <f t="shared" si="681"/>
        <v/>
      </c>
      <c r="X2204" s="25" t="str">
        <f t="shared" si="682"/>
        <v/>
      </c>
      <c r="Y2204" s="1">
        <f t="shared" si="683"/>
        <v>2156</v>
      </c>
      <c r="Z2204" t="str">
        <f t="shared" si="684"/>
        <v>ITM_FB44</v>
      </c>
      <c r="AA2204" s="172" t="str">
        <f>IF(ISNA(VLOOKUP(AC2204,Sheet2!J:J,1,0)),"//","")</f>
        <v/>
      </c>
      <c r="AC2204" s="111" t="str">
        <f t="shared" si="678"/>
        <v/>
      </c>
      <c r="AD2204" t="b">
        <f t="shared" si="677"/>
        <v>1</v>
      </c>
    </row>
    <row r="2205" spans="1:30">
      <c r="A2205" s="58">
        <f t="shared" si="658"/>
        <v>2205</v>
      </c>
      <c r="B2205" s="55">
        <f t="shared" si="685"/>
        <v>2157</v>
      </c>
      <c r="C2205" s="98" t="s">
        <v>4219</v>
      </c>
      <c r="D2205" s="98">
        <v>45</v>
      </c>
      <c r="E2205" s="103" t="s">
        <v>3167</v>
      </c>
      <c r="F2205" s="103" t="s">
        <v>3167</v>
      </c>
      <c r="G2205" s="105">
        <v>0</v>
      </c>
      <c r="H2205" s="105">
        <v>0</v>
      </c>
      <c r="I2205" s="198" t="s">
        <v>1</v>
      </c>
      <c r="J2205" s="99" t="s">
        <v>1592</v>
      </c>
      <c r="K2205" s="101" t="s">
        <v>4704</v>
      </c>
      <c r="L2205" s="106" t="s">
        <v>3056</v>
      </c>
      <c r="M2205" s="103" t="s">
        <v>3102</v>
      </c>
      <c r="N2205" s="106"/>
      <c r="O2205" s="45"/>
      <c r="P2205" t="str">
        <f t="shared" si="679"/>
        <v/>
      </c>
      <c r="Q2205" s="45" t="str">
        <f>IF(ISNA(VLOOKUP(AC2205,#REF!,1)),"//","")</f>
        <v/>
      </c>
      <c r="R2205" s="45"/>
      <c r="S2205" s="43">
        <f t="shared" si="680"/>
        <v>631</v>
      </c>
      <c r="T2205" s="93" t="s">
        <v>3058</v>
      </c>
      <c r="U2205" s="71" t="s">
        <v>2907</v>
      </c>
      <c r="V2205" s="71" t="s">
        <v>2484</v>
      </c>
      <c r="W2205" s="44" t="str">
        <f t="shared" si="681"/>
        <v/>
      </c>
      <c r="X2205" s="25" t="str">
        <f t="shared" si="682"/>
        <v/>
      </c>
      <c r="Y2205" s="1">
        <f t="shared" si="683"/>
        <v>2157</v>
      </c>
      <c r="Z2205" t="str">
        <f t="shared" si="684"/>
        <v>ITM_FB45</v>
      </c>
      <c r="AA2205" s="172" t="str">
        <f>IF(ISNA(VLOOKUP(AC2205,Sheet2!J:J,1,0)),"//","")</f>
        <v/>
      </c>
      <c r="AC2205" s="111" t="str">
        <f t="shared" si="678"/>
        <v/>
      </c>
      <c r="AD2205" t="b">
        <f t="shared" si="677"/>
        <v>1</v>
      </c>
    </row>
    <row r="2206" spans="1:30">
      <c r="A2206" s="58">
        <f t="shared" si="658"/>
        <v>2206</v>
      </c>
      <c r="B2206" s="55">
        <f t="shared" si="685"/>
        <v>2158</v>
      </c>
      <c r="C2206" s="98" t="s">
        <v>4219</v>
      </c>
      <c r="D2206" s="98">
        <v>46</v>
      </c>
      <c r="E2206" s="103" t="s">
        <v>3168</v>
      </c>
      <c r="F2206" s="103" t="s">
        <v>3168</v>
      </c>
      <c r="G2206" s="105">
        <v>0</v>
      </c>
      <c r="H2206" s="105">
        <v>0</v>
      </c>
      <c r="I2206" s="198" t="s">
        <v>1</v>
      </c>
      <c r="J2206" s="99" t="s">
        <v>1592</v>
      </c>
      <c r="K2206" s="101" t="s">
        <v>4704</v>
      </c>
      <c r="L2206" s="106" t="s">
        <v>3056</v>
      </c>
      <c r="M2206" s="103" t="s">
        <v>3103</v>
      </c>
      <c r="N2206" s="106"/>
      <c r="O2206" s="45"/>
      <c r="P2206" t="str">
        <f t="shared" si="679"/>
        <v/>
      </c>
      <c r="Q2206" s="45" t="str">
        <f>IF(ISNA(VLOOKUP(AC2206,#REF!,1)),"//","")</f>
        <v/>
      </c>
      <c r="R2206" s="45"/>
      <c r="S2206" s="43">
        <f t="shared" si="680"/>
        <v>631</v>
      </c>
      <c r="T2206" s="93" t="s">
        <v>3058</v>
      </c>
      <c r="U2206" s="71" t="s">
        <v>2907</v>
      </c>
      <c r="V2206" s="71" t="s">
        <v>2484</v>
      </c>
      <c r="W2206" s="44" t="str">
        <f t="shared" si="681"/>
        <v/>
      </c>
      <c r="X2206" s="25" t="str">
        <f t="shared" si="682"/>
        <v/>
      </c>
      <c r="Y2206" s="1">
        <f t="shared" si="683"/>
        <v>2158</v>
      </c>
      <c r="Z2206" t="str">
        <f t="shared" si="684"/>
        <v>ITM_FB46</v>
      </c>
      <c r="AA2206" s="172" t="str">
        <f>IF(ISNA(VLOOKUP(AC2206,Sheet2!J:J,1,0)),"//","")</f>
        <v/>
      </c>
      <c r="AC2206" s="111" t="str">
        <f t="shared" si="678"/>
        <v/>
      </c>
      <c r="AD2206" t="b">
        <f t="shared" si="677"/>
        <v>1</v>
      </c>
    </row>
    <row r="2207" spans="1:30">
      <c r="A2207" s="58">
        <f t="shared" si="658"/>
        <v>2207</v>
      </c>
      <c r="B2207" s="55">
        <f t="shared" si="685"/>
        <v>2159</v>
      </c>
      <c r="C2207" s="98" t="s">
        <v>4219</v>
      </c>
      <c r="D2207" s="98">
        <v>47</v>
      </c>
      <c r="E2207" s="103" t="s">
        <v>3169</v>
      </c>
      <c r="F2207" s="103" t="s">
        <v>3169</v>
      </c>
      <c r="G2207" s="105">
        <v>0</v>
      </c>
      <c r="H2207" s="105">
        <v>0</v>
      </c>
      <c r="I2207" s="198" t="s">
        <v>1</v>
      </c>
      <c r="J2207" s="99" t="s">
        <v>1592</v>
      </c>
      <c r="K2207" s="101" t="s">
        <v>4704</v>
      </c>
      <c r="L2207" s="106" t="s">
        <v>3056</v>
      </c>
      <c r="M2207" s="103" t="s">
        <v>3104</v>
      </c>
      <c r="N2207" s="106"/>
      <c r="O2207" s="45"/>
      <c r="P2207" t="str">
        <f t="shared" si="679"/>
        <v/>
      </c>
      <c r="Q2207" s="45" t="str">
        <f>IF(ISNA(VLOOKUP(AC2207,#REF!,1)),"//","")</f>
        <v/>
      </c>
      <c r="R2207" s="45"/>
      <c r="S2207" s="43">
        <f t="shared" si="680"/>
        <v>631</v>
      </c>
      <c r="T2207" s="93" t="s">
        <v>3058</v>
      </c>
      <c r="U2207" s="71" t="s">
        <v>2907</v>
      </c>
      <c r="V2207" s="71" t="s">
        <v>2484</v>
      </c>
      <c r="W2207" s="44" t="str">
        <f t="shared" si="681"/>
        <v/>
      </c>
      <c r="X2207" s="25" t="str">
        <f t="shared" si="682"/>
        <v/>
      </c>
      <c r="Y2207" s="1">
        <f t="shared" si="683"/>
        <v>2159</v>
      </c>
      <c r="Z2207" t="str">
        <f t="shared" si="684"/>
        <v>ITM_FB47</v>
      </c>
      <c r="AA2207" s="172" t="str">
        <f>IF(ISNA(VLOOKUP(AC2207,Sheet2!J:J,1,0)),"//","")</f>
        <v/>
      </c>
      <c r="AC2207" s="111" t="str">
        <f t="shared" si="678"/>
        <v/>
      </c>
      <c r="AD2207" t="b">
        <f t="shared" si="677"/>
        <v>1</v>
      </c>
    </row>
    <row r="2208" spans="1:30">
      <c r="A2208" s="58">
        <f t="shared" si="658"/>
        <v>2208</v>
      </c>
      <c r="B2208" s="55">
        <f t="shared" si="685"/>
        <v>2160</v>
      </c>
      <c r="C2208" s="98" t="s">
        <v>4219</v>
      </c>
      <c r="D2208" s="98">
        <v>48</v>
      </c>
      <c r="E2208" s="103" t="s">
        <v>3170</v>
      </c>
      <c r="F2208" s="103" t="s">
        <v>3170</v>
      </c>
      <c r="G2208" s="105">
        <v>0</v>
      </c>
      <c r="H2208" s="105">
        <v>0</v>
      </c>
      <c r="I2208" s="198" t="s">
        <v>1</v>
      </c>
      <c r="J2208" s="99" t="s">
        <v>1592</v>
      </c>
      <c r="K2208" s="101" t="s">
        <v>4704</v>
      </c>
      <c r="L2208" s="106" t="s">
        <v>3056</v>
      </c>
      <c r="M2208" s="103" t="s">
        <v>3105</v>
      </c>
      <c r="N2208" s="106"/>
      <c r="O2208" s="45"/>
      <c r="P2208" t="str">
        <f t="shared" si="679"/>
        <v/>
      </c>
      <c r="Q2208" s="45" t="str">
        <f>IF(ISNA(VLOOKUP(AC2208,#REF!,1)),"//","")</f>
        <v/>
      </c>
      <c r="R2208" s="45"/>
      <c r="S2208" s="43">
        <f t="shared" si="680"/>
        <v>631</v>
      </c>
      <c r="T2208" s="93" t="s">
        <v>3058</v>
      </c>
      <c r="U2208" s="71" t="s">
        <v>2907</v>
      </c>
      <c r="V2208" s="71" t="s">
        <v>2484</v>
      </c>
      <c r="W2208" s="44" t="str">
        <f t="shared" si="681"/>
        <v/>
      </c>
      <c r="X2208" s="25" t="str">
        <f t="shared" si="682"/>
        <v/>
      </c>
      <c r="Y2208" s="1">
        <f t="shared" si="683"/>
        <v>2160</v>
      </c>
      <c r="Z2208" t="str">
        <f t="shared" si="684"/>
        <v>ITM_FB48</v>
      </c>
      <c r="AA2208" s="172" t="str">
        <f>IF(ISNA(VLOOKUP(AC2208,Sheet2!J:J,1,0)),"//","")</f>
        <v/>
      </c>
      <c r="AC2208" s="111" t="str">
        <f t="shared" si="678"/>
        <v/>
      </c>
      <c r="AD2208" t="b">
        <f t="shared" si="677"/>
        <v>1</v>
      </c>
    </row>
    <row r="2209" spans="1:30">
      <c r="A2209" s="58">
        <f t="shared" ref="A2209:A2263" si="686">IF(B2209=INT(B2209),ROW(),"")</f>
        <v>2209</v>
      </c>
      <c r="B2209" s="55">
        <f t="shared" si="685"/>
        <v>2161</v>
      </c>
      <c r="C2209" s="98" t="s">
        <v>4219</v>
      </c>
      <c r="D2209" s="98">
        <v>49</v>
      </c>
      <c r="E2209" s="103" t="s">
        <v>3171</v>
      </c>
      <c r="F2209" s="103" t="s">
        <v>3171</v>
      </c>
      <c r="G2209" s="105">
        <v>0</v>
      </c>
      <c r="H2209" s="105">
        <v>0</v>
      </c>
      <c r="I2209" s="198" t="s">
        <v>1</v>
      </c>
      <c r="J2209" s="99" t="s">
        <v>1592</v>
      </c>
      <c r="K2209" s="101" t="s">
        <v>4704</v>
      </c>
      <c r="L2209" s="106" t="s">
        <v>3056</v>
      </c>
      <c r="M2209" s="103" t="s">
        <v>3106</v>
      </c>
      <c r="N2209" s="106"/>
      <c r="O2209" s="45"/>
      <c r="P2209" t="str">
        <f t="shared" si="679"/>
        <v/>
      </c>
      <c r="Q2209" s="45" t="str">
        <f>IF(ISNA(VLOOKUP(AC2209,#REF!,1)),"//","")</f>
        <v/>
      </c>
      <c r="R2209" s="45"/>
      <c r="S2209" s="43">
        <f t="shared" si="680"/>
        <v>631</v>
      </c>
      <c r="T2209" s="93" t="s">
        <v>3058</v>
      </c>
      <c r="U2209" s="71" t="s">
        <v>2907</v>
      </c>
      <c r="V2209" s="71" t="s">
        <v>2484</v>
      </c>
      <c r="W2209" s="44" t="str">
        <f t="shared" si="681"/>
        <v/>
      </c>
      <c r="X2209" s="25" t="str">
        <f t="shared" si="682"/>
        <v/>
      </c>
      <c r="Y2209" s="1">
        <f t="shared" si="683"/>
        <v>2161</v>
      </c>
      <c r="Z2209" t="str">
        <f t="shared" si="684"/>
        <v>ITM_FB49</v>
      </c>
      <c r="AA2209" s="172" t="str">
        <f>IF(ISNA(VLOOKUP(AC2209,Sheet2!J:J,1,0)),"//","")</f>
        <v/>
      </c>
      <c r="AC2209" s="111" t="str">
        <f t="shared" si="678"/>
        <v/>
      </c>
      <c r="AD2209" t="b">
        <f t="shared" si="677"/>
        <v>1</v>
      </c>
    </row>
    <row r="2210" spans="1:30">
      <c r="A2210" s="58">
        <f t="shared" si="686"/>
        <v>2210</v>
      </c>
      <c r="B2210" s="55">
        <f t="shared" si="685"/>
        <v>2162</v>
      </c>
      <c r="C2210" s="98" t="s">
        <v>4219</v>
      </c>
      <c r="D2210" s="98">
        <v>50</v>
      </c>
      <c r="E2210" s="103" t="s">
        <v>3172</v>
      </c>
      <c r="F2210" s="103" t="s">
        <v>3172</v>
      </c>
      <c r="G2210" s="105">
        <v>0</v>
      </c>
      <c r="H2210" s="105">
        <v>0</v>
      </c>
      <c r="I2210" s="198" t="s">
        <v>1</v>
      </c>
      <c r="J2210" s="99" t="s">
        <v>1592</v>
      </c>
      <c r="K2210" s="101" t="s">
        <v>4704</v>
      </c>
      <c r="L2210" s="106" t="s">
        <v>3056</v>
      </c>
      <c r="M2210" s="103" t="s">
        <v>3107</v>
      </c>
      <c r="N2210" s="106"/>
      <c r="O2210" s="45"/>
      <c r="P2210" t="str">
        <f t="shared" si="679"/>
        <v/>
      </c>
      <c r="Q2210" s="45" t="str">
        <f>IF(ISNA(VLOOKUP(AC2210,#REF!,1)),"//","")</f>
        <v/>
      </c>
      <c r="R2210" s="45"/>
      <c r="S2210" s="43">
        <f t="shared" si="680"/>
        <v>631</v>
      </c>
      <c r="T2210" s="93" t="s">
        <v>3058</v>
      </c>
      <c r="U2210" s="71" t="s">
        <v>2907</v>
      </c>
      <c r="V2210" s="71" t="s">
        <v>2484</v>
      </c>
      <c r="W2210" s="44" t="str">
        <f t="shared" si="681"/>
        <v/>
      </c>
      <c r="X2210" s="25" t="str">
        <f t="shared" si="682"/>
        <v/>
      </c>
      <c r="Y2210" s="1">
        <f t="shared" si="683"/>
        <v>2162</v>
      </c>
      <c r="Z2210" t="str">
        <f t="shared" si="684"/>
        <v>ITM_FB50</v>
      </c>
      <c r="AA2210" s="172" t="str">
        <f>IF(ISNA(VLOOKUP(AC2210,Sheet2!J:J,1,0)),"//","")</f>
        <v/>
      </c>
      <c r="AC2210" s="111" t="str">
        <f t="shared" si="678"/>
        <v/>
      </c>
      <c r="AD2210" t="b">
        <f t="shared" si="677"/>
        <v>1</v>
      </c>
    </row>
    <row r="2211" spans="1:30">
      <c r="A2211" s="58">
        <f t="shared" si="686"/>
        <v>2211</v>
      </c>
      <c r="B2211" s="55">
        <f t="shared" si="685"/>
        <v>2163</v>
      </c>
      <c r="C2211" s="98" t="s">
        <v>4219</v>
      </c>
      <c r="D2211" s="98">
        <v>51</v>
      </c>
      <c r="E2211" s="103" t="s">
        <v>3173</v>
      </c>
      <c r="F2211" s="103" t="s">
        <v>3173</v>
      </c>
      <c r="G2211" s="105">
        <v>0</v>
      </c>
      <c r="H2211" s="105">
        <v>0</v>
      </c>
      <c r="I2211" s="198" t="s">
        <v>1</v>
      </c>
      <c r="J2211" s="99" t="s">
        <v>1592</v>
      </c>
      <c r="K2211" s="101" t="s">
        <v>4704</v>
      </c>
      <c r="L2211" s="106" t="s">
        <v>3056</v>
      </c>
      <c r="M2211" s="103" t="s">
        <v>3108</v>
      </c>
      <c r="N2211" s="106"/>
      <c r="O2211" s="45"/>
      <c r="P2211" t="str">
        <f t="shared" si="679"/>
        <v/>
      </c>
      <c r="Q2211" s="45" t="str">
        <f>IF(ISNA(VLOOKUP(AC2211,#REF!,1)),"//","")</f>
        <v/>
      </c>
      <c r="R2211" s="45"/>
      <c r="S2211" s="43">
        <f t="shared" si="680"/>
        <v>631</v>
      </c>
      <c r="T2211" s="93" t="s">
        <v>3058</v>
      </c>
      <c r="U2211" s="71" t="s">
        <v>2907</v>
      </c>
      <c r="V2211" s="71" t="s">
        <v>2484</v>
      </c>
      <c r="W2211" s="44" t="str">
        <f t="shared" si="681"/>
        <v/>
      </c>
      <c r="X2211" s="25" t="str">
        <f t="shared" si="682"/>
        <v/>
      </c>
      <c r="Y2211" s="1">
        <f t="shared" si="683"/>
        <v>2163</v>
      </c>
      <c r="Z2211" t="str">
        <f t="shared" si="684"/>
        <v>ITM_FB51</v>
      </c>
      <c r="AA2211" s="172" t="str">
        <f>IF(ISNA(VLOOKUP(AC2211,Sheet2!J:J,1,0)),"//","")</f>
        <v/>
      </c>
      <c r="AC2211" s="111" t="str">
        <f t="shared" si="678"/>
        <v/>
      </c>
      <c r="AD2211" t="b">
        <f t="shared" si="677"/>
        <v>1</v>
      </c>
    </row>
    <row r="2212" spans="1:30">
      <c r="A2212" s="58">
        <f t="shared" si="686"/>
        <v>2212</v>
      </c>
      <c r="B2212" s="55">
        <f t="shared" si="685"/>
        <v>2164</v>
      </c>
      <c r="C2212" s="98" t="s">
        <v>4219</v>
      </c>
      <c r="D2212" s="98">
        <v>52</v>
      </c>
      <c r="E2212" s="103" t="s">
        <v>3174</v>
      </c>
      <c r="F2212" s="103" t="s">
        <v>3174</v>
      </c>
      <c r="G2212" s="105">
        <v>0</v>
      </c>
      <c r="H2212" s="105">
        <v>0</v>
      </c>
      <c r="I2212" s="198" t="s">
        <v>1</v>
      </c>
      <c r="J2212" s="99" t="s">
        <v>1592</v>
      </c>
      <c r="K2212" s="101" t="s">
        <v>4704</v>
      </c>
      <c r="L2212" s="106" t="s">
        <v>3056</v>
      </c>
      <c r="M2212" s="103" t="s">
        <v>3109</v>
      </c>
      <c r="N2212" s="106"/>
      <c r="O2212" s="45"/>
      <c r="P2212" t="str">
        <f t="shared" si="679"/>
        <v/>
      </c>
      <c r="Q2212" s="45" t="str">
        <f>IF(ISNA(VLOOKUP(AC2212,#REF!,1)),"//","")</f>
        <v/>
      </c>
      <c r="R2212" s="45"/>
      <c r="S2212" s="43">
        <f t="shared" si="680"/>
        <v>631</v>
      </c>
      <c r="T2212" s="93" t="s">
        <v>3058</v>
      </c>
      <c r="U2212" s="71" t="s">
        <v>2907</v>
      </c>
      <c r="V2212" s="71" t="s">
        <v>2484</v>
      </c>
      <c r="W2212" s="44" t="str">
        <f t="shared" si="681"/>
        <v/>
      </c>
      <c r="X2212" s="25" t="str">
        <f t="shared" si="682"/>
        <v/>
      </c>
      <c r="Y2212" s="1">
        <f t="shared" si="683"/>
        <v>2164</v>
      </c>
      <c r="Z2212" t="str">
        <f t="shared" si="684"/>
        <v>ITM_FB52</v>
      </c>
      <c r="AA2212" s="172" t="str">
        <f>IF(ISNA(VLOOKUP(AC2212,Sheet2!J:J,1,0)),"//","")</f>
        <v/>
      </c>
      <c r="AC2212" s="111" t="str">
        <f t="shared" si="678"/>
        <v/>
      </c>
      <c r="AD2212" t="b">
        <f t="shared" si="677"/>
        <v>1</v>
      </c>
    </row>
    <row r="2213" spans="1:30">
      <c r="A2213" s="58">
        <f t="shared" si="686"/>
        <v>2213</v>
      </c>
      <c r="B2213" s="55">
        <f t="shared" si="685"/>
        <v>2165</v>
      </c>
      <c r="C2213" s="98" t="s">
        <v>4219</v>
      </c>
      <c r="D2213" s="98">
        <v>53</v>
      </c>
      <c r="E2213" s="103" t="s">
        <v>3175</v>
      </c>
      <c r="F2213" s="103" t="s">
        <v>3175</v>
      </c>
      <c r="G2213" s="105">
        <v>0</v>
      </c>
      <c r="H2213" s="105">
        <v>0</v>
      </c>
      <c r="I2213" s="198" t="s">
        <v>1</v>
      </c>
      <c r="J2213" s="99" t="s">
        <v>1592</v>
      </c>
      <c r="K2213" s="101" t="s">
        <v>4704</v>
      </c>
      <c r="L2213" s="106" t="s">
        <v>3056</v>
      </c>
      <c r="M2213" s="103" t="s">
        <v>3110</v>
      </c>
      <c r="N2213" s="106"/>
      <c r="O2213" s="45"/>
      <c r="P2213" t="str">
        <f t="shared" si="679"/>
        <v/>
      </c>
      <c r="Q2213" s="45" t="str">
        <f>IF(ISNA(VLOOKUP(AC2213,#REF!,1)),"//","")</f>
        <v/>
      </c>
      <c r="R2213" s="45"/>
      <c r="S2213" s="43">
        <f t="shared" si="680"/>
        <v>631</v>
      </c>
      <c r="T2213" s="93" t="s">
        <v>3058</v>
      </c>
      <c r="U2213" s="71" t="s">
        <v>2907</v>
      </c>
      <c r="V2213" s="71" t="s">
        <v>2484</v>
      </c>
      <c r="W2213" s="44" t="str">
        <f t="shared" si="681"/>
        <v/>
      </c>
      <c r="X2213" s="25" t="str">
        <f t="shared" si="682"/>
        <v/>
      </c>
      <c r="Y2213" s="1">
        <f t="shared" si="683"/>
        <v>2165</v>
      </c>
      <c r="Z2213" t="str">
        <f t="shared" si="684"/>
        <v>ITM_FB53</v>
      </c>
      <c r="AA2213" s="172" t="str">
        <f>IF(ISNA(VLOOKUP(AC2213,Sheet2!J:J,1,0)),"//","")</f>
        <v/>
      </c>
      <c r="AC2213" s="111" t="str">
        <f t="shared" si="678"/>
        <v/>
      </c>
      <c r="AD2213" t="b">
        <f t="shared" si="677"/>
        <v>1</v>
      </c>
    </row>
    <row r="2214" spans="1:30">
      <c r="A2214" s="58">
        <f t="shared" si="686"/>
        <v>2214</v>
      </c>
      <c r="B2214" s="55">
        <f t="shared" si="685"/>
        <v>2166</v>
      </c>
      <c r="C2214" s="98" t="s">
        <v>4219</v>
      </c>
      <c r="D2214" s="98">
        <v>54</v>
      </c>
      <c r="E2214" s="103" t="s">
        <v>3176</v>
      </c>
      <c r="F2214" s="103" t="s">
        <v>3176</v>
      </c>
      <c r="G2214" s="105">
        <v>0</v>
      </c>
      <c r="H2214" s="105">
        <v>0</v>
      </c>
      <c r="I2214" s="198" t="s">
        <v>1</v>
      </c>
      <c r="J2214" s="99" t="s">
        <v>1592</v>
      </c>
      <c r="K2214" s="101" t="s">
        <v>4704</v>
      </c>
      <c r="L2214" s="106" t="s">
        <v>3056</v>
      </c>
      <c r="M2214" s="103" t="s">
        <v>3111</v>
      </c>
      <c r="N2214" s="106"/>
      <c r="O2214" s="45"/>
      <c r="P2214" t="str">
        <f t="shared" si="679"/>
        <v/>
      </c>
      <c r="Q2214" s="45" t="str">
        <f>IF(ISNA(VLOOKUP(AC2214,#REF!,1)),"//","")</f>
        <v/>
      </c>
      <c r="R2214" s="45"/>
      <c r="S2214" s="43">
        <f t="shared" si="680"/>
        <v>631</v>
      </c>
      <c r="T2214" s="93" t="s">
        <v>3058</v>
      </c>
      <c r="U2214" s="71" t="s">
        <v>2907</v>
      </c>
      <c r="V2214" s="71" t="s">
        <v>2484</v>
      </c>
      <c r="W2214" s="44" t="str">
        <f t="shared" si="681"/>
        <v/>
      </c>
      <c r="X2214" s="25" t="str">
        <f t="shared" si="682"/>
        <v/>
      </c>
      <c r="Y2214" s="1">
        <f t="shared" si="683"/>
        <v>2166</v>
      </c>
      <c r="Z2214" t="str">
        <f t="shared" si="684"/>
        <v>ITM_FB54</v>
      </c>
      <c r="AA2214" s="172" t="str">
        <f>IF(ISNA(VLOOKUP(AC2214,Sheet2!J:J,1,0)),"//","")</f>
        <v/>
      </c>
      <c r="AC2214" s="111" t="str">
        <f t="shared" si="678"/>
        <v/>
      </c>
      <c r="AD2214" t="b">
        <f t="shared" si="677"/>
        <v>1</v>
      </c>
    </row>
    <row r="2215" spans="1:30">
      <c r="A2215" s="58">
        <f t="shared" si="686"/>
        <v>2215</v>
      </c>
      <c r="B2215" s="55">
        <f t="shared" si="685"/>
        <v>2167</v>
      </c>
      <c r="C2215" s="98" t="s">
        <v>4219</v>
      </c>
      <c r="D2215" s="98">
        <v>55</v>
      </c>
      <c r="E2215" s="103" t="s">
        <v>3177</v>
      </c>
      <c r="F2215" s="103" t="s">
        <v>3177</v>
      </c>
      <c r="G2215" s="105">
        <v>0</v>
      </c>
      <c r="H2215" s="105">
        <v>0</v>
      </c>
      <c r="I2215" s="198" t="s">
        <v>1</v>
      </c>
      <c r="J2215" s="99" t="s">
        <v>1592</v>
      </c>
      <c r="K2215" s="101" t="s">
        <v>4704</v>
      </c>
      <c r="L2215" s="106" t="s">
        <v>3056</v>
      </c>
      <c r="M2215" s="103" t="s">
        <v>3112</v>
      </c>
      <c r="N2215" s="106"/>
      <c r="O2215" s="45"/>
      <c r="P2215" t="str">
        <f t="shared" si="679"/>
        <v/>
      </c>
      <c r="Q2215" s="45" t="str">
        <f>IF(ISNA(VLOOKUP(AC2215,#REF!,1)),"//","")</f>
        <v/>
      </c>
      <c r="R2215" s="45"/>
      <c r="S2215" s="43">
        <f t="shared" si="680"/>
        <v>631</v>
      </c>
      <c r="T2215" s="93" t="s">
        <v>3058</v>
      </c>
      <c r="U2215" s="71" t="s">
        <v>2907</v>
      </c>
      <c r="V2215" s="71" t="s">
        <v>2484</v>
      </c>
      <c r="W2215" s="44" t="str">
        <f t="shared" si="681"/>
        <v/>
      </c>
      <c r="X2215" s="25" t="str">
        <f t="shared" si="682"/>
        <v/>
      </c>
      <c r="Y2215" s="1">
        <f t="shared" si="683"/>
        <v>2167</v>
      </c>
      <c r="Z2215" t="str">
        <f t="shared" si="684"/>
        <v>ITM_FB55</v>
      </c>
      <c r="AA2215" s="172" t="str">
        <f>IF(ISNA(VLOOKUP(AC2215,Sheet2!J:J,1,0)),"//","")</f>
        <v/>
      </c>
      <c r="AC2215" s="111" t="str">
        <f t="shared" si="678"/>
        <v/>
      </c>
      <c r="AD2215" t="b">
        <f t="shared" si="677"/>
        <v>1</v>
      </c>
    </row>
    <row r="2216" spans="1:30">
      <c r="A2216" s="58">
        <f t="shared" si="686"/>
        <v>2216</v>
      </c>
      <c r="B2216" s="55">
        <f t="shared" si="685"/>
        <v>2168</v>
      </c>
      <c r="C2216" s="98" t="s">
        <v>4219</v>
      </c>
      <c r="D2216" s="98">
        <v>56</v>
      </c>
      <c r="E2216" s="103" t="s">
        <v>3178</v>
      </c>
      <c r="F2216" s="103" t="s">
        <v>3178</v>
      </c>
      <c r="G2216" s="105">
        <v>0</v>
      </c>
      <c r="H2216" s="105">
        <v>0</v>
      </c>
      <c r="I2216" s="198" t="s">
        <v>1</v>
      </c>
      <c r="J2216" s="99" t="s">
        <v>1592</v>
      </c>
      <c r="K2216" s="101" t="s">
        <v>4704</v>
      </c>
      <c r="L2216" s="106" t="s">
        <v>3056</v>
      </c>
      <c r="M2216" s="103" t="s">
        <v>3113</v>
      </c>
      <c r="N2216" s="106"/>
      <c r="O2216" s="45"/>
      <c r="P2216" t="str">
        <f t="shared" si="679"/>
        <v/>
      </c>
      <c r="Q2216" s="45" t="str">
        <f>IF(ISNA(VLOOKUP(AC2216,#REF!,1)),"//","")</f>
        <v/>
      </c>
      <c r="R2216" s="45"/>
      <c r="S2216" s="43">
        <f t="shared" si="680"/>
        <v>631</v>
      </c>
      <c r="T2216" s="93" t="s">
        <v>3058</v>
      </c>
      <c r="U2216" s="71" t="s">
        <v>2907</v>
      </c>
      <c r="V2216" s="71" t="s">
        <v>2484</v>
      </c>
      <c r="W2216" s="44" t="str">
        <f t="shared" si="681"/>
        <v/>
      </c>
      <c r="X2216" s="25" t="str">
        <f t="shared" si="682"/>
        <v/>
      </c>
      <c r="Y2216" s="1">
        <f t="shared" si="683"/>
        <v>2168</v>
      </c>
      <c r="Z2216" t="str">
        <f t="shared" si="684"/>
        <v>ITM_FB56</v>
      </c>
      <c r="AA2216" s="172" t="str">
        <f>IF(ISNA(VLOOKUP(AC2216,Sheet2!J:J,1,0)),"//","")</f>
        <v/>
      </c>
      <c r="AC2216" s="111" t="str">
        <f t="shared" si="678"/>
        <v/>
      </c>
      <c r="AD2216" t="b">
        <f t="shared" si="677"/>
        <v>1</v>
      </c>
    </row>
    <row r="2217" spans="1:30">
      <c r="A2217" s="58">
        <f t="shared" si="686"/>
        <v>2217</v>
      </c>
      <c r="B2217" s="55">
        <f t="shared" si="685"/>
        <v>2169</v>
      </c>
      <c r="C2217" s="98" t="s">
        <v>4219</v>
      </c>
      <c r="D2217" s="98">
        <v>57</v>
      </c>
      <c r="E2217" s="103" t="s">
        <v>3179</v>
      </c>
      <c r="F2217" s="103" t="s">
        <v>3179</v>
      </c>
      <c r="G2217" s="105">
        <v>0</v>
      </c>
      <c r="H2217" s="105">
        <v>0</v>
      </c>
      <c r="I2217" s="198" t="s">
        <v>1</v>
      </c>
      <c r="J2217" s="99" t="s">
        <v>1592</v>
      </c>
      <c r="K2217" s="101" t="s">
        <v>4704</v>
      </c>
      <c r="L2217" s="106" t="s">
        <v>3056</v>
      </c>
      <c r="M2217" s="103" t="s">
        <v>3114</v>
      </c>
      <c r="N2217" s="106"/>
      <c r="O2217" s="45"/>
      <c r="P2217" t="str">
        <f t="shared" si="679"/>
        <v/>
      </c>
      <c r="Q2217" s="45" t="str">
        <f>IF(ISNA(VLOOKUP(AC2217,#REF!,1)),"//","")</f>
        <v/>
      </c>
      <c r="R2217" s="45"/>
      <c r="S2217" s="43">
        <f t="shared" si="680"/>
        <v>631</v>
      </c>
      <c r="T2217" s="93" t="s">
        <v>3058</v>
      </c>
      <c r="U2217" s="71" t="s">
        <v>2907</v>
      </c>
      <c r="V2217" s="71" t="s">
        <v>2484</v>
      </c>
      <c r="W2217" s="44" t="str">
        <f t="shared" si="681"/>
        <v/>
      </c>
      <c r="X2217" s="25" t="str">
        <f t="shared" si="682"/>
        <v/>
      </c>
      <c r="Y2217" s="1">
        <f t="shared" si="683"/>
        <v>2169</v>
      </c>
      <c r="Z2217" t="str">
        <f t="shared" si="684"/>
        <v>ITM_FB57</v>
      </c>
      <c r="AA2217" s="172" t="str">
        <f>IF(ISNA(VLOOKUP(AC2217,Sheet2!J:J,1,0)),"//","")</f>
        <v/>
      </c>
      <c r="AC2217" s="111" t="str">
        <f t="shared" si="678"/>
        <v/>
      </c>
      <c r="AD2217" t="b">
        <f t="shared" si="677"/>
        <v>1</v>
      </c>
    </row>
    <row r="2218" spans="1:30">
      <c r="A2218" s="58">
        <f t="shared" si="686"/>
        <v>2218</v>
      </c>
      <c r="B2218" s="55">
        <f t="shared" si="685"/>
        <v>2170</v>
      </c>
      <c r="C2218" s="98" t="s">
        <v>4219</v>
      </c>
      <c r="D2218" s="98">
        <v>58</v>
      </c>
      <c r="E2218" s="103" t="s">
        <v>3180</v>
      </c>
      <c r="F2218" s="103" t="s">
        <v>3180</v>
      </c>
      <c r="G2218" s="105">
        <v>0</v>
      </c>
      <c r="H2218" s="105">
        <v>0</v>
      </c>
      <c r="I2218" s="198" t="s">
        <v>1</v>
      </c>
      <c r="J2218" s="99" t="s">
        <v>1592</v>
      </c>
      <c r="K2218" s="101" t="s">
        <v>4704</v>
      </c>
      <c r="L2218" s="106" t="s">
        <v>3056</v>
      </c>
      <c r="M2218" s="103" t="s">
        <v>3115</v>
      </c>
      <c r="N2218" s="106"/>
      <c r="O2218" s="45"/>
      <c r="P2218" t="str">
        <f t="shared" si="679"/>
        <v/>
      </c>
      <c r="Q2218" s="45" t="str">
        <f>IF(ISNA(VLOOKUP(AC2218,#REF!,1)),"//","")</f>
        <v/>
      </c>
      <c r="R2218" s="45"/>
      <c r="S2218" s="43">
        <f t="shared" si="680"/>
        <v>631</v>
      </c>
      <c r="T2218" s="93" t="s">
        <v>3058</v>
      </c>
      <c r="U2218" s="71" t="s">
        <v>2907</v>
      </c>
      <c r="V2218" s="71" t="s">
        <v>2484</v>
      </c>
      <c r="W2218" s="44" t="str">
        <f t="shared" si="681"/>
        <v/>
      </c>
      <c r="X2218" s="25" t="str">
        <f t="shared" si="682"/>
        <v/>
      </c>
      <c r="Y2218" s="1">
        <f t="shared" si="683"/>
        <v>2170</v>
      </c>
      <c r="Z2218" t="str">
        <f t="shared" si="684"/>
        <v>ITM_FB58</v>
      </c>
      <c r="AA2218" s="172" t="str">
        <f>IF(ISNA(VLOOKUP(AC2218,Sheet2!J:J,1,0)),"//","")</f>
        <v/>
      </c>
      <c r="AC2218" s="111" t="str">
        <f t="shared" si="678"/>
        <v/>
      </c>
      <c r="AD2218" t="b">
        <f t="shared" si="677"/>
        <v>1</v>
      </c>
    </row>
    <row r="2219" spans="1:30">
      <c r="A2219" s="58">
        <f t="shared" si="686"/>
        <v>2219</v>
      </c>
      <c r="B2219" s="55">
        <f t="shared" si="685"/>
        <v>2171</v>
      </c>
      <c r="C2219" s="98" t="s">
        <v>4219</v>
      </c>
      <c r="D2219" s="98">
        <v>59</v>
      </c>
      <c r="E2219" s="103" t="s">
        <v>3181</v>
      </c>
      <c r="F2219" s="103" t="s">
        <v>3181</v>
      </c>
      <c r="G2219" s="105">
        <v>0</v>
      </c>
      <c r="H2219" s="105">
        <v>0</v>
      </c>
      <c r="I2219" s="198" t="s">
        <v>1</v>
      </c>
      <c r="J2219" s="99" t="s">
        <v>1592</v>
      </c>
      <c r="K2219" s="101" t="s">
        <v>4704</v>
      </c>
      <c r="L2219" s="106" t="s">
        <v>3056</v>
      </c>
      <c r="M2219" s="103" t="s">
        <v>3116</v>
      </c>
      <c r="N2219" s="106"/>
      <c r="O2219" s="45"/>
      <c r="P2219" t="str">
        <f t="shared" si="679"/>
        <v/>
      </c>
      <c r="Q2219" s="45" t="str">
        <f>IF(ISNA(VLOOKUP(AC2219,#REF!,1)),"//","")</f>
        <v/>
      </c>
      <c r="R2219" s="45"/>
      <c r="S2219" s="43">
        <f t="shared" si="680"/>
        <v>631</v>
      </c>
      <c r="T2219" s="93" t="s">
        <v>3058</v>
      </c>
      <c r="U2219" s="71" t="s">
        <v>2907</v>
      </c>
      <c r="V2219" s="71" t="s">
        <v>2484</v>
      </c>
      <c r="W2219" s="44" t="str">
        <f t="shared" si="681"/>
        <v/>
      </c>
      <c r="X2219" s="25" t="str">
        <f t="shared" si="682"/>
        <v/>
      </c>
      <c r="Y2219" s="1">
        <f t="shared" si="683"/>
        <v>2171</v>
      </c>
      <c r="Z2219" t="str">
        <f t="shared" si="684"/>
        <v>ITM_FB59</v>
      </c>
      <c r="AA2219" s="172" t="str">
        <f>IF(ISNA(VLOOKUP(AC2219,Sheet2!J:J,1,0)),"//","")</f>
        <v/>
      </c>
      <c r="AC2219" s="111" t="str">
        <f t="shared" si="678"/>
        <v/>
      </c>
      <c r="AD2219" t="b">
        <f t="shared" si="677"/>
        <v>1</v>
      </c>
    </row>
    <row r="2220" spans="1:30">
      <c r="A2220" s="58">
        <f t="shared" si="686"/>
        <v>2220</v>
      </c>
      <c r="B2220" s="55">
        <f t="shared" si="685"/>
        <v>2172</v>
      </c>
      <c r="C2220" s="98" t="s">
        <v>4219</v>
      </c>
      <c r="D2220" s="98">
        <v>60</v>
      </c>
      <c r="E2220" s="103" t="s">
        <v>3182</v>
      </c>
      <c r="F2220" s="103" t="s">
        <v>3182</v>
      </c>
      <c r="G2220" s="105">
        <v>0</v>
      </c>
      <c r="H2220" s="105">
        <v>0</v>
      </c>
      <c r="I2220" s="198" t="s">
        <v>1</v>
      </c>
      <c r="J2220" s="99" t="s">
        <v>1592</v>
      </c>
      <c r="K2220" s="101" t="s">
        <v>4704</v>
      </c>
      <c r="L2220" s="106" t="s">
        <v>3056</v>
      </c>
      <c r="M2220" s="103" t="s">
        <v>3117</v>
      </c>
      <c r="N2220" s="106"/>
      <c r="O2220" s="45"/>
      <c r="P2220" t="str">
        <f t="shared" si="679"/>
        <v/>
      </c>
      <c r="Q2220" s="45" t="str">
        <f>IF(ISNA(VLOOKUP(AC2220,#REF!,1)),"//","")</f>
        <v/>
      </c>
      <c r="R2220" s="45"/>
      <c r="S2220" s="43">
        <f t="shared" si="680"/>
        <v>631</v>
      </c>
      <c r="T2220" s="93" t="s">
        <v>3058</v>
      </c>
      <c r="U2220" s="71" t="s">
        <v>2907</v>
      </c>
      <c r="V2220" s="71" t="s">
        <v>2484</v>
      </c>
      <c r="W2220" s="44" t="str">
        <f t="shared" si="681"/>
        <v/>
      </c>
      <c r="X2220" s="25" t="str">
        <f t="shared" si="682"/>
        <v/>
      </c>
      <c r="Y2220" s="1">
        <f t="shared" si="683"/>
        <v>2172</v>
      </c>
      <c r="Z2220" t="str">
        <f t="shared" si="684"/>
        <v>ITM_FB60</v>
      </c>
      <c r="AA2220" s="172" t="str">
        <f>IF(ISNA(VLOOKUP(AC2220,Sheet2!J:J,1,0)),"//","")</f>
        <v/>
      </c>
      <c r="AC2220" s="111" t="str">
        <f t="shared" si="678"/>
        <v/>
      </c>
      <c r="AD2220" t="b">
        <f t="shared" si="677"/>
        <v>1</v>
      </c>
    </row>
    <row r="2221" spans="1:30">
      <c r="A2221" s="58">
        <f t="shared" si="686"/>
        <v>2221</v>
      </c>
      <c r="B2221" s="55">
        <f t="shared" si="685"/>
        <v>2173</v>
      </c>
      <c r="C2221" s="98" t="s">
        <v>4219</v>
      </c>
      <c r="D2221" s="98">
        <v>61</v>
      </c>
      <c r="E2221" s="103" t="s">
        <v>3183</v>
      </c>
      <c r="F2221" s="103" t="s">
        <v>3183</v>
      </c>
      <c r="G2221" s="105">
        <v>0</v>
      </c>
      <c r="H2221" s="105">
        <v>0</v>
      </c>
      <c r="I2221" s="198" t="s">
        <v>1</v>
      </c>
      <c r="J2221" s="99" t="s">
        <v>1592</v>
      </c>
      <c r="K2221" s="101" t="s">
        <v>4704</v>
      </c>
      <c r="L2221" s="106" t="s">
        <v>3056</v>
      </c>
      <c r="M2221" s="103" t="s">
        <v>3118</v>
      </c>
      <c r="N2221" s="106"/>
      <c r="O2221" s="45"/>
      <c r="P2221" t="str">
        <f t="shared" si="679"/>
        <v/>
      </c>
      <c r="Q2221" s="45" t="str">
        <f>IF(ISNA(VLOOKUP(AC2221,#REF!,1)),"//","")</f>
        <v/>
      </c>
      <c r="R2221" s="45"/>
      <c r="S2221" s="43">
        <f t="shared" si="680"/>
        <v>631</v>
      </c>
      <c r="T2221" s="93" t="s">
        <v>3058</v>
      </c>
      <c r="U2221" s="71" t="s">
        <v>2907</v>
      </c>
      <c r="V2221" s="71" t="s">
        <v>2484</v>
      </c>
      <c r="W2221" s="44" t="str">
        <f t="shared" si="681"/>
        <v/>
      </c>
      <c r="X2221" s="25" t="str">
        <f t="shared" si="682"/>
        <v/>
      </c>
      <c r="Y2221" s="1">
        <f t="shared" si="683"/>
        <v>2173</v>
      </c>
      <c r="Z2221" t="str">
        <f t="shared" si="684"/>
        <v>ITM_FB61</v>
      </c>
      <c r="AA2221" s="172" t="str">
        <f>IF(ISNA(VLOOKUP(AC2221,Sheet2!J:J,1,0)),"//","")</f>
        <v/>
      </c>
      <c r="AC2221" s="111" t="str">
        <f t="shared" si="678"/>
        <v/>
      </c>
      <c r="AD2221" t="b">
        <f t="shared" si="677"/>
        <v>1</v>
      </c>
    </row>
    <row r="2222" spans="1:30">
      <c r="A2222" s="58">
        <f t="shared" si="686"/>
        <v>2222</v>
      </c>
      <c r="B2222" s="55">
        <f t="shared" si="685"/>
        <v>2174</v>
      </c>
      <c r="C2222" s="98" t="s">
        <v>4219</v>
      </c>
      <c r="D2222" s="98">
        <v>62</v>
      </c>
      <c r="E2222" s="103" t="s">
        <v>3184</v>
      </c>
      <c r="F2222" s="103" t="s">
        <v>3184</v>
      </c>
      <c r="G2222" s="105">
        <v>0</v>
      </c>
      <c r="H2222" s="105">
        <v>0</v>
      </c>
      <c r="I2222" s="198" t="s">
        <v>1</v>
      </c>
      <c r="J2222" s="99" t="s">
        <v>1592</v>
      </c>
      <c r="K2222" s="101" t="s">
        <v>4704</v>
      </c>
      <c r="L2222" s="106" t="s">
        <v>3056</v>
      </c>
      <c r="M2222" s="103" t="s">
        <v>3119</v>
      </c>
      <c r="N2222" s="106"/>
      <c r="O2222" s="45"/>
      <c r="P2222" t="str">
        <f t="shared" si="679"/>
        <v/>
      </c>
      <c r="Q2222" s="45" t="str">
        <f>IF(ISNA(VLOOKUP(AC2222,#REF!,1)),"//","")</f>
        <v/>
      </c>
      <c r="R2222" s="45"/>
      <c r="S2222" s="43">
        <f t="shared" si="680"/>
        <v>631</v>
      </c>
      <c r="T2222" s="93" t="s">
        <v>3058</v>
      </c>
      <c r="U2222" s="71" t="s">
        <v>2907</v>
      </c>
      <c r="V2222" s="71" t="s">
        <v>2484</v>
      </c>
      <c r="W2222" s="44" t="str">
        <f t="shared" si="681"/>
        <v/>
      </c>
      <c r="X2222" s="25" t="str">
        <f t="shared" si="682"/>
        <v/>
      </c>
      <c r="Y2222" s="1">
        <f t="shared" si="683"/>
        <v>2174</v>
      </c>
      <c r="Z2222" t="str">
        <f t="shared" si="684"/>
        <v>ITM_FB62</v>
      </c>
      <c r="AA2222" s="172" t="str">
        <f>IF(ISNA(VLOOKUP(AC2222,Sheet2!J:J,1,0)),"//","")</f>
        <v/>
      </c>
      <c r="AC2222" s="111" t="str">
        <f t="shared" si="678"/>
        <v/>
      </c>
      <c r="AD2222" t="b">
        <f t="shared" si="677"/>
        <v>1</v>
      </c>
    </row>
    <row r="2223" spans="1:30">
      <c r="A2223" s="58">
        <f t="shared" si="686"/>
        <v>2223</v>
      </c>
      <c r="B2223" s="55">
        <f t="shared" si="685"/>
        <v>2175</v>
      </c>
      <c r="C2223" s="98" t="s">
        <v>4219</v>
      </c>
      <c r="D2223" s="98">
        <v>63</v>
      </c>
      <c r="E2223" s="103" t="s">
        <v>3185</v>
      </c>
      <c r="F2223" s="103" t="s">
        <v>3185</v>
      </c>
      <c r="G2223" s="105">
        <v>0</v>
      </c>
      <c r="H2223" s="105">
        <v>0</v>
      </c>
      <c r="I2223" s="198" t="s">
        <v>1</v>
      </c>
      <c r="J2223" s="99" t="s">
        <v>1592</v>
      </c>
      <c r="K2223" s="101" t="s">
        <v>4704</v>
      </c>
      <c r="L2223" s="106" t="s">
        <v>3056</v>
      </c>
      <c r="M2223" s="103" t="s">
        <v>3120</v>
      </c>
      <c r="N2223" s="106"/>
      <c r="O2223" s="45"/>
      <c r="P2223" t="str">
        <f t="shared" si="679"/>
        <v/>
      </c>
      <c r="Q2223" s="45" t="str">
        <f>IF(ISNA(VLOOKUP(AC2223,#REF!,1)),"//","")</f>
        <v/>
      </c>
      <c r="R2223" s="45"/>
      <c r="S2223" s="43">
        <f t="shared" si="680"/>
        <v>631</v>
      </c>
      <c r="T2223" s="93" t="s">
        <v>3058</v>
      </c>
      <c r="U2223" s="71" t="s">
        <v>2907</v>
      </c>
      <c r="V2223" s="71" t="s">
        <v>2484</v>
      </c>
      <c r="W2223" s="44" t="str">
        <f t="shared" si="681"/>
        <v/>
      </c>
      <c r="X2223" s="25" t="str">
        <f t="shared" si="682"/>
        <v/>
      </c>
      <c r="Y2223" s="1">
        <f t="shared" si="683"/>
        <v>2175</v>
      </c>
      <c r="Z2223" t="str">
        <f t="shared" si="684"/>
        <v>ITM_FB63</v>
      </c>
      <c r="AA2223" s="172" t="str">
        <f>IF(ISNA(VLOOKUP(AC2223,Sheet2!J:J,1,0)),"//","")</f>
        <v/>
      </c>
      <c r="AC2223" s="111" t="str">
        <f t="shared" si="678"/>
        <v/>
      </c>
      <c r="AD2223" t="b">
        <f t="shared" si="677"/>
        <v>1</v>
      </c>
    </row>
    <row r="2224" spans="1:30">
      <c r="A2224" s="58">
        <f t="shared" si="686"/>
        <v>2224</v>
      </c>
      <c r="B2224" s="55">
        <f t="shared" si="685"/>
        <v>2176</v>
      </c>
      <c r="C2224" s="98" t="s">
        <v>4431</v>
      </c>
      <c r="D2224" s="98">
        <v>6</v>
      </c>
      <c r="E2224" s="103" t="s">
        <v>3188</v>
      </c>
      <c r="F2224" s="103" t="s">
        <v>3188</v>
      </c>
      <c r="G2224" s="105">
        <v>0</v>
      </c>
      <c r="H2224" s="105">
        <v>0</v>
      </c>
      <c r="I2224" s="192" t="s">
        <v>3</v>
      </c>
      <c r="J2224" s="99" t="s">
        <v>1592</v>
      </c>
      <c r="K2224" s="101" t="s">
        <v>4704</v>
      </c>
      <c r="L2224" s="106" t="s">
        <v>3056</v>
      </c>
      <c r="M2224" s="103" t="s">
        <v>3202</v>
      </c>
      <c r="N2224" s="106"/>
      <c r="O2224" s="45"/>
      <c r="P2224" t="str">
        <f t="shared" si="679"/>
        <v/>
      </c>
      <c r="Q2224" s="45" t="str">
        <f>IF(ISNA(VLOOKUP(AC2224,#REF!,1)),"//","")</f>
        <v/>
      </c>
      <c r="R2224" s="45"/>
      <c r="S2224" s="43">
        <f t="shared" si="680"/>
        <v>631</v>
      </c>
      <c r="T2224" s="93" t="s">
        <v>3058</v>
      </c>
      <c r="U2224" s="71" t="s">
        <v>2907</v>
      </c>
      <c r="V2224" s="71" t="s">
        <v>2484</v>
      </c>
      <c r="W2224" s="44" t="str">
        <f t="shared" si="681"/>
        <v/>
      </c>
      <c r="X2224" s="25" t="str">
        <f t="shared" si="682"/>
        <v/>
      </c>
      <c r="Y2224" s="1">
        <f t="shared" si="683"/>
        <v>2176</v>
      </c>
      <c r="Z2224" t="str">
        <f t="shared" si="684"/>
        <v>ITM_S06</v>
      </c>
      <c r="AA2224" s="172" t="str">
        <f>IF(ISNA(VLOOKUP(AC2224,Sheet2!J:J,1,0)),"//","")</f>
        <v/>
      </c>
      <c r="AC2224" s="111" t="str">
        <f t="shared" si="678"/>
        <v/>
      </c>
      <c r="AD2224" t="b">
        <f t="shared" si="677"/>
        <v>1</v>
      </c>
    </row>
    <row r="2225" spans="1:30">
      <c r="A2225" s="58">
        <f t="shared" si="686"/>
        <v>2225</v>
      </c>
      <c r="B2225" s="55">
        <f t="shared" si="685"/>
        <v>2177</v>
      </c>
      <c r="C2225" s="98" t="s">
        <v>4431</v>
      </c>
      <c r="D2225" s="98">
        <v>8</v>
      </c>
      <c r="E2225" s="101" t="s">
        <v>3189</v>
      </c>
      <c r="F2225" s="103" t="s">
        <v>3189</v>
      </c>
      <c r="G2225" s="105">
        <v>0</v>
      </c>
      <c r="H2225" s="105">
        <v>0</v>
      </c>
      <c r="I2225" s="192" t="s">
        <v>3</v>
      </c>
      <c r="J2225" s="99" t="s">
        <v>1592</v>
      </c>
      <c r="K2225" s="101" t="s">
        <v>4704</v>
      </c>
      <c r="L2225" s="106" t="s">
        <v>3056</v>
      </c>
      <c r="M2225" s="103" t="s">
        <v>3203</v>
      </c>
      <c r="N2225" s="106"/>
      <c r="O2225" s="45"/>
      <c r="P2225" t="str">
        <f t="shared" ref="P2225" si="687">IF(E2225=F2225,"","NOT EQUAL")</f>
        <v/>
      </c>
      <c r="Q2225" s="45" t="str">
        <f>IF(ISNA(VLOOKUP(AC2225,#REF!,1)),"//","")</f>
        <v/>
      </c>
      <c r="R2225" s="45"/>
      <c r="S2225" s="43">
        <f t="shared" ref="S2225" si="688">IF(X2225&lt;&gt;"",S2224+1,S2224)</f>
        <v>631</v>
      </c>
      <c r="T2225" s="93" t="s">
        <v>3058</v>
      </c>
      <c r="U2225" s="71" t="s">
        <v>2907</v>
      </c>
      <c r="V2225" s="71" t="s">
        <v>2484</v>
      </c>
      <c r="W2225" s="44" t="str">
        <f t="shared" ref="W2225" si="689">IF( OR(U2225="CNST", I2225="CAT_REGS"),(E2225),
IF(U2225="YES",UPPER(E2225),
IF(   AND(U2225&lt;&gt;"NO",I2225="CAT_FNCT",D2225&lt;&gt;"multiply", D2225&lt;&gt;"divide"),IF(J2225="SLS_ENABLED",   UPPER(E2225),""),"")))</f>
        <v/>
      </c>
      <c r="X2225" s="25" t="str">
        <f t="shared" ref="X2225" si="690">IF(LEN(V2225)&gt;0,V2225,SUBSTITUTE(SUBSTITUTE(SUBSTITUTE(SUBSTITUTE(SUBSTITUTE(SUBSTITUTE(SUBSTITUTE(SUBSTITUTE(SUBSTITUTE(SUBSTITUTE(SUBSTITUTE( (SUBSTITUTE( SUBSTITUTE( SUBSTITUTE( SUBSTITUTE(W2225,"STD_SIGMA","SUM"),"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5" s="1">
        <f t="shared" ref="Y2225" si="691">B2225</f>
        <v>2177</v>
      </c>
      <c r="Z2225" t="str">
        <f t="shared" ref="Z2225" si="692">M2225</f>
        <v>ITM_S08</v>
      </c>
      <c r="AA2225" s="172" t="str">
        <f>IF(ISNA(VLOOKUP(AC2225,Sheet2!J:J,1,0)),"//","")</f>
        <v/>
      </c>
      <c r="AC2225" s="111" t="str">
        <f t="shared" si="678"/>
        <v/>
      </c>
      <c r="AD2225" t="b">
        <f t="shared" si="677"/>
        <v>1</v>
      </c>
    </row>
    <row r="2226" spans="1:30">
      <c r="A2226" s="58">
        <f t="shared" si="686"/>
        <v>2226</v>
      </c>
      <c r="B2226" s="55">
        <f t="shared" si="685"/>
        <v>2178</v>
      </c>
      <c r="C2226" s="98" t="s">
        <v>4431</v>
      </c>
      <c r="D2226" s="98">
        <v>16</v>
      </c>
      <c r="E2226" s="101" t="s">
        <v>3190</v>
      </c>
      <c r="F2226" s="103" t="s">
        <v>3190</v>
      </c>
      <c r="G2226" s="105">
        <v>0</v>
      </c>
      <c r="H2226" s="105">
        <v>0</v>
      </c>
      <c r="I2226" s="192" t="s">
        <v>3</v>
      </c>
      <c r="J2226" s="99" t="s">
        <v>1592</v>
      </c>
      <c r="K2226" s="101" t="s">
        <v>4704</v>
      </c>
      <c r="L2226" s="106" t="s">
        <v>3056</v>
      </c>
      <c r="M2226" s="103" t="s">
        <v>3204</v>
      </c>
      <c r="N2226" s="106"/>
      <c r="O2226" s="45"/>
      <c r="P2226" t="str">
        <f t="shared" ref="P2226" si="693">IF(E2226=F2226,"","NOT EQUAL")</f>
        <v/>
      </c>
      <c r="Q2226" s="45" t="str">
        <f>IF(ISNA(VLOOKUP(AC2226,#REF!,1)),"//","")</f>
        <v/>
      </c>
      <c r="R2226" s="45"/>
      <c r="S2226" s="43">
        <f t="shared" ref="S2226" si="694">IF(X2226&lt;&gt;"",S2225+1,S2225)</f>
        <v>631</v>
      </c>
      <c r="T2226" s="93" t="s">
        <v>3058</v>
      </c>
      <c r="U2226" s="71" t="s">
        <v>2907</v>
      </c>
      <c r="V2226" s="71" t="s">
        <v>2484</v>
      </c>
      <c r="W2226" s="44" t="str">
        <f t="shared" ref="W2226" si="695">IF( OR(U2226="CNST", I2226="CAT_REGS"),(E2226),
IF(U2226="YES",UPPER(E2226),
IF(   AND(U2226&lt;&gt;"NO",I2226="CAT_FNCT",D2226&lt;&gt;"multiply", D2226&lt;&gt;"divide"),IF(J2226="SLS_ENABLED",   UPPER(E2226),""),"")))</f>
        <v/>
      </c>
      <c r="X2226" s="25" t="str">
        <f t="shared" ref="X2226" si="696">IF(LEN(V2226)&gt;0,V2226,SUBSTITUTE(SUBSTITUTE(SUBSTITUTE(SUBSTITUTE(SUBSTITUTE(SUBSTITUTE(SUBSTITUTE(SUBSTITUTE(SUBSTITUTE(SUBSTITUTE(SUBSTITUTE( (SUBSTITUTE( SUBSTITUTE( SUBSTITUTE( SUBSTITUTE(W2226,"STD_SIGMA","SUM"),"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6" s="1">
        <f t="shared" ref="Y2226" si="697">B2226</f>
        <v>2178</v>
      </c>
      <c r="Z2226" t="str">
        <f t="shared" ref="Z2226" si="698">M2226</f>
        <v>ITM_S16</v>
      </c>
      <c r="AA2226" s="172" t="str">
        <f>IF(ISNA(VLOOKUP(AC2226,Sheet2!J:J,1,0)),"//","")</f>
        <v/>
      </c>
      <c r="AC2226" s="111" t="str">
        <f t="shared" si="678"/>
        <v/>
      </c>
      <c r="AD2226" t="b">
        <f t="shared" si="677"/>
        <v>1</v>
      </c>
    </row>
    <row r="2227" spans="1:30">
      <c r="A2227" s="58">
        <f t="shared" si="686"/>
        <v>2227</v>
      </c>
      <c r="B2227" s="55">
        <f t="shared" si="685"/>
        <v>2179</v>
      </c>
      <c r="C2227" s="98" t="s">
        <v>4431</v>
      </c>
      <c r="D2227" s="98">
        <v>32</v>
      </c>
      <c r="E2227" s="101" t="s">
        <v>3191</v>
      </c>
      <c r="F2227" s="103" t="s">
        <v>3191</v>
      </c>
      <c r="G2227" s="105">
        <v>0</v>
      </c>
      <c r="H2227" s="105">
        <v>0</v>
      </c>
      <c r="I2227" s="192" t="s">
        <v>3</v>
      </c>
      <c r="J2227" s="99" t="s">
        <v>1592</v>
      </c>
      <c r="K2227" s="101" t="s">
        <v>4704</v>
      </c>
      <c r="L2227" s="106" t="s">
        <v>3056</v>
      </c>
      <c r="M2227" s="103" t="s">
        <v>3205</v>
      </c>
      <c r="N2227" s="106"/>
      <c r="O2227" s="45"/>
      <c r="P2227" t="str">
        <f t="shared" ref="P2227" si="699">IF(E2227=F2227,"","NOT EQUAL")</f>
        <v/>
      </c>
      <c r="Q2227" s="45" t="str">
        <f>IF(ISNA(VLOOKUP(AC2227,#REF!,1)),"//","")</f>
        <v/>
      </c>
      <c r="R2227" s="45"/>
      <c r="S2227" s="43">
        <f t="shared" ref="S2227" si="700">IF(X2227&lt;&gt;"",S2226+1,S2226)</f>
        <v>631</v>
      </c>
      <c r="T2227" s="93" t="s">
        <v>3058</v>
      </c>
      <c r="U2227" s="71" t="s">
        <v>2907</v>
      </c>
      <c r="V2227" s="71" t="s">
        <v>2484</v>
      </c>
      <c r="W2227" s="44" t="str">
        <f t="shared" ref="W2227" si="701">IF( OR(U2227="CNST", I2227="CAT_REGS"),(E2227),
IF(U2227="YES",UPPER(E2227),
IF(   AND(U2227&lt;&gt;"NO",I2227="CAT_FNCT",D2227&lt;&gt;"multiply", D2227&lt;&gt;"divide"),IF(J2227="SLS_ENABLED",   UPPER(E2227),""),"")))</f>
        <v/>
      </c>
      <c r="X2227" s="25" t="str">
        <f t="shared" ref="X2227" si="702">IF(LEN(V2227)&gt;0,V2227,SUBSTITUTE(SUBSTITUTE(SUBSTITUTE(SUBSTITUTE(SUBSTITUTE(SUBSTITUTE(SUBSTITUTE(SUBSTITUTE(SUBSTITUTE(SUBSTITUTE(SUBSTITUTE( (SUBSTITUTE( SUBSTITUTE( SUBSTITUTE( SUBSTITUTE(W2227,"STD_SIGMA","SUM"),"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7" s="1">
        <f t="shared" ref="Y2227" si="703">B2227</f>
        <v>2179</v>
      </c>
      <c r="Z2227" t="str">
        <f t="shared" ref="Z2227" si="704">M2227</f>
        <v>ITM_S32</v>
      </c>
      <c r="AA2227" s="172" t="str">
        <f>IF(ISNA(VLOOKUP(AC2227,Sheet2!J:J,1,0)),"//","")</f>
        <v/>
      </c>
      <c r="AC2227" s="111" t="str">
        <f t="shared" si="678"/>
        <v/>
      </c>
      <c r="AD2227" t="b">
        <f t="shared" si="677"/>
        <v>1</v>
      </c>
    </row>
    <row r="2228" spans="1:30">
      <c r="A2228" s="58">
        <f t="shared" si="686"/>
        <v>2228</v>
      </c>
      <c r="B2228" s="55">
        <f t="shared" si="685"/>
        <v>2180</v>
      </c>
      <c r="C2228" s="98" t="s">
        <v>4431</v>
      </c>
      <c r="D2228" s="98">
        <v>64</v>
      </c>
      <c r="E2228" s="101" t="s">
        <v>3192</v>
      </c>
      <c r="F2228" s="103" t="s">
        <v>3192</v>
      </c>
      <c r="G2228" s="105">
        <v>0</v>
      </c>
      <c r="H2228" s="105">
        <v>0</v>
      </c>
      <c r="I2228" s="192" t="s">
        <v>3</v>
      </c>
      <c r="J2228" s="99" t="s">
        <v>1592</v>
      </c>
      <c r="K2228" s="101" t="s">
        <v>4704</v>
      </c>
      <c r="L2228" s="106" t="s">
        <v>3056</v>
      </c>
      <c r="M2228" s="103" t="s">
        <v>3206</v>
      </c>
      <c r="N2228" s="106"/>
      <c r="O2228" s="45"/>
      <c r="P2228" t="str">
        <f t="shared" ref="P2228:P2232" si="705">IF(E2228=F2228,"","NOT EQUAL")</f>
        <v/>
      </c>
      <c r="Q2228" s="45" t="str">
        <f>IF(ISNA(VLOOKUP(AC2228,#REF!,1)),"//","")</f>
        <v/>
      </c>
      <c r="R2228" s="45"/>
      <c r="S2228" s="43">
        <f t="shared" ref="S2228:S2232" si="706">IF(X2228&lt;&gt;"",S2227+1,S2227)</f>
        <v>631</v>
      </c>
      <c r="T2228" s="93" t="s">
        <v>3058</v>
      </c>
      <c r="U2228" s="71" t="s">
        <v>2907</v>
      </c>
      <c r="V2228" s="71" t="s">
        <v>2484</v>
      </c>
      <c r="W2228" s="44" t="str">
        <f t="shared" ref="W2228:W2232" si="707">IF( OR(U2228="CNST", I2228="CAT_REGS"),(E2228),
IF(U2228="YES",UPPER(E2228),
IF(   AND(U2228&lt;&gt;"NO",I2228="CAT_FNCT",D2228&lt;&gt;"multiply", D2228&lt;&gt;"divide"),IF(J2228="SLS_ENABLED",   UPPER(E2228),""),"")))</f>
        <v/>
      </c>
      <c r="X2228" s="25" t="str">
        <f t="shared" ref="X2228:X2232" si="708">IF(LEN(V2228)&gt;0,V2228,SUBSTITUTE(SUBSTITUTE(SUBSTITUTE(SUBSTITUTE(SUBSTITUTE(SUBSTITUTE(SUBSTITUTE(SUBSTITUTE(SUBSTITUTE(SUBSTITUTE(SUBSTITUTE( (SUBSTITUTE( SUBSTITUTE( SUBSTITUTE( SUBSTITUTE(W2228,"STD_SIGMA","SUM"),"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28" s="1">
        <f t="shared" ref="Y2228:Y2232" si="709">B2228</f>
        <v>2180</v>
      </c>
      <c r="Z2228" t="str">
        <f t="shared" ref="Z2228:Z2232" si="710">M2228</f>
        <v>ITM_S64</v>
      </c>
      <c r="AA2228" s="172" t="str">
        <f>IF(ISNA(VLOOKUP(AC2228,Sheet2!J:J,1,0)),"//","")</f>
        <v/>
      </c>
      <c r="AC2228" s="111" t="str">
        <f t="shared" si="678"/>
        <v/>
      </c>
      <c r="AD2228" t="b">
        <f t="shared" si="677"/>
        <v>1</v>
      </c>
    </row>
    <row r="2229" spans="1:30">
      <c r="A2229" s="58">
        <f t="shared" si="686"/>
        <v>2229</v>
      </c>
      <c r="B2229" s="55">
        <f t="shared" si="685"/>
        <v>2181</v>
      </c>
      <c r="C2229" s="98" t="s">
        <v>4432</v>
      </c>
      <c r="D2229" s="98">
        <v>6</v>
      </c>
      <c r="E2229" s="101" t="s">
        <v>3193</v>
      </c>
      <c r="F2229" s="103" t="s">
        <v>3193</v>
      </c>
      <c r="G2229" s="105">
        <v>0</v>
      </c>
      <c r="H2229" s="105">
        <v>0</v>
      </c>
      <c r="I2229" s="192" t="s">
        <v>3</v>
      </c>
      <c r="J2229" s="99" t="s">
        <v>1592</v>
      </c>
      <c r="K2229" s="101" t="s">
        <v>4704</v>
      </c>
      <c r="L2229" s="106" t="s">
        <v>3056</v>
      </c>
      <c r="M2229" s="103" t="s">
        <v>3207</v>
      </c>
      <c r="N2229" s="106"/>
      <c r="O2229" s="45"/>
      <c r="P2229" t="str">
        <f t="shared" si="705"/>
        <v/>
      </c>
      <c r="Q2229" s="45" t="str">
        <f>IF(ISNA(VLOOKUP(AC2229,#REF!,1)),"//","")</f>
        <v/>
      </c>
      <c r="R2229" s="45"/>
      <c r="S2229" s="43">
        <f t="shared" si="706"/>
        <v>631</v>
      </c>
      <c r="T2229" s="93" t="s">
        <v>3058</v>
      </c>
      <c r="U2229" s="71" t="s">
        <v>2907</v>
      </c>
      <c r="V2229" s="71" t="s">
        <v>2484</v>
      </c>
      <c r="W2229" s="44" t="str">
        <f t="shared" si="707"/>
        <v/>
      </c>
      <c r="X2229" s="25" t="str">
        <f t="shared" si="708"/>
        <v/>
      </c>
      <c r="Y2229" s="1">
        <f t="shared" si="709"/>
        <v>2181</v>
      </c>
      <c r="Z2229" t="str">
        <f t="shared" si="710"/>
        <v>ITM_U06</v>
      </c>
      <c r="AA2229" s="172" t="str">
        <f>IF(ISNA(VLOOKUP(AC2229,Sheet2!J:J,1,0)),"//","")</f>
        <v/>
      </c>
      <c r="AC2229" s="111" t="str">
        <f t="shared" si="678"/>
        <v/>
      </c>
      <c r="AD2229" t="b">
        <f t="shared" si="677"/>
        <v>1</v>
      </c>
    </row>
    <row r="2230" spans="1:30">
      <c r="A2230" s="58">
        <f t="shared" si="686"/>
        <v>2230</v>
      </c>
      <c r="B2230" s="55">
        <f t="shared" si="685"/>
        <v>2182</v>
      </c>
      <c r="C2230" s="98" t="s">
        <v>4432</v>
      </c>
      <c r="D2230" s="98">
        <v>8</v>
      </c>
      <c r="E2230" s="101" t="s">
        <v>3194</v>
      </c>
      <c r="F2230" s="103" t="s">
        <v>3194</v>
      </c>
      <c r="G2230" s="105">
        <v>0</v>
      </c>
      <c r="H2230" s="105">
        <v>0</v>
      </c>
      <c r="I2230" s="192" t="s">
        <v>3</v>
      </c>
      <c r="J2230" s="99" t="s">
        <v>1592</v>
      </c>
      <c r="K2230" s="101" t="s">
        <v>4704</v>
      </c>
      <c r="L2230" s="106" t="s">
        <v>3056</v>
      </c>
      <c r="M2230" s="103" t="s">
        <v>3208</v>
      </c>
      <c r="N2230" s="106"/>
      <c r="O2230" s="45"/>
      <c r="P2230" t="str">
        <f t="shared" si="705"/>
        <v/>
      </c>
      <c r="Q2230" s="45" t="str">
        <f>IF(ISNA(VLOOKUP(AC2230,#REF!,1)),"//","")</f>
        <v/>
      </c>
      <c r="R2230" s="45"/>
      <c r="S2230" s="43">
        <f t="shared" si="706"/>
        <v>631</v>
      </c>
      <c r="T2230" s="93" t="s">
        <v>3058</v>
      </c>
      <c r="U2230" s="71" t="s">
        <v>2907</v>
      </c>
      <c r="V2230" s="71" t="s">
        <v>2484</v>
      </c>
      <c r="W2230" s="44" t="str">
        <f t="shared" si="707"/>
        <v/>
      </c>
      <c r="X2230" s="25" t="str">
        <f t="shared" si="708"/>
        <v/>
      </c>
      <c r="Y2230" s="1">
        <f t="shared" si="709"/>
        <v>2182</v>
      </c>
      <c r="Z2230" t="str">
        <f t="shared" si="710"/>
        <v>ITM_U08</v>
      </c>
      <c r="AA2230" s="172" t="str">
        <f>IF(ISNA(VLOOKUP(AC2230,Sheet2!J:J,1,0)),"//","")</f>
        <v/>
      </c>
      <c r="AC2230" s="111" t="str">
        <f t="shared" si="678"/>
        <v/>
      </c>
      <c r="AD2230" t="b">
        <f t="shared" si="677"/>
        <v>1</v>
      </c>
    </row>
    <row r="2231" spans="1:30">
      <c r="A2231" s="58">
        <f t="shared" si="686"/>
        <v>2231</v>
      </c>
      <c r="B2231" s="55">
        <f t="shared" si="685"/>
        <v>2183</v>
      </c>
      <c r="C2231" s="98" t="s">
        <v>4432</v>
      </c>
      <c r="D2231" s="98">
        <v>16</v>
      </c>
      <c r="E2231" s="101" t="s">
        <v>3195</v>
      </c>
      <c r="F2231" s="103" t="s">
        <v>3195</v>
      </c>
      <c r="G2231" s="105">
        <v>0</v>
      </c>
      <c r="H2231" s="105">
        <v>0</v>
      </c>
      <c r="I2231" s="192" t="s">
        <v>3</v>
      </c>
      <c r="J2231" s="99" t="s">
        <v>1592</v>
      </c>
      <c r="K2231" s="101" t="s">
        <v>4704</v>
      </c>
      <c r="L2231" s="106" t="s">
        <v>3056</v>
      </c>
      <c r="M2231" s="103" t="s">
        <v>3209</v>
      </c>
      <c r="N2231" s="106"/>
      <c r="O2231" s="45"/>
      <c r="P2231" t="str">
        <f t="shared" si="705"/>
        <v/>
      </c>
      <c r="Q2231" s="45" t="str">
        <f>IF(ISNA(VLOOKUP(AC2231,#REF!,1)),"//","")</f>
        <v/>
      </c>
      <c r="R2231" s="45"/>
      <c r="S2231" s="43">
        <f t="shared" si="706"/>
        <v>631</v>
      </c>
      <c r="T2231" s="93" t="s">
        <v>3058</v>
      </c>
      <c r="U2231" s="71" t="s">
        <v>2907</v>
      </c>
      <c r="V2231" s="71" t="s">
        <v>2484</v>
      </c>
      <c r="W2231" s="44" t="str">
        <f t="shared" si="707"/>
        <v/>
      </c>
      <c r="X2231" s="25" t="str">
        <f t="shared" si="708"/>
        <v/>
      </c>
      <c r="Y2231" s="1">
        <f t="shared" si="709"/>
        <v>2183</v>
      </c>
      <c r="Z2231" t="str">
        <f t="shared" si="710"/>
        <v>ITM_U16</v>
      </c>
      <c r="AA2231" s="172" t="str">
        <f>IF(ISNA(VLOOKUP(AC2231,Sheet2!J:J,1,0)),"//","")</f>
        <v/>
      </c>
      <c r="AC2231" s="111" t="str">
        <f t="shared" si="678"/>
        <v/>
      </c>
      <c r="AD2231" t="b">
        <f t="shared" si="677"/>
        <v>1</v>
      </c>
    </row>
    <row r="2232" spans="1:30">
      <c r="A2232" s="58">
        <f t="shared" si="686"/>
        <v>2232</v>
      </c>
      <c r="B2232" s="55">
        <f t="shared" si="685"/>
        <v>2184</v>
      </c>
      <c r="C2232" s="98" t="s">
        <v>4432</v>
      </c>
      <c r="D2232" s="98">
        <v>32</v>
      </c>
      <c r="E2232" s="101" t="s">
        <v>3196</v>
      </c>
      <c r="F2232" s="103" t="s">
        <v>3196</v>
      </c>
      <c r="G2232" s="105">
        <v>0</v>
      </c>
      <c r="H2232" s="105">
        <v>0</v>
      </c>
      <c r="I2232" s="192" t="s">
        <v>3</v>
      </c>
      <c r="J2232" s="99" t="s">
        <v>1592</v>
      </c>
      <c r="K2232" s="101" t="s">
        <v>4704</v>
      </c>
      <c r="L2232" s="106" t="s">
        <v>3056</v>
      </c>
      <c r="M2232" s="103" t="s">
        <v>3210</v>
      </c>
      <c r="N2232" s="106"/>
      <c r="O2232" s="45"/>
      <c r="P2232" t="str">
        <f t="shared" si="705"/>
        <v/>
      </c>
      <c r="Q2232" s="45" t="str">
        <f>IF(ISNA(VLOOKUP(AC2232,#REF!,1)),"//","")</f>
        <v/>
      </c>
      <c r="R2232" s="45"/>
      <c r="S2232" s="43">
        <f t="shared" si="706"/>
        <v>631</v>
      </c>
      <c r="T2232" s="93" t="s">
        <v>3058</v>
      </c>
      <c r="U2232" s="71" t="s">
        <v>2907</v>
      </c>
      <c r="V2232" s="71" t="s">
        <v>2484</v>
      </c>
      <c r="W2232" s="44" t="str">
        <f t="shared" si="707"/>
        <v/>
      </c>
      <c r="X2232" s="25" t="str">
        <f t="shared" si="708"/>
        <v/>
      </c>
      <c r="Y2232" s="1">
        <f t="shared" si="709"/>
        <v>2184</v>
      </c>
      <c r="Z2232" t="str">
        <f t="shared" si="710"/>
        <v>ITM_U32</v>
      </c>
      <c r="AA2232" s="172" t="str">
        <f>IF(ISNA(VLOOKUP(AC2232,Sheet2!J:J,1,0)),"//","")</f>
        <v/>
      </c>
      <c r="AC2232" s="111" t="str">
        <f t="shared" si="678"/>
        <v/>
      </c>
      <c r="AD2232" t="b">
        <f t="shared" si="677"/>
        <v>1</v>
      </c>
    </row>
    <row r="2233" spans="1:30">
      <c r="A2233" s="58">
        <f t="shared" si="686"/>
        <v>2233</v>
      </c>
      <c r="B2233" s="55">
        <f t="shared" si="685"/>
        <v>2185</v>
      </c>
      <c r="C2233" s="98" t="s">
        <v>4432</v>
      </c>
      <c r="D2233" s="98">
        <v>64</v>
      </c>
      <c r="E2233" s="101" t="s">
        <v>3197</v>
      </c>
      <c r="F2233" s="103" t="s">
        <v>3197</v>
      </c>
      <c r="G2233" s="105">
        <v>0</v>
      </c>
      <c r="H2233" s="105">
        <v>0</v>
      </c>
      <c r="I2233" s="192" t="s">
        <v>3</v>
      </c>
      <c r="J2233" s="99" t="s">
        <v>1592</v>
      </c>
      <c r="K2233" s="101" t="s">
        <v>4704</v>
      </c>
      <c r="L2233" s="106" t="s">
        <v>3056</v>
      </c>
      <c r="M2233" s="103" t="s">
        <v>3211</v>
      </c>
      <c r="N2233" s="106"/>
      <c r="O2233" s="45"/>
      <c r="P2233" t="str">
        <f t="shared" ref="P2233:P2234" si="711">IF(E2233=F2233,"","NOT EQUAL")</f>
        <v/>
      </c>
      <c r="Q2233" s="45" t="str">
        <f>IF(ISNA(VLOOKUP(AC2233,#REF!,1)),"//","")</f>
        <v/>
      </c>
      <c r="R2233" s="45"/>
      <c r="S2233" s="43">
        <f t="shared" ref="S2233:S2234" si="712">IF(X2233&lt;&gt;"",S2232+1,S2232)</f>
        <v>631</v>
      </c>
      <c r="T2233" s="93" t="s">
        <v>3058</v>
      </c>
      <c r="U2233" s="71" t="s">
        <v>2907</v>
      </c>
      <c r="V2233" s="71" t="s">
        <v>2484</v>
      </c>
      <c r="W2233" s="44" t="str">
        <f t="shared" ref="W2233:W2234" si="713">IF( OR(U2233="CNST", I2233="CAT_REGS"),(E2233),
IF(U2233="YES",UPPER(E2233),
IF(   AND(U2233&lt;&gt;"NO",I2233="CAT_FNCT",D2233&lt;&gt;"multiply", D2233&lt;&gt;"divide"),IF(J2233="SLS_ENABLED",   UPPER(E2233),""),"")))</f>
        <v/>
      </c>
      <c r="X2233" s="25" t="str">
        <f t="shared" ref="X2233:X2234" si="714">IF(LEN(V2233)&gt;0,V2233,SUBSTITUTE(SUBSTITUTE(SUBSTITUTE(SUBSTITUTE(SUBSTITUTE(SUBSTITUTE(SUBSTITUTE(SUBSTITUTE(SUBSTITUTE(SUBSTITUTE(SUBSTITUTE( (SUBSTITUTE( SUBSTITUTE( SUBSTITUTE( SUBSTITUTE(W2233,"STD_SIGMA","SUM"),"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3" s="1">
        <f t="shared" ref="Y2233:Y2234" si="715">B2233</f>
        <v>2185</v>
      </c>
      <c r="Z2233" t="str">
        <f t="shared" ref="Z2233:Z2234" si="716">M2233</f>
        <v>ITM_U64</v>
      </c>
      <c r="AA2233" s="172" t="str">
        <f>IF(ISNA(VLOOKUP(AC2233,Sheet2!J:J,1,0)),"//","")</f>
        <v/>
      </c>
      <c r="AC2233" s="111" t="str">
        <f t="shared" si="678"/>
        <v/>
      </c>
      <c r="AD2233" t="b">
        <f t="shared" si="677"/>
        <v>1</v>
      </c>
    </row>
    <row r="2234" spans="1:30">
      <c r="A2234" s="58">
        <f t="shared" si="686"/>
        <v>2234</v>
      </c>
      <c r="B2234" s="55">
        <f t="shared" si="685"/>
        <v>2186</v>
      </c>
      <c r="C2234" s="98" t="s">
        <v>4433</v>
      </c>
      <c r="D2234" s="98">
        <v>1</v>
      </c>
      <c r="E2234" s="101" t="s">
        <v>3198</v>
      </c>
      <c r="F2234" s="103" t="s">
        <v>3198</v>
      </c>
      <c r="G2234" s="105">
        <v>0</v>
      </c>
      <c r="H2234" s="105">
        <v>0</v>
      </c>
      <c r="I2234" s="192" t="s">
        <v>3</v>
      </c>
      <c r="J2234" s="99" t="s">
        <v>1592</v>
      </c>
      <c r="K2234" s="101" t="s">
        <v>4704</v>
      </c>
      <c r="L2234" s="106" t="s">
        <v>3056</v>
      </c>
      <c r="M2234" s="103" t="s">
        <v>3212</v>
      </c>
      <c r="N2234" s="106"/>
      <c r="O2234" s="45"/>
      <c r="P2234" t="str">
        <f t="shared" si="711"/>
        <v/>
      </c>
      <c r="Q2234" s="45" t="str">
        <f>IF(ISNA(VLOOKUP(AC2234,#REF!,1)),"//","")</f>
        <v/>
      </c>
      <c r="R2234" s="45"/>
      <c r="S2234" s="43">
        <f t="shared" si="712"/>
        <v>631</v>
      </c>
      <c r="T2234" s="93" t="s">
        <v>3058</v>
      </c>
      <c r="U2234" s="71" t="s">
        <v>2907</v>
      </c>
      <c r="V2234" s="71" t="s">
        <v>2484</v>
      </c>
      <c r="W2234" s="44" t="str">
        <f t="shared" si="713"/>
        <v/>
      </c>
      <c r="X2234" s="25" t="str">
        <f t="shared" si="714"/>
        <v/>
      </c>
      <c r="Y2234" s="1">
        <f t="shared" si="715"/>
        <v>2186</v>
      </c>
      <c r="Z2234" t="str">
        <f t="shared" si="716"/>
        <v>ITM_SL1</v>
      </c>
      <c r="AA2234" s="172" t="str">
        <f>IF(ISNA(VLOOKUP(AC2234,Sheet2!J:J,1,0)),"//","")</f>
        <v/>
      </c>
      <c r="AC2234" s="111" t="str">
        <f t="shared" si="678"/>
        <v/>
      </c>
      <c r="AD2234" t="b">
        <f t="shared" ref="AD2234:AD2270" si="717">X2234=AC2234</f>
        <v>1</v>
      </c>
    </row>
    <row r="2235" spans="1:30">
      <c r="A2235" s="58">
        <f t="shared" si="686"/>
        <v>2235</v>
      </c>
      <c r="B2235" s="55">
        <f t="shared" si="685"/>
        <v>2187</v>
      </c>
      <c r="C2235" s="98" t="s">
        <v>4433</v>
      </c>
      <c r="D2235" s="98">
        <v>2</v>
      </c>
      <c r="E2235" s="101" t="s">
        <v>3199</v>
      </c>
      <c r="F2235" s="101" t="s">
        <v>3199</v>
      </c>
      <c r="G2235" s="105">
        <v>0</v>
      </c>
      <c r="H2235" s="105">
        <v>0</v>
      </c>
      <c r="I2235" s="192" t="s">
        <v>3</v>
      </c>
      <c r="J2235" s="99" t="s">
        <v>1592</v>
      </c>
      <c r="K2235" s="101" t="s">
        <v>4704</v>
      </c>
      <c r="L2235" s="106" t="s">
        <v>3056</v>
      </c>
      <c r="M2235" s="103" t="s">
        <v>3213</v>
      </c>
      <c r="N2235" s="106"/>
      <c r="O2235" s="45"/>
      <c r="P2235" t="str">
        <f t="shared" ref="P2235" si="718">IF(E2235=F2235,"","NOT EQUAL")</f>
        <v/>
      </c>
      <c r="Q2235" s="45" t="str">
        <f>IF(ISNA(VLOOKUP(AC2235,#REF!,1)),"//","")</f>
        <v/>
      </c>
      <c r="R2235" s="45"/>
      <c r="S2235" s="43">
        <f t="shared" ref="S2235" si="719">IF(X2235&lt;&gt;"",S2234+1,S2234)</f>
        <v>631</v>
      </c>
      <c r="T2235" s="93" t="s">
        <v>3058</v>
      </c>
      <c r="U2235" s="71" t="s">
        <v>2907</v>
      </c>
      <c r="V2235" s="71" t="s">
        <v>2484</v>
      </c>
      <c r="W2235" s="44" t="str">
        <f t="shared" ref="W2235" si="720">IF( OR(U2235="CNST", I2235="CAT_REGS"),(E2235),
IF(U2235="YES",UPPER(E2235),
IF(   AND(U2235&lt;&gt;"NO",I2235="CAT_FNCT",D2235&lt;&gt;"multiply", D2235&lt;&gt;"divide"),IF(J2235="SLS_ENABLED",   UPPER(E2235),""),"")))</f>
        <v/>
      </c>
      <c r="X2235" s="25" t="str">
        <f t="shared" ref="X2235" si="721">IF(LEN(V2235)&gt;0,V2235,SUBSTITUTE(SUBSTITUTE(SUBSTITUTE(SUBSTITUTE(SUBSTITUTE(SUBSTITUTE(SUBSTITUTE(SUBSTITUTE(SUBSTITUTE(SUBSTITUTE(SUBSTITUTE( (SUBSTITUTE( SUBSTITUTE( SUBSTITUTE( SUBSTITUTE(W2235,"STD_SIGMA","SUM"),"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5" s="1">
        <f t="shared" ref="Y2235" si="722">B2235</f>
        <v>2187</v>
      </c>
      <c r="Z2235" t="str">
        <f t="shared" ref="Z2235" si="723">M2235</f>
        <v>ITM_SR1</v>
      </c>
      <c r="AA2235" s="172" t="str">
        <f>IF(ISNA(VLOOKUP(AC2235,Sheet2!J:J,1,0)),"//","")</f>
        <v/>
      </c>
      <c r="AC2235" s="111" t="str">
        <f t="shared" si="678"/>
        <v/>
      </c>
      <c r="AD2235" t="b">
        <f t="shared" si="717"/>
        <v>1</v>
      </c>
    </row>
    <row r="2236" spans="1:30">
      <c r="A2236" s="58">
        <f t="shared" si="686"/>
        <v>2236</v>
      </c>
      <c r="B2236" s="55">
        <f t="shared" si="685"/>
        <v>2188</v>
      </c>
      <c r="C2236" s="98" t="s">
        <v>4433</v>
      </c>
      <c r="D2236" s="98">
        <v>3</v>
      </c>
      <c r="E2236" s="101" t="s">
        <v>3200</v>
      </c>
      <c r="F2236" s="101" t="s">
        <v>3200</v>
      </c>
      <c r="G2236" s="105">
        <v>0</v>
      </c>
      <c r="H2236" s="105">
        <v>0</v>
      </c>
      <c r="I2236" s="192" t="s">
        <v>3</v>
      </c>
      <c r="J2236" s="99" t="s">
        <v>1592</v>
      </c>
      <c r="K2236" s="101" t="s">
        <v>4704</v>
      </c>
      <c r="L2236" s="106" t="s">
        <v>3056</v>
      </c>
      <c r="M2236" s="103" t="s">
        <v>3214</v>
      </c>
      <c r="N2236" s="106"/>
      <c r="O2236" s="45"/>
      <c r="P2236" t="str">
        <f t="shared" ref="P2236" si="724">IF(E2236=F2236,"","NOT EQUAL")</f>
        <v/>
      </c>
      <c r="Q2236" s="45" t="str">
        <f>IF(ISNA(VLOOKUP(AC2236,#REF!,1)),"//","")</f>
        <v/>
      </c>
      <c r="R2236" s="45"/>
      <c r="S2236" s="43">
        <f t="shared" ref="S2236" si="725">IF(X2236&lt;&gt;"",S2235+1,S2235)</f>
        <v>631</v>
      </c>
      <c r="T2236" s="93" t="s">
        <v>3058</v>
      </c>
      <c r="U2236" s="71" t="s">
        <v>2907</v>
      </c>
      <c r="V2236" s="71" t="s">
        <v>2484</v>
      </c>
      <c r="W2236" s="44" t="str">
        <f t="shared" ref="W2236" si="726">IF( OR(U2236="CNST", I2236="CAT_REGS"),(E2236),
IF(U2236="YES",UPPER(E2236),
IF(   AND(U2236&lt;&gt;"NO",I2236="CAT_FNCT",D2236&lt;&gt;"multiply", D2236&lt;&gt;"divide"),IF(J2236="SLS_ENABLED",   UPPER(E2236),""),"")))</f>
        <v/>
      </c>
      <c r="X2236" s="25" t="str">
        <f t="shared" ref="X2236" si="727">IF(LEN(V2236)&gt;0,V2236,SUBSTITUTE(SUBSTITUTE(SUBSTITUTE(SUBSTITUTE(SUBSTITUTE(SUBSTITUTE(SUBSTITUTE(SUBSTITUTE(SUBSTITUTE(SUBSTITUTE(SUBSTITUTE( (SUBSTITUTE( SUBSTITUTE( SUBSTITUTE( SUBSTITUTE(W2236,"STD_SIGMA","SUM"),"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6" s="1">
        <f t="shared" ref="Y2236" si="728">B2236</f>
        <v>2188</v>
      </c>
      <c r="Z2236" t="str">
        <f t="shared" ref="Z2236" si="729">M2236</f>
        <v>ITM_RL1</v>
      </c>
      <c r="AA2236" s="172" t="str">
        <f>IF(ISNA(VLOOKUP(AC2236,Sheet2!J:J,1,0)),"//","")</f>
        <v/>
      </c>
      <c r="AC2236" s="111" t="str">
        <f t="shared" si="678"/>
        <v/>
      </c>
      <c r="AD2236" t="b">
        <f t="shared" si="717"/>
        <v>1</v>
      </c>
    </row>
    <row r="2237" spans="1:30">
      <c r="A2237" s="58">
        <f t="shared" si="686"/>
        <v>2237</v>
      </c>
      <c r="B2237" s="55">
        <f t="shared" si="685"/>
        <v>2189</v>
      </c>
      <c r="C2237" s="98" t="s">
        <v>4433</v>
      </c>
      <c r="D2237" s="98">
        <v>4</v>
      </c>
      <c r="E2237" s="101" t="s">
        <v>3201</v>
      </c>
      <c r="F2237" s="101" t="s">
        <v>3201</v>
      </c>
      <c r="G2237" s="105">
        <v>0</v>
      </c>
      <c r="H2237" s="105">
        <v>0</v>
      </c>
      <c r="I2237" s="192" t="s">
        <v>3</v>
      </c>
      <c r="J2237" s="99" t="s">
        <v>1592</v>
      </c>
      <c r="K2237" s="101" t="s">
        <v>4704</v>
      </c>
      <c r="L2237" s="106" t="s">
        <v>3056</v>
      </c>
      <c r="M2237" s="103" t="s">
        <v>3215</v>
      </c>
      <c r="N2237" s="106"/>
      <c r="O2237" s="45"/>
      <c r="P2237" t="str">
        <f t="shared" ref="P2237:P2238" si="730">IF(E2237=F2237,"","NOT EQUAL")</f>
        <v/>
      </c>
      <c r="Q2237" s="45" t="str">
        <f>IF(ISNA(VLOOKUP(AC2237,#REF!,1)),"//","")</f>
        <v/>
      </c>
      <c r="R2237" s="45"/>
      <c r="S2237" s="43">
        <f t="shared" ref="S2237:S2238" si="731">IF(X2237&lt;&gt;"",S2236+1,S2236)</f>
        <v>631</v>
      </c>
      <c r="T2237" s="93" t="s">
        <v>3058</v>
      </c>
      <c r="U2237" s="71" t="s">
        <v>2907</v>
      </c>
      <c r="V2237" s="71" t="s">
        <v>2484</v>
      </c>
      <c r="W2237" s="44" t="str">
        <f t="shared" ref="W2237:W2238" si="732">IF( OR(U2237="CNST", I2237="CAT_REGS"),(E2237),
IF(U2237="YES",UPPER(E2237),
IF(   AND(U2237&lt;&gt;"NO",I2237="CAT_FNCT",D2237&lt;&gt;"multiply", D2237&lt;&gt;"divide"),IF(J2237="SLS_ENABLED",   UPPER(E2237),""),"")))</f>
        <v/>
      </c>
      <c r="X2237" s="25" t="str">
        <f t="shared" ref="X2237:X2238" si="733">IF(LEN(V2237)&gt;0,V2237,SUBSTITUTE(SUBSTITUTE(SUBSTITUTE(SUBSTITUTE(SUBSTITUTE(SUBSTITUTE(SUBSTITUTE(SUBSTITUTE(SUBSTITUTE(SUBSTITUTE(SUBSTITUTE( (SUBSTITUTE( SUBSTITUTE( SUBSTITUTE( SUBSTITUTE(W2237,"STD_SIGMA","SUM"),"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7" s="1">
        <f t="shared" ref="Y2237:Y2238" si="734">B2237</f>
        <v>2189</v>
      </c>
      <c r="Z2237" t="str">
        <f t="shared" ref="Z2237:Z2238" si="735">M2237</f>
        <v>ITM_RR1</v>
      </c>
      <c r="AA2237" s="172" t="str">
        <f>IF(ISNA(VLOOKUP(AC2237,Sheet2!J:J,1,0)),"//","")</f>
        <v/>
      </c>
      <c r="AC2237" s="111" t="str">
        <f t="shared" si="678"/>
        <v/>
      </c>
      <c r="AD2237" t="b">
        <f t="shared" si="717"/>
        <v>1</v>
      </c>
    </row>
    <row r="2238" spans="1:30">
      <c r="A2238" s="58">
        <f t="shared" si="686"/>
        <v>2238</v>
      </c>
      <c r="B2238" s="55">
        <f t="shared" si="685"/>
        <v>2190</v>
      </c>
      <c r="C2238" s="98" t="s">
        <v>4433</v>
      </c>
      <c r="D2238" s="98">
        <v>5</v>
      </c>
      <c r="E2238" s="101" t="s">
        <v>3223</v>
      </c>
      <c r="F2238" s="101" t="s">
        <v>3223</v>
      </c>
      <c r="G2238" s="105">
        <v>0</v>
      </c>
      <c r="H2238" s="105">
        <v>0</v>
      </c>
      <c r="I2238" s="192" t="s">
        <v>3</v>
      </c>
      <c r="J2238" s="99" t="s">
        <v>1593</v>
      </c>
      <c r="K2238" s="101" t="s">
        <v>4704</v>
      </c>
      <c r="L2238" s="106" t="s">
        <v>3056</v>
      </c>
      <c r="M2238" s="103" t="s">
        <v>3216</v>
      </c>
      <c r="N2238" s="106"/>
      <c r="O2238" s="45"/>
      <c r="P2238" t="str">
        <f t="shared" si="730"/>
        <v/>
      </c>
      <c r="Q2238" s="45" t="str">
        <f>IF(ISNA(VLOOKUP(AC2238,#REF!,1)),"//","")</f>
        <v/>
      </c>
      <c r="R2238" s="45"/>
      <c r="S2238" s="43">
        <f t="shared" si="731"/>
        <v>631</v>
      </c>
      <c r="T2238" s="93" t="s">
        <v>3058</v>
      </c>
      <c r="U2238" s="71" t="s">
        <v>2907</v>
      </c>
      <c r="V2238" s="71" t="s">
        <v>2484</v>
      </c>
      <c r="W2238" s="44" t="str">
        <f t="shared" si="732"/>
        <v/>
      </c>
      <c r="X2238" s="25" t="str">
        <f t="shared" si="733"/>
        <v/>
      </c>
      <c r="Y2238" s="1">
        <f t="shared" si="734"/>
        <v>2190</v>
      </c>
      <c r="Z2238" t="str">
        <f t="shared" si="735"/>
        <v>ITM_FWORD</v>
      </c>
      <c r="AA2238" s="172" t="str">
        <f>IF(ISNA(VLOOKUP(AC2238,Sheet2!J:J,1,0)),"//","")</f>
        <v/>
      </c>
      <c r="AC2238" s="111" t="str">
        <f t="shared" si="678"/>
        <v/>
      </c>
      <c r="AD2238" t="b">
        <f t="shared" si="717"/>
        <v>1</v>
      </c>
    </row>
    <row r="2239" spans="1:30">
      <c r="A2239" s="58">
        <f t="shared" si="686"/>
        <v>2239</v>
      </c>
      <c r="B2239" s="55">
        <f t="shared" si="685"/>
        <v>2191</v>
      </c>
      <c r="C2239" s="98" t="s">
        <v>4433</v>
      </c>
      <c r="D2239" s="98">
        <v>6</v>
      </c>
      <c r="E2239" s="101" t="s">
        <v>3224</v>
      </c>
      <c r="F2239" s="101" t="s">
        <v>3224</v>
      </c>
      <c r="G2239" s="105">
        <v>0</v>
      </c>
      <c r="H2239" s="105">
        <v>0</v>
      </c>
      <c r="I2239" s="192" t="s">
        <v>3</v>
      </c>
      <c r="J2239" s="99" t="s">
        <v>1593</v>
      </c>
      <c r="K2239" s="101" t="s">
        <v>4704</v>
      </c>
      <c r="L2239" s="106" t="s">
        <v>3056</v>
      </c>
      <c r="M2239" s="103" t="s">
        <v>3217</v>
      </c>
      <c r="N2239" s="106"/>
      <c r="O2239" s="45"/>
      <c r="P2239" t="str">
        <f t="shared" ref="P2239" si="736">IF(E2239=F2239,"","NOT EQUAL")</f>
        <v/>
      </c>
      <c r="Q2239" s="45" t="str">
        <f>IF(ISNA(VLOOKUP(AC2239,#REF!,1)),"//","")</f>
        <v/>
      </c>
      <c r="R2239" s="45"/>
      <c r="S2239" s="43">
        <f t="shared" ref="S2239" si="737">IF(X2239&lt;&gt;"",S2238+1,S2238)</f>
        <v>631</v>
      </c>
      <c r="T2239" s="93" t="s">
        <v>3058</v>
      </c>
      <c r="U2239" s="71" t="s">
        <v>2907</v>
      </c>
      <c r="V2239" s="71" t="s">
        <v>2484</v>
      </c>
      <c r="W2239" s="44" t="str">
        <f t="shared" ref="W2239" si="738">IF( OR(U2239="CNST", I2239="CAT_REGS"),(E2239),
IF(U2239="YES",UPPER(E2239),
IF(   AND(U2239&lt;&gt;"NO",I2239="CAT_FNCT",D2239&lt;&gt;"multiply", D2239&lt;&gt;"divide"),IF(J2239="SLS_ENABLED",   UPPER(E2239),""),"")))</f>
        <v/>
      </c>
      <c r="X2239" s="25" t="str">
        <f t="shared" ref="X2239" si="739">IF(LEN(V2239)&gt;0,V2239,SUBSTITUTE(SUBSTITUTE(SUBSTITUTE(SUBSTITUTE(SUBSTITUTE(SUBSTITUTE(SUBSTITUTE(SUBSTITUTE(SUBSTITUTE(SUBSTITUTE(SUBSTITUTE( (SUBSTITUTE( SUBSTITUTE( SUBSTITUTE( SUBSTITUTE(W2239,"STD_SIGMA","SUM"),"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39" s="1">
        <f t="shared" ref="Y2239" si="740">B2239</f>
        <v>2191</v>
      </c>
      <c r="Z2239" t="str">
        <f t="shared" ref="Z2239" si="741">M2239</f>
        <v>ITM_FBYTE</v>
      </c>
      <c r="AA2239" s="172" t="str">
        <f>IF(ISNA(VLOOKUP(AC2239,Sheet2!J:J,1,0)),"//","")</f>
        <v/>
      </c>
      <c r="AC2239" s="111" t="str">
        <f t="shared" si="678"/>
        <v/>
      </c>
      <c r="AD2239" t="b">
        <f t="shared" si="717"/>
        <v>1</v>
      </c>
    </row>
    <row r="2240" spans="1:30">
      <c r="A2240" s="58">
        <f t="shared" si="686"/>
        <v>2240</v>
      </c>
      <c r="B2240" s="55">
        <f t="shared" si="685"/>
        <v>2192</v>
      </c>
      <c r="C2240" s="98" t="s">
        <v>4434</v>
      </c>
      <c r="D2240" s="98" t="s">
        <v>7</v>
      </c>
      <c r="E2240" s="101" t="s">
        <v>3247</v>
      </c>
      <c r="F2240" s="101" t="s">
        <v>3247</v>
      </c>
      <c r="G2240" s="105">
        <v>0</v>
      </c>
      <c r="H2240" s="105">
        <v>0</v>
      </c>
      <c r="I2240" s="198" t="s">
        <v>1</v>
      </c>
      <c r="J2240" s="99" t="s">
        <v>1593</v>
      </c>
      <c r="K2240" s="101" t="s">
        <v>4704</v>
      </c>
      <c r="L2240" s="106" t="s">
        <v>3227</v>
      </c>
      <c r="M2240" s="103" t="s">
        <v>3218</v>
      </c>
      <c r="N2240" s="106"/>
      <c r="O2240" s="45"/>
      <c r="P2240" t="str">
        <f t="shared" ref="P2240:P2241" si="742">IF(E2240=F2240,"","NOT EQUAL")</f>
        <v/>
      </c>
      <c r="Q2240" s="45" t="str">
        <f>IF(ISNA(VLOOKUP(AC2240,#REF!,1)),"//","")</f>
        <v/>
      </c>
      <c r="R2240" s="45"/>
      <c r="S2240" s="43">
        <f t="shared" ref="S2240:S2241" si="743">IF(X2240&lt;&gt;"",S2239+1,S2239)</f>
        <v>632</v>
      </c>
      <c r="T2240" s="93" t="s">
        <v>2983</v>
      </c>
      <c r="U2240" s="71" t="s">
        <v>2914</v>
      </c>
      <c r="V2240" s="71" t="s">
        <v>2484</v>
      </c>
      <c r="W2240" s="44" t="str">
        <f t="shared" ref="W2240:W2241" si="744">IF( OR(U2240="CNST", I2240="CAT_REGS"),(E2240),
IF(U2240="YES",UPPER(E2240),
IF(   AND(U2240&lt;&gt;"NO",I2240="CAT_FNCT",D2240&lt;&gt;"multiply", D2240&lt;&gt;"divide"),IF(J2240="SLS_ENABLED",   UPPER(E2240),""),"")))</f>
        <v>"EXITCLR"</v>
      </c>
      <c r="X2240" s="25" t="str">
        <f t="shared" ref="X2240:X2241" si="745">IF(LEN(V2240)&gt;0,V2240,SUBSTITUTE(SUBSTITUTE(SUBSTITUTE(SUBSTITUTE(SUBSTITUTE(SUBSTITUTE(SUBSTITUTE(SUBSTITUTE(SUBSTITUTE(SUBSTITUTE(SUBSTITUTE( (SUBSTITUTE( SUBSTITUTE( SUBSTITUTE( SUBSTITUTE(W2240,"STD_SIGMA","SUM"),"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>EXITCLR</v>
      </c>
      <c r="Y2240" s="1">
        <f t="shared" ref="Y2240:Y2241" si="746">B2240</f>
        <v>2192</v>
      </c>
      <c r="Z2240" t="str">
        <f t="shared" ref="Z2240:Z2241" si="747">M2240</f>
        <v>ITM_CLAIM</v>
      </c>
      <c r="AA2240" s="172" t="str">
        <f>IF(ISNA(VLOOKUP(AC2240,Sheet2!J:J,1,0)),"//","")</f>
        <v>//</v>
      </c>
      <c r="AC2240" s="111" t="str">
        <f t="shared" si="678"/>
        <v>EXITCLR</v>
      </c>
      <c r="AD2240" t="b">
        <f t="shared" si="717"/>
        <v>1</v>
      </c>
    </row>
    <row r="2241" spans="1:30">
      <c r="A2241" s="58">
        <f t="shared" si="686"/>
        <v>2241</v>
      </c>
      <c r="B2241" s="55">
        <f t="shared" si="685"/>
        <v>2193</v>
      </c>
      <c r="C2241" s="98" t="s">
        <v>4435</v>
      </c>
      <c r="D2241" s="98" t="s">
        <v>12</v>
      </c>
      <c r="E2241" s="99" t="s">
        <v>3226</v>
      </c>
      <c r="F2241" s="99" t="s">
        <v>3226</v>
      </c>
      <c r="G2241" s="105">
        <v>0</v>
      </c>
      <c r="H2241" s="105">
        <v>3</v>
      </c>
      <c r="I2241" s="198" t="s">
        <v>1</v>
      </c>
      <c r="J2241" s="99" t="s">
        <v>1593</v>
      </c>
      <c r="K2241" s="101" t="s">
        <v>4539</v>
      </c>
      <c r="L2241" s="106" t="s">
        <v>3056</v>
      </c>
      <c r="M2241" s="103" t="s">
        <v>3225</v>
      </c>
      <c r="N2241" s="103"/>
      <c r="O2241"/>
      <c r="P2241" t="str">
        <f t="shared" si="742"/>
        <v/>
      </c>
      <c r="Q2241" t="str">
        <f>IF(ISNA(VLOOKUP(AC2241,#REF!,1)),"//","")</f>
        <v/>
      </c>
      <c r="R2241"/>
      <c r="S2241" s="43">
        <f t="shared" si="743"/>
        <v>632</v>
      </c>
      <c r="T2241" s="93" t="s">
        <v>3058</v>
      </c>
      <c r="U2241" s="71" t="s">
        <v>2907</v>
      </c>
      <c r="V2241" s="71" t="s">
        <v>2484</v>
      </c>
      <c r="W2241" s="44" t="str">
        <f t="shared" si="744"/>
        <v/>
      </c>
      <c r="X2241" s="25" t="str">
        <f t="shared" si="745"/>
        <v/>
      </c>
      <c r="Y2241" s="1">
        <f t="shared" si="746"/>
        <v>2193</v>
      </c>
      <c r="Z2241" t="str">
        <f t="shared" si="747"/>
        <v>ITM_SHOIREP</v>
      </c>
      <c r="AA2241" s="172" t="str">
        <f>IF(ISNA(VLOOKUP(AC2241,Sheet2!J:J,1,0)),"//","")</f>
        <v/>
      </c>
      <c r="AC2241" s="111" t="str">
        <f t="shared" si="678"/>
        <v/>
      </c>
      <c r="AD2241" t="b">
        <f t="shared" si="717"/>
        <v>1</v>
      </c>
    </row>
    <row r="2242" spans="1:30">
      <c r="A2242" s="58">
        <f t="shared" si="686"/>
        <v>2242</v>
      </c>
      <c r="B2242" s="55">
        <f t="shared" si="685"/>
        <v>2194</v>
      </c>
      <c r="C2242" s="98" t="s">
        <v>4436</v>
      </c>
      <c r="D2242" s="98" t="s">
        <v>7</v>
      </c>
      <c r="E2242" s="101" t="s">
        <v>1467</v>
      </c>
      <c r="F2242" s="101" t="s">
        <v>1467</v>
      </c>
      <c r="G2242" s="105">
        <v>0</v>
      </c>
      <c r="H2242" s="105">
        <v>0</v>
      </c>
      <c r="I2242" s="198" t="s">
        <v>1</v>
      </c>
      <c r="J2242" s="99" t="s">
        <v>1593</v>
      </c>
      <c r="K2242" s="101" t="s">
        <v>4539</v>
      </c>
      <c r="L2242" s="106" t="s">
        <v>1131</v>
      </c>
      <c r="M2242" s="103" t="s">
        <v>3246</v>
      </c>
      <c r="N2242" s="106"/>
      <c r="O2242" s="45"/>
      <c r="P2242" t="str">
        <f t="shared" ref="P2242:P2243" si="748">IF(E2242=F2242,"","NOT EQUAL")</f>
        <v/>
      </c>
      <c r="Q2242" s="45" t="str">
        <f>IF(ISNA(VLOOKUP(AC2242,#REF!,1)),"//","")</f>
        <v/>
      </c>
      <c r="R2242" s="45"/>
      <c r="S2242" s="43">
        <f t="shared" ref="S2242:S2243" si="749">IF(X2242&lt;&gt;"",S2241+1,S2241)</f>
        <v>632</v>
      </c>
      <c r="T2242" s="93" t="s">
        <v>2484</v>
      </c>
      <c r="U2242" s="71"/>
      <c r="V2242" s="71" t="s">
        <v>2484</v>
      </c>
      <c r="W2242" s="44" t="str">
        <f t="shared" ref="W2242:W2243" si="750">IF( OR(U2242="CNST", I2242="CAT_REGS"),(E2242),
IF(U2242="YES",UPPER(E2242),
IF(   AND(U2242&lt;&gt;"NO",I2242="CAT_FNCT",D2242&lt;&gt;"multiply", D2242&lt;&gt;"divide"),IF(J2242="SLS_ENABLED",   UPPER(E2242),""),"")))</f>
        <v/>
      </c>
      <c r="X2242" s="25" t="str">
        <f t="shared" ref="X2242:X2243" si="751">IF(LEN(V2242)&gt;0,V2242,SUBSTITUTE(SUBSTITUTE(SUBSTITUTE(SUBSTITUTE(SUBSTITUTE(SUBSTITUTE(SUBSTITUTE(SUBSTITUTE(SUBSTITUTE(SUBSTITUTE(SUBSTITUTE( (SUBSTITUTE( SUBSTITUTE( SUBSTITUTE( SUBSTITUTE(W2242,"STD_SIGMA","SUM"),"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2" s="1">
        <f t="shared" ref="Y2242:Y2243" si="752">B2242</f>
        <v>2194</v>
      </c>
      <c r="Z2242" t="str">
        <f t="shared" ref="Z2242:Z2243" si="753">M2242</f>
        <v>ITM_SCALE</v>
      </c>
      <c r="AA2242" s="172" t="str">
        <f>IF(ISNA(VLOOKUP(AC2242,Sheet2!J:J,1,0)),"//","")</f>
        <v/>
      </c>
      <c r="AC2242" s="111" t="str">
        <f t="shared" ref="AC2242:AC2270" si="754">IF(LEN(X2242)=0,"",SUBSTITUTE(SUBSTITUTE(SUBSTITUTE(SUBSTITUTE(SUBSTITUTE(SUBSTITUTE(SUBSTITUTE(SUBSTITUTE(SUBSTITUTE(SUBSTITUTE(SUBSTITUTE(SUBSTITUTE(SUBSTITUTE(SUBSTITUTE(SUBSTITUTE(SUBSTITUTE(SUBSTITUTE( (SUBSTITUTE( SUBSTITUTE( SUBSTITUTE( SUBSTITUTE(W2242,"STD_SIGMA","SUM"),"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42" t="b">
        <f t="shared" si="717"/>
        <v>1</v>
      </c>
    </row>
    <row r="2243" spans="1:30">
      <c r="A2243" s="58">
        <f t="shared" si="686"/>
        <v>2243</v>
      </c>
      <c r="B2243" s="55">
        <f t="shared" si="685"/>
        <v>2195</v>
      </c>
      <c r="C2243" s="98" t="s">
        <v>4437</v>
      </c>
      <c r="D2243" s="98" t="s">
        <v>7</v>
      </c>
      <c r="E2243" s="101" t="s">
        <v>3234</v>
      </c>
      <c r="F2243" s="101" t="s">
        <v>3234</v>
      </c>
      <c r="G2243" s="105">
        <v>0</v>
      </c>
      <c r="H2243" s="105">
        <v>0</v>
      </c>
      <c r="I2243" s="192" t="s">
        <v>3</v>
      </c>
      <c r="J2243" s="99" t="s">
        <v>1593</v>
      </c>
      <c r="K2243" s="101" t="s">
        <v>4539</v>
      </c>
      <c r="L2243" s="106"/>
      <c r="M2243" s="103" t="s">
        <v>3235</v>
      </c>
      <c r="N2243" s="106"/>
      <c r="O2243" s="45"/>
      <c r="P2243" t="str">
        <f t="shared" si="748"/>
        <v/>
      </c>
      <c r="Q2243" s="45" t="str">
        <f>IF(ISNA(VLOOKUP(AC2243,#REF!,1)),"//","")</f>
        <v/>
      </c>
      <c r="R2243" s="45"/>
      <c r="S2243" s="43">
        <f t="shared" si="749"/>
        <v>633</v>
      </c>
      <c r="T2243" s="93" t="s">
        <v>3007</v>
      </c>
      <c r="U2243" s="71" t="s">
        <v>2914</v>
      </c>
      <c r="V2243" s="71" t="s">
        <v>2484</v>
      </c>
      <c r="W2243" s="44" t="str">
        <f t="shared" si="750"/>
        <v>"PLOTLS"</v>
      </c>
      <c r="X2243" s="25" t="str">
        <f t="shared" si="751"/>
        <v>PLOTLS</v>
      </c>
      <c r="Y2243" s="1">
        <f t="shared" si="752"/>
        <v>2195</v>
      </c>
      <c r="Z2243" t="str">
        <f t="shared" si="753"/>
        <v>ITM_PLOTLS</v>
      </c>
      <c r="AA2243" s="172" t="str">
        <f>IF(ISNA(VLOOKUP(AC2243,Sheet2!J:J,1,0)),"//","")</f>
        <v/>
      </c>
      <c r="AC2243" s="111" t="str">
        <f t="shared" si="754"/>
        <v>PLOTLS</v>
      </c>
      <c r="AD2243" t="b">
        <f t="shared" si="717"/>
        <v>1</v>
      </c>
    </row>
    <row r="2244" spans="1:30">
      <c r="A2244" s="58">
        <f t="shared" si="686"/>
        <v>2244</v>
      </c>
      <c r="B2244" s="55">
        <f t="shared" si="685"/>
        <v>2196</v>
      </c>
      <c r="C2244" s="98" t="s">
        <v>4438</v>
      </c>
      <c r="D2244" s="98" t="s">
        <v>7</v>
      </c>
      <c r="E2244" s="99" t="s">
        <v>3236</v>
      </c>
      <c r="F2244" s="99" t="s">
        <v>3236</v>
      </c>
      <c r="G2244" s="105">
        <v>0</v>
      </c>
      <c r="H2244" s="105">
        <v>0</v>
      </c>
      <c r="I2244" s="198" t="s">
        <v>1</v>
      </c>
      <c r="J2244" s="99" t="s">
        <v>1593</v>
      </c>
      <c r="K2244" s="101" t="s">
        <v>4539</v>
      </c>
      <c r="L2244" s="102" t="s">
        <v>3238</v>
      </c>
      <c r="M2244" s="103" t="s">
        <v>3239</v>
      </c>
      <c r="N2244" s="103"/>
      <c r="O2244"/>
      <c r="P2244" t="str">
        <f t="shared" ref="P2244:P2248" si="755">IF(E2244=F2244,"","NOT EQUAL")</f>
        <v/>
      </c>
      <c r="Q2244" t="str">
        <f>IF(ISNA(VLOOKUP(AC2244,#REF!,1)),"//","")</f>
        <v/>
      </c>
      <c r="R2244"/>
      <c r="S2244" s="43">
        <f t="shared" ref="S2244:S2248" si="756">IF(X2244&lt;&gt;"",S2243+1,S2243)</f>
        <v>633</v>
      </c>
      <c r="T2244" s="93" t="s">
        <v>3002</v>
      </c>
      <c r="U2244" s="71" t="s">
        <v>2484</v>
      </c>
      <c r="V2244" s="71" t="s">
        <v>2484</v>
      </c>
      <c r="W2244" s="44" t="str">
        <f t="shared" ref="W2244:W2248" si="757">IF( OR(U2244="CNST", I2244="CAT_REGS"),(E2244),
IF(U2244="YES",UPPER(E2244),
IF(   AND(U2244&lt;&gt;"NO",I2244="CAT_FNCT",D2244&lt;&gt;"multiply", D2244&lt;&gt;"divide"),IF(J2244="SLS_ENABLED",   UPPER(E2244),""),"")))</f>
        <v/>
      </c>
      <c r="X2244" s="25" t="str">
        <f t="shared" ref="X2244:X2248" si="758">IF(LEN(V2244)&gt;0,V2244,SUBSTITUTE(SUBSTITUTE(SUBSTITUTE(SUBSTITUTE(SUBSTITUTE(SUBSTITUTE(SUBSTITUTE(SUBSTITUTE(SUBSTITUTE(SUBSTITUTE(SUBSTITUTE( (SUBSTITUTE( SUBSTITUTE( SUBSTITUTE( SUBSTITUTE(W2244,"STD_SIGMA","SUM"),"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4" s="1">
        <f t="shared" ref="Y2244:Y2248" si="759">B2244</f>
        <v>2196</v>
      </c>
      <c r="Z2244" t="str">
        <f t="shared" ref="Z2244:Z2248" si="760">M2244</f>
        <v>ITM_PLINE</v>
      </c>
      <c r="AA2244" s="172" t="str">
        <f>IF(ISNA(VLOOKUP(AC2244,Sheet2!J:J,1,0)),"//","")</f>
        <v/>
      </c>
      <c r="AC2244" s="111" t="str">
        <f t="shared" si="754"/>
        <v/>
      </c>
      <c r="AD2244" t="b">
        <f t="shared" si="717"/>
        <v>1</v>
      </c>
    </row>
    <row r="2245" spans="1:30">
      <c r="A2245" s="58">
        <f t="shared" si="686"/>
        <v>2245</v>
      </c>
      <c r="B2245" s="55">
        <f t="shared" si="685"/>
        <v>2197</v>
      </c>
      <c r="C2245" s="98" t="s">
        <v>4439</v>
      </c>
      <c r="D2245" s="98" t="s">
        <v>7</v>
      </c>
      <c r="E2245" s="99" t="s">
        <v>1251</v>
      </c>
      <c r="F2245" s="99" t="s">
        <v>1251</v>
      </c>
      <c r="G2245" s="100">
        <v>0</v>
      </c>
      <c r="H2245" s="100">
        <v>0</v>
      </c>
      <c r="I2245" s="198" t="s">
        <v>1</v>
      </c>
      <c r="J2245" s="99" t="s">
        <v>1593</v>
      </c>
      <c r="K2245" s="101" t="s">
        <v>4539</v>
      </c>
      <c r="L2245" s="98" t="s">
        <v>3238</v>
      </c>
      <c r="M2245" s="103" t="s">
        <v>3240</v>
      </c>
      <c r="N2245" s="103"/>
      <c r="O2245"/>
      <c r="P2245" t="str">
        <f t="shared" si="755"/>
        <v/>
      </c>
      <c r="Q2245" t="str">
        <f>IF(ISNA(VLOOKUP(AC2245,#REF!,1)),"//","")</f>
        <v/>
      </c>
      <c r="R2245"/>
      <c r="S2245" s="43">
        <f t="shared" si="756"/>
        <v>633</v>
      </c>
      <c r="T2245" s="93" t="s">
        <v>3002</v>
      </c>
      <c r="U2245" s="71" t="s">
        <v>2484</v>
      </c>
      <c r="V2245" s="71" t="s">
        <v>2484</v>
      </c>
      <c r="W2245" s="44" t="str">
        <f t="shared" si="757"/>
        <v/>
      </c>
      <c r="X2245" s="25" t="str">
        <f t="shared" si="758"/>
        <v/>
      </c>
      <c r="Y2245" s="1">
        <f t="shared" si="759"/>
        <v>2197</v>
      </c>
      <c r="Z2245" t="str">
        <f t="shared" si="760"/>
        <v>ITM_PCROS</v>
      </c>
      <c r="AA2245" s="172" t="str">
        <f>IF(ISNA(VLOOKUP(AC2245,Sheet2!J:J,1,0)),"//","")</f>
        <v/>
      </c>
      <c r="AC2245" s="111" t="str">
        <f t="shared" si="754"/>
        <v/>
      </c>
      <c r="AD2245" t="b">
        <f t="shared" si="717"/>
        <v>1</v>
      </c>
    </row>
    <row r="2246" spans="1:30">
      <c r="A2246" s="58">
        <f t="shared" si="686"/>
        <v>2246</v>
      </c>
      <c r="B2246" s="55">
        <f t="shared" si="685"/>
        <v>2198</v>
      </c>
      <c r="C2246" s="98" t="s">
        <v>4440</v>
      </c>
      <c r="D2246" s="98" t="s">
        <v>7</v>
      </c>
      <c r="E2246" s="99" t="s">
        <v>3237</v>
      </c>
      <c r="F2246" s="99" t="s">
        <v>3237</v>
      </c>
      <c r="G2246" s="100">
        <v>0</v>
      </c>
      <c r="H2246" s="100">
        <v>0</v>
      </c>
      <c r="I2246" s="198" t="s">
        <v>1</v>
      </c>
      <c r="J2246" s="99" t="s">
        <v>1593</v>
      </c>
      <c r="K2246" s="101" t="s">
        <v>4539</v>
      </c>
      <c r="L2246" s="98" t="s">
        <v>3238</v>
      </c>
      <c r="M2246" s="103" t="s">
        <v>3241</v>
      </c>
      <c r="N2246" s="103"/>
      <c r="O2246"/>
      <c r="P2246" t="str">
        <f t="shared" si="755"/>
        <v/>
      </c>
      <c r="Q2246" t="str">
        <f>IF(ISNA(VLOOKUP(AC2246,#REF!,1)),"//","")</f>
        <v/>
      </c>
      <c r="R2246"/>
      <c r="S2246" s="43">
        <f t="shared" si="756"/>
        <v>633</v>
      </c>
      <c r="T2246" s="93" t="s">
        <v>3002</v>
      </c>
      <c r="U2246" s="71" t="s">
        <v>2484</v>
      </c>
      <c r="V2246" s="71" t="s">
        <v>2484</v>
      </c>
      <c r="W2246" s="44" t="str">
        <f t="shared" si="757"/>
        <v/>
      </c>
      <c r="X2246" s="25" t="str">
        <f t="shared" si="758"/>
        <v/>
      </c>
      <c r="Y2246" s="1">
        <f t="shared" si="759"/>
        <v>2198</v>
      </c>
      <c r="Z2246" t="str">
        <f t="shared" si="760"/>
        <v>ITM_PBOX</v>
      </c>
      <c r="AA2246" s="172" t="str">
        <f>IF(ISNA(VLOOKUP(AC2246,Sheet2!J:J,1,0)),"//","")</f>
        <v/>
      </c>
      <c r="AC2246" s="111" t="str">
        <f t="shared" si="754"/>
        <v/>
      </c>
      <c r="AD2246" t="b">
        <f t="shared" si="717"/>
        <v>1</v>
      </c>
    </row>
    <row r="2247" spans="1:30">
      <c r="A2247" s="58">
        <f t="shared" si="686"/>
        <v>2247</v>
      </c>
      <c r="B2247" s="55">
        <f t="shared" si="685"/>
        <v>2199</v>
      </c>
      <c r="C2247" s="98" t="s">
        <v>4441</v>
      </c>
      <c r="D2247" s="98" t="s">
        <v>7</v>
      </c>
      <c r="E2247" s="99" t="s">
        <v>3242</v>
      </c>
      <c r="F2247" s="99" t="s">
        <v>3242</v>
      </c>
      <c r="G2247" s="100">
        <v>0</v>
      </c>
      <c r="H2247" s="100">
        <v>0</v>
      </c>
      <c r="I2247" s="198" t="s">
        <v>1</v>
      </c>
      <c r="J2247" s="99" t="s">
        <v>1593</v>
      </c>
      <c r="K2247" s="101" t="s">
        <v>4539</v>
      </c>
      <c r="L2247" s="98" t="s">
        <v>2557</v>
      </c>
      <c r="M2247" s="103" t="s">
        <v>2558</v>
      </c>
      <c r="N2247" s="103"/>
      <c r="O2247"/>
      <c r="P2247" t="str">
        <f t="shared" si="755"/>
        <v/>
      </c>
      <c r="Q2247" t="str">
        <f>IF(ISNA(VLOOKUP(AC2247,#REF!,1)),"//","")</f>
        <v/>
      </c>
      <c r="R2247"/>
      <c r="S2247" s="43">
        <f t="shared" si="756"/>
        <v>633</v>
      </c>
      <c r="T2247" s="93" t="s">
        <v>3002</v>
      </c>
      <c r="U2247" s="71" t="s">
        <v>2484</v>
      </c>
      <c r="V2247" s="71" t="s">
        <v>2484</v>
      </c>
      <c r="W2247" s="44" t="str">
        <f t="shared" si="757"/>
        <v/>
      </c>
      <c r="X2247" s="25" t="str">
        <f t="shared" si="758"/>
        <v/>
      </c>
      <c r="Y2247" s="1">
        <f t="shared" si="759"/>
        <v>2199</v>
      </c>
      <c r="Z2247" t="str">
        <f t="shared" si="760"/>
        <v>ITM_VECT</v>
      </c>
      <c r="AA2247" s="172" t="str">
        <f>IF(ISNA(VLOOKUP(AC2247,Sheet2!J:J,1,0)),"//","")</f>
        <v/>
      </c>
      <c r="AC2247" s="111" t="str">
        <f t="shared" si="754"/>
        <v/>
      </c>
      <c r="AD2247" t="b">
        <f t="shared" si="717"/>
        <v>1</v>
      </c>
    </row>
    <row r="2248" spans="1:30">
      <c r="A2248" s="58">
        <f t="shared" si="686"/>
        <v>2248</v>
      </c>
      <c r="B2248" s="55">
        <f t="shared" si="685"/>
        <v>2200</v>
      </c>
      <c r="C2248" s="98" t="s">
        <v>4442</v>
      </c>
      <c r="D2248" s="98" t="s">
        <v>7</v>
      </c>
      <c r="E2248" s="99" t="s">
        <v>3243</v>
      </c>
      <c r="F2248" s="99" t="s">
        <v>3243</v>
      </c>
      <c r="G2248" s="100">
        <v>0</v>
      </c>
      <c r="H2248" s="100">
        <v>0</v>
      </c>
      <c r="I2248" s="198" t="s">
        <v>1</v>
      </c>
      <c r="J2248" s="99" t="s">
        <v>1593</v>
      </c>
      <c r="K2248" s="101" t="s">
        <v>4539</v>
      </c>
      <c r="L2248" s="98" t="s">
        <v>2557</v>
      </c>
      <c r="M2248" s="103" t="s">
        <v>3244</v>
      </c>
      <c r="N2248" s="103"/>
      <c r="O2248"/>
      <c r="P2248" t="str">
        <f t="shared" si="755"/>
        <v/>
      </c>
      <c r="Q2248" t="str">
        <f>IF(ISNA(VLOOKUP(AC2248,#REF!,1)),"//","")</f>
        <v/>
      </c>
      <c r="R2248"/>
      <c r="S2248" s="43">
        <f t="shared" si="756"/>
        <v>633</v>
      </c>
      <c r="T2248" s="93" t="s">
        <v>3002</v>
      </c>
      <c r="U2248" s="71" t="s">
        <v>2484</v>
      </c>
      <c r="V2248" s="71" t="s">
        <v>2484</v>
      </c>
      <c r="W2248" s="44" t="str">
        <f t="shared" si="757"/>
        <v/>
      </c>
      <c r="X2248" s="25" t="str">
        <f t="shared" si="758"/>
        <v/>
      </c>
      <c r="Y2248" s="1">
        <f t="shared" si="759"/>
        <v>2200</v>
      </c>
      <c r="Z2248" t="str">
        <f t="shared" si="760"/>
        <v>ITM_NVECT</v>
      </c>
      <c r="AA2248" s="172" t="str">
        <f>IF(ISNA(VLOOKUP(AC2248,Sheet2!J:J,1,0)),"//","")</f>
        <v/>
      </c>
      <c r="AC2248" s="111" t="str">
        <f t="shared" si="754"/>
        <v/>
      </c>
      <c r="AD2248" t="b">
        <f t="shared" si="717"/>
        <v>1</v>
      </c>
    </row>
    <row r="2249" spans="1:30">
      <c r="A2249" s="58">
        <f t="shared" si="686"/>
        <v>2249</v>
      </c>
      <c r="B2249" s="55">
        <f t="shared" si="685"/>
        <v>2201</v>
      </c>
      <c r="C2249" s="98" t="s">
        <v>4443</v>
      </c>
      <c r="D2249" s="98" t="s">
        <v>7</v>
      </c>
      <c r="E2249" s="99" t="s">
        <v>2958</v>
      </c>
      <c r="F2249" s="99" t="s">
        <v>2958</v>
      </c>
      <c r="G2249" s="100">
        <v>0</v>
      </c>
      <c r="H2249" s="100">
        <v>0</v>
      </c>
      <c r="I2249" s="198" t="s">
        <v>1</v>
      </c>
      <c r="J2249" s="99" t="s">
        <v>1593</v>
      </c>
      <c r="K2249" s="101" t="s">
        <v>4539</v>
      </c>
      <c r="L2249" s="98"/>
      <c r="M2249" s="103" t="s">
        <v>2960</v>
      </c>
      <c r="N2249" s="103"/>
      <c r="O2249"/>
      <c r="P2249" t="str">
        <f t="shared" ref="P2249:P2263" si="761">IF(E2249=F2249,"","NOT EQUAL")</f>
        <v/>
      </c>
      <c r="Q2249" t="str">
        <f>IF(ISNA(VLOOKUP(AC2249,#REF!,1)),"//","")</f>
        <v/>
      </c>
      <c r="R2249"/>
      <c r="S2249" s="43">
        <f t="shared" ref="S2249:S2263" si="762">IF(X2249&lt;&gt;"",S2248+1,S2248)</f>
        <v>633</v>
      </c>
      <c r="T2249" s="93" t="s">
        <v>3045</v>
      </c>
      <c r="U2249" s="71" t="s">
        <v>2484</v>
      </c>
      <c r="V2249" s="71" t="s">
        <v>2484</v>
      </c>
      <c r="W2249" s="44" t="str">
        <f t="shared" ref="W2249:W2263" si="763">IF( OR(U2249="CNST", I2249="CAT_REGS"),(E2249),
IF(U2249="YES",UPPER(E2249),
IF(   AND(U2249&lt;&gt;"NO",I2249="CAT_FNCT",D2249&lt;&gt;"multiply", D2249&lt;&gt;"divide"),IF(J2249="SLS_ENABLED",   UPPER(E2249),""),"")))</f>
        <v/>
      </c>
      <c r="X2249" s="25" t="str">
        <f t="shared" ref="X2249:X2263" si="764">IF(LEN(V2249)&gt;0,V2249,SUBSTITUTE(SUBSTITUTE(SUBSTITUTE(SUBSTITUTE(SUBSTITUTE(SUBSTITUTE(SUBSTITUTE(SUBSTITUTE(SUBSTITUTE(SUBSTITUTE(SUBSTITUTE( (SUBSTITUTE( SUBSTITUTE( SUBSTITUTE( SUBSTITUTE(W2249,"STD_SIGMA","SUM"),"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49" s="1">
        <f t="shared" ref="Y2249:Y2263" si="765">B2249</f>
        <v>2201</v>
      </c>
      <c r="Z2249" t="str">
        <f t="shared" ref="Z2249:Z2263" si="766">M2249</f>
        <v>ITM_EXTX</v>
      </c>
      <c r="AA2249" s="172" t="str">
        <f>IF(ISNA(VLOOKUP(AC2249,Sheet2!J:J,1,0)),"//","")</f>
        <v/>
      </c>
      <c r="AC2249" s="111" t="str">
        <f t="shared" si="754"/>
        <v/>
      </c>
      <c r="AD2249" t="b">
        <f t="shared" si="717"/>
        <v>1</v>
      </c>
    </row>
    <row r="2250" spans="1:30">
      <c r="A2250" s="58">
        <f t="shared" si="686"/>
        <v>2250</v>
      </c>
      <c r="B2250" s="55">
        <f t="shared" si="685"/>
        <v>2202</v>
      </c>
      <c r="C2250" s="98" t="s">
        <v>4444</v>
      </c>
      <c r="D2250" s="98" t="s">
        <v>7</v>
      </c>
      <c r="E2250" s="99" t="s">
        <v>2959</v>
      </c>
      <c r="F2250" s="99" t="s">
        <v>2959</v>
      </c>
      <c r="G2250" s="100">
        <v>0</v>
      </c>
      <c r="H2250" s="100">
        <v>0</v>
      </c>
      <c r="I2250" s="198" t="s">
        <v>1</v>
      </c>
      <c r="J2250" s="99" t="s">
        <v>1593</v>
      </c>
      <c r="K2250" s="101" t="s">
        <v>4539</v>
      </c>
      <c r="L2250" s="98"/>
      <c r="M2250" s="103" t="s">
        <v>2961</v>
      </c>
      <c r="N2250" s="103"/>
      <c r="O2250"/>
      <c r="P2250" t="str">
        <f t="shared" si="761"/>
        <v/>
      </c>
      <c r="Q2250" t="str">
        <f>IF(ISNA(VLOOKUP(AC2250,#REF!,1)),"//","")</f>
        <v/>
      </c>
      <c r="R2250"/>
      <c r="S2250" s="43">
        <f t="shared" si="762"/>
        <v>633</v>
      </c>
      <c r="T2250" s="93" t="s">
        <v>3045</v>
      </c>
      <c r="U2250" s="71" t="s">
        <v>2484</v>
      </c>
      <c r="V2250" s="71" t="s">
        <v>2484</v>
      </c>
      <c r="W2250" s="44" t="str">
        <f t="shared" si="763"/>
        <v/>
      </c>
      <c r="X2250" s="25" t="str">
        <f t="shared" si="764"/>
        <v/>
      </c>
      <c r="Y2250" s="1">
        <f t="shared" si="765"/>
        <v>2202</v>
      </c>
      <c r="Z2250" t="str">
        <f t="shared" si="766"/>
        <v>ITM_EXTY</v>
      </c>
      <c r="AA2250" s="172" t="str">
        <f>IF(ISNA(VLOOKUP(AC2250,Sheet2!J:J,1,0)),"//","")</f>
        <v/>
      </c>
      <c r="AC2250" s="111" t="str">
        <f t="shared" si="754"/>
        <v/>
      </c>
      <c r="AD2250" t="b">
        <f t="shared" si="717"/>
        <v>1</v>
      </c>
    </row>
    <row r="2251" spans="1:30">
      <c r="A2251" s="58">
        <f t="shared" ref="A2251" si="767">IF(B2251=INT(B2251),ROW(),"")</f>
        <v>2251</v>
      </c>
      <c r="B2251" s="55">
        <f t="shared" ref="B2251" si="768">IF(AND(MID(C2251,2,1)&lt;&gt;"/",MID(C2251,1,1)="/"),INT(B2250)+1,B2250+0.01)</f>
        <v>2203</v>
      </c>
      <c r="C2251" s="98" t="s">
        <v>4445</v>
      </c>
      <c r="D2251" s="98" t="s">
        <v>4843</v>
      </c>
      <c r="E2251" s="99" t="s">
        <v>4841</v>
      </c>
      <c r="F2251" s="99" t="s">
        <v>4841</v>
      </c>
      <c r="G2251" s="100">
        <v>0</v>
      </c>
      <c r="H2251" s="100">
        <v>0</v>
      </c>
      <c r="I2251" s="198" t="s">
        <v>1</v>
      </c>
      <c r="J2251" s="99" t="s">
        <v>1593</v>
      </c>
      <c r="K2251" s="101" t="s">
        <v>4539</v>
      </c>
      <c r="L2251" s="98"/>
      <c r="M2251" s="103" t="s">
        <v>4842</v>
      </c>
      <c r="N2251" s="103"/>
      <c r="O2251"/>
      <c r="P2251" t="str">
        <f t="shared" ref="P2251" si="769">IF(E2251=F2251,"","NOT EQUAL")</f>
        <v/>
      </c>
      <c r="Q2251" t="str">
        <f>IF(ISNA(VLOOKUP(AC2251,#REF!,1)),"//","")</f>
        <v/>
      </c>
      <c r="R2251"/>
      <c r="S2251" s="43">
        <f t="shared" ref="S2251" si="770">IF(X2251&lt;&gt;"",S2250+1,S2250)</f>
        <v>633</v>
      </c>
      <c r="T2251" s="93" t="s">
        <v>3045</v>
      </c>
      <c r="U2251" s="71" t="s">
        <v>2484</v>
      </c>
      <c r="V2251" s="71" t="s">
        <v>2484</v>
      </c>
      <c r="W2251" s="44" t="str">
        <f t="shared" ref="W2251" si="771">IF( OR(U2251="CNST", I2251="CAT_REGS"),(E2251),
IF(U2251="YES",UPPER(E2251),
IF(   AND(U2251&lt;&gt;"NO",I2251="CAT_FNCT",D2251&lt;&gt;"multiply", D2251&lt;&gt;"divide"),IF(J2251="SLS_ENABLED",   UPPER(E2251),""),"")))</f>
        <v/>
      </c>
      <c r="X2251" s="25" t="str">
        <f t="shared" ref="X2251" si="772">IF(LEN(V2251)&gt;0,V2251,SUBSTITUTE(SUBSTITUTE(SUBSTITUTE(SUBSTITUTE(SUBSTITUTE(SUBSTITUTE(SUBSTITUTE(SUBSTITUTE(SUBSTITUTE(SUBSTITUTE(SUBSTITUTE( (SUBSTITUTE( SUBSTITUTE( SUBSTITUTE( SUBSTITUTE(W2251,"STD_SIGMA","SUM"),"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1" s="1">
        <f t="shared" ref="Y2251" si="773">B2251</f>
        <v>2203</v>
      </c>
      <c r="Z2251" t="str">
        <f t="shared" ref="Z2251" si="774">M2251</f>
        <v>ITM_SLV2</v>
      </c>
      <c r="AA2251" s="172" t="str">
        <f>IF(ISNA(VLOOKUP(AC2251,Sheet2!J:J,1,0)),"//","")</f>
        <v/>
      </c>
      <c r="AC2251" s="111" t="str">
        <f t="shared" ref="AC2251" si="775">IF(LEN(X2251)=0,"",SUBSTITUTE(SUBSTITUTE(SUBSTITUTE(SUBSTITUTE(SUBSTITUTE(SUBSTITUTE(SUBSTITUTE(SUBSTITUTE(SUBSTITUTE(SUBSTITUTE(SUBSTITUTE(SUBSTITUTE(SUBSTITUTE(SUBSTITUTE(SUBSTITUTE(SUBSTITUTE(SUBSTITUTE( (SUBSTITUTE( SUBSTITUTE( SUBSTITUTE( SUBSTITUTE(W2251,"STD_SIGMA","SUM"),"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1" t="b">
        <f t="shared" ref="AD2251" si="776">X2251=AC2251</f>
        <v>1</v>
      </c>
    </row>
    <row r="2252" spans="1:30">
      <c r="A2252" s="58">
        <f t="shared" ref="A2252" si="777">IF(B2252=INT(B2252),ROW(),"")</f>
        <v>2252</v>
      </c>
      <c r="B2252" s="55">
        <f t="shared" ref="B2252" si="778">IF(AND(MID(C2252,2,1)&lt;&gt;"/",MID(C2252,1,1)="/"),INT(B2251)+1,B2251+0.01)</f>
        <v>2204</v>
      </c>
      <c r="C2252" s="98" t="s">
        <v>4445</v>
      </c>
      <c r="D2252" s="98" t="s">
        <v>4840</v>
      </c>
      <c r="E2252" s="99" t="s">
        <v>4844</v>
      </c>
      <c r="F2252" s="99" t="s">
        <v>4844</v>
      </c>
      <c r="G2252" s="100">
        <v>0</v>
      </c>
      <c r="H2252" s="100">
        <v>0</v>
      </c>
      <c r="I2252" s="198" t="s">
        <v>1</v>
      </c>
      <c r="J2252" s="99" t="s">
        <v>1593</v>
      </c>
      <c r="K2252" s="101" t="s">
        <v>4539</v>
      </c>
      <c r="L2252" s="98"/>
      <c r="M2252" s="103" t="s">
        <v>4845</v>
      </c>
      <c r="N2252" s="103"/>
      <c r="O2252"/>
      <c r="P2252" t="str">
        <f t="shared" ref="P2252" si="779">IF(E2252=F2252,"","NOT EQUAL")</f>
        <v/>
      </c>
      <c r="Q2252" t="str">
        <f>IF(ISNA(VLOOKUP(AC2252,#REF!,1)),"//","")</f>
        <v/>
      </c>
      <c r="R2252"/>
      <c r="S2252" s="43">
        <f t="shared" ref="S2252" si="780">IF(X2252&lt;&gt;"",S2251+1,S2251)</f>
        <v>633</v>
      </c>
      <c r="T2252" s="93" t="s">
        <v>3045</v>
      </c>
      <c r="U2252" s="71" t="s">
        <v>2484</v>
      </c>
      <c r="V2252" s="71" t="s">
        <v>2484</v>
      </c>
      <c r="W2252" s="44" t="str">
        <f t="shared" ref="W2252" si="781">IF( OR(U2252="CNST", I2252="CAT_REGS"),(E2252),
IF(U2252="YES",UPPER(E2252),
IF(   AND(U2252&lt;&gt;"NO",I2252="CAT_FNCT",D2252&lt;&gt;"multiply", D2252&lt;&gt;"divide"),IF(J2252="SLS_ENABLED",   UPPER(E2252),""),"")))</f>
        <v/>
      </c>
      <c r="X2252" s="25" t="str">
        <f t="shared" ref="X2252" si="782">IF(LEN(V2252)&gt;0,V2252,SUBSTITUTE(SUBSTITUTE(SUBSTITUTE(SUBSTITUTE(SUBSTITUTE(SUBSTITUTE(SUBSTITUTE(SUBSTITUTE(SUBSTITUTE(SUBSTITUTE(SUBSTITUTE( (SUBSTITUTE( SUBSTITUTE( SUBSTITUTE( SUBSTITUTE(W2252,"STD_SIGMA","SUM"),"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52" s="1">
        <f t="shared" ref="Y2252" si="783">B2252</f>
        <v>2204</v>
      </c>
      <c r="Z2252" t="str">
        <f t="shared" ref="Z2252" si="784">M2252</f>
        <v>ITM_SLV3</v>
      </c>
      <c r="AA2252" s="172" t="str">
        <f>IF(ISNA(VLOOKUP(AC2252,Sheet2!J:J,1,0)),"//","")</f>
        <v/>
      </c>
      <c r="AC2252" s="111" t="str">
        <f t="shared" ref="AC2252" si="785">IF(LEN(X2252)=0,"",SUBSTITUTE(SUBSTITUTE(SUBSTITUTE(SUBSTITUTE(SUBSTITUTE(SUBSTITUTE(SUBSTITUTE(SUBSTITUTE(SUBSTITUTE(SUBSTITUTE(SUBSTITUTE(SUBSTITUTE(SUBSTITUTE(SUBSTITUTE(SUBSTITUTE(SUBSTITUTE(SUBSTITUTE( (SUBSTITUTE( SUBSTITUTE( SUBSTITUTE( SUBSTITUTE(W2252,"STD_SIGMA","SUM"),"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52" t="b">
        <f t="shared" ref="AD2252" si="786">X2252=AC2252</f>
        <v>1</v>
      </c>
    </row>
    <row r="2253" spans="1:30">
      <c r="A2253" s="58">
        <f t="shared" si="686"/>
        <v>2253</v>
      </c>
      <c r="B2253" s="55">
        <f t="shared" si="685"/>
        <v>2205</v>
      </c>
      <c r="C2253" s="98" t="s">
        <v>4445</v>
      </c>
      <c r="D2253" s="98">
        <v>11</v>
      </c>
      <c r="E2253" s="99" t="s">
        <v>2545</v>
      </c>
      <c r="F2253" s="99" t="s">
        <v>2545</v>
      </c>
      <c r="G2253" s="100">
        <v>0</v>
      </c>
      <c r="H2253" s="100">
        <v>0</v>
      </c>
      <c r="I2253" s="192" t="s">
        <v>3</v>
      </c>
      <c r="J2253" s="99" t="s">
        <v>1593</v>
      </c>
      <c r="K2253" s="101" t="s">
        <v>4539</v>
      </c>
      <c r="L2253" s="98"/>
      <c r="M2253" s="103" t="s">
        <v>2551</v>
      </c>
      <c r="N2253" s="103"/>
      <c r="O2253"/>
      <c r="P2253" t="str">
        <f t="shared" si="761"/>
        <v/>
      </c>
      <c r="Q2253" t="str">
        <f>IF(ISNA(VLOOKUP(AC2253,#REF!,1)),"//","")</f>
        <v/>
      </c>
      <c r="R2253"/>
      <c r="S2253" s="43">
        <f t="shared" si="762"/>
        <v>633</v>
      </c>
      <c r="T2253" s="93" t="s">
        <v>3045</v>
      </c>
      <c r="U2253" s="71" t="s">
        <v>2907</v>
      </c>
      <c r="V2253" s="71" t="s">
        <v>2484</v>
      </c>
      <c r="W2253" s="44" t="str">
        <f t="shared" si="763"/>
        <v/>
      </c>
      <c r="X2253" s="25" t="str">
        <f t="shared" si="764"/>
        <v/>
      </c>
      <c r="Y2253" s="1">
        <f t="shared" si="765"/>
        <v>2205</v>
      </c>
      <c r="Z2253" t="str">
        <f t="shared" si="766"/>
        <v>ITM_DEMO1</v>
      </c>
      <c r="AA2253" s="172" t="str">
        <f>IF(ISNA(VLOOKUP(AC2253,Sheet2!J:J,1,0)),"//","")</f>
        <v/>
      </c>
      <c r="AC2253" s="111" t="str">
        <f t="shared" si="754"/>
        <v/>
      </c>
      <c r="AD2253" t="b">
        <f t="shared" si="717"/>
        <v>1</v>
      </c>
    </row>
    <row r="2254" spans="1:30">
      <c r="A2254" s="58">
        <f t="shared" si="686"/>
        <v>2254</v>
      </c>
      <c r="B2254" s="55">
        <f t="shared" si="685"/>
        <v>2206</v>
      </c>
      <c r="C2254" s="98" t="s">
        <v>4445</v>
      </c>
      <c r="D2254" s="98">
        <v>12</v>
      </c>
      <c r="E2254" s="99" t="s">
        <v>2546</v>
      </c>
      <c r="F2254" s="99" t="s">
        <v>2546</v>
      </c>
      <c r="G2254" s="100">
        <v>0</v>
      </c>
      <c r="H2254" s="100">
        <v>0</v>
      </c>
      <c r="I2254" s="192" t="s">
        <v>3</v>
      </c>
      <c r="J2254" s="99" t="s">
        <v>1593</v>
      </c>
      <c r="K2254" s="101" t="s">
        <v>4539</v>
      </c>
      <c r="L2254" s="98"/>
      <c r="M2254" s="103" t="s">
        <v>2552</v>
      </c>
      <c r="N2254" s="103"/>
      <c r="O2254"/>
      <c r="P2254" t="str">
        <f t="shared" si="761"/>
        <v/>
      </c>
      <c r="Q2254" t="str">
        <f>IF(ISNA(VLOOKUP(AC2254,#REF!,1)),"//","")</f>
        <v/>
      </c>
      <c r="R2254"/>
      <c r="S2254" s="43">
        <f t="shared" si="762"/>
        <v>633</v>
      </c>
      <c r="T2254" s="93" t="s">
        <v>3045</v>
      </c>
      <c r="U2254" s="71" t="s">
        <v>2907</v>
      </c>
      <c r="V2254" s="71" t="s">
        <v>2484</v>
      </c>
      <c r="W2254" s="44" t="str">
        <f t="shared" si="763"/>
        <v/>
      </c>
      <c r="X2254" s="25" t="str">
        <f t="shared" si="764"/>
        <v/>
      </c>
      <c r="Y2254" s="1">
        <f t="shared" si="765"/>
        <v>2206</v>
      </c>
      <c r="Z2254" t="str">
        <f t="shared" si="766"/>
        <v>ITM_DEMO2</v>
      </c>
      <c r="AA2254" s="172" t="str">
        <f>IF(ISNA(VLOOKUP(AC2254,Sheet2!J:J,1,0)),"//","")</f>
        <v/>
      </c>
      <c r="AC2254" s="111" t="str">
        <f t="shared" si="754"/>
        <v/>
      </c>
      <c r="AD2254" t="b">
        <f t="shared" si="717"/>
        <v>1</v>
      </c>
    </row>
    <row r="2255" spans="1:30">
      <c r="A2255" s="58">
        <f t="shared" si="686"/>
        <v>2255</v>
      </c>
      <c r="B2255" s="55">
        <f t="shared" si="685"/>
        <v>2207</v>
      </c>
      <c r="C2255" s="98" t="s">
        <v>4445</v>
      </c>
      <c r="D2255" s="98">
        <v>13</v>
      </c>
      <c r="E2255" s="99" t="s">
        <v>2547</v>
      </c>
      <c r="F2255" s="99" t="s">
        <v>2547</v>
      </c>
      <c r="G2255" s="100">
        <v>0</v>
      </c>
      <c r="H2255" s="100">
        <v>0</v>
      </c>
      <c r="I2255" s="192" t="s">
        <v>3</v>
      </c>
      <c r="J2255" s="99" t="s">
        <v>1593</v>
      </c>
      <c r="K2255" s="101" t="s">
        <v>4539</v>
      </c>
      <c r="L2255" s="98"/>
      <c r="M2255" s="103" t="s">
        <v>2553</v>
      </c>
      <c r="N2255" s="103"/>
      <c r="O2255"/>
      <c r="P2255" t="str">
        <f t="shared" si="761"/>
        <v/>
      </c>
      <c r="Q2255" t="str">
        <f>IF(ISNA(VLOOKUP(AC2255,#REF!,1)),"//","")</f>
        <v/>
      </c>
      <c r="R2255"/>
      <c r="S2255" s="43">
        <f t="shared" si="762"/>
        <v>633</v>
      </c>
      <c r="T2255" s="93" t="s">
        <v>3045</v>
      </c>
      <c r="U2255" s="71" t="s">
        <v>2907</v>
      </c>
      <c r="V2255" s="71" t="s">
        <v>2484</v>
      </c>
      <c r="W2255" s="44" t="str">
        <f t="shared" si="763"/>
        <v/>
      </c>
      <c r="X2255" s="25" t="str">
        <f t="shared" si="764"/>
        <v/>
      </c>
      <c r="Y2255" s="1">
        <f t="shared" si="765"/>
        <v>2207</v>
      </c>
      <c r="Z2255" t="str">
        <f t="shared" si="766"/>
        <v>ITM_DEMO3</v>
      </c>
      <c r="AA2255" s="172" t="str">
        <f>IF(ISNA(VLOOKUP(AC2255,Sheet2!J:J,1,0)),"//","")</f>
        <v/>
      </c>
      <c r="AC2255" s="111" t="str">
        <f t="shared" si="754"/>
        <v/>
      </c>
      <c r="AD2255" t="b">
        <f t="shared" si="717"/>
        <v>1</v>
      </c>
    </row>
    <row r="2256" spans="1:30">
      <c r="A2256" s="58">
        <f t="shared" si="686"/>
        <v>2256</v>
      </c>
      <c r="B2256" s="55">
        <f t="shared" si="685"/>
        <v>2208</v>
      </c>
      <c r="C2256" s="98" t="s">
        <v>4445</v>
      </c>
      <c r="D2256" s="98">
        <v>14</v>
      </c>
      <c r="E2256" s="99" t="s">
        <v>2548</v>
      </c>
      <c r="F2256" s="99" t="s">
        <v>2548</v>
      </c>
      <c r="G2256" s="100">
        <v>0</v>
      </c>
      <c r="H2256" s="100">
        <v>0</v>
      </c>
      <c r="I2256" s="192" t="s">
        <v>3</v>
      </c>
      <c r="J2256" s="99" t="s">
        <v>1593</v>
      </c>
      <c r="K2256" s="101" t="s">
        <v>4539</v>
      </c>
      <c r="L2256" s="98"/>
      <c r="M2256" s="103" t="s">
        <v>2554</v>
      </c>
      <c r="N2256" s="103"/>
      <c r="O2256"/>
      <c r="P2256" t="str">
        <f t="shared" si="761"/>
        <v/>
      </c>
      <c r="Q2256" t="str">
        <f>IF(ISNA(VLOOKUP(AC2256,#REF!,1)),"//","")</f>
        <v/>
      </c>
      <c r="R2256"/>
      <c r="S2256" s="43">
        <f t="shared" si="762"/>
        <v>633</v>
      </c>
      <c r="T2256" s="93" t="s">
        <v>3045</v>
      </c>
      <c r="U2256" s="71" t="s">
        <v>2907</v>
      </c>
      <c r="V2256" s="71" t="s">
        <v>2484</v>
      </c>
      <c r="W2256" s="44" t="str">
        <f t="shared" si="763"/>
        <v/>
      </c>
      <c r="X2256" s="25" t="str">
        <f t="shared" si="764"/>
        <v/>
      </c>
      <c r="Y2256" s="1">
        <f t="shared" si="765"/>
        <v>2208</v>
      </c>
      <c r="Z2256" t="str">
        <f t="shared" si="766"/>
        <v>ITM_DEMO4</v>
      </c>
      <c r="AA2256" s="172" t="str">
        <f>IF(ISNA(VLOOKUP(AC2256,Sheet2!J:J,1,0)),"//","")</f>
        <v/>
      </c>
      <c r="AC2256" s="111" t="str">
        <f t="shared" si="754"/>
        <v/>
      </c>
      <c r="AD2256" t="b">
        <f t="shared" si="717"/>
        <v>1</v>
      </c>
    </row>
    <row r="2257" spans="1:30">
      <c r="A2257" s="58">
        <f t="shared" si="686"/>
        <v>2257</v>
      </c>
      <c r="B2257" s="55">
        <f t="shared" si="685"/>
        <v>2209</v>
      </c>
      <c r="C2257" s="98" t="s">
        <v>4445</v>
      </c>
      <c r="D2257" s="98">
        <v>15</v>
      </c>
      <c r="E2257" s="99" t="s">
        <v>2549</v>
      </c>
      <c r="F2257" s="99" t="s">
        <v>2549</v>
      </c>
      <c r="G2257" s="100">
        <v>0</v>
      </c>
      <c r="H2257" s="100">
        <v>0</v>
      </c>
      <c r="I2257" s="192" t="s">
        <v>3</v>
      </c>
      <c r="J2257" s="99" t="s">
        <v>1593</v>
      </c>
      <c r="K2257" s="101" t="s">
        <v>4539</v>
      </c>
      <c r="L2257" s="98"/>
      <c r="M2257" s="103" t="s">
        <v>2555</v>
      </c>
      <c r="N2257" s="103"/>
      <c r="O2257"/>
      <c r="P2257" t="str">
        <f t="shared" si="761"/>
        <v/>
      </c>
      <c r="Q2257" t="str">
        <f>IF(ISNA(VLOOKUP(AC2257,#REF!,1)),"//","")</f>
        <v/>
      </c>
      <c r="R2257"/>
      <c r="S2257" s="43">
        <f t="shared" si="762"/>
        <v>633</v>
      </c>
      <c r="T2257" s="93" t="s">
        <v>3045</v>
      </c>
      <c r="U2257" s="71" t="s">
        <v>2907</v>
      </c>
      <c r="V2257" s="71" t="s">
        <v>2484</v>
      </c>
      <c r="W2257" s="44" t="str">
        <f t="shared" si="763"/>
        <v/>
      </c>
      <c r="X2257" s="25" t="str">
        <f t="shared" si="764"/>
        <v/>
      </c>
      <c r="Y2257" s="1">
        <f t="shared" si="765"/>
        <v>2209</v>
      </c>
      <c r="Z2257" t="str">
        <f t="shared" si="766"/>
        <v>ITM_DEMO5</v>
      </c>
      <c r="AA2257" s="172" t="str">
        <f>IF(ISNA(VLOOKUP(AC2257,Sheet2!J:J,1,0)),"//","")</f>
        <v/>
      </c>
      <c r="AC2257" s="111" t="str">
        <f t="shared" si="754"/>
        <v/>
      </c>
      <c r="AD2257" t="b">
        <f t="shared" si="717"/>
        <v>1</v>
      </c>
    </row>
    <row r="2258" spans="1:30">
      <c r="A2258" s="58">
        <f t="shared" si="686"/>
        <v>2258</v>
      </c>
      <c r="B2258" s="55">
        <f t="shared" si="685"/>
        <v>2210</v>
      </c>
      <c r="C2258" s="98" t="s">
        <v>4445</v>
      </c>
      <c r="D2258" s="98">
        <v>16</v>
      </c>
      <c r="E2258" s="99" t="s">
        <v>2550</v>
      </c>
      <c r="F2258" s="99" t="s">
        <v>2550</v>
      </c>
      <c r="G2258" s="100">
        <v>0</v>
      </c>
      <c r="H2258" s="100">
        <v>0</v>
      </c>
      <c r="I2258" s="192" t="s">
        <v>3</v>
      </c>
      <c r="J2258" s="99" t="s">
        <v>1593</v>
      </c>
      <c r="K2258" s="101" t="s">
        <v>4539</v>
      </c>
      <c r="L2258" s="98"/>
      <c r="M2258" s="103" t="s">
        <v>2556</v>
      </c>
      <c r="N2258" s="103"/>
      <c r="O2258"/>
      <c r="P2258" t="str">
        <f t="shared" si="761"/>
        <v/>
      </c>
      <c r="Q2258" t="str">
        <f>IF(ISNA(VLOOKUP(AC2258,#REF!,1)),"//","")</f>
        <v/>
      </c>
      <c r="R2258"/>
      <c r="S2258" s="43">
        <f t="shared" si="762"/>
        <v>633</v>
      </c>
      <c r="T2258" s="93" t="s">
        <v>3045</v>
      </c>
      <c r="U2258" s="71" t="s">
        <v>2907</v>
      </c>
      <c r="V2258" s="71" t="s">
        <v>2484</v>
      </c>
      <c r="W2258" s="44" t="str">
        <f t="shared" si="763"/>
        <v/>
      </c>
      <c r="X2258" s="25" t="str">
        <f t="shared" si="764"/>
        <v/>
      </c>
      <c r="Y2258" s="1">
        <f t="shared" si="765"/>
        <v>2210</v>
      </c>
      <c r="Z2258" t="str">
        <f t="shared" si="766"/>
        <v>ITM_DEMO6</v>
      </c>
      <c r="AA2258" s="172" t="str">
        <f>IF(ISNA(VLOOKUP(AC2258,Sheet2!J:J,1,0)),"//","")</f>
        <v/>
      </c>
      <c r="AC2258" s="111" t="str">
        <f t="shared" si="754"/>
        <v/>
      </c>
      <c r="AD2258" t="b">
        <f t="shared" si="717"/>
        <v>1</v>
      </c>
    </row>
    <row r="2259" spans="1:30">
      <c r="A2259" s="58">
        <f t="shared" si="686"/>
        <v>2259</v>
      </c>
      <c r="B2259" s="55">
        <f t="shared" si="685"/>
        <v>2211</v>
      </c>
      <c r="C2259" s="98" t="s">
        <v>4446</v>
      </c>
      <c r="D2259" s="98" t="s">
        <v>7</v>
      </c>
      <c r="E2259" s="99" t="s">
        <v>3251</v>
      </c>
      <c r="F2259" s="99" t="s">
        <v>3251</v>
      </c>
      <c r="G2259" s="100">
        <v>0</v>
      </c>
      <c r="H2259" s="100">
        <v>0</v>
      </c>
      <c r="I2259" s="198" t="s">
        <v>1</v>
      </c>
      <c r="J2259" s="99" t="s">
        <v>1593</v>
      </c>
      <c r="K2259" s="101" t="s">
        <v>4539</v>
      </c>
      <c r="L2259" s="98" t="s">
        <v>3238</v>
      </c>
      <c r="M2259" s="103" t="s">
        <v>3248</v>
      </c>
      <c r="N2259" s="103"/>
      <c r="O2259"/>
      <c r="P2259" t="str">
        <f t="shared" si="761"/>
        <v/>
      </c>
      <c r="Q2259" t="str">
        <f>IF(ISNA(VLOOKUP(AC2259,#REF!,1)),"//","")</f>
        <v/>
      </c>
      <c r="R2259"/>
      <c r="S2259" s="43">
        <f t="shared" si="762"/>
        <v>634</v>
      </c>
      <c r="T2259" s="93" t="s">
        <v>3045</v>
      </c>
      <c r="U2259" s="71"/>
      <c r="V2259" s="71" t="s">
        <v>4721</v>
      </c>
      <c r="W2259" s="44" t="str">
        <f t="shared" si="763"/>
        <v/>
      </c>
      <c r="X2259" s="25" t="str">
        <f t="shared" si="764"/>
        <v>P_INT</v>
      </c>
      <c r="Y2259" s="1">
        <f t="shared" si="765"/>
        <v>2211</v>
      </c>
      <c r="Z2259" t="str">
        <f t="shared" si="766"/>
        <v>ITM_INTG</v>
      </c>
      <c r="AA2259" s="172" t="str">
        <f>IF(ISNA(VLOOKUP(AC2259,Sheet2!J:J,1,0)),"//","")</f>
        <v/>
      </c>
      <c r="AC2259" s="111" t="str">
        <f t="shared" si="754"/>
        <v/>
      </c>
      <c r="AD2259" t="b">
        <f t="shared" si="717"/>
        <v>0</v>
      </c>
    </row>
    <row r="2260" spans="1:30">
      <c r="A2260" s="58">
        <f t="shared" si="686"/>
        <v>2260</v>
      </c>
      <c r="B2260" s="55">
        <f t="shared" si="685"/>
        <v>2212</v>
      </c>
      <c r="C2260" s="98" t="s">
        <v>4447</v>
      </c>
      <c r="D2260" s="98" t="s">
        <v>7</v>
      </c>
      <c r="E2260" s="99" t="s">
        <v>3252</v>
      </c>
      <c r="F2260" s="99" t="s">
        <v>3252</v>
      </c>
      <c r="G2260" s="100">
        <v>0</v>
      </c>
      <c r="H2260" s="100">
        <v>0</v>
      </c>
      <c r="I2260" s="198" t="s">
        <v>1</v>
      </c>
      <c r="J2260" s="99" t="s">
        <v>1593</v>
      </c>
      <c r="K2260" s="101" t="s">
        <v>4539</v>
      </c>
      <c r="L2260" s="98" t="s">
        <v>3238</v>
      </c>
      <c r="M2260" s="103" t="s">
        <v>3249</v>
      </c>
      <c r="N2260" s="103"/>
      <c r="O2260"/>
      <c r="P2260" t="str">
        <f t="shared" si="761"/>
        <v/>
      </c>
      <c r="Q2260" t="str">
        <f>IF(ISNA(VLOOKUP(AC2260,#REF!,1)),"//","")</f>
        <v/>
      </c>
      <c r="R2260"/>
      <c r="S2260" s="43">
        <f t="shared" si="762"/>
        <v>635</v>
      </c>
      <c r="T2260" s="93" t="s">
        <v>3045</v>
      </c>
      <c r="U2260" s="71" t="s">
        <v>2484</v>
      </c>
      <c r="V2260" s="71" t="s">
        <v>4722</v>
      </c>
      <c r="W2260" s="44" t="str">
        <f t="shared" si="763"/>
        <v/>
      </c>
      <c r="X2260" s="25" t="str">
        <f t="shared" si="764"/>
        <v>P_DIFF</v>
      </c>
      <c r="Y2260" s="1">
        <f t="shared" si="765"/>
        <v>2212</v>
      </c>
      <c r="Z2260" t="str">
        <f t="shared" si="766"/>
        <v>ITM_DIFF</v>
      </c>
      <c r="AA2260" s="172" t="str">
        <f>IF(ISNA(VLOOKUP(AC2260,Sheet2!J:J,1,0)),"//","")</f>
        <v/>
      </c>
      <c r="AC2260" s="111" t="str">
        <f t="shared" si="754"/>
        <v/>
      </c>
      <c r="AD2260" t="b">
        <f t="shared" si="717"/>
        <v>0</v>
      </c>
    </row>
    <row r="2261" spans="1:30">
      <c r="A2261" s="58">
        <f t="shared" si="686"/>
        <v>2261</v>
      </c>
      <c r="B2261" s="55">
        <f t="shared" si="685"/>
        <v>2213</v>
      </c>
      <c r="C2261" s="98" t="s">
        <v>4448</v>
      </c>
      <c r="D2261" s="98" t="s">
        <v>7</v>
      </c>
      <c r="E2261" s="99" t="s">
        <v>3250</v>
      </c>
      <c r="F2261" s="99" t="s">
        <v>3250</v>
      </c>
      <c r="G2261" s="100">
        <v>0</v>
      </c>
      <c r="H2261" s="100">
        <v>0</v>
      </c>
      <c r="I2261" s="198" t="s">
        <v>1</v>
      </c>
      <c r="J2261" s="99" t="s">
        <v>1593</v>
      </c>
      <c r="K2261" s="101" t="s">
        <v>4539</v>
      </c>
      <c r="L2261" s="98" t="s">
        <v>3238</v>
      </c>
      <c r="M2261" s="103" t="s">
        <v>4081</v>
      </c>
      <c r="N2261" s="103"/>
      <c r="O2261"/>
      <c r="P2261" t="str">
        <f t="shared" si="761"/>
        <v/>
      </c>
      <c r="Q2261" t="str">
        <f>IF(ISNA(VLOOKUP(AC2261,#REF!,1)),"//","")</f>
        <v/>
      </c>
      <c r="R2261"/>
      <c r="S2261" s="43">
        <f t="shared" si="762"/>
        <v>636</v>
      </c>
      <c r="T2261" s="93" t="s">
        <v>3045</v>
      </c>
      <c r="U2261" s="71"/>
      <c r="V2261" s="71" t="s">
        <v>4723</v>
      </c>
      <c r="W2261" s="44" t="str">
        <f t="shared" si="763"/>
        <v/>
      </c>
      <c r="X2261" s="25" t="str">
        <f t="shared" si="764"/>
        <v>P_RMS</v>
      </c>
      <c r="Y2261" s="1">
        <f t="shared" si="765"/>
        <v>2213</v>
      </c>
      <c r="Z2261" t="str">
        <f t="shared" si="766"/>
        <v>ITM_RMS</v>
      </c>
      <c r="AA2261" s="172" t="str">
        <f>IF(ISNA(VLOOKUP(AC2261,Sheet2!J:J,1,0)),"//","")</f>
        <v/>
      </c>
      <c r="AC2261" s="111" t="str">
        <f t="shared" si="754"/>
        <v/>
      </c>
      <c r="AD2261" t="b">
        <f t="shared" si="717"/>
        <v>0</v>
      </c>
    </row>
    <row r="2262" spans="1:30">
      <c r="A2262" s="58">
        <f t="shared" si="686"/>
        <v>2262</v>
      </c>
      <c r="B2262" s="55">
        <f t="shared" si="685"/>
        <v>2214</v>
      </c>
      <c r="C2262" s="98" t="s">
        <v>4449</v>
      </c>
      <c r="D2262" s="98" t="s">
        <v>7</v>
      </c>
      <c r="E2262" s="99" t="s">
        <v>4839</v>
      </c>
      <c r="F2262" s="99" t="s">
        <v>4839</v>
      </c>
      <c r="G2262" s="100">
        <v>0</v>
      </c>
      <c r="H2262" s="100">
        <v>0</v>
      </c>
      <c r="I2262" s="198" t="s">
        <v>1</v>
      </c>
      <c r="J2262" s="99" t="s">
        <v>1593</v>
      </c>
      <c r="K2262" s="101" t="s">
        <v>4539</v>
      </c>
      <c r="L2262" s="98" t="s">
        <v>3238</v>
      </c>
      <c r="M2262" s="103" t="s">
        <v>3257</v>
      </c>
      <c r="N2262" s="103"/>
      <c r="O2262"/>
      <c r="P2262" t="str">
        <f t="shared" si="761"/>
        <v/>
      </c>
      <c r="Q2262" t="str">
        <f>IF(ISNA(VLOOKUP(AC2262,#REF!,1)),"//","")</f>
        <v/>
      </c>
      <c r="R2262"/>
      <c r="S2262" s="43">
        <f t="shared" si="762"/>
        <v>637</v>
      </c>
      <c r="T2262" s="93" t="s">
        <v>3045</v>
      </c>
      <c r="U2262" s="71"/>
      <c r="V2262" s="71" t="s">
        <v>4724</v>
      </c>
      <c r="W2262" s="44" t="str">
        <f t="shared" si="763"/>
        <v/>
      </c>
      <c r="X2262" s="25" t="str">
        <f t="shared" si="764"/>
        <v>P_SHADE</v>
      </c>
      <c r="Y2262" s="1">
        <f t="shared" si="765"/>
        <v>2214</v>
      </c>
      <c r="Z2262" t="str">
        <f t="shared" si="766"/>
        <v>ITM_SHADE</v>
      </c>
      <c r="AA2262" s="172" t="str">
        <f>IF(ISNA(VLOOKUP(AC2262,Sheet2!J:J,1,0)),"//","")</f>
        <v/>
      </c>
      <c r="AC2262" s="111" t="str">
        <f t="shared" si="754"/>
        <v/>
      </c>
      <c r="AD2262" t="b">
        <f t="shared" si="717"/>
        <v>0</v>
      </c>
    </row>
    <row r="2263" spans="1:30">
      <c r="A2263" s="58">
        <f t="shared" si="686"/>
        <v>2263</v>
      </c>
      <c r="B2263" s="55">
        <f t="shared" si="685"/>
        <v>2215</v>
      </c>
      <c r="C2263" s="98" t="s">
        <v>4450</v>
      </c>
      <c r="D2263" s="98" t="s">
        <v>7</v>
      </c>
      <c r="E2263" s="99" t="s">
        <v>3232</v>
      </c>
      <c r="F2263" s="99" t="s">
        <v>3232</v>
      </c>
      <c r="G2263" s="100">
        <v>0</v>
      </c>
      <c r="H2263" s="100">
        <v>0</v>
      </c>
      <c r="I2263" s="196" t="s">
        <v>16</v>
      </c>
      <c r="J2263" s="99" t="s">
        <v>1593</v>
      </c>
      <c r="K2263" s="101" t="s">
        <v>4539</v>
      </c>
      <c r="L2263" s="98"/>
      <c r="M2263" s="103" t="s">
        <v>3233</v>
      </c>
      <c r="N2263" s="103"/>
      <c r="O2263"/>
      <c r="P2263" t="str">
        <f t="shared" si="761"/>
        <v/>
      </c>
      <c r="Q2263" t="str">
        <f>IF(ISNA(VLOOKUP(AC2263,#REF!,1)),"//","")</f>
        <v/>
      </c>
      <c r="R2263"/>
      <c r="S2263" s="43">
        <f t="shared" si="762"/>
        <v>637</v>
      </c>
      <c r="T2263" s="93" t="s">
        <v>2484</v>
      </c>
      <c r="U2263" s="71" t="s">
        <v>2484</v>
      </c>
      <c r="V2263" s="71" t="s">
        <v>2484</v>
      </c>
      <c r="W2263" s="44" t="str">
        <f t="shared" si="763"/>
        <v/>
      </c>
      <c r="X2263" s="25" t="str">
        <f t="shared" si="764"/>
        <v/>
      </c>
      <c r="Y2263" s="1">
        <f t="shared" si="765"/>
        <v>2215</v>
      </c>
      <c r="Z2263" t="str">
        <f t="shared" si="766"/>
        <v>MNU_PLOT</v>
      </c>
      <c r="AA2263" s="172" t="str">
        <f>IF(ISNA(VLOOKUP(AC2263,Sheet2!J:J,1,0)),"//","")</f>
        <v/>
      </c>
      <c r="AC2263" s="111" t="str">
        <f t="shared" si="754"/>
        <v/>
      </c>
      <c r="AD2263" t="b">
        <f t="shared" si="717"/>
        <v>1</v>
      </c>
    </row>
    <row r="2264" spans="1:30">
      <c r="A2264" s="58">
        <f t="shared" ref="A2264:A2271" si="787">IF(B2264=INT(B2264),ROW(),"")</f>
        <v>2264</v>
      </c>
      <c r="B2264" s="55">
        <f t="shared" ref="B2264:B2271" si="788">IF(AND(MID(C2264,2,1)&lt;&gt;"/",MID(C2264,1,1)="/"),INT(B2263)+1,B2263+0.01)</f>
        <v>2216</v>
      </c>
      <c r="C2264" s="98" t="s">
        <v>4388</v>
      </c>
      <c r="D2264" s="98" t="s">
        <v>4837</v>
      </c>
      <c r="E2264" s="99" t="s">
        <v>539</v>
      </c>
      <c r="F2264" s="99" t="s">
        <v>4497</v>
      </c>
      <c r="G2264" s="100">
        <v>0</v>
      </c>
      <c r="H2264" s="100">
        <v>0</v>
      </c>
      <c r="I2264" s="198" t="s">
        <v>1</v>
      </c>
      <c r="J2264" s="99" t="s">
        <v>1593</v>
      </c>
      <c r="K2264" s="101" t="s">
        <v>4539</v>
      </c>
      <c r="L2264" s="98"/>
      <c r="M2264" s="103" t="s">
        <v>4535</v>
      </c>
      <c r="N2264" s="103"/>
      <c r="O2264"/>
      <c r="P2264" t="str">
        <f t="shared" ref="P2264:P2271" si="789">IF(E2264=F2264,"","NOT EQUAL")</f>
        <v>NOT EQUAL</v>
      </c>
      <c r="Q2264" t="str">
        <f>IF(ISNA(VLOOKUP(AC2264,#REF!,1)),"//","")</f>
        <v/>
      </c>
      <c r="R2264"/>
      <c r="S2264" s="43">
        <f t="shared" ref="S2264:S2271" si="790">IF(X2264&lt;&gt;"",S2263+1,S2263)</f>
        <v>637</v>
      </c>
      <c r="T2264" s="93"/>
      <c r="U2264" s="71"/>
      <c r="V2264" s="71"/>
      <c r="W2264" s="44" t="str">
        <f t="shared" ref="W2264:W2271" si="791">IF( OR(U2264="CNST", I2264="CAT_REGS"),(E2264),
IF(U2264="YES",UPPER(E2264),
IF(   AND(U2264&lt;&gt;"NO",I2264="CAT_FNCT",D2264&lt;&gt;"multiply", D2264&lt;&gt;"divide"),IF(J2264="SLS_ENABLED",   UPPER(E2264),""),"")))</f>
        <v/>
      </c>
      <c r="X2264" s="25" t="str">
        <f t="shared" ref="X2264:X2271" si="792">IF(LEN(V2264)&gt;0,V2264,SUBSTITUTE(SUBSTITUTE(SUBSTITUTE(SUBSTITUTE(SUBSTITUTE(SUBSTITUTE(SUBSTITUTE(SUBSTITUTE(SUBSTITUTE(SUBSTITUTE(SUBSTITUTE( (SUBSTITUTE( SUBSTITUTE( SUBSTITUTE( SUBSTITUTE(W2264,"STD_SIGMA","SUM"),"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64" s="1">
        <f t="shared" ref="Y2264:Y2271" si="793">B2264</f>
        <v>2216</v>
      </c>
      <c r="Z2264" t="str">
        <f t="shared" ref="Z2264:Z2271" si="794">M2264</f>
        <v>CHR_num</v>
      </c>
      <c r="AA2264" s="172" t="str">
        <f>IF(ISNA(VLOOKUP(AC2264,Sheet2!J:J,1,0)),"//","")</f>
        <v/>
      </c>
      <c r="AC2264" s="111" t="str">
        <f t="shared" si="754"/>
        <v/>
      </c>
      <c r="AD2264" t="b">
        <f t="shared" si="717"/>
        <v>1</v>
      </c>
    </row>
    <row r="2265" spans="1:30">
      <c r="A2265" s="58">
        <f t="shared" si="787"/>
        <v>2265</v>
      </c>
      <c r="B2265" s="55">
        <f t="shared" si="788"/>
        <v>2217</v>
      </c>
      <c r="C2265" s="98" t="s">
        <v>4450</v>
      </c>
      <c r="D2265" s="98" t="s">
        <v>7</v>
      </c>
      <c r="E2265" s="99" t="s">
        <v>4495</v>
      </c>
      <c r="F2265" s="99" t="s">
        <v>4495</v>
      </c>
      <c r="G2265" s="100">
        <v>0</v>
      </c>
      <c r="H2265" s="100">
        <v>0</v>
      </c>
      <c r="I2265" s="198" t="s">
        <v>1</v>
      </c>
      <c r="J2265" s="99" t="s">
        <v>1593</v>
      </c>
      <c r="K2265" s="101" t="s">
        <v>4539</v>
      </c>
      <c r="L2265" s="98"/>
      <c r="M2265" s="103" t="s">
        <v>4536</v>
      </c>
      <c r="N2265" s="103"/>
      <c r="O2265"/>
      <c r="P2265" t="str">
        <f t="shared" si="789"/>
        <v/>
      </c>
      <c r="Q2265" t="str">
        <f>IF(ISNA(VLOOKUP(AC2265,#REF!,1)),"//","")</f>
        <v/>
      </c>
      <c r="R2265"/>
      <c r="S2265" s="43">
        <f t="shared" si="790"/>
        <v>637</v>
      </c>
      <c r="T2265" s="93"/>
      <c r="U2265" s="71"/>
      <c r="V2265" s="71"/>
      <c r="W2265" s="44" t="str">
        <f t="shared" si="791"/>
        <v/>
      </c>
      <c r="X2265" s="25" t="str">
        <f t="shared" si="792"/>
        <v/>
      </c>
      <c r="Y2265" s="1">
        <f t="shared" si="793"/>
        <v>2217</v>
      </c>
      <c r="Z2265" t="str">
        <f t="shared" si="794"/>
        <v>CHR_numL</v>
      </c>
      <c r="AA2265" s="172" t="str">
        <f>IF(ISNA(VLOOKUP(AC2265,Sheet2!J:J,1,0)),"//","")</f>
        <v/>
      </c>
      <c r="AC2265" s="111" t="str">
        <f t="shared" si="754"/>
        <v/>
      </c>
      <c r="AD2265" t="b">
        <f t="shared" si="717"/>
        <v>1</v>
      </c>
    </row>
    <row r="2266" spans="1:30">
      <c r="A2266" s="58">
        <f t="shared" si="787"/>
        <v>2266</v>
      </c>
      <c r="B2266" s="55">
        <f t="shared" si="788"/>
        <v>2218</v>
      </c>
      <c r="C2266" s="98" t="s">
        <v>4450</v>
      </c>
      <c r="D2266" s="98" t="s">
        <v>7</v>
      </c>
      <c r="E2266" s="99" t="s">
        <v>4496</v>
      </c>
      <c r="F2266" s="99" t="s">
        <v>4496</v>
      </c>
      <c r="G2266" s="100">
        <v>0</v>
      </c>
      <c r="H2266" s="100">
        <v>0</v>
      </c>
      <c r="I2266" s="198" t="s">
        <v>1</v>
      </c>
      <c r="J2266" s="99" t="s">
        <v>1593</v>
      </c>
      <c r="K2266" s="101" t="s">
        <v>4539</v>
      </c>
      <c r="L2266" s="98"/>
      <c r="M2266" s="103" t="s">
        <v>4537</v>
      </c>
      <c r="N2266" s="103"/>
      <c r="O2266"/>
      <c r="P2266" t="str">
        <f t="shared" si="789"/>
        <v/>
      </c>
      <c r="Q2266" t="str">
        <f>IF(ISNA(VLOOKUP(AC2266,#REF!,1)),"//","")</f>
        <v/>
      </c>
      <c r="R2266"/>
      <c r="S2266" s="43">
        <f t="shared" si="790"/>
        <v>637</v>
      </c>
      <c r="T2266" s="93"/>
      <c r="U2266" s="71"/>
      <c r="V2266" s="71"/>
      <c r="W2266" s="44" t="str">
        <f t="shared" si="791"/>
        <v/>
      </c>
      <c r="X2266" s="25" t="str">
        <f t="shared" si="792"/>
        <v/>
      </c>
      <c r="Y2266" s="1">
        <f t="shared" si="793"/>
        <v>2218</v>
      </c>
      <c r="Z2266" t="str">
        <f t="shared" si="794"/>
        <v>CHR_numU</v>
      </c>
      <c r="AA2266" s="172" t="str">
        <f>IF(ISNA(VLOOKUP(AC2266,Sheet2!J:J,1,0)),"//","")</f>
        <v/>
      </c>
      <c r="AC2266" s="111" t="str">
        <f t="shared" si="754"/>
        <v/>
      </c>
      <c r="AD2266" t="b">
        <f t="shared" si="717"/>
        <v>1</v>
      </c>
    </row>
    <row r="2267" spans="1:30">
      <c r="A2267" s="58">
        <f t="shared" si="787"/>
        <v>2267</v>
      </c>
      <c r="B2267" s="55">
        <f t="shared" si="788"/>
        <v>2219</v>
      </c>
      <c r="C2267" s="98" t="s">
        <v>4451</v>
      </c>
      <c r="D2267" s="98" t="s">
        <v>4494</v>
      </c>
      <c r="E2267" s="99" t="s">
        <v>780</v>
      </c>
      <c r="F2267" s="99" t="s">
        <v>780</v>
      </c>
      <c r="G2267" s="100">
        <v>0</v>
      </c>
      <c r="H2267" s="100">
        <v>0</v>
      </c>
      <c r="I2267" s="198" t="s">
        <v>1</v>
      </c>
      <c r="J2267" s="99" t="s">
        <v>1593</v>
      </c>
      <c r="K2267" s="101" t="s">
        <v>4539</v>
      </c>
      <c r="L2267" s="98"/>
      <c r="M2267" s="103" t="s">
        <v>4494</v>
      </c>
      <c r="N2267" s="103"/>
      <c r="O2267"/>
      <c r="P2267" t="str">
        <f t="shared" si="789"/>
        <v/>
      </c>
      <c r="Q2267" t="str">
        <f>IF(ISNA(VLOOKUP(AC2267,#REF!,1)),"//","")</f>
        <v/>
      </c>
      <c r="R2267"/>
      <c r="S2267" s="43">
        <f t="shared" si="790"/>
        <v>637</v>
      </c>
      <c r="T2267" s="93"/>
      <c r="U2267" s="71"/>
      <c r="V2267" s="71"/>
      <c r="W2267" s="44" t="str">
        <f t="shared" si="791"/>
        <v/>
      </c>
      <c r="X2267" s="25" t="str">
        <f t="shared" si="792"/>
        <v/>
      </c>
      <c r="Y2267" s="1">
        <f t="shared" si="793"/>
        <v>2219</v>
      </c>
      <c r="Z2267" t="str">
        <f t="shared" si="794"/>
        <v>ITM_EEXCHR</v>
      </c>
      <c r="AA2267" s="172" t="str">
        <f>IF(ISNA(VLOOKUP(AC2267,Sheet2!J:J,1,0)),"//","")</f>
        <v/>
      </c>
      <c r="AC2267" s="111" t="str">
        <f t="shared" si="754"/>
        <v/>
      </c>
      <c r="AD2267" t="b">
        <f t="shared" si="717"/>
        <v>1</v>
      </c>
    </row>
    <row r="2268" spans="1:30">
      <c r="A2268" s="57">
        <f t="shared" si="787"/>
        <v>2268</v>
      </c>
      <c r="B2268" s="56">
        <f t="shared" si="788"/>
        <v>2220</v>
      </c>
      <c r="C2268" s="60" t="s">
        <v>4718</v>
      </c>
      <c r="D2268" s="60" t="s">
        <v>7</v>
      </c>
      <c r="E2268" s="66" t="s">
        <v>4719</v>
      </c>
      <c r="F2268" s="66" t="s">
        <v>4719</v>
      </c>
      <c r="G2268" s="206">
        <v>0</v>
      </c>
      <c r="H2268" s="206">
        <v>0</v>
      </c>
      <c r="I2268" s="189" t="s">
        <v>3</v>
      </c>
      <c r="J2268" s="66" t="s">
        <v>1593</v>
      </c>
      <c r="K2268" s="67" t="s">
        <v>4704</v>
      </c>
      <c r="L2268" s="68"/>
      <c r="M2268" s="64" t="s">
        <v>4720</v>
      </c>
      <c r="N2268" s="13"/>
      <c r="O2268"/>
      <c r="P2268" t="str">
        <f t="shared" si="789"/>
        <v/>
      </c>
      <c r="Q2268" t="str">
        <f>IF(ISNA(VLOOKUP(AC2268,#REF!,1)),"//","")</f>
        <v/>
      </c>
      <c r="R2268"/>
      <c r="S2268" s="43">
        <f t="shared" si="790"/>
        <v>638</v>
      </c>
      <c r="T2268" s="93" t="s">
        <v>2983</v>
      </c>
      <c r="U2268" s="71" t="s">
        <v>2914</v>
      </c>
      <c r="V2268" s="71" t="s">
        <v>2484</v>
      </c>
      <c r="W2268" s="44" t="str">
        <f t="shared" si="791"/>
        <v>"CLGRF"</v>
      </c>
      <c r="X2268" s="25" t="str">
        <f t="shared" si="792"/>
        <v>CLGRF</v>
      </c>
      <c r="Y2268" s="1">
        <f t="shared" si="793"/>
        <v>2220</v>
      </c>
      <c r="Z2268" t="str">
        <f t="shared" si="794"/>
        <v>ITM_CLGRF</v>
      </c>
      <c r="AA2268" s="172" t="str">
        <f>IF(ISNA(VLOOKUP(AC2268,Sheet2!J:J,1,0)),"//","")</f>
        <v/>
      </c>
      <c r="AC2268" s="111" t="str">
        <f t="shared" si="754"/>
        <v>CLGRF</v>
      </c>
      <c r="AD2268" t="b">
        <f t="shared" si="717"/>
        <v>1</v>
      </c>
    </row>
    <row r="2269" spans="1:30">
      <c r="A2269" s="58">
        <f t="shared" si="787"/>
        <v>2269</v>
      </c>
      <c r="B2269" s="55">
        <f t="shared" si="788"/>
        <v>2221</v>
      </c>
      <c r="C2269" s="98" t="s">
        <v>4846</v>
      </c>
      <c r="D2269" s="98" t="s">
        <v>4847</v>
      </c>
      <c r="E2269" s="99" t="s">
        <v>4849</v>
      </c>
      <c r="F2269" s="99" t="s">
        <v>4849</v>
      </c>
      <c r="G2269" s="100">
        <v>0</v>
      </c>
      <c r="H2269" s="100">
        <v>0</v>
      </c>
      <c r="I2269" s="198" t="s">
        <v>1</v>
      </c>
      <c r="J2269" s="99" t="s">
        <v>1593</v>
      </c>
      <c r="K2269" s="101" t="s">
        <v>4539</v>
      </c>
      <c r="L2269" s="98" t="s">
        <v>3238</v>
      </c>
      <c r="M2269" s="103" t="s">
        <v>4851</v>
      </c>
      <c r="N2269" s="103"/>
      <c r="O2269"/>
      <c r="P2269" t="str">
        <f t="shared" si="789"/>
        <v/>
      </c>
      <c r="Q2269" t="str">
        <f>IF(ISNA(VLOOKUP(AC2269,#REF!,1)),"//","")</f>
        <v/>
      </c>
      <c r="R2269"/>
      <c r="S2269" s="43">
        <f t="shared" si="790"/>
        <v>638</v>
      </c>
      <c r="T2269" s="93" t="s">
        <v>3045</v>
      </c>
      <c r="U2269" s="71"/>
      <c r="V2269" s="71"/>
      <c r="W2269" s="44" t="str">
        <f t="shared" si="791"/>
        <v/>
      </c>
      <c r="X2269" s="25" t="str">
        <f t="shared" si="792"/>
        <v/>
      </c>
      <c r="Y2269" s="1">
        <f t="shared" si="793"/>
        <v>2221</v>
      </c>
      <c r="Z2269" t="str">
        <f t="shared" si="794"/>
        <v>ITM_PZOOMX</v>
      </c>
      <c r="AA2269" s="172" t="str">
        <f>IF(ISNA(VLOOKUP(AC2269,Sheet2!J:J,1,0)),"//","")</f>
        <v/>
      </c>
      <c r="AC2269" s="111" t="str">
        <f t="shared" si="754"/>
        <v/>
      </c>
      <c r="AD2269" t="b">
        <f t="shared" si="717"/>
        <v>1</v>
      </c>
    </row>
    <row r="2270" spans="1:30">
      <c r="A2270" s="58">
        <f t="shared" si="787"/>
        <v>2270</v>
      </c>
      <c r="B2270" s="55">
        <f t="shared" si="788"/>
        <v>2222</v>
      </c>
      <c r="C2270" s="98" t="s">
        <v>4846</v>
      </c>
      <c r="D2270" s="98" t="s">
        <v>4848</v>
      </c>
      <c r="E2270" s="99" t="s">
        <v>4850</v>
      </c>
      <c r="F2270" s="99" t="s">
        <v>4850</v>
      </c>
      <c r="G2270" s="100">
        <v>0</v>
      </c>
      <c r="H2270" s="100">
        <v>0</v>
      </c>
      <c r="I2270" s="198" t="s">
        <v>1</v>
      </c>
      <c r="J2270" s="99" t="s">
        <v>1593</v>
      </c>
      <c r="K2270" s="101" t="s">
        <v>4539</v>
      </c>
      <c r="L2270" s="98" t="s">
        <v>3238</v>
      </c>
      <c r="M2270" s="103" t="s">
        <v>4852</v>
      </c>
      <c r="N2270" s="103"/>
      <c r="O2270"/>
      <c r="P2270" t="str">
        <f t="shared" si="789"/>
        <v/>
      </c>
      <c r="Q2270" t="str">
        <f>IF(ISNA(VLOOKUP(AC2270,#REF!,1)),"//","")</f>
        <v/>
      </c>
      <c r="R2270"/>
      <c r="S2270" s="43">
        <f t="shared" si="790"/>
        <v>638</v>
      </c>
      <c r="T2270" s="93" t="s">
        <v>3045</v>
      </c>
      <c r="U2270" s="71"/>
      <c r="V2270" s="71"/>
      <c r="W2270" s="44" t="str">
        <f t="shared" si="791"/>
        <v/>
      </c>
      <c r="X2270" s="25" t="str">
        <f t="shared" si="792"/>
        <v/>
      </c>
      <c r="Y2270" s="1">
        <f t="shared" si="793"/>
        <v>2222</v>
      </c>
      <c r="Z2270" t="str">
        <f t="shared" si="794"/>
        <v>ITM_PZOOMY</v>
      </c>
      <c r="AA2270" s="172" t="str">
        <f>IF(ISNA(VLOOKUP(AC2270,Sheet2!J:J,1,0)),"//","")</f>
        <v/>
      </c>
      <c r="AC2270" s="111" t="str">
        <f t="shared" si="754"/>
        <v/>
      </c>
      <c r="AD2270" t="b">
        <f t="shared" si="717"/>
        <v>1</v>
      </c>
    </row>
    <row r="2271" spans="1:30">
      <c r="A2271" s="58">
        <f t="shared" si="787"/>
        <v>2271</v>
      </c>
      <c r="B2271" s="55">
        <f t="shared" si="788"/>
        <v>2223</v>
      </c>
      <c r="C2271" s="98" t="s">
        <v>4445</v>
      </c>
      <c r="D2271" s="98" t="s">
        <v>5062</v>
      </c>
      <c r="E2271" s="99" t="s">
        <v>5061</v>
      </c>
      <c r="F2271" s="99" t="s">
        <v>5061</v>
      </c>
      <c r="G2271" s="100">
        <v>0</v>
      </c>
      <c r="H2271" s="100">
        <v>0</v>
      </c>
      <c r="I2271" s="192" t="s">
        <v>3</v>
      </c>
      <c r="J2271" s="99" t="s">
        <v>1593</v>
      </c>
      <c r="K2271" s="101" t="s">
        <v>4539</v>
      </c>
      <c r="L2271" s="98"/>
      <c r="M2271" s="103" t="s">
        <v>5067</v>
      </c>
      <c r="N2271" s="103"/>
      <c r="O2271"/>
      <c r="P2271" t="str">
        <f t="shared" si="789"/>
        <v/>
      </c>
      <c r="Q2271" t="str">
        <f>IF(ISNA(VLOOKUP(AC2271,#REF!,1)),"//","")</f>
        <v/>
      </c>
      <c r="R2271"/>
      <c r="S2271" s="43">
        <f t="shared" si="790"/>
        <v>638</v>
      </c>
      <c r="T2271" s="93" t="s">
        <v>3045</v>
      </c>
      <c r="U2271" s="71" t="s">
        <v>2907</v>
      </c>
      <c r="V2271" s="71" t="s">
        <v>2484</v>
      </c>
      <c r="W2271" s="44" t="str">
        <f t="shared" si="791"/>
        <v/>
      </c>
      <c r="X2271" s="25" t="str">
        <f t="shared" si="792"/>
        <v/>
      </c>
      <c r="Y2271" s="1">
        <f t="shared" si="793"/>
        <v>2223</v>
      </c>
      <c r="Z2271" t="str">
        <f t="shared" si="794"/>
        <v>ITM_XSOLV</v>
      </c>
      <c r="AA2271" s="172" t="str">
        <f>IF(ISNA(VLOOKUP(AC2271,Sheet2!J:J,1,0)),"//","")</f>
        <v/>
      </c>
      <c r="AC2271" s="111" t="str">
        <f t="shared" ref="AC2271" si="795">IF(LEN(X2271)=0,"",SUBSTITUTE(SUBSTITUTE(SUBSTITUTE(SUBSTITUTE(SUBSTITUTE(SUBSTITUTE(SUBSTITUTE(SUBSTITUTE(SUBSTITUTE(SUBSTITUTE(SUBSTITUTE(SUBSTITUTE(SUBSTITUTE(SUBSTITUTE(SUBSTITUTE(SUBSTITUTE(SUBSTITUTE( (SUBSTITUTE( SUBSTITUTE( SUBSTITUTE( SUBSTITUTE(W2271,"STD_SIGMA","SUM"),"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1" t="b">
        <f t="shared" ref="AD2271" si="796">X2271=AC2271</f>
        <v>1</v>
      </c>
    </row>
    <row r="2272" spans="1:30">
      <c r="A2272" s="58">
        <f t="shared" ref="A2272:A2273" si="797">IF(B2272=INT(B2272),ROW(),"")</f>
        <v>2272</v>
      </c>
      <c r="B2272" s="55">
        <f t="shared" ref="B2272:B2273" si="798">IF(AND(MID(C2272,2,1)&lt;&gt;"/",MID(C2272,1,1)="/"),INT(B2271)+1,B2271+0.01)</f>
        <v>2224</v>
      </c>
      <c r="C2272" s="98" t="s">
        <v>4445</v>
      </c>
      <c r="D2272" s="98" t="s">
        <v>5063</v>
      </c>
      <c r="E2272" s="99" t="s">
        <v>5065</v>
      </c>
      <c r="F2272" s="99" t="s">
        <v>5065</v>
      </c>
      <c r="G2272" s="100">
        <v>0</v>
      </c>
      <c r="H2272" s="100">
        <v>0</v>
      </c>
      <c r="I2272" s="192" t="s">
        <v>3</v>
      </c>
      <c r="J2272" s="99" t="s">
        <v>1593</v>
      </c>
      <c r="K2272" s="101" t="s">
        <v>4539</v>
      </c>
      <c r="L2272" s="98"/>
      <c r="M2272" s="103" t="s">
        <v>5068</v>
      </c>
      <c r="N2272" s="103"/>
      <c r="O2272"/>
      <c r="P2272" t="str">
        <f t="shared" ref="P2272:P2273" si="799">IF(E2272=F2272,"","NOT EQUAL")</f>
        <v/>
      </c>
      <c r="Q2272" t="str">
        <f>IF(ISNA(VLOOKUP(AC2272,#REF!,1)),"//","")</f>
        <v/>
      </c>
      <c r="R2272"/>
      <c r="S2272" s="43">
        <f t="shared" ref="S2272:S2273" si="800">IF(X2272&lt;&gt;"",S2271+1,S2271)</f>
        <v>638</v>
      </c>
      <c r="T2272" s="93" t="s">
        <v>3045</v>
      </c>
      <c r="U2272" s="71" t="s">
        <v>2907</v>
      </c>
      <c r="V2272" s="71" t="s">
        <v>2484</v>
      </c>
      <c r="W2272" s="44" t="str">
        <f t="shared" ref="W2272:W2273" si="801">IF( OR(U2272="CNST", I2272="CAT_REGS"),(E2272),
IF(U2272="YES",UPPER(E2272),
IF(   AND(U2272&lt;&gt;"NO",I2272="CAT_FNCT",D2272&lt;&gt;"multiply", D2272&lt;&gt;"divide"),IF(J2272="SLS_ENABLED",   UPPER(E2272),""),"")))</f>
        <v/>
      </c>
      <c r="X2272" s="25" t="str">
        <f t="shared" ref="X2272:X2273" si="802">IF(LEN(V2272)&gt;0,V2272,SUBSTITUTE(SUBSTITUTE(SUBSTITUTE(SUBSTITUTE(SUBSTITUTE(SUBSTITUTE(SUBSTITUTE(SUBSTITUTE(SUBSTITUTE(SUBSTITUTE(SUBSTITUTE( (SUBSTITUTE( SUBSTITUTE( SUBSTITUTE( SUBSTITUTE(W2272,"STD_SIGMA","SUM"),"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2" s="1">
        <f t="shared" ref="Y2272:Y2273" si="803">B2272</f>
        <v>2224</v>
      </c>
      <c r="Z2272" t="str">
        <f t="shared" ref="Z2272:Z2273" si="804">M2272</f>
        <v>ITM_XPLOT</v>
      </c>
      <c r="AA2272" s="172" t="str">
        <f>IF(ISNA(VLOOKUP(AC2272,Sheet2!J:J,1,0)),"//","")</f>
        <v/>
      </c>
      <c r="AC2272" s="111" t="str">
        <f t="shared" ref="AC2272:AC2273" si="805">IF(LEN(X2272)=0,"",SUBSTITUTE(SUBSTITUTE(SUBSTITUTE(SUBSTITUTE(SUBSTITUTE(SUBSTITUTE(SUBSTITUTE(SUBSTITUTE(SUBSTITUTE(SUBSTITUTE(SUBSTITUTE(SUBSTITUTE(SUBSTITUTE(SUBSTITUTE(SUBSTITUTE(SUBSTITUTE(SUBSTITUTE( (SUBSTITUTE( SUBSTITUTE( SUBSTITUTE( SUBSTITUTE(W2272,"STD_SIGMA","SUM"),"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2" t="b">
        <f t="shared" ref="AD2272:AD2273" si="806">X2272=AC2272</f>
        <v>1</v>
      </c>
    </row>
    <row r="2273" spans="1:30">
      <c r="A2273" s="58">
        <f t="shared" si="797"/>
        <v>2273</v>
      </c>
      <c r="B2273" s="55">
        <f t="shared" si="798"/>
        <v>2225</v>
      </c>
      <c r="C2273" s="98" t="s">
        <v>4445</v>
      </c>
      <c r="D2273" s="98" t="s">
        <v>5064</v>
      </c>
      <c r="E2273" s="99" t="s">
        <v>5066</v>
      </c>
      <c r="F2273" s="99" t="s">
        <v>5066</v>
      </c>
      <c r="G2273" s="100">
        <v>0</v>
      </c>
      <c r="H2273" s="100">
        <v>0</v>
      </c>
      <c r="I2273" s="192" t="s">
        <v>3</v>
      </c>
      <c r="J2273" s="99" t="s">
        <v>1593</v>
      </c>
      <c r="K2273" s="101" t="s">
        <v>4539</v>
      </c>
      <c r="L2273" s="98"/>
      <c r="M2273" s="103" t="s">
        <v>5069</v>
      </c>
      <c r="N2273" s="103"/>
      <c r="O2273"/>
      <c r="P2273" t="str">
        <f t="shared" si="799"/>
        <v/>
      </c>
      <c r="Q2273" t="str">
        <f>IF(ISNA(VLOOKUP(AC2273,#REF!,1)),"//","")</f>
        <v/>
      </c>
      <c r="R2273"/>
      <c r="S2273" s="43">
        <f t="shared" si="800"/>
        <v>638</v>
      </c>
      <c r="T2273" s="93" t="s">
        <v>3045</v>
      </c>
      <c r="U2273" s="71" t="s">
        <v>2907</v>
      </c>
      <c r="V2273" s="71" t="s">
        <v>2484</v>
      </c>
      <c r="W2273" s="44" t="str">
        <f t="shared" si="801"/>
        <v/>
      </c>
      <c r="X2273" s="25" t="str">
        <f t="shared" si="802"/>
        <v/>
      </c>
      <c r="Y2273" s="1">
        <f t="shared" si="803"/>
        <v>2225</v>
      </c>
      <c r="Z2273" t="str">
        <f t="shared" si="804"/>
        <v>ITM_XDEMO</v>
      </c>
      <c r="AA2273" s="172" t="str">
        <f>IF(ISNA(VLOOKUP(AC2273,Sheet2!J:J,1,0)),"//","")</f>
        <v/>
      </c>
      <c r="AC2273" s="111" t="str">
        <f t="shared" si="805"/>
        <v/>
      </c>
      <c r="AD2273" t="b">
        <f t="shared" si="806"/>
        <v>1</v>
      </c>
    </row>
    <row r="2274" spans="1:30">
      <c r="A2274" s="58">
        <f t="shared" ref="A2274:A2275" si="807">IF(B2274=INT(B2274),ROW(),"")</f>
        <v>2274</v>
      </c>
      <c r="B2274" s="55">
        <f t="shared" ref="B2274:B2275" si="808">IF(AND(MID(C2274,2,1)&lt;&gt;"/",MID(C2274,1,1)="/"),INT(B2273)+1,B2273+0.01)</f>
        <v>2226</v>
      </c>
      <c r="C2274" s="98" t="s">
        <v>4374</v>
      </c>
      <c r="D2274" s="98" t="s">
        <v>4847</v>
      </c>
      <c r="E2274" s="99" t="s">
        <v>5103</v>
      </c>
      <c r="F2274" s="99" t="s">
        <v>5103</v>
      </c>
      <c r="G2274" s="100">
        <v>0</v>
      </c>
      <c r="H2274" s="100">
        <v>0</v>
      </c>
      <c r="I2274" s="192" t="s">
        <v>3</v>
      </c>
      <c r="J2274" s="99" t="s">
        <v>1593</v>
      </c>
      <c r="K2274" s="101" t="s">
        <v>4539</v>
      </c>
      <c r="L2274" s="98"/>
      <c r="M2274" s="103" t="s">
        <v>5104</v>
      </c>
      <c r="N2274" s="103"/>
      <c r="O2274"/>
      <c r="P2274" t="str">
        <f t="shared" ref="P2274:P2275" si="809">IF(E2274=F2274,"","NOT EQUAL")</f>
        <v/>
      </c>
      <c r="Q2274" t="str">
        <f>IF(ISNA(VLOOKUP(AC2274,#REF!,1)),"//","")</f>
        <v/>
      </c>
      <c r="R2274"/>
      <c r="S2274" s="43">
        <f t="shared" ref="S2274:S2275" si="810">IF(X2274&lt;&gt;"",S2273+1,S2273)</f>
        <v>638</v>
      </c>
      <c r="T2274" s="93" t="s">
        <v>3045</v>
      </c>
      <c r="U2274" s="71" t="s">
        <v>2907</v>
      </c>
      <c r="V2274" s="71" t="s">
        <v>2484</v>
      </c>
      <c r="W2274" s="44" t="str">
        <f t="shared" ref="W2274:W2275" si="811">IF( OR(U2274="CNST", I2274="CAT_REGS"),(E2274),
IF(U2274="YES",UPPER(E2274),
IF(   AND(U2274&lt;&gt;"NO",I2274="CAT_FNCT",D2274&lt;&gt;"multiply", D2274&lt;&gt;"divide"),IF(J2274="SLS_ENABLED",   UPPER(E2274),""),"")))</f>
        <v/>
      </c>
      <c r="X2274" s="25" t="str">
        <f t="shared" ref="X2274:X2275" si="812">IF(LEN(V2274)&gt;0,V2274,SUBSTITUTE(SUBSTITUTE(SUBSTITUTE(SUBSTITUTE(SUBSTITUTE(SUBSTITUTE(SUBSTITUTE(SUBSTITUTE(SUBSTITUTE(SUBSTITUTE(SUBSTITUTE( (SUBSTITUTE( SUBSTITUTE( SUBSTITUTE( SUBSTITUTE(W2274,"STD_SIGMA","SUM")," ",""),CHAR(34),""), "STD_SUB_","")),"STD_SUP_","^"),"STD_RIGHT_ARROW","&gt;"),"STD_LEFT_ARROW","&lt;"),"STD_CUBE_ROOT","CUBE"),"STD_X_UNDER_ROOT","RT"),"STD_LEFT_RIGHT_ARROWS","&lt;&gt;"),"STD_SPACE_3_PER_EM",""),"STD_",""),"UP_ARROW",""),"DIVIDE","/"),"XXXX",""))</f>
        <v/>
      </c>
      <c r="Y2274" s="1">
        <f t="shared" ref="Y2274:Y2275" si="813">B2274</f>
        <v>2226</v>
      </c>
      <c r="Z2274" t="str">
        <f t="shared" ref="Z2274:Z2275" si="814">M2274</f>
        <v>ITM_PRN</v>
      </c>
      <c r="AA2274" s="172" t="str">
        <f>IF(ISNA(VLOOKUP(AC2274,Sheet2!J:J,1,0)),"//","")</f>
        <v/>
      </c>
      <c r="AC2274" s="111" t="str">
        <f t="shared" ref="AC2274:AC2275" si="815">IF(LEN(X2274)=0,"",SUBSTITUTE(SUBSTITUTE(SUBSTITUTE(SUBSTITUTE(SUBSTITUTE(SUBSTITUTE(SUBSTITUTE(SUBSTITUTE(SUBSTITUTE(SUBSTITUTE(SUBSTITUTE(SUBSTITUTE(SUBSTITUTE(SUBSTITUTE(SUBSTITUTE(SUBSTITUTE(SUBSTITUTE( (SUBSTITUTE( SUBSTITUTE( SUBSTITUTE( SUBSTITUTE(W2274,"STD_SIGMA","SUM")," ",""),CHAR(34),""), "STD_SUB_","")),"STD_SUP_","^"),"STD_RIGHT_ARROW","&gt;"),"STD_LEFT_ARROW","&lt;"),"STD_CUBE_ROOT","CUBE"),"STD_SQUARE_ROOT","SQ"),"STD_X_UNDER_ROOT","RT"),"STD_LEFT_RIGHT_ARROWS","&lt;&gt;"),"STD_SPACE_3_PER_EM",""),"STD_",""),"UP_ARROW",""),"DIVIDE","/"),"XXXX",""),"RIGHT_DOUBLE_ANGLE","&gt;&gt;"),"CROSS","*"),"X_BAR","X_"),"(X,Y)",""),"(X)",""))</f>
        <v/>
      </c>
      <c r="AD2274" t="b">
        <f t="shared" ref="AD2274:AD2275" si="816">X2274=AC2274</f>
        <v>1</v>
      </c>
    </row>
    <row r="2275" spans="1:30">
      <c r="A2275" s="57">
        <f t="shared" si="807"/>
        <v>2275</v>
      </c>
      <c r="B2275" s="56">
        <f t="shared" si="808"/>
        <v>2227</v>
      </c>
      <c r="C2275" s="60" t="s">
        <v>4285</v>
      </c>
      <c r="D2275" s="60" t="s">
        <v>7</v>
      </c>
      <c r="E2275" s="66" t="s">
        <v>5231</v>
      </c>
      <c r="F2275" s="66" t="s">
        <v>5231</v>
      </c>
      <c r="G2275" s="206">
        <v>0</v>
      </c>
      <c r="H2275" s="206">
        <v>0</v>
      </c>
      <c r="I2275" s="189" t="s">
        <v>3</v>
      </c>
      <c r="J2275" s="66" t="s">
        <v>1592</v>
      </c>
      <c r="K2275" s="67" t="s">
        <v>4704</v>
      </c>
      <c r="L2275" s="68"/>
      <c r="M2275" s="64" t="s">
        <v>5232</v>
      </c>
      <c r="N2275" s="13"/>
      <c r="O2275"/>
      <c r="P2275" t="str">
        <f t="shared" si="809"/>
        <v/>
      </c>
      <c r="Q2275" t="str">
        <f>IF(ISNA(VLOOKUP(AC2275,#REF!,1)),"//","")</f>
        <v/>
      </c>
      <c r="R2275"/>
      <c r="S2275" s="43">
        <f t="shared" si="810"/>
        <v>639</v>
      </c>
      <c r="T2275" s="93" t="s">
        <v>3007</v>
      </c>
      <c r="U2275" s="71" t="s">
        <v>2914</v>
      </c>
      <c r="V2275" s="71" t="s">
        <v>2484</v>
      </c>
      <c r="W2275" s="44" t="str">
        <f t="shared" si="811"/>
        <v>"PLOT_J"</v>
      </c>
      <c r="X2275" s="25" t="str">
        <f t="shared" si="812"/>
        <v>PLOT_J</v>
      </c>
      <c r="Y2275" s="1">
        <f t="shared" si="813"/>
        <v>2227</v>
      </c>
      <c r="Z2275" t="str">
        <f t="shared" si="814"/>
        <v>ITM_PLOT_J</v>
      </c>
      <c r="AA2275" s="172" t="str">
        <f>IF(ISNA(VLOOKUP(AC2275,Sheet2!J:J,1,0)),"//","")</f>
        <v>//</v>
      </c>
      <c r="AC2275" s="111" t="str">
        <f t="shared" si="815"/>
        <v>PLOT_J</v>
      </c>
      <c r="AD2275" t="b">
        <f t="shared" si="816"/>
        <v>1</v>
      </c>
    </row>
    <row r="2276" spans="1:30" s="17" customFormat="1">
      <c r="A2276" s="111"/>
      <c r="B2276" s="112"/>
      <c r="C2276" s="113"/>
      <c r="D2276" s="113"/>
      <c r="E2276" s="115"/>
      <c r="F2276" s="115"/>
      <c r="G2276" s="141"/>
      <c r="H2276" s="141"/>
      <c r="I2276" s="115"/>
      <c r="J2276" s="115"/>
      <c r="K2276" s="116"/>
      <c r="M2276" s="16"/>
      <c r="N2276" s="16"/>
      <c r="Q2276" s="17" t="str">
        <f>IF(ISNA(VLOOKUP(AC2276,#REF!,1)),"//","")</f>
        <v/>
      </c>
      <c r="S2276" s="117"/>
      <c r="T2276" s="111"/>
      <c r="U2276" s="118"/>
      <c r="V2276" s="118"/>
      <c r="W2276" s="119"/>
      <c r="X2276" s="120"/>
      <c r="Y2276" s="121"/>
      <c r="AA2276" s="172" t="str">
        <f>IF(ISNA(VLOOKUP(AC2276,Sheet2!J:J,1,0)),"//","")</f>
        <v>//</v>
      </c>
      <c r="AC2276" s="111"/>
    </row>
    <row r="2277" spans="1:30">
      <c r="A2277" s="57"/>
      <c r="B2277" s="56"/>
      <c r="C2277" s="60"/>
      <c r="D2277" s="60"/>
      <c r="E2277" s="66"/>
      <c r="F2277" s="66"/>
      <c r="G2277" s="92"/>
      <c r="H2277" s="92"/>
      <c r="I2277" s="66"/>
      <c r="J2277" s="66"/>
      <c r="K2277" s="67"/>
      <c r="L2277" s="68"/>
      <c r="M2277" s="64"/>
      <c r="N2277" s="13"/>
      <c r="O2277"/>
      <c r="P2277"/>
      <c r="Q2277" t="str">
        <f>IF(ISNA(VLOOKUP(AC2277,#REF!,1)),"//","")</f>
        <v/>
      </c>
      <c r="R2277"/>
      <c r="S2277" s="43"/>
      <c r="T2277" s="93"/>
      <c r="U2277" s="71"/>
      <c r="V2277" s="71"/>
      <c r="W2277" s="44"/>
      <c r="X2277" s="25"/>
      <c r="Y2277" s="1"/>
      <c r="AA2277" s="172" t="str">
        <f>IF(ISNA(VLOOKUP(AC2277,Sheet2!J:J,1,0)),"//","")</f>
        <v>//</v>
      </c>
    </row>
    <row r="2278" spans="1:30" s="17" customFormat="1">
      <c r="A2278" s="111"/>
      <c r="B2278" s="112"/>
      <c r="C2278" s="113"/>
      <c r="D2278" s="113"/>
      <c r="E2278" s="115"/>
      <c r="F2278" s="115"/>
      <c r="G2278" s="141"/>
      <c r="H2278" s="141"/>
      <c r="I2278" s="115"/>
      <c r="J2278" s="115"/>
      <c r="K2278" s="142"/>
      <c r="M2278" s="16"/>
      <c r="N2278" s="16"/>
      <c r="Q2278" s="17" t="str">
        <f>IF(ISNA(VLOOKUP(AC2278,#REF!,1)),"//","")</f>
        <v/>
      </c>
      <c r="S2278" s="117"/>
      <c r="T2278" s="111"/>
      <c r="U2278" s="118"/>
      <c r="V2278" s="118"/>
      <c r="W2278" s="119"/>
      <c r="X2278" s="120"/>
      <c r="Y2278" s="121"/>
      <c r="AA2278" s="172" t="str">
        <f>IF(ISNA(VLOOKUP(AC2278,Sheet2!J:J,1,0)),"//","")</f>
        <v>//</v>
      </c>
      <c r="AC2278" s="111"/>
    </row>
    <row r="2279" spans="1:30" s="17" customFormat="1">
      <c r="A2279" s="111"/>
      <c r="B2279" s="112"/>
      <c r="C2279" s="113"/>
      <c r="D2279" s="113"/>
      <c r="E2279" s="115"/>
      <c r="F2279" s="115"/>
      <c r="G2279" s="141"/>
      <c r="H2279" s="141"/>
      <c r="I2279" s="115"/>
      <c r="J2279" s="115"/>
      <c r="K2279" s="142"/>
      <c r="M2279" s="16"/>
      <c r="N2279" s="16"/>
      <c r="Q2279" s="17" t="str">
        <f>IF(ISNA(VLOOKUP(AC2279,#REF!,1)),"//","")</f>
        <v/>
      </c>
      <c r="S2279" s="117"/>
      <c r="T2279" s="111"/>
      <c r="U2279" s="118"/>
      <c r="V2279" s="118"/>
      <c r="W2279" s="119"/>
      <c r="X2279" s="120"/>
      <c r="Y2279" s="121"/>
      <c r="AA2279" s="172" t="str">
        <f>IF(ISNA(VLOOKUP(AC2279,Sheet2!J:J,1,0)),"//","")</f>
        <v>//</v>
      </c>
      <c r="AC2279" s="111"/>
    </row>
    <row r="2280" spans="1:30" s="17" customFormat="1">
      <c r="A2280" s="111"/>
      <c r="B2280" s="112"/>
      <c r="C2280" s="113"/>
      <c r="D2280" s="113"/>
      <c r="E2280" s="115"/>
      <c r="F2280" s="115"/>
      <c r="G2280" s="141"/>
      <c r="H2280" s="141"/>
      <c r="I2280" s="115"/>
      <c r="J2280" s="115"/>
      <c r="K2280" s="142"/>
      <c r="M2280" s="16"/>
      <c r="N2280" s="16"/>
      <c r="Q2280" s="17" t="str">
        <f>IF(ISNA(VLOOKUP(AC2280,#REF!,1)),"//","")</f>
        <v/>
      </c>
      <c r="S2280" s="117"/>
      <c r="T2280" s="111"/>
      <c r="U2280" s="118"/>
      <c r="V2280" s="118"/>
      <c r="W2280" s="119"/>
      <c r="X2280" s="120"/>
      <c r="Y2280" s="121"/>
      <c r="AA2280" s="172" t="str">
        <f>IF(ISNA(VLOOKUP(AC2280,Sheet2!J:J,1,0)),"//","")</f>
        <v>//</v>
      </c>
      <c r="AC2280" s="111"/>
    </row>
    <row r="2281" spans="1:30">
      <c r="Q2281" s="9" t="str">
        <f>IF(ISNA(VLOOKUP(AC2281,#REF!,1)),"//","")</f>
        <v/>
      </c>
      <c r="AA2281" s="172" t="str">
        <f>IF(ISNA(VLOOKUP(AC2281,Sheet2!J:J,1,0)),"//","")</f>
        <v>//</v>
      </c>
    </row>
  </sheetData>
  <autoFilter ref="A1:AD2281" xr:uid="{7F87C574-9EAC-1947-98A3-1BB1CBFF73E1}"/>
  <sortState xmlns:xlrd2="http://schemas.microsoft.com/office/spreadsheetml/2017/richdata2" ref="A1816:Z2160">
    <sortCondition ref="T1816:T2160"/>
  </sortState>
  <conditionalFormatting sqref="O2281:P1048576 R2281:V1048576">
    <cfRule type="cellIs" dxfId="1119" priority="2535" operator="greaterThan">
      <formula>0</formula>
    </cfRule>
  </conditionalFormatting>
  <conditionalFormatting sqref="J1:J2 L66:N66 L895:N895 L94 L91 J1949:J1971 J1975:J1982 L732 J83:J100 J104:J105 J156:J180 J349:J383 J572 J574:J612 J978:J987 J808:J862 J865 J804 J614:J634 J264:J346 J1942:J1947 J1882:J1888 J452:J475 J552:K563 J637:K639 K642 K649:K654 J649:J653 J657:K658 J661:K661 J666:K668 J671:K705 J713:K734 J737:K759 J763:K776 J781:K785 J793:J801 K793:K865 J873:K968 J971:J976 K971:K987 J1055:K1066 J1069:K1069 J1072:K1091 J1098:K1170 K1331:K1340 J1350:K1430 J644:K645 J990:K1053 J137:J154 J232:J262 J1819:K1821 J1992 J1939 J2281:J1048576 J56:K60 J63:K70 J72:K74 K76:K81 J76:J80 K83:K105 K107:K117 J107:J113 J417:J439 J1469:K1469 K1494:K1499 K1539:K1555 K1536:K1537 K1579:K1581 K1612 K1623:K1651 K1685:K1719 K1729:K1765 K1769:K1778 J1984:J1990 J1932 K572:K634 K1780:K1795 K1653:K1669 K1723:K1725 K1557:K1577 K1671:K1683 K1501:K1508 K1511:K1534 J1813:K1815 K1584:K1586 K1614:K1621 J6:K42 J44:K53 J182:J214 J1238:K1306 K1444 J1445:K1451 K1452:K1467 J1471:K1484 K1485:K1492 J1823:K1831 J1890:J1913 J1915:J1924 J1996:J2028 J216:J228 J1871:K1879 K1588:K1610">
    <cfRule type="containsText" dxfId="1118" priority="2533" operator="containsText" text="DISABLED">
      <formula>NOT(ISERROR(SEARCH("DISABLED",J1)))</formula>
    </cfRule>
    <cfRule type="containsText" dxfId="1117" priority="2534" operator="containsText" text="ENABLED">
      <formula>NOT(ISERROR(SEARCH("ENABLED",J1)))</formula>
    </cfRule>
  </conditionalFormatting>
  <conditionalFormatting sqref="J3:J4">
    <cfRule type="containsText" dxfId="1116" priority="2531" operator="containsText" text="DISABLED">
      <formula>NOT(ISERROR(SEARCH("DISABLED",J3)))</formula>
    </cfRule>
    <cfRule type="containsText" dxfId="1115" priority="2532" operator="containsText" text="ENABLED">
      <formula>NOT(ISERROR(SEARCH("ENABLED",J3)))</formula>
    </cfRule>
  </conditionalFormatting>
  <conditionalFormatting sqref="O2:P2 R2:V2">
    <cfRule type="cellIs" dxfId="1114" priority="2529" operator="greaterThan">
      <formula>0</formula>
    </cfRule>
  </conditionalFormatting>
  <conditionalFormatting sqref="W2281:W1048576">
    <cfRule type="cellIs" dxfId="1113" priority="2528" operator="greaterThan">
      <formula>0</formula>
    </cfRule>
  </conditionalFormatting>
  <conditionalFormatting sqref="W2">
    <cfRule type="cellIs" dxfId="1112" priority="2526" operator="greaterThan">
      <formula>0</formula>
    </cfRule>
  </conditionalFormatting>
  <conditionalFormatting sqref="J2140">
    <cfRule type="containsText" dxfId="1111" priority="2516" operator="containsText" text="DISABLED">
      <formula>NOT(ISERROR(SEARCH("DISABLED",J2140)))</formula>
    </cfRule>
    <cfRule type="containsText" dxfId="1110" priority="2517" operator="containsText" text="ENABLED">
      <formula>NOT(ISERROR(SEARCH("ENABLED",J2140)))</formula>
    </cfRule>
  </conditionalFormatting>
  <conditionalFormatting sqref="J2141">
    <cfRule type="containsText" dxfId="1109" priority="2502" operator="containsText" text="DISABLED">
      <formula>NOT(ISERROR(SEARCH("DISABLED",J2141)))</formula>
    </cfRule>
    <cfRule type="containsText" dxfId="1108" priority="2503" operator="containsText" text="ENABLED">
      <formula>NOT(ISERROR(SEARCH("ENABLED",J2141)))</formula>
    </cfRule>
  </conditionalFormatting>
  <conditionalFormatting sqref="J2142">
    <cfRule type="containsText" dxfId="1107" priority="2500" operator="containsText" text="DISABLED">
      <formula>NOT(ISERROR(SEARCH("DISABLED",J2142)))</formula>
    </cfRule>
    <cfRule type="containsText" dxfId="1106" priority="2501" operator="containsText" text="ENABLED">
      <formula>NOT(ISERROR(SEARCH("ENABLED",J2142)))</formula>
    </cfRule>
  </conditionalFormatting>
  <conditionalFormatting sqref="J1948">
    <cfRule type="containsText" dxfId="1105" priority="2494" operator="containsText" text="DISABLED">
      <formula>NOT(ISERROR(SEARCH("DISABLED",J1948)))</formula>
    </cfRule>
    <cfRule type="containsText" dxfId="1104" priority="2495" operator="containsText" text="ENABLED">
      <formula>NOT(ISERROR(SEARCH("ENABLED",J1948)))</formula>
    </cfRule>
  </conditionalFormatting>
  <conditionalFormatting sqref="J2144:J2150">
    <cfRule type="containsText" dxfId="1103" priority="2492" operator="containsText" text="DISABLED">
      <formula>NOT(ISERROR(SEARCH("DISABLED",J2144)))</formula>
    </cfRule>
    <cfRule type="containsText" dxfId="1102" priority="2493" operator="containsText" text="ENABLED">
      <formula>NOT(ISERROR(SEARCH("ENABLED",J2144)))</formula>
    </cfRule>
  </conditionalFormatting>
  <conditionalFormatting sqref="J2151">
    <cfRule type="containsText" dxfId="1101" priority="2490" operator="containsText" text="DISABLED">
      <formula>NOT(ISERROR(SEARCH("DISABLED",J2151)))</formula>
    </cfRule>
    <cfRule type="containsText" dxfId="1100" priority="2491" operator="containsText" text="ENABLED">
      <formula>NOT(ISERROR(SEARCH("ENABLED",J2151)))</formula>
    </cfRule>
  </conditionalFormatting>
  <conditionalFormatting sqref="J2153">
    <cfRule type="containsText" dxfId="1099" priority="2484" operator="containsText" text="DISABLED">
      <formula>NOT(ISERROR(SEARCH("DISABLED",J2153)))</formula>
    </cfRule>
    <cfRule type="containsText" dxfId="1098" priority="2485" operator="containsText" text="ENABLED">
      <formula>NOT(ISERROR(SEARCH("ENABLED",J2153)))</formula>
    </cfRule>
  </conditionalFormatting>
  <conditionalFormatting sqref="J2154:J2156">
    <cfRule type="containsText" dxfId="1097" priority="2482" operator="containsText" text="DISABLED">
      <formula>NOT(ISERROR(SEARCH("DISABLED",J2154)))</formula>
    </cfRule>
    <cfRule type="containsText" dxfId="1096" priority="2483" operator="containsText" text="ENABLED">
      <formula>NOT(ISERROR(SEARCH("ENABLED",J2154)))</formula>
    </cfRule>
  </conditionalFormatting>
  <conditionalFormatting sqref="J2157">
    <cfRule type="containsText" dxfId="1095" priority="2480" operator="containsText" text="DISABLED">
      <formula>NOT(ISERROR(SEARCH("DISABLED",J2157)))</formula>
    </cfRule>
    <cfRule type="containsText" dxfId="1094" priority="2481" operator="containsText" text="ENABLED">
      <formula>NOT(ISERROR(SEARCH("ENABLED",J2157)))</formula>
    </cfRule>
  </conditionalFormatting>
  <conditionalFormatting sqref="J2160">
    <cfRule type="containsText" dxfId="1093" priority="2474" operator="containsText" text="DISABLED">
      <formula>NOT(ISERROR(SEARCH("DISABLED",J2160)))</formula>
    </cfRule>
    <cfRule type="containsText" dxfId="1092" priority="2475" operator="containsText" text="ENABLED">
      <formula>NOT(ISERROR(SEARCH("ENABLED",J2160)))</formula>
    </cfRule>
  </conditionalFormatting>
  <conditionalFormatting sqref="J863:J864">
    <cfRule type="containsText" dxfId="1091" priority="2468" operator="containsText" text="DISABLED">
      <formula>NOT(ISERROR(SEARCH("DISABLED",J863)))</formula>
    </cfRule>
    <cfRule type="containsText" dxfId="1090" priority="2469" operator="containsText" text="ENABLED">
      <formula>NOT(ISERROR(SEARCH("ENABLED",J863)))</formula>
    </cfRule>
  </conditionalFormatting>
  <conditionalFormatting sqref="J81">
    <cfRule type="containsText" dxfId="1089" priority="2454" operator="containsText" text="DISABLED">
      <formula>NOT(ISERROR(SEARCH("DISABLED",J81)))</formula>
    </cfRule>
    <cfRule type="containsText" dxfId="1088" priority="2455" operator="containsText" text="ENABLED">
      <formula>NOT(ISERROR(SEARCH("ENABLED",J81)))</formula>
    </cfRule>
  </conditionalFormatting>
  <conditionalFormatting sqref="J103">
    <cfRule type="containsText" dxfId="1087" priority="2450" operator="containsText" text="DISABLED">
      <formula>NOT(ISERROR(SEARCH("DISABLED",J103)))</formula>
    </cfRule>
    <cfRule type="containsText" dxfId="1086" priority="2451" operator="containsText" text="ENABLED">
      <formula>NOT(ISERROR(SEARCH("ENABLED",J103)))</formula>
    </cfRule>
  </conditionalFormatting>
  <conditionalFormatting sqref="J155">
    <cfRule type="containsText" dxfId="1085" priority="2442" operator="containsText" text="DISABLED">
      <formula>NOT(ISERROR(SEARCH("DISABLED",J155)))</formula>
    </cfRule>
    <cfRule type="containsText" dxfId="1084" priority="2443" operator="containsText" text="ENABLED">
      <formula>NOT(ISERROR(SEARCH("ENABLED",J155)))</formula>
    </cfRule>
  </conditionalFormatting>
  <conditionalFormatting sqref="J263">
    <cfRule type="containsText" dxfId="1083" priority="2440" operator="containsText" text="DISABLED">
      <formula>NOT(ISERROR(SEARCH("DISABLED",J263)))</formula>
    </cfRule>
    <cfRule type="containsText" dxfId="1082" priority="2441" operator="containsText" text="ENABLED">
      <formula>NOT(ISERROR(SEARCH("ENABLED",J263)))</formula>
    </cfRule>
  </conditionalFormatting>
  <conditionalFormatting sqref="J573">
    <cfRule type="containsText" dxfId="1081" priority="2414" operator="containsText" text="DISABLED">
      <formula>NOT(ISERROR(SEARCH("DISABLED",J573)))</formula>
    </cfRule>
    <cfRule type="containsText" dxfId="1080" priority="2415" operator="containsText" text="ENABLED">
      <formula>NOT(ISERROR(SEARCH("ENABLED",J573)))</formula>
    </cfRule>
  </conditionalFormatting>
  <conditionalFormatting sqref="J613">
    <cfRule type="containsText" dxfId="1079" priority="2410" operator="containsText" text="DISABLED">
      <formula>NOT(ISERROR(SEARCH("DISABLED",J613)))</formula>
    </cfRule>
    <cfRule type="containsText" dxfId="1078" priority="2411" operator="containsText" text="ENABLED">
      <formula>NOT(ISERROR(SEARCH("ENABLED",J613)))</formula>
    </cfRule>
  </conditionalFormatting>
  <conditionalFormatting sqref="J654">
    <cfRule type="containsText" dxfId="1077" priority="2408" operator="containsText" text="DISABLED">
      <formula>NOT(ISERROR(SEARCH("DISABLED",J654)))</formula>
    </cfRule>
    <cfRule type="containsText" dxfId="1076" priority="2409" operator="containsText" text="ENABLED">
      <formula>NOT(ISERROR(SEARCH("ENABLED",J654)))</formula>
    </cfRule>
  </conditionalFormatting>
  <conditionalFormatting sqref="J977">
    <cfRule type="containsText" dxfId="1075" priority="2404" operator="containsText" text="DISABLED">
      <formula>NOT(ISERROR(SEARCH("DISABLED",J977)))</formula>
    </cfRule>
    <cfRule type="containsText" dxfId="1074" priority="2405" operator="containsText" text="ENABLED">
      <formula>NOT(ISERROR(SEARCH("ENABLED",J977)))</formula>
    </cfRule>
  </conditionalFormatting>
  <conditionalFormatting sqref="J805:J807">
    <cfRule type="containsText" dxfId="1073" priority="2384" operator="containsText" text="DISABLED">
      <formula>NOT(ISERROR(SEARCH("DISABLED",J805)))</formula>
    </cfRule>
    <cfRule type="containsText" dxfId="1072" priority="2385" operator="containsText" text="ENABLED">
      <formula>NOT(ISERROR(SEARCH("ENABLED",J805)))</formula>
    </cfRule>
  </conditionalFormatting>
  <conditionalFormatting sqref="J1972">
    <cfRule type="containsText" dxfId="1071" priority="2376" operator="containsText" text="DISABLED">
      <formula>NOT(ISERROR(SEARCH("DISABLED",J1972)))</formula>
    </cfRule>
    <cfRule type="containsText" dxfId="1070" priority="2377" operator="containsText" text="ENABLED">
      <formula>NOT(ISERROR(SEARCH("ENABLED",J1972)))</formula>
    </cfRule>
  </conditionalFormatting>
  <conditionalFormatting sqref="J101:J102">
    <cfRule type="containsText" dxfId="1069" priority="2358" operator="containsText" text="DISABLED">
      <formula>NOT(ISERROR(SEARCH("DISABLED",J101)))</formula>
    </cfRule>
    <cfRule type="containsText" dxfId="1068" priority="2359" operator="containsText" text="ENABLED">
      <formula>NOT(ISERROR(SEARCH("ENABLED",J101)))</formula>
    </cfRule>
  </conditionalFormatting>
  <conditionalFormatting sqref="J2152">
    <cfRule type="containsText" dxfId="1067" priority="2352" operator="containsText" text="DISABLED">
      <formula>NOT(ISERROR(SEARCH("DISABLED",J2152)))</formula>
    </cfRule>
    <cfRule type="containsText" dxfId="1066" priority="2353" operator="containsText" text="ENABLED">
      <formula>NOT(ISERROR(SEARCH("ENABLED",J2152)))</formula>
    </cfRule>
  </conditionalFormatting>
  <conditionalFormatting sqref="J114">
    <cfRule type="containsText" dxfId="1065" priority="2350" operator="containsText" text="DISABLED">
      <formula>NOT(ISERROR(SEARCH("DISABLED",J114)))</formula>
    </cfRule>
    <cfRule type="containsText" dxfId="1064" priority="2351" operator="containsText" text="ENABLED">
      <formula>NOT(ISERROR(SEARCH("ENABLED",J114)))</formula>
    </cfRule>
  </conditionalFormatting>
  <conditionalFormatting sqref="J181">
    <cfRule type="containsText" dxfId="1063" priority="2348" operator="containsText" text="DISABLED">
      <formula>NOT(ISERROR(SEARCH("DISABLED",J181)))</formula>
    </cfRule>
    <cfRule type="containsText" dxfId="1062" priority="2349" operator="containsText" text="ENABLED">
      <formula>NOT(ISERROR(SEARCH("ENABLED",J181)))</formula>
    </cfRule>
  </conditionalFormatting>
  <conditionalFormatting sqref="J642">
    <cfRule type="containsText" dxfId="1061" priority="2344" operator="containsText" text="DISABLED">
      <formula>NOT(ISERROR(SEARCH("DISABLED",J642)))</formula>
    </cfRule>
    <cfRule type="containsText" dxfId="1060" priority="2345" operator="containsText" text="ENABLED">
      <formula>NOT(ISERROR(SEARCH("ENABLED",J642)))</formula>
    </cfRule>
  </conditionalFormatting>
  <conditionalFormatting sqref="J347:J348">
    <cfRule type="containsText" dxfId="1059" priority="2336" operator="containsText" text="DISABLED">
      <formula>NOT(ISERROR(SEARCH("DISABLED",J347)))</formula>
    </cfRule>
    <cfRule type="containsText" dxfId="1058" priority="2337" operator="containsText" text="ENABLED">
      <formula>NOT(ISERROR(SEARCH("ENABLED",J347)))</formula>
    </cfRule>
  </conditionalFormatting>
  <conditionalFormatting sqref="J421">
    <cfRule type="containsText" dxfId="1057" priority="2334" operator="containsText" text="DISABLED">
      <formula>NOT(ISERROR(SEARCH("DISABLED",J421)))</formula>
    </cfRule>
    <cfRule type="containsText" dxfId="1056" priority="2335" operator="containsText" text="ENABLED">
      <formula>NOT(ISERROR(SEARCH("ENABLED",J421)))</formula>
    </cfRule>
  </conditionalFormatting>
  <conditionalFormatting sqref="J802">
    <cfRule type="containsText" dxfId="1055" priority="2320" operator="containsText" text="DISABLED">
      <formula>NOT(ISERROR(SEARCH("DISABLED",J802)))</formula>
    </cfRule>
    <cfRule type="containsText" dxfId="1054" priority="2321" operator="containsText" text="ENABLED">
      <formula>NOT(ISERROR(SEARCH("ENABLED",J802)))</formula>
    </cfRule>
  </conditionalFormatting>
  <conditionalFormatting sqref="J803">
    <cfRule type="containsText" dxfId="1053" priority="2318" operator="containsText" text="DISABLED">
      <formula>NOT(ISERROR(SEARCH("DISABLED",J803)))</formula>
    </cfRule>
    <cfRule type="containsText" dxfId="1052" priority="2319" operator="containsText" text="ENABLED">
      <formula>NOT(ISERROR(SEARCH("ENABLED",J803)))</formula>
    </cfRule>
  </conditionalFormatting>
  <conditionalFormatting sqref="X1:X4 X1819:X1821 X119 X1890:X1913 X1942:X1982 X1996:X2160 X1992 X1823:X1880 X1939 X1510:X1534 X1882:X1888 X6:X42 X2281:X1048576 X44:X53 X1584:X1586 X56:X60 X63:X70 X72:X74 X76:X81 X83:X105 X107:X117 X448:X475 X970:X987 X1068:X1069 X1071:X1091 X1199:X1231 X1469 X1471:X1492 X1494:X1499 X1539:X1555 X1536:X1537 X1579:X1581 X1612 X1614:X1621 X1623:X1651 X1653:X1669 X1671:X1683 X1685:X1719 X1723:X1725 X1727 X1729:X1765 X1769:X1778 X1501:X1508 X1984:X1990 X1932 X572:X634 X1234:X1306 X1557:X1577 X408:X439 X133:X394 X397 X548:X563 X636:X639 X641:X642 X644:X645 X648:X654 X656:X658 X660:X661 X663 X665:X668 X670:X705 X712:X734 X736:X759 X762:X776 X780:X785 X792:X865 X872:X968 X989:X1066 X1094 X1097:X1170 X1327:X1340 X1346:X1432 X1440:X1467 X481:X524 X1780:X1795 X1813:X1815 X1915:X1924 X1588:X1610">
    <cfRule type="notContainsBlanks" dxfId="1051" priority="2313">
      <formula>LEN(TRIM(X1))&gt;0</formula>
    </cfRule>
  </conditionalFormatting>
  <conditionalFormatting sqref="J2143">
    <cfRule type="containsText" dxfId="1050" priority="2264" operator="containsText" text="DISABLED">
      <formula>NOT(ISERROR(SEARCH("DISABLED",J2143)))</formula>
    </cfRule>
    <cfRule type="containsText" dxfId="1049" priority="2265" operator="containsText" text="ENABLED">
      <formula>NOT(ISERROR(SEARCH("ENABLED",J2143)))</formula>
    </cfRule>
  </conditionalFormatting>
  <conditionalFormatting sqref="X2143">
    <cfRule type="notContainsBlanks" dxfId="1048" priority="2263">
      <formula>LEN(TRIM(X2143))&gt;0</formula>
    </cfRule>
  </conditionalFormatting>
  <conditionalFormatting sqref="X2133">
    <cfRule type="notContainsBlanks" dxfId="1047" priority="2259">
      <formula>LEN(TRIM(X2133))&gt;0</formula>
    </cfRule>
  </conditionalFormatting>
  <conditionalFormatting sqref="K1975:K1982 K452:K475 K485:K524 K1:K4 K119 K232:K383 K1882:K1888 K1890:K1913 K1996:K2160 K1992 K1939 K2281:K1048576 K411:K439 K1984:K1990 K1932 K1915:K1924 K137:K214 K1942:K1972 K216:K228">
    <cfRule type="containsText" dxfId="1046" priority="2255" operator="containsText" text="DISABLED">
      <formula>NOT(ISERROR(SEARCH("DISABLED",K1)))</formula>
    </cfRule>
    <cfRule type="containsText" dxfId="1045" priority="2256" operator="containsText" text="ENABLED">
      <formula>NOT(ISERROR(SEARCH("ENABLED",K1)))</formula>
    </cfRule>
  </conditionalFormatting>
  <conditionalFormatting sqref="J1973">
    <cfRule type="containsText" dxfId="1044" priority="2250" operator="containsText" text="DISABLED">
      <formula>NOT(ISERROR(SEARCH("DISABLED",J1973)))</formula>
    </cfRule>
    <cfRule type="containsText" dxfId="1043" priority="2251" operator="containsText" text="ENABLED">
      <formula>NOT(ISERROR(SEARCH("ENABLED",J1973)))</formula>
    </cfRule>
  </conditionalFormatting>
  <conditionalFormatting sqref="X1973">
    <cfRule type="notContainsBlanks" dxfId="1042" priority="2249">
      <formula>LEN(TRIM(X1973))&gt;0</formula>
    </cfRule>
  </conditionalFormatting>
  <conditionalFormatting sqref="K1973">
    <cfRule type="containsText" dxfId="1041" priority="2246" operator="containsText" text="DISABLED">
      <formula>NOT(ISERROR(SEARCH("DISABLED",K1973)))</formula>
    </cfRule>
    <cfRule type="containsText" dxfId="1040" priority="2247" operator="containsText" text="ENABLED">
      <formula>NOT(ISERROR(SEARCH("ENABLED",K1973)))</formula>
    </cfRule>
  </conditionalFormatting>
  <conditionalFormatting sqref="J1974">
    <cfRule type="containsText" dxfId="1039" priority="2244" operator="containsText" text="DISABLED">
      <formula>NOT(ISERROR(SEARCH("DISABLED",J1974)))</formula>
    </cfRule>
    <cfRule type="containsText" dxfId="1038" priority="2245" operator="containsText" text="ENABLED">
      <formula>NOT(ISERROR(SEARCH("ENABLED",J1974)))</formula>
    </cfRule>
  </conditionalFormatting>
  <conditionalFormatting sqref="X1974">
    <cfRule type="notContainsBlanks" dxfId="1037" priority="2243">
      <formula>LEN(TRIM(X1974))&gt;0</formula>
    </cfRule>
  </conditionalFormatting>
  <conditionalFormatting sqref="K1974">
    <cfRule type="containsText" dxfId="1036" priority="2240" operator="containsText" text="DISABLED">
      <formula>NOT(ISERROR(SEARCH("DISABLED",K1974)))</formula>
    </cfRule>
    <cfRule type="containsText" dxfId="1035" priority="2241" operator="containsText" text="ENABLED">
      <formula>NOT(ISERROR(SEARCH("ENABLED",K1974)))</formula>
    </cfRule>
  </conditionalFormatting>
  <conditionalFormatting sqref="J1880">
    <cfRule type="containsText" dxfId="1034" priority="2233" operator="containsText" text="DISABLED">
      <formula>NOT(ISERROR(SEARCH("DISABLED",J1880)))</formula>
    </cfRule>
    <cfRule type="containsText" dxfId="1033" priority="2234" operator="containsText" text="ENABLED">
      <formula>NOT(ISERROR(SEARCH("ENABLED",J1880)))</formula>
    </cfRule>
  </conditionalFormatting>
  <conditionalFormatting sqref="K1880">
    <cfRule type="containsText" dxfId="1032" priority="2230" operator="containsText" text="DISABLED">
      <formula>NOT(ISERROR(SEARCH("DISABLED",K1880)))</formula>
    </cfRule>
    <cfRule type="containsText" dxfId="1031" priority="2231" operator="containsText" text="ENABLED">
      <formula>NOT(ISERROR(SEARCH("ENABLED",K1880)))</formula>
    </cfRule>
  </conditionalFormatting>
  <conditionalFormatting sqref="J451">
    <cfRule type="containsText" dxfId="1030" priority="2228" operator="containsText" text="DISABLED">
      <formula>NOT(ISERROR(SEARCH("DISABLED",J451)))</formula>
    </cfRule>
    <cfRule type="containsText" dxfId="1029" priority="2229" operator="containsText" text="ENABLED">
      <formula>NOT(ISERROR(SEARCH("ENABLED",J451)))</formula>
    </cfRule>
  </conditionalFormatting>
  <conditionalFormatting sqref="X451">
    <cfRule type="notContainsBlanks" dxfId="1028" priority="2227">
      <formula>LEN(TRIM(X451))&gt;0</formula>
    </cfRule>
  </conditionalFormatting>
  <conditionalFormatting sqref="K451">
    <cfRule type="containsText" dxfId="1027" priority="2224" operator="containsText" text="DISABLED">
      <formula>NOT(ISERROR(SEARCH("DISABLED",K451)))</formula>
    </cfRule>
    <cfRule type="containsText" dxfId="1026" priority="2225" operator="containsText" text="ENABLED">
      <formula>NOT(ISERROR(SEARCH("ENABLED",K451)))</formula>
    </cfRule>
  </conditionalFormatting>
  <conditionalFormatting sqref="X484">
    <cfRule type="notContainsBlanks" dxfId="1025" priority="2221">
      <formula>LEN(TRIM(X484))&gt;0</formula>
    </cfRule>
  </conditionalFormatting>
  <conditionalFormatting sqref="K484">
    <cfRule type="containsText" dxfId="1024" priority="2218" operator="containsText" text="DISABLED">
      <formula>NOT(ISERROR(SEARCH("DISABLED",K484)))</formula>
    </cfRule>
    <cfRule type="containsText" dxfId="1023" priority="2219" operator="containsText" text="ENABLED">
      <formula>NOT(ISERROR(SEARCH("ENABLED",K484)))</formula>
    </cfRule>
  </conditionalFormatting>
  <conditionalFormatting sqref="J551">
    <cfRule type="containsText" dxfId="1022" priority="2216" operator="containsText" text="DISABLED">
      <formula>NOT(ISERROR(SEARCH("DISABLED",J551)))</formula>
    </cfRule>
    <cfRule type="containsText" dxfId="1021" priority="2217" operator="containsText" text="ENABLED">
      <formula>NOT(ISERROR(SEARCH("ENABLED",J551)))</formula>
    </cfRule>
  </conditionalFormatting>
  <conditionalFormatting sqref="X551">
    <cfRule type="notContainsBlanks" dxfId="1020" priority="2215">
      <formula>LEN(TRIM(X551))&gt;0</formula>
    </cfRule>
  </conditionalFormatting>
  <conditionalFormatting sqref="K551">
    <cfRule type="containsText" dxfId="1019" priority="2212" operator="containsText" text="DISABLED">
      <formula>NOT(ISERROR(SEARCH("DISABLED",K551)))</formula>
    </cfRule>
    <cfRule type="containsText" dxfId="1018" priority="2213" operator="containsText" text="ENABLED">
      <formula>NOT(ISERROR(SEARCH("ENABLED",K551)))</formula>
    </cfRule>
  </conditionalFormatting>
  <conditionalFormatting sqref="J636">
    <cfRule type="containsText" dxfId="1017" priority="2208" operator="containsText" text="DISABLED">
      <formula>NOT(ISERROR(SEARCH("DISABLED",J636)))</formula>
    </cfRule>
    <cfRule type="containsText" dxfId="1016" priority="2209" operator="containsText" text="ENABLED">
      <formula>NOT(ISERROR(SEARCH("ENABLED",J636)))</formula>
    </cfRule>
  </conditionalFormatting>
  <conditionalFormatting sqref="X636">
    <cfRule type="notContainsBlanks" dxfId="1015" priority="2207">
      <formula>LEN(TRIM(X636))&gt;0</formula>
    </cfRule>
  </conditionalFormatting>
  <conditionalFormatting sqref="K636">
    <cfRule type="containsText" dxfId="1014" priority="2204" operator="containsText" text="DISABLED">
      <formula>NOT(ISERROR(SEARCH("DISABLED",K636)))</formula>
    </cfRule>
    <cfRule type="containsText" dxfId="1013" priority="2205" operator="containsText" text="ENABLED">
      <formula>NOT(ISERROR(SEARCH("ENABLED",K636)))</formula>
    </cfRule>
  </conditionalFormatting>
  <conditionalFormatting sqref="J641">
    <cfRule type="containsText" dxfId="1012" priority="2202" operator="containsText" text="DISABLED">
      <formula>NOT(ISERROR(SEARCH("DISABLED",J641)))</formula>
    </cfRule>
    <cfRule type="containsText" dxfId="1011" priority="2203" operator="containsText" text="ENABLED">
      <formula>NOT(ISERROR(SEARCH("ENABLED",J641)))</formula>
    </cfRule>
  </conditionalFormatting>
  <conditionalFormatting sqref="X641">
    <cfRule type="notContainsBlanks" dxfId="1010" priority="2201">
      <formula>LEN(TRIM(X641))&gt;0</formula>
    </cfRule>
  </conditionalFormatting>
  <conditionalFormatting sqref="K641">
    <cfRule type="containsText" dxfId="1009" priority="2198" operator="containsText" text="DISABLED">
      <formula>NOT(ISERROR(SEARCH("DISABLED",K641)))</formula>
    </cfRule>
    <cfRule type="containsText" dxfId="1008" priority="2199" operator="containsText" text="ENABLED">
      <formula>NOT(ISERROR(SEARCH("ENABLED",K641)))</formula>
    </cfRule>
  </conditionalFormatting>
  <conditionalFormatting sqref="J648">
    <cfRule type="containsText" dxfId="1007" priority="2190" operator="containsText" text="DISABLED">
      <formula>NOT(ISERROR(SEARCH("DISABLED",J648)))</formula>
    </cfRule>
    <cfRule type="containsText" dxfId="1006" priority="2191" operator="containsText" text="ENABLED">
      <formula>NOT(ISERROR(SEARCH("ENABLED",J648)))</formula>
    </cfRule>
  </conditionalFormatting>
  <conditionalFormatting sqref="X648">
    <cfRule type="notContainsBlanks" dxfId="1005" priority="2189">
      <formula>LEN(TRIM(X648))&gt;0</formula>
    </cfRule>
  </conditionalFormatting>
  <conditionalFormatting sqref="K648">
    <cfRule type="containsText" dxfId="1004" priority="2186" operator="containsText" text="DISABLED">
      <formula>NOT(ISERROR(SEARCH("DISABLED",K648)))</formula>
    </cfRule>
    <cfRule type="containsText" dxfId="1003" priority="2187" operator="containsText" text="ENABLED">
      <formula>NOT(ISERROR(SEARCH("ENABLED",K648)))</formula>
    </cfRule>
  </conditionalFormatting>
  <conditionalFormatting sqref="J656">
    <cfRule type="containsText" dxfId="1002" priority="2184" operator="containsText" text="DISABLED">
      <formula>NOT(ISERROR(SEARCH("DISABLED",J656)))</formula>
    </cfRule>
    <cfRule type="containsText" dxfId="1001" priority="2185" operator="containsText" text="ENABLED">
      <formula>NOT(ISERROR(SEARCH("ENABLED",J656)))</formula>
    </cfRule>
  </conditionalFormatting>
  <conditionalFormatting sqref="X656">
    <cfRule type="notContainsBlanks" dxfId="1000" priority="2183">
      <formula>LEN(TRIM(X656))&gt;0</formula>
    </cfRule>
  </conditionalFormatting>
  <conditionalFormatting sqref="K656">
    <cfRule type="containsText" dxfId="999" priority="2180" operator="containsText" text="DISABLED">
      <formula>NOT(ISERROR(SEARCH("DISABLED",K656)))</formula>
    </cfRule>
    <cfRule type="containsText" dxfId="998" priority="2181" operator="containsText" text="ENABLED">
      <formula>NOT(ISERROR(SEARCH("ENABLED",K656)))</formula>
    </cfRule>
  </conditionalFormatting>
  <conditionalFormatting sqref="J660">
    <cfRule type="containsText" dxfId="997" priority="2178" operator="containsText" text="DISABLED">
      <formula>NOT(ISERROR(SEARCH("DISABLED",J660)))</formula>
    </cfRule>
    <cfRule type="containsText" dxfId="996" priority="2179" operator="containsText" text="ENABLED">
      <formula>NOT(ISERROR(SEARCH("ENABLED",J660)))</formula>
    </cfRule>
  </conditionalFormatting>
  <conditionalFormatting sqref="X660">
    <cfRule type="notContainsBlanks" dxfId="995" priority="2177">
      <formula>LEN(TRIM(X660))&gt;0</formula>
    </cfRule>
  </conditionalFormatting>
  <conditionalFormatting sqref="K660">
    <cfRule type="containsText" dxfId="994" priority="2174" operator="containsText" text="DISABLED">
      <formula>NOT(ISERROR(SEARCH("DISABLED",K660)))</formula>
    </cfRule>
    <cfRule type="containsText" dxfId="993" priority="2175" operator="containsText" text="ENABLED">
      <formula>NOT(ISERROR(SEARCH("ENABLED",K660)))</formula>
    </cfRule>
  </conditionalFormatting>
  <conditionalFormatting sqref="J663">
    <cfRule type="containsText" dxfId="992" priority="2172" operator="containsText" text="DISABLED">
      <formula>NOT(ISERROR(SEARCH("DISABLED",J663)))</formula>
    </cfRule>
    <cfRule type="containsText" dxfId="991" priority="2173" operator="containsText" text="ENABLED">
      <formula>NOT(ISERROR(SEARCH("ENABLED",J663)))</formula>
    </cfRule>
  </conditionalFormatting>
  <conditionalFormatting sqref="X663">
    <cfRule type="notContainsBlanks" dxfId="990" priority="2171">
      <formula>LEN(TRIM(X663))&gt;0</formula>
    </cfRule>
  </conditionalFormatting>
  <conditionalFormatting sqref="K663">
    <cfRule type="containsText" dxfId="989" priority="2168" operator="containsText" text="DISABLED">
      <formula>NOT(ISERROR(SEARCH("DISABLED",K663)))</formula>
    </cfRule>
    <cfRule type="containsText" dxfId="988" priority="2169" operator="containsText" text="ENABLED">
      <formula>NOT(ISERROR(SEARCH("ENABLED",K663)))</formula>
    </cfRule>
  </conditionalFormatting>
  <conditionalFormatting sqref="J665">
    <cfRule type="containsText" dxfId="987" priority="2166" operator="containsText" text="DISABLED">
      <formula>NOT(ISERROR(SEARCH("DISABLED",J665)))</formula>
    </cfRule>
    <cfRule type="containsText" dxfId="986" priority="2167" operator="containsText" text="ENABLED">
      <formula>NOT(ISERROR(SEARCH("ENABLED",J665)))</formula>
    </cfRule>
  </conditionalFormatting>
  <conditionalFormatting sqref="X665">
    <cfRule type="notContainsBlanks" dxfId="985" priority="2165">
      <formula>LEN(TRIM(X665))&gt;0</formula>
    </cfRule>
  </conditionalFormatting>
  <conditionalFormatting sqref="K665">
    <cfRule type="containsText" dxfId="984" priority="2162" operator="containsText" text="DISABLED">
      <formula>NOT(ISERROR(SEARCH("DISABLED",K665)))</formula>
    </cfRule>
    <cfRule type="containsText" dxfId="983" priority="2163" operator="containsText" text="ENABLED">
      <formula>NOT(ISERROR(SEARCH("ENABLED",K665)))</formula>
    </cfRule>
  </conditionalFormatting>
  <conditionalFormatting sqref="J670">
    <cfRule type="containsText" dxfId="982" priority="2160" operator="containsText" text="DISABLED">
      <formula>NOT(ISERROR(SEARCH("DISABLED",J670)))</formula>
    </cfRule>
    <cfRule type="containsText" dxfId="981" priority="2161" operator="containsText" text="ENABLED">
      <formula>NOT(ISERROR(SEARCH("ENABLED",J670)))</formula>
    </cfRule>
  </conditionalFormatting>
  <conditionalFormatting sqref="X670">
    <cfRule type="notContainsBlanks" dxfId="980" priority="2159">
      <formula>LEN(TRIM(X670))&gt;0</formula>
    </cfRule>
  </conditionalFormatting>
  <conditionalFormatting sqref="K670">
    <cfRule type="containsText" dxfId="979" priority="2156" operator="containsText" text="DISABLED">
      <formula>NOT(ISERROR(SEARCH("DISABLED",K670)))</formula>
    </cfRule>
    <cfRule type="containsText" dxfId="978" priority="2157" operator="containsText" text="ENABLED">
      <formula>NOT(ISERROR(SEARCH("ENABLED",K670)))</formula>
    </cfRule>
  </conditionalFormatting>
  <conditionalFormatting sqref="J712">
    <cfRule type="containsText" dxfId="977" priority="2124" operator="containsText" text="DISABLED">
      <formula>NOT(ISERROR(SEARCH("DISABLED",J712)))</formula>
    </cfRule>
    <cfRule type="containsText" dxfId="976" priority="2125" operator="containsText" text="ENABLED">
      <formula>NOT(ISERROR(SEARCH("ENABLED",J712)))</formula>
    </cfRule>
  </conditionalFormatting>
  <conditionalFormatting sqref="X712">
    <cfRule type="notContainsBlanks" dxfId="975" priority="2123">
      <formula>LEN(TRIM(X712))&gt;0</formula>
    </cfRule>
  </conditionalFormatting>
  <conditionalFormatting sqref="K712">
    <cfRule type="containsText" dxfId="974" priority="2120" operator="containsText" text="DISABLED">
      <formula>NOT(ISERROR(SEARCH("DISABLED",K712)))</formula>
    </cfRule>
    <cfRule type="containsText" dxfId="973" priority="2121" operator="containsText" text="ENABLED">
      <formula>NOT(ISERROR(SEARCH("ENABLED",K712)))</formula>
    </cfRule>
  </conditionalFormatting>
  <conditionalFormatting sqref="J736">
    <cfRule type="containsText" dxfId="972" priority="2118" operator="containsText" text="DISABLED">
      <formula>NOT(ISERROR(SEARCH("DISABLED",J736)))</formula>
    </cfRule>
    <cfRule type="containsText" dxfId="971" priority="2119" operator="containsText" text="ENABLED">
      <formula>NOT(ISERROR(SEARCH("ENABLED",J736)))</formula>
    </cfRule>
  </conditionalFormatting>
  <conditionalFormatting sqref="X736">
    <cfRule type="notContainsBlanks" dxfId="970" priority="2117">
      <formula>LEN(TRIM(X736))&gt;0</formula>
    </cfRule>
  </conditionalFormatting>
  <conditionalFormatting sqref="K736">
    <cfRule type="containsText" dxfId="969" priority="2114" operator="containsText" text="DISABLED">
      <formula>NOT(ISERROR(SEARCH("DISABLED",K736)))</formula>
    </cfRule>
    <cfRule type="containsText" dxfId="968" priority="2115" operator="containsText" text="ENABLED">
      <formula>NOT(ISERROR(SEARCH("ENABLED",K736)))</formula>
    </cfRule>
  </conditionalFormatting>
  <conditionalFormatting sqref="J792">
    <cfRule type="containsText" dxfId="967" priority="2041" operator="containsText" text="DISABLED">
      <formula>NOT(ISERROR(SEARCH("DISABLED",J792)))</formula>
    </cfRule>
    <cfRule type="containsText" dxfId="966" priority="2042" operator="containsText" text="ENABLED">
      <formula>NOT(ISERROR(SEARCH("ENABLED",J792)))</formula>
    </cfRule>
  </conditionalFormatting>
  <conditionalFormatting sqref="J762">
    <cfRule type="containsText" dxfId="965" priority="2104" operator="containsText" text="DISABLED">
      <formula>NOT(ISERROR(SEARCH("DISABLED",J762)))</formula>
    </cfRule>
    <cfRule type="containsText" dxfId="964" priority="2105" operator="containsText" text="ENABLED">
      <formula>NOT(ISERROR(SEARCH("ENABLED",J762)))</formula>
    </cfRule>
  </conditionalFormatting>
  <conditionalFormatting sqref="X762">
    <cfRule type="notContainsBlanks" dxfId="963" priority="2103">
      <formula>LEN(TRIM(X762))&gt;0</formula>
    </cfRule>
  </conditionalFormatting>
  <conditionalFormatting sqref="K762">
    <cfRule type="containsText" dxfId="962" priority="2100" operator="containsText" text="DISABLED">
      <formula>NOT(ISERROR(SEARCH("DISABLED",K762)))</formula>
    </cfRule>
    <cfRule type="containsText" dxfId="961" priority="2101" operator="containsText" text="ENABLED">
      <formula>NOT(ISERROR(SEARCH("ENABLED",K762)))</formula>
    </cfRule>
  </conditionalFormatting>
  <conditionalFormatting sqref="K792">
    <cfRule type="containsText" dxfId="960" priority="2037" operator="containsText" text="DISABLED">
      <formula>NOT(ISERROR(SEARCH("DISABLED",K792)))</formula>
    </cfRule>
    <cfRule type="containsText" dxfId="959" priority="2038" operator="containsText" text="ENABLED">
      <formula>NOT(ISERROR(SEARCH("ENABLED",K792)))</formula>
    </cfRule>
  </conditionalFormatting>
  <conditionalFormatting sqref="J780">
    <cfRule type="containsText" dxfId="958" priority="2083" operator="containsText" text="DISABLED">
      <formula>NOT(ISERROR(SEARCH("DISABLED",J780)))</formula>
    </cfRule>
    <cfRule type="containsText" dxfId="957" priority="2084" operator="containsText" text="ENABLED">
      <formula>NOT(ISERROR(SEARCH("ENABLED",J780)))</formula>
    </cfRule>
  </conditionalFormatting>
  <conditionalFormatting sqref="X780">
    <cfRule type="notContainsBlanks" dxfId="956" priority="2082">
      <formula>LEN(TRIM(X780))&gt;0</formula>
    </cfRule>
  </conditionalFormatting>
  <conditionalFormatting sqref="K780">
    <cfRule type="containsText" dxfId="955" priority="2079" operator="containsText" text="DISABLED">
      <formula>NOT(ISERROR(SEARCH("DISABLED",K780)))</formula>
    </cfRule>
    <cfRule type="containsText" dxfId="954" priority="2080" operator="containsText" text="ENABLED">
      <formula>NOT(ISERROR(SEARCH("ENABLED",K780)))</formula>
    </cfRule>
  </conditionalFormatting>
  <conditionalFormatting sqref="X792">
    <cfRule type="notContainsBlanks" dxfId="953" priority="2040">
      <formula>LEN(TRIM(X792))&gt;0</formula>
    </cfRule>
  </conditionalFormatting>
  <conditionalFormatting sqref="J872">
    <cfRule type="containsText" dxfId="952" priority="1999" operator="containsText" text="DISABLED">
      <formula>NOT(ISERROR(SEARCH("DISABLED",J872)))</formula>
    </cfRule>
    <cfRule type="containsText" dxfId="951" priority="2000" operator="containsText" text="ENABLED">
      <formula>NOT(ISERROR(SEARCH("ENABLED",J872)))</formula>
    </cfRule>
  </conditionalFormatting>
  <conditionalFormatting sqref="X872">
    <cfRule type="notContainsBlanks" dxfId="950" priority="1998">
      <formula>LEN(TRIM(X872))&gt;0</formula>
    </cfRule>
  </conditionalFormatting>
  <conditionalFormatting sqref="K872">
    <cfRule type="containsText" dxfId="949" priority="1995" operator="containsText" text="DISABLED">
      <formula>NOT(ISERROR(SEARCH("DISABLED",K872)))</formula>
    </cfRule>
    <cfRule type="containsText" dxfId="948" priority="1996" operator="containsText" text="ENABLED">
      <formula>NOT(ISERROR(SEARCH("ENABLED",K872)))</formula>
    </cfRule>
  </conditionalFormatting>
  <conditionalFormatting sqref="J970">
    <cfRule type="containsText" dxfId="947" priority="1992" operator="containsText" text="DISABLED">
      <formula>NOT(ISERROR(SEARCH("DISABLED",J970)))</formula>
    </cfRule>
    <cfRule type="containsText" dxfId="946" priority="1993" operator="containsText" text="ENABLED">
      <formula>NOT(ISERROR(SEARCH("ENABLED",J970)))</formula>
    </cfRule>
  </conditionalFormatting>
  <conditionalFormatting sqref="X970">
    <cfRule type="notContainsBlanks" dxfId="945" priority="1991">
      <formula>LEN(TRIM(X970))&gt;0</formula>
    </cfRule>
  </conditionalFormatting>
  <conditionalFormatting sqref="K970">
    <cfRule type="containsText" dxfId="944" priority="1988" operator="containsText" text="DISABLED">
      <formula>NOT(ISERROR(SEARCH("DISABLED",K970)))</formula>
    </cfRule>
    <cfRule type="containsText" dxfId="943" priority="1989" operator="containsText" text="ENABLED">
      <formula>NOT(ISERROR(SEARCH("ENABLED",K970)))</formula>
    </cfRule>
  </conditionalFormatting>
  <conditionalFormatting sqref="J989">
    <cfRule type="containsText" dxfId="942" priority="1985" operator="containsText" text="DISABLED">
      <formula>NOT(ISERROR(SEARCH("DISABLED",J989)))</formula>
    </cfRule>
    <cfRule type="containsText" dxfId="941" priority="1986" operator="containsText" text="ENABLED">
      <formula>NOT(ISERROR(SEARCH("ENABLED",J989)))</formula>
    </cfRule>
  </conditionalFormatting>
  <conditionalFormatting sqref="X989">
    <cfRule type="notContainsBlanks" dxfId="940" priority="1984">
      <formula>LEN(TRIM(X989))&gt;0</formula>
    </cfRule>
  </conditionalFormatting>
  <conditionalFormatting sqref="K989">
    <cfRule type="containsText" dxfId="939" priority="1981" operator="containsText" text="DISABLED">
      <formula>NOT(ISERROR(SEARCH("DISABLED",K989)))</formula>
    </cfRule>
    <cfRule type="containsText" dxfId="938" priority="1982" operator="containsText" text="ENABLED">
      <formula>NOT(ISERROR(SEARCH("ENABLED",K989)))</formula>
    </cfRule>
  </conditionalFormatting>
  <conditionalFormatting sqref="J1054">
    <cfRule type="containsText" dxfId="937" priority="1971" operator="containsText" text="DISABLED">
      <formula>NOT(ISERROR(SEARCH("DISABLED",J1054)))</formula>
    </cfRule>
    <cfRule type="containsText" dxfId="936" priority="1972" operator="containsText" text="ENABLED">
      <formula>NOT(ISERROR(SEARCH("ENABLED",J1054)))</formula>
    </cfRule>
  </conditionalFormatting>
  <conditionalFormatting sqref="X1054">
    <cfRule type="notContainsBlanks" dxfId="935" priority="1970">
      <formula>LEN(TRIM(X1054))&gt;0</formula>
    </cfRule>
  </conditionalFormatting>
  <conditionalFormatting sqref="K1054">
    <cfRule type="containsText" dxfId="934" priority="1967" operator="containsText" text="DISABLED">
      <formula>NOT(ISERROR(SEARCH("DISABLED",K1054)))</formula>
    </cfRule>
    <cfRule type="containsText" dxfId="933" priority="1968" operator="containsText" text="ENABLED">
      <formula>NOT(ISERROR(SEARCH("ENABLED",K1054)))</formula>
    </cfRule>
  </conditionalFormatting>
  <conditionalFormatting sqref="J1068">
    <cfRule type="containsText" dxfId="932" priority="1964" operator="containsText" text="DISABLED">
      <formula>NOT(ISERROR(SEARCH("DISABLED",J1068)))</formula>
    </cfRule>
    <cfRule type="containsText" dxfId="931" priority="1965" operator="containsText" text="ENABLED">
      <formula>NOT(ISERROR(SEARCH("ENABLED",J1068)))</formula>
    </cfRule>
  </conditionalFormatting>
  <conditionalFormatting sqref="X1068">
    <cfRule type="notContainsBlanks" dxfId="930" priority="1963">
      <formula>LEN(TRIM(X1068))&gt;0</formula>
    </cfRule>
  </conditionalFormatting>
  <conditionalFormatting sqref="K1068">
    <cfRule type="containsText" dxfId="929" priority="1960" operator="containsText" text="DISABLED">
      <formula>NOT(ISERROR(SEARCH("DISABLED",K1068)))</formula>
    </cfRule>
    <cfRule type="containsText" dxfId="928" priority="1961" operator="containsText" text="ENABLED">
      <formula>NOT(ISERROR(SEARCH("ENABLED",K1068)))</formula>
    </cfRule>
  </conditionalFormatting>
  <conditionalFormatting sqref="J1071">
    <cfRule type="containsText" dxfId="927" priority="1957" operator="containsText" text="DISABLED">
      <formula>NOT(ISERROR(SEARCH("DISABLED",J1071)))</formula>
    </cfRule>
    <cfRule type="containsText" dxfId="926" priority="1958" operator="containsText" text="ENABLED">
      <formula>NOT(ISERROR(SEARCH("ENABLED",J1071)))</formula>
    </cfRule>
  </conditionalFormatting>
  <conditionalFormatting sqref="X1071">
    <cfRule type="notContainsBlanks" dxfId="925" priority="1956">
      <formula>LEN(TRIM(X1071))&gt;0</formula>
    </cfRule>
  </conditionalFormatting>
  <conditionalFormatting sqref="K1071">
    <cfRule type="containsText" dxfId="924" priority="1953" operator="containsText" text="DISABLED">
      <formula>NOT(ISERROR(SEARCH("DISABLED",K1071)))</formula>
    </cfRule>
    <cfRule type="containsText" dxfId="923" priority="1954" operator="containsText" text="ENABLED">
      <formula>NOT(ISERROR(SEARCH("ENABLED",K1071)))</formula>
    </cfRule>
  </conditionalFormatting>
  <conditionalFormatting sqref="J1094">
    <cfRule type="containsText" dxfId="922" priority="1943" operator="containsText" text="DISABLED">
      <formula>NOT(ISERROR(SEARCH("DISABLED",J1094)))</formula>
    </cfRule>
    <cfRule type="containsText" dxfId="921" priority="1944" operator="containsText" text="ENABLED">
      <formula>NOT(ISERROR(SEARCH("ENABLED",J1094)))</formula>
    </cfRule>
  </conditionalFormatting>
  <conditionalFormatting sqref="X1094">
    <cfRule type="notContainsBlanks" dxfId="920" priority="1942">
      <formula>LEN(TRIM(X1094))&gt;0</formula>
    </cfRule>
  </conditionalFormatting>
  <conditionalFormatting sqref="K1094">
    <cfRule type="containsText" dxfId="919" priority="1939" operator="containsText" text="DISABLED">
      <formula>NOT(ISERROR(SEARCH("DISABLED",K1094)))</formula>
    </cfRule>
    <cfRule type="containsText" dxfId="918" priority="1940" operator="containsText" text="ENABLED">
      <formula>NOT(ISERROR(SEARCH("ENABLED",K1094)))</formula>
    </cfRule>
  </conditionalFormatting>
  <conditionalFormatting sqref="J1097">
    <cfRule type="containsText" dxfId="917" priority="1929" operator="containsText" text="DISABLED">
      <formula>NOT(ISERROR(SEARCH("DISABLED",J1097)))</formula>
    </cfRule>
    <cfRule type="containsText" dxfId="916" priority="1930" operator="containsText" text="ENABLED">
      <formula>NOT(ISERROR(SEARCH("ENABLED",J1097)))</formula>
    </cfRule>
  </conditionalFormatting>
  <conditionalFormatting sqref="X1097">
    <cfRule type="notContainsBlanks" dxfId="915" priority="1928">
      <formula>LEN(TRIM(X1097))&gt;0</formula>
    </cfRule>
  </conditionalFormatting>
  <conditionalFormatting sqref="K1097">
    <cfRule type="containsText" dxfId="914" priority="1925" operator="containsText" text="DISABLED">
      <formula>NOT(ISERROR(SEARCH("DISABLED",K1097)))</formula>
    </cfRule>
    <cfRule type="containsText" dxfId="913" priority="1926" operator="containsText" text="ENABLED">
      <formula>NOT(ISERROR(SEARCH("ENABLED",K1097)))</formula>
    </cfRule>
  </conditionalFormatting>
  <conditionalFormatting sqref="J1202:J1231">
    <cfRule type="containsText" dxfId="912" priority="1859" operator="containsText" text="DISABLED">
      <formula>NOT(ISERROR(SEARCH("DISABLED",J1202)))</formula>
    </cfRule>
    <cfRule type="containsText" dxfId="911" priority="1860" operator="containsText" text="ENABLED">
      <formula>NOT(ISERROR(SEARCH("ENABLED",J1202)))</formula>
    </cfRule>
  </conditionalFormatting>
  <conditionalFormatting sqref="X1202">
    <cfRule type="notContainsBlanks" dxfId="910" priority="1858">
      <formula>LEN(TRIM(X1202))&gt;0</formula>
    </cfRule>
  </conditionalFormatting>
  <conditionalFormatting sqref="K1202:K1231">
    <cfRule type="containsText" dxfId="909" priority="1855" operator="containsText" text="DISABLED">
      <formula>NOT(ISERROR(SEARCH("DISABLED",K1202)))</formula>
    </cfRule>
    <cfRule type="containsText" dxfId="908" priority="1856" operator="containsText" text="ENABLED">
      <formula>NOT(ISERROR(SEARCH("ENABLED",K1202)))</formula>
    </cfRule>
  </conditionalFormatting>
  <conditionalFormatting sqref="X1228">
    <cfRule type="notContainsBlanks" dxfId="907" priority="1851">
      <formula>LEN(TRIM(X1228))&gt;0</formula>
    </cfRule>
  </conditionalFormatting>
  <conditionalFormatting sqref="X1229">
    <cfRule type="notContainsBlanks" dxfId="906" priority="1844">
      <formula>LEN(TRIM(X1229))&gt;0</formula>
    </cfRule>
  </conditionalFormatting>
  <conditionalFormatting sqref="X1230">
    <cfRule type="notContainsBlanks" dxfId="905" priority="1837">
      <formula>LEN(TRIM(X1230))&gt;0</formula>
    </cfRule>
  </conditionalFormatting>
  <conditionalFormatting sqref="X1231">
    <cfRule type="notContainsBlanks" dxfId="904" priority="1830">
      <formula>LEN(TRIM(X1231))&gt;0</formula>
    </cfRule>
  </conditionalFormatting>
  <conditionalFormatting sqref="J1237">
    <cfRule type="containsText" dxfId="903" priority="1810" operator="containsText" text="DISABLED">
      <formula>NOT(ISERROR(SEARCH("DISABLED",J1237)))</formula>
    </cfRule>
    <cfRule type="containsText" dxfId="902" priority="1811" operator="containsText" text="ENABLED">
      <formula>NOT(ISERROR(SEARCH("ENABLED",J1237)))</formula>
    </cfRule>
  </conditionalFormatting>
  <conditionalFormatting sqref="X1237">
    <cfRule type="notContainsBlanks" dxfId="901" priority="1809">
      <formula>LEN(TRIM(X1237))&gt;0</formula>
    </cfRule>
  </conditionalFormatting>
  <conditionalFormatting sqref="K1237">
    <cfRule type="containsText" dxfId="900" priority="1806" operator="containsText" text="DISABLED">
      <formula>NOT(ISERROR(SEARCH("DISABLED",K1237)))</formula>
    </cfRule>
    <cfRule type="containsText" dxfId="899" priority="1807" operator="containsText" text="ENABLED">
      <formula>NOT(ISERROR(SEARCH("ENABLED",K1237)))</formula>
    </cfRule>
  </conditionalFormatting>
  <conditionalFormatting sqref="K1330">
    <cfRule type="containsText" dxfId="898" priority="1666" operator="containsText" text="DISABLED">
      <formula>NOT(ISERROR(SEARCH("DISABLED",K1330)))</formula>
    </cfRule>
    <cfRule type="containsText" dxfId="897" priority="1667" operator="containsText" text="ENABLED">
      <formula>NOT(ISERROR(SEARCH("ENABLED",K1330)))</formula>
    </cfRule>
  </conditionalFormatting>
  <conditionalFormatting sqref="X1330">
    <cfRule type="notContainsBlanks" dxfId="896" priority="1669">
      <formula>LEN(TRIM(X1330))&gt;0</formula>
    </cfRule>
  </conditionalFormatting>
  <conditionalFormatting sqref="J1349">
    <cfRule type="containsText" dxfId="895" priority="1635" operator="containsText" text="DISABLED">
      <formula>NOT(ISERROR(SEARCH("DISABLED",J1349)))</formula>
    </cfRule>
    <cfRule type="containsText" dxfId="894" priority="1636" operator="containsText" text="ENABLED">
      <formula>NOT(ISERROR(SEARCH("ENABLED",J1349)))</formula>
    </cfRule>
  </conditionalFormatting>
  <conditionalFormatting sqref="X1349">
    <cfRule type="notContainsBlanks" dxfId="893" priority="1634">
      <formula>LEN(TRIM(X1349))&gt;0</formula>
    </cfRule>
  </conditionalFormatting>
  <conditionalFormatting sqref="K1349">
    <cfRule type="containsText" dxfId="892" priority="1631" operator="containsText" text="DISABLED">
      <formula>NOT(ISERROR(SEARCH("DISABLED",K1349)))</formula>
    </cfRule>
    <cfRule type="containsText" dxfId="891" priority="1632" operator="containsText" text="ENABLED">
      <formula>NOT(ISERROR(SEARCH("ENABLED",K1349)))</formula>
    </cfRule>
  </conditionalFormatting>
  <conditionalFormatting sqref="K1443">
    <cfRule type="containsText" dxfId="890" priority="1551" operator="containsText" text="DISABLED">
      <formula>NOT(ISERROR(SEARCH("DISABLED",K1443)))</formula>
    </cfRule>
    <cfRule type="containsText" dxfId="889" priority="1552" operator="containsText" text="ENABLED">
      <formula>NOT(ISERROR(SEARCH("ENABLED",K1443)))</formula>
    </cfRule>
  </conditionalFormatting>
  <conditionalFormatting sqref="J1431">
    <cfRule type="containsText" dxfId="888" priority="1618" operator="containsText" text="DISABLED">
      <formula>NOT(ISERROR(SEARCH("DISABLED",J1431)))</formula>
    </cfRule>
    <cfRule type="containsText" dxfId="887" priority="1619" operator="containsText" text="ENABLED">
      <formula>NOT(ISERROR(SEARCH("ENABLED",J1431)))</formula>
    </cfRule>
  </conditionalFormatting>
  <conditionalFormatting sqref="X1431">
    <cfRule type="notContainsBlanks" dxfId="886" priority="1617">
      <formula>LEN(TRIM(X1431))&gt;0</formula>
    </cfRule>
  </conditionalFormatting>
  <conditionalFormatting sqref="K1431">
    <cfRule type="containsText" dxfId="885" priority="1614" operator="containsText" text="DISABLED">
      <formula>NOT(ISERROR(SEARCH("DISABLED",K1431)))</formula>
    </cfRule>
    <cfRule type="containsText" dxfId="884" priority="1615" operator="containsText" text="ENABLED">
      <formula>NOT(ISERROR(SEARCH("ENABLED",K1431)))</formula>
    </cfRule>
  </conditionalFormatting>
  <conditionalFormatting sqref="J1432">
    <cfRule type="containsText" dxfId="883" priority="1611" operator="containsText" text="DISABLED">
      <formula>NOT(ISERROR(SEARCH("DISABLED",J1432)))</formula>
    </cfRule>
    <cfRule type="containsText" dxfId="882" priority="1612" operator="containsText" text="ENABLED">
      <formula>NOT(ISERROR(SEARCH("ENABLED",J1432)))</formula>
    </cfRule>
  </conditionalFormatting>
  <conditionalFormatting sqref="X1432">
    <cfRule type="notContainsBlanks" dxfId="881" priority="1610">
      <formula>LEN(TRIM(X1432))&gt;0</formula>
    </cfRule>
  </conditionalFormatting>
  <conditionalFormatting sqref="K1432">
    <cfRule type="containsText" dxfId="880" priority="1607" operator="containsText" text="DISABLED">
      <formula>NOT(ISERROR(SEARCH("DISABLED",K1432)))</formula>
    </cfRule>
    <cfRule type="containsText" dxfId="879" priority="1608" operator="containsText" text="ENABLED">
      <formula>NOT(ISERROR(SEARCH("ENABLED",K1432)))</formula>
    </cfRule>
  </conditionalFormatting>
  <conditionalFormatting sqref="X1443">
    <cfRule type="notContainsBlanks" dxfId="878" priority="1554">
      <formula>LEN(TRIM(X1443))&gt;0</formula>
    </cfRule>
  </conditionalFormatting>
  <conditionalFormatting sqref="J550">
    <cfRule type="containsText" dxfId="877" priority="1403" operator="containsText" text="DISABLED">
      <formula>NOT(ISERROR(SEARCH("DISABLED",J550)))</formula>
    </cfRule>
    <cfRule type="containsText" dxfId="876" priority="1404" operator="containsText" text="ENABLED">
      <formula>NOT(ISERROR(SEARCH("ENABLED",J550)))</formula>
    </cfRule>
  </conditionalFormatting>
  <conditionalFormatting sqref="X550">
    <cfRule type="notContainsBlanks" dxfId="875" priority="1402">
      <formula>LEN(TRIM(X550))&gt;0</formula>
    </cfRule>
  </conditionalFormatting>
  <conditionalFormatting sqref="J5">
    <cfRule type="containsText" dxfId="874" priority="1523" operator="containsText" text="DISABLED">
      <formula>NOT(ISERROR(SEARCH("DISABLED",J5)))</formula>
    </cfRule>
    <cfRule type="containsText" dxfId="873" priority="1524" operator="containsText" text="ENABLED">
      <formula>NOT(ISERROR(SEARCH("ENABLED",J5)))</formula>
    </cfRule>
  </conditionalFormatting>
  <conditionalFormatting sqref="X5">
    <cfRule type="notContainsBlanks" dxfId="872" priority="1522">
      <formula>LEN(TRIM(X5))&gt;0</formula>
    </cfRule>
  </conditionalFormatting>
  <conditionalFormatting sqref="K5">
    <cfRule type="containsText" dxfId="871" priority="1519" operator="containsText" text="DISABLED">
      <formula>NOT(ISERROR(SEARCH("DISABLED",K5)))</formula>
    </cfRule>
    <cfRule type="containsText" dxfId="870" priority="1520" operator="containsText" text="ENABLED">
      <formula>NOT(ISERROR(SEARCH("ENABLED",K5)))</formula>
    </cfRule>
  </conditionalFormatting>
  <conditionalFormatting sqref="J133">
    <cfRule type="containsText" dxfId="869" priority="1511" operator="containsText" text="DISABLED">
      <formula>NOT(ISERROR(SEARCH("DISABLED",J133)))</formula>
    </cfRule>
    <cfRule type="containsText" dxfId="868" priority="1512" operator="containsText" text="ENABLED">
      <formula>NOT(ISERROR(SEARCH("ENABLED",J133)))</formula>
    </cfRule>
  </conditionalFormatting>
  <conditionalFormatting sqref="X133">
    <cfRule type="notContainsBlanks" dxfId="867" priority="1510">
      <formula>LEN(TRIM(X133))&gt;0</formula>
    </cfRule>
  </conditionalFormatting>
  <conditionalFormatting sqref="K133">
    <cfRule type="containsText" dxfId="866" priority="1507" operator="containsText" text="DISABLED">
      <formula>NOT(ISERROR(SEARCH("DISABLED",K133)))</formula>
    </cfRule>
    <cfRule type="containsText" dxfId="865" priority="1508" operator="containsText" text="ENABLED">
      <formula>NOT(ISERROR(SEARCH("ENABLED",K133)))</formula>
    </cfRule>
  </conditionalFormatting>
  <conditionalFormatting sqref="J134">
    <cfRule type="containsText" dxfId="864" priority="1505" operator="containsText" text="DISABLED">
      <formula>NOT(ISERROR(SEARCH("DISABLED",J134)))</formula>
    </cfRule>
    <cfRule type="containsText" dxfId="863" priority="1506" operator="containsText" text="ENABLED">
      <formula>NOT(ISERROR(SEARCH("ENABLED",J134)))</formula>
    </cfRule>
  </conditionalFormatting>
  <conditionalFormatting sqref="X134">
    <cfRule type="notContainsBlanks" dxfId="862" priority="1504">
      <formula>LEN(TRIM(X134))&gt;0</formula>
    </cfRule>
  </conditionalFormatting>
  <conditionalFormatting sqref="K134">
    <cfRule type="containsText" dxfId="861" priority="1501" operator="containsText" text="DISABLED">
      <formula>NOT(ISERROR(SEARCH("DISABLED",K134)))</formula>
    </cfRule>
    <cfRule type="containsText" dxfId="860" priority="1502" operator="containsText" text="ENABLED">
      <formula>NOT(ISERROR(SEARCH("ENABLED",K134)))</formula>
    </cfRule>
  </conditionalFormatting>
  <conditionalFormatting sqref="J135">
    <cfRule type="containsText" dxfId="859" priority="1499" operator="containsText" text="DISABLED">
      <formula>NOT(ISERROR(SEARCH("DISABLED",J135)))</formula>
    </cfRule>
    <cfRule type="containsText" dxfId="858" priority="1500" operator="containsText" text="ENABLED">
      <formula>NOT(ISERROR(SEARCH("ENABLED",J135)))</formula>
    </cfRule>
  </conditionalFormatting>
  <conditionalFormatting sqref="X135">
    <cfRule type="notContainsBlanks" dxfId="857" priority="1498">
      <formula>LEN(TRIM(X135))&gt;0</formula>
    </cfRule>
  </conditionalFormatting>
  <conditionalFormatting sqref="K135">
    <cfRule type="containsText" dxfId="856" priority="1495" operator="containsText" text="DISABLED">
      <formula>NOT(ISERROR(SEARCH("DISABLED",K135)))</formula>
    </cfRule>
    <cfRule type="containsText" dxfId="855" priority="1496" operator="containsText" text="ENABLED">
      <formula>NOT(ISERROR(SEARCH("ENABLED",K135)))</formula>
    </cfRule>
  </conditionalFormatting>
  <conditionalFormatting sqref="J136">
    <cfRule type="containsText" dxfId="854" priority="1493" operator="containsText" text="DISABLED">
      <formula>NOT(ISERROR(SEARCH("DISABLED",J136)))</formula>
    </cfRule>
    <cfRule type="containsText" dxfId="853" priority="1494" operator="containsText" text="ENABLED">
      <formula>NOT(ISERROR(SEARCH("ENABLED",J136)))</formula>
    </cfRule>
  </conditionalFormatting>
  <conditionalFormatting sqref="X136">
    <cfRule type="notContainsBlanks" dxfId="852" priority="1492">
      <formula>LEN(TRIM(X136))&gt;0</formula>
    </cfRule>
  </conditionalFormatting>
  <conditionalFormatting sqref="K136">
    <cfRule type="containsText" dxfId="851" priority="1489" operator="containsText" text="DISABLED">
      <formula>NOT(ISERROR(SEARCH("DISABLED",K136)))</formula>
    </cfRule>
    <cfRule type="containsText" dxfId="850" priority="1490" operator="containsText" text="ENABLED">
      <formula>NOT(ISERROR(SEARCH("ENABLED",K136)))</formula>
    </cfRule>
  </conditionalFormatting>
  <conditionalFormatting sqref="J229">
    <cfRule type="containsText" dxfId="849" priority="1487" operator="containsText" text="DISABLED">
      <formula>NOT(ISERROR(SEARCH("DISABLED",J229)))</formula>
    </cfRule>
    <cfRule type="containsText" dxfId="848" priority="1488" operator="containsText" text="ENABLED">
      <formula>NOT(ISERROR(SEARCH("ENABLED",J229)))</formula>
    </cfRule>
  </conditionalFormatting>
  <conditionalFormatting sqref="X229">
    <cfRule type="notContainsBlanks" dxfId="847" priority="1486">
      <formula>LEN(TRIM(X229))&gt;0</formula>
    </cfRule>
  </conditionalFormatting>
  <conditionalFormatting sqref="K229">
    <cfRule type="containsText" dxfId="846" priority="1483" operator="containsText" text="DISABLED">
      <formula>NOT(ISERROR(SEARCH("DISABLED",K229)))</formula>
    </cfRule>
    <cfRule type="containsText" dxfId="845" priority="1484" operator="containsText" text="ENABLED">
      <formula>NOT(ISERROR(SEARCH("ENABLED",K229)))</formula>
    </cfRule>
  </conditionalFormatting>
  <conditionalFormatting sqref="J230">
    <cfRule type="containsText" dxfId="844" priority="1481" operator="containsText" text="DISABLED">
      <formula>NOT(ISERROR(SEARCH("DISABLED",J230)))</formula>
    </cfRule>
    <cfRule type="containsText" dxfId="843" priority="1482" operator="containsText" text="ENABLED">
      <formula>NOT(ISERROR(SEARCH("ENABLED",J230)))</formula>
    </cfRule>
  </conditionalFormatting>
  <conditionalFormatting sqref="X230">
    <cfRule type="notContainsBlanks" dxfId="842" priority="1480">
      <formula>LEN(TRIM(X230))&gt;0</formula>
    </cfRule>
  </conditionalFormatting>
  <conditionalFormatting sqref="K230">
    <cfRule type="containsText" dxfId="841" priority="1477" operator="containsText" text="DISABLED">
      <formula>NOT(ISERROR(SEARCH("DISABLED",K230)))</formula>
    </cfRule>
    <cfRule type="containsText" dxfId="840" priority="1478" operator="containsText" text="ENABLED">
      <formula>NOT(ISERROR(SEARCH("ENABLED",K230)))</formula>
    </cfRule>
  </conditionalFormatting>
  <conditionalFormatting sqref="J231">
    <cfRule type="containsText" dxfId="839" priority="1475" operator="containsText" text="DISABLED">
      <formula>NOT(ISERROR(SEARCH("DISABLED",J231)))</formula>
    </cfRule>
    <cfRule type="containsText" dxfId="838" priority="1476" operator="containsText" text="ENABLED">
      <formula>NOT(ISERROR(SEARCH("ENABLED",J231)))</formula>
    </cfRule>
  </conditionalFormatting>
  <conditionalFormatting sqref="X231">
    <cfRule type="notContainsBlanks" dxfId="837" priority="1474">
      <formula>LEN(TRIM(X231))&gt;0</formula>
    </cfRule>
  </conditionalFormatting>
  <conditionalFormatting sqref="K231">
    <cfRule type="containsText" dxfId="836" priority="1471" operator="containsText" text="DISABLED">
      <formula>NOT(ISERROR(SEARCH("DISABLED",K231)))</formula>
    </cfRule>
    <cfRule type="containsText" dxfId="835" priority="1472" operator="containsText" text="ENABLED">
      <formula>NOT(ISERROR(SEARCH("ENABLED",K231)))</formula>
    </cfRule>
  </conditionalFormatting>
  <conditionalFormatting sqref="J408">
    <cfRule type="containsText" dxfId="834" priority="1469" operator="containsText" text="DISABLED">
      <formula>NOT(ISERROR(SEARCH("DISABLED",J408)))</formula>
    </cfRule>
    <cfRule type="containsText" dxfId="833" priority="1470" operator="containsText" text="ENABLED">
      <formula>NOT(ISERROR(SEARCH("ENABLED",J408)))</formula>
    </cfRule>
  </conditionalFormatting>
  <conditionalFormatting sqref="X408">
    <cfRule type="notContainsBlanks" dxfId="832" priority="1468">
      <formula>LEN(TRIM(X408))&gt;0</formula>
    </cfRule>
  </conditionalFormatting>
  <conditionalFormatting sqref="K408">
    <cfRule type="containsText" dxfId="831" priority="1465" operator="containsText" text="DISABLED">
      <formula>NOT(ISERROR(SEARCH("DISABLED",K408)))</formula>
    </cfRule>
    <cfRule type="containsText" dxfId="830" priority="1466" operator="containsText" text="ENABLED">
      <formula>NOT(ISERROR(SEARCH("ENABLED",K408)))</formula>
    </cfRule>
  </conditionalFormatting>
  <conditionalFormatting sqref="J409">
    <cfRule type="containsText" dxfId="829" priority="1463" operator="containsText" text="DISABLED">
      <formula>NOT(ISERROR(SEARCH("DISABLED",J409)))</formula>
    </cfRule>
    <cfRule type="containsText" dxfId="828" priority="1464" operator="containsText" text="ENABLED">
      <formula>NOT(ISERROR(SEARCH("ENABLED",J409)))</formula>
    </cfRule>
  </conditionalFormatting>
  <conditionalFormatting sqref="X409">
    <cfRule type="notContainsBlanks" dxfId="827" priority="1462">
      <formula>LEN(TRIM(X409))&gt;0</formula>
    </cfRule>
  </conditionalFormatting>
  <conditionalFormatting sqref="K409">
    <cfRule type="containsText" dxfId="826" priority="1459" operator="containsText" text="DISABLED">
      <formula>NOT(ISERROR(SEARCH("DISABLED",K409)))</formula>
    </cfRule>
    <cfRule type="containsText" dxfId="825" priority="1460" operator="containsText" text="ENABLED">
      <formula>NOT(ISERROR(SEARCH("ENABLED",K409)))</formula>
    </cfRule>
  </conditionalFormatting>
  <conditionalFormatting sqref="J410">
    <cfRule type="containsText" dxfId="824" priority="1457" operator="containsText" text="DISABLED">
      <formula>NOT(ISERROR(SEARCH("DISABLED",J410)))</formula>
    </cfRule>
    <cfRule type="containsText" dxfId="823" priority="1458" operator="containsText" text="ENABLED">
      <formula>NOT(ISERROR(SEARCH("ENABLED",J410)))</formula>
    </cfRule>
  </conditionalFormatting>
  <conditionalFormatting sqref="X410">
    <cfRule type="notContainsBlanks" dxfId="822" priority="1456">
      <formula>LEN(TRIM(X410))&gt;0</formula>
    </cfRule>
  </conditionalFormatting>
  <conditionalFormatting sqref="K410">
    <cfRule type="containsText" dxfId="821" priority="1453" operator="containsText" text="DISABLED">
      <formula>NOT(ISERROR(SEARCH("DISABLED",K410)))</formula>
    </cfRule>
    <cfRule type="containsText" dxfId="820" priority="1454" operator="containsText" text="ENABLED">
      <formula>NOT(ISERROR(SEARCH("ENABLED",K410)))</formula>
    </cfRule>
  </conditionalFormatting>
  <conditionalFormatting sqref="J448">
    <cfRule type="containsText" dxfId="819" priority="1451" operator="containsText" text="DISABLED">
      <formula>NOT(ISERROR(SEARCH("DISABLED",J448)))</formula>
    </cfRule>
    <cfRule type="containsText" dxfId="818" priority="1452" operator="containsText" text="ENABLED">
      <formula>NOT(ISERROR(SEARCH("ENABLED",J448)))</formula>
    </cfRule>
  </conditionalFormatting>
  <conditionalFormatting sqref="X448">
    <cfRule type="notContainsBlanks" dxfId="817" priority="1450">
      <formula>LEN(TRIM(X448))&gt;0</formula>
    </cfRule>
  </conditionalFormatting>
  <conditionalFormatting sqref="K448">
    <cfRule type="containsText" dxfId="816" priority="1447" operator="containsText" text="DISABLED">
      <formula>NOT(ISERROR(SEARCH("DISABLED",K448)))</formula>
    </cfRule>
    <cfRule type="containsText" dxfId="815" priority="1448" operator="containsText" text="ENABLED">
      <formula>NOT(ISERROR(SEARCH("ENABLED",K448)))</formula>
    </cfRule>
  </conditionalFormatting>
  <conditionalFormatting sqref="J449">
    <cfRule type="containsText" dxfId="814" priority="1445" operator="containsText" text="DISABLED">
      <formula>NOT(ISERROR(SEARCH("DISABLED",J449)))</formula>
    </cfRule>
    <cfRule type="containsText" dxfId="813" priority="1446" operator="containsText" text="ENABLED">
      <formula>NOT(ISERROR(SEARCH("ENABLED",J449)))</formula>
    </cfRule>
  </conditionalFormatting>
  <conditionalFormatting sqref="X449">
    <cfRule type="notContainsBlanks" dxfId="812" priority="1444">
      <formula>LEN(TRIM(X449))&gt;0</formula>
    </cfRule>
  </conditionalFormatting>
  <conditionalFormatting sqref="K449">
    <cfRule type="containsText" dxfId="811" priority="1441" operator="containsText" text="DISABLED">
      <formula>NOT(ISERROR(SEARCH("DISABLED",K449)))</formula>
    </cfRule>
    <cfRule type="containsText" dxfId="810" priority="1442" operator="containsText" text="ENABLED">
      <formula>NOT(ISERROR(SEARCH("ENABLED",K449)))</formula>
    </cfRule>
  </conditionalFormatting>
  <conditionalFormatting sqref="J450">
    <cfRule type="containsText" dxfId="809" priority="1439" operator="containsText" text="DISABLED">
      <formula>NOT(ISERROR(SEARCH("DISABLED",J450)))</formula>
    </cfRule>
    <cfRule type="containsText" dxfId="808" priority="1440" operator="containsText" text="ENABLED">
      <formula>NOT(ISERROR(SEARCH("ENABLED",J450)))</formula>
    </cfRule>
  </conditionalFormatting>
  <conditionalFormatting sqref="X450">
    <cfRule type="notContainsBlanks" dxfId="807" priority="1438">
      <formula>LEN(TRIM(X450))&gt;0</formula>
    </cfRule>
  </conditionalFormatting>
  <conditionalFormatting sqref="K450">
    <cfRule type="containsText" dxfId="806" priority="1435" operator="containsText" text="DISABLED">
      <formula>NOT(ISERROR(SEARCH("DISABLED",K450)))</formula>
    </cfRule>
    <cfRule type="containsText" dxfId="805" priority="1436" operator="containsText" text="ENABLED">
      <formula>NOT(ISERROR(SEARCH("ENABLED",K450)))</formula>
    </cfRule>
  </conditionalFormatting>
  <conditionalFormatting sqref="J481">
    <cfRule type="containsText" dxfId="804" priority="1433" operator="containsText" text="DISABLED">
      <formula>NOT(ISERROR(SEARCH("DISABLED",J481)))</formula>
    </cfRule>
    <cfRule type="containsText" dxfId="803" priority="1434" operator="containsText" text="ENABLED">
      <formula>NOT(ISERROR(SEARCH("ENABLED",J481)))</formula>
    </cfRule>
  </conditionalFormatting>
  <conditionalFormatting sqref="X481">
    <cfRule type="notContainsBlanks" dxfId="802" priority="1432">
      <formula>LEN(TRIM(X481))&gt;0</formula>
    </cfRule>
  </conditionalFormatting>
  <conditionalFormatting sqref="K481">
    <cfRule type="containsText" dxfId="801" priority="1429" operator="containsText" text="DISABLED">
      <formula>NOT(ISERROR(SEARCH("DISABLED",K481)))</formula>
    </cfRule>
    <cfRule type="containsText" dxfId="800" priority="1430" operator="containsText" text="ENABLED">
      <formula>NOT(ISERROR(SEARCH("ENABLED",K481)))</formula>
    </cfRule>
  </conditionalFormatting>
  <conditionalFormatting sqref="J482">
    <cfRule type="containsText" dxfId="799" priority="1427" operator="containsText" text="DISABLED">
      <formula>NOT(ISERROR(SEARCH("DISABLED",J482)))</formula>
    </cfRule>
    <cfRule type="containsText" dxfId="798" priority="1428" operator="containsText" text="ENABLED">
      <formula>NOT(ISERROR(SEARCH("ENABLED",J482)))</formula>
    </cfRule>
  </conditionalFormatting>
  <conditionalFormatting sqref="X482">
    <cfRule type="notContainsBlanks" dxfId="797" priority="1426">
      <formula>LEN(TRIM(X482))&gt;0</formula>
    </cfRule>
  </conditionalFormatting>
  <conditionalFormatting sqref="K482">
    <cfRule type="containsText" dxfId="796" priority="1423" operator="containsText" text="DISABLED">
      <formula>NOT(ISERROR(SEARCH("DISABLED",K482)))</formula>
    </cfRule>
    <cfRule type="containsText" dxfId="795" priority="1424" operator="containsText" text="ENABLED">
      <formula>NOT(ISERROR(SEARCH("ENABLED",K482)))</formula>
    </cfRule>
  </conditionalFormatting>
  <conditionalFormatting sqref="J483">
    <cfRule type="containsText" dxfId="794" priority="1421" operator="containsText" text="DISABLED">
      <formula>NOT(ISERROR(SEARCH("DISABLED",J483)))</formula>
    </cfRule>
    <cfRule type="containsText" dxfId="793" priority="1422" operator="containsText" text="ENABLED">
      <formula>NOT(ISERROR(SEARCH("ENABLED",J483)))</formula>
    </cfRule>
  </conditionalFormatting>
  <conditionalFormatting sqref="X483">
    <cfRule type="notContainsBlanks" dxfId="792" priority="1420">
      <formula>LEN(TRIM(X483))&gt;0</formula>
    </cfRule>
  </conditionalFormatting>
  <conditionalFormatting sqref="K483">
    <cfRule type="containsText" dxfId="791" priority="1417" operator="containsText" text="DISABLED">
      <formula>NOT(ISERROR(SEARCH("DISABLED",K483)))</formula>
    </cfRule>
    <cfRule type="containsText" dxfId="790" priority="1418" operator="containsText" text="ENABLED">
      <formula>NOT(ISERROR(SEARCH("ENABLED",K483)))</formula>
    </cfRule>
  </conditionalFormatting>
  <conditionalFormatting sqref="J548">
    <cfRule type="containsText" dxfId="789" priority="1415" operator="containsText" text="DISABLED">
      <formula>NOT(ISERROR(SEARCH("DISABLED",J548)))</formula>
    </cfRule>
    <cfRule type="containsText" dxfId="788" priority="1416" operator="containsText" text="ENABLED">
      <formula>NOT(ISERROR(SEARCH("ENABLED",J548)))</formula>
    </cfRule>
  </conditionalFormatting>
  <conditionalFormatting sqref="X548">
    <cfRule type="notContainsBlanks" dxfId="787" priority="1414">
      <formula>LEN(TRIM(X548))&gt;0</formula>
    </cfRule>
  </conditionalFormatting>
  <conditionalFormatting sqref="K548">
    <cfRule type="containsText" dxfId="786" priority="1411" operator="containsText" text="DISABLED">
      <formula>NOT(ISERROR(SEARCH("DISABLED",K548)))</formula>
    </cfRule>
    <cfRule type="containsText" dxfId="785" priority="1412" operator="containsText" text="ENABLED">
      <formula>NOT(ISERROR(SEARCH("ENABLED",K548)))</formula>
    </cfRule>
  </conditionalFormatting>
  <conditionalFormatting sqref="J549">
    <cfRule type="containsText" dxfId="784" priority="1409" operator="containsText" text="DISABLED">
      <formula>NOT(ISERROR(SEARCH("DISABLED",J549)))</formula>
    </cfRule>
    <cfRule type="containsText" dxfId="783" priority="1410" operator="containsText" text="ENABLED">
      <formula>NOT(ISERROR(SEARCH("ENABLED",J549)))</formula>
    </cfRule>
  </conditionalFormatting>
  <conditionalFormatting sqref="X549">
    <cfRule type="notContainsBlanks" dxfId="782" priority="1408">
      <formula>LEN(TRIM(X549))&gt;0</formula>
    </cfRule>
  </conditionalFormatting>
  <conditionalFormatting sqref="K549">
    <cfRule type="containsText" dxfId="781" priority="1405" operator="containsText" text="DISABLED">
      <formula>NOT(ISERROR(SEARCH("DISABLED",K549)))</formula>
    </cfRule>
    <cfRule type="containsText" dxfId="780" priority="1406" operator="containsText" text="ENABLED">
      <formula>NOT(ISERROR(SEARCH("ENABLED",K549)))</formula>
    </cfRule>
  </conditionalFormatting>
  <conditionalFormatting sqref="K550">
    <cfRule type="containsText" dxfId="779" priority="1399" operator="containsText" text="DISABLED">
      <formula>NOT(ISERROR(SEARCH("DISABLED",K550)))</formula>
    </cfRule>
    <cfRule type="containsText" dxfId="778" priority="1400" operator="containsText" text="ENABLED">
      <formula>NOT(ISERROR(SEARCH("ENABLED",K550)))</formula>
    </cfRule>
  </conditionalFormatting>
  <conditionalFormatting sqref="J1199">
    <cfRule type="containsText" dxfId="777" priority="1397" operator="containsText" text="DISABLED">
      <formula>NOT(ISERROR(SEARCH("DISABLED",J1199)))</formula>
    </cfRule>
    <cfRule type="containsText" dxfId="776" priority="1398" operator="containsText" text="ENABLED">
      <formula>NOT(ISERROR(SEARCH("ENABLED",J1199)))</formula>
    </cfRule>
  </conditionalFormatting>
  <conditionalFormatting sqref="X1199">
    <cfRule type="notContainsBlanks" dxfId="775" priority="1396">
      <formula>LEN(TRIM(X1199))&gt;0</formula>
    </cfRule>
  </conditionalFormatting>
  <conditionalFormatting sqref="K1199">
    <cfRule type="containsText" dxfId="774" priority="1393" operator="containsText" text="DISABLED">
      <formula>NOT(ISERROR(SEARCH("DISABLED",K1199)))</formula>
    </cfRule>
    <cfRule type="containsText" dxfId="773" priority="1394" operator="containsText" text="ENABLED">
      <formula>NOT(ISERROR(SEARCH("ENABLED",K1199)))</formula>
    </cfRule>
  </conditionalFormatting>
  <conditionalFormatting sqref="J1200">
    <cfRule type="containsText" dxfId="772" priority="1391" operator="containsText" text="DISABLED">
      <formula>NOT(ISERROR(SEARCH("DISABLED",J1200)))</formula>
    </cfRule>
    <cfRule type="containsText" dxfId="771" priority="1392" operator="containsText" text="ENABLED">
      <formula>NOT(ISERROR(SEARCH("ENABLED",J1200)))</formula>
    </cfRule>
  </conditionalFormatting>
  <conditionalFormatting sqref="X1200">
    <cfRule type="notContainsBlanks" dxfId="770" priority="1390">
      <formula>LEN(TRIM(X1200))&gt;0</formula>
    </cfRule>
  </conditionalFormatting>
  <conditionalFormatting sqref="K1200">
    <cfRule type="containsText" dxfId="769" priority="1387" operator="containsText" text="DISABLED">
      <formula>NOT(ISERROR(SEARCH("DISABLED",K1200)))</formula>
    </cfRule>
    <cfRule type="containsText" dxfId="768" priority="1388" operator="containsText" text="ENABLED">
      <formula>NOT(ISERROR(SEARCH("ENABLED",K1200)))</formula>
    </cfRule>
  </conditionalFormatting>
  <conditionalFormatting sqref="J1201">
    <cfRule type="containsText" dxfId="767" priority="1385" operator="containsText" text="DISABLED">
      <formula>NOT(ISERROR(SEARCH("DISABLED",J1201)))</formula>
    </cfRule>
    <cfRule type="containsText" dxfId="766" priority="1386" operator="containsText" text="ENABLED">
      <formula>NOT(ISERROR(SEARCH("ENABLED",J1201)))</formula>
    </cfRule>
  </conditionalFormatting>
  <conditionalFormatting sqref="X1201">
    <cfRule type="notContainsBlanks" dxfId="765" priority="1384">
      <formula>LEN(TRIM(X1201))&gt;0</formula>
    </cfRule>
  </conditionalFormatting>
  <conditionalFormatting sqref="K1201">
    <cfRule type="containsText" dxfId="764" priority="1381" operator="containsText" text="DISABLED">
      <formula>NOT(ISERROR(SEARCH("DISABLED",K1201)))</formula>
    </cfRule>
    <cfRule type="containsText" dxfId="763" priority="1382" operator="containsText" text="ENABLED">
      <formula>NOT(ISERROR(SEARCH("ENABLED",K1201)))</formula>
    </cfRule>
  </conditionalFormatting>
  <conditionalFormatting sqref="J1234">
    <cfRule type="containsText" dxfId="762" priority="1379" operator="containsText" text="DISABLED">
      <formula>NOT(ISERROR(SEARCH("DISABLED",J1234)))</formula>
    </cfRule>
    <cfRule type="containsText" dxfId="761" priority="1380" operator="containsText" text="ENABLED">
      <formula>NOT(ISERROR(SEARCH("ENABLED",J1234)))</formula>
    </cfRule>
  </conditionalFormatting>
  <conditionalFormatting sqref="X1234">
    <cfRule type="notContainsBlanks" dxfId="760" priority="1378">
      <formula>LEN(TRIM(X1234))&gt;0</formula>
    </cfRule>
  </conditionalFormatting>
  <conditionalFormatting sqref="K1234">
    <cfRule type="containsText" dxfId="759" priority="1375" operator="containsText" text="DISABLED">
      <formula>NOT(ISERROR(SEARCH("DISABLED",K1234)))</formula>
    </cfRule>
    <cfRule type="containsText" dxfId="758" priority="1376" operator="containsText" text="ENABLED">
      <formula>NOT(ISERROR(SEARCH("ENABLED",K1234)))</formula>
    </cfRule>
  </conditionalFormatting>
  <conditionalFormatting sqref="J1235">
    <cfRule type="containsText" dxfId="757" priority="1373" operator="containsText" text="DISABLED">
      <formula>NOT(ISERROR(SEARCH("DISABLED",J1235)))</formula>
    </cfRule>
    <cfRule type="containsText" dxfId="756" priority="1374" operator="containsText" text="ENABLED">
      <formula>NOT(ISERROR(SEARCH("ENABLED",J1235)))</formula>
    </cfRule>
  </conditionalFormatting>
  <conditionalFormatting sqref="X1235">
    <cfRule type="notContainsBlanks" dxfId="755" priority="1372">
      <formula>LEN(TRIM(X1235))&gt;0</formula>
    </cfRule>
  </conditionalFormatting>
  <conditionalFormatting sqref="K1235">
    <cfRule type="containsText" dxfId="754" priority="1369" operator="containsText" text="DISABLED">
      <formula>NOT(ISERROR(SEARCH("DISABLED",K1235)))</formula>
    </cfRule>
    <cfRule type="containsText" dxfId="753" priority="1370" operator="containsText" text="ENABLED">
      <formula>NOT(ISERROR(SEARCH("ENABLED",K1235)))</formula>
    </cfRule>
  </conditionalFormatting>
  <conditionalFormatting sqref="J1236">
    <cfRule type="containsText" dxfId="752" priority="1367" operator="containsText" text="DISABLED">
      <formula>NOT(ISERROR(SEARCH("DISABLED",J1236)))</formula>
    </cfRule>
    <cfRule type="containsText" dxfId="751" priority="1368" operator="containsText" text="ENABLED">
      <formula>NOT(ISERROR(SEARCH("ENABLED",J1236)))</formula>
    </cfRule>
  </conditionalFormatting>
  <conditionalFormatting sqref="X1236">
    <cfRule type="notContainsBlanks" dxfId="750" priority="1366">
      <formula>LEN(TRIM(X1236))&gt;0</formula>
    </cfRule>
  </conditionalFormatting>
  <conditionalFormatting sqref="K1236">
    <cfRule type="containsText" dxfId="749" priority="1363" operator="containsText" text="DISABLED">
      <formula>NOT(ISERROR(SEARCH("DISABLED",K1236)))</formula>
    </cfRule>
    <cfRule type="containsText" dxfId="748" priority="1364" operator="containsText" text="ENABLED">
      <formula>NOT(ISERROR(SEARCH("ENABLED",K1236)))</formula>
    </cfRule>
  </conditionalFormatting>
  <conditionalFormatting sqref="J1327">
    <cfRule type="containsText" dxfId="747" priority="1361" operator="containsText" text="DISABLED">
      <formula>NOT(ISERROR(SEARCH("DISABLED",J1327)))</formula>
    </cfRule>
    <cfRule type="containsText" dxfId="746" priority="1362" operator="containsText" text="ENABLED">
      <formula>NOT(ISERROR(SEARCH("ENABLED",J1327)))</formula>
    </cfRule>
  </conditionalFormatting>
  <conditionalFormatting sqref="X1327">
    <cfRule type="notContainsBlanks" dxfId="745" priority="1360">
      <formula>LEN(TRIM(X1327))&gt;0</formula>
    </cfRule>
  </conditionalFormatting>
  <conditionalFormatting sqref="K1327">
    <cfRule type="containsText" dxfId="744" priority="1357" operator="containsText" text="DISABLED">
      <formula>NOT(ISERROR(SEARCH("DISABLED",K1327)))</formula>
    </cfRule>
    <cfRule type="containsText" dxfId="743" priority="1358" operator="containsText" text="ENABLED">
      <formula>NOT(ISERROR(SEARCH("ENABLED",K1327)))</formula>
    </cfRule>
  </conditionalFormatting>
  <conditionalFormatting sqref="J1328">
    <cfRule type="containsText" dxfId="742" priority="1355" operator="containsText" text="DISABLED">
      <formula>NOT(ISERROR(SEARCH("DISABLED",J1328)))</formula>
    </cfRule>
    <cfRule type="containsText" dxfId="741" priority="1356" operator="containsText" text="ENABLED">
      <formula>NOT(ISERROR(SEARCH("ENABLED",J1328)))</formula>
    </cfRule>
  </conditionalFormatting>
  <conditionalFormatting sqref="X1328">
    <cfRule type="notContainsBlanks" dxfId="740" priority="1354">
      <formula>LEN(TRIM(X1328))&gt;0</formula>
    </cfRule>
  </conditionalFormatting>
  <conditionalFormatting sqref="K1328">
    <cfRule type="containsText" dxfId="739" priority="1351" operator="containsText" text="DISABLED">
      <formula>NOT(ISERROR(SEARCH("DISABLED",K1328)))</formula>
    </cfRule>
    <cfRule type="containsText" dxfId="738" priority="1352" operator="containsText" text="ENABLED">
      <formula>NOT(ISERROR(SEARCH("ENABLED",K1328)))</formula>
    </cfRule>
  </conditionalFormatting>
  <conditionalFormatting sqref="J1329">
    <cfRule type="containsText" dxfId="737" priority="1349" operator="containsText" text="DISABLED">
      <formula>NOT(ISERROR(SEARCH("DISABLED",J1329)))</formula>
    </cfRule>
    <cfRule type="containsText" dxfId="736" priority="1350" operator="containsText" text="ENABLED">
      <formula>NOT(ISERROR(SEARCH("ENABLED",J1329)))</formula>
    </cfRule>
  </conditionalFormatting>
  <conditionalFormatting sqref="X1329">
    <cfRule type="notContainsBlanks" dxfId="735" priority="1348">
      <formula>LEN(TRIM(X1329))&gt;0</formula>
    </cfRule>
  </conditionalFormatting>
  <conditionalFormatting sqref="K1329">
    <cfRule type="containsText" dxfId="734" priority="1345" operator="containsText" text="DISABLED">
      <formula>NOT(ISERROR(SEARCH("DISABLED",K1329)))</formula>
    </cfRule>
    <cfRule type="containsText" dxfId="733" priority="1346" operator="containsText" text="ENABLED">
      <formula>NOT(ISERROR(SEARCH("ENABLED",K1329)))</formula>
    </cfRule>
  </conditionalFormatting>
  <conditionalFormatting sqref="J1346">
    <cfRule type="containsText" dxfId="732" priority="1343" operator="containsText" text="DISABLED">
      <formula>NOT(ISERROR(SEARCH("DISABLED",J1346)))</formula>
    </cfRule>
    <cfRule type="containsText" dxfId="731" priority="1344" operator="containsText" text="ENABLED">
      <formula>NOT(ISERROR(SEARCH("ENABLED",J1346)))</formula>
    </cfRule>
  </conditionalFormatting>
  <conditionalFormatting sqref="X1346">
    <cfRule type="notContainsBlanks" dxfId="730" priority="1342">
      <formula>LEN(TRIM(X1346))&gt;0</formula>
    </cfRule>
  </conditionalFormatting>
  <conditionalFormatting sqref="K1346">
    <cfRule type="containsText" dxfId="729" priority="1339" operator="containsText" text="DISABLED">
      <formula>NOT(ISERROR(SEARCH("DISABLED",K1346)))</formula>
    </cfRule>
    <cfRule type="containsText" dxfId="728" priority="1340" operator="containsText" text="ENABLED">
      <formula>NOT(ISERROR(SEARCH("ENABLED",K1346)))</formula>
    </cfRule>
  </conditionalFormatting>
  <conditionalFormatting sqref="J1347">
    <cfRule type="containsText" dxfId="727" priority="1337" operator="containsText" text="DISABLED">
      <formula>NOT(ISERROR(SEARCH("DISABLED",J1347)))</formula>
    </cfRule>
    <cfRule type="containsText" dxfId="726" priority="1338" operator="containsText" text="ENABLED">
      <formula>NOT(ISERROR(SEARCH("ENABLED",J1347)))</formula>
    </cfRule>
  </conditionalFormatting>
  <conditionalFormatting sqref="X1347">
    <cfRule type="notContainsBlanks" dxfId="725" priority="1336">
      <formula>LEN(TRIM(X1347))&gt;0</formula>
    </cfRule>
  </conditionalFormatting>
  <conditionalFormatting sqref="K1347">
    <cfRule type="containsText" dxfId="724" priority="1333" operator="containsText" text="DISABLED">
      <formula>NOT(ISERROR(SEARCH("DISABLED",K1347)))</formula>
    </cfRule>
    <cfRule type="containsText" dxfId="723" priority="1334" operator="containsText" text="ENABLED">
      <formula>NOT(ISERROR(SEARCH("ENABLED",K1347)))</formula>
    </cfRule>
  </conditionalFormatting>
  <conditionalFormatting sqref="J1348">
    <cfRule type="containsText" dxfId="722" priority="1331" operator="containsText" text="DISABLED">
      <formula>NOT(ISERROR(SEARCH("DISABLED",J1348)))</formula>
    </cfRule>
    <cfRule type="containsText" dxfId="721" priority="1332" operator="containsText" text="ENABLED">
      <formula>NOT(ISERROR(SEARCH("ENABLED",J1348)))</formula>
    </cfRule>
  </conditionalFormatting>
  <conditionalFormatting sqref="X1348">
    <cfRule type="notContainsBlanks" dxfId="720" priority="1330">
      <formula>LEN(TRIM(X1348))&gt;0</formula>
    </cfRule>
  </conditionalFormatting>
  <conditionalFormatting sqref="K1348">
    <cfRule type="containsText" dxfId="719" priority="1327" operator="containsText" text="DISABLED">
      <formula>NOT(ISERROR(SEARCH("DISABLED",K1348)))</formula>
    </cfRule>
    <cfRule type="containsText" dxfId="718" priority="1328" operator="containsText" text="ENABLED">
      <formula>NOT(ISERROR(SEARCH("ENABLED",K1348)))</formula>
    </cfRule>
  </conditionalFormatting>
  <conditionalFormatting sqref="J1440">
    <cfRule type="containsText" dxfId="717" priority="1325" operator="containsText" text="DISABLED">
      <formula>NOT(ISERROR(SEARCH("DISABLED",J1440)))</formula>
    </cfRule>
    <cfRule type="containsText" dxfId="716" priority="1326" operator="containsText" text="ENABLED">
      <formula>NOT(ISERROR(SEARCH("ENABLED",J1440)))</formula>
    </cfRule>
  </conditionalFormatting>
  <conditionalFormatting sqref="X1440">
    <cfRule type="notContainsBlanks" dxfId="715" priority="1324">
      <formula>LEN(TRIM(X1440))&gt;0</formula>
    </cfRule>
  </conditionalFormatting>
  <conditionalFormatting sqref="K1440">
    <cfRule type="containsText" dxfId="714" priority="1321" operator="containsText" text="DISABLED">
      <formula>NOT(ISERROR(SEARCH("DISABLED",K1440)))</formula>
    </cfRule>
    <cfRule type="containsText" dxfId="713" priority="1322" operator="containsText" text="ENABLED">
      <formula>NOT(ISERROR(SEARCH("ENABLED",K1440)))</formula>
    </cfRule>
  </conditionalFormatting>
  <conditionalFormatting sqref="J1441">
    <cfRule type="containsText" dxfId="712" priority="1319" operator="containsText" text="DISABLED">
      <formula>NOT(ISERROR(SEARCH("DISABLED",J1441)))</formula>
    </cfRule>
    <cfRule type="containsText" dxfId="711" priority="1320" operator="containsText" text="ENABLED">
      <formula>NOT(ISERROR(SEARCH("ENABLED",J1441)))</formula>
    </cfRule>
  </conditionalFormatting>
  <conditionalFormatting sqref="X1441">
    <cfRule type="notContainsBlanks" dxfId="710" priority="1318">
      <formula>LEN(TRIM(X1441))&gt;0</formula>
    </cfRule>
  </conditionalFormatting>
  <conditionalFormatting sqref="K1441">
    <cfRule type="containsText" dxfId="709" priority="1315" operator="containsText" text="DISABLED">
      <formula>NOT(ISERROR(SEARCH("DISABLED",K1441)))</formula>
    </cfRule>
    <cfRule type="containsText" dxfId="708" priority="1316" operator="containsText" text="ENABLED">
      <formula>NOT(ISERROR(SEARCH("ENABLED",K1441)))</formula>
    </cfRule>
  </conditionalFormatting>
  <conditionalFormatting sqref="X1442">
    <cfRule type="notContainsBlanks" dxfId="707" priority="1312">
      <formula>LEN(TRIM(X1442))&gt;0</formula>
    </cfRule>
  </conditionalFormatting>
  <conditionalFormatting sqref="K1442">
    <cfRule type="containsText" dxfId="706" priority="1309" operator="containsText" text="DISABLED">
      <formula>NOT(ISERROR(SEARCH("DISABLED",K1442)))</formula>
    </cfRule>
    <cfRule type="containsText" dxfId="705" priority="1310" operator="containsText" text="ENABLED">
      <formula>NOT(ISERROR(SEARCH("ENABLED",K1442)))</formula>
    </cfRule>
  </conditionalFormatting>
  <conditionalFormatting sqref="X1510">
    <cfRule type="notContainsBlanks" dxfId="704" priority="1306">
      <formula>LEN(TRIM(X1510))&gt;0</formula>
    </cfRule>
  </conditionalFormatting>
  <conditionalFormatting sqref="K1510">
    <cfRule type="containsText" dxfId="703" priority="1303" operator="containsText" text="DISABLED">
      <formula>NOT(ISERROR(SEARCH("DISABLED",K1510)))</formula>
    </cfRule>
    <cfRule type="containsText" dxfId="702" priority="1304" operator="containsText" text="ENABLED">
      <formula>NOT(ISERROR(SEARCH("ENABLED",K1510)))</formula>
    </cfRule>
  </conditionalFormatting>
  <conditionalFormatting sqref="J1816:K1818">
    <cfRule type="containsText" dxfId="701" priority="1301" operator="containsText" text="DISABLED">
      <formula>NOT(ISERROR(SEARCH("DISABLED",J1816)))</formula>
    </cfRule>
    <cfRule type="containsText" dxfId="700" priority="1302" operator="containsText" text="ENABLED">
      <formula>NOT(ISERROR(SEARCH("ENABLED",J1816)))</formula>
    </cfRule>
  </conditionalFormatting>
  <conditionalFormatting sqref="X1816:X1818">
    <cfRule type="notContainsBlanks" dxfId="699" priority="1300">
      <formula>LEN(TRIM(X1816))&gt;0</formula>
    </cfRule>
  </conditionalFormatting>
  <conditionalFormatting sqref="J2161">
    <cfRule type="containsText" dxfId="698" priority="1293" operator="containsText" text="DISABLED">
      <formula>NOT(ISERROR(SEARCH("DISABLED",J2161)))</formula>
    </cfRule>
    <cfRule type="containsText" dxfId="697" priority="1294" operator="containsText" text="ENABLED">
      <formula>NOT(ISERROR(SEARCH("ENABLED",J2161)))</formula>
    </cfRule>
  </conditionalFormatting>
  <conditionalFormatting sqref="X2161">
    <cfRule type="notContainsBlanks" dxfId="696" priority="1292">
      <formula>LEN(TRIM(X2161))&gt;0</formula>
    </cfRule>
  </conditionalFormatting>
  <conditionalFormatting sqref="K2161">
    <cfRule type="containsText" dxfId="695" priority="1289" operator="containsText" text="DISABLED">
      <formula>NOT(ISERROR(SEARCH("DISABLED",K2161)))</formula>
    </cfRule>
    <cfRule type="containsText" dxfId="694" priority="1290" operator="containsText" text="ENABLED">
      <formula>NOT(ISERROR(SEARCH("ENABLED",K2161)))</formula>
    </cfRule>
  </conditionalFormatting>
  <conditionalFormatting sqref="J2162:J2224">
    <cfRule type="containsText" dxfId="693" priority="1287" operator="containsText" text="DISABLED">
      <formula>NOT(ISERROR(SEARCH("DISABLED",J2162)))</formula>
    </cfRule>
    <cfRule type="containsText" dxfId="692" priority="1288" operator="containsText" text="ENABLED">
      <formula>NOT(ISERROR(SEARCH("ENABLED",J2162)))</formula>
    </cfRule>
  </conditionalFormatting>
  <conditionalFormatting sqref="X2162:X2224">
    <cfRule type="notContainsBlanks" dxfId="691" priority="1286">
      <formula>LEN(TRIM(X2162))&gt;0</formula>
    </cfRule>
  </conditionalFormatting>
  <conditionalFormatting sqref="K2162:K2224">
    <cfRule type="containsText" dxfId="690" priority="1283" operator="containsText" text="DISABLED">
      <formula>NOT(ISERROR(SEARCH("DISABLED",K2162)))</formula>
    </cfRule>
    <cfRule type="containsText" dxfId="689" priority="1284" operator="containsText" text="ENABLED">
      <formula>NOT(ISERROR(SEARCH("ENABLED",K2162)))</formula>
    </cfRule>
  </conditionalFormatting>
  <conditionalFormatting sqref="J2225">
    <cfRule type="containsText" dxfId="688" priority="1281" operator="containsText" text="DISABLED">
      <formula>NOT(ISERROR(SEARCH("DISABLED",J2225)))</formula>
    </cfRule>
    <cfRule type="containsText" dxfId="687" priority="1282" operator="containsText" text="ENABLED">
      <formula>NOT(ISERROR(SEARCH("ENABLED",J2225)))</formula>
    </cfRule>
  </conditionalFormatting>
  <conditionalFormatting sqref="X2225">
    <cfRule type="notContainsBlanks" dxfId="686" priority="1280">
      <formula>LEN(TRIM(X2225))&gt;0</formula>
    </cfRule>
  </conditionalFormatting>
  <conditionalFormatting sqref="K2225">
    <cfRule type="containsText" dxfId="685" priority="1277" operator="containsText" text="DISABLED">
      <formula>NOT(ISERROR(SEARCH("DISABLED",K2225)))</formula>
    </cfRule>
    <cfRule type="containsText" dxfId="684" priority="1278" operator="containsText" text="ENABLED">
      <formula>NOT(ISERROR(SEARCH("ENABLED",K2225)))</formula>
    </cfRule>
  </conditionalFormatting>
  <conditionalFormatting sqref="J2226">
    <cfRule type="containsText" dxfId="683" priority="1275" operator="containsText" text="DISABLED">
      <formula>NOT(ISERROR(SEARCH("DISABLED",J2226)))</formula>
    </cfRule>
    <cfRule type="containsText" dxfId="682" priority="1276" operator="containsText" text="ENABLED">
      <formula>NOT(ISERROR(SEARCH("ENABLED",J2226)))</formula>
    </cfRule>
  </conditionalFormatting>
  <conditionalFormatting sqref="X2226">
    <cfRule type="notContainsBlanks" dxfId="681" priority="1274">
      <formula>LEN(TRIM(X2226))&gt;0</formula>
    </cfRule>
  </conditionalFormatting>
  <conditionalFormatting sqref="K2226">
    <cfRule type="containsText" dxfId="680" priority="1271" operator="containsText" text="DISABLED">
      <formula>NOT(ISERROR(SEARCH("DISABLED",K2226)))</formula>
    </cfRule>
    <cfRule type="containsText" dxfId="679" priority="1272" operator="containsText" text="ENABLED">
      <formula>NOT(ISERROR(SEARCH("ENABLED",K2226)))</formula>
    </cfRule>
  </conditionalFormatting>
  <conditionalFormatting sqref="J2227">
    <cfRule type="containsText" dxfId="678" priority="1269" operator="containsText" text="DISABLED">
      <formula>NOT(ISERROR(SEARCH("DISABLED",J2227)))</formula>
    </cfRule>
    <cfRule type="containsText" dxfId="677" priority="1270" operator="containsText" text="ENABLED">
      <formula>NOT(ISERROR(SEARCH("ENABLED",J2227)))</formula>
    </cfRule>
  </conditionalFormatting>
  <conditionalFormatting sqref="X2227">
    <cfRule type="notContainsBlanks" dxfId="676" priority="1268">
      <formula>LEN(TRIM(X2227))&gt;0</formula>
    </cfRule>
  </conditionalFormatting>
  <conditionalFormatting sqref="K2227">
    <cfRule type="containsText" dxfId="675" priority="1265" operator="containsText" text="DISABLED">
      <formula>NOT(ISERROR(SEARCH("DISABLED",K2227)))</formula>
    </cfRule>
    <cfRule type="containsText" dxfId="674" priority="1266" operator="containsText" text="ENABLED">
      <formula>NOT(ISERROR(SEARCH("ENABLED",K2227)))</formula>
    </cfRule>
  </conditionalFormatting>
  <conditionalFormatting sqref="J2228">
    <cfRule type="containsText" dxfId="673" priority="1263" operator="containsText" text="DISABLED">
      <formula>NOT(ISERROR(SEARCH("DISABLED",J2228)))</formula>
    </cfRule>
    <cfRule type="containsText" dxfId="672" priority="1264" operator="containsText" text="ENABLED">
      <formula>NOT(ISERROR(SEARCH("ENABLED",J2228)))</formula>
    </cfRule>
  </conditionalFormatting>
  <conditionalFormatting sqref="X2228">
    <cfRule type="notContainsBlanks" dxfId="671" priority="1262">
      <formula>LEN(TRIM(X2228))&gt;0</formula>
    </cfRule>
  </conditionalFormatting>
  <conditionalFormatting sqref="K2228">
    <cfRule type="containsText" dxfId="670" priority="1259" operator="containsText" text="DISABLED">
      <formula>NOT(ISERROR(SEARCH("DISABLED",K2228)))</formula>
    </cfRule>
    <cfRule type="containsText" dxfId="669" priority="1260" operator="containsText" text="ENABLED">
      <formula>NOT(ISERROR(SEARCH("ENABLED",K2228)))</formula>
    </cfRule>
  </conditionalFormatting>
  <conditionalFormatting sqref="J2229">
    <cfRule type="containsText" dxfId="668" priority="1257" operator="containsText" text="DISABLED">
      <formula>NOT(ISERROR(SEARCH("DISABLED",J2229)))</formula>
    </cfRule>
    <cfRule type="containsText" dxfId="667" priority="1258" operator="containsText" text="ENABLED">
      <formula>NOT(ISERROR(SEARCH("ENABLED",J2229)))</formula>
    </cfRule>
  </conditionalFormatting>
  <conditionalFormatting sqref="X2229">
    <cfRule type="notContainsBlanks" dxfId="666" priority="1256">
      <formula>LEN(TRIM(X2229))&gt;0</formula>
    </cfRule>
  </conditionalFormatting>
  <conditionalFormatting sqref="K2229">
    <cfRule type="containsText" dxfId="665" priority="1253" operator="containsText" text="DISABLED">
      <formula>NOT(ISERROR(SEARCH("DISABLED",K2229)))</formula>
    </cfRule>
    <cfRule type="containsText" dxfId="664" priority="1254" operator="containsText" text="ENABLED">
      <formula>NOT(ISERROR(SEARCH("ENABLED",K2229)))</formula>
    </cfRule>
  </conditionalFormatting>
  <conditionalFormatting sqref="J2230">
    <cfRule type="containsText" dxfId="663" priority="1251" operator="containsText" text="DISABLED">
      <formula>NOT(ISERROR(SEARCH("DISABLED",J2230)))</formula>
    </cfRule>
    <cfRule type="containsText" dxfId="662" priority="1252" operator="containsText" text="ENABLED">
      <formula>NOT(ISERROR(SEARCH("ENABLED",J2230)))</formula>
    </cfRule>
  </conditionalFormatting>
  <conditionalFormatting sqref="X2230">
    <cfRule type="notContainsBlanks" dxfId="661" priority="1250">
      <formula>LEN(TRIM(X2230))&gt;0</formula>
    </cfRule>
  </conditionalFormatting>
  <conditionalFormatting sqref="K2230">
    <cfRule type="containsText" dxfId="660" priority="1247" operator="containsText" text="DISABLED">
      <formula>NOT(ISERROR(SEARCH("DISABLED",K2230)))</formula>
    </cfRule>
    <cfRule type="containsText" dxfId="659" priority="1248" operator="containsText" text="ENABLED">
      <formula>NOT(ISERROR(SEARCH("ENABLED",K2230)))</formula>
    </cfRule>
  </conditionalFormatting>
  <conditionalFormatting sqref="J2231">
    <cfRule type="containsText" dxfId="658" priority="1245" operator="containsText" text="DISABLED">
      <formula>NOT(ISERROR(SEARCH("DISABLED",J2231)))</formula>
    </cfRule>
    <cfRule type="containsText" dxfId="657" priority="1246" operator="containsText" text="ENABLED">
      <formula>NOT(ISERROR(SEARCH("ENABLED",J2231)))</formula>
    </cfRule>
  </conditionalFormatting>
  <conditionalFormatting sqref="X2231">
    <cfRule type="notContainsBlanks" dxfId="656" priority="1244">
      <formula>LEN(TRIM(X2231))&gt;0</formula>
    </cfRule>
  </conditionalFormatting>
  <conditionalFormatting sqref="K2231">
    <cfRule type="containsText" dxfId="655" priority="1241" operator="containsText" text="DISABLED">
      <formula>NOT(ISERROR(SEARCH("DISABLED",K2231)))</formula>
    </cfRule>
    <cfRule type="containsText" dxfId="654" priority="1242" operator="containsText" text="ENABLED">
      <formula>NOT(ISERROR(SEARCH("ENABLED",K2231)))</formula>
    </cfRule>
  </conditionalFormatting>
  <conditionalFormatting sqref="J2232">
    <cfRule type="containsText" dxfId="653" priority="1239" operator="containsText" text="DISABLED">
      <formula>NOT(ISERROR(SEARCH("DISABLED",J2232)))</formula>
    </cfRule>
    <cfRule type="containsText" dxfId="652" priority="1240" operator="containsText" text="ENABLED">
      <formula>NOT(ISERROR(SEARCH("ENABLED",J2232)))</formula>
    </cfRule>
  </conditionalFormatting>
  <conditionalFormatting sqref="X2232">
    <cfRule type="notContainsBlanks" dxfId="651" priority="1238">
      <formula>LEN(TRIM(X2232))&gt;0</formula>
    </cfRule>
  </conditionalFormatting>
  <conditionalFormatting sqref="K2232">
    <cfRule type="containsText" dxfId="650" priority="1235" operator="containsText" text="DISABLED">
      <formula>NOT(ISERROR(SEARCH("DISABLED",K2232)))</formula>
    </cfRule>
    <cfRule type="containsText" dxfId="649" priority="1236" operator="containsText" text="ENABLED">
      <formula>NOT(ISERROR(SEARCH("ENABLED",K2232)))</formula>
    </cfRule>
  </conditionalFormatting>
  <conditionalFormatting sqref="J2233">
    <cfRule type="containsText" dxfId="648" priority="1233" operator="containsText" text="DISABLED">
      <formula>NOT(ISERROR(SEARCH("DISABLED",J2233)))</formula>
    </cfRule>
    <cfRule type="containsText" dxfId="647" priority="1234" operator="containsText" text="ENABLED">
      <formula>NOT(ISERROR(SEARCH("ENABLED",J2233)))</formula>
    </cfRule>
  </conditionalFormatting>
  <conditionalFormatting sqref="X2233">
    <cfRule type="notContainsBlanks" dxfId="646" priority="1232">
      <formula>LEN(TRIM(X2233))&gt;0</formula>
    </cfRule>
  </conditionalFormatting>
  <conditionalFormatting sqref="K2233">
    <cfRule type="containsText" dxfId="645" priority="1229" operator="containsText" text="DISABLED">
      <formula>NOT(ISERROR(SEARCH("DISABLED",K2233)))</formula>
    </cfRule>
    <cfRule type="containsText" dxfId="644" priority="1230" operator="containsText" text="ENABLED">
      <formula>NOT(ISERROR(SEARCH("ENABLED",K2233)))</formula>
    </cfRule>
  </conditionalFormatting>
  <conditionalFormatting sqref="J2234">
    <cfRule type="containsText" dxfId="643" priority="1227" operator="containsText" text="DISABLED">
      <formula>NOT(ISERROR(SEARCH("DISABLED",J2234)))</formula>
    </cfRule>
    <cfRule type="containsText" dxfId="642" priority="1228" operator="containsText" text="ENABLED">
      <formula>NOT(ISERROR(SEARCH("ENABLED",J2234)))</formula>
    </cfRule>
  </conditionalFormatting>
  <conditionalFormatting sqref="X2234">
    <cfRule type="notContainsBlanks" dxfId="641" priority="1226">
      <formula>LEN(TRIM(X2234))&gt;0</formula>
    </cfRule>
  </conditionalFormatting>
  <conditionalFormatting sqref="K2234">
    <cfRule type="containsText" dxfId="640" priority="1223" operator="containsText" text="DISABLED">
      <formula>NOT(ISERROR(SEARCH("DISABLED",K2234)))</formula>
    </cfRule>
    <cfRule type="containsText" dxfId="639" priority="1224" operator="containsText" text="ENABLED">
      <formula>NOT(ISERROR(SEARCH("ENABLED",K2234)))</formula>
    </cfRule>
  </conditionalFormatting>
  <conditionalFormatting sqref="J2235">
    <cfRule type="containsText" dxfId="638" priority="1221" operator="containsText" text="DISABLED">
      <formula>NOT(ISERROR(SEARCH("DISABLED",J2235)))</formula>
    </cfRule>
    <cfRule type="containsText" dxfId="637" priority="1222" operator="containsText" text="ENABLED">
      <formula>NOT(ISERROR(SEARCH("ENABLED",J2235)))</formula>
    </cfRule>
  </conditionalFormatting>
  <conditionalFormatting sqref="X2235">
    <cfRule type="notContainsBlanks" dxfId="636" priority="1220">
      <formula>LEN(TRIM(X2235))&gt;0</formula>
    </cfRule>
  </conditionalFormatting>
  <conditionalFormatting sqref="K2235">
    <cfRule type="containsText" dxfId="635" priority="1217" operator="containsText" text="DISABLED">
      <formula>NOT(ISERROR(SEARCH("DISABLED",K2235)))</formula>
    </cfRule>
    <cfRule type="containsText" dxfId="634" priority="1218" operator="containsText" text="ENABLED">
      <formula>NOT(ISERROR(SEARCH("ENABLED",K2235)))</formula>
    </cfRule>
  </conditionalFormatting>
  <conditionalFormatting sqref="J2236:J2237">
    <cfRule type="containsText" dxfId="633" priority="1215" operator="containsText" text="DISABLED">
      <formula>NOT(ISERROR(SEARCH("DISABLED",J2236)))</formula>
    </cfRule>
    <cfRule type="containsText" dxfId="632" priority="1216" operator="containsText" text="ENABLED">
      <formula>NOT(ISERROR(SEARCH("ENABLED",J2236)))</formula>
    </cfRule>
  </conditionalFormatting>
  <conditionalFormatting sqref="X2236:X2238">
    <cfRule type="notContainsBlanks" dxfId="631" priority="1214">
      <formula>LEN(TRIM(X2236))&gt;0</formula>
    </cfRule>
  </conditionalFormatting>
  <conditionalFormatting sqref="K2236:K2238">
    <cfRule type="containsText" dxfId="630" priority="1211" operator="containsText" text="DISABLED">
      <formula>NOT(ISERROR(SEARCH("DISABLED",K2236)))</formula>
    </cfRule>
    <cfRule type="containsText" dxfId="629" priority="1212" operator="containsText" text="ENABLED">
      <formula>NOT(ISERROR(SEARCH("ENABLED",K2236)))</formula>
    </cfRule>
  </conditionalFormatting>
  <conditionalFormatting sqref="X2239">
    <cfRule type="notContainsBlanks" dxfId="628" priority="1208">
      <formula>LEN(TRIM(X2239))&gt;0</formula>
    </cfRule>
  </conditionalFormatting>
  <conditionalFormatting sqref="K2239">
    <cfRule type="containsText" dxfId="627" priority="1205" operator="containsText" text="DISABLED">
      <formula>NOT(ISERROR(SEARCH("DISABLED",K2239)))</formula>
    </cfRule>
    <cfRule type="containsText" dxfId="626" priority="1206" operator="containsText" text="ENABLED">
      <formula>NOT(ISERROR(SEARCH("ENABLED",K2239)))</formula>
    </cfRule>
  </conditionalFormatting>
  <conditionalFormatting sqref="X2240 X2242">
    <cfRule type="notContainsBlanks" dxfId="625" priority="1202">
      <formula>LEN(TRIM(X2240))&gt;0</formula>
    </cfRule>
  </conditionalFormatting>
  <conditionalFormatting sqref="K2240">
    <cfRule type="containsText" dxfId="624" priority="1199" operator="containsText" text="DISABLED">
      <formula>NOT(ISERROR(SEARCH("DISABLED",K2240)))</formula>
    </cfRule>
    <cfRule type="containsText" dxfId="623" priority="1200" operator="containsText" text="ENABLED">
      <formula>NOT(ISERROR(SEARCH("ENABLED",K2240)))</formula>
    </cfRule>
  </conditionalFormatting>
  <conditionalFormatting sqref="X2241">
    <cfRule type="notContainsBlanks" dxfId="622" priority="1196">
      <formula>LEN(TRIM(X2241))&gt;0</formula>
    </cfRule>
  </conditionalFormatting>
  <conditionalFormatting sqref="K2241">
    <cfRule type="containsText" dxfId="621" priority="1193" operator="containsText" text="DISABLED">
      <formula>NOT(ISERROR(SEARCH("DISABLED",K2241)))</formula>
    </cfRule>
    <cfRule type="containsText" dxfId="620" priority="1194" operator="containsText" text="ENABLED">
      <formula>NOT(ISERROR(SEARCH("ENABLED",K2241)))</formula>
    </cfRule>
  </conditionalFormatting>
  <conditionalFormatting sqref="K2242 K2244">
    <cfRule type="containsText" dxfId="619" priority="1188" operator="containsText" text="DISABLED">
      <formula>NOT(ISERROR(SEARCH("DISABLED",K2242)))</formula>
    </cfRule>
    <cfRule type="containsText" dxfId="618" priority="1189" operator="containsText" text="ENABLED">
      <formula>NOT(ISERROR(SEARCH("ENABLED",K2242)))</formula>
    </cfRule>
  </conditionalFormatting>
  <conditionalFormatting sqref="X2244">
    <cfRule type="notContainsBlanks" dxfId="617" priority="1161">
      <formula>LEN(TRIM(X2244))&gt;0</formula>
    </cfRule>
  </conditionalFormatting>
  <conditionalFormatting sqref="X2245">
    <cfRule type="notContainsBlanks" dxfId="616" priority="1157">
      <formula>LEN(TRIM(X2245))&gt;0</formula>
    </cfRule>
  </conditionalFormatting>
  <conditionalFormatting sqref="K2245">
    <cfRule type="containsText" dxfId="615" priority="1154" operator="containsText" text="DISABLED">
      <formula>NOT(ISERROR(SEARCH("DISABLED",K2245)))</formula>
    </cfRule>
    <cfRule type="containsText" dxfId="614" priority="1155" operator="containsText" text="ENABLED">
      <formula>NOT(ISERROR(SEARCH("ENABLED",K2245)))</formula>
    </cfRule>
  </conditionalFormatting>
  <conditionalFormatting sqref="X2246">
    <cfRule type="notContainsBlanks" dxfId="613" priority="1151">
      <formula>LEN(TRIM(X2246))&gt;0</formula>
    </cfRule>
  </conditionalFormatting>
  <conditionalFormatting sqref="K2246">
    <cfRule type="containsText" dxfId="612" priority="1148" operator="containsText" text="DISABLED">
      <formula>NOT(ISERROR(SEARCH("DISABLED",K2246)))</formula>
    </cfRule>
    <cfRule type="containsText" dxfId="611" priority="1149" operator="containsText" text="ENABLED">
      <formula>NOT(ISERROR(SEARCH("ENABLED",K2246)))</formula>
    </cfRule>
  </conditionalFormatting>
  <conditionalFormatting sqref="X2247">
    <cfRule type="notContainsBlanks" dxfId="610" priority="1145">
      <formula>LEN(TRIM(X2247))&gt;0</formula>
    </cfRule>
  </conditionalFormatting>
  <conditionalFormatting sqref="K2247">
    <cfRule type="containsText" dxfId="609" priority="1142" operator="containsText" text="DISABLED">
      <formula>NOT(ISERROR(SEARCH("DISABLED",K2247)))</formula>
    </cfRule>
    <cfRule type="containsText" dxfId="608" priority="1143" operator="containsText" text="ENABLED">
      <formula>NOT(ISERROR(SEARCH("ENABLED",K2247)))</formula>
    </cfRule>
  </conditionalFormatting>
  <conditionalFormatting sqref="X2248">
    <cfRule type="notContainsBlanks" dxfId="607" priority="1139">
      <formula>LEN(TRIM(X2248))&gt;0</formula>
    </cfRule>
  </conditionalFormatting>
  <conditionalFormatting sqref="K2248">
    <cfRule type="containsText" dxfId="606" priority="1136" operator="containsText" text="DISABLED">
      <formula>NOT(ISERROR(SEARCH("DISABLED",K2248)))</formula>
    </cfRule>
    <cfRule type="containsText" dxfId="605" priority="1137" operator="containsText" text="ENABLED">
      <formula>NOT(ISERROR(SEARCH("ENABLED",K2248)))</formula>
    </cfRule>
  </conditionalFormatting>
  <conditionalFormatting sqref="J1889:K1889">
    <cfRule type="containsText" dxfId="604" priority="1134" operator="containsText" text="DISABLED">
      <formula>NOT(ISERROR(SEARCH("DISABLED",J1889)))</formula>
    </cfRule>
    <cfRule type="containsText" dxfId="603" priority="1135" operator="containsText" text="ENABLED">
      <formula>NOT(ISERROR(SEARCH("ENABLED",J1889)))</formula>
    </cfRule>
  </conditionalFormatting>
  <conditionalFormatting sqref="X1889">
    <cfRule type="notContainsBlanks" dxfId="602" priority="1133">
      <formula>LEN(TRIM(X1889))&gt;0</formula>
    </cfRule>
  </conditionalFormatting>
  <conditionalFormatting sqref="X2249:X2250">
    <cfRule type="notContainsBlanks" dxfId="601" priority="1129">
      <formula>LEN(TRIM(X2249))&gt;0</formula>
    </cfRule>
  </conditionalFormatting>
  <conditionalFormatting sqref="X2250">
    <cfRule type="notContainsBlanks" dxfId="600" priority="1126">
      <formula>LEN(TRIM(X2250))&gt;0</formula>
    </cfRule>
  </conditionalFormatting>
  <conditionalFormatting sqref="K2249:K2250">
    <cfRule type="containsText" dxfId="599" priority="1123" operator="containsText" text="DISABLED">
      <formula>NOT(ISERROR(SEARCH("DISABLED",K2249)))</formula>
    </cfRule>
    <cfRule type="containsText" dxfId="598" priority="1124" operator="containsText" text="ENABLED">
      <formula>NOT(ISERROR(SEARCH("ENABLED",K2249)))</formula>
    </cfRule>
  </conditionalFormatting>
  <conditionalFormatting sqref="J1940:K1941">
    <cfRule type="containsText" dxfId="597" priority="1121" operator="containsText" text="DISABLED">
      <formula>NOT(ISERROR(SEARCH("DISABLED",J1940)))</formula>
    </cfRule>
    <cfRule type="containsText" dxfId="596" priority="1122" operator="containsText" text="ENABLED">
      <formula>NOT(ISERROR(SEARCH("ENABLED",J1940)))</formula>
    </cfRule>
  </conditionalFormatting>
  <conditionalFormatting sqref="X1940:X1941">
    <cfRule type="notContainsBlanks" dxfId="595" priority="1120">
      <formula>LEN(TRIM(X1940))&gt;0</formula>
    </cfRule>
  </conditionalFormatting>
  <conditionalFormatting sqref="X2249">
    <cfRule type="notContainsBlanks" dxfId="594" priority="1116">
      <formula>LEN(TRIM(X2249))&gt;0</formula>
    </cfRule>
  </conditionalFormatting>
  <conditionalFormatting sqref="K2249">
    <cfRule type="containsText" dxfId="593" priority="1113" operator="containsText" text="DISABLED">
      <formula>NOT(ISERROR(SEARCH("DISABLED",K2249)))</formula>
    </cfRule>
    <cfRule type="containsText" dxfId="592" priority="1114" operator="containsText" text="ENABLED">
      <formula>NOT(ISERROR(SEARCH("ENABLED",K2249)))</formula>
    </cfRule>
  </conditionalFormatting>
  <conditionalFormatting sqref="K2253">
    <cfRule type="containsText" dxfId="591" priority="1088" operator="containsText" text="DISABLED">
      <formula>NOT(ISERROR(SEARCH("DISABLED",K2253)))</formula>
    </cfRule>
    <cfRule type="containsText" dxfId="590" priority="1089" operator="containsText" text="ENABLED">
      <formula>NOT(ISERROR(SEARCH("ENABLED",K2253)))</formula>
    </cfRule>
  </conditionalFormatting>
  <conditionalFormatting sqref="X2253">
    <cfRule type="notContainsBlanks" dxfId="589" priority="1087">
      <formula>LEN(TRIM(X2253))&gt;0</formula>
    </cfRule>
  </conditionalFormatting>
  <conditionalFormatting sqref="X2254:X2259">
    <cfRule type="notContainsBlanks" dxfId="588" priority="1083">
      <formula>LEN(TRIM(X2254))&gt;0</formula>
    </cfRule>
  </conditionalFormatting>
  <conditionalFormatting sqref="K2254:K2259">
    <cfRule type="containsText" dxfId="587" priority="1080" operator="containsText" text="DISABLED">
      <formula>NOT(ISERROR(SEARCH("DISABLED",K2254)))</formula>
    </cfRule>
    <cfRule type="containsText" dxfId="586" priority="1081" operator="containsText" text="ENABLED">
      <formula>NOT(ISERROR(SEARCH("ENABLED",K2254)))</formula>
    </cfRule>
  </conditionalFormatting>
  <conditionalFormatting sqref="X2243">
    <cfRule type="notContainsBlanks" dxfId="585" priority="1054">
      <formula>LEN(TRIM(X2243))&gt;0</formula>
    </cfRule>
  </conditionalFormatting>
  <conditionalFormatting sqref="K2243">
    <cfRule type="containsText" dxfId="584" priority="1049" operator="containsText" text="DISABLED">
      <formula>NOT(ISERROR(SEARCH("DISABLED",K2243)))</formula>
    </cfRule>
    <cfRule type="containsText" dxfId="583" priority="1050" operator="containsText" text="ENABLED">
      <formula>NOT(ISERROR(SEARCH("ENABLED",K2243)))</formula>
    </cfRule>
  </conditionalFormatting>
  <conditionalFormatting sqref="X2260:X2262">
    <cfRule type="notContainsBlanks" dxfId="582" priority="1046">
      <formula>LEN(TRIM(X2260))&gt;0</formula>
    </cfRule>
  </conditionalFormatting>
  <conditionalFormatting sqref="K2260:K2262">
    <cfRule type="containsText" dxfId="581" priority="1043" operator="containsText" text="DISABLED">
      <formula>NOT(ISERROR(SEARCH("DISABLED",K2260)))</formula>
    </cfRule>
    <cfRule type="containsText" dxfId="580" priority="1044" operator="containsText" text="ENABLED">
      <formula>NOT(ISERROR(SEARCH("ENABLED",K2260)))</formula>
    </cfRule>
  </conditionalFormatting>
  <conditionalFormatting sqref="J1938">
    <cfRule type="containsText" dxfId="579" priority="1035" operator="containsText" text="DISABLED">
      <formula>NOT(ISERROR(SEARCH("DISABLED",J1938)))</formula>
    </cfRule>
    <cfRule type="containsText" dxfId="578" priority="1036" operator="containsText" text="ENABLED">
      <formula>NOT(ISERROR(SEARCH("ENABLED",J1938)))</formula>
    </cfRule>
  </conditionalFormatting>
  <conditionalFormatting sqref="X1938">
    <cfRule type="notContainsBlanks" dxfId="577" priority="1034">
      <formula>LEN(TRIM(X1938))&gt;0</formula>
    </cfRule>
  </conditionalFormatting>
  <conditionalFormatting sqref="K1938">
    <cfRule type="containsText" dxfId="576" priority="1031" operator="containsText" text="DISABLED">
      <formula>NOT(ISERROR(SEARCH("DISABLED",K1938)))</formula>
    </cfRule>
    <cfRule type="containsText" dxfId="575" priority="1032" operator="containsText" text="ENABLED">
      <formula>NOT(ISERROR(SEARCH("ENABLED",K1938)))</formula>
    </cfRule>
  </conditionalFormatting>
  <conditionalFormatting sqref="J1994:J1995">
    <cfRule type="containsText" dxfId="574" priority="1021" operator="containsText" text="DISABLED">
      <formula>NOT(ISERROR(SEARCH("DISABLED",J1994)))</formula>
    </cfRule>
    <cfRule type="containsText" dxfId="573" priority="1022" operator="containsText" text="ENABLED">
      <formula>NOT(ISERROR(SEARCH("ENABLED",J1994)))</formula>
    </cfRule>
  </conditionalFormatting>
  <conditionalFormatting sqref="X1994:X1995">
    <cfRule type="notContainsBlanks" dxfId="572" priority="1020">
      <formula>LEN(TRIM(X1994))&gt;0</formula>
    </cfRule>
  </conditionalFormatting>
  <conditionalFormatting sqref="K1994:K1995">
    <cfRule type="containsText" dxfId="571" priority="1017" operator="containsText" text="DISABLED">
      <formula>NOT(ISERROR(SEARCH("DISABLED",K1994)))</formula>
    </cfRule>
    <cfRule type="containsText" dxfId="570" priority="1018" operator="containsText" text="ENABLED">
      <formula>NOT(ISERROR(SEARCH("ENABLED",K1994)))</formula>
    </cfRule>
  </conditionalFormatting>
  <conditionalFormatting sqref="J1993">
    <cfRule type="containsText" dxfId="569" priority="1015" operator="containsText" text="DISABLED">
      <formula>NOT(ISERROR(SEARCH("DISABLED",J1993)))</formula>
    </cfRule>
    <cfRule type="containsText" dxfId="568" priority="1016" operator="containsText" text="ENABLED">
      <formula>NOT(ISERROR(SEARCH("ENABLED",J1993)))</formula>
    </cfRule>
  </conditionalFormatting>
  <conditionalFormatting sqref="X1993">
    <cfRule type="notContainsBlanks" dxfId="567" priority="1014">
      <formula>LEN(TRIM(X1993))&gt;0</formula>
    </cfRule>
  </conditionalFormatting>
  <conditionalFormatting sqref="K1993">
    <cfRule type="containsText" dxfId="566" priority="1011" operator="containsText" text="DISABLED">
      <formula>NOT(ISERROR(SEARCH("DISABLED",K1993)))</formula>
    </cfRule>
    <cfRule type="containsText" dxfId="565" priority="1012" operator="containsText" text="ENABLED">
      <formula>NOT(ISERROR(SEARCH("ENABLED",K1993)))</formula>
    </cfRule>
  </conditionalFormatting>
  <conditionalFormatting sqref="J1991">
    <cfRule type="containsText" dxfId="564" priority="1009" operator="containsText" text="DISABLED">
      <formula>NOT(ISERROR(SEARCH("DISABLED",J1991)))</formula>
    </cfRule>
    <cfRule type="containsText" dxfId="563" priority="1010" operator="containsText" text="ENABLED">
      <formula>NOT(ISERROR(SEARCH("ENABLED",J1991)))</formula>
    </cfRule>
  </conditionalFormatting>
  <conditionalFormatting sqref="X1991">
    <cfRule type="notContainsBlanks" dxfId="562" priority="1008">
      <formula>LEN(TRIM(X1991))&gt;0</formula>
    </cfRule>
  </conditionalFormatting>
  <conditionalFormatting sqref="K1991">
    <cfRule type="containsText" dxfId="561" priority="1005" operator="containsText" text="DISABLED">
      <formula>NOT(ISERROR(SEARCH("DISABLED",K1991)))</formula>
    </cfRule>
    <cfRule type="containsText" dxfId="560" priority="1006" operator="containsText" text="ENABLED">
      <formula>NOT(ISERROR(SEARCH("ENABLED",K1991)))</formula>
    </cfRule>
  </conditionalFormatting>
  <conditionalFormatting sqref="X1933">
    <cfRule type="notContainsBlanks" dxfId="559" priority="990">
      <formula>LEN(TRIM(X1933))&gt;0</formula>
    </cfRule>
  </conditionalFormatting>
  <conditionalFormatting sqref="K1933">
    <cfRule type="containsText" dxfId="558" priority="987" operator="containsText" text="DISABLED">
      <formula>NOT(ISERROR(SEARCH("DISABLED",K1933)))</formula>
    </cfRule>
    <cfRule type="containsText" dxfId="557" priority="988" operator="containsText" text="ENABLED">
      <formula>NOT(ISERROR(SEARCH("ENABLED",K1933)))</formula>
    </cfRule>
  </conditionalFormatting>
  <conditionalFormatting sqref="J1822">
    <cfRule type="containsText" dxfId="556" priority="985" operator="containsText" text="DISABLED">
      <formula>NOT(ISERROR(SEARCH("DISABLED",J1822)))</formula>
    </cfRule>
    <cfRule type="containsText" dxfId="555" priority="986" operator="containsText" text="ENABLED">
      <formula>NOT(ISERROR(SEARCH("ENABLED",J1822)))</formula>
    </cfRule>
  </conditionalFormatting>
  <conditionalFormatting sqref="X1822">
    <cfRule type="notContainsBlanks" dxfId="554" priority="984">
      <formula>LEN(TRIM(X1822))&gt;0</formula>
    </cfRule>
  </conditionalFormatting>
  <conditionalFormatting sqref="K1822">
    <cfRule type="containsText" dxfId="553" priority="981" operator="containsText" text="DISABLED">
      <formula>NOT(ISERROR(SEARCH("DISABLED",K1822)))</formula>
    </cfRule>
    <cfRule type="containsText" dxfId="552" priority="982" operator="containsText" text="ENABLED">
      <formula>NOT(ISERROR(SEARCH("ENABLED",K1822)))</formula>
    </cfRule>
  </conditionalFormatting>
  <conditionalFormatting sqref="X2263">
    <cfRule type="notContainsBlanks" dxfId="551" priority="974">
      <formula>LEN(TRIM(X2263))&gt;0</formula>
    </cfRule>
  </conditionalFormatting>
  <conditionalFormatting sqref="K2263">
    <cfRule type="containsText" dxfId="550" priority="971" operator="containsText" text="DISABLED">
      <formula>NOT(ISERROR(SEARCH("DISABLED",K2263)))</formula>
    </cfRule>
    <cfRule type="containsText" dxfId="549" priority="972" operator="containsText" text="ENABLED">
      <formula>NOT(ISERROR(SEARCH("ENABLED",K2263)))</formula>
    </cfRule>
  </conditionalFormatting>
  <conditionalFormatting sqref="J2265:J2267">
    <cfRule type="containsText" dxfId="548" priority="951" operator="containsText" text="DISABLED">
      <formula>NOT(ISERROR(SEARCH("DISABLED",J2265)))</formula>
    </cfRule>
    <cfRule type="containsText" dxfId="547" priority="952" operator="containsText" text="ENABLED">
      <formula>NOT(ISERROR(SEARCH("ENABLED",J2265)))</formula>
    </cfRule>
  </conditionalFormatting>
  <conditionalFormatting sqref="X2264:X2267">
    <cfRule type="notContainsBlanks" dxfId="546" priority="950">
      <formula>LEN(TRIM(X2264))&gt;0</formula>
    </cfRule>
  </conditionalFormatting>
  <conditionalFormatting sqref="K2264:K2267">
    <cfRule type="containsText" dxfId="545" priority="947" operator="containsText" text="DISABLED">
      <formula>NOT(ISERROR(SEARCH("DISABLED",K2264)))</formula>
    </cfRule>
    <cfRule type="containsText" dxfId="544" priority="948" operator="containsText" text="ENABLED">
      <formula>NOT(ISERROR(SEARCH("ENABLED",K2264)))</formula>
    </cfRule>
  </conditionalFormatting>
  <conditionalFormatting sqref="J1881">
    <cfRule type="containsText" dxfId="543" priority="945" operator="containsText" text="DISABLED">
      <formula>NOT(ISERROR(SEARCH("DISABLED",J1881)))</formula>
    </cfRule>
    <cfRule type="containsText" dxfId="542" priority="946" operator="containsText" text="ENABLED">
      <formula>NOT(ISERROR(SEARCH("ENABLED",J1881)))</formula>
    </cfRule>
  </conditionalFormatting>
  <conditionalFormatting sqref="X1881">
    <cfRule type="notContainsBlanks" dxfId="541" priority="944">
      <formula>LEN(TRIM(X1881))&gt;0</formula>
    </cfRule>
  </conditionalFormatting>
  <conditionalFormatting sqref="K1881">
    <cfRule type="containsText" dxfId="540" priority="941" operator="containsText" text="DISABLED">
      <formula>NOT(ISERROR(SEARCH("DISABLED",K1881)))</formula>
    </cfRule>
    <cfRule type="containsText" dxfId="539" priority="942" operator="containsText" text="ENABLED">
      <formula>NOT(ISERROR(SEARCH("ENABLED",K1881)))</formula>
    </cfRule>
  </conditionalFormatting>
  <conditionalFormatting sqref="J1936">
    <cfRule type="containsText" dxfId="538" priority="939" operator="containsText" text="DISABLED">
      <formula>NOT(ISERROR(SEARCH("DISABLED",J1936)))</formula>
    </cfRule>
    <cfRule type="containsText" dxfId="537" priority="940" operator="containsText" text="ENABLED">
      <formula>NOT(ISERROR(SEARCH("ENABLED",J1936)))</formula>
    </cfRule>
  </conditionalFormatting>
  <conditionalFormatting sqref="X1936">
    <cfRule type="notContainsBlanks" dxfId="536" priority="938">
      <formula>LEN(TRIM(X1936))&gt;0</formula>
    </cfRule>
  </conditionalFormatting>
  <conditionalFormatting sqref="K1936">
    <cfRule type="containsText" dxfId="535" priority="935" operator="containsText" text="DISABLED">
      <formula>NOT(ISERROR(SEARCH("DISABLED",K1936)))</formula>
    </cfRule>
    <cfRule type="containsText" dxfId="534" priority="936" operator="containsText" text="ENABLED">
      <formula>NOT(ISERROR(SEARCH("ENABLED",K1936)))</formula>
    </cfRule>
  </conditionalFormatting>
  <conditionalFormatting sqref="J1937">
    <cfRule type="containsText" dxfId="533" priority="933" operator="containsText" text="DISABLED">
      <formula>NOT(ISERROR(SEARCH("DISABLED",J1937)))</formula>
    </cfRule>
    <cfRule type="containsText" dxfId="532" priority="934" operator="containsText" text="ENABLED">
      <formula>NOT(ISERROR(SEARCH("ENABLED",J1937)))</formula>
    </cfRule>
  </conditionalFormatting>
  <conditionalFormatting sqref="X1937">
    <cfRule type="notContainsBlanks" dxfId="531" priority="932">
      <formula>LEN(TRIM(X1937))&gt;0</formula>
    </cfRule>
  </conditionalFormatting>
  <conditionalFormatting sqref="K1937">
    <cfRule type="containsText" dxfId="530" priority="930" operator="containsText" text="DISABLED">
      <formula>NOT(ISERROR(SEARCH("DISABLED",K1937)))</formula>
    </cfRule>
    <cfRule type="containsText" dxfId="529" priority="931" operator="containsText" text="ENABLED">
      <formula>NOT(ISERROR(SEARCH("ENABLED",K1937)))</formula>
    </cfRule>
  </conditionalFormatting>
  <conditionalFormatting sqref="K43">
    <cfRule type="containsText" dxfId="528" priority="921" operator="containsText" text="DISABLED">
      <formula>NOT(ISERROR(SEARCH("DISABLED",K43)))</formula>
    </cfRule>
    <cfRule type="containsText" dxfId="527" priority="922" operator="containsText" text="ENABLED">
      <formula>NOT(ISERROR(SEARCH("ENABLED",K43)))</formula>
    </cfRule>
  </conditionalFormatting>
  <conditionalFormatting sqref="X43">
    <cfRule type="notContainsBlanks" dxfId="526" priority="920">
      <formula>LEN(TRIM(X43))&gt;0</formula>
    </cfRule>
  </conditionalFormatting>
  <conditionalFormatting sqref="K1582">
    <cfRule type="containsText" dxfId="525" priority="917" operator="containsText" text="DISABLED">
      <formula>NOT(ISERROR(SEARCH("DISABLED",K1582)))</formula>
    </cfRule>
    <cfRule type="containsText" dxfId="524" priority="918" operator="containsText" text="ENABLED">
      <formula>NOT(ISERROR(SEARCH("ENABLED",K1582)))</formula>
    </cfRule>
  </conditionalFormatting>
  <conditionalFormatting sqref="X1582">
    <cfRule type="notContainsBlanks" dxfId="523" priority="916">
      <formula>LEN(TRIM(X1582))&gt;0</formula>
    </cfRule>
  </conditionalFormatting>
  <conditionalFormatting sqref="J54:K54">
    <cfRule type="containsText" dxfId="522" priority="909" operator="containsText" text="DISABLED">
      <formula>NOT(ISERROR(SEARCH("DISABLED",J54)))</formula>
    </cfRule>
    <cfRule type="containsText" dxfId="521" priority="910" operator="containsText" text="ENABLED">
      <formula>NOT(ISERROR(SEARCH("ENABLED",J54)))</formula>
    </cfRule>
  </conditionalFormatting>
  <conditionalFormatting sqref="X54">
    <cfRule type="notContainsBlanks" dxfId="520" priority="908">
      <formula>LEN(TRIM(X54))&gt;0</formula>
    </cfRule>
  </conditionalFormatting>
  <conditionalFormatting sqref="J55:K55">
    <cfRule type="containsText" dxfId="519" priority="905" operator="containsText" text="DISABLED">
      <formula>NOT(ISERROR(SEARCH("DISABLED",J55)))</formula>
    </cfRule>
    <cfRule type="containsText" dxfId="518" priority="906" operator="containsText" text="ENABLED">
      <formula>NOT(ISERROR(SEARCH("ENABLED",J55)))</formula>
    </cfRule>
  </conditionalFormatting>
  <conditionalFormatting sqref="X55">
    <cfRule type="notContainsBlanks" dxfId="517" priority="904">
      <formula>LEN(TRIM(X55))&gt;0</formula>
    </cfRule>
  </conditionalFormatting>
  <conditionalFormatting sqref="K61">
    <cfRule type="containsText" dxfId="516" priority="897" operator="containsText" text="DISABLED">
      <formula>NOT(ISERROR(SEARCH("DISABLED",K61)))</formula>
    </cfRule>
    <cfRule type="containsText" dxfId="515" priority="898" operator="containsText" text="ENABLED">
      <formula>NOT(ISERROR(SEARCH("ENABLED",K61)))</formula>
    </cfRule>
  </conditionalFormatting>
  <conditionalFormatting sqref="X61">
    <cfRule type="notContainsBlanks" dxfId="514" priority="896">
      <formula>LEN(TRIM(X61))&gt;0</formula>
    </cfRule>
  </conditionalFormatting>
  <conditionalFormatting sqref="X62">
    <cfRule type="notContainsBlanks" dxfId="513" priority="894">
      <formula>LEN(TRIM(X62))&gt;0</formula>
    </cfRule>
  </conditionalFormatting>
  <conditionalFormatting sqref="X62">
    <cfRule type="notContainsBlanks" dxfId="512" priority="891">
      <formula>LEN(TRIM(X62))&gt;0</formula>
    </cfRule>
  </conditionalFormatting>
  <conditionalFormatting sqref="K62">
    <cfRule type="containsText" dxfId="511" priority="888" operator="containsText" text="DISABLED">
      <formula>NOT(ISERROR(SEARCH("DISABLED",K62)))</formula>
    </cfRule>
    <cfRule type="containsText" dxfId="510" priority="889" operator="containsText" text="ENABLED">
      <formula>NOT(ISERROR(SEARCH("ENABLED",K62)))</formula>
    </cfRule>
  </conditionalFormatting>
  <conditionalFormatting sqref="J71:K71">
    <cfRule type="containsText" dxfId="509" priority="882" operator="containsText" text="DISABLED">
      <formula>NOT(ISERROR(SEARCH("DISABLED",J71)))</formula>
    </cfRule>
    <cfRule type="containsText" dxfId="508" priority="883" operator="containsText" text="ENABLED">
      <formula>NOT(ISERROR(SEARCH("ENABLED",J71)))</formula>
    </cfRule>
  </conditionalFormatting>
  <conditionalFormatting sqref="X71">
    <cfRule type="notContainsBlanks" dxfId="507" priority="881">
      <formula>LEN(TRIM(X71))&gt;0</formula>
    </cfRule>
  </conditionalFormatting>
  <conditionalFormatting sqref="K75">
    <cfRule type="containsText" dxfId="506" priority="874" operator="containsText" text="DISABLED">
      <formula>NOT(ISERROR(SEARCH("DISABLED",K75)))</formula>
    </cfRule>
    <cfRule type="containsText" dxfId="505" priority="875" operator="containsText" text="ENABLED">
      <formula>NOT(ISERROR(SEARCH("ENABLED",K75)))</formula>
    </cfRule>
  </conditionalFormatting>
  <conditionalFormatting sqref="X75">
    <cfRule type="notContainsBlanks" dxfId="504" priority="873">
      <formula>LEN(TRIM(X75))&gt;0</formula>
    </cfRule>
  </conditionalFormatting>
  <conditionalFormatting sqref="K82">
    <cfRule type="containsText" dxfId="503" priority="866" operator="containsText" text="DISABLED">
      <formula>NOT(ISERROR(SEARCH("DISABLED",K82)))</formula>
    </cfRule>
    <cfRule type="containsText" dxfId="502" priority="867" operator="containsText" text="ENABLED">
      <formula>NOT(ISERROR(SEARCH("ENABLED",K82)))</formula>
    </cfRule>
  </conditionalFormatting>
  <conditionalFormatting sqref="X82">
    <cfRule type="notContainsBlanks" dxfId="501" priority="865">
      <formula>LEN(TRIM(X82))&gt;0</formula>
    </cfRule>
  </conditionalFormatting>
  <conditionalFormatting sqref="J2276:K2276 J2278:K2280">
    <cfRule type="containsText" dxfId="500" priority="862" operator="containsText" text="DISABLED">
      <formula>NOT(ISERROR(SEARCH("DISABLED",J2276)))</formula>
    </cfRule>
    <cfRule type="containsText" dxfId="499" priority="863" operator="containsText" text="ENABLED">
      <formula>NOT(ISERROR(SEARCH("ENABLED",J2276)))</formula>
    </cfRule>
  </conditionalFormatting>
  <conditionalFormatting sqref="X2276 X2278:X2280">
    <cfRule type="notContainsBlanks" dxfId="498" priority="861">
      <formula>LEN(TRIM(X2276))&gt;0</formula>
    </cfRule>
  </conditionalFormatting>
  <conditionalFormatting sqref="K106">
    <cfRule type="containsText" dxfId="497" priority="858" operator="containsText" text="DISABLED">
      <formula>NOT(ISERROR(SEARCH("DISABLED",K106)))</formula>
    </cfRule>
    <cfRule type="containsText" dxfId="496" priority="859" operator="containsText" text="ENABLED">
      <formula>NOT(ISERROR(SEARCH("ENABLED",K106)))</formula>
    </cfRule>
  </conditionalFormatting>
  <conditionalFormatting sqref="X106">
    <cfRule type="notContainsBlanks" dxfId="495" priority="857">
      <formula>LEN(TRIM(X106))&gt;0</formula>
    </cfRule>
  </conditionalFormatting>
  <conditionalFormatting sqref="J2277">
    <cfRule type="containsText" dxfId="494" priority="854" operator="containsText" text="DISABLED">
      <formula>NOT(ISERROR(SEARCH("DISABLED",J2277)))</formula>
    </cfRule>
    <cfRule type="containsText" dxfId="493" priority="855" operator="containsText" text="ENABLED">
      <formula>NOT(ISERROR(SEARCH("ENABLED",J2277)))</formula>
    </cfRule>
  </conditionalFormatting>
  <conditionalFormatting sqref="X2277">
    <cfRule type="notContainsBlanks" dxfId="492" priority="853">
      <formula>LEN(TRIM(X2277))&gt;0</formula>
    </cfRule>
  </conditionalFormatting>
  <conditionalFormatting sqref="K2277">
    <cfRule type="containsText" dxfId="491" priority="850" operator="containsText" text="DISABLED">
      <formula>NOT(ISERROR(SEARCH("DISABLED",K2277)))</formula>
    </cfRule>
    <cfRule type="containsText" dxfId="490" priority="851" operator="containsText" text="ENABLED">
      <formula>NOT(ISERROR(SEARCH("ENABLED",K2277)))</formula>
    </cfRule>
  </conditionalFormatting>
  <conditionalFormatting sqref="K118">
    <cfRule type="containsText" dxfId="489" priority="848" operator="containsText" text="DISABLED">
      <formula>NOT(ISERROR(SEARCH("DISABLED",K118)))</formula>
    </cfRule>
    <cfRule type="containsText" dxfId="488" priority="849" operator="containsText" text="ENABLED">
      <formula>NOT(ISERROR(SEARCH("ENABLED",K118)))</formula>
    </cfRule>
  </conditionalFormatting>
  <conditionalFormatting sqref="X118">
    <cfRule type="notContainsBlanks" dxfId="487" priority="847">
      <formula>LEN(TRIM(X118))&gt;0</formula>
    </cfRule>
  </conditionalFormatting>
  <conditionalFormatting sqref="J120:K122">
    <cfRule type="containsText" dxfId="486" priority="844" operator="containsText" text="DISABLED">
      <formula>NOT(ISERROR(SEARCH("DISABLED",J120)))</formula>
    </cfRule>
    <cfRule type="containsText" dxfId="485" priority="845" operator="containsText" text="ENABLED">
      <formula>NOT(ISERROR(SEARCH("ENABLED",J120)))</formula>
    </cfRule>
  </conditionalFormatting>
  <conditionalFormatting sqref="X120:X122">
    <cfRule type="notContainsBlanks" dxfId="484" priority="843">
      <formula>LEN(TRIM(X120))&gt;0</formula>
    </cfRule>
  </conditionalFormatting>
  <conditionalFormatting sqref="J123:K123">
    <cfRule type="containsText" dxfId="483" priority="840" operator="containsText" text="DISABLED">
      <formula>NOT(ISERROR(SEARCH("DISABLED",J123)))</formula>
    </cfRule>
    <cfRule type="containsText" dxfId="482" priority="841" operator="containsText" text="ENABLED">
      <formula>NOT(ISERROR(SEARCH("ENABLED",J123)))</formula>
    </cfRule>
  </conditionalFormatting>
  <conditionalFormatting sqref="X123">
    <cfRule type="notContainsBlanks" dxfId="481" priority="839">
      <formula>LEN(TRIM(X123))&gt;0</formula>
    </cfRule>
  </conditionalFormatting>
  <conditionalFormatting sqref="J124:K124">
    <cfRule type="containsText" dxfId="480" priority="836" operator="containsText" text="DISABLED">
      <formula>NOT(ISERROR(SEARCH("DISABLED",J124)))</formula>
    </cfRule>
    <cfRule type="containsText" dxfId="479" priority="837" operator="containsText" text="ENABLED">
      <formula>NOT(ISERROR(SEARCH("ENABLED",J124)))</formula>
    </cfRule>
  </conditionalFormatting>
  <conditionalFormatting sqref="X124">
    <cfRule type="notContainsBlanks" dxfId="478" priority="835">
      <formula>LEN(TRIM(X124))&gt;0</formula>
    </cfRule>
  </conditionalFormatting>
  <conditionalFormatting sqref="J125:K125">
    <cfRule type="containsText" dxfId="477" priority="832" operator="containsText" text="DISABLED">
      <formula>NOT(ISERROR(SEARCH("DISABLED",J125)))</formula>
    </cfRule>
    <cfRule type="containsText" dxfId="476" priority="833" operator="containsText" text="ENABLED">
      <formula>NOT(ISERROR(SEARCH("ENABLED",J125)))</formula>
    </cfRule>
  </conditionalFormatting>
  <conditionalFormatting sqref="X125">
    <cfRule type="notContainsBlanks" dxfId="475" priority="831">
      <formula>LEN(TRIM(X125))&gt;0</formula>
    </cfRule>
  </conditionalFormatting>
  <conditionalFormatting sqref="J126:K126">
    <cfRule type="containsText" dxfId="474" priority="828" operator="containsText" text="DISABLED">
      <formula>NOT(ISERROR(SEARCH("DISABLED",J126)))</formula>
    </cfRule>
    <cfRule type="containsText" dxfId="473" priority="829" operator="containsText" text="ENABLED">
      <formula>NOT(ISERROR(SEARCH("ENABLED",J126)))</formula>
    </cfRule>
  </conditionalFormatting>
  <conditionalFormatting sqref="X126">
    <cfRule type="notContainsBlanks" dxfId="472" priority="827">
      <formula>LEN(TRIM(X126))&gt;0</formula>
    </cfRule>
  </conditionalFormatting>
  <conditionalFormatting sqref="J127:K127">
    <cfRule type="containsText" dxfId="471" priority="824" operator="containsText" text="DISABLED">
      <formula>NOT(ISERROR(SEARCH("DISABLED",J127)))</formula>
    </cfRule>
    <cfRule type="containsText" dxfId="470" priority="825" operator="containsText" text="ENABLED">
      <formula>NOT(ISERROR(SEARCH("ENABLED",J127)))</formula>
    </cfRule>
  </conditionalFormatting>
  <conditionalFormatting sqref="X127">
    <cfRule type="notContainsBlanks" dxfId="469" priority="823">
      <formula>LEN(TRIM(X127))&gt;0</formula>
    </cfRule>
  </conditionalFormatting>
  <conditionalFormatting sqref="J128:J131">
    <cfRule type="containsText" dxfId="468" priority="820" operator="containsText" text="DISABLED">
      <formula>NOT(ISERROR(SEARCH("DISABLED",J128)))</formula>
    </cfRule>
    <cfRule type="containsText" dxfId="467" priority="821" operator="containsText" text="ENABLED">
      <formula>NOT(ISERROR(SEARCH("ENABLED",J128)))</formula>
    </cfRule>
  </conditionalFormatting>
  <conditionalFormatting sqref="X128:X131">
    <cfRule type="notContainsBlanks" dxfId="466" priority="819">
      <formula>LEN(TRIM(X128))&gt;0</formula>
    </cfRule>
  </conditionalFormatting>
  <conditionalFormatting sqref="K128:K131">
    <cfRule type="containsText" dxfId="465" priority="816" operator="containsText" text="DISABLED">
      <formula>NOT(ISERROR(SEARCH("DISABLED",K128)))</formula>
    </cfRule>
    <cfRule type="containsText" dxfId="464" priority="817" operator="containsText" text="ENABLED">
      <formula>NOT(ISERROR(SEARCH("ENABLED",K128)))</formula>
    </cfRule>
  </conditionalFormatting>
  <conditionalFormatting sqref="J132:K132">
    <cfRule type="containsText" dxfId="463" priority="814" operator="containsText" text="DISABLED">
      <formula>NOT(ISERROR(SEARCH("DISABLED",J132)))</formula>
    </cfRule>
    <cfRule type="containsText" dxfId="462" priority="815" operator="containsText" text="ENABLED">
      <formula>NOT(ISERROR(SEARCH("ENABLED",J132)))</formula>
    </cfRule>
  </conditionalFormatting>
  <conditionalFormatting sqref="X132">
    <cfRule type="notContainsBlanks" dxfId="461" priority="813">
      <formula>LEN(TRIM(X132))&gt;0</formula>
    </cfRule>
  </conditionalFormatting>
  <conditionalFormatting sqref="J417">
    <cfRule type="containsText" dxfId="460" priority="810" operator="containsText" text="DISABLED">
      <formula>NOT(ISERROR(SEARCH("DISABLED",J417)))</formula>
    </cfRule>
    <cfRule type="containsText" dxfId="459" priority="811" operator="containsText" text="ENABLED">
      <formula>NOT(ISERROR(SEARCH("ENABLED",J417)))</formula>
    </cfRule>
  </conditionalFormatting>
  <conditionalFormatting sqref="X440:X447">
    <cfRule type="notContainsBlanks" dxfId="458" priority="801">
      <formula>LEN(TRIM(X440))&gt;0</formula>
    </cfRule>
  </conditionalFormatting>
  <conditionalFormatting sqref="K440:K447">
    <cfRule type="containsText" dxfId="457" priority="798" operator="containsText" text="DISABLED">
      <formula>NOT(ISERROR(SEARCH("DISABLED",K440)))</formula>
    </cfRule>
    <cfRule type="containsText" dxfId="456" priority="799" operator="containsText" text="ENABLED">
      <formula>NOT(ISERROR(SEARCH("ENABLED",K440)))</formula>
    </cfRule>
  </conditionalFormatting>
  <conditionalFormatting sqref="J969">
    <cfRule type="containsText" dxfId="455" priority="796" operator="containsText" text="DISABLED">
      <formula>NOT(ISERROR(SEARCH("DISABLED",J969)))</formula>
    </cfRule>
    <cfRule type="containsText" dxfId="454" priority="797" operator="containsText" text="ENABLED">
      <formula>NOT(ISERROR(SEARCH("ENABLED",J969)))</formula>
    </cfRule>
  </conditionalFormatting>
  <conditionalFormatting sqref="X969">
    <cfRule type="notContainsBlanks" dxfId="453" priority="795">
      <formula>LEN(TRIM(X969))&gt;0</formula>
    </cfRule>
  </conditionalFormatting>
  <conditionalFormatting sqref="K969">
    <cfRule type="containsText" dxfId="452" priority="792" operator="containsText" text="DISABLED">
      <formula>NOT(ISERROR(SEARCH("DISABLED",K969)))</formula>
    </cfRule>
    <cfRule type="containsText" dxfId="451" priority="793" operator="containsText" text="ENABLED">
      <formula>NOT(ISERROR(SEARCH("ENABLED",K969)))</formula>
    </cfRule>
  </conditionalFormatting>
  <conditionalFormatting sqref="J1067">
    <cfRule type="containsText" dxfId="450" priority="790" operator="containsText" text="DISABLED">
      <formula>NOT(ISERROR(SEARCH("DISABLED",J1067)))</formula>
    </cfRule>
    <cfRule type="containsText" dxfId="449" priority="791" operator="containsText" text="ENABLED">
      <formula>NOT(ISERROR(SEARCH("ENABLED",J1067)))</formula>
    </cfRule>
  </conditionalFormatting>
  <conditionalFormatting sqref="X1067">
    <cfRule type="notContainsBlanks" dxfId="448" priority="789">
      <formula>LEN(TRIM(X1067))&gt;0</formula>
    </cfRule>
  </conditionalFormatting>
  <conditionalFormatting sqref="K1067">
    <cfRule type="containsText" dxfId="447" priority="786" operator="containsText" text="DISABLED">
      <formula>NOT(ISERROR(SEARCH("DISABLED",K1067)))</formula>
    </cfRule>
    <cfRule type="containsText" dxfId="446" priority="787" operator="containsText" text="ENABLED">
      <formula>NOT(ISERROR(SEARCH("ENABLED",K1067)))</formula>
    </cfRule>
  </conditionalFormatting>
  <conditionalFormatting sqref="J1070">
    <cfRule type="containsText" dxfId="445" priority="784" operator="containsText" text="DISABLED">
      <formula>NOT(ISERROR(SEARCH("DISABLED",J1070)))</formula>
    </cfRule>
    <cfRule type="containsText" dxfId="444" priority="785" operator="containsText" text="ENABLED">
      <formula>NOT(ISERROR(SEARCH("ENABLED",J1070)))</formula>
    </cfRule>
  </conditionalFormatting>
  <conditionalFormatting sqref="X1070">
    <cfRule type="notContainsBlanks" dxfId="443" priority="783">
      <formula>LEN(TRIM(X1070))&gt;0</formula>
    </cfRule>
  </conditionalFormatting>
  <conditionalFormatting sqref="K1070">
    <cfRule type="containsText" dxfId="442" priority="780" operator="containsText" text="DISABLED">
      <formula>NOT(ISERROR(SEARCH("DISABLED",K1070)))</formula>
    </cfRule>
    <cfRule type="containsText" dxfId="441" priority="781" operator="containsText" text="ENABLED">
      <formula>NOT(ISERROR(SEARCH("ENABLED",K1070)))</formula>
    </cfRule>
  </conditionalFormatting>
  <conditionalFormatting sqref="J1171:J1188">
    <cfRule type="containsText" dxfId="440" priority="778" operator="containsText" text="DISABLED">
      <formula>NOT(ISERROR(SEARCH("DISABLED",J1171)))</formula>
    </cfRule>
    <cfRule type="containsText" dxfId="439" priority="779" operator="containsText" text="ENABLED">
      <formula>NOT(ISERROR(SEARCH("ENABLED",J1171)))</formula>
    </cfRule>
  </conditionalFormatting>
  <conditionalFormatting sqref="X1171:X1188">
    <cfRule type="notContainsBlanks" dxfId="438" priority="777">
      <formula>LEN(TRIM(X1171))&gt;0</formula>
    </cfRule>
  </conditionalFormatting>
  <conditionalFormatting sqref="K1171:K1188">
    <cfRule type="containsText" dxfId="437" priority="774" operator="containsText" text="DISABLED">
      <formula>NOT(ISERROR(SEARCH("DISABLED",K1171)))</formula>
    </cfRule>
    <cfRule type="containsText" dxfId="436" priority="775" operator="containsText" text="ENABLED">
      <formula>NOT(ISERROR(SEARCH("ENABLED",K1171)))</formula>
    </cfRule>
  </conditionalFormatting>
  <conditionalFormatting sqref="K1468">
    <cfRule type="containsText" dxfId="435" priority="772" operator="containsText" text="DISABLED">
      <formula>NOT(ISERROR(SEARCH("DISABLED",K1468)))</formula>
    </cfRule>
    <cfRule type="containsText" dxfId="434" priority="773" operator="containsText" text="ENABLED">
      <formula>NOT(ISERROR(SEARCH("ENABLED",K1468)))</formula>
    </cfRule>
  </conditionalFormatting>
  <conditionalFormatting sqref="X1468">
    <cfRule type="notContainsBlanks" dxfId="433" priority="771">
      <formula>LEN(TRIM(X1468))&gt;0</formula>
    </cfRule>
  </conditionalFormatting>
  <conditionalFormatting sqref="K1470">
    <cfRule type="containsText" dxfId="432" priority="768" operator="containsText" text="DISABLED">
      <formula>NOT(ISERROR(SEARCH("DISABLED",K1470)))</formula>
    </cfRule>
    <cfRule type="containsText" dxfId="431" priority="769" operator="containsText" text="ENABLED">
      <formula>NOT(ISERROR(SEARCH("ENABLED",K1470)))</formula>
    </cfRule>
  </conditionalFormatting>
  <conditionalFormatting sqref="X1470">
    <cfRule type="notContainsBlanks" dxfId="430" priority="767">
      <formula>LEN(TRIM(X1470))&gt;0</formula>
    </cfRule>
  </conditionalFormatting>
  <conditionalFormatting sqref="K1538">
    <cfRule type="containsText" dxfId="429" priority="754" operator="containsText" text="DISABLED">
      <formula>NOT(ISERROR(SEARCH("DISABLED",K1538)))</formula>
    </cfRule>
    <cfRule type="containsText" dxfId="428" priority="755" operator="containsText" text="ENABLED">
      <formula>NOT(ISERROR(SEARCH("ENABLED",K1538)))</formula>
    </cfRule>
  </conditionalFormatting>
  <conditionalFormatting sqref="X1538">
    <cfRule type="notContainsBlanks" dxfId="427" priority="753">
      <formula>LEN(TRIM(X1538))&gt;0</formula>
    </cfRule>
  </conditionalFormatting>
  <conditionalFormatting sqref="K1535">
    <cfRule type="containsText" dxfId="426" priority="750" operator="containsText" text="DISABLED">
      <formula>NOT(ISERROR(SEARCH("DISABLED",K1535)))</formula>
    </cfRule>
    <cfRule type="containsText" dxfId="425" priority="751" operator="containsText" text="ENABLED">
      <formula>NOT(ISERROR(SEARCH("ENABLED",K1535)))</formula>
    </cfRule>
  </conditionalFormatting>
  <conditionalFormatting sqref="X1535">
    <cfRule type="notContainsBlanks" dxfId="424" priority="749">
      <formula>LEN(TRIM(X1535))&gt;0</formula>
    </cfRule>
  </conditionalFormatting>
  <conditionalFormatting sqref="X1578">
    <cfRule type="notContainsBlanks" dxfId="423" priority="745">
      <formula>LEN(TRIM(X1578))&gt;0</formula>
    </cfRule>
  </conditionalFormatting>
  <conditionalFormatting sqref="K1578">
    <cfRule type="containsText" dxfId="422" priority="742" operator="containsText" text="DISABLED">
      <formula>NOT(ISERROR(SEARCH("DISABLED",K1578)))</formula>
    </cfRule>
    <cfRule type="containsText" dxfId="421" priority="743" operator="containsText" text="ENABLED">
      <formula>NOT(ISERROR(SEARCH("ENABLED",K1578)))</formula>
    </cfRule>
  </conditionalFormatting>
  <conditionalFormatting sqref="K1583">
    <cfRule type="containsText" dxfId="420" priority="740" operator="containsText" text="DISABLED">
      <formula>NOT(ISERROR(SEARCH("DISABLED",K1583)))</formula>
    </cfRule>
    <cfRule type="containsText" dxfId="419" priority="741" operator="containsText" text="ENABLED">
      <formula>NOT(ISERROR(SEARCH("ENABLED",K1583)))</formula>
    </cfRule>
  </conditionalFormatting>
  <conditionalFormatting sqref="X1583">
    <cfRule type="notContainsBlanks" dxfId="418" priority="739">
      <formula>LEN(TRIM(X1583))&gt;0</formula>
    </cfRule>
  </conditionalFormatting>
  <conditionalFormatting sqref="X1611">
    <cfRule type="notContainsBlanks" dxfId="417" priority="735">
      <formula>LEN(TRIM(X1611))&gt;0</formula>
    </cfRule>
  </conditionalFormatting>
  <conditionalFormatting sqref="K1613">
    <cfRule type="containsText" dxfId="416" priority="730" operator="containsText" text="DISABLED">
      <formula>NOT(ISERROR(SEARCH("DISABLED",K1613)))</formula>
    </cfRule>
    <cfRule type="containsText" dxfId="415" priority="731" operator="containsText" text="ENABLED">
      <formula>NOT(ISERROR(SEARCH("ENABLED",K1613)))</formula>
    </cfRule>
  </conditionalFormatting>
  <conditionalFormatting sqref="X1613">
    <cfRule type="notContainsBlanks" dxfId="414" priority="729">
      <formula>LEN(TRIM(X1613))&gt;0</formula>
    </cfRule>
  </conditionalFormatting>
  <conditionalFormatting sqref="X1622">
    <cfRule type="notContainsBlanks" dxfId="413" priority="725">
      <formula>LEN(TRIM(X1622))&gt;0</formula>
    </cfRule>
  </conditionalFormatting>
  <conditionalFormatting sqref="K1652">
    <cfRule type="containsText" dxfId="412" priority="720" operator="containsText" text="DISABLED">
      <formula>NOT(ISERROR(SEARCH("DISABLED",K1652)))</formula>
    </cfRule>
    <cfRule type="containsText" dxfId="411" priority="721" operator="containsText" text="ENABLED">
      <formula>NOT(ISERROR(SEARCH("ENABLED",K1652)))</formula>
    </cfRule>
  </conditionalFormatting>
  <conditionalFormatting sqref="X1652">
    <cfRule type="notContainsBlanks" dxfId="410" priority="719">
      <formula>LEN(TRIM(X1652))&gt;0</formula>
    </cfRule>
  </conditionalFormatting>
  <conditionalFormatting sqref="K1670">
    <cfRule type="containsText" dxfId="409" priority="716" operator="containsText" text="DISABLED">
      <formula>NOT(ISERROR(SEARCH("DISABLED",K1670)))</formula>
    </cfRule>
    <cfRule type="containsText" dxfId="408" priority="717" operator="containsText" text="ENABLED">
      <formula>NOT(ISERROR(SEARCH("ENABLED",K1670)))</formula>
    </cfRule>
  </conditionalFormatting>
  <conditionalFormatting sqref="X1670">
    <cfRule type="notContainsBlanks" dxfId="407" priority="715">
      <formula>LEN(TRIM(X1670))&gt;0</formula>
    </cfRule>
  </conditionalFormatting>
  <conditionalFormatting sqref="X1684">
    <cfRule type="notContainsBlanks" dxfId="406" priority="711">
      <formula>LEN(TRIM(X1684))&gt;0</formula>
    </cfRule>
  </conditionalFormatting>
  <conditionalFormatting sqref="X1720:X1722">
    <cfRule type="notContainsBlanks" dxfId="405" priority="705">
      <formula>LEN(TRIM(X1720))&gt;0</formula>
    </cfRule>
  </conditionalFormatting>
  <conditionalFormatting sqref="X1726">
    <cfRule type="notContainsBlanks" dxfId="404" priority="699">
      <formula>LEN(TRIM(X1726))&gt;0</formula>
    </cfRule>
  </conditionalFormatting>
  <conditionalFormatting sqref="X1728">
    <cfRule type="notContainsBlanks" dxfId="403" priority="693">
      <formula>LEN(TRIM(X1728))&gt;0</formula>
    </cfRule>
  </conditionalFormatting>
  <conditionalFormatting sqref="X1766:X1768">
    <cfRule type="notContainsBlanks" dxfId="402" priority="687">
      <formula>LEN(TRIM(X1766))&gt;0</formula>
    </cfRule>
  </conditionalFormatting>
  <conditionalFormatting sqref="K1766:K1768">
    <cfRule type="containsText" dxfId="401" priority="684" operator="containsText" text="DISABLED">
      <formula>NOT(ISERROR(SEARCH("DISABLED",K1766)))</formula>
    </cfRule>
    <cfRule type="containsText" dxfId="400" priority="685" operator="containsText" text="ENABLED">
      <formula>NOT(ISERROR(SEARCH("ENABLED",K1766)))</formula>
    </cfRule>
  </conditionalFormatting>
  <conditionalFormatting sqref="K1500">
    <cfRule type="containsText" dxfId="399" priority="682" operator="containsText" text="DISABLED">
      <formula>NOT(ISERROR(SEARCH("DISABLED",K1500)))</formula>
    </cfRule>
    <cfRule type="containsText" dxfId="398" priority="683" operator="containsText" text="ENABLED">
      <formula>NOT(ISERROR(SEARCH("ENABLED",K1500)))</formula>
    </cfRule>
  </conditionalFormatting>
  <conditionalFormatting sqref="X1500">
    <cfRule type="notContainsBlanks" dxfId="397" priority="681">
      <formula>LEN(TRIM(X1500))&gt;0</formula>
    </cfRule>
  </conditionalFormatting>
  <conditionalFormatting sqref="K1611">
    <cfRule type="containsText" dxfId="396" priority="676" operator="containsText" text="DISABLED">
      <formula>NOT(ISERROR(SEARCH("DISABLED",K1611)))</formula>
    </cfRule>
    <cfRule type="containsText" dxfId="395" priority="677" operator="containsText" text="ENABLED">
      <formula>NOT(ISERROR(SEARCH("ENABLED",K1611)))</formula>
    </cfRule>
  </conditionalFormatting>
  <conditionalFormatting sqref="K1622">
    <cfRule type="containsText" dxfId="394" priority="674" operator="containsText" text="DISABLED">
      <formula>NOT(ISERROR(SEARCH("DISABLED",K1622)))</formula>
    </cfRule>
    <cfRule type="containsText" dxfId="393" priority="675" operator="containsText" text="ENABLED">
      <formula>NOT(ISERROR(SEARCH("ENABLED",K1622)))</formula>
    </cfRule>
  </conditionalFormatting>
  <conditionalFormatting sqref="K1684">
    <cfRule type="containsText" dxfId="392" priority="672" operator="containsText" text="DISABLED">
      <formula>NOT(ISERROR(SEARCH("DISABLED",K1684)))</formula>
    </cfRule>
    <cfRule type="containsText" dxfId="391" priority="673" operator="containsText" text="ENABLED">
      <formula>NOT(ISERROR(SEARCH("ENABLED",K1684)))</formula>
    </cfRule>
  </conditionalFormatting>
  <conditionalFormatting sqref="K1720:K1722">
    <cfRule type="containsText" dxfId="390" priority="670" operator="containsText" text="DISABLED">
      <formula>NOT(ISERROR(SEARCH("DISABLED",K1720)))</formula>
    </cfRule>
    <cfRule type="containsText" dxfId="389" priority="671" operator="containsText" text="ENABLED">
      <formula>NOT(ISERROR(SEARCH("ENABLED",K1720)))</formula>
    </cfRule>
  </conditionalFormatting>
  <conditionalFormatting sqref="K1726:K1728">
    <cfRule type="containsText" dxfId="388" priority="668" operator="containsText" text="DISABLED">
      <formula>NOT(ISERROR(SEARCH("DISABLED",K1726)))</formula>
    </cfRule>
    <cfRule type="containsText" dxfId="387" priority="669" operator="containsText" text="ENABLED">
      <formula>NOT(ISERROR(SEARCH("ENABLED",K1726)))</formula>
    </cfRule>
  </conditionalFormatting>
  <conditionalFormatting sqref="J1470">
    <cfRule type="containsText" dxfId="386" priority="666" operator="containsText" text="DISABLED">
      <formula>NOT(ISERROR(SEARCH("DISABLED",J1470)))</formula>
    </cfRule>
    <cfRule type="containsText" dxfId="385" priority="667" operator="containsText" text="ENABLED">
      <formula>NOT(ISERROR(SEARCH("ENABLED",J1470)))</formula>
    </cfRule>
  </conditionalFormatting>
  <conditionalFormatting sqref="J2268:K2268">
    <cfRule type="containsText" dxfId="384" priority="664" operator="containsText" text="DISABLED">
      <formula>NOT(ISERROR(SEARCH("DISABLED",J2268)))</formula>
    </cfRule>
    <cfRule type="containsText" dxfId="383" priority="665" operator="containsText" text="ENABLED">
      <formula>NOT(ISERROR(SEARCH("ENABLED",J2268)))</formula>
    </cfRule>
  </conditionalFormatting>
  <conditionalFormatting sqref="X2268">
    <cfRule type="notContainsBlanks" dxfId="382" priority="663">
      <formula>LEN(TRIM(X2268))&gt;0</formula>
    </cfRule>
  </conditionalFormatting>
  <conditionalFormatting sqref="J1927">
    <cfRule type="containsText" dxfId="381" priority="648" operator="containsText" text="DISABLED">
      <formula>NOT(ISERROR(SEARCH("DISABLED",J1927)))</formula>
    </cfRule>
    <cfRule type="containsText" dxfId="380" priority="649" operator="containsText" text="ENABLED">
      <formula>NOT(ISERROR(SEARCH("ENABLED",J1927)))</formula>
    </cfRule>
  </conditionalFormatting>
  <conditionalFormatting sqref="X1927">
    <cfRule type="notContainsBlanks" dxfId="379" priority="647">
      <formula>LEN(TRIM(X1927))&gt;0</formula>
    </cfRule>
  </conditionalFormatting>
  <conditionalFormatting sqref="K1927">
    <cfRule type="containsText" dxfId="378" priority="644" operator="containsText" text="DISABLED">
      <formula>NOT(ISERROR(SEARCH("DISABLED",K1927)))</formula>
    </cfRule>
    <cfRule type="containsText" dxfId="377" priority="645" operator="containsText" text="ENABLED">
      <formula>NOT(ISERROR(SEARCH("ENABLED",K1927)))</formula>
    </cfRule>
  </conditionalFormatting>
  <conditionalFormatting sqref="J564:J571">
    <cfRule type="containsText" dxfId="376" priority="642" operator="containsText" text="DISABLED">
      <formula>NOT(ISERROR(SEARCH("DISABLED",J564)))</formula>
    </cfRule>
    <cfRule type="containsText" dxfId="375" priority="643" operator="containsText" text="ENABLED">
      <formula>NOT(ISERROR(SEARCH("ENABLED",J564)))</formula>
    </cfRule>
  </conditionalFormatting>
  <conditionalFormatting sqref="X564:X571">
    <cfRule type="notContainsBlanks" dxfId="374" priority="641">
      <formula>LEN(TRIM(X564))&gt;0</formula>
    </cfRule>
  </conditionalFormatting>
  <conditionalFormatting sqref="K564:K571">
    <cfRule type="containsText" dxfId="373" priority="638" operator="containsText" text="DISABLED">
      <formula>NOT(ISERROR(SEARCH("DISABLED",K564)))</formula>
    </cfRule>
    <cfRule type="containsText" dxfId="372" priority="639" operator="containsText" text="ENABLED">
      <formula>NOT(ISERROR(SEARCH("ENABLED",K564)))</formula>
    </cfRule>
  </conditionalFormatting>
  <conditionalFormatting sqref="J1232:J1233">
    <cfRule type="containsText" dxfId="371" priority="636" operator="containsText" text="DISABLED">
      <formula>NOT(ISERROR(SEARCH("DISABLED",J1232)))</formula>
    </cfRule>
    <cfRule type="containsText" dxfId="370" priority="637" operator="containsText" text="ENABLED">
      <formula>NOT(ISERROR(SEARCH("ENABLED",J1232)))</formula>
    </cfRule>
  </conditionalFormatting>
  <conditionalFormatting sqref="X1232:X1233">
    <cfRule type="notContainsBlanks" dxfId="369" priority="635">
      <formula>LEN(TRIM(X1232))&gt;0</formula>
    </cfRule>
  </conditionalFormatting>
  <conditionalFormatting sqref="K1232:K1233">
    <cfRule type="containsText" dxfId="368" priority="632" operator="containsText" text="DISABLED">
      <formula>NOT(ISERROR(SEARCH("DISABLED",K1232)))</formula>
    </cfRule>
    <cfRule type="containsText" dxfId="367" priority="633" operator="containsText" text="ENABLED">
      <formula>NOT(ISERROR(SEARCH("ENABLED",K1232)))</formula>
    </cfRule>
  </conditionalFormatting>
  <conditionalFormatting sqref="X1556">
    <cfRule type="notContainsBlanks" dxfId="366" priority="629">
      <formula>LEN(TRIM(X1556))&gt;0</formula>
    </cfRule>
  </conditionalFormatting>
  <conditionalFormatting sqref="J384:J399">
    <cfRule type="containsText" dxfId="365" priority="624" operator="containsText" text="DISABLED">
      <formula>NOT(ISERROR(SEARCH("DISABLED",J384)))</formula>
    </cfRule>
    <cfRule type="containsText" dxfId="364" priority="625" operator="containsText" text="ENABLED">
      <formula>NOT(ISERROR(SEARCH("ENABLED",J384)))</formula>
    </cfRule>
  </conditionalFormatting>
  <conditionalFormatting sqref="K384:K399">
    <cfRule type="containsText" dxfId="363" priority="621" operator="containsText" text="DISABLED">
      <formula>NOT(ISERROR(SEARCH("DISABLED",K384)))</formula>
    </cfRule>
    <cfRule type="containsText" dxfId="362" priority="622" operator="containsText" text="ENABLED">
      <formula>NOT(ISERROR(SEARCH("ENABLED",K384)))</formula>
    </cfRule>
  </conditionalFormatting>
  <conditionalFormatting sqref="X397">
    <cfRule type="notContainsBlanks" dxfId="361" priority="620">
      <formula>LEN(TRIM(X397))&gt;0</formula>
    </cfRule>
  </conditionalFormatting>
  <conditionalFormatting sqref="K400:K407">
    <cfRule type="containsText" dxfId="360" priority="609" operator="containsText" text="DISABLED">
      <formula>NOT(ISERROR(SEARCH("DISABLED",K400)))</formula>
    </cfRule>
    <cfRule type="containsText" dxfId="359" priority="610" operator="containsText" text="ENABLED">
      <formula>NOT(ISERROR(SEARCH("ENABLED",K400)))</formula>
    </cfRule>
  </conditionalFormatting>
  <conditionalFormatting sqref="X398:X407">
    <cfRule type="notContainsBlanks" dxfId="358" priority="612">
      <formula>LEN(TRIM(X398))&gt;0</formula>
    </cfRule>
  </conditionalFormatting>
  <conditionalFormatting sqref="K1434:K1439">
    <cfRule type="containsText" dxfId="357" priority="411" operator="containsText" text="DISABLED">
      <formula>NOT(ISERROR(SEARCH("DISABLED",K1434)))</formula>
    </cfRule>
    <cfRule type="containsText" dxfId="356" priority="412" operator="containsText" text="ENABLED">
      <formula>NOT(ISERROR(SEARCH("ENABLED",K1434)))</formula>
    </cfRule>
  </conditionalFormatting>
  <conditionalFormatting sqref="X398">
    <cfRule type="notContainsBlanks" dxfId="355" priority="608">
      <formula>LEN(TRIM(X398))&gt;0</formula>
    </cfRule>
  </conditionalFormatting>
  <conditionalFormatting sqref="X396">
    <cfRule type="notContainsBlanks" dxfId="354" priority="600">
      <formula>LEN(TRIM(X396))&gt;0</formula>
    </cfRule>
  </conditionalFormatting>
  <conditionalFormatting sqref="X396 X398">
    <cfRule type="notContainsBlanks" dxfId="353" priority="596">
      <formula>LEN(TRIM(X396))&gt;0</formula>
    </cfRule>
  </conditionalFormatting>
  <conditionalFormatting sqref="X398">
    <cfRule type="notContainsBlanks" dxfId="352" priority="590">
      <formula>LEN(TRIM(X398))&gt;0</formula>
    </cfRule>
  </conditionalFormatting>
  <conditionalFormatting sqref="X399">
    <cfRule type="notContainsBlanks" dxfId="351" priority="584">
      <formula>LEN(TRIM(X399))&gt;0</formula>
    </cfRule>
  </conditionalFormatting>
  <conditionalFormatting sqref="X397">
    <cfRule type="notContainsBlanks" dxfId="350" priority="576">
      <formula>LEN(TRIM(X397))&gt;0</formula>
    </cfRule>
  </conditionalFormatting>
  <conditionalFormatting sqref="X395">
    <cfRule type="notContainsBlanks" dxfId="349" priority="572">
      <formula>LEN(TRIM(X395))&gt;0</formula>
    </cfRule>
  </conditionalFormatting>
  <conditionalFormatting sqref="X395">
    <cfRule type="notContainsBlanks" dxfId="348" priority="566">
      <formula>LEN(TRIM(X395))&gt;0</formula>
    </cfRule>
  </conditionalFormatting>
  <conditionalFormatting sqref="X395">
    <cfRule type="notContainsBlanks" dxfId="347" priority="558">
      <formula>LEN(TRIM(X395))&gt;0</formula>
    </cfRule>
  </conditionalFormatting>
  <conditionalFormatting sqref="K525:K547">
    <cfRule type="containsText" dxfId="346" priority="549" operator="containsText" text="DISABLED">
      <formula>NOT(ISERROR(SEARCH("DISABLED",K525)))</formula>
    </cfRule>
    <cfRule type="containsText" dxfId="345" priority="550" operator="containsText" text="ENABLED">
      <formula>NOT(ISERROR(SEARCH("ENABLED",K525)))</formula>
    </cfRule>
  </conditionalFormatting>
  <conditionalFormatting sqref="X525:X547">
    <cfRule type="notContainsBlanks" dxfId="344" priority="552">
      <formula>LEN(TRIM(X525))&gt;0</formula>
    </cfRule>
  </conditionalFormatting>
  <conditionalFormatting sqref="J635">
    <cfRule type="containsText" dxfId="343" priority="547" operator="containsText" text="DISABLED">
      <formula>NOT(ISERROR(SEARCH("DISABLED",J635)))</formula>
    </cfRule>
    <cfRule type="containsText" dxfId="342" priority="548" operator="containsText" text="ENABLED">
      <formula>NOT(ISERROR(SEARCH("ENABLED",J635)))</formula>
    </cfRule>
  </conditionalFormatting>
  <conditionalFormatting sqref="X635">
    <cfRule type="notContainsBlanks" dxfId="341" priority="546">
      <formula>LEN(TRIM(X635))&gt;0</formula>
    </cfRule>
  </conditionalFormatting>
  <conditionalFormatting sqref="K635">
    <cfRule type="containsText" dxfId="340" priority="543" operator="containsText" text="DISABLED">
      <formula>NOT(ISERROR(SEARCH("DISABLED",K635)))</formula>
    </cfRule>
    <cfRule type="containsText" dxfId="339" priority="544" operator="containsText" text="ENABLED">
      <formula>NOT(ISERROR(SEARCH("ENABLED",K635)))</formula>
    </cfRule>
  </conditionalFormatting>
  <conditionalFormatting sqref="J640">
    <cfRule type="containsText" dxfId="338" priority="541" operator="containsText" text="DISABLED">
      <formula>NOT(ISERROR(SEARCH("DISABLED",J640)))</formula>
    </cfRule>
    <cfRule type="containsText" dxfId="337" priority="542" operator="containsText" text="ENABLED">
      <formula>NOT(ISERROR(SEARCH("ENABLED",J640)))</formula>
    </cfRule>
  </conditionalFormatting>
  <conditionalFormatting sqref="X640">
    <cfRule type="notContainsBlanks" dxfId="336" priority="540">
      <formula>LEN(TRIM(X640))&gt;0</formula>
    </cfRule>
  </conditionalFormatting>
  <conditionalFormatting sqref="K640">
    <cfRule type="containsText" dxfId="335" priority="537" operator="containsText" text="DISABLED">
      <formula>NOT(ISERROR(SEARCH("DISABLED",K640)))</formula>
    </cfRule>
    <cfRule type="containsText" dxfId="334" priority="538" operator="containsText" text="ENABLED">
      <formula>NOT(ISERROR(SEARCH("ENABLED",K640)))</formula>
    </cfRule>
  </conditionalFormatting>
  <conditionalFormatting sqref="J643">
    <cfRule type="containsText" dxfId="333" priority="535" operator="containsText" text="DISABLED">
      <formula>NOT(ISERROR(SEARCH("DISABLED",J643)))</formula>
    </cfRule>
    <cfRule type="containsText" dxfId="332" priority="536" operator="containsText" text="ENABLED">
      <formula>NOT(ISERROR(SEARCH("ENABLED",J643)))</formula>
    </cfRule>
  </conditionalFormatting>
  <conditionalFormatting sqref="X643">
    <cfRule type="notContainsBlanks" dxfId="331" priority="534">
      <formula>LEN(TRIM(X643))&gt;0</formula>
    </cfRule>
  </conditionalFormatting>
  <conditionalFormatting sqref="K643">
    <cfRule type="containsText" dxfId="330" priority="531" operator="containsText" text="DISABLED">
      <formula>NOT(ISERROR(SEARCH("DISABLED",K643)))</formula>
    </cfRule>
    <cfRule type="containsText" dxfId="329" priority="532" operator="containsText" text="ENABLED">
      <formula>NOT(ISERROR(SEARCH("ENABLED",K643)))</formula>
    </cfRule>
  </conditionalFormatting>
  <conditionalFormatting sqref="J646">
    <cfRule type="containsText" dxfId="328" priority="529" operator="containsText" text="DISABLED">
      <formula>NOT(ISERROR(SEARCH("DISABLED",J646)))</formula>
    </cfRule>
    <cfRule type="containsText" dxfId="327" priority="530" operator="containsText" text="ENABLED">
      <formula>NOT(ISERROR(SEARCH("ENABLED",J646)))</formula>
    </cfRule>
  </conditionalFormatting>
  <conditionalFormatting sqref="X646">
    <cfRule type="notContainsBlanks" dxfId="326" priority="528">
      <formula>LEN(TRIM(X646))&gt;0</formula>
    </cfRule>
  </conditionalFormatting>
  <conditionalFormatting sqref="K646">
    <cfRule type="containsText" dxfId="325" priority="525" operator="containsText" text="DISABLED">
      <formula>NOT(ISERROR(SEARCH("DISABLED",K646)))</formula>
    </cfRule>
    <cfRule type="containsText" dxfId="324" priority="526" operator="containsText" text="ENABLED">
      <formula>NOT(ISERROR(SEARCH("ENABLED",K646)))</formula>
    </cfRule>
  </conditionalFormatting>
  <conditionalFormatting sqref="J647">
    <cfRule type="containsText" dxfId="323" priority="523" operator="containsText" text="DISABLED">
      <formula>NOT(ISERROR(SEARCH("DISABLED",J647)))</formula>
    </cfRule>
    <cfRule type="containsText" dxfId="322" priority="524" operator="containsText" text="ENABLED">
      <formula>NOT(ISERROR(SEARCH("ENABLED",J647)))</formula>
    </cfRule>
  </conditionalFormatting>
  <conditionalFormatting sqref="X647">
    <cfRule type="notContainsBlanks" dxfId="321" priority="522">
      <formula>LEN(TRIM(X647))&gt;0</formula>
    </cfRule>
  </conditionalFormatting>
  <conditionalFormatting sqref="K647">
    <cfRule type="containsText" dxfId="320" priority="519" operator="containsText" text="DISABLED">
      <formula>NOT(ISERROR(SEARCH("DISABLED",K647)))</formula>
    </cfRule>
    <cfRule type="containsText" dxfId="319" priority="520" operator="containsText" text="ENABLED">
      <formula>NOT(ISERROR(SEARCH("ENABLED",K647)))</formula>
    </cfRule>
  </conditionalFormatting>
  <conditionalFormatting sqref="J655">
    <cfRule type="containsText" dxfId="318" priority="517" operator="containsText" text="DISABLED">
      <formula>NOT(ISERROR(SEARCH("DISABLED",J655)))</formula>
    </cfRule>
    <cfRule type="containsText" dxfId="317" priority="518" operator="containsText" text="ENABLED">
      <formula>NOT(ISERROR(SEARCH("ENABLED",J655)))</formula>
    </cfRule>
  </conditionalFormatting>
  <conditionalFormatting sqref="X655">
    <cfRule type="notContainsBlanks" dxfId="316" priority="516">
      <formula>LEN(TRIM(X655))&gt;0</formula>
    </cfRule>
  </conditionalFormatting>
  <conditionalFormatting sqref="K655">
    <cfRule type="containsText" dxfId="315" priority="513" operator="containsText" text="DISABLED">
      <formula>NOT(ISERROR(SEARCH("DISABLED",K655)))</formula>
    </cfRule>
    <cfRule type="containsText" dxfId="314" priority="514" operator="containsText" text="ENABLED">
      <formula>NOT(ISERROR(SEARCH("ENABLED",K655)))</formula>
    </cfRule>
  </conditionalFormatting>
  <conditionalFormatting sqref="J659">
    <cfRule type="containsText" dxfId="313" priority="511" operator="containsText" text="DISABLED">
      <formula>NOT(ISERROR(SEARCH("DISABLED",J659)))</formula>
    </cfRule>
    <cfRule type="containsText" dxfId="312" priority="512" operator="containsText" text="ENABLED">
      <formula>NOT(ISERROR(SEARCH("ENABLED",J659)))</formula>
    </cfRule>
  </conditionalFormatting>
  <conditionalFormatting sqref="X659">
    <cfRule type="notContainsBlanks" dxfId="311" priority="510">
      <formula>LEN(TRIM(X659))&gt;0</formula>
    </cfRule>
  </conditionalFormatting>
  <conditionalFormatting sqref="K659">
    <cfRule type="containsText" dxfId="310" priority="507" operator="containsText" text="DISABLED">
      <formula>NOT(ISERROR(SEARCH("DISABLED",K659)))</formula>
    </cfRule>
    <cfRule type="containsText" dxfId="309" priority="508" operator="containsText" text="ENABLED">
      <formula>NOT(ISERROR(SEARCH("ENABLED",K659)))</formula>
    </cfRule>
  </conditionalFormatting>
  <conditionalFormatting sqref="J662">
    <cfRule type="containsText" dxfId="308" priority="505" operator="containsText" text="DISABLED">
      <formula>NOT(ISERROR(SEARCH("DISABLED",J662)))</formula>
    </cfRule>
    <cfRule type="containsText" dxfId="307" priority="506" operator="containsText" text="ENABLED">
      <formula>NOT(ISERROR(SEARCH("ENABLED",J662)))</formula>
    </cfRule>
  </conditionalFormatting>
  <conditionalFormatting sqref="X662">
    <cfRule type="notContainsBlanks" dxfId="306" priority="504">
      <formula>LEN(TRIM(X662))&gt;0</formula>
    </cfRule>
  </conditionalFormatting>
  <conditionalFormatting sqref="K662">
    <cfRule type="containsText" dxfId="305" priority="501" operator="containsText" text="DISABLED">
      <formula>NOT(ISERROR(SEARCH("DISABLED",K662)))</formula>
    </cfRule>
    <cfRule type="containsText" dxfId="304" priority="502" operator="containsText" text="ENABLED">
      <formula>NOT(ISERROR(SEARCH("ENABLED",K662)))</formula>
    </cfRule>
  </conditionalFormatting>
  <conditionalFormatting sqref="J664">
    <cfRule type="containsText" dxfId="303" priority="499" operator="containsText" text="DISABLED">
      <formula>NOT(ISERROR(SEARCH("DISABLED",J664)))</formula>
    </cfRule>
    <cfRule type="containsText" dxfId="302" priority="500" operator="containsText" text="ENABLED">
      <formula>NOT(ISERROR(SEARCH("ENABLED",J664)))</formula>
    </cfRule>
  </conditionalFormatting>
  <conditionalFormatting sqref="X664">
    <cfRule type="notContainsBlanks" dxfId="301" priority="498">
      <formula>LEN(TRIM(X664))&gt;0</formula>
    </cfRule>
  </conditionalFormatting>
  <conditionalFormatting sqref="K664">
    <cfRule type="containsText" dxfId="300" priority="495" operator="containsText" text="DISABLED">
      <formula>NOT(ISERROR(SEARCH("DISABLED",K664)))</formula>
    </cfRule>
    <cfRule type="containsText" dxfId="299" priority="496" operator="containsText" text="ENABLED">
      <formula>NOT(ISERROR(SEARCH("ENABLED",K664)))</formula>
    </cfRule>
  </conditionalFormatting>
  <conditionalFormatting sqref="J669">
    <cfRule type="containsText" dxfId="298" priority="493" operator="containsText" text="DISABLED">
      <formula>NOT(ISERROR(SEARCH("DISABLED",J669)))</formula>
    </cfRule>
    <cfRule type="containsText" dxfId="297" priority="494" operator="containsText" text="ENABLED">
      <formula>NOT(ISERROR(SEARCH("ENABLED",J669)))</formula>
    </cfRule>
  </conditionalFormatting>
  <conditionalFormatting sqref="X669">
    <cfRule type="notContainsBlanks" dxfId="296" priority="492">
      <formula>LEN(TRIM(X669))&gt;0</formula>
    </cfRule>
  </conditionalFormatting>
  <conditionalFormatting sqref="K669">
    <cfRule type="containsText" dxfId="295" priority="489" operator="containsText" text="DISABLED">
      <formula>NOT(ISERROR(SEARCH("DISABLED",K669)))</formula>
    </cfRule>
    <cfRule type="containsText" dxfId="294" priority="490" operator="containsText" text="ENABLED">
      <formula>NOT(ISERROR(SEARCH("ENABLED",K669)))</formula>
    </cfRule>
  </conditionalFormatting>
  <conditionalFormatting sqref="J706:J711">
    <cfRule type="containsText" dxfId="293" priority="487" operator="containsText" text="DISABLED">
      <formula>NOT(ISERROR(SEARCH("DISABLED",J706)))</formula>
    </cfRule>
    <cfRule type="containsText" dxfId="292" priority="488" operator="containsText" text="ENABLED">
      <formula>NOT(ISERROR(SEARCH("ENABLED",J706)))</formula>
    </cfRule>
  </conditionalFormatting>
  <conditionalFormatting sqref="X706:X711">
    <cfRule type="notContainsBlanks" dxfId="291" priority="486">
      <formula>LEN(TRIM(X706))&gt;0</formula>
    </cfRule>
  </conditionalFormatting>
  <conditionalFormatting sqref="K706:K711">
    <cfRule type="containsText" dxfId="290" priority="483" operator="containsText" text="DISABLED">
      <formula>NOT(ISERROR(SEARCH("DISABLED",K706)))</formula>
    </cfRule>
    <cfRule type="containsText" dxfId="289" priority="484" operator="containsText" text="ENABLED">
      <formula>NOT(ISERROR(SEARCH("ENABLED",K706)))</formula>
    </cfRule>
  </conditionalFormatting>
  <conditionalFormatting sqref="J735">
    <cfRule type="containsText" dxfId="288" priority="481" operator="containsText" text="DISABLED">
      <formula>NOT(ISERROR(SEARCH("DISABLED",J735)))</formula>
    </cfRule>
    <cfRule type="containsText" dxfId="287" priority="482" operator="containsText" text="ENABLED">
      <formula>NOT(ISERROR(SEARCH("ENABLED",J735)))</formula>
    </cfRule>
  </conditionalFormatting>
  <conditionalFormatting sqref="X735">
    <cfRule type="notContainsBlanks" dxfId="286" priority="480">
      <formula>LEN(TRIM(X735))&gt;0</formula>
    </cfRule>
  </conditionalFormatting>
  <conditionalFormatting sqref="K735">
    <cfRule type="containsText" dxfId="285" priority="477" operator="containsText" text="DISABLED">
      <formula>NOT(ISERROR(SEARCH("DISABLED",K735)))</formula>
    </cfRule>
    <cfRule type="containsText" dxfId="284" priority="478" operator="containsText" text="ENABLED">
      <formula>NOT(ISERROR(SEARCH("ENABLED",K735)))</formula>
    </cfRule>
  </conditionalFormatting>
  <conditionalFormatting sqref="J760:J761">
    <cfRule type="containsText" dxfId="283" priority="475" operator="containsText" text="DISABLED">
      <formula>NOT(ISERROR(SEARCH("DISABLED",J760)))</formula>
    </cfRule>
    <cfRule type="containsText" dxfId="282" priority="476" operator="containsText" text="ENABLED">
      <formula>NOT(ISERROR(SEARCH("ENABLED",J760)))</formula>
    </cfRule>
  </conditionalFormatting>
  <conditionalFormatting sqref="X760:X761">
    <cfRule type="notContainsBlanks" dxfId="281" priority="474">
      <formula>LEN(TRIM(X760))&gt;0</formula>
    </cfRule>
  </conditionalFormatting>
  <conditionalFormatting sqref="K760:K761">
    <cfRule type="containsText" dxfId="280" priority="471" operator="containsText" text="DISABLED">
      <formula>NOT(ISERROR(SEARCH("DISABLED",K760)))</formula>
    </cfRule>
    <cfRule type="containsText" dxfId="279" priority="472" operator="containsText" text="ENABLED">
      <formula>NOT(ISERROR(SEARCH("ENABLED",K760)))</formula>
    </cfRule>
  </conditionalFormatting>
  <conditionalFormatting sqref="J777:J779">
    <cfRule type="containsText" dxfId="278" priority="469" operator="containsText" text="DISABLED">
      <formula>NOT(ISERROR(SEARCH("DISABLED",J777)))</formula>
    </cfRule>
    <cfRule type="containsText" dxfId="277" priority="470" operator="containsText" text="ENABLED">
      <formula>NOT(ISERROR(SEARCH("ENABLED",J777)))</formula>
    </cfRule>
  </conditionalFormatting>
  <conditionalFormatting sqref="X777:X779">
    <cfRule type="notContainsBlanks" dxfId="276" priority="468">
      <formula>LEN(TRIM(X777))&gt;0</formula>
    </cfRule>
  </conditionalFormatting>
  <conditionalFormatting sqref="K777:K779">
    <cfRule type="containsText" dxfId="275" priority="465" operator="containsText" text="DISABLED">
      <formula>NOT(ISERROR(SEARCH("DISABLED",K777)))</formula>
    </cfRule>
    <cfRule type="containsText" dxfId="274" priority="466" operator="containsText" text="ENABLED">
      <formula>NOT(ISERROR(SEARCH("ENABLED",K777)))</formula>
    </cfRule>
  </conditionalFormatting>
  <conditionalFormatting sqref="J786:J791">
    <cfRule type="containsText" dxfId="273" priority="463" operator="containsText" text="DISABLED">
      <formula>NOT(ISERROR(SEARCH("DISABLED",J786)))</formula>
    </cfRule>
    <cfRule type="containsText" dxfId="272" priority="464" operator="containsText" text="ENABLED">
      <formula>NOT(ISERROR(SEARCH("ENABLED",J786)))</formula>
    </cfRule>
  </conditionalFormatting>
  <conditionalFormatting sqref="X786:X791">
    <cfRule type="notContainsBlanks" dxfId="271" priority="462">
      <formula>LEN(TRIM(X786))&gt;0</formula>
    </cfRule>
  </conditionalFormatting>
  <conditionalFormatting sqref="K786:K791">
    <cfRule type="containsText" dxfId="270" priority="459" operator="containsText" text="DISABLED">
      <formula>NOT(ISERROR(SEARCH("DISABLED",K786)))</formula>
    </cfRule>
    <cfRule type="containsText" dxfId="269" priority="460" operator="containsText" text="ENABLED">
      <formula>NOT(ISERROR(SEARCH("ENABLED",K786)))</formula>
    </cfRule>
  </conditionalFormatting>
  <conditionalFormatting sqref="J866:J871">
    <cfRule type="containsText" dxfId="268" priority="457" operator="containsText" text="DISABLED">
      <formula>NOT(ISERROR(SEARCH("DISABLED",J866)))</formula>
    </cfRule>
    <cfRule type="containsText" dxfId="267" priority="458" operator="containsText" text="ENABLED">
      <formula>NOT(ISERROR(SEARCH("ENABLED",J866)))</formula>
    </cfRule>
  </conditionalFormatting>
  <conditionalFormatting sqref="X866:X871">
    <cfRule type="notContainsBlanks" dxfId="266" priority="456">
      <formula>LEN(TRIM(X866))&gt;0</formula>
    </cfRule>
  </conditionalFormatting>
  <conditionalFormatting sqref="K866:K871">
    <cfRule type="containsText" dxfId="265" priority="453" operator="containsText" text="DISABLED">
      <formula>NOT(ISERROR(SEARCH("DISABLED",K866)))</formula>
    </cfRule>
    <cfRule type="containsText" dxfId="264" priority="454" operator="containsText" text="ENABLED">
      <formula>NOT(ISERROR(SEARCH("ENABLED",K866)))</formula>
    </cfRule>
  </conditionalFormatting>
  <conditionalFormatting sqref="J988">
    <cfRule type="containsText" dxfId="263" priority="451" operator="containsText" text="DISABLED">
      <formula>NOT(ISERROR(SEARCH("DISABLED",J988)))</formula>
    </cfRule>
    <cfRule type="containsText" dxfId="262" priority="452" operator="containsText" text="ENABLED">
      <formula>NOT(ISERROR(SEARCH("ENABLED",J988)))</formula>
    </cfRule>
  </conditionalFormatting>
  <conditionalFormatting sqref="X988">
    <cfRule type="notContainsBlanks" dxfId="261" priority="450">
      <formula>LEN(TRIM(X988))&gt;0</formula>
    </cfRule>
  </conditionalFormatting>
  <conditionalFormatting sqref="K988">
    <cfRule type="containsText" dxfId="260" priority="447" operator="containsText" text="DISABLED">
      <formula>NOT(ISERROR(SEARCH("DISABLED",K988)))</formula>
    </cfRule>
    <cfRule type="containsText" dxfId="259" priority="448" operator="containsText" text="ENABLED">
      <formula>NOT(ISERROR(SEARCH("ENABLED",K988)))</formula>
    </cfRule>
  </conditionalFormatting>
  <conditionalFormatting sqref="J1092:J1093">
    <cfRule type="containsText" dxfId="258" priority="445" operator="containsText" text="DISABLED">
      <formula>NOT(ISERROR(SEARCH("DISABLED",J1092)))</formula>
    </cfRule>
    <cfRule type="containsText" dxfId="257" priority="446" operator="containsText" text="ENABLED">
      <formula>NOT(ISERROR(SEARCH("ENABLED",J1092)))</formula>
    </cfRule>
  </conditionalFormatting>
  <conditionalFormatting sqref="X1092:X1093">
    <cfRule type="notContainsBlanks" dxfId="256" priority="444">
      <formula>LEN(TRIM(X1092))&gt;0</formula>
    </cfRule>
  </conditionalFormatting>
  <conditionalFormatting sqref="K1092:K1093">
    <cfRule type="containsText" dxfId="255" priority="441" operator="containsText" text="DISABLED">
      <formula>NOT(ISERROR(SEARCH("DISABLED",K1092)))</formula>
    </cfRule>
    <cfRule type="containsText" dxfId="254" priority="442" operator="containsText" text="ENABLED">
      <formula>NOT(ISERROR(SEARCH("ENABLED",K1092)))</formula>
    </cfRule>
  </conditionalFormatting>
  <conditionalFormatting sqref="J1095:J1096">
    <cfRule type="containsText" dxfId="253" priority="439" operator="containsText" text="DISABLED">
      <formula>NOT(ISERROR(SEARCH("DISABLED",J1095)))</formula>
    </cfRule>
    <cfRule type="containsText" dxfId="252" priority="440" operator="containsText" text="ENABLED">
      <formula>NOT(ISERROR(SEARCH("ENABLED",J1095)))</formula>
    </cfRule>
  </conditionalFormatting>
  <conditionalFormatting sqref="X1095:X1096">
    <cfRule type="notContainsBlanks" dxfId="251" priority="438">
      <formula>LEN(TRIM(X1095))&gt;0</formula>
    </cfRule>
  </conditionalFormatting>
  <conditionalFormatting sqref="K1095:K1096">
    <cfRule type="containsText" dxfId="250" priority="435" operator="containsText" text="DISABLED">
      <formula>NOT(ISERROR(SEARCH("DISABLED",K1095)))</formula>
    </cfRule>
    <cfRule type="containsText" dxfId="249" priority="436" operator="containsText" text="ENABLED">
      <formula>NOT(ISERROR(SEARCH("ENABLED",K1095)))</formula>
    </cfRule>
  </conditionalFormatting>
  <conditionalFormatting sqref="J1189:J1198">
    <cfRule type="containsText" dxfId="248" priority="433" operator="containsText" text="DISABLED">
      <formula>NOT(ISERROR(SEARCH("DISABLED",J1189)))</formula>
    </cfRule>
    <cfRule type="containsText" dxfId="247" priority="434" operator="containsText" text="ENABLED">
      <formula>NOT(ISERROR(SEARCH("ENABLED",J1189)))</formula>
    </cfRule>
  </conditionalFormatting>
  <conditionalFormatting sqref="X1189:X1198">
    <cfRule type="notContainsBlanks" dxfId="246" priority="432">
      <formula>LEN(TRIM(X1189))&gt;0</formula>
    </cfRule>
  </conditionalFormatting>
  <conditionalFormatting sqref="K1189:K1198">
    <cfRule type="containsText" dxfId="245" priority="429" operator="containsText" text="DISABLED">
      <formula>NOT(ISERROR(SEARCH("DISABLED",K1189)))</formula>
    </cfRule>
    <cfRule type="containsText" dxfId="244" priority="430" operator="containsText" text="ENABLED">
      <formula>NOT(ISERROR(SEARCH("ENABLED",K1189)))</formula>
    </cfRule>
  </conditionalFormatting>
  <conditionalFormatting sqref="J1307:J1326">
    <cfRule type="containsText" dxfId="243" priority="427" operator="containsText" text="DISABLED">
      <formula>NOT(ISERROR(SEARCH("DISABLED",J1307)))</formula>
    </cfRule>
    <cfRule type="containsText" dxfId="242" priority="428" operator="containsText" text="ENABLED">
      <formula>NOT(ISERROR(SEARCH("ENABLED",J1307)))</formula>
    </cfRule>
  </conditionalFormatting>
  <conditionalFormatting sqref="X1307:X1326">
    <cfRule type="notContainsBlanks" dxfId="241" priority="426">
      <formula>LEN(TRIM(X1307))&gt;0</formula>
    </cfRule>
  </conditionalFormatting>
  <conditionalFormatting sqref="K1307:K1326">
    <cfRule type="containsText" dxfId="240" priority="423" operator="containsText" text="DISABLED">
      <formula>NOT(ISERROR(SEARCH("DISABLED",K1307)))</formula>
    </cfRule>
    <cfRule type="containsText" dxfId="239" priority="424" operator="containsText" text="ENABLED">
      <formula>NOT(ISERROR(SEARCH("ENABLED",K1307)))</formula>
    </cfRule>
  </conditionalFormatting>
  <conditionalFormatting sqref="X1341:X1345">
    <cfRule type="notContainsBlanks" dxfId="238" priority="420">
      <formula>LEN(TRIM(X1341))&gt;0</formula>
    </cfRule>
  </conditionalFormatting>
  <conditionalFormatting sqref="K1341:K1345">
    <cfRule type="containsText" dxfId="237" priority="417" operator="containsText" text="DISABLED">
      <formula>NOT(ISERROR(SEARCH("DISABLED",K1341)))</formula>
    </cfRule>
    <cfRule type="containsText" dxfId="236" priority="418" operator="containsText" text="ENABLED">
      <formula>NOT(ISERROR(SEARCH("ENABLED",K1341)))</formula>
    </cfRule>
  </conditionalFormatting>
  <conditionalFormatting sqref="J1434:J1439">
    <cfRule type="containsText" dxfId="235" priority="415" operator="containsText" text="DISABLED">
      <formula>NOT(ISERROR(SEARCH("DISABLED",J1434)))</formula>
    </cfRule>
    <cfRule type="containsText" dxfId="234" priority="416" operator="containsText" text="ENABLED">
      <formula>NOT(ISERROR(SEARCH("ENABLED",J1434)))</formula>
    </cfRule>
  </conditionalFormatting>
  <conditionalFormatting sqref="X1434:X1439">
    <cfRule type="notContainsBlanks" dxfId="233" priority="414">
      <formula>LEN(TRIM(X1434))&gt;0</formula>
    </cfRule>
  </conditionalFormatting>
  <conditionalFormatting sqref="X476:X480">
    <cfRule type="notContainsBlanks" dxfId="232" priority="402">
      <formula>LEN(TRIM(X476))&gt;0</formula>
    </cfRule>
  </conditionalFormatting>
  <conditionalFormatting sqref="K476:K480">
    <cfRule type="containsText" dxfId="231" priority="399" operator="containsText" text="DISABLED">
      <formula>NOT(ISERROR(SEARCH("DISABLED",K476)))</formula>
    </cfRule>
    <cfRule type="containsText" dxfId="230" priority="400" operator="containsText" text="ENABLED">
      <formula>NOT(ISERROR(SEARCH("ENABLED",K476)))</formula>
    </cfRule>
  </conditionalFormatting>
  <conditionalFormatting sqref="K1556">
    <cfRule type="containsText" dxfId="229" priority="396" operator="containsText" text="DISABLED">
      <formula>NOT(ISERROR(SEARCH("DISABLED",K1556)))</formula>
    </cfRule>
    <cfRule type="containsText" dxfId="228" priority="397" operator="containsText" text="ENABLED">
      <formula>NOT(ISERROR(SEARCH("ENABLED",K1556)))</formula>
    </cfRule>
  </conditionalFormatting>
  <conditionalFormatting sqref="X1779">
    <cfRule type="notContainsBlanks" dxfId="227" priority="393">
      <formula>LEN(TRIM(X1779))&gt;0</formula>
    </cfRule>
  </conditionalFormatting>
  <conditionalFormatting sqref="K1779">
    <cfRule type="containsText" dxfId="226" priority="388" operator="containsText" text="DISABLED">
      <formula>NOT(ISERROR(SEARCH("DISABLED",K1779)))</formula>
    </cfRule>
    <cfRule type="containsText" dxfId="225" priority="389" operator="containsText" text="ENABLED">
      <formula>NOT(ISERROR(SEARCH("ENABLED",K1779)))</formula>
    </cfRule>
  </conditionalFormatting>
  <conditionalFormatting sqref="X2251">
    <cfRule type="notContainsBlanks" dxfId="224" priority="374">
      <formula>LEN(TRIM(X2251))&gt;0</formula>
    </cfRule>
  </conditionalFormatting>
  <conditionalFormatting sqref="X2251">
    <cfRule type="notContainsBlanks" dxfId="223" priority="371">
      <formula>LEN(TRIM(X2251))&gt;0</formula>
    </cfRule>
  </conditionalFormatting>
  <conditionalFormatting sqref="K2251">
    <cfRule type="containsText" dxfId="222" priority="368" operator="containsText" text="DISABLED">
      <formula>NOT(ISERROR(SEARCH("DISABLED",K2251)))</formula>
    </cfRule>
    <cfRule type="containsText" dxfId="221" priority="369" operator="containsText" text="ENABLED">
      <formula>NOT(ISERROR(SEARCH("ENABLED",K2251)))</formula>
    </cfRule>
  </conditionalFormatting>
  <conditionalFormatting sqref="X2252">
    <cfRule type="notContainsBlanks" dxfId="220" priority="365">
      <formula>LEN(TRIM(X2252))&gt;0</formula>
    </cfRule>
  </conditionalFormatting>
  <conditionalFormatting sqref="X2252">
    <cfRule type="notContainsBlanks" dxfId="219" priority="362">
      <formula>LEN(TRIM(X2252))&gt;0</formula>
    </cfRule>
  </conditionalFormatting>
  <conditionalFormatting sqref="K2252">
    <cfRule type="containsText" dxfId="218" priority="359" operator="containsText" text="DISABLED">
      <formula>NOT(ISERROR(SEARCH("DISABLED",K2252)))</formula>
    </cfRule>
    <cfRule type="containsText" dxfId="217" priority="360" operator="containsText" text="ENABLED">
      <formula>NOT(ISERROR(SEARCH("ENABLED",K2252)))</formula>
    </cfRule>
  </conditionalFormatting>
  <conditionalFormatting sqref="J2269">
    <cfRule type="containsText" dxfId="216" priority="349" operator="containsText" text="DISABLED">
      <formula>NOT(ISERROR(SEARCH("DISABLED",J2269)))</formula>
    </cfRule>
    <cfRule type="containsText" dxfId="215" priority="350" operator="containsText" text="ENABLED">
      <formula>NOT(ISERROR(SEARCH("ENABLED",J2269)))</formula>
    </cfRule>
  </conditionalFormatting>
  <conditionalFormatting sqref="X2269">
    <cfRule type="notContainsBlanks" dxfId="214" priority="348">
      <formula>LEN(TRIM(X2269))&gt;0</formula>
    </cfRule>
  </conditionalFormatting>
  <conditionalFormatting sqref="K2269">
    <cfRule type="containsText" dxfId="213" priority="345" operator="containsText" text="DISABLED">
      <formula>NOT(ISERROR(SEARCH("DISABLED",K2269)))</formula>
    </cfRule>
    <cfRule type="containsText" dxfId="212" priority="346" operator="containsText" text="ENABLED">
      <formula>NOT(ISERROR(SEARCH("ENABLED",K2269)))</formula>
    </cfRule>
  </conditionalFormatting>
  <conditionalFormatting sqref="J2270">
    <cfRule type="containsText" dxfId="211" priority="343" operator="containsText" text="DISABLED">
      <formula>NOT(ISERROR(SEARCH("DISABLED",J2270)))</formula>
    </cfRule>
    <cfRule type="containsText" dxfId="210" priority="344" operator="containsText" text="ENABLED">
      <formula>NOT(ISERROR(SEARCH("ENABLED",J2270)))</formula>
    </cfRule>
  </conditionalFormatting>
  <conditionalFormatting sqref="X2270">
    <cfRule type="notContainsBlanks" dxfId="209" priority="342">
      <formula>LEN(TRIM(X2270))&gt;0</formula>
    </cfRule>
  </conditionalFormatting>
  <conditionalFormatting sqref="K2270">
    <cfRule type="containsText" dxfId="208" priority="339" operator="containsText" text="DISABLED">
      <formula>NOT(ISERROR(SEARCH("DISABLED",K2270)))</formula>
    </cfRule>
    <cfRule type="containsText" dxfId="207" priority="340" operator="containsText" text="ENABLED">
      <formula>NOT(ISERROR(SEARCH("ENABLED",K2270)))</formula>
    </cfRule>
  </conditionalFormatting>
  <conditionalFormatting sqref="AA2281:AA1048576">
    <cfRule type="cellIs" dxfId="206" priority="331" operator="greaterThan">
      <formula>0</formula>
    </cfRule>
  </conditionalFormatting>
  <conditionalFormatting sqref="AA2">
    <cfRule type="cellIs" dxfId="205" priority="330" operator="greaterThan">
      <formula>0</formula>
    </cfRule>
  </conditionalFormatting>
  <conditionalFormatting sqref="AA1:AA1432 AA1936:AA1982 AA1984:AA2270 AA1813:AA1913 AA1510:AA1586 AA1494:AA1508 AA1915:AA1924 AA1927 AA1932:AA1933 AA2276:AA1048576 AA1434:AA1492 AA1588:AA1795">
    <cfRule type="notContainsText" dxfId="204" priority="329" operator="notContains" text="//">
      <formula>ISERROR(SEARCH("//",AA1))</formula>
    </cfRule>
  </conditionalFormatting>
  <conditionalFormatting sqref="Q2281:Q1048576">
    <cfRule type="cellIs" dxfId="203" priority="328" operator="greaterThan">
      <formula>0</formula>
    </cfRule>
  </conditionalFormatting>
  <conditionalFormatting sqref="Q2">
    <cfRule type="cellIs" dxfId="202" priority="327" operator="greaterThan">
      <formula>0</formula>
    </cfRule>
  </conditionalFormatting>
  <conditionalFormatting sqref="J1934:K1935">
    <cfRule type="containsText" dxfId="201" priority="316" operator="containsText" text="DISABLED">
      <formula>NOT(ISERROR(SEARCH("DISABLED",J1934)))</formula>
    </cfRule>
    <cfRule type="containsText" dxfId="200" priority="317" operator="containsText" text="ENABLED">
      <formula>NOT(ISERROR(SEARCH("ENABLED",J1934)))</formula>
    </cfRule>
  </conditionalFormatting>
  <conditionalFormatting sqref="X1934:X1935">
    <cfRule type="notContainsBlanks" dxfId="199" priority="315">
      <formula>LEN(TRIM(X1934))&gt;0</formula>
    </cfRule>
  </conditionalFormatting>
  <conditionalFormatting sqref="AA1934:AA1935">
    <cfRule type="notContainsText" dxfId="198" priority="313" operator="notContains" text="//">
      <formula>ISERROR(SEARCH("//",AA1934))</formula>
    </cfRule>
  </conditionalFormatting>
  <conditionalFormatting sqref="J1983">
    <cfRule type="containsText" dxfId="197" priority="311" operator="containsText" text="DISABLED">
      <formula>NOT(ISERROR(SEARCH("DISABLED",J1983)))</formula>
    </cfRule>
    <cfRule type="containsText" dxfId="196" priority="312" operator="containsText" text="ENABLED">
      <formula>NOT(ISERROR(SEARCH("ENABLED",J1983)))</formula>
    </cfRule>
  </conditionalFormatting>
  <conditionalFormatting sqref="X1983">
    <cfRule type="notContainsBlanks" dxfId="195" priority="310">
      <formula>LEN(TRIM(X1983))&gt;0</formula>
    </cfRule>
  </conditionalFormatting>
  <conditionalFormatting sqref="K1983">
    <cfRule type="containsText" dxfId="194" priority="307" operator="containsText" text="DISABLED">
      <formula>NOT(ISERROR(SEARCH("DISABLED",K1983)))</formula>
    </cfRule>
    <cfRule type="containsText" dxfId="193" priority="308" operator="containsText" text="ENABLED">
      <formula>NOT(ISERROR(SEARCH("ENABLED",K1983)))</formula>
    </cfRule>
  </conditionalFormatting>
  <conditionalFormatting sqref="AA1983">
    <cfRule type="notContainsText" dxfId="192" priority="306" operator="notContains" text="//">
      <formula>ISERROR(SEARCH("//",AA1983))</formula>
    </cfRule>
  </conditionalFormatting>
  <conditionalFormatting sqref="K1509">
    <cfRule type="containsText" dxfId="191" priority="295" operator="containsText" text="DISABLED">
      <formula>NOT(ISERROR(SEARCH("DISABLED",K1509)))</formula>
    </cfRule>
    <cfRule type="containsText" dxfId="190" priority="296" operator="containsText" text="ENABLED">
      <formula>NOT(ISERROR(SEARCH("ENABLED",K1509)))</formula>
    </cfRule>
  </conditionalFormatting>
  <conditionalFormatting sqref="X1509">
    <cfRule type="notContainsBlanks" dxfId="189" priority="294">
      <formula>LEN(TRIM(X1509))&gt;0</formula>
    </cfRule>
  </conditionalFormatting>
  <conditionalFormatting sqref="AA1509">
    <cfRule type="notContainsText" dxfId="188" priority="292" operator="notContains" text="//">
      <formula>ISERROR(SEARCH("//",AA1509))</formula>
    </cfRule>
  </conditionalFormatting>
  <conditionalFormatting sqref="K1493">
    <cfRule type="containsText" dxfId="187" priority="290" operator="containsText" text="DISABLED">
      <formula>NOT(ISERROR(SEARCH("DISABLED",K1493)))</formula>
    </cfRule>
    <cfRule type="containsText" dxfId="186" priority="291" operator="containsText" text="ENABLED">
      <formula>NOT(ISERROR(SEARCH("ENABLED",K1493)))</formula>
    </cfRule>
  </conditionalFormatting>
  <conditionalFormatting sqref="X1493">
    <cfRule type="notContainsBlanks" dxfId="185" priority="289">
      <formula>LEN(TRIM(X1493))&gt;0</formula>
    </cfRule>
  </conditionalFormatting>
  <conditionalFormatting sqref="AA1493">
    <cfRule type="notContainsText" dxfId="184" priority="287" operator="notContains" text="//">
      <formula>ISERROR(SEARCH("//",AA1493))</formula>
    </cfRule>
  </conditionalFormatting>
  <conditionalFormatting sqref="X1925">
    <cfRule type="notContainsBlanks" dxfId="183" priority="256">
      <formula>LEN(TRIM(X1925))&gt;0</formula>
    </cfRule>
  </conditionalFormatting>
  <conditionalFormatting sqref="J1925:K1925">
    <cfRule type="containsText" dxfId="182" priority="257" operator="containsText" text="DISABLED">
      <formula>NOT(ISERROR(SEARCH("DISABLED",J1925)))</formula>
    </cfRule>
    <cfRule type="containsText" dxfId="181" priority="258" operator="containsText" text="ENABLED">
      <formula>NOT(ISERROR(SEARCH("ENABLED",J1925)))</formula>
    </cfRule>
  </conditionalFormatting>
  <conditionalFormatting sqref="AA1925">
    <cfRule type="notContainsText" dxfId="180" priority="254" operator="notContains" text="//">
      <formula>ISERROR(SEARCH("//",AA1925))</formula>
    </cfRule>
  </conditionalFormatting>
  <conditionalFormatting sqref="J1926:K1926">
    <cfRule type="containsText" dxfId="179" priority="252" operator="containsText" text="DISABLED">
      <formula>NOT(ISERROR(SEARCH("DISABLED",J1926)))</formula>
    </cfRule>
    <cfRule type="containsText" dxfId="178" priority="253" operator="containsText" text="ENABLED">
      <formula>NOT(ISERROR(SEARCH("ENABLED",J1926)))</formula>
    </cfRule>
  </conditionalFormatting>
  <conditionalFormatting sqref="X1926">
    <cfRule type="notContainsBlanks" dxfId="177" priority="251">
      <formula>LEN(TRIM(X1926))&gt;0</formula>
    </cfRule>
  </conditionalFormatting>
  <conditionalFormatting sqref="AA1926">
    <cfRule type="notContainsText" dxfId="176" priority="249" operator="notContains" text="//">
      <formula>ISERROR(SEARCH("//",AA1926))</formula>
    </cfRule>
  </conditionalFormatting>
  <conditionalFormatting sqref="J1926:K1926">
    <cfRule type="containsText" dxfId="175" priority="247" operator="containsText" text="DISABLED">
      <formula>NOT(ISERROR(SEARCH("DISABLED",J1926)))</formula>
    </cfRule>
    <cfRule type="containsText" dxfId="174" priority="248" operator="containsText" text="ENABLED">
      <formula>NOT(ISERROR(SEARCH("ENABLED",J1926)))</formula>
    </cfRule>
  </conditionalFormatting>
  <conditionalFormatting sqref="X1926">
    <cfRule type="notContainsBlanks" dxfId="173" priority="246">
      <formula>LEN(TRIM(X1926))&gt;0</formula>
    </cfRule>
  </conditionalFormatting>
  <conditionalFormatting sqref="AA1926">
    <cfRule type="notContainsText" dxfId="172" priority="244" operator="notContains" text="//">
      <formula>ISERROR(SEARCH("//",AA1926))</formula>
    </cfRule>
  </conditionalFormatting>
  <conditionalFormatting sqref="J1927:K1927">
    <cfRule type="containsText" dxfId="171" priority="242" operator="containsText" text="DISABLED">
      <formula>NOT(ISERROR(SEARCH("DISABLED",J1927)))</formula>
    </cfRule>
    <cfRule type="containsText" dxfId="170" priority="243" operator="containsText" text="ENABLED">
      <formula>NOT(ISERROR(SEARCH("ENABLED",J1927)))</formula>
    </cfRule>
  </conditionalFormatting>
  <conditionalFormatting sqref="X1927">
    <cfRule type="notContainsBlanks" dxfId="169" priority="241">
      <formula>LEN(TRIM(X1927))&gt;0</formula>
    </cfRule>
  </conditionalFormatting>
  <conditionalFormatting sqref="AA1927">
    <cfRule type="notContainsText" dxfId="168" priority="239" operator="notContains" text="//">
      <formula>ISERROR(SEARCH("//",AA1927))</formula>
    </cfRule>
  </conditionalFormatting>
  <conditionalFormatting sqref="J43">
    <cfRule type="containsText" dxfId="167" priority="237" operator="containsText" text="DISABLED">
      <formula>NOT(ISERROR(SEARCH("DISABLED",J43)))</formula>
    </cfRule>
    <cfRule type="containsText" dxfId="166" priority="238" operator="containsText" text="ENABLED">
      <formula>NOT(ISERROR(SEARCH("ENABLED",J43)))</formula>
    </cfRule>
  </conditionalFormatting>
  <conditionalFormatting sqref="J61:J62">
    <cfRule type="containsText" dxfId="165" priority="235" operator="containsText" text="DISABLED">
      <formula>NOT(ISERROR(SEARCH("DISABLED",J61)))</formula>
    </cfRule>
    <cfRule type="containsText" dxfId="164" priority="236" operator="containsText" text="ENABLED">
      <formula>NOT(ISERROR(SEARCH("ENABLED",J61)))</formula>
    </cfRule>
  </conditionalFormatting>
  <conditionalFormatting sqref="J75">
    <cfRule type="containsText" dxfId="163" priority="233" operator="containsText" text="DISABLED">
      <formula>NOT(ISERROR(SEARCH("DISABLED",J75)))</formula>
    </cfRule>
    <cfRule type="containsText" dxfId="162" priority="234" operator="containsText" text="ENABLED">
      <formula>NOT(ISERROR(SEARCH("ENABLED",J75)))</formula>
    </cfRule>
  </conditionalFormatting>
  <conditionalFormatting sqref="J82">
    <cfRule type="containsText" dxfId="161" priority="231" operator="containsText" text="DISABLED">
      <formula>NOT(ISERROR(SEARCH("DISABLED",J82)))</formula>
    </cfRule>
    <cfRule type="containsText" dxfId="160" priority="232" operator="containsText" text="ENABLED">
      <formula>NOT(ISERROR(SEARCH("ENABLED",J82)))</formula>
    </cfRule>
  </conditionalFormatting>
  <conditionalFormatting sqref="J106">
    <cfRule type="containsText" dxfId="159" priority="229" operator="containsText" text="DISABLED">
      <formula>NOT(ISERROR(SEARCH("DISABLED",J106)))</formula>
    </cfRule>
    <cfRule type="containsText" dxfId="158" priority="230" operator="containsText" text="ENABLED">
      <formula>NOT(ISERROR(SEARCH("ENABLED",J106)))</formula>
    </cfRule>
  </conditionalFormatting>
  <conditionalFormatting sqref="J115:J119">
    <cfRule type="containsText" dxfId="157" priority="227" operator="containsText" text="DISABLED">
      <formula>NOT(ISERROR(SEARCH("DISABLED",J115)))</formula>
    </cfRule>
    <cfRule type="containsText" dxfId="156" priority="228" operator="containsText" text="ENABLED">
      <formula>NOT(ISERROR(SEARCH("ENABLED",J115)))</formula>
    </cfRule>
  </conditionalFormatting>
  <conditionalFormatting sqref="J400:J407">
    <cfRule type="containsText" dxfId="155" priority="225" operator="containsText" text="DISABLED">
      <formula>NOT(ISERROR(SEARCH("DISABLED",J400)))</formula>
    </cfRule>
    <cfRule type="containsText" dxfId="154" priority="226" operator="containsText" text="ENABLED">
      <formula>NOT(ISERROR(SEARCH("ENABLED",J400)))</formula>
    </cfRule>
  </conditionalFormatting>
  <conditionalFormatting sqref="J411:J416">
    <cfRule type="containsText" dxfId="153" priority="223" operator="containsText" text="DISABLED">
      <formula>NOT(ISERROR(SEARCH("DISABLED",J411)))</formula>
    </cfRule>
    <cfRule type="containsText" dxfId="152" priority="224" operator="containsText" text="ENABLED">
      <formula>NOT(ISERROR(SEARCH("ENABLED",J411)))</formula>
    </cfRule>
  </conditionalFormatting>
  <conditionalFormatting sqref="J440:J447">
    <cfRule type="containsText" dxfId="151" priority="221" operator="containsText" text="DISABLED">
      <formula>NOT(ISERROR(SEARCH("DISABLED",J440)))</formula>
    </cfRule>
    <cfRule type="containsText" dxfId="150" priority="222" operator="containsText" text="ENABLED">
      <formula>NOT(ISERROR(SEARCH("ENABLED",J440)))</formula>
    </cfRule>
  </conditionalFormatting>
  <conditionalFormatting sqref="J476:J480">
    <cfRule type="containsText" dxfId="149" priority="219" operator="containsText" text="DISABLED">
      <formula>NOT(ISERROR(SEARCH("DISABLED",J476)))</formula>
    </cfRule>
    <cfRule type="containsText" dxfId="148" priority="220" operator="containsText" text="ENABLED">
      <formula>NOT(ISERROR(SEARCH("ENABLED",J476)))</formula>
    </cfRule>
  </conditionalFormatting>
  <conditionalFormatting sqref="J484:J547">
    <cfRule type="containsText" dxfId="147" priority="217" operator="containsText" text="DISABLED">
      <formula>NOT(ISERROR(SEARCH("DISABLED",J484)))</formula>
    </cfRule>
    <cfRule type="containsText" dxfId="146" priority="218" operator="containsText" text="ENABLED">
      <formula>NOT(ISERROR(SEARCH("ENABLED",J484)))</formula>
    </cfRule>
  </conditionalFormatting>
  <conditionalFormatting sqref="J1330:J1345">
    <cfRule type="containsText" dxfId="145" priority="215" operator="containsText" text="DISABLED">
      <formula>NOT(ISERROR(SEARCH("DISABLED",J1330)))</formula>
    </cfRule>
    <cfRule type="containsText" dxfId="144" priority="216" operator="containsText" text="ENABLED">
      <formula>NOT(ISERROR(SEARCH("ENABLED",J1330)))</formula>
    </cfRule>
  </conditionalFormatting>
  <conditionalFormatting sqref="J1442:J1444">
    <cfRule type="containsText" dxfId="143" priority="213" operator="containsText" text="DISABLED">
      <formula>NOT(ISERROR(SEARCH("DISABLED",J1442)))</formula>
    </cfRule>
    <cfRule type="containsText" dxfId="142" priority="214" operator="containsText" text="ENABLED">
      <formula>NOT(ISERROR(SEARCH("ENABLED",J1442)))</formula>
    </cfRule>
  </conditionalFormatting>
  <conditionalFormatting sqref="J1452:J1468">
    <cfRule type="containsText" dxfId="141" priority="211" operator="containsText" text="DISABLED">
      <formula>NOT(ISERROR(SEARCH("DISABLED",J1452)))</formula>
    </cfRule>
    <cfRule type="containsText" dxfId="140" priority="212" operator="containsText" text="ENABLED">
      <formula>NOT(ISERROR(SEARCH("ENABLED",J1452)))</formula>
    </cfRule>
  </conditionalFormatting>
  <conditionalFormatting sqref="J1485:J1586 J1588:J1795">
    <cfRule type="containsText" dxfId="139" priority="209" operator="containsText" text="DISABLED">
      <formula>NOT(ISERROR(SEARCH("DISABLED",J1485)))</formula>
    </cfRule>
    <cfRule type="containsText" dxfId="138" priority="210" operator="containsText" text="ENABLED">
      <formula>NOT(ISERROR(SEARCH("ENABLED",J1485)))</formula>
    </cfRule>
  </conditionalFormatting>
  <conditionalFormatting sqref="J1933">
    <cfRule type="containsText" dxfId="137" priority="207" operator="containsText" text="DISABLED">
      <formula>NOT(ISERROR(SEARCH("DISABLED",J1933)))</formula>
    </cfRule>
    <cfRule type="containsText" dxfId="136" priority="208" operator="containsText" text="ENABLED">
      <formula>NOT(ISERROR(SEARCH("ENABLED",J1933)))</formula>
    </cfRule>
  </conditionalFormatting>
  <conditionalFormatting sqref="J2029:J2139">
    <cfRule type="containsText" dxfId="135" priority="205" operator="containsText" text="DISABLED">
      <formula>NOT(ISERROR(SEARCH("DISABLED",J2029)))</formula>
    </cfRule>
    <cfRule type="containsText" dxfId="134" priority="206" operator="containsText" text="ENABLED">
      <formula>NOT(ISERROR(SEARCH("ENABLED",J2029)))</formula>
    </cfRule>
  </conditionalFormatting>
  <conditionalFormatting sqref="J2158">
    <cfRule type="containsText" dxfId="133" priority="203" operator="containsText" text="DISABLED">
      <formula>NOT(ISERROR(SEARCH("DISABLED",J2158)))</formula>
    </cfRule>
    <cfRule type="containsText" dxfId="132" priority="204" operator="containsText" text="ENABLED">
      <formula>NOT(ISERROR(SEARCH("ENABLED",J2158)))</formula>
    </cfRule>
  </conditionalFormatting>
  <conditionalFormatting sqref="J2159">
    <cfRule type="containsText" dxfId="131" priority="201" operator="containsText" text="DISABLED">
      <formula>NOT(ISERROR(SEARCH("DISABLED",J2159)))</formula>
    </cfRule>
    <cfRule type="containsText" dxfId="130" priority="202" operator="containsText" text="ENABLED">
      <formula>NOT(ISERROR(SEARCH("ENABLED",J2159)))</formula>
    </cfRule>
  </conditionalFormatting>
  <conditionalFormatting sqref="J2264">
    <cfRule type="containsText" dxfId="129" priority="161" operator="containsText" text="DISABLED">
      <formula>NOT(ISERROR(SEARCH("DISABLED",J2264)))</formula>
    </cfRule>
    <cfRule type="containsText" dxfId="128" priority="162" operator="containsText" text="ENABLED">
      <formula>NOT(ISERROR(SEARCH("ENABLED",J2264)))</formula>
    </cfRule>
  </conditionalFormatting>
  <conditionalFormatting sqref="J2263">
    <cfRule type="containsText" dxfId="127" priority="159" operator="containsText" text="DISABLED">
      <formula>NOT(ISERROR(SEARCH("DISABLED",J2263)))</formula>
    </cfRule>
    <cfRule type="containsText" dxfId="126" priority="160" operator="containsText" text="ENABLED">
      <formula>NOT(ISERROR(SEARCH("ENABLED",J2263)))</formula>
    </cfRule>
  </conditionalFormatting>
  <conditionalFormatting sqref="J2262">
    <cfRule type="containsText" dxfId="125" priority="157" operator="containsText" text="DISABLED">
      <formula>NOT(ISERROR(SEARCH("DISABLED",J2262)))</formula>
    </cfRule>
    <cfRule type="containsText" dxfId="124" priority="158" operator="containsText" text="ENABLED">
      <formula>NOT(ISERROR(SEARCH("ENABLED",J2262)))</formula>
    </cfRule>
  </conditionalFormatting>
  <conditionalFormatting sqref="J2261">
    <cfRule type="containsText" dxfId="123" priority="155" operator="containsText" text="DISABLED">
      <formula>NOT(ISERROR(SEARCH("DISABLED",J2261)))</formula>
    </cfRule>
    <cfRule type="containsText" dxfId="122" priority="156" operator="containsText" text="ENABLED">
      <formula>NOT(ISERROR(SEARCH("ENABLED",J2261)))</formula>
    </cfRule>
  </conditionalFormatting>
  <conditionalFormatting sqref="J2260">
    <cfRule type="containsText" dxfId="121" priority="153" operator="containsText" text="DISABLED">
      <formula>NOT(ISERROR(SEARCH("DISABLED",J2260)))</formula>
    </cfRule>
    <cfRule type="containsText" dxfId="120" priority="154" operator="containsText" text="ENABLED">
      <formula>NOT(ISERROR(SEARCH("ENABLED",J2260)))</formula>
    </cfRule>
  </conditionalFormatting>
  <conditionalFormatting sqref="J2259">
    <cfRule type="containsText" dxfId="119" priority="151" operator="containsText" text="DISABLED">
      <formula>NOT(ISERROR(SEARCH("DISABLED",J2259)))</formula>
    </cfRule>
    <cfRule type="containsText" dxfId="118" priority="152" operator="containsText" text="ENABLED">
      <formula>NOT(ISERROR(SEARCH("ENABLED",J2259)))</formula>
    </cfRule>
  </conditionalFormatting>
  <conditionalFormatting sqref="J2258">
    <cfRule type="containsText" dxfId="117" priority="149" operator="containsText" text="DISABLED">
      <formula>NOT(ISERROR(SEARCH("DISABLED",J2258)))</formula>
    </cfRule>
    <cfRule type="containsText" dxfId="116" priority="150" operator="containsText" text="ENABLED">
      <formula>NOT(ISERROR(SEARCH("ENABLED",J2258)))</formula>
    </cfRule>
  </conditionalFormatting>
  <conditionalFormatting sqref="J2257">
    <cfRule type="containsText" dxfId="115" priority="147" operator="containsText" text="DISABLED">
      <formula>NOT(ISERROR(SEARCH("DISABLED",J2257)))</formula>
    </cfRule>
    <cfRule type="containsText" dxfId="114" priority="148" operator="containsText" text="ENABLED">
      <formula>NOT(ISERROR(SEARCH("ENABLED",J2257)))</formula>
    </cfRule>
  </conditionalFormatting>
  <conditionalFormatting sqref="J2256">
    <cfRule type="containsText" dxfId="113" priority="145" operator="containsText" text="DISABLED">
      <formula>NOT(ISERROR(SEARCH("DISABLED",J2256)))</formula>
    </cfRule>
    <cfRule type="containsText" dxfId="112" priority="146" operator="containsText" text="ENABLED">
      <formula>NOT(ISERROR(SEARCH("ENABLED",J2256)))</formula>
    </cfRule>
  </conditionalFormatting>
  <conditionalFormatting sqref="J2255">
    <cfRule type="containsText" dxfId="111" priority="143" operator="containsText" text="DISABLED">
      <formula>NOT(ISERROR(SEARCH("DISABLED",J2255)))</formula>
    </cfRule>
    <cfRule type="containsText" dxfId="110" priority="144" operator="containsText" text="ENABLED">
      <formula>NOT(ISERROR(SEARCH("ENABLED",J2255)))</formula>
    </cfRule>
  </conditionalFormatting>
  <conditionalFormatting sqref="J2254">
    <cfRule type="containsText" dxfId="109" priority="141" operator="containsText" text="DISABLED">
      <formula>NOT(ISERROR(SEARCH("DISABLED",J2254)))</formula>
    </cfRule>
    <cfRule type="containsText" dxfId="108" priority="142" operator="containsText" text="ENABLED">
      <formula>NOT(ISERROR(SEARCH("ENABLED",J2254)))</formula>
    </cfRule>
  </conditionalFormatting>
  <conditionalFormatting sqref="J2253">
    <cfRule type="containsText" dxfId="107" priority="139" operator="containsText" text="DISABLED">
      <formula>NOT(ISERROR(SEARCH("DISABLED",J2253)))</formula>
    </cfRule>
    <cfRule type="containsText" dxfId="106" priority="140" operator="containsText" text="ENABLED">
      <formula>NOT(ISERROR(SEARCH("ENABLED",J2253)))</formula>
    </cfRule>
  </conditionalFormatting>
  <conditionalFormatting sqref="J2240:J2252">
    <cfRule type="containsText" dxfId="105" priority="135" operator="containsText" text="DISABLED">
      <formula>NOT(ISERROR(SEARCH("DISABLED",J2240)))</formula>
    </cfRule>
    <cfRule type="containsText" dxfId="104" priority="136" operator="containsText" text="ENABLED">
      <formula>NOT(ISERROR(SEARCH("ENABLED",J2240)))</formula>
    </cfRule>
  </conditionalFormatting>
  <conditionalFormatting sqref="J2238">
    <cfRule type="containsText" dxfId="103" priority="133" operator="containsText" text="DISABLED">
      <formula>NOT(ISERROR(SEARCH("DISABLED",J2238)))</formula>
    </cfRule>
    <cfRule type="containsText" dxfId="102" priority="134" operator="containsText" text="ENABLED">
      <formula>NOT(ISERROR(SEARCH("ENABLED",J2238)))</formula>
    </cfRule>
  </conditionalFormatting>
  <conditionalFormatting sqref="J2239">
    <cfRule type="containsText" dxfId="101" priority="131" operator="containsText" text="DISABLED">
      <formula>NOT(ISERROR(SEARCH("DISABLED",J2239)))</formula>
    </cfRule>
    <cfRule type="containsText" dxfId="100" priority="132" operator="containsText" text="ENABLED">
      <formula>NOT(ISERROR(SEARCH("ENABLED",J2239)))</formula>
    </cfRule>
  </conditionalFormatting>
  <conditionalFormatting sqref="J1929:K1929">
    <cfRule type="containsText" dxfId="99" priority="122" operator="containsText" text="DISABLED">
      <formula>NOT(ISERROR(SEARCH("DISABLED",J1929)))</formula>
    </cfRule>
    <cfRule type="containsText" dxfId="98" priority="123" operator="containsText" text="ENABLED">
      <formula>NOT(ISERROR(SEARCH("ENABLED",J1929)))</formula>
    </cfRule>
  </conditionalFormatting>
  <conditionalFormatting sqref="X1929">
    <cfRule type="notContainsBlanks" dxfId="97" priority="121">
      <formula>LEN(TRIM(X1929))&gt;0</formula>
    </cfRule>
  </conditionalFormatting>
  <conditionalFormatting sqref="AA1929">
    <cfRule type="notContainsText" dxfId="96" priority="119" operator="notContains" text="//">
      <formula>ISERROR(SEARCH("//",AA1929))</formula>
    </cfRule>
  </conditionalFormatting>
  <conditionalFormatting sqref="K1928">
    <cfRule type="containsText" dxfId="95" priority="117" operator="containsText" text="DISABLED">
      <formula>NOT(ISERROR(SEARCH("DISABLED",K1928)))</formula>
    </cfRule>
    <cfRule type="containsText" dxfId="94" priority="118" operator="containsText" text="ENABLED">
      <formula>NOT(ISERROR(SEARCH("ENABLED",K1928)))</formula>
    </cfRule>
  </conditionalFormatting>
  <conditionalFormatting sqref="X1928">
    <cfRule type="notContainsBlanks" dxfId="93" priority="116">
      <formula>LEN(TRIM(X1928))&gt;0</formula>
    </cfRule>
  </conditionalFormatting>
  <conditionalFormatting sqref="AA1928">
    <cfRule type="notContainsText" dxfId="92" priority="114" operator="notContains" text="//">
      <formula>ISERROR(SEARCH("//",AA1928))</formula>
    </cfRule>
  </conditionalFormatting>
  <conditionalFormatting sqref="J1928">
    <cfRule type="containsText" dxfId="91" priority="112" operator="containsText" text="DISABLED">
      <formula>NOT(ISERROR(SEARCH("DISABLED",J1928)))</formula>
    </cfRule>
    <cfRule type="containsText" dxfId="90" priority="113" operator="containsText" text="ENABLED">
      <formula>NOT(ISERROR(SEARCH("ENABLED",J1928)))</formula>
    </cfRule>
  </conditionalFormatting>
  <conditionalFormatting sqref="X2271">
    <cfRule type="notContainsBlanks" dxfId="89" priority="104">
      <formula>LEN(TRIM(X2271))&gt;0</formula>
    </cfRule>
  </conditionalFormatting>
  <conditionalFormatting sqref="K2271">
    <cfRule type="containsText" dxfId="88" priority="101" operator="containsText" text="DISABLED">
      <formula>NOT(ISERROR(SEARCH("DISABLED",K2271)))</formula>
    </cfRule>
    <cfRule type="containsText" dxfId="87" priority="102" operator="containsText" text="ENABLED">
      <formula>NOT(ISERROR(SEARCH("ENABLED",K2271)))</formula>
    </cfRule>
  </conditionalFormatting>
  <conditionalFormatting sqref="AA2271">
    <cfRule type="notContainsText" dxfId="86" priority="100" operator="notContains" text="//">
      <formula>ISERROR(SEARCH("//",AA2271))</formula>
    </cfRule>
  </conditionalFormatting>
  <conditionalFormatting sqref="J2271">
    <cfRule type="containsText" dxfId="85" priority="98" operator="containsText" text="DISABLED">
      <formula>NOT(ISERROR(SEARCH("DISABLED",J2271)))</formula>
    </cfRule>
    <cfRule type="containsText" dxfId="84" priority="99" operator="containsText" text="ENABLED">
      <formula>NOT(ISERROR(SEARCH("ENABLED",J2271)))</formula>
    </cfRule>
  </conditionalFormatting>
  <conditionalFormatting sqref="X2272:X2273">
    <cfRule type="notContainsBlanks" dxfId="83" priority="97">
      <formula>LEN(TRIM(X2272))&gt;0</formula>
    </cfRule>
  </conditionalFormatting>
  <conditionalFormatting sqref="K2272:K2273">
    <cfRule type="containsText" dxfId="82" priority="94" operator="containsText" text="DISABLED">
      <formula>NOT(ISERROR(SEARCH("DISABLED",K2272)))</formula>
    </cfRule>
    <cfRule type="containsText" dxfId="81" priority="95" operator="containsText" text="ENABLED">
      <formula>NOT(ISERROR(SEARCH("ENABLED",K2272)))</formula>
    </cfRule>
  </conditionalFormatting>
  <conditionalFormatting sqref="AA2272:AA2273">
    <cfRule type="notContainsText" dxfId="80" priority="93" operator="notContains" text="//">
      <formula>ISERROR(SEARCH("//",AA2272))</formula>
    </cfRule>
  </conditionalFormatting>
  <conditionalFormatting sqref="J2272:J2273">
    <cfRule type="containsText" dxfId="79" priority="91" operator="containsText" text="DISABLED">
      <formula>NOT(ISERROR(SEARCH("DISABLED",J2272)))</formula>
    </cfRule>
    <cfRule type="containsText" dxfId="78" priority="92" operator="containsText" text="ENABLED">
      <formula>NOT(ISERROR(SEARCH("ENABLED",J2272)))</formula>
    </cfRule>
  </conditionalFormatting>
  <conditionalFormatting sqref="J1914:K1914">
    <cfRule type="containsText" dxfId="77" priority="89" operator="containsText" text="DISABLED">
      <formula>NOT(ISERROR(SEARCH("DISABLED",J1914)))</formula>
    </cfRule>
    <cfRule type="containsText" dxfId="76" priority="90" operator="containsText" text="ENABLED">
      <formula>NOT(ISERROR(SEARCH("ENABLED",J1914)))</formula>
    </cfRule>
  </conditionalFormatting>
  <conditionalFormatting sqref="X1914">
    <cfRule type="notContainsBlanks" dxfId="75" priority="88">
      <formula>LEN(TRIM(X1914))&gt;0</formula>
    </cfRule>
  </conditionalFormatting>
  <conditionalFormatting sqref="AA1914">
    <cfRule type="notContainsText" dxfId="74" priority="86" operator="notContains" text="//">
      <formula>ISERROR(SEARCH("//",AA1914))</formula>
    </cfRule>
  </conditionalFormatting>
  <conditionalFormatting sqref="X2274">
    <cfRule type="notContainsBlanks" dxfId="73" priority="85">
      <formula>LEN(TRIM(X2274))&gt;0</formula>
    </cfRule>
  </conditionalFormatting>
  <conditionalFormatting sqref="K2274">
    <cfRule type="containsText" dxfId="72" priority="82" operator="containsText" text="DISABLED">
      <formula>NOT(ISERROR(SEARCH("DISABLED",K2274)))</formula>
    </cfRule>
    <cfRule type="containsText" dxfId="71" priority="83" operator="containsText" text="ENABLED">
      <formula>NOT(ISERROR(SEARCH("ENABLED",K2274)))</formula>
    </cfRule>
  </conditionalFormatting>
  <conditionalFormatting sqref="AA2274">
    <cfRule type="notContainsText" dxfId="70" priority="81" operator="notContains" text="//">
      <formula>ISERROR(SEARCH("//",AA2274))</formula>
    </cfRule>
  </conditionalFormatting>
  <conditionalFormatting sqref="J2274">
    <cfRule type="containsText" dxfId="69" priority="79" operator="containsText" text="DISABLED">
      <formula>NOT(ISERROR(SEARCH("DISABLED",J2274)))</formula>
    </cfRule>
    <cfRule type="containsText" dxfId="68" priority="80" operator="containsText" text="ENABLED">
      <formula>NOT(ISERROR(SEARCH("ENABLED",J2274)))</formula>
    </cfRule>
  </conditionalFormatting>
  <conditionalFormatting sqref="X1433">
    <cfRule type="notContainsBlanks" dxfId="67" priority="77">
      <formula>LEN(TRIM(X1433))&gt;0</formula>
    </cfRule>
  </conditionalFormatting>
  <conditionalFormatting sqref="J1433">
    <cfRule type="containsText" dxfId="66" priority="75" operator="containsText" text="DISABLED">
      <formula>NOT(ISERROR(SEARCH("DISABLED",J1433)))</formula>
    </cfRule>
    <cfRule type="containsText" dxfId="65" priority="76" operator="containsText" text="ENABLED">
      <formula>NOT(ISERROR(SEARCH("ENABLED",J1433)))</formula>
    </cfRule>
  </conditionalFormatting>
  <conditionalFormatting sqref="X1433">
    <cfRule type="notContainsBlanks" dxfId="64" priority="74">
      <formula>LEN(TRIM(X1433))&gt;0</formula>
    </cfRule>
  </conditionalFormatting>
  <conditionalFormatting sqref="K1433">
    <cfRule type="containsText" dxfId="63" priority="71" operator="containsText" text="DISABLED">
      <formula>NOT(ISERROR(SEARCH("DISABLED",K1433)))</formula>
    </cfRule>
    <cfRule type="containsText" dxfId="62" priority="72" operator="containsText" text="ENABLED">
      <formula>NOT(ISERROR(SEARCH("ENABLED",K1433)))</formula>
    </cfRule>
  </conditionalFormatting>
  <conditionalFormatting sqref="AA1433">
    <cfRule type="notContainsText" dxfId="61" priority="70" operator="notContains" text="//">
      <formula>ISERROR(SEARCH("//",AA1433))</formula>
    </cfRule>
  </conditionalFormatting>
  <conditionalFormatting sqref="K2275">
    <cfRule type="containsText" dxfId="60" priority="68" operator="containsText" text="DISABLED">
      <formula>NOT(ISERROR(SEARCH("DISABLED",K2275)))</formula>
    </cfRule>
    <cfRule type="containsText" dxfId="59" priority="69" operator="containsText" text="ENABLED">
      <formula>NOT(ISERROR(SEARCH("ENABLED",K2275)))</formula>
    </cfRule>
  </conditionalFormatting>
  <conditionalFormatting sqref="X2275">
    <cfRule type="notContainsBlanks" dxfId="58" priority="67">
      <formula>LEN(TRIM(X2275))&gt;0</formula>
    </cfRule>
  </conditionalFormatting>
  <conditionalFormatting sqref="AA2275">
    <cfRule type="notContainsText" dxfId="57" priority="65" operator="notContains" text="//">
      <formula>ISERROR(SEARCH("//",AA2275))</formula>
    </cfRule>
  </conditionalFormatting>
  <conditionalFormatting sqref="J2275">
    <cfRule type="containsText" dxfId="56" priority="63" operator="containsText" text="DISABLED">
      <formula>NOT(ISERROR(SEARCH("DISABLED",J2275)))</formula>
    </cfRule>
    <cfRule type="containsText" dxfId="55" priority="64" operator="containsText" text="ENABLED">
      <formula>NOT(ISERROR(SEARCH("ENABLED",J2275)))</formula>
    </cfRule>
  </conditionalFormatting>
  <conditionalFormatting sqref="K1796">
    <cfRule type="containsText" dxfId="54" priority="54" operator="containsText" text="DISABLED">
      <formula>NOT(ISERROR(SEARCH("DISABLED",K1796)))</formula>
    </cfRule>
    <cfRule type="containsText" dxfId="53" priority="55" operator="containsText" text="ENABLED">
      <formula>NOT(ISERROR(SEARCH("ENABLED",K1796)))</formula>
    </cfRule>
  </conditionalFormatting>
  <conditionalFormatting sqref="J1796">
    <cfRule type="containsText" dxfId="52" priority="51" operator="containsText" text="DISABLED">
      <formula>NOT(ISERROR(SEARCH("DISABLED",J1796)))</formula>
    </cfRule>
    <cfRule type="containsText" dxfId="51" priority="52" operator="containsText" text="ENABLED">
      <formula>NOT(ISERROR(SEARCH("ENABLED",J1796)))</formula>
    </cfRule>
  </conditionalFormatting>
  <conditionalFormatting sqref="X1796">
    <cfRule type="notContainsBlanks" dxfId="50" priority="57">
      <formula>LEN(TRIM(X1796))&gt;0</formula>
    </cfRule>
  </conditionalFormatting>
  <conditionalFormatting sqref="AA1796">
    <cfRule type="notContainsText" dxfId="49" priority="56" operator="notContains" text="//">
      <formula>ISERROR(SEARCH("//",AA1796))</formula>
    </cfRule>
  </conditionalFormatting>
  <conditionalFormatting sqref="X1797">
    <cfRule type="notContainsBlanks" dxfId="48" priority="50">
      <formula>LEN(TRIM(X1797))&gt;0</formula>
    </cfRule>
  </conditionalFormatting>
  <conditionalFormatting sqref="AA1797">
    <cfRule type="notContainsText" dxfId="47" priority="49" operator="notContains" text="//">
      <formula>ISERROR(SEARCH("//",AA1797))</formula>
    </cfRule>
  </conditionalFormatting>
  <conditionalFormatting sqref="K1797">
    <cfRule type="containsText" dxfId="46" priority="47" operator="containsText" text="DISABLED">
      <formula>NOT(ISERROR(SEARCH("DISABLED",K1797)))</formula>
    </cfRule>
    <cfRule type="containsText" dxfId="45" priority="48" operator="containsText" text="ENABLED">
      <formula>NOT(ISERROR(SEARCH("ENABLED",K1797)))</formula>
    </cfRule>
  </conditionalFormatting>
  <conditionalFormatting sqref="J1797">
    <cfRule type="containsText" dxfId="44" priority="44" operator="containsText" text="DISABLED">
      <formula>NOT(ISERROR(SEARCH("DISABLED",J1797)))</formula>
    </cfRule>
    <cfRule type="containsText" dxfId="43" priority="45" operator="containsText" text="ENABLED">
      <formula>NOT(ISERROR(SEARCH("ENABLED",J1797)))</formula>
    </cfRule>
  </conditionalFormatting>
  <conditionalFormatting sqref="J1802:J1812">
    <cfRule type="containsText" dxfId="42" priority="42" operator="containsText" text="DISABLED">
      <formula>NOT(ISERROR(SEARCH("DISABLED",J1802)))</formula>
    </cfRule>
    <cfRule type="containsText" dxfId="41" priority="43" operator="containsText" text="ENABLED">
      <formula>NOT(ISERROR(SEARCH("ENABLED",J1802)))</formula>
    </cfRule>
  </conditionalFormatting>
  <conditionalFormatting sqref="X1798:X1812">
    <cfRule type="notContainsBlanks" dxfId="40" priority="41">
      <formula>LEN(TRIM(X1798))&gt;0</formula>
    </cfRule>
  </conditionalFormatting>
  <conditionalFormatting sqref="K1802:K1812">
    <cfRule type="containsText" dxfId="39" priority="38" operator="containsText" text="DISABLED">
      <formula>NOT(ISERROR(SEARCH("DISABLED",K1802)))</formula>
    </cfRule>
    <cfRule type="containsText" dxfId="38" priority="39" operator="containsText" text="ENABLED">
      <formula>NOT(ISERROR(SEARCH("ENABLED",K1802)))</formula>
    </cfRule>
  </conditionalFormatting>
  <conditionalFormatting sqref="AA1798:AA1812">
    <cfRule type="notContainsText" dxfId="37" priority="37" operator="notContains" text="//">
      <formula>ISERROR(SEARCH("//",AA1798))</formula>
    </cfRule>
  </conditionalFormatting>
  <conditionalFormatting sqref="J215">
    <cfRule type="containsText" dxfId="36" priority="35" operator="containsText" text="DISABLED">
      <formula>NOT(ISERROR(SEARCH("DISABLED",J215)))</formula>
    </cfRule>
    <cfRule type="containsText" dxfId="35" priority="36" operator="containsText" text="ENABLED">
      <formula>NOT(ISERROR(SEARCH("ENABLED",J215)))</formula>
    </cfRule>
  </conditionalFormatting>
  <conditionalFormatting sqref="K215">
    <cfRule type="containsText" dxfId="34" priority="33" operator="containsText" text="DISABLED">
      <formula>NOT(ISERROR(SEARCH("DISABLED",K215)))</formula>
    </cfRule>
    <cfRule type="containsText" dxfId="33" priority="34" operator="containsText" text="ENABLED">
      <formula>NOT(ISERROR(SEARCH("ENABLED",K215)))</formula>
    </cfRule>
  </conditionalFormatting>
  <conditionalFormatting sqref="J1796:J1803">
    <cfRule type="containsText" dxfId="32" priority="31" operator="containsText" text="DISABLED">
      <formula>NOT(ISERROR(SEARCH("DISABLED",J1796)))</formula>
    </cfRule>
    <cfRule type="containsText" dxfId="31" priority="32" operator="containsText" text="ENABLED">
      <formula>NOT(ISERROR(SEARCH("ENABLED",J1796)))</formula>
    </cfRule>
  </conditionalFormatting>
  <conditionalFormatting sqref="K1796:K1803">
    <cfRule type="containsText" dxfId="30" priority="29" operator="containsText" text="DISABLED">
      <formula>NOT(ISERROR(SEARCH("DISABLED",K1796)))</formula>
    </cfRule>
    <cfRule type="containsText" dxfId="29" priority="30" operator="containsText" text="ENABLED">
      <formula>NOT(ISERROR(SEARCH("ENABLED",K1796)))</formula>
    </cfRule>
  </conditionalFormatting>
  <conditionalFormatting sqref="J1832:K1870">
    <cfRule type="containsText" dxfId="28" priority="27" operator="containsText" text="DISABLED">
      <formula>NOT(ISERROR(SEARCH("DISABLED",J1832)))</formula>
    </cfRule>
    <cfRule type="containsText" dxfId="27" priority="28" operator="containsText" text="ENABLED">
      <formula>NOT(ISERROR(SEARCH("ENABLED",J1832)))</formula>
    </cfRule>
  </conditionalFormatting>
  <conditionalFormatting sqref="K1587">
    <cfRule type="containsText" dxfId="26" priority="22" operator="containsText" text="DISABLED">
      <formula>NOT(ISERROR(SEARCH("DISABLED",K1587)))</formula>
    </cfRule>
    <cfRule type="containsText" dxfId="25" priority="23" operator="containsText" text="ENABLED">
      <formula>NOT(ISERROR(SEARCH("ENABLED",K1587)))</formula>
    </cfRule>
  </conditionalFormatting>
  <conditionalFormatting sqref="J1587">
    <cfRule type="containsText" dxfId="24" priority="25" operator="containsText" text="DISABLED">
      <formula>NOT(ISERROR(SEARCH("DISABLED",J1587)))</formula>
    </cfRule>
    <cfRule type="containsText" dxfId="23" priority="26" operator="containsText" text="ENABLED">
      <formula>NOT(ISERROR(SEARCH("ENABLED",J1587)))</formula>
    </cfRule>
  </conditionalFormatting>
  <conditionalFormatting sqref="X1587">
    <cfRule type="notContainsBlanks" dxfId="22" priority="24">
      <formula>LEN(TRIM(X1587))&gt;0</formula>
    </cfRule>
  </conditionalFormatting>
  <conditionalFormatting sqref="AA1587">
    <cfRule type="notContainsText" dxfId="21" priority="21" operator="notContains" text="//">
      <formula>ISERROR(SEARCH("//",AA1587))</formula>
    </cfRule>
  </conditionalFormatting>
  <conditionalFormatting sqref="J1797">
    <cfRule type="containsText" dxfId="20" priority="19" operator="containsText" text="DISABLED">
      <formula>NOT(ISERROR(SEARCH("DISABLED",J1797)))</formula>
    </cfRule>
    <cfRule type="containsText" dxfId="19" priority="20" operator="containsText" text="ENABLED">
      <formula>NOT(ISERROR(SEARCH("ENABLED",J1797)))</formula>
    </cfRule>
  </conditionalFormatting>
  <conditionalFormatting sqref="J1801">
    <cfRule type="containsText" dxfId="18" priority="17" operator="containsText" text="DISABLED">
      <formula>NOT(ISERROR(SEARCH("DISABLED",J1801)))</formula>
    </cfRule>
    <cfRule type="containsText" dxfId="17" priority="18" operator="containsText" text="ENABLED">
      <formula>NOT(ISERROR(SEARCH("ENABLED",J1801)))</formula>
    </cfRule>
  </conditionalFormatting>
  <conditionalFormatting sqref="J1801">
    <cfRule type="containsText" dxfId="16" priority="15" operator="containsText" text="DISABLED">
      <formula>NOT(ISERROR(SEARCH("DISABLED",J1801)))</formula>
    </cfRule>
    <cfRule type="containsText" dxfId="15" priority="16" operator="containsText" text="ENABLED">
      <formula>NOT(ISERROR(SEARCH("ENABLED",J1801)))</formula>
    </cfRule>
  </conditionalFormatting>
  <conditionalFormatting sqref="J1930:K1930">
    <cfRule type="containsText" dxfId="14" priority="7" operator="containsText" text="DISABLED">
      <formula>NOT(ISERROR(SEARCH("DISABLED",J1930)))</formula>
    </cfRule>
    <cfRule type="containsText" dxfId="13" priority="8" operator="containsText" text="ENABLED">
      <formula>NOT(ISERROR(SEARCH("ENABLED",J1930)))</formula>
    </cfRule>
  </conditionalFormatting>
  <conditionalFormatting sqref="X1930">
    <cfRule type="notContainsBlanks" dxfId="12" priority="6">
      <formula>LEN(TRIM(X1930))&gt;0</formula>
    </cfRule>
  </conditionalFormatting>
  <conditionalFormatting sqref="AA1930">
    <cfRule type="notContainsText" dxfId="11" priority="5" operator="notContains" text="//">
      <formula>ISERROR(SEARCH("//",AA1930))</formula>
    </cfRule>
  </conditionalFormatting>
  <conditionalFormatting sqref="J1931:K1931">
    <cfRule type="containsText" dxfId="3" priority="3" operator="containsText" text="DISABLED">
      <formula>NOT(ISERROR(SEARCH("DISABLED",J1931)))</formula>
    </cfRule>
    <cfRule type="containsText" dxfId="2" priority="4" operator="containsText" text="ENABLED">
      <formula>NOT(ISERROR(SEARCH("ENABLED",J1931)))</formula>
    </cfRule>
  </conditionalFormatting>
  <conditionalFormatting sqref="X1931">
    <cfRule type="notContainsBlanks" dxfId="1" priority="2">
      <formula>LEN(TRIM(X1931))&gt;0</formula>
    </cfRule>
  </conditionalFormatting>
  <conditionalFormatting sqref="AA1931">
    <cfRule type="notContainsText" dxfId="0" priority="1" operator="notContains" text="//">
      <formula>ISERROR(SEARCH("//",AA1931))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352"/>
  <sheetViews>
    <sheetView zoomScale="75" zoomScaleNormal="75" zoomScalePageLayoutView="75" workbookViewId="0">
      <selection activeCell="F3" sqref="F3:F344"/>
    </sheetView>
  </sheetViews>
  <sheetFormatPr baseColWidth="10" defaultRowHeight="16" zeroHeight="1"/>
  <cols>
    <col min="3" max="4" width="10.83203125" style="2"/>
    <col min="5" max="5" width="12.83203125" style="26" bestFit="1" customWidth="1"/>
    <col min="6" max="6" width="94.83203125" style="22" customWidth="1"/>
    <col min="9" max="9" width="10.83203125" style="2"/>
    <col min="10" max="10" width="10.83203125" style="26"/>
    <col min="11" max="11" width="27.1640625" bestFit="1" customWidth="1"/>
    <col min="12" max="12" width="27.1640625" style="2" bestFit="1" customWidth="1"/>
    <col min="14" max="14" width="44" customWidth="1"/>
    <col min="17" max="17" width="35.83203125" style="26" customWidth="1"/>
    <col min="20" max="20" width="32.33203125" bestFit="1" customWidth="1"/>
    <col min="22" max="22" width="34.33203125" style="53" customWidth="1"/>
    <col min="23" max="23" width="10.83203125" style="17"/>
    <col min="24" max="24" width="16.83203125" style="17" customWidth="1"/>
    <col min="25" max="25" width="19.1640625" customWidth="1"/>
    <col min="26" max="30" width="10.83203125" style="160"/>
  </cols>
  <sheetData>
    <row r="1" spans="1:25" ht="32" thickBot="1">
      <c r="A1">
        <f>SUM(A3:A9999)</f>
        <v>0</v>
      </c>
      <c r="B1">
        <f>SUM(B3:B9999)</f>
        <v>6</v>
      </c>
      <c r="F1" s="159" t="s">
        <v>4716</v>
      </c>
      <c r="H1">
        <f>COUNTIF(H2:H2:H500,"=FALSE")</f>
        <v>6</v>
      </c>
      <c r="N1" s="159" t="s">
        <v>4562</v>
      </c>
      <c r="W1">
        <f>SUM(W5:W1000)</f>
        <v>51</v>
      </c>
      <c r="X1">
        <f>SUM(X5:X1000)</f>
        <v>299797199.25280225</v>
      </c>
    </row>
    <row r="2" spans="1:25">
      <c r="A2" t="s">
        <v>2921</v>
      </c>
      <c r="B2" t="s">
        <v>2921</v>
      </c>
      <c r="I2" s="31" t="s">
        <v>2925</v>
      </c>
      <c r="J2" s="32" t="s">
        <v>2924</v>
      </c>
      <c r="K2" s="33" t="s">
        <v>2926</v>
      </c>
      <c r="L2" s="38" t="s">
        <v>2978</v>
      </c>
      <c r="N2" s="22" t="str">
        <f>TEST!B2</f>
        <v>CLSUM CLSTK ERPN DEG ALL 00</v>
      </c>
      <c r="Q2" s="26" t="s">
        <v>2962</v>
      </c>
      <c r="U2" t="s">
        <v>4560</v>
      </c>
      <c r="V2" s="53" t="s">
        <v>4560</v>
      </c>
      <c r="W2" t="s">
        <v>4558</v>
      </c>
      <c r="X2" t="s">
        <v>4559</v>
      </c>
    </row>
    <row r="3" spans="1:25">
      <c r="A3" s="24" t="str">
        <f>IF(ISNA(VLOOKUP(D3,D4:D$9999,1,0)),"",1)</f>
        <v/>
      </c>
      <c r="B3" s="24" t="str">
        <f>IF(ISNA(VLOOKUP(E3,E4:E$9999,1,0)),"",1)</f>
        <v/>
      </c>
      <c r="C3" s="2">
        <v>1</v>
      </c>
      <c r="D3" s="2" t="str">
        <f>VLOOKUP(C3,SOURCE!$S$3:$Z$3016,8,0)</f>
        <v>ITM_LBL</v>
      </c>
      <c r="E3" s="26" t="str">
        <f>CHAR(34)&amp;VLOOKUP(C3,SOURCE!$S$3:$Z$3016,6,0)&amp;CHAR(34)</f>
        <v>"LBL"</v>
      </c>
      <c r="F3" s="22" t="str">
        <f>VLOOKUP(C3,SOURCE!$S$3:$AA$3016,9,0)&amp;
IF(MID(E3,2,4)="XEQM",
"                      if (strcompare(str,"&amp;E3&amp;" ) &amp;&amp; exec) { *com = "&amp;D3&amp;";} else",
SUBSTITUTE("                      if (strcompare(str,"&amp;E3&amp;" )) { *com = "&amp;D3&amp;";} else","MNU_","-MNU_")
)</f>
        <v>//                      if (strcompare(str,"LBL" )) { *com = ITM_LBL;} else</v>
      </c>
      <c r="H3" t="b">
        <f>ISNA(VLOOKUP(J3,J4:J$500,1,0))</f>
        <v>1</v>
      </c>
      <c r="I3" s="27">
        <f>VLOOKUP(C3,SOURCE!S$6:Y$10195,7,0)</f>
        <v>1</v>
      </c>
      <c r="J3" s="28" t="str">
        <f>VLOOKUP(C3,SOURCE!S$6:Y$10195,6,0)</f>
        <v>LBL</v>
      </c>
      <c r="K3" s="29" t="str">
        <f t="shared" ref="K3:K7" si="0">SUBSTITUTE(SUBSTITUTE(SUBSTITUTE(SUBSTITUTE(SUBSTITUTE(SUBSTITUTE(SUBSTITUTE(SUBSTITUTE(SUBSTITUTE(SUBSTITUTE(SUBSTITUTE(SUBSTITUTE((SUBSTITUTE(SUBSTITUTE(SUBSTITUTE(SUBSTITUTE(Q3,"STD_SIGMA","SUM"),"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LBL</v>
      </c>
      <c r="L3" s="39" t="str">
        <f>VLOOKUP(C3,SOURCE!S$6:Y$10195,2,0)</f>
        <v/>
      </c>
      <c r="M3" t="str">
        <f>IF(VLOOKUP(I3,SOURCE!B:M,2,0)="/  { itemToBeCoded","To be coded","")</f>
        <v>To be coded</v>
      </c>
      <c r="N3" s="17" t="str">
        <f>IF(AND(O3,VLOOKUP(I3,SOURCE!B:M,2,0)&lt;&gt;"/  { itemToBeCoded"),IF(ISERROR(VLOOKUP(J3,TEST!A:L,12,0)),"",   IF(VLOOKUP(J3,TEST!A:L,12,0)="","",VLOOKUP(J3,TEST!A:L,12,0)&amp;" //"&amp;U3)),"")</f>
        <v/>
      </c>
      <c r="O3" t="b">
        <f>ISNA(VLOOKUP(J3,J2:J$3,1,0))</f>
        <v>0</v>
      </c>
      <c r="Q3" s="26" t="str">
        <f>VLOOKUP(I3,SOURCE!B:M,5,0)</f>
        <v>"LBL"</v>
      </c>
      <c r="W3" t="str">
        <f>IF(VLOOKUP(I3,SOURCE!B:M,2,0)&lt;&gt;"/  { itemToBeCoded",IF(ISERROR(VLOOKUP(J3,TEST!A:F,5,0)),"",VLOOKUP(J3,TEST!A:F,5,0)),"")</f>
        <v/>
      </c>
      <c r="X3" t="str">
        <f>IF(VLOOKUP(I3,SOURCE!B:M,2,0)&lt;&gt;"/  { itemToBeCoded",IF(ISERROR(VLOOKUP(J3,TEST!A:F,6,0)),"",VLOOKUP(J3,TEST!A:F,6,0)),"")</f>
        <v/>
      </c>
    </row>
    <row r="4" spans="1:25">
      <c r="A4" s="24" t="str">
        <f>IF(ISNA(VLOOKUP(D4,D5:D$9999,1,0)),"",1)</f>
        <v/>
      </c>
      <c r="B4" s="24" t="str">
        <f>IF(ISNA(VLOOKUP(E4,E5:E$9999,1,0)),"",1)</f>
        <v/>
      </c>
      <c r="C4" s="2">
        <v>2</v>
      </c>
      <c r="D4" s="2" t="str">
        <f>VLOOKUP(C4,SOURCE!$S$3:$Z$3016,8,0)</f>
        <v>ITM_GTO</v>
      </c>
      <c r="E4" s="26" t="str">
        <f>CHAR(34)&amp;VLOOKUP(C4,SOURCE!$S$3:$Z$3016,6,0)&amp;CHAR(34)</f>
        <v>"GTO"</v>
      </c>
      <c r="F4" s="22" t="str">
        <f>VLOOKUP(C4,SOURCE!$S$3:$AA$3016,9,0)&amp;
IF(MID(E4,2,4)="XEQM",
"                      if (strcompare(str,"&amp;E4&amp;" ) &amp;&amp; exec) { *com = "&amp;D4&amp;";} else",
SUBSTITUTE("                      if (strcompare(str,"&amp;E4&amp;" )) { *com = "&amp;D4&amp;";} else","MNU_","-MNU_")
)</f>
        <v>//                      if (strcompare(str,"GTO" )) { *com = ITM_GTO;} else</v>
      </c>
      <c r="H4" t="b">
        <f>ISNA(VLOOKUP(J4,J5:J$500,1,0))</f>
        <v>1</v>
      </c>
      <c r="I4" s="27">
        <f>VLOOKUP(C4,SOURCE!S$6:Y$10195,7,0)</f>
        <v>2</v>
      </c>
      <c r="J4" s="28" t="str">
        <f>VLOOKUP(C4,SOURCE!S$6:Y$10195,6,0)</f>
        <v>GTO</v>
      </c>
      <c r="K4" s="29" t="str">
        <f t="shared" si="0"/>
        <v>GTO</v>
      </c>
      <c r="L4" s="39" t="str">
        <f>VLOOKUP(C4,SOURCE!S$6:Y$10195,2,0)</f>
        <v/>
      </c>
      <c r="M4" t="str">
        <f>IF(VLOOKUP(I4,SOURCE!B:M,2,0)="/  { itemToBeCoded","To be coded","")</f>
        <v/>
      </c>
      <c r="N4" s="17" t="str">
        <f>IF(AND(O4,VLOOKUP(I4,SOURCE!B:M,2,0)&lt;&gt;"/  { itemToBeCoded"),IF(ISERROR(VLOOKUP(J4,TEST!A:L,12,0)),"",   IF(VLOOKUP(J4,TEST!A:L,12,0)="","",VLOOKUP(J4,TEST!A:L,12,0)&amp;" //"&amp;U4)),"")</f>
        <v/>
      </c>
      <c r="O4" t="b">
        <f>ISNA(VLOOKUP(J4,J$3:J3,1,0))</f>
        <v>1</v>
      </c>
      <c r="Q4" s="26" t="str">
        <f>VLOOKUP(I4,SOURCE!B:M,5,0)</f>
        <v>"GTO"</v>
      </c>
      <c r="W4" t="str">
        <f>IF(VLOOKUP(I4,SOURCE!B:M,2,0)&lt;&gt;"/  { itemToBeCoded",IF(ISERROR(VLOOKUP(J4,TEST!A:F,5,0)),"",VLOOKUP(J4,TEST!A:F,5,0)),"")</f>
        <v/>
      </c>
      <c r="X4" t="str">
        <f>IF(VLOOKUP(I4,SOURCE!B:M,2,0)&lt;&gt;"/  { itemToBeCoded",IF(ISERROR(VLOOKUP(J4,TEST!A:F,6,0)),"",VLOOKUP(J4,TEST!A:F,6,0)),"")</f>
        <v/>
      </c>
    </row>
    <row r="5" spans="1:25">
      <c r="A5" s="24" t="str">
        <f>IF(ISNA(VLOOKUP(D5,D6:D$9999,1,0)),"",1)</f>
        <v/>
      </c>
      <c r="B5" s="24" t="str">
        <f>IF(ISNA(VLOOKUP(E5,E6:E$9999,1,0)),"",1)</f>
        <v/>
      </c>
      <c r="C5" s="2">
        <v>3</v>
      </c>
      <c r="D5" s="2" t="str">
        <f>VLOOKUP(C5,SOURCE!$S$3:$Z$3016,8,0)</f>
        <v>ITM_XEQ</v>
      </c>
      <c r="E5" s="26" t="str">
        <f>CHAR(34)&amp;VLOOKUP(C5,SOURCE!$S$3:$Z$3016,6,0)&amp;CHAR(34)</f>
        <v>"XEQ"</v>
      </c>
      <c r="F5" s="22" t="str">
        <f>VLOOKUP(C5,SOURCE!$S$3:$AA$3016,9,0)&amp;
IF(MID(E5,2,4)="XEQM",
"                      if (strcompare(str,"&amp;E5&amp;" ) &amp;&amp; exec) { *com = "&amp;D5&amp;";} else",
SUBSTITUTE("                      if (strcompare(str,"&amp;E5&amp;" )) { *com = "&amp;D5&amp;";} else","MNU_","-MNU_")
)</f>
        <v>//                      if (strcompare(str,"XEQ" )) { *com = ITM_XEQ;} else</v>
      </c>
      <c r="H5" t="b">
        <f>ISNA(VLOOKUP(J5,J6:J$500,1,0))</f>
        <v>1</v>
      </c>
      <c r="I5" s="27">
        <f>VLOOKUP(C5,SOURCE!S$6:Y$10195,7,0)</f>
        <v>3</v>
      </c>
      <c r="J5" s="28" t="str">
        <f>VLOOKUP(C5,SOURCE!S$6:Y$10195,6,0)</f>
        <v>XEQ</v>
      </c>
      <c r="K5" s="29" t="str">
        <f t="shared" si="0"/>
        <v>XEQ</v>
      </c>
      <c r="L5" s="39" t="str">
        <f>VLOOKUP(C5,SOURCE!S$6:Y$10195,2,0)</f>
        <v/>
      </c>
      <c r="M5" t="str">
        <f>IF(VLOOKUP(I5,SOURCE!B:M,2,0)="/  { itemToBeCoded","To be coded","")</f>
        <v>To be coded</v>
      </c>
      <c r="N5" s="17" t="str">
        <f>IF(AND(O5,VLOOKUP(I5,SOURCE!B:M,2,0)&lt;&gt;"/  { itemToBeCoded"),IF(ISERROR(VLOOKUP(J5,TEST!A:L,12,0)),"",   IF(VLOOKUP(J5,TEST!A:L,12,0)="","",VLOOKUP(J5,TEST!A:L,12,0)&amp;" //"&amp;U5)),"")</f>
        <v/>
      </c>
      <c r="O5" t="b">
        <f>ISNA(VLOOKUP(J5,J$3:J4,1,0))</f>
        <v>1</v>
      </c>
      <c r="Q5" s="26" t="str">
        <f>VLOOKUP(I5,SOURCE!B:M,5,0)</f>
        <v>"XEQ"</v>
      </c>
      <c r="U5">
        <f t="shared" ref="U5:U14" si="1">SUM(U4,W5)</f>
        <v>0</v>
      </c>
      <c r="V5" s="53">
        <f t="shared" ref="V5:V68" si="2">SUM(V4,IF($O5,X5,0))</f>
        <v>0</v>
      </c>
      <c r="W5" t="str">
        <f>IF(AND(O5,VLOOKUP(I5,SOURCE!B:M,2,0)&lt;&gt;"/  { itemToBeCoded"),IF(ISERROR(VLOOKUP(J5,TEST!A:F,5,0)),"",VLOOKUP(J5,TEST!A:F,5,0)),"")</f>
        <v/>
      </c>
      <c r="X5" t="str">
        <f>IF(AND(O5,VLOOKUP(I5,SOURCE!B:M,2,0)&lt;&gt;"/  { itemToBeCoded"),IF(ISERROR(VLOOKUP(J5,TEST!A:F,6,0)),"",VLOOKUP(J5,TEST!A:F,6,0)),"")</f>
        <v/>
      </c>
      <c r="Y5" t="str">
        <f>IF(AND(N5&lt;&gt;"",X5&lt;&gt;""),"both","")</f>
        <v/>
      </c>
    </row>
    <row r="6" spans="1:25">
      <c r="A6" s="24" t="str">
        <f>IF(ISNA(VLOOKUP(D6,D7:D$9999,1,0)),"",1)</f>
        <v/>
      </c>
      <c r="B6" s="24" t="str">
        <f>IF(ISNA(VLOOKUP(E6,E7:E$9999,1,0)),"",1)</f>
        <v/>
      </c>
      <c r="C6" s="2">
        <v>4</v>
      </c>
      <c r="D6" s="2" t="str">
        <f>VLOOKUP(C6,SOURCE!$S$3:$Z$3016,8,0)</f>
        <v>ITM_RTN</v>
      </c>
      <c r="E6" s="26" t="str">
        <f>CHAR(34)&amp;VLOOKUP(C6,SOURCE!$S$3:$Z$3016,6,0)&amp;CHAR(34)</f>
        <v>"RTN"</v>
      </c>
      <c r="F6" s="22" t="str">
        <f>VLOOKUP(C6,SOURCE!$S$3:$AA$3016,9,0)&amp;
IF(MID(E6,2,4)="XEQM",
"                      if (strcompare(str,"&amp;E6&amp;" ) &amp;&amp; exec) { *com = "&amp;D6&amp;";} else",
SUBSTITUTE("                      if (strcompare(str,"&amp;E6&amp;" )) { *com = "&amp;D6&amp;";} else","MNU_","-MNU_")
)</f>
        <v>//                      if (strcompare(str,"RTN" )) { *com = ITM_RTN;} else</v>
      </c>
      <c r="H6" t="b">
        <f>ISNA(VLOOKUP(J6,J7:J$500,1,0))</f>
        <v>1</v>
      </c>
      <c r="I6" s="27">
        <f>VLOOKUP(C6,SOURCE!S$6:Y$10195,7,0)</f>
        <v>4</v>
      </c>
      <c r="J6" s="28" t="str">
        <f>VLOOKUP(C6,SOURCE!S$6:Y$10195,6,0)</f>
        <v>RTN</v>
      </c>
      <c r="K6" s="29" t="str">
        <f t="shared" si="0"/>
        <v>RTN</v>
      </c>
      <c r="L6" s="39" t="str">
        <f>VLOOKUP(C6,SOURCE!S$6:Y$10195,2,0)</f>
        <v/>
      </c>
      <c r="M6" t="str">
        <f>IF(VLOOKUP(I6,SOURCE!B:M,2,0)="/  { itemToBeCoded","To be coded","")</f>
        <v>To be coded</v>
      </c>
      <c r="N6" s="17" t="str">
        <f>IF(AND(O6,VLOOKUP(I6,SOURCE!B:M,2,0)&lt;&gt;"/  { itemToBeCoded"),IF(ISERROR(VLOOKUP(J6,TEST!A:L,12,0)),"",   IF(VLOOKUP(J6,TEST!A:L,12,0)="","",VLOOKUP(J6,TEST!A:L,12,0)&amp;" //"&amp;U6)),"")</f>
        <v/>
      </c>
      <c r="O6" t="b">
        <f>ISNA(VLOOKUP(J6,J$3:J5,1,0))</f>
        <v>1</v>
      </c>
      <c r="Q6" s="26" t="str">
        <f>VLOOKUP(I6,SOURCE!B:M,5,0)</f>
        <v>"RTN"</v>
      </c>
      <c r="U6">
        <f t="shared" si="1"/>
        <v>0</v>
      </c>
      <c r="V6" s="53">
        <f t="shared" si="2"/>
        <v>0</v>
      </c>
      <c r="W6" t="str">
        <f>IF(AND(O6,VLOOKUP(I6,SOURCE!B:M,2,0)&lt;&gt;"/  { itemToBeCoded"),IF(ISERROR(VLOOKUP(J6,TEST!A:F,5,0)),"",VLOOKUP(J6,TEST!A:F,5,0)),"")</f>
        <v/>
      </c>
      <c r="X6" t="str">
        <f>IF(AND(O6,VLOOKUP(I6,SOURCE!B:M,2,0)&lt;&gt;"/  { itemToBeCoded"),IF(ISERROR(VLOOKUP(J6,TEST!A:F,6,0)),"",VLOOKUP(J6,TEST!A:F,6,0)),"")</f>
        <v/>
      </c>
      <c r="Y6" t="str">
        <f t="shared" ref="Y6:Y69" si="3">IF(AND(N6&lt;&gt;"",X6&lt;&gt;""),"both","")</f>
        <v/>
      </c>
    </row>
    <row r="7" spans="1:25">
      <c r="A7" s="24" t="str">
        <f>IF(ISNA(VLOOKUP(D7,D8:D$9999,1,0)),"",1)</f>
        <v/>
      </c>
      <c r="B7" s="24" t="str">
        <f>IF(ISNA(VLOOKUP(E7,E8:E$9999,1,0)),"",1)</f>
        <v/>
      </c>
      <c r="C7" s="2">
        <v>5</v>
      </c>
      <c r="D7" s="2" t="str">
        <f>VLOOKUP(C7,SOURCE!$S$3:$Z$3016,8,0)</f>
        <v>ITM_XEQU</v>
      </c>
      <c r="E7" s="26" t="str">
        <f>CHAR(34)&amp;VLOOKUP(C7,SOURCE!$S$3:$Z$3016,6,0)&amp;CHAR(34)</f>
        <v>"X=?"</v>
      </c>
      <c r="F7" s="22" t="str">
        <f>VLOOKUP(C7,SOURCE!$S$3:$AA$3016,9,0)&amp;
IF(MID(E7,2,4)="XEQM",
"                      if (strcompare(str,"&amp;E7&amp;" ) &amp;&amp; exec) { *com = "&amp;D7&amp;";} else",
SUBSTITUTE("                      if (strcompare(str,"&amp;E7&amp;" )) { *com = "&amp;D7&amp;";} else","MNU_","-MNU_")
)</f>
        <v>//                      if (strcompare(str,"X=?" )) { *com = ITM_XEQU;} else</v>
      </c>
      <c r="H7" t="b">
        <f>ISNA(VLOOKUP(J7,J8:J$500,1,0))</f>
        <v>1</v>
      </c>
      <c r="I7" s="27">
        <f>VLOOKUP(C7,SOURCE!S$6:Y$10195,7,0)</f>
        <v>11</v>
      </c>
      <c r="J7" s="28" t="str">
        <f>VLOOKUP(C7,SOURCE!S$6:Y$10195,6,0)</f>
        <v>X=?</v>
      </c>
      <c r="K7" s="29" t="str">
        <f t="shared" si="0"/>
        <v>x=?</v>
      </c>
      <c r="L7" s="39" t="str">
        <f>VLOOKUP(C7,SOURCE!S$6:Y$10195,2,0)</f>
        <v/>
      </c>
      <c r="M7" t="str">
        <f>IF(VLOOKUP(I7,SOURCE!B:M,2,0)="/  { itemToBeCoded","To be coded","")</f>
        <v/>
      </c>
      <c r="N7" s="17" t="str">
        <f>IF(AND(O7,VLOOKUP(I7,SOURCE!B:M,2,0)&lt;&gt;"/  { itemToBeCoded"),IF(ISERROR(VLOOKUP(J7,TEST!A:L,12,0)),"",   IF(VLOOKUP(J7,TEST!A:L,12,0)="","",VLOOKUP(J7,TEST!A:L,12,0)&amp;" //"&amp;U7)),"")</f>
        <v/>
      </c>
      <c r="O7" t="b">
        <f>ISNA(VLOOKUP(J7,J$3:J6,1,0))</f>
        <v>1</v>
      </c>
      <c r="Q7" s="26" t="str">
        <f>VLOOKUP(I7,SOURCE!B:M,5,0)</f>
        <v>"x= ?"</v>
      </c>
      <c r="U7">
        <f t="shared" si="1"/>
        <v>0</v>
      </c>
      <c r="V7" s="53">
        <f t="shared" si="2"/>
        <v>0</v>
      </c>
      <c r="W7" t="str">
        <f>IF(AND(O7,VLOOKUP(I7,SOURCE!B:M,2,0)&lt;&gt;"/  { itemToBeCoded"),IF(ISERROR(VLOOKUP(J7,TEST!A:F,5,0)),"",VLOOKUP(J7,TEST!A:F,5,0)),"")</f>
        <v/>
      </c>
      <c r="X7" t="str">
        <f>IF(AND(O7,VLOOKUP(I7,SOURCE!B:M,2,0)&lt;&gt;"/  { itemToBeCoded"),IF(ISERROR(VLOOKUP(J7,TEST!A:F,6,0)),"",VLOOKUP(J7,TEST!A:F,6,0)),"")</f>
        <v/>
      </c>
      <c r="Y7" t="str">
        <f t="shared" si="3"/>
        <v/>
      </c>
    </row>
    <row r="8" spans="1:25">
      <c r="A8" s="24" t="str">
        <f>IF(ISNA(VLOOKUP(D8,D9:D$9999,1,0)),"",1)</f>
        <v/>
      </c>
      <c r="B8" s="24" t="str">
        <f>IF(ISNA(VLOOKUP(E8,E9:E$9999,1,0)),"",1)</f>
        <v/>
      </c>
      <c r="C8" s="2">
        <v>6</v>
      </c>
      <c r="D8" s="2" t="str">
        <f>VLOOKUP(C8,SOURCE!$S$3:$Z$3016,8,0)</f>
        <v>ITM_XNE</v>
      </c>
      <c r="E8" s="26" t="str">
        <f>CHAR(34)&amp;VLOOKUP(C8,SOURCE!$S$3:$Z$3016,6,0)&amp;CHAR(34)</f>
        <v>"XNOT_EQUAL?"</v>
      </c>
      <c r="F8" s="22" t="str">
        <f>VLOOKUP(C8,SOURCE!$S$3:$AA$3016,9,0)&amp;
IF(MID(E8,2,4)="XEQM",
"                      if (strcompare(str,"&amp;E8&amp;" ) &amp;&amp; exec) { *com = "&amp;D8&amp;";} else",
SUBSTITUTE("                      if (strcompare(str,"&amp;E8&amp;" )) { *com = "&amp;D8&amp;";} else","MNU_","-MNU_")
)</f>
        <v>//                      if (strcompare(str,"XNOT_EQUAL?" )) { *com = ITM_XNE;} else</v>
      </c>
      <c r="H8" t="b">
        <f>ISNA(VLOOKUP(J8,J9:J$500,1,0))</f>
        <v>1</v>
      </c>
      <c r="I8" s="27">
        <f>VLOOKUP(C8,SOURCE!S$6:Y$10195,7,0)</f>
        <v>12</v>
      </c>
      <c r="J8" s="28" t="str">
        <f>VLOOKUP(C8,SOURCE!S$6:Y$10195,6,0)</f>
        <v>XNOT_EQUAL?</v>
      </c>
      <c r="K8" s="29" t="str">
        <f>SUBSTITUTE(SUBSTITUTE(SUBSTITUTE(SUBSTITUTE(SUBSTITUTE(SUBSTITUTE(SUBSTITUTE(SUBSTITUTE(SUBSTITUTE(SUBSTITUTE(SUBSTITUTE(SUBSTITUTE((SUBSTITUTE(SUBSTITUTE(SUBSTITUTE(SUBSTITUTE(Q8,"STD_SIGMA","SUM"),"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xNOT_EQUAL?</v>
      </c>
      <c r="L8" s="39" t="str">
        <f>VLOOKUP(C8,SOURCE!S$6:Y$10195,2,0)</f>
        <v/>
      </c>
      <c r="M8" t="str">
        <f>IF(VLOOKUP(I8,SOURCE!B:M,2,0)="/  { itemToBeCoded","To be coded","")</f>
        <v/>
      </c>
      <c r="N8" s="17" t="str">
        <f>IF(AND(O8,VLOOKUP(I8,SOURCE!B:M,2,0)&lt;&gt;"/  { itemToBeCoded"),IF(ISERROR(VLOOKUP(J8,TEST!A:L,12,0)),"",   IF(VLOOKUP(J8,TEST!A:L,12,0)="","",VLOOKUP(J8,TEST!A:L,12,0)&amp;" //"&amp;U8)),"")</f>
        <v/>
      </c>
      <c r="O8" t="b">
        <f>ISNA(VLOOKUP(J8,J$3:J7,1,0))</f>
        <v>1</v>
      </c>
      <c r="Q8" s="26" t="str">
        <f>VLOOKUP(I8,SOURCE!B:M,5,0)</f>
        <v>"x" STD_NOT_EQUAL " ?"</v>
      </c>
      <c r="U8">
        <f t="shared" si="1"/>
        <v>0</v>
      </c>
      <c r="V8" s="53">
        <f t="shared" si="2"/>
        <v>0</v>
      </c>
      <c r="W8" t="str">
        <f>IF(AND(O8,VLOOKUP(I8,SOURCE!B:M,2,0)&lt;&gt;"/  { itemToBeCoded"),IF(ISERROR(VLOOKUP(J8,TEST!A:F,5,0)),"",VLOOKUP(J8,TEST!A:F,5,0)),"")</f>
        <v/>
      </c>
      <c r="X8" t="str">
        <f>IF(AND(O8,VLOOKUP(I8,SOURCE!B:M,2,0)&lt;&gt;"/  { itemToBeCoded"),IF(ISERROR(VLOOKUP(J8,TEST!A:F,6,0)),"",VLOOKUP(J8,TEST!A:F,6,0)),"")</f>
        <v/>
      </c>
      <c r="Y8" t="str">
        <f t="shared" si="3"/>
        <v/>
      </c>
    </row>
    <row r="9" spans="1:25">
      <c r="A9" s="24" t="str">
        <f>IF(ISNA(VLOOKUP(D9,D10:D$9999,1,0)),"",1)</f>
        <v/>
      </c>
      <c r="B9" s="24" t="str">
        <f>IF(ISNA(VLOOKUP(E9,E10:E$9999,1,0)),"",1)</f>
        <v/>
      </c>
      <c r="C9" s="2">
        <v>7</v>
      </c>
      <c r="D9" s="2" t="str">
        <f>VLOOKUP(C9,SOURCE!$S$3:$Z$3016,8,0)</f>
        <v>ITM_XEQUP0</v>
      </c>
      <c r="E9" s="26" t="str">
        <f>CHAR(34)&amp;VLOOKUP(C9,SOURCE!$S$3:$Z$3016,6,0)&amp;CHAR(34)</f>
        <v>"X=+0?"</v>
      </c>
      <c r="F9" s="22" t="str">
        <f>VLOOKUP(C9,SOURCE!$S$3:$AA$3016,9,0)&amp;
IF(MID(E9,2,4)="XEQM",
"                      if (strcompare(str,"&amp;E9&amp;" ) &amp;&amp; exec) { *com = "&amp;D9&amp;";} else",
SUBSTITUTE("                      if (strcompare(str,"&amp;E9&amp;" )) { *com = "&amp;D9&amp;";} else","MNU_","-MNU_")
)</f>
        <v>//                      if (strcompare(str,"X=+0?" )) { *com = ITM_XEQUP0;} else</v>
      </c>
      <c r="H9" t="b">
        <f>ISNA(VLOOKUP(J9,J10:J$500,1,0))</f>
        <v>1</v>
      </c>
      <c r="I9" s="27">
        <f>VLOOKUP(C9,SOURCE!S$6:Y$10195,7,0)</f>
        <v>13</v>
      </c>
      <c r="J9" s="28" t="str">
        <f>VLOOKUP(C9,SOURCE!S$6:Y$10195,6,0)</f>
        <v>X=+0?</v>
      </c>
      <c r="K9" s="29" t="str">
        <f t="shared" ref="K9:K72" si="4">SUBSTITUTE(SUBSTITUTE(SUBSTITUTE(SUBSTITUTE(SUBSTITUTE(SUBSTITUTE(SUBSTITUTE(SUBSTITUTE(SUBSTITUTE(SUBSTITUTE(SUBSTITUTE(SUBSTITUTE((SUBSTITUTE(SUBSTITUTE(SUBSTITUTE(SUBSTITUTE(Q9,"STD_SIGMA","SUM"),"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x=+0?</v>
      </c>
      <c r="L9" s="39" t="str">
        <f>VLOOKUP(C9,SOURCE!S$6:Y$10195,2,0)</f>
        <v/>
      </c>
      <c r="M9" t="str">
        <f>IF(VLOOKUP(I9,SOURCE!B:M,2,0)="/  { itemToBeCoded","To be coded","")</f>
        <v/>
      </c>
      <c r="N9" s="17" t="str">
        <f>IF(AND(O9,VLOOKUP(I9,SOURCE!B:M,2,0)&lt;&gt;"/  { itemToBeCoded"),IF(ISERROR(VLOOKUP(J9,TEST!A:L,12,0)),"",   IF(VLOOKUP(J9,TEST!A:L,12,0)="","",VLOOKUP(J9,TEST!A:L,12,0)&amp;" //"&amp;U9)),"")</f>
        <v/>
      </c>
      <c r="O9" t="b">
        <f>ISNA(VLOOKUP(J9,J$3:J8,1,0))</f>
        <v>1</v>
      </c>
      <c r="Q9" s="26" t="str">
        <f>VLOOKUP(I9,SOURCE!B:M,5,0)</f>
        <v>"x=+0?"</v>
      </c>
      <c r="U9">
        <f t="shared" si="1"/>
        <v>0</v>
      </c>
      <c r="V9" s="53">
        <f t="shared" si="2"/>
        <v>0</v>
      </c>
      <c r="W9" t="str">
        <f>IF(AND(O9,VLOOKUP(I9,SOURCE!B:M,2,0)&lt;&gt;"/  { itemToBeCoded"),IF(ISERROR(VLOOKUP(J9,TEST!A:F,5,0)),"",VLOOKUP(J9,TEST!A:F,5,0)),"")</f>
        <v/>
      </c>
      <c r="X9" t="str">
        <f>IF(AND(O9,VLOOKUP(I9,SOURCE!B:M,2,0)&lt;&gt;"/  { itemToBeCoded"),IF(ISERROR(VLOOKUP(J9,TEST!A:F,6,0)),"",VLOOKUP(J9,TEST!A:F,6,0)),"")</f>
        <v/>
      </c>
      <c r="Y9" t="str">
        <f t="shared" si="3"/>
        <v/>
      </c>
    </row>
    <row r="10" spans="1:25">
      <c r="A10" s="24" t="str">
        <f>IF(ISNA(VLOOKUP(D10,D11:D$9999,1,0)),"",1)</f>
        <v/>
      </c>
      <c r="B10" s="24" t="str">
        <f>IF(ISNA(VLOOKUP(E10,E11:E$9999,1,0)),"",1)</f>
        <v/>
      </c>
      <c r="C10" s="2">
        <v>8</v>
      </c>
      <c r="D10" s="2" t="str">
        <f>VLOOKUP(C10,SOURCE!$S$3:$Z$3016,8,0)</f>
        <v>ITM_XEQUM0</v>
      </c>
      <c r="E10" s="26" t="str">
        <f>CHAR(34)&amp;VLOOKUP(C10,SOURCE!$S$3:$Z$3016,6,0)&amp;CHAR(34)</f>
        <v>"X=-0?"</v>
      </c>
      <c r="F10" s="22" t="str">
        <f>VLOOKUP(C10,SOURCE!$S$3:$AA$3016,9,0)&amp;
IF(MID(E10,2,4)="XEQM",
"                      if (strcompare(str,"&amp;E10&amp;" ) &amp;&amp; exec) { *com = "&amp;D10&amp;";} else",
SUBSTITUTE("                      if (strcompare(str,"&amp;E10&amp;" )) { *com = "&amp;D10&amp;";} else","MNU_","-MNU_")
)</f>
        <v>//                      if (strcompare(str,"X=-0?" )) { *com = ITM_XEQUM0;} else</v>
      </c>
      <c r="H10" t="b">
        <f>ISNA(VLOOKUP(J10,J11:J$500,1,0))</f>
        <v>1</v>
      </c>
      <c r="I10" s="27">
        <f>VLOOKUP(C10,SOURCE!S$6:Y$10195,7,0)</f>
        <v>14</v>
      </c>
      <c r="J10" s="28" t="str">
        <f>VLOOKUP(C10,SOURCE!S$6:Y$10195,6,0)</f>
        <v>X=-0?</v>
      </c>
      <c r="K10" s="29" t="str">
        <f t="shared" si="4"/>
        <v>x=-0?</v>
      </c>
      <c r="L10" s="39" t="str">
        <f>VLOOKUP(C10,SOURCE!S$6:Y$10195,2,0)</f>
        <v/>
      </c>
      <c r="M10" t="str">
        <f>IF(VLOOKUP(I10,SOURCE!B:M,2,0)="/  { itemToBeCoded","To be coded","")</f>
        <v/>
      </c>
      <c r="N10" s="17" t="str">
        <f>IF(AND(O10,VLOOKUP(I10,SOURCE!B:M,2,0)&lt;&gt;"/  { itemToBeCoded"),IF(ISERROR(VLOOKUP(J10,TEST!A:L,12,0)),"",   IF(VLOOKUP(J10,TEST!A:L,12,0)="","",VLOOKUP(J10,TEST!A:L,12,0)&amp;" //"&amp;U10)),"")</f>
        <v/>
      </c>
      <c r="O10" t="b">
        <f>ISNA(VLOOKUP(J10,J$3:J9,1,0))</f>
        <v>1</v>
      </c>
      <c r="Q10" s="26" t="str">
        <f>VLOOKUP(I10,SOURCE!B:M,5,0)</f>
        <v>"x=-0?"</v>
      </c>
      <c r="U10">
        <f t="shared" si="1"/>
        <v>0</v>
      </c>
      <c r="V10" s="53">
        <f t="shared" si="2"/>
        <v>0</v>
      </c>
      <c r="W10" t="str">
        <f>IF(AND(O10,VLOOKUP(I10,SOURCE!B:M,2,0)&lt;&gt;"/  { itemToBeCoded"),IF(ISERROR(VLOOKUP(J10,TEST!A:F,5,0)),"",VLOOKUP(J10,TEST!A:F,5,0)),"")</f>
        <v/>
      </c>
      <c r="X10" t="str">
        <f>IF(AND(O10,VLOOKUP(I10,SOURCE!B:M,2,0)&lt;&gt;"/  { itemToBeCoded"),IF(ISERROR(VLOOKUP(J10,TEST!A:F,6,0)),"",VLOOKUP(J10,TEST!A:F,6,0)),"")</f>
        <v/>
      </c>
      <c r="Y10" t="str">
        <f t="shared" si="3"/>
        <v/>
      </c>
    </row>
    <row r="11" spans="1:25">
      <c r="A11" s="24" t="str">
        <f>IF(ISNA(VLOOKUP(D11,D12:D$9999,1,0)),"",1)</f>
        <v/>
      </c>
      <c r="B11" s="24" t="str">
        <f>IF(ISNA(VLOOKUP(E11,E12:E$9999,1,0)),"",1)</f>
        <v/>
      </c>
      <c r="C11" s="2">
        <v>9</v>
      </c>
      <c r="D11" s="2" t="str">
        <f>VLOOKUP(C11,SOURCE!$S$3:$Z$3016,8,0)</f>
        <v>ITM_XAEQU</v>
      </c>
      <c r="E11" s="26" t="str">
        <f>CHAR(34)&amp;VLOOKUP(C11,SOURCE!$S$3:$Z$3016,6,0)&amp;CHAR(34)</f>
        <v>"XALMOST_EQUAL?"</v>
      </c>
      <c r="F11" s="22" t="str">
        <f>VLOOKUP(C11,SOURCE!$S$3:$AA$3016,9,0)&amp;
IF(MID(E11,2,4)="XEQM",
"                      if (strcompare(str,"&amp;E11&amp;" ) &amp;&amp; exec) { *com = "&amp;D11&amp;";} else",
SUBSTITUTE("                      if (strcompare(str,"&amp;E11&amp;" )) { *com = "&amp;D11&amp;";} else","MNU_","-MNU_")
)</f>
        <v>//                      if (strcompare(str,"XALMOST_EQUAL?" )) { *com = ITM_XAEQU;} else</v>
      </c>
      <c r="H11" t="b">
        <f>ISNA(VLOOKUP(J11,J12:J$500,1,0))</f>
        <v>1</v>
      </c>
      <c r="I11" s="27">
        <f>VLOOKUP(C11,SOURCE!S$6:Y$10195,7,0)</f>
        <v>15</v>
      </c>
      <c r="J11" s="28" t="str">
        <f>VLOOKUP(C11,SOURCE!S$6:Y$10195,6,0)</f>
        <v>XALMOST_EQUAL?</v>
      </c>
      <c r="K11" s="29" t="str">
        <f t="shared" si="4"/>
        <v>xALMOST_EQUAL?</v>
      </c>
      <c r="L11" s="39" t="str">
        <f>VLOOKUP(C11,SOURCE!S$6:Y$10195,2,0)</f>
        <v/>
      </c>
      <c r="M11" t="str">
        <f>IF(VLOOKUP(I11,SOURCE!B:M,2,0)="/  { itemToBeCoded","To be coded","")</f>
        <v/>
      </c>
      <c r="N11" s="17" t="str">
        <f>IF(AND(O11,VLOOKUP(I11,SOURCE!B:M,2,0)&lt;&gt;"/  { itemToBeCoded"),IF(ISERROR(VLOOKUP(J11,TEST!A:L,12,0)),"",   IF(VLOOKUP(J11,TEST!A:L,12,0)="","",VLOOKUP(J11,TEST!A:L,12,0)&amp;" //"&amp;U11)),"")</f>
        <v/>
      </c>
      <c r="O11" t="b">
        <f>ISNA(VLOOKUP(J11,J$3:J10,1,0))</f>
        <v>1</v>
      </c>
      <c r="Q11" s="26" t="str">
        <f>VLOOKUP(I11,SOURCE!B:M,5,0)</f>
        <v>"x" STD_ALMOST_EQUAL " ?"</v>
      </c>
      <c r="U11">
        <f t="shared" si="1"/>
        <v>0</v>
      </c>
      <c r="V11" s="53">
        <f t="shared" si="2"/>
        <v>0</v>
      </c>
      <c r="W11" t="str">
        <f>IF(AND(O11,VLOOKUP(I11,SOURCE!B:M,2,0)&lt;&gt;"/  { itemToBeCoded"),IF(ISERROR(VLOOKUP(J11,TEST!A:F,5,0)),"",VLOOKUP(J11,TEST!A:F,5,0)),"")</f>
        <v/>
      </c>
      <c r="X11" t="str">
        <f>IF(AND(O11,VLOOKUP(I11,SOURCE!B:M,2,0)&lt;&gt;"/  { itemToBeCoded"),IF(ISERROR(VLOOKUP(J11,TEST!A:F,6,0)),"",VLOOKUP(J11,TEST!A:F,6,0)),"")</f>
        <v/>
      </c>
      <c r="Y11" t="str">
        <f t="shared" si="3"/>
        <v/>
      </c>
    </row>
    <row r="12" spans="1:25">
      <c r="A12" s="24" t="str">
        <f>IF(ISNA(VLOOKUP(D12,D13:D$9999,1,0)),"",1)</f>
        <v/>
      </c>
      <c r="B12" s="24">
        <f>IF(ISNA(VLOOKUP(E12,E13:E$9999,1,0)),"",1)</f>
        <v>1</v>
      </c>
      <c r="C12" s="2">
        <v>10</v>
      </c>
      <c r="D12" s="2" t="str">
        <f>VLOOKUP(C12,SOURCE!$S$3:$Z$3016,8,0)</f>
        <v>ITM_XLT</v>
      </c>
      <c r="E12" s="26" t="str">
        <f>CHAR(34)&amp;VLOOKUP(C12,SOURCE!$S$3:$Z$3016,6,0)&amp;CHAR(34)</f>
        <v>"X&lt;?"</v>
      </c>
      <c r="F12" s="22" t="str">
        <f>VLOOKUP(C12,SOURCE!$S$3:$AA$3016,9,0)&amp;
IF(MID(E12,2,4)="XEQM",
"                      if (strcompare(str,"&amp;E12&amp;" ) &amp;&amp; exec) { *com = "&amp;D12&amp;";} else",
SUBSTITUTE("                      if (strcompare(str,"&amp;E12&amp;" )) { *com = "&amp;D12&amp;";} else","MNU_","-MNU_")
)</f>
        <v>//                      if (strcompare(str,"X&lt;?" )) { *com = ITM_XLT;} else</v>
      </c>
      <c r="H12" t="b">
        <f>ISNA(VLOOKUP(J12,J13:J$500,1,0))</f>
        <v>0</v>
      </c>
      <c r="I12" s="27">
        <f>VLOOKUP(C12,SOURCE!S$6:Y$10195,7,0)</f>
        <v>16</v>
      </c>
      <c r="J12" s="28" t="str">
        <f>VLOOKUP(C12,SOURCE!S$6:Y$10195,6,0)</f>
        <v>X&lt;?</v>
      </c>
      <c r="K12" s="29" t="str">
        <f t="shared" si="4"/>
        <v>x&lt;?</v>
      </c>
      <c r="L12" s="39" t="str">
        <f>VLOOKUP(C12,SOURCE!S$6:Y$10195,2,0)</f>
        <v/>
      </c>
      <c r="M12" t="str">
        <f>IF(VLOOKUP(I12,SOURCE!B:M,2,0)="/  { itemToBeCoded","To be coded","")</f>
        <v/>
      </c>
      <c r="N12" s="17" t="str">
        <f>IF(AND(O12,VLOOKUP(I12,SOURCE!B:M,2,0)&lt;&gt;"/  { itemToBeCoded"),IF(ISERROR(VLOOKUP(J12,TEST!A:L,12,0)),"",   IF(VLOOKUP(J12,TEST!A:L,12,0)="","",VLOOKUP(J12,TEST!A:L,12,0)&amp;" //"&amp;U12)),"")</f>
        <v/>
      </c>
      <c r="O12" t="b">
        <f>ISNA(VLOOKUP(J12,J$3:J11,1,0))</f>
        <v>1</v>
      </c>
      <c r="Q12" s="26" t="str">
        <f>VLOOKUP(I12,SOURCE!B:M,5,0)</f>
        <v>"x&lt; ?"</v>
      </c>
      <c r="U12">
        <f t="shared" si="1"/>
        <v>0</v>
      </c>
      <c r="V12" s="53">
        <f t="shared" si="2"/>
        <v>0</v>
      </c>
      <c r="W12" t="str">
        <f>IF(AND(O12,VLOOKUP(I12,SOURCE!B:M,2,0)&lt;&gt;"/  { itemToBeCoded"),IF(ISERROR(VLOOKUP(J12,TEST!A:F,5,0)),"",VLOOKUP(J12,TEST!A:F,5,0)),"")</f>
        <v/>
      </c>
      <c r="X12" t="str">
        <f>IF(AND(O12,VLOOKUP(I12,SOURCE!B:M,2,0)&lt;&gt;"/  { itemToBeCoded"),IF(ISERROR(VLOOKUP(J12,TEST!A:F,6,0)),"",VLOOKUP(J12,TEST!A:F,6,0)),"")</f>
        <v/>
      </c>
      <c r="Y12" t="str">
        <f t="shared" si="3"/>
        <v/>
      </c>
    </row>
    <row r="13" spans="1:25">
      <c r="A13" s="24" t="str">
        <f>IF(ISNA(VLOOKUP(D13,D14:D$9999,1,0)),"",1)</f>
        <v/>
      </c>
      <c r="B13" s="24" t="str">
        <f>IF(ISNA(VLOOKUP(E13,E14:E$9999,1,0)),"",1)</f>
        <v/>
      </c>
      <c r="C13" s="2">
        <v>11</v>
      </c>
      <c r="D13" s="2" t="str">
        <f>VLOOKUP(C13,SOURCE!$S$3:$Z$3016,8,0)</f>
        <v>ITM_XLE</v>
      </c>
      <c r="E13" s="26" t="str">
        <f>CHAR(34)&amp;VLOOKUP(C13,SOURCE!$S$3:$Z$3016,6,0)&amp;CHAR(34)</f>
        <v>"XLESS_EQUAL?"</v>
      </c>
      <c r="F13" s="22" t="str">
        <f>VLOOKUP(C13,SOURCE!$S$3:$AA$3016,9,0)&amp;
IF(MID(E13,2,4)="XEQM",
"                      if (strcompare(str,"&amp;E13&amp;" ) &amp;&amp; exec) { *com = "&amp;D13&amp;";} else",
SUBSTITUTE("                      if (strcompare(str,"&amp;E13&amp;" )) { *com = "&amp;D13&amp;";} else","MNU_","-MNU_")
)</f>
        <v>//                      if (strcompare(str,"XLESS_EQUAL?" )) { *com = ITM_XLE;} else</v>
      </c>
      <c r="H13" t="b">
        <f>ISNA(VLOOKUP(J13,J14:J$500,1,0))</f>
        <v>1</v>
      </c>
      <c r="I13" s="27">
        <f>VLOOKUP(C13,SOURCE!S$6:Y$10195,7,0)</f>
        <v>17</v>
      </c>
      <c r="J13" s="28" t="str">
        <f>VLOOKUP(C13,SOURCE!S$6:Y$10195,6,0)</f>
        <v>XLESS_EQUAL?</v>
      </c>
      <c r="K13" s="29" t="str">
        <f t="shared" si="4"/>
        <v>xLESS_EQUAL?</v>
      </c>
      <c r="L13" s="39" t="str">
        <f>VLOOKUP(C13,SOURCE!S$6:Y$10195,2,0)</f>
        <v/>
      </c>
      <c r="M13" t="str">
        <f>IF(VLOOKUP(I13,SOURCE!B:M,2,0)="/  { itemToBeCoded","To be coded","")</f>
        <v/>
      </c>
      <c r="N13" s="17" t="str">
        <f>IF(AND(O13,VLOOKUP(I13,SOURCE!B:M,2,0)&lt;&gt;"/  { itemToBeCoded"),IF(ISERROR(VLOOKUP(J13,TEST!A:L,12,0)),"",   IF(VLOOKUP(J13,TEST!A:L,12,0)="","",VLOOKUP(J13,TEST!A:L,12,0)&amp;" //"&amp;U13)),"")</f>
        <v/>
      </c>
      <c r="O13" t="b">
        <f>ISNA(VLOOKUP(J13,J$3:J12,1,0))</f>
        <v>1</v>
      </c>
      <c r="Q13" s="26" t="str">
        <f>VLOOKUP(I13,SOURCE!B:M,5,0)</f>
        <v>"x" STD_LESS_EQUAL " ?"</v>
      </c>
      <c r="U13">
        <f t="shared" si="1"/>
        <v>0</v>
      </c>
      <c r="V13" s="53">
        <f t="shared" si="2"/>
        <v>0</v>
      </c>
      <c r="W13" t="str">
        <f>IF(AND(O13,VLOOKUP(I13,SOURCE!B:M,2,0)&lt;&gt;"/  { itemToBeCoded"),IF(ISERROR(VLOOKUP(J13,TEST!A:F,5,0)),"",VLOOKUP(J13,TEST!A:F,5,0)),"")</f>
        <v/>
      </c>
      <c r="X13" t="str">
        <f>IF(AND(O13,VLOOKUP(I13,SOURCE!B:M,2,0)&lt;&gt;"/  { itemToBeCoded"),IF(ISERROR(VLOOKUP(J13,TEST!A:F,6,0)),"",VLOOKUP(J13,TEST!A:F,6,0)),"")</f>
        <v/>
      </c>
      <c r="Y13" t="str">
        <f t="shared" si="3"/>
        <v/>
      </c>
    </row>
    <row r="14" spans="1:25">
      <c r="A14" s="24" t="str">
        <f>IF(ISNA(VLOOKUP(D14,D15:D$9999,1,0)),"",1)</f>
        <v/>
      </c>
      <c r="B14" s="24" t="str">
        <f>IF(ISNA(VLOOKUP(E14,E15:E$9999,1,0)),"",1)</f>
        <v/>
      </c>
      <c r="C14" s="2">
        <v>12</v>
      </c>
      <c r="D14" s="2" t="str">
        <f>VLOOKUP(C14,SOURCE!$S$3:$Z$3016,8,0)</f>
        <v>ITM_XGE</v>
      </c>
      <c r="E14" s="26" t="str">
        <f>CHAR(34)&amp;VLOOKUP(C14,SOURCE!$S$3:$Z$3016,6,0)&amp;CHAR(34)</f>
        <v>"XGREATER_EQUAL?"</v>
      </c>
      <c r="F14" s="22" t="str">
        <f>VLOOKUP(C14,SOURCE!$S$3:$AA$3016,9,0)&amp;
IF(MID(E14,2,4)="XEQM",
"                      if (strcompare(str,"&amp;E14&amp;" ) &amp;&amp; exec) { *com = "&amp;D14&amp;";} else",
SUBSTITUTE("                      if (strcompare(str,"&amp;E14&amp;" )) { *com = "&amp;D14&amp;";} else","MNU_","-MNU_")
)</f>
        <v>//                      if (strcompare(str,"XGREATER_EQUAL?" )) { *com = ITM_XGE;} else</v>
      </c>
      <c r="H14" t="b">
        <f>ISNA(VLOOKUP(J14,J15:J$500,1,0))</f>
        <v>1</v>
      </c>
      <c r="I14" s="27">
        <f>VLOOKUP(C14,SOURCE!S$6:Y$10195,7,0)</f>
        <v>18</v>
      </c>
      <c r="J14" s="28" t="str">
        <f>VLOOKUP(C14,SOURCE!S$6:Y$10195,6,0)</f>
        <v>XGREATER_EQUAL?</v>
      </c>
      <c r="K14" s="29" t="str">
        <f t="shared" si="4"/>
        <v>xGREATER_EQUAL?</v>
      </c>
      <c r="L14" s="39" t="str">
        <f>VLOOKUP(C14,SOURCE!S$6:Y$10195,2,0)</f>
        <v/>
      </c>
      <c r="M14" t="str">
        <f>IF(VLOOKUP(I14,SOURCE!B:M,2,0)="/  { itemToBeCoded","To be coded","")</f>
        <v/>
      </c>
      <c r="N14" s="17" t="str">
        <f>IF(AND(O14,VLOOKUP(I14,SOURCE!B:M,2,0)&lt;&gt;"/  { itemToBeCoded"),IF(ISERROR(VLOOKUP(J14,TEST!A:L,12,0)),"",   IF(VLOOKUP(J14,TEST!A:L,12,0)="","",VLOOKUP(J14,TEST!A:L,12,0)&amp;" //"&amp;U14)),"")</f>
        <v/>
      </c>
      <c r="O14" t="b">
        <f>ISNA(VLOOKUP(J14,J$3:J13,1,0))</f>
        <v>1</v>
      </c>
      <c r="Q14" s="26" t="str">
        <f>VLOOKUP(I14,SOURCE!B:M,5,0)</f>
        <v>"x" STD_GREATER_EQUAL " ?"</v>
      </c>
      <c r="U14">
        <f t="shared" si="1"/>
        <v>0</v>
      </c>
      <c r="V14" s="53">
        <f t="shared" si="2"/>
        <v>0</v>
      </c>
      <c r="W14" t="str">
        <f>IF(AND(O14,VLOOKUP(I14,SOURCE!B:M,2,0)&lt;&gt;"/  { itemToBeCoded"),IF(ISERROR(VLOOKUP(J14,TEST!A:F,5,0)),"",VLOOKUP(J14,TEST!A:F,5,0)),"")</f>
        <v/>
      </c>
      <c r="X14" t="str">
        <f>IF(AND(O14,VLOOKUP(I14,SOURCE!B:M,2,0)&lt;&gt;"/  { itemToBeCoded"),IF(ISERROR(VLOOKUP(J14,TEST!A:F,6,0)),"",VLOOKUP(J14,TEST!A:F,6,0)),"")</f>
        <v/>
      </c>
      <c r="Y14" t="str">
        <f t="shared" si="3"/>
        <v/>
      </c>
    </row>
    <row r="15" spans="1:25">
      <c r="A15" s="24" t="str">
        <f>IF(ISNA(VLOOKUP(D15,D16:D$9999,1,0)),"",1)</f>
        <v/>
      </c>
      <c r="B15" s="24" t="str">
        <f>IF(ISNA(VLOOKUP(E15,E16:E$9999,1,0)),"",1)</f>
        <v/>
      </c>
      <c r="C15" s="2">
        <v>13</v>
      </c>
      <c r="D15" s="2" t="str">
        <f>VLOOKUP(C15,SOURCE!$S$3:$Z$3016,8,0)</f>
        <v>ITM_XGT</v>
      </c>
      <c r="E15" s="26" t="str">
        <f>CHAR(34)&amp;VLOOKUP(C15,SOURCE!$S$3:$Z$3016,6,0)&amp;CHAR(34)</f>
        <v>"X&gt;?"</v>
      </c>
      <c r="F15" s="22" t="str">
        <f>VLOOKUP(C15,SOURCE!$S$3:$AA$3016,9,0)&amp;
IF(MID(E15,2,4)="XEQM",
"                      if (strcompare(str,"&amp;E15&amp;" ) &amp;&amp; exec) { *com = "&amp;D15&amp;";} else",
SUBSTITUTE("                      if (strcompare(str,"&amp;E15&amp;" )) { *com = "&amp;D15&amp;";} else","MNU_","-MNU_")
)</f>
        <v>//                      if (strcompare(str,"X&gt;?" )) { *com = ITM_XGT;} else</v>
      </c>
      <c r="H15" t="b">
        <f>ISNA(VLOOKUP(J15,J16:J$500,1,0))</f>
        <v>1</v>
      </c>
      <c r="I15" s="27">
        <f>VLOOKUP(C15,SOURCE!S$6:Y$10195,7,0)</f>
        <v>19</v>
      </c>
      <c r="J15" s="28" t="str">
        <f>VLOOKUP(C15,SOURCE!S$6:Y$10195,6,0)</f>
        <v>X&gt;?</v>
      </c>
      <c r="K15" s="29" t="str">
        <f t="shared" si="4"/>
        <v>x&gt;?</v>
      </c>
      <c r="L15" s="39" t="str">
        <f>VLOOKUP(C15,SOURCE!S$6:Y$10195,2,0)</f>
        <v/>
      </c>
      <c r="M15" t="str">
        <f>IF(VLOOKUP(I15,SOURCE!B:M,2,0)="/  { itemToBeCoded","To be coded","")</f>
        <v/>
      </c>
      <c r="N15" s="17" t="str">
        <f>IF(AND(O15,VLOOKUP(I15,SOURCE!B:M,2,0)&lt;&gt;"/  { itemToBeCoded"),IF(ISERROR(VLOOKUP(J15,TEST!A:L,12,0)),"",   IF(VLOOKUP(J15,TEST!A:L,12,0)="","",VLOOKUP(J15,TEST!A:L,12,0)&amp;" //"&amp;U15)),"")</f>
        <v/>
      </c>
      <c r="O15" t="b">
        <f>ISNA(VLOOKUP(J15,J$3:J14,1,0))</f>
        <v>1</v>
      </c>
      <c r="Q15" s="26" t="str">
        <f>VLOOKUP(I15,SOURCE!B:M,5,0)</f>
        <v>"x&gt; ?"</v>
      </c>
      <c r="U15">
        <f>SUM(U14,W15)</f>
        <v>0</v>
      </c>
      <c r="V15" s="53">
        <f t="shared" si="2"/>
        <v>0</v>
      </c>
      <c r="W15" t="str">
        <f>IF(AND(O15,VLOOKUP(I15,SOURCE!B:M,2,0)&lt;&gt;"/  { itemToBeCoded"),IF(ISERROR(VLOOKUP(J15,TEST!A:F,5,0)),"",VLOOKUP(J15,TEST!A:F,5,0)),"")</f>
        <v/>
      </c>
      <c r="X15" t="str">
        <f>IF(AND(O15,VLOOKUP(I15,SOURCE!B:M,2,0)&lt;&gt;"/  { itemToBeCoded"),IF(ISERROR(VLOOKUP(J15,TEST!A:F,6,0)),"",VLOOKUP(J15,TEST!A:F,6,0)),"")</f>
        <v/>
      </c>
      <c r="Y15" t="str">
        <f t="shared" si="3"/>
        <v/>
      </c>
    </row>
    <row r="16" spans="1:25">
      <c r="A16" s="24" t="str">
        <f>IF(ISNA(VLOOKUP(D16,D17:D$9999,1,0)),"",1)</f>
        <v/>
      </c>
      <c r="B16" s="24" t="str">
        <f>IF(ISNA(VLOOKUP(E16,E17:E$9999,1,0)),"",1)</f>
        <v/>
      </c>
      <c r="C16" s="2">
        <v>14</v>
      </c>
      <c r="D16" s="2" t="str">
        <f>VLOOKUP(C16,SOURCE!$S$3:$Z$3016,8,0)</f>
        <v>ITM_FC</v>
      </c>
      <c r="E16" s="26" t="str">
        <f>CHAR(34)&amp;VLOOKUP(C16,SOURCE!$S$3:$Z$3016,6,0)&amp;CHAR(34)</f>
        <v>"FC?"</v>
      </c>
      <c r="F16" s="22" t="str">
        <f>VLOOKUP(C16,SOURCE!$S$3:$AA$3016,9,0)&amp;
IF(MID(E16,2,4)="XEQM",
"                      if (strcompare(str,"&amp;E16&amp;" ) &amp;&amp; exec) { *com = "&amp;D16&amp;";} else",
SUBSTITUTE("                      if (strcompare(str,"&amp;E16&amp;" )) { *com = "&amp;D16&amp;";} else","MNU_","-MNU_")
)</f>
        <v>//                      if (strcompare(str,"FC?" )) { *com = ITM_FC;} else</v>
      </c>
      <c r="H16" t="b">
        <f>ISNA(VLOOKUP(J16,J17:J$500,1,0))</f>
        <v>1</v>
      </c>
      <c r="I16" s="27">
        <f>VLOOKUP(C16,SOURCE!S$6:Y$10195,7,0)</f>
        <v>20</v>
      </c>
      <c r="J16" s="28" t="str">
        <f>VLOOKUP(C16,SOURCE!S$6:Y$10195,6,0)</f>
        <v>FC?</v>
      </c>
      <c r="K16" s="29" t="str">
        <f t="shared" si="4"/>
        <v>FC?</v>
      </c>
      <c r="L16" s="39" t="str">
        <f>VLOOKUP(C16,SOURCE!S$6:Y$10195,2,0)</f>
        <v/>
      </c>
      <c r="M16" t="str">
        <f>IF(VLOOKUP(I16,SOURCE!B:M,2,0)="/  { itemToBeCoded","To be coded","")</f>
        <v/>
      </c>
      <c r="N16" s="17" t="str">
        <f>IF(AND(O16,VLOOKUP(I16,SOURCE!B:M,2,0)&lt;&gt;"/  { itemToBeCoded"),IF(ISERROR(VLOOKUP(J16,TEST!A:L,12,0)),"",   IF(VLOOKUP(J16,TEST!A:L,12,0)="","",VLOOKUP(J16,TEST!A:L,12,0)&amp;" //"&amp;U16)),"")</f>
        <v/>
      </c>
      <c r="O16" t="b">
        <f>ISNA(VLOOKUP(J16,J$3:J15,1,0))</f>
        <v>1</v>
      </c>
      <c r="Q16" s="26" t="str">
        <f>VLOOKUP(I16,SOURCE!B:M,5,0)</f>
        <v>"FC?"</v>
      </c>
      <c r="U16">
        <f t="shared" ref="U16:U79" si="5">SUM(U15,W16)</f>
        <v>0</v>
      </c>
      <c r="V16" s="53">
        <f t="shared" si="2"/>
        <v>0</v>
      </c>
      <c r="W16" t="str">
        <f>IF(AND(O16,VLOOKUP(I16,SOURCE!B:M,2,0)&lt;&gt;"/  { itemToBeCoded"),IF(ISERROR(VLOOKUP(J16,TEST!A:F,5,0)),"",VLOOKUP(J16,TEST!A:F,5,0)),"")</f>
        <v/>
      </c>
      <c r="X16" t="str">
        <f>IF(AND(O16,VLOOKUP(I16,SOURCE!B:M,2,0)&lt;&gt;"/  { itemToBeCoded"),IF(ISERROR(VLOOKUP(J16,TEST!A:F,6,0)),"",VLOOKUP(J16,TEST!A:F,6,0)),"")</f>
        <v/>
      </c>
      <c r="Y16" t="str">
        <f t="shared" si="3"/>
        <v/>
      </c>
    </row>
    <row r="17" spans="1:25">
      <c r="A17" s="24" t="str">
        <f>IF(ISNA(VLOOKUP(D17,D18:D$9999,1,0)),"",1)</f>
        <v/>
      </c>
      <c r="B17" s="24" t="str">
        <f>IF(ISNA(VLOOKUP(E17,E18:E$9999,1,0)),"",1)</f>
        <v/>
      </c>
      <c r="C17" s="2">
        <v>15</v>
      </c>
      <c r="D17" s="2" t="str">
        <f>VLOOKUP(C17,SOURCE!$S$3:$Z$3016,8,0)</f>
        <v>ITM_FS</v>
      </c>
      <c r="E17" s="26" t="str">
        <f>CHAR(34)&amp;VLOOKUP(C17,SOURCE!$S$3:$Z$3016,6,0)&amp;CHAR(34)</f>
        <v>"FS?"</v>
      </c>
      <c r="F17" s="22" t="str">
        <f>VLOOKUP(C17,SOURCE!$S$3:$AA$3016,9,0)&amp;
IF(MID(E17,2,4)="XEQM",
"                      if (strcompare(str,"&amp;E17&amp;" ) &amp;&amp; exec) { *com = "&amp;D17&amp;";} else",
SUBSTITUTE("                      if (strcompare(str,"&amp;E17&amp;" )) { *com = "&amp;D17&amp;";} else","MNU_","-MNU_")
)</f>
        <v>//                      if (strcompare(str,"FS?" )) { *com = ITM_FS;} else</v>
      </c>
      <c r="H17" t="b">
        <f>ISNA(VLOOKUP(J17,J18:J$500,1,0))</f>
        <v>1</v>
      </c>
      <c r="I17" s="27">
        <f>VLOOKUP(C17,SOURCE!S$6:Y$10195,7,0)</f>
        <v>21</v>
      </c>
      <c r="J17" s="28" t="str">
        <f>VLOOKUP(C17,SOURCE!S$6:Y$10195,6,0)</f>
        <v>FS?</v>
      </c>
      <c r="K17" s="29" t="str">
        <f t="shared" si="4"/>
        <v>FS?</v>
      </c>
      <c r="L17" s="39" t="str">
        <f>VLOOKUP(C17,SOURCE!S$6:Y$10195,2,0)</f>
        <v/>
      </c>
      <c r="M17" t="str">
        <f>IF(VLOOKUP(I17,SOURCE!B:M,2,0)="/  { itemToBeCoded","To be coded","")</f>
        <v/>
      </c>
      <c r="N17" s="17" t="str">
        <f>IF(AND(O17,VLOOKUP(I17,SOURCE!B:M,2,0)&lt;&gt;"/  { itemToBeCoded"),IF(ISERROR(VLOOKUP(J17,TEST!A:L,12,0)),"",   IF(VLOOKUP(J17,TEST!A:L,12,0)="","",VLOOKUP(J17,TEST!A:L,12,0)&amp;" //"&amp;U17)),"")</f>
        <v/>
      </c>
      <c r="O17" t="b">
        <f>ISNA(VLOOKUP(J17,J$3:J16,1,0))</f>
        <v>1</v>
      </c>
      <c r="Q17" s="26" t="str">
        <f>VLOOKUP(I17,SOURCE!B:M,5,0)</f>
        <v>"FS?"</v>
      </c>
      <c r="U17">
        <f t="shared" si="5"/>
        <v>0</v>
      </c>
      <c r="V17" s="53">
        <f t="shared" si="2"/>
        <v>0</v>
      </c>
      <c r="W17" t="str">
        <f>IF(AND(O17,VLOOKUP(I17,SOURCE!B:M,2,0)&lt;&gt;"/  { itemToBeCoded"),IF(ISERROR(VLOOKUP(J17,TEST!A:F,5,0)),"",VLOOKUP(J17,TEST!A:F,5,0)),"")</f>
        <v/>
      </c>
      <c r="X17" t="str">
        <f>IF(AND(O17,VLOOKUP(I17,SOURCE!B:M,2,0)&lt;&gt;"/  { itemToBeCoded"),IF(ISERROR(VLOOKUP(J17,TEST!A:F,6,0)),"",VLOOKUP(J17,TEST!A:F,6,0)),"")</f>
        <v/>
      </c>
      <c r="Y17" t="str">
        <f t="shared" si="3"/>
        <v/>
      </c>
    </row>
    <row r="18" spans="1:25">
      <c r="A18" s="24" t="str">
        <f>IF(ISNA(VLOOKUP(D18,D19:D$9999,1,0)),"",1)</f>
        <v/>
      </c>
      <c r="B18" s="24" t="str">
        <f>IF(ISNA(VLOOKUP(E18,E19:E$9999,1,0)),"",1)</f>
        <v/>
      </c>
      <c r="C18" s="2">
        <v>16</v>
      </c>
      <c r="D18" s="2" t="str">
        <f>VLOOKUP(C18,SOURCE!$S$3:$Z$3016,8,0)</f>
        <v>ITM_EVEN</v>
      </c>
      <c r="E18" s="26" t="str">
        <f>CHAR(34)&amp;VLOOKUP(C18,SOURCE!$S$3:$Z$3016,6,0)&amp;CHAR(34)</f>
        <v>"EVEN?"</v>
      </c>
      <c r="F18" s="22" t="str">
        <f>VLOOKUP(C18,SOURCE!$S$3:$AA$3016,9,0)&amp;
IF(MID(E18,2,4)="XEQM",
"                      if (strcompare(str,"&amp;E18&amp;" ) &amp;&amp; exec) { *com = "&amp;D18&amp;";} else",
SUBSTITUTE("                      if (strcompare(str,"&amp;E18&amp;" )) { *com = "&amp;D18&amp;";} else","MNU_","-MNU_")
)</f>
        <v>//                      if (strcompare(str,"EVEN?" )) { *com = ITM_EVEN;} else</v>
      </c>
      <c r="H18" t="b">
        <f>ISNA(VLOOKUP(J18,J19:J$500,1,0))</f>
        <v>1</v>
      </c>
      <c r="I18" s="27">
        <f>VLOOKUP(C18,SOURCE!S$6:Y$10195,7,0)</f>
        <v>22</v>
      </c>
      <c r="J18" s="28" t="str">
        <f>VLOOKUP(C18,SOURCE!S$6:Y$10195,6,0)</f>
        <v>EVEN?</v>
      </c>
      <c r="K18" s="29" t="str">
        <f t="shared" si="4"/>
        <v>EVEN?</v>
      </c>
      <c r="L18" s="39" t="str">
        <f>VLOOKUP(C18,SOURCE!S$6:Y$10195,2,0)</f>
        <v/>
      </c>
      <c r="M18" t="str">
        <f>IF(VLOOKUP(I18,SOURCE!B:M,2,0)="/  { itemToBeCoded","To be coded","")</f>
        <v/>
      </c>
      <c r="N18" s="17" t="str">
        <f>IF(AND(O18,VLOOKUP(I18,SOURCE!B:M,2,0)&lt;&gt;"/  { itemToBeCoded"),IF(ISERROR(VLOOKUP(J18,TEST!A:L,12,0)),"",   IF(VLOOKUP(J18,TEST!A:L,12,0)="","",VLOOKUP(J18,TEST!A:L,12,0)&amp;" //"&amp;U18)),"")</f>
        <v/>
      </c>
      <c r="O18" t="b">
        <f>ISNA(VLOOKUP(J18,J$3:J17,1,0))</f>
        <v>1</v>
      </c>
      <c r="Q18" s="26" t="str">
        <f>VLOOKUP(I18,SOURCE!B:M,5,0)</f>
        <v>"EVEN?"</v>
      </c>
      <c r="U18">
        <f t="shared" si="5"/>
        <v>0</v>
      </c>
      <c r="V18" s="53">
        <f t="shared" si="2"/>
        <v>0</v>
      </c>
      <c r="W18" t="str">
        <f>IF(AND(O18,VLOOKUP(I18,SOURCE!B:M,2,0)&lt;&gt;"/  { itemToBeCoded"),IF(ISERROR(VLOOKUP(J18,TEST!A:F,5,0)),"",VLOOKUP(J18,TEST!A:F,5,0)),"")</f>
        <v/>
      </c>
      <c r="X18" t="str">
        <f>IF(AND(O18,VLOOKUP(I18,SOURCE!B:M,2,0)&lt;&gt;"/  { itemToBeCoded"),IF(ISERROR(VLOOKUP(J18,TEST!A:F,6,0)),"",VLOOKUP(J18,TEST!A:F,6,0)),"")</f>
        <v/>
      </c>
      <c r="Y18" t="str">
        <f t="shared" si="3"/>
        <v/>
      </c>
    </row>
    <row r="19" spans="1:25">
      <c r="A19" s="24" t="str">
        <f>IF(ISNA(VLOOKUP(D19,D20:D$9999,1,0)),"",1)</f>
        <v/>
      </c>
      <c r="B19" s="24" t="str">
        <f>IF(ISNA(VLOOKUP(E19,E20:E$9999,1,0)),"",1)</f>
        <v/>
      </c>
      <c r="C19" s="2">
        <v>17</v>
      </c>
      <c r="D19" s="2" t="str">
        <f>VLOOKUP(C19,SOURCE!$S$3:$Z$3016,8,0)</f>
        <v>ITM_ODD</v>
      </c>
      <c r="E19" s="26" t="str">
        <f>CHAR(34)&amp;VLOOKUP(C19,SOURCE!$S$3:$Z$3016,6,0)&amp;CHAR(34)</f>
        <v>"ODD?"</v>
      </c>
      <c r="F19" s="22" t="str">
        <f>VLOOKUP(C19,SOURCE!$S$3:$AA$3016,9,0)&amp;
IF(MID(E19,2,4)="XEQM",
"                      if (strcompare(str,"&amp;E19&amp;" ) &amp;&amp; exec) { *com = "&amp;D19&amp;";} else",
SUBSTITUTE("                      if (strcompare(str,"&amp;E19&amp;" )) { *com = "&amp;D19&amp;";} else","MNU_","-MNU_")
)</f>
        <v>//                      if (strcompare(str,"ODD?" )) { *com = ITM_ODD;} else</v>
      </c>
      <c r="H19" t="b">
        <f>ISNA(VLOOKUP(J19,J20:J$500,1,0))</f>
        <v>1</v>
      </c>
      <c r="I19" s="27">
        <f>VLOOKUP(C19,SOURCE!S$6:Y$10195,7,0)</f>
        <v>23</v>
      </c>
      <c r="J19" s="28" t="str">
        <f>VLOOKUP(C19,SOURCE!S$6:Y$10195,6,0)</f>
        <v>ODD?</v>
      </c>
      <c r="K19" s="29" t="str">
        <f t="shared" si="4"/>
        <v>ODD?</v>
      </c>
      <c r="L19" s="39" t="str">
        <f>VLOOKUP(C19,SOURCE!S$6:Y$10195,2,0)</f>
        <v/>
      </c>
      <c r="M19" t="str">
        <f>IF(VLOOKUP(I19,SOURCE!B:M,2,0)="/  { itemToBeCoded","To be coded","")</f>
        <v/>
      </c>
      <c r="N19" s="17" t="str">
        <f>IF(AND(O19,VLOOKUP(I19,SOURCE!B:M,2,0)&lt;&gt;"/  { itemToBeCoded"),IF(ISERROR(VLOOKUP(J19,TEST!A:L,12,0)),"",   IF(VLOOKUP(J19,TEST!A:L,12,0)="","",VLOOKUP(J19,TEST!A:L,12,0)&amp;" //"&amp;U19)),"")</f>
        <v/>
      </c>
      <c r="O19" t="b">
        <f>ISNA(VLOOKUP(J19,J$3:J18,1,0))</f>
        <v>1</v>
      </c>
      <c r="Q19" s="26" t="str">
        <f>VLOOKUP(I19,SOURCE!B:M,5,0)</f>
        <v>"ODD?"</v>
      </c>
      <c r="U19">
        <f t="shared" si="5"/>
        <v>0</v>
      </c>
      <c r="V19" s="53">
        <f t="shared" si="2"/>
        <v>0</v>
      </c>
      <c r="W19" t="str">
        <f>IF(AND(O19,VLOOKUP(I19,SOURCE!B:M,2,0)&lt;&gt;"/  { itemToBeCoded"),IF(ISERROR(VLOOKUP(J19,TEST!A:F,5,0)),"",VLOOKUP(J19,TEST!A:F,5,0)),"")</f>
        <v/>
      </c>
      <c r="X19" t="str">
        <f>IF(AND(O19,VLOOKUP(I19,SOURCE!B:M,2,0)&lt;&gt;"/  { itemToBeCoded"),IF(ISERROR(VLOOKUP(J19,TEST!A:F,6,0)),"",VLOOKUP(J19,TEST!A:F,6,0)),"")</f>
        <v/>
      </c>
      <c r="Y19" t="str">
        <f t="shared" si="3"/>
        <v/>
      </c>
    </row>
    <row r="20" spans="1:25">
      <c r="A20" s="24" t="str">
        <f>IF(ISNA(VLOOKUP(D20,D21:D$9999,1,0)),"",1)</f>
        <v/>
      </c>
      <c r="B20" s="24" t="str">
        <f>IF(ISNA(VLOOKUP(E20,E21:E$9999,1,0)),"",1)</f>
        <v/>
      </c>
      <c r="C20" s="2">
        <v>18</v>
      </c>
      <c r="D20" s="2" t="str">
        <f>VLOOKUP(C20,SOURCE!$S$3:$Z$3016,8,0)</f>
        <v>ITM_FPQ</v>
      </c>
      <c r="E20" s="26" t="str">
        <f>CHAR(34)&amp;VLOOKUP(C20,SOURCE!$S$3:$Z$3016,6,0)&amp;CHAR(34)</f>
        <v>"FP?"</v>
      </c>
      <c r="F20" s="22" t="str">
        <f>VLOOKUP(C20,SOURCE!$S$3:$AA$3016,9,0)&amp;
IF(MID(E20,2,4)="XEQM",
"                      if (strcompare(str,"&amp;E20&amp;" ) &amp;&amp; exec) { *com = "&amp;D20&amp;";} else",
SUBSTITUTE("                      if (strcompare(str,"&amp;E20&amp;" )) { *com = "&amp;D20&amp;";} else","MNU_","-MNU_")
)</f>
        <v>//                      if (strcompare(str,"FP?" )) { *com = ITM_FPQ;} else</v>
      </c>
      <c r="H20" t="b">
        <f>ISNA(VLOOKUP(J20,J21:J$500,1,0))</f>
        <v>1</v>
      </c>
      <c r="I20" s="27">
        <f>VLOOKUP(C20,SOURCE!S$6:Y$10195,7,0)</f>
        <v>24</v>
      </c>
      <c r="J20" s="28" t="str">
        <f>VLOOKUP(C20,SOURCE!S$6:Y$10195,6,0)</f>
        <v>FP?</v>
      </c>
      <c r="K20" s="29" t="str">
        <f t="shared" si="4"/>
        <v>FP?</v>
      </c>
      <c r="L20" s="39" t="str">
        <f>VLOOKUP(C20,SOURCE!S$6:Y$10195,2,0)</f>
        <v/>
      </c>
      <c r="M20" t="str">
        <f>IF(VLOOKUP(I20,SOURCE!B:M,2,0)="/  { itemToBeCoded","To be coded","")</f>
        <v/>
      </c>
      <c r="N20" s="17" t="str">
        <f>IF(AND(O20,VLOOKUP(I20,SOURCE!B:M,2,0)&lt;&gt;"/  { itemToBeCoded"),IF(ISERROR(VLOOKUP(J20,TEST!A:L,12,0)),"",   IF(VLOOKUP(J20,TEST!A:L,12,0)="","",VLOOKUP(J20,TEST!A:L,12,0)&amp;" //"&amp;U20)),"")</f>
        <v/>
      </c>
      <c r="O20" t="b">
        <f>ISNA(VLOOKUP(J20,J$3:J19,1,0))</f>
        <v>1</v>
      </c>
      <c r="Q20" s="26" t="str">
        <f>VLOOKUP(I20,SOURCE!B:M,5,0)</f>
        <v>"FP?"</v>
      </c>
      <c r="U20">
        <f t="shared" si="5"/>
        <v>0</v>
      </c>
      <c r="V20" s="53">
        <f t="shared" si="2"/>
        <v>0</v>
      </c>
      <c r="W20" t="str">
        <f>IF(AND(O20,VLOOKUP(I20,SOURCE!B:M,2,0)&lt;&gt;"/  { itemToBeCoded"),IF(ISERROR(VLOOKUP(J20,TEST!A:F,5,0)),"",VLOOKUP(J20,TEST!A:F,5,0)),"")</f>
        <v/>
      </c>
      <c r="X20" t="str">
        <f>IF(AND(O20,VLOOKUP(I20,SOURCE!B:M,2,0)&lt;&gt;"/  { itemToBeCoded"),IF(ISERROR(VLOOKUP(J20,TEST!A:F,6,0)),"",VLOOKUP(J20,TEST!A:F,6,0)),"")</f>
        <v/>
      </c>
      <c r="Y20" t="str">
        <f t="shared" si="3"/>
        <v/>
      </c>
    </row>
    <row r="21" spans="1:25">
      <c r="A21" s="24" t="str">
        <f>IF(ISNA(VLOOKUP(D21,D22:D$9999,1,0)),"",1)</f>
        <v/>
      </c>
      <c r="B21" s="24" t="str">
        <f>IF(ISNA(VLOOKUP(E21,E22:E$9999,1,0)),"",1)</f>
        <v/>
      </c>
      <c r="C21" s="2">
        <v>19</v>
      </c>
      <c r="D21" s="2" t="str">
        <f>VLOOKUP(C21,SOURCE!$S$3:$Z$3016,8,0)</f>
        <v>ITM_INT</v>
      </c>
      <c r="E21" s="26" t="str">
        <f>CHAR(34)&amp;VLOOKUP(C21,SOURCE!$S$3:$Z$3016,6,0)&amp;CHAR(34)</f>
        <v>"INT?"</v>
      </c>
      <c r="F21" s="22" t="str">
        <f>VLOOKUP(C21,SOURCE!$S$3:$AA$3016,9,0)&amp;
IF(MID(E21,2,4)="XEQM",
"                      if (strcompare(str,"&amp;E21&amp;" ) &amp;&amp; exec) { *com = "&amp;D21&amp;";} else",
SUBSTITUTE("                      if (strcompare(str,"&amp;E21&amp;" )) { *com = "&amp;D21&amp;";} else","MNU_","-MNU_")
)</f>
        <v>//                      if (strcompare(str,"INT?" )) { *com = ITM_INT;} else</v>
      </c>
      <c r="H21" t="b">
        <f>ISNA(VLOOKUP(J21,J22:J$500,1,0))</f>
        <v>1</v>
      </c>
      <c r="I21" s="27">
        <f>VLOOKUP(C21,SOURCE!S$6:Y$10195,7,0)</f>
        <v>25</v>
      </c>
      <c r="J21" s="28" t="str">
        <f>VLOOKUP(C21,SOURCE!S$6:Y$10195,6,0)</f>
        <v>INT?</v>
      </c>
      <c r="K21" s="29" t="str">
        <f t="shared" si="4"/>
        <v>INT?</v>
      </c>
      <c r="L21" s="39" t="str">
        <f>VLOOKUP(C21,SOURCE!S$6:Y$10195,2,0)</f>
        <v/>
      </c>
      <c r="M21" t="str">
        <f>IF(VLOOKUP(I21,SOURCE!B:M,2,0)="/  { itemToBeCoded","To be coded","")</f>
        <v/>
      </c>
      <c r="N21" s="17" t="str">
        <f>IF(AND(O21,VLOOKUP(I21,SOURCE!B:M,2,0)&lt;&gt;"/  { itemToBeCoded"),IF(ISERROR(VLOOKUP(J21,TEST!A:L,12,0)),"",   IF(VLOOKUP(J21,TEST!A:L,12,0)="","",VLOOKUP(J21,TEST!A:L,12,0)&amp;" //"&amp;U21)),"")</f>
        <v/>
      </c>
      <c r="O21" t="b">
        <f>ISNA(VLOOKUP(J21,J$3:J20,1,0))</f>
        <v>1</v>
      </c>
      <c r="Q21" s="26" t="str">
        <f>VLOOKUP(I21,SOURCE!B:M,5,0)</f>
        <v>"INT?"</v>
      </c>
      <c r="U21">
        <f t="shared" si="5"/>
        <v>0</v>
      </c>
      <c r="V21" s="53">
        <f t="shared" si="2"/>
        <v>0</v>
      </c>
      <c r="W21" t="str">
        <f>IF(AND(O21,VLOOKUP(I21,SOURCE!B:M,2,0)&lt;&gt;"/  { itemToBeCoded"),IF(ISERROR(VLOOKUP(J21,TEST!A:F,5,0)),"",VLOOKUP(J21,TEST!A:F,5,0)),"")</f>
        <v/>
      </c>
      <c r="X21" t="str">
        <f>IF(AND(O21,VLOOKUP(I21,SOURCE!B:M,2,0)&lt;&gt;"/  { itemToBeCoded"),IF(ISERROR(VLOOKUP(J21,TEST!A:F,6,0)),"",VLOOKUP(J21,TEST!A:F,6,0)),"")</f>
        <v/>
      </c>
      <c r="Y21" t="str">
        <f t="shared" si="3"/>
        <v/>
      </c>
    </row>
    <row r="22" spans="1:25">
      <c r="A22" s="24" t="str">
        <f>IF(ISNA(VLOOKUP(D22,D23:D$9999,1,0)),"",1)</f>
        <v/>
      </c>
      <c r="B22" s="24" t="str">
        <f>IF(ISNA(VLOOKUP(E22,E23:E$9999,1,0)),"",1)</f>
        <v/>
      </c>
      <c r="C22" s="2">
        <v>20</v>
      </c>
      <c r="D22" s="2" t="str">
        <f>VLOOKUP(C22,SOURCE!$S$3:$Z$3016,8,0)</f>
        <v>ITM_CPX</v>
      </c>
      <c r="E22" s="26" t="str">
        <f>CHAR(34)&amp;VLOOKUP(C22,SOURCE!$S$3:$Z$3016,6,0)&amp;CHAR(34)</f>
        <v>"CPX?"</v>
      </c>
      <c r="F22" s="22" t="str">
        <f>VLOOKUP(C22,SOURCE!$S$3:$AA$3016,9,0)&amp;
IF(MID(E22,2,4)="XEQM",
"                      if (strcompare(str,"&amp;E22&amp;" ) &amp;&amp; exec) { *com = "&amp;D22&amp;";} else",
SUBSTITUTE("                      if (strcompare(str,"&amp;E22&amp;" )) { *com = "&amp;D22&amp;";} else","MNU_","-MNU_")
)</f>
        <v>//                      if (strcompare(str,"CPX?" )) { *com = ITM_CPX;} else</v>
      </c>
      <c r="H22" t="b">
        <f>ISNA(VLOOKUP(J22,J23:J$500,1,0))</f>
        <v>1</v>
      </c>
      <c r="I22" s="27">
        <f>VLOOKUP(C22,SOURCE!S$6:Y$10195,7,0)</f>
        <v>26</v>
      </c>
      <c r="J22" s="28" t="str">
        <f>VLOOKUP(C22,SOURCE!S$6:Y$10195,6,0)</f>
        <v>CPX?</v>
      </c>
      <c r="K22" s="29" t="str">
        <f t="shared" si="4"/>
        <v>CPX?</v>
      </c>
      <c r="L22" s="39" t="str">
        <f>VLOOKUP(C22,SOURCE!S$6:Y$10195,2,0)</f>
        <v>Complex</v>
      </c>
      <c r="M22" t="str">
        <f>IF(VLOOKUP(I22,SOURCE!B:M,2,0)="/  { itemToBeCoded","To be coded","")</f>
        <v/>
      </c>
      <c r="N22" s="17" t="str">
        <f>IF(AND(O22,VLOOKUP(I22,SOURCE!B:M,2,0)&lt;&gt;"/  { itemToBeCoded"),IF(ISERROR(VLOOKUP(J22,TEST!A:L,12,0)),"",   IF(VLOOKUP(J22,TEST!A:L,12,0)="","",VLOOKUP(J22,TEST!A:L,12,0)&amp;" //"&amp;U22)),"")</f>
        <v/>
      </c>
      <c r="O22" t="b">
        <f>ISNA(VLOOKUP(J22,J$3:J21,1,0))</f>
        <v>1</v>
      </c>
      <c r="Q22" s="26" t="str">
        <f>VLOOKUP(I22,SOURCE!B:M,5,0)</f>
        <v>"CPX?"</v>
      </c>
      <c r="T22" s="151"/>
      <c r="U22">
        <f t="shared" si="5"/>
        <v>0</v>
      </c>
      <c r="V22" s="53">
        <f t="shared" si="2"/>
        <v>0</v>
      </c>
      <c r="W22" t="str">
        <f>IF(AND(O22,VLOOKUP(I22,SOURCE!B:M,2,0)&lt;&gt;"/  { itemToBeCoded"),IF(ISERROR(VLOOKUP(J22,TEST!A:F,5,0)),"",VLOOKUP(J22,TEST!A:F,5,0)),"")</f>
        <v/>
      </c>
      <c r="X22" t="str">
        <f>IF(AND(O22,VLOOKUP(I22,SOURCE!B:M,2,0)&lt;&gt;"/  { itemToBeCoded"),IF(ISERROR(VLOOKUP(J22,TEST!A:F,6,0)),"",VLOOKUP(J22,TEST!A:F,6,0)),"")</f>
        <v/>
      </c>
      <c r="Y22" t="str">
        <f t="shared" si="3"/>
        <v/>
      </c>
    </row>
    <row r="23" spans="1:25">
      <c r="A23" s="24" t="str">
        <f>IF(ISNA(VLOOKUP(D23,D24:D$9999,1,0)),"",1)</f>
        <v/>
      </c>
      <c r="B23" s="24" t="str">
        <f>IF(ISNA(VLOOKUP(E23,E24:E$9999,1,0)),"",1)</f>
        <v/>
      </c>
      <c r="C23" s="2">
        <v>21</v>
      </c>
      <c r="D23" s="2" t="str">
        <f>VLOOKUP(C23,SOURCE!$S$3:$Z$3016,8,0)</f>
        <v>ITM_MATR</v>
      </c>
      <c r="E23" s="26" t="str">
        <f>CHAR(34)&amp;VLOOKUP(C23,SOURCE!$S$3:$Z$3016,6,0)&amp;CHAR(34)</f>
        <v>"MATR?"</v>
      </c>
      <c r="F23" s="22" t="str">
        <f>VLOOKUP(C23,SOURCE!$S$3:$AA$3016,9,0)&amp;
IF(MID(E23,2,4)="XEQM",
"                      if (strcompare(str,"&amp;E23&amp;" ) &amp;&amp; exec) { *com = "&amp;D23&amp;";} else",
SUBSTITUTE("                      if (strcompare(str,"&amp;E23&amp;" )) { *com = "&amp;D23&amp;";} else","MNU_","-MNU_")
)</f>
        <v>//                      if (strcompare(str,"MATR?" )) { *com = ITM_MATR;} else</v>
      </c>
      <c r="H23" t="b">
        <f>ISNA(VLOOKUP(J23,J24:J$500,1,0))</f>
        <v>1</v>
      </c>
      <c r="I23" s="27">
        <f>VLOOKUP(C23,SOURCE!S$6:Y$10195,7,0)</f>
        <v>27</v>
      </c>
      <c r="J23" s="28" t="str">
        <f>VLOOKUP(C23,SOURCE!S$6:Y$10195,6,0)</f>
        <v>MATR?</v>
      </c>
      <c r="K23" s="29" t="str">
        <f t="shared" si="4"/>
        <v>MATR?</v>
      </c>
      <c r="L23" s="39" t="str">
        <f>VLOOKUP(C23,SOURCE!S$6:Y$10195,2,0)</f>
        <v/>
      </c>
      <c r="M23" t="str">
        <f>IF(VLOOKUP(I23,SOURCE!B:M,2,0)="/  { itemToBeCoded","To be coded","")</f>
        <v>To be coded</v>
      </c>
      <c r="N23" s="17" t="str">
        <f>IF(AND(O23,VLOOKUP(I23,SOURCE!B:M,2,0)&lt;&gt;"/  { itemToBeCoded"),IF(ISERROR(VLOOKUP(J23,TEST!A:L,12,0)),"",   IF(VLOOKUP(J23,TEST!A:L,12,0)="","",VLOOKUP(J23,TEST!A:L,12,0)&amp;" //"&amp;U23)),"")</f>
        <v/>
      </c>
      <c r="O23" t="b">
        <f>ISNA(VLOOKUP(J23,J$3:J22,1,0))</f>
        <v>1</v>
      </c>
      <c r="Q23" s="26" t="str">
        <f>VLOOKUP(I23,SOURCE!B:M,5,0)</f>
        <v>"MATR?"</v>
      </c>
      <c r="T23" s="151"/>
      <c r="U23">
        <f t="shared" si="5"/>
        <v>0</v>
      </c>
      <c r="V23" s="53">
        <f t="shared" si="2"/>
        <v>0</v>
      </c>
      <c r="W23" t="str">
        <f>IF(AND(O23,VLOOKUP(I23,SOURCE!B:M,2,0)&lt;&gt;"/  { itemToBeCoded"),IF(ISERROR(VLOOKUP(J23,TEST!A:F,5,0)),"",VLOOKUP(J23,TEST!A:F,5,0)),"")</f>
        <v/>
      </c>
      <c r="X23" t="str">
        <f>IF(AND(O23,VLOOKUP(I23,SOURCE!B:M,2,0)&lt;&gt;"/  { itemToBeCoded"),IF(ISERROR(VLOOKUP(J23,TEST!A:F,6,0)),"",VLOOKUP(J23,TEST!A:F,6,0)),"")</f>
        <v/>
      </c>
      <c r="Y23" t="str">
        <f t="shared" si="3"/>
        <v/>
      </c>
    </row>
    <row r="24" spans="1:25">
      <c r="A24" s="24" t="str">
        <f>IF(ISNA(VLOOKUP(D24,D25:D$9999,1,0)),"",1)</f>
        <v/>
      </c>
      <c r="B24" s="24">
        <f>IF(ISNA(VLOOKUP(E24,E25:E$9999,1,0)),"",1)</f>
        <v>1</v>
      </c>
      <c r="C24" s="2">
        <v>22</v>
      </c>
      <c r="D24" s="2" t="str">
        <f>VLOOKUP(C24,SOURCE!$S$3:$Z$3016,8,0)</f>
        <v>ITM_NAN</v>
      </c>
      <c r="E24" s="26" t="str">
        <f>CHAR(34)&amp;VLOOKUP(C24,SOURCE!$S$3:$Z$3016,6,0)&amp;CHAR(34)</f>
        <v>"NAN?"</v>
      </c>
      <c r="F24" s="22" t="str">
        <f>VLOOKUP(C24,SOURCE!$S$3:$AA$3016,9,0)&amp;
IF(MID(E24,2,4)="XEQM",
"                      if (strcompare(str,"&amp;E24&amp;" ) &amp;&amp; exec) { *com = "&amp;D24&amp;";} else",
SUBSTITUTE("                      if (strcompare(str,"&amp;E24&amp;" )) { *com = "&amp;D24&amp;";} else","MNU_","-MNU_")
)</f>
        <v>//                      if (strcompare(str,"NAN?" )) { *com = ITM_NAN;} else</v>
      </c>
      <c r="H24" t="b">
        <f>ISNA(VLOOKUP(J24,J25:J$500,1,0))</f>
        <v>0</v>
      </c>
      <c r="I24" s="27">
        <f>VLOOKUP(C24,SOURCE!S$6:Y$10195,7,0)</f>
        <v>28</v>
      </c>
      <c r="J24" s="28" t="str">
        <f>VLOOKUP(C24,SOURCE!S$6:Y$10195,6,0)</f>
        <v>NAN?</v>
      </c>
      <c r="K24" s="29" t="str">
        <f t="shared" si="4"/>
        <v>NaN?</v>
      </c>
      <c r="L24" s="39" t="str">
        <f>VLOOKUP(C24,SOURCE!S$6:Y$10195,2,0)</f>
        <v/>
      </c>
      <c r="M24" t="str">
        <f>IF(VLOOKUP(I24,SOURCE!B:M,2,0)="/  { itemToBeCoded","To be coded","")</f>
        <v/>
      </c>
      <c r="N24" s="17" t="str">
        <f>IF(AND(O24,VLOOKUP(I24,SOURCE!B:M,2,0)&lt;&gt;"/  { itemToBeCoded"),IF(ISERROR(VLOOKUP(J24,TEST!A:L,12,0)),"",   IF(VLOOKUP(J24,TEST!A:L,12,0)="","",VLOOKUP(J24,TEST!A:L,12,0)&amp;" //"&amp;U24)),"")</f>
        <v/>
      </c>
      <c r="O24" t="b">
        <f>ISNA(VLOOKUP(J24,J$3:J23,1,0))</f>
        <v>1</v>
      </c>
      <c r="Q24" s="26" t="str">
        <f>VLOOKUP(I24,SOURCE!B:M,5,0)</f>
        <v>"NaN?"</v>
      </c>
      <c r="T24" s="151"/>
      <c r="U24">
        <f t="shared" si="5"/>
        <v>0</v>
      </c>
      <c r="V24" s="53">
        <f t="shared" si="2"/>
        <v>0</v>
      </c>
      <c r="W24" t="str">
        <f>IF(AND(O24,VLOOKUP(I24,SOURCE!B:M,2,0)&lt;&gt;"/  { itemToBeCoded"),IF(ISERROR(VLOOKUP(J24,TEST!A:F,5,0)),"",VLOOKUP(J24,TEST!A:F,5,0)),"")</f>
        <v/>
      </c>
      <c r="X24" t="str">
        <f>IF(AND(O24,VLOOKUP(I24,SOURCE!B:M,2,0)&lt;&gt;"/  { itemToBeCoded"),IF(ISERROR(VLOOKUP(J24,TEST!A:F,6,0)),"",VLOOKUP(J24,TEST!A:F,6,0)),"")</f>
        <v/>
      </c>
      <c r="Y24" t="str">
        <f t="shared" si="3"/>
        <v/>
      </c>
    </row>
    <row r="25" spans="1:25">
      <c r="A25" s="24" t="str">
        <f>IF(ISNA(VLOOKUP(D25,D26:D$9999,1,0)),"",1)</f>
        <v/>
      </c>
      <c r="B25" s="24" t="str">
        <f>IF(ISNA(VLOOKUP(E25,E26:E$9999,1,0)),"",1)</f>
        <v/>
      </c>
      <c r="C25" s="2">
        <v>23</v>
      </c>
      <c r="D25" s="2" t="str">
        <f>VLOOKUP(C25,SOURCE!$S$3:$Z$3016,8,0)</f>
        <v>ITM_REAL</v>
      </c>
      <c r="E25" s="26" t="str">
        <f>CHAR(34)&amp;VLOOKUP(C25,SOURCE!$S$3:$Z$3016,6,0)&amp;CHAR(34)</f>
        <v>"REAL?"</v>
      </c>
      <c r="F25" s="22" t="str">
        <f>VLOOKUP(C25,SOURCE!$S$3:$AA$3016,9,0)&amp;
IF(MID(E25,2,4)="XEQM",
"                      if (strcompare(str,"&amp;E25&amp;" ) &amp;&amp; exec) { *com = "&amp;D25&amp;";} else",
SUBSTITUTE("                      if (strcompare(str,"&amp;E25&amp;" )) { *com = "&amp;D25&amp;";} else","MNU_","-MNU_")
)</f>
        <v>//                      if (strcompare(str,"REAL?" )) { *com = ITM_REAL;} else</v>
      </c>
      <c r="H25" t="b">
        <f>ISNA(VLOOKUP(J25,J26:J$500,1,0))</f>
        <v>1</v>
      </c>
      <c r="I25" s="27">
        <f>VLOOKUP(C25,SOURCE!S$6:Y$10195,7,0)</f>
        <v>29</v>
      </c>
      <c r="J25" s="28" t="str">
        <f>VLOOKUP(C25,SOURCE!S$6:Y$10195,6,0)</f>
        <v>REAL?</v>
      </c>
      <c r="K25" s="29" t="str">
        <f t="shared" si="4"/>
        <v>REAL?</v>
      </c>
      <c r="L25" s="39" t="str">
        <f>VLOOKUP(C25,SOURCE!S$6:Y$10195,2,0)</f>
        <v>INFO</v>
      </c>
      <c r="M25" t="str">
        <f>IF(VLOOKUP(I25,SOURCE!B:M,2,0)="/  { itemToBeCoded","To be coded","")</f>
        <v/>
      </c>
      <c r="N25" s="17" t="str">
        <f>IF(AND(O25,VLOOKUP(I25,SOURCE!B:M,2,0)&lt;&gt;"/  { itemToBeCoded"),IF(ISERROR(VLOOKUP(J25,TEST!A:L,12,0)),"",   IF(VLOOKUP(J25,TEST!A:L,12,0)="","",VLOOKUP(J25,TEST!A:L,12,0)&amp;" //"&amp;U25)),"")</f>
        <v/>
      </c>
      <c r="O25" t="b">
        <f>ISNA(VLOOKUP(J25,J$3:J24,1,0))</f>
        <v>1</v>
      </c>
      <c r="Q25" s="26" t="str">
        <f>VLOOKUP(I25,SOURCE!B:M,5,0)</f>
        <v>"REAL?"</v>
      </c>
      <c r="T25" s="151"/>
      <c r="U25">
        <f t="shared" si="5"/>
        <v>0</v>
      </c>
      <c r="V25" s="53">
        <f t="shared" si="2"/>
        <v>0</v>
      </c>
      <c r="W25" t="str">
        <f>IF(AND(O25,VLOOKUP(I25,SOURCE!B:M,2,0)&lt;&gt;"/  { itemToBeCoded"),IF(ISERROR(VLOOKUP(J25,TEST!A:F,5,0)),"",VLOOKUP(J25,TEST!A:F,5,0)),"")</f>
        <v/>
      </c>
      <c r="X25" t="str">
        <f>IF(AND(O25,VLOOKUP(I25,SOURCE!B:M,2,0)&lt;&gt;"/  { itemToBeCoded"),IF(ISERROR(VLOOKUP(J25,TEST!A:F,6,0)),"",VLOOKUP(J25,TEST!A:F,6,0)),"")</f>
        <v/>
      </c>
      <c r="Y25" t="str">
        <f t="shared" si="3"/>
        <v/>
      </c>
    </row>
    <row r="26" spans="1:25">
      <c r="A26" s="24" t="str">
        <f>IF(ISNA(VLOOKUP(D26,D27:D$9999,1,0)),"",1)</f>
        <v/>
      </c>
      <c r="B26" s="24" t="str">
        <f>IF(ISNA(VLOOKUP(E26,E27:E$9999,1,0)),"",1)</f>
        <v/>
      </c>
      <c r="C26" s="2">
        <v>24</v>
      </c>
      <c r="D26" s="2" t="str">
        <f>VLOOKUP(C26,SOURCE!$S$3:$Z$3016,8,0)</f>
        <v>ITM_SPEC</v>
      </c>
      <c r="E26" s="26" t="str">
        <f>CHAR(34)&amp;VLOOKUP(C26,SOURCE!$S$3:$Z$3016,6,0)&amp;CHAR(34)</f>
        <v>"SPEC?"</v>
      </c>
      <c r="F26" s="22" t="str">
        <f>VLOOKUP(C26,SOURCE!$S$3:$AA$3016,9,0)&amp;
IF(MID(E26,2,4)="XEQM",
"                      if (strcompare(str,"&amp;E26&amp;" ) &amp;&amp; exec) { *com = "&amp;D26&amp;";} else",
SUBSTITUTE("                      if (strcompare(str,"&amp;E26&amp;" )) { *com = "&amp;D26&amp;";} else","MNU_","-MNU_")
)</f>
        <v>//                      if (strcompare(str,"SPEC?" )) { *com = ITM_SPEC;} else</v>
      </c>
      <c r="H26" t="b">
        <f>ISNA(VLOOKUP(J26,J27:J$500,1,0))</f>
        <v>1</v>
      </c>
      <c r="I26" s="27">
        <f>VLOOKUP(C26,SOURCE!S$6:Y$10195,7,0)</f>
        <v>30</v>
      </c>
      <c r="J26" s="28" t="str">
        <f>VLOOKUP(C26,SOURCE!S$6:Y$10195,6,0)</f>
        <v>SPEC?</v>
      </c>
      <c r="K26" s="29" t="str">
        <f t="shared" si="4"/>
        <v>SPEC?</v>
      </c>
      <c r="L26" s="39" t="str">
        <f>VLOOKUP(C26,SOURCE!S$6:Y$10195,2,0)</f>
        <v/>
      </c>
      <c r="M26" t="str">
        <f>IF(VLOOKUP(I26,SOURCE!B:M,2,0)="/  { itemToBeCoded","To be coded","")</f>
        <v/>
      </c>
      <c r="N26" s="17" t="str">
        <f>IF(AND(O26,VLOOKUP(I26,SOURCE!B:M,2,0)&lt;&gt;"/  { itemToBeCoded"),IF(ISERROR(VLOOKUP(J26,TEST!A:L,12,0)),"",   IF(VLOOKUP(J26,TEST!A:L,12,0)="","",VLOOKUP(J26,TEST!A:L,12,0)&amp;" //"&amp;U26)),"")</f>
        <v/>
      </c>
      <c r="O26" t="b">
        <f>ISNA(VLOOKUP(J26,J$3:J25,1,0))</f>
        <v>1</v>
      </c>
      <c r="Q26" s="26" t="str">
        <f>VLOOKUP(I26,SOURCE!B:M,5,0)</f>
        <v>"SPEC?"</v>
      </c>
      <c r="T26" s="151"/>
      <c r="U26">
        <f t="shared" si="5"/>
        <v>0</v>
      </c>
      <c r="V26" s="53">
        <f t="shared" si="2"/>
        <v>0</v>
      </c>
      <c r="W26" t="str">
        <f>IF(AND(O26,VLOOKUP(I26,SOURCE!B:M,2,0)&lt;&gt;"/  { itemToBeCoded"),IF(ISERROR(VLOOKUP(J26,TEST!A:F,5,0)),"",VLOOKUP(J26,TEST!A:F,5,0)),"")</f>
        <v/>
      </c>
      <c r="X26" t="str">
        <f>IF(AND(O26,VLOOKUP(I26,SOURCE!B:M,2,0)&lt;&gt;"/  { itemToBeCoded"),IF(ISERROR(VLOOKUP(J26,TEST!A:F,6,0)),"",VLOOKUP(J26,TEST!A:F,6,0)),"")</f>
        <v/>
      </c>
      <c r="Y26" t="str">
        <f t="shared" si="3"/>
        <v/>
      </c>
    </row>
    <row r="27" spans="1:25">
      <c r="A27" s="24" t="str">
        <f>IF(ISNA(VLOOKUP(D27,D28:D$9999,1,0)),"",1)</f>
        <v/>
      </c>
      <c r="B27" s="24" t="str">
        <f>IF(ISNA(VLOOKUP(E27,E28:E$9999,1,0)),"",1)</f>
        <v/>
      </c>
      <c r="C27" s="2">
        <v>25</v>
      </c>
      <c r="D27" s="2" t="str">
        <f>VLOOKUP(C27,SOURCE!$S$3:$Z$3016,8,0)</f>
        <v>ITM_STRI</v>
      </c>
      <c r="E27" s="26" t="str">
        <f>CHAR(34)&amp;VLOOKUP(C27,SOURCE!$S$3:$Z$3016,6,0)&amp;CHAR(34)</f>
        <v>"STRI?"</v>
      </c>
      <c r="F27" s="22" t="str">
        <f>VLOOKUP(C27,SOURCE!$S$3:$AA$3016,9,0)&amp;
IF(MID(E27,2,4)="XEQM",
"                      if (strcompare(str,"&amp;E27&amp;" ) &amp;&amp; exec) { *com = "&amp;D27&amp;";} else",
SUBSTITUTE("                      if (strcompare(str,"&amp;E27&amp;" )) { *com = "&amp;D27&amp;";} else","MNU_","-MNU_")
)</f>
        <v>//                      if (strcompare(str,"STRI?" )) { *com = ITM_STRI;} else</v>
      </c>
      <c r="H27" t="b">
        <f>ISNA(VLOOKUP(J27,J28:J$500,1,0))</f>
        <v>1</v>
      </c>
      <c r="I27" s="27">
        <f>VLOOKUP(C27,SOURCE!S$6:Y$10195,7,0)</f>
        <v>31</v>
      </c>
      <c r="J27" s="28" t="str">
        <f>VLOOKUP(C27,SOURCE!S$6:Y$10195,6,0)</f>
        <v>STRI?</v>
      </c>
      <c r="K27" s="29" t="str">
        <f t="shared" si="4"/>
        <v>STRI?</v>
      </c>
      <c r="L27" s="39" t="str">
        <f>VLOOKUP(C27,SOURCE!S$6:Y$10195,2,0)</f>
        <v/>
      </c>
      <c r="M27" t="str">
        <f>IF(VLOOKUP(I27,SOURCE!B:M,2,0)="/  { itemToBeCoded","To be coded","")</f>
        <v/>
      </c>
      <c r="N27" s="17" t="str">
        <f>IF(AND(O27,VLOOKUP(I27,SOURCE!B:M,2,0)&lt;&gt;"/  { itemToBeCoded"),IF(ISERROR(VLOOKUP(J27,TEST!A:L,12,0)),"",   IF(VLOOKUP(J27,TEST!A:L,12,0)="","",VLOOKUP(J27,TEST!A:L,12,0)&amp;" //"&amp;U27)),"")</f>
        <v/>
      </c>
      <c r="O27" t="b">
        <f>ISNA(VLOOKUP(J27,J$3:J26,1,0))</f>
        <v>1</v>
      </c>
      <c r="Q27" s="26" t="str">
        <f>VLOOKUP(I27,SOURCE!B:M,5,0)</f>
        <v>"STRI?"</v>
      </c>
      <c r="T27" s="152"/>
      <c r="U27">
        <f t="shared" si="5"/>
        <v>0</v>
      </c>
      <c r="V27" s="53">
        <f t="shared" si="2"/>
        <v>0</v>
      </c>
      <c r="W27" t="str">
        <f>IF(AND(O27,VLOOKUP(I27,SOURCE!B:M,2,0)&lt;&gt;"/  { itemToBeCoded"),IF(ISERROR(VLOOKUP(J27,TEST!A:F,5,0)),"",VLOOKUP(J27,TEST!A:F,5,0)),"")</f>
        <v/>
      </c>
      <c r="X27" t="str">
        <f>IF(AND(O27,VLOOKUP(I27,SOURCE!B:M,2,0)&lt;&gt;"/  { itemToBeCoded"),IF(ISERROR(VLOOKUP(J27,TEST!A:F,6,0)),"",VLOOKUP(J27,TEST!A:F,6,0)),"")</f>
        <v/>
      </c>
      <c r="Y27" t="str">
        <f t="shared" si="3"/>
        <v/>
      </c>
    </row>
    <row r="28" spans="1:25">
      <c r="A28" s="24" t="str">
        <f>IF(ISNA(VLOOKUP(D28,D29:D$9999,1,0)),"",1)</f>
        <v/>
      </c>
      <c r="B28" s="24" t="str">
        <f>IF(ISNA(VLOOKUP(E28,E29:E$9999,1,0)),"",1)</f>
        <v/>
      </c>
      <c r="C28" s="2">
        <v>26</v>
      </c>
      <c r="D28" s="2" t="str">
        <f>VLOOKUP(C28,SOURCE!$S$3:$Z$3016,8,0)</f>
        <v>ITM_PMINFINITY</v>
      </c>
      <c r="E28" s="26" t="str">
        <f>CHAR(34)&amp;VLOOKUP(C28,SOURCE!$S$3:$Z$3016,6,0)&amp;CHAR(34)</f>
        <v>"PLUS_MINUSINFINITY?"</v>
      </c>
      <c r="F28" s="22" t="str">
        <f>VLOOKUP(C28,SOURCE!$S$3:$AA$3016,9,0)&amp;
IF(MID(E28,2,4)="XEQM",
"                      if (strcompare(str,"&amp;E28&amp;" ) &amp;&amp; exec) { *com = "&amp;D28&amp;";} else",
SUBSTITUTE("                      if (strcompare(str,"&amp;E28&amp;" )) { *com = "&amp;D28&amp;";} else","MNU_","-MNU_")
)</f>
        <v>//                      if (strcompare(str,"PLUS_MINUSINFINITY?" )) { *com = ITM_PMINFINITY;} else</v>
      </c>
      <c r="H28" t="b">
        <f>ISNA(VLOOKUP(J28,J29:J$500,1,0))</f>
        <v>1</v>
      </c>
      <c r="I28" s="27">
        <f>VLOOKUP(C28,SOURCE!S$6:Y$10195,7,0)</f>
        <v>32</v>
      </c>
      <c r="J28" s="28" t="str">
        <f>VLOOKUP(C28,SOURCE!S$6:Y$10195,6,0)</f>
        <v>PLUS_MINUSINFINITY?</v>
      </c>
      <c r="K28" s="29" t="str">
        <f t="shared" si="4"/>
        <v>PLUS_MINUSINFINITY?</v>
      </c>
      <c r="L28" s="39" t="str">
        <f>VLOOKUP(C28,SOURCE!S$6:Y$10195,2,0)</f>
        <v/>
      </c>
      <c r="M28" t="str">
        <f>IF(VLOOKUP(I28,SOURCE!B:M,2,0)="/  { itemToBeCoded","To be coded","")</f>
        <v/>
      </c>
      <c r="N28" s="17" t="str">
        <f>IF(AND(O28,VLOOKUP(I28,SOURCE!B:M,2,0)&lt;&gt;"/  { itemToBeCoded"),IF(ISERROR(VLOOKUP(J28,TEST!A:L,12,0)),"",   IF(VLOOKUP(J28,TEST!A:L,12,0)="","",VLOOKUP(J28,TEST!A:L,12,0)&amp;" //"&amp;U28)),"")</f>
        <v/>
      </c>
      <c r="O28" t="b">
        <f>ISNA(VLOOKUP(J28,J$3:J27,1,0))</f>
        <v>1</v>
      </c>
      <c r="Q28" s="26" t="str">
        <f>VLOOKUP(I28,SOURCE!B:M,5,0)</f>
        <v>STD_PLUS_MINUS STD_INFINITY "?"</v>
      </c>
      <c r="T28" s="151"/>
      <c r="U28">
        <f t="shared" si="5"/>
        <v>0</v>
      </c>
      <c r="V28" s="53">
        <f t="shared" si="2"/>
        <v>0</v>
      </c>
      <c r="W28" t="str">
        <f>IF(AND(O28,VLOOKUP(I28,SOURCE!B:M,2,0)&lt;&gt;"/  { itemToBeCoded"),IF(ISERROR(VLOOKUP(J28,TEST!A:F,5,0)),"",VLOOKUP(J28,TEST!A:F,5,0)),"")</f>
        <v/>
      </c>
      <c r="X28" t="str">
        <f>IF(AND(O28,VLOOKUP(I28,SOURCE!B:M,2,0)&lt;&gt;"/  { itemToBeCoded"),IF(ISERROR(VLOOKUP(J28,TEST!A:F,6,0)),"",VLOOKUP(J28,TEST!A:F,6,0)),"")</f>
        <v/>
      </c>
      <c r="Y28" t="str">
        <f t="shared" si="3"/>
        <v/>
      </c>
    </row>
    <row r="29" spans="1:25">
      <c r="A29" s="24" t="str">
        <f>IF(ISNA(VLOOKUP(D29,D30:D$9999,1,0)),"",1)</f>
        <v/>
      </c>
      <c r="B29" s="24" t="str">
        <f>IF(ISNA(VLOOKUP(E29,E30:E$9999,1,0)),"",1)</f>
        <v/>
      </c>
      <c r="C29" s="2">
        <v>27</v>
      </c>
      <c r="D29" s="2" t="str">
        <f>VLOOKUP(C29,SOURCE!$S$3:$Z$3016,8,0)</f>
        <v>ITM_PRIME</v>
      </c>
      <c r="E29" s="26" t="str">
        <f>CHAR(34)&amp;VLOOKUP(C29,SOURCE!$S$3:$Z$3016,6,0)&amp;CHAR(34)</f>
        <v>"PRIME?"</v>
      </c>
      <c r="F29" s="22" t="str">
        <f>VLOOKUP(C29,SOURCE!$S$3:$AA$3016,9,0)&amp;
IF(MID(E29,2,4)="XEQM",
"                      if (strcompare(str,"&amp;E29&amp;" ) &amp;&amp; exec) { *com = "&amp;D29&amp;";} else",
SUBSTITUTE("                      if (strcompare(str,"&amp;E29&amp;" )) { *com = "&amp;D29&amp;";} else","MNU_","-MNU_")
)</f>
        <v xml:space="preserve">                      if (strcompare(str,"PRIME?" )) { *com = ITM_PRIME;} else</v>
      </c>
      <c r="H29" t="b">
        <f>ISNA(VLOOKUP(J29,J30:J$500,1,0))</f>
        <v>1</v>
      </c>
      <c r="I29" s="27">
        <f>VLOOKUP(C29,SOURCE!S$6:Y$10195,7,0)</f>
        <v>33</v>
      </c>
      <c r="J29" s="28" t="str">
        <f>VLOOKUP(C29,SOURCE!S$6:Y$10195,6,0)</f>
        <v>PRIME?</v>
      </c>
      <c r="K29" s="29" t="str">
        <f t="shared" si="4"/>
        <v>PRIME?</v>
      </c>
      <c r="L29" s="39" t="str">
        <f>VLOOKUP(C29,SOURCE!S$6:Y$10195,2,0)</f>
        <v>Math</v>
      </c>
      <c r="M29" t="str">
        <f>IF(VLOOKUP(I29,SOURCE!B:M,2,0)="/  { itemToBeCoded","To be coded","")</f>
        <v/>
      </c>
      <c r="N29" s="17" t="str">
        <f>IF(AND(O29,VLOOKUP(I29,SOURCE!B:M,2,0)&lt;&gt;"/  { itemToBeCoded"),IF(ISERROR(VLOOKUP(J29,TEST!A:L,12,0)),"",   IF(VLOOKUP(J29,TEST!A:L,12,0)="","",VLOOKUP(J29,TEST!A:L,12,0)&amp;" //"&amp;U29)),"")</f>
        <v>11 ENTER PRIME?  GTO_SZ M1 DROP 1 EXIT 1 SUM+ //1</v>
      </c>
      <c r="O29" t="b">
        <f>ISNA(VLOOKUP(J29,J$3:J28,1,0))</f>
        <v>1</v>
      </c>
      <c r="Q29" s="26" t="str">
        <f>VLOOKUP(I29,SOURCE!B:M,5,0)</f>
        <v>"PRIME?"</v>
      </c>
      <c r="T29" s="152"/>
      <c r="U29">
        <f t="shared" si="5"/>
        <v>1</v>
      </c>
      <c r="V29" s="53">
        <f t="shared" si="2"/>
        <v>1</v>
      </c>
      <c r="W29">
        <f>IF(AND(O29,VLOOKUP(I29,SOURCE!B:M,2,0)&lt;&gt;"/  { itemToBeCoded"),IF(ISERROR(VLOOKUP(J29,TEST!A:F,5,0)),"",VLOOKUP(J29,TEST!A:F,5,0)),"")</f>
        <v>1</v>
      </c>
      <c r="X29">
        <f>IF(AND(O29,VLOOKUP(I29,SOURCE!B:M,2,0)&lt;&gt;"/  { itemToBeCoded"),IF(ISERROR(VLOOKUP(J29,TEST!A:F,6,0)),"",VLOOKUP(J29,TEST!A:F,6,0)),"")</f>
        <v>1</v>
      </c>
      <c r="Y29" t="str">
        <f t="shared" si="3"/>
        <v>both</v>
      </c>
    </row>
    <row r="30" spans="1:25">
      <c r="A30" s="24" t="str">
        <f>IF(ISNA(VLOOKUP(D30,D31:D$9999,1,0)),"",1)</f>
        <v/>
      </c>
      <c r="B30" s="24" t="str">
        <f>IF(ISNA(VLOOKUP(E30,E31:E$9999,1,0)),"",1)</f>
        <v/>
      </c>
      <c r="C30" s="2">
        <v>28</v>
      </c>
      <c r="D30" s="2" t="str">
        <f>VLOOKUP(C30,SOURCE!$S$3:$Z$3016,8,0)</f>
        <v>ITM_TOP</v>
      </c>
      <c r="E30" s="26" t="str">
        <f>CHAR(34)&amp;VLOOKUP(C30,SOURCE!$S$3:$Z$3016,6,0)&amp;CHAR(34)</f>
        <v>"TOP?"</v>
      </c>
      <c r="F30" s="22" t="str">
        <f>VLOOKUP(C30,SOURCE!$S$3:$AA$3016,9,0)&amp;
IF(MID(E30,2,4)="XEQM",
"                      if (strcompare(str,"&amp;E30&amp;" ) &amp;&amp; exec) { *com = "&amp;D30&amp;";} else",
SUBSTITUTE("                      if (strcompare(str,"&amp;E30&amp;" )) { *com = "&amp;D30&amp;";} else","MNU_","-MNU_")
)</f>
        <v>//                      if (strcompare(str,"TOP?" )) { *com = ITM_TOP;} else</v>
      </c>
      <c r="H30" t="b">
        <f>ISNA(VLOOKUP(J30,J31:J$500,1,0))</f>
        <v>1</v>
      </c>
      <c r="I30" s="27">
        <f>VLOOKUP(C30,SOURCE!S$6:Y$10195,7,0)</f>
        <v>34</v>
      </c>
      <c r="J30" s="28" t="str">
        <f>VLOOKUP(C30,SOURCE!S$6:Y$10195,6,0)</f>
        <v>TOP?</v>
      </c>
      <c r="K30" s="29" t="str">
        <f t="shared" si="4"/>
        <v>TOP?</v>
      </c>
      <c r="L30" s="39" t="str">
        <f>VLOOKUP(C30,SOURCE!S$6:Y$10195,2,0)</f>
        <v/>
      </c>
      <c r="M30" t="str">
        <f>IF(VLOOKUP(I30,SOURCE!B:M,2,0)="/  { itemToBeCoded","To be coded","")</f>
        <v>To be coded</v>
      </c>
      <c r="N30" s="17" t="str">
        <f>IF(AND(O30,VLOOKUP(I30,SOURCE!B:M,2,0)&lt;&gt;"/  { itemToBeCoded"),IF(ISERROR(VLOOKUP(J30,TEST!A:L,12,0)),"",   IF(VLOOKUP(J30,TEST!A:L,12,0)="","",VLOOKUP(J30,TEST!A:L,12,0)&amp;" //"&amp;U30)),"")</f>
        <v/>
      </c>
      <c r="O30" t="b">
        <f>ISNA(VLOOKUP(J30,J$3:J29,1,0))</f>
        <v>1</v>
      </c>
      <c r="Q30" s="26" t="str">
        <f>VLOOKUP(I30,SOURCE!B:M,5,0)</f>
        <v>"TOP?"</v>
      </c>
      <c r="T30" s="151"/>
      <c r="U30">
        <f t="shared" si="5"/>
        <v>1</v>
      </c>
      <c r="V30" s="53">
        <f t="shared" si="2"/>
        <v>1</v>
      </c>
      <c r="W30" t="str">
        <f>IF(AND(O30,VLOOKUP(I30,SOURCE!B:M,2,0)&lt;&gt;"/  { itemToBeCoded"),IF(ISERROR(VLOOKUP(J30,TEST!A:F,5,0)),"",VLOOKUP(J30,TEST!A:F,5,0)),"")</f>
        <v/>
      </c>
      <c r="X30" t="str">
        <f>IF(AND(O30,VLOOKUP(I30,SOURCE!B:M,2,0)&lt;&gt;"/  { itemToBeCoded"),IF(ISERROR(VLOOKUP(J30,TEST!A:F,6,0)),"",VLOOKUP(J30,TEST!A:F,6,0)),"")</f>
        <v/>
      </c>
      <c r="Y30" t="str">
        <f t="shared" si="3"/>
        <v/>
      </c>
    </row>
    <row r="31" spans="1:25">
      <c r="A31" s="24" t="str">
        <f>IF(ISNA(VLOOKUP(D31,D32:D$9999,1,0)),"",1)</f>
        <v/>
      </c>
      <c r="B31" s="24" t="str">
        <f>IF(ISNA(VLOOKUP(E31,E32:E$9999,1,0)),"",1)</f>
        <v/>
      </c>
      <c r="C31" s="2">
        <v>29</v>
      </c>
      <c r="D31" s="2" t="str">
        <f>VLOOKUP(C31,SOURCE!$S$3:$Z$3016,8,0)</f>
        <v>ITM_ENTER</v>
      </c>
      <c r="E31" s="26" t="str">
        <f>CHAR(34)&amp;VLOOKUP(C31,SOURCE!$S$3:$Z$3016,6,0)&amp;CHAR(34)</f>
        <v>"ENTER"</v>
      </c>
      <c r="F31" s="22" t="str">
        <f>VLOOKUP(C31,SOURCE!$S$3:$AA$3016,9,0)&amp;
IF(MID(E31,2,4)="XEQM",
"                      if (strcompare(str,"&amp;E31&amp;" ) &amp;&amp; exec) { *com = "&amp;D31&amp;";} else",
SUBSTITUTE("                      if (strcompare(str,"&amp;E31&amp;" )) { *com = "&amp;D31&amp;";} else","MNU_","-MNU_")
)</f>
        <v xml:space="preserve">                      if (strcompare(str,"ENTER" )) { *com = ITM_ENTER;} else</v>
      </c>
      <c r="H31" t="b">
        <f>ISNA(VLOOKUP(J31,J32:J$500,1,0))</f>
        <v>1</v>
      </c>
      <c r="I31" s="27">
        <f>VLOOKUP(C31,SOURCE!S$6:Y$10195,7,0)</f>
        <v>35</v>
      </c>
      <c r="J31" s="28" t="str">
        <f>VLOOKUP(C31,SOURCE!S$6:Y$10195,6,0)</f>
        <v>ENTER</v>
      </c>
      <c r="K31" s="29" t="str">
        <f t="shared" si="4"/>
        <v>ENTER</v>
      </c>
      <c r="L31" s="39" t="str">
        <f>VLOOKUP(C31,SOURCE!S$6:Y$10195,2,0)</f>
        <v>STACK</v>
      </c>
      <c r="M31" t="str">
        <f>IF(VLOOKUP(I31,SOURCE!B:M,2,0)="/  { itemToBeCoded","To be coded","")</f>
        <v/>
      </c>
      <c r="N31" s="17" t="str">
        <f>IF(AND(O31,VLOOKUP(I31,SOURCE!B:M,2,0)&lt;&gt;"/  { itemToBeCoded"),IF(ISERROR(VLOOKUP(J31,TEST!A:L,12,0)),"",   IF(VLOOKUP(J31,TEST!A:L,12,0)="","",VLOOKUP(J31,TEST!A:L,12,0)&amp;" //"&amp;U31)),"")</f>
        <v>RPN 5 ENTER + ERPN 1  + 11 GSB M2 //2</v>
      </c>
      <c r="O31" t="b">
        <f>ISNA(VLOOKUP(J31,J$3:J30,1,0))</f>
        <v>1</v>
      </c>
      <c r="Q31" s="26" t="str">
        <f>VLOOKUP(I31,SOURCE!B:M,5,0)</f>
        <v>"ENTER" STD_UP_ARROW</v>
      </c>
      <c r="T31" s="151"/>
      <c r="U31">
        <f t="shared" si="5"/>
        <v>2</v>
      </c>
      <c r="V31" s="53">
        <f t="shared" si="2"/>
        <v>12</v>
      </c>
      <c r="W31">
        <f>IF(AND(O31,VLOOKUP(I31,SOURCE!B:M,2,0)&lt;&gt;"/  { itemToBeCoded"),IF(ISERROR(VLOOKUP(J31,TEST!A:F,5,0)),"",VLOOKUP(J31,TEST!A:F,5,0)),"")</f>
        <v>1</v>
      </c>
      <c r="X31">
        <f>IF(AND(O31,VLOOKUP(I31,SOURCE!B:M,2,0)&lt;&gt;"/  { itemToBeCoded"),IF(ISERROR(VLOOKUP(J31,TEST!A:F,6,0)),"",VLOOKUP(J31,TEST!A:F,6,0)),"")</f>
        <v>11</v>
      </c>
      <c r="Y31" t="str">
        <f t="shared" si="3"/>
        <v>both</v>
      </c>
    </row>
    <row r="32" spans="1:25">
      <c r="A32" s="24" t="str">
        <f>IF(ISNA(VLOOKUP(D32,D33:D$9999,1,0)),"",1)</f>
        <v/>
      </c>
      <c r="B32" s="24" t="str">
        <f>IF(ISNA(VLOOKUP(E32,E33:E$9999,1,0)),"",1)</f>
        <v/>
      </c>
      <c r="C32" s="2">
        <v>30</v>
      </c>
      <c r="D32" s="2" t="str">
        <f>VLOOKUP(C32,SOURCE!$S$3:$Z$3016,8,0)</f>
        <v>ITM_XexY</v>
      </c>
      <c r="E32" s="26" t="str">
        <f>CHAR(34)&amp;VLOOKUP(C32,SOURCE!$S$3:$Z$3016,6,0)&amp;CHAR(34)</f>
        <v>"X&lt;&gt;Y"</v>
      </c>
      <c r="F32" s="22" t="str">
        <f>VLOOKUP(C32,SOURCE!$S$3:$AA$3016,9,0)&amp;
IF(MID(E32,2,4)="XEQM",
"                      if (strcompare(str,"&amp;E32&amp;" ) &amp;&amp; exec) { *com = "&amp;D32&amp;";} else",
SUBSTITUTE("                      if (strcompare(str,"&amp;E32&amp;" )) { *com = "&amp;D32&amp;";} else","MNU_","-MNU_")
)</f>
        <v xml:space="preserve">                      if (strcompare(str,"X&lt;&gt;Y" )) { *com = ITM_XexY;} else</v>
      </c>
      <c r="H32" t="b">
        <f>ISNA(VLOOKUP(J32,J33:J$500,1,0))</f>
        <v>1</v>
      </c>
      <c r="I32" s="27">
        <f>VLOOKUP(C32,SOURCE!S$6:Y$10195,7,0)</f>
        <v>36</v>
      </c>
      <c r="J32" s="28" t="str">
        <f>VLOOKUP(C32,SOURCE!S$6:Y$10195,6,0)</f>
        <v>X&lt;&gt;Y</v>
      </c>
      <c r="K32" s="29" t="str">
        <f t="shared" si="4"/>
        <v>x&lt;&gt;y</v>
      </c>
      <c r="L32" s="39" t="str">
        <f>VLOOKUP(C32,SOURCE!S$6:Y$10195,2,0)</f>
        <v>STACK</v>
      </c>
      <c r="M32" t="str">
        <f>IF(VLOOKUP(I32,SOURCE!B:M,2,0)="/  { itemToBeCoded","To be coded","")</f>
        <v/>
      </c>
      <c r="N32" s="17" t="str">
        <f>IF(AND(O32,VLOOKUP(I32,SOURCE!B:M,2,0)&lt;&gt;"/  { itemToBeCoded"),IF(ISERROR(VLOOKUP(J32,TEST!A:L,12,0)),"",   IF(VLOOKUP(J32,TEST!A:L,12,0)="","",VLOOKUP(J32,TEST!A:L,12,0)&amp;" //"&amp;U32)),"")</f>
        <v>2 ENTER 5 X&lt;&gt;Y /  2.5 GSB M2 //3</v>
      </c>
      <c r="O32" t="b">
        <f>ISNA(VLOOKUP(J32,J$3:J31,1,0))</f>
        <v>1</v>
      </c>
      <c r="Q32" s="26" t="str">
        <f>VLOOKUP(I32,SOURCE!B:M,5,0)</f>
        <v>"x" STD_LEFT_RIGHT_ARROWS "y"</v>
      </c>
      <c r="T32" s="151"/>
      <c r="U32">
        <f t="shared" si="5"/>
        <v>3</v>
      </c>
      <c r="V32" s="53">
        <f t="shared" si="2"/>
        <v>14.5</v>
      </c>
      <c r="W32">
        <f>IF(AND(O32,VLOOKUP(I32,SOURCE!B:M,2,0)&lt;&gt;"/  { itemToBeCoded"),IF(ISERROR(VLOOKUP(J32,TEST!A:F,5,0)),"",VLOOKUP(J32,TEST!A:F,5,0)),"")</f>
        <v>1</v>
      </c>
      <c r="X32">
        <f>IF(AND(O32,VLOOKUP(I32,SOURCE!B:M,2,0)&lt;&gt;"/  { itemToBeCoded"),IF(ISERROR(VLOOKUP(J32,TEST!A:F,6,0)),"",VLOOKUP(J32,TEST!A:F,6,0)),"")</f>
        <v>2.5</v>
      </c>
      <c r="Y32" t="str">
        <f t="shared" si="3"/>
        <v>both</v>
      </c>
    </row>
    <row r="33" spans="1:25">
      <c r="A33" s="24" t="str">
        <f>IF(ISNA(VLOOKUP(D33,D34:D$9999,1,0)),"",1)</f>
        <v/>
      </c>
      <c r="B33" s="24" t="str">
        <f>IF(ISNA(VLOOKUP(E33,E34:E$9999,1,0)),"",1)</f>
        <v/>
      </c>
      <c r="C33" s="2">
        <v>31</v>
      </c>
      <c r="D33" s="2" t="str">
        <f>VLOOKUP(C33,SOURCE!$S$3:$Z$3016,8,0)</f>
        <v>ITM_DROP</v>
      </c>
      <c r="E33" s="26" t="str">
        <f>CHAR(34)&amp;VLOOKUP(C33,SOURCE!$S$3:$Z$3016,6,0)&amp;CHAR(34)</f>
        <v>"DROP"</v>
      </c>
      <c r="F33" s="22" t="str">
        <f>VLOOKUP(C33,SOURCE!$S$3:$AA$3016,9,0)&amp;
IF(MID(E33,2,4)="XEQM",
"                      if (strcompare(str,"&amp;E33&amp;" ) &amp;&amp; exec) { *com = "&amp;D33&amp;";} else",
SUBSTITUTE("                      if (strcompare(str,"&amp;E33&amp;" )) { *com = "&amp;D33&amp;";} else","MNU_","-MNU_")
)</f>
        <v xml:space="preserve">                      if (strcompare(str,"DROP" )) { *com = ITM_DROP;} else</v>
      </c>
      <c r="H33" t="b">
        <f>ISNA(VLOOKUP(J33,J34:J$500,1,0))</f>
        <v>1</v>
      </c>
      <c r="I33" s="27">
        <f>VLOOKUP(C33,SOURCE!S$6:Y$10195,7,0)</f>
        <v>37</v>
      </c>
      <c r="J33" s="28" t="str">
        <f>VLOOKUP(C33,SOURCE!S$6:Y$10195,6,0)</f>
        <v>DROP</v>
      </c>
      <c r="K33" s="29" t="str">
        <f t="shared" si="4"/>
        <v>DROP</v>
      </c>
      <c r="L33" s="39" t="str">
        <f>VLOOKUP(C33,SOURCE!S$6:Y$10195,2,0)</f>
        <v>STACK</v>
      </c>
      <c r="M33" t="str">
        <f>IF(VLOOKUP(I33,SOURCE!B:M,2,0)="/  { itemToBeCoded","To be coded","")</f>
        <v/>
      </c>
      <c r="N33" s="17" t="str">
        <f>IF(AND(O33,VLOOKUP(I33,SOURCE!B:M,2,0)&lt;&gt;"/  { itemToBeCoded"),IF(ISERROR(VLOOKUP(J33,TEST!A:L,12,0)),"",   IF(VLOOKUP(J33,TEST!A:L,12,0)="","",VLOOKUP(J33,TEST!A:L,12,0)&amp;" //"&amp;U33)),"")</f>
        <v>1 EXIT 2 DROP 1 EXIT 3 DROP 1 GSB M2 //4</v>
      </c>
      <c r="O33" t="b">
        <f>ISNA(VLOOKUP(J33,J$3:J32,1,0))</f>
        <v>1</v>
      </c>
      <c r="Q33" s="26" t="str">
        <f>VLOOKUP(I33,SOURCE!B:M,5,0)</f>
        <v>"DROP" STD_DOWN_ARROW</v>
      </c>
      <c r="T33" s="151"/>
      <c r="U33">
        <f t="shared" si="5"/>
        <v>4</v>
      </c>
      <c r="V33" s="53">
        <f t="shared" si="2"/>
        <v>15.5</v>
      </c>
      <c r="W33">
        <f>IF(AND(O33,VLOOKUP(I33,SOURCE!B:M,2,0)&lt;&gt;"/  { itemToBeCoded"),IF(ISERROR(VLOOKUP(J33,TEST!A:F,5,0)),"",VLOOKUP(J33,TEST!A:F,5,0)),"")</f>
        <v>1</v>
      </c>
      <c r="X33">
        <f>IF(AND(O33,VLOOKUP(I33,SOURCE!B:M,2,0)&lt;&gt;"/  { itemToBeCoded"),IF(ISERROR(VLOOKUP(J33,TEST!A:F,6,0)),"",VLOOKUP(J33,TEST!A:F,6,0)),"")</f>
        <v>1</v>
      </c>
      <c r="Y33" t="str">
        <f t="shared" si="3"/>
        <v>both</v>
      </c>
    </row>
    <row r="34" spans="1:25">
      <c r="A34" s="24" t="str">
        <f>IF(ISNA(VLOOKUP(D34,D35:D$9999,1,0)),"",1)</f>
        <v/>
      </c>
      <c r="B34" s="24" t="str">
        <f>IF(ISNA(VLOOKUP(E34,E35:E$9999,1,0)),"",1)</f>
        <v/>
      </c>
      <c r="C34" s="2">
        <v>32</v>
      </c>
      <c r="D34" s="2" t="str">
        <f>VLOOKUP(C34,SOURCE!$S$3:$Z$3016,8,0)</f>
        <v>ITM_PAUSE</v>
      </c>
      <c r="E34" s="26" t="str">
        <f>CHAR(34)&amp;VLOOKUP(C34,SOURCE!$S$3:$Z$3016,6,0)&amp;CHAR(34)</f>
        <v>"PAUSE"</v>
      </c>
      <c r="F34" s="22" t="str">
        <f>VLOOKUP(C34,SOURCE!$S$3:$AA$3016,9,0)&amp;
IF(MID(E34,2,4)="XEQM",
"                      if (strcompare(str,"&amp;E34&amp;" ) &amp;&amp; exec) { *com = "&amp;D34&amp;";} else",
SUBSTITUTE("                      if (strcompare(str,"&amp;E34&amp;" )) { *com = "&amp;D34&amp;";} else","MNU_","-MNU_")
)</f>
        <v>//                      if (strcompare(str,"PAUSE" )) { *com = ITM_PAUSE;} else</v>
      </c>
      <c r="H34" t="b">
        <f>ISNA(VLOOKUP(J34,J35:J$500,1,0))</f>
        <v>1</v>
      </c>
      <c r="I34" s="27">
        <f>VLOOKUP(C34,SOURCE!S$6:Y$10195,7,0)</f>
        <v>38</v>
      </c>
      <c r="J34" s="28" t="str">
        <f>VLOOKUP(C34,SOURCE!S$6:Y$10195,6,0)</f>
        <v>PAUSE</v>
      </c>
      <c r="K34" s="29" t="str">
        <f t="shared" si="4"/>
        <v>PAUSE</v>
      </c>
      <c r="L34" s="39" t="str">
        <f>VLOOKUP(C34,SOURCE!S$6:Y$10195,2,0)</f>
        <v/>
      </c>
      <c r="M34" t="str">
        <f>IF(VLOOKUP(I34,SOURCE!B:M,2,0)="/  { itemToBeCoded","To be coded","")</f>
        <v>To be coded</v>
      </c>
      <c r="N34" s="17" t="str">
        <f>IF(AND(O34,VLOOKUP(I34,SOURCE!B:M,2,0)&lt;&gt;"/  { itemToBeCoded"),IF(ISERROR(VLOOKUP(J34,TEST!A:L,12,0)),"",   IF(VLOOKUP(J34,TEST!A:L,12,0)="","",VLOOKUP(J34,TEST!A:L,12,0)&amp;" //"&amp;U34)),"")</f>
        <v/>
      </c>
      <c r="O34" t="b">
        <f>ISNA(VLOOKUP(J34,J$3:J33,1,0))</f>
        <v>1</v>
      </c>
      <c r="Q34" s="26" t="str">
        <f>VLOOKUP(I34,SOURCE!B:M,5,0)</f>
        <v>"PAUSE"</v>
      </c>
      <c r="T34" s="151"/>
      <c r="U34">
        <f t="shared" si="5"/>
        <v>4</v>
      </c>
      <c r="V34" s="53">
        <f t="shared" si="2"/>
        <v>15.5</v>
      </c>
      <c r="W34" t="str">
        <f>IF(AND(O34,VLOOKUP(I34,SOURCE!B:M,2,0)&lt;&gt;"/  { itemToBeCoded"),IF(ISERROR(VLOOKUP(J34,TEST!A:F,5,0)),"",VLOOKUP(J34,TEST!A:F,5,0)),"")</f>
        <v/>
      </c>
      <c r="X34" t="str">
        <f>IF(AND(O34,VLOOKUP(I34,SOURCE!B:M,2,0)&lt;&gt;"/  { itemToBeCoded"),IF(ISERROR(VLOOKUP(J34,TEST!A:F,6,0)),"",VLOOKUP(J34,TEST!A:F,6,0)),"")</f>
        <v/>
      </c>
      <c r="Y34" t="str">
        <f t="shared" si="3"/>
        <v/>
      </c>
    </row>
    <row r="35" spans="1:25">
      <c r="A35" s="24" t="str">
        <f>IF(ISNA(VLOOKUP(D35,D36:D$9999,1,0)),"",1)</f>
        <v/>
      </c>
      <c r="B35" s="24" t="str">
        <f>IF(ISNA(VLOOKUP(E35,E36:E$9999,1,0)),"",1)</f>
        <v/>
      </c>
      <c r="C35" s="2">
        <v>33</v>
      </c>
      <c r="D35" s="2" t="str">
        <f>VLOOKUP(C35,SOURCE!$S$3:$Z$3016,8,0)</f>
        <v>ITM_Rup</v>
      </c>
      <c r="E35" s="26" t="str">
        <f>CHAR(34)&amp;VLOOKUP(C35,SOURCE!$S$3:$Z$3016,6,0)&amp;CHAR(34)</f>
        <v>"R"</v>
      </c>
      <c r="F35" s="22" t="str">
        <f>VLOOKUP(C35,SOURCE!$S$3:$AA$3016,9,0)&amp;
IF(MID(E35,2,4)="XEQM",
"                      if (strcompare(str,"&amp;E35&amp;" ) &amp;&amp; exec) { *com = "&amp;D35&amp;";} else",
SUBSTITUTE("                      if (strcompare(str,"&amp;E35&amp;" )) { *com = "&amp;D35&amp;";} else","MNU_","-MNU_")
)</f>
        <v>//                      if (strcompare(str,"R" )) { *com = ITM_Rup;} else</v>
      </c>
      <c r="H35" t="b">
        <f>ISNA(VLOOKUP(J35,J36:J$500,1,0))</f>
        <v>1</v>
      </c>
      <c r="I35" s="27">
        <f>VLOOKUP(C35,SOURCE!S$6:Y$10195,7,0)</f>
        <v>39</v>
      </c>
      <c r="J35" s="28" t="str">
        <f>VLOOKUP(C35,SOURCE!S$6:Y$10195,6,0)</f>
        <v>R</v>
      </c>
      <c r="K35" s="29" t="str">
        <f t="shared" si="4"/>
        <v>R</v>
      </c>
      <c r="L35" s="39" t="str">
        <f>VLOOKUP(C35,SOURCE!S$6:Y$10195,2,0)</f>
        <v/>
      </c>
      <c r="M35" t="str">
        <f>IF(VLOOKUP(I35,SOURCE!B:M,2,0)="/  { itemToBeCoded","To be coded","")</f>
        <v/>
      </c>
      <c r="N35" s="17" t="str">
        <f>IF(AND(O35,VLOOKUP(I35,SOURCE!B:M,2,0)&lt;&gt;"/  { itemToBeCoded"),IF(ISERROR(VLOOKUP(J35,TEST!A:L,12,0)),"",   IF(VLOOKUP(J35,TEST!A:L,12,0)="","",VLOOKUP(J35,TEST!A:L,12,0)&amp;" //"&amp;U35)),"")</f>
        <v/>
      </c>
      <c r="O35" t="b">
        <f>ISNA(VLOOKUP(J35,J$3:J34,1,0))</f>
        <v>1</v>
      </c>
      <c r="Q35" s="26" t="str">
        <f>VLOOKUP(I35,SOURCE!B:M,5,0)</f>
        <v>"R" STD_UP_ARROW</v>
      </c>
      <c r="T35" s="151"/>
      <c r="U35">
        <f t="shared" si="5"/>
        <v>4</v>
      </c>
      <c r="V35" s="53">
        <f t="shared" si="2"/>
        <v>15.5</v>
      </c>
      <c r="W35" t="str">
        <f>IF(AND(O35,VLOOKUP(I35,SOURCE!B:M,2,0)&lt;&gt;"/  { itemToBeCoded"),IF(ISERROR(VLOOKUP(J35,TEST!A:F,5,0)),"",VLOOKUP(J35,TEST!A:F,5,0)),"")</f>
        <v/>
      </c>
      <c r="X35" t="str">
        <f>IF(AND(O35,VLOOKUP(I35,SOURCE!B:M,2,0)&lt;&gt;"/  { itemToBeCoded"),IF(ISERROR(VLOOKUP(J35,TEST!A:F,6,0)),"",VLOOKUP(J35,TEST!A:F,6,0)),"")</f>
        <v/>
      </c>
      <c r="Y35" t="str">
        <f t="shared" si="3"/>
        <v/>
      </c>
    </row>
    <row r="36" spans="1:25">
      <c r="A36" s="24" t="str">
        <f>IF(ISNA(VLOOKUP(D36,D37:D$9999,1,0)),"",1)</f>
        <v/>
      </c>
      <c r="B36" s="24" t="str">
        <f>IF(ISNA(VLOOKUP(E36,E37:E$9999,1,0)),"",1)</f>
        <v/>
      </c>
      <c r="C36" s="2">
        <v>34</v>
      </c>
      <c r="D36" s="2" t="str">
        <f>VLOOKUP(C36,SOURCE!$S$3:$Z$3016,8,0)</f>
        <v>ITM_Rdown</v>
      </c>
      <c r="E36" s="26" t="str">
        <f>CHAR(34)&amp;VLOOKUP(C36,SOURCE!$S$3:$Z$3016,6,0)&amp;CHAR(34)</f>
        <v>"RDOWN_ARROW"</v>
      </c>
      <c r="F36" s="22" t="str">
        <f>VLOOKUP(C36,SOURCE!$S$3:$AA$3016,9,0)&amp;
IF(MID(E36,2,4)="XEQM",
"                      if (strcompare(str,"&amp;E36&amp;" ) &amp;&amp; exec) { *com = "&amp;D36&amp;";} else",
SUBSTITUTE("                      if (strcompare(str,"&amp;E36&amp;" )) { *com = "&amp;D36&amp;";} else","MNU_","-MNU_")
)</f>
        <v>//                      if (strcompare(str,"RDOWN_ARROW" )) { *com = ITM_Rdown;} else</v>
      </c>
      <c r="H36" t="b">
        <f>ISNA(VLOOKUP(J36,J37:J$500,1,0))</f>
        <v>1</v>
      </c>
      <c r="I36" s="27">
        <f>VLOOKUP(C36,SOURCE!S$6:Y$10195,7,0)</f>
        <v>40</v>
      </c>
      <c r="J36" s="28" t="str">
        <f>VLOOKUP(C36,SOURCE!S$6:Y$10195,6,0)</f>
        <v>RDOWN_ARROW</v>
      </c>
      <c r="K36" s="29" t="str">
        <f t="shared" si="4"/>
        <v>R</v>
      </c>
      <c r="L36" s="39" t="str">
        <f>VLOOKUP(C36,SOURCE!S$6:Y$10195,2,0)</f>
        <v/>
      </c>
      <c r="M36" t="str">
        <f>IF(VLOOKUP(I36,SOURCE!B:M,2,0)="/  { itemToBeCoded","To be coded","")</f>
        <v/>
      </c>
      <c r="N36" s="17" t="str">
        <f>IF(AND(O36,VLOOKUP(I36,SOURCE!B:M,2,0)&lt;&gt;"/  { itemToBeCoded"),IF(ISERROR(VLOOKUP(J36,TEST!A:L,12,0)),"",   IF(VLOOKUP(J36,TEST!A:L,12,0)="","",VLOOKUP(J36,TEST!A:L,12,0)&amp;" //"&amp;U36)),"")</f>
        <v/>
      </c>
      <c r="O36" t="b">
        <f>ISNA(VLOOKUP(J36,J$3:J35,1,0))</f>
        <v>1</v>
      </c>
      <c r="Q36" s="26" t="str">
        <f>VLOOKUP(I36,SOURCE!B:M,5,0)</f>
        <v>"R" STD_DOWN_ARROW</v>
      </c>
      <c r="U36">
        <f t="shared" si="5"/>
        <v>4</v>
      </c>
      <c r="V36" s="53">
        <f t="shared" si="2"/>
        <v>15.5</v>
      </c>
      <c r="W36" t="str">
        <f>IF(AND(O36,VLOOKUP(I36,SOURCE!B:M,2,0)&lt;&gt;"/  { itemToBeCoded"),IF(ISERROR(VLOOKUP(J36,TEST!A:F,5,0)),"",VLOOKUP(J36,TEST!A:F,5,0)),"")</f>
        <v/>
      </c>
      <c r="X36" t="str">
        <f>IF(AND(O36,VLOOKUP(I36,SOURCE!B:M,2,0)&lt;&gt;"/  { itemToBeCoded"),IF(ISERROR(VLOOKUP(J36,TEST!A:F,6,0)),"",VLOOKUP(J36,TEST!A:F,6,0)),"")</f>
        <v/>
      </c>
      <c r="Y36" t="str">
        <f t="shared" si="3"/>
        <v/>
      </c>
    </row>
    <row r="37" spans="1:25">
      <c r="A37" s="24" t="str">
        <f>IF(ISNA(VLOOKUP(D37,D38:D$9999,1,0)),"",1)</f>
        <v/>
      </c>
      <c r="B37" s="24" t="str">
        <f>IF(ISNA(VLOOKUP(E37,E38:E$9999,1,0)),"",1)</f>
        <v/>
      </c>
      <c r="C37" s="2">
        <v>35</v>
      </c>
      <c r="D37" s="2" t="str">
        <f>VLOOKUP(C37,SOURCE!$S$3:$Z$3016,8,0)</f>
        <v>ITM_CLX</v>
      </c>
      <c r="E37" s="26" t="str">
        <f>CHAR(34)&amp;VLOOKUP(C37,SOURCE!$S$3:$Z$3016,6,0)&amp;CHAR(34)</f>
        <v>"CLX"</v>
      </c>
      <c r="F37" s="22" t="str">
        <f>VLOOKUP(C37,SOURCE!$S$3:$AA$3016,9,0)&amp;
IF(MID(E37,2,4)="XEQM",
"                      if (strcompare(str,"&amp;E37&amp;" ) &amp;&amp; exec) { *com = "&amp;D37&amp;";} else",
SUBSTITUTE("                      if (strcompare(str,"&amp;E37&amp;" )) { *com = "&amp;D37&amp;";} else","MNU_","-MNU_")
)</f>
        <v xml:space="preserve">                      if (strcompare(str,"CLX" )) { *com = ITM_CLX;} else</v>
      </c>
      <c r="H37" t="b">
        <f>ISNA(VLOOKUP(J37,J38:J$500,1,0))</f>
        <v>1</v>
      </c>
      <c r="I37" s="27">
        <f>VLOOKUP(C37,SOURCE!S$6:Y$10195,7,0)</f>
        <v>41</v>
      </c>
      <c r="J37" s="28" t="str">
        <f>VLOOKUP(C37,SOURCE!S$6:Y$10195,6,0)</f>
        <v>CLX</v>
      </c>
      <c r="K37" s="29" t="str">
        <f t="shared" si="4"/>
        <v>CLX</v>
      </c>
      <c r="L37" s="39" t="str">
        <f>VLOOKUP(C37,SOURCE!S$6:Y$10195,2,0)</f>
        <v>Clear</v>
      </c>
      <c r="M37" t="str">
        <f>IF(VLOOKUP(I37,SOURCE!B:M,2,0)="/  { itemToBeCoded","To be coded","")</f>
        <v/>
      </c>
      <c r="N37" s="17" t="str">
        <f>IF(AND(O37,VLOOKUP(I37,SOURCE!B:M,2,0)&lt;&gt;"/  { itemToBeCoded"),IF(ISERROR(VLOOKUP(J37,TEST!A:L,12,0)),"",   IF(VLOOKUP(J37,TEST!A:L,12,0)="","",VLOOKUP(J37,TEST!A:L,12,0)&amp;" //"&amp;U37)),"")</f>
        <v>1 ENTER 2 ENTER 3 ENTER CLX + + 3 GSB M2 //5</v>
      </c>
      <c r="O37" t="b">
        <f>ISNA(VLOOKUP(J37,J$3:J36,1,0))</f>
        <v>1</v>
      </c>
      <c r="Q37" s="26" t="str">
        <f>VLOOKUP(I37,SOURCE!B:M,5,0)</f>
        <v>"CLX"</v>
      </c>
      <c r="U37">
        <f t="shared" si="5"/>
        <v>5</v>
      </c>
      <c r="V37" s="53">
        <f t="shared" si="2"/>
        <v>18.5</v>
      </c>
      <c r="W37">
        <f>IF(AND(O37,VLOOKUP(I37,SOURCE!B:M,2,0)&lt;&gt;"/  { itemToBeCoded"),IF(ISERROR(VLOOKUP(J37,TEST!A:F,5,0)),"",VLOOKUP(J37,TEST!A:F,5,0)),"")</f>
        <v>1</v>
      </c>
      <c r="X37">
        <f>IF(AND(O37,VLOOKUP(I37,SOURCE!B:M,2,0)&lt;&gt;"/  { itemToBeCoded"),IF(ISERROR(VLOOKUP(J37,TEST!A:F,6,0)),"",VLOOKUP(J37,TEST!A:F,6,0)),"")</f>
        <v>3</v>
      </c>
      <c r="Y37" t="str">
        <f t="shared" si="3"/>
        <v>both</v>
      </c>
    </row>
    <row r="38" spans="1:25">
      <c r="A38" s="24" t="str">
        <f>IF(ISNA(VLOOKUP(D38,D39:D$9999,1,0)),"",1)</f>
        <v/>
      </c>
      <c r="B38" s="24" t="str">
        <f>IF(ISNA(VLOOKUP(E38,E39:E$9999,1,0)),"",1)</f>
        <v/>
      </c>
      <c r="C38" s="2">
        <v>36</v>
      </c>
      <c r="D38" s="2" t="str">
        <f>VLOOKUP(C38,SOURCE!$S$3:$Z$3016,8,0)</f>
        <v>ITM_FILL</v>
      </c>
      <c r="E38" s="26" t="str">
        <f>CHAR(34)&amp;VLOOKUP(C38,SOURCE!$S$3:$Z$3016,6,0)&amp;CHAR(34)</f>
        <v>"FILL"</v>
      </c>
      <c r="F38" s="22" t="str">
        <f>VLOOKUP(C38,SOURCE!$S$3:$AA$3016,9,0)&amp;
IF(MID(E38,2,4)="XEQM",
"                      if (strcompare(str,"&amp;E38&amp;" ) &amp;&amp; exec) { *com = "&amp;D38&amp;";} else",
SUBSTITUTE("                      if (strcompare(str,"&amp;E38&amp;" )) { *com = "&amp;D38&amp;";} else","MNU_","-MNU_")
)</f>
        <v xml:space="preserve">                      if (strcompare(str,"FILL" )) { *com = ITM_FILL;} else</v>
      </c>
      <c r="H38" t="b">
        <f>ISNA(VLOOKUP(J38,J39:J$500,1,0))</f>
        <v>1</v>
      </c>
      <c r="I38" s="27">
        <f>VLOOKUP(C38,SOURCE!S$6:Y$10195,7,0)</f>
        <v>42</v>
      </c>
      <c r="J38" s="28" t="str">
        <f>VLOOKUP(C38,SOURCE!S$6:Y$10195,6,0)</f>
        <v>FILL</v>
      </c>
      <c r="K38" s="29" t="str">
        <f t="shared" si="4"/>
        <v>FILL</v>
      </c>
      <c r="L38" s="39" t="str">
        <f>VLOOKUP(C38,SOURCE!S$6:Y$10195,2,0)</f>
        <v>STACK</v>
      </c>
      <c r="M38" t="str">
        <f>IF(VLOOKUP(I38,SOURCE!B:M,2,0)="/  { itemToBeCoded","To be coded","")</f>
        <v/>
      </c>
      <c r="N38" s="17" t="str">
        <f>IF(AND(O38,VLOOKUP(I38,SOURCE!B:M,2,0)&lt;&gt;"/  { itemToBeCoded"),IF(ISERROR(VLOOKUP(J38,TEST!A:L,12,0)),"",   IF(VLOOKUP(J38,TEST!A:L,12,0)="","",VLOOKUP(J38,TEST!A:L,12,0)&amp;" //"&amp;U38)),"")</f>
        <v>3 FILL + + + 12 GSB M2 //6</v>
      </c>
      <c r="O38" t="b">
        <f>ISNA(VLOOKUP(J38,J$3:J37,1,0))</f>
        <v>1</v>
      </c>
      <c r="Q38" s="26" t="str">
        <f>VLOOKUP(I38,SOURCE!B:M,5,0)</f>
        <v>"FILL"</v>
      </c>
      <c r="U38">
        <f t="shared" si="5"/>
        <v>6</v>
      </c>
      <c r="V38" s="53">
        <f t="shared" si="2"/>
        <v>30.5</v>
      </c>
      <c r="W38">
        <f>IF(AND(O38,VLOOKUP(I38,SOURCE!B:M,2,0)&lt;&gt;"/  { itemToBeCoded"),IF(ISERROR(VLOOKUP(J38,TEST!A:F,5,0)),"",VLOOKUP(J38,TEST!A:F,5,0)),"")</f>
        <v>1</v>
      </c>
      <c r="X38">
        <f>IF(AND(O38,VLOOKUP(I38,SOURCE!B:M,2,0)&lt;&gt;"/  { itemToBeCoded"),IF(ISERROR(VLOOKUP(J38,TEST!A:F,6,0)),"",VLOOKUP(J38,TEST!A:F,6,0)),"")</f>
        <v>12</v>
      </c>
      <c r="Y38" t="str">
        <f t="shared" si="3"/>
        <v>both</v>
      </c>
    </row>
    <row r="39" spans="1:25">
      <c r="A39" s="24" t="str">
        <f>IF(ISNA(VLOOKUP(D39,D40:D$9999,1,0)),"",1)</f>
        <v/>
      </c>
      <c r="B39" s="24" t="str">
        <f>IF(ISNA(VLOOKUP(E39,E40:E$9999,1,0)),"",1)</f>
        <v/>
      </c>
      <c r="C39" s="2">
        <v>37</v>
      </c>
      <c r="D39" s="2" t="str">
        <f>VLOOKUP(C39,SOURCE!$S$3:$Z$3016,8,0)</f>
        <v>ITM_INPUT</v>
      </c>
      <c r="E39" s="26" t="str">
        <f>CHAR(34)&amp;VLOOKUP(C39,SOURCE!$S$3:$Z$3016,6,0)&amp;CHAR(34)</f>
        <v>"INPUT"</v>
      </c>
      <c r="F39" s="22" t="str">
        <f>VLOOKUP(C39,SOURCE!$S$3:$AA$3016,9,0)&amp;
IF(MID(E39,2,4)="XEQM",
"                      if (strcompare(str,"&amp;E39&amp;" ) &amp;&amp; exec) { *com = "&amp;D39&amp;";} else",
SUBSTITUTE("                      if (strcompare(str,"&amp;E39&amp;" )) { *com = "&amp;D39&amp;";} else","MNU_","-MNU_")
)</f>
        <v>//                      if (strcompare(str,"INPUT" )) { *com = ITM_INPUT;} else</v>
      </c>
      <c r="H39" t="b">
        <f>ISNA(VLOOKUP(J39,J40:J$500,1,0))</f>
        <v>1</v>
      </c>
      <c r="I39" s="27">
        <f>VLOOKUP(C39,SOURCE!S$6:Y$10195,7,0)</f>
        <v>43</v>
      </c>
      <c r="J39" s="28" t="str">
        <f>VLOOKUP(C39,SOURCE!S$6:Y$10195,6,0)</f>
        <v>INPUT</v>
      </c>
      <c r="K39" s="29" t="str">
        <f t="shared" si="4"/>
        <v>INPUT</v>
      </c>
      <c r="L39" s="39" t="str">
        <f>VLOOKUP(C39,SOURCE!S$6:Y$10195,2,0)</f>
        <v/>
      </c>
      <c r="M39" t="str">
        <f>IF(VLOOKUP(I39,SOURCE!B:M,2,0)="/  { itemToBeCoded","To be coded","")</f>
        <v>To be coded</v>
      </c>
      <c r="N39" s="17" t="str">
        <f>IF(AND(O39,VLOOKUP(I39,SOURCE!B:M,2,0)&lt;&gt;"/  { itemToBeCoded"),IF(ISERROR(VLOOKUP(J39,TEST!A:L,12,0)),"",   IF(VLOOKUP(J39,TEST!A:L,12,0)="","",VLOOKUP(J39,TEST!A:L,12,0)&amp;" //"&amp;U39)),"")</f>
        <v/>
      </c>
      <c r="O39" t="b">
        <f>ISNA(VLOOKUP(J39,J$3:J38,1,0))</f>
        <v>1</v>
      </c>
      <c r="Q39" s="26" t="str">
        <f>VLOOKUP(I39,SOURCE!B:M,5,0)</f>
        <v>"INPUT"</v>
      </c>
      <c r="U39">
        <f t="shared" si="5"/>
        <v>6</v>
      </c>
      <c r="V39" s="53">
        <f t="shared" si="2"/>
        <v>30.5</v>
      </c>
      <c r="W39" t="str">
        <f>IF(AND(O39,VLOOKUP(I39,SOURCE!B:M,2,0)&lt;&gt;"/  { itemToBeCoded"),IF(ISERROR(VLOOKUP(J39,TEST!A:F,5,0)),"",VLOOKUP(J39,TEST!A:F,5,0)),"")</f>
        <v/>
      </c>
      <c r="X39" t="str">
        <f>IF(AND(O39,VLOOKUP(I39,SOURCE!B:M,2,0)&lt;&gt;"/  { itemToBeCoded"),IF(ISERROR(VLOOKUP(J39,TEST!A:F,6,0)),"",VLOOKUP(J39,TEST!A:F,6,0)),"")</f>
        <v/>
      </c>
      <c r="Y39" t="str">
        <f t="shared" si="3"/>
        <v/>
      </c>
    </row>
    <row r="40" spans="1:25">
      <c r="A40" s="24" t="str">
        <f>IF(ISNA(VLOOKUP(D40,D41:D$9999,1,0)),"",1)</f>
        <v/>
      </c>
      <c r="B40" s="24" t="str">
        <f>IF(ISNA(VLOOKUP(E40,E41:E$9999,1,0)),"",1)</f>
        <v/>
      </c>
      <c r="C40" s="2">
        <v>38</v>
      </c>
      <c r="D40" s="2" t="str">
        <f>VLOOKUP(C40,SOURCE!$S$3:$Z$3016,8,0)</f>
        <v>ITM_STO</v>
      </c>
      <c r="E40" s="26" t="str">
        <f>CHAR(34)&amp;VLOOKUP(C40,SOURCE!$S$3:$Z$3016,6,0)&amp;CHAR(34)</f>
        <v>"STO"</v>
      </c>
      <c r="F40" s="22" t="str">
        <f>VLOOKUP(C40,SOURCE!$S$3:$AA$3016,9,0)&amp;
IF(MID(E40,2,4)="XEQM",
"                      if (strcompare(str,"&amp;E40&amp;" ) &amp;&amp; exec) { *com = "&amp;D40&amp;";} else",
SUBSTITUTE("                      if (strcompare(str,"&amp;E40&amp;" )) { *com = "&amp;D40&amp;";} else","MNU_","-MNU_")
)</f>
        <v xml:space="preserve">                      if (strcompare(str,"STO" )) { *com = ITM_STO;} else</v>
      </c>
      <c r="H40" t="b">
        <f>ISNA(VLOOKUP(J40,J41:J$500,1,0))</f>
        <v>1</v>
      </c>
      <c r="I40" s="27">
        <f>VLOOKUP(C40,SOURCE!S$6:Y$10195,7,0)</f>
        <v>44</v>
      </c>
      <c r="J40" s="28" t="str">
        <f>VLOOKUP(C40,SOURCE!S$6:Y$10195,6,0)</f>
        <v>STO</v>
      </c>
      <c r="K40" s="29" t="str">
        <f t="shared" si="4"/>
        <v>STO</v>
      </c>
      <c r="L40" s="39" t="str">
        <f>VLOOKUP(C40,SOURCE!S$6:Y$10195,2,0)</f>
        <v>STACK</v>
      </c>
      <c r="M40" t="str">
        <f>IF(VLOOKUP(I40,SOURCE!B:M,2,0)="/  { itemToBeCoded","To be coded","")</f>
        <v/>
      </c>
      <c r="N40" s="17" t="str">
        <f>IF(AND(O40,VLOOKUP(I40,SOURCE!B:M,2,0)&lt;&gt;"/  { itemToBeCoded"),IF(ISERROR(VLOOKUP(J40,TEST!A:L,12,0)),"",   IF(VLOOKUP(J40,TEST!A:L,12,0)="","",VLOOKUP(J40,TEST!A:L,12,0)&amp;" //"&amp;U40)),"")</f>
        <v>1 CHS SQRT STO 01 CLSTK RCL 01 ENTER * CHS ABS ENTER 1 GSB M2 //7</v>
      </c>
      <c r="O40" t="b">
        <f>ISNA(VLOOKUP(J40,J$3:J39,1,0))</f>
        <v>1</v>
      </c>
      <c r="Q40" s="26" t="str">
        <f>VLOOKUP(I40,SOURCE!B:M,5,0)</f>
        <v>"STO"</v>
      </c>
      <c r="U40">
        <f t="shared" si="5"/>
        <v>7</v>
      </c>
      <c r="V40" s="53">
        <f t="shared" si="2"/>
        <v>31.5</v>
      </c>
      <c r="W40">
        <f>IF(AND(O40,VLOOKUP(I40,SOURCE!B:M,2,0)&lt;&gt;"/  { itemToBeCoded"),IF(ISERROR(VLOOKUP(J40,TEST!A:F,5,0)),"",VLOOKUP(J40,TEST!A:F,5,0)),"")</f>
        <v>1</v>
      </c>
      <c r="X40">
        <f>IF(AND(O40,VLOOKUP(I40,SOURCE!B:M,2,0)&lt;&gt;"/  { itemToBeCoded"),IF(ISERROR(VLOOKUP(J40,TEST!A:F,6,0)),"",VLOOKUP(J40,TEST!A:F,6,0)),"")</f>
        <v>1</v>
      </c>
      <c r="Y40" t="str">
        <f t="shared" si="3"/>
        <v>both</v>
      </c>
    </row>
    <row r="41" spans="1:25">
      <c r="A41" s="24" t="str">
        <f>IF(ISNA(VLOOKUP(D41,D42:D$9999,1,0)),"",1)</f>
        <v/>
      </c>
      <c r="B41" s="24" t="str">
        <f>IF(ISNA(VLOOKUP(E41,E42:E$9999,1,0)),"",1)</f>
        <v/>
      </c>
      <c r="C41" s="2">
        <v>39</v>
      </c>
      <c r="D41" s="2" t="str">
        <f>VLOOKUP(C41,SOURCE!$S$3:$Z$3016,8,0)</f>
        <v>ITM_COMB</v>
      </c>
      <c r="E41" s="26" t="str">
        <f>CHAR(34)&amp;VLOOKUP(C41,SOURCE!$S$3:$Z$3016,6,0)&amp;CHAR(34)</f>
        <v>"COMB"</v>
      </c>
      <c r="F41" s="22" t="str">
        <f>VLOOKUP(C41,SOURCE!$S$3:$AA$3016,9,0)&amp;
IF(MID(E41,2,4)="XEQM",
"                      if (strcompare(str,"&amp;E41&amp;" ) &amp;&amp; exec) { *com = "&amp;D41&amp;";} else",
SUBSTITUTE("                      if (strcompare(str,"&amp;E41&amp;" )) { *com = "&amp;D41&amp;";} else","MNU_","-MNU_")
)</f>
        <v xml:space="preserve">                      if (strcompare(str,"COMB" )) { *com = ITM_COMB;} else</v>
      </c>
      <c r="H41" t="b">
        <f>ISNA(VLOOKUP(J41,J42:J$500,1,0))</f>
        <v>1</v>
      </c>
      <c r="I41" s="27">
        <f>VLOOKUP(C41,SOURCE!S$6:Y$10195,7,0)</f>
        <v>49</v>
      </c>
      <c r="J41" s="28" t="str">
        <f>VLOOKUP(C41,SOURCE!S$6:Y$10195,6,0)</f>
        <v>COMB</v>
      </c>
      <c r="K41" s="29" t="str">
        <f t="shared" si="4"/>
        <v>Cyx</v>
      </c>
      <c r="L41" s="39" t="str">
        <f>VLOOKUP(C41,SOURCE!S$6:Y$10195,2,0)</f>
        <v/>
      </c>
      <c r="M41" t="str">
        <f>IF(VLOOKUP(I41,SOURCE!B:M,2,0)="/  { itemToBeCoded","To be coded","")</f>
        <v/>
      </c>
      <c r="N41" s="17" t="str">
        <f>IF(AND(O41,VLOOKUP(I41,SOURCE!B:M,2,0)&lt;&gt;"/  { itemToBeCoded"),IF(ISERROR(VLOOKUP(J41,TEST!A:L,12,0)),"",   IF(VLOOKUP(J41,TEST!A:L,12,0)="","",VLOOKUP(J41,TEST!A:L,12,0)&amp;" //"&amp;U41)),"")</f>
        <v>10 ENTER 3 COMB 120 GSB M2 //8</v>
      </c>
      <c r="O41" t="b">
        <f>ISNA(VLOOKUP(J41,J$3:J40,1,0))</f>
        <v>1</v>
      </c>
      <c r="Q41" s="26" t="str">
        <f>VLOOKUP(I41,SOURCE!B:M,5,0)</f>
        <v>"C" STD_SUB_y STD_SUB_x</v>
      </c>
      <c r="U41">
        <f t="shared" si="5"/>
        <v>8</v>
      </c>
      <c r="V41" s="53">
        <f t="shared" si="2"/>
        <v>151.5</v>
      </c>
      <c r="W41">
        <f>IF(AND(O41,VLOOKUP(I41,SOURCE!B:M,2,0)&lt;&gt;"/  { itemToBeCoded"),IF(ISERROR(VLOOKUP(J41,TEST!A:F,5,0)),"",VLOOKUP(J41,TEST!A:F,5,0)),"")</f>
        <v>1</v>
      </c>
      <c r="X41">
        <f>IF(AND(O41,VLOOKUP(I41,SOURCE!B:M,2,0)&lt;&gt;"/  { itemToBeCoded"),IF(ISERROR(VLOOKUP(J41,TEST!A:F,6,0)),"",VLOOKUP(J41,TEST!A:F,6,0)),"")</f>
        <v>120</v>
      </c>
      <c r="Y41" t="str">
        <f t="shared" si="3"/>
        <v>both</v>
      </c>
    </row>
    <row r="42" spans="1:25">
      <c r="A42" s="24" t="str">
        <f>IF(ISNA(VLOOKUP(D42,D43:D$9999,1,0)),"",1)</f>
        <v/>
      </c>
      <c r="B42" s="24" t="str">
        <f>IF(ISNA(VLOOKUP(E42,E43:E$9999,1,0)),"",1)</f>
        <v/>
      </c>
      <c r="C42" s="2">
        <v>40</v>
      </c>
      <c r="D42" s="2" t="str">
        <f>VLOOKUP(C42,SOURCE!$S$3:$Z$3016,8,0)</f>
        <v>ITM_PERM</v>
      </c>
      <c r="E42" s="26" t="str">
        <f>CHAR(34)&amp;VLOOKUP(C42,SOURCE!$S$3:$Z$3016,6,0)&amp;CHAR(34)</f>
        <v>"PERM"</v>
      </c>
      <c r="F42" s="22" t="str">
        <f>VLOOKUP(C42,SOURCE!$S$3:$AA$3016,9,0)&amp;
IF(MID(E42,2,4)="XEQM",
"                      if (strcompare(str,"&amp;E42&amp;" ) &amp;&amp; exec) { *com = "&amp;D42&amp;";} else",
SUBSTITUTE("                      if (strcompare(str,"&amp;E42&amp;" )) { *com = "&amp;D42&amp;";} else","MNU_","-MNU_")
)</f>
        <v xml:space="preserve">                      if (strcompare(str,"PERM" )) { *com = ITM_PERM;} else</v>
      </c>
      <c r="H42" t="b">
        <f>ISNA(VLOOKUP(J42,J43:J$500,1,0))</f>
        <v>1</v>
      </c>
      <c r="I42" s="27">
        <f>VLOOKUP(C42,SOURCE!S$6:Y$10195,7,0)</f>
        <v>50</v>
      </c>
      <c r="J42" s="28" t="str">
        <f>VLOOKUP(C42,SOURCE!S$6:Y$10195,6,0)</f>
        <v>PERM</v>
      </c>
      <c r="K42" s="29" t="str">
        <f t="shared" si="4"/>
        <v>Pyx</v>
      </c>
      <c r="L42" s="39" t="str">
        <f>VLOOKUP(C42,SOURCE!S$6:Y$10195,2,0)</f>
        <v>Math</v>
      </c>
      <c r="M42" t="str">
        <f>IF(VLOOKUP(I42,SOURCE!B:M,2,0)="/  { itemToBeCoded","To be coded","")</f>
        <v/>
      </c>
      <c r="N42" s="17" t="str">
        <f>IF(AND(O42,VLOOKUP(I42,SOURCE!B:M,2,0)&lt;&gt;"/  { itemToBeCoded"),IF(ISERROR(VLOOKUP(J42,TEST!A:L,12,0)),"",   IF(VLOOKUP(J42,TEST!A:L,12,0)="","",VLOOKUP(J42,TEST!A:L,12,0)&amp;" //"&amp;U42)),"")</f>
        <v>4 ENTER 3 PERM 24 GSB M2 //9</v>
      </c>
      <c r="O42" t="b">
        <f>ISNA(VLOOKUP(J42,J$3:J41,1,0))</f>
        <v>1</v>
      </c>
      <c r="Q42" s="26" t="str">
        <f>VLOOKUP(I42,SOURCE!B:M,5,0)</f>
        <v>"P" STD_SUB_y STD_SUB_x</v>
      </c>
      <c r="U42">
        <f t="shared" si="5"/>
        <v>9</v>
      </c>
      <c r="V42" s="53">
        <f t="shared" si="2"/>
        <v>175.5</v>
      </c>
      <c r="W42">
        <f>IF(AND(O42,VLOOKUP(I42,SOURCE!B:M,2,0)&lt;&gt;"/  { itemToBeCoded"),IF(ISERROR(VLOOKUP(J42,TEST!A:F,5,0)),"",VLOOKUP(J42,TEST!A:F,5,0)),"")</f>
        <v>1</v>
      </c>
      <c r="X42">
        <f>IF(AND(O42,VLOOKUP(I42,SOURCE!B:M,2,0)&lt;&gt;"/  { itemToBeCoded"),IF(ISERROR(VLOOKUP(J42,TEST!A:F,6,0)),"",VLOOKUP(J42,TEST!A:F,6,0)),"")</f>
        <v>24</v>
      </c>
      <c r="Y42" t="str">
        <f t="shared" si="3"/>
        <v>both</v>
      </c>
    </row>
    <row r="43" spans="1:25">
      <c r="A43" s="24" t="str">
        <f>IF(ISNA(VLOOKUP(D43,D44:D$9999,1,0)),"",1)</f>
        <v/>
      </c>
      <c r="B43" s="24" t="str">
        <f>IF(ISNA(VLOOKUP(E43,E44:E$9999,1,0)),"",1)</f>
        <v/>
      </c>
      <c r="C43" s="2">
        <v>41</v>
      </c>
      <c r="D43" s="2" t="str">
        <f>VLOOKUP(C43,SOURCE!$S$3:$Z$3016,8,0)</f>
        <v>ITM_RCL</v>
      </c>
      <c r="E43" s="26" t="str">
        <f>CHAR(34)&amp;VLOOKUP(C43,SOURCE!$S$3:$Z$3016,6,0)&amp;CHAR(34)</f>
        <v>"RCL"</v>
      </c>
      <c r="F43" s="22" t="str">
        <f>VLOOKUP(C43,SOURCE!$S$3:$AA$3016,9,0)&amp;
IF(MID(E43,2,4)="XEQM",
"                      if (strcompare(str,"&amp;E43&amp;" ) &amp;&amp; exec) { *com = "&amp;D43&amp;";} else",
SUBSTITUTE("                      if (strcompare(str,"&amp;E43&amp;" )) { *com = "&amp;D43&amp;";} else","MNU_","-MNU_")
)</f>
        <v xml:space="preserve">                      if (strcompare(str,"RCL" )) { *com = ITM_RCL;} else</v>
      </c>
      <c r="H43" t="b">
        <f>ISNA(VLOOKUP(J43,J44:J$500,1,0))</f>
        <v>1</v>
      </c>
      <c r="I43" s="27">
        <f>VLOOKUP(C43,SOURCE!S$6:Y$10195,7,0)</f>
        <v>51</v>
      </c>
      <c r="J43" s="28" t="str">
        <f>VLOOKUP(C43,SOURCE!S$6:Y$10195,6,0)</f>
        <v>RCL</v>
      </c>
      <c r="K43" s="29" t="str">
        <f t="shared" si="4"/>
        <v>RCL</v>
      </c>
      <c r="L43" s="39" t="str">
        <f>VLOOKUP(C43,SOURCE!S$6:Y$10195,2,0)</f>
        <v>STACK</v>
      </c>
      <c r="M43" t="str">
        <f>IF(VLOOKUP(I43,SOURCE!B:M,2,0)="/  { itemToBeCoded","To be coded","")</f>
        <v/>
      </c>
      <c r="N43" s="17" t="str">
        <f>IF(AND(O43,VLOOKUP(I43,SOURCE!B:M,2,0)&lt;&gt;"/  { itemToBeCoded"),IF(ISERROR(VLOOKUP(J43,TEST!A:L,12,0)),"",   IF(VLOOKUP(J43,TEST!A:L,12,0)="","",VLOOKUP(J43,TEST!A:L,12,0)&amp;" //"&amp;U43)),"")</f>
        <v>1 STO + 01 CLSTK RCL 01 X^2 ABS 2 GSB M2 //10</v>
      </c>
      <c r="O43" t="b">
        <f>ISNA(VLOOKUP(J43,J$3:J42,1,0))</f>
        <v>1</v>
      </c>
      <c r="Q43" s="26" t="str">
        <f>VLOOKUP(I43,SOURCE!B:M,5,0)</f>
        <v>"RCL"</v>
      </c>
      <c r="U43">
        <f t="shared" si="5"/>
        <v>10</v>
      </c>
      <c r="V43" s="53">
        <f t="shared" si="2"/>
        <v>177.5</v>
      </c>
      <c r="W43">
        <f>IF(AND(O43,VLOOKUP(I43,SOURCE!B:M,2,0)&lt;&gt;"/  { itemToBeCoded"),IF(ISERROR(VLOOKUP(J43,TEST!A:F,5,0)),"",VLOOKUP(J43,TEST!A:F,5,0)),"")</f>
        <v>1</v>
      </c>
      <c r="X43">
        <f>IF(AND(O43,VLOOKUP(I43,SOURCE!B:M,2,0)&lt;&gt;"/  { itemToBeCoded"),IF(ISERROR(VLOOKUP(J43,TEST!A:F,6,0)),"",VLOOKUP(J43,TEST!A:F,6,0)),"")</f>
        <v>2</v>
      </c>
      <c r="Y43" t="str">
        <f t="shared" si="3"/>
        <v>both</v>
      </c>
    </row>
    <row r="44" spans="1:25">
      <c r="A44" s="24" t="str">
        <f>IF(ISNA(VLOOKUP(D44,D45:D$9999,1,0)),"",1)</f>
        <v/>
      </c>
      <c r="B44" s="24" t="str">
        <f>IF(ISNA(VLOOKUP(E44,E45:E$9999,1,0)),"",1)</f>
        <v/>
      </c>
      <c r="C44" s="2">
        <v>42</v>
      </c>
      <c r="D44" s="2" t="str">
        <f>VLOOKUP(C44,SOURCE!$S$3:$Z$3016,8,0)</f>
        <v>ITM_CONVG</v>
      </c>
      <c r="E44" s="26" t="str">
        <f>CHAR(34)&amp;VLOOKUP(C44,SOURCE!$S$3:$Z$3016,6,0)&amp;CHAR(34)</f>
        <v>"CONVG?"</v>
      </c>
      <c r="F44" s="22" t="str">
        <f>VLOOKUP(C44,SOURCE!$S$3:$AA$3016,9,0)&amp;
IF(MID(E44,2,4)="XEQM",
"                      if (strcompare(str,"&amp;E44&amp;" ) &amp;&amp; exec) { *com = "&amp;D44&amp;";} else",
SUBSTITUTE("                      if (strcompare(str,"&amp;E44&amp;" )) { *com = "&amp;D44&amp;";} else","MNU_","-MNU_")
)</f>
        <v>//                      if (strcompare(str,"CONVG?" )) { *com = ITM_CONVG;} else</v>
      </c>
      <c r="H44" t="b">
        <f>ISNA(VLOOKUP(J44,J45:J$500,1,0))</f>
        <v>1</v>
      </c>
      <c r="I44" s="27">
        <f>VLOOKUP(C44,SOURCE!S$6:Y$10195,7,0)</f>
        <v>56</v>
      </c>
      <c r="J44" s="28" t="str">
        <f>VLOOKUP(C44,SOURCE!S$6:Y$10195,6,0)</f>
        <v>CONVG?</v>
      </c>
      <c r="K44" s="29" t="str">
        <f t="shared" si="4"/>
        <v>CONVG?</v>
      </c>
      <c r="L44" s="39" t="str">
        <f>VLOOKUP(C44,SOURCE!S$6:Y$10195,2,0)</f>
        <v/>
      </c>
      <c r="M44" t="str">
        <f>IF(VLOOKUP(I44,SOURCE!B:M,2,0)="/  { itemToBeCoded","To be coded","")</f>
        <v/>
      </c>
      <c r="N44" s="17" t="str">
        <f>IF(AND(O44,VLOOKUP(I44,SOURCE!B:M,2,0)&lt;&gt;"/  { itemToBeCoded"),IF(ISERROR(VLOOKUP(J44,TEST!A:L,12,0)),"",   IF(VLOOKUP(J44,TEST!A:L,12,0)="","",VLOOKUP(J44,TEST!A:L,12,0)&amp;" //"&amp;U44)),"")</f>
        <v/>
      </c>
      <c r="O44" t="b">
        <f>ISNA(VLOOKUP(J44,J$3:J43,1,0))</f>
        <v>1</v>
      </c>
      <c r="Q44" s="26" t="str">
        <f>VLOOKUP(I44,SOURCE!B:M,5,0)</f>
        <v>"CONVG?"</v>
      </c>
      <c r="U44">
        <f t="shared" si="5"/>
        <v>10</v>
      </c>
      <c r="V44" s="53">
        <f t="shared" si="2"/>
        <v>177.5</v>
      </c>
      <c r="W44" t="str">
        <f>IF(AND(O44,VLOOKUP(I44,SOURCE!B:M,2,0)&lt;&gt;"/  { itemToBeCoded"),IF(ISERROR(VLOOKUP(J44,TEST!A:F,5,0)),"",VLOOKUP(J44,TEST!A:F,5,0)),"")</f>
        <v/>
      </c>
      <c r="X44" t="str">
        <f>IF(AND(O44,VLOOKUP(I44,SOURCE!B:M,2,0)&lt;&gt;"/  { itemToBeCoded"),IF(ISERROR(VLOOKUP(J44,TEST!A:F,6,0)),"",VLOOKUP(J44,TEST!A:F,6,0)),"")</f>
        <v/>
      </c>
      <c r="Y44" t="str">
        <f t="shared" si="3"/>
        <v/>
      </c>
    </row>
    <row r="45" spans="1:25">
      <c r="A45" s="24" t="str">
        <f>IF(ISNA(VLOOKUP(D45,D46:D$9999,1,0)),"",1)</f>
        <v/>
      </c>
      <c r="B45" s="24" t="str">
        <f>IF(ISNA(VLOOKUP(E45,E46:E$9999,1,0)),"",1)</f>
        <v/>
      </c>
      <c r="C45" s="2">
        <v>43</v>
      </c>
      <c r="D45" s="2" t="str">
        <f>VLOOKUP(C45,SOURCE!$S$3:$Z$3016,8,0)</f>
        <v>ITM_ENTRY</v>
      </c>
      <c r="E45" s="26" t="str">
        <f>CHAR(34)&amp;VLOOKUP(C45,SOURCE!$S$3:$Z$3016,6,0)&amp;CHAR(34)</f>
        <v>"ENTRY?"</v>
      </c>
      <c r="F45" s="22" t="str">
        <f>VLOOKUP(C45,SOURCE!$S$3:$AA$3016,9,0)&amp;
IF(MID(E45,2,4)="XEQM",
"                      if (strcompare(str,"&amp;E45&amp;" ) &amp;&amp; exec) { *com = "&amp;D45&amp;";} else",
SUBSTITUTE("                      if (strcompare(str,"&amp;E45&amp;" )) { *com = "&amp;D45&amp;";} else","MNU_","-MNU_")
)</f>
        <v>//                      if (strcompare(str,"ENTRY?" )) { *com = ITM_ENTRY;} else</v>
      </c>
      <c r="H45" t="b">
        <f>ISNA(VLOOKUP(J45,J46:J$500,1,0))</f>
        <v>1</v>
      </c>
      <c r="I45" s="27">
        <f>VLOOKUP(C45,SOURCE!S$6:Y$10195,7,0)</f>
        <v>57</v>
      </c>
      <c r="J45" s="28" t="str">
        <f>VLOOKUP(C45,SOURCE!S$6:Y$10195,6,0)</f>
        <v>ENTRY?</v>
      </c>
      <c r="K45" s="29" t="str">
        <f t="shared" si="4"/>
        <v>ENTRY?</v>
      </c>
      <c r="L45" s="39" t="str">
        <f>VLOOKUP(C45,SOURCE!S$6:Y$10195,2,0)</f>
        <v>INFO</v>
      </c>
      <c r="M45" t="str">
        <f>IF(VLOOKUP(I45,SOURCE!B:M,2,0)="/  { itemToBeCoded","To be coded","")</f>
        <v>To be coded</v>
      </c>
      <c r="N45" s="17" t="str">
        <f>IF(AND(O45,VLOOKUP(I45,SOURCE!B:M,2,0)&lt;&gt;"/  { itemToBeCoded"),IF(ISERROR(VLOOKUP(J45,TEST!A:L,12,0)),"",   IF(VLOOKUP(J45,TEST!A:L,12,0)="","",VLOOKUP(J45,TEST!A:L,12,0)&amp;" //"&amp;U45)),"")</f>
        <v/>
      </c>
      <c r="O45" t="b">
        <f>ISNA(VLOOKUP(J45,J$3:J44,1,0))</f>
        <v>1</v>
      </c>
      <c r="Q45" s="26" t="str">
        <f>VLOOKUP(I45,SOURCE!B:M,5,0)</f>
        <v>"ENTRY?"</v>
      </c>
      <c r="U45">
        <f t="shared" si="5"/>
        <v>10</v>
      </c>
      <c r="V45" s="53">
        <f t="shared" si="2"/>
        <v>177.5</v>
      </c>
      <c r="W45" t="str">
        <f>IF(AND(O45,VLOOKUP(I45,SOURCE!B:M,2,0)&lt;&gt;"/  { itemToBeCoded"),IF(ISERROR(VLOOKUP(J45,TEST!A:F,5,0)),"",VLOOKUP(J45,TEST!A:F,5,0)),"")</f>
        <v/>
      </c>
      <c r="X45" t="str">
        <f>IF(AND(O45,VLOOKUP(I45,SOURCE!B:M,2,0)&lt;&gt;"/  { itemToBeCoded"),IF(ISERROR(VLOOKUP(J45,TEST!A:F,6,0)),"",VLOOKUP(J45,TEST!A:F,6,0)),"")</f>
        <v/>
      </c>
      <c r="Y45" t="str">
        <f t="shared" si="3"/>
        <v/>
      </c>
    </row>
    <row r="46" spans="1:25">
      <c r="A46" s="24" t="str">
        <f>IF(ISNA(VLOOKUP(D46,D47:D$9999,1,0)),"",1)</f>
        <v/>
      </c>
      <c r="B46" s="24" t="str">
        <f>IF(ISNA(VLOOKUP(E46,E47:E$9999,1,0)),"",1)</f>
        <v/>
      </c>
      <c r="C46" s="2">
        <v>44</v>
      </c>
      <c r="D46" s="2" t="str">
        <f>VLOOKUP(C46,SOURCE!$S$3:$Z$3016,8,0)</f>
        <v>ITM_SQUARE</v>
      </c>
      <c r="E46" s="26" t="str">
        <f>CHAR(34)&amp;VLOOKUP(C46,SOURCE!$S$3:$Z$3016,6,0)&amp;CHAR(34)</f>
        <v>"X^2"</v>
      </c>
      <c r="F46" s="22" t="str">
        <f>VLOOKUP(C46,SOURCE!$S$3:$AA$3016,9,0)&amp;
IF(MID(E46,2,4)="XEQM",
"                      if (strcompare(str,"&amp;E46&amp;" ) &amp;&amp; exec) { *com = "&amp;D46&amp;";} else",
SUBSTITUTE("                      if (strcompare(str,"&amp;E46&amp;" )) { *com = "&amp;D46&amp;";} else","MNU_","-MNU_")
)</f>
        <v xml:space="preserve">                      if (strcompare(str,"X^2" )) { *com = ITM_SQUARE;} else</v>
      </c>
      <c r="H46" t="b">
        <f>ISNA(VLOOKUP(J46,J47:J$500,1,0))</f>
        <v>1</v>
      </c>
      <c r="I46" s="27">
        <f>VLOOKUP(C46,SOURCE!S$6:Y$10195,7,0)</f>
        <v>58</v>
      </c>
      <c r="J46" s="28" t="str">
        <f>VLOOKUP(C46,SOURCE!S$6:Y$10195,6,0)</f>
        <v>X^2</v>
      </c>
      <c r="K46" s="29" t="str">
        <f t="shared" si="4"/>
        <v>x^2</v>
      </c>
      <c r="L46" s="39" t="str">
        <f>VLOOKUP(C46,SOURCE!S$6:Y$10195,2,0)</f>
        <v>Math</v>
      </c>
      <c r="M46" t="str">
        <f>IF(VLOOKUP(I46,SOURCE!B:M,2,0)="/  { itemToBeCoded","To be coded","")</f>
        <v/>
      </c>
      <c r="N46" s="17" t="str">
        <f>IF(AND(O46,VLOOKUP(I46,SOURCE!B:M,2,0)&lt;&gt;"/  { itemToBeCoded"),IF(ISERROR(VLOOKUP(J46,TEST!A:L,12,0)),"",   IF(VLOOKUP(J46,TEST!A:L,12,0)="","",VLOOKUP(J46,TEST!A:L,12,0)&amp;" //"&amp;U46)),"")</f>
        <v>RCL 01 X^2 STO 02 ABS 2 GSB M2 //11</v>
      </c>
      <c r="O46" t="b">
        <f>ISNA(VLOOKUP(J46,J$3:J45,1,0))</f>
        <v>1</v>
      </c>
      <c r="Q46" s="26" t="str">
        <f>VLOOKUP(I46,SOURCE!B:M,5,0)</f>
        <v>"x" STD_SUP_2</v>
      </c>
      <c r="U46">
        <f t="shared" si="5"/>
        <v>11</v>
      </c>
      <c r="V46" s="53">
        <f t="shared" si="2"/>
        <v>179.5</v>
      </c>
      <c r="W46">
        <f>IF(AND(O46,VLOOKUP(I46,SOURCE!B:M,2,0)&lt;&gt;"/  { itemToBeCoded"),IF(ISERROR(VLOOKUP(J46,TEST!A:F,5,0)),"",VLOOKUP(J46,TEST!A:F,5,0)),"")</f>
        <v>1</v>
      </c>
      <c r="X46">
        <f>IF(AND(O46,VLOOKUP(I46,SOURCE!B:M,2,0)&lt;&gt;"/  { itemToBeCoded"),IF(ISERROR(VLOOKUP(J46,TEST!A:F,6,0)),"",VLOOKUP(J46,TEST!A:F,6,0)),"")</f>
        <v>2</v>
      </c>
      <c r="Y46" t="str">
        <f t="shared" ref="Y46:Y47" si="6">IF(AND(N46&lt;&gt;"",X46&lt;&gt;""),"both","")</f>
        <v>both</v>
      </c>
    </row>
    <row r="47" spans="1:25">
      <c r="A47" s="24" t="str">
        <f>IF(ISNA(VLOOKUP(D47,D48:D$9999,1,0)),"",1)</f>
        <v/>
      </c>
      <c r="B47" s="24" t="str">
        <f>IF(ISNA(VLOOKUP(E47,E48:E$9999,1,0)),"",1)</f>
        <v/>
      </c>
      <c r="C47" s="2">
        <v>45</v>
      </c>
      <c r="D47" s="2" t="str">
        <f>VLOOKUP(C47,SOURCE!$S$3:$Z$3016,8,0)</f>
        <v>ITM_CUBE</v>
      </c>
      <c r="E47" s="26" t="str">
        <f>CHAR(34)&amp;VLOOKUP(C47,SOURCE!$S$3:$Z$3016,6,0)&amp;CHAR(34)</f>
        <v>"X^3"</v>
      </c>
      <c r="F47" s="22" t="str">
        <f>VLOOKUP(C47,SOURCE!$S$3:$AA$3016,9,0)&amp;
IF(MID(E47,2,4)="XEQM",
"                      if (strcompare(str,"&amp;E47&amp;" ) &amp;&amp; exec) { *com = "&amp;D47&amp;";} else",
SUBSTITUTE("                      if (strcompare(str,"&amp;E47&amp;" )) { *com = "&amp;D47&amp;";} else","MNU_","-MNU_")
)</f>
        <v xml:space="preserve">                      if (strcompare(str,"X^3" )) { *com = ITM_CUBE;} else</v>
      </c>
      <c r="H47" t="b">
        <f>ISNA(VLOOKUP(J47,J48:J$500,1,0))</f>
        <v>1</v>
      </c>
      <c r="I47" s="27">
        <f>VLOOKUP(C47,SOURCE!S$6:Y$10195,7,0)</f>
        <v>59</v>
      </c>
      <c r="J47" s="28" t="str">
        <f>VLOOKUP(C47,SOURCE!S$6:Y$10195,6,0)</f>
        <v>X^3</v>
      </c>
      <c r="K47" s="29" t="str">
        <f t="shared" si="4"/>
        <v>x^3</v>
      </c>
      <c r="L47" s="39" t="str">
        <f>VLOOKUP(C47,SOURCE!S$6:Y$10195,2,0)</f>
        <v>Math</v>
      </c>
      <c r="M47" t="str">
        <f>IF(VLOOKUP(I47,SOURCE!B:M,2,0)="/  { itemToBeCoded","To be coded","")</f>
        <v/>
      </c>
      <c r="N47" s="17" t="str">
        <f>IF(AND(O47,VLOOKUP(I47,SOURCE!B:M,2,0)&lt;&gt;"/  { itemToBeCoded"),IF(ISERROR(VLOOKUP(J47,TEST!A:L,12,0)),"",   IF(VLOOKUP(J47,TEST!A:L,12,0)="","",VLOOKUP(J47,TEST!A:L,12,0)&amp;" //"&amp;U47)),"")</f>
        <v>RCL 01 X^3 STO 03 ABS 2.82842712474619 GSB M2 //12</v>
      </c>
      <c r="O47" t="b">
        <f>ISNA(VLOOKUP(J47,J$3:J46,1,0))</f>
        <v>1</v>
      </c>
      <c r="Q47" s="26" t="str">
        <f>VLOOKUP(I47,SOURCE!B:M,5,0)</f>
        <v>"x" STD_SUP_3</v>
      </c>
      <c r="U47">
        <f t="shared" si="5"/>
        <v>12</v>
      </c>
      <c r="V47" s="53">
        <f t="shared" si="2"/>
        <v>182.32842712474618</v>
      </c>
      <c r="W47">
        <f>IF(AND(O47,VLOOKUP(I47,SOURCE!B:M,2,0)&lt;&gt;"/  { itemToBeCoded"),IF(ISERROR(VLOOKUP(J47,TEST!A:F,5,0)),"",VLOOKUP(J47,TEST!A:F,5,0)),"")</f>
        <v>1</v>
      </c>
      <c r="X47">
        <f>IF(AND(O47,VLOOKUP(I47,SOURCE!B:M,2,0)&lt;&gt;"/  { itemToBeCoded"),IF(ISERROR(VLOOKUP(J47,TEST!A:F,6,0)),"",VLOOKUP(J47,TEST!A:F,6,0)),"")</f>
        <v>2.8284271247461907</v>
      </c>
      <c r="Y47" t="str">
        <f t="shared" si="6"/>
        <v>both</v>
      </c>
    </row>
    <row r="48" spans="1:25">
      <c r="A48" s="24" t="str">
        <f>IF(ISNA(VLOOKUP(D48,D49:D$9999,1,0)),"",1)</f>
        <v/>
      </c>
      <c r="B48" s="24" t="str">
        <f>IF(ISNA(VLOOKUP(E48,E49:E$9999,1,0)),"",1)</f>
        <v/>
      </c>
      <c r="C48" s="2">
        <v>46</v>
      </c>
      <c r="D48" s="2" t="str">
        <f>VLOOKUP(C48,SOURCE!$S$3:$Z$3016,8,0)</f>
        <v>ITM_YX</v>
      </c>
      <c r="E48" s="26" t="str">
        <f>CHAR(34)&amp;VLOOKUP(C48,SOURCE!$S$3:$Z$3016,6,0)&amp;CHAR(34)</f>
        <v>"Y^X"</v>
      </c>
      <c r="F48" s="22" t="str">
        <f>VLOOKUP(C48,SOURCE!$S$3:$AA$3016,9,0)&amp;
IF(MID(E48,2,4)="XEQM",
"                      if (strcompare(str,"&amp;E48&amp;" ) &amp;&amp; exec) { *com = "&amp;D48&amp;";} else",
SUBSTITUTE("                      if (strcompare(str,"&amp;E48&amp;" )) { *com = "&amp;D48&amp;";} else","MNU_","-MNU_")
)</f>
        <v xml:space="preserve">                      if (strcompare(str,"Y^X" )) { *com = ITM_YX;} else</v>
      </c>
      <c r="H48" t="b">
        <f>ISNA(VLOOKUP(J48,J49:J$500,1,0))</f>
        <v>1</v>
      </c>
      <c r="I48" s="27">
        <f>VLOOKUP(C48,SOURCE!S$6:Y$10195,7,0)</f>
        <v>60</v>
      </c>
      <c r="J48" s="28" t="str">
        <f>VLOOKUP(C48,SOURCE!S$6:Y$10195,6,0)</f>
        <v>Y^X</v>
      </c>
      <c r="K48" s="29" t="str">
        <f t="shared" si="4"/>
        <v>y^x</v>
      </c>
      <c r="L48" s="39" t="str">
        <f>VLOOKUP(C48,SOURCE!S$6:Y$10195,2,0)</f>
        <v>Math</v>
      </c>
      <c r="M48" t="str">
        <f>IF(VLOOKUP(I48,SOURCE!B:M,2,0)="/  { itemToBeCoded","To be coded","")</f>
        <v/>
      </c>
      <c r="N48" s="17" t="str">
        <f>IF(AND(O48,VLOOKUP(I48,SOURCE!B:M,2,0)&lt;&gt;"/  { itemToBeCoded"),IF(ISERROR(VLOOKUP(J48,TEST!A:L,12,0)),"",   IF(VLOOKUP(J48,TEST!A:L,12,0)="","",VLOOKUP(J48,TEST!A:L,12,0)&amp;" //"&amp;U48)),"")</f>
        <v>RCL 01 23 Y^X STO 04 ABS 2896.3093757401 GSB M2 //13</v>
      </c>
      <c r="O48" t="b">
        <f>ISNA(VLOOKUP(J48,J$3:J47,1,0))</f>
        <v>1</v>
      </c>
      <c r="Q48" s="26" t="str">
        <f>VLOOKUP(I48,SOURCE!B:M,5,0)</f>
        <v>"y" STD_SUP_x</v>
      </c>
      <c r="U48">
        <f t="shared" si="5"/>
        <v>13</v>
      </c>
      <c r="V48" s="53">
        <f t="shared" si="2"/>
        <v>3078.6378028648464</v>
      </c>
      <c r="W48">
        <f>IF(AND(O48,VLOOKUP(I48,SOURCE!B:M,2,0)&lt;&gt;"/  { itemToBeCoded"),IF(ISERROR(VLOOKUP(J48,TEST!A:F,5,0)),"",VLOOKUP(J48,TEST!A:F,5,0)),"")</f>
        <v>1</v>
      </c>
      <c r="X48">
        <f>IF(AND(O48,VLOOKUP(I48,SOURCE!B:M,2,0)&lt;&gt;"/  { itemToBeCoded"),IF(ISERROR(VLOOKUP(J48,TEST!A:F,6,0)),"",VLOOKUP(J48,TEST!A:F,6,0)),"")</f>
        <v>2896.3093757401002</v>
      </c>
      <c r="Y48" t="str">
        <f t="shared" si="3"/>
        <v>both</v>
      </c>
    </row>
    <row r="49" spans="1:25">
      <c r="A49" s="24" t="str">
        <f>IF(ISNA(VLOOKUP(D49,D50:D$9999,1,0)),"",1)</f>
        <v/>
      </c>
      <c r="B49" s="24" t="str">
        <f>IF(ISNA(VLOOKUP(E49,E50:E$9999,1,0)),"",1)</f>
        <v/>
      </c>
      <c r="C49" s="2">
        <v>47</v>
      </c>
      <c r="D49" s="2" t="str">
        <f>VLOOKUP(C49,SOURCE!$S$3:$Z$3016,8,0)</f>
        <v>ITM_SQUAREROOTX</v>
      </c>
      <c r="E49" s="26" t="str">
        <f>CHAR(34)&amp;VLOOKUP(C49,SOURCE!$S$3:$Z$3016,6,0)&amp;CHAR(34)</f>
        <v>"SQRT"</v>
      </c>
      <c r="F49" s="22" t="str">
        <f>VLOOKUP(C49,SOURCE!$S$3:$AA$3016,9,0)&amp;
IF(MID(E49,2,4)="XEQM",
"                      if (strcompare(str,"&amp;E49&amp;" ) &amp;&amp; exec) { *com = "&amp;D49&amp;";} else",
SUBSTITUTE("                      if (strcompare(str,"&amp;E49&amp;" )) { *com = "&amp;D49&amp;";} else","MNU_","-MNU_")
)</f>
        <v xml:space="preserve">                      if (strcompare(str,"SQRT" )) { *com = ITM_SQUAREROOTX;} else</v>
      </c>
      <c r="H49" t="b">
        <f>ISNA(VLOOKUP(J49,J50:J$500,1,0))</f>
        <v>1</v>
      </c>
      <c r="I49" s="27">
        <f>VLOOKUP(C49,SOURCE!S$6:Y$10195,7,0)</f>
        <v>61</v>
      </c>
      <c r="J49" s="28" t="str">
        <f>VLOOKUP(C49,SOURCE!S$6:Y$10195,6,0)</f>
        <v>SQRT</v>
      </c>
      <c r="K49" s="29" t="str">
        <f t="shared" si="4"/>
        <v>SQUARE_ROOTx_UNDER_ROOT</v>
      </c>
      <c r="L49" s="39" t="str">
        <f>VLOOKUP(C49,SOURCE!S$6:Y$10195,2,0)</f>
        <v>math</v>
      </c>
      <c r="M49" t="str">
        <f>IF(VLOOKUP(I49,SOURCE!B:M,2,0)="/  { itemToBeCoded","To be coded","")</f>
        <v/>
      </c>
      <c r="N49" s="17" t="str">
        <f>IF(AND(O49,VLOOKUP(I49,SOURCE!B:M,2,0)&lt;&gt;"/  { itemToBeCoded"),IF(ISERROR(VLOOKUP(J49,TEST!A:L,12,0)),"",   IF(VLOOKUP(J49,TEST!A:L,12,0)="","",VLOOKUP(J49,TEST!A:L,12,0)&amp;" //"&amp;U49)),"")</f>
        <v>RCL 02 SQRT RCL 01 - ABS 0 GSB M2 //14</v>
      </c>
      <c r="O49" t="b">
        <f>ISNA(VLOOKUP(J49,J$3:J48,1,0))</f>
        <v>1</v>
      </c>
      <c r="Q49" s="26" t="str">
        <f>VLOOKUP(I49,SOURCE!B:M,5,0)</f>
        <v>STD_SQUARE_ROOT STD_x_UNDER_ROOT</v>
      </c>
      <c r="U49">
        <f t="shared" si="5"/>
        <v>14</v>
      </c>
      <c r="V49" s="53">
        <f t="shared" si="2"/>
        <v>3078.6378028648464</v>
      </c>
      <c r="W49">
        <f>IF(AND(O49,VLOOKUP(I49,SOURCE!B:M,2,0)&lt;&gt;"/  { itemToBeCoded"),IF(ISERROR(VLOOKUP(J49,TEST!A:F,5,0)),"",VLOOKUP(J49,TEST!A:F,5,0)),"")</f>
        <v>1</v>
      </c>
      <c r="X49">
        <f>IF(AND(O49,VLOOKUP(I49,SOURCE!B:M,2,0)&lt;&gt;"/  { itemToBeCoded"),IF(ISERROR(VLOOKUP(J49,TEST!A:F,6,0)),"",VLOOKUP(J49,TEST!A:F,6,0)),"")</f>
        <v>0</v>
      </c>
      <c r="Y49" t="str">
        <f t="shared" si="3"/>
        <v>both</v>
      </c>
    </row>
    <row r="50" spans="1:25">
      <c r="A50" s="24" t="str">
        <f>IF(ISNA(VLOOKUP(D50,D51:D$9999,1,0)),"",1)</f>
        <v/>
      </c>
      <c r="B50" s="24" t="str">
        <f>IF(ISNA(VLOOKUP(E50,E51:E$9999,1,0)),"",1)</f>
        <v/>
      </c>
      <c r="C50" s="2">
        <v>48</v>
      </c>
      <c r="D50" s="2" t="str">
        <f>VLOOKUP(C50,SOURCE!$S$3:$Z$3016,8,0)</f>
        <v>ITM_CUBEROOT</v>
      </c>
      <c r="E50" s="26" t="str">
        <f>CHAR(34)&amp;VLOOKUP(C50,SOURCE!$S$3:$Z$3016,6,0)&amp;CHAR(34)</f>
        <v>"CUBRT"</v>
      </c>
      <c r="F50" s="22" t="str">
        <f>VLOOKUP(C50,SOURCE!$S$3:$AA$3016,9,0)&amp;
IF(MID(E50,2,4)="XEQM",
"                      if (strcompare(str,"&amp;E50&amp;" ) &amp;&amp; exec) { *com = "&amp;D50&amp;";} else",
SUBSTITUTE("                      if (strcompare(str,"&amp;E50&amp;" )) { *com = "&amp;D50&amp;";} else","MNU_","-MNU_")
)</f>
        <v>//                      if (strcompare(str,"CUBRT" )) { *com = ITM_CUBEROOT;} else</v>
      </c>
      <c r="H50" t="b">
        <f>ISNA(VLOOKUP(J50,J51:J$500,1,0))</f>
        <v>1</v>
      </c>
      <c r="I50" s="27">
        <f>VLOOKUP(C50,SOURCE!S$6:Y$10195,7,0)</f>
        <v>62</v>
      </c>
      <c r="J50" s="28" t="str">
        <f>VLOOKUP(C50,SOURCE!S$6:Y$10195,6,0)</f>
        <v>CUBRT</v>
      </c>
      <c r="K50" s="29" t="str">
        <f t="shared" si="4"/>
        <v>CUBEx_UNDER_ROOT</v>
      </c>
      <c r="L50" s="39" t="str">
        <f>VLOOKUP(C50,SOURCE!S$6:Y$10195,2,0)</f>
        <v>Math</v>
      </c>
      <c r="M50" t="str">
        <f>IF(VLOOKUP(I50,SOURCE!B:M,2,0)="/  { itemToBeCoded","To be coded","")</f>
        <v/>
      </c>
      <c r="N50" s="17" t="str">
        <f>IF(AND(O50,VLOOKUP(I50,SOURCE!B:M,2,0)&lt;&gt;"/  { itemToBeCoded"),IF(ISERROR(VLOOKUP(J50,TEST!A:L,12,0)),"",   IF(VLOOKUP(J50,TEST!A:L,12,0)="","",VLOOKUP(J50,TEST!A:L,12,0)&amp;" //"&amp;U50)),"")</f>
        <v>RCL 03 CUBRT RCL 01 - ABS 0 GSB M2 //15</v>
      </c>
      <c r="O50" t="b">
        <f>ISNA(VLOOKUP(J50,J$3:J49,1,0))</f>
        <v>1</v>
      </c>
      <c r="Q50" s="26" t="str">
        <f>VLOOKUP(I50,SOURCE!B:M,5,0)</f>
        <v>STD_CUBE_ROOT STD_x_UNDER_ROOT</v>
      </c>
      <c r="U50">
        <f t="shared" si="5"/>
        <v>15</v>
      </c>
      <c r="V50" s="53">
        <f t="shared" si="2"/>
        <v>3078.6378028648464</v>
      </c>
      <c r="W50">
        <f>IF(AND(O50,VLOOKUP(I50,SOURCE!B:M,2,0)&lt;&gt;"/  { itemToBeCoded"),IF(ISERROR(VLOOKUP(J50,TEST!A:F,5,0)),"",VLOOKUP(J50,TEST!A:F,5,0)),"")</f>
        <v>1</v>
      </c>
      <c r="X50">
        <f>IF(AND(O50,VLOOKUP(I50,SOURCE!B:M,2,0)&lt;&gt;"/  { itemToBeCoded"),IF(ISERROR(VLOOKUP(J50,TEST!A:F,6,0)),"",VLOOKUP(J50,TEST!A:F,6,0)),"")</f>
        <v>0</v>
      </c>
      <c r="Y50" t="str">
        <f t="shared" si="3"/>
        <v>both</v>
      </c>
    </row>
    <row r="51" spans="1:25">
      <c r="A51" s="24" t="str">
        <f>IF(ISNA(VLOOKUP(D51,D52:D$9999,1,0)),"",1)</f>
        <v/>
      </c>
      <c r="B51" s="24" t="str">
        <f>IF(ISNA(VLOOKUP(E51,E52:E$9999,1,0)),"",1)</f>
        <v/>
      </c>
      <c r="C51" s="2">
        <v>49</v>
      </c>
      <c r="D51" s="2" t="str">
        <f>VLOOKUP(C51,SOURCE!$S$3:$Z$3016,8,0)</f>
        <v>ITM_XTHROOT</v>
      </c>
      <c r="E51" s="26" t="str">
        <f>CHAR(34)&amp;VLOOKUP(C51,SOURCE!$S$3:$Z$3016,6,0)&amp;CHAR(34)</f>
        <v>"XRTY"</v>
      </c>
      <c r="F51" s="22" t="str">
        <f>VLOOKUP(C51,SOURCE!$S$3:$AA$3016,9,0)&amp;
IF(MID(E51,2,4)="XEQM",
"                      if (strcompare(str,"&amp;E51&amp;" ) &amp;&amp; exec) { *com = "&amp;D51&amp;";} else",
SUBSTITUTE("                      if (strcompare(str,"&amp;E51&amp;" )) { *com = "&amp;D51&amp;";} else","MNU_","-MNU_")
)</f>
        <v>//                      if (strcompare(str,"XRTY" )) { *com = ITM_XTHROOT;} else</v>
      </c>
      <c r="H51" t="b">
        <f>ISNA(VLOOKUP(J51,J52:J$500,1,0))</f>
        <v>1</v>
      </c>
      <c r="I51" s="27">
        <f>VLOOKUP(C51,SOURCE!S$6:Y$10195,7,0)</f>
        <v>63</v>
      </c>
      <c r="J51" s="28" t="str">
        <f>VLOOKUP(C51,SOURCE!S$6:Y$10195,6,0)</f>
        <v>XRTY</v>
      </c>
      <c r="K51" s="29" t="str">
        <f t="shared" si="4"/>
        <v>xTH_ROOTy_UNDER_ROOT</v>
      </c>
      <c r="L51" s="39" t="str">
        <f>VLOOKUP(C51,SOURCE!S$6:Y$10195,2,0)</f>
        <v>Math</v>
      </c>
      <c r="M51" t="str">
        <f>IF(VLOOKUP(I51,SOURCE!B:M,2,0)="/  { itemToBeCoded","To be coded","")</f>
        <v/>
      </c>
      <c r="N51" s="17" t="str">
        <f>IF(AND(O51,VLOOKUP(I51,SOURCE!B:M,2,0)&lt;&gt;"/  { itemToBeCoded"),IF(ISERROR(VLOOKUP(J51,TEST!A:L,12,0)),"",   IF(VLOOKUP(J51,TEST!A:L,12,0)="","",VLOOKUP(J51,TEST!A:L,12,0)&amp;" //"&amp;U51)),"")</f>
        <v>1 EXIT 0.1 COMPLEX STO 06 23 Y^X 23 XRTY RCL 06 - ABS 0 GSB M2 //16</v>
      </c>
      <c r="O51" t="b">
        <f>ISNA(VLOOKUP(J51,J$3:J50,1,0))</f>
        <v>1</v>
      </c>
      <c r="Q51" s="26" t="str">
        <f>VLOOKUP(I51,SOURCE!B:M,5,0)</f>
        <v>STD_xTH_ROOT STD_y_UNDER_ROOT</v>
      </c>
      <c r="U51">
        <f t="shared" si="5"/>
        <v>16</v>
      </c>
      <c r="V51" s="53">
        <f t="shared" si="2"/>
        <v>3078.6378028648464</v>
      </c>
      <c r="W51">
        <f>IF(AND(O51,VLOOKUP(I51,SOURCE!B:M,2,0)&lt;&gt;"/  { itemToBeCoded"),IF(ISERROR(VLOOKUP(J51,TEST!A:F,5,0)),"",VLOOKUP(J51,TEST!A:F,5,0)),"")</f>
        <v>1</v>
      </c>
      <c r="X51">
        <f>IF(AND(O51,VLOOKUP(I51,SOURCE!B:M,2,0)&lt;&gt;"/  { itemToBeCoded"),IF(ISERROR(VLOOKUP(J51,TEST!A:F,6,0)),"",VLOOKUP(J51,TEST!A:F,6,0)),"")</f>
        <v>0</v>
      </c>
      <c r="Y51" t="str">
        <f t="shared" si="3"/>
        <v>both</v>
      </c>
    </row>
    <row r="52" spans="1:25">
      <c r="A52" s="24" t="str">
        <f>IF(ISNA(VLOOKUP(D52,D53:D$9999,1,0)),"",1)</f>
        <v/>
      </c>
      <c r="B52" s="24" t="str">
        <f>IF(ISNA(VLOOKUP(E52,E53:E$9999,1,0)),"",1)</f>
        <v/>
      </c>
      <c r="C52" s="2">
        <v>50</v>
      </c>
      <c r="D52" s="2" t="str">
        <f>VLOOKUP(C52,SOURCE!$S$3:$Z$3016,8,0)</f>
        <v>ITM_2X</v>
      </c>
      <c r="E52" s="26" t="str">
        <f>CHAR(34)&amp;VLOOKUP(C52,SOURCE!$S$3:$Z$3016,6,0)&amp;CHAR(34)</f>
        <v>"2^X"</v>
      </c>
      <c r="F52" s="22" t="str">
        <f>VLOOKUP(C52,SOURCE!$S$3:$AA$3016,9,0)&amp;
IF(MID(E52,2,4)="XEQM",
"                      if (strcompare(str,"&amp;E52&amp;" ) &amp;&amp; exec) { *com = "&amp;D52&amp;";} else",
SUBSTITUTE("                      if (strcompare(str,"&amp;E52&amp;" )) { *com = "&amp;D52&amp;";} else","MNU_","-MNU_")
)</f>
        <v xml:space="preserve">                      if (strcompare(str,"2^X" )) { *com = ITM_2X;} else</v>
      </c>
      <c r="H52" t="b">
        <f>ISNA(VLOOKUP(J52,J53:J$500,1,0))</f>
        <v>1</v>
      </c>
      <c r="I52" s="27">
        <f>VLOOKUP(C52,SOURCE!S$6:Y$10195,7,0)</f>
        <v>64</v>
      </c>
      <c r="J52" s="28" t="str">
        <f>VLOOKUP(C52,SOURCE!S$6:Y$10195,6,0)</f>
        <v>2^X</v>
      </c>
      <c r="K52" s="29" t="str">
        <f t="shared" si="4"/>
        <v>2^x</v>
      </c>
      <c r="L52" s="39" t="str">
        <f>VLOOKUP(C52,SOURCE!S$6:Y$10195,2,0)</f>
        <v>Math</v>
      </c>
      <c r="M52" t="str">
        <f>IF(VLOOKUP(I52,SOURCE!B:M,2,0)="/  { itemToBeCoded","To be coded","")</f>
        <v/>
      </c>
      <c r="N52" s="17" t="str">
        <f>IF(AND(O52,VLOOKUP(I52,SOURCE!B:M,2,0)&lt;&gt;"/  { itemToBeCoded"),IF(ISERROR(VLOOKUP(J52,TEST!A:L,12,0)),"",   IF(VLOOKUP(J52,TEST!A:L,12,0)="","",VLOOKUP(J52,TEST!A:L,12,0)&amp;" //"&amp;U52)),"")</f>
        <v>0.2 2^X 1.14869835499704 GSB M2 //17</v>
      </c>
      <c r="O52" t="b">
        <f>ISNA(VLOOKUP(J52,J$3:J51,1,0))</f>
        <v>1</v>
      </c>
      <c r="Q52" s="26" t="str">
        <f>VLOOKUP(I52,SOURCE!B:M,5,0)</f>
        <v>"2" STD_SUP_x</v>
      </c>
      <c r="U52">
        <f t="shared" si="5"/>
        <v>17</v>
      </c>
      <c r="V52" s="53">
        <f t="shared" si="2"/>
        <v>3079.7865012198436</v>
      </c>
      <c r="W52">
        <f>IF(AND(O52,VLOOKUP(I52,SOURCE!B:M,2,0)&lt;&gt;"/  { itemToBeCoded"),IF(ISERROR(VLOOKUP(J52,TEST!A:F,5,0)),"",VLOOKUP(J52,TEST!A:F,5,0)),"")</f>
        <v>1</v>
      </c>
      <c r="X52">
        <f>IF(AND(O52,VLOOKUP(I52,SOURCE!B:M,2,0)&lt;&gt;"/  { itemToBeCoded"),IF(ISERROR(VLOOKUP(J52,TEST!A:F,6,0)),"",VLOOKUP(J52,TEST!A:F,6,0)),"")</f>
        <v>1.1486983549970351</v>
      </c>
      <c r="Y52" t="str">
        <f t="shared" si="3"/>
        <v>both</v>
      </c>
    </row>
    <row r="53" spans="1:25">
      <c r="A53" s="24" t="str">
        <f>IF(ISNA(VLOOKUP(D53,D54:D$9999,1,0)),"",1)</f>
        <v/>
      </c>
      <c r="B53" s="24" t="str">
        <f>IF(ISNA(VLOOKUP(E53,E54:E$9999,1,0)),"",1)</f>
        <v/>
      </c>
      <c r="C53" s="2">
        <v>51</v>
      </c>
      <c r="D53" s="2" t="str">
        <f>VLOOKUP(C53,SOURCE!$S$3:$Z$3016,8,0)</f>
        <v>ITM_EXP</v>
      </c>
      <c r="E53" s="26" t="str">
        <f>CHAR(34)&amp;VLOOKUP(C53,SOURCE!$S$3:$Z$3016,6,0)&amp;CHAR(34)</f>
        <v>"E^X"</v>
      </c>
      <c r="F53" s="22" t="str">
        <f>VLOOKUP(C53,SOURCE!$S$3:$AA$3016,9,0)&amp;
IF(MID(E53,2,4)="XEQM",
"                      if (strcompare(str,"&amp;E53&amp;" ) &amp;&amp; exec) { *com = "&amp;D53&amp;";} else",
SUBSTITUTE("                      if (strcompare(str,"&amp;E53&amp;" )) { *com = "&amp;D53&amp;";} else","MNU_","-MNU_")
)</f>
        <v xml:space="preserve">                      if (strcompare(str,"E^X" )) { *com = ITM_EXP;} else</v>
      </c>
      <c r="H53" t="b">
        <f>ISNA(VLOOKUP(J53,J54:J$500,1,0))</f>
        <v>1</v>
      </c>
      <c r="I53" s="27">
        <f>VLOOKUP(C53,SOURCE!S$6:Y$10195,7,0)</f>
        <v>65</v>
      </c>
      <c r="J53" s="28" t="str">
        <f>VLOOKUP(C53,SOURCE!S$6:Y$10195,6,0)</f>
        <v>E^X</v>
      </c>
      <c r="K53" s="29" t="str">
        <f t="shared" si="4"/>
        <v>e^x</v>
      </c>
      <c r="L53" s="39" t="str">
        <f>VLOOKUP(C53,SOURCE!S$6:Y$10195,2,0)</f>
        <v>Math</v>
      </c>
      <c r="M53" t="str">
        <f>IF(VLOOKUP(I53,SOURCE!B:M,2,0)="/  { itemToBeCoded","To be coded","")</f>
        <v/>
      </c>
      <c r="N53" s="17" t="str">
        <f>IF(AND(O53,VLOOKUP(I53,SOURCE!B:M,2,0)&lt;&gt;"/  { itemToBeCoded"),IF(ISERROR(VLOOKUP(J53,TEST!A:L,12,0)),"",   IF(VLOOKUP(J53,TEST!A:L,12,0)="","",VLOOKUP(J53,TEST!A:L,12,0)&amp;" //"&amp;U53)),"")</f>
        <v>0.2 E^X 1.22140275816017 GSB M2 //18</v>
      </c>
      <c r="O53" t="b">
        <f>ISNA(VLOOKUP(J53,J$3:J52,1,0))</f>
        <v>1</v>
      </c>
      <c r="Q53" s="26" t="str">
        <f>VLOOKUP(I53,SOURCE!B:M,5,0)</f>
        <v>"e" STD_SUP_x</v>
      </c>
      <c r="S53" s="153"/>
      <c r="T53" s="153"/>
      <c r="U53">
        <f t="shared" si="5"/>
        <v>18</v>
      </c>
      <c r="V53" s="53">
        <f t="shared" si="2"/>
        <v>3081.0079039780039</v>
      </c>
      <c r="W53">
        <f>IF(AND(O53,VLOOKUP(I53,SOURCE!B:M,2,0)&lt;&gt;"/  { itemToBeCoded"),IF(ISERROR(VLOOKUP(J53,TEST!A:F,5,0)),"",VLOOKUP(J53,TEST!A:F,5,0)),"")</f>
        <v>1</v>
      </c>
      <c r="X53">
        <f>IF(AND(O53,VLOOKUP(I53,SOURCE!B:M,2,0)&lt;&gt;"/  { itemToBeCoded"),IF(ISERROR(VLOOKUP(J53,TEST!A:F,6,0)),"",VLOOKUP(J53,TEST!A:F,6,0)),"")</f>
        <v>1.2214027581601699</v>
      </c>
      <c r="Y53" t="str">
        <f t="shared" si="3"/>
        <v>both</v>
      </c>
    </row>
    <row r="54" spans="1:25">
      <c r="A54" s="24" t="str">
        <f>IF(ISNA(VLOOKUP(D54,D55:D$9999,1,0)),"",1)</f>
        <v/>
      </c>
      <c r="B54" s="24" t="str">
        <f>IF(ISNA(VLOOKUP(E54,E55:E$9999,1,0)),"",1)</f>
        <v/>
      </c>
      <c r="C54" s="2">
        <v>52</v>
      </c>
      <c r="D54" s="2" t="str">
        <f>VLOOKUP(C54,SOURCE!$S$3:$Z$3016,8,0)</f>
        <v>ITM_10x</v>
      </c>
      <c r="E54" s="26" t="str">
        <f>CHAR(34)&amp;VLOOKUP(C54,SOURCE!$S$3:$Z$3016,6,0)&amp;CHAR(34)</f>
        <v>"10^X"</v>
      </c>
      <c r="F54" s="22" t="str">
        <f>VLOOKUP(C54,SOURCE!$S$3:$AA$3016,9,0)&amp;
IF(MID(E54,2,4)="XEQM",
"                      if (strcompare(str,"&amp;E54&amp;" ) &amp;&amp; exec) { *com = "&amp;D54&amp;";} else",
SUBSTITUTE("                      if (strcompare(str,"&amp;E54&amp;" )) { *com = "&amp;D54&amp;";} else","MNU_","-MNU_")
)</f>
        <v xml:space="preserve">                      if (strcompare(str,"10^X" )) { *com = ITM_10x;} else</v>
      </c>
      <c r="H54" t="b">
        <f>ISNA(VLOOKUP(J54,J55:J$500,1,0))</f>
        <v>1</v>
      </c>
      <c r="I54" s="27">
        <f>VLOOKUP(C54,SOURCE!S$6:Y$10195,7,0)</f>
        <v>67</v>
      </c>
      <c r="J54" s="28" t="str">
        <f>VLOOKUP(C54,SOURCE!S$6:Y$10195,6,0)</f>
        <v>10^X</v>
      </c>
      <c r="K54" s="29" t="str">
        <f t="shared" si="4"/>
        <v>10^x</v>
      </c>
      <c r="L54" s="39" t="str">
        <f>VLOOKUP(C54,SOURCE!S$6:Y$10195,2,0)</f>
        <v>Math</v>
      </c>
      <c r="M54" t="str">
        <f>IF(VLOOKUP(I54,SOURCE!B:M,2,0)="/  { itemToBeCoded","To be coded","")</f>
        <v/>
      </c>
      <c r="N54" s="17" t="str">
        <f>IF(AND(O54,VLOOKUP(I54,SOURCE!B:M,2,0)&lt;&gt;"/  { itemToBeCoded"),IF(ISERROR(VLOOKUP(J54,TEST!A:L,12,0)),"",   IF(VLOOKUP(J54,TEST!A:L,12,0)="","",VLOOKUP(J54,TEST!A:L,12,0)&amp;" //"&amp;U54)),"")</f>
        <v>0.2 10^X 1.58489319246111 GSB M2 //19</v>
      </c>
      <c r="O54" t="b">
        <f>ISNA(VLOOKUP(J54,J$3:J53,1,0))</f>
        <v>1</v>
      </c>
      <c r="Q54" s="26" t="str">
        <f>VLOOKUP(I54,SOURCE!B:M,5,0)</f>
        <v>"10" STD_SUP_x</v>
      </c>
      <c r="S54" s="153"/>
      <c r="T54" s="153"/>
      <c r="U54">
        <f t="shared" si="5"/>
        <v>19</v>
      </c>
      <c r="V54" s="53">
        <f t="shared" si="2"/>
        <v>3082.592797170465</v>
      </c>
      <c r="W54">
        <f>IF(AND(O54,VLOOKUP(I54,SOURCE!B:M,2,0)&lt;&gt;"/  { itemToBeCoded"),IF(ISERROR(VLOOKUP(J54,TEST!A:F,5,0)),"",VLOOKUP(J54,TEST!A:F,5,0)),"")</f>
        <v>1</v>
      </c>
      <c r="X54">
        <f>IF(AND(O54,VLOOKUP(I54,SOURCE!B:M,2,0)&lt;&gt;"/  { itemToBeCoded"),IF(ISERROR(VLOOKUP(J54,TEST!A:F,6,0)),"",VLOOKUP(J54,TEST!A:F,6,0)),"")</f>
        <v>1.5848931924611136</v>
      </c>
      <c r="Y54" t="str">
        <f t="shared" si="3"/>
        <v>both</v>
      </c>
    </row>
    <row r="55" spans="1:25">
      <c r="A55" s="24" t="str">
        <f>IF(ISNA(VLOOKUP(D55,D56:D$9999,1,0)),"",1)</f>
        <v/>
      </c>
      <c r="B55" s="24" t="str">
        <f>IF(ISNA(VLOOKUP(E55,E56:E$9999,1,0)),"",1)</f>
        <v/>
      </c>
      <c r="C55" s="2">
        <v>53</v>
      </c>
      <c r="D55" s="2" t="str">
        <f>VLOOKUP(C55,SOURCE!$S$3:$Z$3016,8,0)</f>
        <v>ITM_LOG2</v>
      </c>
      <c r="E55" s="26" t="str">
        <f>CHAR(34)&amp;VLOOKUP(C55,SOURCE!$S$3:$Z$3016,6,0)&amp;CHAR(34)</f>
        <v>"LOG2"</v>
      </c>
      <c r="F55" s="22" t="str">
        <f>VLOOKUP(C55,SOURCE!$S$3:$AA$3016,9,0)&amp;
IF(MID(E55,2,4)="XEQM",
"                      if (strcompare(str,"&amp;E55&amp;" ) &amp;&amp; exec) { *com = "&amp;D55&amp;";} else",
SUBSTITUTE("                      if (strcompare(str,"&amp;E55&amp;" )) { *com = "&amp;D55&amp;";} else","MNU_","-MNU_")
)</f>
        <v xml:space="preserve">                      if (strcompare(str,"LOG2" )) { *com = ITM_LOG2;} else</v>
      </c>
      <c r="H55" t="b">
        <f>ISNA(VLOOKUP(J55,J56:J$500,1,0))</f>
        <v>1</v>
      </c>
      <c r="I55" s="27">
        <f>VLOOKUP(C55,SOURCE!S$6:Y$10195,7,0)</f>
        <v>68</v>
      </c>
      <c r="J55" s="28" t="str">
        <f>VLOOKUP(C55,SOURCE!S$6:Y$10195,6,0)</f>
        <v>LOG2</v>
      </c>
      <c r="K55" s="29" t="str">
        <f t="shared" si="4"/>
        <v>lbx</v>
      </c>
      <c r="L55" s="39" t="str">
        <f>VLOOKUP(C55,SOURCE!S$6:Y$10195,2,0)</f>
        <v>Math</v>
      </c>
      <c r="M55" t="str">
        <f>IF(VLOOKUP(I55,SOURCE!B:M,2,0)="/  { itemToBeCoded","To be coded","")</f>
        <v/>
      </c>
      <c r="N55" s="17" t="str">
        <f>IF(AND(O55,VLOOKUP(I55,SOURCE!B:M,2,0)&lt;&gt;"/  { itemToBeCoded"),IF(ISERROR(VLOOKUP(J55,TEST!A:L,12,0)),"",   IF(VLOOKUP(J55,TEST!A:L,12,0)="","",VLOOKUP(J55,TEST!A:L,12,0)&amp;" //"&amp;U55)),"")</f>
        <v>0.2 LOG2 2.32192809488736 CHS  GSB M2 //20</v>
      </c>
      <c r="O55" t="b">
        <f>ISNA(VLOOKUP(J55,J$3:J54,1,0))</f>
        <v>1</v>
      </c>
      <c r="Q55" s="26" t="str">
        <f>VLOOKUP(I55,SOURCE!B:M,5,0)</f>
        <v>"lb x"</v>
      </c>
      <c r="T55" s="154"/>
      <c r="U55">
        <f t="shared" si="5"/>
        <v>20</v>
      </c>
      <c r="V55" s="53">
        <f t="shared" si="2"/>
        <v>3080.2708690755776</v>
      </c>
      <c r="W55">
        <f>IF(AND(O55,VLOOKUP(I55,SOURCE!B:M,2,0)&lt;&gt;"/  { itemToBeCoded"),IF(ISERROR(VLOOKUP(J55,TEST!A:F,5,0)),"",VLOOKUP(J55,TEST!A:F,5,0)),"")</f>
        <v>1</v>
      </c>
      <c r="X55">
        <f>IF(AND(O55,VLOOKUP(I55,SOURCE!B:M,2,0)&lt;&gt;"/  { itemToBeCoded"),IF(ISERROR(VLOOKUP(J55,TEST!A:F,6,0)),"",VLOOKUP(J55,TEST!A:F,6,0)),"")</f>
        <v>-2.3219280948873622</v>
      </c>
      <c r="Y55" t="str">
        <f t="shared" si="3"/>
        <v>both</v>
      </c>
    </row>
    <row r="56" spans="1:25">
      <c r="A56" s="24" t="str">
        <f>IF(ISNA(VLOOKUP(D56,D57:D$9999,1,0)),"",1)</f>
        <v/>
      </c>
      <c r="B56" s="24" t="str">
        <f>IF(ISNA(VLOOKUP(E56,E57:E$9999,1,0)),"",1)</f>
        <v/>
      </c>
      <c r="C56" s="2">
        <v>54</v>
      </c>
      <c r="D56" s="2" t="str">
        <f>VLOOKUP(C56,SOURCE!$S$3:$Z$3016,8,0)</f>
        <v>ITM_LN</v>
      </c>
      <c r="E56" s="26" t="str">
        <f>CHAR(34)&amp;VLOOKUP(C56,SOURCE!$S$3:$Z$3016,6,0)&amp;CHAR(34)</f>
        <v>"LN"</v>
      </c>
      <c r="F56" s="22" t="str">
        <f>VLOOKUP(C56,SOURCE!$S$3:$AA$3016,9,0)&amp;
IF(MID(E56,2,4)="XEQM",
"                      if (strcompare(str,"&amp;E56&amp;" ) &amp;&amp; exec) { *com = "&amp;D56&amp;";} else",
SUBSTITUTE("                      if (strcompare(str,"&amp;E56&amp;" )) { *com = "&amp;D56&amp;";} else","MNU_","-MNU_")
)</f>
        <v xml:space="preserve">                      if (strcompare(str,"LN" )) { *com = ITM_LN;} else</v>
      </c>
      <c r="H56" t="b">
        <f>ISNA(VLOOKUP(J56,J57:J$500,1,0))</f>
        <v>1</v>
      </c>
      <c r="I56" s="27">
        <f>VLOOKUP(C56,SOURCE!S$6:Y$10195,7,0)</f>
        <v>69</v>
      </c>
      <c r="J56" s="28" t="str">
        <f>VLOOKUP(C56,SOURCE!S$6:Y$10195,6,0)</f>
        <v>LN</v>
      </c>
      <c r="K56" s="29" t="str">
        <f t="shared" si="4"/>
        <v>LN</v>
      </c>
      <c r="L56" s="39" t="str">
        <f>VLOOKUP(C56,SOURCE!S$6:Y$10195,2,0)</f>
        <v>Math</v>
      </c>
      <c r="M56" t="str">
        <f>IF(VLOOKUP(I56,SOURCE!B:M,2,0)="/  { itemToBeCoded","To be coded","")</f>
        <v/>
      </c>
      <c r="N56" s="17" t="str">
        <f>IF(AND(O56,VLOOKUP(I56,SOURCE!B:M,2,0)&lt;&gt;"/  { itemToBeCoded"),IF(ISERROR(VLOOKUP(J56,TEST!A:L,12,0)),"",   IF(VLOOKUP(J56,TEST!A:L,12,0)="","",VLOOKUP(J56,TEST!A:L,12,0)&amp;" //"&amp;U56)),"")</f>
        <v>0.2 LN 1.6094379124341 CHS  GSB M2 //21</v>
      </c>
      <c r="O56" t="b">
        <f>ISNA(VLOOKUP(J56,J$3:J55,1,0))</f>
        <v>1</v>
      </c>
      <c r="Q56" s="26" t="str">
        <f>VLOOKUP(I56,SOURCE!B:M,5,0)</f>
        <v>"LN"</v>
      </c>
      <c r="T56" s="154"/>
      <c r="U56">
        <f t="shared" si="5"/>
        <v>21</v>
      </c>
      <c r="V56" s="53">
        <f t="shared" si="2"/>
        <v>3078.6614311631433</v>
      </c>
      <c r="W56">
        <f>IF(AND(O56,VLOOKUP(I56,SOURCE!B:M,2,0)&lt;&gt;"/  { itemToBeCoded"),IF(ISERROR(VLOOKUP(J56,TEST!A:F,5,0)),"",VLOOKUP(J56,TEST!A:F,5,0)),"")</f>
        <v>1</v>
      </c>
      <c r="X56">
        <f>IF(AND(O56,VLOOKUP(I56,SOURCE!B:M,2,0)&lt;&gt;"/  { itemToBeCoded"),IF(ISERROR(VLOOKUP(J56,TEST!A:F,6,0)),"",VLOOKUP(J56,TEST!A:F,6,0)),"")</f>
        <v>-1.6094379124341003</v>
      </c>
      <c r="Y56" t="str">
        <f t="shared" si="3"/>
        <v>both</v>
      </c>
    </row>
    <row r="57" spans="1:25">
      <c r="A57" s="24" t="str">
        <f>IF(ISNA(VLOOKUP(D57,D58:D$9999,1,0)),"",1)</f>
        <v/>
      </c>
      <c r="B57" s="24" t="str">
        <f>IF(ISNA(VLOOKUP(E57,E58:E$9999,1,0)),"",1)</f>
        <v/>
      </c>
      <c r="C57" s="2">
        <v>55</v>
      </c>
      <c r="D57" s="2" t="str">
        <f>VLOOKUP(C57,SOURCE!$S$3:$Z$3016,8,0)</f>
        <v>ITM_STOP</v>
      </c>
      <c r="E57" s="26" t="str">
        <f>CHAR(34)&amp;VLOOKUP(C57,SOURCE!$S$3:$Z$3016,6,0)&amp;CHAR(34)</f>
        <v>"STOP"</v>
      </c>
      <c r="F57" s="22" t="str">
        <f>VLOOKUP(C57,SOURCE!$S$3:$AA$3016,9,0)&amp;
IF(MID(E57,2,4)="XEQM",
"                      if (strcompare(str,"&amp;E57&amp;" ) &amp;&amp; exec) { *com = "&amp;D57&amp;";} else",
SUBSTITUTE("                      if (strcompare(str,"&amp;E57&amp;" )) { *com = "&amp;D57&amp;";} else","MNU_","-MNU_")
)</f>
        <v>//                      if (strcompare(str,"STOP" )) { *com = ITM_STOP;} else</v>
      </c>
      <c r="H57" t="b">
        <f>ISNA(VLOOKUP(J57,J58:J$500,1,0))</f>
        <v>1</v>
      </c>
      <c r="I57" s="27">
        <f>VLOOKUP(C57,SOURCE!S$6:Y$10195,7,0)</f>
        <v>70</v>
      </c>
      <c r="J57" s="28" t="str">
        <f>VLOOKUP(C57,SOURCE!S$6:Y$10195,6,0)</f>
        <v>STOP</v>
      </c>
      <c r="K57" s="29" t="str">
        <f t="shared" si="4"/>
        <v>R/S</v>
      </c>
      <c r="L57" s="39" t="str">
        <f>VLOOKUP(C57,SOURCE!S$6:Y$10195,2,0)</f>
        <v/>
      </c>
      <c r="M57" t="str">
        <f>IF(VLOOKUP(I57,SOURCE!B:M,2,0)="/  { itemToBeCoded","To be coded","")</f>
        <v>To be coded</v>
      </c>
      <c r="N57" s="17" t="str">
        <f>IF(AND(O57,VLOOKUP(I57,SOURCE!B:M,2,0)&lt;&gt;"/  { itemToBeCoded"),IF(ISERROR(VLOOKUP(J57,TEST!A:L,12,0)),"",   IF(VLOOKUP(J57,TEST!A:L,12,0)="","",VLOOKUP(J57,TEST!A:L,12,0)&amp;" //"&amp;U57)),"")</f>
        <v/>
      </c>
      <c r="O57" t="b">
        <f>ISNA(VLOOKUP(J57,J$3:J56,1,0))</f>
        <v>1</v>
      </c>
      <c r="Q57" s="26" t="str">
        <f>VLOOKUP(I57,SOURCE!B:M,5,0)</f>
        <v>"R/S"</v>
      </c>
      <c r="T57" s="154"/>
      <c r="U57">
        <f t="shared" si="5"/>
        <v>21</v>
      </c>
      <c r="V57" s="53">
        <f t="shared" si="2"/>
        <v>3078.6614311631433</v>
      </c>
      <c r="W57" t="str">
        <f>IF(AND(O57,VLOOKUP(I57,SOURCE!B:M,2,0)&lt;&gt;"/  { itemToBeCoded"),IF(ISERROR(VLOOKUP(J57,TEST!A:F,5,0)),"",VLOOKUP(J57,TEST!A:F,5,0)),"")</f>
        <v/>
      </c>
      <c r="X57" t="str">
        <f>IF(AND(O57,VLOOKUP(I57,SOURCE!B:M,2,0)&lt;&gt;"/  { itemToBeCoded"),IF(ISERROR(VLOOKUP(J57,TEST!A:F,6,0)),"",VLOOKUP(J57,TEST!A:F,6,0)),"")</f>
        <v/>
      </c>
      <c r="Y57" t="str">
        <f t="shared" si="3"/>
        <v/>
      </c>
    </row>
    <row r="58" spans="1:25">
      <c r="A58" s="24" t="str">
        <f>IF(ISNA(VLOOKUP(D58,D59:D$9999,1,0)),"",1)</f>
        <v/>
      </c>
      <c r="B58" s="24" t="str">
        <f>IF(ISNA(VLOOKUP(E58,E59:E$9999,1,0)),"",1)</f>
        <v/>
      </c>
      <c r="C58" s="2">
        <v>56</v>
      </c>
      <c r="D58" s="2" t="str">
        <f>VLOOKUP(C58,SOURCE!$S$3:$Z$3016,8,0)</f>
        <v>ITM_LOG10</v>
      </c>
      <c r="E58" s="26" t="str">
        <f>CHAR(34)&amp;VLOOKUP(C58,SOURCE!$S$3:$Z$3016,6,0)&amp;CHAR(34)</f>
        <v>"LOG10"</v>
      </c>
      <c r="F58" s="22" t="str">
        <f>VLOOKUP(C58,SOURCE!$S$3:$AA$3016,9,0)&amp;
IF(MID(E58,2,4)="XEQM",
"                      if (strcompare(str,"&amp;E58&amp;" ) &amp;&amp; exec) { *com = "&amp;D58&amp;";} else",
SUBSTITUTE("                      if (strcompare(str,"&amp;E58&amp;" )) { *com = "&amp;D58&amp;";} else","MNU_","-MNU_")
)</f>
        <v xml:space="preserve">                      if (strcompare(str,"LOG10" )) { *com = ITM_LOG10;} else</v>
      </c>
      <c r="H58" t="b">
        <f>ISNA(VLOOKUP(J58,J59:J$500,1,0))</f>
        <v>1</v>
      </c>
      <c r="I58" s="27">
        <f>VLOOKUP(C58,SOURCE!S$6:Y$10195,7,0)</f>
        <v>71</v>
      </c>
      <c r="J58" s="28" t="str">
        <f>VLOOKUP(C58,SOURCE!S$6:Y$10195,6,0)</f>
        <v>LOG10</v>
      </c>
      <c r="K58" s="29" t="str">
        <f t="shared" si="4"/>
        <v>LOG</v>
      </c>
      <c r="L58" s="39" t="str">
        <f>VLOOKUP(C58,SOURCE!S$6:Y$10195,2,0)</f>
        <v>Math</v>
      </c>
      <c r="M58" t="str">
        <f>IF(VLOOKUP(I58,SOURCE!B:M,2,0)="/  { itemToBeCoded","To be coded","")</f>
        <v/>
      </c>
      <c r="N58" s="17" t="str">
        <f>IF(AND(O58,VLOOKUP(I58,SOURCE!B:M,2,0)&lt;&gt;"/  { itemToBeCoded"),IF(ISERROR(VLOOKUP(J58,TEST!A:L,12,0)),"",   IF(VLOOKUP(J58,TEST!A:L,12,0)="","",VLOOKUP(J58,TEST!A:L,12,0)&amp;" //"&amp;U58)),"")</f>
        <v>0.2 ENTER LOG10 0.698970004336019 CHS  GSB M2 //22</v>
      </c>
      <c r="O58" t="b">
        <f>ISNA(VLOOKUP(J58,J$3:J57,1,0))</f>
        <v>1</v>
      </c>
      <c r="Q58" s="26" t="str">
        <f>VLOOKUP(I58,SOURCE!B:M,5,0)</f>
        <v>"LOG"</v>
      </c>
      <c r="T58" s="154"/>
      <c r="U58">
        <f t="shared" si="5"/>
        <v>22</v>
      </c>
      <c r="V58" s="53">
        <f t="shared" si="2"/>
        <v>3077.9624611588074</v>
      </c>
      <c r="W58">
        <f>IF(AND(O58,VLOOKUP(I58,SOURCE!B:M,2,0)&lt;&gt;"/  { itemToBeCoded"),IF(ISERROR(VLOOKUP(J58,TEST!A:F,5,0)),"",VLOOKUP(J58,TEST!A:F,5,0)),"")</f>
        <v>1</v>
      </c>
      <c r="X58">
        <f>IF(AND(O58,VLOOKUP(I58,SOURCE!B:M,2,0)&lt;&gt;"/  { itemToBeCoded"),IF(ISERROR(VLOOKUP(J58,TEST!A:F,6,0)),"",VLOOKUP(J58,TEST!A:F,6,0)),"")</f>
        <v>-0.69897000433601875</v>
      </c>
      <c r="Y58" t="str">
        <f t="shared" si="3"/>
        <v>both</v>
      </c>
    </row>
    <row r="59" spans="1:25">
      <c r="A59" s="24" t="str">
        <f>IF(ISNA(VLOOKUP(D59,D60:D$9999,1,0)),"",1)</f>
        <v/>
      </c>
      <c r="B59" s="24" t="str">
        <f>IF(ISNA(VLOOKUP(E59,E60:E$9999,1,0)),"",1)</f>
        <v/>
      </c>
      <c r="C59" s="2">
        <v>57</v>
      </c>
      <c r="D59" s="2" t="str">
        <f>VLOOKUP(C59,SOURCE!$S$3:$Z$3016,8,0)</f>
        <v>ITM_LOGXY</v>
      </c>
      <c r="E59" s="26" t="str">
        <f>CHAR(34)&amp;VLOOKUP(C59,SOURCE!$S$3:$Z$3016,6,0)&amp;CHAR(34)</f>
        <v>"LOGXY"</v>
      </c>
      <c r="F59" s="22" t="str">
        <f>VLOOKUP(C59,SOURCE!$S$3:$AA$3016,9,0)&amp;
IF(MID(E59,2,4)="XEQM",
"                      if (strcompare(str,"&amp;E59&amp;" ) &amp;&amp; exec) { *com = "&amp;D59&amp;";} else",
SUBSTITUTE("                      if (strcompare(str,"&amp;E59&amp;" )) { *com = "&amp;D59&amp;";} else","MNU_","-MNU_")
)</f>
        <v xml:space="preserve">                      if (strcompare(str,"LOGXY" )) { *com = ITM_LOGXY;} else</v>
      </c>
      <c r="H59" t="b">
        <f>ISNA(VLOOKUP(J59,J60:J$500,1,0))</f>
        <v>1</v>
      </c>
      <c r="I59" s="27">
        <f>VLOOKUP(C59,SOURCE!S$6:Y$10195,7,0)</f>
        <v>72</v>
      </c>
      <c r="J59" s="28" t="str">
        <f>VLOOKUP(C59,SOURCE!S$6:Y$10195,6,0)</f>
        <v>LOGXY</v>
      </c>
      <c r="K59" s="29" t="str">
        <f t="shared" si="4"/>
        <v>logxy</v>
      </c>
      <c r="L59" s="39" t="str">
        <f>VLOOKUP(C59,SOURCE!S$6:Y$10195,2,0)</f>
        <v>Math</v>
      </c>
      <c r="M59" t="str">
        <f>IF(VLOOKUP(I59,SOURCE!B:M,2,0)="/  { itemToBeCoded","To be coded","")</f>
        <v/>
      </c>
      <c r="N59" s="17" t="str">
        <f>IF(AND(O59,VLOOKUP(I59,SOURCE!B:M,2,0)&lt;&gt;"/  { itemToBeCoded"),IF(ISERROR(VLOOKUP(J59,TEST!A:L,12,0)),"",   IF(VLOOKUP(J59,TEST!A:L,12,0)="","",VLOOKUP(J59,TEST!A:L,12,0)&amp;" //"&amp;U59)),"")</f>
        <v>0.2 EXIT 3 LOGXY 1.46497352071793 CHS  GSB M2 //23</v>
      </c>
      <c r="O59" t="b">
        <f>ISNA(VLOOKUP(J59,J$3:J58,1,0))</f>
        <v>1</v>
      </c>
      <c r="Q59" s="26" t="str">
        <f>VLOOKUP(I59,SOURCE!B:M,5,0)</f>
        <v>"log" STD_SUB_x "y"</v>
      </c>
      <c r="U59">
        <f t="shared" si="5"/>
        <v>23</v>
      </c>
      <c r="V59" s="53">
        <f t="shared" si="2"/>
        <v>3076.4974876380893</v>
      </c>
      <c r="W59">
        <f>IF(AND(O59,VLOOKUP(I59,SOURCE!B:M,2,0)&lt;&gt;"/  { itemToBeCoded"),IF(ISERROR(VLOOKUP(J59,TEST!A:F,5,0)),"",VLOOKUP(J59,TEST!A:F,5,0)),"")</f>
        <v>1</v>
      </c>
      <c r="X59">
        <f>IF(AND(O59,VLOOKUP(I59,SOURCE!B:M,2,0)&lt;&gt;"/  { itemToBeCoded"),IF(ISERROR(VLOOKUP(J59,TEST!A:F,6,0)),"",VLOOKUP(J59,TEST!A:F,6,0)),"")</f>
        <v>-1.4649735207179271</v>
      </c>
      <c r="Y59" t="str">
        <f t="shared" si="3"/>
        <v>both</v>
      </c>
    </row>
    <row r="60" spans="1:25">
      <c r="A60" s="24" t="str">
        <f>IF(ISNA(VLOOKUP(D60,D61:D$9999,1,0)),"",1)</f>
        <v/>
      </c>
      <c r="B60" s="24" t="str">
        <f>IF(ISNA(VLOOKUP(E60,E61:E$9999,1,0)),"",1)</f>
        <v/>
      </c>
      <c r="C60" s="2">
        <v>58</v>
      </c>
      <c r="D60" s="2" t="str">
        <f>VLOOKUP(C60,SOURCE!$S$3:$Z$3016,8,0)</f>
        <v>ITM_1ONX</v>
      </c>
      <c r="E60" s="26" t="str">
        <f>CHAR(34)&amp;VLOOKUP(C60,SOURCE!$S$3:$Z$3016,6,0)&amp;CHAR(34)</f>
        <v>"1/X"</v>
      </c>
      <c r="F60" s="22" t="str">
        <f>VLOOKUP(C60,SOURCE!$S$3:$AA$3016,9,0)&amp;
IF(MID(E60,2,4)="XEQM",
"                      if (strcompare(str,"&amp;E60&amp;" ) &amp;&amp; exec) { *com = "&amp;D60&amp;";} else",
SUBSTITUTE("                      if (strcompare(str,"&amp;E60&amp;" )) { *com = "&amp;D60&amp;";} else","MNU_","-MNU_")
)</f>
        <v xml:space="preserve">                      if (strcompare(str,"1/X" )) { *com = ITM_1ONX;} else</v>
      </c>
      <c r="H60" t="b">
        <f>ISNA(VLOOKUP(J60,J61:J$500,1,0))</f>
        <v>1</v>
      </c>
      <c r="I60" s="27">
        <f>VLOOKUP(C60,SOURCE!S$6:Y$10195,7,0)</f>
        <v>73</v>
      </c>
      <c r="J60" s="28" t="str">
        <f>VLOOKUP(C60,SOURCE!S$6:Y$10195,6,0)</f>
        <v>1/X</v>
      </c>
      <c r="K60" s="29" t="str">
        <f t="shared" si="4"/>
        <v>1/x</v>
      </c>
      <c r="L60" s="39" t="str">
        <f>VLOOKUP(C60,SOURCE!S$6:Y$10195,2,0)</f>
        <v>Math</v>
      </c>
      <c r="M60" t="str">
        <f>IF(VLOOKUP(I60,SOURCE!B:M,2,0)="/  { itemToBeCoded","To be coded","")</f>
        <v/>
      </c>
      <c r="N60" s="17" t="str">
        <f>IF(AND(O60,VLOOKUP(I60,SOURCE!B:M,2,0)&lt;&gt;"/  { itemToBeCoded"),IF(ISERROR(VLOOKUP(J60,TEST!A:L,12,0)),"",   IF(VLOOKUP(J60,TEST!A:L,12,0)="","",VLOOKUP(J60,TEST!A:L,12,0)&amp;" //"&amp;U60)),"")</f>
        <v>0.2 ENTER 1/X 5 GSB M2 //24</v>
      </c>
      <c r="O60" t="b">
        <f>ISNA(VLOOKUP(J60,J$3:J59,1,0))</f>
        <v>1</v>
      </c>
      <c r="Q60" s="26" t="str">
        <f>VLOOKUP(I60,SOURCE!B:M,5,0)</f>
        <v>"1/x"</v>
      </c>
      <c r="S60" s="153"/>
      <c r="T60" s="153"/>
      <c r="U60">
        <f t="shared" si="5"/>
        <v>24</v>
      </c>
      <c r="V60" s="53">
        <f t="shared" si="2"/>
        <v>3081.4974876380893</v>
      </c>
      <c r="W60">
        <f>IF(AND(O60,VLOOKUP(I60,SOURCE!B:M,2,0)&lt;&gt;"/  { itemToBeCoded"),IF(ISERROR(VLOOKUP(J60,TEST!A:F,5,0)),"",VLOOKUP(J60,TEST!A:F,5,0)),"")</f>
        <v>1</v>
      </c>
      <c r="X60">
        <f>IF(AND(O60,VLOOKUP(I60,SOURCE!B:M,2,0)&lt;&gt;"/  { itemToBeCoded"),IF(ISERROR(VLOOKUP(J60,TEST!A:F,6,0)),"",VLOOKUP(J60,TEST!A:F,6,0)),"")</f>
        <v>5</v>
      </c>
      <c r="Y60" t="str">
        <f t="shared" si="3"/>
        <v>both</v>
      </c>
    </row>
    <row r="61" spans="1:25">
      <c r="A61" s="24" t="str">
        <f>IF(ISNA(VLOOKUP(D61,D62:D$9999,1,0)),"",1)</f>
        <v/>
      </c>
      <c r="B61" s="24" t="str">
        <f>IF(ISNA(VLOOKUP(E61,E62:E$9999,1,0)),"",1)</f>
        <v/>
      </c>
      <c r="C61" s="2">
        <v>59</v>
      </c>
      <c r="D61" s="2" t="str">
        <f>VLOOKUP(C61,SOURCE!$S$3:$Z$3016,8,0)</f>
        <v>ITM_cos</v>
      </c>
      <c r="E61" s="26" t="str">
        <f>CHAR(34)&amp;VLOOKUP(C61,SOURCE!$S$3:$Z$3016,6,0)&amp;CHAR(34)</f>
        <v>"COS"</v>
      </c>
      <c r="F61" s="22" t="str">
        <f>VLOOKUP(C61,SOURCE!$S$3:$AA$3016,9,0)&amp;
IF(MID(E61,2,4)="XEQM",
"                      if (strcompare(str,"&amp;E61&amp;" ) &amp;&amp; exec) { *com = "&amp;D61&amp;";} else",
SUBSTITUTE("                      if (strcompare(str,"&amp;E61&amp;" )) { *com = "&amp;D61&amp;";} else","MNU_","-MNU_")
)</f>
        <v xml:space="preserve">                      if (strcompare(str,"COS" )) { *com = ITM_cos;} else</v>
      </c>
      <c r="H61" t="b">
        <f>ISNA(VLOOKUP(J61,J62:J$500,1,0))</f>
        <v>1</v>
      </c>
      <c r="I61" s="27">
        <f>VLOOKUP(C61,SOURCE!S$6:Y$10195,7,0)</f>
        <v>74</v>
      </c>
      <c r="J61" s="28" t="str">
        <f>VLOOKUP(C61,SOURCE!S$6:Y$10195,6,0)</f>
        <v>COS</v>
      </c>
      <c r="K61" s="29" t="str">
        <f t="shared" si="4"/>
        <v>COS</v>
      </c>
      <c r="L61" s="39" t="str">
        <f>VLOOKUP(C61,SOURCE!S$6:Y$10195,2,0)</f>
        <v>Trig</v>
      </c>
      <c r="M61" t="str">
        <f>IF(VLOOKUP(I61,SOURCE!B:M,2,0)="/  { itemToBeCoded","To be coded","")</f>
        <v/>
      </c>
      <c r="N61" s="17" t="str">
        <f>IF(AND(O61,VLOOKUP(I61,SOURCE!B:M,2,0)&lt;&gt;"/  { itemToBeCoded"),IF(ISERROR(VLOOKUP(J61,TEST!A:L,12,0)),"",   IF(VLOOKUP(J61,TEST!A:L,12,0)="","",VLOOKUP(J61,TEST!A:L,12,0)&amp;" //"&amp;U61)),"")</f>
        <v>16.8 COS ARCCOS STO 10 16.8 GSB M2 //25</v>
      </c>
      <c r="O61" t="b">
        <f>ISNA(VLOOKUP(J61,J$3:J60,1,0))</f>
        <v>1</v>
      </c>
      <c r="Q61" s="26" t="str">
        <f>VLOOKUP(I61,SOURCE!B:M,5,0)</f>
        <v>"COS"</v>
      </c>
      <c r="T61" s="151"/>
      <c r="U61">
        <f t="shared" si="5"/>
        <v>25</v>
      </c>
      <c r="V61" s="53">
        <f t="shared" si="2"/>
        <v>3098.2974876380895</v>
      </c>
      <c r="W61">
        <f>IF(AND(O61,VLOOKUP(I61,SOURCE!B:M,2,0)&lt;&gt;"/  { itemToBeCoded"),IF(ISERROR(VLOOKUP(J61,TEST!A:F,5,0)),"",VLOOKUP(J61,TEST!A:F,5,0)),"")</f>
        <v>1</v>
      </c>
      <c r="X61">
        <f>IF(AND(O61,VLOOKUP(I61,SOURCE!B:M,2,0)&lt;&gt;"/  { itemToBeCoded"),IF(ISERROR(VLOOKUP(J61,TEST!A:F,6,0)),"",VLOOKUP(J61,TEST!A:F,6,0)),"")</f>
        <v>16.8</v>
      </c>
      <c r="Y61" t="str">
        <f t="shared" si="3"/>
        <v>both</v>
      </c>
    </row>
    <row r="62" spans="1:25">
      <c r="A62" s="24" t="str">
        <f>IF(ISNA(VLOOKUP(D62,D63:D$9999,1,0)),"",1)</f>
        <v/>
      </c>
      <c r="B62" s="24" t="str">
        <f>IF(ISNA(VLOOKUP(E62,E63:E$9999,1,0)),"",1)</f>
        <v/>
      </c>
      <c r="C62" s="2">
        <v>60</v>
      </c>
      <c r="D62" s="2" t="str">
        <f>VLOOKUP(C62,SOURCE!$S$3:$Z$3016,8,0)</f>
        <v>ITM_cosh</v>
      </c>
      <c r="E62" s="26" t="str">
        <f>CHAR(34)&amp;VLOOKUP(C62,SOURCE!$S$3:$Z$3016,6,0)&amp;CHAR(34)</f>
        <v>"COSH"</v>
      </c>
      <c r="F62" s="22" t="str">
        <f>VLOOKUP(C62,SOURCE!$S$3:$AA$3016,9,0)&amp;
IF(MID(E62,2,4)="XEQM",
"                      if (strcompare(str,"&amp;E62&amp;" ) &amp;&amp; exec) { *com = "&amp;D62&amp;";} else",
SUBSTITUTE("                      if (strcompare(str,"&amp;E62&amp;" )) { *com = "&amp;D62&amp;";} else","MNU_","-MNU_")
)</f>
        <v xml:space="preserve">                      if (strcompare(str,"COSH" )) { *com = ITM_cosh;} else</v>
      </c>
      <c r="H62" t="b">
        <f>ISNA(VLOOKUP(J62,J63:J$500,1,0))</f>
        <v>1</v>
      </c>
      <c r="I62" s="27">
        <f>VLOOKUP(C62,SOURCE!S$6:Y$10195,7,0)</f>
        <v>75</v>
      </c>
      <c r="J62" s="28" t="str">
        <f>VLOOKUP(C62,SOURCE!S$6:Y$10195,6,0)</f>
        <v>COSH</v>
      </c>
      <c r="K62" s="29" t="str">
        <f t="shared" si="4"/>
        <v>cosh</v>
      </c>
      <c r="L62" s="39" t="str">
        <f>VLOOKUP(C62,SOURCE!S$6:Y$10195,2,0)</f>
        <v>Trig</v>
      </c>
      <c r="M62" t="str">
        <f>IF(VLOOKUP(I62,SOURCE!B:M,2,0)="/  { itemToBeCoded","To be coded","")</f>
        <v/>
      </c>
      <c r="N62" s="17" t="str">
        <f>IF(AND(O62,VLOOKUP(I62,SOURCE!B:M,2,0)&lt;&gt;"/  { itemToBeCoded"),IF(ISERROR(VLOOKUP(J62,TEST!A:L,12,0)),"",   IF(VLOOKUP(J62,TEST!A:L,12,0)="","",VLOOKUP(J62,TEST!A:L,12,0)&amp;" //"&amp;U62)),"")</f>
        <v>16.8 COSH ARCCOSH STO 11 16.8 GSB M2 //26</v>
      </c>
      <c r="O62" t="b">
        <f>ISNA(VLOOKUP(J62,J$3:J61,1,0))</f>
        <v>1</v>
      </c>
      <c r="Q62" s="26" t="str">
        <f>VLOOKUP(I62,SOURCE!B:M,5,0)</f>
        <v>"cosh"</v>
      </c>
      <c r="T62" s="151"/>
      <c r="U62">
        <f t="shared" si="5"/>
        <v>26</v>
      </c>
      <c r="V62" s="53">
        <f t="shared" si="2"/>
        <v>3115.0974876380897</v>
      </c>
      <c r="W62">
        <f>IF(AND(O62,VLOOKUP(I62,SOURCE!B:M,2,0)&lt;&gt;"/  { itemToBeCoded"),IF(ISERROR(VLOOKUP(J62,TEST!A:F,5,0)),"",VLOOKUP(J62,TEST!A:F,5,0)),"")</f>
        <v>1</v>
      </c>
      <c r="X62">
        <f>IF(AND(O62,VLOOKUP(I62,SOURCE!B:M,2,0)&lt;&gt;"/  { itemToBeCoded"),IF(ISERROR(VLOOKUP(J62,TEST!A:F,6,0)),"",VLOOKUP(J62,TEST!A:F,6,0)),"")</f>
        <v>16.8</v>
      </c>
      <c r="Y62" t="str">
        <f t="shared" si="3"/>
        <v>both</v>
      </c>
    </row>
    <row r="63" spans="1:25">
      <c r="A63" s="24" t="str">
        <f>IF(ISNA(VLOOKUP(D63,D64:D$9999,1,0)),"",1)</f>
        <v/>
      </c>
      <c r="B63" s="24" t="str">
        <f>IF(ISNA(VLOOKUP(E63,E64:E$9999,1,0)),"",1)</f>
        <v/>
      </c>
      <c r="C63" s="2">
        <v>61</v>
      </c>
      <c r="D63" s="2" t="str">
        <f>VLOOKUP(C63,SOURCE!$S$3:$Z$3016,8,0)</f>
        <v>ITM_sin</v>
      </c>
      <c r="E63" s="26" t="str">
        <f>CHAR(34)&amp;VLOOKUP(C63,SOURCE!$S$3:$Z$3016,6,0)&amp;CHAR(34)</f>
        <v>"SIN"</v>
      </c>
      <c r="F63" s="22" t="str">
        <f>VLOOKUP(C63,SOURCE!$S$3:$AA$3016,9,0)&amp;
IF(MID(E63,2,4)="XEQM",
"                      if (strcompare(str,"&amp;E63&amp;" ) &amp;&amp; exec) { *com = "&amp;D63&amp;";} else",
SUBSTITUTE("                      if (strcompare(str,"&amp;E63&amp;" )) { *com = "&amp;D63&amp;";} else","MNU_","-MNU_")
)</f>
        <v xml:space="preserve">                      if (strcompare(str,"SIN" )) { *com = ITM_sin;} else</v>
      </c>
      <c r="H63" t="b">
        <f>ISNA(VLOOKUP(J63,J64:J$500,1,0))</f>
        <v>1</v>
      </c>
      <c r="I63" s="27">
        <f>VLOOKUP(C63,SOURCE!S$6:Y$10195,7,0)</f>
        <v>76</v>
      </c>
      <c r="J63" s="28" t="str">
        <f>VLOOKUP(C63,SOURCE!S$6:Y$10195,6,0)</f>
        <v>SIN</v>
      </c>
      <c r="K63" s="29" t="str">
        <f t="shared" si="4"/>
        <v>SIN</v>
      </c>
      <c r="L63" s="39" t="str">
        <f>VLOOKUP(C63,SOURCE!S$6:Y$10195,2,0)</f>
        <v>Trig</v>
      </c>
      <c r="M63" t="str">
        <f>IF(VLOOKUP(I63,SOURCE!B:M,2,0)="/  { itemToBeCoded","To be coded","")</f>
        <v/>
      </c>
      <c r="N63" s="17" t="str">
        <f>IF(AND(O63,VLOOKUP(I63,SOURCE!B:M,2,0)&lt;&gt;"/  { itemToBeCoded"),IF(ISERROR(VLOOKUP(J63,TEST!A:L,12,0)),"",   IF(VLOOKUP(J63,TEST!A:L,12,0)="","",VLOOKUP(J63,TEST!A:L,12,0)&amp;" //"&amp;U63)),"")</f>
        <v>16.8 SIN ARCSIN STO 12 16.8 GSB M2 //27</v>
      </c>
      <c r="O63" t="b">
        <f>ISNA(VLOOKUP(J63,J$3:J62,1,0))</f>
        <v>1</v>
      </c>
      <c r="Q63" s="26" t="str">
        <f>VLOOKUP(I63,SOURCE!B:M,5,0)</f>
        <v>"SIN"</v>
      </c>
      <c r="U63">
        <f t="shared" si="5"/>
        <v>27</v>
      </c>
      <c r="V63" s="53">
        <f t="shared" si="2"/>
        <v>3131.8974876380898</v>
      </c>
      <c r="W63">
        <f>IF(AND(O63,VLOOKUP(I63,SOURCE!B:M,2,0)&lt;&gt;"/  { itemToBeCoded"),IF(ISERROR(VLOOKUP(J63,TEST!A:F,5,0)),"",VLOOKUP(J63,TEST!A:F,5,0)),"")</f>
        <v>1</v>
      </c>
      <c r="X63">
        <f>IF(AND(O63,VLOOKUP(I63,SOURCE!B:M,2,0)&lt;&gt;"/  { itemToBeCoded"),IF(ISERROR(VLOOKUP(J63,TEST!A:F,6,0)),"",VLOOKUP(J63,TEST!A:F,6,0)),"")</f>
        <v>16.8</v>
      </c>
      <c r="Y63" t="str">
        <f t="shared" si="3"/>
        <v>both</v>
      </c>
    </row>
    <row r="64" spans="1:25">
      <c r="A64" s="24" t="str">
        <f>IF(ISNA(VLOOKUP(D64,D65:D$9999,1,0)),"",1)</f>
        <v/>
      </c>
      <c r="B64" s="24">
        <f>IF(ISNA(VLOOKUP(E64,E65:E$9999,1,0)),"",1)</f>
        <v>1</v>
      </c>
      <c r="C64" s="2">
        <v>62</v>
      </c>
      <c r="D64" s="2" t="str">
        <f>VLOOKUP(C64,SOURCE!$S$3:$Z$3016,8,0)</f>
        <v>ITM_KEYQ</v>
      </c>
      <c r="E64" s="26" t="str">
        <f>CHAR(34)&amp;VLOOKUP(C64,SOURCE!$S$3:$Z$3016,6,0)&amp;CHAR(34)</f>
        <v>"KEY?"</v>
      </c>
      <c r="F64" s="22" t="str">
        <f>VLOOKUP(C64,SOURCE!$S$3:$AA$3016,9,0)&amp;
IF(MID(E64,2,4)="XEQM",
"                      if (strcompare(str,"&amp;E64&amp;" ) &amp;&amp; exec) { *com = "&amp;D64&amp;";} else",
SUBSTITUTE("                      if (strcompare(str,"&amp;E64&amp;" )) { *com = "&amp;D64&amp;";} else","MNU_","-MNU_")
)</f>
        <v>//                      if (strcompare(str,"KEY?" )) { *com = ITM_KEYQ;} else</v>
      </c>
      <c r="H64" t="b">
        <f>ISNA(VLOOKUP(J64,J65:J$500,1,0))</f>
        <v>0</v>
      </c>
      <c r="I64" s="27">
        <f>VLOOKUP(C64,SOURCE!S$6:Y$10195,7,0)</f>
        <v>77</v>
      </c>
      <c r="J64" s="28" t="str">
        <f>VLOOKUP(C64,SOURCE!S$6:Y$10195,6,0)</f>
        <v>KEY?</v>
      </c>
      <c r="K64" s="29" t="str">
        <f t="shared" si="4"/>
        <v>KEY?</v>
      </c>
      <c r="L64" s="39" t="str">
        <f>VLOOKUP(C64,SOURCE!S$6:Y$10195,2,0)</f>
        <v/>
      </c>
      <c r="M64" t="str">
        <f>IF(VLOOKUP(I64,SOURCE!B:M,2,0)="/  { itemToBeCoded","To be coded","")</f>
        <v>To be coded</v>
      </c>
      <c r="N64" s="17" t="str">
        <f>IF(AND(O64,VLOOKUP(I64,SOURCE!B:M,2,0)&lt;&gt;"/  { itemToBeCoded"),IF(ISERROR(VLOOKUP(J64,TEST!A:L,12,0)),"",   IF(VLOOKUP(J64,TEST!A:L,12,0)="","",VLOOKUP(J64,TEST!A:L,12,0)&amp;" //"&amp;U64)),"")</f>
        <v/>
      </c>
      <c r="O64" t="b">
        <f>ISNA(VLOOKUP(J64,J$3:J63,1,0))</f>
        <v>1</v>
      </c>
      <c r="Q64" s="26" t="str">
        <f>VLOOKUP(I64,SOURCE!B:M,5,0)</f>
        <v>"KEY?"</v>
      </c>
      <c r="S64" s="153"/>
      <c r="T64" s="153"/>
      <c r="U64">
        <f t="shared" si="5"/>
        <v>27</v>
      </c>
      <c r="V64" s="53">
        <f t="shared" si="2"/>
        <v>3131.8974876380898</v>
      </c>
      <c r="W64" t="str">
        <f>IF(AND(O64,VLOOKUP(I64,SOURCE!B:M,2,0)&lt;&gt;"/  { itemToBeCoded"),IF(ISERROR(VLOOKUP(J64,TEST!A:F,5,0)),"",VLOOKUP(J64,TEST!A:F,5,0)),"")</f>
        <v/>
      </c>
      <c r="X64" t="str">
        <f>IF(AND(O64,VLOOKUP(I64,SOURCE!B:M,2,0)&lt;&gt;"/  { itemToBeCoded"),IF(ISERROR(VLOOKUP(J64,TEST!A:F,6,0)),"",VLOOKUP(J64,TEST!A:F,6,0)),"")</f>
        <v/>
      </c>
      <c r="Y64" t="str">
        <f t="shared" si="3"/>
        <v/>
      </c>
    </row>
    <row r="65" spans="1:25">
      <c r="A65" s="24" t="str">
        <f>IF(ISNA(VLOOKUP(D65,D66:D$9999,1,0)),"",1)</f>
        <v/>
      </c>
      <c r="B65" s="24" t="str">
        <f>IF(ISNA(VLOOKUP(E65,E66:E$9999,1,0)),"",1)</f>
        <v/>
      </c>
      <c r="C65" s="2">
        <v>63</v>
      </c>
      <c r="D65" s="2" t="str">
        <f>VLOOKUP(C65,SOURCE!$S$3:$Z$3016,8,0)</f>
        <v>ITM_sinh</v>
      </c>
      <c r="E65" s="26" t="str">
        <f>CHAR(34)&amp;VLOOKUP(C65,SOURCE!$S$3:$Z$3016,6,0)&amp;CHAR(34)</f>
        <v>"SINH"</v>
      </c>
      <c r="F65" s="22" t="str">
        <f>VLOOKUP(C65,SOURCE!$S$3:$AA$3016,9,0)&amp;
IF(MID(E65,2,4)="XEQM",
"                      if (strcompare(str,"&amp;E65&amp;" ) &amp;&amp; exec) { *com = "&amp;D65&amp;";} else",
SUBSTITUTE("                      if (strcompare(str,"&amp;E65&amp;" )) { *com = "&amp;D65&amp;";} else","MNU_","-MNU_")
)</f>
        <v xml:space="preserve">                      if (strcompare(str,"SINH" )) { *com = ITM_sinh;} else</v>
      </c>
      <c r="H65" t="b">
        <f>ISNA(VLOOKUP(J65,J66:J$500,1,0))</f>
        <v>1</v>
      </c>
      <c r="I65" s="27">
        <f>VLOOKUP(C65,SOURCE!S$6:Y$10195,7,0)</f>
        <v>78</v>
      </c>
      <c r="J65" s="28" t="str">
        <f>VLOOKUP(C65,SOURCE!S$6:Y$10195,6,0)</f>
        <v>SINH</v>
      </c>
      <c r="K65" s="29" t="str">
        <f t="shared" si="4"/>
        <v>sinh</v>
      </c>
      <c r="L65" s="39" t="str">
        <f>VLOOKUP(C65,SOURCE!S$6:Y$10195,2,0)</f>
        <v>Math</v>
      </c>
      <c r="M65" t="str">
        <f>IF(VLOOKUP(I65,SOURCE!B:M,2,0)="/  { itemToBeCoded","To be coded","")</f>
        <v/>
      </c>
      <c r="N65" s="17" t="str">
        <f>IF(AND(O65,VLOOKUP(I65,SOURCE!B:M,2,0)&lt;&gt;"/  { itemToBeCoded"),IF(ISERROR(VLOOKUP(J65,TEST!A:L,12,0)),"",   IF(VLOOKUP(J65,TEST!A:L,12,0)="","",VLOOKUP(J65,TEST!A:L,12,0)&amp;" //"&amp;U65)),"")</f>
        <v>16.8 SINH ARCSINH STO 13 16.8 GSB M2 //28</v>
      </c>
      <c r="O65" t="b">
        <f>ISNA(VLOOKUP(J65,J$3:J64,1,0))</f>
        <v>1</v>
      </c>
      <c r="Q65" s="26" t="str">
        <f>VLOOKUP(I65,SOURCE!B:M,5,0)</f>
        <v>"sinh"</v>
      </c>
      <c r="T65" s="151"/>
      <c r="U65">
        <f t="shared" si="5"/>
        <v>28</v>
      </c>
      <c r="V65" s="53">
        <f t="shared" si="2"/>
        <v>3148.69748763809</v>
      </c>
      <c r="W65">
        <f>IF(AND(O65,VLOOKUP(I65,SOURCE!B:M,2,0)&lt;&gt;"/  { itemToBeCoded"),IF(ISERROR(VLOOKUP(J65,TEST!A:F,5,0)),"",VLOOKUP(J65,TEST!A:F,5,0)),"")</f>
        <v>1</v>
      </c>
      <c r="X65">
        <f>IF(AND(O65,VLOOKUP(I65,SOURCE!B:M,2,0)&lt;&gt;"/  { itemToBeCoded"),IF(ISERROR(VLOOKUP(J65,TEST!A:F,6,0)),"",VLOOKUP(J65,TEST!A:F,6,0)),"")</f>
        <v>16.8</v>
      </c>
      <c r="Y65" t="str">
        <f t="shared" si="3"/>
        <v>both</v>
      </c>
    </row>
    <row r="66" spans="1:25">
      <c r="A66" s="24" t="str">
        <f>IF(ISNA(VLOOKUP(D66,D67:D$9999,1,0)),"",1)</f>
        <v/>
      </c>
      <c r="B66" s="24" t="str">
        <f>IF(ISNA(VLOOKUP(E66,E67:E$9999,1,0)),"",1)</f>
        <v/>
      </c>
      <c r="C66" s="2">
        <v>64</v>
      </c>
      <c r="D66" s="2" t="str">
        <f>VLOOKUP(C66,SOURCE!$S$3:$Z$3016,8,0)</f>
        <v>ITM_tan</v>
      </c>
      <c r="E66" s="26" t="str">
        <f>CHAR(34)&amp;VLOOKUP(C66,SOURCE!$S$3:$Z$3016,6,0)&amp;CHAR(34)</f>
        <v>"TAN"</v>
      </c>
      <c r="F66" s="22" t="str">
        <f>VLOOKUP(C66,SOURCE!$S$3:$AA$3016,9,0)&amp;
IF(MID(E66,2,4)="XEQM",
"                      if (strcompare(str,"&amp;E66&amp;" ) &amp;&amp; exec) { *com = "&amp;D66&amp;";} else",
SUBSTITUTE("                      if (strcompare(str,"&amp;E66&amp;" )) { *com = "&amp;D66&amp;";} else","MNU_","-MNU_")
)</f>
        <v xml:space="preserve">                      if (strcompare(str,"TAN" )) { *com = ITM_tan;} else</v>
      </c>
      <c r="H66" t="b">
        <f>ISNA(VLOOKUP(J66,J67:J$500,1,0))</f>
        <v>1</v>
      </c>
      <c r="I66" s="27">
        <f>VLOOKUP(C66,SOURCE!S$6:Y$10195,7,0)</f>
        <v>79</v>
      </c>
      <c r="J66" s="28" t="str">
        <f>VLOOKUP(C66,SOURCE!S$6:Y$10195,6,0)</f>
        <v>TAN</v>
      </c>
      <c r="K66" s="29" t="str">
        <f t="shared" si="4"/>
        <v>TAN</v>
      </c>
      <c r="L66" s="39" t="str">
        <f>VLOOKUP(C66,SOURCE!S$6:Y$10195,2,0)</f>
        <v>Trig</v>
      </c>
      <c r="M66" t="str">
        <f>IF(VLOOKUP(I66,SOURCE!B:M,2,0)="/  { itemToBeCoded","To be coded","")</f>
        <v/>
      </c>
      <c r="N66" s="17" t="str">
        <f>IF(AND(O66,VLOOKUP(I66,SOURCE!B:M,2,0)&lt;&gt;"/  { itemToBeCoded"),IF(ISERROR(VLOOKUP(J66,TEST!A:L,12,0)),"",   IF(VLOOKUP(J66,TEST!A:L,12,0)="","",VLOOKUP(J66,TEST!A:L,12,0)&amp;" //"&amp;U66)),"")</f>
        <v>16.8 TAN ARCTAN STO 14 16.8 GSB M2 //29</v>
      </c>
      <c r="O66" t="b">
        <f>ISNA(VLOOKUP(J66,J$3:J65,1,0))</f>
        <v>1</v>
      </c>
      <c r="Q66" s="26" t="str">
        <f>VLOOKUP(I66,SOURCE!B:M,5,0)</f>
        <v>"TAN"</v>
      </c>
      <c r="S66" s="153"/>
      <c r="T66" s="153"/>
      <c r="U66">
        <f t="shared" si="5"/>
        <v>29</v>
      </c>
      <c r="V66" s="53">
        <f t="shared" si="2"/>
        <v>3165.4974876380902</v>
      </c>
      <c r="W66">
        <f>IF(AND(O66,VLOOKUP(I66,SOURCE!B:M,2,0)&lt;&gt;"/  { itemToBeCoded"),IF(ISERROR(VLOOKUP(J66,TEST!A:F,5,0)),"",VLOOKUP(J66,TEST!A:F,5,0)),"")</f>
        <v>1</v>
      </c>
      <c r="X66">
        <f>IF(AND(O66,VLOOKUP(I66,SOURCE!B:M,2,0)&lt;&gt;"/  { itemToBeCoded"),IF(ISERROR(VLOOKUP(J66,TEST!A:F,6,0)),"",VLOOKUP(J66,TEST!A:F,6,0)),"")</f>
        <v>16.8</v>
      </c>
      <c r="Y66" t="str">
        <f t="shared" si="3"/>
        <v>both</v>
      </c>
    </row>
    <row r="67" spans="1:25">
      <c r="A67" s="24" t="str">
        <f>IF(ISNA(VLOOKUP(D67,D68:D$9999,1,0)),"",1)</f>
        <v/>
      </c>
      <c r="B67" s="24" t="str">
        <f>IF(ISNA(VLOOKUP(E67,E68:E$9999,1,0)),"",1)</f>
        <v/>
      </c>
      <c r="C67" s="2">
        <v>65</v>
      </c>
      <c r="D67" s="2" t="str">
        <f>VLOOKUP(C67,SOURCE!$S$3:$Z$3016,8,0)</f>
        <v>ITM_tanh</v>
      </c>
      <c r="E67" s="26" t="str">
        <f>CHAR(34)&amp;VLOOKUP(C67,SOURCE!$S$3:$Z$3016,6,0)&amp;CHAR(34)</f>
        <v>"TANH"</v>
      </c>
      <c r="F67" s="22" t="str">
        <f>VLOOKUP(C67,SOURCE!$S$3:$AA$3016,9,0)&amp;
IF(MID(E67,2,4)="XEQM",
"                      if (strcompare(str,"&amp;E67&amp;" ) &amp;&amp; exec) { *com = "&amp;D67&amp;";} else",
SUBSTITUTE("                      if (strcompare(str,"&amp;E67&amp;" )) { *com = "&amp;D67&amp;";} else","MNU_","-MNU_")
)</f>
        <v xml:space="preserve">                      if (strcompare(str,"TANH" )) { *com = ITM_tanh;} else</v>
      </c>
      <c r="H67" t="b">
        <f>ISNA(VLOOKUP(J67,J68:J$500,1,0))</f>
        <v>1</v>
      </c>
      <c r="I67" s="27">
        <f>VLOOKUP(C67,SOURCE!S$6:Y$10195,7,0)</f>
        <v>80</v>
      </c>
      <c r="J67" s="28" t="str">
        <f>VLOOKUP(C67,SOURCE!S$6:Y$10195,6,0)</f>
        <v>TANH</v>
      </c>
      <c r="K67" s="29" t="str">
        <f t="shared" si="4"/>
        <v>tanh</v>
      </c>
      <c r="L67" s="39" t="str">
        <f>VLOOKUP(C67,SOURCE!S$6:Y$10195,2,0)</f>
        <v>Trig</v>
      </c>
      <c r="M67" t="str">
        <f>IF(VLOOKUP(I67,SOURCE!B:M,2,0)="/  { itemToBeCoded","To be coded","")</f>
        <v/>
      </c>
      <c r="N67" s="17" t="str">
        <f>IF(AND(O67,VLOOKUP(I67,SOURCE!B:M,2,0)&lt;&gt;"/  { itemToBeCoded"),IF(ISERROR(VLOOKUP(J67,TEST!A:L,12,0)),"",   IF(VLOOKUP(J67,TEST!A:L,12,0)="","",VLOOKUP(J67,TEST!A:L,12,0)&amp;" //"&amp;U67)),"")</f>
        <v>16.8 TANH ARCTANH STO 15 16.8 GSB M2 //30</v>
      </c>
      <c r="O67" t="b">
        <f>ISNA(VLOOKUP(J67,J$3:J66,1,0))</f>
        <v>1</v>
      </c>
      <c r="Q67" s="26" t="str">
        <f>VLOOKUP(I67,SOURCE!B:M,5,0)</f>
        <v>"tanh"</v>
      </c>
      <c r="S67" s="153"/>
      <c r="T67" s="153"/>
      <c r="U67">
        <f t="shared" si="5"/>
        <v>30</v>
      </c>
      <c r="V67" s="53">
        <f t="shared" si="2"/>
        <v>3182.2974876380904</v>
      </c>
      <c r="W67">
        <f>IF(AND(O67,VLOOKUP(I67,SOURCE!B:M,2,0)&lt;&gt;"/  { itemToBeCoded"),IF(ISERROR(VLOOKUP(J67,TEST!A:F,5,0)),"",VLOOKUP(J67,TEST!A:F,5,0)),"")</f>
        <v>1</v>
      </c>
      <c r="X67">
        <f>IF(AND(O67,VLOOKUP(I67,SOURCE!B:M,2,0)&lt;&gt;"/  { itemToBeCoded"),IF(ISERROR(VLOOKUP(J67,TEST!A:F,6,0)),"",VLOOKUP(J67,TEST!A:F,6,0)),"")</f>
        <v>16.8</v>
      </c>
      <c r="Y67" t="str">
        <f t="shared" si="3"/>
        <v>both</v>
      </c>
    </row>
    <row r="68" spans="1:25">
      <c r="A68" s="24" t="str">
        <f>IF(ISNA(VLOOKUP(D68,D69:D$9999,1,0)),"",1)</f>
        <v/>
      </c>
      <c r="B68" s="24" t="str">
        <f>IF(ISNA(VLOOKUP(E68,E69:E$9999,1,0)),"",1)</f>
        <v/>
      </c>
      <c r="C68" s="2">
        <v>66</v>
      </c>
      <c r="D68" s="2" t="str">
        <f>VLOOKUP(C68,SOURCE!$S$3:$Z$3016,8,0)</f>
        <v>ITM_arccos</v>
      </c>
      <c r="E68" s="26" t="str">
        <f>CHAR(34)&amp;VLOOKUP(C68,SOURCE!$S$3:$Z$3016,6,0)&amp;CHAR(34)</f>
        <v>"ARCCOS"</v>
      </c>
      <c r="F68" s="22" t="str">
        <f>VLOOKUP(C68,SOURCE!$S$3:$AA$3016,9,0)&amp;
IF(MID(E68,2,4)="XEQM",
"                      if (strcompare(str,"&amp;E68&amp;" ) &amp;&amp; exec) { *com = "&amp;D68&amp;";} else",
SUBSTITUTE("                      if (strcompare(str,"&amp;E68&amp;" )) { *com = "&amp;D68&amp;";} else","MNU_","-MNU_")
)</f>
        <v xml:space="preserve">                      if (strcompare(str,"ARCCOS" )) { *com = ITM_arccos;} else</v>
      </c>
      <c r="H68" t="b">
        <f>ISNA(VLOOKUP(J68,J69:J$500,1,0))</f>
        <v>1</v>
      </c>
      <c r="I68" s="27">
        <f>VLOOKUP(C68,SOURCE!S$6:Y$10195,7,0)</f>
        <v>81</v>
      </c>
      <c r="J68" s="28" t="str">
        <f>VLOOKUP(C68,SOURCE!S$6:Y$10195,6,0)</f>
        <v>ARCCOS</v>
      </c>
      <c r="K68" s="29" t="str">
        <f t="shared" si="4"/>
        <v>ACOS</v>
      </c>
      <c r="L68" s="39" t="str">
        <f>VLOOKUP(C68,SOURCE!S$6:Y$10195,2,0)</f>
        <v>Trig</v>
      </c>
      <c r="M68" t="str">
        <f>IF(VLOOKUP(I68,SOURCE!B:M,2,0)="/  { itemToBeCoded","To be coded","")</f>
        <v/>
      </c>
      <c r="N68" s="17" t="str">
        <f>IF(AND(O68,VLOOKUP(I68,SOURCE!B:M,2,0)&lt;&gt;"/  { itemToBeCoded"),IF(ISERROR(VLOOKUP(J68,TEST!A:L,12,0)),"",   IF(VLOOKUP(J68,TEST!A:L,12,0)="","",VLOOKUP(J68,TEST!A:L,12,0)&amp;" //"&amp;U68)),"")</f>
        <v/>
      </c>
      <c r="O68" t="b">
        <f>ISNA(VLOOKUP(J68,J$3:J67,1,0))</f>
        <v>1</v>
      </c>
      <c r="Q68" s="26" t="str">
        <f>VLOOKUP(I68,SOURCE!B:M,5,0)</f>
        <v>"ACOS"</v>
      </c>
      <c r="S68" s="153"/>
      <c r="T68" s="153"/>
      <c r="U68">
        <f t="shared" si="5"/>
        <v>30</v>
      </c>
      <c r="V68" s="53">
        <f t="shared" si="2"/>
        <v>3182.2974876380904</v>
      </c>
      <c r="W68">
        <f>IF(AND(O68,VLOOKUP(I68,SOURCE!B:M,2,0)&lt;&gt;"/  { itemToBeCoded"),IF(ISERROR(VLOOKUP(J68,TEST!A:F,5,0)),"",VLOOKUP(J68,TEST!A:F,5,0)),"")</f>
        <v>0</v>
      </c>
      <c r="X68">
        <f>IF(AND(O68,VLOOKUP(I68,SOURCE!B:M,2,0)&lt;&gt;"/  { itemToBeCoded"),IF(ISERROR(VLOOKUP(J68,TEST!A:F,6,0)),"",VLOOKUP(J68,TEST!A:F,6,0)),"")</f>
        <v>0</v>
      </c>
      <c r="Y68" t="str">
        <f t="shared" si="3"/>
        <v/>
      </c>
    </row>
    <row r="69" spans="1:25">
      <c r="A69" s="24" t="str">
        <f>IF(ISNA(VLOOKUP(D69,D70:D$9999,1,0)),"",1)</f>
        <v/>
      </c>
      <c r="B69" s="24" t="str">
        <f>IF(ISNA(VLOOKUP(E69,E70:E$9999,1,0)),"",1)</f>
        <v/>
      </c>
      <c r="C69" s="2">
        <v>67</v>
      </c>
      <c r="D69" s="2" t="str">
        <f>VLOOKUP(C69,SOURCE!$S$3:$Z$3016,8,0)</f>
        <v>ITM_arcosh</v>
      </c>
      <c r="E69" s="26" t="str">
        <f>CHAR(34)&amp;VLOOKUP(C69,SOURCE!$S$3:$Z$3016,6,0)&amp;CHAR(34)</f>
        <v>"ARCCOSH"</v>
      </c>
      <c r="F69" s="22" t="str">
        <f>VLOOKUP(C69,SOURCE!$S$3:$AA$3016,9,0)&amp;
IF(MID(E69,2,4)="XEQM",
"                      if (strcompare(str,"&amp;E69&amp;" ) &amp;&amp; exec) { *com = "&amp;D69&amp;";} else",
SUBSTITUTE("                      if (strcompare(str,"&amp;E69&amp;" )) { *com = "&amp;D69&amp;";} else","MNU_","-MNU_")
)</f>
        <v>//                      if (strcompare(str,"ARCCOSH" )) { *com = ITM_arcosh;} else</v>
      </c>
      <c r="H69" t="b">
        <f>ISNA(VLOOKUP(J69,J70:J$500,1,0))</f>
        <v>1</v>
      </c>
      <c r="I69" s="27">
        <f>VLOOKUP(C69,SOURCE!S$6:Y$10195,7,0)</f>
        <v>82</v>
      </c>
      <c r="J69" s="28" t="str">
        <f>VLOOKUP(C69,SOURCE!S$6:Y$10195,6,0)</f>
        <v>ARCCOSH</v>
      </c>
      <c r="K69" s="29" t="str">
        <f t="shared" si="4"/>
        <v>arcosh</v>
      </c>
      <c r="L69" s="39" t="str">
        <f>VLOOKUP(C69,SOURCE!S$6:Y$10195,2,0)</f>
        <v>Trig</v>
      </c>
      <c r="M69" t="str">
        <f>IF(VLOOKUP(I69,SOURCE!B:M,2,0)="/  { itemToBeCoded","To be coded","")</f>
        <v/>
      </c>
      <c r="N69" s="17" t="str">
        <f>IF(AND(O69,VLOOKUP(I69,SOURCE!B:M,2,0)&lt;&gt;"/  { itemToBeCoded"),IF(ISERROR(VLOOKUP(J69,TEST!A:L,12,0)),"",   IF(VLOOKUP(J69,TEST!A:L,12,0)="","",VLOOKUP(J69,TEST!A:L,12,0)&amp;" //"&amp;U69)),"")</f>
        <v/>
      </c>
      <c r="O69" t="b">
        <f>ISNA(VLOOKUP(J69,J$3:J68,1,0))</f>
        <v>1</v>
      </c>
      <c r="Q69" s="26" t="str">
        <f>VLOOKUP(I69,SOURCE!B:M,5,0)</f>
        <v>"arcosh"</v>
      </c>
      <c r="T69" s="151"/>
      <c r="U69">
        <f t="shared" si="5"/>
        <v>30</v>
      </c>
      <c r="V69" s="53">
        <f t="shared" ref="V69:V132" si="7">SUM(V68,IF($O69,X69,0))</f>
        <v>3182.2974876380904</v>
      </c>
      <c r="W69">
        <f>IF(AND(O69,VLOOKUP(I69,SOURCE!B:M,2,0)&lt;&gt;"/  { itemToBeCoded"),IF(ISERROR(VLOOKUP(J69,TEST!A:F,5,0)),"",VLOOKUP(J69,TEST!A:F,5,0)),"")</f>
        <v>0</v>
      </c>
      <c r="X69">
        <f>IF(AND(O69,VLOOKUP(I69,SOURCE!B:M,2,0)&lt;&gt;"/  { itemToBeCoded"),IF(ISERROR(VLOOKUP(J69,TEST!A:F,6,0)),"",VLOOKUP(J69,TEST!A:F,6,0)),"")</f>
        <v>0</v>
      </c>
      <c r="Y69" t="str">
        <f t="shared" si="3"/>
        <v/>
      </c>
    </row>
    <row r="70" spans="1:25">
      <c r="A70" s="24" t="str">
        <f>IF(ISNA(VLOOKUP(D70,D71:D$9999,1,0)),"",1)</f>
        <v/>
      </c>
      <c r="B70" s="24" t="str">
        <f>IF(ISNA(VLOOKUP(E70,E71:E$9999,1,0)),"",1)</f>
        <v/>
      </c>
      <c r="C70" s="2">
        <v>68</v>
      </c>
      <c r="D70" s="2" t="str">
        <f>VLOOKUP(C70,SOURCE!$S$3:$Z$3016,8,0)</f>
        <v>ITM_arcsin</v>
      </c>
      <c r="E70" s="26" t="str">
        <f>CHAR(34)&amp;VLOOKUP(C70,SOURCE!$S$3:$Z$3016,6,0)&amp;CHAR(34)</f>
        <v>"ARCSIN"</v>
      </c>
      <c r="F70" s="22" t="str">
        <f>VLOOKUP(C70,SOURCE!$S$3:$AA$3016,9,0)&amp;
IF(MID(E70,2,4)="XEQM",
"                      if (strcompare(str,"&amp;E70&amp;" ) &amp;&amp; exec) { *com = "&amp;D70&amp;";} else",
SUBSTITUTE("                      if (strcompare(str,"&amp;E70&amp;" )) { *com = "&amp;D70&amp;";} else","MNU_","-MNU_")
)</f>
        <v xml:space="preserve">                      if (strcompare(str,"ARCSIN" )) { *com = ITM_arcsin;} else</v>
      </c>
      <c r="H70" t="b">
        <f>ISNA(VLOOKUP(J70,J71:J$500,1,0))</f>
        <v>1</v>
      </c>
      <c r="I70" s="27">
        <f>VLOOKUP(C70,SOURCE!S$6:Y$10195,7,0)</f>
        <v>83</v>
      </c>
      <c r="J70" s="28" t="str">
        <f>VLOOKUP(C70,SOURCE!S$6:Y$10195,6,0)</f>
        <v>ARCSIN</v>
      </c>
      <c r="K70" s="29" t="str">
        <f t="shared" si="4"/>
        <v>ASIN</v>
      </c>
      <c r="L70" s="39" t="str">
        <f>VLOOKUP(C70,SOURCE!S$6:Y$10195,2,0)</f>
        <v>Trig</v>
      </c>
      <c r="M70" t="str">
        <f>IF(VLOOKUP(I70,SOURCE!B:M,2,0)="/  { itemToBeCoded","To be coded","")</f>
        <v/>
      </c>
      <c r="N70" s="17" t="str">
        <f>IF(AND(O70,VLOOKUP(I70,SOURCE!B:M,2,0)&lt;&gt;"/  { itemToBeCoded"),IF(ISERROR(VLOOKUP(J70,TEST!A:L,12,0)),"",   IF(VLOOKUP(J70,TEST!A:L,12,0)="","",VLOOKUP(J70,TEST!A:L,12,0)&amp;" //"&amp;U70)),"")</f>
        <v/>
      </c>
      <c r="O70" t="b">
        <f>ISNA(VLOOKUP(J70,J$3:J69,1,0))</f>
        <v>1</v>
      </c>
      <c r="Q70" s="26" t="str">
        <f>VLOOKUP(I70,SOURCE!B:M,5,0)</f>
        <v>"ASIN"</v>
      </c>
      <c r="T70" s="151"/>
      <c r="U70">
        <f t="shared" si="5"/>
        <v>30</v>
      </c>
      <c r="V70" s="53">
        <f t="shared" si="7"/>
        <v>3182.2974876380904</v>
      </c>
      <c r="W70">
        <f>IF(AND(O70,VLOOKUP(I70,SOURCE!B:M,2,0)&lt;&gt;"/  { itemToBeCoded"),IF(ISERROR(VLOOKUP(J70,TEST!A:F,5,0)),"",VLOOKUP(J70,TEST!A:F,5,0)),"")</f>
        <v>0</v>
      </c>
      <c r="X70">
        <f>IF(AND(O70,VLOOKUP(I70,SOURCE!B:M,2,0)&lt;&gt;"/  { itemToBeCoded"),IF(ISERROR(VLOOKUP(J70,TEST!A:F,6,0)),"",VLOOKUP(J70,TEST!A:F,6,0)),"")</f>
        <v>0</v>
      </c>
      <c r="Y70" t="str">
        <f t="shared" ref="Y70:Y133" si="8">IF(AND(N70&lt;&gt;"",X70&lt;&gt;""),"both","")</f>
        <v/>
      </c>
    </row>
    <row r="71" spans="1:25">
      <c r="A71" s="24" t="str">
        <f>IF(ISNA(VLOOKUP(D71,D72:D$9999,1,0)),"",1)</f>
        <v/>
      </c>
      <c r="B71" s="24" t="str">
        <f>IF(ISNA(VLOOKUP(E71,E72:E$9999,1,0)),"",1)</f>
        <v/>
      </c>
      <c r="C71" s="2">
        <v>69</v>
      </c>
      <c r="D71" s="2" t="str">
        <f>VLOOKUP(C71,SOURCE!$S$3:$Z$3016,8,0)</f>
        <v>ITM_arsinh</v>
      </c>
      <c r="E71" s="26" t="str">
        <f>CHAR(34)&amp;VLOOKUP(C71,SOURCE!$S$3:$Z$3016,6,0)&amp;CHAR(34)</f>
        <v>"ARCSINH"</v>
      </c>
      <c r="F71" s="22" t="str">
        <f>VLOOKUP(C71,SOURCE!$S$3:$AA$3016,9,0)&amp;
IF(MID(E71,2,4)="XEQM",
"                      if (strcompare(str,"&amp;E71&amp;" ) &amp;&amp; exec) { *com = "&amp;D71&amp;";} else",
SUBSTITUTE("                      if (strcompare(str,"&amp;E71&amp;" )) { *com = "&amp;D71&amp;";} else","MNU_","-MNU_")
)</f>
        <v>//                      if (strcompare(str,"ARCSINH" )) { *com = ITM_arsinh;} else</v>
      </c>
      <c r="H71" t="b">
        <f>ISNA(VLOOKUP(J71,J72:J$500,1,0))</f>
        <v>1</v>
      </c>
      <c r="I71" s="27">
        <f>VLOOKUP(C71,SOURCE!S$6:Y$10195,7,0)</f>
        <v>84</v>
      </c>
      <c r="J71" s="28" t="str">
        <f>VLOOKUP(C71,SOURCE!S$6:Y$10195,6,0)</f>
        <v>ARCSINH</v>
      </c>
      <c r="K71" s="29" t="str">
        <f t="shared" si="4"/>
        <v>arsinh</v>
      </c>
      <c r="L71" s="39" t="str">
        <f>VLOOKUP(C71,SOURCE!S$6:Y$10195,2,0)</f>
        <v>Trig</v>
      </c>
      <c r="M71" t="str">
        <f>IF(VLOOKUP(I71,SOURCE!B:M,2,0)="/  { itemToBeCoded","To be coded","")</f>
        <v/>
      </c>
      <c r="N71" s="17" t="str">
        <f>IF(AND(O71,VLOOKUP(I71,SOURCE!B:M,2,0)&lt;&gt;"/  { itemToBeCoded"),IF(ISERROR(VLOOKUP(J71,TEST!A:L,12,0)),"",   IF(VLOOKUP(J71,TEST!A:L,12,0)="","",VLOOKUP(J71,TEST!A:L,12,0)&amp;" //"&amp;U71)),"")</f>
        <v/>
      </c>
      <c r="O71" t="b">
        <f>ISNA(VLOOKUP(J71,J$3:J70,1,0))</f>
        <v>1</v>
      </c>
      <c r="Q71" s="26" t="str">
        <f>VLOOKUP(I71,SOURCE!B:M,5,0)</f>
        <v>"arsinh"</v>
      </c>
      <c r="T71" s="151"/>
      <c r="U71">
        <f t="shared" si="5"/>
        <v>30</v>
      </c>
      <c r="V71" s="53">
        <f t="shared" si="7"/>
        <v>3182.2974876380904</v>
      </c>
      <c r="W71">
        <f>IF(AND(O71,VLOOKUP(I71,SOURCE!B:M,2,0)&lt;&gt;"/  { itemToBeCoded"),IF(ISERROR(VLOOKUP(J71,TEST!A:F,5,0)),"",VLOOKUP(J71,TEST!A:F,5,0)),"")</f>
        <v>0</v>
      </c>
      <c r="X71">
        <f>IF(AND(O71,VLOOKUP(I71,SOURCE!B:M,2,0)&lt;&gt;"/  { itemToBeCoded"),IF(ISERROR(VLOOKUP(J71,TEST!A:F,6,0)),"",VLOOKUP(J71,TEST!A:F,6,0)),"")</f>
        <v>0</v>
      </c>
      <c r="Y71" t="str">
        <f t="shared" si="8"/>
        <v/>
      </c>
    </row>
    <row r="72" spans="1:25">
      <c r="A72" s="24" t="str">
        <f>IF(ISNA(VLOOKUP(D72,D73:D$9999,1,0)),"",1)</f>
        <v/>
      </c>
      <c r="B72" s="24" t="str">
        <f>IF(ISNA(VLOOKUP(E72,E73:E$9999,1,0)),"",1)</f>
        <v/>
      </c>
      <c r="C72" s="2">
        <v>70</v>
      </c>
      <c r="D72" s="2" t="str">
        <f>VLOOKUP(C72,SOURCE!$S$3:$Z$3016,8,0)</f>
        <v>ITM_arctan</v>
      </c>
      <c r="E72" s="26" t="str">
        <f>CHAR(34)&amp;VLOOKUP(C72,SOURCE!$S$3:$Z$3016,6,0)&amp;CHAR(34)</f>
        <v>"ARCTAN"</v>
      </c>
      <c r="F72" s="22" t="str">
        <f>VLOOKUP(C72,SOURCE!$S$3:$AA$3016,9,0)&amp;
IF(MID(E72,2,4)="XEQM",
"                      if (strcompare(str,"&amp;E72&amp;" ) &amp;&amp; exec) { *com = "&amp;D72&amp;";} else",
SUBSTITUTE("                      if (strcompare(str,"&amp;E72&amp;" )) { *com = "&amp;D72&amp;";} else","MNU_","-MNU_")
)</f>
        <v xml:space="preserve">                      if (strcompare(str,"ARCTAN" )) { *com = ITM_arctan;} else</v>
      </c>
      <c r="H72" t="b">
        <f>ISNA(VLOOKUP(J72,J73:J$500,1,0))</f>
        <v>1</v>
      </c>
      <c r="I72" s="27">
        <f>VLOOKUP(C72,SOURCE!S$6:Y$10195,7,0)</f>
        <v>85</v>
      </c>
      <c r="J72" s="28" t="str">
        <f>VLOOKUP(C72,SOURCE!S$6:Y$10195,6,0)</f>
        <v>ARCTAN</v>
      </c>
      <c r="K72" s="29" t="str">
        <f t="shared" si="4"/>
        <v>ATAN</v>
      </c>
      <c r="L72" s="39" t="str">
        <f>VLOOKUP(C72,SOURCE!S$6:Y$10195,2,0)</f>
        <v>Trig</v>
      </c>
      <c r="M72" t="str">
        <f>IF(VLOOKUP(I72,SOURCE!B:M,2,0)="/  { itemToBeCoded","To be coded","")</f>
        <v/>
      </c>
      <c r="N72" s="17" t="str">
        <f>IF(AND(O72,VLOOKUP(I72,SOURCE!B:M,2,0)&lt;&gt;"/  { itemToBeCoded"),IF(ISERROR(VLOOKUP(J72,TEST!A:L,12,0)),"",   IF(VLOOKUP(J72,TEST!A:L,12,0)="","",VLOOKUP(J72,TEST!A:L,12,0)&amp;" //"&amp;U72)),"")</f>
        <v/>
      </c>
      <c r="O72" t="b">
        <f>ISNA(VLOOKUP(J72,J$3:J71,1,0))</f>
        <v>1</v>
      </c>
      <c r="Q72" s="26" t="str">
        <f>VLOOKUP(I72,SOURCE!B:M,5,0)</f>
        <v>"ATAN"</v>
      </c>
      <c r="S72" s="153"/>
      <c r="T72" s="153"/>
      <c r="U72">
        <f t="shared" si="5"/>
        <v>30</v>
      </c>
      <c r="V72" s="53">
        <f t="shared" si="7"/>
        <v>3182.2974876380904</v>
      </c>
      <c r="W72">
        <f>IF(AND(O72,VLOOKUP(I72,SOURCE!B:M,2,0)&lt;&gt;"/  { itemToBeCoded"),IF(ISERROR(VLOOKUP(J72,TEST!A:F,5,0)),"",VLOOKUP(J72,TEST!A:F,5,0)),"")</f>
        <v>0</v>
      </c>
      <c r="X72">
        <f>IF(AND(O72,VLOOKUP(I72,SOURCE!B:M,2,0)&lt;&gt;"/  { itemToBeCoded"),IF(ISERROR(VLOOKUP(J72,TEST!A:F,6,0)),"",VLOOKUP(J72,TEST!A:F,6,0)),"")</f>
        <v>0</v>
      </c>
      <c r="Y72" t="str">
        <f t="shared" si="8"/>
        <v/>
      </c>
    </row>
    <row r="73" spans="1:25">
      <c r="A73" s="24" t="str">
        <f>IF(ISNA(VLOOKUP(D73,D74:D$9999,1,0)),"",1)</f>
        <v/>
      </c>
      <c r="B73" s="24" t="str">
        <f>IF(ISNA(VLOOKUP(E73,E74:E$9999,1,0)),"",1)</f>
        <v/>
      </c>
      <c r="C73" s="2">
        <v>71</v>
      </c>
      <c r="D73" s="2" t="str">
        <f>VLOOKUP(C73,SOURCE!$S$3:$Z$3016,8,0)</f>
        <v>ITM_artanh</v>
      </c>
      <c r="E73" s="26" t="str">
        <f>CHAR(34)&amp;VLOOKUP(C73,SOURCE!$S$3:$Z$3016,6,0)&amp;CHAR(34)</f>
        <v>"ARCTANH"</v>
      </c>
      <c r="F73" s="22" t="str">
        <f>VLOOKUP(C73,SOURCE!$S$3:$AA$3016,9,0)&amp;
IF(MID(E73,2,4)="XEQM",
"                      if (strcompare(str,"&amp;E73&amp;" ) &amp;&amp; exec) { *com = "&amp;D73&amp;";} else",
SUBSTITUTE("                      if (strcompare(str,"&amp;E73&amp;" )) { *com = "&amp;D73&amp;";} else","MNU_","-MNU_")
)</f>
        <v>//                      if (strcompare(str,"ARCTANH" )) { *com = ITM_artanh;} else</v>
      </c>
      <c r="H73" t="b">
        <f>ISNA(VLOOKUP(J73,J74:J$500,1,0))</f>
        <v>1</v>
      </c>
      <c r="I73" s="27">
        <f>VLOOKUP(C73,SOURCE!S$6:Y$10195,7,0)</f>
        <v>86</v>
      </c>
      <c r="J73" s="28" t="str">
        <f>VLOOKUP(C73,SOURCE!S$6:Y$10195,6,0)</f>
        <v>ARCTANH</v>
      </c>
      <c r="K73" s="29" t="str">
        <f t="shared" ref="K73:K136" si="9">SUBSTITUTE(SUBSTITUTE(SUBSTITUTE(SUBSTITUTE(SUBSTITUTE(SUBSTITUTE(SUBSTITUTE(SUBSTITUTE(SUBSTITUTE(SUBSTITUTE(SUBSTITUTE(SUBSTITUTE((SUBSTITUTE(SUBSTITUTE(SUBSTITUTE(SUBSTITUTE(Q73,"STD_SIGMA","SUM"),"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artanh</v>
      </c>
      <c r="L73" s="39" t="str">
        <f>VLOOKUP(C73,SOURCE!S$6:Y$10195,2,0)</f>
        <v>Trig</v>
      </c>
      <c r="M73" t="str">
        <f>IF(VLOOKUP(I73,SOURCE!B:M,2,0)="/  { itemToBeCoded","To be coded","")</f>
        <v/>
      </c>
      <c r="N73" s="17" t="str">
        <f>IF(AND(O73,VLOOKUP(I73,SOURCE!B:M,2,0)&lt;&gt;"/  { itemToBeCoded"),IF(ISERROR(VLOOKUP(J73,TEST!A:L,12,0)),"",   IF(VLOOKUP(J73,TEST!A:L,12,0)="","",VLOOKUP(J73,TEST!A:L,12,0)&amp;" //"&amp;U73)),"")</f>
        <v/>
      </c>
      <c r="O73" t="b">
        <f>ISNA(VLOOKUP(J73,J$3:J72,1,0))</f>
        <v>1</v>
      </c>
      <c r="Q73" s="26" t="str">
        <f>VLOOKUP(I73,SOURCE!B:M,5,0)</f>
        <v>"artanh"</v>
      </c>
      <c r="S73" s="153"/>
      <c r="T73" s="153"/>
      <c r="U73">
        <f t="shared" si="5"/>
        <v>30</v>
      </c>
      <c r="V73" s="53">
        <f t="shared" si="7"/>
        <v>3182.2974876380904</v>
      </c>
      <c r="W73">
        <f>IF(AND(O73,VLOOKUP(I73,SOURCE!B:M,2,0)&lt;&gt;"/  { itemToBeCoded"),IF(ISERROR(VLOOKUP(J73,TEST!A:F,5,0)),"",VLOOKUP(J73,TEST!A:F,5,0)),"")</f>
        <v>0</v>
      </c>
      <c r="X73">
        <f>IF(AND(O73,VLOOKUP(I73,SOURCE!B:M,2,0)&lt;&gt;"/  { itemToBeCoded"),IF(ISERROR(VLOOKUP(J73,TEST!A:F,6,0)),"",VLOOKUP(J73,TEST!A:F,6,0)),"")</f>
        <v>0</v>
      </c>
      <c r="Y73" t="str">
        <f t="shared" si="8"/>
        <v/>
      </c>
    </row>
    <row r="74" spans="1:25">
      <c r="A74" s="24" t="str">
        <f>IF(ISNA(VLOOKUP(D74,D75:D$9999,1,0)),"",1)</f>
        <v/>
      </c>
      <c r="B74" s="24" t="str">
        <f>IF(ISNA(VLOOKUP(E74,E75:E$9999,1,0)),"",1)</f>
        <v/>
      </c>
      <c r="C74" s="2">
        <v>72</v>
      </c>
      <c r="D74" s="2" t="str">
        <f>VLOOKUP(C74,SOURCE!$S$3:$Z$3016,8,0)</f>
        <v>ITM_CEIL</v>
      </c>
      <c r="E74" s="26" t="str">
        <f>CHAR(34)&amp;VLOOKUP(C74,SOURCE!$S$3:$Z$3016,6,0)&amp;CHAR(34)</f>
        <v>"CEIL"</v>
      </c>
      <c r="F74" s="22" t="str">
        <f>VLOOKUP(C74,SOURCE!$S$3:$AA$3016,9,0)&amp;
IF(MID(E74,2,4)="XEQM",
"                      if (strcompare(str,"&amp;E74&amp;" ) &amp;&amp; exec) { *com = "&amp;D74&amp;";} else",
SUBSTITUTE("                      if (strcompare(str,"&amp;E74&amp;" )) { *com = "&amp;D74&amp;";} else","MNU_","-MNU_")
)</f>
        <v>//                      if (strcompare(str,"CEIL" )) { *com = ITM_CEIL;} else</v>
      </c>
      <c r="H74" t="b">
        <f>ISNA(VLOOKUP(J74,J75:J$500,1,0))</f>
        <v>1</v>
      </c>
      <c r="I74" s="27">
        <f>VLOOKUP(C74,SOURCE!S$6:Y$10195,7,0)</f>
        <v>87</v>
      </c>
      <c r="J74" s="28" t="str">
        <f>VLOOKUP(C74,SOURCE!S$6:Y$10195,6,0)</f>
        <v>CEIL</v>
      </c>
      <c r="K74" s="29" t="str">
        <f t="shared" si="9"/>
        <v>CEIL</v>
      </c>
      <c r="L74" s="39" t="str">
        <f>VLOOKUP(C74,SOURCE!S$6:Y$10195,2,0)</f>
        <v>Math</v>
      </c>
      <c r="M74" t="str">
        <f>IF(VLOOKUP(I74,SOURCE!B:M,2,0)="/  { itemToBeCoded","To be coded","")</f>
        <v/>
      </c>
      <c r="N74" s="17" t="str">
        <f>IF(AND(O74,VLOOKUP(I74,SOURCE!B:M,2,0)&lt;&gt;"/  { itemToBeCoded"),IF(ISERROR(VLOOKUP(J74,TEST!A:L,12,0)),"",   IF(VLOOKUP(J74,TEST!A:L,12,0)="","",VLOOKUP(J74,TEST!A:L,12,0)&amp;" //"&amp;U74)),"")</f>
        <v>0.2 CEIL 0.9 CEIL + 2 GSB M2 //31</v>
      </c>
      <c r="O74" t="b">
        <f>ISNA(VLOOKUP(J74,J$3:J73,1,0))</f>
        <v>1</v>
      </c>
      <c r="Q74" s="26" t="str">
        <f>VLOOKUP(I74,SOURCE!B:M,5,0)</f>
        <v>"CEIL"</v>
      </c>
      <c r="S74" s="153"/>
      <c r="T74" s="153"/>
      <c r="U74">
        <f t="shared" si="5"/>
        <v>31</v>
      </c>
      <c r="V74" s="53">
        <f t="shared" si="7"/>
        <v>3184.2974876380904</v>
      </c>
      <c r="W74">
        <f>IF(AND(O74,VLOOKUP(I74,SOURCE!B:M,2,0)&lt;&gt;"/  { itemToBeCoded"),IF(ISERROR(VLOOKUP(J74,TEST!A:F,5,0)),"",VLOOKUP(J74,TEST!A:F,5,0)),"")</f>
        <v>1</v>
      </c>
      <c r="X74">
        <f>IF(AND(O74,VLOOKUP(I74,SOURCE!B:M,2,0)&lt;&gt;"/  { itemToBeCoded"),IF(ISERROR(VLOOKUP(J74,TEST!A:F,6,0)),"",VLOOKUP(J74,TEST!A:F,6,0)),"")</f>
        <v>2</v>
      </c>
      <c r="Y74" t="str">
        <f t="shared" si="8"/>
        <v>both</v>
      </c>
    </row>
    <row r="75" spans="1:25">
      <c r="A75" s="24" t="str">
        <f>IF(ISNA(VLOOKUP(D75,D76:D$9999,1,0)),"",1)</f>
        <v/>
      </c>
      <c r="B75" s="24" t="str">
        <f>IF(ISNA(VLOOKUP(E75,E76:E$9999,1,0)),"",1)</f>
        <v/>
      </c>
      <c r="C75" s="2">
        <v>73</v>
      </c>
      <c r="D75" s="2" t="str">
        <f>VLOOKUP(C75,SOURCE!$S$3:$Z$3016,8,0)</f>
        <v>ITM_FLOOR</v>
      </c>
      <c r="E75" s="26" t="str">
        <f>CHAR(34)&amp;VLOOKUP(C75,SOURCE!$S$3:$Z$3016,6,0)&amp;CHAR(34)</f>
        <v>"FLOOR"</v>
      </c>
      <c r="F75" s="22" t="str">
        <f>VLOOKUP(C75,SOURCE!$S$3:$AA$3016,9,0)&amp;
IF(MID(E75,2,4)="XEQM",
"                      if (strcompare(str,"&amp;E75&amp;" ) &amp;&amp; exec) { *com = "&amp;D75&amp;";} else",
SUBSTITUTE("                      if (strcompare(str,"&amp;E75&amp;" )) { *com = "&amp;D75&amp;";} else","MNU_","-MNU_")
)</f>
        <v>//                      if (strcompare(str,"FLOOR" )) { *com = ITM_FLOOR;} else</v>
      </c>
      <c r="H75" t="b">
        <f>ISNA(VLOOKUP(J75,J76:J$500,1,0))</f>
        <v>1</v>
      </c>
      <c r="I75" s="27">
        <f>VLOOKUP(C75,SOURCE!S$6:Y$10195,7,0)</f>
        <v>88</v>
      </c>
      <c r="J75" s="28" t="str">
        <f>VLOOKUP(C75,SOURCE!S$6:Y$10195,6,0)</f>
        <v>FLOOR</v>
      </c>
      <c r="K75" s="29" t="str">
        <f t="shared" si="9"/>
        <v>FLOOR</v>
      </c>
      <c r="L75" s="39" t="str">
        <f>VLOOKUP(C75,SOURCE!S$6:Y$10195,2,0)</f>
        <v/>
      </c>
      <c r="M75" t="str">
        <f>IF(VLOOKUP(I75,SOURCE!B:M,2,0)="/  { itemToBeCoded","To be coded","")</f>
        <v/>
      </c>
      <c r="N75" s="17" t="str">
        <f>IF(AND(O75,VLOOKUP(I75,SOURCE!B:M,2,0)&lt;&gt;"/  { itemToBeCoded"),IF(ISERROR(VLOOKUP(J75,TEST!A:L,12,0)),"",   IF(VLOOKUP(J75,TEST!A:L,12,0)="","",VLOOKUP(J75,TEST!A:L,12,0)&amp;" //"&amp;U75)),"")</f>
        <v>1.2 FLOOR 1.9 FLOOR + 2 GSB M2 //32</v>
      </c>
      <c r="O75" t="b">
        <f>ISNA(VLOOKUP(J75,J$3:J74,1,0))</f>
        <v>1</v>
      </c>
      <c r="Q75" s="26" t="str">
        <f>VLOOKUP(I75,SOURCE!B:M,5,0)</f>
        <v>"FLOOR"</v>
      </c>
      <c r="S75" s="153"/>
      <c r="T75" s="153"/>
      <c r="U75">
        <f t="shared" si="5"/>
        <v>32</v>
      </c>
      <c r="V75" s="53">
        <f t="shared" si="7"/>
        <v>3186.2974876380904</v>
      </c>
      <c r="W75">
        <f>IF(AND(O75,VLOOKUP(I75,SOURCE!B:M,2,0)&lt;&gt;"/  { itemToBeCoded"),IF(ISERROR(VLOOKUP(J75,TEST!A:F,5,0)),"",VLOOKUP(J75,TEST!A:F,5,0)),"")</f>
        <v>1</v>
      </c>
      <c r="X75">
        <f>IF(AND(O75,VLOOKUP(I75,SOURCE!B:M,2,0)&lt;&gt;"/  { itemToBeCoded"),IF(ISERROR(VLOOKUP(J75,TEST!A:F,6,0)),"",VLOOKUP(J75,TEST!A:F,6,0)),"")</f>
        <v>2</v>
      </c>
      <c r="Y75" t="str">
        <f t="shared" si="8"/>
        <v>both</v>
      </c>
    </row>
    <row r="76" spans="1:25">
      <c r="A76" s="24" t="str">
        <f>IF(ISNA(VLOOKUP(D76,D77:D$9999,1,0)),"",1)</f>
        <v/>
      </c>
      <c r="B76" s="24" t="str">
        <f>IF(ISNA(VLOOKUP(E76,E77:E$9999,1,0)),"",1)</f>
        <v/>
      </c>
      <c r="C76" s="2">
        <v>74</v>
      </c>
      <c r="D76" s="2" t="str">
        <f>VLOOKUP(C76,SOURCE!$S$3:$Z$3016,8,0)</f>
        <v>ITM_GCD</v>
      </c>
      <c r="E76" s="26" t="str">
        <f>CHAR(34)&amp;VLOOKUP(C76,SOURCE!$S$3:$Z$3016,6,0)&amp;CHAR(34)</f>
        <v>"GCD"</v>
      </c>
      <c r="F76" s="22" t="str">
        <f>VLOOKUP(C76,SOURCE!$S$3:$AA$3016,9,0)&amp;
IF(MID(E76,2,4)="XEQM",
"                      if (strcompare(str,"&amp;E76&amp;" ) &amp;&amp; exec) { *com = "&amp;D76&amp;";} else",
SUBSTITUTE("                      if (strcompare(str,"&amp;E76&amp;" )) { *com = "&amp;D76&amp;";} else","MNU_","-MNU_")
)</f>
        <v xml:space="preserve">                      if (strcompare(str,"GCD" )) { *com = ITM_GCD;} else</v>
      </c>
      <c r="H76" t="b">
        <f>ISNA(VLOOKUP(J76,J77:J$500,1,0))</f>
        <v>1</v>
      </c>
      <c r="I76" s="27">
        <f>VLOOKUP(C76,SOURCE!S$6:Y$10195,7,0)</f>
        <v>89</v>
      </c>
      <c r="J76" s="28" t="str">
        <f>VLOOKUP(C76,SOURCE!S$6:Y$10195,6,0)</f>
        <v>GCD</v>
      </c>
      <c r="K76" s="29" t="str">
        <f t="shared" si="9"/>
        <v>GCD</v>
      </c>
      <c r="L76" s="39" t="str">
        <f>VLOOKUP(C76,SOURCE!S$6:Y$10195,2,0)</f>
        <v/>
      </c>
      <c r="M76" t="str">
        <f>IF(VLOOKUP(I76,SOURCE!B:M,2,0)="/  { itemToBeCoded","To be coded","")</f>
        <v/>
      </c>
      <c r="N76" s="17" t="str">
        <f>IF(AND(O76,VLOOKUP(I76,SOURCE!B:M,2,0)&lt;&gt;"/  { itemToBeCoded"),IF(ISERROR(VLOOKUP(J76,TEST!A:L,12,0)),"",   IF(VLOOKUP(J76,TEST!A:L,12,0)="","",VLOOKUP(J76,TEST!A:L,12,0)&amp;" //"&amp;U76)),"")</f>
        <v>54 EXIT 24 GCD STO 22 6 GSB M2 //33</v>
      </c>
      <c r="O76" t="b">
        <f>ISNA(VLOOKUP(J76,J$3:J75,1,0))</f>
        <v>1</v>
      </c>
      <c r="Q76" s="26" t="str">
        <f>VLOOKUP(I76,SOURCE!B:M,5,0)</f>
        <v>"GCD"</v>
      </c>
      <c r="S76" s="153"/>
      <c r="T76" s="153"/>
      <c r="U76">
        <f t="shared" si="5"/>
        <v>33</v>
      </c>
      <c r="V76" s="53">
        <f t="shared" si="7"/>
        <v>3192.2974876380904</v>
      </c>
      <c r="W76">
        <f>IF(AND(O76,VLOOKUP(I76,SOURCE!B:M,2,0)&lt;&gt;"/  { itemToBeCoded"),IF(ISERROR(VLOOKUP(J76,TEST!A:F,5,0)),"",VLOOKUP(J76,TEST!A:F,5,0)),"")</f>
        <v>1</v>
      </c>
      <c r="X76">
        <f>IF(AND(O76,VLOOKUP(I76,SOURCE!B:M,2,0)&lt;&gt;"/  { itemToBeCoded"),IF(ISERROR(VLOOKUP(J76,TEST!A:F,6,0)),"",VLOOKUP(J76,TEST!A:F,6,0)),"")</f>
        <v>6</v>
      </c>
      <c r="Y76" t="str">
        <f t="shared" si="8"/>
        <v>both</v>
      </c>
    </row>
    <row r="77" spans="1:25">
      <c r="A77" s="24" t="str">
        <f>IF(ISNA(VLOOKUP(D77,D78:D$9999,1,0)),"",1)</f>
        <v/>
      </c>
      <c r="B77" s="24" t="str">
        <f>IF(ISNA(VLOOKUP(E77,E78:E$9999,1,0)),"",1)</f>
        <v/>
      </c>
      <c r="C77" s="2">
        <v>75</v>
      </c>
      <c r="D77" s="2" t="str">
        <f>VLOOKUP(C77,SOURCE!$S$3:$Z$3016,8,0)</f>
        <v>ITM_LCM</v>
      </c>
      <c r="E77" s="26" t="str">
        <f>CHAR(34)&amp;VLOOKUP(C77,SOURCE!$S$3:$Z$3016,6,0)&amp;CHAR(34)</f>
        <v>"LCM"</v>
      </c>
      <c r="F77" s="22" t="str">
        <f>VLOOKUP(C77,SOURCE!$S$3:$AA$3016,9,0)&amp;
IF(MID(E77,2,4)="XEQM",
"                      if (strcompare(str,"&amp;E77&amp;" ) &amp;&amp; exec) { *com = "&amp;D77&amp;";} else",
SUBSTITUTE("                      if (strcompare(str,"&amp;E77&amp;" )) { *com = "&amp;D77&amp;";} else","MNU_","-MNU_")
)</f>
        <v xml:space="preserve">                      if (strcompare(str,"LCM" )) { *com = ITM_LCM;} else</v>
      </c>
      <c r="H77" t="b">
        <f>ISNA(VLOOKUP(J77,J78:J$500,1,0))</f>
        <v>1</v>
      </c>
      <c r="I77" s="27">
        <f>VLOOKUP(C77,SOURCE!S$6:Y$10195,7,0)</f>
        <v>90</v>
      </c>
      <c r="J77" s="28" t="str">
        <f>VLOOKUP(C77,SOURCE!S$6:Y$10195,6,0)</f>
        <v>LCM</v>
      </c>
      <c r="K77" s="29" t="str">
        <f t="shared" si="9"/>
        <v>LCM</v>
      </c>
      <c r="L77" s="39" t="str">
        <f>VLOOKUP(C77,SOURCE!S$6:Y$10195,2,0)</f>
        <v/>
      </c>
      <c r="M77" t="str">
        <f>IF(VLOOKUP(I77,SOURCE!B:M,2,0)="/  { itemToBeCoded","To be coded","")</f>
        <v/>
      </c>
      <c r="N77" s="17" t="str">
        <f>IF(AND(O77,VLOOKUP(I77,SOURCE!B:M,2,0)&lt;&gt;"/  { itemToBeCoded"),IF(ISERROR(VLOOKUP(J77,TEST!A:L,12,0)),"",   IF(VLOOKUP(J77,TEST!A:L,12,0)="","",VLOOKUP(J77,TEST!A:L,12,0)&amp;" //"&amp;U77)),"")</f>
        <v>4 EXIT 6 LCM 12 GSB M2 //34</v>
      </c>
      <c r="O77" t="b">
        <f>ISNA(VLOOKUP(J77,J$3:J76,1,0))</f>
        <v>1</v>
      </c>
      <c r="Q77" s="26" t="str">
        <f>VLOOKUP(I77,SOURCE!B:M,5,0)</f>
        <v>"LCM"</v>
      </c>
      <c r="S77" s="153"/>
      <c r="T77" s="153"/>
      <c r="U77">
        <f t="shared" si="5"/>
        <v>34</v>
      </c>
      <c r="V77" s="53">
        <f t="shared" si="7"/>
        <v>3204.2974876380904</v>
      </c>
      <c r="W77">
        <f>IF(AND(O77,VLOOKUP(I77,SOURCE!B:M,2,0)&lt;&gt;"/  { itemToBeCoded"),IF(ISERROR(VLOOKUP(J77,TEST!A:F,5,0)),"",VLOOKUP(J77,TEST!A:F,5,0)),"")</f>
        <v>1</v>
      </c>
      <c r="X77">
        <f>IF(AND(O77,VLOOKUP(I77,SOURCE!B:M,2,0)&lt;&gt;"/  { itemToBeCoded"),IF(ISERROR(VLOOKUP(J77,TEST!A:F,6,0)),"",VLOOKUP(J77,TEST!A:F,6,0)),"")</f>
        <v>12</v>
      </c>
      <c r="Y77" t="str">
        <f t="shared" si="8"/>
        <v>both</v>
      </c>
    </row>
    <row r="78" spans="1:25">
      <c r="A78" s="24" t="str">
        <f>IF(ISNA(VLOOKUP(D78,D79:D$9999,1,0)),"",1)</f>
        <v/>
      </c>
      <c r="B78" s="24" t="str">
        <f>IF(ISNA(VLOOKUP(E78,E79:E$9999,1,0)),"",1)</f>
        <v/>
      </c>
      <c r="C78" s="2">
        <v>76</v>
      </c>
      <c r="D78" s="2" t="str">
        <f>VLOOKUP(C78,SOURCE!$S$3:$Z$3016,8,0)</f>
        <v>ITM_DEC</v>
      </c>
      <c r="E78" s="26" t="str">
        <f>CHAR(34)&amp;VLOOKUP(C78,SOURCE!$S$3:$Z$3016,6,0)&amp;CHAR(34)</f>
        <v>"DEC"</v>
      </c>
      <c r="F78" s="22" t="str">
        <f>VLOOKUP(C78,SOURCE!$S$3:$AA$3016,9,0)&amp;
IF(MID(E78,2,4)="XEQM",
"                      if (strcompare(str,"&amp;E78&amp;" ) &amp;&amp; exec) { *com = "&amp;D78&amp;";} else",
SUBSTITUTE("                      if (strcompare(str,"&amp;E78&amp;" )) { *com = "&amp;D78&amp;";} else","MNU_","-MNU_")
)</f>
        <v xml:space="preserve">                      if (strcompare(str,"DEC" )) { *com = ITM_DEC;} else</v>
      </c>
      <c r="H78" t="b">
        <f>ISNA(VLOOKUP(J78,J79:J$500,1,0))</f>
        <v>1</v>
      </c>
      <c r="I78" s="27">
        <f>VLOOKUP(C78,SOURCE!S$6:Y$10195,7,0)</f>
        <v>91</v>
      </c>
      <c r="J78" s="28" t="str">
        <f>VLOOKUP(C78,SOURCE!S$6:Y$10195,6,0)</f>
        <v>DEC</v>
      </c>
      <c r="K78" s="29" t="str">
        <f t="shared" si="9"/>
        <v>DEC</v>
      </c>
      <c r="L78" s="39" t="str">
        <f>VLOOKUP(C78,SOURCE!S$6:Y$10195,2,0)</f>
        <v>Math</v>
      </c>
      <c r="M78" t="str">
        <f>IF(VLOOKUP(I78,SOURCE!B:M,2,0)="/  { itemToBeCoded","To be coded","")</f>
        <v/>
      </c>
      <c r="N78" s="17" t="str">
        <f>IF(AND(O78,VLOOKUP(I78,SOURCE!B:M,2,0)&lt;&gt;"/  { itemToBeCoded"),IF(ISERROR(VLOOKUP(J78,TEST!A:L,12,0)),"",   IF(VLOOKUP(J78,TEST!A:L,12,0)="","",VLOOKUP(J78,TEST!A:L,12,0)&amp;" //"&amp;U78)),"")</f>
        <v>20 STO 00 DEC 00 RCL 00 19 GSB M2 //35</v>
      </c>
      <c r="O78" t="b">
        <f>ISNA(VLOOKUP(J78,J$3:J77,1,0))</f>
        <v>1</v>
      </c>
      <c r="Q78" s="26" t="str">
        <f>VLOOKUP(I78,SOURCE!B:M,5,0)</f>
        <v>"DEC"</v>
      </c>
      <c r="U78">
        <f t="shared" si="5"/>
        <v>35</v>
      </c>
      <c r="V78" s="53">
        <f t="shared" si="7"/>
        <v>3223.2974876380904</v>
      </c>
      <c r="W78">
        <f>IF(AND(O78,VLOOKUP(I78,SOURCE!B:M,2,0)&lt;&gt;"/  { itemToBeCoded"),IF(ISERROR(VLOOKUP(J78,TEST!A:F,5,0)),"",VLOOKUP(J78,TEST!A:F,5,0)),"")</f>
        <v>1</v>
      </c>
      <c r="X78">
        <f>IF(AND(O78,VLOOKUP(I78,SOURCE!B:M,2,0)&lt;&gt;"/  { itemToBeCoded"),IF(ISERROR(VLOOKUP(J78,TEST!A:F,6,0)),"",VLOOKUP(J78,TEST!A:F,6,0)),"")</f>
        <v>19</v>
      </c>
      <c r="Y78" t="str">
        <f t="shared" si="8"/>
        <v>both</v>
      </c>
    </row>
    <row r="79" spans="1:25">
      <c r="A79" s="24" t="str">
        <f>IF(ISNA(VLOOKUP(D79,D80:D$9999,1,0)),"",1)</f>
        <v/>
      </c>
      <c r="B79" s="24" t="str">
        <f>IF(ISNA(VLOOKUP(E79,E80:E$9999,1,0)),"",1)</f>
        <v/>
      </c>
      <c r="C79" s="2">
        <v>77</v>
      </c>
      <c r="D79" s="2" t="str">
        <f>VLOOKUP(C79,SOURCE!$S$3:$Z$3016,8,0)</f>
        <v>ITM_INC</v>
      </c>
      <c r="E79" s="26" t="str">
        <f>CHAR(34)&amp;VLOOKUP(C79,SOURCE!$S$3:$Z$3016,6,0)&amp;CHAR(34)</f>
        <v>"INC"</v>
      </c>
      <c r="F79" s="22" t="str">
        <f>VLOOKUP(C79,SOURCE!$S$3:$AA$3016,9,0)&amp;
IF(MID(E79,2,4)="XEQM",
"                      if (strcompare(str,"&amp;E79&amp;" ) &amp;&amp; exec) { *com = "&amp;D79&amp;";} else",
SUBSTITUTE("                      if (strcompare(str,"&amp;E79&amp;" )) { *com = "&amp;D79&amp;";} else","MNU_","-MNU_")
)</f>
        <v xml:space="preserve">                      if (strcompare(str,"INC" )) { *com = ITM_INC;} else</v>
      </c>
      <c r="H79" t="b">
        <f>ISNA(VLOOKUP(J79,J80:J$500,1,0))</f>
        <v>1</v>
      </c>
      <c r="I79" s="27">
        <f>VLOOKUP(C79,SOURCE!S$6:Y$10195,7,0)</f>
        <v>92</v>
      </c>
      <c r="J79" s="28" t="str">
        <f>VLOOKUP(C79,SOURCE!S$6:Y$10195,6,0)</f>
        <v>INC</v>
      </c>
      <c r="K79" s="29" t="str">
        <f t="shared" si="9"/>
        <v>INC</v>
      </c>
      <c r="L79" s="39" t="str">
        <f>VLOOKUP(C79,SOURCE!S$6:Y$10195,2,0)</f>
        <v>Math</v>
      </c>
      <c r="M79" t="str">
        <f>IF(VLOOKUP(I79,SOURCE!B:M,2,0)="/  { itemToBeCoded","To be coded","")</f>
        <v/>
      </c>
      <c r="N79" s="17" t="str">
        <f>IF(AND(O79,VLOOKUP(I79,SOURCE!B:M,2,0)&lt;&gt;"/  { itemToBeCoded"),IF(ISERROR(VLOOKUP(J79,TEST!A:L,12,0)),"",   IF(VLOOKUP(J79,TEST!A:L,12,0)="","",VLOOKUP(J79,TEST!A:L,12,0)&amp;" //"&amp;U79)),"")</f>
        <v>20 STO 00 INC 00 RCL 00 21 GSB M2 //36</v>
      </c>
      <c r="O79" t="b">
        <f>ISNA(VLOOKUP(J79,J$3:J78,1,0))</f>
        <v>1</v>
      </c>
      <c r="Q79" s="26" t="str">
        <f>VLOOKUP(I79,SOURCE!B:M,5,0)</f>
        <v>"INC"</v>
      </c>
      <c r="S79" s="153"/>
      <c r="T79" s="153"/>
      <c r="U79">
        <f t="shared" si="5"/>
        <v>36</v>
      </c>
      <c r="V79" s="53">
        <f t="shared" si="7"/>
        <v>3244.2974876380904</v>
      </c>
      <c r="W79">
        <f>IF(AND(O79,VLOOKUP(I79,SOURCE!B:M,2,0)&lt;&gt;"/  { itemToBeCoded"),IF(ISERROR(VLOOKUP(J79,TEST!A:F,5,0)),"",VLOOKUP(J79,TEST!A:F,5,0)),"")</f>
        <v>1</v>
      </c>
      <c r="X79">
        <f>IF(AND(O79,VLOOKUP(I79,SOURCE!B:M,2,0)&lt;&gt;"/  { itemToBeCoded"),IF(ISERROR(VLOOKUP(J79,TEST!A:F,6,0)),"",VLOOKUP(J79,TEST!A:F,6,0)),"")</f>
        <v>21</v>
      </c>
      <c r="Y79" t="str">
        <f t="shared" si="8"/>
        <v>both</v>
      </c>
    </row>
    <row r="80" spans="1:25">
      <c r="A80" s="24" t="str">
        <f>IF(ISNA(VLOOKUP(D80,D81:D$9999,1,0)),"",1)</f>
        <v/>
      </c>
      <c r="B80" s="24" t="str">
        <f>IF(ISNA(VLOOKUP(E80,E81:E$9999,1,0)),"",1)</f>
        <v/>
      </c>
      <c r="C80" s="2">
        <v>78</v>
      </c>
      <c r="D80" s="2" t="str">
        <f>VLOOKUP(C80,SOURCE!$S$3:$Z$3016,8,0)</f>
        <v>ITM_IP</v>
      </c>
      <c r="E80" s="26" t="str">
        <f>CHAR(34)&amp;VLOOKUP(C80,SOURCE!$S$3:$Z$3016,6,0)&amp;CHAR(34)</f>
        <v>"IP"</v>
      </c>
      <c r="F80" s="22" t="str">
        <f>VLOOKUP(C80,SOURCE!$S$3:$AA$3016,9,0)&amp;
IF(MID(E80,2,4)="XEQM",
"                      if (strcompare(str,"&amp;E80&amp;" ) &amp;&amp; exec) { *com = "&amp;D80&amp;";} else",
SUBSTITUTE("                      if (strcompare(str,"&amp;E80&amp;" )) { *com = "&amp;D80&amp;";} else","MNU_","-MNU_")
)</f>
        <v xml:space="preserve">                      if (strcompare(str,"IP" )) { *com = ITM_IP;} else</v>
      </c>
      <c r="H80" t="b">
        <f>ISNA(VLOOKUP(J80,J81:J$500,1,0))</f>
        <v>1</v>
      </c>
      <c r="I80" s="27">
        <f>VLOOKUP(C80,SOURCE!S$6:Y$10195,7,0)</f>
        <v>93</v>
      </c>
      <c r="J80" s="28" t="str">
        <f>VLOOKUP(C80,SOURCE!S$6:Y$10195,6,0)</f>
        <v>IP</v>
      </c>
      <c r="K80" s="29" t="str">
        <f t="shared" si="9"/>
        <v>IP</v>
      </c>
      <c r="L80" s="39" t="str">
        <f>VLOOKUP(C80,SOURCE!S$6:Y$10195,2,0)</f>
        <v>Math</v>
      </c>
      <c r="M80" t="str">
        <f>IF(VLOOKUP(I80,SOURCE!B:M,2,0)="/  { itemToBeCoded","To be coded","")</f>
        <v/>
      </c>
      <c r="N80" s="17" t="str">
        <f>IF(AND(O80,VLOOKUP(I80,SOURCE!B:M,2,0)&lt;&gt;"/  { itemToBeCoded"),IF(ISERROR(VLOOKUP(J80,TEST!A:L,12,0)),"",   IF(VLOOKUP(J80,TEST!A:L,12,0)="","",VLOOKUP(J80,TEST!A:L,12,0)&amp;" //"&amp;U80)),"")</f>
        <v>3.14159265 IP 3 GSB M2 //37</v>
      </c>
      <c r="O80" t="b">
        <f>ISNA(VLOOKUP(J80,J$3:J79,1,0))</f>
        <v>1</v>
      </c>
      <c r="Q80" s="26" t="str">
        <f>VLOOKUP(I80,SOURCE!B:M,5,0)</f>
        <v>"IP"</v>
      </c>
      <c r="S80" s="153"/>
      <c r="T80" s="153"/>
      <c r="U80">
        <f t="shared" ref="U80:U143" si="10">SUM(U79,W80)</f>
        <v>37</v>
      </c>
      <c r="V80" s="53">
        <f t="shared" si="7"/>
        <v>3247.2974876380904</v>
      </c>
      <c r="W80">
        <f>IF(AND(O80,VLOOKUP(I80,SOURCE!B:M,2,0)&lt;&gt;"/  { itemToBeCoded"),IF(ISERROR(VLOOKUP(J80,TEST!A:F,5,0)),"",VLOOKUP(J80,TEST!A:F,5,0)),"")</f>
        <v>1</v>
      </c>
      <c r="X80">
        <f>IF(AND(O80,VLOOKUP(I80,SOURCE!B:M,2,0)&lt;&gt;"/  { itemToBeCoded"),IF(ISERROR(VLOOKUP(J80,TEST!A:F,6,0)),"",VLOOKUP(J80,TEST!A:F,6,0)),"")</f>
        <v>3</v>
      </c>
      <c r="Y80" t="str">
        <f t="shared" si="8"/>
        <v>both</v>
      </c>
    </row>
    <row r="81" spans="1:25">
      <c r="A81" s="24" t="str">
        <f>IF(ISNA(VLOOKUP(D81,D82:D$9999,1,0)),"",1)</f>
        <v/>
      </c>
      <c r="B81" s="24" t="str">
        <f>IF(ISNA(VLOOKUP(E81,E82:E$9999,1,0)),"",1)</f>
        <v/>
      </c>
      <c r="C81" s="2">
        <v>79</v>
      </c>
      <c r="D81" s="2" t="str">
        <f>VLOOKUP(C81,SOURCE!$S$3:$Z$3016,8,0)</f>
        <v>ITM_FP</v>
      </c>
      <c r="E81" s="26" t="str">
        <f>CHAR(34)&amp;VLOOKUP(C81,SOURCE!$S$3:$Z$3016,6,0)&amp;CHAR(34)</f>
        <v>"FP"</v>
      </c>
      <c r="F81" s="22" t="str">
        <f>VLOOKUP(C81,SOURCE!$S$3:$AA$3016,9,0)&amp;
IF(MID(E81,2,4)="XEQM",
"                      if (strcompare(str,"&amp;E81&amp;" ) &amp;&amp; exec) { *com = "&amp;D81&amp;";} else",
SUBSTITUTE("                      if (strcompare(str,"&amp;E81&amp;" )) { *com = "&amp;D81&amp;";} else","MNU_","-MNU_")
)</f>
        <v xml:space="preserve">                      if (strcompare(str,"FP" )) { *com = ITM_FP;} else</v>
      </c>
      <c r="H81" t="b">
        <f>ISNA(VLOOKUP(J81,J82:J$500,1,0))</f>
        <v>1</v>
      </c>
      <c r="I81" s="27">
        <f>VLOOKUP(C81,SOURCE!S$6:Y$10195,7,0)</f>
        <v>94</v>
      </c>
      <c r="J81" s="28" t="str">
        <f>VLOOKUP(C81,SOURCE!S$6:Y$10195,6,0)</f>
        <v>FP</v>
      </c>
      <c r="K81" s="29" t="str">
        <f t="shared" si="9"/>
        <v>FP</v>
      </c>
      <c r="L81" s="39" t="str">
        <f>VLOOKUP(C81,SOURCE!S$6:Y$10195,2,0)</f>
        <v/>
      </c>
      <c r="M81" t="str">
        <f>IF(VLOOKUP(I81,SOURCE!B:M,2,0)="/  { itemToBeCoded","To be coded","")</f>
        <v/>
      </c>
      <c r="N81" s="17" t="str">
        <f>IF(AND(O81,VLOOKUP(I81,SOURCE!B:M,2,0)&lt;&gt;"/  { itemToBeCoded"),IF(ISERROR(VLOOKUP(J81,TEST!A:L,12,0)),"",   IF(VLOOKUP(J81,TEST!A:L,12,0)="","",VLOOKUP(J81,TEST!A:L,12,0)&amp;" //"&amp;U81)),"")</f>
        <v>3.14159265 FP 0.14159265 GSB M2 //38</v>
      </c>
      <c r="O81" t="b">
        <f>ISNA(VLOOKUP(J81,J$3:J80,1,0))</f>
        <v>1</v>
      </c>
      <c r="Q81" s="26" t="str">
        <f>VLOOKUP(I81,SOURCE!B:M,5,0)</f>
        <v>"FP"</v>
      </c>
      <c r="S81" s="153"/>
      <c r="T81" s="153"/>
      <c r="U81">
        <f t="shared" si="10"/>
        <v>38</v>
      </c>
      <c r="V81" s="53">
        <f t="shared" si="7"/>
        <v>3247.4390802880903</v>
      </c>
      <c r="W81">
        <f>IF(AND(O81,VLOOKUP(I81,SOURCE!B:M,2,0)&lt;&gt;"/  { itemToBeCoded"),IF(ISERROR(VLOOKUP(J81,TEST!A:F,5,0)),"",VLOOKUP(J81,TEST!A:F,5,0)),"")</f>
        <v>1</v>
      </c>
      <c r="X81">
        <f>IF(AND(O81,VLOOKUP(I81,SOURCE!B:M,2,0)&lt;&gt;"/  { itemToBeCoded"),IF(ISERROR(VLOOKUP(J81,TEST!A:F,6,0)),"",VLOOKUP(J81,TEST!A:F,6,0)),"")</f>
        <v>0.14159264999999999</v>
      </c>
      <c r="Y81" t="str">
        <f t="shared" si="8"/>
        <v>both</v>
      </c>
    </row>
    <row r="82" spans="1:25">
      <c r="A82" s="24" t="str">
        <f>IF(ISNA(VLOOKUP(D82,D83:D$9999,1,0)),"",1)</f>
        <v/>
      </c>
      <c r="B82" s="24" t="str">
        <f>IF(ISNA(VLOOKUP(E82,E83:E$9999,1,0)),"",1)</f>
        <v/>
      </c>
      <c r="C82" s="2">
        <v>80</v>
      </c>
      <c r="D82" s="2" t="str">
        <f>VLOOKUP(C82,SOURCE!$S$3:$Z$3016,8,0)</f>
        <v>ITM_ADD</v>
      </c>
      <c r="E82" s="26" t="str">
        <f>CHAR(34)&amp;VLOOKUP(C82,SOURCE!$S$3:$Z$3016,6,0)&amp;CHAR(34)</f>
        <v>"+"</v>
      </c>
      <c r="F82" s="22" t="str">
        <f>VLOOKUP(C82,SOURCE!$S$3:$AA$3016,9,0)&amp;
IF(MID(E82,2,4)="XEQM",
"                      if (strcompare(str,"&amp;E82&amp;" ) &amp;&amp; exec) { *com = "&amp;D82&amp;";} else",
SUBSTITUTE("                      if (strcompare(str,"&amp;E82&amp;" )) { *com = "&amp;D82&amp;";} else","MNU_","-MNU_")
)</f>
        <v xml:space="preserve">                      if (strcompare(str,"+" )) { *com = ITM_ADD;} else</v>
      </c>
      <c r="H82" t="b">
        <f>ISNA(VLOOKUP(J82,J83:J$500,1,0))</f>
        <v>1</v>
      </c>
      <c r="I82" s="27">
        <f>VLOOKUP(C82,SOURCE!S$6:Y$10195,7,0)</f>
        <v>95</v>
      </c>
      <c r="J82" s="28" t="str">
        <f>VLOOKUP(C82,SOURCE!S$6:Y$10195,6,0)</f>
        <v>+</v>
      </c>
      <c r="K82" s="29" t="str">
        <f t="shared" si="9"/>
        <v>+</v>
      </c>
      <c r="L82" s="39" t="str">
        <f>VLOOKUP(C82,SOURCE!S$6:Y$10195,2,0)</f>
        <v>Math</v>
      </c>
      <c r="M82" t="str">
        <f>IF(VLOOKUP(I82,SOURCE!B:M,2,0)="/  { itemToBeCoded","To be coded","")</f>
        <v/>
      </c>
      <c r="N82" s="17" t="str">
        <f>IF(AND(O82,VLOOKUP(I82,SOURCE!B:M,2,0)&lt;&gt;"/  { itemToBeCoded"),IF(ISERROR(VLOOKUP(J82,TEST!A:L,12,0)),"",   IF(VLOOKUP(J82,TEST!A:L,12,0)="","",VLOOKUP(J82,TEST!A:L,12,0)&amp;" //"&amp;U82)),"")</f>
        <v>3 EXIT 4 + 5 EXIT + 12 GSB M2 //39</v>
      </c>
      <c r="O82" t="b">
        <f>ISNA(VLOOKUP(J82,J$3:J81,1,0))</f>
        <v>1</v>
      </c>
      <c r="Q82" s="26" t="str">
        <f>VLOOKUP(I82,SOURCE!B:M,5,0)</f>
        <v>"+"</v>
      </c>
      <c r="S82" s="153"/>
      <c r="T82" s="153"/>
      <c r="U82">
        <f t="shared" si="10"/>
        <v>39</v>
      </c>
      <c r="V82" s="53">
        <f t="shared" si="7"/>
        <v>3259.4390802880903</v>
      </c>
      <c r="W82">
        <f>IF(AND(O82,VLOOKUP(I82,SOURCE!B:M,2,0)&lt;&gt;"/  { itemToBeCoded"),IF(ISERROR(VLOOKUP(J82,TEST!A:F,5,0)),"",VLOOKUP(J82,TEST!A:F,5,0)),"")</f>
        <v>1</v>
      </c>
      <c r="X82">
        <f>IF(AND(O82,VLOOKUP(I82,SOURCE!B:M,2,0)&lt;&gt;"/  { itemToBeCoded"),IF(ISERROR(VLOOKUP(J82,TEST!A:F,6,0)),"",VLOOKUP(J82,TEST!A:F,6,0)),"")</f>
        <v>12</v>
      </c>
      <c r="Y82" t="str">
        <f t="shared" si="8"/>
        <v>both</v>
      </c>
    </row>
    <row r="83" spans="1:25">
      <c r="A83" s="24" t="str">
        <f>IF(ISNA(VLOOKUP(D83,D84:D$9999,1,0)),"",1)</f>
        <v/>
      </c>
      <c r="B83" s="24" t="str">
        <f>IF(ISNA(VLOOKUP(E83,E84:E$9999,1,0)),"",1)</f>
        <v/>
      </c>
      <c r="C83" s="2">
        <v>81</v>
      </c>
      <c r="D83" s="2" t="str">
        <f>VLOOKUP(C83,SOURCE!$S$3:$Z$3016,8,0)</f>
        <v>ITM_SUB</v>
      </c>
      <c r="E83" s="26" t="str">
        <f>CHAR(34)&amp;VLOOKUP(C83,SOURCE!$S$3:$Z$3016,6,0)&amp;CHAR(34)</f>
        <v>"-"</v>
      </c>
      <c r="F83" s="22" t="str">
        <f>VLOOKUP(C83,SOURCE!$S$3:$AA$3016,9,0)&amp;
IF(MID(E83,2,4)="XEQM",
"                      if (strcompare(str,"&amp;E83&amp;" ) &amp;&amp; exec) { *com = "&amp;D83&amp;";} else",
SUBSTITUTE("                      if (strcompare(str,"&amp;E83&amp;" )) { *com = "&amp;D83&amp;";} else","MNU_","-MNU_")
)</f>
        <v xml:space="preserve">                      if (strcompare(str,"-" )) { *com = ITM_SUB;} else</v>
      </c>
      <c r="H83" t="b">
        <f>ISNA(VLOOKUP(J83,J84:J$500,1,0))</f>
        <v>1</v>
      </c>
      <c r="I83" s="27">
        <f>VLOOKUP(C83,SOURCE!S$6:Y$10195,7,0)</f>
        <v>96</v>
      </c>
      <c r="J83" s="28" t="str">
        <f>VLOOKUP(C83,SOURCE!S$6:Y$10195,6,0)</f>
        <v>-</v>
      </c>
      <c r="K83" s="29" t="str">
        <f t="shared" si="9"/>
        <v>-</v>
      </c>
      <c r="L83" s="39" t="str">
        <f>VLOOKUP(C83,SOURCE!S$6:Y$10195,2,0)</f>
        <v>Math</v>
      </c>
      <c r="M83" t="str">
        <f>IF(VLOOKUP(I83,SOURCE!B:M,2,0)="/  { itemToBeCoded","To be coded","")</f>
        <v/>
      </c>
      <c r="N83" s="17" t="str">
        <f>IF(AND(O83,VLOOKUP(I83,SOURCE!B:M,2,0)&lt;&gt;"/  { itemToBeCoded"),IF(ISERROR(VLOOKUP(J83,TEST!A:L,12,0)),"",   IF(VLOOKUP(J83,TEST!A:L,12,0)="","",VLOOKUP(J83,TEST!A:L,12,0)&amp;" //"&amp;U83)),"")</f>
        <v>3 ENTER 4 - 5 EXIT - 6 CHS  GSB M2 //40</v>
      </c>
      <c r="O83" t="b">
        <f>ISNA(VLOOKUP(J83,J$3:J82,1,0))</f>
        <v>1</v>
      </c>
      <c r="Q83" s="26" t="str">
        <f>VLOOKUP(I83,SOURCE!B:M,5,0)</f>
        <v>"-"</v>
      </c>
      <c r="S83" s="153"/>
      <c r="T83" s="153"/>
      <c r="U83">
        <f t="shared" si="10"/>
        <v>40</v>
      </c>
      <c r="V83" s="53">
        <f t="shared" si="7"/>
        <v>3253.4390802880903</v>
      </c>
      <c r="W83">
        <f>IF(AND(O83,VLOOKUP(I83,SOURCE!B:M,2,0)&lt;&gt;"/  { itemToBeCoded"),IF(ISERROR(VLOOKUP(J83,TEST!A:F,5,0)),"",VLOOKUP(J83,TEST!A:F,5,0)),"")</f>
        <v>1</v>
      </c>
      <c r="X83">
        <f>IF(AND(O83,VLOOKUP(I83,SOURCE!B:M,2,0)&lt;&gt;"/  { itemToBeCoded"),IF(ISERROR(VLOOKUP(J83,TEST!A:F,6,0)),"",VLOOKUP(J83,TEST!A:F,6,0)),"")</f>
        <v>-6</v>
      </c>
      <c r="Y83" t="str">
        <f t="shared" si="8"/>
        <v>both</v>
      </c>
    </row>
    <row r="84" spans="1:25">
      <c r="A84" s="24" t="str">
        <f>IF(ISNA(VLOOKUP(D84,D85:D$9999,1,0)),"",1)</f>
        <v/>
      </c>
      <c r="B84" s="24" t="str">
        <f>IF(ISNA(VLOOKUP(E84,E85:E$9999,1,0)),"",1)</f>
        <v/>
      </c>
      <c r="C84" s="2">
        <v>82</v>
      </c>
      <c r="D84" s="2" t="str">
        <f>VLOOKUP(C84,SOURCE!$S$3:$Z$3016,8,0)</f>
        <v>ITM_CHS</v>
      </c>
      <c r="E84" s="26" t="str">
        <f>CHAR(34)&amp;VLOOKUP(C84,SOURCE!$S$3:$Z$3016,6,0)&amp;CHAR(34)</f>
        <v>"CHS"</v>
      </c>
      <c r="F84" s="22" t="str">
        <f>VLOOKUP(C84,SOURCE!$S$3:$AA$3016,9,0)&amp;
IF(MID(E84,2,4)="XEQM",
"                      if (strcompare(str,"&amp;E84&amp;" ) &amp;&amp; exec) { *com = "&amp;D84&amp;";} else",
SUBSTITUTE("                      if (strcompare(str,"&amp;E84&amp;" )) { *com = "&amp;D84&amp;";} else","MNU_","-MNU_")
)</f>
        <v xml:space="preserve">                      if (strcompare(str,"CHS" )) { *com = ITM_CHS;} else</v>
      </c>
      <c r="H84" t="b">
        <f>ISNA(VLOOKUP(J84,J85:J$500,1,0))</f>
        <v>1</v>
      </c>
      <c r="I84" s="27">
        <f>VLOOKUP(C84,SOURCE!S$6:Y$10195,7,0)</f>
        <v>97</v>
      </c>
      <c r="J84" s="28" t="str">
        <f>VLOOKUP(C84,SOURCE!S$6:Y$10195,6,0)</f>
        <v>CHS</v>
      </c>
      <c r="K84" s="29" t="str">
        <f t="shared" si="9"/>
        <v>CHS</v>
      </c>
      <c r="L84" s="39" t="str">
        <f>VLOOKUP(C84,SOURCE!S$6:Y$10195,2,0)</f>
        <v>Math</v>
      </c>
      <c r="M84" t="str">
        <f>IF(VLOOKUP(I84,SOURCE!B:M,2,0)="/  { itemToBeCoded","To be coded","")</f>
        <v/>
      </c>
      <c r="N84" s="17" t="str">
        <f>IF(AND(O84,VLOOKUP(I84,SOURCE!B:M,2,0)&lt;&gt;"/  { itemToBeCoded"),IF(ISERROR(VLOOKUP(J84,TEST!A:L,12,0)),"",   IF(VLOOKUP(J84,TEST!A:L,12,0)="","",VLOOKUP(J84,TEST!A:L,12,0)&amp;" //"&amp;U84)),"")</f>
        <v/>
      </c>
      <c r="O84" t="b">
        <f>ISNA(VLOOKUP(J84,J$3:J83,1,0))</f>
        <v>1</v>
      </c>
      <c r="Q84" s="26" t="str">
        <f>VLOOKUP(I84,SOURCE!B:M,5,0)</f>
        <v>"CHS"</v>
      </c>
      <c r="S84" s="153"/>
      <c r="T84" s="153"/>
      <c r="U84">
        <f t="shared" si="10"/>
        <v>40</v>
      </c>
      <c r="V84" s="53">
        <f t="shared" si="7"/>
        <v>3253.4390802880903</v>
      </c>
      <c r="W84">
        <f>IF(AND(O84,VLOOKUP(I84,SOURCE!B:M,2,0)&lt;&gt;"/  { itemToBeCoded"),IF(ISERROR(VLOOKUP(J84,TEST!A:F,5,0)),"",VLOOKUP(J84,TEST!A:F,5,0)),"")</f>
        <v>0</v>
      </c>
      <c r="X84">
        <f>IF(AND(O84,VLOOKUP(I84,SOURCE!B:M,2,0)&lt;&gt;"/  { itemToBeCoded"),IF(ISERROR(VLOOKUP(J84,TEST!A:F,6,0)),"",VLOOKUP(J84,TEST!A:F,6,0)),"")</f>
        <v>0</v>
      </c>
      <c r="Y84" t="str">
        <f t="shared" si="8"/>
        <v/>
      </c>
    </row>
    <row r="85" spans="1:25">
      <c r="A85" s="24" t="str">
        <f>IF(ISNA(VLOOKUP(D85,D86:D$9999,1,0)),"",1)</f>
        <v/>
      </c>
      <c r="B85" s="24">
        <f>IF(ISNA(VLOOKUP(E85,E86:E$9999,1,0)),"",1)</f>
        <v>1</v>
      </c>
      <c r="C85" s="2">
        <v>83</v>
      </c>
      <c r="D85" s="2" t="str">
        <f>VLOOKUP(C85,SOURCE!$S$3:$Z$3016,8,0)</f>
        <v>ITM_MULT</v>
      </c>
      <c r="E85" s="26" t="str">
        <f>CHAR(34)&amp;VLOOKUP(C85,SOURCE!$S$3:$Z$3016,6,0)&amp;CHAR(34)</f>
        <v>"*"</v>
      </c>
      <c r="F85" s="22" t="str">
        <f>VLOOKUP(C85,SOURCE!$S$3:$AA$3016,9,0)&amp;
IF(MID(E85,2,4)="XEQM",
"                      if (strcompare(str,"&amp;E85&amp;" ) &amp;&amp; exec) { *com = "&amp;D85&amp;";} else",
SUBSTITUTE("                      if (strcompare(str,"&amp;E85&amp;" )) { *com = "&amp;D85&amp;";} else","MNU_","-MNU_")
)</f>
        <v xml:space="preserve">                      if (strcompare(str,"*" )) { *com = ITM_MULT;} else</v>
      </c>
      <c r="H85" t="b">
        <f>ISNA(VLOOKUP(J85,J86:J$500,1,0))</f>
        <v>0</v>
      </c>
      <c r="I85" s="27">
        <f>VLOOKUP(C85,SOURCE!S$6:Y$10195,7,0)</f>
        <v>98</v>
      </c>
      <c r="J85" s="28" t="str">
        <f>VLOOKUP(C85,SOURCE!S$6:Y$10195,6,0)</f>
        <v>*</v>
      </c>
      <c r="K85" s="29" t="str">
        <f t="shared" si="9"/>
        <v>CROSS</v>
      </c>
      <c r="L85" s="39" t="str">
        <f>VLOOKUP(C85,SOURCE!S$6:Y$10195,2,0)</f>
        <v>Math</v>
      </c>
      <c r="M85" t="str">
        <f>IF(VLOOKUP(I85,SOURCE!B:M,2,0)="/  { itemToBeCoded","To be coded","")</f>
        <v/>
      </c>
      <c r="N85" s="17" t="str">
        <f>IF(AND(O85,VLOOKUP(I85,SOURCE!B:M,2,0)&lt;&gt;"/  { itemToBeCoded"),IF(ISERROR(VLOOKUP(J85,TEST!A:L,12,0)),"",   IF(VLOOKUP(J85,TEST!A:L,12,0)="","",VLOOKUP(J85,TEST!A:L,12,0)&amp;" //"&amp;U85)),"")</f>
        <v/>
      </c>
      <c r="O85" t="b">
        <f>ISNA(VLOOKUP(J85,J$3:J84,1,0))</f>
        <v>0</v>
      </c>
      <c r="Q85" s="26" t="str">
        <f>VLOOKUP(I85,SOURCE!B:M,5,0)</f>
        <v>STD_CROSS</v>
      </c>
      <c r="S85" s="153"/>
      <c r="T85" s="153"/>
      <c r="U85">
        <f t="shared" si="10"/>
        <v>40</v>
      </c>
      <c r="V85" s="53">
        <f t="shared" si="7"/>
        <v>3253.4390802880903</v>
      </c>
      <c r="W85" t="str">
        <f>IF(AND(O85,VLOOKUP(I85,SOURCE!B:M,2,0)&lt;&gt;"/  { itemToBeCoded"),IF(ISERROR(VLOOKUP(J85,TEST!A:F,5,0)),"",VLOOKUP(J85,TEST!A:F,5,0)),"")</f>
        <v/>
      </c>
      <c r="X85" t="str">
        <f>IF(AND(O85,VLOOKUP(I85,SOURCE!B:M,2,0)&lt;&gt;"/  { itemToBeCoded"),IF(ISERROR(VLOOKUP(J85,TEST!A:F,6,0)),"",VLOOKUP(J85,TEST!A:F,6,0)),"")</f>
        <v/>
      </c>
      <c r="Y85" t="str">
        <f t="shared" si="8"/>
        <v/>
      </c>
    </row>
    <row r="86" spans="1:25">
      <c r="A86" s="24" t="str">
        <f>IF(ISNA(VLOOKUP(D86,D87:D$9999,1,0)),"",1)</f>
        <v/>
      </c>
      <c r="B86" s="24" t="str">
        <f>IF(ISNA(VLOOKUP(E86,E87:E$9999,1,0)),"",1)</f>
        <v/>
      </c>
      <c r="C86" s="2">
        <v>84</v>
      </c>
      <c r="D86" s="2" t="str">
        <f>VLOOKUP(C86,SOURCE!$S$3:$Z$3016,8,0)</f>
        <v>ITM_DIV</v>
      </c>
      <c r="E86" s="26" t="str">
        <f>CHAR(34)&amp;VLOOKUP(C86,SOURCE!$S$3:$Z$3016,6,0)&amp;CHAR(34)</f>
        <v>"/"</v>
      </c>
      <c r="F86" s="22" t="str">
        <f>VLOOKUP(C86,SOURCE!$S$3:$AA$3016,9,0)&amp;
IF(MID(E86,2,4)="XEQM",
"                      if (strcompare(str,"&amp;E86&amp;" ) &amp;&amp; exec) { *com = "&amp;D86&amp;";} else",
SUBSTITUTE("                      if (strcompare(str,"&amp;E86&amp;" )) { *com = "&amp;D86&amp;";} else","MNU_","-MNU_")
)</f>
        <v xml:space="preserve">                      if (strcompare(str,"/" )) { *com = ITM_DIV;} else</v>
      </c>
      <c r="H86" t="b">
        <f>ISNA(VLOOKUP(J86,J87:J$500,1,0))</f>
        <v>1</v>
      </c>
      <c r="I86" s="27">
        <f>VLOOKUP(C86,SOURCE!S$6:Y$10195,7,0)</f>
        <v>99</v>
      </c>
      <c r="J86" s="28" t="str">
        <f>VLOOKUP(C86,SOURCE!S$6:Y$10195,6,0)</f>
        <v>/</v>
      </c>
      <c r="K86" s="29" t="str">
        <f t="shared" si="9"/>
        <v>/</v>
      </c>
      <c r="L86" s="39" t="str">
        <f>VLOOKUP(C86,SOURCE!S$6:Y$10195,2,0)</f>
        <v>Math</v>
      </c>
      <c r="M86" t="str">
        <f>IF(VLOOKUP(I86,SOURCE!B:M,2,0)="/  { itemToBeCoded","To be coded","")</f>
        <v/>
      </c>
      <c r="N86" s="17" t="str">
        <f>IF(AND(O86,VLOOKUP(I86,SOURCE!B:M,2,0)&lt;&gt;"/  { itemToBeCoded"),IF(ISERROR(VLOOKUP(J86,TEST!A:L,12,0)),"",   IF(VLOOKUP(J86,TEST!A:L,12,0)="","",VLOOKUP(J86,TEST!A:L,12,0)&amp;" //"&amp;U86)),"")</f>
        <v/>
      </c>
      <c r="O86" t="b">
        <f>ISNA(VLOOKUP(J86,J$3:J85,1,0))</f>
        <v>1</v>
      </c>
      <c r="Q86" s="26" t="str">
        <f>VLOOKUP(I86,SOURCE!B:M,5,0)</f>
        <v>STD_DIVIDE</v>
      </c>
      <c r="S86" s="153"/>
      <c r="T86" s="153"/>
      <c r="U86">
        <f t="shared" si="10"/>
        <v>40</v>
      </c>
      <c r="V86" s="53">
        <f t="shared" si="7"/>
        <v>3253.4390802880903</v>
      </c>
      <c r="W86">
        <f>IF(AND(O86,VLOOKUP(I86,SOURCE!B:M,2,0)&lt;&gt;"/  { itemToBeCoded"),IF(ISERROR(VLOOKUP(J86,TEST!A:F,5,0)),"",VLOOKUP(J86,TEST!A:F,5,0)),"")</f>
        <v>0</v>
      </c>
      <c r="X86">
        <f>IF(AND(O86,VLOOKUP(I86,SOURCE!B:M,2,0)&lt;&gt;"/  { itemToBeCoded"),IF(ISERROR(VLOOKUP(J86,TEST!A:F,6,0)),"",VLOOKUP(J86,TEST!A:F,6,0)),"")</f>
        <v>0</v>
      </c>
      <c r="Y86" t="str">
        <f t="shared" si="8"/>
        <v/>
      </c>
    </row>
    <row r="87" spans="1:25">
      <c r="A87" s="24" t="str">
        <f>IF(ISNA(VLOOKUP(D87,D88:D$9999,1,0)),"",1)</f>
        <v/>
      </c>
      <c r="B87" s="24" t="str">
        <f>IF(ISNA(VLOOKUP(E87,E88:E$9999,1,0)),"",1)</f>
        <v/>
      </c>
      <c r="C87" s="2">
        <v>85</v>
      </c>
      <c r="D87" s="2" t="str">
        <f>VLOOKUP(C87,SOURCE!$S$3:$Z$3016,8,0)</f>
        <v>ITM_IDIV</v>
      </c>
      <c r="E87" s="26" t="str">
        <f>CHAR(34)&amp;VLOOKUP(C87,SOURCE!$S$3:$Z$3016,6,0)&amp;CHAR(34)</f>
        <v>"IDIV"</v>
      </c>
      <c r="F87" s="22" t="str">
        <f>VLOOKUP(C87,SOURCE!$S$3:$AA$3016,9,0)&amp;
IF(MID(E87,2,4)="XEQM",
"                      if (strcompare(str,"&amp;E87&amp;" ) &amp;&amp; exec) { *com = "&amp;D87&amp;";} else",
SUBSTITUTE("                      if (strcompare(str,"&amp;E87&amp;" )) { *com = "&amp;D87&amp;";} else","MNU_","-MNU_")
)</f>
        <v xml:space="preserve">                      if (strcompare(str,"IDIV" )) { *com = ITM_IDIV;} else</v>
      </c>
      <c r="H87" t="b">
        <f>ISNA(VLOOKUP(J87,J88:J$500,1,0))</f>
        <v>1</v>
      </c>
      <c r="I87" s="27">
        <f>VLOOKUP(C87,SOURCE!S$6:Y$10195,7,0)</f>
        <v>100</v>
      </c>
      <c r="J87" s="28" t="str">
        <f>VLOOKUP(C87,SOURCE!S$6:Y$10195,6,0)</f>
        <v>IDIV</v>
      </c>
      <c r="K87" s="29" t="str">
        <f t="shared" si="9"/>
        <v>IDIV</v>
      </c>
      <c r="L87" s="39" t="str">
        <f>VLOOKUP(C87,SOURCE!S$6:Y$10195,2,0)</f>
        <v>Math</v>
      </c>
      <c r="M87" t="str">
        <f>IF(VLOOKUP(I87,SOURCE!B:M,2,0)="/  { itemToBeCoded","To be coded","")</f>
        <v/>
      </c>
      <c r="N87" s="17" t="str">
        <f>IF(AND(O87,VLOOKUP(I87,SOURCE!B:M,2,0)&lt;&gt;"/  { itemToBeCoded"),IF(ISERROR(VLOOKUP(J87,TEST!A:L,12,0)),"",   IF(VLOOKUP(J87,TEST!A:L,12,0)="","",VLOOKUP(J87,TEST!A:L,12,0)&amp;" //"&amp;U87)),"")</f>
        <v>5 EXIT 2 IDIV 2 GSB M2 //41</v>
      </c>
      <c r="O87" t="b">
        <f>ISNA(VLOOKUP(J87,J$3:J86,1,0))</f>
        <v>1</v>
      </c>
      <c r="Q87" s="26" t="str">
        <f>VLOOKUP(I87,SOURCE!B:M,5,0)</f>
        <v>"IDIV"</v>
      </c>
      <c r="S87" s="153"/>
      <c r="T87" s="153"/>
      <c r="U87">
        <f t="shared" si="10"/>
        <v>41</v>
      </c>
      <c r="V87" s="53">
        <f t="shared" si="7"/>
        <v>3255.4390802880903</v>
      </c>
      <c r="W87">
        <f>IF(AND(O87,VLOOKUP(I87,SOURCE!B:M,2,0)&lt;&gt;"/  { itemToBeCoded"),IF(ISERROR(VLOOKUP(J87,TEST!A:F,5,0)),"",VLOOKUP(J87,TEST!A:F,5,0)),"")</f>
        <v>1</v>
      </c>
      <c r="X87">
        <f>IF(AND(O87,VLOOKUP(I87,SOURCE!B:M,2,0)&lt;&gt;"/  { itemToBeCoded"),IF(ISERROR(VLOOKUP(J87,TEST!A:F,6,0)),"",VLOOKUP(J87,TEST!A:F,6,0)),"")</f>
        <v>2</v>
      </c>
      <c r="Y87" t="str">
        <f t="shared" si="8"/>
        <v>both</v>
      </c>
    </row>
    <row r="88" spans="1:25">
      <c r="A88" s="24" t="str">
        <f>IF(ISNA(VLOOKUP(D88,D89:D$9999,1,0)),"",1)</f>
        <v/>
      </c>
      <c r="B88" s="24" t="str">
        <f>IF(ISNA(VLOOKUP(E88,E89:E$9999,1,0)),"",1)</f>
        <v/>
      </c>
      <c r="C88" s="2">
        <v>86</v>
      </c>
      <c r="D88" s="2" t="str">
        <f>VLOOKUP(C88,SOURCE!$S$3:$Z$3016,8,0)</f>
        <v>ITM_VIEW</v>
      </c>
      <c r="E88" s="26" t="str">
        <f>CHAR(34)&amp;VLOOKUP(C88,SOURCE!$S$3:$Z$3016,6,0)&amp;CHAR(34)</f>
        <v>"VIEW"</v>
      </c>
      <c r="F88" s="22" t="str">
        <f>VLOOKUP(C88,SOURCE!$S$3:$AA$3016,9,0)&amp;
IF(MID(E88,2,4)="XEQM",
"                      if (strcompare(str,"&amp;E88&amp;" ) &amp;&amp; exec) { *com = "&amp;D88&amp;";} else",
SUBSTITUTE("                      if (strcompare(str,"&amp;E88&amp;" )) { *com = "&amp;D88&amp;";} else","MNU_","-MNU_")
)</f>
        <v>//                      if (strcompare(str,"VIEW" )) { *com = ITM_VIEW;} else</v>
      </c>
      <c r="H88" t="b">
        <f>ISNA(VLOOKUP(J88,J89:J$500,1,0))</f>
        <v>1</v>
      </c>
      <c r="I88" s="27">
        <f>VLOOKUP(C88,SOURCE!S$6:Y$10195,7,0)</f>
        <v>101</v>
      </c>
      <c r="J88" s="28" t="str">
        <f>VLOOKUP(C88,SOURCE!S$6:Y$10195,6,0)</f>
        <v>VIEW</v>
      </c>
      <c r="K88" s="29" t="str">
        <f t="shared" si="9"/>
        <v>VIEW</v>
      </c>
      <c r="L88" s="39" t="str">
        <f>VLOOKUP(C88,SOURCE!S$6:Y$10195,2,0)</f>
        <v/>
      </c>
      <c r="M88" t="str">
        <f>IF(VLOOKUP(I88,SOURCE!B:M,2,0)="/  { itemToBeCoded","To be coded","")</f>
        <v/>
      </c>
      <c r="N88" s="17" t="str">
        <f>IF(AND(O88,VLOOKUP(I88,SOURCE!B:M,2,0)&lt;&gt;"/  { itemToBeCoded"),IF(ISERROR(VLOOKUP(J88,TEST!A:L,12,0)),"",   IF(VLOOKUP(J88,TEST!A:L,12,0)="","",VLOOKUP(J88,TEST!A:L,12,0)&amp;" //"&amp;U88)),"")</f>
        <v/>
      </c>
      <c r="O88" t="b">
        <f>ISNA(VLOOKUP(J88,J$3:J87,1,0))</f>
        <v>1</v>
      </c>
      <c r="Q88" s="26" t="str">
        <f>VLOOKUP(I88,SOURCE!B:M,5,0)</f>
        <v>"VIEW"</v>
      </c>
      <c r="S88" s="153"/>
      <c r="T88" s="153"/>
      <c r="U88">
        <f t="shared" si="10"/>
        <v>41</v>
      </c>
      <c r="V88" s="53">
        <f t="shared" si="7"/>
        <v>3255.4390802880903</v>
      </c>
      <c r="W88" t="str">
        <f>IF(AND(O88,VLOOKUP(I88,SOURCE!B:M,2,0)&lt;&gt;"/  { itemToBeCoded"),IF(ISERROR(VLOOKUP(J88,TEST!A:F,5,0)),"",VLOOKUP(J88,TEST!A:F,5,0)),"")</f>
        <v/>
      </c>
      <c r="X88" t="str">
        <f>IF(AND(O88,VLOOKUP(I88,SOURCE!B:M,2,0)&lt;&gt;"/  { itemToBeCoded"),IF(ISERROR(VLOOKUP(J88,TEST!A:F,6,0)),"",VLOOKUP(J88,TEST!A:F,6,0)),"")</f>
        <v/>
      </c>
      <c r="Y88" t="str">
        <f t="shared" si="8"/>
        <v/>
      </c>
    </row>
    <row r="89" spans="1:25">
      <c r="A89" s="24" t="str">
        <f>IF(ISNA(VLOOKUP(D89,D90:D$9999,1,0)),"",1)</f>
        <v/>
      </c>
      <c r="B89" s="24" t="str">
        <f>IF(ISNA(VLOOKUP(E89,E90:E$9999,1,0)),"",1)</f>
        <v/>
      </c>
      <c r="C89" s="2">
        <v>87</v>
      </c>
      <c r="D89" s="2" t="str">
        <f>VLOOKUP(C89,SOURCE!$S$3:$Z$3016,8,0)</f>
        <v>ITM_MOD</v>
      </c>
      <c r="E89" s="26" t="str">
        <f>CHAR(34)&amp;VLOOKUP(C89,SOURCE!$S$3:$Z$3016,6,0)&amp;CHAR(34)</f>
        <v>"MOD"</v>
      </c>
      <c r="F89" s="22" t="str">
        <f>VLOOKUP(C89,SOURCE!$S$3:$AA$3016,9,0)&amp;
IF(MID(E89,2,4)="XEQM",
"                      if (strcompare(str,"&amp;E89&amp;" ) &amp;&amp; exec) { *com = "&amp;D89&amp;";} else",
SUBSTITUTE("                      if (strcompare(str,"&amp;E89&amp;" )) { *com = "&amp;D89&amp;";} else","MNU_","-MNU_")
)</f>
        <v>//                      if (strcompare(str,"MOD" )) { *com = ITM_MOD;} else</v>
      </c>
      <c r="H89" t="b">
        <f>ISNA(VLOOKUP(J89,J90:J$500,1,0))</f>
        <v>1</v>
      </c>
      <c r="I89" s="27">
        <f>VLOOKUP(C89,SOURCE!S$6:Y$10195,7,0)</f>
        <v>102</v>
      </c>
      <c r="J89" s="28" t="str">
        <f>VLOOKUP(C89,SOURCE!S$6:Y$10195,6,0)</f>
        <v>MOD</v>
      </c>
      <c r="K89" s="29" t="str">
        <f t="shared" si="9"/>
        <v>MOD</v>
      </c>
      <c r="L89" s="39" t="str">
        <f>VLOOKUP(C89,SOURCE!S$6:Y$10195,2,0)</f>
        <v>Math</v>
      </c>
      <c r="M89" t="str">
        <f>IF(VLOOKUP(I89,SOURCE!B:M,2,0)="/  { itemToBeCoded","To be coded","")</f>
        <v/>
      </c>
      <c r="N89" s="17" t="str">
        <f>IF(AND(O89,VLOOKUP(I89,SOURCE!B:M,2,0)&lt;&gt;"/  { itemToBeCoded"),IF(ISERROR(VLOOKUP(J89,TEST!A:L,12,0)),"",   IF(VLOOKUP(J89,TEST!A:L,12,0)="","",VLOOKUP(J89,TEST!A:L,12,0)&amp;" //"&amp;U89)),"")</f>
        <v>5 EXIT 2 MOD 1 GSB M2 //42</v>
      </c>
      <c r="O89" t="b">
        <f>ISNA(VLOOKUP(J89,J$3:J88,1,0))</f>
        <v>1</v>
      </c>
      <c r="Q89" s="26" t="str">
        <f>VLOOKUP(I89,SOURCE!B:M,5,0)</f>
        <v>"MOD"</v>
      </c>
      <c r="S89" s="153"/>
      <c r="T89" s="153"/>
      <c r="U89">
        <f t="shared" si="10"/>
        <v>42</v>
      </c>
      <c r="V89" s="53">
        <f t="shared" si="7"/>
        <v>3256.4390802880903</v>
      </c>
      <c r="W89">
        <f>IF(AND(O89,VLOOKUP(I89,SOURCE!B:M,2,0)&lt;&gt;"/  { itemToBeCoded"),IF(ISERROR(VLOOKUP(J89,TEST!A:F,5,0)),"",VLOOKUP(J89,TEST!A:F,5,0)),"")</f>
        <v>1</v>
      </c>
      <c r="X89">
        <f>IF(AND(O89,VLOOKUP(I89,SOURCE!B:M,2,0)&lt;&gt;"/  { itemToBeCoded"),IF(ISERROR(VLOOKUP(J89,TEST!A:F,6,0)),"",VLOOKUP(J89,TEST!A:F,6,0)),"")</f>
        <v>1</v>
      </c>
      <c r="Y89" t="str">
        <f t="shared" si="8"/>
        <v>both</v>
      </c>
    </row>
    <row r="90" spans="1:25">
      <c r="A90" s="24" t="str">
        <f>IF(ISNA(VLOOKUP(D90,D91:D$9999,1,0)),"",1)</f>
        <v/>
      </c>
      <c r="B90" s="24" t="str">
        <f>IF(ISNA(VLOOKUP(E90,E91:E$9999,1,0)),"",1)</f>
        <v/>
      </c>
      <c r="C90" s="2">
        <v>88</v>
      </c>
      <c r="D90" s="2" t="str">
        <f>VLOOKUP(C90,SOURCE!$S$3:$Z$3016,8,0)</f>
        <v>ITM_MAX</v>
      </c>
      <c r="E90" s="26" t="str">
        <f>CHAR(34)&amp;VLOOKUP(C90,SOURCE!$S$3:$Z$3016,6,0)&amp;CHAR(34)</f>
        <v>"MAX"</v>
      </c>
      <c r="F90" s="22" t="str">
        <f>VLOOKUP(C90,SOURCE!$S$3:$AA$3016,9,0)&amp;
IF(MID(E90,2,4)="XEQM",
"                      if (strcompare(str,"&amp;E90&amp;" ) &amp;&amp; exec) { *com = "&amp;D90&amp;";} else",
SUBSTITUTE("                      if (strcompare(str,"&amp;E90&amp;" )) { *com = "&amp;D90&amp;";} else","MNU_","-MNU_")
)</f>
        <v>//                      if (strcompare(str,"MAX" )) { *com = ITM_MAX;} else</v>
      </c>
      <c r="H90" t="b">
        <f>ISNA(VLOOKUP(J90,J91:J$500,1,0))</f>
        <v>1</v>
      </c>
      <c r="I90" s="27">
        <f>VLOOKUP(C90,SOURCE!S$6:Y$10195,7,0)</f>
        <v>103</v>
      </c>
      <c r="J90" s="28" t="str">
        <f>VLOOKUP(C90,SOURCE!S$6:Y$10195,6,0)</f>
        <v>MAX</v>
      </c>
      <c r="K90" s="29" t="str">
        <f t="shared" si="9"/>
        <v>max</v>
      </c>
      <c r="L90" s="39" t="str">
        <f>VLOOKUP(C90,SOURCE!S$6:Y$10195,2,0)</f>
        <v/>
      </c>
      <c r="M90" t="str">
        <f>IF(VLOOKUP(I90,SOURCE!B:M,2,0)="/  { itemToBeCoded","To be coded","")</f>
        <v/>
      </c>
      <c r="N90" s="17" t="str">
        <f>IF(AND(O90,VLOOKUP(I90,SOURCE!B:M,2,0)&lt;&gt;"/  { itemToBeCoded"),IF(ISERROR(VLOOKUP(J90,TEST!A:L,12,0)),"",   IF(VLOOKUP(J90,TEST!A:L,12,0)="","",VLOOKUP(J90,TEST!A:L,12,0)&amp;" //"&amp;U90)),"")</f>
        <v>5 EXIT 2 MAX 5 GSB M2 //43</v>
      </c>
      <c r="O90" t="b">
        <f>ISNA(VLOOKUP(J90,J$3:J89,1,0))</f>
        <v>1</v>
      </c>
      <c r="Q90" s="26" t="str">
        <f>VLOOKUP(I90,SOURCE!B:M,5,0)</f>
        <v>"max"</v>
      </c>
      <c r="S90" s="153"/>
      <c r="T90" s="153"/>
      <c r="U90">
        <f t="shared" si="10"/>
        <v>43</v>
      </c>
      <c r="V90" s="53">
        <f t="shared" si="7"/>
        <v>3261.4390802880903</v>
      </c>
      <c r="W90">
        <f>IF(AND(O90,VLOOKUP(I90,SOURCE!B:M,2,0)&lt;&gt;"/  { itemToBeCoded"),IF(ISERROR(VLOOKUP(J90,TEST!A:F,5,0)),"",VLOOKUP(J90,TEST!A:F,5,0)),"")</f>
        <v>1</v>
      </c>
      <c r="X90">
        <f>IF(AND(O90,VLOOKUP(I90,SOURCE!B:M,2,0)&lt;&gt;"/  { itemToBeCoded"),IF(ISERROR(VLOOKUP(J90,TEST!A:F,6,0)),"",VLOOKUP(J90,TEST!A:F,6,0)),"")</f>
        <v>5</v>
      </c>
      <c r="Y90" t="str">
        <f t="shared" si="8"/>
        <v>both</v>
      </c>
    </row>
    <row r="91" spans="1:25">
      <c r="A91" s="24" t="str">
        <f>IF(ISNA(VLOOKUP(D91,D92:D$9999,1,0)),"",1)</f>
        <v/>
      </c>
      <c r="B91" s="24" t="str">
        <f>IF(ISNA(VLOOKUP(E91,E92:E$9999,1,0)),"",1)</f>
        <v/>
      </c>
      <c r="C91" s="2">
        <v>89</v>
      </c>
      <c r="D91" s="2" t="str">
        <f>VLOOKUP(C91,SOURCE!$S$3:$Z$3016,8,0)</f>
        <v>ITM_MIN</v>
      </c>
      <c r="E91" s="26" t="str">
        <f>CHAR(34)&amp;VLOOKUP(C91,SOURCE!$S$3:$Z$3016,6,0)&amp;CHAR(34)</f>
        <v>"MIN"</v>
      </c>
      <c r="F91" s="22" t="str">
        <f>VLOOKUP(C91,SOURCE!$S$3:$AA$3016,9,0)&amp;
IF(MID(E91,2,4)="XEQM",
"                      if (strcompare(str,"&amp;E91&amp;" ) &amp;&amp; exec) { *com = "&amp;D91&amp;";} else",
SUBSTITUTE("                      if (strcompare(str,"&amp;E91&amp;" )) { *com = "&amp;D91&amp;";} else","MNU_","-MNU_")
)</f>
        <v>//                      if (strcompare(str,"MIN" )) { *com = ITM_MIN;} else</v>
      </c>
      <c r="H91" t="b">
        <f>ISNA(VLOOKUP(J91,J92:J$500,1,0))</f>
        <v>1</v>
      </c>
      <c r="I91" s="27">
        <f>VLOOKUP(C91,SOURCE!S$6:Y$10195,7,0)</f>
        <v>104</v>
      </c>
      <c r="J91" s="28" t="str">
        <f>VLOOKUP(C91,SOURCE!S$6:Y$10195,6,0)</f>
        <v>MIN</v>
      </c>
      <c r="K91" s="29" t="str">
        <f t="shared" si="9"/>
        <v>min</v>
      </c>
      <c r="L91" s="39" t="str">
        <f>VLOOKUP(C91,SOURCE!S$6:Y$10195,2,0)</f>
        <v/>
      </c>
      <c r="M91" t="str">
        <f>IF(VLOOKUP(I91,SOURCE!B:M,2,0)="/  { itemToBeCoded","To be coded","")</f>
        <v/>
      </c>
      <c r="N91" s="17" t="str">
        <f>IF(AND(O91,VLOOKUP(I91,SOURCE!B:M,2,0)&lt;&gt;"/  { itemToBeCoded"),IF(ISERROR(VLOOKUP(J91,TEST!A:L,12,0)),"",   IF(VLOOKUP(J91,TEST!A:L,12,0)="","",VLOOKUP(J91,TEST!A:L,12,0)&amp;" //"&amp;U91)),"")</f>
        <v>5 EXIT 2 MIN 2 GSB M2 //44</v>
      </c>
      <c r="O91" t="b">
        <f>ISNA(VLOOKUP(J91,J$3:J90,1,0))</f>
        <v>1</v>
      </c>
      <c r="Q91" s="26" t="str">
        <f>VLOOKUP(I91,SOURCE!B:M,5,0)</f>
        <v>"min"</v>
      </c>
      <c r="S91" s="153"/>
      <c r="T91" s="153"/>
      <c r="U91">
        <f t="shared" si="10"/>
        <v>44</v>
      </c>
      <c r="V91" s="53">
        <f t="shared" si="7"/>
        <v>3263.4390802880903</v>
      </c>
      <c r="W91">
        <f>IF(AND(O91,VLOOKUP(I91,SOURCE!B:M,2,0)&lt;&gt;"/  { itemToBeCoded"),IF(ISERROR(VLOOKUP(J91,TEST!A:F,5,0)),"",VLOOKUP(J91,TEST!A:F,5,0)),"")</f>
        <v>1</v>
      </c>
      <c r="X91">
        <f>IF(AND(O91,VLOOKUP(I91,SOURCE!B:M,2,0)&lt;&gt;"/  { itemToBeCoded"),IF(ISERROR(VLOOKUP(J91,TEST!A:F,6,0)),"",VLOOKUP(J91,TEST!A:F,6,0)),"")</f>
        <v>2</v>
      </c>
      <c r="Y91" t="str">
        <f t="shared" si="8"/>
        <v>both</v>
      </c>
    </row>
    <row r="92" spans="1:25">
      <c r="A92" s="24" t="str">
        <f>IF(ISNA(VLOOKUP(D92,D93:D$9999,1,0)),"",1)</f>
        <v/>
      </c>
      <c r="B92" s="24">
        <f>IF(ISNA(VLOOKUP(E92,E93:E$9999,1,0)),"",1)</f>
        <v>1</v>
      </c>
      <c r="C92" s="2">
        <v>90</v>
      </c>
      <c r="D92" s="2" t="str">
        <f>VLOOKUP(C92,SOURCE!$S$3:$Z$3016,8,0)</f>
        <v>ITM_MAGNITUDE</v>
      </c>
      <c r="E92" s="26" t="str">
        <f>CHAR(34)&amp;VLOOKUP(C92,SOURCE!$S$3:$Z$3016,6,0)&amp;CHAR(34)</f>
        <v>"ABS"</v>
      </c>
      <c r="F92" s="22" t="str">
        <f>VLOOKUP(C92,SOURCE!$S$3:$AA$3016,9,0)&amp;
IF(MID(E92,2,4)="XEQM",
"                      if (strcompare(str,"&amp;E92&amp;" ) &amp;&amp; exec) { *com = "&amp;D92&amp;";} else",
SUBSTITUTE("                      if (strcompare(str,"&amp;E92&amp;" )) { *com = "&amp;D92&amp;";} else","MNU_","-MNU_")
)</f>
        <v>//                      if (strcompare(str,"ABS" )) { *com = ITM_MAGNITUDE;} else</v>
      </c>
      <c r="H92" t="b">
        <f>ISNA(VLOOKUP(J92,J93:J$500,1,0))</f>
        <v>0</v>
      </c>
      <c r="I92" s="27">
        <f>VLOOKUP(C92,SOURCE!S$6:Y$10195,7,0)</f>
        <v>105</v>
      </c>
      <c r="J92" s="28" t="str">
        <f>VLOOKUP(C92,SOURCE!S$6:Y$10195,6,0)</f>
        <v>ABS</v>
      </c>
      <c r="K92" s="29" t="str">
        <f t="shared" si="9"/>
        <v>|x|</v>
      </c>
      <c r="L92" s="39" t="str">
        <f>VLOOKUP(C92,SOURCE!S$6:Y$10195,2,0)</f>
        <v>Math</v>
      </c>
      <c r="M92" t="str">
        <f>IF(VLOOKUP(I92,SOURCE!B:M,2,0)="/  { itemToBeCoded","To be coded","")</f>
        <v/>
      </c>
      <c r="N92" s="17" t="str">
        <f>IF(AND(O92,VLOOKUP(I92,SOURCE!B:M,2,0)&lt;&gt;"/  { itemToBeCoded"),IF(ISERROR(VLOOKUP(J92,TEST!A:L,12,0)),"",   IF(VLOOKUP(J92,TEST!A:L,12,0)="","",VLOOKUP(J92,TEST!A:L,12,0)&amp;" //"&amp;U92)),"")</f>
        <v/>
      </c>
      <c r="O92" t="b">
        <f>ISNA(VLOOKUP(J92,J$3:J91,1,0))</f>
        <v>1</v>
      </c>
      <c r="Q92" s="26" t="str">
        <f>VLOOKUP(I92,SOURCE!B:M,5,0)</f>
        <v>"|x|"</v>
      </c>
      <c r="S92" s="153"/>
      <c r="T92" s="153"/>
      <c r="U92">
        <f t="shared" si="10"/>
        <v>44</v>
      </c>
      <c r="V92" s="53">
        <f t="shared" si="7"/>
        <v>3263.4390802880903</v>
      </c>
      <c r="W92">
        <f>IF(AND(O92,VLOOKUP(I92,SOURCE!B:M,2,0)&lt;&gt;"/  { itemToBeCoded"),IF(ISERROR(VLOOKUP(J92,TEST!A:F,5,0)),"",VLOOKUP(J92,TEST!A:F,5,0)),"")</f>
        <v>0</v>
      </c>
      <c r="X92">
        <f>IF(AND(O92,VLOOKUP(I92,SOURCE!B:M,2,0)&lt;&gt;"/  { itemToBeCoded"),IF(ISERROR(VLOOKUP(J92,TEST!A:F,6,0)),"",VLOOKUP(J92,TEST!A:F,6,0)),"")</f>
        <v>0</v>
      </c>
      <c r="Y92" t="str">
        <f t="shared" si="8"/>
        <v/>
      </c>
    </row>
    <row r="93" spans="1:25">
      <c r="A93" s="24" t="str">
        <f>IF(ISNA(VLOOKUP(D93,D94:D$9999,1,0)),"",1)</f>
        <v/>
      </c>
      <c r="B93" s="24" t="str">
        <f>IF(ISNA(VLOOKUP(E93,E94:E$9999,1,0)),"",1)</f>
        <v/>
      </c>
      <c r="C93" s="2">
        <v>91</v>
      </c>
      <c r="D93" s="2" t="str">
        <f>VLOOKUP(C93,SOURCE!$S$3:$Z$3016,8,0)</f>
        <v>ITM_NEIGHB</v>
      </c>
      <c r="E93" s="26" t="str">
        <f>CHAR(34)&amp;VLOOKUP(C93,SOURCE!$S$3:$Z$3016,6,0)&amp;CHAR(34)</f>
        <v>"NEIGHB"</v>
      </c>
      <c r="F93" s="22" t="str">
        <f>VLOOKUP(C93,SOURCE!$S$3:$AA$3016,9,0)&amp;
IF(MID(E93,2,4)="XEQM",
"                      if (strcompare(str,"&amp;E93&amp;" ) &amp;&amp; exec) { *com = "&amp;D93&amp;";} else",
SUBSTITUTE("                      if (strcompare(str,"&amp;E93&amp;" )) { *com = "&amp;D93&amp;";} else","MNU_","-MNU_")
)</f>
        <v>//                      if (strcompare(str,"NEIGHB" )) { *com = ITM_NEIGHB;} else</v>
      </c>
      <c r="H93" t="b">
        <f>ISNA(VLOOKUP(J93,J94:J$500,1,0))</f>
        <v>1</v>
      </c>
      <c r="I93" s="27">
        <f>VLOOKUP(C93,SOURCE!S$6:Y$10195,7,0)</f>
        <v>106</v>
      </c>
      <c r="J93" s="28" t="str">
        <f>VLOOKUP(C93,SOURCE!S$6:Y$10195,6,0)</f>
        <v>NEIGHB</v>
      </c>
      <c r="K93" s="29" t="str">
        <f t="shared" si="9"/>
        <v>NEIGHB</v>
      </c>
      <c r="L93" s="39" t="str">
        <f>VLOOKUP(C93,SOURCE!S$6:Y$10195,2,0)</f>
        <v>INFO</v>
      </c>
      <c r="M93" t="str">
        <f>IF(VLOOKUP(I93,SOURCE!B:M,2,0)="/  { itemToBeCoded","To be coded","")</f>
        <v/>
      </c>
      <c r="N93" s="17" t="str">
        <f>IF(AND(O93,VLOOKUP(I93,SOURCE!B:M,2,0)&lt;&gt;"/  { itemToBeCoded"),IF(ISERROR(VLOOKUP(J93,TEST!A:L,12,0)),"",   IF(VLOOKUP(J93,TEST!A:L,12,0)="","",VLOOKUP(J93,TEST!A:L,12,0)&amp;" //"&amp;U93)),"")</f>
        <v/>
      </c>
      <c r="O93" t="b">
        <f>ISNA(VLOOKUP(J93,J$3:J92,1,0))</f>
        <v>1</v>
      </c>
      <c r="Q93" s="26" t="str">
        <f>VLOOKUP(I93,SOURCE!B:M,5,0)</f>
        <v>"NEIGHB"</v>
      </c>
      <c r="S93" s="153"/>
      <c r="T93" s="153"/>
      <c r="U93">
        <f t="shared" si="10"/>
        <v>44</v>
      </c>
      <c r="V93" s="53">
        <f t="shared" si="7"/>
        <v>3263.4390802880903</v>
      </c>
      <c r="W93" t="str">
        <f>IF(AND(O93,VLOOKUP(I93,SOURCE!B:M,2,0)&lt;&gt;"/  { itemToBeCoded"),IF(ISERROR(VLOOKUP(J93,TEST!A:F,5,0)),"",VLOOKUP(J93,TEST!A:F,5,0)),"")</f>
        <v/>
      </c>
      <c r="X93" t="str">
        <f>IF(AND(O93,VLOOKUP(I93,SOURCE!B:M,2,0)&lt;&gt;"/  { itemToBeCoded"),IF(ISERROR(VLOOKUP(J93,TEST!A:F,6,0)),"",VLOOKUP(J93,TEST!A:F,6,0)),"")</f>
        <v/>
      </c>
      <c r="Y93" t="str">
        <f t="shared" si="8"/>
        <v/>
      </c>
    </row>
    <row r="94" spans="1:25">
      <c r="A94" s="24" t="str">
        <f>IF(ISNA(VLOOKUP(D94,D95:D$9999,1,0)),"",1)</f>
        <v/>
      </c>
      <c r="B94" s="24" t="str">
        <f>IF(ISNA(VLOOKUP(E94,E95:E$9999,1,0)),"",1)</f>
        <v/>
      </c>
      <c r="C94" s="2">
        <v>92</v>
      </c>
      <c r="D94" s="2" t="str">
        <f>VLOOKUP(C94,SOURCE!$S$3:$Z$3016,8,0)</f>
        <v>ITM_NEXTP</v>
      </c>
      <c r="E94" s="26" t="str">
        <f>CHAR(34)&amp;VLOOKUP(C94,SOURCE!$S$3:$Z$3016,6,0)&amp;CHAR(34)</f>
        <v>"NEXTP"</v>
      </c>
      <c r="F94" s="22" t="str">
        <f>VLOOKUP(C94,SOURCE!$S$3:$AA$3016,9,0)&amp;
IF(MID(E94,2,4)="XEQM",
"                      if (strcompare(str,"&amp;E94&amp;" ) &amp;&amp; exec) { *com = "&amp;D94&amp;";} else",
SUBSTITUTE("                      if (strcompare(str,"&amp;E94&amp;" )) { *com = "&amp;D94&amp;";} else","MNU_","-MNU_")
)</f>
        <v xml:space="preserve">                      if (strcompare(str,"NEXTP" )) { *com = ITM_NEXTP;} else</v>
      </c>
      <c r="H94" t="b">
        <f>ISNA(VLOOKUP(J94,J95:J$500,1,0))</f>
        <v>1</v>
      </c>
      <c r="I94" s="27">
        <f>VLOOKUP(C94,SOURCE!S$6:Y$10195,7,0)</f>
        <v>107</v>
      </c>
      <c r="J94" s="28" t="str">
        <f>VLOOKUP(C94,SOURCE!S$6:Y$10195,6,0)</f>
        <v>NEXTP</v>
      </c>
      <c r="K94" s="29" t="str">
        <f t="shared" si="9"/>
        <v>NEXTP</v>
      </c>
      <c r="L94" s="39" t="str">
        <f>VLOOKUP(C94,SOURCE!S$6:Y$10195,2,0)</f>
        <v>Math</v>
      </c>
      <c r="M94" t="str">
        <f>IF(VLOOKUP(I94,SOURCE!B:M,2,0)="/  { itemToBeCoded","To be coded","")</f>
        <v/>
      </c>
      <c r="N94" s="17" t="str">
        <f>IF(AND(O94,VLOOKUP(I94,SOURCE!B:M,2,0)&lt;&gt;"/  { itemToBeCoded"),IF(ISERROR(VLOOKUP(J94,TEST!A:L,12,0)),"",   IF(VLOOKUP(J94,TEST!A:L,12,0)="","",VLOOKUP(J94,TEST!A:L,12,0)&amp;" //"&amp;U94)),"")</f>
        <v>201 NEXTP 211 GSB M2 //45</v>
      </c>
      <c r="O94" t="b">
        <f>ISNA(VLOOKUP(J94,J$3:J93,1,0))</f>
        <v>1</v>
      </c>
      <c r="Q94" s="26" t="str">
        <f>VLOOKUP(I94,SOURCE!B:M,5,0)</f>
        <v>"NEXTP"</v>
      </c>
      <c r="S94" s="153"/>
      <c r="T94" s="153"/>
      <c r="U94">
        <f t="shared" si="10"/>
        <v>45</v>
      </c>
      <c r="V94" s="53">
        <f t="shared" si="7"/>
        <v>3474.4390802880903</v>
      </c>
      <c r="W94">
        <f>IF(AND(O94,VLOOKUP(I94,SOURCE!B:M,2,0)&lt;&gt;"/  { itemToBeCoded"),IF(ISERROR(VLOOKUP(J94,TEST!A:F,5,0)),"",VLOOKUP(J94,TEST!A:F,5,0)),"")</f>
        <v>1</v>
      </c>
      <c r="X94">
        <f>IF(AND(O94,VLOOKUP(I94,SOURCE!B:M,2,0)&lt;&gt;"/  { itemToBeCoded"),IF(ISERROR(VLOOKUP(J94,TEST!A:F,6,0)),"",VLOOKUP(J94,TEST!A:F,6,0)),"")</f>
        <v>211</v>
      </c>
      <c r="Y94" t="str">
        <f t="shared" si="8"/>
        <v>both</v>
      </c>
    </row>
    <row r="95" spans="1:25">
      <c r="A95" s="24" t="str">
        <f>IF(ISNA(VLOOKUP(D95,D96:D$9999,1,0)),"",1)</f>
        <v/>
      </c>
      <c r="B95" s="24" t="str">
        <f>IF(ISNA(VLOOKUP(E95,E96:E$9999,1,0)),"",1)</f>
        <v/>
      </c>
      <c r="C95" s="2">
        <v>93</v>
      </c>
      <c r="D95" s="2" t="str">
        <f>VLOOKUP(C95,SOURCE!$S$3:$Z$3016,8,0)</f>
        <v>ITM_XFACT</v>
      </c>
      <c r="E95" s="26" t="str">
        <f>CHAR(34)&amp;VLOOKUP(C95,SOURCE!$S$3:$Z$3016,6,0)&amp;CHAR(34)</f>
        <v>"X!"</v>
      </c>
      <c r="F95" s="22" t="str">
        <f>VLOOKUP(C95,SOURCE!$S$3:$AA$3016,9,0)&amp;
IF(MID(E95,2,4)="XEQM",
"                      if (strcompare(str,"&amp;E95&amp;" ) &amp;&amp; exec) { *com = "&amp;D95&amp;";} else",
SUBSTITUTE("                      if (strcompare(str,"&amp;E95&amp;" )) { *com = "&amp;D95&amp;";} else","MNU_","-MNU_")
)</f>
        <v>//                      if (strcompare(str,"X!" )) { *com = ITM_XFACT;} else</v>
      </c>
      <c r="H95" t="b">
        <f>ISNA(VLOOKUP(J95,J96:J$500,1,0))</f>
        <v>1</v>
      </c>
      <c r="I95" s="27">
        <f>VLOOKUP(C95,SOURCE!S$6:Y$10195,7,0)</f>
        <v>108</v>
      </c>
      <c r="J95" s="28" t="str">
        <f>VLOOKUP(C95,SOURCE!S$6:Y$10195,6,0)</f>
        <v>X!</v>
      </c>
      <c r="K95" s="29" t="str">
        <f t="shared" si="9"/>
        <v>x!</v>
      </c>
      <c r="L95" s="39" t="str">
        <f>VLOOKUP(C95,SOURCE!S$6:Y$10195,2,0)</f>
        <v>Math</v>
      </c>
      <c r="M95" t="str">
        <f>IF(VLOOKUP(I95,SOURCE!B:M,2,0)="/  { itemToBeCoded","To be coded","")</f>
        <v/>
      </c>
      <c r="N95" s="17" t="str">
        <f>IF(AND(O95,VLOOKUP(I95,SOURCE!B:M,2,0)&lt;&gt;"/  { itemToBeCoded"),IF(ISERROR(VLOOKUP(J95,TEST!A:L,12,0)),"",   IF(VLOOKUP(J95,TEST!A:L,12,0)="","",VLOOKUP(J95,TEST!A:L,12,0)&amp;" //"&amp;U95)),"")</f>
        <v>5 X! 120 GSB M2 //46</v>
      </c>
      <c r="O95" t="b">
        <f>ISNA(VLOOKUP(J95,J$3:J94,1,0))</f>
        <v>1</v>
      </c>
      <c r="Q95" s="26" t="str">
        <f>VLOOKUP(I95,SOURCE!B:M,5,0)</f>
        <v>"x!"</v>
      </c>
      <c r="S95" s="153"/>
      <c r="T95" s="153"/>
      <c r="U95">
        <f t="shared" si="10"/>
        <v>46</v>
      </c>
      <c r="V95" s="53">
        <f t="shared" si="7"/>
        <v>3594.4390802880903</v>
      </c>
      <c r="W95">
        <f>IF(AND(O95,VLOOKUP(I95,SOURCE!B:M,2,0)&lt;&gt;"/  { itemToBeCoded"),IF(ISERROR(VLOOKUP(J95,TEST!A:F,5,0)),"",VLOOKUP(J95,TEST!A:F,5,0)),"")</f>
        <v>1</v>
      </c>
      <c r="X95">
        <f>IF(AND(O95,VLOOKUP(I95,SOURCE!B:M,2,0)&lt;&gt;"/  { itemToBeCoded"),IF(ISERROR(VLOOKUP(J95,TEST!A:F,6,0)),"",VLOOKUP(J95,TEST!A:F,6,0)),"")</f>
        <v>120</v>
      </c>
      <c r="Y95" t="str">
        <f t="shared" si="8"/>
        <v>both</v>
      </c>
    </row>
    <row r="96" spans="1:25">
      <c r="A96" s="24" t="str">
        <f>IF(ISNA(VLOOKUP(D96,D97:D$9999,1,0)),"",1)</f>
        <v/>
      </c>
      <c r="B96" s="24" t="str">
        <f>IF(ISNA(VLOOKUP(E96,E97:E$9999,1,0)),"",1)</f>
        <v/>
      </c>
      <c r="C96" s="2">
        <v>94</v>
      </c>
      <c r="D96" s="2" t="str">
        <f>VLOOKUP(C96,SOURCE!$S$3:$Z$3016,8,0)</f>
        <v>ITM_CONSTpi</v>
      </c>
      <c r="E96" s="26" t="str">
        <f>CHAR(34)&amp;VLOOKUP(C96,SOURCE!$S$3:$Z$3016,6,0)&amp;CHAR(34)</f>
        <v>"PI"</v>
      </c>
      <c r="F96" s="22" t="str">
        <f>VLOOKUP(C96,SOURCE!$S$3:$AA$3016,9,0)&amp;
IF(MID(E96,2,4)="XEQM",
"                      if (strcompare(str,"&amp;E96&amp;" ) &amp;&amp; exec) { *com = "&amp;D96&amp;";} else",
SUBSTITUTE("                      if (strcompare(str,"&amp;E96&amp;" )) { *com = "&amp;D96&amp;";} else","MNU_","-MNU_")
)</f>
        <v xml:space="preserve">                      if (strcompare(str,"PI" )) { *com = ITM_CONSTpi;} else</v>
      </c>
      <c r="H96" t="b">
        <f>ISNA(VLOOKUP(J96,J97:J$500,1,0))</f>
        <v>1</v>
      </c>
      <c r="I96" s="27">
        <f>VLOOKUP(C96,SOURCE!S$6:Y$10195,7,0)</f>
        <v>109</v>
      </c>
      <c r="J96" s="28" t="str">
        <f>VLOOKUP(C96,SOURCE!S$6:Y$10195,6,0)</f>
        <v>PI</v>
      </c>
      <c r="K96" s="29" t="str">
        <f t="shared" si="9"/>
        <v>pi</v>
      </c>
      <c r="L96" s="39" t="str">
        <f>VLOOKUP(C96,SOURCE!S$6:Y$10195,2,0)</f>
        <v>Constant</v>
      </c>
      <c r="M96" t="str">
        <f>IF(VLOOKUP(I96,SOURCE!B:M,2,0)="/  { itemToBeCoded","To be coded","")</f>
        <v/>
      </c>
      <c r="N96" s="17" t="str">
        <f>IF(AND(O96,VLOOKUP(I96,SOURCE!B:M,2,0)&lt;&gt;"/  { itemToBeCoded"),IF(ISERROR(VLOOKUP(J96,TEST!A:L,12,0)),"",   IF(VLOOKUP(J96,TEST!A:L,12,0)="","",VLOOKUP(J96,TEST!A:L,12,0)&amp;" //"&amp;U96)),"")</f>
        <v/>
      </c>
      <c r="O96" t="b">
        <f>ISNA(VLOOKUP(J96,J$3:J95,1,0))</f>
        <v>1</v>
      </c>
      <c r="Q96" s="26" t="str">
        <f>VLOOKUP(I96,SOURCE!B:M,5,0)</f>
        <v>STD_pi</v>
      </c>
      <c r="S96" s="153"/>
      <c r="T96" s="153"/>
      <c r="U96">
        <f t="shared" si="10"/>
        <v>46</v>
      </c>
      <c r="V96" s="53">
        <f t="shared" si="7"/>
        <v>3594.4390802880903</v>
      </c>
      <c r="W96">
        <f>IF(AND(O96,VLOOKUP(I96,SOURCE!B:M,2,0)&lt;&gt;"/  { itemToBeCoded"),IF(ISERROR(VLOOKUP(J96,TEST!A:F,5,0)),"",VLOOKUP(J96,TEST!A:F,5,0)),"")</f>
        <v>0</v>
      </c>
      <c r="X96">
        <f>IF(AND(O96,VLOOKUP(I96,SOURCE!B:M,2,0)&lt;&gt;"/  { itemToBeCoded"),IF(ISERROR(VLOOKUP(J96,TEST!A:F,6,0)),"",VLOOKUP(J96,TEST!A:F,6,0)),"")</f>
        <v>0</v>
      </c>
      <c r="Y96" t="str">
        <f t="shared" si="8"/>
        <v/>
      </c>
    </row>
    <row r="97" spans="1:25">
      <c r="A97" s="24" t="str">
        <f>IF(ISNA(VLOOKUP(D97,D98:D$9999,1,0)),"",1)</f>
        <v/>
      </c>
      <c r="B97" s="24" t="str">
        <f>IF(ISNA(VLOOKUP(E97,E98:E$9999,1,0)),"",1)</f>
        <v/>
      </c>
      <c r="C97" s="2">
        <v>95</v>
      </c>
      <c r="D97" s="2" t="str">
        <f>VLOOKUP(C97,SOURCE!$S$3:$Z$3016,8,0)</f>
        <v>ITM_CF</v>
      </c>
      <c r="E97" s="26" t="str">
        <f>CHAR(34)&amp;VLOOKUP(C97,SOURCE!$S$3:$Z$3016,6,0)&amp;CHAR(34)</f>
        <v>"CF"</v>
      </c>
      <c r="F97" s="22" t="str">
        <f>VLOOKUP(C97,SOURCE!$S$3:$AA$3016,9,0)&amp;
IF(MID(E97,2,4)="XEQM",
"                      if (strcompare(str,"&amp;E97&amp;" ) &amp;&amp; exec) { *com = "&amp;D97&amp;";} else",
SUBSTITUTE("                      if (strcompare(str,"&amp;E97&amp;" )) { *com = "&amp;D97&amp;";} else","MNU_","-MNU_")
)</f>
        <v>//                      if (strcompare(str,"CF" )) { *com = ITM_CF;} else</v>
      </c>
      <c r="H97" t="b">
        <f>ISNA(VLOOKUP(J97,J98:J$500,1,0))</f>
        <v>1</v>
      </c>
      <c r="I97" s="27">
        <f>VLOOKUP(C97,SOURCE!S$6:Y$10195,7,0)</f>
        <v>110</v>
      </c>
      <c r="J97" s="28" t="str">
        <f>VLOOKUP(C97,SOURCE!S$6:Y$10195,6,0)</f>
        <v>CF</v>
      </c>
      <c r="K97" s="29" t="str">
        <f t="shared" si="9"/>
        <v>CF</v>
      </c>
      <c r="L97" s="39" t="str">
        <f>VLOOKUP(C97,SOURCE!S$6:Y$10195,2,0)</f>
        <v/>
      </c>
      <c r="M97" t="str">
        <f>IF(VLOOKUP(I97,SOURCE!B:M,2,0)="/  { itemToBeCoded","To be coded","")</f>
        <v/>
      </c>
      <c r="N97" s="17" t="str">
        <f>IF(AND(O97,VLOOKUP(I97,SOURCE!B:M,2,0)&lt;&gt;"/  { itemToBeCoded"),IF(ISERROR(VLOOKUP(J97,TEST!A:L,12,0)),"",   IF(VLOOKUP(J97,TEST!A:L,12,0)="","",VLOOKUP(J97,TEST!A:L,12,0)&amp;" //"&amp;U97)),"")</f>
        <v/>
      </c>
      <c r="O97" t="b">
        <f>ISNA(VLOOKUP(J97,J$3:J96,1,0))</f>
        <v>1</v>
      </c>
      <c r="Q97" s="26" t="str">
        <f>VLOOKUP(I97,SOURCE!B:M,5,0)</f>
        <v>"CF"</v>
      </c>
      <c r="S97" s="153"/>
      <c r="T97" s="153"/>
      <c r="U97">
        <f t="shared" si="10"/>
        <v>46</v>
      </c>
      <c r="V97" s="53">
        <f t="shared" si="7"/>
        <v>3594.4390802880903</v>
      </c>
      <c r="W97" t="str">
        <f>IF(AND(O97,VLOOKUP(I97,SOURCE!B:M,2,0)&lt;&gt;"/  { itemToBeCoded"),IF(ISERROR(VLOOKUP(J97,TEST!A:F,5,0)),"",VLOOKUP(J97,TEST!A:F,5,0)),"")</f>
        <v/>
      </c>
      <c r="X97" t="str">
        <f>IF(AND(O97,VLOOKUP(I97,SOURCE!B:M,2,0)&lt;&gt;"/  { itemToBeCoded"),IF(ISERROR(VLOOKUP(J97,TEST!A:F,6,0)),"",VLOOKUP(J97,TEST!A:F,6,0)),"")</f>
        <v/>
      </c>
      <c r="Y97" t="str">
        <f t="shared" si="8"/>
        <v/>
      </c>
    </row>
    <row r="98" spans="1:25">
      <c r="A98" s="24" t="str">
        <f>IF(ISNA(VLOOKUP(D98,D99:D$9999,1,0)),"",1)</f>
        <v/>
      </c>
      <c r="B98" s="24" t="str">
        <f>IF(ISNA(VLOOKUP(E98,E99:E$9999,1,0)),"",1)</f>
        <v/>
      </c>
      <c r="C98" s="2">
        <v>96</v>
      </c>
      <c r="D98" s="2" t="str">
        <f>VLOOKUP(C98,SOURCE!$S$3:$Z$3016,8,0)</f>
        <v>ITM_SF</v>
      </c>
      <c r="E98" s="26" t="str">
        <f>CHAR(34)&amp;VLOOKUP(C98,SOURCE!$S$3:$Z$3016,6,0)&amp;CHAR(34)</f>
        <v>"SF"</v>
      </c>
      <c r="F98" s="22" t="str">
        <f>VLOOKUP(C98,SOURCE!$S$3:$AA$3016,9,0)&amp;
IF(MID(E98,2,4)="XEQM",
"                      if (strcompare(str,"&amp;E98&amp;" ) &amp;&amp; exec) { *com = "&amp;D98&amp;";} else",
SUBSTITUTE("                      if (strcompare(str,"&amp;E98&amp;" )) { *com = "&amp;D98&amp;";} else","MNU_","-MNU_")
)</f>
        <v>//                      if (strcompare(str,"SF" )) { *com = ITM_SF;} else</v>
      </c>
      <c r="H98" t="b">
        <f>ISNA(VLOOKUP(J98,J99:J$500,1,0))</f>
        <v>1</v>
      </c>
      <c r="I98" s="27">
        <f>VLOOKUP(C98,SOURCE!S$6:Y$10195,7,0)</f>
        <v>111</v>
      </c>
      <c r="J98" s="28" t="str">
        <f>VLOOKUP(C98,SOURCE!S$6:Y$10195,6,0)</f>
        <v>SF</v>
      </c>
      <c r="K98" s="29" t="str">
        <f t="shared" si="9"/>
        <v>SF</v>
      </c>
      <c r="L98" s="39" t="str">
        <f>VLOOKUP(C98,SOURCE!S$6:Y$10195,2,0)</f>
        <v/>
      </c>
      <c r="M98" t="str">
        <f>IF(VLOOKUP(I98,SOURCE!B:M,2,0)="/  { itemToBeCoded","To be coded","")</f>
        <v/>
      </c>
      <c r="N98" s="17" t="str">
        <f>IF(AND(O98,VLOOKUP(I98,SOURCE!B:M,2,0)&lt;&gt;"/  { itemToBeCoded"),IF(ISERROR(VLOOKUP(J98,TEST!A:L,12,0)),"",   IF(VLOOKUP(J98,TEST!A:L,12,0)="","",VLOOKUP(J98,TEST!A:L,12,0)&amp;" //"&amp;U98)),"")</f>
        <v/>
      </c>
      <c r="O98" t="b">
        <f>ISNA(VLOOKUP(J98,J$3:J97,1,0))</f>
        <v>1</v>
      </c>
      <c r="Q98" s="26" t="str">
        <f>VLOOKUP(I98,SOURCE!B:M,5,0)</f>
        <v>"SF"</v>
      </c>
      <c r="S98" s="153"/>
      <c r="T98" s="153"/>
      <c r="U98">
        <f t="shared" si="10"/>
        <v>46</v>
      </c>
      <c r="V98" s="53">
        <f t="shared" si="7"/>
        <v>3594.4390802880903</v>
      </c>
      <c r="W98" t="str">
        <f>IF(AND(O98,VLOOKUP(I98,SOURCE!B:M,2,0)&lt;&gt;"/  { itemToBeCoded"),IF(ISERROR(VLOOKUP(J98,TEST!A:F,5,0)),"",VLOOKUP(J98,TEST!A:F,5,0)),"")</f>
        <v/>
      </c>
      <c r="X98" t="str">
        <f>IF(AND(O98,VLOOKUP(I98,SOURCE!B:M,2,0)&lt;&gt;"/  { itemToBeCoded"),IF(ISERROR(VLOOKUP(J98,TEST!A:F,6,0)),"",VLOOKUP(J98,TEST!A:F,6,0)),"")</f>
        <v/>
      </c>
      <c r="Y98" t="str">
        <f t="shared" si="8"/>
        <v/>
      </c>
    </row>
    <row r="99" spans="1:25">
      <c r="A99" s="24" t="str">
        <f>IF(ISNA(VLOOKUP(D99,D100:D$9999,1,0)),"",1)</f>
        <v/>
      </c>
      <c r="B99" s="24" t="str">
        <f>IF(ISNA(VLOOKUP(E99,E100:E$9999,1,0)),"",1)</f>
        <v/>
      </c>
      <c r="C99" s="2">
        <v>97</v>
      </c>
      <c r="D99" s="2" t="str">
        <f>VLOOKUP(C99,SOURCE!$S$3:$Z$3016,8,0)</f>
        <v>ITM_FF</v>
      </c>
      <c r="E99" s="26" t="str">
        <f>CHAR(34)&amp;VLOOKUP(C99,SOURCE!$S$3:$Z$3016,6,0)&amp;CHAR(34)</f>
        <v>"FF"</v>
      </c>
      <c r="F99" s="22" t="str">
        <f>VLOOKUP(C99,SOURCE!$S$3:$AA$3016,9,0)&amp;
IF(MID(E99,2,4)="XEQM",
"                      if (strcompare(str,"&amp;E99&amp;" ) &amp;&amp; exec) { *com = "&amp;D99&amp;";} else",
SUBSTITUTE("                      if (strcompare(str,"&amp;E99&amp;" )) { *com = "&amp;D99&amp;";} else","MNU_","-MNU_")
)</f>
        <v>//                      if (strcompare(str,"FF" )) { *com = ITM_FF;} else</v>
      </c>
      <c r="H99" t="b">
        <f>ISNA(VLOOKUP(J99,J100:J$500,1,0))</f>
        <v>1</v>
      </c>
      <c r="I99" s="27">
        <f>VLOOKUP(C99,SOURCE!S$6:Y$10195,7,0)</f>
        <v>112</v>
      </c>
      <c r="J99" s="28" t="str">
        <f>VLOOKUP(C99,SOURCE!S$6:Y$10195,6,0)</f>
        <v>FF</v>
      </c>
      <c r="K99" s="29" t="str">
        <f t="shared" si="9"/>
        <v>FF</v>
      </c>
      <c r="L99" s="39" t="str">
        <f>VLOOKUP(C99,SOURCE!S$6:Y$10195,2,0)</f>
        <v/>
      </c>
      <c r="M99" t="str">
        <f>IF(VLOOKUP(I99,SOURCE!B:M,2,0)="/  { itemToBeCoded","To be coded","")</f>
        <v/>
      </c>
      <c r="N99" s="17" t="str">
        <f>IF(AND(O99,VLOOKUP(I99,SOURCE!B:M,2,0)&lt;&gt;"/  { itemToBeCoded"),IF(ISERROR(VLOOKUP(J99,TEST!A:L,12,0)),"",   IF(VLOOKUP(J99,TEST!A:L,12,0)="","",VLOOKUP(J99,TEST!A:L,12,0)&amp;" //"&amp;U99)),"")</f>
        <v/>
      </c>
      <c r="O99" t="b">
        <f>ISNA(VLOOKUP(J99,J$3:J98,1,0))</f>
        <v>1</v>
      </c>
      <c r="Q99" s="26" t="str">
        <f>VLOOKUP(I99,SOURCE!B:M,5,0)</f>
        <v>"FF"</v>
      </c>
      <c r="S99" s="153"/>
      <c r="T99" s="153"/>
      <c r="U99">
        <f t="shared" si="10"/>
        <v>46</v>
      </c>
      <c r="V99" s="53">
        <f t="shared" si="7"/>
        <v>3594.4390802880903</v>
      </c>
      <c r="W99" t="str">
        <f>IF(AND(O99,VLOOKUP(I99,SOURCE!B:M,2,0)&lt;&gt;"/  { itemToBeCoded"),IF(ISERROR(VLOOKUP(J99,TEST!A:F,5,0)),"",VLOOKUP(J99,TEST!A:F,5,0)),"")</f>
        <v/>
      </c>
      <c r="X99" t="str">
        <f>IF(AND(O99,VLOOKUP(I99,SOURCE!B:M,2,0)&lt;&gt;"/  { itemToBeCoded"),IF(ISERROR(VLOOKUP(J99,TEST!A:F,6,0)),"",VLOOKUP(J99,TEST!A:F,6,0)),"")</f>
        <v/>
      </c>
      <c r="Y99" t="str">
        <f t="shared" si="8"/>
        <v/>
      </c>
    </row>
    <row r="100" spans="1:25">
      <c r="A100" s="24" t="str">
        <f>IF(ISNA(VLOOKUP(D100,D101:D$9999,1,0)),"",1)</f>
        <v/>
      </c>
      <c r="B100" s="24" t="str">
        <f>IF(ISNA(VLOOKUP(E100,E101:E$9999,1,0)),"",1)</f>
        <v/>
      </c>
      <c r="C100" s="2">
        <v>98</v>
      </c>
      <c r="D100" s="2" t="str">
        <f>VLOOKUP(C100,SOURCE!$S$3:$Z$3016,8,0)</f>
        <v>ITM_M_SQR</v>
      </c>
      <c r="E100" s="26" t="str">
        <f>CHAR(34)&amp;VLOOKUP(C100,SOURCE!$S$3:$Z$3016,6,0)&amp;CHAR(34)</f>
        <v>"M.SQR?"</v>
      </c>
      <c r="F100" s="22" t="str">
        <f>VLOOKUP(C100,SOURCE!$S$3:$AA$3016,9,0)&amp;
IF(MID(E100,2,4)="XEQM",
"                      if (strcompare(str,"&amp;E100&amp;" ) &amp;&amp; exec) { *com = "&amp;D100&amp;";} else",
SUBSTITUTE("                      if (strcompare(str,"&amp;E100&amp;" )) { *com = "&amp;D100&amp;";} else","MNU_","-MNU_")
)</f>
        <v>//                      if (strcompare(str,"M.SQR?" )) { *com = ITM_M_SQR;} else</v>
      </c>
      <c r="H100" t="b">
        <f>ISNA(VLOOKUP(J100,J101:J$500,1,0))</f>
        <v>1</v>
      </c>
      <c r="I100" s="27">
        <f>VLOOKUP(C100,SOURCE!S$6:Y$10195,7,0)</f>
        <v>113</v>
      </c>
      <c r="J100" s="28" t="str">
        <f>VLOOKUP(C100,SOURCE!S$6:Y$10195,6,0)</f>
        <v>M.SQR?</v>
      </c>
      <c r="K100" s="29" t="str">
        <f t="shared" si="9"/>
        <v>M.SQR?</v>
      </c>
      <c r="L100" s="39" t="str">
        <f>VLOOKUP(C100,SOURCE!S$6:Y$10195,2,0)</f>
        <v/>
      </c>
      <c r="M100" t="str">
        <f>IF(VLOOKUP(I100,SOURCE!B:M,2,0)="/  { itemToBeCoded","To be coded","")</f>
        <v>To be coded</v>
      </c>
      <c r="N100" s="17" t="str">
        <f>IF(AND(O100,VLOOKUP(I100,SOURCE!B:M,2,0)&lt;&gt;"/  { itemToBeCoded"),IF(ISERROR(VLOOKUP(J100,TEST!A:L,12,0)),"",   IF(VLOOKUP(J100,TEST!A:L,12,0)="","",VLOOKUP(J100,TEST!A:L,12,0)&amp;" //"&amp;U100)),"")</f>
        <v/>
      </c>
      <c r="O100" t="b">
        <f>ISNA(VLOOKUP(J100,J$3:J99,1,0))</f>
        <v>1</v>
      </c>
      <c r="Q100" s="26" t="str">
        <f>VLOOKUP(I100,SOURCE!B:M,5,0)</f>
        <v>"M.SQR?"</v>
      </c>
      <c r="S100" s="153"/>
      <c r="T100" s="153"/>
      <c r="U100">
        <f t="shared" si="10"/>
        <v>46</v>
      </c>
      <c r="V100" s="53">
        <f t="shared" si="7"/>
        <v>3594.4390802880903</v>
      </c>
      <c r="W100" t="str">
        <f>IF(AND(O100,VLOOKUP(I100,SOURCE!B:M,2,0)&lt;&gt;"/  { itemToBeCoded"),IF(ISERROR(VLOOKUP(J100,TEST!A:F,5,0)),"",VLOOKUP(J100,TEST!A:F,5,0)),"")</f>
        <v/>
      </c>
      <c r="X100" t="str">
        <f>IF(AND(O100,VLOOKUP(I100,SOURCE!B:M,2,0)&lt;&gt;"/  { itemToBeCoded"),IF(ISERROR(VLOOKUP(J100,TEST!A:F,6,0)),"",VLOOKUP(J100,TEST!A:F,6,0)),"")</f>
        <v/>
      </c>
      <c r="Y100" t="str">
        <f t="shared" si="8"/>
        <v/>
      </c>
    </row>
    <row r="101" spans="1:25">
      <c r="A101" s="24" t="str">
        <f>IF(ISNA(VLOOKUP(D101,D102:D$9999,1,0)),"",1)</f>
        <v/>
      </c>
      <c r="B101" s="24" t="str">
        <f>IF(ISNA(VLOOKUP(E101,E102:E$9999,1,0)),"",1)</f>
        <v/>
      </c>
      <c r="C101" s="2">
        <v>99</v>
      </c>
      <c r="D101" s="2" t="str">
        <f>VLOOKUP(C101,SOURCE!$S$3:$Z$3016,8,0)</f>
        <v>ITM_toDEG</v>
      </c>
      <c r="E101" s="26" t="str">
        <f>CHAR(34)&amp;VLOOKUP(C101,SOURCE!$S$3:$Z$3016,6,0)&amp;CHAR(34)</f>
        <v>"&gt;DEG"</v>
      </c>
      <c r="F101" s="22" t="str">
        <f>VLOOKUP(C101,SOURCE!$S$3:$AA$3016,9,0)&amp;
IF(MID(E101,2,4)="XEQM",
"                      if (strcompare(str,"&amp;E101&amp;" ) &amp;&amp; exec) { *com = "&amp;D101&amp;";} else",
SUBSTITUTE("                      if (strcompare(str,"&amp;E101&amp;" )) { *com = "&amp;D101&amp;";} else","MNU_","-MNU_")
)</f>
        <v>//                      if (strcompare(str,"&gt;DEG" )) { *com = ITM_toDEG;} else</v>
      </c>
      <c r="H101" t="b">
        <f>ISNA(VLOOKUP(J101,J102:J$500,1,0))</f>
        <v>1</v>
      </c>
      <c r="I101" s="27">
        <f>VLOOKUP(C101,SOURCE!S$6:Y$10195,7,0)</f>
        <v>115</v>
      </c>
      <c r="J101" s="28" t="str">
        <f>VLOOKUP(C101,SOURCE!S$6:Y$10195,6,0)</f>
        <v>&gt;DEG</v>
      </c>
      <c r="K101" s="29" t="str">
        <f t="shared" si="9"/>
        <v>&gt;DEG</v>
      </c>
      <c r="L101" s="39" t="str">
        <f>VLOOKUP(C101,SOURCE!S$6:Y$10195,2,0)</f>
        <v>Trig</v>
      </c>
      <c r="M101" t="str">
        <f>IF(VLOOKUP(I101,SOURCE!B:M,2,0)="/  { itemToBeCoded","To be coded","")</f>
        <v/>
      </c>
      <c r="N101" s="17" t="str">
        <f>IF(AND(O101,VLOOKUP(I101,SOURCE!B:M,2,0)&lt;&gt;"/  { itemToBeCoded"),IF(ISERROR(VLOOKUP(J101,TEST!A:L,12,0)),"",   IF(VLOOKUP(J101,TEST!A:L,12,0)="","",VLOOKUP(J101,TEST!A:L,12,0)&amp;" //"&amp;U101)),"")</f>
        <v>RAD 0.2 &gt;DEG &gt;REAL 0.2 GSB M2 //47</v>
      </c>
      <c r="O101" t="b">
        <f>ISNA(VLOOKUP(J101,J$3:J100,1,0))</f>
        <v>1</v>
      </c>
      <c r="Q101" s="26" t="str">
        <f>VLOOKUP(I101,SOURCE!B:M,5,0)</f>
        <v>STD_RIGHT_ARROW "DEG"</v>
      </c>
      <c r="S101" s="153"/>
      <c r="T101" s="153"/>
      <c r="U101">
        <f t="shared" si="10"/>
        <v>47</v>
      </c>
      <c r="V101" s="53">
        <f t="shared" si="7"/>
        <v>3594.6390802880901</v>
      </c>
      <c r="W101">
        <f>IF(AND(O101,VLOOKUP(I101,SOURCE!B:M,2,0)&lt;&gt;"/  { itemToBeCoded"),IF(ISERROR(VLOOKUP(J101,TEST!A:F,5,0)),"",VLOOKUP(J101,TEST!A:F,5,0)),"")</f>
        <v>1</v>
      </c>
      <c r="X101">
        <f>IF(AND(O101,VLOOKUP(I101,SOURCE!B:M,2,0)&lt;&gt;"/  { itemToBeCoded"),IF(ISERROR(VLOOKUP(J101,TEST!A:F,6,0)),"",VLOOKUP(J101,TEST!A:F,6,0)),"")</f>
        <v>0.2</v>
      </c>
      <c r="Y101" t="str">
        <f t="shared" si="8"/>
        <v>both</v>
      </c>
    </row>
    <row r="102" spans="1:25">
      <c r="A102" s="24" t="str">
        <f>IF(ISNA(VLOOKUP(D102,D103:D$9999,1,0)),"",1)</f>
        <v/>
      </c>
      <c r="B102" s="24" t="str">
        <f>IF(ISNA(VLOOKUP(E102,E103:E$9999,1,0)),"",1)</f>
        <v/>
      </c>
      <c r="C102" s="2">
        <v>100</v>
      </c>
      <c r="D102" s="2" t="str">
        <f>VLOOKUP(C102,SOURCE!$S$3:$Z$3016,8,0)</f>
        <v>ITM_toDMS</v>
      </c>
      <c r="E102" s="26" t="str">
        <f>CHAR(34)&amp;VLOOKUP(C102,SOURCE!$S$3:$Z$3016,6,0)&amp;CHAR(34)</f>
        <v>"&gt;D.MS"</v>
      </c>
      <c r="F102" s="22" t="str">
        <f>VLOOKUP(C102,SOURCE!$S$3:$AA$3016,9,0)&amp;
IF(MID(E102,2,4)="XEQM",
"                      if (strcompare(str,"&amp;E102&amp;" ) &amp;&amp; exec) { *com = "&amp;D102&amp;";} else",
SUBSTITUTE("                      if (strcompare(str,"&amp;E102&amp;" )) { *com = "&amp;D102&amp;";} else","MNU_","-MNU_")
)</f>
        <v>//                      if (strcompare(str,"&gt;D.MS" )) { *com = ITM_toDMS;} else</v>
      </c>
      <c r="H102" t="b">
        <f>ISNA(VLOOKUP(J102,J103:J$500,1,0))</f>
        <v>1</v>
      </c>
      <c r="I102" s="27">
        <f>VLOOKUP(C102,SOURCE!S$6:Y$10195,7,0)</f>
        <v>116</v>
      </c>
      <c r="J102" s="28" t="str">
        <f>VLOOKUP(C102,SOURCE!S$6:Y$10195,6,0)</f>
        <v>&gt;D.MS</v>
      </c>
      <c r="K102" s="29" t="str">
        <f t="shared" si="9"/>
        <v>&gt;D.MS</v>
      </c>
      <c r="L102" s="39" t="str">
        <f>VLOOKUP(C102,SOURCE!S$6:Y$10195,2,0)</f>
        <v>Trig</v>
      </c>
      <c r="M102" t="str">
        <f>IF(VLOOKUP(I102,SOURCE!B:M,2,0)="/  { itemToBeCoded","To be coded","")</f>
        <v/>
      </c>
      <c r="N102" s="17" t="str">
        <f>IF(AND(O102,VLOOKUP(I102,SOURCE!B:M,2,0)&lt;&gt;"/  { itemToBeCoded"),IF(ISERROR(VLOOKUP(J102,TEST!A:L,12,0)),"",   IF(VLOOKUP(J102,TEST!A:L,12,0)="","",VLOOKUP(J102,TEST!A:L,12,0)&amp;" //"&amp;U102)),"")</f>
        <v/>
      </c>
      <c r="O102" t="b">
        <f>ISNA(VLOOKUP(J102,J$3:J101,1,0))</f>
        <v>1</v>
      </c>
      <c r="Q102" s="26" t="str">
        <f>VLOOKUP(I102,SOURCE!B:M,5,0)</f>
        <v>STD_RIGHT_ARROW "D.MS"</v>
      </c>
      <c r="S102" s="153"/>
      <c r="T102" s="153"/>
      <c r="U102">
        <f t="shared" si="10"/>
        <v>47</v>
      </c>
      <c r="V102" s="53">
        <f t="shared" si="7"/>
        <v>3594.6390802880901</v>
      </c>
      <c r="W102" t="str">
        <f>IF(AND(O102,VLOOKUP(I102,SOURCE!B:M,2,0)&lt;&gt;"/  { itemToBeCoded"),IF(ISERROR(VLOOKUP(J102,TEST!A:F,5,0)),"",VLOOKUP(J102,TEST!A:F,5,0)),"")</f>
        <v/>
      </c>
      <c r="X102" t="str">
        <f>IF(AND(O102,VLOOKUP(I102,SOURCE!B:M,2,0)&lt;&gt;"/  { itemToBeCoded"),IF(ISERROR(VLOOKUP(J102,TEST!A:F,6,0)),"",VLOOKUP(J102,TEST!A:F,6,0)),"")</f>
        <v/>
      </c>
      <c r="Y102" t="str">
        <f t="shared" si="8"/>
        <v/>
      </c>
    </row>
    <row r="103" spans="1:25">
      <c r="A103" s="24" t="str">
        <f>IF(ISNA(VLOOKUP(D103,D104:D$9999,1,0)),"",1)</f>
        <v/>
      </c>
      <c r="B103" s="24" t="str">
        <f>IF(ISNA(VLOOKUP(E103,E104:E$9999,1,0)),"",1)</f>
        <v/>
      </c>
      <c r="C103" s="2">
        <v>101</v>
      </c>
      <c r="D103" s="2" t="str">
        <f>VLOOKUP(C103,SOURCE!$S$3:$Z$3016,8,0)</f>
        <v>ITM_toGRAD</v>
      </c>
      <c r="E103" s="26" t="str">
        <f>CHAR(34)&amp;VLOOKUP(C103,SOURCE!$S$3:$Z$3016,6,0)&amp;CHAR(34)</f>
        <v>"&gt;GRAD"</v>
      </c>
      <c r="F103" s="22" t="str">
        <f>VLOOKUP(C103,SOURCE!$S$3:$AA$3016,9,0)&amp;
IF(MID(E103,2,4)="XEQM",
"                      if (strcompare(str,"&amp;E103&amp;" ) &amp;&amp; exec) { *com = "&amp;D103&amp;";} else",
SUBSTITUTE("                      if (strcompare(str,"&amp;E103&amp;" )) { *com = "&amp;D103&amp;";} else","MNU_","-MNU_")
)</f>
        <v>//                      if (strcompare(str,"&gt;GRAD" )) { *com = ITM_toGRAD;} else</v>
      </c>
      <c r="H103" t="b">
        <f>ISNA(VLOOKUP(J103,J104:J$500,1,0))</f>
        <v>1</v>
      </c>
      <c r="I103" s="27">
        <f>VLOOKUP(C103,SOURCE!S$6:Y$10195,7,0)</f>
        <v>117</v>
      </c>
      <c r="J103" s="28" t="str">
        <f>VLOOKUP(C103,SOURCE!S$6:Y$10195,6,0)</f>
        <v>&gt;GRAD</v>
      </c>
      <c r="K103" s="29" t="str">
        <f t="shared" si="9"/>
        <v>&gt;GRAD</v>
      </c>
      <c r="L103" s="39" t="str">
        <f>VLOOKUP(C103,SOURCE!S$6:Y$10195,2,0)</f>
        <v>Trig</v>
      </c>
      <c r="M103" t="str">
        <f>IF(VLOOKUP(I103,SOURCE!B:M,2,0)="/  { itemToBeCoded","To be coded","")</f>
        <v/>
      </c>
      <c r="N103" s="17" t="str">
        <f>IF(AND(O103,VLOOKUP(I103,SOURCE!B:M,2,0)&lt;&gt;"/  { itemToBeCoded"),IF(ISERROR(VLOOKUP(J103,TEST!A:L,12,0)),"",   IF(VLOOKUP(J103,TEST!A:L,12,0)="","",VLOOKUP(J103,TEST!A:L,12,0)&amp;" //"&amp;U103)),"")</f>
        <v/>
      </c>
      <c r="O103" t="b">
        <f>ISNA(VLOOKUP(J103,J$3:J102,1,0))</f>
        <v>1</v>
      </c>
      <c r="Q103" s="26" t="str">
        <f>VLOOKUP(I103,SOURCE!B:M,5,0)</f>
        <v>STD_RIGHT_ARROW "GRAD"</v>
      </c>
      <c r="S103" s="153"/>
      <c r="T103" s="153"/>
      <c r="U103">
        <f t="shared" si="10"/>
        <v>47</v>
      </c>
      <c r="V103" s="53">
        <f t="shared" si="7"/>
        <v>3594.6390802880901</v>
      </c>
      <c r="W103" t="str">
        <f>IF(AND(O103,VLOOKUP(I103,SOURCE!B:M,2,0)&lt;&gt;"/  { itemToBeCoded"),IF(ISERROR(VLOOKUP(J103,TEST!A:F,5,0)),"",VLOOKUP(J103,TEST!A:F,5,0)),"")</f>
        <v/>
      </c>
      <c r="X103" t="str">
        <f>IF(AND(O103,VLOOKUP(I103,SOURCE!B:M,2,0)&lt;&gt;"/  { itemToBeCoded"),IF(ISERROR(VLOOKUP(J103,TEST!A:F,6,0)),"",VLOOKUP(J103,TEST!A:F,6,0)),"")</f>
        <v/>
      </c>
      <c r="Y103" t="str">
        <f t="shared" si="8"/>
        <v/>
      </c>
    </row>
    <row r="104" spans="1:25">
      <c r="A104" s="24" t="str">
        <f>IF(ISNA(VLOOKUP(D104,D105:D$9999,1,0)),"",1)</f>
        <v/>
      </c>
      <c r="B104" s="24" t="str">
        <f>IF(ISNA(VLOOKUP(E104,E105:E$9999,1,0)),"",1)</f>
        <v/>
      </c>
      <c r="C104" s="2">
        <v>102</v>
      </c>
      <c r="D104" s="2" t="str">
        <f>VLOOKUP(C104,SOURCE!$S$3:$Z$3016,8,0)</f>
        <v>ITM_toMULpi</v>
      </c>
      <c r="E104" s="26" t="str">
        <f>CHAR(34)&amp;VLOOKUP(C104,SOURCE!$S$3:$Z$3016,6,0)&amp;CHAR(34)</f>
        <v>"&gt;MULPI"</v>
      </c>
      <c r="F104" s="22" t="str">
        <f>VLOOKUP(C104,SOURCE!$S$3:$AA$3016,9,0)&amp;
IF(MID(E104,2,4)="XEQM",
"                      if (strcompare(str,"&amp;E104&amp;" ) &amp;&amp; exec) { *com = "&amp;D104&amp;";} else",
SUBSTITUTE("                      if (strcompare(str,"&amp;E104&amp;" )) { *com = "&amp;D104&amp;";} else","MNU_","-MNU_")
)</f>
        <v>//                      if (strcompare(str,"&gt;MULPI" )) { *com = ITM_toMULpi;} else</v>
      </c>
      <c r="H104" t="b">
        <f>ISNA(VLOOKUP(J104,J105:J$500,1,0))</f>
        <v>1</v>
      </c>
      <c r="I104" s="27">
        <f>VLOOKUP(C104,SOURCE!S$6:Y$10195,7,0)</f>
        <v>118</v>
      </c>
      <c r="J104" s="28" t="str">
        <f>VLOOKUP(C104,SOURCE!S$6:Y$10195,6,0)</f>
        <v>&gt;MULPI</v>
      </c>
      <c r="K104" s="29" t="str">
        <f t="shared" si="9"/>
        <v>&gt;MULpi</v>
      </c>
      <c r="L104" s="39" t="str">
        <f>VLOOKUP(C104,SOURCE!S$6:Y$10195,2,0)</f>
        <v>Trig</v>
      </c>
      <c r="M104" t="str">
        <f>IF(VLOOKUP(I104,SOURCE!B:M,2,0)="/  { itemToBeCoded","To be coded","")</f>
        <v/>
      </c>
      <c r="N104" s="17" t="str">
        <f>IF(AND(O104,VLOOKUP(I104,SOURCE!B:M,2,0)&lt;&gt;"/  { itemToBeCoded"),IF(ISERROR(VLOOKUP(J104,TEST!A:L,12,0)),"",   IF(VLOOKUP(J104,TEST!A:L,12,0)="","",VLOOKUP(J104,TEST!A:L,12,0)&amp;" //"&amp;U104)),"")</f>
        <v/>
      </c>
      <c r="O104" t="b">
        <f>ISNA(VLOOKUP(J104,J$3:J103,1,0))</f>
        <v>1</v>
      </c>
      <c r="Q104" s="26" t="str">
        <f>VLOOKUP(I104,SOURCE!B:M,5,0)</f>
        <v>STD_RIGHT_ARROW "MUL" STD_pi</v>
      </c>
      <c r="S104" s="153"/>
      <c r="T104" s="153"/>
      <c r="U104">
        <f t="shared" si="10"/>
        <v>47</v>
      </c>
      <c r="V104" s="53">
        <f t="shared" si="7"/>
        <v>3594.6390802880901</v>
      </c>
      <c r="W104" t="str">
        <f>IF(AND(O104,VLOOKUP(I104,SOURCE!B:M,2,0)&lt;&gt;"/  { itemToBeCoded"),IF(ISERROR(VLOOKUP(J104,TEST!A:F,5,0)),"",VLOOKUP(J104,TEST!A:F,5,0)),"")</f>
        <v/>
      </c>
      <c r="X104" t="str">
        <f>IF(AND(O104,VLOOKUP(I104,SOURCE!B:M,2,0)&lt;&gt;"/  { itemToBeCoded"),IF(ISERROR(VLOOKUP(J104,TEST!A:F,6,0)),"",VLOOKUP(J104,TEST!A:F,6,0)),"")</f>
        <v/>
      </c>
      <c r="Y104" t="str">
        <f t="shared" si="8"/>
        <v/>
      </c>
    </row>
    <row r="105" spans="1:25">
      <c r="A105" s="24" t="str">
        <f>IF(ISNA(VLOOKUP(D105,D106:D$9999,1,0)),"",1)</f>
        <v/>
      </c>
      <c r="B105" s="24" t="str">
        <f>IF(ISNA(VLOOKUP(E105,E106:E$9999,1,0)),"",1)</f>
        <v/>
      </c>
      <c r="C105" s="2">
        <v>103</v>
      </c>
      <c r="D105" s="2" t="str">
        <f>VLOOKUP(C105,SOURCE!$S$3:$Z$3016,8,0)</f>
        <v>ITM_toRAD</v>
      </c>
      <c r="E105" s="26" t="str">
        <f>CHAR(34)&amp;VLOOKUP(C105,SOURCE!$S$3:$Z$3016,6,0)&amp;CHAR(34)</f>
        <v>"&gt;RAD"</v>
      </c>
      <c r="F105" s="22" t="str">
        <f>VLOOKUP(C105,SOURCE!$S$3:$AA$3016,9,0)&amp;
IF(MID(E105,2,4)="XEQM",
"                      if (strcompare(str,"&amp;E105&amp;" ) &amp;&amp; exec) { *com = "&amp;D105&amp;";} else",
SUBSTITUTE("                      if (strcompare(str,"&amp;E105&amp;" )) { *com = "&amp;D105&amp;";} else","MNU_","-MNU_")
)</f>
        <v>//                      if (strcompare(str,"&gt;RAD" )) { *com = ITM_toRAD;} else</v>
      </c>
      <c r="H105" t="b">
        <f>ISNA(VLOOKUP(J105,J106:J$500,1,0))</f>
        <v>1</v>
      </c>
      <c r="I105" s="27">
        <f>VLOOKUP(C105,SOURCE!S$6:Y$10195,7,0)</f>
        <v>119</v>
      </c>
      <c r="J105" s="28" t="str">
        <f>VLOOKUP(C105,SOURCE!S$6:Y$10195,6,0)</f>
        <v>&gt;RAD</v>
      </c>
      <c r="K105" s="29" t="str">
        <f t="shared" si="9"/>
        <v>&gt;RAD</v>
      </c>
      <c r="L105" s="39" t="str">
        <f>VLOOKUP(C105,SOURCE!S$6:Y$10195,2,0)</f>
        <v>Trig</v>
      </c>
      <c r="M105" t="str">
        <f>IF(VLOOKUP(I105,SOURCE!B:M,2,0)="/  { itemToBeCoded","To be coded","")</f>
        <v/>
      </c>
      <c r="N105" s="17" t="str">
        <f>IF(AND(O105,VLOOKUP(I105,SOURCE!B:M,2,0)&lt;&gt;"/  { itemToBeCoded"),IF(ISERROR(VLOOKUP(J105,TEST!A:L,12,0)),"",   IF(VLOOKUP(J105,TEST!A:L,12,0)="","",VLOOKUP(J105,TEST!A:L,12,0)&amp;" //"&amp;U105)),"")</f>
        <v>DEG 20 &gt;RAD &gt;REAL 0.349065850398866 GSB M2 //48</v>
      </c>
      <c r="O105" t="b">
        <f>ISNA(VLOOKUP(J105,J$3:J104,1,0))</f>
        <v>1</v>
      </c>
      <c r="Q105" s="26" t="str">
        <f>VLOOKUP(I105,SOURCE!B:M,5,0)</f>
        <v>STD_RIGHT_ARROW "RAD"</v>
      </c>
      <c r="S105" s="153"/>
      <c r="T105" s="153"/>
      <c r="U105">
        <f t="shared" si="10"/>
        <v>48</v>
      </c>
      <c r="V105" s="53">
        <f t="shared" si="7"/>
        <v>3594.9881461384889</v>
      </c>
      <c r="W105">
        <f>IF(AND(O105,VLOOKUP(I105,SOURCE!B:M,2,0)&lt;&gt;"/  { itemToBeCoded"),IF(ISERROR(VLOOKUP(J105,TEST!A:F,5,0)),"",VLOOKUP(J105,TEST!A:F,5,0)),"")</f>
        <v>1</v>
      </c>
      <c r="X105">
        <f>IF(AND(O105,VLOOKUP(I105,SOURCE!B:M,2,0)&lt;&gt;"/  { itemToBeCoded"),IF(ISERROR(VLOOKUP(J105,TEST!A:F,6,0)),"",VLOOKUP(J105,TEST!A:F,6,0)),"")</f>
        <v>0.3490658503988659</v>
      </c>
      <c r="Y105" t="str">
        <f t="shared" si="8"/>
        <v>both</v>
      </c>
    </row>
    <row r="106" spans="1:25">
      <c r="A106" s="24" t="str">
        <f>IF(ISNA(VLOOKUP(D106,D107:D$9999,1,0)),"",1)</f>
        <v/>
      </c>
      <c r="B106" s="24" t="str">
        <f>IF(ISNA(VLOOKUP(E106,E107:E$9999,1,0)),"",1)</f>
        <v/>
      </c>
      <c r="C106" s="2">
        <v>104</v>
      </c>
      <c r="D106" s="2" t="str">
        <f>VLOOKUP(C106,SOURCE!$S$3:$Z$3016,8,0)</f>
        <v>ITM_DtoR</v>
      </c>
      <c r="E106" s="26" t="str">
        <f>CHAR(34)&amp;VLOOKUP(C106,SOURCE!$S$3:$Z$3016,6,0)&amp;CHAR(34)</f>
        <v>"D&gt;R"</v>
      </c>
      <c r="F106" s="22" t="str">
        <f>VLOOKUP(C106,SOURCE!$S$3:$AA$3016,9,0)&amp;
IF(MID(E106,2,4)="XEQM",
"                      if (strcompare(str,"&amp;E106&amp;" ) &amp;&amp; exec) { *com = "&amp;D106&amp;";} else",
SUBSTITUTE("                      if (strcompare(str,"&amp;E106&amp;" )) { *com = "&amp;D106&amp;";} else","MNU_","-MNU_")
)</f>
        <v xml:space="preserve">                      if (strcompare(str,"D&gt;R" )) { *com = ITM_DtoR;} else</v>
      </c>
      <c r="H106" t="b">
        <f>ISNA(VLOOKUP(J106,J107:J$500,1,0))</f>
        <v>1</v>
      </c>
      <c r="I106" s="27">
        <f>VLOOKUP(C106,SOURCE!S$6:Y$10195,7,0)</f>
        <v>120</v>
      </c>
      <c r="J106" s="28" t="str">
        <f>VLOOKUP(C106,SOURCE!S$6:Y$10195,6,0)</f>
        <v>D&gt;R</v>
      </c>
      <c r="K106" s="29" t="str">
        <f t="shared" si="9"/>
        <v>D&gt;R</v>
      </c>
      <c r="L106" s="39" t="str">
        <f>VLOOKUP(C106,SOURCE!S$6:Y$10195,2,0)</f>
        <v>Trig</v>
      </c>
      <c r="M106" t="str">
        <f>IF(VLOOKUP(I106,SOURCE!B:M,2,0)="/  { itemToBeCoded","To be coded","")</f>
        <v/>
      </c>
      <c r="N106" s="17" t="str">
        <f>IF(AND(O106,VLOOKUP(I106,SOURCE!B:M,2,0)&lt;&gt;"/  { itemToBeCoded"),IF(ISERROR(VLOOKUP(J106,TEST!A:L,12,0)),"",   IF(VLOOKUP(J106,TEST!A:L,12,0)="","",VLOOKUP(J106,TEST!A:L,12,0)&amp;" //"&amp;U106)),"")</f>
        <v>20 D&gt;R &gt;REAL 0.349065850398866 GSB M2 //49</v>
      </c>
      <c r="O106" t="b">
        <f>ISNA(VLOOKUP(J106,J$3:J105,1,0))</f>
        <v>1</v>
      </c>
      <c r="Q106" s="26" t="str">
        <f>VLOOKUP(I106,SOURCE!B:M,5,0)</f>
        <v>"D" STD_RIGHT_ARROW "R"</v>
      </c>
      <c r="U106">
        <f t="shared" si="10"/>
        <v>49</v>
      </c>
      <c r="V106" s="53">
        <f t="shared" si="7"/>
        <v>3595.3372119888877</v>
      </c>
      <c r="W106">
        <f>IF(AND(O106,VLOOKUP(I106,SOURCE!B:M,2,0)&lt;&gt;"/  { itemToBeCoded"),IF(ISERROR(VLOOKUP(J106,TEST!A:F,5,0)),"",VLOOKUP(J106,TEST!A:F,5,0)),"")</f>
        <v>1</v>
      </c>
      <c r="X106">
        <f>IF(AND(O106,VLOOKUP(I106,SOURCE!B:M,2,0)&lt;&gt;"/  { itemToBeCoded"),IF(ISERROR(VLOOKUP(J106,TEST!A:F,6,0)),"",VLOOKUP(J106,TEST!A:F,6,0)),"")</f>
        <v>0.3490658503988659</v>
      </c>
      <c r="Y106" t="str">
        <f t="shared" si="8"/>
        <v>both</v>
      </c>
    </row>
    <row r="107" spans="1:25">
      <c r="A107" s="24" t="str">
        <f>IF(ISNA(VLOOKUP(D107,D108:D$9999,1,0)),"",1)</f>
        <v/>
      </c>
      <c r="B107" s="24" t="str">
        <f>IF(ISNA(VLOOKUP(E107,E108:E$9999,1,0)),"",1)</f>
        <v/>
      </c>
      <c r="C107" s="2">
        <v>105</v>
      </c>
      <c r="D107" s="2" t="str">
        <f>VLOOKUP(C107,SOURCE!$S$3:$Z$3016,8,0)</f>
        <v>ITM_RtoD</v>
      </c>
      <c r="E107" s="26" t="str">
        <f>CHAR(34)&amp;VLOOKUP(C107,SOURCE!$S$3:$Z$3016,6,0)&amp;CHAR(34)</f>
        <v>"R&gt;D"</v>
      </c>
      <c r="F107" s="22" t="str">
        <f>VLOOKUP(C107,SOURCE!$S$3:$AA$3016,9,0)&amp;
IF(MID(E107,2,4)="XEQM",
"                      if (strcompare(str,"&amp;E107&amp;" ) &amp;&amp; exec) { *com = "&amp;D107&amp;";} else",
SUBSTITUTE("                      if (strcompare(str,"&amp;E107&amp;" )) { *com = "&amp;D107&amp;";} else","MNU_","-MNU_")
)</f>
        <v xml:space="preserve">                      if (strcompare(str,"R&gt;D" )) { *com = ITM_RtoD;} else</v>
      </c>
      <c r="H107" t="b">
        <f>ISNA(VLOOKUP(J107,J108:J$500,1,0))</f>
        <v>1</v>
      </c>
      <c r="I107" s="27">
        <f>VLOOKUP(C107,SOURCE!S$6:Y$10195,7,0)</f>
        <v>121</v>
      </c>
      <c r="J107" s="28" t="str">
        <f>VLOOKUP(C107,SOURCE!S$6:Y$10195,6,0)</f>
        <v>R&gt;D</v>
      </c>
      <c r="K107" s="29" t="str">
        <f t="shared" si="9"/>
        <v>R&gt;D</v>
      </c>
      <c r="L107" s="39" t="str">
        <f>VLOOKUP(C107,SOURCE!S$6:Y$10195,2,0)</f>
        <v>Trig</v>
      </c>
      <c r="M107" t="str">
        <f>IF(VLOOKUP(I107,SOURCE!B:M,2,0)="/  { itemToBeCoded","To be coded","")</f>
        <v/>
      </c>
      <c r="N107" s="17" t="str">
        <f>IF(AND(O107,VLOOKUP(I107,SOURCE!B:M,2,0)&lt;&gt;"/  { itemToBeCoded"),IF(ISERROR(VLOOKUP(J107,TEST!A:L,12,0)),"",   IF(VLOOKUP(J107,TEST!A:L,12,0)="","",VLOOKUP(J107,TEST!A:L,12,0)&amp;" //"&amp;U107)),"")</f>
        <v>20 R&gt;D &gt;REAL 1145.91559026165 GSB M2 //50</v>
      </c>
      <c r="O107" t="b">
        <f>ISNA(VLOOKUP(J107,J$3:J106,1,0))</f>
        <v>1</v>
      </c>
      <c r="Q107" s="26" t="str">
        <f>VLOOKUP(I107,SOURCE!B:M,5,0)</f>
        <v>"R" STD_RIGHT_ARROW "D"</v>
      </c>
      <c r="U107">
        <f t="shared" si="10"/>
        <v>50</v>
      </c>
      <c r="V107" s="53">
        <f t="shared" si="7"/>
        <v>4741.2528022505339</v>
      </c>
      <c r="W107">
        <f>IF(AND(O107,VLOOKUP(I107,SOURCE!B:M,2,0)&lt;&gt;"/  { itemToBeCoded"),IF(ISERROR(VLOOKUP(J107,TEST!A:F,5,0)),"",VLOOKUP(J107,TEST!A:F,5,0)),"")</f>
        <v>1</v>
      </c>
      <c r="X107">
        <f>IF(AND(O107,VLOOKUP(I107,SOURCE!B:M,2,0)&lt;&gt;"/  { itemToBeCoded"),IF(ISERROR(VLOOKUP(J107,TEST!A:F,6,0)),"",VLOOKUP(J107,TEST!A:F,6,0)),"")</f>
        <v>1145.9155902616465</v>
      </c>
      <c r="Y107" t="str">
        <f t="shared" si="8"/>
        <v>both</v>
      </c>
    </row>
    <row r="108" spans="1:25">
      <c r="A108" s="24" t="str">
        <f>IF(ISNA(VLOOKUP(D108,D109:D$9999,1,0)),"",1)</f>
        <v/>
      </c>
      <c r="B108" s="24" t="str">
        <f>IF(ISNA(VLOOKUP(E108,E109:E$9999,1,0)),"",1)</f>
        <v/>
      </c>
      <c r="C108" s="2">
        <v>106</v>
      </c>
      <c r="D108" s="2" t="str">
        <f>VLOOKUP(C108,SOURCE!$S$3:$Z$3016,8,0)</f>
        <v>ITM_RMD</v>
      </c>
      <c r="E108" s="26" t="str">
        <f>CHAR(34)&amp;VLOOKUP(C108,SOURCE!$S$3:$Z$3016,6,0)&amp;CHAR(34)</f>
        <v>"RMD"</v>
      </c>
      <c r="F108" s="22" t="str">
        <f>VLOOKUP(C108,SOURCE!$S$3:$AA$3016,9,0)&amp;
IF(MID(E108,2,4)="XEQM",
"                      if (strcompare(str,"&amp;E108&amp;" ) &amp;&amp; exec) { *com = "&amp;D108&amp;";} else",
SUBSTITUTE("                      if (strcompare(str,"&amp;E108&amp;" )) { *com = "&amp;D108&amp;";} else","MNU_","-MNU_")
)</f>
        <v>//                      if (strcompare(str,"RMD" )) { *com = ITM_RMD;} else</v>
      </c>
      <c r="H108" t="b">
        <f>ISNA(VLOOKUP(J108,J109:J$500,1,0))</f>
        <v>1</v>
      </c>
      <c r="I108" s="27">
        <f>VLOOKUP(C108,SOURCE!S$6:Y$10195,7,0)</f>
        <v>122</v>
      </c>
      <c r="J108" s="28" t="str">
        <f>VLOOKUP(C108,SOURCE!S$6:Y$10195,6,0)</f>
        <v>RMD</v>
      </c>
      <c r="K108" s="29" t="str">
        <f t="shared" si="9"/>
        <v>RMD</v>
      </c>
      <c r="L108" s="39" t="str">
        <f>VLOOKUP(C108,SOURCE!S$6:Y$10195,2,0)</f>
        <v>Math</v>
      </c>
      <c r="M108" t="str">
        <f>IF(VLOOKUP(I108,SOURCE!B:M,2,0)="/  { itemToBeCoded","To be coded","")</f>
        <v/>
      </c>
      <c r="N108" s="17" t="str">
        <f>IF(AND(O108,VLOOKUP(I108,SOURCE!B:M,2,0)&lt;&gt;"/  { itemToBeCoded"),IF(ISERROR(VLOOKUP(J108,TEST!A:L,12,0)),"",   IF(VLOOKUP(J108,TEST!A:L,12,0)="","",VLOOKUP(J108,TEST!A:L,12,0)&amp;" //"&amp;U108)),"")</f>
        <v/>
      </c>
      <c r="O108" t="b">
        <f>ISNA(VLOOKUP(J108,J$3:J107,1,0))</f>
        <v>1</v>
      </c>
      <c r="Q108" s="26" t="str">
        <f>VLOOKUP(I108,SOURCE!B:M,5,0)</f>
        <v>"RMD"</v>
      </c>
      <c r="U108">
        <f t="shared" si="10"/>
        <v>50</v>
      </c>
      <c r="V108" s="53">
        <f t="shared" si="7"/>
        <v>4741.2528022505339</v>
      </c>
      <c r="W108" t="str">
        <f>IF(AND(O108,VLOOKUP(I108,SOURCE!B:M,2,0)&lt;&gt;"/  { itemToBeCoded"),IF(ISERROR(VLOOKUP(J108,TEST!A:F,5,0)),"",VLOOKUP(J108,TEST!A:F,5,0)),"")</f>
        <v/>
      </c>
      <c r="X108" t="str">
        <f>IF(AND(O108,VLOOKUP(I108,SOURCE!B:M,2,0)&lt;&gt;"/  { itemToBeCoded"),IF(ISERROR(VLOOKUP(J108,TEST!A:F,6,0)),"",VLOOKUP(J108,TEST!A:F,6,0)),"")</f>
        <v/>
      </c>
      <c r="Y108" t="str">
        <f t="shared" si="8"/>
        <v/>
      </c>
    </row>
    <row r="109" spans="1:25">
      <c r="A109" s="24" t="str">
        <f>IF(ISNA(VLOOKUP(D109,D110:D$9999,1,0)),"",1)</f>
        <v/>
      </c>
      <c r="B109" s="24" t="str">
        <f>IF(ISNA(VLOOKUP(E109,E110:E$9999,1,0)),"",1)</f>
        <v/>
      </c>
      <c r="C109" s="2">
        <v>107</v>
      </c>
      <c r="D109" s="2" t="str">
        <f>VLOOKUP(C109,SOURCE!$S$3:$Z$3016,8,0)</f>
        <v>ITM_LOGICALNOT</v>
      </c>
      <c r="E109" s="26" t="str">
        <f>CHAR(34)&amp;VLOOKUP(C109,SOURCE!$S$3:$Z$3016,6,0)&amp;CHAR(34)</f>
        <v>"NOT"</v>
      </c>
      <c r="F109" s="22" t="str">
        <f>VLOOKUP(C109,SOURCE!$S$3:$AA$3016,9,0)&amp;
IF(MID(E109,2,4)="XEQM",
"                      if (strcompare(str,"&amp;E109&amp;" ) &amp;&amp; exec) { *com = "&amp;D109&amp;";} else",
SUBSTITUTE("                      if (strcompare(str,"&amp;E109&amp;" )) { *com = "&amp;D109&amp;";} else","MNU_","-MNU_")
)</f>
        <v>//                      if (strcompare(str,"NOT" )) { *com = ITM_LOGICALNOT;} else</v>
      </c>
      <c r="H109" t="b">
        <f>ISNA(VLOOKUP(J109,J110:J$500,1,0))</f>
        <v>1</v>
      </c>
      <c r="I109" s="27">
        <f>VLOOKUP(C109,SOURCE!S$6:Y$10195,7,0)</f>
        <v>123</v>
      </c>
      <c r="J109" s="28" t="str">
        <f>VLOOKUP(C109,SOURCE!S$6:Y$10195,6,0)</f>
        <v>NOT</v>
      </c>
      <c r="K109" s="29" t="str">
        <f t="shared" si="9"/>
        <v>NOT</v>
      </c>
      <c r="L109" s="39" t="str">
        <f>VLOOKUP(C109,SOURCE!S$6:Y$10195,2,0)</f>
        <v>Logic</v>
      </c>
      <c r="M109" t="str">
        <f>IF(VLOOKUP(I109,SOURCE!B:M,2,0)="/  { itemToBeCoded","To be coded","")</f>
        <v/>
      </c>
      <c r="N109" s="17" t="str">
        <f>IF(AND(O109,VLOOKUP(I109,SOURCE!B:M,2,0)&lt;&gt;"/  { itemToBeCoded"),IF(ISERROR(VLOOKUP(J109,TEST!A:L,12,0)),"",   IF(VLOOKUP(J109,TEST!A:L,12,0)="","",VLOOKUP(J109,TEST!A:L,12,0)&amp;" //"&amp;U109)),"")</f>
        <v/>
      </c>
      <c r="O109" t="b">
        <f>ISNA(VLOOKUP(J109,J$3:J108,1,0))</f>
        <v>1</v>
      </c>
      <c r="Q109" s="26" t="str">
        <f>VLOOKUP(I109,SOURCE!B:M,5,0)</f>
        <v>"NOT"</v>
      </c>
      <c r="U109">
        <f t="shared" si="10"/>
        <v>50</v>
      </c>
      <c r="V109" s="53">
        <f t="shared" si="7"/>
        <v>4741.2528022505339</v>
      </c>
      <c r="W109" t="str">
        <f>IF(AND(O109,VLOOKUP(I109,SOURCE!B:M,2,0)&lt;&gt;"/  { itemToBeCoded"),IF(ISERROR(VLOOKUP(J109,TEST!A:F,5,0)),"",VLOOKUP(J109,TEST!A:F,5,0)),"")</f>
        <v/>
      </c>
      <c r="X109" t="str">
        <f>IF(AND(O109,VLOOKUP(I109,SOURCE!B:M,2,0)&lt;&gt;"/  { itemToBeCoded"),IF(ISERROR(VLOOKUP(J109,TEST!A:F,6,0)),"",VLOOKUP(J109,TEST!A:F,6,0)),"")</f>
        <v/>
      </c>
      <c r="Y109" t="str">
        <f t="shared" si="8"/>
        <v/>
      </c>
    </row>
    <row r="110" spans="1:25">
      <c r="A110" s="24" t="str">
        <f>IF(ISNA(VLOOKUP(D110,D111:D$9999,1,0)),"",1)</f>
        <v/>
      </c>
      <c r="B110" s="24" t="str">
        <f>IF(ISNA(VLOOKUP(E110,E111:E$9999,1,0)),"",1)</f>
        <v/>
      </c>
      <c r="C110" s="2">
        <v>108</v>
      </c>
      <c r="D110" s="2" t="str">
        <f>VLOOKUP(C110,SOURCE!$S$3:$Z$3016,8,0)</f>
        <v>ITM_LOGICALAND</v>
      </c>
      <c r="E110" s="26" t="str">
        <f>CHAR(34)&amp;VLOOKUP(C110,SOURCE!$S$3:$Z$3016,6,0)&amp;CHAR(34)</f>
        <v>"AND"</v>
      </c>
      <c r="F110" s="22" t="str">
        <f>VLOOKUP(C110,SOURCE!$S$3:$AA$3016,9,0)&amp;
IF(MID(E110,2,4)="XEQM",
"                      if (strcompare(str,"&amp;E110&amp;" ) &amp;&amp; exec) { *com = "&amp;D110&amp;";} else",
SUBSTITUTE("                      if (strcompare(str,"&amp;E110&amp;" )) { *com = "&amp;D110&amp;";} else","MNU_","-MNU_")
)</f>
        <v>//                      if (strcompare(str,"AND" )) { *com = ITM_LOGICALAND;} else</v>
      </c>
      <c r="H110" t="b">
        <f>ISNA(VLOOKUP(J110,J111:J$500,1,0))</f>
        <v>1</v>
      </c>
      <c r="I110" s="27">
        <f>VLOOKUP(C110,SOURCE!S$6:Y$10195,7,0)</f>
        <v>124</v>
      </c>
      <c r="J110" s="28" t="str">
        <f>VLOOKUP(C110,SOURCE!S$6:Y$10195,6,0)</f>
        <v>AND</v>
      </c>
      <c r="K110" s="29" t="str">
        <f t="shared" si="9"/>
        <v>AND</v>
      </c>
      <c r="L110" s="39" t="str">
        <f>VLOOKUP(C110,SOURCE!S$6:Y$10195,2,0)</f>
        <v>Logic</v>
      </c>
      <c r="M110" t="str">
        <f>IF(VLOOKUP(I110,SOURCE!B:M,2,0)="/  { itemToBeCoded","To be coded","")</f>
        <v/>
      </c>
      <c r="N110" s="17" t="str">
        <f>IF(AND(O110,VLOOKUP(I110,SOURCE!B:M,2,0)&lt;&gt;"/  { itemToBeCoded"),IF(ISERROR(VLOOKUP(J110,TEST!A:L,12,0)),"",   IF(VLOOKUP(J110,TEST!A:L,12,0)="","",VLOOKUP(J110,TEST!A:L,12,0)&amp;" //"&amp;U110)),"")</f>
        <v/>
      </c>
      <c r="O110" t="b">
        <f>ISNA(VLOOKUP(J110,J$3:J109,1,0))</f>
        <v>1</v>
      </c>
      <c r="Q110" s="26" t="str">
        <f>VLOOKUP(I110,SOURCE!B:M,5,0)</f>
        <v>"AND"</v>
      </c>
      <c r="U110">
        <f t="shared" si="10"/>
        <v>50</v>
      </c>
      <c r="V110" s="53">
        <f t="shared" si="7"/>
        <v>4741.2528022505339</v>
      </c>
      <c r="W110" t="str">
        <f>IF(AND(O110,VLOOKUP(I110,SOURCE!B:M,2,0)&lt;&gt;"/  { itemToBeCoded"),IF(ISERROR(VLOOKUP(J110,TEST!A:F,5,0)),"",VLOOKUP(J110,TEST!A:F,5,0)),"")</f>
        <v/>
      </c>
      <c r="X110" t="str">
        <f>IF(AND(O110,VLOOKUP(I110,SOURCE!B:M,2,0)&lt;&gt;"/  { itemToBeCoded"),IF(ISERROR(VLOOKUP(J110,TEST!A:F,6,0)),"",VLOOKUP(J110,TEST!A:F,6,0)),"")</f>
        <v/>
      </c>
      <c r="Y110" t="str">
        <f t="shared" si="8"/>
        <v/>
      </c>
    </row>
    <row r="111" spans="1:25">
      <c r="A111" s="24" t="str">
        <f>IF(ISNA(VLOOKUP(D111,D112:D$9999,1,0)),"",1)</f>
        <v/>
      </c>
      <c r="B111" s="24" t="str">
        <f>IF(ISNA(VLOOKUP(E111,E112:E$9999,1,0)),"",1)</f>
        <v/>
      </c>
      <c r="C111" s="2">
        <v>109</v>
      </c>
      <c r="D111" s="2" t="str">
        <f>VLOOKUP(C111,SOURCE!$S$3:$Z$3016,8,0)</f>
        <v>ITM_LOGICALOR</v>
      </c>
      <c r="E111" s="26" t="str">
        <f>CHAR(34)&amp;VLOOKUP(C111,SOURCE!$S$3:$Z$3016,6,0)&amp;CHAR(34)</f>
        <v>"OR"</v>
      </c>
      <c r="F111" s="22" t="str">
        <f>VLOOKUP(C111,SOURCE!$S$3:$AA$3016,9,0)&amp;
IF(MID(E111,2,4)="XEQM",
"                      if (strcompare(str,"&amp;E111&amp;" ) &amp;&amp; exec) { *com = "&amp;D111&amp;";} else",
SUBSTITUTE("                      if (strcompare(str,"&amp;E111&amp;" )) { *com = "&amp;D111&amp;";} else","MNU_","-MNU_")
)</f>
        <v>//                      if (strcompare(str,"OR" )) { *com = ITM_LOGICALOR;} else</v>
      </c>
      <c r="H111" t="b">
        <f>ISNA(VLOOKUP(J111,J112:J$500,1,0))</f>
        <v>1</v>
      </c>
      <c r="I111" s="27">
        <f>VLOOKUP(C111,SOURCE!S$6:Y$10195,7,0)</f>
        <v>125</v>
      </c>
      <c r="J111" s="28" t="str">
        <f>VLOOKUP(C111,SOURCE!S$6:Y$10195,6,0)</f>
        <v>OR</v>
      </c>
      <c r="K111" s="29" t="str">
        <f t="shared" si="9"/>
        <v>OR</v>
      </c>
      <c r="L111" s="39" t="str">
        <f>VLOOKUP(C111,SOURCE!S$6:Y$10195,2,0)</f>
        <v>Logic</v>
      </c>
      <c r="M111" t="str">
        <f>IF(VLOOKUP(I111,SOURCE!B:M,2,0)="/  { itemToBeCoded","To be coded","")</f>
        <v/>
      </c>
      <c r="N111" s="17" t="str">
        <f>IF(AND(O111,VLOOKUP(I111,SOURCE!B:M,2,0)&lt;&gt;"/  { itemToBeCoded"),IF(ISERROR(VLOOKUP(J111,TEST!A:L,12,0)),"",   IF(VLOOKUP(J111,TEST!A:L,12,0)="","",VLOOKUP(J111,TEST!A:L,12,0)&amp;" //"&amp;U111)),"")</f>
        <v/>
      </c>
      <c r="O111" t="b">
        <f>ISNA(VLOOKUP(J111,J$3:J110,1,0))</f>
        <v>1</v>
      </c>
      <c r="Q111" s="26" t="str">
        <f>VLOOKUP(I111,SOURCE!B:M,5,0)</f>
        <v>"OR"</v>
      </c>
      <c r="U111">
        <f t="shared" si="10"/>
        <v>50</v>
      </c>
      <c r="V111" s="53">
        <f t="shared" si="7"/>
        <v>4741.2528022505339</v>
      </c>
      <c r="W111" t="str">
        <f>IF(AND(O111,VLOOKUP(I111,SOURCE!B:M,2,0)&lt;&gt;"/  { itemToBeCoded"),IF(ISERROR(VLOOKUP(J111,TEST!A:F,5,0)),"",VLOOKUP(J111,TEST!A:F,5,0)),"")</f>
        <v/>
      </c>
      <c r="X111" t="str">
        <f>IF(AND(O111,VLOOKUP(I111,SOURCE!B:M,2,0)&lt;&gt;"/  { itemToBeCoded"),IF(ISERROR(VLOOKUP(J111,TEST!A:F,6,0)),"",VLOOKUP(J111,TEST!A:F,6,0)),"")</f>
        <v/>
      </c>
      <c r="Y111" t="str">
        <f t="shared" si="8"/>
        <v/>
      </c>
    </row>
    <row r="112" spans="1:25">
      <c r="A112" s="24" t="str">
        <f>IF(ISNA(VLOOKUP(D112,D113:D$9999,1,0)),"",1)</f>
        <v/>
      </c>
      <c r="B112" s="24" t="str">
        <f>IF(ISNA(VLOOKUP(E112,E113:E$9999,1,0)),"",1)</f>
        <v/>
      </c>
      <c r="C112" s="2">
        <v>110</v>
      </c>
      <c r="D112" s="2" t="str">
        <f>VLOOKUP(C112,SOURCE!$S$3:$Z$3016,8,0)</f>
        <v>ITM_LOGICALXOR</v>
      </c>
      <c r="E112" s="26" t="str">
        <f>CHAR(34)&amp;VLOOKUP(C112,SOURCE!$S$3:$Z$3016,6,0)&amp;CHAR(34)</f>
        <v>"XOR"</v>
      </c>
      <c r="F112" s="22" t="str">
        <f>VLOOKUP(C112,SOURCE!$S$3:$AA$3016,9,0)&amp;
IF(MID(E112,2,4)="XEQM",
"                      if (strcompare(str,"&amp;E112&amp;" ) &amp;&amp; exec) { *com = "&amp;D112&amp;";} else",
SUBSTITUTE("                      if (strcompare(str,"&amp;E112&amp;" )) { *com = "&amp;D112&amp;";} else","MNU_","-MNU_")
)</f>
        <v>//                      if (strcompare(str,"XOR" )) { *com = ITM_LOGICALXOR;} else</v>
      </c>
      <c r="H112" t="b">
        <f>ISNA(VLOOKUP(J112,J113:J$500,1,0))</f>
        <v>1</v>
      </c>
      <c r="I112" s="27">
        <f>VLOOKUP(C112,SOURCE!S$6:Y$10195,7,0)</f>
        <v>126</v>
      </c>
      <c r="J112" s="28" t="str">
        <f>VLOOKUP(C112,SOURCE!S$6:Y$10195,6,0)</f>
        <v>XOR</v>
      </c>
      <c r="K112" s="29" t="str">
        <f t="shared" si="9"/>
        <v>XOR</v>
      </c>
      <c r="L112" s="39" t="str">
        <f>VLOOKUP(C112,SOURCE!S$6:Y$10195,2,0)</f>
        <v>Logic</v>
      </c>
      <c r="M112" t="str">
        <f>IF(VLOOKUP(I112,SOURCE!B:M,2,0)="/  { itemToBeCoded","To be coded","")</f>
        <v/>
      </c>
      <c r="N112" s="17" t="str">
        <f>IF(AND(O112,VLOOKUP(I112,SOURCE!B:M,2,0)&lt;&gt;"/  { itemToBeCoded"),IF(ISERROR(VLOOKUP(J112,TEST!A:L,12,0)),"",   IF(VLOOKUP(J112,TEST!A:L,12,0)="","",VLOOKUP(J112,TEST!A:L,12,0)&amp;" //"&amp;U112)),"")</f>
        <v/>
      </c>
      <c r="O112" t="b">
        <f>ISNA(VLOOKUP(J112,J$3:J111,1,0))</f>
        <v>1</v>
      </c>
      <c r="Q112" s="26" t="str">
        <f>VLOOKUP(I112,SOURCE!B:M,5,0)</f>
        <v>"XOR"</v>
      </c>
      <c r="U112">
        <f t="shared" si="10"/>
        <v>50</v>
      </c>
      <c r="V112" s="53">
        <f t="shared" si="7"/>
        <v>4741.2528022505339</v>
      </c>
      <c r="W112" t="str">
        <f>IF(AND(O112,VLOOKUP(I112,SOURCE!B:M,2,0)&lt;&gt;"/  { itemToBeCoded"),IF(ISERROR(VLOOKUP(J112,TEST!A:F,5,0)),"",VLOOKUP(J112,TEST!A:F,5,0)),"")</f>
        <v/>
      </c>
      <c r="X112" t="str">
        <f>IF(AND(O112,VLOOKUP(I112,SOURCE!B:M,2,0)&lt;&gt;"/  { itemToBeCoded"),IF(ISERROR(VLOOKUP(J112,TEST!A:F,6,0)),"",VLOOKUP(J112,TEST!A:F,6,0)),"")</f>
        <v/>
      </c>
      <c r="Y112" t="str">
        <f t="shared" si="8"/>
        <v/>
      </c>
    </row>
    <row r="113" spans="1:25">
      <c r="A113" s="24" t="str">
        <f>IF(ISNA(VLOOKUP(D113,D114:D$9999,1,0)),"",1)</f>
        <v/>
      </c>
      <c r="B113" s="24" t="str">
        <f>IF(ISNA(VLOOKUP(E113,E114:E$9999,1,0)),"",1)</f>
        <v/>
      </c>
      <c r="C113" s="2">
        <v>111</v>
      </c>
      <c r="D113" s="2" t="str">
        <f>VLOOKUP(C113,SOURCE!$S$3:$Z$3016,8,0)</f>
        <v>ITM_Xex</v>
      </c>
      <c r="E113" s="26" t="str">
        <f>CHAR(34)&amp;VLOOKUP(C113,SOURCE!$S$3:$Z$3016,6,0)&amp;CHAR(34)</f>
        <v>"X&lt;&gt;"</v>
      </c>
      <c r="F113" s="22" t="str">
        <f>VLOOKUP(C113,SOURCE!$S$3:$AA$3016,9,0)&amp;
IF(MID(E113,2,4)="XEQM",
"                      if (strcompare(str,"&amp;E113&amp;" ) &amp;&amp; exec) { *com = "&amp;D113&amp;";} else",
SUBSTITUTE("                      if (strcompare(str,"&amp;E113&amp;" )) { *com = "&amp;D113&amp;";} else","MNU_","-MNU_")
)</f>
        <v>//                      if (strcompare(str,"X&lt;&gt;" )) { *com = ITM_Xex;} else</v>
      </c>
      <c r="H113" t="b">
        <f>ISNA(VLOOKUP(J113,J114:J$500,1,0))</f>
        <v>1</v>
      </c>
      <c r="I113" s="27">
        <f>VLOOKUP(C113,SOURCE!S$6:Y$10195,7,0)</f>
        <v>127</v>
      </c>
      <c r="J113" s="28" t="str">
        <f>VLOOKUP(C113,SOURCE!S$6:Y$10195,6,0)</f>
        <v>X&lt;&gt;</v>
      </c>
      <c r="K113" s="29" t="str">
        <f t="shared" si="9"/>
        <v>x&lt;&gt;</v>
      </c>
      <c r="L113" s="39" t="str">
        <f>VLOOKUP(C113,SOURCE!S$6:Y$10195,2,0)</f>
        <v>STACK</v>
      </c>
      <c r="M113" t="str">
        <f>IF(VLOOKUP(I113,SOURCE!B:M,2,0)="/  { itemToBeCoded","To be coded","")</f>
        <v/>
      </c>
      <c r="N113" s="17" t="str">
        <f>IF(AND(O113,VLOOKUP(I113,SOURCE!B:M,2,0)&lt;&gt;"/  { itemToBeCoded"),IF(ISERROR(VLOOKUP(J113,TEST!A:L,12,0)),"",   IF(VLOOKUP(J113,TEST!A:L,12,0)="","",VLOOKUP(J113,TEST!A:L,12,0)&amp;" //"&amp;U113)),"")</f>
        <v/>
      </c>
      <c r="O113" t="b">
        <f>ISNA(VLOOKUP(J113,J$3:J112,1,0))</f>
        <v>1</v>
      </c>
      <c r="Q113" s="26" t="str">
        <f>VLOOKUP(I113,SOURCE!B:M,5,0)</f>
        <v>"x" STD_LEFT_RIGHT_ARROWS</v>
      </c>
      <c r="U113">
        <f t="shared" si="10"/>
        <v>50</v>
      </c>
      <c r="V113" s="53">
        <f t="shared" si="7"/>
        <v>4741.2528022505339</v>
      </c>
      <c r="W113" t="str">
        <f>IF(AND(O113,VLOOKUP(I113,SOURCE!B:M,2,0)&lt;&gt;"/  { itemToBeCoded"),IF(ISERROR(VLOOKUP(J113,TEST!A:F,5,0)),"",VLOOKUP(J113,TEST!A:F,5,0)),"")</f>
        <v/>
      </c>
      <c r="X113" t="str">
        <f>IF(AND(O113,VLOOKUP(I113,SOURCE!B:M,2,0)&lt;&gt;"/  { itemToBeCoded"),IF(ISERROR(VLOOKUP(J113,TEST!A:F,6,0)),"",VLOOKUP(J113,TEST!A:F,6,0)),"")</f>
        <v/>
      </c>
      <c r="Y113" t="str">
        <f t="shared" si="8"/>
        <v/>
      </c>
    </row>
    <row r="114" spans="1:25">
      <c r="A114" s="24" t="str">
        <f>IF(ISNA(VLOOKUP(D114,D115:D$9999,1,0)),"",1)</f>
        <v/>
      </c>
      <c r="B114" s="24">
        <f>IF(ISNA(VLOOKUP(E114,E115:E$9999,1,0)),"",1)</f>
        <v>1</v>
      </c>
      <c r="C114" s="2">
        <v>112</v>
      </c>
      <c r="D114" s="2" t="str">
        <f>VLOOKUP(C114,SOURCE!$S$3:$Z$3016,8,0)</f>
        <v>CST_05</v>
      </c>
      <c r="E114" s="26" t="str">
        <f>CHAR(34)&amp;VLOOKUP(C114,SOURCE!$S$3:$Z$3016,6,0)&amp;CHAR(34)</f>
        <v>"c"</v>
      </c>
      <c r="F114" s="22" t="str">
        <f>VLOOKUP(C114,SOURCE!$S$3:$AA$3016,9,0)&amp;
IF(MID(E114,2,4)="XEQM",
"                      if (strcompare(str,"&amp;E114&amp;" ) &amp;&amp; exec) { *com = "&amp;D114&amp;";} else",
SUBSTITUTE("                      if (strcompare(str,"&amp;E114&amp;" )) { *com = "&amp;D114&amp;";} else","MNU_","-MNU_")
)</f>
        <v xml:space="preserve">                      if (strcompare(str,"c" )) { *com = CST_05;} else</v>
      </c>
      <c r="H114" t="b">
        <f>ISNA(VLOOKUP(J114,J115:J$500,1,0))</f>
        <v>0</v>
      </c>
      <c r="I114" s="27">
        <f>VLOOKUP(C114,SOURCE!S$6:Y$10195,7,0)</f>
        <v>132</v>
      </c>
      <c r="J114" s="28" t="str">
        <f>VLOOKUP(C114,SOURCE!S$6:Y$10195,6,0)</f>
        <v>c</v>
      </c>
      <c r="K114" s="29" t="str">
        <f t="shared" si="9"/>
        <v>c</v>
      </c>
      <c r="L114" s="39" t="str">
        <f>VLOOKUP(C114,SOURCE!S$6:Y$10195,2,0)</f>
        <v>Constant</v>
      </c>
      <c r="M114" t="str">
        <f>IF(VLOOKUP(I114,SOURCE!B:M,2,0)="/  { itemToBeCoded","To be coded","")</f>
        <v/>
      </c>
      <c r="N114" s="17" t="str">
        <f>IF(AND(O114,VLOOKUP(I114,SOURCE!B:M,2,0)&lt;&gt;"/  { itemToBeCoded"),IF(ISERROR(VLOOKUP(J114,TEST!A:L,12,0)),"",   IF(VLOOKUP(J114,TEST!A:L,12,0)="","",VLOOKUP(J114,TEST!A:L,12,0)&amp;" //"&amp;U114)),"")</f>
        <v>c 299792458 GSB M2 //51</v>
      </c>
      <c r="O114" t="b">
        <f>ISNA(VLOOKUP(J114,J$3:J113,1,0))</f>
        <v>1</v>
      </c>
      <c r="Q114" s="26" t="str">
        <f>VLOOKUP(I114,SOURCE!B:M,5,0)</f>
        <v>"c"</v>
      </c>
      <c r="U114">
        <f t="shared" si="10"/>
        <v>51</v>
      </c>
      <c r="V114" s="53">
        <f t="shared" si="7"/>
        <v>299797199.25280225</v>
      </c>
      <c r="W114">
        <f>IF(AND(O114,VLOOKUP(I114,SOURCE!B:M,2,0)&lt;&gt;"/  { itemToBeCoded"),IF(ISERROR(VLOOKUP(J114,TEST!A:F,5,0)),"",VLOOKUP(J114,TEST!A:F,5,0)),"")</f>
        <v>1</v>
      </c>
      <c r="X114">
        <f>IF(AND(O114,VLOOKUP(I114,SOURCE!B:M,2,0)&lt;&gt;"/  { itemToBeCoded"),IF(ISERROR(VLOOKUP(J114,TEST!A:F,6,0)),"",VLOOKUP(J114,TEST!A:F,6,0)),"")</f>
        <v>299792458</v>
      </c>
      <c r="Y114" t="str">
        <f t="shared" si="8"/>
        <v>both</v>
      </c>
    </row>
    <row r="115" spans="1:25">
      <c r="A115" s="24" t="str">
        <f>IF(ISNA(VLOOKUP(D115,D116:D$9999,1,0)),"",1)</f>
        <v/>
      </c>
      <c r="B115" s="24" t="str">
        <f>IF(ISNA(VLOOKUP(E115,E116:E$9999,1,0)),"",1)</f>
        <v/>
      </c>
      <c r="C115" s="2">
        <v>113</v>
      </c>
      <c r="D115" s="2" t="str">
        <f>VLOOKUP(C115,SOURCE!$S$3:$Z$3016,8,0)</f>
        <v>CST_08</v>
      </c>
      <c r="E115" s="26" t="str">
        <f>CHAR(34)&amp;VLOOKUP(C115,SOURCE!$S$3:$Z$3016,6,0)&amp;CHAR(34)</f>
        <v>"e"</v>
      </c>
      <c r="F115" s="22" t="str">
        <f>VLOOKUP(C115,SOURCE!$S$3:$AA$3016,9,0)&amp;
IF(MID(E115,2,4)="XEQM",
"                      if (strcompare(str,"&amp;E115&amp;" ) &amp;&amp; exec) { *com = "&amp;D115&amp;";} else",
SUBSTITUTE("                      if (strcompare(str,"&amp;E115&amp;" )) { *com = "&amp;D115&amp;";} else","MNU_","-MNU_")
)</f>
        <v>//                      if (strcompare(str,"e" )) { *com = CST_08;} else</v>
      </c>
      <c r="H115" t="b">
        <f>ISNA(VLOOKUP(J115,J116:J$500,1,0))</f>
        <v>1</v>
      </c>
      <c r="I115" s="27">
        <f>VLOOKUP(C115,SOURCE!S$6:Y$10195,7,0)</f>
        <v>135</v>
      </c>
      <c r="J115" s="28" t="str">
        <f>VLOOKUP(C115,SOURCE!S$6:Y$10195,6,0)</f>
        <v>e</v>
      </c>
      <c r="K115" s="29" t="str">
        <f t="shared" si="9"/>
        <v>e</v>
      </c>
      <c r="L115" s="39" t="str">
        <f>VLOOKUP(C115,SOURCE!S$6:Y$10195,2,0)</f>
        <v>Constant</v>
      </c>
      <c r="M115" t="str">
        <f>IF(VLOOKUP(I115,SOURCE!B:M,2,0)="/  { itemToBeCoded","To be coded","")</f>
        <v/>
      </c>
      <c r="N115" s="17" t="str">
        <f>IF(AND(O115,VLOOKUP(I115,SOURCE!B:M,2,0)&lt;&gt;"/  { itemToBeCoded"),IF(ISERROR(VLOOKUP(J115,TEST!A:L,12,0)),"",   IF(VLOOKUP(J115,TEST!A:L,12,0)="","",VLOOKUP(J115,TEST!A:L,12,0)&amp;" //"&amp;U115)),"")</f>
        <v/>
      </c>
      <c r="O115" t="b">
        <f>ISNA(VLOOKUP(J115,J$3:J114,1,0))</f>
        <v>1</v>
      </c>
      <c r="Q115" s="26" t="str">
        <f>VLOOKUP(I115,SOURCE!B:M,5,0)</f>
        <v>"e"</v>
      </c>
      <c r="U115">
        <f t="shared" si="10"/>
        <v>51</v>
      </c>
      <c r="V115" s="53">
        <f t="shared" si="7"/>
        <v>299797199.25280225</v>
      </c>
      <c r="W115" t="str">
        <f>IF(AND(O115,VLOOKUP(I115,SOURCE!B:M,2,0)&lt;&gt;"/  { itemToBeCoded"),IF(ISERROR(VLOOKUP(J115,TEST!A:F,5,0)),"",VLOOKUP(J115,TEST!A:F,5,0)),"")</f>
        <v/>
      </c>
      <c r="X115" t="str">
        <f>IF(AND(O115,VLOOKUP(I115,SOURCE!B:M,2,0)&lt;&gt;"/  { itemToBeCoded"),IF(ISERROR(VLOOKUP(J115,TEST!A:F,6,0)),"",VLOOKUP(J115,TEST!A:F,6,0)),"")</f>
        <v/>
      </c>
      <c r="Y115" t="str">
        <f t="shared" si="8"/>
        <v/>
      </c>
    </row>
    <row r="116" spans="1:25">
      <c r="A116" s="24" t="str">
        <f>IF(ISNA(VLOOKUP(D116,D117:D$9999,1,0)),"",1)</f>
        <v/>
      </c>
      <c r="B116" s="24" t="str">
        <f>IF(ISNA(VLOOKUP(E116,E117:E$9999,1,0)),"",1)</f>
        <v/>
      </c>
      <c r="C116" s="2">
        <v>114</v>
      </c>
      <c r="D116" s="2" t="str">
        <f>VLOOKUP(C116,SOURCE!$S$3:$Z$3016,8,0)</f>
        <v>CST_16</v>
      </c>
      <c r="E116" s="26" t="str">
        <f>CHAR(34)&amp;VLOOKUP(C116,SOURCE!$S$3:$Z$3016,6,0)&amp;CHAR(34)</f>
        <v>"ge"</v>
      </c>
      <c r="F116" s="22" t="str">
        <f>VLOOKUP(C116,SOURCE!$S$3:$AA$3016,9,0)&amp;
IF(MID(E116,2,4)="XEQM",
"                      if (strcompare(str,"&amp;E116&amp;" ) &amp;&amp; exec) { *com = "&amp;D116&amp;";} else",
SUBSTITUTE("                      if (strcompare(str,"&amp;E116&amp;" )) { *com = "&amp;D116&amp;";} else","MNU_","-MNU_")
)</f>
        <v>//                      if (strcompare(str,"ge" )) { *com = CST_16;} else</v>
      </c>
      <c r="H116" t="b">
        <f>ISNA(VLOOKUP(J116,J117:J$500,1,0))</f>
        <v>1</v>
      </c>
      <c r="I116" s="27">
        <f>VLOOKUP(C116,SOURCE!S$6:Y$10195,7,0)</f>
        <v>143</v>
      </c>
      <c r="J116" s="28" t="str">
        <f>VLOOKUP(C116,SOURCE!S$6:Y$10195,6,0)</f>
        <v>ge</v>
      </c>
      <c r="K116" s="29" t="str">
        <f t="shared" si="9"/>
        <v>ge</v>
      </c>
      <c r="L116" s="39" t="str">
        <f>VLOOKUP(C116,SOURCE!S$6:Y$10195,2,0)</f>
        <v>Constant</v>
      </c>
      <c r="M116" t="str">
        <f>IF(VLOOKUP(I116,SOURCE!B:M,2,0)="/  { itemToBeCoded","To be coded","")</f>
        <v/>
      </c>
      <c r="N116" s="17" t="str">
        <f>IF(AND(O116,VLOOKUP(I116,SOURCE!B:M,2,0)&lt;&gt;"/  { itemToBeCoded"),IF(ISERROR(VLOOKUP(J116,TEST!A:L,12,0)),"",   IF(VLOOKUP(J116,TEST!A:L,12,0)="","",VLOOKUP(J116,TEST!A:L,12,0)&amp;" //"&amp;U116)),"")</f>
        <v/>
      </c>
      <c r="O116" t="b">
        <f>ISNA(VLOOKUP(J116,J$3:J115,1,0))</f>
        <v>1</v>
      </c>
      <c r="Q116" s="26" t="str">
        <f>VLOOKUP(I116,SOURCE!B:M,5,0)</f>
        <v>"g" STD_SUB_e</v>
      </c>
      <c r="U116">
        <f t="shared" si="10"/>
        <v>51</v>
      </c>
      <c r="V116" s="53">
        <f t="shared" si="7"/>
        <v>299797199.25280225</v>
      </c>
      <c r="W116" t="str">
        <f>IF(AND(O116,VLOOKUP(I116,SOURCE!B:M,2,0)&lt;&gt;"/  { itemToBeCoded"),IF(ISERROR(VLOOKUP(J116,TEST!A:F,5,0)),"",VLOOKUP(J116,TEST!A:F,5,0)),"")</f>
        <v/>
      </c>
      <c r="X116" t="str">
        <f>IF(AND(O116,VLOOKUP(I116,SOURCE!B:M,2,0)&lt;&gt;"/  { itemToBeCoded"),IF(ISERROR(VLOOKUP(J116,TEST!A:F,6,0)),"",VLOOKUP(J116,TEST!A:F,6,0)),"")</f>
        <v/>
      </c>
      <c r="Y116" t="str">
        <f t="shared" si="8"/>
        <v/>
      </c>
    </row>
    <row r="117" spans="1:25">
      <c r="A117" s="24" t="str">
        <f>IF(ISNA(VLOOKUP(D117,D118:D$9999,1,0)),"",1)</f>
        <v/>
      </c>
      <c r="B117" s="24" t="str">
        <f>IF(ISNA(VLOOKUP(E117,E118:E$9999,1,0)),"",1)</f>
        <v/>
      </c>
      <c r="C117" s="2">
        <v>115</v>
      </c>
      <c r="D117" s="2" t="str">
        <f>VLOOKUP(C117,SOURCE!$S$3:$Z$3016,8,0)</f>
        <v>CST_18</v>
      </c>
      <c r="E117" s="26" t="str">
        <f>CHAR(34)&amp;VLOOKUP(C117,SOURCE!$S$3:$Z$3016,6,0)&amp;CHAR(34)</f>
        <v>"gEARTH"</v>
      </c>
      <c r="F117" s="22" t="str">
        <f>VLOOKUP(C117,SOURCE!$S$3:$AA$3016,9,0)&amp;
IF(MID(E117,2,4)="XEQM",
"                      if (strcompare(str,"&amp;E117&amp;" ) &amp;&amp; exec) { *com = "&amp;D117&amp;";} else",
SUBSTITUTE("                      if (strcompare(str,"&amp;E117&amp;" )) { *com = "&amp;D117&amp;";} else","MNU_","-MNU_")
)</f>
        <v>//                      if (strcompare(str,"gEARTH" )) { *com = CST_18;} else</v>
      </c>
      <c r="H117" t="b">
        <f>ISNA(VLOOKUP(J117,J118:J$500,1,0))</f>
        <v>1</v>
      </c>
      <c r="I117" s="27">
        <f>VLOOKUP(C117,SOURCE!S$6:Y$10195,7,0)</f>
        <v>145</v>
      </c>
      <c r="J117" s="28" t="str">
        <f>VLOOKUP(C117,SOURCE!S$6:Y$10195,6,0)</f>
        <v>gEARTH</v>
      </c>
      <c r="K117" s="29" t="str">
        <f t="shared" si="9"/>
        <v>gEARTH</v>
      </c>
      <c r="L117" s="39" t="str">
        <f>VLOOKUP(C117,SOURCE!S$6:Y$10195,2,0)</f>
        <v>Constant</v>
      </c>
      <c r="M117" t="str">
        <f>IF(VLOOKUP(I117,SOURCE!B:M,2,0)="/  { itemToBeCoded","To be coded","")</f>
        <v/>
      </c>
      <c r="N117" s="17" t="str">
        <f>IF(AND(O117,VLOOKUP(I117,SOURCE!B:M,2,0)&lt;&gt;"/  { itemToBeCoded"),IF(ISERROR(VLOOKUP(J117,TEST!A:L,12,0)),"",   IF(VLOOKUP(J117,TEST!A:L,12,0)="","",VLOOKUP(J117,TEST!A:L,12,0)&amp;" //"&amp;U117)),"")</f>
        <v/>
      </c>
      <c r="O117" t="b">
        <f>ISNA(VLOOKUP(J117,J$3:J116,1,0))</f>
        <v>1</v>
      </c>
      <c r="Q117" s="26" t="str">
        <f>VLOOKUP(I117,SOURCE!B:M,5,0)</f>
        <v>"g" STD_SUB_EARTH</v>
      </c>
      <c r="U117">
        <f t="shared" si="10"/>
        <v>51</v>
      </c>
      <c r="V117" s="53">
        <f t="shared" si="7"/>
        <v>299797199.25280225</v>
      </c>
      <c r="W117" t="str">
        <f>IF(AND(O117,VLOOKUP(I117,SOURCE!B:M,2,0)&lt;&gt;"/  { itemToBeCoded"),IF(ISERROR(VLOOKUP(J117,TEST!A:F,5,0)),"",VLOOKUP(J117,TEST!A:F,5,0)),"")</f>
        <v/>
      </c>
      <c r="X117" t="str">
        <f>IF(AND(O117,VLOOKUP(I117,SOURCE!B:M,2,0)&lt;&gt;"/  { itemToBeCoded"),IF(ISERROR(VLOOKUP(J117,TEST!A:F,6,0)),"",VLOOKUP(J117,TEST!A:F,6,0)),"")</f>
        <v/>
      </c>
      <c r="Y117" t="str">
        <f t="shared" si="8"/>
        <v/>
      </c>
    </row>
    <row r="118" spans="1:25">
      <c r="A118" s="24" t="str">
        <f>IF(ISNA(VLOOKUP(D118,D119:D$9999,1,0)),"",1)</f>
        <v/>
      </c>
      <c r="B118" s="24" t="str">
        <f>IF(ISNA(VLOOKUP(E118,E119:E$9999,1,0)),"",1)</f>
        <v/>
      </c>
      <c r="C118" s="2">
        <v>116</v>
      </c>
      <c r="D118" s="2" t="str">
        <f>VLOOKUP(C118,SOURCE!$S$3:$Z$3016,8,0)</f>
        <v>CST_65</v>
      </c>
      <c r="E118" s="26" t="str">
        <f>CHAR(34)&amp;VLOOKUP(C118,SOURCE!$S$3:$Z$3016,6,0)&amp;CHAR(34)</f>
        <v>"mu0"</v>
      </c>
      <c r="F118" s="22" t="str">
        <f>VLOOKUP(C118,SOURCE!$S$3:$AA$3016,9,0)&amp;
IF(MID(E118,2,4)="XEQM",
"                      if (strcompare(str,"&amp;E118&amp;" ) &amp;&amp; exec) { *com = "&amp;D118&amp;";} else",
SUBSTITUTE("                      if (strcompare(str,"&amp;E118&amp;" )) { *com = "&amp;D118&amp;";} else","MNU_","-MNU_")
)</f>
        <v>//                      if (strcompare(str,"mu0" )) { *com = CST_65;} else</v>
      </c>
      <c r="H118" t="b">
        <f>ISNA(VLOOKUP(J118,J119:J$500,1,0))</f>
        <v>1</v>
      </c>
      <c r="I118" s="27">
        <f>VLOOKUP(C118,SOURCE!S$6:Y$10195,7,0)</f>
        <v>192</v>
      </c>
      <c r="J118" s="28" t="str">
        <f>VLOOKUP(C118,SOURCE!S$6:Y$10195,6,0)</f>
        <v>mu0</v>
      </c>
      <c r="K118" s="29" t="str">
        <f t="shared" si="9"/>
        <v>mu0</v>
      </c>
      <c r="L118" s="39" t="str">
        <f>VLOOKUP(C118,SOURCE!S$6:Y$10195,2,0)</f>
        <v>Constant</v>
      </c>
      <c r="M118" t="str">
        <f>IF(VLOOKUP(I118,SOURCE!B:M,2,0)="/  { itemToBeCoded","To be coded","")</f>
        <v/>
      </c>
      <c r="N118" s="17" t="str">
        <f>IF(AND(O118,VLOOKUP(I118,SOURCE!B:M,2,0)&lt;&gt;"/  { itemToBeCoded"),IF(ISERROR(VLOOKUP(J118,TEST!A:L,12,0)),"",   IF(VLOOKUP(J118,TEST!A:L,12,0)="","",VLOOKUP(J118,TEST!A:L,12,0)&amp;" //"&amp;U118)),"")</f>
        <v/>
      </c>
      <c r="O118" t="b">
        <f>ISNA(VLOOKUP(J118,J$3:J117,1,0))</f>
        <v>1</v>
      </c>
      <c r="Q118" s="26" t="str">
        <f>VLOOKUP(I118,SOURCE!B:M,5,0)</f>
        <v>STD_mu STD_SUB_0</v>
      </c>
      <c r="U118">
        <f t="shared" si="10"/>
        <v>51</v>
      </c>
      <c r="V118" s="53">
        <f t="shared" si="7"/>
        <v>299797199.25280225</v>
      </c>
      <c r="W118" t="str">
        <f>IF(AND(O118,VLOOKUP(I118,SOURCE!B:M,2,0)&lt;&gt;"/  { itemToBeCoded"),IF(ISERROR(VLOOKUP(J118,TEST!A:F,5,0)),"",VLOOKUP(J118,TEST!A:F,5,0)),"")</f>
        <v/>
      </c>
      <c r="X118" t="str">
        <f>IF(AND(O118,VLOOKUP(I118,SOURCE!B:M,2,0)&lt;&gt;"/  { itemToBeCoded"),IF(ISERROR(VLOOKUP(J118,TEST!A:F,6,0)),"",VLOOKUP(J118,TEST!A:F,6,0)),"")</f>
        <v/>
      </c>
      <c r="Y118" t="str">
        <f t="shared" si="8"/>
        <v/>
      </c>
    </row>
    <row r="119" spans="1:25">
      <c r="A119" s="24" t="str">
        <f>IF(ISNA(VLOOKUP(D119,D120:D$9999,1,0)),"",1)</f>
        <v/>
      </c>
      <c r="B119" s="24" t="str">
        <f>IF(ISNA(VLOOKUP(E119,E120:E$9999,1,0)),"",1)</f>
        <v/>
      </c>
      <c r="C119" s="2">
        <v>117</v>
      </c>
      <c r="D119" s="2" t="str">
        <f>VLOOKUP(C119,SOURCE!$S$3:$Z$3016,8,0)</f>
        <v>CST_74</v>
      </c>
      <c r="E119" s="26" t="str">
        <f>CHAR(34)&amp;VLOOKUP(C119,SOURCE!$S$3:$Z$3016,6,0)&amp;CHAR(34)</f>
        <v>"PHI"</v>
      </c>
      <c r="F119" s="22" t="str">
        <f>VLOOKUP(C119,SOURCE!$S$3:$AA$3016,9,0)&amp;
IF(MID(E119,2,4)="XEQM",
"                      if (strcompare(str,"&amp;E119&amp;" ) &amp;&amp; exec) { *com = "&amp;D119&amp;";} else",
SUBSTITUTE("                      if (strcompare(str,"&amp;E119&amp;" )) { *com = "&amp;D119&amp;";} else","MNU_","-MNU_")
)</f>
        <v xml:space="preserve">                      if (strcompare(str,"PHI" )) { *com = CST_74;} else</v>
      </c>
      <c r="H119" t="b">
        <f>ISNA(VLOOKUP(J119,J120:J$500,1,0))</f>
        <v>1</v>
      </c>
      <c r="I119" s="27">
        <f>VLOOKUP(C119,SOURCE!S$6:Y$10195,7,0)</f>
        <v>201</v>
      </c>
      <c r="J119" s="28" t="str">
        <f>VLOOKUP(C119,SOURCE!S$6:Y$10195,6,0)</f>
        <v>PHI</v>
      </c>
      <c r="K119" s="29" t="str">
        <f t="shared" si="9"/>
        <v>PHI</v>
      </c>
      <c r="L119" s="39" t="str">
        <f>VLOOKUP(C119,SOURCE!S$6:Y$10195,2,0)</f>
        <v>Constant</v>
      </c>
      <c r="M119" t="str">
        <f>IF(VLOOKUP(I119,SOURCE!B:M,2,0)="/  { itemToBeCoded","To be coded","")</f>
        <v/>
      </c>
      <c r="N119" s="17" t="str">
        <f>IF(AND(O119,VLOOKUP(I119,SOURCE!B:M,2,0)&lt;&gt;"/  { itemToBeCoded"),IF(ISERROR(VLOOKUP(J119,TEST!A:L,12,0)),"",   IF(VLOOKUP(J119,TEST!A:L,12,0)="","",VLOOKUP(J119,TEST!A:L,12,0)&amp;" //"&amp;U119)),"")</f>
        <v/>
      </c>
      <c r="O119" t="b">
        <f>ISNA(VLOOKUP(J119,J$3:J118,1,0))</f>
        <v>1</v>
      </c>
      <c r="Q119" s="26" t="str">
        <f>VLOOKUP(I119,SOURCE!B:M,5,0)</f>
        <v>STD_PHI</v>
      </c>
      <c r="U119">
        <f t="shared" si="10"/>
        <v>51</v>
      </c>
      <c r="V119" s="53">
        <f t="shared" si="7"/>
        <v>299797199.25280225</v>
      </c>
      <c r="W119" t="str">
        <f>IF(AND(O119,VLOOKUP(I119,SOURCE!B:M,2,0)&lt;&gt;"/  { itemToBeCoded"),IF(ISERROR(VLOOKUP(J119,TEST!A:F,5,0)),"",VLOOKUP(J119,TEST!A:F,5,0)),"")</f>
        <v/>
      </c>
      <c r="X119" t="str">
        <f>IF(AND(O119,VLOOKUP(I119,SOURCE!B:M,2,0)&lt;&gt;"/  { itemToBeCoded"),IF(ISERROR(VLOOKUP(J119,TEST!A:F,6,0)),"",VLOOKUP(J119,TEST!A:F,6,0)),"")</f>
        <v/>
      </c>
      <c r="Y119" t="str">
        <f t="shared" si="8"/>
        <v/>
      </c>
    </row>
    <row r="120" spans="1:25">
      <c r="A120" s="24" t="str">
        <f>IF(ISNA(VLOOKUP(D120,D121:D$9999,1,0)),"",1)</f>
        <v/>
      </c>
      <c r="B120" s="24" t="str">
        <f>IF(ISNA(VLOOKUP(E120,E121:E$9999,1,0)),"",1)</f>
        <v/>
      </c>
      <c r="C120" s="2">
        <v>118</v>
      </c>
      <c r="D120" s="2" t="str">
        <f>VLOOKUP(C120,SOURCE!$S$3:$Z$3016,8,0)</f>
        <v>CST_77</v>
      </c>
      <c r="E120" s="26" t="str">
        <f>CHAR(34)&amp;VLOOKUP(C120,SOURCE!$S$3:$Z$3016,6,0)&amp;CHAR(34)</f>
        <v>"-INF"</v>
      </c>
      <c r="F120" s="22" t="str">
        <f>VLOOKUP(C120,SOURCE!$S$3:$AA$3016,9,0)&amp;
IF(MID(E120,2,4)="XEQM",
"                      if (strcompare(str,"&amp;E120&amp;" ) &amp;&amp; exec) { *com = "&amp;D120&amp;";} else",
SUBSTITUTE("                      if (strcompare(str,"&amp;E120&amp;" )) { *com = "&amp;D120&amp;";} else","MNU_","-MNU_")
)</f>
        <v>//                      if (strcompare(str,"-INF" )) { *com = CST_77;} else</v>
      </c>
      <c r="H120" t="b">
        <f>ISNA(VLOOKUP(J120,J121:J$500,1,0))</f>
        <v>1</v>
      </c>
      <c r="I120" s="27">
        <f>VLOOKUP(C120,SOURCE!S$6:Y$10195,7,0)</f>
        <v>204</v>
      </c>
      <c r="J120" s="28" t="str">
        <f>VLOOKUP(C120,SOURCE!S$6:Y$10195,6,0)</f>
        <v>-INF</v>
      </c>
      <c r="K120" s="29" t="str">
        <f t="shared" si="9"/>
        <v>-INFINITY</v>
      </c>
      <c r="L120" s="39" t="str">
        <f>VLOOKUP(C120,SOURCE!S$6:Y$10195,2,0)</f>
        <v>Math</v>
      </c>
      <c r="M120" t="str">
        <f>IF(VLOOKUP(I120,SOURCE!B:M,2,0)="/  { itemToBeCoded","To be coded","")</f>
        <v/>
      </c>
      <c r="N120" s="17" t="str">
        <f>IF(AND(O120,VLOOKUP(I120,SOURCE!B:M,2,0)&lt;&gt;"/  { itemToBeCoded"),IF(ISERROR(VLOOKUP(J120,TEST!A:L,12,0)),"",   IF(VLOOKUP(J120,TEST!A:L,12,0)="","",VLOOKUP(J120,TEST!A:L,12,0)&amp;" //"&amp;U120)),"")</f>
        <v/>
      </c>
      <c r="O120" t="b">
        <f>ISNA(VLOOKUP(J120,J$3:J119,1,0))</f>
        <v>1</v>
      </c>
      <c r="Q120" s="26" t="str">
        <f>VLOOKUP(I120,SOURCE!B:M,5,0)</f>
        <v>"-" STD_INFINITY</v>
      </c>
      <c r="U120">
        <f t="shared" si="10"/>
        <v>51</v>
      </c>
      <c r="V120" s="53">
        <f t="shared" si="7"/>
        <v>299797199.25280225</v>
      </c>
      <c r="W120" t="str">
        <f>IF(AND(O120,VLOOKUP(I120,SOURCE!B:M,2,0)&lt;&gt;"/  { itemToBeCoded"),IF(ISERROR(VLOOKUP(J120,TEST!A:F,5,0)),"",VLOOKUP(J120,TEST!A:F,5,0)),"")</f>
        <v/>
      </c>
      <c r="X120" t="str">
        <f>IF(AND(O120,VLOOKUP(I120,SOURCE!B:M,2,0)&lt;&gt;"/  { itemToBeCoded"),IF(ISERROR(VLOOKUP(J120,TEST!A:F,6,0)),"",VLOOKUP(J120,TEST!A:F,6,0)),"")</f>
        <v/>
      </c>
      <c r="Y120" t="str">
        <f t="shared" si="8"/>
        <v/>
      </c>
    </row>
    <row r="121" spans="1:25">
      <c r="A121" s="24" t="str">
        <f>IF(ISNA(VLOOKUP(D121,D122:D$9999,1,0)),"",1)</f>
        <v/>
      </c>
      <c r="B121" s="24" t="str">
        <f>IF(ISNA(VLOOKUP(E121,E122:E$9999,1,0)),"",1)</f>
        <v/>
      </c>
      <c r="C121" s="2">
        <v>119</v>
      </c>
      <c r="D121" s="2" t="str">
        <f>VLOOKUP(C121,SOURCE!$S$3:$Z$3016,8,0)</f>
        <v>CST_78</v>
      </c>
      <c r="E121" s="26" t="str">
        <f>CHAR(34)&amp;VLOOKUP(C121,SOURCE!$S$3:$Z$3016,6,0)&amp;CHAR(34)</f>
        <v>"INF"</v>
      </c>
      <c r="F121" s="22" t="str">
        <f>VLOOKUP(C121,SOURCE!$S$3:$AA$3016,9,0)&amp;
IF(MID(E121,2,4)="XEQM",
"                      if (strcompare(str,"&amp;E121&amp;" ) &amp;&amp; exec) { *com = "&amp;D121&amp;";} else",
SUBSTITUTE("                      if (strcompare(str,"&amp;E121&amp;" )) { *com = "&amp;D121&amp;";} else","MNU_","-MNU_")
)</f>
        <v>//                      if (strcompare(str,"INF" )) { *com = CST_78;} else</v>
      </c>
      <c r="H121" t="b">
        <f>ISNA(VLOOKUP(J121,J122:J$500,1,0))</f>
        <v>1</v>
      </c>
      <c r="I121" s="27">
        <f>VLOOKUP(C121,SOURCE!S$6:Y$10195,7,0)</f>
        <v>205</v>
      </c>
      <c r="J121" s="28" t="str">
        <f>VLOOKUP(C121,SOURCE!S$6:Y$10195,6,0)</f>
        <v>INF</v>
      </c>
      <c r="K121" s="29" t="str">
        <f t="shared" si="9"/>
        <v>INFINITY</v>
      </c>
      <c r="L121" s="39" t="str">
        <f>VLOOKUP(C121,SOURCE!S$6:Y$10195,2,0)</f>
        <v>Constant</v>
      </c>
      <c r="M121" t="str">
        <f>IF(VLOOKUP(I121,SOURCE!B:M,2,0)="/  { itemToBeCoded","To be coded","")</f>
        <v/>
      </c>
      <c r="N121" s="17" t="str">
        <f>IF(AND(O121,VLOOKUP(I121,SOURCE!B:M,2,0)&lt;&gt;"/  { itemToBeCoded"),IF(ISERROR(VLOOKUP(J121,TEST!A:L,12,0)),"",   IF(VLOOKUP(J121,TEST!A:L,12,0)="","",VLOOKUP(J121,TEST!A:L,12,0)&amp;" //"&amp;U121)),"")</f>
        <v/>
      </c>
      <c r="O121" t="b">
        <f>ISNA(VLOOKUP(J121,J$3:J120,1,0))</f>
        <v>1</v>
      </c>
      <c r="Q121" s="26" t="str">
        <f>VLOOKUP(I121,SOURCE!B:M,5,0)</f>
        <v>STD_INFINITY</v>
      </c>
      <c r="U121">
        <f t="shared" si="10"/>
        <v>51</v>
      </c>
      <c r="V121" s="53">
        <f t="shared" si="7"/>
        <v>299797199.25280225</v>
      </c>
      <c r="W121" t="str">
        <f>IF(AND(O121,VLOOKUP(I121,SOURCE!B:M,2,0)&lt;&gt;"/  { itemToBeCoded"),IF(ISERROR(VLOOKUP(J121,TEST!A:F,5,0)),"",VLOOKUP(J121,TEST!A:F,5,0)),"")</f>
        <v/>
      </c>
      <c r="X121" t="str">
        <f>IF(AND(O121,VLOOKUP(I121,SOURCE!B:M,2,0)&lt;&gt;"/  { itemToBeCoded"),IF(ISERROR(VLOOKUP(J121,TEST!A:F,6,0)),"",VLOOKUP(J121,TEST!A:F,6,0)),"")</f>
        <v/>
      </c>
      <c r="Y121" t="str">
        <f t="shared" si="8"/>
        <v/>
      </c>
    </row>
    <row r="122" spans="1:25">
      <c r="A122" s="24" t="str">
        <f>IF(ISNA(VLOOKUP(D122,D123:D$9999,1,0)),"",1)</f>
        <v/>
      </c>
      <c r="B122" s="24" t="str">
        <f>IF(ISNA(VLOOKUP(E122,E123:E$9999,1,0)),"",1)</f>
        <v/>
      </c>
      <c r="C122" s="2">
        <v>120</v>
      </c>
      <c r="D122" s="2" t="str">
        <f>VLOOKUP(C122,SOURCE!$S$3:$Z$3016,8,0)</f>
        <v>ITM_FCC</v>
      </c>
      <c r="E122" s="26" t="str">
        <f>CHAR(34)&amp;VLOOKUP(C122,SOURCE!$S$3:$Z$3016,6,0)&amp;CHAR(34)</f>
        <v>"FC?C"</v>
      </c>
      <c r="F122" s="22" t="str">
        <f>VLOOKUP(C122,SOURCE!$S$3:$AA$3016,9,0)&amp;
IF(MID(E122,2,4)="XEQM",
"                      if (strcompare(str,"&amp;E122&amp;" ) &amp;&amp; exec) { *com = "&amp;D122&amp;";} else",
SUBSTITUTE("                      if (strcompare(str,"&amp;E122&amp;" )) { *com = "&amp;D122&amp;";} else","MNU_","-MNU_")
)</f>
        <v>//                      if (strcompare(str,"FC?C" )) { *com = ITM_FCC;} else</v>
      </c>
      <c r="H122" t="b">
        <f>ISNA(VLOOKUP(J122,J123:J$500,1,0))</f>
        <v>1</v>
      </c>
      <c r="I122" s="27">
        <f>VLOOKUP(C122,SOURCE!S$6:Y$10195,7,0)</f>
        <v>396</v>
      </c>
      <c r="J122" s="28" t="str">
        <f>VLOOKUP(C122,SOURCE!S$6:Y$10195,6,0)</f>
        <v>FC?C</v>
      </c>
      <c r="K122" s="29" t="str">
        <f t="shared" si="9"/>
        <v>FC?C</v>
      </c>
      <c r="L122" s="39" t="str">
        <f>VLOOKUP(C122,SOURCE!S$6:Y$10195,2,0)</f>
        <v/>
      </c>
      <c r="M122" t="str">
        <f>IF(VLOOKUP(I122,SOURCE!B:M,2,0)="/  { itemToBeCoded","To be coded","")</f>
        <v/>
      </c>
      <c r="N122" s="17" t="str">
        <f>IF(AND(O122,VLOOKUP(I122,SOURCE!B:M,2,0)&lt;&gt;"/  { itemToBeCoded"),IF(ISERROR(VLOOKUP(J122,TEST!A:L,12,0)),"",   IF(VLOOKUP(J122,TEST!A:L,12,0)="","",VLOOKUP(J122,TEST!A:L,12,0)&amp;" //"&amp;U122)),"")</f>
        <v/>
      </c>
      <c r="O122" t="b">
        <f>ISNA(VLOOKUP(J122,J$3:J121,1,0))</f>
        <v>1</v>
      </c>
      <c r="Q122" s="26" t="str">
        <f>VLOOKUP(I122,SOURCE!B:M,5,0)</f>
        <v>"FC?C"</v>
      </c>
      <c r="U122">
        <f t="shared" si="10"/>
        <v>51</v>
      </c>
      <c r="V122" s="53">
        <f t="shared" si="7"/>
        <v>299797199.25280225</v>
      </c>
      <c r="W122" t="str">
        <f>IF(AND(O122,VLOOKUP(I122,SOURCE!B:M,2,0)&lt;&gt;"/  { itemToBeCoded"),IF(ISERROR(VLOOKUP(J122,TEST!A:F,5,0)),"",VLOOKUP(J122,TEST!A:F,5,0)),"")</f>
        <v/>
      </c>
      <c r="X122" t="str">
        <f>IF(AND(O122,VLOOKUP(I122,SOURCE!B:M,2,0)&lt;&gt;"/  { itemToBeCoded"),IF(ISERROR(VLOOKUP(J122,TEST!A:F,6,0)),"",VLOOKUP(J122,TEST!A:F,6,0)),"")</f>
        <v/>
      </c>
      <c r="Y122" t="str">
        <f t="shared" si="8"/>
        <v/>
      </c>
    </row>
    <row r="123" spans="1:25">
      <c r="A123" s="24" t="str">
        <f>IF(ISNA(VLOOKUP(D123,D124:D$9999,1,0)),"",1)</f>
        <v/>
      </c>
      <c r="B123" s="24" t="str">
        <f>IF(ISNA(VLOOKUP(E123,E124:E$9999,1,0)),"",1)</f>
        <v/>
      </c>
      <c r="C123" s="2">
        <v>121</v>
      </c>
      <c r="D123" s="2" t="str">
        <f>VLOOKUP(C123,SOURCE!$S$3:$Z$3016,8,0)</f>
        <v>ITM_FCS</v>
      </c>
      <c r="E123" s="26" t="str">
        <f>CHAR(34)&amp;VLOOKUP(C123,SOURCE!$S$3:$Z$3016,6,0)&amp;CHAR(34)</f>
        <v>"FC?S"</v>
      </c>
      <c r="F123" s="22" t="str">
        <f>VLOOKUP(C123,SOURCE!$S$3:$AA$3016,9,0)&amp;
IF(MID(E123,2,4)="XEQM",
"                      if (strcompare(str,"&amp;E123&amp;" ) &amp;&amp; exec) { *com = "&amp;D123&amp;";} else",
SUBSTITUTE("                      if (strcompare(str,"&amp;E123&amp;" )) { *com = "&amp;D123&amp;";} else","MNU_","-MNU_")
)</f>
        <v>//                      if (strcompare(str,"FC?S" )) { *com = ITM_FCS;} else</v>
      </c>
      <c r="H123" t="b">
        <f>ISNA(VLOOKUP(J123,J124:J$500,1,0))</f>
        <v>1</v>
      </c>
      <c r="I123" s="27">
        <f>VLOOKUP(C123,SOURCE!S$6:Y$10195,7,0)</f>
        <v>397</v>
      </c>
      <c r="J123" s="28" t="str">
        <f>VLOOKUP(C123,SOURCE!S$6:Y$10195,6,0)</f>
        <v>FC?S</v>
      </c>
      <c r="K123" s="29" t="str">
        <f t="shared" si="9"/>
        <v>FC?S</v>
      </c>
      <c r="L123" s="39" t="str">
        <f>VLOOKUP(C123,SOURCE!S$6:Y$10195,2,0)</f>
        <v/>
      </c>
      <c r="M123" t="str">
        <f>IF(VLOOKUP(I123,SOURCE!B:M,2,0)="/  { itemToBeCoded","To be coded","")</f>
        <v/>
      </c>
      <c r="N123" s="17" t="str">
        <f>IF(AND(O123,VLOOKUP(I123,SOURCE!B:M,2,0)&lt;&gt;"/  { itemToBeCoded"),IF(ISERROR(VLOOKUP(J123,TEST!A:L,12,0)),"",   IF(VLOOKUP(J123,TEST!A:L,12,0)="","",VLOOKUP(J123,TEST!A:L,12,0)&amp;" //"&amp;U123)),"")</f>
        <v/>
      </c>
      <c r="O123" t="b">
        <f>ISNA(VLOOKUP(J123,J$3:J122,1,0))</f>
        <v>1</v>
      </c>
      <c r="Q123" s="26" t="str">
        <f>VLOOKUP(I123,SOURCE!B:M,5,0)</f>
        <v>"FC?S"</v>
      </c>
      <c r="U123">
        <f t="shared" si="10"/>
        <v>51</v>
      </c>
      <c r="V123" s="53">
        <f t="shared" si="7"/>
        <v>299797199.25280225</v>
      </c>
      <c r="W123" t="str">
        <f>IF(AND(O123,VLOOKUP(I123,SOURCE!B:M,2,0)&lt;&gt;"/  { itemToBeCoded"),IF(ISERROR(VLOOKUP(J123,TEST!A:F,5,0)),"",VLOOKUP(J123,TEST!A:F,5,0)),"")</f>
        <v/>
      </c>
      <c r="X123" t="str">
        <f>IF(AND(O123,VLOOKUP(I123,SOURCE!B:M,2,0)&lt;&gt;"/  { itemToBeCoded"),IF(ISERROR(VLOOKUP(J123,TEST!A:F,6,0)),"",VLOOKUP(J123,TEST!A:F,6,0)),"")</f>
        <v/>
      </c>
      <c r="Y123" t="str">
        <f t="shared" si="8"/>
        <v/>
      </c>
    </row>
    <row r="124" spans="1:25">
      <c r="A124" s="24" t="str">
        <f>IF(ISNA(VLOOKUP(D124,D125:D$9999,1,0)),"",1)</f>
        <v/>
      </c>
      <c r="B124" s="24" t="str">
        <f>IF(ISNA(VLOOKUP(E124,E125:E$9999,1,0)),"",1)</f>
        <v/>
      </c>
      <c r="C124" s="2">
        <v>122</v>
      </c>
      <c r="D124" s="2" t="str">
        <f>VLOOKUP(C124,SOURCE!$S$3:$Z$3016,8,0)</f>
        <v>ITM_FCF</v>
      </c>
      <c r="E124" s="26" t="str">
        <f>CHAR(34)&amp;VLOOKUP(C124,SOURCE!$S$3:$Z$3016,6,0)&amp;CHAR(34)</f>
        <v>"FC?F"</v>
      </c>
      <c r="F124" s="22" t="str">
        <f>VLOOKUP(C124,SOURCE!$S$3:$AA$3016,9,0)&amp;
IF(MID(E124,2,4)="XEQM",
"                      if (strcompare(str,"&amp;E124&amp;" ) &amp;&amp; exec) { *com = "&amp;D124&amp;";} else",
SUBSTITUTE("                      if (strcompare(str,"&amp;E124&amp;" )) { *com = "&amp;D124&amp;";} else","MNU_","-MNU_")
)</f>
        <v>//                      if (strcompare(str,"FC?F" )) { *com = ITM_FCF;} else</v>
      </c>
      <c r="H124" t="b">
        <f>ISNA(VLOOKUP(J124,J125:J$500,1,0))</f>
        <v>1</v>
      </c>
      <c r="I124" s="27">
        <f>VLOOKUP(C124,SOURCE!S$6:Y$10195,7,0)</f>
        <v>398</v>
      </c>
      <c r="J124" s="28" t="str">
        <f>VLOOKUP(C124,SOURCE!S$6:Y$10195,6,0)</f>
        <v>FC?F</v>
      </c>
      <c r="K124" s="29" t="str">
        <f t="shared" si="9"/>
        <v>FC?F</v>
      </c>
      <c r="L124" s="39" t="str">
        <f>VLOOKUP(C124,SOURCE!S$6:Y$10195,2,0)</f>
        <v/>
      </c>
      <c r="M124" t="str">
        <f>IF(VLOOKUP(I124,SOURCE!B:M,2,0)="/  { itemToBeCoded","To be coded","")</f>
        <v/>
      </c>
      <c r="N124" s="17" t="str">
        <f>IF(AND(O124,VLOOKUP(I124,SOURCE!B:M,2,0)&lt;&gt;"/  { itemToBeCoded"),IF(ISERROR(VLOOKUP(J124,TEST!A:L,12,0)),"",   IF(VLOOKUP(J124,TEST!A:L,12,0)="","",VLOOKUP(J124,TEST!A:L,12,0)&amp;" //"&amp;U124)),"")</f>
        <v/>
      </c>
      <c r="O124" t="b">
        <f>ISNA(VLOOKUP(J124,J$3:J123,1,0))</f>
        <v>1</v>
      </c>
      <c r="Q124" s="26" t="str">
        <f>VLOOKUP(I124,SOURCE!B:M,5,0)</f>
        <v>"FC?F"</v>
      </c>
      <c r="U124">
        <f t="shared" si="10"/>
        <v>51</v>
      </c>
      <c r="V124" s="53">
        <f t="shared" si="7"/>
        <v>299797199.25280225</v>
      </c>
      <c r="W124" t="str">
        <f>IF(AND(O124,VLOOKUP(I124,SOURCE!B:M,2,0)&lt;&gt;"/  { itemToBeCoded"),IF(ISERROR(VLOOKUP(J124,TEST!A:F,5,0)),"",VLOOKUP(J124,TEST!A:F,5,0)),"")</f>
        <v/>
      </c>
      <c r="X124" t="str">
        <f>IF(AND(O124,VLOOKUP(I124,SOURCE!B:M,2,0)&lt;&gt;"/  { itemToBeCoded"),IF(ISERROR(VLOOKUP(J124,TEST!A:F,6,0)),"",VLOOKUP(J124,TEST!A:F,6,0)),"")</f>
        <v/>
      </c>
      <c r="Y124" t="str">
        <f t="shared" si="8"/>
        <v/>
      </c>
    </row>
    <row r="125" spans="1:25">
      <c r="A125" s="24" t="str">
        <f>IF(ISNA(VLOOKUP(D125,D126:D$9999,1,0)),"",1)</f>
        <v/>
      </c>
      <c r="B125" s="24" t="str">
        <f>IF(ISNA(VLOOKUP(E125,E126:E$9999,1,0)),"",1)</f>
        <v/>
      </c>
      <c r="C125" s="2">
        <v>123</v>
      </c>
      <c r="D125" s="2" t="str">
        <f>VLOOKUP(C125,SOURCE!$S$3:$Z$3016,8,0)</f>
        <v>ITM_FSC</v>
      </c>
      <c r="E125" s="26" t="str">
        <f>CHAR(34)&amp;VLOOKUP(C125,SOURCE!$S$3:$Z$3016,6,0)&amp;CHAR(34)</f>
        <v>"FS?C"</v>
      </c>
      <c r="F125" s="22" t="str">
        <f>VLOOKUP(C125,SOURCE!$S$3:$AA$3016,9,0)&amp;
IF(MID(E125,2,4)="XEQM",
"                      if (strcompare(str,"&amp;E125&amp;" ) &amp;&amp; exec) { *com = "&amp;D125&amp;";} else",
SUBSTITUTE("                      if (strcompare(str,"&amp;E125&amp;" )) { *com = "&amp;D125&amp;";} else","MNU_","-MNU_")
)</f>
        <v>//                      if (strcompare(str,"FS?C" )) { *com = ITM_FSC;} else</v>
      </c>
      <c r="H125" t="b">
        <f>ISNA(VLOOKUP(J125,J126:J$500,1,0))</f>
        <v>1</v>
      </c>
      <c r="I125" s="27">
        <f>VLOOKUP(C125,SOURCE!S$6:Y$10195,7,0)</f>
        <v>399</v>
      </c>
      <c r="J125" s="28" t="str">
        <f>VLOOKUP(C125,SOURCE!S$6:Y$10195,6,0)</f>
        <v>FS?C</v>
      </c>
      <c r="K125" s="29" t="str">
        <f t="shared" si="9"/>
        <v>FS?C</v>
      </c>
      <c r="L125" s="39" t="str">
        <f>VLOOKUP(C125,SOURCE!S$6:Y$10195,2,0)</f>
        <v/>
      </c>
      <c r="M125" t="str">
        <f>IF(VLOOKUP(I125,SOURCE!B:M,2,0)="/  { itemToBeCoded","To be coded","")</f>
        <v/>
      </c>
      <c r="N125" s="17" t="str">
        <f>IF(AND(O125,VLOOKUP(I125,SOURCE!B:M,2,0)&lt;&gt;"/  { itemToBeCoded"),IF(ISERROR(VLOOKUP(J125,TEST!A:L,12,0)),"",   IF(VLOOKUP(J125,TEST!A:L,12,0)="","",VLOOKUP(J125,TEST!A:L,12,0)&amp;" //"&amp;U125)),"")</f>
        <v/>
      </c>
      <c r="O125" t="b">
        <f>ISNA(VLOOKUP(J125,J$3:J124,1,0))</f>
        <v>1</v>
      </c>
      <c r="Q125" s="26" t="str">
        <f>VLOOKUP(I125,SOURCE!B:M,5,0)</f>
        <v>"FS?C"</v>
      </c>
      <c r="U125">
        <f t="shared" si="10"/>
        <v>51</v>
      </c>
      <c r="V125" s="53">
        <f t="shared" si="7"/>
        <v>299797199.25280225</v>
      </c>
      <c r="W125" t="str">
        <f>IF(AND(O125,VLOOKUP(I125,SOURCE!B:M,2,0)&lt;&gt;"/  { itemToBeCoded"),IF(ISERROR(VLOOKUP(J125,TEST!A:F,5,0)),"",VLOOKUP(J125,TEST!A:F,5,0)),"")</f>
        <v/>
      </c>
      <c r="X125" t="str">
        <f>IF(AND(O125,VLOOKUP(I125,SOURCE!B:M,2,0)&lt;&gt;"/  { itemToBeCoded"),IF(ISERROR(VLOOKUP(J125,TEST!A:F,6,0)),"",VLOOKUP(J125,TEST!A:F,6,0)),"")</f>
        <v/>
      </c>
      <c r="Y125" t="str">
        <f t="shared" si="8"/>
        <v/>
      </c>
    </row>
    <row r="126" spans="1:25">
      <c r="A126" s="24" t="str">
        <f>IF(ISNA(VLOOKUP(D126,D127:D$9999,1,0)),"",1)</f>
        <v/>
      </c>
      <c r="B126" s="24" t="str">
        <f>IF(ISNA(VLOOKUP(E126,E127:E$9999,1,0)),"",1)</f>
        <v/>
      </c>
      <c r="C126" s="2">
        <v>124</v>
      </c>
      <c r="D126" s="2" t="str">
        <f>VLOOKUP(C126,SOURCE!$S$3:$Z$3016,8,0)</f>
        <v>ITM_FSS</v>
      </c>
      <c r="E126" s="26" t="str">
        <f>CHAR(34)&amp;VLOOKUP(C126,SOURCE!$S$3:$Z$3016,6,0)&amp;CHAR(34)</f>
        <v>"FS?S"</v>
      </c>
      <c r="F126" s="22" t="str">
        <f>VLOOKUP(C126,SOURCE!$S$3:$AA$3016,9,0)&amp;
IF(MID(E126,2,4)="XEQM",
"                      if (strcompare(str,"&amp;E126&amp;" ) &amp;&amp; exec) { *com = "&amp;D126&amp;";} else",
SUBSTITUTE("                      if (strcompare(str,"&amp;E126&amp;" )) { *com = "&amp;D126&amp;";} else","MNU_","-MNU_")
)</f>
        <v>//                      if (strcompare(str,"FS?S" )) { *com = ITM_FSS;} else</v>
      </c>
      <c r="H126" t="b">
        <f>ISNA(VLOOKUP(J126,J127:J$500,1,0))</f>
        <v>1</v>
      </c>
      <c r="I126" s="27">
        <f>VLOOKUP(C126,SOURCE!S$6:Y$10195,7,0)</f>
        <v>400</v>
      </c>
      <c r="J126" s="28" t="str">
        <f>VLOOKUP(C126,SOURCE!S$6:Y$10195,6,0)</f>
        <v>FS?S</v>
      </c>
      <c r="K126" s="29" t="str">
        <f t="shared" si="9"/>
        <v>FS?S</v>
      </c>
      <c r="L126" s="39" t="str">
        <f>VLOOKUP(C126,SOURCE!S$6:Y$10195,2,0)</f>
        <v/>
      </c>
      <c r="M126" t="str">
        <f>IF(VLOOKUP(I126,SOURCE!B:M,2,0)="/  { itemToBeCoded","To be coded","")</f>
        <v/>
      </c>
      <c r="N126" s="17" t="str">
        <f>IF(AND(O126,VLOOKUP(I126,SOURCE!B:M,2,0)&lt;&gt;"/  { itemToBeCoded"),IF(ISERROR(VLOOKUP(J126,TEST!A:L,12,0)),"",   IF(VLOOKUP(J126,TEST!A:L,12,0)="","",VLOOKUP(J126,TEST!A:L,12,0)&amp;" //"&amp;U126)),"")</f>
        <v/>
      </c>
      <c r="O126" t="b">
        <f>ISNA(VLOOKUP(J126,J$3:J125,1,0))</f>
        <v>1</v>
      </c>
      <c r="Q126" s="26" t="str">
        <f>VLOOKUP(I126,SOURCE!B:M,5,0)</f>
        <v>"FS?S"</v>
      </c>
      <c r="U126">
        <f t="shared" si="10"/>
        <v>51</v>
      </c>
      <c r="V126" s="53">
        <f t="shared" si="7"/>
        <v>299797199.25280225</v>
      </c>
      <c r="W126" t="str">
        <f>IF(AND(O126,VLOOKUP(I126,SOURCE!B:M,2,0)&lt;&gt;"/  { itemToBeCoded"),IF(ISERROR(VLOOKUP(J126,TEST!A:F,5,0)),"",VLOOKUP(J126,TEST!A:F,5,0)),"")</f>
        <v/>
      </c>
      <c r="X126" t="str">
        <f>IF(AND(O126,VLOOKUP(I126,SOURCE!B:M,2,0)&lt;&gt;"/  { itemToBeCoded"),IF(ISERROR(VLOOKUP(J126,TEST!A:F,6,0)),"",VLOOKUP(J126,TEST!A:F,6,0)),"")</f>
        <v/>
      </c>
      <c r="Y126" t="str">
        <f t="shared" si="8"/>
        <v/>
      </c>
    </row>
    <row r="127" spans="1:25">
      <c r="A127" s="24" t="str">
        <f>IF(ISNA(VLOOKUP(D127,D128:D$9999,1,0)),"",1)</f>
        <v/>
      </c>
      <c r="B127" s="24" t="str">
        <f>IF(ISNA(VLOOKUP(E127,E128:E$9999,1,0)),"",1)</f>
        <v/>
      </c>
      <c r="C127" s="2">
        <v>125</v>
      </c>
      <c r="D127" s="2" t="str">
        <f>VLOOKUP(C127,SOURCE!$S$3:$Z$3016,8,0)</f>
        <v>ITM_FSF</v>
      </c>
      <c r="E127" s="26" t="str">
        <f>CHAR(34)&amp;VLOOKUP(C127,SOURCE!$S$3:$Z$3016,6,0)&amp;CHAR(34)</f>
        <v>"FS?F"</v>
      </c>
      <c r="F127" s="22" t="str">
        <f>VLOOKUP(C127,SOURCE!$S$3:$AA$3016,9,0)&amp;
IF(MID(E127,2,4)="XEQM",
"                      if (strcompare(str,"&amp;E127&amp;" ) &amp;&amp; exec) { *com = "&amp;D127&amp;";} else",
SUBSTITUTE("                      if (strcompare(str,"&amp;E127&amp;" )) { *com = "&amp;D127&amp;";} else","MNU_","-MNU_")
)</f>
        <v>//                      if (strcompare(str,"FS?F" )) { *com = ITM_FSF;} else</v>
      </c>
      <c r="H127" t="b">
        <f>ISNA(VLOOKUP(J127,J128:J$500,1,0))</f>
        <v>1</v>
      </c>
      <c r="I127" s="27">
        <f>VLOOKUP(C127,SOURCE!S$6:Y$10195,7,0)</f>
        <v>401</v>
      </c>
      <c r="J127" s="28" t="str">
        <f>VLOOKUP(C127,SOURCE!S$6:Y$10195,6,0)</f>
        <v>FS?F</v>
      </c>
      <c r="K127" s="29" t="str">
        <f t="shared" si="9"/>
        <v>FS?F</v>
      </c>
      <c r="L127" s="39" t="str">
        <f>VLOOKUP(C127,SOURCE!S$6:Y$10195,2,0)</f>
        <v/>
      </c>
      <c r="M127" t="str">
        <f>IF(VLOOKUP(I127,SOURCE!B:M,2,0)="/  { itemToBeCoded","To be coded","")</f>
        <v/>
      </c>
      <c r="N127" s="17" t="str">
        <f>IF(AND(O127,VLOOKUP(I127,SOURCE!B:M,2,0)&lt;&gt;"/  { itemToBeCoded"),IF(ISERROR(VLOOKUP(J127,TEST!A:L,12,0)),"",   IF(VLOOKUP(J127,TEST!A:L,12,0)="","",VLOOKUP(J127,TEST!A:L,12,0)&amp;" //"&amp;U127)),"")</f>
        <v/>
      </c>
      <c r="O127" t="b">
        <f>ISNA(VLOOKUP(J127,J$3:J126,1,0))</f>
        <v>1</v>
      </c>
      <c r="Q127" s="26" t="str">
        <f>VLOOKUP(I127,SOURCE!B:M,5,0)</f>
        <v>"FS?F"</v>
      </c>
      <c r="U127">
        <f t="shared" si="10"/>
        <v>51</v>
      </c>
      <c r="V127" s="53">
        <f t="shared" si="7"/>
        <v>299797199.25280225</v>
      </c>
      <c r="W127" t="str">
        <f>IF(AND(O127,VLOOKUP(I127,SOURCE!B:M,2,0)&lt;&gt;"/  { itemToBeCoded"),IF(ISERROR(VLOOKUP(J127,TEST!A:F,5,0)),"",VLOOKUP(J127,TEST!A:F,5,0)),"")</f>
        <v/>
      </c>
      <c r="X127" t="str">
        <f>IF(AND(O127,VLOOKUP(I127,SOURCE!B:M,2,0)&lt;&gt;"/  { itemToBeCoded"),IF(ISERROR(VLOOKUP(J127,TEST!A:F,6,0)),"",VLOOKUP(J127,TEST!A:F,6,0)),"")</f>
        <v/>
      </c>
      <c r="Y127" t="str">
        <f t="shared" si="8"/>
        <v/>
      </c>
    </row>
    <row r="128" spans="1:25">
      <c r="A128" s="24" t="str">
        <f>IF(ISNA(VLOOKUP(D128,D129:D$9999,1,0)),"",1)</f>
        <v/>
      </c>
      <c r="B128" s="24" t="str">
        <f>IF(ISNA(VLOOKUP(E128,E129:E$9999,1,0)),"",1)</f>
        <v/>
      </c>
      <c r="C128" s="2">
        <v>126</v>
      </c>
      <c r="D128" s="2" t="str">
        <f>VLOOKUP(C128,SOURCE!$S$3:$Z$3016,8,0)</f>
        <v>ITM_LOGICALNAND</v>
      </c>
      <c r="E128" s="26" t="str">
        <f>CHAR(34)&amp;VLOOKUP(C128,SOURCE!$S$3:$Z$3016,6,0)&amp;CHAR(34)</f>
        <v>"NAND"</v>
      </c>
      <c r="F128" s="22" t="str">
        <f>VLOOKUP(C128,SOURCE!$S$3:$AA$3016,9,0)&amp;
IF(MID(E128,2,4)="XEQM",
"                      if (strcompare(str,"&amp;E128&amp;" ) &amp;&amp; exec) { *com = "&amp;D128&amp;";} else",
SUBSTITUTE("                      if (strcompare(str,"&amp;E128&amp;" )) { *com = "&amp;D128&amp;";} else","MNU_","-MNU_")
)</f>
        <v>//                      if (strcompare(str,"NAND" )) { *com = ITM_LOGICALNAND;} else</v>
      </c>
      <c r="H128" t="b">
        <f>ISNA(VLOOKUP(J128,J129:J$500,1,0))</f>
        <v>1</v>
      </c>
      <c r="I128" s="27">
        <f>VLOOKUP(C128,SOURCE!S$6:Y$10195,7,0)</f>
        <v>402</v>
      </c>
      <c r="J128" s="28" t="str">
        <f>VLOOKUP(C128,SOURCE!S$6:Y$10195,6,0)</f>
        <v>NAND</v>
      </c>
      <c r="K128" s="29" t="str">
        <f t="shared" si="9"/>
        <v>NAND</v>
      </c>
      <c r="L128" s="39" t="str">
        <f>VLOOKUP(C128,SOURCE!S$6:Y$10195,2,0)</f>
        <v>Logic</v>
      </c>
      <c r="M128" t="str">
        <f>IF(VLOOKUP(I128,SOURCE!B:M,2,0)="/  { itemToBeCoded","To be coded","")</f>
        <v/>
      </c>
      <c r="N128" s="17" t="str">
        <f>IF(AND(O128,VLOOKUP(I128,SOURCE!B:M,2,0)&lt;&gt;"/  { itemToBeCoded"),IF(ISERROR(VLOOKUP(J128,TEST!A:L,12,0)),"",   IF(VLOOKUP(J128,TEST!A:L,12,0)="","",VLOOKUP(J128,TEST!A:L,12,0)&amp;" //"&amp;U128)),"")</f>
        <v/>
      </c>
      <c r="O128" t="b">
        <f>ISNA(VLOOKUP(J128,J$3:J127,1,0))</f>
        <v>1</v>
      </c>
      <c r="Q128" s="26" t="str">
        <f>VLOOKUP(I128,SOURCE!B:M,5,0)</f>
        <v>"NAND"</v>
      </c>
      <c r="U128">
        <f t="shared" si="10"/>
        <v>51</v>
      </c>
      <c r="V128" s="53">
        <f t="shared" si="7"/>
        <v>299797199.25280225</v>
      </c>
      <c r="W128" t="str">
        <f>IF(AND(O128,VLOOKUP(I128,SOURCE!B:M,2,0)&lt;&gt;"/  { itemToBeCoded"),IF(ISERROR(VLOOKUP(J128,TEST!A:F,5,0)),"",VLOOKUP(J128,TEST!A:F,5,0)),"")</f>
        <v/>
      </c>
      <c r="X128" t="str">
        <f>IF(AND(O128,VLOOKUP(I128,SOURCE!B:M,2,0)&lt;&gt;"/  { itemToBeCoded"),IF(ISERROR(VLOOKUP(J128,TEST!A:F,6,0)),"",VLOOKUP(J128,TEST!A:F,6,0)),"")</f>
        <v/>
      </c>
      <c r="Y128" t="str">
        <f t="shared" si="8"/>
        <v/>
      </c>
    </row>
    <row r="129" spans="1:25">
      <c r="A129" s="24" t="str">
        <f>IF(ISNA(VLOOKUP(D129,D130:D$9999,1,0)),"",1)</f>
        <v/>
      </c>
      <c r="B129" s="24" t="str">
        <f>IF(ISNA(VLOOKUP(E129,E130:E$9999,1,0)),"",1)</f>
        <v/>
      </c>
      <c r="C129" s="2">
        <v>127</v>
      </c>
      <c r="D129" s="2" t="str">
        <f>VLOOKUP(C129,SOURCE!$S$3:$Z$3016,8,0)</f>
        <v>ITM_LOGICALNOR</v>
      </c>
      <c r="E129" s="26" t="str">
        <f>CHAR(34)&amp;VLOOKUP(C129,SOURCE!$S$3:$Z$3016,6,0)&amp;CHAR(34)</f>
        <v>"NOR"</v>
      </c>
      <c r="F129" s="22" t="str">
        <f>VLOOKUP(C129,SOURCE!$S$3:$AA$3016,9,0)&amp;
IF(MID(E129,2,4)="XEQM",
"                      if (strcompare(str,"&amp;E129&amp;" ) &amp;&amp; exec) { *com = "&amp;D129&amp;";} else",
SUBSTITUTE("                      if (strcompare(str,"&amp;E129&amp;" )) { *com = "&amp;D129&amp;";} else","MNU_","-MNU_")
)</f>
        <v>//                      if (strcompare(str,"NOR" )) { *com = ITM_LOGICALNOR;} else</v>
      </c>
      <c r="H129" t="b">
        <f>ISNA(VLOOKUP(J129,J130:J$500,1,0))</f>
        <v>1</v>
      </c>
      <c r="I129" s="27">
        <f>VLOOKUP(C129,SOURCE!S$6:Y$10195,7,0)</f>
        <v>403</v>
      </c>
      <c r="J129" s="28" t="str">
        <f>VLOOKUP(C129,SOURCE!S$6:Y$10195,6,0)</f>
        <v>NOR</v>
      </c>
      <c r="K129" s="29" t="str">
        <f t="shared" si="9"/>
        <v>NOR</v>
      </c>
      <c r="L129" s="39" t="str">
        <f>VLOOKUP(C129,SOURCE!S$6:Y$10195,2,0)</f>
        <v>Logic</v>
      </c>
      <c r="M129" t="str">
        <f>IF(VLOOKUP(I129,SOURCE!B:M,2,0)="/  { itemToBeCoded","To be coded","")</f>
        <v/>
      </c>
      <c r="N129" s="17" t="str">
        <f>IF(AND(O129,VLOOKUP(I129,SOURCE!B:M,2,0)&lt;&gt;"/  { itemToBeCoded"),IF(ISERROR(VLOOKUP(J129,TEST!A:L,12,0)),"",   IF(VLOOKUP(J129,TEST!A:L,12,0)="","",VLOOKUP(J129,TEST!A:L,12,0)&amp;" //"&amp;U129)),"")</f>
        <v/>
      </c>
      <c r="O129" t="b">
        <f>ISNA(VLOOKUP(J129,J$3:J128,1,0))</f>
        <v>1</v>
      </c>
      <c r="Q129" s="26" t="str">
        <f>VLOOKUP(I129,SOURCE!B:M,5,0)</f>
        <v>"NOR"</v>
      </c>
      <c r="U129">
        <f t="shared" si="10"/>
        <v>51</v>
      </c>
      <c r="V129" s="53">
        <f t="shared" si="7"/>
        <v>299797199.25280225</v>
      </c>
      <c r="W129" t="str">
        <f>IF(AND(O129,VLOOKUP(I129,SOURCE!B:M,2,0)&lt;&gt;"/  { itemToBeCoded"),IF(ISERROR(VLOOKUP(J129,TEST!A:F,5,0)),"",VLOOKUP(J129,TEST!A:F,5,0)),"")</f>
        <v/>
      </c>
      <c r="X129" t="str">
        <f>IF(AND(O129,VLOOKUP(I129,SOURCE!B:M,2,0)&lt;&gt;"/  { itemToBeCoded"),IF(ISERROR(VLOOKUP(J129,TEST!A:F,6,0)),"",VLOOKUP(J129,TEST!A:F,6,0)),"")</f>
        <v/>
      </c>
      <c r="Y129" t="str">
        <f t="shared" si="8"/>
        <v/>
      </c>
    </row>
    <row r="130" spans="1:25">
      <c r="A130" s="24" t="str">
        <f>IF(ISNA(VLOOKUP(D130,D131:D$9999,1,0)),"",1)</f>
        <v/>
      </c>
      <c r="B130" s="24" t="str">
        <f>IF(ISNA(VLOOKUP(E130,E131:E$9999,1,0)),"",1)</f>
        <v/>
      </c>
      <c r="C130" s="2">
        <v>128</v>
      </c>
      <c r="D130" s="2" t="str">
        <f>VLOOKUP(C130,SOURCE!$S$3:$Z$3016,8,0)</f>
        <v>ITM_LOGICALXNOR</v>
      </c>
      <c r="E130" s="26" t="str">
        <f>CHAR(34)&amp;VLOOKUP(C130,SOURCE!$S$3:$Z$3016,6,0)&amp;CHAR(34)</f>
        <v>"XNOR"</v>
      </c>
      <c r="F130" s="22" t="str">
        <f>VLOOKUP(C130,SOURCE!$S$3:$AA$3016,9,0)&amp;
IF(MID(E130,2,4)="XEQM",
"                      if (strcompare(str,"&amp;E130&amp;" ) &amp;&amp; exec) { *com = "&amp;D130&amp;";} else",
SUBSTITUTE("                      if (strcompare(str,"&amp;E130&amp;" )) { *com = "&amp;D130&amp;";} else","MNU_","-MNU_")
)</f>
        <v>//                      if (strcompare(str,"XNOR" )) { *com = ITM_LOGICALXNOR;} else</v>
      </c>
      <c r="H130" t="b">
        <f>ISNA(VLOOKUP(J130,J131:J$500,1,0))</f>
        <v>1</v>
      </c>
      <c r="I130" s="27">
        <f>VLOOKUP(C130,SOURCE!S$6:Y$10195,7,0)</f>
        <v>404</v>
      </c>
      <c r="J130" s="28" t="str">
        <f>VLOOKUP(C130,SOURCE!S$6:Y$10195,6,0)</f>
        <v>XNOR</v>
      </c>
      <c r="K130" s="29" t="str">
        <f t="shared" si="9"/>
        <v>XNOR</v>
      </c>
      <c r="L130" s="39" t="str">
        <f>VLOOKUP(C130,SOURCE!S$6:Y$10195,2,0)</f>
        <v>Logic</v>
      </c>
      <c r="M130" t="str">
        <f>IF(VLOOKUP(I130,SOURCE!B:M,2,0)="/  { itemToBeCoded","To be coded","")</f>
        <v/>
      </c>
      <c r="N130" s="17" t="str">
        <f>IF(AND(O130,VLOOKUP(I130,SOURCE!B:M,2,0)&lt;&gt;"/  { itemToBeCoded"),IF(ISERROR(VLOOKUP(J130,TEST!A:L,12,0)),"",   IF(VLOOKUP(J130,TEST!A:L,12,0)="","",VLOOKUP(J130,TEST!A:L,12,0)&amp;" //"&amp;U130)),"")</f>
        <v/>
      </c>
      <c r="O130" t="b">
        <f>ISNA(VLOOKUP(J130,J$3:J129,1,0))</f>
        <v>1</v>
      </c>
      <c r="Q130" s="26" t="str">
        <f>VLOOKUP(I130,SOURCE!B:M,5,0)</f>
        <v>"XNOR"</v>
      </c>
      <c r="U130">
        <f t="shared" si="10"/>
        <v>51</v>
      </c>
      <c r="V130" s="53">
        <f t="shared" si="7"/>
        <v>299797199.25280225</v>
      </c>
      <c r="W130" t="str">
        <f>IF(AND(O130,VLOOKUP(I130,SOURCE!B:M,2,0)&lt;&gt;"/  { itemToBeCoded"),IF(ISERROR(VLOOKUP(J130,TEST!A:F,5,0)),"",VLOOKUP(J130,TEST!A:F,5,0)),"")</f>
        <v/>
      </c>
      <c r="X130" t="str">
        <f>IF(AND(O130,VLOOKUP(I130,SOURCE!B:M,2,0)&lt;&gt;"/  { itemToBeCoded"),IF(ISERROR(VLOOKUP(J130,TEST!A:F,6,0)),"",VLOOKUP(J130,TEST!A:F,6,0)),"")</f>
        <v/>
      </c>
      <c r="Y130" t="str">
        <f t="shared" si="8"/>
        <v/>
      </c>
    </row>
    <row r="131" spans="1:25">
      <c r="A131" s="24" t="str">
        <f>IF(ISNA(VLOOKUP(D131,D132:D$9999,1,0)),"",1)</f>
        <v/>
      </c>
      <c r="B131" s="24" t="str">
        <f>IF(ISNA(VLOOKUP(E131,E132:E$9999,1,0)),"",1)</f>
        <v/>
      </c>
      <c r="C131" s="2">
        <v>129</v>
      </c>
      <c r="D131" s="2" t="str">
        <f>VLOOKUP(C131,SOURCE!$S$3:$Z$3016,8,0)</f>
        <v>ITM_BS</v>
      </c>
      <c r="E131" s="26" t="str">
        <f>CHAR(34)&amp;VLOOKUP(C131,SOURCE!$S$3:$Z$3016,6,0)&amp;CHAR(34)</f>
        <v>"BS?"</v>
      </c>
      <c r="F131" s="22" t="str">
        <f>VLOOKUP(C131,SOURCE!$S$3:$AA$3016,9,0)&amp;
IF(MID(E131,2,4)="XEQM",
"                      if (strcompare(str,"&amp;E131&amp;" ) &amp;&amp; exec) { *com = "&amp;D131&amp;";} else",
SUBSTITUTE("                      if (strcompare(str,"&amp;E131&amp;" )) { *com = "&amp;D131&amp;";} else","MNU_","-MNU_")
)</f>
        <v>//                      if (strcompare(str,"BS?" )) { *com = ITM_BS;} else</v>
      </c>
      <c r="H131" t="b">
        <f>ISNA(VLOOKUP(J131,J132:J$500,1,0))</f>
        <v>1</v>
      </c>
      <c r="I131" s="27">
        <f>VLOOKUP(C131,SOURCE!S$6:Y$10195,7,0)</f>
        <v>405</v>
      </c>
      <c r="J131" s="28" t="str">
        <f>VLOOKUP(C131,SOURCE!S$6:Y$10195,6,0)</f>
        <v>BS?</v>
      </c>
      <c r="K131" s="29" t="str">
        <f t="shared" si="9"/>
        <v>BS?</v>
      </c>
      <c r="L131" s="39" t="str">
        <f>VLOOKUP(C131,SOURCE!S$6:Y$10195,2,0)</f>
        <v/>
      </c>
      <c r="M131" t="str">
        <f>IF(VLOOKUP(I131,SOURCE!B:M,2,0)="/  { itemToBeCoded","To be coded","")</f>
        <v/>
      </c>
      <c r="N131" s="17" t="str">
        <f>IF(AND(O131,VLOOKUP(I131,SOURCE!B:M,2,0)&lt;&gt;"/  { itemToBeCoded"),IF(ISERROR(VLOOKUP(J131,TEST!A:L,12,0)),"",   IF(VLOOKUP(J131,TEST!A:L,12,0)="","",VLOOKUP(J131,TEST!A:L,12,0)&amp;" //"&amp;U131)),"")</f>
        <v/>
      </c>
      <c r="O131" t="b">
        <f>ISNA(VLOOKUP(J131,J$3:J130,1,0))</f>
        <v>1</v>
      </c>
      <c r="Q131" s="26" t="str">
        <f>VLOOKUP(I131,SOURCE!B:M,5,0)</f>
        <v>"BS?"</v>
      </c>
      <c r="U131">
        <f t="shared" si="10"/>
        <v>51</v>
      </c>
      <c r="V131" s="53">
        <f t="shared" si="7"/>
        <v>299797199.25280225</v>
      </c>
      <c r="W131" t="str">
        <f>IF(AND(O131,VLOOKUP(I131,SOURCE!B:M,2,0)&lt;&gt;"/  { itemToBeCoded"),IF(ISERROR(VLOOKUP(J131,TEST!A:F,5,0)),"",VLOOKUP(J131,TEST!A:F,5,0)),"")</f>
        <v/>
      </c>
      <c r="X131" t="str">
        <f>IF(AND(O131,VLOOKUP(I131,SOURCE!B:M,2,0)&lt;&gt;"/  { itemToBeCoded"),IF(ISERROR(VLOOKUP(J131,TEST!A:F,6,0)),"",VLOOKUP(J131,TEST!A:F,6,0)),"")</f>
        <v/>
      </c>
      <c r="Y131" t="str">
        <f t="shared" si="8"/>
        <v/>
      </c>
    </row>
    <row r="132" spans="1:25">
      <c r="A132" s="24" t="str">
        <f>IF(ISNA(VLOOKUP(D132,D133:D$9999,1,0)),"",1)</f>
        <v/>
      </c>
      <c r="B132" s="24" t="str">
        <f>IF(ISNA(VLOOKUP(E132,E133:E$9999,1,0)),"",1)</f>
        <v/>
      </c>
      <c r="C132" s="2">
        <v>130</v>
      </c>
      <c r="D132" s="2" t="str">
        <f>VLOOKUP(C132,SOURCE!$S$3:$Z$3016,8,0)</f>
        <v>ITM_BC</v>
      </c>
      <c r="E132" s="26" t="str">
        <f>CHAR(34)&amp;VLOOKUP(C132,SOURCE!$S$3:$Z$3016,6,0)&amp;CHAR(34)</f>
        <v>"BC?"</v>
      </c>
      <c r="F132" s="22" t="str">
        <f>VLOOKUP(C132,SOURCE!$S$3:$AA$3016,9,0)&amp;
IF(MID(E132,2,4)="XEQM",
"                      if (strcompare(str,"&amp;E132&amp;" ) &amp;&amp; exec) { *com = "&amp;D132&amp;";} else",
SUBSTITUTE("                      if (strcompare(str,"&amp;E132&amp;" )) { *com = "&amp;D132&amp;";} else","MNU_","-MNU_")
)</f>
        <v>//                      if (strcompare(str,"BC?" )) { *com = ITM_BC;} else</v>
      </c>
      <c r="H132" t="b">
        <f>ISNA(VLOOKUP(J132,J133:J$500,1,0))</f>
        <v>1</v>
      </c>
      <c r="I132" s="27">
        <f>VLOOKUP(C132,SOURCE!S$6:Y$10195,7,0)</f>
        <v>406</v>
      </c>
      <c r="J132" s="28" t="str">
        <f>VLOOKUP(C132,SOURCE!S$6:Y$10195,6,0)</f>
        <v>BC?</v>
      </c>
      <c r="K132" s="29" t="str">
        <f t="shared" si="9"/>
        <v>BC?</v>
      </c>
      <c r="L132" s="39" t="str">
        <f>VLOOKUP(C132,SOURCE!S$6:Y$10195,2,0)</f>
        <v/>
      </c>
      <c r="M132" t="str">
        <f>IF(VLOOKUP(I132,SOURCE!B:M,2,0)="/  { itemToBeCoded","To be coded","")</f>
        <v/>
      </c>
      <c r="N132" s="17" t="str">
        <f>IF(AND(O132,VLOOKUP(I132,SOURCE!B:M,2,0)&lt;&gt;"/  { itemToBeCoded"),IF(ISERROR(VLOOKUP(J132,TEST!A:L,12,0)),"",   IF(VLOOKUP(J132,TEST!A:L,12,0)="","",VLOOKUP(J132,TEST!A:L,12,0)&amp;" //"&amp;U132)),"")</f>
        <v/>
      </c>
      <c r="O132" t="b">
        <f>ISNA(VLOOKUP(J132,J$3:J131,1,0))</f>
        <v>1</v>
      </c>
      <c r="Q132" s="26" t="str">
        <f>VLOOKUP(I132,SOURCE!B:M,5,0)</f>
        <v>"BC?"</v>
      </c>
      <c r="U132">
        <f t="shared" si="10"/>
        <v>51</v>
      </c>
      <c r="V132" s="53">
        <f t="shared" si="7"/>
        <v>299797199.25280225</v>
      </c>
      <c r="W132" t="str">
        <f>IF(AND(O132,VLOOKUP(I132,SOURCE!B:M,2,0)&lt;&gt;"/  { itemToBeCoded"),IF(ISERROR(VLOOKUP(J132,TEST!A:F,5,0)),"",VLOOKUP(J132,TEST!A:F,5,0)),"")</f>
        <v/>
      </c>
      <c r="X132" t="str">
        <f>IF(AND(O132,VLOOKUP(I132,SOURCE!B:M,2,0)&lt;&gt;"/  { itemToBeCoded"),IF(ISERROR(VLOOKUP(J132,TEST!A:F,6,0)),"",VLOOKUP(J132,TEST!A:F,6,0)),"")</f>
        <v/>
      </c>
      <c r="Y132" t="str">
        <f t="shared" si="8"/>
        <v/>
      </c>
    </row>
    <row r="133" spans="1:25">
      <c r="A133" s="24" t="str">
        <f>IF(ISNA(VLOOKUP(D133,D134:D$9999,1,0)),"",1)</f>
        <v/>
      </c>
      <c r="B133" s="24" t="str">
        <f>IF(ISNA(VLOOKUP(E133,E134:E$9999,1,0)),"",1)</f>
        <v/>
      </c>
      <c r="C133" s="2">
        <v>131</v>
      </c>
      <c r="D133" s="2" t="str">
        <f>VLOOKUP(C133,SOURCE!$S$3:$Z$3016,8,0)</f>
        <v>ITM_CB</v>
      </c>
      <c r="E133" s="26" t="str">
        <f>CHAR(34)&amp;VLOOKUP(C133,SOURCE!$S$3:$Z$3016,6,0)&amp;CHAR(34)</f>
        <v>"CB"</v>
      </c>
      <c r="F133" s="22" t="str">
        <f>VLOOKUP(C133,SOURCE!$S$3:$AA$3016,9,0)&amp;
IF(MID(E133,2,4)="XEQM",
"                      if (strcompare(str,"&amp;E133&amp;" ) &amp;&amp; exec) { *com = "&amp;D133&amp;";} else",
SUBSTITUTE("                      if (strcompare(str,"&amp;E133&amp;" )) { *com = "&amp;D133&amp;";} else","MNU_","-MNU_")
)</f>
        <v>//                      if (strcompare(str,"CB" )) { *com = ITM_CB;} else</v>
      </c>
      <c r="H133" t="b">
        <f>ISNA(VLOOKUP(J133,J134:J$500,1,0))</f>
        <v>1</v>
      </c>
      <c r="I133" s="27">
        <f>VLOOKUP(C133,SOURCE!S$6:Y$10195,7,0)</f>
        <v>407</v>
      </c>
      <c r="J133" s="28" t="str">
        <f>VLOOKUP(C133,SOURCE!S$6:Y$10195,6,0)</f>
        <v>CB</v>
      </c>
      <c r="K133" s="29" t="str">
        <f t="shared" si="9"/>
        <v>CB</v>
      </c>
      <c r="L133" s="39" t="str">
        <f>VLOOKUP(C133,SOURCE!S$6:Y$10195,2,0)</f>
        <v/>
      </c>
      <c r="M133" t="str">
        <f>IF(VLOOKUP(I133,SOURCE!B:M,2,0)="/  { itemToBeCoded","To be coded","")</f>
        <v/>
      </c>
      <c r="N133" s="17" t="str">
        <f>IF(AND(O133,VLOOKUP(I133,SOURCE!B:M,2,0)&lt;&gt;"/  { itemToBeCoded"),IF(ISERROR(VLOOKUP(J133,TEST!A:L,12,0)),"",   IF(VLOOKUP(J133,TEST!A:L,12,0)="","",VLOOKUP(J133,TEST!A:L,12,0)&amp;" //"&amp;U133)),"")</f>
        <v/>
      </c>
      <c r="O133" t="b">
        <f>ISNA(VLOOKUP(J133,J$3:J132,1,0))</f>
        <v>1</v>
      </c>
      <c r="Q133" s="26" t="str">
        <f>VLOOKUP(I133,SOURCE!B:M,5,0)</f>
        <v>"CB"</v>
      </c>
      <c r="U133">
        <f t="shared" si="10"/>
        <v>51</v>
      </c>
      <c r="V133" s="53">
        <f t="shared" ref="V133:V142" si="11">SUM(V132,IF($O133,X133,0))</f>
        <v>299797199.25280225</v>
      </c>
      <c r="W133" t="str">
        <f>IF(AND(O133,VLOOKUP(I133,SOURCE!B:M,2,0)&lt;&gt;"/  { itemToBeCoded"),IF(ISERROR(VLOOKUP(J133,TEST!A:F,5,0)),"",VLOOKUP(J133,TEST!A:F,5,0)),"")</f>
        <v/>
      </c>
      <c r="X133" t="str">
        <f>IF(AND(O133,VLOOKUP(I133,SOURCE!B:M,2,0)&lt;&gt;"/  { itemToBeCoded"),IF(ISERROR(VLOOKUP(J133,TEST!A:F,6,0)),"",VLOOKUP(J133,TEST!A:F,6,0)),"")</f>
        <v/>
      </c>
      <c r="Y133" t="str">
        <f t="shared" si="8"/>
        <v/>
      </c>
    </row>
    <row r="134" spans="1:25">
      <c r="A134" s="24" t="str">
        <f>IF(ISNA(VLOOKUP(D134,D135:D$9999,1,0)),"",1)</f>
        <v/>
      </c>
      <c r="B134" s="24" t="str">
        <f>IF(ISNA(VLOOKUP(E134,E135:E$9999,1,0)),"",1)</f>
        <v/>
      </c>
      <c r="C134" s="2">
        <v>132</v>
      </c>
      <c r="D134" s="2" t="str">
        <f>VLOOKUP(C134,SOURCE!$S$3:$Z$3016,8,0)</f>
        <v>ITM_SB</v>
      </c>
      <c r="E134" s="26" t="str">
        <f>CHAR(34)&amp;VLOOKUP(C134,SOURCE!$S$3:$Z$3016,6,0)&amp;CHAR(34)</f>
        <v>"SB"</v>
      </c>
      <c r="F134" s="22" t="str">
        <f>VLOOKUP(C134,SOURCE!$S$3:$AA$3016,9,0)&amp;
IF(MID(E134,2,4)="XEQM",
"                      if (strcompare(str,"&amp;E134&amp;" ) &amp;&amp; exec) { *com = "&amp;D134&amp;";} else",
SUBSTITUTE("                      if (strcompare(str,"&amp;E134&amp;" )) { *com = "&amp;D134&amp;";} else","MNU_","-MNU_")
)</f>
        <v>//                      if (strcompare(str,"SB" )) { *com = ITM_SB;} else</v>
      </c>
      <c r="H134" t="b">
        <f>ISNA(VLOOKUP(J134,J135:J$500,1,0))</f>
        <v>1</v>
      </c>
      <c r="I134" s="27">
        <f>VLOOKUP(C134,SOURCE!S$6:Y$10195,7,0)</f>
        <v>408</v>
      </c>
      <c r="J134" s="28" t="str">
        <f>VLOOKUP(C134,SOURCE!S$6:Y$10195,6,0)</f>
        <v>SB</v>
      </c>
      <c r="K134" s="29" t="str">
        <f t="shared" si="9"/>
        <v>SB</v>
      </c>
      <c r="L134" s="39" t="str">
        <f>VLOOKUP(C134,SOURCE!S$6:Y$10195,2,0)</f>
        <v/>
      </c>
      <c r="M134" t="str">
        <f>IF(VLOOKUP(I134,SOURCE!B:M,2,0)="/  { itemToBeCoded","To be coded","")</f>
        <v/>
      </c>
      <c r="N134" s="17" t="str">
        <f>IF(AND(O134,VLOOKUP(I134,SOURCE!B:M,2,0)&lt;&gt;"/  { itemToBeCoded"),IF(ISERROR(VLOOKUP(J134,TEST!A:L,12,0)),"",   IF(VLOOKUP(J134,TEST!A:L,12,0)="","",VLOOKUP(J134,TEST!A:L,12,0)&amp;" //"&amp;U134)),"")</f>
        <v/>
      </c>
      <c r="O134" t="b">
        <f>ISNA(VLOOKUP(J134,J$3:J133,1,0))</f>
        <v>1</v>
      </c>
      <c r="Q134" s="26" t="str">
        <f>VLOOKUP(I134,SOURCE!B:M,5,0)</f>
        <v>"SB"</v>
      </c>
      <c r="U134">
        <f t="shared" si="10"/>
        <v>51</v>
      </c>
      <c r="V134" s="53">
        <f t="shared" si="11"/>
        <v>299797199.25280225</v>
      </c>
      <c r="W134" t="str">
        <f>IF(AND(O134,VLOOKUP(I134,SOURCE!B:M,2,0)&lt;&gt;"/  { itemToBeCoded"),IF(ISERROR(VLOOKUP(J134,TEST!A:F,5,0)),"",VLOOKUP(J134,TEST!A:F,5,0)),"")</f>
        <v/>
      </c>
      <c r="X134" t="str">
        <f>IF(AND(O134,VLOOKUP(I134,SOURCE!B:M,2,0)&lt;&gt;"/  { itemToBeCoded"),IF(ISERROR(VLOOKUP(J134,TEST!A:F,6,0)),"",VLOOKUP(J134,TEST!A:F,6,0)),"")</f>
        <v/>
      </c>
      <c r="Y134" t="str">
        <f t="shared" ref="Y134:Y197" si="12">IF(AND(N134&lt;&gt;"",X134&lt;&gt;""),"both","")</f>
        <v/>
      </c>
    </row>
    <row r="135" spans="1:25">
      <c r="A135" s="24" t="str">
        <f>IF(ISNA(VLOOKUP(D135,D136:D$9999,1,0)),"",1)</f>
        <v/>
      </c>
      <c r="B135" s="24" t="str">
        <f>IF(ISNA(VLOOKUP(E135,E136:E$9999,1,0)),"",1)</f>
        <v/>
      </c>
      <c r="C135" s="2">
        <v>133</v>
      </c>
      <c r="D135" s="2" t="str">
        <f>VLOOKUP(C135,SOURCE!$S$3:$Z$3016,8,0)</f>
        <v>ITM_FB</v>
      </c>
      <c r="E135" s="26" t="str">
        <f>CHAR(34)&amp;VLOOKUP(C135,SOURCE!$S$3:$Z$3016,6,0)&amp;CHAR(34)</f>
        <v>"FB"</v>
      </c>
      <c r="F135" s="22" t="str">
        <f>VLOOKUP(C135,SOURCE!$S$3:$AA$3016,9,0)&amp;
IF(MID(E135,2,4)="XEQM",
"                      if (strcompare(str,"&amp;E135&amp;" ) &amp;&amp; exec) { *com = "&amp;D135&amp;";} else",
SUBSTITUTE("                      if (strcompare(str,"&amp;E135&amp;" )) { *com = "&amp;D135&amp;";} else","MNU_","-MNU_")
)</f>
        <v>//                      if (strcompare(str,"FB" )) { *com = ITM_FB;} else</v>
      </c>
      <c r="H135" t="b">
        <f>ISNA(VLOOKUP(J135,J136:J$500,1,0))</f>
        <v>1</v>
      </c>
      <c r="I135" s="27">
        <f>VLOOKUP(C135,SOURCE!S$6:Y$10195,7,0)</f>
        <v>409</v>
      </c>
      <c r="J135" s="28" t="str">
        <f>VLOOKUP(C135,SOURCE!S$6:Y$10195,6,0)</f>
        <v>FB</v>
      </c>
      <c r="K135" s="29" t="str">
        <f t="shared" si="9"/>
        <v>FB</v>
      </c>
      <c r="L135" s="39" t="str">
        <f>VLOOKUP(C135,SOURCE!S$6:Y$10195,2,0)</f>
        <v/>
      </c>
      <c r="M135" t="str">
        <f>IF(VLOOKUP(I135,SOURCE!B:M,2,0)="/  { itemToBeCoded","To be coded","")</f>
        <v/>
      </c>
      <c r="N135" s="17" t="str">
        <f>IF(AND(O135,VLOOKUP(I135,SOURCE!B:M,2,0)&lt;&gt;"/  { itemToBeCoded"),IF(ISERROR(VLOOKUP(J135,TEST!A:L,12,0)),"",   IF(VLOOKUP(J135,TEST!A:L,12,0)="","",VLOOKUP(J135,TEST!A:L,12,0)&amp;" //"&amp;U135)),"")</f>
        <v/>
      </c>
      <c r="O135" t="b">
        <f>ISNA(VLOOKUP(J135,J$3:J134,1,0))</f>
        <v>1</v>
      </c>
      <c r="Q135" s="26" t="str">
        <f>VLOOKUP(I135,SOURCE!B:M,5,0)</f>
        <v>"FB"</v>
      </c>
      <c r="U135">
        <f t="shared" si="10"/>
        <v>51</v>
      </c>
      <c r="V135" s="53">
        <f t="shared" si="11"/>
        <v>299797199.25280225</v>
      </c>
      <c r="W135" t="str">
        <f>IF(AND(O135,VLOOKUP(I135,SOURCE!B:M,2,0)&lt;&gt;"/  { itemToBeCoded"),IF(ISERROR(VLOOKUP(J135,TEST!A:F,5,0)),"",VLOOKUP(J135,TEST!A:F,5,0)),"")</f>
        <v/>
      </c>
      <c r="X135" t="str">
        <f>IF(AND(O135,VLOOKUP(I135,SOURCE!B:M,2,0)&lt;&gt;"/  { itemToBeCoded"),IF(ISERROR(VLOOKUP(J135,TEST!A:F,6,0)),"",VLOOKUP(J135,TEST!A:F,6,0)),"")</f>
        <v/>
      </c>
      <c r="Y135" t="str">
        <f t="shared" si="12"/>
        <v/>
      </c>
    </row>
    <row r="136" spans="1:25">
      <c r="A136" s="24" t="str">
        <f>IF(ISNA(VLOOKUP(D136,D137:D$9999,1,0)),"",1)</f>
        <v/>
      </c>
      <c r="B136" s="24" t="str">
        <f>IF(ISNA(VLOOKUP(E136,E137:E$9999,1,0)),"",1)</f>
        <v/>
      </c>
      <c r="C136" s="2">
        <v>134</v>
      </c>
      <c r="D136" s="2" t="str">
        <f>VLOOKUP(C136,SOURCE!$S$3:$Z$3016,8,0)</f>
        <v>ITM_RL</v>
      </c>
      <c r="E136" s="26" t="str">
        <f>CHAR(34)&amp;VLOOKUP(C136,SOURCE!$S$3:$Z$3016,6,0)&amp;CHAR(34)</f>
        <v>"RL"</v>
      </c>
      <c r="F136" s="22" t="str">
        <f>VLOOKUP(C136,SOURCE!$S$3:$AA$3016,9,0)&amp;
IF(MID(E136,2,4)="XEQM",
"                      if (strcompare(str,"&amp;E136&amp;" ) &amp;&amp; exec) { *com = "&amp;D136&amp;";} else",
SUBSTITUTE("                      if (strcompare(str,"&amp;E136&amp;" )) { *com = "&amp;D136&amp;";} else","MNU_","-MNU_")
)</f>
        <v>//                      if (strcompare(str,"RL" )) { *com = ITM_RL;} else</v>
      </c>
      <c r="H136" t="b">
        <f>ISNA(VLOOKUP(J136,J137:J$500,1,0))</f>
        <v>1</v>
      </c>
      <c r="I136" s="27">
        <f>VLOOKUP(C136,SOURCE!S$6:Y$10195,7,0)</f>
        <v>410</v>
      </c>
      <c r="J136" s="28" t="str">
        <f>VLOOKUP(C136,SOURCE!S$6:Y$10195,6,0)</f>
        <v>RL</v>
      </c>
      <c r="K136" s="29" t="str">
        <f t="shared" si="9"/>
        <v>RL</v>
      </c>
      <c r="L136" s="39" t="str">
        <f>VLOOKUP(C136,SOURCE!S$6:Y$10195,2,0)</f>
        <v>Logic</v>
      </c>
      <c r="M136" t="str">
        <f>IF(VLOOKUP(I136,SOURCE!B:M,2,0)="/  { itemToBeCoded","To be coded","")</f>
        <v/>
      </c>
      <c r="N136" s="17" t="str">
        <f>IF(AND(O136,VLOOKUP(I136,SOURCE!B:M,2,0)&lt;&gt;"/  { itemToBeCoded"),IF(ISERROR(VLOOKUP(J136,TEST!A:L,12,0)),"",   IF(VLOOKUP(J136,TEST!A:L,12,0)="","",VLOOKUP(J136,TEST!A:L,12,0)&amp;" //"&amp;U136)),"")</f>
        <v/>
      </c>
      <c r="O136" t="b">
        <f>ISNA(VLOOKUP(J136,J$3:J135,1,0))</f>
        <v>1</v>
      </c>
      <c r="Q136" s="26" t="str">
        <f>VLOOKUP(I136,SOURCE!B:M,5,0)</f>
        <v>"RL"</v>
      </c>
      <c r="U136">
        <f t="shared" si="10"/>
        <v>51</v>
      </c>
      <c r="V136" s="53">
        <f t="shared" si="11"/>
        <v>299797199.25280225</v>
      </c>
      <c r="W136" t="str">
        <f>IF(AND(O136,VLOOKUP(I136,SOURCE!B:M,2,0)&lt;&gt;"/  { itemToBeCoded"),IF(ISERROR(VLOOKUP(J136,TEST!A:F,5,0)),"",VLOOKUP(J136,TEST!A:F,5,0)),"")</f>
        <v/>
      </c>
      <c r="X136" t="str">
        <f>IF(AND(O136,VLOOKUP(I136,SOURCE!B:M,2,0)&lt;&gt;"/  { itemToBeCoded"),IF(ISERROR(VLOOKUP(J136,TEST!A:F,6,0)),"",VLOOKUP(J136,TEST!A:F,6,0)),"")</f>
        <v/>
      </c>
      <c r="Y136" t="str">
        <f t="shared" si="12"/>
        <v/>
      </c>
    </row>
    <row r="137" spans="1:25">
      <c r="A137" s="24" t="str">
        <f>IF(ISNA(VLOOKUP(D137,D138:D$9999,1,0)),"",1)</f>
        <v/>
      </c>
      <c r="B137" s="24" t="str">
        <f>IF(ISNA(VLOOKUP(E137,E138:E$9999,1,0)),"",1)</f>
        <v/>
      </c>
      <c r="C137" s="2">
        <v>135</v>
      </c>
      <c r="D137" s="2" t="str">
        <f>VLOOKUP(C137,SOURCE!$S$3:$Z$3016,8,0)</f>
        <v>ITM_RLC</v>
      </c>
      <c r="E137" s="26" t="str">
        <f>CHAR(34)&amp;VLOOKUP(C137,SOURCE!$S$3:$Z$3016,6,0)&amp;CHAR(34)</f>
        <v>"RLC"</v>
      </c>
      <c r="F137" s="22" t="str">
        <f>VLOOKUP(C137,SOURCE!$S$3:$AA$3016,9,0)&amp;
IF(MID(E137,2,4)="XEQM",
"                      if (strcompare(str,"&amp;E137&amp;" ) &amp;&amp; exec) { *com = "&amp;D137&amp;";} else",
SUBSTITUTE("                      if (strcompare(str,"&amp;E137&amp;" )) { *com = "&amp;D137&amp;";} else","MNU_","-MNU_")
)</f>
        <v>//                      if (strcompare(str,"RLC" )) { *com = ITM_RLC;} else</v>
      </c>
      <c r="H137" t="b">
        <f>ISNA(VLOOKUP(J137,J138:J$500,1,0))</f>
        <v>1</v>
      </c>
      <c r="I137" s="27">
        <f>VLOOKUP(C137,SOURCE!S$6:Y$10195,7,0)</f>
        <v>411</v>
      </c>
      <c r="J137" s="28" t="str">
        <f>VLOOKUP(C137,SOURCE!S$6:Y$10195,6,0)</f>
        <v>RLC</v>
      </c>
      <c r="K137" s="29" t="str">
        <f t="shared" ref="K137:K200" si="13">SUBSTITUTE(SUBSTITUTE(SUBSTITUTE(SUBSTITUTE(SUBSTITUTE(SUBSTITUTE(SUBSTITUTE(SUBSTITUTE(SUBSTITUTE(SUBSTITUTE(SUBSTITUTE(SUBSTITUTE((SUBSTITUTE(SUBSTITUTE(SUBSTITUTE(SUBSTITUTE(Q137,"STD_SIGMA","SUM"),"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RLC</v>
      </c>
      <c r="L137" s="39" t="str">
        <f>VLOOKUP(C137,SOURCE!S$6:Y$10195,2,0)</f>
        <v>Logic</v>
      </c>
      <c r="M137" t="str">
        <f>IF(VLOOKUP(I137,SOURCE!B:M,2,0)="/  { itemToBeCoded","To be coded","")</f>
        <v/>
      </c>
      <c r="N137" s="17" t="str">
        <f>IF(AND(O137,VLOOKUP(I137,SOURCE!B:M,2,0)&lt;&gt;"/  { itemToBeCoded"),IF(ISERROR(VLOOKUP(J137,TEST!A:L,12,0)),"",   IF(VLOOKUP(J137,TEST!A:L,12,0)="","",VLOOKUP(J137,TEST!A:L,12,0)&amp;" //"&amp;U137)),"")</f>
        <v/>
      </c>
      <c r="O137" t="b">
        <f>ISNA(VLOOKUP(J137,J$3:J136,1,0))</f>
        <v>1</v>
      </c>
      <c r="Q137" s="26" t="str">
        <f>VLOOKUP(I137,SOURCE!B:M,5,0)</f>
        <v>"RLC"</v>
      </c>
      <c r="U137">
        <f t="shared" si="10"/>
        <v>51</v>
      </c>
      <c r="V137" s="53">
        <f t="shared" si="11"/>
        <v>299797199.25280225</v>
      </c>
      <c r="W137" t="str">
        <f>IF(AND(O137,VLOOKUP(I137,SOURCE!B:M,2,0)&lt;&gt;"/  { itemToBeCoded"),IF(ISERROR(VLOOKUP(J137,TEST!A:F,5,0)),"",VLOOKUP(J137,TEST!A:F,5,0)),"")</f>
        <v/>
      </c>
      <c r="X137" t="str">
        <f>IF(AND(O137,VLOOKUP(I137,SOURCE!B:M,2,0)&lt;&gt;"/  { itemToBeCoded"),IF(ISERROR(VLOOKUP(J137,TEST!A:F,6,0)),"",VLOOKUP(J137,TEST!A:F,6,0)),"")</f>
        <v/>
      </c>
      <c r="Y137" t="str">
        <f t="shared" si="12"/>
        <v/>
      </c>
    </row>
    <row r="138" spans="1:25">
      <c r="A138" s="24" t="str">
        <f>IF(ISNA(VLOOKUP(D138,D139:D$9999,1,0)),"",1)</f>
        <v/>
      </c>
      <c r="B138" s="24" t="str">
        <f>IF(ISNA(VLOOKUP(E138,E139:E$9999,1,0)),"",1)</f>
        <v/>
      </c>
      <c r="C138" s="2">
        <v>136</v>
      </c>
      <c r="D138" s="2" t="str">
        <f>VLOOKUP(C138,SOURCE!$S$3:$Z$3016,8,0)</f>
        <v>ITM_RR</v>
      </c>
      <c r="E138" s="26" t="str">
        <f>CHAR(34)&amp;VLOOKUP(C138,SOURCE!$S$3:$Z$3016,6,0)&amp;CHAR(34)</f>
        <v>"RR"</v>
      </c>
      <c r="F138" s="22" t="str">
        <f>VLOOKUP(C138,SOURCE!$S$3:$AA$3016,9,0)&amp;
IF(MID(E138,2,4)="XEQM",
"                      if (strcompare(str,"&amp;E138&amp;" ) &amp;&amp; exec) { *com = "&amp;D138&amp;";} else",
SUBSTITUTE("                      if (strcompare(str,"&amp;E138&amp;" )) { *com = "&amp;D138&amp;";} else","MNU_","-MNU_")
)</f>
        <v>//                      if (strcompare(str,"RR" )) { *com = ITM_RR;} else</v>
      </c>
      <c r="H138" t="b">
        <f>ISNA(VLOOKUP(J138,J139:J$500,1,0))</f>
        <v>1</v>
      </c>
      <c r="I138" s="27">
        <f>VLOOKUP(C138,SOURCE!S$6:Y$10195,7,0)</f>
        <v>412</v>
      </c>
      <c r="J138" s="28" t="str">
        <f>VLOOKUP(C138,SOURCE!S$6:Y$10195,6,0)</f>
        <v>RR</v>
      </c>
      <c r="K138" s="29" t="str">
        <f t="shared" si="13"/>
        <v>RR</v>
      </c>
      <c r="L138" s="39" t="str">
        <f>VLOOKUP(C138,SOURCE!S$6:Y$10195,2,0)</f>
        <v>Logic</v>
      </c>
      <c r="M138" t="str">
        <f>IF(VLOOKUP(I138,SOURCE!B:M,2,0)="/  { itemToBeCoded","To be coded","")</f>
        <v/>
      </c>
      <c r="N138" s="17" t="str">
        <f>IF(AND(O138,VLOOKUP(I138,SOURCE!B:M,2,0)&lt;&gt;"/  { itemToBeCoded"),IF(ISERROR(VLOOKUP(J138,TEST!A:L,12,0)),"",   IF(VLOOKUP(J138,TEST!A:L,12,0)="","",VLOOKUP(J138,TEST!A:L,12,0)&amp;" //"&amp;U138)),"")</f>
        <v/>
      </c>
      <c r="O138" t="b">
        <f>ISNA(VLOOKUP(J138,J$3:J137,1,0))</f>
        <v>1</v>
      </c>
      <c r="Q138" s="26" t="str">
        <f>VLOOKUP(I138,SOURCE!B:M,5,0)</f>
        <v>"RR"</v>
      </c>
      <c r="U138">
        <f t="shared" si="10"/>
        <v>51</v>
      </c>
      <c r="V138" s="53">
        <f t="shared" si="11"/>
        <v>299797199.25280225</v>
      </c>
      <c r="W138" t="str">
        <f>IF(AND(O138,VLOOKUP(I138,SOURCE!B:M,2,0)&lt;&gt;"/  { itemToBeCoded"),IF(ISERROR(VLOOKUP(J138,TEST!A:F,5,0)),"",VLOOKUP(J138,TEST!A:F,5,0)),"")</f>
        <v/>
      </c>
      <c r="X138" t="str">
        <f>IF(AND(O138,VLOOKUP(I138,SOURCE!B:M,2,0)&lt;&gt;"/  { itemToBeCoded"),IF(ISERROR(VLOOKUP(J138,TEST!A:F,6,0)),"",VLOOKUP(J138,TEST!A:F,6,0)),"")</f>
        <v/>
      </c>
      <c r="Y138" t="str">
        <f t="shared" si="12"/>
        <v/>
      </c>
    </row>
    <row r="139" spans="1:25">
      <c r="A139" s="24" t="str">
        <f>IF(ISNA(VLOOKUP(D139,D140:D$9999,1,0)),"",1)</f>
        <v/>
      </c>
      <c r="B139" s="24" t="str">
        <f>IF(ISNA(VLOOKUP(E139,E140:E$9999,1,0)),"",1)</f>
        <v/>
      </c>
      <c r="C139" s="2">
        <v>137</v>
      </c>
      <c r="D139" s="2" t="str">
        <f>VLOOKUP(C139,SOURCE!$S$3:$Z$3016,8,0)</f>
        <v>ITM_RRC</v>
      </c>
      <c r="E139" s="26" t="str">
        <f>CHAR(34)&amp;VLOOKUP(C139,SOURCE!$S$3:$Z$3016,6,0)&amp;CHAR(34)</f>
        <v>"RRC"</v>
      </c>
      <c r="F139" s="22" t="str">
        <f>VLOOKUP(C139,SOURCE!$S$3:$AA$3016,9,0)&amp;
IF(MID(E139,2,4)="XEQM",
"                      if (strcompare(str,"&amp;E139&amp;" ) &amp;&amp; exec) { *com = "&amp;D139&amp;";} else",
SUBSTITUTE("                      if (strcompare(str,"&amp;E139&amp;" )) { *com = "&amp;D139&amp;";} else","MNU_","-MNU_")
)</f>
        <v>//                      if (strcompare(str,"RRC" )) { *com = ITM_RRC;} else</v>
      </c>
      <c r="H139" t="b">
        <f>ISNA(VLOOKUP(J139,J140:J$500,1,0))</f>
        <v>1</v>
      </c>
      <c r="I139" s="27">
        <f>VLOOKUP(C139,SOURCE!S$6:Y$10195,7,0)</f>
        <v>413</v>
      </c>
      <c r="J139" s="28" t="str">
        <f>VLOOKUP(C139,SOURCE!S$6:Y$10195,6,0)</f>
        <v>RRC</v>
      </c>
      <c r="K139" s="29" t="str">
        <f t="shared" si="13"/>
        <v>RRC</v>
      </c>
      <c r="L139" s="39" t="str">
        <f>VLOOKUP(C139,SOURCE!S$6:Y$10195,2,0)</f>
        <v>Logic</v>
      </c>
      <c r="M139" t="str">
        <f>IF(VLOOKUP(I139,SOURCE!B:M,2,0)="/  { itemToBeCoded","To be coded","")</f>
        <v/>
      </c>
      <c r="N139" s="17" t="str">
        <f>IF(AND(O139,VLOOKUP(I139,SOURCE!B:M,2,0)&lt;&gt;"/  { itemToBeCoded"),IF(ISERROR(VLOOKUP(J139,TEST!A:L,12,0)),"",   IF(VLOOKUP(J139,TEST!A:L,12,0)="","",VLOOKUP(J139,TEST!A:L,12,0)&amp;" //"&amp;U139)),"")</f>
        <v/>
      </c>
      <c r="O139" t="b">
        <f>ISNA(VLOOKUP(J139,J$3:J138,1,0))</f>
        <v>1</v>
      </c>
      <c r="Q139" s="26" t="str">
        <f>VLOOKUP(I139,SOURCE!B:M,5,0)</f>
        <v>"RRC"</v>
      </c>
      <c r="U139">
        <f t="shared" si="10"/>
        <v>51</v>
      </c>
      <c r="V139" s="53">
        <f t="shared" si="11"/>
        <v>299797199.25280225</v>
      </c>
      <c r="W139" t="str">
        <f>IF(AND(O139,VLOOKUP(I139,SOURCE!B:M,2,0)&lt;&gt;"/  { itemToBeCoded"),IF(ISERROR(VLOOKUP(J139,TEST!A:F,5,0)),"",VLOOKUP(J139,TEST!A:F,5,0)),"")</f>
        <v/>
      </c>
      <c r="X139" t="str">
        <f>IF(AND(O139,VLOOKUP(I139,SOURCE!B:M,2,0)&lt;&gt;"/  { itemToBeCoded"),IF(ISERROR(VLOOKUP(J139,TEST!A:F,6,0)),"",VLOOKUP(J139,TEST!A:F,6,0)),"")</f>
        <v/>
      </c>
      <c r="Y139" t="str">
        <f t="shared" si="12"/>
        <v/>
      </c>
    </row>
    <row r="140" spans="1:25">
      <c r="A140" s="24" t="str">
        <f>IF(ISNA(VLOOKUP(D140,D141:D$9999,1,0)),"",1)</f>
        <v/>
      </c>
      <c r="B140" s="24" t="str">
        <f>IF(ISNA(VLOOKUP(E140,E141:E$9999,1,0)),"",1)</f>
        <v/>
      </c>
      <c r="C140" s="2">
        <v>138</v>
      </c>
      <c r="D140" s="2" t="str">
        <f>VLOOKUP(C140,SOURCE!$S$3:$Z$3016,8,0)</f>
        <v>ITM_SL</v>
      </c>
      <c r="E140" s="26" t="str">
        <f>CHAR(34)&amp;VLOOKUP(C140,SOURCE!$S$3:$Z$3016,6,0)&amp;CHAR(34)</f>
        <v>"SL"</v>
      </c>
      <c r="F140" s="22" t="str">
        <f>VLOOKUP(C140,SOURCE!$S$3:$AA$3016,9,0)&amp;
IF(MID(E140,2,4)="XEQM",
"                      if (strcompare(str,"&amp;E140&amp;" ) &amp;&amp; exec) { *com = "&amp;D140&amp;";} else",
SUBSTITUTE("                      if (strcompare(str,"&amp;E140&amp;" )) { *com = "&amp;D140&amp;";} else","MNU_","-MNU_")
)</f>
        <v>//                      if (strcompare(str,"SL" )) { *com = ITM_SL;} else</v>
      </c>
      <c r="H140" t="b">
        <f>ISNA(VLOOKUP(J140,J141:J$500,1,0))</f>
        <v>1</v>
      </c>
      <c r="I140" s="27">
        <f>VLOOKUP(C140,SOURCE!S$6:Y$10195,7,0)</f>
        <v>414</v>
      </c>
      <c r="J140" s="28" t="str">
        <f>VLOOKUP(C140,SOURCE!S$6:Y$10195,6,0)</f>
        <v>SL</v>
      </c>
      <c r="K140" s="29" t="str">
        <f t="shared" si="13"/>
        <v>SL</v>
      </c>
      <c r="L140" s="39" t="str">
        <f>VLOOKUP(C140,SOURCE!S$6:Y$10195,2,0)</f>
        <v>Logic</v>
      </c>
      <c r="M140" t="str">
        <f>IF(VLOOKUP(I140,SOURCE!B:M,2,0)="/  { itemToBeCoded","To be coded","")</f>
        <v/>
      </c>
      <c r="N140" s="17" t="str">
        <f>IF(AND(O140,VLOOKUP(I140,SOURCE!B:M,2,0)&lt;&gt;"/  { itemToBeCoded"),IF(ISERROR(VLOOKUP(J140,TEST!A:L,12,0)),"",   IF(VLOOKUP(J140,TEST!A:L,12,0)="","",VLOOKUP(J140,TEST!A:L,12,0)&amp;" //"&amp;U140)),"")</f>
        <v/>
      </c>
      <c r="O140" t="b">
        <f>ISNA(VLOOKUP(J140,J$3:J139,1,0))</f>
        <v>1</v>
      </c>
      <c r="Q140" s="26" t="str">
        <f>VLOOKUP(I140,SOURCE!B:M,5,0)</f>
        <v>"SL"</v>
      </c>
      <c r="U140">
        <f t="shared" si="10"/>
        <v>51</v>
      </c>
      <c r="V140" s="53">
        <f t="shared" si="11"/>
        <v>299797199.25280225</v>
      </c>
      <c r="W140" t="str">
        <f>IF(AND(O140,VLOOKUP(I140,SOURCE!B:M,2,0)&lt;&gt;"/  { itemToBeCoded"),IF(ISERROR(VLOOKUP(J140,TEST!A:F,5,0)),"",VLOOKUP(J140,TEST!A:F,5,0)),"")</f>
        <v/>
      </c>
      <c r="X140" t="str">
        <f>IF(AND(O140,VLOOKUP(I140,SOURCE!B:M,2,0)&lt;&gt;"/  { itemToBeCoded"),IF(ISERROR(VLOOKUP(J140,TEST!A:F,6,0)),"",VLOOKUP(J140,TEST!A:F,6,0)),"")</f>
        <v/>
      </c>
      <c r="Y140" t="str">
        <f t="shared" si="12"/>
        <v/>
      </c>
    </row>
    <row r="141" spans="1:25">
      <c r="A141" s="24" t="str">
        <f>IF(ISNA(VLOOKUP(D141,D142:D$9999,1,0)),"",1)</f>
        <v/>
      </c>
      <c r="B141" s="24" t="str">
        <f>IF(ISNA(VLOOKUP(E141,E142:E$9999,1,0)),"",1)</f>
        <v/>
      </c>
      <c r="C141" s="2">
        <v>139</v>
      </c>
      <c r="D141" s="2" t="str">
        <f>VLOOKUP(C141,SOURCE!$S$3:$Z$3016,8,0)</f>
        <v>ITM_SR</v>
      </c>
      <c r="E141" s="26" t="str">
        <f>CHAR(34)&amp;VLOOKUP(C141,SOURCE!$S$3:$Z$3016,6,0)&amp;CHAR(34)</f>
        <v>"SR"</v>
      </c>
      <c r="F141" s="22" t="str">
        <f>VLOOKUP(C141,SOURCE!$S$3:$AA$3016,9,0)&amp;
IF(MID(E141,2,4)="XEQM",
"                      if (strcompare(str,"&amp;E141&amp;" ) &amp;&amp; exec) { *com = "&amp;D141&amp;";} else",
SUBSTITUTE("                      if (strcompare(str,"&amp;E141&amp;" )) { *com = "&amp;D141&amp;";} else","MNU_","-MNU_")
)</f>
        <v>//                      if (strcompare(str,"SR" )) { *com = ITM_SR;} else</v>
      </c>
      <c r="H141" t="b">
        <f>ISNA(VLOOKUP(J141,J142:J$500,1,0))</f>
        <v>1</v>
      </c>
      <c r="I141" s="27">
        <f>VLOOKUP(C141,SOURCE!S$6:Y$10195,7,0)</f>
        <v>415</v>
      </c>
      <c r="J141" s="28" t="str">
        <f>VLOOKUP(C141,SOURCE!S$6:Y$10195,6,0)</f>
        <v>SR</v>
      </c>
      <c r="K141" s="29" t="str">
        <f t="shared" si="13"/>
        <v>SR</v>
      </c>
      <c r="L141" s="39" t="str">
        <f>VLOOKUP(C141,SOURCE!S$6:Y$10195,2,0)</f>
        <v>Logic</v>
      </c>
      <c r="M141" t="str">
        <f>IF(VLOOKUP(I141,SOURCE!B:M,2,0)="/  { itemToBeCoded","To be coded","")</f>
        <v/>
      </c>
      <c r="N141" s="17" t="str">
        <f>IF(AND(O141,VLOOKUP(I141,SOURCE!B:M,2,0)&lt;&gt;"/  { itemToBeCoded"),IF(ISERROR(VLOOKUP(J141,TEST!A:L,12,0)),"",   IF(VLOOKUP(J141,TEST!A:L,12,0)="","",VLOOKUP(J141,TEST!A:L,12,0)&amp;" //"&amp;U141)),"")</f>
        <v/>
      </c>
      <c r="O141" t="b">
        <f>ISNA(VLOOKUP(J141,J$3:J140,1,0))</f>
        <v>1</v>
      </c>
      <c r="Q141" s="26" t="str">
        <f>VLOOKUP(I141,SOURCE!B:M,5,0)</f>
        <v>"SR"</v>
      </c>
      <c r="U141">
        <f t="shared" si="10"/>
        <v>51</v>
      </c>
      <c r="V141" s="53">
        <f t="shared" si="11"/>
        <v>299797199.25280225</v>
      </c>
      <c r="W141" t="str">
        <f>IF(AND(O141,VLOOKUP(I141,SOURCE!B:M,2,0)&lt;&gt;"/  { itemToBeCoded"),IF(ISERROR(VLOOKUP(J141,TEST!A:F,5,0)),"",VLOOKUP(J141,TEST!A:F,5,0)),"")</f>
        <v/>
      </c>
      <c r="X141" t="str">
        <f>IF(AND(O141,VLOOKUP(I141,SOURCE!B:M,2,0)&lt;&gt;"/  { itemToBeCoded"),IF(ISERROR(VLOOKUP(J141,TEST!A:F,6,0)),"",VLOOKUP(J141,TEST!A:F,6,0)),"")</f>
        <v/>
      </c>
      <c r="Y141" t="str">
        <f t="shared" si="12"/>
        <v/>
      </c>
    </row>
    <row r="142" spans="1:25">
      <c r="A142" s="24" t="str">
        <f>IF(ISNA(VLOOKUP(D142,D143:D$9999,1,0)),"",1)</f>
        <v/>
      </c>
      <c r="B142" s="24" t="str">
        <f>IF(ISNA(VLOOKUP(E142,E143:E$9999,1,0)),"",1)</f>
        <v/>
      </c>
      <c r="C142" s="2">
        <v>140</v>
      </c>
      <c r="D142" s="2" t="str">
        <f>VLOOKUP(C142,SOURCE!$S$3:$Z$3016,8,0)</f>
        <v>ITM_ASR</v>
      </c>
      <c r="E142" s="26" t="str">
        <f>CHAR(34)&amp;VLOOKUP(C142,SOURCE!$S$3:$Z$3016,6,0)&amp;CHAR(34)</f>
        <v>"ASR"</v>
      </c>
      <c r="F142" s="22" t="str">
        <f>VLOOKUP(C142,SOURCE!$S$3:$AA$3016,9,0)&amp;
IF(MID(E142,2,4)="XEQM",
"                      if (strcompare(str,"&amp;E142&amp;" ) &amp;&amp; exec) { *com = "&amp;D142&amp;";} else",
SUBSTITUTE("                      if (strcompare(str,"&amp;E142&amp;" )) { *com = "&amp;D142&amp;";} else","MNU_","-MNU_")
)</f>
        <v>//                      if (strcompare(str,"ASR" )) { *com = ITM_ASR;} else</v>
      </c>
      <c r="H142" t="b">
        <f>ISNA(VLOOKUP(J142,J143:J$500,1,0))</f>
        <v>1</v>
      </c>
      <c r="I142" s="27">
        <f>VLOOKUP(C142,SOURCE!S$6:Y$10195,7,0)</f>
        <v>416</v>
      </c>
      <c r="J142" s="28" t="str">
        <f>VLOOKUP(C142,SOURCE!S$6:Y$10195,6,0)</f>
        <v>ASR</v>
      </c>
      <c r="K142" s="29" t="str">
        <f t="shared" si="13"/>
        <v>ASR</v>
      </c>
      <c r="L142" s="39" t="str">
        <f>VLOOKUP(C142,SOURCE!S$6:Y$10195,2,0)</f>
        <v/>
      </c>
      <c r="M142" t="str">
        <f>IF(VLOOKUP(I142,SOURCE!B:M,2,0)="/  { itemToBeCoded","To be coded","")</f>
        <v/>
      </c>
      <c r="N142" s="17" t="str">
        <f>IF(AND(O142,VLOOKUP(I142,SOURCE!B:M,2,0)&lt;&gt;"/  { itemToBeCoded"),IF(ISERROR(VLOOKUP(J142,TEST!A:L,12,0)),"",   IF(VLOOKUP(J142,TEST!A:L,12,0)="","",VLOOKUP(J142,TEST!A:L,12,0)&amp;" //"&amp;U142)),"")</f>
        <v/>
      </c>
      <c r="O142" t="b">
        <f>ISNA(VLOOKUP(J142,J$3:J141,1,0))</f>
        <v>1</v>
      </c>
      <c r="Q142" s="26" t="str">
        <f>VLOOKUP(I142,SOURCE!B:M,5,0)</f>
        <v>"ASR"</v>
      </c>
      <c r="U142">
        <f t="shared" si="10"/>
        <v>51</v>
      </c>
      <c r="V142" s="53">
        <f t="shared" si="11"/>
        <v>299797199.25280225</v>
      </c>
      <c r="W142" t="str">
        <f>IF(AND(O142,VLOOKUP(I142,SOURCE!B:M,2,0)&lt;&gt;"/  { itemToBeCoded"),IF(ISERROR(VLOOKUP(J142,TEST!A:F,5,0)),"",VLOOKUP(J142,TEST!A:F,5,0)),"")</f>
        <v/>
      </c>
      <c r="X142" t="str">
        <f>IF(AND(O142,VLOOKUP(I142,SOURCE!B:M,2,0)&lt;&gt;"/  { itemToBeCoded"),IF(ISERROR(VLOOKUP(J142,TEST!A:F,6,0)),"",VLOOKUP(J142,TEST!A:F,6,0)),"")</f>
        <v/>
      </c>
      <c r="Y142" t="str">
        <f t="shared" si="12"/>
        <v/>
      </c>
    </row>
    <row r="143" spans="1:25">
      <c r="A143" s="24" t="str">
        <f>IF(ISNA(VLOOKUP(D143,D144:D$9999,1,0)),"",1)</f>
        <v/>
      </c>
      <c r="B143" s="24" t="str">
        <f>IF(ISNA(VLOOKUP(E143,E144:E$9999,1,0)),"",1)</f>
        <v/>
      </c>
      <c r="C143" s="2">
        <v>141</v>
      </c>
      <c r="D143" s="2" t="str">
        <f>VLOOKUP(C143,SOURCE!$S$3:$Z$3016,8,0)</f>
        <v>ITM_LJ</v>
      </c>
      <c r="E143" s="26" t="str">
        <f>CHAR(34)&amp;VLOOKUP(C143,SOURCE!$S$3:$Z$3016,6,0)&amp;CHAR(34)</f>
        <v>"LJ"</v>
      </c>
      <c r="F143" s="22" t="str">
        <f>VLOOKUP(C143,SOURCE!$S$3:$AA$3016,9,0)&amp;
IF(MID(E143,2,4)="XEQM",
"                      if (strcompare(str,"&amp;E143&amp;" ) &amp;&amp; exec) { *com = "&amp;D143&amp;";} else",
SUBSTITUTE("                      if (strcompare(str,"&amp;E143&amp;" )) { *com = "&amp;D143&amp;";} else","MNU_","-MNU_")
)</f>
        <v>//                      if (strcompare(str,"LJ" )) { *com = ITM_LJ;} else</v>
      </c>
      <c r="H143" t="b">
        <f>ISNA(VLOOKUP(J143,J144:J$500,1,0))</f>
        <v>1</v>
      </c>
      <c r="I143" s="27">
        <f>VLOOKUP(C143,SOURCE!S$6:Y$10195,7,0)</f>
        <v>417</v>
      </c>
      <c r="J143" s="28" t="str">
        <f>VLOOKUP(C143,SOURCE!S$6:Y$10195,6,0)</f>
        <v>LJ</v>
      </c>
      <c r="K143" s="29" t="str">
        <f t="shared" si="13"/>
        <v>LJ</v>
      </c>
      <c r="L143" s="39" t="str">
        <f>VLOOKUP(C143,SOURCE!S$6:Y$10195,2,0)</f>
        <v/>
      </c>
      <c r="M143" t="str">
        <f>IF(VLOOKUP(I143,SOURCE!B:M,2,0)="/  { itemToBeCoded","To be coded","")</f>
        <v/>
      </c>
      <c r="N143" s="17" t="str">
        <f>IF(AND(O143,VLOOKUP(I143,SOURCE!B:M,2,0)&lt;&gt;"/  { itemToBeCoded"),IF(ISERROR(VLOOKUP(J143,TEST!A:L,12,0)),"",   IF(VLOOKUP(J143,TEST!A:L,12,0)="","",VLOOKUP(J143,TEST!A:L,12,0)&amp;" //"&amp;U143)),"")</f>
        <v/>
      </c>
      <c r="O143" t="b">
        <f>ISNA(VLOOKUP(J143,J$3:J142,1,0))</f>
        <v>1</v>
      </c>
      <c r="Q143" s="26" t="str">
        <f>VLOOKUP(I143,SOURCE!B:M,5,0)</f>
        <v>"LJ"</v>
      </c>
      <c r="U143">
        <f t="shared" si="10"/>
        <v>51</v>
      </c>
      <c r="V143" s="53">
        <f>SUM(V142,IF($O143,X143,0))</f>
        <v>299797199.25280225</v>
      </c>
      <c r="W143" t="str">
        <f>IF(AND(O143,VLOOKUP(I143,SOURCE!B:M,2,0)&lt;&gt;"/  { itemToBeCoded"),IF(ISERROR(VLOOKUP(J143,TEST!A:F,5,0)),"",VLOOKUP(J143,TEST!A:F,5,0)),"")</f>
        <v/>
      </c>
      <c r="X143" t="str">
        <f>IF(AND(O143,VLOOKUP(I143,SOURCE!B:M,2,0)&lt;&gt;"/  { itemToBeCoded"),IF(ISERROR(VLOOKUP(J143,TEST!A:F,6,0)),"",VLOOKUP(J143,TEST!A:F,6,0)),"")</f>
        <v/>
      </c>
      <c r="Y143" t="str">
        <f t="shared" si="12"/>
        <v/>
      </c>
    </row>
    <row r="144" spans="1:25">
      <c r="A144" s="24" t="str">
        <f>IF(ISNA(VLOOKUP(D144,D145:D$9999,1,0)),"",1)</f>
        <v/>
      </c>
      <c r="B144" s="24" t="str">
        <f>IF(ISNA(VLOOKUP(E144,E145:E$9999,1,0)),"",1)</f>
        <v/>
      </c>
      <c r="C144" s="2">
        <v>142</v>
      </c>
      <c r="D144" s="2" t="str">
        <f>VLOOKUP(C144,SOURCE!$S$3:$Z$3016,8,0)</f>
        <v>ITM_RJ</v>
      </c>
      <c r="E144" s="26" t="str">
        <f>CHAR(34)&amp;VLOOKUP(C144,SOURCE!$S$3:$Z$3016,6,0)&amp;CHAR(34)</f>
        <v>"RJ"</v>
      </c>
      <c r="F144" s="22" t="str">
        <f>VLOOKUP(C144,SOURCE!$S$3:$AA$3016,9,0)&amp;
IF(MID(E144,2,4)="XEQM",
"                      if (strcompare(str,"&amp;E144&amp;" ) &amp;&amp; exec) { *com = "&amp;D144&amp;";} else",
SUBSTITUTE("                      if (strcompare(str,"&amp;E144&amp;" )) { *com = "&amp;D144&amp;";} else","MNU_","-MNU_")
)</f>
        <v>//                      if (strcompare(str,"RJ" )) { *com = ITM_RJ;} else</v>
      </c>
      <c r="H144" t="b">
        <f>ISNA(VLOOKUP(J144,J145:J$500,1,0))</f>
        <v>1</v>
      </c>
      <c r="I144" s="27">
        <f>VLOOKUP(C144,SOURCE!S$6:Y$10195,7,0)</f>
        <v>418</v>
      </c>
      <c r="J144" s="28" t="str">
        <f>VLOOKUP(C144,SOURCE!S$6:Y$10195,6,0)</f>
        <v>RJ</v>
      </c>
      <c r="K144" s="29" t="str">
        <f t="shared" si="13"/>
        <v>RJ</v>
      </c>
      <c r="L144" s="39" t="str">
        <f>VLOOKUP(C144,SOURCE!S$6:Y$10195,2,0)</f>
        <v/>
      </c>
      <c r="M144" t="str">
        <f>IF(VLOOKUP(I144,SOURCE!B:M,2,0)="/  { itemToBeCoded","To be coded","")</f>
        <v/>
      </c>
      <c r="N144" s="17" t="str">
        <f>IF(AND(O144,VLOOKUP(I144,SOURCE!B:M,2,0)&lt;&gt;"/  { itemToBeCoded"),IF(ISERROR(VLOOKUP(J144,TEST!A:L,12,0)),"",   IF(VLOOKUP(J144,TEST!A:L,12,0)="","",VLOOKUP(J144,TEST!A:L,12,0)&amp;" //"&amp;U144)),"")</f>
        <v/>
      </c>
      <c r="O144" t="b">
        <f>ISNA(VLOOKUP(J144,J$3:J143,1,0))</f>
        <v>1</v>
      </c>
      <c r="Q144" s="26" t="str">
        <f>VLOOKUP(I144,SOURCE!B:M,5,0)</f>
        <v>"RJ"</v>
      </c>
      <c r="U144">
        <f t="shared" ref="U144:U207" si="14">SUM(U143,W144)</f>
        <v>51</v>
      </c>
      <c r="V144" s="53">
        <f t="shared" ref="V144:V207" si="15">SUM(V143,IF($O144,X144,0))</f>
        <v>299797199.25280225</v>
      </c>
      <c r="W144" t="str">
        <f>IF(AND(O144,VLOOKUP(I144,SOURCE!B:M,2,0)&lt;&gt;"/  { itemToBeCoded"),IF(ISERROR(VLOOKUP(J144,TEST!A:F,5,0)),"",VLOOKUP(J144,TEST!A:F,5,0)),"")</f>
        <v/>
      </c>
      <c r="X144" t="str">
        <f>IF(AND(O144,VLOOKUP(I144,SOURCE!B:M,2,0)&lt;&gt;"/  { itemToBeCoded"),IF(ISERROR(VLOOKUP(J144,TEST!A:F,6,0)),"",VLOOKUP(J144,TEST!A:F,6,0)),"")</f>
        <v/>
      </c>
      <c r="Y144" t="str">
        <f t="shared" si="12"/>
        <v/>
      </c>
    </row>
    <row r="145" spans="1:25">
      <c r="A145" s="24" t="str">
        <f>IF(ISNA(VLOOKUP(D145,D146:D$9999,1,0)),"",1)</f>
        <v/>
      </c>
      <c r="B145" s="24" t="str">
        <f>IF(ISNA(VLOOKUP(E145,E146:E$9999,1,0)),"",1)</f>
        <v/>
      </c>
      <c r="C145" s="2">
        <v>143</v>
      </c>
      <c r="D145" s="2" t="str">
        <f>VLOOKUP(C145,SOURCE!$S$3:$Z$3016,8,0)</f>
        <v>ITM_MASKL</v>
      </c>
      <c r="E145" s="26" t="str">
        <f>CHAR(34)&amp;VLOOKUP(C145,SOURCE!$S$3:$Z$3016,6,0)&amp;CHAR(34)</f>
        <v>"MASKL"</v>
      </c>
      <c r="F145" s="22" t="str">
        <f>VLOOKUP(C145,SOURCE!$S$3:$AA$3016,9,0)&amp;
IF(MID(E145,2,4)="XEQM",
"                      if (strcompare(str,"&amp;E145&amp;" ) &amp;&amp; exec) { *com = "&amp;D145&amp;";} else",
SUBSTITUTE("                      if (strcompare(str,"&amp;E145&amp;" )) { *com = "&amp;D145&amp;";} else","MNU_","-MNU_")
)</f>
        <v>//                      if (strcompare(str,"MASKL" )) { *com = ITM_MASKL;} else</v>
      </c>
      <c r="H145" t="b">
        <f>ISNA(VLOOKUP(J145,J146:J$500,1,0))</f>
        <v>1</v>
      </c>
      <c r="I145" s="27">
        <f>VLOOKUP(C145,SOURCE!S$6:Y$10195,7,0)</f>
        <v>419</v>
      </c>
      <c r="J145" s="28" t="str">
        <f>VLOOKUP(C145,SOURCE!S$6:Y$10195,6,0)</f>
        <v>MASKL</v>
      </c>
      <c r="K145" s="29" t="str">
        <f t="shared" si="13"/>
        <v>MASKL</v>
      </c>
      <c r="L145" s="39" t="str">
        <f>VLOOKUP(C145,SOURCE!S$6:Y$10195,2,0)</f>
        <v/>
      </c>
      <c r="M145" t="str">
        <f>IF(VLOOKUP(I145,SOURCE!B:M,2,0)="/  { itemToBeCoded","To be coded","")</f>
        <v/>
      </c>
      <c r="N145" s="17" t="str">
        <f>IF(AND(O145,VLOOKUP(I145,SOURCE!B:M,2,0)&lt;&gt;"/  { itemToBeCoded"),IF(ISERROR(VLOOKUP(J145,TEST!A:L,12,0)),"",   IF(VLOOKUP(J145,TEST!A:L,12,0)="","",VLOOKUP(J145,TEST!A:L,12,0)&amp;" //"&amp;U145)),"")</f>
        <v/>
      </c>
      <c r="O145" t="b">
        <f>ISNA(VLOOKUP(J145,J$3:J144,1,0))</f>
        <v>1</v>
      </c>
      <c r="Q145" s="26" t="str">
        <f>VLOOKUP(I145,SOURCE!B:M,5,0)</f>
        <v>"MASKL"</v>
      </c>
      <c r="U145">
        <f t="shared" si="14"/>
        <v>51</v>
      </c>
      <c r="V145" s="53">
        <f t="shared" si="15"/>
        <v>299797199.25280225</v>
      </c>
      <c r="W145" t="str">
        <f>IF(AND(O145,VLOOKUP(I145,SOURCE!B:M,2,0)&lt;&gt;"/  { itemToBeCoded"),IF(ISERROR(VLOOKUP(J145,TEST!A:F,5,0)),"",VLOOKUP(J145,TEST!A:F,5,0)),"")</f>
        <v/>
      </c>
      <c r="X145" t="str">
        <f>IF(AND(O145,VLOOKUP(I145,SOURCE!B:M,2,0)&lt;&gt;"/  { itemToBeCoded"),IF(ISERROR(VLOOKUP(J145,TEST!A:F,6,0)),"",VLOOKUP(J145,TEST!A:F,6,0)),"")</f>
        <v/>
      </c>
      <c r="Y145" t="str">
        <f t="shared" si="12"/>
        <v/>
      </c>
    </row>
    <row r="146" spans="1:25">
      <c r="A146" s="24" t="str">
        <f>IF(ISNA(VLOOKUP(D146,D147:D$9999,1,0)),"",1)</f>
        <v/>
      </c>
      <c r="B146" s="24" t="str">
        <f>IF(ISNA(VLOOKUP(E146,E147:E$9999,1,0)),"",1)</f>
        <v/>
      </c>
      <c r="C146" s="2">
        <v>144</v>
      </c>
      <c r="D146" s="2" t="str">
        <f>VLOOKUP(C146,SOURCE!$S$3:$Z$3016,8,0)</f>
        <v>ITM_MASKR</v>
      </c>
      <c r="E146" s="26" t="str">
        <f>CHAR(34)&amp;VLOOKUP(C146,SOURCE!$S$3:$Z$3016,6,0)&amp;CHAR(34)</f>
        <v>"MASKR"</v>
      </c>
      <c r="F146" s="22" t="str">
        <f>VLOOKUP(C146,SOURCE!$S$3:$AA$3016,9,0)&amp;
IF(MID(E146,2,4)="XEQM",
"                      if (strcompare(str,"&amp;E146&amp;" ) &amp;&amp; exec) { *com = "&amp;D146&amp;";} else",
SUBSTITUTE("                      if (strcompare(str,"&amp;E146&amp;" )) { *com = "&amp;D146&amp;";} else","MNU_","-MNU_")
)</f>
        <v>//                      if (strcompare(str,"MASKR" )) { *com = ITM_MASKR;} else</v>
      </c>
      <c r="H146" t="b">
        <f>ISNA(VLOOKUP(J146,J147:J$500,1,0))</f>
        <v>1</v>
      </c>
      <c r="I146" s="27">
        <f>VLOOKUP(C146,SOURCE!S$6:Y$10195,7,0)</f>
        <v>420</v>
      </c>
      <c r="J146" s="28" t="str">
        <f>VLOOKUP(C146,SOURCE!S$6:Y$10195,6,0)</f>
        <v>MASKR</v>
      </c>
      <c r="K146" s="29" t="str">
        <f t="shared" si="13"/>
        <v>MASKR</v>
      </c>
      <c r="L146" s="39" t="str">
        <f>VLOOKUP(C146,SOURCE!S$6:Y$10195,2,0)</f>
        <v/>
      </c>
      <c r="M146" t="str">
        <f>IF(VLOOKUP(I146,SOURCE!B:M,2,0)="/  { itemToBeCoded","To be coded","")</f>
        <v/>
      </c>
      <c r="N146" s="17" t="str">
        <f>IF(AND(O146,VLOOKUP(I146,SOURCE!B:M,2,0)&lt;&gt;"/  { itemToBeCoded"),IF(ISERROR(VLOOKUP(J146,TEST!A:L,12,0)),"",   IF(VLOOKUP(J146,TEST!A:L,12,0)="","",VLOOKUP(J146,TEST!A:L,12,0)&amp;" //"&amp;U146)),"")</f>
        <v/>
      </c>
      <c r="O146" t="b">
        <f>ISNA(VLOOKUP(J146,J$3:J145,1,0))</f>
        <v>1</v>
      </c>
      <c r="Q146" s="26" t="str">
        <f>VLOOKUP(I146,SOURCE!B:M,5,0)</f>
        <v>"MASKR"</v>
      </c>
      <c r="U146">
        <f t="shared" si="14"/>
        <v>51</v>
      </c>
      <c r="V146" s="53">
        <f t="shared" si="15"/>
        <v>299797199.25280225</v>
      </c>
      <c r="W146" t="str">
        <f>IF(AND(O146,VLOOKUP(I146,SOURCE!B:M,2,0)&lt;&gt;"/  { itemToBeCoded"),IF(ISERROR(VLOOKUP(J146,TEST!A:F,5,0)),"",VLOOKUP(J146,TEST!A:F,5,0)),"")</f>
        <v/>
      </c>
      <c r="X146" t="str">
        <f>IF(AND(O146,VLOOKUP(I146,SOURCE!B:M,2,0)&lt;&gt;"/  { itemToBeCoded"),IF(ISERROR(VLOOKUP(J146,TEST!A:F,6,0)),"",VLOOKUP(J146,TEST!A:F,6,0)),"")</f>
        <v/>
      </c>
      <c r="Y146" t="str">
        <f t="shared" si="12"/>
        <v/>
      </c>
    </row>
    <row r="147" spans="1:25">
      <c r="A147" s="24" t="str">
        <f>IF(ISNA(VLOOKUP(D147,D148:D$9999,1,0)),"",1)</f>
        <v/>
      </c>
      <c r="B147" s="24" t="str">
        <f>IF(ISNA(VLOOKUP(E147,E148:E$9999,1,0)),"",1)</f>
        <v/>
      </c>
      <c r="C147" s="2">
        <v>145</v>
      </c>
      <c r="D147" s="2" t="str">
        <f>VLOOKUP(C147,SOURCE!$S$3:$Z$3016,8,0)</f>
        <v>ITM_MIRROR</v>
      </c>
      <c r="E147" s="26" t="str">
        <f>CHAR(34)&amp;VLOOKUP(C147,SOURCE!$S$3:$Z$3016,6,0)&amp;CHAR(34)</f>
        <v>"MIRROR"</v>
      </c>
      <c r="F147" s="22" t="str">
        <f>VLOOKUP(C147,SOURCE!$S$3:$AA$3016,9,0)&amp;
IF(MID(E147,2,4)="XEQM",
"                      if (strcompare(str,"&amp;E147&amp;" ) &amp;&amp; exec) { *com = "&amp;D147&amp;";} else",
SUBSTITUTE("                      if (strcompare(str,"&amp;E147&amp;" )) { *com = "&amp;D147&amp;";} else","MNU_","-MNU_")
)</f>
        <v>//                      if (strcompare(str,"MIRROR" )) { *com = ITM_MIRROR;} else</v>
      </c>
      <c r="H147" t="b">
        <f>ISNA(VLOOKUP(J147,J148:J$500,1,0))</f>
        <v>1</v>
      </c>
      <c r="I147" s="27">
        <f>VLOOKUP(C147,SOURCE!S$6:Y$10195,7,0)</f>
        <v>421</v>
      </c>
      <c r="J147" s="28" t="str">
        <f>VLOOKUP(C147,SOURCE!S$6:Y$10195,6,0)</f>
        <v>MIRROR</v>
      </c>
      <c r="K147" s="29" t="str">
        <f t="shared" si="13"/>
        <v>MIRROR</v>
      </c>
      <c r="L147" s="39" t="str">
        <f>VLOOKUP(C147,SOURCE!S$6:Y$10195,2,0)</f>
        <v/>
      </c>
      <c r="M147" t="str">
        <f>IF(VLOOKUP(I147,SOURCE!B:M,2,0)="/  { itemToBeCoded","To be coded","")</f>
        <v/>
      </c>
      <c r="N147" s="17" t="str">
        <f>IF(AND(O147,VLOOKUP(I147,SOURCE!B:M,2,0)&lt;&gt;"/  { itemToBeCoded"),IF(ISERROR(VLOOKUP(J147,TEST!A:L,12,0)),"",   IF(VLOOKUP(J147,TEST!A:L,12,0)="","",VLOOKUP(J147,TEST!A:L,12,0)&amp;" //"&amp;U147)),"")</f>
        <v/>
      </c>
      <c r="O147" t="b">
        <f>ISNA(VLOOKUP(J147,J$3:J146,1,0))</f>
        <v>1</v>
      </c>
      <c r="Q147" s="26" t="str">
        <f>VLOOKUP(I147,SOURCE!B:M,5,0)</f>
        <v>"MIRROR"</v>
      </c>
      <c r="U147">
        <f t="shared" si="14"/>
        <v>51</v>
      </c>
      <c r="V147" s="53">
        <f t="shared" si="15"/>
        <v>299797199.25280225</v>
      </c>
      <c r="W147" t="str">
        <f>IF(AND(O147,VLOOKUP(I147,SOURCE!B:M,2,0)&lt;&gt;"/  { itemToBeCoded"),IF(ISERROR(VLOOKUP(J147,TEST!A:F,5,0)),"",VLOOKUP(J147,TEST!A:F,5,0)),"")</f>
        <v/>
      </c>
      <c r="X147" t="str">
        <f>IF(AND(O147,VLOOKUP(I147,SOURCE!B:M,2,0)&lt;&gt;"/  { itemToBeCoded"),IF(ISERROR(VLOOKUP(J147,TEST!A:F,6,0)),"",VLOOKUP(J147,TEST!A:F,6,0)),"")</f>
        <v/>
      </c>
      <c r="Y147" t="str">
        <f t="shared" si="12"/>
        <v/>
      </c>
    </row>
    <row r="148" spans="1:25">
      <c r="A148" s="24" t="str">
        <f>IF(ISNA(VLOOKUP(D148,D149:D$9999,1,0)),"",1)</f>
        <v/>
      </c>
      <c r="B148" s="24" t="str">
        <f>IF(ISNA(VLOOKUP(E148,E149:E$9999,1,0)),"",1)</f>
        <v/>
      </c>
      <c r="C148" s="2">
        <v>146</v>
      </c>
      <c r="D148" s="2" t="str">
        <f>VLOOKUP(C148,SOURCE!$S$3:$Z$3016,8,0)</f>
        <v>ITM_NUMB</v>
      </c>
      <c r="E148" s="26" t="str">
        <f>CHAR(34)&amp;VLOOKUP(C148,SOURCE!$S$3:$Z$3016,6,0)&amp;CHAR(34)</f>
        <v>"#B"</v>
      </c>
      <c r="F148" s="22" t="str">
        <f>VLOOKUP(C148,SOURCE!$S$3:$AA$3016,9,0)&amp;
IF(MID(E148,2,4)="XEQM",
"                      if (strcompare(str,"&amp;E148&amp;" ) &amp;&amp; exec) { *com = "&amp;D148&amp;";} else",
SUBSTITUTE("                      if (strcompare(str,"&amp;E148&amp;" )) { *com = "&amp;D148&amp;";} else","MNU_","-MNU_")
)</f>
        <v>//                      if (strcompare(str,"#B" )) { *com = ITM_NUMB;} else</v>
      </c>
      <c r="H148" t="b">
        <f>ISNA(VLOOKUP(J148,J149:J$500,1,0))</f>
        <v>1</v>
      </c>
      <c r="I148" s="27">
        <f>VLOOKUP(C148,SOURCE!S$6:Y$10195,7,0)</f>
        <v>422</v>
      </c>
      <c r="J148" s="28" t="str">
        <f>VLOOKUP(C148,SOURCE!S$6:Y$10195,6,0)</f>
        <v>#B</v>
      </c>
      <c r="K148" s="29" t="str">
        <f t="shared" si="13"/>
        <v>#B</v>
      </c>
      <c r="L148" s="39" t="str">
        <f>VLOOKUP(C148,SOURCE!S$6:Y$10195,2,0)</f>
        <v>Logic</v>
      </c>
      <c r="M148" t="str">
        <f>IF(VLOOKUP(I148,SOURCE!B:M,2,0)="/  { itemToBeCoded","To be coded","")</f>
        <v/>
      </c>
      <c r="N148" s="17" t="str">
        <f>IF(AND(O148,VLOOKUP(I148,SOURCE!B:M,2,0)&lt;&gt;"/  { itemToBeCoded"),IF(ISERROR(VLOOKUP(J148,TEST!A:L,12,0)),"",   IF(VLOOKUP(J148,TEST!A:L,12,0)="","",VLOOKUP(J148,TEST!A:L,12,0)&amp;" //"&amp;U148)),"")</f>
        <v/>
      </c>
      <c r="O148" t="b">
        <f>ISNA(VLOOKUP(J148,J$3:J147,1,0))</f>
        <v>1</v>
      </c>
      <c r="Q148" s="26" t="str">
        <f>VLOOKUP(I148,SOURCE!B:M,5,0)</f>
        <v>"#B"</v>
      </c>
      <c r="U148">
        <f t="shared" si="14"/>
        <v>51</v>
      </c>
      <c r="V148" s="53">
        <f t="shared" si="15"/>
        <v>299797199.25280225</v>
      </c>
      <c r="W148" t="str">
        <f>IF(AND(O148,VLOOKUP(I148,SOURCE!B:M,2,0)&lt;&gt;"/  { itemToBeCoded"),IF(ISERROR(VLOOKUP(J148,TEST!A:F,5,0)),"",VLOOKUP(J148,TEST!A:F,5,0)),"")</f>
        <v/>
      </c>
      <c r="X148" t="str">
        <f>IF(AND(O148,VLOOKUP(I148,SOURCE!B:M,2,0)&lt;&gt;"/  { itemToBeCoded"),IF(ISERROR(VLOOKUP(J148,TEST!A:F,6,0)),"",VLOOKUP(J148,TEST!A:F,6,0)),"")</f>
        <v/>
      </c>
      <c r="Y148" t="str">
        <f t="shared" si="12"/>
        <v/>
      </c>
    </row>
    <row r="149" spans="1:25">
      <c r="A149" s="24" t="str">
        <f>IF(ISNA(VLOOKUP(D149,D150:D$9999,1,0)),"",1)</f>
        <v/>
      </c>
      <c r="B149" s="24" t="str">
        <f>IF(ISNA(VLOOKUP(E149,E150:E$9999,1,0)),"",1)</f>
        <v/>
      </c>
      <c r="C149" s="2">
        <v>147</v>
      </c>
      <c r="D149" s="2" t="str">
        <f>VLOOKUP(C149,SOURCE!$S$3:$Z$3016,8,0)</f>
        <v>ITM_SDL</v>
      </c>
      <c r="E149" s="26" t="str">
        <f>CHAR(34)&amp;VLOOKUP(C149,SOURCE!$S$3:$Z$3016,6,0)&amp;CHAR(34)</f>
        <v>"SDL"</v>
      </c>
      <c r="F149" s="22" t="str">
        <f>VLOOKUP(C149,SOURCE!$S$3:$AA$3016,9,0)&amp;
IF(MID(E149,2,4)="XEQM",
"                      if (strcompare(str,"&amp;E149&amp;" ) &amp;&amp; exec) { *com = "&amp;D149&amp;";} else",
SUBSTITUTE("                      if (strcompare(str,"&amp;E149&amp;" )) { *com = "&amp;D149&amp;";} else","MNU_","-MNU_")
)</f>
        <v>//                      if (strcompare(str,"SDL" )) { *com = ITM_SDL;} else</v>
      </c>
      <c r="H149" t="b">
        <f>ISNA(VLOOKUP(J149,J150:J$500,1,0))</f>
        <v>1</v>
      </c>
      <c r="I149" s="27">
        <f>VLOOKUP(C149,SOURCE!S$6:Y$10195,7,0)</f>
        <v>423</v>
      </c>
      <c r="J149" s="28" t="str">
        <f>VLOOKUP(C149,SOURCE!S$6:Y$10195,6,0)</f>
        <v>SDL</v>
      </c>
      <c r="K149" s="29" t="str">
        <f t="shared" si="13"/>
        <v>SDL</v>
      </c>
      <c r="L149" s="39" t="str">
        <f>VLOOKUP(C149,SOURCE!S$6:Y$10195,2,0)</f>
        <v>Math</v>
      </c>
      <c r="M149" t="str">
        <f>IF(VLOOKUP(I149,SOURCE!B:M,2,0)="/  { itemToBeCoded","To be coded","")</f>
        <v/>
      </c>
      <c r="N149" s="17" t="str">
        <f>IF(AND(O149,VLOOKUP(I149,SOURCE!B:M,2,0)&lt;&gt;"/  { itemToBeCoded"),IF(ISERROR(VLOOKUP(J149,TEST!A:L,12,0)),"",   IF(VLOOKUP(J149,TEST!A:L,12,0)="","",VLOOKUP(J149,TEST!A:L,12,0)&amp;" //"&amp;U149)),"")</f>
        <v/>
      </c>
      <c r="O149" t="b">
        <f>ISNA(VLOOKUP(J149,J$3:J148,1,0))</f>
        <v>1</v>
      </c>
      <c r="Q149" s="26" t="str">
        <f>VLOOKUP(I149,SOURCE!B:M,5,0)</f>
        <v>"SDL"</v>
      </c>
      <c r="U149">
        <f t="shared" si="14"/>
        <v>51</v>
      </c>
      <c r="V149" s="53">
        <f t="shared" si="15"/>
        <v>299797199.25280225</v>
      </c>
      <c r="W149" t="str">
        <f>IF(AND(O149,VLOOKUP(I149,SOURCE!B:M,2,0)&lt;&gt;"/  { itemToBeCoded"),IF(ISERROR(VLOOKUP(J149,TEST!A:F,5,0)),"",VLOOKUP(J149,TEST!A:F,5,0)),"")</f>
        <v/>
      </c>
      <c r="X149" t="str">
        <f>IF(AND(O149,VLOOKUP(I149,SOURCE!B:M,2,0)&lt;&gt;"/  { itemToBeCoded"),IF(ISERROR(VLOOKUP(J149,TEST!A:F,6,0)),"",VLOOKUP(J149,TEST!A:F,6,0)),"")</f>
        <v/>
      </c>
      <c r="Y149" t="str">
        <f t="shared" si="12"/>
        <v/>
      </c>
    </row>
    <row r="150" spans="1:25">
      <c r="A150" s="24" t="str">
        <f>IF(ISNA(VLOOKUP(D150,D151:D$9999,1,0)),"",1)</f>
        <v/>
      </c>
      <c r="B150" s="24" t="str">
        <f>IF(ISNA(VLOOKUP(E150,E151:E$9999,1,0)),"",1)</f>
        <v/>
      </c>
      <c r="C150" s="2">
        <v>148</v>
      </c>
      <c r="D150" s="2" t="str">
        <f>VLOOKUP(C150,SOURCE!$S$3:$Z$3016,8,0)</f>
        <v>ITM_SDR</v>
      </c>
      <c r="E150" s="26" t="str">
        <f>CHAR(34)&amp;VLOOKUP(C150,SOURCE!$S$3:$Z$3016,6,0)&amp;CHAR(34)</f>
        <v>"SDR"</v>
      </c>
      <c r="F150" s="22" t="str">
        <f>VLOOKUP(C150,SOURCE!$S$3:$AA$3016,9,0)&amp;
IF(MID(E150,2,4)="XEQM",
"                      if (strcompare(str,"&amp;E150&amp;" ) &amp;&amp; exec) { *com = "&amp;D150&amp;";} else",
SUBSTITUTE("                      if (strcompare(str,"&amp;E150&amp;" )) { *com = "&amp;D150&amp;";} else","MNU_","-MNU_")
)</f>
        <v>//                      if (strcompare(str,"SDR" )) { *com = ITM_SDR;} else</v>
      </c>
      <c r="H150" t="b">
        <f>ISNA(VLOOKUP(J150,J151:J$500,1,0))</f>
        <v>1</v>
      </c>
      <c r="I150" s="27">
        <f>VLOOKUP(C150,SOURCE!S$6:Y$10195,7,0)</f>
        <v>424</v>
      </c>
      <c r="J150" s="28" t="str">
        <f>VLOOKUP(C150,SOURCE!S$6:Y$10195,6,0)</f>
        <v>SDR</v>
      </c>
      <c r="K150" s="29" t="str">
        <f t="shared" si="13"/>
        <v>SDR</v>
      </c>
      <c r="L150" s="39" t="str">
        <f>VLOOKUP(C150,SOURCE!S$6:Y$10195,2,0)</f>
        <v>Math</v>
      </c>
      <c r="M150" t="str">
        <f>IF(VLOOKUP(I150,SOURCE!B:M,2,0)="/  { itemToBeCoded","To be coded","")</f>
        <v/>
      </c>
      <c r="N150" s="17" t="str">
        <f>IF(AND(O150,VLOOKUP(I150,SOURCE!B:M,2,0)&lt;&gt;"/  { itemToBeCoded"),IF(ISERROR(VLOOKUP(J150,TEST!A:L,12,0)),"",   IF(VLOOKUP(J150,TEST!A:L,12,0)="","",VLOOKUP(J150,TEST!A:L,12,0)&amp;" //"&amp;U150)),"")</f>
        <v/>
      </c>
      <c r="O150" t="b">
        <f>ISNA(VLOOKUP(J150,J$3:J149,1,0))</f>
        <v>1</v>
      </c>
      <c r="Q150" s="26" t="str">
        <f>VLOOKUP(I150,SOURCE!B:M,5,0)</f>
        <v>"SDR"</v>
      </c>
      <c r="U150">
        <f t="shared" si="14"/>
        <v>51</v>
      </c>
      <c r="V150" s="53">
        <f t="shared" si="15"/>
        <v>299797199.25280225</v>
      </c>
      <c r="W150" t="str">
        <f>IF(AND(O150,VLOOKUP(I150,SOURCE!B:M,2,0)&lt;&gt;"/  { itemToBeCoded"),IF(ISERROR(VLOOKUP(J150,TEST!A:F,5,0)),"",VLOOKUP(J150,TEST!A:F,5,0)),"")</f>
        <v/>
      </c>
      <c r="X150" t="str">
        <f>IF(AND(O150,VLOOKUP(I150,SOURCE!B:M,2,0)&lt;&gt;"/  { itemToBeCoded"),IF(ISERROR(VLOOKUP(J150,TEST!A:F,6,0)),"",VLOOKUP(J150,TEST!A:F,6,0)),"")</f>
        <v/>
      </c>
      <c r="Y150" t="str">
        <f t="shared" si="12"/>
        <v/>
      </c>
    </row>
    <row r="151" spans="1:25">
      <c r="A151" s="24" t="str">
        <f>IF(ISNA(VLOOKUP(D151,D152:D$9999,1,0)),"",1)</f>
        <v/>
      </c>
      <c r="B151" s="24" t="str">
        <f>IF(ISNA(VLOOKUP(E151,E152:E$9999,1,0)),"",1)</f>
        <v/>
      </c>
      <c r="C151" s="2">
        <v>149</v>
      </c>
      <c r="D151" s="2" t="str">
        <f>VLOOKUP(C151,SOURCE!$S$3:$Z$3016,8,0)</f>
        <v>ITM_SIGMAPLUS</v>
      </c>
      <c r="E151" s="26" t="str">
        <f>CHAR(34)&amp;VLOOKUP(C151,SOURCE!$S$3:$Z$3016,6,0)&amp;CHAR(34)</f>
        <v>"SUM+"</v>
      </c>
      <c r="F151" s="22" t="str">
        <f>VLOOKUP(C151,SOURCE!$S$3:$AA$3016,9,0)&amp;
IF(MID(E151,2,4)="XEQM",
"                      if (strcompare(str,"&amp;E151&amp;" ) &amp;&amp; exec) { *com = "&amp;D151&amp;";} else",
SUBSTITUTE("                      if (strcompare(str,"&amp;E151&amp;" )) { *com = "&amp;D151&amp;";} else","MNU_","-MNU_")
)</f>
        <v xml:space="preserve">                      if (strcompare(str,"SUM+" )) { *com = ITM_SIGMAPLUS;} else</v>
      </c>
      <c r="H151" t="b">
        <f>ISNA(VLOOKUP(J151,J152:J$500,1,0))</f>
        <v>1</v>
      </c>
      <c r="I151" s="27">
        <f>VLOOKUP(C151,SOURCE!S$6:Y$10195,7,0)</f>
        <v>433</v>
      </c>
      <c r="J151" s="28" t="str">
        <f>VLOOKUP(C151,SOURCE!S$6:Y$10195,6,0)</f>
        <v>SUM+</v>
      </c>
      <c r="K151" s="29" t="str">
        <f t="shared" si="13"/>
        <v>SUM+</v>
      </c>
      <c r="L151" s="39" t="str">
        <f>VLOOKUP(C151,SOURCE!S$6:Y$10195,2,0)</f>
        <v>Stat</v>
      </c>
      <c r="M151" t="str">
        <f>IF(VLOOKUP(I151,SOURCE!B:M,2,0)="/  { itemToBeCoded","To be coded","")</f>
        <v/>
      </c>
      <c r="N151" s="17" t="str">
        <f>IF(AND(O151,VLOOKUP(I151,SOURCE!B:M,2,0)&lt;&gt;"/  { itemToBeCoded"),IF(ISERROR(VLOOKUP(J151,TEST!A:L,12,0)),"",   IF(VLOOKUP(J151,TEST!A:L,12,0)="","",VLOOKUP(J151,TEST!A:L,12,0)&amp;" //"&amp;U151)),"")</f>
        <v/>
      </c>
      <c r="O151" t="b">
        <f>ISNA(VLOOKUP(J151,J$3:J150,1,0))</f>
        <v>1</v>
      </c>
      <c r="Q151" s="26" t="str">
        <f>VLOOKUP(I151,SOURCE!B:M,5,0)</f>
        <v>STD_SIGMA "+"</v>
      </c>
      <c r="U151">
        <f t="shared" si="14"/>
        <v>51</v>
      </c>
      <c r="V151" s="53">
        <f t="shared" si="15"/>
        <v>299797199.25280225</v>
      </c>
      <c r="W151" t="str">
        <f>IF(AND(O151,VLOOKUP(I151,SOURCE!B:M,2,0)&lt;&gt;"/  { itemToBeCoded"),IF(ISERROR(VLOOKUP(J151,TEST!A:F,5,0)),"",VLOOKUP(J151,TEST!A:F,5,0)),"")</f>
        <v/>
      </c>
      <c r="X151" t="str">
        <f>IF(AND(O151,VLOOKUP(I151,SOURCE!B:M,2,0)&lt;&gt;"/  { itemToBeCoded"),IF(ISERROR(VLOOKUP(J151,TEST!A:F,6,0)),"",VLOOKUP(J151,TEST!A:F,6,0)),"")</f>
        <v/>
      </c>
      <c r="Y151" t="str">
        <f t="shared" si="12"/>
        <v/>
      </c>
    </row>
    <row r="152" spans="1:25">
      <c r="A152" s="24" t="str">
        <f>IF(ISNA(VLOOKUP(D152,D153:D$9999,1,0)),"",1)</f>
        <v/>
      </c>
      <c r="B152" s="24" t="str">
        <f>IF(ISNA(VLOOKUP(E152,E153:E$9999,1,0)),"",1)</f>
        <v/>
      </c>
      <c r="C152" s="2">
        <v>150</v>
      </c>
      <c r="D152" s="2" t="str">
        <f>VLOOKUP(C152,SOURCE!$S$3:$Z$3016,8,0)</f>
        <v>ITM_NSIGMA</v>
      </c>
      <c r="E152" s="26" t="str">
        <f>CHAR(34)&amp;VLOOKUP(C152,SOURCE!$S$3:$Z$3016,6,0)&amp;CHAR(34)</f>
        <v>"NSUM"</v>
      </c>
      <c r="F152" s="22" t="str">
        <f>VLOOKUP(C152,SOURCE!$S$3:$AA$3016,9,0)&amp;
IF(MID(E152,2,4)="XEQM",
"                      if (strcompare(str,"&amp;E152&amp;" ) &amp;&amp; exec) { *com = "&amp;D152&amp;";} else",
SUBSTITUTE("                      if (strcompare(str,"&amp;E152&amp;" )) { *com = "&amp;D152&amp;";} else","MNU_","-MNU_")
)</f>
        <v xml:space="preserve">                      if (strcompare(str,"NSUM" )) { *com = ITM_NSIGMA;} else</v>
      </c>
      <c r="H152" t="b">
        <f>ISNA(VLOOKUP(J152,J153:J$500,1,0))</f>
        <v>1</v>
      </c>
      <c r="I152" s="27">
        <f>VLOOKUP(C152,SOURCE!S$6:Y$10195,7,0)</f>
        <v>435</v>
      </c>
      <c r="J152" s="28" t="str">
        <f>VLOOKUP(C152,SOURCE!S$6:Y$10195,6,0)</f>
        <v>NSUM</v>
      </c>
      <c r="K152" s="29" t="str">
        <f t="shared" si="13"/>
        <v>n</v>
      </c>
      <c r="L152" s="39" t="str">
        <f>VLOOKUP(C152,SOURCE!S$6:Y$10195,2,0)</f>
        <v>Stat</v>
      </c>
      <c r="M152" t="str">
        <f>IF(VLOOKUP(I152,SOURCE!B:M,2,0)="/  { itemToBeCoded","To be coded","")</f>
        <v/>
      </c>
      <c r="N152" s="17" t="str">
        <f>IF(AND(O152,VLOOKUP(I152,SOURCE!B:M,2,0)&lt;&gt;"/  { itemToBeCoded"),IF(ISERROR(VLOOKUP(J152,TEST!A:L,12,0)),"",   IF(VLOOKUP(J152,TEST!A:L,12,0)="","",VLOOKUP(J152,TEST!A:L,12,0)&amp;" //"&amp;U152)),"")</f>
        <v/>
      </c>
      <c r="O152" t="b">
        <f>ISNA(VLOOKUP(J152,J$3:J151,1,0))</f>
        <v>1</v>
      </c>
      <c r="Q152" s="26" t="str">
        <f>VLOOKUP(I152,SOURCE!B:M,5,0)</f>
        <v>"n"</v>
      </c>
      <c r="U152">
        <f t="shared" si="14"/>
        <v>51</v>
      </c>
      <c r="V152" s="53">
        <f t="shared" si="15"/>
        <v>299797199.25280225</v>
      </c>
      <c r="W152" t="str">
        <f>IF(AND(O152,VLOOKUP(I152,SOURCE!B:M,2,0)&lt;&gt;"/  { itemToBeCoded"),IF(ISERROR(VLOOKUP(J152,TEST!A:F,5,0)),"",VLOOKUP(J152,TEST!A:F,5,0)),"")</f>
        <v/>
      </c>
      <c r="X152" t="str">
        <f>IF(AND(O152,VLOOKUP(I152,SOURCE!B:M,2,0)&lt;&gt;"/  { itemToBeCoded"),IF(ISERROR(VLOOKUP(J152,TEST!A:F,6,0)),"",VLOOKUP(J152,TEST!A:F,6,0)),"")</f>
        <v/>
      </c>
      <c r="Y152" t="str">
        <f t="shared" si="12"/>
        <v/>
      </c>
    </row>
    <row r="153" spans="1:25">
      <c r="A153" s="24" t="str">
        <f>IF(ISNA(VLOOKUP(D153,D154:D$9999,1,0)),"",1)</f>
        <v/>
      </c>
      <c r="B153" s="24" t="str">
        <f>IF(ISNA(VLOOKUP(E153,E154:E$9999,1,0)),"",1)</f>
        <v/>
      </c>
      <c r="C153" s="2">
        <v>151</v>
      </c>
      <c r="D153" s="2" t="str">
        <f>VLOOKUP(C153,SOURCE!$S$3:$Z$3016,8,0)</f>
        <v>ITM_SIGMAx</v>
      </c>
      <c r="E153" s="26" t="str">
        <f>CHAR(34)&amp;VLOOKUP(C153,SOURCE!$S$3:$Z$3016,6,0)&amp;CHAR(34)</f>
        <v>"SUMX"</v>
      </c>
      <c r="F153" s="22" t="str">
        <f>VLOOKUP(C153,SOURCE!$S$3:$AA$3016,9,0)&amp;
IF(MID(E153,2,4)="XEQM",
"                      if (strcompare(str,"&amp;E153&amp;" ) &amp;&amp; exec) { *com = "&amp;D153&amp;";} else",
SUBSTITUTE("                      if (strcompare(str,"&amp;E153&amp;" )) { *com = "&amp;D153&amp;";} else","MNU_","-MNU_")
)</f>
        <v xml:space="preserve">                      if (strcompare(str,"SUMX" )) { *com = ITM_SIGMAx;} else</v>
      </c>
      <c r="H153" t="b">
        <f>ISNA(VLOOKUP(J153,J154:J$500,1,0))</f>
        <v>1</v>
      </c>
      <c r="I153" s="27">
        <f>VLOOKUP(C153,SOURCE!S$6:Y$10195,7,0)</f>
        <v>436</v>
      </c>
      <c r="J153" s="28" t="str">
        <f>VLOOKUP(C153,SOURCE!S$6:Y$10195,6,0)</f>
        <v>SUMX</v>
      </c>
      <c r="K153" s="29" t="str">
        <f t="shared" si="13"/>
        <v>SUMx</v>
      </c>
      <c r="L153" s="39" t="str">
        <f>VLOOKUP(C153,SOURCE!S$6:Y$10195,2,0)</f>
        <v>Stat</v>
      </c>
      <c r="M153" t="str">
        <f>IF(VLOOKUP(I153,SOURCE!B:M,2,0)="/  { itemToBeCoded","To be coded","")</f>
        <v/>
      </c>
      <c r="N153" s="17" t="str">
        <f>IF(AND(O153,VLOOKUP(I153,SOURCE!B:M,2,0)&lt;&gt;"/  { itemToBeCoded"),IF(ISERROR(VLOOKUP(J153,TEST!A:L,12,0)),"",   IF(VLOOKUP(J153,TEST!A:L,12,0)="","",VLOOKUP(J153,TEST!A:L,12,0)&amp;" //"&amp;U153)),"")</f>
        <v/>
      </c>
      <c r="O153" t="b">
        <f>ISNA(VLOOKUP(J153,J$3:J152,1,0))</f>
        <v>1</v>
      </c>
      <c r="Q153" s="26" t="str">
        <f>VLOOKUP(I153,SOURCE!B:M,5,0)</f>
        <v>STD_SIGMA "x"</v>
      </c>
      <c r="U153">
        <f t="shared" si="14"/>
        <v>51</v>
      </c>
      <c r="V153" s="53">
        <f t="shared" si="15"/>
        <v>299797199.25280225</v>
      </c>
      <c r="W153" t="str">
        <f>IF(AND(O153,VLOOKUP(I153,SOURCE!B:M,2,0)&lt;&gt;"/  { itemToBeCoded"),IF(ISERROR(VLOOKUP(J153,TEST!A:F,5,0)),"",VLOOKUP(J153,TEST!A:F,5,0)),"")</f>
        <v/>
      </c>
      <c r="X153" t="str">
        <f>IF(AND(O153,VLOOKUP(I153,SOURCE!B:M,2,0)&lt;&gt;"/  { itemToBeCoded"),IF(ISERROR(VLOOKUP(J153,TEST!A:F,6,0)),"",VLOOKUP(J153,TEST!A:F,6,0)),"")</f>
        <v/>
      </c>
      <c r="Y153" t="str">
        <f t="shared" si="12"/>
        <v/>
      </c>
    </row>
    <row r="154" spans="1:25">
      <c r="A154" s="24" t="str">
        <f>IF(ISNA(VLOOKUP(D154,D155:D$9999,1,0)),"",1)</f>
        <v/>
      </c>
      <c r="B154" s="24" t="str">
        <f>IF(ISNA(VLOOKUP(E154,E155:E$9999,1,0)),"",1)</f>
        <v/>
      </c>
      <c r="C154" s="2">
        <v>152</v>
      </c>
      <c r="D154" s="2" t="str">
        <f>VLOOKUP(C154,SOURCE!$S$3:$Z$3016,8,0)</f>
        <v>ITM_SIGMAy</v>
      </c>
      <c r="E154" s="26" t="str">
        <f>CHAR(34)&amp;VLOOKUP(C154,SOURCE!$S$3:$Z$3016,6,0)&amp;CHAR(34)</f>
        <v>"SUMY"</v>
      </c>
      <c r="F154" s="22" t="str">
        <f>VLOOKUP(C154,SOURCE!$S$3:$AA$3016,9,0)&amp;
IF(MID(E154,2,4)="XEQM",
"                      if (strcompare(str,"&amp;E154&amp;" ) &amp;&amp; exec) { *com = "&amp;D154&amp;";} else",
SUBSTITUTE("                      if (strcompare(str,"&amp;E154&amp;" )) { *com = "&amp;D154&amp;";} else","MNU_","-MNU_")
)</f>
        <v xml:space="preserve">                      if (strcompare(str,"SUMY" )) { *com = ITM_SIGMAy;} else</v>
      </c>
      <c r="H154" t="b">
        <f>ISNA(VLOOKUP(J154,J155:J$500,1,0))</f>
        <v>1</v>
      </c>
      <c r="I154" s="27">
        <f>VLOOKUP(C154,SOURCE!S$6:Y$10195,7,0)</f>
        <v>437</v>
      </c>
      <c r="J154" s="28" t="str">
        <f>VLOOKUP(C154,SOURCE!S$6:Y$10195,6,0)</f>
        <v>SUMY</v>
      </c>
      <c r="K154" s="29" t="str">
        <f t="shared" si="13"/>
        <v>SUMy</v>
      </c>
      <c r="L154" s="39" t="str">
        <f>VLOOKUP(C154,SOURCE!S$6:Y$10195,2,0)</f>
        <v>Stat</v>
      </c>
      <c r="M154" t="str">
        <f>IF(VLOOKUP(I154,SOURCE!B:M,2,0)="/  { itemToBeCoded","To be coded","")</f>
        <v/>
      </c>
      <c r="N154" s="17" t="str">
        <f>IF(AND(O154,VLOOKUP(I154,SOURCE!B:M,2,0)&lt;&gt;"/  { itemToBeCoded"),IF(ISERROR(VLOOKUP(J154,TEST!A:L,12,0)),"",   IF(VLOOKUP(J154,TEST!A:L,12,0)="","",VLOOKUP(J154,TEST!A:L,12,0)&amp;" //"&amp;U154)),"")</f>
        <v/>
      </c>
      <c r="O154" t="b">
        <f>ISNA(VLOOKUP(J154,J$3:J153,1,0))</f>
        <v>1</v>
      </c>
      <c r="Q154" s="26" t="str">
        <f>VLOOKUP(I154,SOURCE!B:M,5,0)</f>
        <v>STD_SIGMA "y"</v>
      </c>
      <c r="U154">
        <f t="shared" si="14"/>
        <v>51</v>
      </c>
      <c r="V154" s="53">
        <f t="shared" si="15"/>
        <v>299797199.25280225</v>
      </c>
      <c r="W154" t="str">
        <f>IF(AND(O154,VLOOKUP(I154,SOURCE!B:M,2,0)&lt;&gt;"/  { itemToBeCoded"),IF(ISERROR(VLOOKUP(J154,TEST!A:F,5,0)),"",VLOOKUP(J154,TEST!A:F,5,0)),"")</f>
        <v/>
      </c>
      <c r="X154" t="str">
        <f>IF(AND(O154,VLOOKUP(I154,SOURCE!B:M,2,0)&lt;&gt;"/  { itemToBeCoded"),IF(ISERROR(VLOOKUP(J154,TEST!A:F,6,0)),"",VLOOKUP(J154,TEST!A:F,6,0)),"")</f>
        <v/>
      </c>
      <c r="Y154" t="str">
        <f t="shared" si="12"/>
        <v/>
      </c>
    </row>
    <row r="155" spans="1:25">
      <c r="A155" s="24" t="str">
        <f>IF(ISNA(VLOOKUP(D155,D156:D$9999,1,0)),"",1)</f>
        <v/>
      </c>
      <c r="B155" s="24" t="str">
        <f>IF(ISNA(VLOOKUP(E155,E156:E$9999,1,0)),"",1)</f>
        <v/>
      </c>
      <c r="C155" s="2">
        <v>153</v>
      </c>
      <c r="D155" s="2" t="str">
        <f>VLOOKUP(C155,SOURCE!$S$3:$Z$3016,8,0)</f>
        <v>ITM_SIGMAx2</v>
      </c>
      <c r="E155" s="26" t="str">
        <f>CHAR(34)&amp;VLOOKUP(C155,SOURCE!$S$3:$Z$3016,6,0)&amp;CHAR(34)</f>
        <v>"SMX^2"</v>
      </c>
      <c r="F155" s="22" t="str">
        <f>VLOOKUP(C155,SOURCE!$S$3:$AA$3016,9,0)&amp;
IF(MID(E155,2,4)="XEQM",
"                      if (strcompare(str,"&amp;E155&amp;" ) &amp;&amp; exec) { *com = "&amp;D155&amp;";} else",
SUBSTITUTE("                      if (strcompare(str,"&amp;E155&amp;" )) { *com = "&amp;D155&amp;";} else","MNU_","-MNU_")
)</f>
        <v>//                      if (strcompare(str,"SMX^2" )) { *com = ITM_SIGMAx2;} else</v>
      </c>
      <c r="H155" t="b">
        <f>ISNA(VLOOKUP(J155,J156:J$500,1,0))</f>
        <v>1</v>
      </c>
      <c r="I155" s="27">
        <f>VLOOKUP(C155,SOURCE!S$6:Y$10195,7,0)</f>
        <v>438</v>
      </c>
      <c r="J155" s="28" t="str">
        <f>VLOOKUP(C155,SOURCE!S$6:Y$10195,6,0)</f>
        <v>SMX^2</v>
      </c>
      <c r="K155" s="29" t="str">
        <f t="shared" si="13"/>
        <v>SUMx^2</v>
      </c>
      <c r="L155" s="39" t="str">
        <f>VLOOKUP(C155,SOURCE!S$6:Y$10195,2,0)</f>
        <v>Stat</v>
      </c>
      <c r="M155" t="str">
        <f>IF(VLOOKUP(I155,SOURCE!B:M,2,0)="/  { itemToBeCoded","To be coded","")</f>
        <v/>
      </c>
      <c r="N155" s="17" t="str">
        <f>IF(AND(O155,VLOOKUP(I155,SOURCE!B:M,2,0)&lt;&gt;"/  { itemToBeCoded"),IF(ISERROR(VLOOKUP(J155,TEST!A:L,12,0)),"",   IF(VLOOKUP(J155,TEST!A:L,12,0)="","",VLOOKUP(J155,TEST!A:L,12,0)&amp;" //"&amp;U155)),"")</f>
        <v/>
      </c>
      <c r="O155" t="b">
        <f>ISNA(VLOOKUP(J155,J$3:J154,1,0))</f>
        <v>1</v>
      </c>
      <c r="Q155" s="26" t="str">
        <f>VLOOKUP(I155,SOURCE!B:M,5,0)</f>
        <v>STD_SIGMA "x" STD_SUP_2</v>
      </c>
      <c r="U155">
        <f t="shared" si="14"/>
        <v>51</v>
      </c>
      <c r="V155" s="53">
        <f t="shared" si="15"/>
        <v>299797199.25280225</v>
      </c>
      <c r="W155" t="str">
        <f>IF(AND(O155,VLOOKUP(I155,SOURCE!B:M,2,0)&lt;&gt;"/  { itemToBeCoded"),IF(ISERROR(VLOOKUP(J155,TEST!A:F,5,0)),"",VLOOKUP(J155,TEST!A:F,5,0)),"")</f>
        <v/>
      </c>
      <c r="X155" t="str">
        <f>IF(AND(O155,VLOOKUP(I155,SOURCE!B:M,2,0)&lt;&gt;"/  { itemToBeCoded"),IF(ISERROR(VLOOKUP(J155,TEST!A:F,6,0)),"",VLOOKUP(J155,TEST!A:F,6,0)),"")</f>
        <v/>
      </c>
      <c r="Y155" t="str">
        <f t="shared" si="12"/>
        <v/>
      </c>
    </row>
    <row r="156" spans="1:25">
      <c r="A156" s="24" t="str">
        <f>IF(ISNA(VLOOKUP(D156,D157:D$9999,1,0)),"",1)</f>
        <v/>
      </c>
      <c r="B156" s="24" t="str">
        <f>IF(ISNA(VLOOKUP(E156,E157:E$9999,1,0)),"",1)</f>
        <v/>
      </c>
      <c r="C156" s="2">
        <v>154</v>
      </c>
      <c r="D156" s="2" t="str">
        <f>VLOOKUP(C156,SOURCE!$S$3:$Z$3016,8,0)</f>
        <v>ITM_SIGMAx2y</v>
      </c>
      <c r="E156" s="26" t="str">
        <f>CHAR(34)&amp;VLOOKUP(C156,SOURCE!$S$3:$Z$3016,6,0)&amp;CHAR(34)</f>
        <v>"SMX^2Y"</v>
      </c>
      <c r="F156" s="22" t="str">
        <f>VLOOKUP(C156,SOURCE!$S$3:$AA$3016,9,0)&amp;
IF(MID(E156,2,4)="XEQM",
"                      if (strcompare(str,"&amp;E156&amp;" ) &amp;&amp; exec) { *com = "&amp;D156&amp;";} else",
SUBSTITUTE("                      if (strcompare(str,"&amp;E156&amp;" )) { *com = "&amp;D156&amp;";} else","MNU_","-MNU_")
)</f>
        <v>//                      if (strcompare(str,"SMX^2Y" )) { *com = ITM_SIGMAx2y;} else</v>
      </c>
      <c r="H156" t="b">
        <f>ISNA(VLOOKUP(J156,J157:J$500,1,0))</f>
        <v>1</v>
      </c>
      <c r="I156" s="27">
        <f>VLOOKUP(C156,SOURCE!S$6:Y$10195,7,0)</f>
        <v>439</v>
      </c>
      <c r="J156" s="28" t="str">
        <f>VLOOKUP(C156,SOURCE!S$6:Y$10195,6,0)</f>
        <v>SMX^2Y</v>
      </c>
      <c r="K156" s="29" t="str">
        <f t="shared" si="13"/>
        <v>SUMx^2y</v>
      </c>
      <c r="L156" s="39" t="str">
        <f>VLOOKUP(C156,SOURCE!S$6:Y$10195,2,0)</f>
        <v>Stat</v>
      </c>
      <c r="M156" t="str">
        <f>IF(VLOOKUP(I156,SOURCE!B:M,2,0)="/  { itemToBeCoded","To be coded","")</f>
        <v/>
      </c>
      <c r="N156" s="17" t="str">
        <f>IF(AND(O156,VLOOKUP(I156,SOURCE!B:M,2,0)&lt;&gt;"/  { itemToBeCoded"),IF(ISERROR(VLOOKUP(J156,TEST!A:L,12,0)),"",   IF(VLOOKUP(J156,TEST!A:L,12,0)="","",VLOOKUP(J156,TEST!A:L,12,0)&amp;" //"&amp;U156)),"")</f>
        <v/>
      </c>
      <c r="O156" t="b">
        <f>ISNA(VLOOKUP(J156,J$3:J155,1,0))</f>
        <v>1</v>
      </c>
      <c r="Q156" s="26" t="str">
        <f>VLOOKUP(I156,SOURCE!B:M,5,0)</f>
        <v>STD_SIGMA "x" STD_SUP_2 "y"</v>
      </c>
      <c r="U156">
        <f t="shared" si="14"/>
        <v>51</v>
      </c>
      <c r="V156" s="53">
        <f t="shared" si="15"/>
        <v>299797199.25280225</v>
      </c>
      <c r="W156" t="str">
        <f>IF(AND(O156,VLOOKUP(I156,SOURCE!B:M,2,0)&lt;&gt;"/  { itemToBeCoded"),IF(ISERROR(VLOOKUP(J156,TEST!A:F,5,0)),"",VLOOKUP(J156,TEST!A:F,5,0)),"")</f>
        <v/>
      </c>
      <c r="X156" t="str">
        <f>IF(AND(O156,VLOOKUP(I156,SOURCE!B:M,2,0)&lt;&gt;"/  { itemToBeCoded"),IF(ISERROR(VLOOKUP(J156,TEST!A:F,6,0)),"",VLOOKUP(J156,TEST!A:F,6,0)),"")</f>
        <v/>
      </c>
      <c r="Y156" t="str">
        <f t="shared" si="12"/>
        <v/>
      </c>
    </row>
    <row r="157" spans="1:25">
      <c r="A157" s="24" t="str">
        <f>IF(ISNA(VLOOKUP(D157,D158:D$9999,1,0)),"",1)</f>
        <v/>
      </c>
      <c r="B157" s="24" t="str">
        <f>IF(ISNA(VLOOKUP(E157,E158:E$9999,1,0)),"",1)</f>
        <v/>
      </c>
      <c r="C157" s="2">
        <v>155</v>
      </c>
      <c r="D157" s="2" t="str">
        <f>VLOOKUP(C157,SOURCE!$S$3:$Z$3016,8,0)</f>
        <v>ITM_SIGMAy2</v>
      </c>
      <c r="E157" s="26" t="str">
        <f>CHAR(34)&amp;VLOOKUP(C157,SOURCE!$S$3:$Z$3016,6,0)&amp;CHAR(34)</f>
        <v>"SMY^2"</v>
      </c>
      <c r="F157" s="22" t="str">
        <f>VLOOKUP(C157,SOURCE!$S$3:$AA$3016,9,0)&amp;
IF(MID(E157,2,4)="XEQM",
"                      if (strcompare(str,"&amp;E157&amp;" ) &amp;&amp; exec) { *com = "&amp;D157&amp;";} else",
SUBSTITUTE("                      if (strcompare(str,"&amp;E157&amp;" )) { *com = "&amp;D157&amp;";} else","MNU_","-MNU_")
)</f>
        <v>//                      if (strcompare(str,"SMY^2" )) { *com = ITM_SIGMAy2;} else</v>
      </c>
      <c r="H157" t="b">
        <f>ISNA(VLOOKUP(J157,J158:J$500,1,0))</f>
        <v>1</v>
      </c>
      <c r="I157" s="27">
        <f>VLOOKUP(C157,SOURCE!S$6:Y$10195,7,0)</f>
        <v>440</v>
      </c>
      <c r="J157" s="28" t="str">
        <f>VLOOKUP(C157,SOURCE!S$6:Y$10195,6,0)</f>
        <v>SMY^2</v>
      </c>
      <c r="K157" s="29" t="str">
        <f t="shared" si="13"/>
        <v>SUMy^2</v>
      </c>
      <c r="L157" s="39" t="str">
        <f>VLOOKUP(C157,SOURCE!S$6:Y$10195,2,0)</f>
        <v>Stat</v>
      </c>
      <c r="M157" t="str">
        <f>IF(VLOOKUP(I157,SOURCE!B:M,2,0)="/  { itemToBeCoded","To be coded","")</f>
        <v/>
      </c>
      <c r="N157" s="17" t="str">
        <f>IF(AND(O157,VLOOKUP(I157,SOURCE!B:M,2,0)&lt;&gt;"/  { itemToBeCoded"),IF(ISERROR(VLOOKUP(J157,TEST!A:L,12,0)),"",   IF(VLOOKUP(J157,TEST!A:L,12,0)="","",VLOOKUP(J157,TEST!A:L,12,0)&amp;" //"&amp;U157)),"")</f>
        <v/>
      </c>
      <c r="O157" t="b">
        <f>ISNA(VLOOKUP(J157,J$3:J156,1,0))</f>
        <v>1</v>
      </c>
      <c r="Q157" s="26" t="str">
        <f>VLOOKUP(I157,SOURCE!B:M,5,0)</f>
        <v>STD_SIGMA "y" STD_SUP_2</v>
      </c>
      <c r="U157">
        <f t="shared" si="14"/>
        <v>51</v>
      </c>
      <c r="V157" s="53">
        <f t="shared" si="15"/>
        <v>299797199.25280225</v>
      </c>
      <c r="W157" t="str">
        <f>IF(AND(O157,VLOOKUP(I157,SOURCE!B:M,2,0)&lt;&gt;"/  { itemToBeCoded"),IF(ISERROR(VLOOKUP(J157,TEST!A:F,5,0)),"",VLOOKUP(J157,TEST!A:F,5,0)),"")</f>
        <v/>
      </c>
      <c r="X157" t="str">
        <f>IF(AND(O157,VLOOKUP(I157,SOURCE!B:M,2,0)&lt;&gt;"/  { itemToBeCoded"),IF(ISERROR(VLOOKUP(J157,TEST!A:F,6,0)),"",VLOOKUP(J157,TEST!A:F,6,0)),"")</f>
        <v/>
      </c>
      <c r="Y157" t="str">
        <f t="shared" si="12"/>
        <v/>
      </c>
    </row>
    <row r="158" spans="1:25">
      <c r="A158" s="24" t="str">
        <f>IF(ISNA(VLOOKUP(D158,D159:D$9999,1,0)),"",1)</f>
        <v/>
      </c>
      <c r="B158" s="24" t="str">
        <f>IF(ISNA(VLOOKUP(E158,E159:E$9999,1,0)),"",1)</f>
        <v/>
      </c>
      <c r="C158" s="2">
        <v>156</v>
      </c>
      <c r="D158" s="2" t="str">
        <f>VLOOKUP(C158,SOURCE!$S$3:$Z$3016,8,0)</f>
        <v>ITM_SIGMAxy</v>
      </c>
      <c r="E158" s="26" t="str">
        <f>CHAR(34)&amp;VLOOKUP(C158,SOURCE!$S$3:$Z$3016,6,0)&amp;CHAR(34)</f>
        <v>"SMXY"</v>
      </c>
      <c r="F158" s="22" t="str">
        <f>VLOOKUP(C158,SOURCE!$S$3:$AA$3016,9,0)&amp;
IF(MID(E158,2,4)="XEQM",
"                      if (strcompare(str,"&amp;E158&amp;" ) &amp;&amp; exec) { *com = "&amp;D158&amp;";} else",
SUBSTITUTE("                      if (strcompare(str,"&amp;E158&amp;" )) { *com = "&amp;D158&amp;";} else","MNU_","-MNU_")
)</f>
        <v>//                      if (strcompare(str,"SMXY" )) { *com = ITM_SIGMAxy;} else</v>
      </c>
      <c r="H158" t="b">
        <f>ISNA(VLOOKUP(J158,J159:J$500,1,0))</f>
        <v>1</v>
      </c>
      <c r="I158" s="27">
        <f>VLOOKUP(C158,SOURCE!S$6:Y$10195,7,0)</f>
        <v>441</v>
      </c>
      <c r="J158" s="28" t="str">
        <f>VLOOKUP(C158,SOURCE!S$6:Y$10195,6,0)</f>
        <v>SMXY</v>
      </c>
      <c r="K158" s="29" t="str">
        <f t="shared" si="13"/>
        <v>SUMxy</v>
      </c>
      <c r="L158" s="39" t="str">
        <f>VLOOKUP(C158,SOURCE!S$6:Y$10195,2,0)</f>
        <v>Stat</v>
      </c>
      <c r="M158" t="str">
        <f>IF(VLOOKUP(I158,SOURCE!B:M,2,0)="/  { itemToBeCoded","To be coded","")</f>
        <v/>
      </c>
      <c r="N158" s="17" t="str">
        <f>IF(AND(O158,VLOOKUP(I158,SOURCE!B:M,2,0)&lt;&gt;"/  { itemToBeCoded"),IF(ISERROR(VLOOKUP(J158,TEST!A:L,12,0)),"",   IF(VLOOKUP(J158,TEST!A:L,12,0)="","",VLOOKUP(J158,TEST!A:L,12,0)&amp;" //"&amp;U158)),"")</f>
        <v/>
      </c>
      <c r="O158" t="b">
        <f>ISNA(VLOOKUP(J158,J$3:J157,1,0))</f>
        <v>1</v>
      </c>
      <c r="Q158" s="26" t="str">
        <f>VLOOKUP(I158,SOURCE!B:M,5,0)</f>
        <v>STD_SIGMA "xy"</v>
      </c>
      <c r="U158">
        <f t="shared" si="14"/>
        <v>51</v>
      </c>
      <c r="V158" s="53">
        <f t="shared" si="15"/>
        <v>299797199.25280225</v>
      </c>
      <c r="W158" t="str">
        <f>IF(AND(O158,VLOOKUP(I158,SOURCE!B:M,2,0)&lt;&gt;"/  { itemToBeCoded"),IF(ISERROR(VLOOKUP(J158,TEST!A:F,5,0)),"",VLOOKUP(J158,TEST!A:F,5,0)),"")</f>
        <v/>
      </c>
      <c r="X158" t="str">
        <f>IF(AND(O158,VLOOKUP(I158,SOURCE!B:M,2,0)&lt;&gt;"/  { itemToBeCoded"),IF(ISERROR(VLOOKUP(J158,TEST!A:F,6,0)),"",VLOOKUP(J158,TEST!A:F,6,0)),"")</f>
        <v/>
      </c>
      <c r="Y158" t="str">
        <f t="shared" si="12"/>
        <v/>
      </c>
    </row>
    <row r="159" spans="1:25">
      <c r="A159" s="24" t="str">
        <f>IF(ISNA(VLOOKUP(D159,D160:D$9999,1,0)),"",1)</f>
        <v/>
      </c>
      <c r="B159" s="24" t="str">
        <f>IF(ISNA(VLOOKUP(E159,E160:E$9999,1,0)),"",1)</f>
        <v/>
      </c>
      <c r="C159" s="2">
        <v>157</v>
      </c>
      <c r="D159" s="2" t="str">
        <f>VLOOKUP(C159,SOURCE!$S$3:$Z$3016,8,0)</f>
        <v>ITM_SIGMAlnxy</v>
      </c>
      <c r="E159" s="26" t="str">
        <f>CHAR(34)&amp;VLOOKUP(C159,SOURCE!$S$3:$Z$3016,6,0)&amp;CHAR(34)</f>
        <v>"SMLNXY"</v>
      </c>
      <c r="F159" s="22" t="str">
        <f>VLOOKUP(C159,SOURCE!$S$3:$AA$3016,9,0)&amp;
IF(MID(E159,2,4)="XEQM",
"                      if (strcompare(str,"&amp;E159&amp;" ) &amp;&amp; exec) { *com = "&amp;D159&amp;";} else",
SUBSTITUTE("                      if (strcompare(str,"&amp;E159&amp;" )) { *com = "&amp;D159&amp;";} else","MNU_","-MNU_")
)</f>
        <v>//                      if (strcompare(str,"SMLNXY" )) { *com = ITM_SIGMAlnxy;} else</v>
      </c>
      <c r="H159" t="b">
        <f>ISNA(VLOOKUP(J159,J160:J$500,1,0))</f>
        <v>1</v>
      </c>
      <c r="I159" s="27">
        <f>VLOOKUP(C159,SOURCE!S$6:Y$10195,7,0)</f>
        <v>442</v>
      </c>
      <c r="J159" s="28" t="str">
        <f>VLOOKUP(C159,SOURCE!S$6:Y$10195,6,0)</f>
        <v>SMLNXY</v>
      </c>
      <c r="K159" s="29" t="str">
        <f t="shared" si="13"/>
        <v>SUMlnxy</v>
      </c>
      <c r="L159" s="39" t="str">
        <f>VLOOKUP(C159,SOURCE!S$6:Y$10195,2,0)</f>
        <v>Stat</v>
      </c>
      <c r="M159" t="str">
        <f>IF(VLOOKUP(I159,SOURCE!B:M,2,0)="/  { itemToBeCoded","To be coded","")</f>
        <v/>
      </c>
      <c r="N159" s="17" t="str">
        <f>IF(AND(O159,VLOOKUP(I159,SOURCE!B:M,2,0)&lt;&gt;"/  { itemToBeCoded"),IF(ISERROR(VLOOKUP(J159,TEST!A:L,12,0)),"",   IF(VLOOKUP(J159,TEST!A:L,12,0)="","",VLOOKUP(J159,TEST!A:L,12,0)&amp;" //"&amp;U159)),"")</f>
        <v/>
      </c>
      <c r="O159" t="b">
        <f>ISNA(VLOOKUP(J159,J$3:J158,1,0))</f>
        <v>1</v>
      </c>
      <c r="Q159" s="26" t="str">
        <f>VLOOKUP(I159,SOURCE!B:M,5,0)</f>
        <v>STD_SIGMA "lnxy"</v>
      </c>
      <c r="U159">
        <f t="shared" si="14"/>
        <v>51</v>
      </c>
      <c r="V159" s="53">
        <f t="shared" si="15"/>
        <v>299797199.25280225</v>
      </c>
      <c r="W159" t="str">
        <f>IF(AND(O159,VLOOKUP(I159,SOURCE!B:M,2,0)&lt;&gt;"/  { itemToBeCoded"),IF(ISERROR(VLOOKUP(J159,TEST!A:F,5,0)),"",VLOOKUP(J159,TEST!A:F,5,0)),"")</f>
        <v/>
      </c>
      <c r="X159" t="str">
        <f>IF(AND(O159,VLOOKUP(I159,SOURCE!B:M,2,0)&lt;&gt;"/  { itemToBeCoded"),IF(ISERROR(VLOOKUP(J159,TEST!A:F,6,0)),"",VLOOKUP(J159,TEST!A:F,6,0)),"")</f>
        <v/>
      </c>
      <c r="Y159" t="str">
        <f t="shared" si="12"/>
        <v/>
      </c>
    </row>
    <row r="160" spans="1:25">
      <c r="A160" s="24" t="str">
        <f>IF(ISNA(VLOOKUP(D160,D161:D$9999,1,0)),"",1)</f>
        <v/>
      </c>
      <c r="B160" s="24" t="str">
        <f>IF(ISNA(VLOOKUP(E160,E161:E$9999,1,0)),"",1)</f>
        <v/>
      </c>
      <c r="C160" s="2">
        <v>158</v>
      </c>
      <c r="D160" s="2" t="str">
        <f>VLOOKUP(C160,SOURCE!$S$3:$Z$3016,8,0)</f>
        <v>ITM_SIGMAlnx</v>
      </c>
      <c r="E160" s="26" t="str">
        <f>CHAR(34)&amp;VLOOKUP(C160,SOURCE!$S$3:$Z$3016,6,0)&amp;CHAR(34)</f>
        <v>"SMLNX"</v>
      </c>
      <c r="F160" s="22" t="str">
        <f>VLOOKUP(C160,SOURCE!$S$3:$AA$3016,9,0)&amp;
IF(MID(E160,2,4)="XEQM",
"                      if (strcompare(str,"&amp;E160&amp;" ) &amp;&amp; exec) { *com = "&amp;D160&amp;";} else",
SUBSTITUTE("                      if (strcompare(str,"&amp;E160&amp;" )) { *com = "&amp;D160&amp;";} else","MNU_","-MNU_")
)</f>
        <v>//                      if (strcompare(str,"SMLNX" )) { *com = ITM_SIGMAlnx;} else</v>
      </c>
      <c r="H160" t="b">
        <f>ISNA(VLOOKUP(J160,J161:J$500,1,0))</f>
        <v>1</v>
      </c>
      <c r="I160" s="27">
        <f>VLOOKUP(C160,SOURCE!S$6:Y$10195,7,0)</f>
        <v>443</v>
      </c>
      <c r="J160" s="28" t="str">
        <f>VLOOKUP(C160,SOURCE!S$6:Y$10195,6,0)</f>
        <v>SMLNX</v>
      </c>
      <c r="K160" s="29" t="str">
        <f t="shared" si="13"/>
        <v>SUMlnx</v>
      </c>
      <c r="L160" s="39" t="str">
        <f>VLOOKUP(C160,SOURCE!S$6:Y$10195,2,0)</f>
        <v>Stat</v>
      </c>
      <c r="M160" t="str">
        <f>IF(VLOOKUP(I160,SOURCE!B:M,2,0)="/  { itemToBeCoded","To be coded","")</f>
        <v/>
      </c>
      <c r="N160" s="17" t="str">
        <f>IF(AND(O160,VLOOKUP(I160,SOURCE!B:M,2,0)&lt;&gt;"/  { itemToBeCoded"),IF(ISERROR(VLOOKUP(J160,TEST!A:L,12,0)),"",   IF(VLOOKUP(J160,TEST!A:L,12,0)="","",VLOOKUP(J160,TEST!A:L,12,0)&amp;" //"&amp;U160)),"")</f>
        <v/>
      </c>
      <c r="O160" t="b">
        <f>ISNA(VLOOKUP(J160,J$3:J159,1,0))</f>
        <v>1</v>
      </c>
      <c r="Q160" s="26" t="str">
        <f>VLOOKUP(I160,SOURCE!B:M,5,0)</f>
        <v>STD_SIGMA "lnx"</v>
      </c>
      <c r="U160">
        <f t="shared" si="14"/>
        <v>51</v>
      </c>
      <c r="V160" s="53">
        <f t="shared" si="15"/>
        <v>299797199.25280225</v>
      </c>
      <c r="W160" t="str">
        <f>IF(AND(O160,VLOOKUP(I160,SOURCE!B:M,2,0)&lt;&gt;"/  { itemToBeCoded"),IF(ISERROR(VLOOKUP(J160,TEST!A:F,5,0)),"",VLOOKUP(J160,TEST!A:F,5,0)),"")</f>
        <v/>
      </c>
      <c r="X160" t="str">
        <f>IF(AND(O160,VLOOKUP(I160,SOURCE!B:M,2,0)&lt;&gt;"/  { itemToBeCoded"),IF(ISERROR(VLOOKUP(J160,TEST!A:F,6,0)),"",VLOOKUP(J160,TEST!A:F,6,0)),"")</f>
        <v/>
      </c>
      <c r="Y160" t="str">
        <f t="shared" si="12"/>
        <v/>
      </c>
    </row>
    <row r="161" spans="1:25">
      <c r="A161" s="24" t="str">
        <f>IF(ISNA(VLOOKUP(D161,D162:D$9999,1,0)),"",1)</f>
        <v/>
      </c>
      <c r="B161" s="24" t="str">
        <f>IF(ISNA(VLOOKUP(E161,E162:E$9999,1,0)),"",1)</f>
        <v/>
      </c>
      <c r="C161" s="2">
        <v>159</v>
      </c>
      <c r="D161" s="2" t="str">
        <f>VLOOKUP(C161,SOURCE!$S$3:$Z$3016,8,0)</f>
        <v>ITM_SIGMAln2x</v>
      </c>
      <c r="E161" s="26" t="str">
        <f>CHAR(34)&amp;VLOOKUP(C161,SOURCE!$S$3:$Z$3016,6,0)&amp;CHAR(34)</f>
        <v>"SMLN^2X"</v>
      </c>
      <c r="F161" s="22" t="str">
        <f>VLOOKUP(C161,SOURCE!$S$3:$AA$3016,9,0)&amp;
IF(MID(E161,2,4)="XEQM",
"                      if (strcompare(str,"&amp;E161&amp;" ) &amp;&amp; exec) { *com = "&amp;D161&amp;";} else",
SUBSTITUTE("                      if (strcompare(str,"&amp;E161&amp;" )) { *com = "&amp;D161&amp;";} else","MNU_","-MNU_")
)</f>
        <v>//                      if (strcompare(str,"SMLN^2X" )) { *com = ITM_SIGMAln2x;} else</v>
      </c>
      <c r="H161" t="b">
        <f>ISNA(VLOOKUP(J161,J162:J$500,1,0))</f>
        <v>1</v>
      </c>
      <c r="I161" s="27">
        <f>VLOOKUP(C161,SOURCE!S$6:Y$10195,7,0)</f>
        <v>444</v>
      </c>
      <c r="J161" s="28" t="str">
        <f>VLOOKUP(C161,SOURCE!S$6:Y$10195,6,0)</f>
        <v>SMLN^2X</v>
      </c>
      <c r="K161" s="29" t="str">
        <f t="shared" si="13"/>
        <v>SUMln^2x</v>
      </c>
      <c r="L161" s="39" t="str">
        <f>VLOOKUP(C161,SOURCE!S$6:Y$10195,2,0)</f>
        <v>Stat</v>
      </c>
      <c r="M161" t="str">
        <f>IF(VLOOKUP(I161,SOURCE!B:M,2,0)="/  { itemToBeCoded","To be coded","")</f>
        <v/>
      </c>
      <c r="N161" s="17" t="str">
        <f>IF(AND(O161,VLOOKUP(I161,SOURCE!B:M,2,0)&lt;&gt;"/  { itemToBeCoded"),IF(ISERROR(VLOOKUP(J161,TEST!A:L,12,0)),"",   IF(VLOOKUP(J161,TEST!A:L,12,0)="","",VLOOKUP(J161,TEST!A:L,12,0)&amp;" //"&amp;U161)),"")</f>
        <v/>
      </c>
      <c r="O161" t="b">
        <f>ISNA(VLOOKUP(J161,J$3:J160,1,0))</f>
        <v>1</v>
      </c>
      <c r="Q161" s="26" t="str">
        <f>VLOOKUP(I161,SOURCE!B:M,5,0)</f>
        <v>STD_SIGMA "ln" STD_SUP_2 "x"</v>
      </c>
      <c r="U161">
        <f t="shared" si="14"/>
        <v>51</v>
      </c>
      <c r="V161" s="53">
        <f t="shared" si="15"/>
        <v>299797199.25280225</v>
      </c>
      <c r="W161" t="str">
        <f>IF(AND(O161,VLOOKUP(I161,SOURCE!B:M,2,0)&lt;&gt;"/  { itemToBeCoded"),IF(ISERROR(VLOOKUP(J161,TEST!A:F,5,0)),"",VLOOKUP(J161,TEST!A:F,5,0)),"")</f>
        <v/>
      </c>
      <c r="X161" t="str">
        <f>IF(AND(O161,VLOOKUP(I161,SOURCE!B:M,2,0)&lt;&gt;"/  { itemToBeCoded"),IF(ISERROR(VLOOKUP(J161,TEST!A:F,6,0)),"",VLOOKUP(J161,TEST!A:F,6,0)),"")</f>
        <v/>
      </c>
      <c r="Y161" t="str">
        <f t="shared" si="12"/>
        <v/>
      </c>
    </row>
    <row r="162" spans="1:25">
      <c r="A162" s="24" t="str">
        <f>IF(ISNA(VLOOKUP(D162,D163:D$9999,1,0)),"",1)</f>
        <v/>
      </c>
      <c r="B162" s="24" t="str">
        <f>IF(ISNA(VLOOKUP(E162,E163:E$9999,1,0)),"",1)</f>
        <v/>
      </c>
      <c r="C162" s="2">
        <v>160</v>
      </c>
      <c r="D162" s="2" t="str">
        <f>VLOOKUP(C162,SOURCE!$S$3:$Z$3016,8,0)</f>
        <v>ITM_SIGMAylnx</v>
      </c>
      <c r="E162" s="26" t="str">
        <f>CHAR(34)&amp;VLOOKUP(C162,SOURCE!$S$3:$Z$3016,6,0)&amp;CHAR(34)</f>
        <v>"SMYLNX"</v>
      </c>
      <c r="F162" s="22" t="str">
        <f>VLOOKUP(C162,SOURCE!$S$3:$AA$3016,9,0)&amp;
IF(MID(E162,2,4)="XEQM",
"                      if (strcompare(str,"&amp;E162&amp;" ) &amp;&amp; exec) { *com = "&amp;D162&amp;";} else",
SUBSTITUTE("                      if (strcompare(str,"&amp;E162&amp;" )) { *com = "&amp;D162&amp;";} else","MNU_","-MNU_")
)</f>
        <v>//                      if (strcompare(str,"SMYLNX" )) { *com = ITM_SIGMAylnx;} else</v>
      </c>
      <c r="H162" t="b">
        <f>ISNA(VLOOKUP(J162,J163:J$500,1,0))</f>
        <v>1</v>
      </c>
      <c r="I162" s="27">
        <f>VLOOKUP(C162,SOURCE!S$6:Y$10195,7,0)</f>
        <v>445</v>
      </c>
      <c r="J162" s="28" t="str">
        <f>VLOOKUP(C162,SOURCE!S$6:Y$10195,6,0)</f>
        <v>SMYLNX</v>
      </c>
      <c r="K162" s="29" t="str">
        <f t="shared" si="13"/>
        <v>SUMylnx</v>
      </c>
      <c r="L162" s="39" t="str">
        <f>VLOOKUP(C162,SOURCE!S$6:Y$10195,2,0)</f>
        <v>Stat</v>
      </c>
      <c r="M162" t="str">
        <f>IF(VLOOKUP(I162,SOURCE!B:M,2,0)="/  { itemToBeCoded","To be coded","")</f>
        <v/>
      </c>
      <c r="N162" s="17" t="str">
        <f>IF(AND(O162,VLOOKUP(I162,SOURCE!B:M,2,0)&lt;&gt;"/  { itemToBeCoded"),IF(ISERROR(VLOOKUP(J162,TEST!A:L,12,0)),"",   IF(VLOOKUP(J162,TEST!A:L,12,0)="","",VLOOKUP(J162,TEST!A:L,12,0)&amp;" //"&amp;U162)),"")</f>
        <v/>
      </c>
      <c r="O162" t="b">
        <f>ISNA(VLOOKUP(J162,J$3:J161,1,0))</f>
        <v>1</v>
      </c>
      <c r="Q162" s="26" t="str">
        <f>VLOOKUP(I162,SOURCE!B:M,5,0)</f>
        <v>STD_SIGMA "ylnx"</v>
      </c>
      <c r="U162">
        <f t="shared" si="14"/>
        <v>51</v>
      </c>
      <c r="V162" s="53">
        <f t="shared" si="15"/>
        <v>299797199.25280225</v>
      </c>
      <c r="W162" t="str">
        <f>IF(AND(O162,VLOOKUP(I162,SOURCE!B:M,2,0)&lt;&gt;"/  { itemToBeCoded"),IF(ISERROR(VLOOKUP(J162,TEST!A:F,5,0)),"",VLOOKUP(J162,TEST!A:F,5,0)),"")</f>
        <v/>
      </c>
      <c r="X162" t="str">
        <f>IF(AND(O162,VLOOKUP(I162,SOURCE!B:M,2,0)&lt;&gt;"/  { itemToBeCoded"),IF(ISERROR(VLOOKUP(J162,TEST!A:F,6,0)),"",VLOOKUP(J162,TEST!A:F,6,0)),"")</f>
        <v/>
      </c>
      <c r="Y162" t="str">
        <f t="shared" si="12"/>
        <v/>
      </c>
    </row>
    <row r="163" spans="1:25">
      <c r="A163" s="24" t="str">
        <f>IF(ISNA(VLOOKUP(D163,D164:D$9999,1,0)),"",1)</f>
        <v/>
      </c>
      <c r="B163" s="24" t="str">
        <f>IF(ISNA(VLOOKUP(E163,E164:E$9999,1,0)),"",1)</f>
        <v/>
      </c>
      <c r="C163" s="2">
        <v>161</v>
      </c>
      <c r="D163" s="2" t="str">
        <f>VLOOKUP(C163,SOURCE!$S$3:$Z$3016,8,0)</f>
        <v>ITM_SIGMAlny</v>
      </c>
      <c r="E163" s="26" t="str">
        <f>CHAR(34)&amp;VLOOKUP(C163,SOURCE!$S$3:$Z$3016,6,0)&amp;CHAR(34)</f>
        <v>"SMLNY"</v>
      </c>
      <c r="F163" s="22" t="str">
        <f>VLOOKUP(C163,SOURCE!$S$3:$AA$3016,9,0)&amp;
IF(MID(E163,2,4)="XEQM",
"                      if (strcompare(str,"&amp;E163&amp;" ) &amp;&amp; exec) { *com = "&amp;D163&amp;";} else",
SUBSTITUTE("                      if (strcompare(str,"&amp;E163&amp;" )) { *com = "&amp;D163&amp;";} else","MNU_","-MNU_")
)</f>
        <v>//                      if (strcompare(str,"SMLNY" )) { *com = ITM_SIGMAlny;} else</v>
      </c>
      <c r="H163" t="b">
        <f>ISNA(VLOOKUP(J163,J164:J$500,1,0))</f>
        <v>1</v>
      </c>
      <c r="I163" s="27">
        <f>VLOOKUP(C163,SOURCE!S$6:Y$10195,7,0)</f>
        <v>446</v>
      </c>
      <c r="J163" s="28" t="str">
        <f>VLOOKUP(C163,SOURCE!S$6:Y$10195,6,0)</f>
        <v>SMLNY</v>
      </c>
      <c r="K163" s="29" t="str">
        <f t="shared" si="13"/>
        <v>SUMlny</v>
      </c>
      <c r="L163" s="39" t="str">
        <f>VLOOKUP(C163,SOURCE!S$6:Y$10195,2,0)</f>
        <v>Stat</v>
      </c>
      <c r="M163" t="str">
        <f>IF(VLOOKUP(I163,SOURCE!B:M,2,0)="/  { itemToBeCoded","To be coded","")</f>
        <v/>
      </c>
      <c r="N163" s="17" t="str">
        <f>IF(AND(O163,VLOOKUP(I163,SOURCE!B:M,2,0)&lt;&gt;"/  { itemToBeCoded"),IF(ISERROR(VLOOKUP(J163,TEST!A:L,12,0)),"",   IF(VLOOKUP(J163,TEST!A:L,12,0)="","",VLOOKUP(J163,TEST!A:L,12,0)&amp;" //"&amp;U163)),"")</f>
        <v/>
      </c>
      <c r="O163" t="b">
        <f>ISNA(VLOOKUP(J163,J$3:J162,1,0))</f>
        <v>1</v>
      </c>
      <c r="Q163" s="26" t="str">
        <f>VLOOKUP(I163,SOURCE!B:M,5,0)</f>
        <v>STD_SIGMA "lny"</v>
      </c>
      <c r="U163">
        <f t="shared" si="14"/>
        <v>51</v>
      </c>
      <c r="V163" s="53">
        <f t="shared" si="15"/>
        <v>299797199.25280225</v>
      </c>
      <c r="W163" t="str">
        <f>IF(AND(O163,VLOOKUP(I163,SOURCE!B:M,2,0)&lt;&gt;"/  { itemToBeCoded"),IF(ISERROR(VLOOKUP(J163,TEST!A:F,5,0)),"",VLOOKUP(J163,TEST!A:F,5,0)),"")</f>
        <v/>
      </c>
      <c r="X163" t="str">
        <f>IF(AND(O163,VLOOKUP(I163,SOURCE!B:M,2,0)&lt;&gt;"/  { itemToBeCoded"),IF(ISERROR(VLOOKUP(J163,TEST!A:F,6,0)),"",VLOOKUP(J163,TEST!A:F,6,0)),"")</f>
        <v/>
      </c>
      <c r="Y163" t="str">
        <f t="shared" si="12"/>
        <v/>
      </c>
    </row>
    <row r="164" spans="1:25">
      <c r="A164" s="24" t="str">
        <f>IF(ISNA(VLOOKUP(D164,D165:D$9999,1,0)),"",1)</f>
        <v/>
      </c>
      <c r="B164" s="24" t="str">
        <f>IF(ISNA(VLOOKUP(E164,E165:E$9999,1,0)),"",1)</f>
        <v/>
      </c>
      <c r="C164" s="2">
        <v>162</v>
      </c>
      <c r="D164" s="2" t="str">
        <f>VLOOKUP(C164,SOURCE!$S$3:$Z$3016,8,0)</f>
        <v>ITM_SIGMAln2y</v>
      </c>
      <c r="E164" s="26" t="str">
        <f>CHAR(34)&amp;VLOOKUP(C164,SOURCE!$S$3:$Z$3016,6,0)&amp;CHAR(34)</f>
        <v>"SMLN^2Y"</v>
      </c>
      <c r="F164" s="22" t="str">
        <f>VLOOKUP(C164,SOURCE!$S$3:$AA$3016,9,0)&amp;
IF(MID(E164,2,4)="XEQM",
"                      if (strcompare(str,"&amp;E164&amp;" ) &amp;&amp; exec) { *com = "&amp;D164&amp;";} else",
SUBSTITUTE("                      if (strcompare(str,"&amp;E164&amp;" )) { *com = "&amp;D164&amp;";} else","MNU_","-MNU_")
)</f>
        <v>//                      if (strcompare(str,"SMLN^2Y" )) { *com = ITM_SIGMAln2y;} else</v>
      </c>
      <c r="H164" t="b">
        <f>ISNA(VLOOKUP(J164,J165:J$500,1,0))</f>
        <v>1</v>
      </c>
      <c r="I164" s="27">
        <f>VLOOKUP(C164,SOURCE!S$6:Y$10195,7,0)</f>
        <v>447</v>
      </c>
      <c r="J164" s="28" t="str">
        <f>VLOOKUP(C164,SOURCE!S$6:Y$10195,6,0)</f>
        <v>SMLN^2Y</v>
      </c>
      <c r="K164" s="29" t="str">
        <f t="shared" si="13"/>
        <v>SUMln^2y</v>
      </c>
      <c r="L164" s="39" t="str">
        <f>VLOOKUP(C164,SOURCE!S$6:Y$10195,2,0)</f>
        <v>Stat</v>
      </c>
      <c r="M164" t="str">
        <f>IF(VLOOKUP(I164,SOURCE!B:M,2,0)="/  { itemToBeCoded","To be coded","")</f>
        <v/>
      </c>
      <c r="N164" s="17" t="str">
        <f>IF(AND(O164,VLOOKUP(I164,SOURCE!B:M,2,0)&lt;&gt;"/  { itemToBeCoded"),IF(ISERROR(VLOOKUP(J164,TEST!A:L,12,0)),"",   IF(VLOOKUP(J164,TEST!A:L,12,0)="","",VLOOKUP(J164,TEST!A:L,12,0)&amp;" //"&amp;U164)),"")</f>
        <v/>
      </c>
      <c r="O164" t="b">
        <f>ISNA(VLOOKUP(J164,J$3:J163,1,0))</f>
        <v>1</v>
      </c>
      <c r="Q164" s="26" t="str">
        <f>VLOOKUP(I164,SOURCE!B:M,5,0)</f>
        <v>STD_SIGMA "ln" STD_SUP_2 "y"</v>
      </c>
      <c r="U164">
        <f t="shared" si="14"/>
        <v>51</v>
      </c>
      <c r="V164" s="53">
        <f t="shared" si="15"/>
        <v>299797199.25280225</v>
      </c>
      <c r="W164" t="str">
        <f>IF(AND(O164,VLOOKUP(I164,SOURCE!B:M,2,0)&lt;&gt;"/  { itemToBeCoded"),IF(ISERROR(VLOOKUP(J164,TEST!A:F,5,0)),"",VLOOKUP(J164,TEST!A:F,5,0)),"")</f>
        <v/>
      </c>
      <c r="X164" t="str">
        <f>IF(AND(O164,VLOOKUP(I164,SOURCE!B:M,2,0)&lt;&gt;"/  { itemToBeCoded"),IF(ISERROR(VLOOKUP(J164,TEST!A:F,6,0)),"",VLOOKUP(J164,TEST!A:F,6,0)),"")</f>
        <v/>
      </c>
      <c r="Y164" t="str">
        <f t="shared" si="12"/>
        <v/>
      </c>
    </row>
    <row r="165" spans="1:25">
      <c r="A165" s="24" t="str">
        <f>IF(ISNA(VLOOKUP(D165,D166:D$9999,1,0)),"",1)</f>
        <v/>
      </c>
      <c r="B165" s="24" t="str">
        <f>IF(ISNA(VLOOKUP(E165,E166:E$9999,1,0)),"",1)</f>
        <v/>
      </c>
      <c r="C165" s="2">
        <v>163</v>
      </c>
      <c r="D165" s="2" t="str">
        <f>VLOOKUP(C165,SOURCE!$S$3:$Z$3016,8,0)</f>
        <v>ITM_SIGMAxlny</v>
      </c>
      <c r="E165" s="26" t="str">
        <f>CHAR(34)&amp;VLOOKUP(C165,SOURCE!$S$3:$Z$3016,6,0)&amp;CHAR(34)</f>
        <v>"SMXLNY"</v>
      </c>
      <c r="F165" s="22" t="str">
        <f>VLOOKUP(C165,SOURCE!$S$3:$AA$3016,9,0)&amp;
IF(MID(E165,2,4)="XEQM",
"                      if (strcompare(str,"&amp;E165&amp;" ) &amp;&amp; exec) { *com = "&amp;D165&amp;";} else",
SUBSTITUTE("                      if (strcompare(str,"&amp;E165&amp;" )) { *com = "&amp;D165&amp;";} else","MNU_","-MNU_")
)</f>
        <v>//                      if (strcompare(str,"SMXLNY" )) { *com = ITM_SIGMAxlny;} else</v>
      </c>
      <c r="H165" t="b">
        <f>ISNA(VLOOKUP(J165,J166:J$500,1,0))</f>
        <v>1</v>
      </c>
      <c r="I165" s="27">
        <f>VLOOKUP(C165,SOURCE!S$6:Y$10195,7,0)</f>
        <v>448</v>
      </c>
      <c r="J165" s="28" t="str">
        <f>VLOOKUP(C165,SOURCE!S$6:Y$10195,6,0)</f>
        <v>SMXLNY</v>
      </c>
      <c r="K165" s="29" t="str">
        <f t="shared" si="13"/>
        <v>SUMxlny</v>
      </c>
      <c r="L165" s="39" t="str">
        <f>VLOOKUP(C165,SOURCE!S$6:Y$10195,2,0)</f>
        <v>Stat</v>
      </c>
      <c r="M165" t="str">
        <f>IF(VLOOKUP(I165,SOURCE!B:M,2,0)="/  { itemToBeCoded","To be coded","")</f>
        <v/>
      </c>
      <c r="N165" s="17" t="str">
        <f>IF(AND(O165,VLOOKUP(I165,SOURCE!B:M,2,0)&lt;&gt;"/  { itemToBeCoded"),IF(ISERROR(VLOOKUP(J165,TEST!A:L,12,0)),"",   IF(VLOOKUP(J165,TEST!A:L,12,0)="","",VLOOKUP(J165,TEST!A:L,12,0)&amp;" //"&amp;U165)),"")</f>
        <v/>
      </c>
      <c r="O165" t="b">
        <f>ISNA(VLOOKUP(J165,J$3:J164,1,0))</f>
        <v>1</v>
      </c>
      <c r="Q165" s="26" t="str">
        <f>VLOOKUP(I165,SOURCE!B:M,5,0)</f>
        <v>STD_SIGMA "xlny"</v>
      </c>
      <c r="U165">
        <f t="shared" si="14"/>
        <v>51</v>
      </c>
      <c r="V165" s="53">
        <f t="shared" si="15"/>
        <v>299797199.25280225</v>
      </c>
      <c r="W165" t="str">
        <f>IF(AND(O165,VLOOKUP(I165,SOURCE!B:M,2,0)&lt;&gt;"/  { itemToBeCoded"),IF(ISERROR(VLOOKUP(J165,TEST!A:F,5,0)),"",VLOOKUP(J165,TEST!A:F,5,0)),"")</f>
        <v/>
      </c>
      <c r="X165" t="str">
        <f>IF(AND(O165,VLOOKUP(I165,SOURCE!B:M,2,0)&lt;&gt;"/  { itemToBeCoded"),IF(ISERROR(VLOOKUP(J165,TEST!A:F,6,0)),"",VLOOKUP(J165,TEST!A:F,6,0)),"")</f>
        <v/>
      </c>
      <c r="Y165" t="str">
        <f t="shared" si="12"/>
        <v/>
      </c>
    </row>
    <row r="166" spans="1:25">
      <c r="A166" s="24" t="str">
        <f>IF(ISNA(VLOOKUP(D166,D167:D$9999,1,0)),"",1)</f>
        <v/>
      </c>
      <c r="B166" s="24" t="str">
        <f>IF(ISNA(VLOOKUP(E166,E167:E$9999,1,0)),"",1)</f>
        <v/>
      </c>
      <c r="C166" s="2">
        <v>164</v>
      </c>
      <c r="D166" s="2" t="str">
        <f>VLOOKUP(C166,SOURCE!$S$3:$Z$3016,8,0)</f>
        <v>ITM_SIGMAlnyonx</v>
      </c>
      <c r="E166" s="26" t="str">
        <f>CHAR(34)&amp;VLOOKUP(C166,SOURCE!$S$3:$Z$3016,6,0)&amp;CHAR(34)</f>
        <v>"SMLNY/X"</v>
      </c>
      <c r="F166" s="22" t="str">
        <f>VLOOKUP(C166,SOURCE!$S$3:$AA$3016,9,0)&amp;
IF(MID(E166,2,4)="XEQM",
"                      if (strcompare(str,"&amp;E166&amp;" ) &amp;&amp; exec) { *com = "&amp;D166&amp;";} else",
SUBSTITUTE("                      if (strcompare(str,"&amp;E166&amp;" )) { *com = "&amp;D166&amp;";} else","MNU_","-MNU_")
)</f>
        <v>//                      if (strcompare(str,"SMLNY/X" )) { *com = ITM_SIGMAlnyonx;} else</v>
      </c>
      <c r="H166" t="b">
        <f>ISNA(VLOOKUP(J166,J167:J$500,1,0))</f>
        <v>1</v>
      </c>
      <c r="I166" s="27">
        <f>VLOOKUP(C166,SOURCE!S$6:Y$10195,7,0)</f>
        <v>449</v>
      </c>
      <c r="J166" s="28" t="str">
        <f>VLOOKUP(C166,SOURCE!S$6:Y$10195,6,0)</f>
        <v>SMLNY/X</v>
      </c>
      <c r="K166" s="29" t="str">
        <f t="shared" si="13"/>
        <v>SUMlny/x</v>
      </c>
      <c r="L166" s="39" t="str">
        <f>VLOOKUP(C166,SOURCE!S$6:Y$10195,2,0)</f>
        <v>Stat</v>
      </c>
      <c r="M166" t="str">
        <f>IF(VLOOKUP(I166,SOURCE!B:M,2,0)="/  { itemToBeCoded","To be coded","")</f>
        <v/>
      </c>
      <c r="N166" s="17" t="str">
        <f>IF(AND(O166,VLOOKUP(I166,SOURCE!B:M,2,0)&lt;&gt;"/  { itemToBeCoded"),IF(ISERROR(VLOOKUP(J166,TEST!A:L,12,0)),"",   IF(VLOOKUP(J166,TEST!A:L,12,0)="","",VLOOKUP(J166,TEST!A:L,12,0)&amp;" //"&amp;U166)),"")</f>
        <v/>
      </c>
      <c r="O166" t="b">
        <f>ISNA(VLOOKUP(J166,J$3:J165,1,0))</f>
        <v>1</v>
      </c>
      <c r="Q166" s="26" t="str">
        <f>VLOOKUP(I166,SOURCE!B:M,5,0)</f>
        <v>STD_SIGMA "lny/x"</v>
      </c>
      <c r="U166">
        <f t="shared" si="14"/>
        <v>51</v>
      </c>
      <c r="V166" s="53">
        <f t="shared" si="15"/>
        <v>299797199.25280225</v>
      </c>
      <c r="W166" t="str">
        <f>IF(AND(O166,VLOOKUP(I166,SOURCE!B:M,2,0)&lt;&gt;"/  { itemToBeCoded"),IF(ISERROR(VLOOKUP(J166,TEST!A:F,5,0)),"",VLOOKUP(J166,TEST!A:F,5,0)),"")</f>
        <v/>
      </c>
      <c r="X166" t="str">
        <f>IF(AND(O166,VLOOKUP(I166,SOURCE!B:M,2,0)&lt;&gt;"/  { itemToBeCoded"),IF(ISERROR(VLOOKUP(J166,TEST!A:F,6,0)),"",VLOOKUP(J166,TEST!A:F,6,0)),"")</f>
        <v/>
      </c>
      <c r="Y166" t="str">
        <f t="shared" si="12"/>
        <v/>
      </c>
    </row>
    <row r="167" spans="1:25">
      <c r="A167" s="24" t="str">
        <f>IF(ISNA(VLOOKUP(D167,D168:D$9999,1,0)),"",1)</f>
        <v/>
      </c>
      <c r="B167" s="24" t="str">
        <f>IF(ISNA(VLOOKUP(E167,E168:E$9999,1,0)),"",1)</f>
        <v/>
      </c>
      <c r="C167" s="2">
        <v>165</v>
      </c>
      <c r="D167" s="2" t="str">
        <f>VLOOKUP(C167,SOURCE!$S$3:$Z$3016,8,0)</f>
        <v>ITM_SIGMAx2ony</v>
      </c>
      <c r="E167" s="26" t="str">
        <f>CHAR(34)&amp;VLOOKUP(C167,SOURCE!$S$3:$Z$3016,6,0)&amp;CHAR(34)</f>
        <v>"SMX^2/Y"</v>
      </c>
      <c r="F167" s="22" t="str">
        <f>VLOOKUP(C167,SOURCE!$S$3:$AA$3016,9,0)&amp;
IF(MID(E167,2,4)="XEQM",
"                      if (strcompare(str,"&amp;E167&amp;" ) &amp;&amp; exec) { *com = "&amp;D167&amp;";} else",
SUBSTITUTE("                      if (strcompare(str,"&amp;E167&amp;" )) { *com = "&amp;D167&amp;";} else","MNU_","-MNU_")
)</f>
        <v>//                      if (strcompare(str,"SMX^2/Y" )) { *com = ITM_SIGMAx2ony;} else</v>
      </c>
      <c r="H167" t="b">
        <f>ISNA(VLOOKUP(J167,J168:J$500,1,0))</f>
        <v>1</v>
      </c>
      <c r="I167" s="27">
        <f>VLOOKUP(C167,SOURCE!S$6:Y$10195,7,0)</f>
        <v>450</v>
      </c>
      <c r="J167" s="28" t="str">
        <f>VLOOKUP(C167,SOURCE!S$6:Y$10195,6,0)</f>
        <v>SMX^2/Y</v>
      </c>
      <c r="K167" s="29" t="str">
        <f t="shared" si="13"/>
        <v>SUMx^2/y</v>
      </c>
      <c r="L167" s="39" t="str">
        <f>VLOOKUP(C167,SOURCE!S$6:Y$10195,2,0)</f>
        <v>Stat</v>
      </c>
      <c r="M167" t="str">
        <f>IF(VLOOKUP(I167,SOURCE!B:M,2,0)="/  { itemToBeCoded","To be coded","")</f>
        <v/>
      </c>
      <c r="N167" s="17" t="str">
        <f>IF(AND(O167,VLOOKUP(I167,SOURCE!B:M,2,0)&lt;&gt;"/  { itemToBeCoded"),IF(ISERROR(VLOOKUP(J167,TEST!A:L,12,0)),"",   IF(VLOOKUP(J167,TEST!A:L,12,0)="","",VLOOKUP(J167,TEST!A:L,12,0)&amp;" //"&amp;U167)),"")</f>
        <v/>
      </c>
      <c r="O167" t="b">
        <f>ISNA(VLOOKUP(J167,J$3:J166,1,0))</f>
        <v>1</v>
      </c>
      <c r="Q167" s="26" t="str">
        <f>VLOOKUP(I167,SOURCE!B:M,5,0)</f>
        <v>STD_SIGMA "x" STD_SUP_2 "/y"</v>
      </c>
      <c r="U167">
        <f t="shared" si="14"/>
        <v>51</v>
      </c>
      <c r="V167" s="53">
        <f t="shared" si="15"/>
        <v>299797199.25280225</v>
      </c>
      <c r="W167" t="str">
        <f>IF(AND(O167,VLOOKUP(I167,SOURCE!B:M,2,0)&lt;&gt;"/  { itemToBeCoded"),IF(ISERROR(VLOOKUP(J167,TEST!A:F,5,0)),"",VLOOKUP(J167,TEST!A:F,5,0)),"")</f>
        <v/>
      </c>
      <c r="X167" t="str">
        <f>IF(AND(O167,VLOOKUP(I167,SOURCE!B:M,2,0)&lt;&gt;"/  { itemToBeCoded"),IF(ISERROR(VLOOKUP(J167,TEST!A:F,6,0)),"",VLOOKUP(J167,TEST!A:F,6,0)),"")</f>
        <v/>
      </c>
      <c r="Y167" t="str">
        <f t="shared" si="12"/>
        <v/>
      </c>
    </row>
    <row r="168" spans="1:25">
      <c r="A168" s="24" t="str">
        <f>IF(ISNA(VLOOKUP(D168,D169:D$9999,1,0)),"",1)</f>
        <v/>
      </c>
      <c r="B168" s="24" t="str">
        <f>IF(ISNA(VLOOKUP(E168,E169:E$9999,1,0)),"",1)</f>
        <v/>
      </c>
      <c r="C168" s="2">
        <v>166</v>
      </c>
      <c r="D168" s="2" t="str">
        <f>VLOOKUP(C168,SOURCE!$S$3:$Z$3016,8,0)</f>
        <v>ITM_SIGMA1onx</v>
      </c>
      <c r="E168" s="26" t="str">
        <f>CHAR(34)&amp;VLOOKUP(C168,SOURCE!$S$3:$Z$3016,6,0)&amp;CHAR(34)</f>
        <v>"SM^1/X"</v>
      </c>
      <c r="F168" s="22" t="str">
        <f>VLOOKUP(C168,SOURCE!$S$3:$AA$3016,9,0)&amp;
IF(MID(E168,2,4)="XEQM",
"                      if (strcompare(str,"&amp;E168&amp;" ) &amp;&amp; exec) { *com = "&amp;D168&amp;";} else",
SUBSTITUTE("                      if (strcompare(str,"&amp;E168&amp;" )) { *com = "&amp;D168&amp;";} else","MNU_","-MNU_")
)</f>
        <v>//                      if (strcompare(str,"SM^1/X" )) { *com = ITM_SIGMA1onx;} else</v>
      </c>
      <c r="H168" t="b">
        <f>ISNA(VLOOKUP(J168,J169:J$500,1,0))</f>
        <v>1</v>
      </c>
      <c r="I168" s="27">
        <f>VLOOKUP(C168,SOURCE!S$6:Y$10195,7,0)</f>
        <v>451</v>
      </c>
      <c r="J168" s="28" t="str">
        <f>VLOOKUP(C168,SOURCE!S$6:Y$10195,6,0)</f>
        <v>SM^1/X</v>
      </c>
      <c r="K168" s="29" t="str">
        <f t="shared" si="13"/>
        <v>SUM^1/x</v>
      </c>
      <c r="L168" s="39" t="str">
        <f>VLOOKUP(C168,SOURCE!S$6:Y$10195,2,0)</f>
        <v>Stat</v>
      </c>
      <c r="M168" t="str">
        <f>IF(VLOOKUP(I168,SOURCE!B:M,2,0)="/  { itemToBeCoded","To be coded","")</f>
        <v/>
      </c>
      <c r="N168" s="17" t="str">
        <f>IF(AND(O168,VLOOKUP(I168,SOURCE!B:M,2,0)&lt;&gt;"/  { itemToBeCoded"),IF(ISERROR(VLOOKUP(J168,TEST!A:L,12,0)),"",   IF(VLOOKUP(J168,TEST!A:L,12,0)="","",VLOOKUP(J168,TEST!A:L,12,0)&amp;" //"&amp;U168)),"")</f>
        <v/>
      </c>
      <c r="O168" t="b">
        <f>ISNA(VLOOKUP(J168,J$3:J167,1,0))</f>
        <v>1</v>
      </c>
      <c r="Q168" s="26" t="str">
        <f>VLOOKUP(I168,SOURCE!B:M,5,0)</f>
        <v>STD_SIGMA STD_SUP_1 "/x"</v>
      </c>
      <c r="U168">
        <f t="shared" si="14"/>
        <v>51</v>
      </c>
      <c r="V168" s="53">
        <f t="shared" si="15"/>
        <v>299797199.25280225</v>
      </c>
      <c r="W168" t="str">
        <f>IF(AND(O168,VLOOKUP(I168,SOURCE!B:M,2,0)&lt;&gt;"/  { itemToBeCoded"),IF(ISERROR(VLOOKUP(J168,TEST!A:F,5,0)),"",VLOOKUP(J168,TEST!A:F,5,0)),"")</f>
        <v/>
      </c>
      <c r="X168" t="str">
        <f>IF(AND(O168,VLOOKUP(I168,SOURCE!B:M,2,0)&lt;&gt;"/  { itemToBeCoded"),IF(ISERROR(VLOOKUP(J168,TEST!A:F,6,0)),"",VLOOKUP(J168,TEST!A:F,6,0)),"")</f>
        <v/>
      </c>
      <c r="Y168" t="str">
        <f t="shared" si="12"/>
        <v/>
      </c>
    </row>
    <row r="169" spans="1:25">
      <c r="A169" s="24" t="str">
        <f>IF(ISNA(VLOOKUP(D169,D170:D$9999,1,0)),"",1)</f>
        <v/>
      </c>
      <c r="B169" s="24" t="str">
        <f>IF(ISNA(VLOOKUP(E169,E170:E$9999,1,0)),"",1)</f>
        <v/>
      </c>
      <c r="C169" s="2">
        <v>167</v>
      </c>
      <c r="D169" s="2" t="str">
        <f>VLOOKUP(C169,SOURCE!$S$3:$Z$3016,8,0)</f>
        <v>ITM_SIGMA1onx2</v>
      </c>
      <c r="E169" s="26" t="str">
        <f>CHAR(34)&amp;VLOOKUP(C169,SOURCE!$S$3:$Z$3016,6,0)&amp;CHAR(34)</f>
        <v>"SM^1/X^2"</v>
      </c>
      <c r="F169" s="22" t="str">
        <f>VLOOKUP(C169,SOURCE!$S$3:$AA$3016,9,0)&amp;
IF(MID(E169,2,4)="XEQM",
"                      if (strcompare(str,"&amp;E169&amp;" ) &amp;&amp; exec) { *com = "&amp;D169&amp;";} else",
SUBSTITUTE("                      if (strcompare(str,"&amp;E169&amp;" )) { *com = "&amp;D169&amp;";} else","MNU_","-MNU_")
)</f>
        <v>//                      if (strcompare(str,"SM^1/X^2" )) { *com = ITM_SIGMA1onx2;} else</v>
      </c>
      <c r="H169" t="b">
        <f>ISNA(VLOOKUP(J169,J170:J$500,1,0))</f>
        <v>1</v>
      </c>
      <c r="I169" s="27">
        <f>VLOOKUP(C169,SOURCE!S$6:Y$10195,7,0)</f>
        <v>452</v>
      </c>
      <c r="J169" s="28" t="str">
        <f>VLOOKUP(C169,SOURCE!S$6:Y$10195,6,0)</f>
        <v>SM^1/X^2</v>
      </c>
      <c r="K169" s="29" t="str">
        <f t="shared" si="13"/>
        <v>SUM^1/x^2</v>
      </c>
      <c r="L169" s="39" t="str">
        <f>VLOOKUP(C169,SOURCE!S$6:Y$10195,2,0)</f>
        <v>Stat</v>
      </c>
      <c r="M169" t="str">
        <f>IF(VLOOKUP(I169,SOURCE!B:M,2,0)="/  { itemToBeCoded","To be coded","")</f>
        <v/>
      </c>
      <c r="N169" s="17" t="str">
        <f>IF(AND(O169,VLOOKUP(I169,SOURCE!B:M,2,0)&lt;&gt;"/  { itemToBeCoded"),IF(ISERROR(VLOOKUP(J169,TEST!A:L,12,0)),"",   IF(VLOOKUP(J169,TEST!A:L,12,0)="","",VLOOKUP(J169,TEST!A:L,12,0)&amp;" //"&amp;U169)),"")</f>
        <v/>
      </c>
      <c r="O169" t="b">
        <f>ISNA(VLOOKUP(J169,J$3:J168,1,0))</f>
        <v>1</v>
      </c>
      <c r="Q169" s="26" t="str">
        <f>VLOOKUP(I169,SOURCE!B:M,5,0)</f>
        <v>STD_SIGMA STD_SUP_1 "/x" STD_SUP_2</v>
      </c>
      <c r="U169">
        <f t="shared" si="14"/>
        <v>51</v>
      </c>
      <c r="V169" s="53">
        <f t="shared" si="15"/>
        <v>299797199.25280225</v>
      </c>
      <c r="W169" t="str">
        <f>IF(AND(O169,VLOOKUP(I169,SOURCE!B:M,2,0)&lt;&gt;"/  { itemToBeCoded"),IF(ISERROR(VLOOKUP(J169,TEST!A:F,5,0)),"",VLOOKUP(J169,TEST!A:F,5,0)),"")</f>
        <v/>
      </c>
      <c r="X169" t="str">
        <f>IF(AND(O169,VLOOKUP(I169,SOURCE!B:M,2,0)&lt;&gt;"/  { itemToBeCoded"),IF(ISERROR(VLOOKUP(J169,TEST!A:F,6,0)),"",VLOOKUP(J169,TEST!A:F,6,0)),"")</f>
        <v/>
      </c>
      <c r="Y169" t="str">
        <f t="shared" si="12"/>
        <v/>
      </c>
    </row>
    <row r="170" spans="1:25">
      <c r="A170" s="24" t="str">
        <f>IF(ISNA(VLOOKUP(D170,D171:D$9999,1,0)),"",1)</f>
        <v/>
      </c>
      <c r="B170" s="24" t="str">
        <f>IF(ISNA(VLOOKUP(E170,E171:E$9999,1,0)),"",1)</f>
        <v/>
      </c>
      <c r="C170" s="2">
        <v>168</v>
      </c>
      <c r="D170" s="2" t="str">
        <f>VLOOKUP(C170,SOURCE!$S$3:$Z$3016,8,0)</f>
        <v>ITM_SIGMAxony</v>
      </c>
      <c r="E170" s="26" t="str">
        <f>CHAR(34)&amp;VLOOKUP(C170,SOURCE!$S$3:$Z$3016,6,0)&amp;CHAR(34)</f>
        <v>"SMX/Y"</v>
      </c>
      <c r="F170" s="22" t="str">
        <f>VLOOKUP(C170,SOURCE!$S$3:$AA$3016,9,0)&amp;
IF(MID(E170,2,4)="XEQM",
"                      if (strcompare(str,"&amp;E170&amp;" ) &amp;&amp; exec) { *com = "&amp;D170&amp;";} else",
SUBSTITUTE("                      if (strcompare(str,"&amp;E170&amp;" )) { *com = "&amp;D170&amp;";} else","MNU_","-MNU_")
)</f>
        <v>//                      if (strcompare(str,"SMX/Y" )) { *com = ITM_SIGMAxony;} else</v>
      </c>
      <c r="H170" t="b">
        <f>ISNA(VLOOKUP(J170,J171:J$500,1,0))</f>
        <v>1</v>
      </c>
      <c r="I170" s="27">
        <f>VLOOKUP(C170,SOURCE!S$6:Y$10195,7,0)</f>
        <v>453</v>
      </c>
      <c r="J170" s="28" t="str">
        <f>VLOOKUP(C170,SOURCE!S$6:Y$10195,6,0)</f>
        <v>SMX/Y</v>
      </c>
      <c r="K170" s="29" t="str">
        <f t="shared" si="13"/>
        <v>SUMx/y</v>
      </c>
      <c r="L170" s="39" t="str">
        <f>VLOOKUP(C170,SOURCE!S$6:Y$10195,2,0)</f>
        <v>Stat</v>
      </c>
      <c r="M170" t="str">
        <f>IF(VLOOKUP(I170,SOURCE!B:M,2,0)="/  { itemToBeCoded","To be coded","")</f>
        <v/>
      </c>
      <c r="N170" s="17" t="str">
        <f>IF(AND(O170,VLOOKUP(I170,SOURCE!B:M,2,0)&lt;&gt;"/  { itemToBeCoded"),IF(ISERROR(VLOOKUP(J170,TEST!A:L,12,0)),"",   IF(VLOOKUP(J170,TEST!A:L,12,0)="","",VLOOKUP(J170,TEST!A:L,12,0)&amp;" //"&amp;U170)),"")</f>
        <v/>
      </c>
      <c r="O170" t="b">
        <f>ISNA(VLOOKUP(J170,J$3:J169,1,0))</f>
        <v>1</v>
      </c>
      <c r="Q170" s="26" t="str">
        <f>VLOOKUP(I170,SOURCE!B:M,5,0)</f>
        <v>STD_SIGMA "x/y"</v>
      </c>
      <c r="U170">
        <f t="shared" si="14"/>
        <v>51</v>
      </c>
      <c r="V170" s="53">
        <f t="shared" si="15"/>
        <v>299797199.25280225</v>
      </c>
      <c r="W170" t="str">
        <f>IF(AND(O170,VLOOKUP(I170,SOURCE!B:M,2,0)&lt;&gt;"/  { itemToBeCoded"),IF(ISERROR(VLOOKUP(J170,TEST!A:F,5,0)),"",VLOOKUP(J170,TEST!A:F,5,0)),"")</f>
        <v/>
      </c>
      <c r="X170" t="str">
        <f>IF(AND(O170,VLOOKUP(I170,SOURCE!B:M,2,0)&lt;&gt;"/  { itemToBeCoded"),IF(ISERROR(VLOOKUP(J170,TEST!A:F,6,0)),"",VLOOKUP(J170,TEST!A:F,6,0)),"")</f>
        <v/>
      </c>
      <c r="Y170" t="str">
        <f t="shared" si="12"/>
        <v/>
      </c>
    </row>
    <row r="171" spans="1:25">
      <c r="A171" s="24" t="str">
        <f>IF(ISNA(VLOOKUP(D171,D172:D$9999,1,0)),"",1)</f>
        <v/>
      </c>
      <c r="B171" s="24" t="str">
        <f>IF(ISNA(VLOOKUP(E171,E172:E$9999,1,0)),"",1)</f>
        <v/>
      </c>
      <c r="C171" s="2">
        <v>169</v>
      </c>
      <c r="D171" s="2" t="str">
        <f>VLOOKUP(C171,SOURCE!$S$3:$Z$3016,8,0)</f>
        <v>ITM_SIGMA1ony</v>
      </c>
      <c r="E171" s="26" t="str">
        <f>CHAR(34)&amp;VLOOKUP(C171,SOURCE!$S$3:$Z$3016,6,0)&amp;CHAR(34)</f>
        <v>"SM^1/Y"</v>
      </c>
      <c r="F171" s="22" t="str">
        <f>VLOOKUP(C171,SOURCE!$S$3:$AA$3016,9,0)&amp;
IF(MID(E171,2,4)="XEQM",
"                      if (strcompare(str,"&amp;E171&amp;" ) &amp;&amp; exec) { *com = "&amp;D171&amp;";} else",
SUBSTITUTE("                      if (strcompare(str,"&amp;E171&amp;" )) { *com = "&amp;D171&amp;";} else","MNU_","-MNU_")
)</f>
        <v>//                      if (strcompare(str,"SM^1/Y" )) { *com = ITM_SIGMA1ony;} else</v>
      </c>
      <c r="H171" t="b">
        <f>ISNA(VLOOKUP(J171,J172:J$500,1,0))</f>
        <v>1</v>
      </c>
      <c r="I171" s="27">
        <f>VLOOKUP(C171,SOURCE!S$6:Y$10195,7,0)</f>
        <v>454</v>
      </c>
      <c r="J171" s="28" t="str">
        <f>VLOOKUP(C171,SOURCE!S$6:Y$10195,6,0)</f>
        <v>SM^1/Y</v>
      </c>
      <c r="K171" s="29" t="str">
        <f t="shared" si="13"/>
        <v>SUM^1/y</v>
      </c>
      <c r="L171" s="39" t="str">
        <f>VLOOKUP(C171,SOURCE!S$6:Y$10195,2,0)</f>
        <v>Stat</v>
      </c>
      <c r="M171" t="str">
        <f>IF(VLOOKUP(I171,SOURCE!B:M,2,0)="/  { itemToBeCoded","To be coded","")</f>
        <v/>
      </c>
      <c r="N171" s="17" t="str">
        <f>IF(AND(O171,VLOOKUP(I171,SOURCE!B:M,2,0)&lt;&gt;"/  { itemToBeCoded"),IF(ISERROR(VLOOKUP(J171,TEST!A:L,12,0)),"",   IF(VLOOKUP(J171,TEST!A:L,12,0)="","",VLOOKUP(J171,TEST!A:L,12,0)&amp;" //"&amp;U171)),"")</f>
        <v/>
      </c>
      <c r="O171" t="b">
        <f>ISNA(VLOOKUP(J171,J$3:J170,1,0))</f>
        <v>1</v>
      </c>
      <c r="Q171" s="26" t="str">
        <f>VLOOKUP(I171,SOURCE!B:M,5,0)</f>
        <v>STD_SIGMA STD_SUP_1 "/y"</v>
      </c>
      <c r="U171">
        <f t="shared" si="14"/>
        <v>51</v>
      </c>
      <c r="V171" s="53">
        <f t="shared" si="15"/>
        <v>299797199.25280225</v>
      </c>
      <c r="W171" t="str">
        <f>IF(AND(O171,VLOOKUP(I171,SOURCE!B:M,2,0)&lt;&gt;"/  { itemToBeCoded"),IF(ISERROR(VLOOKUP(J171,TEST!A:F,5,0)),"",VLOOKUP(J171,TEST!A:F,5,0)),"")</f>
        <v/>
      </c>
      <c r="X171" t="str">
        <f>IF(AND(O171,VLOOKUP(I171,SOURCE!B:M,2,0)&lt;&gt;"/  { itemToBeCoded"),IF(ISERROR(VLOOKUP(J171,TEST!A:F,6,0)),"",VLOOKUP(J171,TEST!A:F,6,0)),"")</f>
        <v/>
      </c>
      <c r="Y171" t="str">
        <f t="shared" si="12"/>
        <v/>
      </c>
    </row>
    <row r="172" spans="1:25">
      <c r="A172" s="24" t="str">
        <f>IF(ISNA(VLOOKUP(D172,D173:D$9999,1,0)),"",1)</f>
        <v/>
      </c>
      <c r="B172" s="24" t="str">
        <f>IF(ISNA(VLOOKUP(E172,E173:E$9999,1,0)),"",1)</f>
        <v/>
      </c>
      <c r="C172" s="2">
        <v>170</v>
      </c>
      <c r="D172" s="2" t="str">
        <f>VLOOKUP(C172,SOURCE!$S$3:$Z$3016,8,0)</f>
        <v>ITM_SIGMA1ony2</v>
      </c>
      <c r="E172" s="26" t="str">
        <f>CHAR(34)&amp;VLOOKUP(C172,SOURCE!$S$3:$Z$3016,6,0)&amp;CHAR(34)</f>
        <v>"SM^1/Y^2"</v>
      </c>
      <c r="F172" s="22" t="str">
        <f>VLOOKUP(C172,SOURCE!$S$3:$AA$3016,9,0)&amp;
IF(MID(E172,2,4)="XEQM",
"                      if (strcompare(str,"&amp;E172&amp;" ) &amp;&amp; exec) { *com = "&amp;D172&amp;";} else",
SUBSTITUTE("                      if (strcompare(str,"&amp;E172&amp;" )) { *com = "&amp;D172&amp;";} else","MNU_","-MNU_")
)</f>
        <v>//                      if (strcompare(str,"SM^1/Y^2" )) { *com = ITM_SIGMA1ony2;} else</v>
      </c>
      <c r="H172" t="b">
        <f>ISNA(VLOOKUP(J172,J173:J$500,1,0))</f>
        <v>1</v>
      </c>
      <c r="I172" s="27">
        <f>VLOOKUP(C172,SOURCE!S$6:Y$10195,7,0)</f>
        <v>455</v>
      </c>
      <c r="J172" s="28" t="str">
        <f>VLOOKUP(C172,SOURCE!S$6:Y$10195,6,0)</f>
        <v>SM^1/Y^2</v>
      </c>
      <c r="K172" s="29" t="str">
        <f t="shared" si="13"/>
        <v>SUM^1/y^2</v>
      </c>
      <c r="L172" s="39" t="str">
        <f>VLOOKUP(C172,SOURCE!S$6:Y$10195,2,0)</f>
        <v>Stat</v>
      </c>
      <c r="M172" t="str">
        <f>IF(VLOOKUP(I172,SOURCE!B:M,2,0)="/  { itemToBeCoded","To be coded","")</f>
        <v/>
      </c>
      <c r="N172" s="17" t="str">
        <f>IF(AND(O172,VLOOKUP(I172,SOURCE!B:M,2,0)&lt;&gt;"/  { itemToBeCoded"),IF(ISERROR(VLOOKUP(J172,TEST!A:L,12,0)),"",   IF(VLOOKUP(J172,TEST!A:L,12,0)="","",VLOOKUP(J172,TEST!A:L,12,0)&amp;" //"&amp;U172)),"")</f>
        <v/>
      </c>
      <c r="O172" t="b">
        <f>ISNA(VLOOKUP(J172,J$3:J171,1,0))</f>
        <v>1</v>
      </c>
      <c r="Q172" s="26" t="str">
        <f>VLOOKUP(I172,SOURCE!B:M,5,0)</f>
        <v>STD_SIGMA STD_SUP_1 "/y" STD_SUP_2</v>
      </c>
      <c r="U172">
        <f t="shared" si="14"/>
        <v>51</v>
      </c>
      <c r="V172" s="53">
        <f t="shared" si="15"/>
        <v>299797199.25280225</v>
      </c>
      <c r="W172" t="str">
        <f>IF(AND(O172,VLOOKUP(I172,SOURCE!B:M,2,0)&lt;&gt;"/  { itemToBeCoded"),IF(ISERROR(VLOOKUP(J172,TEST!A:F,5,0)),"",VLOOKUP(J172,TEST!A:F,5,0)),"")</f>
        <v/>
      </c>
      <c r="X172" t="str">
        <f>IF(AND(O172,VLOOKUP(I172,SOURCE!B:M,2,0)&lt;&gt;"/  { itemToBeCoded"),IF(ISERROR(VLOOKUP(J172,TEST!A:F,6,0)),"",VLOOKUP(J172,TEST!A:F,6,0)),"")</f>
        <v/>
      </c>
      <c r="Y172" t="str">
        <f t="shared" si="12"/>
        <v/>
      </c>
    </row>
    <row r="173" spans="1:25">
      <c r="A173" s="24" t="str">
        <f>IF(ISNA(VLOOKUP(D173,D174:D$9999,1,0)),"",1)</f>
        <v/>
      </c>
      <c r="B173" s="24" t="str">
        <f>IF(ISNA(VLOOKUP(E173,E174:E$9999,1,0)),"",1)</f>
        <v/>
      </c>
      <c r="C173" s="2">
        <v>171</v>
      </c>
      <c r="D173" s="2" t="str">
        <f>VLOOKUP(C173,SOURCE!$S$3:$Z$3016,8,0)</f>
        <v>ITM_SIGMAx3</v>
      </c>
      <c r="E173" s="26" t="str">
        <f>CHAR(34)&amp;VLOOKUP(C173,SOURCE!$S$3:$Z$3016,6,0)&amp;CHAR(34)</f>
        <v>"SMX^3"</v>
      </c>
      <c r="F173" s="22" t="str">
        <f>VLOOKUP(C173,SOURCE!$S$3:$AA$3016,9,0)&amp;
IF(MID(E173,2,4)="XEQM",
"                      if (strcompare(str,"&amp;E173&amp;" ) &amp;&amp; exec) { *com = "&amp;D173&amp;";} else",
SUBSTITUTE("                      if (strcompare(str,"&amp;E173&amp;" )) { *com = "&amp;D173&amp;";} else","MNU_","-MNU_")
)</f>
        <v>//                      if (strcompare(str,"SMX^3" )) { *com = ITM_SIGMAx3;} else</v>
      </c>
      <c r="H173" t="b">
        <f>ISNA(VLOOKUP(J173,J174:J$500,1,0))</f>
        <v>1</v>
      </c>
      <c r="I173" s="27">
        <f>VLOOKUP(C173,SOURCE!S$6:Y$10195,7,0)</f>
        <v>456</v>
      </c>
      <c r="J173" s="28" t="str">
        <f>VLOOKUP(C173,SOURCE!S$6:Y$10195,6,0)</f>
        <v>SMX^3</v>
      </c>
      <c r="K173" s="29" t="str">
        <f t="shared" si="13"/>
        <v>SUMx^3</v>
      </c>
      <c r="L173" s="39" t="str">
        <f>VLOOKUP(C173,SOURCE!S$6:Y$10195,2,0)</f>
        <v>Stat</v>
      </c>
      <c r="M173" t="str">
        <f>IF(VLOOKUP(I173,SOURCE!B:M,2,0)="/  { itemToBeCoded","To be coded","")</f>
        <v/>
      </c>
      <c r="N173" s="17" t="str">
        <f>IF(AND(O173,VLOOKUP(I173,SOURCE!B:M,2,0)&lt;&gt;"/  { itemToBeCoded"),IF(ISERROR(VLOOKUP(J173,TEST!A:L,12,0)),"",   IF(VLOOKUP(J173,TEST!A:L,12,0)="","",VLOOKUP(J173,TEST!A:L,12,0)&amp;" //"&amp;U173)),"")</f>
        <v/>
      </c>
      <c r="O173" t="b">
        <f>ISNA(VLOOKUP(J173,J$3:J172,1,0))</f>
        <v>1</v>
      </c>
      <c r="Q173" s="26" t="str">
        <f>VLOOKUP(I173,SOURCE!B:M,5,0)</f>
        <v>STD_SIGMA "x" STD_SUP_3</v>
      </c>
      <c r="U173">
        <f t="shared" si="14"/>
        <v>51</v>
      </c>
      <c r="V173" s="53">
        <f t="shared" si="15"/>
        <v>299797199.25280225</v>
      </c>
      <c r="W173" t="str">
        <f>IF(AND(O173,VLOOKUP(I173,SOURCE!B:M,2,0)&lt;&gt;"/  { itemToBeCoded"),IF(ISERROR(VLOOKUP(J173,TEST!A:F,5,0)),"",VLOOKUP(J173,TEST!A:F,5,0)),"")</f>
        <v/>
      </c>
      <c r="X173" t="str">
        <f>IF(AND(O173,VLOOKUP(I173,SOURCE!B:M,2,0)&lt;&gt;"/  { itemToBeCoded"),IF(ISERROR(VLOOKUP(J173,TEST!A:F,6,0)),"",VLOOKUP(J173,TEST!A:F,6,0)),"")</f>
        <v/>
      </c>
      <c r="Y173" t="str">
        <f t="shared" si="12"/>
        <v/>
      </c>
    </row>
    <row r="174" spans="1:25">
      <c r="A174" s="24" t="str">
        <f>IF(ISNA(VLOOKUP(D174,D175:D$9999,1,0)),"",1)</f>
        <v/>
      </c>
      <c r="B174" s="24" t="str">
        <f>IF(ISNA(VLOOKUP(E174,E175:E$9999,1,0)),"",1)</f>
        <v/>
      </c>
      <c r="C174" s="2">
        <v>172</v>
      </c>
      <c r="D174" s="2" t="str">
        <f>VLOOKUP(C174,SOURCE!$S$3:$Z$3016,8,0)</f>
        <v>ITM_SIGMAx4</v>
      </c>
      <c r="E174" s="26" t="str">
        <f>CHAR(34)&amp;VLOOKUP(C174,SOURCE!$S$3:$Z$3016,6,0)&amp;CHAR(34)</f>
        <v>"SMX^4"</v>
      </c>
      <c r="F174" s="22" t="str">
        <f>VLOOKUP(C174,SOURCE!$S$3:$AA$3016,9,0)&amp;
IF(MID(E174,2,4)="XEQM",
"                      if (strcompare(str,"&amp;E174&amp;" ) &amp;&amp; exec) { *com = "&amp;D174&amp;";} else",
SUBSTITUTE("                      if (strcompare(str,"&amp;E174&amp;" )) { *com = "&amp;D174&amp;";} else","MNU_","-MNU_")
)</f>
        <v>//                      if (strcompare(str,"SMX^4" )) { *com = ITM_SIGMAx4;} else</v>
      </c>
      <c r="H174" t="b">
        <f>ISNA(VLOOKUP(J174,J175:J$500,1,0))</f>
        <v>1</v>
      </c>
      <c r="I174" s="27">
        <f>VLOOKUP(C174,SOURCE!S$6:Y$10195,7,0)</f>
        <v>457</v>
      </c>
      <c r="J174" s="28" t="str">
        <f>VLOOKUP(C174,SOURCE!S$6:Y$10195,6,0)</f>
        <v>SMX^4</v>
      </c>
      <c r="K174" s="29" t="str">
        <f t="shared" si="13"/>
        <v>SUMx^4</v>
      </c>
      <c r="L174" s="39" t="str">
        <f>VLOOKUP(C174,SOURCE!S$6:Y$10195,2,0)</f>
        <v>Stat</v>
      </c>
      <c r="M174" t="str">
        <f>IF(VLOOKUP(I174,SOURCE!B:M,2,0)="/  { itemToBeCoded","To be coded","")</f>
        <v/>
      </c>
      <c r="N174" s="17" t="str">
        <f>IF(AND(O174,VLOOKUP(I174,SOURCE!B:M,2,0)&lt;&gt;"/  { itemToBeCoded"),IF(ISERROR(VLOOKUP(J174,TEST!A:L,12,0)),"",   IF(VLOOKUP(J174,TEST!A:L,12,0)="","",VLOOKUP(J174,TEST!A:L,12,0)&amp;" //"&amp;U174)),"")</f>
        <v/>
      </c>
      <c r="O174" t="b">
        <f>ISNA(VLOOKUP(J174,J$3:J173,1,0))</f>
        <v>1</v>
      </c>
      <c r="Q174" s="26" t="str">
        <f>VLOOKUP(I174,SOURCE!B:M,5,0)</f>
        <v>STD_SIGMA "x" STD_SUP_4</v>
      </c>
      <c r="U174">
        <f t="shared" si="14"/>
        <v>51</v>
      </c>
      <c r="V174" s="53">
        <f t="shared" si="15"/>
        <v>299797199.25280225</v>
      </c>
      <c r="W174" t="str">
        <f>IF(AND(O174,VLOOKUP(I174,SOURCE!B:M,2,0)&lt;&gt;"/  { itemToBeCoded"),IF(ISERROR(VLOOKUP(J174,TEST!A:F,5,0)),"",VLOOKUP(J174,TEST!A:F,5,0)),"")</f>
        <v/>
      </c>
      <c r="X174" t="str">
        <f>IF(AND(O174,VLOOKUP(I174,SOURCE!B:M,2,0)&lt;&gt;"/  { itemToBeCoded"),IF(ISERROR(VLOOKUP(J174,TEST!A:F,6,0)),"",VLOOKUP(J174,TEST!A:F,6,0)),"")</f>
        <v/>
      </c>
      <c r="Y174" t="str">
        <f t="shared" si="12"/>
        <v/>
      </c>
    </row>
    <row r="175" spans="1:25">
      <c r="A175" s="24" t="str">
        <f>IF(ISNA(VLOOKUP(D175,D176:D$9999,1,0)),"",1)</f>
        <v/>
      </c>
      <c r="B175" s="24" t="str">
        <f>IF(ISNA(VLOOKUP(E175,E176:E$9999,1,0)),"",1)</f>
        <v/>
      </c>
      <c r="C175" s="2">
        <v>173</v>
      </c>
      <c r="D175" s="2" t="str">
        <f>VLOOKUP(C175,SOURCE!$S$3:$Z$3016,8,0)</f>
        <v>SFL_FRACT</v>
      </c>
      <c r="E175" s="26" t="str">
        <f>CHAR(34)&amp;VLOOKUP(C175,SOURCE!$S$3:$Z$3016,6,0)&amp;CHAR(34)</f>
        <v>"FRACT"</v>
      </c>
      <c r="F175" s="22" t="str">
        <f>VLOOKUP(C175,SOURCE!$S$3:$AA$3016,9,0)&amp;
IF(MID(E175,2,4)="XEQM",
"                      if (strcompare(str,"&amp;E175&amp;" ) &amp;&amp; exec) { *com = "&amp;D175&amp;";} else",
SUBSTITUTE("                      if (strcompare(str,"&amp;E175&amp;" )) { *com = "&amp;D175&amp;";} else","MNU_","-MNU_")
)</f>
        <v>//                      if (strcompare(str,"FRACT" )) { *com = SFL_FRACT;} else</v>
      </c>
      <c r="H175" t="b">
        <f>ISNA(VLOOKUP(J175,J176:J$500,1,0))</f>
        <v>1</v>
      </c>
      <c r="I175" s="27">
        <f>VLOOKUP(C175,SOURCE!S$6:Y$10195,7,0)</f>
        <v>470</v>
      </c>
      <c r="J175" s="28" t="str">
        <f>VLOOKUP(C175,SOURCE!S$6:Y$10195,6,0)</f>
        <v>FRACT</v>
      </c>
      <c r="K175" s="29" t="str">
        <f t="shared" si="13"/>
        <v>FRACT</v>
      </c>
      <c r="L175" s="39" t="str">
        <f>VLOOKUP(C175,SOURCE!S$6:Y$10195,2,0)</f>
        <v/>
      </c>
      <c r="M175" t="str">
        <f>IF(VLOOKUP(I175,SOURCE!B:M,2,0)="/  { itemToBeCoded","To be coded","")</f>
        <v/>
      </c>
      <c r="N175" s="17" t="str">
        <f>IF(AND(O175,VLOOKUP(I175,SOURCE!B:M,2,0)&lt;&gt;"/  { itemToBeCoded"),IF(ISERROR(VLOOKUP(J175,TEST!A:L,12,0)),"",   IF(VLOOKUP(J175,TEST!A:L,12,0)="","",VLOOKUP(J175,TEST!A:L,12,0)&amp;" //"&amp;U175)),"")</f>
        <v/>
      </c>
      <c r="O175" t="b">
        <f>ISNA(VLOOKUP(J175,J$3:J174,1,0))</f>
        <v>1</v>
      </c>
      <c r="Q175" s="26" t="str">
        <f>VLOOKUP(I175,SOURCE!B:M,5,0)</f>
        <v>"FRACT"</v>
      </c>
      <c r="U175">
        <f t="shared" si="14"/>
        <v>51</v>
      </c>
      <c r="V175" s="53">
        <f t="shared" si="15"/>
        <v>299797199.25280225</v>
      </c>
      <c r="W175" t="str">
        <f>IF(AND(O175,VLOOKUP(I175,SOURCE!B:M,2,0)&lt;&gt;"/  { itemToBeCoded"),IF(ISERROR(VLOOKUP(J175,TEST!A:F,5,0)),"",VLOOKUP(J175,TEST!A:F,5,0)),"")</f>
        <v/>
      </c>
      <c r="X175" t="str">
        <f>IF(AND(O175,VLOOKUP(I175,SOURCE!B:M,2,0)&lt;&gt;"/  { itemToBeCoded"),IF(ISERROR(VLOOKUP(J175,TEST!A:F,6,0)),"",VLOOKUP(J175,TEST!A:F,6,0)),"")</f>
        <v/>
      </c>
      <c r="Y175" t="str">
        <f t="shared" si="12"/>
        <v/>
      </c>
    </row>
    <row r="176" spans="1:25">
      <c r="A176" s="24" t="str">
        <f>IF(ISNA(VLOOKUP(D176,D177:D$9999,1,0)),"",1)</f>
        <v/>
      </c>
      <c r="B176" s="24" t="str">
        <f>IF(ISNA(VLOOKUP(E176,E177:E$9999,1,0)),"",1)</f>
        <v/>
      </c>
      <c r="C176" s="2">
        <v>174</v>
      </c>
      <c r="D176" s="2" t="str">
        <f>VLOOKUP(C176,SOURCE!$S$3:$Z$3016,8,0)</f>
        <v>SFL_PROPFR</v>
      </c>
      <c r="E176" s="26" t="str">
        <f>CHAR(34)&amp;VLOOKUP(C176,SOURCE!$S$3:$Z$3016,6,0)&amp;CHAR(34)</f>
        <v>"PROPFR"</v>
      </c>
      <c r="F176" s="22" t="str">
        <f>VLOOKUP(C176,SOURCE!$S$3:$AA$3016,9,0)&amp;
IF(MID(E176,2,4)="XEQM",
"                      if (strcompare(str,"&amp;E176&amp;" ) &amp;&amp; exec) { *com = "&amp;D176&amp;";} else",
SUBSTITUTE("                      if (strcompare(str,"&amp;E176&amp;" )) { *com = "&amp;D176&amp;";} else","MNU_","-MNU_")
)</f>
        <v>//                      if (strcompare(str,"PROPFR" )) { *com = SFL_PROPFR;} else</v>
      </c>
      <c r="H176" t="b">
        <f>ISNA(VLOOKUP(J176,J177:J$500,1,0))</f>
        <v>1</v>
      </c>
      <c r="I176" s="27">
        <f>VLOOKUP(C176,SOURCE!S$6:Y$10195,7,0)</f>
        <v>471</v>
      </c>
      <c r="J176" s="28" t="str">
        <f>VLOOKUP(C176,SOURCE!S$6:Y$10195,6,0)</f>
        <v>PROPFR</v>
      </c>
      <c r="K176" s="29" t="str">
        <f t="shared" si="13"/>
        <v>PROPFR</v>
      </c>
      <c r="L176" s="39" t="str">
        <f>VLOOKUP(C176,SOURCE!S$6:Y$10195,2,0)</f>
        <v/>
      </c>
      <c r="M176" t="str">
        <f>IF(VLOOKUP(I176,SOURCE!B:M,2,0)="/  { itemToBeCoded","To be coded","")</f>
        <v/>
      </c>
      <c r="N176" s="17" t="str">
        <f>IF(AND(O176,VLOOKUP(I176,SOURCE!B:M,2,0)&lt;&gt;"/  { itemToBeCoded"),IF(ISERROR(VLOOKUP(J176,TEST!A:L,12,0)),"",   IF(VLOOKUP(J176,TEST!A:L,12,0)="","",VLOOKUP(J176,TEST!A:L,12,0)&amp;" //"&amp;U176)),"")</f>
        <v/>
      </c>
      <c r="O176" t="b">
        <f>ISNA(VLOOKUP(J176,J$3:J175,1,0))</f>
        <v>1</v>
      </c>
      <c r="Q176" s="26" t="str">
        <f>VLOOKUP(I176,SOURCE!B:M,5,0)</f>
        <v>"PROPFR"</v>
      </c>
      <c r="U176">
        <f t="shared" si="14"/>
        <v>51</v>
      </c>
      <c r="V176" s="53">
        <f t="shared" si="15"/>
        <v>299797199.25280225</v>
      </c>
      <c r="W176" t="str">
        <f>IF(AND(O176,VLOOKUP(I176,SOURCE!B:M,2,0)&lt;&gt;"/  { itemToBeCoded"),IF(ISERROR(VLOOKUP(J176,TEST!A:F,5,0)),"",VLOOKUP(J176,TEST!A:F,5,0)),"")</f>
        <v/>
      </c>
      <c r="X176" t="str">
        <f>IF(AND(O176,VLOOKUP(I176,SOURCE!B:M,2,0)&lt;&gt;"/  { itemToBeCoded"),IF(ISERROR(VLOOKUP(J176,TEST!A:F,6,0)),"",VLOOKUP(J176,TEST!A:F,6,0)),"")</f>
        <v/>
      </c>
      <c r="Y176" t="str">
        <f t="shared" si="12"/>
        <v/>
      </c>
    </row>
    <row r="177" spans="1:25">
      <c r="A177" s="24" t="str">
        <f>IF(ISNA(VLOOKUP(D177,D178:D$9999,1,0)),"",1)</f>
        <v/>
      </c>
      <c r="B177" s="24" t="str">
        <f>IF(ISNA(VLOOKUP(E177,E178:E$9999,1,0)),"",1)</f>
        <v/>
      </c>
      <c r="C177" s="2">
        <v>175</v>
      </c>
      <c r="D177" s="2" t="str">
        <f>VLOOKUP(C177,SOURCE!$S$3:$Z$3016,8,0)</f>
        <v>SFL_DENANY</v>
      </c>
      <c r="E177" s="26" t="str">
        <f>CHAR(34)&amp;VLOOKUP(C177,SOURCE!$S$3:$Z$3016,6,0)&amp;CHAR(34)</f>
        <v>"DENANY"</v>
      </c>
      <c r="F177" s="22" t="str">
        <f>VLOOKUP(C177,SOURCE!$S$3:$AA$3016,9,0)&amp;
IF(MID(E177,2,4)="XEQM",
"                      if (strcompare(str,"&amp;E177&amp;" ) &amp;&amp; exec) { *com = "&amp;D177&amp;";} else",
SUBSTITUTE("                      if (strcompare(str,"&amp;E177&amp;" )) { *com = "&amp;D177&amp;";} else","MNU_","-MNU_")
)</f>
        <v>//                      if (strcompare(str,"DENANY" )) { *com = SFL_DENANY;} else</v>
      </c>
      <c r="H177" t="b">
        <f>ISNA(VLOOKUP(J177,J178:J$500,1,0))</f>
        <v>1</v>
      </c>
      <c r="I177" s="27">
        <f>VLOOKUP(C177,SOURCE!S$6:Y$10195,7,0)</f>
        <v>472</v>
      </c>
      <c r="J177" s="28" t="str">
        <f>VLOOKUP(C177,SOURCE!S$6:Y$10195,6,0)</f>
        <v>DENANY</v>
      </c>
      <c r="K177" s="29" t="str">
        <f t="shared" si="13"/>
        <v>DENANY</v>
      </c>
      <c r="L177" s="39" t="str">
        <f>VLOOKUP(C177,SOURCE!S$6:Y$10195,2,0)</f>
        <v/>
      </c>
      <c r="M177" t="str">
        <f>IF(VLOOKUP(I177,SOURCE!B:M,2,0)="/  { itemToBeCoded","To be coded","")</f>
        <v/>
      </c>
      <c r="N177" s="17" t="str">
        <f>IF(AND(O177,VLOOKUP(I177,SOURCE!B:M,2,0)&lt;&gt;"/  { itemToBeCoded"),IF(ISERROR(VLOOKUP(J177,TEST!A:L,12,0)),"",   IF(VLOOKUP(J177,TEST!A:L,12,0)="","",VLOOKUP(J177,TEST!A:L,12,0)&amp;" //"&amp;U177)),"")</f>
        <v/>
      </c>
      <c r="O177" t="b">
        <f>ISNA(VLOOKUP(J177,J$3:J176,1,0))</f>
        <v>1</v>
      </c>
      <c r="Q177" s="26" t="str">
        <f>VLOOKUP(I177,SOURCE!B:M,5,0)</f>
        <v>"DENANY"</v>
      </c>
      <c r="U177">
        <f t="shared" si="14"/>
        <v>51</v>
      </c>
      <c r="V177" s="53">
        <f t="shared" si="15"/>
        <v>299797199.25280225</v>
      </c>
      <c r="W177" t="str">
        <f>IF(AND(O177,VLOOKUP(I177,SOURCE!B:M,2,0)&lt;&gt;"/  { itemToBeCoded"),IF(ISERROR(VLOOKUP(J177,TEST!A:F,5,0)),"",VLOOKUP(J177,TEST!A:F,5,0)),"")</f>
        <v/>
      </c>
      <c r="X177" t="str">
        <f>IF(AND(O177,VLOOKUP(I177,SOURCE!B:M,2,0)&lt;&gt;"/  { itemToBeCoded"),IF(ISERROR(VLOOKUP(J177,TEST!A:F,6,0)),"",VLOOKUP(J177,TEST!A:F,6,0)),"")</f>
        <v/>
      </c>
      <c r="Y177" t="str">
        <f t="shared" si="12"/>
        <v/>
      </c>
    </row>
    <row r="178" spans="1:25">
      <c r="A178" s="24" t="str">
        <f>IF(ISNA(VLOOKUP(D178,D179:D$9999,1,0)),"",1)</f>
        <v/>
      </c>
      <c r="B178" s="24" t="str">
        <f>IF(ISNA(VLOOKUP(E178,E179:E$9999,1,0)),"",1)</f>
        <v/>
      </c>
      <c r="C178" s="2">
        <v>176</v>
      </c>
      <c r="D178" s="2" t="str">
        <f>VLOOKUP(C178,SOURCE!$S$3:$Z$3016,8,0)</f>
        <v>SFL_DENFIX</v>
      </c>
      <c r="E178" s="26" t="str">
        <f>CHAR(34)&amp;VLOOKUP(C178,SOURCE!$S$3:$Z$3016,6,0)&amp;CHAR(34)</f>
        <v>"DENFIX"</v>
      </c>
      <c r="F178" s="22" t="str">
        <f>VLOOKUP(C178,SOURCE!$S$3:$AA$3016,9,0)&amp;
IF(MID(E178,2,4)="XEQM",
"                      if (strcompare(str,"&amp;E178&amp;" ) &amp;&amp; exec) { *com = "&amp;D178&amp;";} else",
SUBSTITUTE("                      if (strcompare(str,"&amp;E178&amp;" )) { *com = "&amp;D178&amp;";} else","MNU_","-MNU_")
)</f>
        <v>//                      if (strcompare(str,"DENFIX" )) { *com = SFL_DENFIX;} else</v>
      </c>
      <c r="H178" t="b">
        <f>ISNA(VLOOKUP(J178,J179:J$500,1,0))</f>
        <v>1</v>
      </c>
      <c r="I178" s="27">
        <f>VLOOKUP(C178,SOURCE!S$6:Y$10195,7,0)</f>
        <v>473</v>
      </c>
      <c r="J178" s="28" t="str">
        <f>VLOOKUP(C178,SOURCE!S$6:Y$10195,6,0)</f>
        <v>DENFIX</v>
      </c>
      <c r="K178" s="29" t="str">
        <f t="shared" si="13"/>
        <v>DENFIX</v>
      </c>
      <c r="L178" s="39" t="str">
        <f>VLOOKUP(C178,SOURCE!S$6:Y$10195,2,0)</f>
        <v/>
      </c>
      <c r="M178" t="str">
        <f>IF(VLOOKUP(I178,SOURCE!B:M,2,0)="/  { itemToBeCoded","To be coded","")</f>
        <v/>
      </c>
      <c r="N178" s="17" t="str">
        <f>IF(AND(O178,VLOOKUP(I178,SOURCE!B:M,2,0)&lt;&gt;"/  { itemToBeCoded"),IF(ISERROR(VLOOKUP(J178,TEST!A:L,12,0)),"",   IF(VLOOKUP(J178,TEST!A:L,12,0)="","",VLOOKUP(J178,TEST!A:L,12,0)&amp;" //"&amp;U178)),"")</f>
        <v/>
      </c>
      <c r="O178" t="b">
        <f>ISNA(VLOOKUP(J178,J$3:J177,1,0))</f>
        <v>1</v>
      </c>
      <c r="Q178" s="26" t="str">
        <f>VLOOKUP(I178,SOURCE!B:M,5,0)</f>
        <v>"DENFIX"</v>
      </c>
      <c r="U178">
        <f t="shared" si="14"/>
        <v>51</v>
      </c>
      <c r="V178" s="53">
        <f t="shared" si="15"/>
        <v>299797199.25280225</v>
      </c>
      <c r="W178" t="str">
        <f>IF(AND(O178,VLOOKUP(I178,SOURCE!B:M,2,0)&lt;&gt;"/  { itemToBeCoded"),IF(ISERROR(VLOOKUP(J178,TEST!A:F,5,0)),"",VLOOKUP(J178,TEST!A:F,5,0)),"")</f>
        <v/>
      </c>
      <c r="X178" t="str">
        <f>IF(AND(O178,VLOOKUP(I178,SOURCE!B:M,2,0)&lt;&gt;"/  { itemToBeCoded"),IF(ISERROR(VLOOKUP(J178,TEST!A:F,6,0)),"",VLOOKUP(J178,TEST!A:F,6,0)),"")</f>
        <v/>
      </c>
      <c r="Y178" t="str">
        <f t="shared" si="12"/>
        <v/>
      </c>
    </row>
    <row r="179" spans="1:25">
      <c r="A179" s="24" t="str">
        <f>IF(ISNA(VLOOKUP(D179,D180:D$9999,1,0)),"",1)</f>
        <v/>
      </c>
      <c r="B179" s="24" t="str">
        <f>IF(ISNA(VLOOKUP(E179,E180:E$9999,1,0)),"",1)</f>
        <v/>
      </c>
      <c r="C179" s="2">
        <v>177</v>
      </c>
      <c r="D179" s="2" t="str">
        <f>VLOOKUP(C179,SOURCE!$S$3:$Z$3016,8,0)</f>
        <v>ITM_REG_X</v>
      </c>
      <c r="E179" s="26" t="str">
        <f>CHAR(34)&amp;VLOOKUP(C179,SOURCE!$S$3:$Z$3016,6,0)&amp;CHAR(34)</f>
        <v>"X"</v>
      </c>
      <c r="F179" s="22" t="str">
        <f>VLOOKUP(C179,SOURCE!$S$3:$AA$3016,9,0)&amp;
IF(MID(E179,2,4)="XEQM",
"                      if (strcompare(str,"&amp;E179&amp;" ) &amp;&amp; exec) { *com = "&amp;D179&amp;";} else",
SUBSTITUTE("                      if (strcompare(str,"&amp;E179&amp;" )) { *com = "&amp;D179&amp;";} else","MNU_","-MNU_")
)</f>
        <v xml:space="preserve">                      if (strcompare(str,"X" )) { *com = ITM_REG_X;} else</v>
      </c>
      <c r="H179" t="b">
        <f>ISNA(VLOOKUP(J179,J180:J$500,1,0))</f>
        <v>1</v>
      </c>
      <c r="I179" s="27">
        <f>VLOOKUP(C179,SOURCE!S$6:Y$10195,7,0)</f>
        <v>527</v>
      </c>
      <c r="J179" s="28" t="str">
        <f>VLOOKUP(C179,SOURCE!S$6:Y$10195,6,0)</f>
        <v>X</v>
      </c>
      <c r="K179" s="29" t="str">
        <f t="shared" si="13"/>
        <v>X</v>
      </c>
      <c r="L179" s="39" t="str">
        <f>VLOOKUP(C179,SOURCE!S$6:Y$10195,2,0)</f>
        <v>STACK</v>
      </c>
      <c r="M179" t="str">
        <f>IF(VLOOKUP(I179,SOURCE!B:M,2,0)="/  { itemToBeCoded","To be coded","")</f>
        <v/>
      </c>
      <c r="N179" s="17" t="str">
        <f>IF(AND(O179,VLOOKUP(I179,SOURCE!B:M,2,0)&lt;&gt;"/  { itemToBeCoded"),IF(ISERROR(VLOOKUP(J179,TEST!A:L,12,0)),"",   IF(VLOOKUP(J179,TEST!A:L,12,0)="","",VLOOKUP(J179,TEST!A:L,12,0)&amp;" //"&amp;U179)),"")</f>
        <v/>
      </c>
      <c r="O179" t="b">
        <f>ISNA(VLOOKUP(J179,J$3:J178,1,0))</f>
        <v>1</v>
      </c>
      <c r="Q179" s="26" t="str">
        <f>VLOOKUP(I179,SOURCE!B:M,5,0)</f>
        <v>"X"</v>
      </c>
      <c r="U179">
        <f t="shared" si="14"/>
        <v>51</v>
      </c>
      <c r="V179" s="53">
        <f t="shared" si="15"/>
        <v>299797199.25280225</v>
      </c>
      <c r="W179" t="str">
        <f>IF(AND(O179,VLOOKUP(I179,SOURCE!B:M,2,0)&lt;&gt;"/  { itemToBeCoded"),IF(ISERROR(VLOOKUP(J179,TEST!A:F,5,0)),"",VLOOKUP(J179,TEST!A:F,5,0)),"")</f>
        <v/>
      </c>
      <c r="X179" t="str">
        <f>IF(AND(O179,VLOOKUP(I179,SOURCE!B:M,2,0)&lt;&gt;"/  { itemToBeCoded"),IF(ISERROR(VLOOKUP(J179,TEST!A:F,6,0)),"",VLOOKUP(J179,TEST!A:F,6,0)),"")</f>
        <v/>
      </c>
      <c r="Y179" t="str">
        <f t="shared" si="12"/>
        <v/>
      </c>
    </row>
    <row r="180" spans="1:25">
      <c r="A180" s="24" t="str">
        <f>IF(ISNA(VLOOKUP(D180,D181:D$9999,1,0)),"",1)</f>
        <v/>
      </c>
      <c r="B180" s="24" t="str">
        <f>IF(ISNA(VLOOKUP(E180,E181:E$9999,1,0)),"",1)</f>
        <v/>
      </c>
      <c r="C180" s="2">
        <v>178</v>
      </c>
      <c r="D180" s="2" t="str">
        <f>VLOOKUP(C180,SOURCE!$S$3:$Z$3016,8,0)</f>
        <v>ITM_REG_Y</v>
      </c>
      <c r="E180" s="26" t="str">
        <f>CHAR(34)&amp;VLOOKUP(C180,SOURCE!$S$3:$Z$3016,6,0)&amp;CHAR(34)</f>
        <v>"Y"</v>
      </c>
      <c r="F180" s="22" t="str">
        <f>VLOOKUP(C180,SOURCE!$S$3:$AA$3016,9,0)&amp;
IF(MID(E180,2,4)="XEQM",
"                      if (strcompare(str,"&amp;E180&amp;" ) &amp;&amp; exec) { *com = "&amp;D180&amp;";} else",
SUBSTITUTE("                      if (strcompare(str,"&amp;E180&amp;" )) { *com = "&amp;D180&amp;";} else","MNU_","-MNU_")
)</f>
        <v xml:space="preserve">                      if (strcompare(str,"Y" )) { *com = ITM_REG_Y;} else</v>
      </c>
      <c r="H180" t="b">
        <f>ISNA(VLOOKUP(J180,J181:J$500,1,0))</f>
        <v>1</v>
      </c>
      <c r="I180" s="27">
        <f>VLOOKUP(C180,SOURCE!S$6:Y$10195,7,0)</f>
        <v>528</v>
      </c>
      <c r="J180" s="28" t="str">
        <f>VLOOKUP(C180,SOURCE!S$6:Y$10195,6,0)</f>
        <v>Y</v>
      </c>
      <c r="K180" s="29" t="str">
        <f t="shared" si="13"/>
        <v>Y</v>
      </c>
      <c r="L180" s="39" t="str">
        <f>VLOOKUP(C180,SOURCE!S$6:Y$10195,2,0)</f>
        <v>STACK</v>
      </c>
      <c r="M180" t="str">
        <f>IF(VLOOKUP(I180,SOURCE!B:M,2,0)="/  { itemToBeCoded","To be coded","")</f>
        <v/>
      </c>
      <c r="N180" s="17" t="str">
        <f>IF(AND(O180,VLOOKUP(I180,SOURCE!B:M,2,0)&lt;&gt;"/  { itemToBeCoded"),IF(ISERROR(VLOOKUP(J180,TEST!A:L,12,0)),"",   IF(VLOOKUP(J180,TEST!A:L,12,0)="","",VLOOKUP(J180,TEST!A:L,12,0)&amp;" //"&amp;U180)),"")</f>
        <v/>
      </c>
      <c r="O180" t="b">
        <f>ISNA(VLOOKUP(J180,J$3:J179,1,0))</f>
        <v>1</v>
      </c>
      <c r="Q180" s="26" t="str">
        <f>VLOOKUP(I180,SOURCE!B:M,5,0)</f>
        <v>"Y"</v>
      </c>
      <c r="U180">
        <f t="shared" si="14"/>
        <v>51</v>
      </c>
      <c r="V180" s="53">
        <f t="shared" si="15"/>
        <v>299797199.25280225</v>
      </c>
      <c r="W180" t="str">
        <f>IF(AND(O180,VLOOKUP(I180,SOURCE!B:M,2,0)&lt;&gt;"/  { itemToBeCoded"),IF(ISERROR(VLOOKUP(J180,TEST!A:F,5,0)),"",VLOOKUP(J180,TEST!A:F,5,0)),"")</f>
        <v/>
      </c>
      <c r="X180" t="str">
        <f>IF(AND(O180,VLOOKUP(I180,SOURCE!B:M,2,0)&lt;&gt;"/  { itemToBeCoded"),IF(ISERROR(VLOOKUP(J180,TEST!A:F,6,0)),"",VLOOKUP(J180,TEST!A:F,6,0)),"")</f>
        <v/>
      </c>
      <c r="Y180" t="str">
        <f t="shared" si="12"/>
        <v/>
      </c>
    </row>
    <row r="181" spans="1:25">
      <c r="A181" s="24" t="str">
        <f>IF(ISNA(VLOOKUP(D181,D182:D$9999,1,0)),"",1)</f>
        <v/>
      </c>
      <c r="B181" s="24" t="str">
        <f>IF(ISNA(VLOOKUP(E181,E182:E$9999,1,0)),"",1)</f>
        <v/>
      </c>
      <c r="C181" s="2">
        <v>179</v>
      </c>
      <c r="D181" s="2" t="str">
        <f>VLOOKUP(C181,SOURCE!$S$3:$Z$3016,8,0)</f>
        <v>ITM_REG_Z</v>
      </c>
      <c r="E181" s="26" t="str">
        <f>CHAR(34)&amp;VLOOKUP(C181,SOURCE!$S$3:$Z$3016,6,0)&amp;CHAR(34)</f>
        <v>"Z"</v>
      </c>
      <c r="F181" s="22" t="str">
        <f>VLOOKUP(C181,SOURCE!$S$3:$AA$3016,9,0)&amp;
IF(MID(E181,2,4)="XEQM",
"                      if (strcompare(str,"&amp;E181&amp;" ) &amp;&amp; exec) { *com = "&amp;D181&amp;";} else",
SUBSTITUTE("                      if (strcompare(str,"&amp;E181&amp;" )) { *com = "&amp;D181&amp;";} else","MNU_","-MNU_")
)</f>
        <v>//                      if (strcompare(str,"Z" )) { *com = ITM_REG_Z;} else</v>
      </c>
      <c r="H181" t="b">
        <f>ISNA(VLOOKUP(J181,J182:J$500,1,0))</f>
        <v>1</v>
      </c>
      <c r="I181" s="27">
        <f>VLOOKUP(C181,SOURCE!S$6:Y$10195,7,0)</f>
        <v>529</v>
      </c>
      <c r="J181" s="28" t="str">
        <f>VLOOKUP(C181,SOURCE!S$6:Y$10195,6,0)</f>
        <v>Z</v>
      </c>
      <c r="K181" s="29" t="str">
        <f t="shared" si="13"/>
        <v>Z</v>
      </c>
      <c r="L181" s="39" t="str">
        <f>VLOOKUP(C181,SOURCE!S$6:Y$10195,2,0)</f>
        <v>STACK</v>
      </c>
      <c r="M181" t="str">
        <f>IF(VLOOKUP(I181,SOURCE!B:M,2,0)="/  { itemToBeCoded","To be coded","")</f>
        <v/>
      </c>
      <c r="N181" s="17" t="str">
        <f>IF(AND(O181,VLOOKUP(I181,SOURCE!B:M,2,0)&lt;&gt;"/  { itemToBeCoded"),IF(ISERROR(VLOOKUP(J181,TEST!A:L,12,0)),"",   IF(VLOOKUP(J181,TEST!A:L,12,0)="","",VLOOKUP(J181,TEST!A:L,12,0)&amp;" //"&amp;U181)),"")</f>
        <v/>
      </c>
      <c r="O181" t="b">
        <f>ISNA(VLOOKUP(J181,J$3:J180,1,0))</f>
        <v>1</v>
      </c>
      <c r="Q181" s="26" t="str">
        <f>VLOOKUP(I181,SOURCE!B:M,5,0)</f>
        <v>"Z"</v>
      </c>
      <c r="U181">
        <f t="shared" si="14"/>
        <v>51</v>
      </c>
      <c r="V181" s="53">
        <f t="shared" si="15"/>
        <v>299797199.25280225</v>
      </c>
      <c r="W181" t="str">
        <f>IF(AND(O181,VLOOKUP(I181,SOURCE!B:M,2,0)&lt;&gt;"/  { itemToBeCoded"),IF(ISERROR(VLOOKUP(J181,TEST!A:F,5,0)),"",VLOOKUP(J181,TEST!A:F,5,0)),"")</f>
        <v/>
      </c>
      <c r="X181" t="str">
        <f>IF(AND(O181,VLOOKUP(I181,SOURCE!B:M,2,0)&lt;&gt;"/  { itemToBeCoded"),IF(ISERROR(VLOOKUP(J181,TEST!A:F,6,0)),"",VLOOKUP(J181,TEST!A:F,6,0)),"")</f>
        <v/>
      </c>
      <c r="Y181" t="str">
        <f t="shared" si="12"/>
        <v/>
      </c>
    </row>
    <row r="182" spans="1:25">
      <c r="A182" s="24" t="str">
        <f>IF(ISNA(VLOOKUP(D182,D183:D$9999,1,0)),"",1)</f>
        <v/>
      </c>
      <c r="B182" s="24" t="str">
        <f>IF(ISNA(VLOOKUP(E182,E183:E$9999,1,0)),"",1)</f>
        <v/>
      </c>
      <c r="C182" s="2">
        <v>180</v>
      </c>
      <c r="D182" s="2" t="str">
        <f>VLOOKUP(C182,SOURCE!$S$3:$Z$3016,8,0)</f>
        <v>ITM_REG_T</v>
      </c>
      <c r="E182" s="26" t="str">
        <f>CHAR(34)&amp;VLOOKUP(C182,SOURCE!$S$3:$Z$3016,6,0)&amp;CHAR(34)</f>
        <v>"T"</v>
      </c>
      <c r="F182" s="22" t="str">
        <f>VLOOKUP(C182,SOURCE!$S$3:$AA$3016,9,0)&amp;
IF(MID(E182,2,4)="XEQM",
"                      if (strcompare(str,"&amp;E182&amp;" ) &amp;&amp; exec) { *com = "&amp;D182&amp;";} else",
SUBSTITUTE("                      if (strcompare(str,"&amp;E182&amp;" )) { *com = "&amp;D182&amp;";} else","MNU_","-MNU_")
)</f>
        <v>//                      if (strcompare(str,"T" )) { *com = ITM_REG_T;} else</v>
      </c>
      <c r="H182" t="b">
        <f>ISNA(VLOOKUP(J182,J183:J$500,1,0))</f>
        <v>1</v>
      </c>
      <c r="I182" s="27">
        <f>VLOOKUP(C182,SOURCE!S$6:Y$10195,7,0)</f>
        <v>530</v>
      </c>
      <c r="J182" s="28" t="str">
        <f>VLOOKUP(C182,SOURCE!S$6:Y$10195,6,0)</f>
        <v>T</v>
      </c>
      <c r="K182" s="29" t="str">
        <f t="shared" si="13"/>
        <v>T</v>
      </c>
      <c r="L182" s="39" t="str">
        <f>VLOOKUP(C182,SOURCE!S$6:Y$10195,2,0)</f>
        <v>STACK</v>
      </c>
      <c r="M182" t="str">
        <f>IF(VLOOKUP(I182,SOURCE!B:M,2,0)="/  { itemToBeCoded","To be coded","")</f>
        <v/>
      </c>
      <c r="N182" s="17" t="str">
        <f>IF(AND(O182,VLOOKUP(I182,SOURCE!B:M,2,0)&lt;&gt;"/  { itemToBeCoded"),IF(ISERROR(VLOOKUP(J182,TEST!A:L,12,0)),"",   IF(VLOOKUP(J182,TEST!A:L,12,0)="","",VLOOKUP(J182,TEST!A:L,12,0)&amp;" //"&amp;U182)),"")</f>
        <v/>
      </c>
      <c r="O182" t="b">
        <f>ISNA(VLOOKUP(J182,J$3:J181,1,0))</f>
        <v>1</v>
      </c>
      <c r="Q182" s="26" t="str">
        <f>VLOOKUP(I182,SOURCE!B:M,5,0)</f>
        <v>"T"</v>
      </c>
      <c r="U182">
        <f t="shared" si="14"/>
        <v>51</v>
      </c>
      <c r="V182" s="53">
        <f t="shared" si="15"/>
        <v>299797199.25280225</v>
      </c>
      <c r="W182" t="str">
        <f>IF(AND(O182,VLOOKUP(I182,SOURCE!B:M,2,0)&lt;&gt;"/  { itemToBeCoded"),IF(ISERROR(VLOOKUP(J182,TEST!A:F,5,0)),"",VLOOKUP(J182,TEST!A:F,5,0)),"")</f>
        <v/>
      </c>
      <c r="X182" t="str">
        <f>IF(AND(O182,VLOOKUP(I182,SOURCE!B:M,2,0)&lt;&gt;"/  { itemToBeCoded"),IF(ISERROR(VLOOKUP(J182,TEST!A:F,6,0)),"",VLOOKUP(J182,TEST!A:F,6,0)),"")</f>
        <v/>
      </c>
      <c r="Y182" t="str">
        <f t="shared" si="12"/>
        <v/>
      </c>
    </row>
    <row r="183" spans="1:25">
      <c r="A183" s="24" t="str">
        <f>IF(ISNA(VLOOKUP(D183,D184:D$9999,1,0)),"",1)</f>
        <v/>
      </c>
      <c r="B183" s="24" t="str">
        <f>IF(ISNA(VLOOKUP(E183,E184:E$9999,1,0)),"",1)</f>
        <v/>
      </c>
      <c r="C183" s="2">
        <v>181</v>
      </c>
      <c r="D183" s="2" t="str">
        <f>VLOOKUP(C183,SOURCE!$S$3:$Z$3016,8,0)</f>
        <v>ITM_REG_A</v>
      </c>
      <c r="E183" s="26" t="str">
        <f>CHAR(34)&amp;VLOOKUP(C183,SOURCE!$S$3:$Z$3016,6,0)&amp;CHAR(34)</f>
        <v>"A"</v>
      </c>
      <c r="F183" s="22" t="str">
        <f>VLOOKUP(C183,SOURCE!$S$3:$AA$3016,9,0)&amp;
IF(MID(E183,2,4)="XEQM",
"                      if (strcompare(str,"&amp;E183&amp;" ) &amp;&amp; exec) { *com = "&amp;D183&amp;";} else",
SUBSTITUTE("                      if (strcompare(str,"&amp;E183&amp;" )) { *com = "&amp;D183&amp;";} else","MNU_","-MNU_")
)</f>
        <v>//                      if (strcompare(str,"A" )) { *com = ITM_REG_A;} else</v>
      </c>
      <c r="H183" t="b">
        <f>ISNA(VLOOKUP(J183,J184:J$500,1,0))</f>
        <v>1</v>
      </c>
      <c r="I183" s="27">
        <f>VLOOKUP(C183,SOURCE!S$6:Y$10195,7,0)</f>
        <v>531</v>
      </c>
      <c r="J183" s="28" t="str">
        <f>VLOOKUP(C183,SOURCE!S$6:Y$10195,6,0)</f>
        <v>A</v>
      </c>
      <c r="K183" s="29" t="str">
        <f t="shared" si="13"/>
        <v>A</v>
      </c>
      <c r="L183" s="39" t="str">
        <f>VLOOKUP(C183,SOURCE!S$6:Y$10195,2,0)</f>
        <v>STACK</v>
      </c>
      <c r="M183" t="str">
        <f>IF(VLOOKUP(I183,SOURCE!B:M,2,0)="/  { itemToBeCoded","To be coded","")</f>
        <v/>
      </c>
      <c r="N183" s="17" t="str">
        <f>IF(AND(O183,VLOOKUP(I183,SOURCE!B:M,2,0)&lt;&gt;"/  { itemToBeCoded"),IF(ISERROR(VLOOKUP(J183,TEST!A:L,12,0)),"",   IF(VLOOKUP(J183,TEST!A:L,12,0)="","",VLOOKUP(J183,TEST!A:L,12,0)&amp;" //"&amp;U183)),"")</f>
        <v/>
      </c>
      <c r="O183" t="b">
        <f>ISNA(VLOOKUP(J183,J$3:J182,1,0))</f>
        <v>1</v>
      </c>
      <c r="Q183" s="26" t="str">
        <f>VLOOKUP(I183,SOURCE!B:M,5,0)</f>
        <v>"A"</v>
      </c>
      <c r="U183">
        <f t="shared" si="14"/>
        <v>51</v>
      </c>
      <c r="V183" s="53">
        <f t="shared" si="15"/>
        <v>299797199.25280225</v>
      </c>
      <c r="W183" t="str">
        <f>IF(AND(O183,VLOOKUP(I183,SOURCE!B:M,2,0)&lt;&gt;"/  { itemToBeCoded"),IF(ISERROR(VLOOKUP(J183,TEST!A:F,5,0)),"",VLOOKUP(J183,TEST!A:F,5,0)),"")</f>
        <v/>
      </c>
      <c r="X183" t="str">
        <f>IF(AND(O183,VLOOKUP(I183,SOURCE!B:M,2,0)&lt;&gt;"/  { itemToBeCoded"),IF(ISERROR(VLOOKUP(J183,TEST!A:F,6,0)),"",VLOOKUP(J183,TEST!A:F,6,0)),"")</f>
        <v/>
      </c>
      <c r="Y183" t="str">
        <f t="shared" si="12"/>
        <v/>
      </c>
    </row>
    <row r="184" spans="1:25">
      <c r="A184" s="24" t="str">
        <f>IF(ISNA(VLOOKUP(D184,D185:D$9999,1,0)),"",1)</f>
        <v/>
      </c>
      <c r="B184" s="24" t="str">
        <f>IF(ISNA(VLOOKUP(E184,E185:E$9999,1,0)),"",1)</f>
        <v/>
      </c>
      <c r="C184" s="2">
        <v>182</v>
      </c>
      <c r="D184" s="2" t="str">
        <f>VLOOKUP(C184,SOURCE!$S$3:$Z$3016,8,0)</f>
        <v>ITM_REG_B</v>
      </c>
      <c r="E184" s="26" t="str">
        <f>CHAR(34)&amp;VLOOKUP(C184,SOURCE!$S$3:$Z$3016,6,0)&amp;CHAR(34)</f>
        <v>"B"</v>
      </c>
      <c r="F184" s="22" t="str">
        <f>VLOOKUP(C184,SOURCE!$S$3:$AA$3016,9,0)&amp;
IF(MID(E184,2,4)="XEQM",
"                      if (strcompare(str,"&amp;E184&amp;" ) &amp;&amp; exec) { *com = "&amp;D184&amp;";} else",
SUBSTITUTE("                      if (strcompare(str,"&amp;E184&amp;" )) { *com = "&amp;D184&amp;";} else","MNU_","-MNU_")
)</f>
        <v>//                      if (strcompare(str,"B" )) { *com = ITM_REG_B;} else</v>
      </c>
      <c r="H184" t="b">
        <f>ISNA(VLOOKUP(J184,J185:J$500,1,0))</f>
        <v>1</v>
      </c>
      <c r="I184" s="27">
        <f>VLOOKUP(C184,SOURCE!S$6:Y$10195,7,0)</f>
        <v>532</v>
      </c>
      <c r="J184" s="28" t="str">
        <f>VLOOKUP(C184,SOURCE!S$6:Y$10195,6,0)</f>
        <v>B</v>
      </c>
      <c r="K184" s="29" t="str">
        <f t="shared" si="13"/>
        <v>B</v>
      </c>
      <c r="L184" s="39" t="str">
        <f>VLOOKUP(C184,SOURCE!S$6:Y$10195,2,0)</f>
        <v>STACK</v>
      </c>
      <c r="M184" t="str">
        <f>IF(VLOOKUP(I184,SOURCE!B:M,2,0)="/  { itemToBeCoded","To be coded","")</f>
        <v/>
      </c>
      <c r="N184" s="17" t="str">
        <f>IF(AND(O184,VLOOKUP(I184,SOURCE!B:M,2,0)&lt;&gt;"/  { itemToBeCoded"),IF(ISERROR(VLOOKUP(J184,TEST!A:L,12,0)),"",   IF(VLOOKUP(J184,TEST!A:L,12,0)="","",VLOOKUP(J184,TEST!A:L,12,0)&amp;" //"&amp;U184)),"")</f>
        <v/>
      </c>
      <c r="O184" t="b">
        <f>ISNA(VLOOKUP(J184,J$3:J183,1,0))</f>
        <v>1</v>
      </c>
      <c r="Q184" s="26" t="str">
        <f>VLOOKUP(I184,SOURCE!B:M,5,0)</f>
        <v>"B"</v>
      </c>
      <c r="T184" s="151"/>
      <c r="U184">
        <f t="shared" si="14"/>
        <v>51</v>
      </c>
      <c r="V184" s="53">
        <f t="shared" si="15"/>
        <v>299797199.25280225</v>
      </c>
      <c r="W184" t="str">
        <f>IF(AND(O184,VLOOKUP(I184,SOURCE!B:M,2,0)&lt;&gt;"/  { itemToBeCoded"),IF(ISERROR(VLOOKUP(J184,TEST!A:F,5,0)),"",VLOOKUP(J184,TEST!A:F,5,0)),"")</f>
        <v/>
      </c>
      <c r="X184" t="str">
        <f>IF(AND(O184,VLOOKUP(I184,SOURCE!B:M,2,0)&lt;&gt;"/  { itemToBeCoded"),IF(ISERROR(VLOOKUP(J184,TEST!A:F,6,0)),"",VLOOKUP(J184,TEST!A:F,6,0)),"")</f>
        <v/>
      </c>
      <c r="Y184" t="str">
        <f t="shared" si="12"/>
        <v/>
      </c>
    </row>
    <row r="185" spans="1:25">
      <c r="A185" s="24" t="str">
        <f>IF(ISNA(VLOOKUP(D185,D186:D$9999,1,0)),"",1)</f>
        <v/>
      </c>
      <c r="B185" s="24" t="str">
        <f>IF(ISNA(VLOOKUP(E185,E186:E$9999,1,0)),"",1)</f>
        <v/>
      </c>
      <c r="C185" s="2">
        <v>183</v>
      </c>
      <c r="D185" s="2" t="str">
        <f>VLOOKUP(C185,SOURCE!$S$3:$Z$3016,8,0)</f>
        <v>ITM_REG_C</v>
      </c>
      <c r="E185" s="26" t="str">
        <f>CHAR(34)&amp;VLOOKUP(C185,SOURCE!$S$3:$Z$3016,6,0)&amp;CHAR(34)</f>
        <v>"C"</v>
      </c>
      <c r="F185" s="22" t="str">
        <f>VLOOKUP(C185,SOURCE!$S$3:$AA$3016,9,0)&amp;
IF(MID(E185,2,4)="XEQM",
"                      if (strcompare(str,"&amp;E185&amp;" ) &amp;&amp; exec) { *com = "&amp;D185&amp;";} else",
SUBSTITUTE("                      if (strcompare(str,"&amp;E185&amp;" )) { *com = "&amp;D185&amp;";} else","MNU_","-MNU_")
)</f>
        <v xml:space="preserve">                      if (strcompare(str,"C" )) { *com = ITM_REG_C;} else</v>
      </c>
      <c r="H185" t="b">
        <f>ISNA(VLOOKUP(J185,J186:J$500,1,0))</f>
        <v>1</v>
      </c>
      <c r="I185" s="27">
        <f>VLOOKUP(C185,SOURCE!S$6:Y$10195,7,0)</f>
        <v>533</v>
      </c>
      <c r="J185" s="28" t="str">
        <f>VLOOKUP(C185,SOURCE!S$6:Y$10195,6,0)</f>
        <v>C</v>
      </c>
      <c r="K185" s="29" t="str">
        <f t="shared" si="13"/>
        <v>C</v>
      </c>
      <c r="L185" s="39" t="str">
        <f>VLOOKUP(C185,SOURCE!S$6:Y$10195,2,0)</f>
        <v>STACK</v>
      </c>
      <c r="M185" t="str">
        <f>IF(VLOOKUP(I185,SOURCE!B:M,2,0)="/  { itemToBeCoded","To be coded","")</f>
        <v/>
      </c>
      <c r="N185" s="17" t="str">
        <f>IF(AND(O185,VLOOKUP(I185,SOURCE!B:M,2,0)&lt;&gt;"/  { itemToBeCoded"),IF(ISERROR(VLOOKUP(J185,TEST!A:L,12,0)),"",   IF(VLOOKUP(J185,TEST!A:L,12,0)="","",VLOOKUP(J185,TEST!A:L,12,0)&amp;" //"&amp;U185)),"")</f>
        <v/>
      </c>
      <c r="O185" t="b">
        <f>ISNA(VLOOKUP(J185,J$3:J184,1,0))</f>
        <v>0</v>
      </c>
      <c r="Q185" s="26" t="str">
        <f>VLOOKUP(I185,SOURCE!B:M,5,0)</f>
        <v>"C"</v>
      </c>
      <c r="T185" s="151"/>
      <c r="U185">
        <f t="shared" si="14"/>
        <v>51</v>
      </c>
      <c r="V185" s="53">
        <f t="shared" si="15"/>
        <v>299797199.25280225</v>
      </c>
      <c r="W185" t="str">
        <f>IF(AND(O185,VLOOKUP(I185,SOURCE!B:M,2,0)&lt;&gt;"/  { itemToBeCoded"),IF(ISERROR(VLOOKUP(J185,TEST!A:F,5,0)),"",VLOOKUP(J185,TEST!A:F,5,0)),"")</f>
        <v/>
      </c>
      <c r="X185" t="str">
        <f>IF(AND(O185,VLOOKUP(I185,SOURCE!B:M,2,0)&lt;&gt;"/  { itemToBeCoded"),IF(ISERROR(VLOOKUP(J185,TEST!A:F,6,0)),"",VLOOKUP(J185,TEST!A:F,6,0)),"")</f>
        <v/>
      </c>
      <c r="Y185" t="str">
        <f t="shared" si="12"/>
        <v/>
      </c>
    </row>
    <row r="186" spans="1:25">
      <c r="A186" s="24" t="str">
        <f>IF(ISNA(VLOOKUP(D186,D187:D$9999,1,0)),"",1)</f>
        <v/>
      </c>
      <c r="B186" s="24" t="str">
        <f>IF(ISNA(VLOOKUP(E186,E187:E$9999,1,0)),"",1)</f>
        <v/>
      </c>
      <c r="C186" s="2">
        <v>184</v>
      </c>
      <c r="D186" s="2" t="str">
        <f>VLOOKUP(C186,SOURCE!$S$3:$Z$3016,8,0)</f>
        <v>ITM_REG_D</v>
      </c>
      <c r="E186" s="26" t="str">
        <f>CHAR(34)&amp;VLOOKUP(C186,SOURCE!$S$3:$Z$3016,6,0)&amp;CHAR(34)</f>
        <v>"D"</v>
      </c>
      <c r="F186" s="22" t="str">
        <f>VLOOKUP(C186,SOURCE!$S$3:$AA$3016,9,0)&amp;
IF(MID(E186,2,4)="XEQM",
"                      if (strcompare(str,"&amp;E186&amp;" ) &amp;&amp; exec) { *com = "&amp;D186&amp;";} else",
SUBSTITUTE("                      if (strcompare(str,"&amp;E186&amp;" )) { *com = "&amp;D186&amp;";} else","MNU_","-MNU_")
)</f>
        <v>//                      if (strcompare(str,"D" )) { *com = ITM_REG_D;} else</v>
      </c>
      <c r="H186" t="b">
        <f>ISNA(VLOOKUP(J186,J187:J$500,1,0))</f>
        <v>1</v>
      </c>
      <c r="I186" s="27">
        <f>VLOOKUP(C186,SOURCE!S$6:Y$10195,7,0)</f>
        <v>534</v>
      </c>
      <c r="J186" s="28" t="str">
        <f>VLOOKUP(C186,SOURCE!S$6:Y$10195,6,0)</f>
        <v>D</v>
      </c>
      <c r="K186" s="29" t="str">
        <f t="shared" si="13"/>
        <v>D</v>
      </c>
      <c r="L186" s="39" t="str">
        <f>VLOOKUP(C186,SOURCE!S$6:Y$10195,2,0)</f>
        <v>STACK</v>
      </c>
      <c r="M186" t="str">
        <f>IF(VLOOKUP(I186,SOURCE!B:M,2,0)="/  { itemToBeCoded","To be coded","")</f>
        <v/>
      </c>
      <c r="N186" s="17" t="str">
        <f>IF(AND(O186,VLOOKUP(I186,SOURCE!B:M,2,0)&lt;&gt;"/  { itemToBeCoded"),IF(ISERROR(VLOOKUP(J186,TEST!A:L,12,0)),"",   IF(VLOOKUP(J186,TEST!A:L,12,0)="","",VLOOKUP(J186,TEST!A:L,12,0)&amp;" //"&amp;U186)),"")</f>
        <v/>
      </c>
      <c r="O186" t="b">
        <f>ISNA(VLOOKUP(J186,J$3:J185,1,0))</f>
        <v>1</v>
      </c>
      <c r="Q186" s="26" t="str">
        <f>VLOOKUP(I186,SOURCE!B:M,5,0)</f>
        <v>"D"</v>
      </c>
      <c r="U186">
        <f t="shared" si="14"/>
        <v>51</v>
      </c>
      <c r="V186" s="53">
        <f t="shared" si="15"/>
        <v>299797199.25280225</v>
      </c>
      <c r="W186" t="str">
        <f>IF(AND(O186,VLOOKUP(I186,SOURCE!B:M,2,0)&lt;&gt;"/  { itemToBeCoded"),IF(ISERROR(VLOOKUP(J186,TEST!A:F,5,0)),"",VLOOKUP(J186,TEST!A:F,5,0)),"")</f>
        <v/>
      </c>
      <c r="X186" t="str">
        <f>IF(AND(O186,VLOOKUP(I186,SOURCE!B:M,2,0)&lt;&gt;"/  { itemToBeCoded"),IF(ISERROR(VLOOKUP(J186,TEST!A:F,6,0)),"",VLOOKUP(J186,TEST!A:F,6,0)),"")</f>
        <v/>
      </c>
      <c r="Y186" t="str">
        <f t="shared" si="12"/>
        <v/>
      </c>
    </row>
    <row r="187" spans="1:25">
      <c r="A187" s="24" t="str">
        <f>IF(ISNA(VLOOKUP(D187,D188:D$9999,1,0)),"",1)</f>
        <v/>
      </c>
      <c r="B187" s="24" t="str">
        <f>IF(ISNA(VLOOKUP(E187,E188:E$9999,1,0)),"",1)</f>
        <v/>
      </c>
      <c r="C187" s="2">
        <v>185</v>
      </c>
      <c r="D187" s="2" t="str">
        <f>VLOOKUP(C187,SOURCE!$S$3:$Z$3016,8,0)</f>
        <v>ITM_REG_L</v>
      </c>
      <c r="E187" s="26" t="str">
        <f>CHAR(34)&amp;VLOOKUP(C187,SOURCE!$S$3:$Z$3016,6,0)&amp;CHAR(34)</f>
        <v>"L"</v>
      </c>
      <c r="F187" s="22" t="str">
        <f>VLOOKUP(C187,SOURCE!$S$3:$AA$3016,9,0)&amp;
IF(MID(E187,2,4)="XEQM",
"                      if (strcompare(str,"&amp;E187&amp;" ) &amp;&amp; exec) { *com = "&amp;D187&amp;";} else",
SUBSTITUTE("                      if (strcompare(str,"&amp;E187&amp;" )) { *com = "&amp;D187&amp;";} else","MNU_","-MNU_")
)</f>
        <v>//                      if (strcompare(str,"L" )) { *com = ITM_REG_L;} else</v>
      </c>
      <c r="H187" t="b">
        <f>ISNA(VLOOKUP(J187,J188:J$500,1,0))</f>
        <v>1</v>
      </c>
      <c r="I187" s="27">
        <f>VLOOKUP(C187,SOURCE!S$6:Y$10195,7,0)</f>
        <v>535</v>
      </c>
      <c r="J187" s="28" t="str">
        <f>VLOOKUP(C187,SOURCE!S$6:Y$10195,6,0)</f>
        <v>L</v>
      </c>
      <c r="K187" s="29" t="str">
        <f t="shared" si="13"/>
        <v>L</v>
      </c>
      <c r="L187" s="39" t="str">
        <f>VLOOKUP(C187,SOURCE!S$6:Y$10195,2,0)</f>
        <v>STACK</v>
      </c>
      <c r="M187" t="str">
        <f>IF(VLOOKUP(I187,SOURCE!B:M,2,0)="/  { itemToBeCoded","To be coded","")</f>
        <v/>
      </c>
      <c r="N187" s="17" t="str">
        <f>IF(AND(O187,VLOOKUP(I187,SOURCE!B:M,2,0)&lt;&gt;"/  { itemToBeCoded"),IF(ISERROR(VLOOKUP(J187,TEST!A:L,12,0)),"",   IF(VLOOKUP(J187,TEST!A:L,12,0)="","",VLOOKUP(J187,TEST!A:L,12,0)&amp;" //"&amp;U187)),"")</f>
        <v/>
      </c>
      <c r="O187" t="b">
        <f>ISNA(VLOOKUP(J187,J$3:J186,1,0))</f>
        <v>1</v>
      </c>
      <c r="Q187" s="26" t="str">
        <f>VLOOKUP(I187,SOURCE!B:M,5,0)</f>
        <v>"L"</v>
      </c>
      <c r="U187">
        <f t="shared" si="14"/>
        <v>51</v>
      </c>
      <c r="V187" s="53">
        <f t="shared" si="15"/>
        <v>299797199.25280225</v>
      </c>
      <c r="W187" t="str">
        <f>IF(AND(O187,VLOOKUP(I187,SOURCE!B:M,2,0)&lt;&gt;"/  { itemToBeCoded"),IF(ISERROR(VLOOKUP(J187,TEST!A:F,5,0)),"",VLOOKUP(J187,TEST!A:F,5,0)),"")</f>
        <v/>
      </c>
      <c r="X187" t="str">
        <f>IF(AND(O187,VLOOKUP(I187,SOURCE!B:M,2,0)&lt;&gt;"/  { itemToBeCoded"),IF(ISERROR(VLOOKUP(J187,TEST!A:F,6,0)),"",VLOOKUP(J187,TEST!A:F,6,0)),"")</f>
        <v/>
      </c>
      <c r="Y187" t="str">
        <f t="shared" si="12"/>
        <v/>
      </c>
    </row>
    <row r="188" spans="1:25">
      <c r="A188" s="24" t="str">
        <f>IF(ISNA(VLOOKUP(D188,D189:D$9999,1,0)),"",1)</f>
        <v/>
      </c>
      <c r="B188" s="24" t="str">
        <f>IF(ISNA(VLOOKUP(E188,E189:E$9999,1,0)),"",1)</f>
        <v/>
      </c>
      <c r="C188" s="2">
        <v>186</v>
      </c>
      <c r="D188" s="2" t="str">
        <f>VLOOKUP(C188,SOURCE!$S$3:$Z$3016,8,0)</f>
        <v>ITM_REG_I</v>
      </c>
      <c r="E188" s="26" t="str">
        <f>CHAR(34)&amp;VLOOKUP(C188,SOURCE!$S$3:$Z$3016,6,0)&amp;CHAR(34)</f>
        <v>"I"</v>
      </c>
      <c r="F188" s="22" t="str">
        <f>VLOOKUP(C188,SOURCE!$S$3:$AA$3016,9,0)&amp;
IF(MID(E188,2,4)="XEQM",
"                      if (strcompare(str,"&amp;E188&amp;" ) &amp;&amp; exec) { *com = "&amp;D188&amp;";} else",
SUBSTITUTE("                      if (strcompare(str,"&amp;E188&amp;" )) { *com = "&amp;D188&amp;";} else","MNU_","-MNU_")
)</f>
        <v>//                      if (strcompare(str,"I" )) { *com = ITM_REG_I;} else</v>
      </c>
      <c r="H188" t="b">
        <f>ISNA(VLOOKUP(J188,J189:J$500,1,0))</f>
        <v>1</v>
      </c>
      <c r="I188" s="27">
        <f>VLOOKUP(C188,SOURCE!S$6:Y$10195,7,0)</f>
        <v>536</v>
      </c>
      <c r="J188" s="28" t="str">
        <f>VLOOKUP(C188,SOURCE!S$6:Y$10195,6,0)</f>
        <v>I</v>
      </c>
      <c r="K188" s="29" t="str">
        <f t="shared" si="13"/>
        <v>I</v>
      </c>
      <c r="L188" s="39" t="str">
        <f>VLOOKUP(C188,SOURCE!S$6:Y$10195,2,0)</f>
        <v>STACK</v>
      </c>
      <c r="M188" t="str">
        <f>IF(VLOOKUP(I188,SOURCE!B:M,2,0)="/  { itemToBeCoded","To be coded","")</f>
        <v/>
      </c>
      <c r="N188" s="17" t="str">
        <f>IF(AND(O188,VLOOKUP(I188,SOURCE!B:M,2,0)&lt;&gt;"/  { itemToBeCoded"),IF(ISERROR(VLOOKUP(J188,TEST!A:L,12,0)),"",   IF(VLOOKUP(J188,TEST!A:L,12,0)="","",VLOOKUP(J188,TEST!A:L,12,0)&amp;" //"&amp;U188)),"")</f>
        <v/>
      </c>
      <c r="O188" t="b">
        <f>ISNA(VLOOKUP(J188,J$3:J187,1,0))</f>
        <v>1</v>
      </c>
      <c r="Q188" s="26" t="str">
        <f>VLOOKUP(I188,SOURCE!B:M,5,0)</f>
        <v>"I"</v>
      </c>
      <c r="U188">
        <f t="shared" si="14"/>
        <v>51</v>
      </c>
      <c r="V188" s="53">
        <f t="shared" si="15"/>
        <v>299797199.25280225</v>
      </c>
      <c r="W188" t="str">
        <f>IF(AND(O188,VLOOKUP(I188,SOURCE!B:M,2,0)&lt;&gt;"/  { itemToBeCoded"),IF(ISERROR(VLOOKUP(J188,TEST!A:F,5,0)),"",VLOOKUP(J188,TEST!A:F,5,0)),"")</f>
        <v/>
      </c>
      <c r="X188" t="str">
        <f>IF(AND(O188,VLOOKUP(I188,SOURCE!B:M,2,0)&lt;&gt;"/  { itemToBeCoded"),IF(ISERROR(VLOOKUP(J188,TEST!A:F,6,0)),"",VLOOKUP(J188,TEST!A:F,6,0)),"")</f>
        <v/>
      </c>
      <c r="Y188" t="str">
        <f t="shared" si="12"/>
        <v/>
      </c>
    </row>
    <row r="189" spans="1:25">
      <c r="A189" s="24" t="str">
        <f>IF(ISNA(VLOOKUP(D189,D190:D$9999,1,0)),"",1)</f>
        <v/>
      </c>
      <c r="B189" s="24" t="str">
        <f>IF(ISNA(VLOOKUP(E189,E190:E$9999,1,0)),"",1)</f>
        <v/>
      </c>
      <c r="C189" s="2">
        <v>187</v>
      </c>
      <c r="D189" s="2" t="str">
        <f>VLOOKUP(C189,SOURCE!$S$3:$Z$3016,8,0)</f>
        <v>ITM_REG_J</v>
      </c>
      <c r="E189" s="26" t="str">
        <f>CHAR(34)&amp;VLOOKUP(C189,SOURCE!$S$3:$Z$3016,6,0)&amp;CHAR(34)</f>
        <v>"J"</v>
      </c>
      <c r="F189" s="22" t="str">
        <f>VLOOKUP(C189,SOURCE!$S$3:$AA$3016,9,0)&amp;
IF(MID(E189,2,4)="XEQM",
"                      if (strcompare(str,"&amp;E189&amp;" ) &amp;&amp; exec) { *com = "&amp;D189&amp;";} else",
SUBSTITUTE("                      if (strcompare(str,"&amp;E189&amp;" )) { *com = "&amp;D189&amp;";} else","MNU_","-MNU_")
)</f>
        <v>//                      if (strcompare(str,"J" )) { *com = ITM_REG_J;} else</v>
      </c>
      <c r="H189" t="b">
        <f>ISNA(VLOOKUP(J189,J190:J$500,1,0))</f>
        <v>1</v>
      </c>
      <c r="I189" s="27">
        <f>VLOOKUP(C189,SOURCE!S$6:Y$10195,7,0)</f>
        <v>537</v>
      </c>
      <c r="J189" s="28" t="str">
        <f>VLOOKUP(C189,SOURCE!S$6:Y$10195,6,0)</f>
        <v>J</v>
      </c>
      <c r="K189" s="29" t="str">
        <f t="shared" si="13"/>
        <v>J</v>
      </c>
      <c r="L189" s="39" t="str">
        <f>VLOOKUP(C189,SOURCE!S$6:Y$10195,2,0)</f>
        <v>STACK</v>
      </c>
      <c r="M189" t="str">
        <f>IF(VLOOKUP(I189,SOURCE!B:M,2,0)="/  { itemToBeCoded","To be coded","")</f>
        <v/>
      </c>
      <c r="N189" s="17" t="str">
        <f>IF(AND(O189,VLOOKUP(I189,SOURCE!B:M,2,0)&lt;&gt;"/  { itemToBeCoded"),IF(ISERROR(VLOOKUP(J189,TEST!A:L,12,0)),"",   IF(VLOOKUP(J189,TEST!A:L,12,0)="","",VLOOKUP(J189,TEST!A:L,12,0)&amp;" //"&amp;U189)),"")</f>
        <v/>
      </c>
      <c r="O189" t="b">
        <f>ISNA(VLOOKUP(J189,J$3:J188,1,0))</f>
        <v>1</v>
      </c>
      <c r="Q189" s="26" t="str">
        <f>VLOOKUP(I189,SOURCE!B:M,5,0)</f>
        <v>"J"</v>
      </c>
      <c r="U189">
        <f t="shared" si="14"/>
        <v>51</v>
      </c>
      <c r="V189" s="53">
        <f t="shared" si="15"/>
        <v>299797199.25280225</v>
      </c>
      <c r="W189" t="str">
        <f>IF(AND(O189,VLOOKUP(I189,SOURCE!B:M,2,0)&lt;&gt;"/  { itemToBeCoded"),IF(ISERROR(VLOOKUP(J189,TEST!A:F,5,0)),"",VLOOKUP(J189,TEST!A:F,5,0)),"")</f>
        <v/>
      </c>
      <c r="X189" t="str">
        <f>IF(AND(O189,VLOOKUP(I189,SOURCE!B:M,2,0)&lt;&gt;"/  { itemToBeCoded"),IF(ISERROR(VLOOKUP(J189,TEST!A:F,6,0)),"",VLOOKUP(J189,TEST!A:F,6,0)),"")</f>
        <v/>
      </c>
      <c r="Y189" t="str">
        <f t="shared" si="12"/>
        <v/>
      </c>
    </row>
    <row r="190" spans="1:25">
      <c r="A190" s="24" t="str">
        <f>IF(ISNA(VLOOKUP(D190,D191:D$9999,1,0)),"",1)</f>
        <v/>
      </c>
      <c r="B190" s="24" t="str">
        <f>IF(ISNA(VLOOKUP(E190,E191:E$9999,1,0)),"",1)</f>
        <v/>
      </c>
      <c r="C190" s="2">
        <v>188</v>
      </c>
      <c r="D190" s="2" t="str">
        <f>VLOOKUP(C190,SOURCE!$S$3:$Z$3016,8,0)</f>
        <v>ITM_REG_K</v>
      </c>
      <c r="E190" s="26" t="str">
        <f>CHAR(34)&amp;VLOOKUP(C190,SOURCE!$S$3:$Z$3016,6,0)&amp;CHAR(34)</f>
        <v>"K"</v>
      </c>
      <c r="F190" s="22" t="str">
        <f>VLOOKUP(C190,SOURCE!$S$3:$AA$3016,9,0)&amp;
IF(MID(E190,2,4)="XEQM",
"                      if (strcompare(str,"&amp;E190&amp;" ) &amp;&amp; exec) { *com = "&amp;D190&amp;";} else",
SUBSTITUTE("                      if (strcompare(str,"&amp;E190&amp;" )) { *com = "&amp;D190&amp;";} else","MNU_","-MNU_")
)</f>
        <v>//                      if (strcompare(str,"K" )) { *com = ITM_REG_K;} else</v>
      </c>
      <c r="H190" t="b">
        <f>ISNA(VLOOKUP(J190,J191:J$500,1,0))</f>
        <v>1</v>
      </c>
      <c r="I190" s="27">
        <f>VLOOKUP(C190,SOURCE!S$6:Y$10195,7,0)</f>
        <v>538</v>
      </c>
      <c r="J190" s="28" t="str">
        <f>VLOOKUP(C190,SOURCE!S$6:Y$10195,6,0)</f>
        <v>K</v>
      </c>
      <c r="K190" s="29" t="str">
        <f t="shared" si="13"/>
        <v>K</v>
      </c>
      <c r="L190" s="39" t="str">
        <f>VLOOKUP(C190,SOURCE!S$6:Y$10195,2,0)</f>
        <v>STACK</v>
      </c>
      <c r="M190" t="str">
        <f>IF(VLOOKUP(I190,SOURCE!B:M,2,0)="/  { itemToBeCoded","To be coded","")</f>
        <v/>
      </c>
      <c r="N190" s="17" t="str">
        <f>IF(AND(O190,VLOOKUP(I190,SOURCE!B:M,2,0)&lt;&gt;"/  { itemToBeCoded"),IF(ISERROR(VLOOKUP(J190,TEST!A:L,12,0)),"",   IF(VLOOKUP(J190,TEST!A:L,12,0)="","",VLOOKUP(J190,TEST!A:L,12,0)&amp;" //"&amp;U190)),"")</f>
        <v/>
      </c>
      <c r="O190" t="b">
        <f>ISNA(VLOOKUP(J190,J$3:J189,1,0))</f>
        <v>1</v>
      </c>
      <c r="Q190" s="26" t="str">
        <f>VLOOKUP(I190,SOURCE!B:M,5,0)</f>
        <v>"K"</v>
      </c>
      <c r="U190">
        <f t="shared" si="14"/>
        <v>51</v>
      </c>
      <c r="V190" s="53">
        <f t="shared" si="15"/>
        <v>299797199.25280225</v>
      </c>
      <c r="W190" t="str">
        <f>IF(AND(O190,VLOOKUP(I190,SOURCE!B:M,2,0)&lt;&gt;"/  { itemToBeCoded"),IF(ISERROR(VLOOKUP(J190,TEST!A:F,5,0)),"",VLOOKUP(J190,TEST!A:F,5,0)),"")</f>
        <v/>
      </c>
      <c r="X190" t="str">
        <f>IF(AND(O190,VLOOKUP(I190,SOURCE!B:M,2,0)&lt;&gt;"/  { itemToBeCoded"),IF(ISERROR(VLOOKUP(J190,TEST!A:F,6,0)),"",VLOOKUP(J190,TEST!A:F,6,0)),"")</f>
        <v/>
      </c>
      <c r="Y190" t="str">
        <f t="shared" si="12"/>
        <v/>
      </c>
    </row>
    <row r="191" spans="1:25">
      <c r="A191" s="24" t="str">
        <f>IF(ISNA(VLOOKUP(D191,D192:D$9999,1,0)),"",1)</f>
        <v/>
      </c>
      <c r="B191" s="24" t="str">
        <f>IF(ISNA(VLOOKUP(E191,E192:E$9999,1,0)),"",1)</f>
        <v/>
      </c>
      <c r="C191" s="2">
        <v>189</v>
      </c>
      <c r="D191" s="2" t="str">
        <f>VLOOKUP(C191,SOURCE!$S$3:$Z$3016,8,0)</f>
        <v>ITM_INDIRECTION</v>
      </c>
      <c r="E191" s="26" t="str">
        <f>CHAR(34)&amp;VLOOKUP(C191,SOURCE!$S$3:$Z$3016,6,0)&amp;CHAR(34)</f>
        <v>"IND&gt;"</v>
      </c>
      <c r="F191" s="22" t="str">
        <f>VLOOKUP(C191,SOURCE!$S$3:$AA$3016,9,0)&amp;
IF(MID(E191,2,4)="XEQM",
"                      if (strcompare(str,"&amp;E191&amp;" ) &amp;&amp; exec) { *com = "&amp;D191&amp;";} else",
SUBSTITUTE("                      if (strcompare(str,"&amp;E191&amp;" )) { *com = "&amp;D191&amp;";} else","MNU_","-MNU_")
)</f>
        <v xml:space="preserve">                      if (strcompare(str,"IND&gt;" )) { *com = ITM_INDIRECTION;} else</v>
      </c>
      <c r="H191" t="b">
        <f>ISNA(VLOOKUP(J191,J192:J$500,1,0))</f>
        <v>1</v>
      </c>
      <c r="I191" s="27">
        <f>VLOOKUP(C191,SOURCE!S$6:Y$10195,7,0)</f>
        <v>539</v>
      </c>
      <c r="J191" s="28" t="str">
        <f>VLOOKUP(C191,SOURCE!S$6:Y$10195,6,0)</f>
        <v>IND&gt;</v>
      </c>
      <c r="K191" s="29" t="str">
        <f t="shared" si="13"/>
        <v>&gt;</v>
      </c>
      <c r="L191" s="39" t="str">
        <f>VLOOKUP(C191,SOURCE!S$6:Y$10195,2,0)</f>
        <v>STACK</v>
      </c>
      <c r="M191" t="str">
        <f>IF(VLOOKUP(I191,SOURCE!B:M,2,0)="/  { itemToBeCoded","To be coded","")</f>
        <v/>
      </c>
      <c r="N191" s="17" t="str">
        <f>IF(AND(O191,VLOOKUP(I191,SOURCE!B:M,2,0)&lt;&gt;"/  { itemToBeCoded"),IF(ISERROR(VLOOKUP(J191,TEST!A:L,12,0)),"",   IF(VLOOKUP(J191,TEST!A:L,12,0)="","",VLOOKUP(J191,TEST!A:L,12,0)&amp;" //"&amp;U191)),"")</f>
        <v/>
      </c>
      <c r="O191" t="b">
        <f>ISNA(VLOOKUP(J191,J$3:J190,1,0))</f>
        <v>1</v>
      </c>
      <c r="Q191" s="26" t="str">
        <f>VLOOKUP(I191,SOURCE!B:M,5,0)</f>
        <v>STD_RIGHT_ARROW</v>
      </c>
      <c r="U191">
        <f t="shared" si="14"/>
        <v>51</v>
      </c>
      <c r="V191" s="53">
        <f t="shared" si="15"/>
        <v>299797199.25280225</v>
      </c>
      <c r="W191" t="str">
        <f>IF(AND(O191,VLOOKUP(I191,SOURCE!B:M,2,0)&lt;&gt;"/  { itemToBeCoded"),IF(ISERROR(VLOOKUP(J191,TEST!A:F,5,0)),"",VLOOKUP(J191,TEST!A:F,5,0)),"")</f>
        <v/>
      </c>
      <c r="X191" t="str">
        <f>IF(AND(O191,VLOOKUP(I191,SOURCE!B:M,2,0)&lt;&gt;"/  { itemToBeCoded"),IF(ISERROR(VLOOKUP(J191,TEST!A:F,6,0)),"",VLOOKUP(J191,TEST!A:F,6,0)),"")</f>
        <v/>
      </c>
      <c r="Y191" t="str">
        <f t="shared" si="12"/>
        <v/>
      </c>
    </row>
    <row r="192" spans="1:25">
      <c r="A192" s="24" t="str">
        <f>IF(ISNA(VLOOKUP(D192,D193:D$9999,1,0)),"",1)</f>
        <v/>
      </c>
      <c r="B192" s="24" t="str">
        <f>IF(ISNA(VLOOKUP(E192,E193:E$9999,1,0)),"",1)</f>
        <v/>
      </c>
      <c r="C192" s="2">
        <v>190</v>
      </c>
      <c r="D192" s="2" t="str">
        <f>VLOOKUP(C192,SOURCE!$S$3:$Z$3016,8,0)</f>
        <v>ITM_EXPONENT</v>
      </c>
      <c r="E192" s="26" t="str">
        <f>CHAR(34)&amp;VLOOKUP(C192,SOURCE!$S$3:$Z$3016,6,0)&amp;CHAR(34)</f>
        <v>"EEX"</v>
      </c>
      <c r="F192" s="22" t="str">
        <f>VLOOKUP(C192,SOURCE!$S$3:$AA$3016,9,0)&amp;
IF(MID(E192,2,4)="XEQM",
"                      if (strcompare(str,"&amp;E192&amp;" ) &amp;&amp; exec) { *com = "&amp;D192&amp;";} else",
SUBSTITUTE("                      if (strcompare(str,"&amp;E192&amp;" )) { *com = "&amp;D192&amp;";} else","MNU_","-MNU_")
)</f>
        <v xml:space="preserve">                      if (strcompare(str,"EEX" )) { *com = ITM_EXPONENT;} else</v>
      </c>
      <c r="H192" t="b">
        <f>ISNA(VLOOKUP(J192,J193:J$500,1,0))</f>
        <v>1</v>
      </c>
      <c r="I192" s="27">
        <f>VLOOKUP(C192,SOURCE!S$6:Y$10195,7,0)</f>
        <v>1145</v>
      </c>
      <c r="J192" s="28" t="str">
        <f>VLOOKUP(C192,SOURCE!S$6:Y$10195,6,0)</f>
        <v>EEX</v>
      </c>
      <c r="K192" s="29" t="str">
        <f t="shared" si="13"/>
        <v>EEX</v>
      </c>
      <c r="L192" s="39">
        <f>VLOOKUP(C192,SOURCE!S$6:Y$10195,2,0)</f>
        <v>0</v>
      </c>
      <c r="M192" t="str">
        <f>IF(VLOOKUP(I192,SOURCE!B:M,2,0)="/  { itemToBeCoded","To be coded","")</f>
        <v/>
      </c>
      <c r="N192" s="17" t="str">
        <f>IF(AND(O192,VLOOKUP(I192,SOURCE!B:M,2,0)&lt;&gt;"/  { itemToBeCoded"),IF(ISERROR(VLOOKUP(J192,TEST!A:L,12,0)),"",   IF(VLOOKUP(J192,TEST!A:L,12,0)="","",VLOOKUP(J192,TEST!A:L,12,0)&amp;" //"&amp;U192)),"")</f>
        <v/>
      </c>
      <c r="O192" t="b">
        <f>ISNA(VLOOKUP(J192,J$3:J191,1,0))</f>
        <v>1</v>
      </c>
      <c r="Q192" s="26" t="str">
        <f>VLOOKUP(I192,SOURCE!B:M,5,0)</f>
        <v>"EEX"</v>
      </c>
      <c r="U192">
        <f t="shared" si="14"/>
        <v>51</v>
      </c>
      <c r="V192" s="53">
        <f t="shared" si="15"/>
        <v>299797199.25280225</v>
      </c>
      <c r="W192" t="str">
        <f>IF(AND(O192,VLOOKUP(I192,SOURCE!B:M,2,0)&lt;&gt;"/  { itemToBeCoded"),IF(ISERROR(VLOOKUP(J192,TEST!A:F,5,0)),"",VLOOKUP(J192,TEST!A:F,5,0)),"")</f>
        <v/>
      </c>
      <c r="X192" t="str">
        <f>IF(AND(O192,VLOOKUP(I192,SOURCE!B:M,2,0)&lt;&gt;"/  { itemToBeCoded"),IF(ISERROR(VLOOKUP(J192,TEST!A:F,6,0)),"",VLOOKUP(J192,TEST!A:F,6,0)),"")</f>
        <v/>
      </c>
      <c r="Y192" t="str">
        <f t="shared" si="12"/>
        <v/>
      </c>
    </row>
    <row r="193" spans="1:25">
      <c r="A193" s="24" t="str">
        <f>IF(ISNA(VLOOKUP(D193,D194:D$9999,1,0)),"",1)</f>
        <v/>
      </c>
      <c r="B193" s="24" t="str">
        <f>IF(ISNA(VLOOKUP(E193,E194:E$9999,1,0)),"",1)</f>
        <v/>
      </c>
      <c r="C193" s="2">
        <v>191</v>
      </c>
      <c r="D193" s="2" t="str">
        <f>VLOOKUP(C193,SOURCE!$S$3:$Z$3016,8,0)</f>
        <v>ITM_BINOMP</v>
      </c>
      <c r="E193" s="26" t="str">
        <f>CHAR(34)&amp;VLOOKUP(C193,SOURCE!$S$3:$Z$3016,6,0)&amp;CHAR(34)</f>
        <v>"BINOMP"</v>
      </c>
      <c r="F193" s="22" t="str">
        <f>VLOOKUP(C193,SOURCE!$S$3:$AA$3016,9,0)&amp;
IF(MID(E193,2,4)="XEQM",
"                      if (strcompare(str,"&amp;E193&amp;" ) &amp;&amp; exec) { *com = "&amp;D193&amp;";} else",
SUBSTITUTE("                      if (strcompare(str,"&amp;E193&amp;" )) { *com = "&amp;D193&amp;";} else","MNU_","-MNU_")
)</f>
        <v>//                      if (strcompare(str,"BINOMP" )) { *com = ITM_BINOMP;} else</v>
      </c>
      <c r="H193" t="b">
        <f>ISNA(VLOOKUP(J193,J194:J$500,1,0))</f>
        <v>1</v>
      </c>
      <c r="I193" s="27">
        <f>VLOOKUP(C193,SOURCE!S$6:Y$10195,7,0)</f>
        <v>1208</v>
      </c>
      <c r="J193" s="28" t="str">
        <f>VLOOKUP(C193,SOURCE!S$6:Y$10195,6,0)</f>
        <v>BINOMP</v>
      </c>
      <c r="K193" s="29" t="str">
        <f t="shared" si="13"/>
        <v>Binomp</v>
      </c>
      <c r="L193" s="39" t="str">
        <f>VLOOKUP(C193,SOURCE!S$6:Y$10195,2,0)</f>
        <v/>
      </c>
      <c r="M193" t="str">
        <f>IF(VLOOKUP(I193,SOURCE!B:M,2,0)="/  { itemToBeCoded","To be coded","")</f>
        <v>To be coded</v>
      </c>
      <c r="N193" s="17" t="str">
        <f>IF(AND(O193,VLOOKUP(I193,SOURCE!B:M,2,0)&lt;&gt;"/  { itemToBeCoded"),IF(ISERROR(VLOOKUP(J193,TEST!A:L,12,0)),"",   IF(VLOOKUP(J193,TEST!A:L,12,0)="","",VLOOKUP(J193,TEST!A:L,12,0)&amp;" //"&amp;U193)),"")</f>
        <v/>
      </c>
      <c r="O193" t="b">
        <f>ISNA(VLOOKUP(J193,J$3:J192,1,0))</f>
        <v>1</v>
      </c>
      <c r="Q193" s="26" t="str">
        <f>VLOOKUP(I193,SOURCE!B:M,5,0)</f>
        <v>"Binom" STD_SUB_p</v>
      </c>
      <c r="U193">
        <f t="shared" si="14"/>
        <v>51</v>
      </c>
      <c r="V193" s="53">
        <f t="shared" si="15"/>
        <v>299797199.25280225</v>
      </c>
      <c r="W193" t="str">
        <f>IF(AND(O193,VLOOKUP(I193,SOURCE!B:M,2,0)&lt;&gt;"/  { itemToBeCoded"),IF(ISERROR(VLOOKUP(J193,TEST!A:F,5,0)),"",VLOOKUP(J193,TEST!A:F,5,0)),"")</f>
        <v/>
      </c>
      <c r="X193" t="str">
        <f>IF(AND(O193,VLOOKUP(I193,SOURCE!B:M,2,0)&lt;&gt;"/  { itemToBeCoded"),IF(ISERROR(VLOOKUP(J193,TEST!A:F,6,0)),"",VLOOKUP(J193,TEST!A:F,6,0)),"")</f>
        <v/>
      </c>
      <c r="Y193" t="str">
        <f t="shared" si="12"/>
        <v/>
      </c>
    </row>
    <row r="194" spans="1:25">
      <c r="A194" s="24" t="str">
        <f>IF(ISNA(VLOOKUP(D194,D195:D$9999,1,0)),"",1)</f>
        <v/>
      </c>
      <c r="B194" s="24" t="str">
        <f>IF(ISNA(VLOOKUP(E194,E195:E$9999,1,0)),"",1)</f>
        <v/>
      </c>
      <c r="C194" s="2">
        <v>192</v>
      </c>
      <c r="D194" s="2" t="str">
        <f>VLOOKUP(C194,SOURCE!$S$3:$Z$3016,8,0)</f>
        <v>ITM_BINOM</v>
      </c>
      <c r="E194" s="26" t="str">
        <f>CHAR(34)&amp;VLOOKUP(C194,SOURCE!$S$3:$Z$3016,6,0)&amp;CHAR(34)</f>
        <v>"BINOMGAUSS_BLACK_LGAUSS_WHITE_R"</v>
      </c>
      <c r="F194" s="22" t="str">
        <f>VLOOKUP(C194,SOURCE!$S$3:$AA$3016,9,0)&amp;
IF(MID(E194,2,4)="XEQM",
"                      if (strcompare(str,"&amp;E194&amp;" ) &amp;&amp; exec) { *com = "&amp;D194&amp;";} else",
SUBSTITUTE("                      if (strcompare(str,"&amp;E194&amp;" )) { *com = "&amp;D194&amp;";} else","MNU_","-MNU_")
)</f>
        <v>//                      if (strcompare(str,"BINOMGAUSS_BLACK_LGAUSS_WHITE_R" )) { *com = ITM_BINOM;} else</v>
      </c>
      <c r="H194" t="b">
        <f>ISNA(VLOOKUP(J194,J195:J$500,1,0))</f>
        <v>1</v>
      </c>
      <c r="I194" s="27">
        <f>VLOOKUP(C194,SOURCE!S$6:Y$10195,7,0)</f>
        <v>1209</v>
      </c>
      <c r="J194" s="28" t="str">
        <f>VLOOKUP(C194,SOURCE!S$6:Y$10195,6,0)</f>
        <v>BINOMGAUSS_BLACK_LGAUSS_WHITE_R</v>
      </c>
      <c r="K194" s="29" t="str">
        <f t="shared" si="13"/>
        <v>BinomGAUSS_BLACK_LGAUSS_WHITE_R</v>
      </c>
      <c r="L194" s="39" t="str">
        <f>VLOOKUP(C194,SOURCE!S$6:Y$10195,2,0)</f>
        <v/>
      </c>
      <c r="M194" t="str">
        <f>IF(VLOOKUP(I194,SOURCE!B:M,2,0)="/  { itemToBeCoded","To be coded","")</f>
        <v>To be coded</v>
      </c>
      <c r="N194" s="17" t="str">
        <f>IF(AND(O194,VLOOKUP(I194,SOURCE!B:M,2,0)&lt;&gt;"/  { itemToBeCoded"),IF(ISERROR(VLOOKUP(J194,TEST!A:L,12,0)),"",   IF(VLOOKUP(J194,TEST!A:L,12,0)="","",VLOOKUP(J194,TEST!A:L,12,0)&amp;" //"&amp;U194)),"")</f>
        <v/>
      </c>
      <c r="O194" t="b">
        <f>ISNA(VLOOKUP(J194,J$3:J193,1,0))</f>
        <v>1</v>
      </c>
      <c r="Q194" s="26" t="str">
        <f>VLOOKUP(I194,SOURCE!B:M,5,0)</f>
        <v>"Binom" STD_GAUSS_BLACK_L STD_GAUSS_WHITE_R</v>
      </c>
      <c r="U194">
        <f t="shared" si="14"/>
        <v>51</v>
      </c>
      <c r="V194" s="53">
        <f t="shared" si="15"/>
        <v>299797199.25280225</v>
      </c>
      <c r="W194" t="str">
        <f>IF(AND(O194,VLOOKUP(I194,SOURCE!B:M,2,0)&lt;&gt;"/  { itemToBeCoded"),IF(ISERROR(VLOOKUP(J194,TEST!A:F,5,0)),"",VLOOKUP(J194,TEST!A:F,5,0)),"")</f>
        <v/>
      </c>
      <c r="X194" t="str">
        <f>IF(AND(O194,VLOOKUP(I194,SOURCE!B:M,2,0)&lt;&gt;"/  { itemToBeCoded"),IF(ISERROR(VLOOKUP(J194,TEST!A:F,6,0)),"",VLOOKUP(J194,TEST!A:F,6,0)),"")</f>
        <v/>
      </c>
      <c r="Y194" t="str">
        <f t="shared" si="12"/>
        <v/>
      </c>
    </row>
    <row r="195" spans="1:25">
      <c r="A195" s="24" t="str">
        <f>IF(ISNA(VLOOKUP(D195,D196:D$9999,1,0)),"",1)</f>
        <v/>
      </c>
      <c r="B195" s="24" t="str">
        <f>IF(ISNA(VLOOKUP(E195,E196:E$9999,1,0)),"",1)</f>
        <v/>
      </c>
      <c r="C195" s="2">
        <v>193</v>
      </c>
      <c r="D195" s="2" t="str">
        <f>VLOOKUP(C195,SOURCE!$S$3:$Z$3016,8,0)</f>
        <v>ITM_BINOMU</v>
      </c>
      <c r="E195" s="26" t="str">
        <f>CHAR(34)&amp;VLOOKUP(C195,SOURCE!$S$3:$Z$3016,6,0)&amp;CHAR(34)</f>
        <v>"BINOMGAUSS_WHITE_LGAUSS_BLACK_R"</v>
      </c>
      <c r="F195" s="22" t="str">
        <f>VLOOKUP(C195,SOURCE!$S$3:$AA$3016,9,0)&amp;
IF(MID(E195,2,4)="XEQM",
"                      if (strcompare(str,"&amp;E195&amp;" ) &amp;&amp; exec) { *com = "&amp;D195&amp;";} else",
SUBSTITUTE("                      if (strcompare(str,"&amp;E195&amp;" )) { *com = "&amp;D195&amp;";} else","MNU_","-MNU_")
)</f>
        <v>//                      if (strcompare(str,"BINOMGAUSS_WHITE_LGAUSS_BLACK_R" )) { *com = ITM_BINOMU;} else</v>
      </c>
      <c r="H195" t="b">
        <f>ISNA(VLOOKUP(J195,J196:J$500,1,0))</f>
        <v>1</v>
      </c>
      <c r="I195" s="27">
        <f>VLOOKUP(C195,SOURCE!S$6:Y$10195,7,0)</f>
        <v>1210</v>
      </c>
      <c r="J195" s="28" t="str">
        <f>VLOOKUP(C195,SOURCE!S$6:Y$10195,6,0)</f>
        <v>BINOMGAUSS_WHITE_LGAUSS_BLACK_R</v>
      </c>
      <c r="K195" s="29" t="str">
        <f t="shared" si="13"/>
        <v>BinomGAUSS_WHITE_LGAUSS_BLACK_R</v>
      </c>
      <c r="L195" s="39" t="str">
        <f>VLOOKUP(C195,SOURCE!S$6:Y$10195,2,0)</f>
        <v/>
      </c>
      <c r="M195" t="str">
        <f>IF(VLOOKUP(I195,SOURCE!B:M,2,0)="/  { itemToBeCoded","To be coded","")</f>
        <v>To be coded</v>
      </c>
      <c r="N195" s="17" t="str">
        <f>IF(AND(O195,VLOOKUP(I195,SOURCE!B:M,2,0)&lt;&gt;"/  { itemToBeCoded"),IF(ISERROR(VLOOKUP(J195,TEST!A:L,12,0)),"",   IF(VLOOKUP(J195,TEST!A:L,12,0)="","",VLOOKUP(J195,TEST!A:L,12,0)&amp;" //"&amp;U195)),"")</f>
        <v/>
      </c>
      <c r="O195" t="b">
        <f>ISNA(VLOOKUP(J195,J$3:J194,1,0))</f>
        <v>1</v>
      </c>
      <c r="Q195" s="26" t="str">
        <f>VLOOKUP(I195,SOURCE!B:M,5,0)</f>
        <v>"Binom" STD_GAUSS_WHITE_L STD_GAUSS_BLACK_R</v>
      </c>
      <c r="U195">
        <f t="shared" si="14"/>
        <v>51</v>
      </c>
      <c r="V195" s="53">
        <f t="shared" si="15"/>
        <v>299797199.25280225</v>
      </c>
      <c r="W195" t="str">
        <f>IF(AND(O195,VLOOKUP(I195,SOURCE!B:M,2,0)&lt;&gt;"/  { itemToBeCoded"),IF(ISERROR(VLOOKUP(J195,TEST!A:F,5,0)),"",VLOOKUP(J195,TEST!A:F,5,0)),"")</f>
        <v/>
      </c>
      <c r="X195" t="str">
        <f>IF(AND(O195,VLOOKUP(I195,SOURCE!B:M,2,0)&lt;&gt;"/  { itemToBeCoded"),IF(ISERROR(VLOOKUP(J195,TEST!A:F,6,0)),"",VLOOKUP(J195,TEST!A:F,6,0)),"")</f>
        <v/>
      </c>
      <c r="Y195" t="str">
        <f t="shared" si="12"/>
        <v/>
      </c>
    </row>
    <row r="196" spans="1:25">
      <c r="A196" s="24" t="str">
        <f>IF(ISNA(VLOOKUP(D196,D197:D$9999,1,0)),"",1)</f>
        <v/>
      </c>
      <c r="B196" s="24" t="str">
        <f>IF(ISNA(VLOOKUP(E196,E197:E$9999,1,0)),"",1)</f>
        <v/>
      </c>
      <c r="C196" s="2">
        <v>194</v>
      </c>
      <c r="D196" s="2" t="str">
        <f>VLOOKUP(C196,SOURCE!$S$3:$Z$3016,8,0)</f>
        <v>ITM_BINOMM1</v>
      </c>
      <c r="E196" s="26" t="str">
        <f>CHAR(34)&amp;VLOOKUP(C196,SOURCE!$S$3:$Z$3016,6,0)&amp;CHAR(34)</f>
        <v>"BINOM^MINUS_1"</v>
      </c>
      <c r="F196" s="22" t="str">
        <f>VLOOKUP(C196,SOURCE!$S$3:$AA$3016,9,0)&amp;
IF(MID(E196,2,4)="XEQM",
"                      if (strcompare(str,"&amp;E196&amp;" ) &amp;&amp; exec) { *com = "&amp;D196&amp;";} else",
SUBSTITUTE("                      if (strcompare(str,"&amp;E196&amp;" )) { *com = "&amp;D196&amp;";} else","MNU_","-MNU_")
)</f>
        <v>//                      if (strcompare(str,"BINOM^MINUS_1" )) { *com = ITM_BINOMM1;} else</v>
      </c>
      <c r="H196" t="b">
        <f>ISNA(VLOOKUP(J196,J197:J$500,1,0))</f>
        <v>1</v>
      </c>
      <c r="I196" s="27">
        <f>VLOOKUP(C196,SOURCE!S$6:Y$10195,7,0)</f>
        <v>1211</v>
      </c>
      <c r="J196" s="28" t="str">
        <f>VLOOKUP(C196,SOURCE!S$6:Y$10195,6,0)</f>
        <v>BINOM^MINUS_1</v>
      </c>
      <c r="K196" s="29" t="str">
        <f t="shared" si="13"/>
        <v>Binom^MINUS_1</v>
      </c>
      <c r="L196" s="39" t="str">
        <f>VLOOKUP(C196,SOURCE!S$6:Y$10195,2,0)</f>
        <v/>
      </c>
      <c r="M196" t="str">
        <f>IF(VLOOKUP(I196,SOURCE!B:M,2,0)="/  { itemToBeCoded","To be coded","")</f>
        <v>To be coded</v>
      </c>
      <c r="N196" s="17" t="str">
        <f>IF(AND(O196,VLOOKUP(I196,SOURCE!B:M,2,0)&lt;&gt;"/  { itemToBeCoded"),IF(ISERROR(VLOOKUP(J196,TEST!A:L,12,0)),"",   IF(VLOOKUP(J196,TEST!A:L,12,0)="","",VLOOKUP(J196,TEST!A:L,12,0)&amp;" //"&amp;U196)),"")</f>
        <v/>
      </c>
      <c r="O196" t="b">
        <f>ISNA(VLOOKUP(J196,J$3:J195,1,0))</f>
        <v>1</v>
      </c>
      <c r="Q196" s="26" t="str">
        <f>VLOOKUP(I196,SOURCE!B:M,5,0)</f>
        <v>"Binom" STD_SUP_MINUS_1</v>
      </c>
      <c r="U196">
        <f t="shared" si="14"/>
        <v>51</v>
      </c>
      <c r="V196" s="53">
        <f t="shared" si="15"/>
        <v>299797199.25280225</v>
      </c>
      <c r="W196" t="str">
        <f>IF(AND(O196,VLOOKUP(I196,SOURCE!B:M,2,0)&lt;&gt;"/  { itemToBeCoded"),IF(ISERROR(VLOOKUP(J196,TEST!A:F,5,0)),"",VLOOKUP(J196,TEST!A:F,5,0)),"")</f>
        <v/>
      </c>
      <c r="X196" t="str">
        <f>IF(AND(O196,VLOOKUP(I196,SOURCE!B:M,2,0)&lt;&gt;"/  { itemToBeCoded"),IF(ISERROR(VLOOKUP(J196,TEST!A:F,6,0)),"",VLOOKUP(J196,TEST!A:F,6,0)),"")</f>
        <v/>
      </c>
      <c r="Y196" t="str">
        <f t="shared" si="12"/>
        <v/>
      </c>
    </row>
    <row r="197" spans="1:25">
      <c r="A197" s="24" t="str">
        <f>IF(ISNA(VLOOKUP(D197,D198:D$9999,1,0)),"",1)</f>
        <v/>
      </c>
      <c r="B197" s="24" t="str">
        <f>IF(ISNA(VLOOKUP(E197,E198:E$9999,1,0)),"",1)</f>
        <v/>
      </c>
      <c r="C197" s="2">
        <v>195</v>
      </c>
      <c r="D197" s="2" t="str">
        <f>VLOOKUP(C197,SOURCE!$S$3:$Z$3016,8,0)</f>
        <v>ITM_CAUCHP</v>
      </c>
      <c r="E197" s="26" t="str">
        <f>CHAR(34)&amp;VLOOKUP(C197,SOURCE!$S$3:$Z$3016,6,0)&amp;CHAR(34)</f>
        <v>"CAUCHP"</v>
      </c>
      <c r="F197" s="22" t="str">
        <f>VLOOKUP(C197,SOURCE!$S$3:$AA$3016,9,0)&amp;
IF(MID(E197,2,4)="XEQM",
"                      if (strcompare(str,"&amp;E197&amp;" ) &amp;&amp; exec) { *com = "&amp;D197&amp;";} else",
SUBSTITUTE("                      if (strcompare(str,"&amp;E197&amp;" )) { *com = "&amp;D197&amp;";} else","MNU_","-MNU_")
)</f>
        <v>//                      if (strcompare(str,"CAUCHP" )) { *com = ITM_CAUCHP;} else</v>
      </c>
      <c r="H197" t="b">
        <f>ISNA(VLOOKUP(J197,J198:J$500,1,0))</f>
        <v>1</v>
      </c>
      <c r="I197" s="27">
        <f>VLOOKUP(C197,SOURCE!S$6:Y$10195,7,0)</f>
        <v>1213</v>
      </c>
      <c r="J197" s="28" t="str">
        <f>VLOOKUP(C197,SOURCE!S$6:Y$10195,6,0)</f>
        <v>CAUCHP</v>
      </c>
      <c r="K197" s="29" t="str">
        <f t="shared" si="13"/>
        <v>Cauchp</v>
      </c>
      <c r="L197" s="39" t="str">
        <f>VLOOKUP(C197,SOURCE!S$6:Y$10195,2,0)</f>
        <v/>
      </c>
      <c r="M197" t="str">
        <f>IF(VLOOKUP(I197,SOURCE!B:M,2,0)="/  { itemToBeCoded","To be coded","")</f>
        <v>To be coded</v>
      </c>
      <c r="N197" s="17" t="str">
        <f>IF(AND(O197,VLOOKUP(I197,SOURCE!B:M,2,0)&lt;&gt;"/  { itemToBeCoded"),IF(ISERROR(VLOOKUP(J197,TEST!A:L,12,0)),"",   IF(VLOOKUP(J197,TEST!A:L,12,0)="","",VLOOKUP(J197,TEST!A:L,12,0)&amp;" //"&amp;U197)),"")</f>
        <v/>
      </c>
      <c r="O197" t="b">
        <f>ISNA(VLOOKUP(J197,J$3:J196,1,0))</f>
        <v>1</v>
      </c>
      <c r="Q197" s="26" t="str">
        <f>VLOOKUP(I197,SOURCE!B:M,5,0)</f>
        <v>"Cauch" STD_SUB_p</v>
      </c>
      <c r="U197">
        <f t="shared" si="14"/>
        <v>51</v>
      </c>
      <c r="V197" s="53">
        <f t="shared" si="15"/>
        <v>299797199.25280225</v>
      </c>
      <c r="W197" t="str">
        <f>IF(AND(O197,VLOOKUP(I197,SOURCE!B:M,2,0)&lt;&gt;"/  { itemToBeCoded"),IF(ISERROR(VLOOKUP(J197,TEST!A:F,5,0)),"",VLOOKUP(J197,TEST!A:F,5,0)),"")</f>
        <v/>
      </c>
      <c r="X197" t="str">
        <f>IF(AND(O197,VLOOKUP(I197,SOURCE!B:M,2,0)&lt;&gt;"/  { itemToBeCoded"),IF(ISERROR(VLOOKUP(J197,TEST!A:F,6,0)),"",VLOOKUP(J197,TEST!A:F,6,0)),"")</f>
        <v/>
      </c>
      <c r="Y197" t="str">
        <f t="shared" si="12"/>
        <v/>
      </c>
    </row>
    <row r="198" spans="1:25">
      <c r="A198" s="24" t="str">
        <f>IF(ISNA(VLOOKUP(D198,D199:D$9999,1,0)),"",1)</f>
        <v/>
      </c>
      <c r="B198" s="24" t="str">
        <f>IF(ISNA(VLOOKUP(E198,E199:E$9999,1,0)),"",1)</f>
        <v/>
      </c>
      <c r="C198" s="2">
        <v>196</v>
      </c>
      <c r="D198" s="2" t="str">
        <f>VLOOKUP(C198,SOURCE!$S$3:$Z$3016,8,0)</f>
        <v>ITM_CAUCH</v>
      </c>
      <c r="E198" s="26" t="str">
        <f>CHAR(34)&amp;VLOOKUP(C198,SOURCE!$S$3:$Z$3016,6,0)&amp;CHAR(34)</f>
        <v>"CAUCHGAUSS_BLACK_LGAUSS_WHITE_R"</v>
      </c>
      <c r="F198" s="22" t="str">
        <f>VLOOKUP(C198,SOURCE!$S$3:$AA$3016,9,0)&amp;
IF(MID(E198,2,4)="XEQM",
"                      if (strcompare(str,"&amp;E198&amp;" ) &amp;&amp; exec) { *com = "&amp;D198&amp;";} else",
SUBSTITUTE("                      if (strcompare(str,"&amp;E198&amp;" )) { *com = "&amp;D198&amp;";} else","MNU_","-MNU_")
)</f>
        <v>//                      if (strcompare(str,"CAUCHGAUSS_BLACK_LGAUSS_WHITE_R" )) { *com = ITM_CAUCH;} else</v>
      </c>
      <c r="H198" t="b">
        <f>ISNA(VLOOKUP(J198,J199:J$500,1,0))</f>
        <v>1</v>
      </c>
      <c r="I198" s="27">
        <f>VLOOKUP(C198,SOURCE!S$6:Y$10195,7,0)</f>
        <v>1214</v>
      </c>
      <c r="J198" s="28" t="str">
        <f>VLOOKUP(C198,SOURCE!S$6:Y$10195,6,0)</f>
        <v>CAUCHGAUSS_BLACK_LGAUSS_WHITE_R</v>
      </c>
      <c r="K198" s="29" t="str">
        <f t="shared" si="13"/>
        <v>CauchGAUSS_BLACK_LGAUSS_WHITE_R</v>
      </c>
      <c r="L198" s="39" t="str">
        <f>VLOOKUP(C198,SOURCE!S$6:Y$10195,2,0)</f>
        <v/>
      </c>
      <c r="M198" t="str">
        <f>IF(VLOOKUP(I198,SOURCE!B:M,2,0)="/  { itemToBeCoded","To be coded","")</f>
        <v>To be coded</v>
      </c>
      <c r="N198" s="17" t="str">
        <f>IF(AND(O198,VLOOKUP(I198,SOURCE!B:M,2,0)&lt;&gt;"/  { itemToBeCoded"),IF(ISERROR(VLOOKUP(J198,TEST!A:L,12,0)),"",   IF(VLOOKUP(J198,TEST!A:L,12,0)="","",VLOOKUP(J198,TEST!A:L,12,0)&amp;" //"&amp;U198)),"")</f>
        <v/>
      </c>
      <c r="O198" t="b">
        <f>ISNA(VLOOKUP(J198,J$3:J197,1,0))</f>
        <v>1</v>
      </c>
      <c r="Q198" s="26" t="str">
        <f>VLOOKUP(I198,SOURCE!B:M,5,0)</f>
        <v>"Cauch" STD_GAUSS_BLACK_L STD_GAUSS_WHITE_R</v>
      </c>
      <c r="U198">
        <f t="shared" si="14"/>
        <v>51</v>
      </c>
      <c r="V198" s="53">
        <f t="shared" si="15"/>
        <v>299797199.25280225</v>
      </c>
      <c r="W198" t="str">
        <f>IF(AND(O198,VLOOKUP(I198,SOURCE!B:M,2,0)&lt;&gt;"/  { itemToBeCoded"),IF(ISERROR(VLOOKUP(J198,TEST!A:F,5,0)),"",VLOOKUP(J198,TEST!A:F,5,0)),"")</f>
        <v/>
      </c>
      <c r="X198" t="str">
        <f>IF(AND(O198,VLOOKUP(I198,SOURCE!B:M,2,0)&lt;&gt;"/  { itemToBeCoded"),IF(ISERROR(VLOOKUP(J198,TEST!A:F,6,0)),"",VLOOKUP(J198,TEST!A:F,6,0)),"")</f>
        <v/>
      </c>
      <c r="Y198" t="str">
        <f t="shared" ref="Y198:Y261" si="16">IF(AND(N198&lt;&gt;"",X198&lt;&gt;""),"both","")</f>
        <v/>
      </c>
    </row>
    <row r="199" spans="1:25">
      <c r="A199" s="24" t="str">
        <f>IF(ISNA(VLOOKUP(D199,D200:D$9999,1,0)),"",1)</f>
        <v/>
      </c>
      <c r="B199" s="24" t="str">
        <f>IF(ISNA(VLOOKUP(E199,E200:E$9999,1,0)),"",1)</f>
        <v/>
      </c>
      <c r="C199" s="2">
        <v>197</v>
      </c>
      <c r="D199" s="2" t="str">
        <f>VLOOKUP(C199,SOURCE!$S$3:$Z$3016,8,0)</f>
        <v>ITM_CAUCHU</v>
      </c>
      <c r="E199" s="26" t="str">
        <f>CHAR(34)&amp;VLOOKUP(C199,SOURCE!$S$3:$Z$3016,6,0)&amp;CHAR(34)</f>
        <v>"CAUCHGAUSS_WHITE_LGAUSS_BLACK_R"</v>
      </c>
      <c r="F199" s="22" t="str">
        <f>VLOOKUP(C199,SOURCE!$S$3:$AA$3016,9,0)&amp;
IF(MID(E199,2,4)="XEQM",
"                      if (strcompare(str,"&amp;E199&amp;" ) &amp;&amp; exec) { *com = "&amp;D199&amp;";} else",
SUBSTITUTE("                      if (strcompare(str,"&amp;E199&amp;" )) { *com = "&amp;D199&amp;";} else","MNU_","-MNU_")
)</f>
        <v>//                      if (strcompare(str,"CAUCHGAUSS_WHITE_LGAUSS_BLACK_R" )) { *com = ITM_CAUCHU;} else</v>
      </c>
      <c r="H199" t="b">
        <f>ISNA(VLOOKUP(J199,J200:J$500,1,0))</f>
        <v>1</v>
      </c>
      <c r="I199" s="27">
        <f>VLOOKUP(C199,SOURCE!S$6:Y$10195,7,0)</f>
        <v>1215</v>
      </c>
      <c r="J199" s="28" t="str">
        <f>VLOOKUP(C199,SOURCE!S$6:Y$10195,6,0)</f>
        <v>CAUCHGAUSS_WHITE_LGAUSS_BLACK_R</v>
      </c>
      <c r="K199" s="29" t="str">
        <f t="shared" si="13"/>
        <v>CauchGAUSS_WHITE_LGAUSS_BLACK_R</v>
      </c>
      <c r="L199" s="39" t="str">
        <f>VLOOKUP(C199,SOURCE!S$6:Y$10195,2,0)</f>
        <v/>
      </c>
      <c r="M199" t="str">
        <f>IF(VLOOKUP(I199,SOURCE!B:M,2,0)="/  { itemToBeCoded","To be coded","")</f>
        <v>To be coded</v>
      </c>
      <c r="N199" s="17" t="str">
        <f>IF(AND(O199,VLOOKUP(I199,SOURCE!B:M,2,0)&lt;&gt;"/  { itemToBeCoded"),IF(ISERROR(VLOOKUP(J199,TEST!A:L,12,0)),"",   IF(VLOOKUP(J199,TEST!A:L,12,0)="","",VLOOKUP(J199,TEST!A:L,12,0)&amp;" //"&amp;U199)),"")</f>
        <v/>
      </c>
      <c r="O199" t="b">
        <f>ISNA(VLOOKUP(J199,J$3:J198,1,0))</f>
        <v>1</v>
      </c>
      <c r="Q199" s="26" t="str">
        <f>VLOOKUP(I199,SOURCE!B:M,5,0)</f>
        <v>"Cauch" STD_GAUSS_WHITE_L STD_GAUSS_BLACK_R</v>
      </c>
      <c r="U199">
        <f t="shared" si="14"/>
        <v>51</v>
      </c>
      <c r="V199" s="53">
        <f t="shared" si="15"/>
        <v>299797199.25280225</v>
      </c>
      <c r="W199" t="str">
        <f>IF(AND(O199,VLOOKUP(I199,SOURCE!B:M,2,0)&lt;&gt;"/  { itemToBeCoded"),IF(ISERROR(VLOOKUP(J199,TEST!A:F,5,0)),"",VLOOKUP(J199,TEST!A:F,5,0)),"")</f>
        <v/>
      </c>
      <c r="X199" t="str">
        <f>IF(AND(O199,VLOOKUP(I199,SOURCE!B:M,2,0)&lt;&gt;"/  { itemToBeCoded"),IF(ISERROR(VLOOKUP(J199,TEST!A:F,6,0)),"",VLOOKUP(J199,TEST!A:F,6,0)),"")</f>
        <v/>
      </c>
      <c r="Y199" t="str">
        <f t="shared" si="16"/>
        <v/>
      </c>
    </row>
    <row r="200" spans="1:25">
      <c r="A200" s="24" t="str">
        <f>IF(ISNA(VLOOKUP(D200,D201:D$9999,1,0)),"",1)</f>
        <v/>
      </c>
      <c r="B200" s="24" t="str">
        <f>IF(ISNA(VLOOKUP(E200,E201:E$9999,1,0)),"",1)</f>
        <v/>
      </c>
      <c r="C200" s="2">
        <v>198</v>
      </c>
      <c r="D200" s="2" t="str">
        <f>VLOOKUP(C200,SOURCE!$S$3:$Z$3016,8,0)</f>
        <v>ITM_CAUCHM1</v>
      </c>
      <c r="E200" s="26" t="str">
        <f>CHAR(34)&amp;VLOOKUP(C200,SOURCE!$S$3:$Z$3016,6,0)&amp;CHAR(34)</f>
        <v>"CAUCH^MINUS_1"</v>
      </c>
      <c r="F200" s="22" t="str">
        <f>VLOOKUP(C200,SOURCE!$S$3:$AA$3016,9,0)&amp;
IF(MID(E200,2,4)="XEQM",
"                      if (strcompare(str,"&amp;E200&amp;" ) &amp;&amp; exec) { *com = "&amp;D200&amp;";} else",
SUBSTITUTE("                      if (strcompare(str,"&amp;E200&amp;" )) { *com = "&amp;D200&amp;";} else","MNU_","-MNU_")
)</f>
        <v>//                      if (strcompare(str,"CAUCH^MINUS_1" )) { *com = ITM_CAUCHM1;} else</v>
      </c>
      <c r="H200" t="b">
        <f>ISNA(VLOOKUP(J200,J201:J$500,1,0))</f>
        <v>1</v>
      </c>
      <c r="I200" s="27">
        <f>VLOOKUP(C200,SOURCE!S$6:Y$10195,7,0)</f>
        <v>1216</v>
      </c>
      <c r="J200" s="28" t="str">
        <f>VLOOKUP(C200,SOURCE!S$6:Y$10195,6,0)</f>
        <v>CAUCH^MINUS_1</v>
      </c>
      <c r="K200" s="29" t="str">
        <f t="shared" si="13"/>
        <v>Cauch^MINUS_1</v>
      </c>
      <c r="L200" s="39" t="str">
        <f>VLOOKUP(C200,SOURCE!S$6:Y$10195,2,0)</f>
        <v/>
      </c>
      <c r="M200" t="str">
        <f>IF(VLOOKUP(I200,SOURCE!B:M,2,0)="/  { itemToBeCoded","To be coded","")</f>
        <v>To be coded</v>
      </c>
      <c r="N200" s="17" t="str">
        <f>IF(AND(O200,VLOOKUP(I200,SOURCE!B:M,2,0)&lt;&gt;"/  { itemToBeCoded"),IF(ISERROR(VLOOKUP(J200,TEST!A:L,12,0)),"",   IF(VLOOKUP(J200,TEST!A:L,12,0)="","",VLOOKUP(J200,TEST!A:L,12,0)&amp;" //"&amp;U200)),"")</f>
        <v/>
      </c>
      <c r="O200" t="b">
        <f>ISNA(VLOOKUP(J200,J$3:J199,1,0))</f>
        <v>1</v>
      </c>
      <c r="Q200" s="26" t="str">
        <f>VLOOKUP(I200,SOURCE!B:M,5,0)</f>
        <v>"Cauch" STD_SUP_MINUS_1</v>
      </c>
      <c r="U200">
        <f t="shared" si="14"/>
        <v>51</v>
      </c>
      <c r="V200" s="53">
        <f t="shared" si="15"/>
        <v>299797199.25280225</v>
      </c>
      <c r="W200" t="str">
        <f>IF(AND(O200,VLOOKUP(I200,SOURCE!B:M,2,0)&lt;&gt;"/  { itemToBeCoded"),IF(ISERROR(VLOOKUP(J200,TEST!A:F,5,0)),"",VLOOKUP(J200,TEST!A:F,5,0)),"")</f>
        <v/>
      </c>
      <c r="X200" t="str">
        <f>IF(AND(O200,VLOOKUP(I200,SOURCE!B:M,2,0)&lt;&gt;"/  { itemToBeCoded"),IF(ISERROR(VLOOKUP(J200,TEST!A:F,6,0)),"",VLOOKUP(J200,TEST!A:F,6,0)),"")</f>
        <v/>
      </c>
      <c r="Y200" t="str">
        <f t="shared" si="16"/>
        <v/>
      </c>
    </row>
    <row r="201" spans="1:25">
      <c r="A201" s="24" t="str">
        <f>IF(ISNA(VLOOKUP(D201,D202:D$9999,1,0)),"",1)</f>
        <v/>
      </c>
      <c r="B201" s="24" t="str">
        <f>IF(ISNA(VLOOKUP(E201,E202:E$9999,1,0)),"",1)</f>
        <v/>
      </c>
      <c r="C201" s="2">
        <v>199</v>
      </c>
      <c r="D201" s="2" t="str">
        <f>VLOOKUP(C201,SOURCE!$S$3:$Z$3016,8,0)</f>
        <v>ITM_EXPONP</v>
      </c>
      <c r="E201" s="26" t="str">
        <f>CHAR(34)&amp;VLOOKUP(C201,SOURCE!$S$3:$Z$3016,6,0)&amp;CHAR(34)</f>
        <v>"EXPONP"</v>
      </c>
      <c r="F201" s="22" t="str">
        <f>VLOOKUP(C201,SOURCE!$S$3:$AA$3016,9,0)&amp;
IF(MID(E201,2,4)="XEQM",
"                      if (strcompare(str,"&amp;E201&amp;" ) &amp;&amp; exec) { *com = "&amp;D201&amp;";} else",
SUBSTITUTE("                      if (strcompare(str,"&amp;E201&amp;" )) { *com = "&amp;D201&amp;";} else","MNU_","-MNU_")
)</f>
        <v>//                      if (strcompare(str,"EXPONP" )) { *com = ITM_EXPONP;} else</v>
      </c>
      <c r="H201" t="b">
        <f>ISNA(VLOOKUP(J201,J202:J$500,1,0))</f>
        <v>1</v>
      </c>
      <c r="I201" s="27">
        <f>VLOOKUP(C201,SOURCE!S$6:Y$10195,7,0)</f>
        <v>1218</v>
      </c>
      <c r="J201" s="28" t="str">
        <f>VLOOKUP(C201,SOURCE!S$6:Y$10195,6,0)</f>
        <v>EXPONP</v>
      </c>
      <c r="K201" s="29" t="str">
        <f t="shared" ref="K201:K264" si="17">SUBSTITUTE(SUBSTITUTE(SUBSTITUTE(SUBSTITUTE(SUBSTITUTE(SUBSTITUTE(SUBSTITUTE(SUBSTITUTE(SUBSTITUTE(SUBSTITUTE(SUBSTITUTE(SUBSTITUTE((SUBSTITUTE(SUBSTITUTE(SUBSTITUTE(SUBSTITUTE(Q201,"STD_SIGMA","SUM"),"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Exponp</v>
      </c>
      <c r="L201" s="39" t="str">
        <f>VLOOKUP(C201,SOURCE!S$6:Y$10195,2,0)</f>
        <v/>
      </c>
      <c r="M201" t="str">
        <f>IF(VLOOKUP(I201,SOURCE!B:M,2,0)="/  { itemToBeCoded","To be coded","")</f>
        <v>To be coded</v>
      </c>
      <c r="N201" s="17" t="str">
        <f>IF(AND(O201,VLOOKUP(I201,SOURCE!B:M,2,0)&lt;&gt;"/  { itemToBeCoded"),IF(ISERROR(VLOOKUP(J201,TEST!A:L,12,0)),"",   IF(VLOOKUP(J201,TEST!A:L,12,0)="","",VLOOKUP(J201,TEST!A:L,12,0)&amp;" //"&amp;U201)),"")</f>
        <v/>
      </c>
      <c r="O201" t="b">
        <f>ISNA(VLOOKUP(J201,J$3:J200,1,0))</f>
        <v>1</v>
      </c>
      <c r="Q201" s="26" t="str">
        <f>VLOOKUP(I201,SOURCE!B:M,5,0)</f>
        <v>"Expon" STD_SUB_p</v>
      </c>
      <c r="T201" s="151"/>
      <c r="U201">
        <f t="shared" si="14"/>
        <v>51</v>
      </c>
      <c r="V201" s="53">
        <f t="shared" si="15"/>
        <v>299797199.25280225</v>
      </c>
      <c r="W201" t="str">
        <f>IF(AND(O201,VLOOKUP(I201,SOURCE!B:M,2,0)&lt;&gt;"/  { itemToBeCoded"),IF(ISERROR(VLOOKUP(J201,TEST!A:F,5,0)),"",VLOOKUP(J201,TEST!A:F,5,0)),"")</f>
        <v/>
      </c>
      <c r="X201" t="str">
        <f>IF(AND(O201,VLOOKUP(I201,SOURCE!B:M,2,0)&lt;&gt;"/  { itemToBeCoded"),IF(ISERROR(VLOOKUP(J201,TEST!A:F,6,0)),"",VLOOKUP(J201,TEST!A:F,6,0)),"")</f>
        <v/>
      </c>
      <c r="Y201" t="str">
        <f t="shared" si="16"/>
        <v/>
      </c>
    </row>
    <row r="202" spans="1:25">
      <c r="A202" s="24" t="str">
        <f>IF(ISNA(VLOOKUP(D202,D203:D$9999,1,0)),"",1)</f>
        <v/>
      </c>
      <c r="B202" s="24" t="str">
        <f>IF(ISNA(VLOOKUP(E202,E203:E$9999,1,0)),"",1)</f>
        <v/>
      </c>
      <c r="C202" s="2">
        <v>200</v>
      </c>
      <c r="D202" s="2" t="str">
        <f>VLOOKUP(C202,SOURCE!$S$3:$Z$3016,8,0)</f>
        <v>ITM_EXPON</v>
      </c>
      <c r="E202" s="26" t="str">
        <f>CHAR(34)&amp;VLOOKUP(C202,SOURCE!$S$3:$Z$3016,6,0)&amp;CHAR(34)</f>
        <v>"EXPONGAUSS_BLACK_LGAUSS_WHITE_R"</v>
      </c>
      <c r="F202" s="22" t="str">
        <f>VLOOKUP(C202,SOURCE!$S$3:$AA$3016,9,0)&amp;
IF(MID(E202,2,4)="XEQM",
"                      if (strcompare(str,"&amp;E202&amp;" ) &amp;&amp; exec) { *com = "&amp;D202&amp;";} else",
SUBSTITUTE("                      if (strcompare(str,"&amp;E202&amp;" )) { *com = "&amp;D202&amp;";} else","MNU_","-MNU_")
)</f>
        <v>//                      if (strcompare(str,"EXPONGAUSS_BLACK_LGAUSS_WHITE_R" )) { *com = ITM_EXPON;} else</v>
      </c>
      <c r="H202" t="b">
        <f>ISNA(VLOOKUP(J202,J203:J$500,1,0))</f>
        <v>1</v>
      </c>
      <c r="I202" s="27">
        <f>VLOOKUP(C202,SOURCE!S$6:Y$10195,7,0)</f>
        <v>1219</v>
      </c>
      <c r="J202" s="28" t="str">
        <f>VLOOKUP(C202,SOURCE!S$6:Y$10195,6,0)</f>
        <v>EXPONGAUSS_BLACK_LGAUSS_WHITE_R</v>
      </c>
      <c r="K202" s="29" t="str">
        <f t="shared" si="17"/>
        <v>ExponGAUSS_BLACK_LGAUSS_WHITE_R</v>
      </c>
      <c r="L202" s="39" t="str">
        <f>VLOOKUP(C202,SOURCE!S$6:Y$10195,2,0)</f>
        <v/>
      </c>
      <c r="M202" t="str">
        <f>IF(VLOOKUP(I202,SOURCE!B:M,2,0)="/  { itemToBeCoded","To be coded","")</f>
        <v>To be coded</v>
      </c>
      <c r="N202" s="17" t="str">
        <f>IF(AND(O202,VLOOKUP(I202,SOURCE!B:M,2,0)&lt;&gt;"/  { itemToBeCoded"),IF(ISERROR(VLOOKUP(J202,TEST!A:L,12,0)),"",   IF(VLOOKUP(J202,TEST!A:L,12,0)="","",VLOOKUP(J202,TEST!A:L,12,0)&amp;" //"&amp;U202)),"")</f>
        <v/>
      </c>
      <c r="O202" t="b">
        <f>ISNA(VLOOKUP(J202,J$3:J201,1,0))</f>
        <v>1</v>
      </c>
      <c r="Q202" s="26" t="str">
        <f>VLOOKUP(I202,SOURCE!B:M,5,0)</f>
        <v>"Expon" STD_GAUSS_BLACK_L STD_GAUSS_WHITE_R</v>
      </c>
      <c r="T202" s="151"/>
      <c r="U202">
        <f t="shared" si="14"/>
        <v>51</v>
      </c>
      <c r="V202" s="53">
        <f t="shared" si="15"/>
        <v>299797199.25280225</v>
      </c>
      <c r="W202" t="str">
        <f>IF(AND(O202,VLOOKUP(I202,SOURCE!B:M,2,0)&lt;&gt;"/  { itemToBeCoded"),IF(ISERROR(VLOOKUP(J202,TEST!A:F,5,0)),"",VLOOKUP(J202,TEST!A:F,5,0)),"")</f>
        <v/>
      </c>
      <c r="X202" t="str">
        <f>IF(AND(O202,VLOOKUP(I202,SOURCE!B:M,2,0)&lt;&gt;"/  { itemToBeCoded"),IF(ISERROR(VLOOKUP(J202,TEST!A:F,6,0)),"",VLOOKUP(J202,TEST!A:F,6,0)),"")</f>
        <v/>
      </c>
      <c r="Y202" t="str">
        <f t="shared" si="16"/>
        <v/>
      </c>
    </row>
    <row r="203" spans="1:25">
      <c r="A203" s="24" t="str">
        <f>IF(ISNA(VLOOKUP(D203,D204:D$9999,1,0)),"",1)</f>
        <v/>
      </c>
      <c r="B203" s="24" t="str">
        <f>IF(ISNA(VLOOKUP(E203,E204:E$9999,1,0)),"",1)</f>
        <v/>
      </c>
      <c r="C203" s="2">
        <v>201</v>
      </c>
      <c r="D203" s="2" t="str">
        <f>VLOOKUP(C203,SOURCE!$S$3:$Z$3016,8,0)</f>
        <v>ITM_EXPONU</v>
      </c>
      <c r="E203" s="26" t="str">
        <f>CHAR(34)&amp;VLOOKUP(C203,SOURCE!$S$3:$Z$3016,6,0)&amp;CHAR(34)</f>
        <v>"EXPONGAUSS_WHITE_LGAUSS_BLACK_R"</v>
      </c>
      <c r="F203" s="22" t="str">
        <f>VLOOKUP(C203,SOURCE!$S$3:$AA$3016,9,0)&amp;
IF(MID(E203,2,4)="XEQM",
"                      if (strcompare(str,"&amp;E203&amp;" ) &amp;&amp; exec) { *com = "&amp;D203&amp;";} else",
SUBSTITUTE("                      if (strcompare(str,"&amp;E203&amp;" )) { *com = "&amp;D203&amp;";} else","MNU_","-MNU_")
)</f>
        <v>//                      if (strcompare(str,"EXPONGAUSS_WHITE_LGAUSS_BLACK_R" )) { *com = ITM_EXPONU;} else</v>
      </c>
      <c r="H203" t="b">
        <f>ISNA(VLOOKUP(J203,J204:J$500,1,0))</f>
        <v>1</v>
      </c>
      <c r="I203" s="27">
        <f>VLOOKUP(C203,SOURCE!S$6:Y$10195,7,0)</f>
        <v>1220</v>
      </c>
      <c r="J203" s="28" t="str">
        <f>VLOOKUP(C203,SOURCE!S$6:Y$10195,6,0)</f>
        <v>EXPONGAUSS_WHITE_LGAUSS_BLACK_R</v>
      </c>
      <c r="K203" s="29" t="str">
        <f t="shared" si="17"/>
        <v>ExponGAUSS_WHITE_LGAUSS_BLACK_R</v>
      </c>
      <c r="L203" s="39" t="str">
        <f>VLOOKUP(C203,SOURCE!S$6:Y$10195,2,0)</f>
        <v/>
      </c>
      <c r="M203" t="str">
        <f>IF(VLOOKUP(I203,SOURCE!B:M,2,0)="/  { itemToBeCoded","To be coded","")</f>
        <v>To be coded</v>
      </c>
      <c r="N203" s="17" t="str">
        <f>IF(AND(O203,VLOOKUP(I203,SOURCE!B:M,2,0)&lt;&gt;"/  { itemToBeCoded"),IF(ISERROR(VLOOKUP(J203,TEST!A:L,12,0)),"",   IF(VLOOKUP(J203,TEST!A:L,12,0)="","",VLOOKUP(J203,TEST!A:L,12,0)&amp;" //"&amp;U203)),"")</f>
        <v/>
      </c>
      <c r="O203" t="b">
        <f>ISNA(VLOOKUP(J203,J$3:J202,1,0))</f>
        <v>1</v>
      </c>
      <c r="Q203" s="26" t="str">
        <f>VLOOKUP(I203,SOURCE!B:M,5,0)</f>
        <v>"Expon" STD_GAUSS_WHITE_L STD_GAUSS_BLACK_R</v>
      </c>
      <c r="T203" s="151"/>
      <c r="U203">
        <f t="shared" si="14"/>
        <v>51</v>
      </c>
      <c r="V203" s="53">
        <f t="shared" si="15"/>
        <v>299797199.25280225</v>
      </c>
      <c r="W203" t="str">
        <f>IF(AND(O203,VLOOKUP(I203,SOURCE!B:M,2,0)&lt;&gt;"/  { itemToBeCoded"),IF(ISERROR(VLOOKUP(J203,TEST!A:F,5,0)),"",VLOOKUP(J203,TEST!A:F,5,0)),"")</f>
        <v/>
      </c>
      <c r="X203" t="str">
        <f>IF(AND(O203,VLOOKUP(I203,SOURCE!B:M,2,0)&lt;&gt;"/  { itemToBeCoded"),IF(ISERROR(VLOOKUP(J203,TEST!A:F,6,0)),"",VLOOKUP(J203,TEST!A:F,6,0)),"")</f>
        <v/>
      </c>
      <c r="Y203" t="str">
        <f t="shared" si="16"/>
        <v/>
      </c>
    </row>
    <row r="204" spans="1:25">
      <c r="A204" s="24" t="str">
        <f>IF(ISNA(VLOOKUP(D204,D205:D$9999,1,0)),"",1)</f>
        <v/>
      </c>
      <c r="B204" s="24" t="str">
        <f>IF(ISNA(VLOOKUP(E204,E205:E$9999,1,0)),"",1)</f>
        <v/>
      </c>
      <c r="C204" s="2">
        <v>202</v>
      </c>
      <c r="D204" s="2" t="str">
        <f>VLOOKUP(C204,SOURCE!$S$3:$Z$3016,8,0)</f>
        <v>ITM_EXPONM1</v>
      </c>
      <c r="E204" s="26" t="str">
        <f>CHAR(34)&amp;VLOOKUP(C204,SOURCE!$S$3:$Z$3016,6,0)&amp;CHAR(34)</f>
        <v>"EXPON^MINUS_1"</v>
      </c>
      <c r="F204" s="22" t="str">
        <f>VLOOKUP(C204,SOURCE!$S$3:$AA$3016,9,0)&amp;
IF(MID(E204,2,4)="XEQM",
"                      if (strcompare(str,"&amp;E204&amp;" ) &amp;&amp; exec) { *com = "&amp;D204&amp;";} else",
SUBSTITUTE("                      if (strcompare(str,"&amp;E204&amp;" )) { *com = "&amp;D204&amp;";} else","MNU_","-MNU_")
)</f>
        <v>//                      if (strcompare(str,"EXPON^MINUS_1" )) { *com = ITM_EXPONM1;} else</v>
      </c>
      <c r="H204" t="b">
        <f>ISNA(VLOOKUP(J204,J205:J$500,1,0))</f>
        <v>1</v>
      </c>
      <c r="I204" s="27">
        <f>VLOOKUP(C204,SOURCE!S$6:Y$10195,7,0)</f>
        <v>1221</v>
      </c>
      <c r="J204" s="28" t="str">
        <f>VLOOKUP(C204,SOURCE!S$6:Y$10195,6,0)</f>
        <v>EXPON^MINUS_1</v>
      </c>
      <c r="K204" s="29" t="str">
        <f t="shared" si="17"/>
        <v>Expon^MINUS_1</v>
      </c>
      <c r="L204" s="39" t="str">
        <f>VLOOKUP(C204,SOURCE!S$6:Y$10195,2,0)</f>
        <v/>
      </c>
      <c r="M204" t="str">
        <f>IF(VLOOKUP(I204,SOURCE!B:M,2,0)="/  { itemToBeCoded","To be coded","")</f>
        <v>To be coded</v>
      </c>
      <c r="N204" s="17" t="str">
        <f>IF(AND(O204,VLOOKUP(I204,SOURCE!B:M,2,0)&lt;&gt;"/  { itemToBeCoded"),IF(ISERROR(VLOOKUP(J204,TEST!A:L,12,0)),"",   IF(VLOOKUP(J204,TEST!A:L,12,0)="","",VLOOKUP(J204,TEST!A:L,12,0)&amp;" //"&amp;U204)),"")</f>
        <v/>
      </c>
      <c r="O204" t="b">
        <f>ISNA(VLOOKUP(J204,J$3:J203,1,0))</f>
        <v>1</v>
      </c>
      <c r="Q204" s="26" t="str">
        <f>VLOOKUP(I204,SOURCE!B:M,5,0)</f>
        <v>"Expon" STD_SUP_MINUS_1</v>
      </c>
      <c r="T204" s="151"/>
      <c r="U204">
        <f t="shared" si="14"/>
        <v>51</v>
      </c>
      <c r="V204" s="53">
        <f t="shared" si="15"/>
        <v>299797199.25280225</v>
      </c>
      <c r="W204" t="str">
        <f>IF(AND(O204,VLOOKUP(I204,SOURCE!B:M,2,0)&lt;&gt;"/  { itemToBeCoded"),IF(ISERROR(VLOOKUP(J204,TEST!A:F,5,0)),"",VLOOKUP(J204,TEST!A:F,5,0)),"")</f>
        <v/>
      </c>
      <c r="X204" t="str">
        <f>IF(AND(O204,VLOOKUP(I204,SOURCE!B:M,2,0)&lt;&gt;"/  { itemToBeCoded"),IF(ISERROR(VLOOKUP(J204,TEST!A:F,6,0)),"",VLOOKUP(J204,TEST!A:F,6,0)),"")</f>
        <v/>
      </c>
      <c r="Y204" t="str">
        <f t="shared" si="16"/>
        <v/>
      </c>
    </row>
    <row r="205" spans="1:25">
      <c r="A205" s="24" t="str">
        <f>IF(ISNA(VLOOKUP(D205,D206:D$9999,1,0)),"",1)</f>
        <v/>
      </c>
      <c r="B205" s="24" t="str">
        <f>IF(ISNA(VLOOKUP(E205,E206:E$9999,1,0)),"",1)</f>
        <v/>
      </c>
      <c r="C205" s="2">
        <v>203</v>
      </c>
      <c r="D205" s="2" t="str">
        <f>VLOOKUP(C205,SOURCE!$S$3:$Z$3016,8,0)</f>
        <v>ITM_FPX</v>
      </c>
      <c r="E205" s="26" t="str">
        <f>CHAR(34)&amp;VLOOKUP(C205,SOURCE!$S$3:$Z$3016,6,0)&amp;CHAR(34)</f>
        <v>"FP(X)"</v>
      </c>
      <c r="F205" s="22" t="str">
        <f>VLOOKUP(C205,SOURCE!$S$3:$AA$3016,9,0)&amp;
IF(MID(E205,2,4)="XEQM",
"                      if (strcompare(str,"&amp;E205&amp;" ) &amp;&amp; exec) { *com = "&amp;D205&amp;";} else",
SUBSTITUTE("                      if (strcompare(str,"&amp;E205&amp;" )) { *com = "&amp;D205&amp;";} else","MNU_","-MNU_")
)</f>
        <v xml:space="preserve">                      if (strcompare(str,"FP(X)" )) { *com = ITM_FPX;} else</v>
      </c>
      <c r="H205" t="b">
        <f>ISNA(VLOOKUP(J205,J206:J$500,1,0))</f>
        <v>1</v>
      </c>
      <c r="I205" s="27">
        <f>VLOOKUP(C205,SOURCE!S$6:Y$10195,7,0)</f>
        <v>1223</v>
      </c>
      <c r="J205" s="28" t="str">
        <f>VLOOKUP(C205,SOURCE!S$6:Y$10195,6,0)</f>
        <v>FP(X)</v>
      </c>
      <c r="K205" s="29" t="str">
        <f t="shared" si="17"/>
        <v>Fp(x)</v>
      </c>
      <c r="L205" s="39" t="str">
        <f>VLOOKUP(C205,SOURCE!S$6:Y$10195,2,0)</f>
        <v/>
      </c>
      <c r="M205" t="str">
        <f>IF(VLOOKUP(I205,SOURCE!B:M,2,0)="/  { itemToBeCoded","To be coded","")</f>
        <v/>
      </c>
      <c r="N205" s="17" t="str">
        <f>IF(AND(O205,VLOOKUP(I205,SOURCE!B:M,2,0)&lt;&gt;"/  { itemToBeCoded"),IF(ISERROR(VLOOKUP(J205,TEST!A:L,12,0)),"",   IF(VLOOKUP(J205,TEST!A:L,12,0)="","",VLOOKUP(J205,TEST!A:L,12,0)&amp;" //"&amp;U205)),"")</f>
        <v/>
      </c>
      <c r="O205" t="b">
        <f>ISNA(VLOOKUP(J205,J$3:J204,1,0))</f>
        <v>1</v>
      </c>
      <c r="Q205" s="26" t="str">
        <f>VLOOKUP(I205,SOURCE!B:M,5,0)</f>
        <v>"F" STD_SUB_p "(x)"</v>
      </c>
      <c r="T205" s="151"/>
      <c r="U205">
        <f t="shared" si="14"/>
        <v>51</v>
      </c>
      <c r="V205" s="53">
        <f t="shared" si="15"/>
        <v>299797199.25280225</v>
      </c>
      <c r="W205" t="str">
        <f>IF(AND(O205,VLOOKUP(I205,SOURCE!B:M,2,0)&lt;&gt;"/  { itemToBeCoded"),IF(ISERROR(VLOOKUP(J205,TEST!A:F,5,0)),"",VLOOKUP(J205,TEST!A:F,5,0)),"")</f>
        <v/>
      </c>
      <c r="X205" t="str">
        <f>IF(AND(O205,VLOOKUP(I205,SOURCE!B:M,2,0)&lt;&gt;"/  { itemToBeCoded"),IF(ISERROR(VLOOKUP(J205,TEST!A:F,6,0)),"",VLOOKUP(J205,TEST!A:F,6,0)),"")</f>
        <v/>
      </c>
      <c r="Y205" t="str">
        <f t="shared" si="16"/>
        <v/>
      </c>
    </row>
    <row r="206" spans="1:25">
      <c r="A206" s="24" t="str">
        <f>IF(ISNA(VLOOKUP(D206,D207:D$9999,1,0)),"",1)</f>
        <v/>
      </c>
      <c r="B206" s="24" t="str">
        <f>IF(ISNA(VLOOKUP(E206,E207:E$9999,1,0)),"",1)</f>
        <v/>
      </c>
      <c r="C206" s="2">
        <v>204</v>
      </c>
      <c r="D206" s="2" t="str">
        <f>VLOOKUP(C206,SOURCE!$S$3:$Z$3016,8,0)</f>
        <v>ITM_FX</v>
      </c>
      <c r="E206" s="26" t="str">
        <f>CHAR(34)&amp;VLOOKUP(C206,SOURCE!$S$3:$Z$3016,6,0)&amp;CHAR(34)</f>
        <v>"FGAUSS_BLACK_LGAUSS_WHITE_R(X)"</v>
      </c>
      <c r="F206" s="22" t="str">
        <f>VLOOKUP(C206,SOURCE!$S$3:$AA$3016,9,0)&amp;
IF(MID(E206,2,4)="XEQM",
"                      if (strcompare(str,"&amp;E206&amp;" ) &amp;&amp; exec) { *com = "&amp;D206&amp;";} else",
SUBSTITUTE("                      if (strcompare(str,"&amp;E206&amp;" )) { *com = "&amp;D206&amp;";} else","MNU_","-MNU_")
)</f>
        <v>//                      if (strcompare(str,"FGAUSS_BLACK_LGAUSS_WHITE_R(X)" )) { *com = ITM_FX;} else</v>
      </c>
      <c r="H206" t="b">
        <f>ISNA(VLOOKUP(J206,J207:J$500,1,0))</f>
        <v>1</v>
      </c>
      <c r="I206" s="27">
        <f>VLOOKUP(C206,SOURCE!S$6:Y$10195,7,0)</f>
        <v>1224</v>
      </c>
      <c r="J206" s="28" t="str">
        <f>VLOOKUP(C206,SOURCE!S$6:Y$10195,6,0)</f>
        <v>FGAUSS_BLACK_LGAUSS_WHITE_R(X)</v>
      </c>
      <c r="K206" s="29" t="str">
        <f t="shared" si="17"/>
        <v>FGAUSS_BLACK_LGAUSS_WHITE_R(x)</v>
      </c>
      <c r="L206" s="39" t="str">
        <f>VLOOKUP(C206,SOURCE!S$6:Y$10195,2,0)</f>
        <v/>
      </c>
      <c r="M206" t="str">
        <f>IF(VLOOKUP(I206,SOURCE!B:M,2,0)="/  { itemToBeCoded","To be coded","")</f>
        <v/>
      </c>
      <c r="N206" s="17" t="str">
        <f>IF(AND(O206,VLOOKUP(I206,SOURCE!B:M,2,0)&lt;&gt;"/  { itemToBeCoded"),IF(ISERROR(VLOOKUP(J206,TEST!A:L,12,0)),"",   IF(VLOOKUP(J206,TEST!A:L,12,0)="","",VLOOKUP(J206,TEST!A:L,12,0)&amp;" //"&amp;U206)),"")</f>
        <v/>
      </c>
      <c r="O206" t="b">
        <f>ISNA(VLOOKUP(J206,J$3:J205,1,0))</f>
        <v>1</v>
      </c>
      <c r="Q206" s="26" t="str">
        <f>VLOOKUP(I206,SOURCE!B:M,5,0)</f>
        <v>"F" STD_GAUSS_BLACK_L STD_GAUSS_WHITE_R "(x)"</v>
      </c>
      <c r="T206" s="151"/>
      <c r="U206">
        <f t="shared" si="14"/>
        <v>51</v>
      </c>
      <c r="V206" s="53">
        <f t="shared" si="15"/>
        <v>299797199.25280225</v>
      </c>
      <c r="W206" t="str">
        <f>IF(AND(O206,VLOOKUP(I206,SOURCE!B:M,2,0)&lt;&gt;"/  { itemToBeCoded"),IF(ISERROR(VLOOKUP(J206,TEST!A:F,5,0)),"",VLOOKUP(J206,TEST!A:F,5,0)),"")</f>
        <v/>
      </c>
      <c r="X206" t="str">
        <f>IF(AND(O206,VLOOKUP(I206,SOURCE!B:M,2,0)&lt;&gt;"/  { itemToBeCoded"),IF(ISERROR(VLOOKUP(J206,TEST!A:F,6,0)),"",VLOOKUP(J206,TEST!A:F,6,0)),"")</f>
        <v/>
      </c>
      <c r="Y206" t="str">
        <f t="shared" si="16"/>
        <v/>
      </c>
    </row>
    <row r="207" spans="1:25">
      <c r="A207" s="24" t="str">
        <f>IF(ISNA(VLOOKUP(D207,D208:D$9999,1,0)),"",1)</f>
        <v/>
      </c>
      <c r="B207" s="24" t="str">
        <f>IF(ISNA(VLOOKUP(E207,E208:E$9999,1,0)),"",1)</f>
        <v/>
      </c>
      <c r="C207" s="2">
        <v>205</v>
      </c>
      <c r="D207" s="2" t="str">
        <f>VLOOKUP(C207,SOURCE!$S$3:$Z$3016,8,0)</f>
        <v>ITM_FUX</v>
      </c>
      <c r="E207" s="26" t="str">
        <f>CHAR(34)&amp;VLOOKUP(C207,SOURCE!$S$3:$Z$3016,6,0)&amp;CHAR(34)</f>
        <v>"FGAUSS_WHITE_LGAUSS_BLACK_R(X)"</v>
      </c>
      <c r="F207" s="22" t="str">
        <f>VLOOKUP(C207,SOURCE!$S$3:$AA$3016,9,0)&amp;
IF(MID(E207,2,4)="XEQM",
"                      if (strcompare(str,"&amp;E207&amp;" ) &amp;&amp; exec) { *com = "&amp;D207&amp;";} else",
SUBSTITUTE("                      if (strcompare(str,"&amp;E207&amp;" )) { *com = "&amp;D207&amp;";} else","MNU_","-MNU_")
)</f>
        <v>//                      if (strcompare(str,"FGAUSS_WHITE_LGAUSS_BLACK_R(X)" )) { *com = ITM_FUX;} else</v>
      </c>
      <c r="H207" t="b">
        <f>ISNA(VLOOKUP(J207,J208:J$500,1,0))</f>
        <v>1</v>
      </c>
      <c r="I207" s="27">
        <f>VLOOKUP(C207,SOURCE!S$6:Y$10195,7,0)</f>
        <v>1225</v>
      </c>
      <c r="J207" s="28" t="str">
        <f>VLOOKUP(C207,SOURCE!S$6:Y$10195,6,0)</f>
        <v>FGAUSS_WHITE_LGAUSS_BLACK_R(X)</v>
      </c>
      <c r="K207" s="29" t="str">
        <f t="shared" si="17"/>
        <v>FGAUSS_WHITE_LGAUSS_BLACK_R(x)</v>
      </c>
      <c r="L207" s="39" t="str">
        <f>VLOOKUP(C207,SOURCE!S$6:Y$10195,2,0)</f>
        <v/>
      </c>
      <c r="M207" t="str">
        <f>IF(VLOOKUP(I207,SOURCE!B:M,2,0)="/  { itemToBeCoded","To be coded","")</f>
        <v/>
      </c>
      <c r="N207" s="17" t="str">
        <f>IF(AND(O207,VLOOKUP(I207,SOURCE!B:M,2,0)&lt;&gt;"/  { itemToBeCoded"),IF(ISERROR(VLOOKUP(J207,TEST!A:L,12,0)),"",   IF(VLOOKUP(J207,TEST!A:L,12,0)="","",VLOOKUP(J207,TEST!A:L,12,0)&amp;" //"&amp;U207)),"")</f>
        <v/>
      </c>
      <c r="O207" t="b">
        <f>ISNA(VLOOKUP(J207,J$3:J206,1,0))</f>
        <v>1</v>
      </c>
      <c r="Q207" s="26" t="str">
        <f>VLOOKUP(I207,SOURCE!B:M,5,0)</f>
        <v>"F" STD_GAUSS_WHITE_L STD_GAUSS_BLACK_R "(x)"</v>
      </c>
      <c r="U207">
        <f t="shared" si="14"/>
        <v>51</v>
      </c>
      <c r="V207" s="53">
        <f t="shared" si="15"/>
        <v>299797199.25280225</v>
      </c>
      <c r="W207" t="str">
        <f>IF(AND(O207,VLOOKUP(I207,SOURCE!B:M,2,0)&lt;&gt;"/  { itemToBeCoded"),IF(ISERROR(VLOOKUP(J207,TEST!A:F,5,0)),"",VLOOKUP(J207,TEST!A:F,5,0)),"")</f>
        <v/>
      </c>
      <c r="X207" t="str">
        <f>IF(AND(O207,VLOOKUP(I207,SOURCE!B:M,2,0)&lt;&gt;"/  { itemToBeCoded"),IF(ISERROR(VLOOKUP(J207,TEST!A:F,6,0)),"",VLOOKUP(J207,TEST!A:F,6,0)),"")</f>
        <v/>
      </c>
      <c r="Y207" t="str">
        <f t="shared" si="16"/>
        <v/>
      </c>
    </row>
    <row r="208" spans="1:25">
      <c r="A208" s="24" t="str">
        <f>IF(ISNA(VLOOKUP(D208,D209:D$9999,1,0)),"",1)</f>
        <v/>
      </c>
      <c r="B208" s="24" t="str">
        <f>IF(ISNA(VLOOKUP(E208,E209:E$9999,1,0)),"",1)</f>
        <v/>
      </c>
      <c r="C208" s="2">
        <v>206</v>
      </c>
      <c r="D208" s="2" t="str">
        <f>VLOOKUP(C208,SOURCE!$S$3:$Z$3016,8,0)</f>
        <v>ITM_FM1P</v>
      </c>
      <c r="E208" s="26" t="str">
        <f>CHAR(34)&amp;VLOOKUP(C208,SOURCE!$S$3:$Z$3016,6,0)&amp;CHAR(34)</f>
        <v>"F^MINUS_1(P)"</v>
      </c>
      <c r="F208" s="22" t="str">
        <f>VLOOKUP(C208,SOURCE!$S$3:$AA$3016,9,0)&amp;
IF(MID(E208,2,4)="XEQM",
"                      if (strcompare(str,"&amp;E208&amp;" ) &amp;&amp; exec) { *com = "&amp;D208&amp;";} else",
SUBSTITUTE("                      if (strcompare(str,"&amp;E208&amp;" )) { *com = "&amp;D208&amp;";} else","MNU_","-MNU_")
)</f>
        <v>//                      if (strcompare(str,"F^MINUS_1(P)" )) { *com = ITM_FM1P;} else</v>
      </c>
      <c r="H208" t="b">
        <f>ISNA(VLOOKUP(J208,J209:J$500,1,0))</f>
        <v>1</v>
      </c>
      <c r="I208" s="27">
        <f>VLOOKUP(C208,SOURCE!S$6:Y$10195,7,0)</f>
        <v>1226</v>
      </c>
      <c r="J208" s="28" t="str">
        <f>VLOOKUP(C208,SOURCE!S$6:Y$10195,6,0)</f>
        <v>F^MINUS_1(P)</v>
      </c>
      <c r="K208" s="29" t="str">
        <f t="shared" si="17"/>
        <v>F^MINUS_1(p)</v>
      </c>
      <c r="L208" s="39" t="str">
        <f>VLOOKUP(C208,SOURCE!S$6:Y$10195,2,0)</f>
        <v/>
      </c>
      <c r="M208" t="str">
        <f>IF(VLOOKUP(I208,SOURCE!B:M,2,0)="/  { itemToBeCoded","To be coded","")</f>
        <v/>
      </c>
      <c r="N208" s="17" t="str">
        <f>IF(AND(O208,VLOOKUP(I208,SOURCE!B:M,2,0)&lt;&gt;"/  { itemToBeCoded"),IF(ISERROR(VLOOKUP(J208,TEST!A:L,12,0)),"",   IF(VLOOKUP(J208,TEST!A:L,12,0)="","",VLOOKUP(J208,TEST!A:L,12,0)&amp;" //"&amp;U208)),"")</f>
        <v/>
      </c>
      <c r="O208" t="b">
        <f>ISNA(VLOOKUP(J208,J$3:J207,1,0))</f>
        <v>1</v>
      </c>
      <c r="Q208" s="26" t="str">
        <f>VLOOKUP(I208,SOURCE!B:M,5,0)</f>
        <v>"F" STD_SUP_MINUS_1 "(p)"</v>
      </c>
      <c r="U208">
        <f t="shared" ref="U208:U271" si="18">SUM(U207,W208)</f>
        <v>51</v>
      </c>
      <c r="V208" s="53">
        <f t="shared" ref="V208:V271" si="19">SUM(V207,IF($O208,X208,0))</f>
        <v>299797199.25280225</v>
      </c>
      <c r="W208" t="str">
        <f>IF(AND(O208,VLOOKUP(I208,SOURCE!B:M,2,0)&lt;&gt;"/  { itemToBeCoded"),IF(ISERROR(VLOOKUP(J208,TEST!A:F,5,0)),"",VLOOKUP(J208,TEST!A:F,5,0)),"")</f>
        <v/>
      </c>
      <c r="X208" t="str">
        <f>IF(AND(O208,VLOOKUP(I208,SOURCE!B:M,2,0)&lt;&gt;"/  { itemToBeCoded"),IF(ISERROR(VLOOKUP(J208,TEST!A:F,6,0)),"",VLOOKUP(J208,TEST!A:F,6,0)),"")</f>
        <v/>
      </c>
      <c r="Y208" t="str">
        <f t="shared" si="16"/>
        <v/>
      </c>
    </row>
    <row r="209" spans="1:25">
      <c r="A209" s="24" t="str">
        <f>IF(ISNA(VLOOKUP(D209,D210:D$9999,1,0)),"",1)</f>
        <v/>
      </c>
      <c r="B209" s="24" t="str">
        <f>IF(ISNA(VLOOKUP(E209,E210:E$9999,1,0)),"",1)</f>
        <v/>
      </c>
      <c r="C209" s="2">
        <v>207</v>
      </c>
      <c r="D209" s="2" t="str">
        <f>VLOOKUP(C209,SOURCE!$S$3:$Z$3016,8,0)</f>
        <v>ITM_GEOMP</v>
      </c>
      <c r="E209" s="26" t="str">
        <f>CHAR(34)&amp;VLOOKUP(C209,SOURCE!$S$3:$Z$3016,6,0)&amp;CHAR(34)</f>
        <v>"GEOMP"</v>
      </c>
      <c r="F209" s="22" t="str">
        <f>VLOOKUP(C209,SOURCE!$S$3:$AA$3016,9,0)&amp;
IF(MID(E209,2,4)="XEQM",
"                      if (strcompare(str,"&amp;E209&amp;" ) &amp;&amp; exec) { *com = "&amp;D209&amp;";} else",
SUBSTITUTE("                      if (strcompare(str,"&amp;E209&amp;" )) { *com = "&amp;D209&amp;";} else","MNU_","-MNU_")
)</f>
        <v>//                      if (strcompare(str,"GEOMP" )) { *com = ITM_GEOMP;} else</v>
      </c>
      <c r="H209" t="b">
        <f>ISNA(VLOOKUP(J209,J210:J$500,1,0))</f>
        <v>1</v>
      </c>
      <c r="I209" s="27">
        <f>VLOOKUP(C209,SOURCE!S$6:Y$10195,7,0)</f>
        <v>1228</v>
      </c>
      <c r="J209" s="28" t="str">
        <f>VLOOKUP(C209,SOURCE!S$6:Y$10195,6,0)</f>
        <v>GEOMP</v>
      </c>
      <c r="K209" s="29" t="str">
        <f t="shared" si="17"/>
        <v>Geomp</v>
      </c>
      <c r="L209" s="39" t="str">
        <f>VLOOKUP(C209,SOURCE!S$6:Y$10195,2,0)</f>
        <v/>
      </c>
      <c r="M209" t="str">
        <f>IF(VLOOKUP(I209,SOURCE!B:M,2,0)="/  { itemToBeCoded","To be coded","")</f>
        <v>To be coded</v>
      </c>
      <c r="N209" s="17" t="str">
        <f>IF(AND(O209,VLOOKUP(I209,SOURCE!B:M,2,0)&lt;&gt;"/  { itemToBeCoded"),IF(ISERROR(VLOOKUP(J209,TEST!A:L,12,0)),"",   IF(VLOOKUP(J209,TEST!A:L,12,0)="","",VLOOKUP(J209,TEST!A:L,12,0)&amp;" //"&amp;U209)),"")</f>
        <v/>
      </c>
      <c r="O209" t="b">
        <f>ISNA(VLOOKUP(J209,J$3:J208,1,0))</f>
        <v>1</v>
      </c>
      <c r="Q209" s="26" t="str">
        <f>VLOOKUP(I209,SOURCE!B:M,5,0)</f>
        <v>"Geom" STD_SUB_p</v>
      </c>
      <c r="U209">
        <f t="shared" si="18"/>
        <v>51</v>
      </c>
      <c r="V209" s="53">
        <f t="shared" si="19"/>
        <v>299797199.25280225</v>
      </c>
      <c r="W209" t="str">
        <f>IF(AND(O209,VLOOKUP(I209,SOURCE!B:M,2,0)&lt;&gt;"/  { itemToBeCoded"),IF(ISERROR(VLOOKUP(J209,TEST!A:F,5,0)),"",VLOOKUP(J209,TEST!A:F,5,0)),"")</f>
        <v/>
      </c>
      <c r="X209" t="str">
        <f>IF(AND(O209,VLOOKUP(I209,SOURCE!B:M,2,0)&lt;&gt;"/  { itemToBeCoded"),IF(ISERROR(VLOOKUP(J209,TEST!A:F,6,0)),"",VLOOKUP(J209,TEST!A:F,6,0)),"")</f>
        <v/>
      </c>
      <c r="Y209" t="str">
        <f t="shared" si="16"/>
        <v/>
      </c>
    </row>
    <row r="210" spans="1:25">
      <c r="A210" s="24" t="str">
        <f>IF(ISNA(VLOOKUP(D210,D211:D$9999,1,0)),"",1)</f>
        <v/>
      </c>
      <c r="B210" s="24" t="str">
        <f>IF(ISNA(VLOOKUP(E210,E211:E$9999,1,0)),"",1)</f>
        <v/>
      </c>
      <c r="C210" s="2">
        <v>208</v>
      </c>
      <c r="D210" s="2" t="str">
        <f>VLOOKUP(C210,SOURCE!$S$3:$Z$3016,8,0)</f>
        <v>ITM_GEOM</v>
      </c>
      <c r="E210" s="26" t="str">
        <f>CHAR(34)&amp;VLOOKUP(C210,SOURCE!$S$3:$Z$3016,6,0)&amp;CHAR(34)</f>
        <v>"GEOMGAUSS_BLACK_LGAUSS_WHITE_R"</v>
      </c>
      <c r="F210" s="22" t="str">
        <f>VLOOKUP(C210,SOURCE!$S$3:$AA$3016,9,0)&amp;
IF(MID(E210,2,4)="XEQM",
"                      if (strcompare(str,"&amp;E210&amp;" ) &amp;&amp; exec) { *com = "&amp;D210&amp;";} else",
SUBSTITUTE("                      if (strcompare(str,"&amp;E210&amp;" )) { *com = "&amp;D210&amp;";} else","MNU_","-MNU_")
)</f>
        <v>//                      if (strcompare(str,"GEOMGAUSS_BLACK_LGAUSS_WHITE_R" )) { *com = ITM_GEOM;} else</v>
      </c>
      <c r="H210" t="b">
        <f>ISNA(VLOOKUP(J210,J211:J$500,1,0))</f>
        <v>1</v>
      </c>
      <c r="I210" s="27">
        <f>VLOOKUP(C210,SOURCE!S$6:Y$10195,7,0)</f>
        <v>1229</v>
      </c>
      <c r="J210" s="28" t="str">
        <f>VLOOKUP(C210,SOURCE!S$6:Y$10195,6,0)</f>
        <v>GEOMGAUSS_BLACK_LGAUSS_WHITE_R</v>
      </c>
      <c r="K210" s="29" t="str">
        <f t="shared" si="17"/>
        <v>GeomGAUSS_BLACK_LGAUSS_WHITE_R</v>
      </c>
      <c r="L210" s="39" t="str">
        <f>VLOOKUP(C210,SOURCE!S$6:Y$10195,2,0)</f>
        <v/>
      </c>
      <c r="M210" t="str">
        <f>IF(VLOOKUP(I210,SOURCE!B:M,2,0)="/  { itemToBeCoded","To be coded","")</f>
        <v>To be coded</v>
      </c>
      <c r="N210" s="17" t="str">
        <f>IF(AND(O210,VLOOKUP(I210,SOURCE!B:M,2,0)&lt;&gt;"/  { itemToBeCoded"),IF(ISERROR(VLOOKUP(J210,TEST!A:L,12,0)),"",   IF(VLOOKUP(J210,TEST!A:L,12,0)="","",VLOOKUP(J210,TEST!A:L,12,0)&amp;" //"&amp;U210)),"")</f>
        <v/>
      </c>
      <c r="O210" t="b">
        <f>ISNA(VLOOKUP(J210,J$3:J209,1,0))</f>
        <v>1</v>
      </c>
      <c r="Q210" s="26" t="str">
        <f>VLOOKUP(I210,SOURCE!B:M,5,0)</f>
        <v>"Geom" STD_GAUSS_BLACK_L STD_GAUSS_WHITE_R</v>
      </c>
      <c r="U210">
        <f t="shared" si="18"/>
        <v>51</v>
      </c>
      <c r="V210" s="53">
        <f t="shared" si="19"/>
        <v>299797199.25280225</v>
      </c>
      <c r="W210" t="str">
        <f>IF(AND(O210,VLOOKUP(I210,SOURCE!B:M,2,0)&lt;&gt;"/  { itemToBeCoded"),IF(ISERROR(VLOOKUP(J210,TEST!A:F,5,0)),"",VLOOKUP(J210,TEST!A:F,5,0)),"")</f>
        <v/>
      </c>
      <c r="X210" t="str">
        <f>IF(AND(O210,VLOOKUP(I210,SOURCE!B:M,2,0)&lt;&gt;"/  { itemToBeCoded"),IF(ISERROR(VLOOKUP(J210,TEST!A:F,6,0)),"",VLOOKUP(J210,TEST!A:F,6,0)),"")</f>
        <v/>
      </c>
      <c r="Y210" t="str">
        <f t="shared" si="16"/>
        <v/>
      </c>
    </row>
    <row r="211" spans="1:25">
      <c r="A211" s="24" t="str">
        <f>IF(ISNA(VLOOKUP(D211,D212:D$9999,1,0)),"",1)</f>
        <v/>
      </c>
      <c r="B211" s="24" t="str">
        <f>IF(ISNA(VLOOKUP(E211,E212:E$9999,1,0)),"",1)</f>
        <v/>
      </c>
      <c r="C211" s="2">
        <v>209</v>
      </c>
      <c r="D211" s="2" t="str">
        <f>VLOOKUP(C211,SOURCE!$S$3:$Z$3016,8,0)</f>
        <v>ITM_GEOMU</v>
      </c>
      <c r="E211" s="26" t="str">
        <f>CHAR(34)&amp;VLOOKUP(C211,SOURCE!$S$3:$Z$3016,6,0)&amp;CHAR(34)</f>
        <v>"GEOMGAUSS_WHITE_LGAUSS_BLACK_R"</v>
      </c>
      <c r="F211" s="22" t="str">
        <f>VLOOKUP(C211,SOURCE!$S$3:$AA$3016,9,0)&amp;
IF(MID(E211,2,4)="XEQM",
"                      if (strcompare(str,"&amp;E211&amp;" ) &amp;&amp; exec) { *com = "&amp;D211&amp;";} else",
SUBSTITUTE("                      if (strcompare(str,"&amp;E211&amp;" )) { *com = "&amp;D211&amp;";} else","MNU_","-MNU_")
)</f>
        <v>//                      if (strcompare(str,"GEOMGAUSS_WHITE_LGAUSS_BLACK_R" )) { *com = ITM_GEOMU;} else</v>
      </c>
      <c r="H211" t="b">
        <f>ISNA(VLOOKUP(J211,J212:J$500,1,0))</f>
        <v>1</v>
      </c>
      <c r="I211" s="27">
        <f>VLOOKUP(C211,SOURCE!S$6:Y$10195,7,0)</f>
        <v>1230</v>
      </c>
      <c r="J211" s="28" t="str">
        <f>VLOOKUP(C211,SOURCE!S$6:Y$10195,6,0)</f>
        <v>GEOMGAUSS_WHITE_LGAUSS_BLACK_R</v>
      </c>
      <c r="K211" s="29" t="str">
        <f t="shared" si="17"/>
        <v>GeomGAUSS_WHITE_LGAUSS_BLACK_R</v>
      </c>
      <c r="L211" s="39" t="str">
        <f>VLOOKUP(C211,SOURCE!S$6:Y$10195,2,0)</f>
        <v/>
      </c>
      <c r="M211" t="str">
        <f>IF(VLOOKUP(I211,SOURCE!B:M,2,0)="/  { itemToBeCoded","To be coded","")</f>
        <v>To be coded</v>
      </c>
      <c r="N211" s="17" t="str">
        <f>IF(AND(O211,VLOOKUP(I211,SOURCE!B:M,2,0)&lt;&gt;"/  { itemToBeCoded"),IF(ISERROR(VLOOKUP(J211,TEST!A:L,12,0)),"",   IF(VLOOKUP(J211,TEST!A:L,12,0)="","",VLOOKUP(J211,TEST!A:L,12,0)&amp;" //"&amp;U211)),"")</f>
        <v/>
      </c>
      <c r="O211" t="b">
        <f>ISNA(VLOOKUP(J211,J$3:J210,1,0))</f>
        <v>1</v>
      </c>
      <c r="Q211" s="26" t="str">
        <f>VLOOKUP(I211,SOURCE!B:M,5,0)</f>
        <v>"Geom" STD_GAUSS_WHITE_L STD_GAUSS_BLACK_R</v>
      </c>
      <c r="U211">
        <f t="shared" si="18"/>
        <v>51</v>
      </c>
      <c r="V211" s="53">
        <f t="shared" si="19"/>
        <v>299797199.25280225</v>
      </c>
      <c r="W211" t="str">
        <f>IF(AND(O211,VLOOKUP(I211,SOURCE!B:M,2,0)&lt;&gt;"/  { itemToBeCoded"),IF(ISERROR(VLOOKUP(J211,TEST!A:F,5,0)),"",VLOOKUP(J211,TEST!A:F,5,0)),"")</f>
        <v/>
      </c>
      <c r="X211" t="str">
        <f>IF(AND(O211,VLOOKUP(I211,SOURCE!B:M,2,0)&lt;&gt;"/  { itemToBeCoded"),IF(ISERROR(VLOOKUP(J211,TEST!A:F,6,0)),"",VLOOKUP(J211,TEST!A:F,6,0)),"")</f>
        <v/>
      </c>
      <c r="Y211" t="str">
        <f t="shared" si="16"/>
        <v/>
      </c>
    </row>
    <row r="212" spans="1:25">
      <c r="A212" s="24" t="str">
        <f>IF(ISNA(VLOOKUP(D212,D213:D$9999,1,0)),"",1)</f>
        <v/>
      </c>
      <c r="B212" s="24" t="str">
        <f>IF(ISNA(VLOOKUP(E212,E213:E$9999,1,0)),"",1)</f>
        <v/>
      </c>
      <c r="C212" s="2">
        <v>210</v>
      </c>
      <c r="D212" s="2" t="str">
        <f>VLOOKUP(C212,SOURCE!$S$3:$Z$3016,8,0)</f>
        <v>ITM_GEOMM1</v>
      </c>
      <c r="E212" s="26" t="str">
        <f>CHAR(34)&amp;VLOOKUP(C212,SOURCE!$S$3:$Z$3016,6,0)&amp;CHAR(34)</f>
        <v>"GEOM^MINUS_1"</v>
      </c>
      <c r="F212" s="22" t="str">
        <f>VLOOKUP(C212,SOURCE!$S$3:$AA$3016,9,0)&amp;
IF(MID(E212,2,4)="XEQM",
"                      if (strcompare(str,"&amp;E212&amp;" ) &amp;&amp; exec) { *com = "&amp;D212&amp;";} else",
SUBSTITUTE("                      if (strcompare(str,"&amp;E212&amp;" )) { *com = "&amp;D212&amp;";} else","MNU_","-MNU_")
)</f>
        <v>//                      if (strcompare(str,"GEOM^MINUS_1" )) { *com = ITM_GEOMM1;} else</v>
      </c>
      <c r="H212" t="b">
        <f>ISNA(VLOOKUP(J212,J213:J$500,1,0))</f>
        <v>1</v>
      </c>
      <c r="I212" s="27">
        <f>VLOOKUP(C212,SOURCE!S$6:Y$10195,7,0)</f>
        <v>1231</v>
      </c>
      <c r="J212" s="28" t="str">
        <f>VLOOKUP(C212,SOURCE!S$6:Y$10195,6,0)</f>
        <v>GEOM^MINUS_1</v>
      </c>
      <c r="K212" s="29" t="str">
        <f t="shared" si="17"/>
        <v>Geom^MINUS_1</v>
      </c>
      <c r="L212" s="39" t="str">
        <f>VLOOKUP(C212,SOURCE!S$6:Y$10195,2,0)</f>
        <v/>
      </c>
      <c r="M212" t="str">
        <f>IF(VLOOKUP(I212,SOURCE!B:M,2,0)="/  { itemToBeCoded","To be coded","")</f>
        <v>To be coded</v>
      </c>
      <c r="N212" s="17" t="str">
        <f>IF(AND(O212,VLOOKUP(I212,SOURCE!B:M,2,0)&lt;&gt;"/  { itemToBeCoded"),IF(ISERROR(VLOOKUP(J212,TEST!A:L,12,0)),"",   IF(VLOOKUP(J212,TEST!A:L,12,0)="","",VLOOKUP(J212,TEST!A:L,12,0)&amp;" //"&amp;U212)),"")</f>
        <v/>
      </c>
      <c r="O212" t="b">
        <f>ISNA(VLOOKUP(J212,J$3:J211,1,0))</f>
        <v>1</v>
      </c>
      <c r="Q212" s="26" t="str">
        <f>VLOOKUP(I212,SOURCE!B:M,5,0)</f>
        <v>"Geom" STD_SUP_MINUS_1</v>
      </c>
      <c r="U212">
        <f t="shared" si="18"/>
        <v>51</v>
      </c>
      <c r="V212" s="53">
        <f t="shared" si="19"/>
        <v>299797199.25280225</v>
      </c>
      <c r="W212" t="str">
        <f>IF(AND(O212,VLOOKUP(I212,SOURCE!B:M,2,0)&lt;&gt;"/  { itemToBeCoded"),IF(ISERROR(VLOOKUP(J212,TEST!A:F,5,0)),"",VLOOKUP(J212,TEST!A:F,5,0)),"")</f>
        <v/>
      </c>
      <c r="X212" t="str">
        <f>IF(AND(O212,VLOOKUP(I212,SOURCE!B:M,2,0)&lt;&gt;"/  { itemToBeCoded"),IF(ISERROR(VLOOKUP(J212,TEST!A:F,6,0)),"",VLOOKUP(J212,TEST!A:F,6,0)),"")</f>
        <v/>
      </c>
      <c r="Y212" t="str">
        <f t="shared" si="16"/>
        <v/>
      </c>
    </row>
    <row r="213" spans="1:25">
      <c r="A213" s="24" t="str">
        <f>IF(ISNA(VLOOKUP(D213,D214:D$9999,1,0)),"",1)</f>
        <v/>
      </c>
      <c r="B213" s="24" t="str">
        <f>IF(ISNA(VLOOKUP(E213,E214:E$9999,1,0)),"",1)</f>
        <v/>
      </c>
      <c r="C213" s="2">
        <v>211</v>
      </c>
      <c r="D213" s="2" t="str">
        <f>VLOOKUP(C213,SOURCE!$S$3:$Z$3016,8,0)</f>
        <v>ITM_HYPERP</v>
      </c>
      <c r="E213" s="26" t="str">
        <f>CHAR(34)&amp;VLOOKUP(C213,SOURCE!$S$3:$Z$3016,6,0)&amp;CHAR(34)</f>
        <v>"HYPERP"</v>
      </c>
      <c r="F213" s="22" t="str">
        <f>VLOOKUP(C213,SOURCE!$S$3:$AA$3016,9,0)&amp;
IF(MID(E213,2,4)="XEQM",
"                      if (strcompare(str,"&amp;E213&amp;" ) &amp;&amp; exec) { *com = "&amp;D213&amp;";} else",
SUBSTITUTE("                      if (strcompare(str,"&amp;E213&amp;" )) { *com = "&amp;D213&amp;";} else","MNU_","-MNU_")
)</f>
        <v>//                      if (strcompare(str,"HYPERP" )) { *com = ITM_HYPERP;} else</v>
      </c>
      <c r="H213" t="b">
        <f>ISNA(VLOOKUP(J213,J214:J$500,1,0))</f>
        <v>1</v>
      </c>
      <c r="I213" s="27">
        <f>VLOOKUP(C213,SOURCE!S$6:Y$10195,7,0)</f>
        <v>1233</v>
      </c>
      <c r="J213" s="28" t="str">
        <f>VLOOKUP(C213,SOURCE!S$6:Y$10195,6,0)</f>
        <v>HYPERP</v>
      </c>
      <c r="K213" s="29" t="str">
        <f t="shared" si="17"/>
        <v>Hyperp</v>
      </c>
      <c r="L213" s="39" t="str">
        <f>VLOOKUP(C213,SOURCE!S$6:Y$10195,2,0)</f>
        <v/>
      </c>
      <c r="M213" t="str">
        <f>IF(VLOOKUP(I213,SOURCE!B:M,2,0)="/  { itemToBeCoded","To be coded","")</f>
        <v>To be coded</v>
      </c>
      <c r="N213" s="17" t="str">
        <f>IF(AND(O213,VLOOKUP(I213,SOURCE!B:M,2,0)&lt;&gt;"/  { itemToBeCoded"),IF(ISERROR(VLOOKUP(J213,TEST!A:L,12,0)),"",   IF(VLOOKUP(J213,TEST!A:L,12,0)="","",VLOOKUP(J213,TEST!A:L,12,0)&amp;" //"&amp;U213)),"")</f>
        <v/>
      </c>
      <c r="O213" t="b">
        <f>ISNA(VLOOKUP(J213,J$3:J212,1,0))</f>
        <v>1</v>
      </c>
      <c r="Q213" s="26" t="str">
        <f>VLOOKUP(I213,SOURCE!B:M,5,0)</f>
        <v>"Hyper" STD_SUB_p</v>
      </c>
      <c r="U213">
        <f t="shared" si="18"/>
        <v>51</v>
      </c>
      <c r="V213" s="53">
        <f t="shared" si="19"/>
        <v>299797199.25280225</v>
      </c>
      <c r="W213" t="str">
        <f>IF(AND(O213,VLOOKUP(I213,SOURCE!B:M,2,0)&lt;&gt;"/  { itemToBeCoded"),IF(ISERROR(VLOOKUP(J213,TEST!A:F,5,0)),"",VLOOKUP(J213,TEST!A:F,5,0)),"")</f>
        <v/>
      </c>
      <c r="X213" t="str">
        <f>IF(AND(O213,VLOOKUP(I213,SOURCE!B:M,2,0)&lt;&gt;"/  { itemToBeCoded"),IF(ISERROR(VLOOKUP(J213,TEST!A:F,6,0)),"",VLOOKUP(J213,TEST!A:F,6,0)),"")</f>
        <v/>
      </c>
      <c r="Y213" t="str">
        <f t="shared" si="16"/>
        <v/>
      </c>
    </row>
    <row r="214" spans="1:25">
      <c r="A214" s="24" t="str">
        <f>IF(ISNA(VLOOKUP(D214,D215:D$9999,1,0)),"",1)</f>
        <v/>
      </c>
      <c r="B214" s="24" t="str">
        <f>IF(ISNA(VLOOKUP(E214,E215:E$9999,1,0)),"",1)</f>
        <v/>
      </c>
      <c r="C214" s="2">
        <v>212</v>
      </c>
      <c r="D214" s="2" t="str">
        <f>VLOOKUP(C214,SOURCE!$S$3:$Z$3016,8,0)</f>
        <v>ITM_HYPER</v>
      </c>
      <c r="E214" s="26" t="str">
        <f>CHAR(34)&amp;VLOOKUP(C214,SOURCE!$S$3:$Z$3016,6,0)&amp;CHAR(34)</f>
        <v>"HYPERGAUSS_BLACK_LGAUSS_WHITE_R"</v>
      </c>
      <c r="F214" s="22" t="str">
        <f>VLOOKUP(C214,SOURCE!$S$3:$AA$3016,9,0)&amp;
IF(MID(E214,2,4)="XEQM",
"                      if (strcompare(str,"&amp;E214&amp;" ) &amp;&amp; exec) { *com = "&amp;D214&amp;";} else",
SUBSTITUTE("                      if (strcompare(str,"&amp;E214&amp;" )) { *com = "&amp;D214&amp;";} else","MNU_","-MNU_")
)</f>
        <v>//                      if (strcompare(str,"HYPERGAUSS_BLACK_LGAUSS_WHITE_R" )) { *com = ITM_HYPER;} else</v>
      </c>
      <c r="H214" t="b">
        <f>ISNA(VLOOKUP(J214,J215:J$500,1,0))</f>
        <v>1</v>
      </c>
      <c r="I214" s="27">
        <f>VLOOKUP(C214,SOURCE!S$6:Y$10195,7,0)</f>
        <v>1234</v>
      </c>
      <c r="J214" s="28" t="str">
        <f>VLOOKUP(C214,SOURCE!S$6:Y$10195,6,0)</f>
        <v>HYPERGAUSS_BLACK_LGAUSS_WHITE_R</v>
      </c>
      <c r="K214" s="29" t="str">
        <f t="shared" si="17"/>
        <v>HyperGAUSS_BLACK_LGAUSS_WHITE_R</v>
      </c>
      <c r="L214" s="39" t="str">
        <f>VLOOKUP(C214,SOURCE!S$6:Y$10195,2,0)</f>
        <v/>
      </c>
      <c r="M214" t="str">
        <f>IF(VLOOKUP(I214,SOURCE!B:M,2,0)="/  { itemToBeCoded","To be coded","")</f>
        <v>To be coded</v>
      </c>
      <c r="N214" s="17" t="str">
        <f>IF(AND(O214,VLOOKUP(I214,SOURCE!B:M,2,0)&lt;&gt;"/  { itemToBeCoded"),IF(ISERROR(VLOOKUP(J214,TEST!A:L,12,0)),"",   IF(VLOOKUP(J214,TEST!A:L,12,0)="","",VLOOKUP(J214,TEST!A:L,12,0)&amp;" //"&amp;U214)),"")</f>
        <v/>
      </c>
      <c r="O214" t="b">
        <f>ISNA(VLOOKUP(J214,J$3:J213,1,0))</f>
        <v>1</v>
      </c>
      <c r="Q214" s="26" t="str">
        <f>VLOOKUP(I214,SOURCE!B:M,5,0)</f>
        <v>"Hyper" STD_GAUSS_BLACK_L STD_GAUSS_WHITE_R</v>
      </c>
      <c r="U214">
        <f t="shared" si="18"/>
        <v>51</v>
      </c>
      <c r="V214" s="53">
        <f t="shared" si="19"/>
        <v>299797199.25280225</v>
      </c>
      <c r="W214" t="str">
        <f>IF(AND(O214,VLOOKUP(I214,SOURCE!B:M,2,0)&lt;&gt;"/  { itemToBeCoded"),IF(ISERROR(VLOOKUP(J214,TEST!A:F,5,0)),"",VLOOKUP(J214,TEST!A:F,5,0)),"")</f>
        <v/>
      </c>
      <c r="X214" t="str">
        <f>IF(AND(O214,VLOOKUP(I214,SOURCE!B:M,2,0)&lt;&gt;"/  { itemToBeCoded"),IF(ISERROR(VLOOKUP(J214,TEST!A:F,6,0)),"",VLOOKUP(J214,TEST!A:F,6,0)),"")</f>
        <v/>
      </c>
      <c r="Y214" t="str">
        <f t="shared" si="16"/>
        <v/>
      </c>
    </row>
    <row r="215" spans="1:25">
      <c r="A215" s="24" t="str">
        <f>IF(ISNA(VLOOKUP(D215,D216:D$9999,1,0)),"",1)</f>
        <v/>
      </c>
      <c r="B215" s="24" t="str">
        <f>IF(ISNA(VLOOKUP(E215,E216:E$9999,1,0)),"",1)</f>
        <v/>
      </c>
      <c r="C215" s="2">
        <v>213</v>
      </c>
      <c r="D215" s="2" t="str">
        <f>VLOOKUP(C215,SOURCE!$S$3:$Z$3016,8,0)</f>
        <v>ITM_HYPERU</v>
      </c>
      <c r="E215" s="26" t="str">
        <f>CHAR(34)&amp;VLOOKUP(C215,SOURCE!$S$3:$Z$3016,6,0)&amp;CHAR(34)</f>
        <v>"HYPERGAUSS_WHITE_LGAUSS_BLACK_R"</v>
      </c>
      <c r="F215" s="22" t="str">
        <f>VLOOKUP(C215,SOURCE!$S$3:$AA$3016,9,0)&amp;
IF(MID(E215,2,4)="XEQM",
"                      if (strcompare(str,"&amp;E215&amp;" ) &amp;&amp; exec) { *com = "&amp;D215&amp;";} else",
SUBSTITUTE("                      if (strcompare(str,"&amp;E215&amp;" )) { *com = "&amp;D215&amp;";} else","MNU_","-MNU_")
)</f>
        <v>//                      if (strcompare(str,"HYPERGAUSS_WHITE_LGAUSS_BLACK_R" )) { *com = ITM_HYPERU;} else</v>
      </c>
      <c r="H215" t="b">
        <f>ISNA(VLOOKUP(J215,J216:J$500,1,0))</f>
        <v>1</v>
      </c>
      <c r="I215" s="27">
        <f>VLOOKUP(C215,SOURCE!S$6:Y$10195,7,0)</f>
        <v>1235</v>
      </c>
      <c r="J215" s="28" t="str">
        <f>VLOOKUP(C215,SOURCE!S$6:Y$10195,6,0)</f>
        <v>HYPERGAUSS_WHITE_LGAUSS_BLACK_R</v>
      </c>
      <c r="K215" s="29" t="str">
        <f t="shared" si="17"/>
        <v>HyperGAUSS_WHITE_LGAUSS_BLACK_R</v>
      </c>
      <c r="L215" s="39" t="str">
        <f>VLOOKUP(C215,SOURCE!S$6:Y$10195,2,0)</f>
        <v/>
      </c>
      <c r="M215" t="str">
        <f>IF(VLOOKUP(I215,SOURCE!B:M,2,0)="/  { itemToBeCoded","To be coded","")</f>
        <v>To be coded</v>
      </c>
      <c r="N215" s="17" t="str">
        <f>IF(AND(O215,VLOOKUP(I215,SOURCE!B:M,2,0)&lt;&gt;"/  { itemToBeCoded"),IF(ISERROR(VLOOKUP(J215,TEST!A:L,12,0)),"",   IF(VLOOKUP(J215,TEST!A:L,12,0)="","",VLOOKUP(J215,TEST!A:L,12,0)&amp;" //"&amp;U215)),"")</f>
        <v/>
      </c>
      <c r="O215" t="b">
        <f>ISNA(VLOOKUP(J215,J$3:J214,1,0))</f>
        <v>1</v>
      </c>
      <c r="Q215" s="26" t="str">
        <f>VLOOKUP(I215,SOURCE!B:M,5,0)</f>
        <v>"Hyper" STD_GAUSS_WHITE_L STD_GAUSS_BLACK_R</v>
      </c>
      <c r="U215">
        <f t="shared" si="18"/>
        <v>51</v>
      </c>
      <c r="V215" s="53">
        <f t="shared" si="19"/>
        <v>299797199.25280225</v>
      </c>
      <c r="W215" t="str">
        <f>IF(AND(O215,VLOOKUP(I215,SOURCE!B:M,2,0)&lt;&gt;"/  { itemToBeCoded"),IF(ISERROR(VLOOKUP(J215,TEST!A:F,5,0)),"",VLOOKUP(J215,TEST!A:F,5,0)),"")</f>
        <v/>
      </c>
      <c r="X215" t="str">
        <f>IF(AND(O215,VLOOKUP(I215,SOURCE!B:M,2,0)&lt;&gt;"/  { itemToBeCoded"),IF(ISERROR(VLOOKUP(J215,TEST!A:F,6,0)),"",VLOOKUP(J215,TEST!A:F,6,0)),"")</f>
        <v/>
      </c>
      <c r="Y215" t="str">
        <f t="shared" si="16"/>
        <v/>
      </c>
    </row>
    <row r="216" spans="1:25">
      <c r="A216" s="24" t="str">
        <f>IF(ISNA(VLOOKUP(D216,D217:D$9999,1,0)),"",1)</f>
        <v/>
      </c>
      <c r="B216" s="24" t="str">
        <f>IF(ISNA(VLOOKUP(E216,E217:E$9999,1,0)),"",1)</f>
        <v/>
      </c>
      <c r="C216" s="2">
        <v>214</v>
      </c>
      <c r="D216" s="2" t="str">
        <f>VLOOKUP(C216,SOURCE!$S$3:$Z$3016,8,0)</f>
        <v>ITM_HYPERM1</v>
      </c>
      <c r="E216" s="26" t="str">
        <f>CHAR(34)&amp;VLOOKUP(C216,SOURCE!$S$3:$Z$3016,6,0)&amp;CHAR(34)</f>
        <v>"HYPER^MINUS_1"</v>
      </c>
      <c r="F216" s="22" t="str">
        <f>VLOOKUP(C216,SOURCE!$S$3:$AA$3016,9,0)&amp;
IF(MID(E216,2,4)="XEQM",
"                      if (strcompare(str,"&amp;E216&amp;" ) &amp;&amp; exec) { *com = "&amp;D216&amp;";} else",
SUBSTITUTE("                      if (strcompare(str,"&amp;E216&amp;" )) { *com = "&amp;D216&amp;";} else","MNU_","-MNU_")
)</f>
        <v>//                      if (strcompare(str,"HYPER^MINUS_1" )) { *com = ITM_HYPERM1;} else</v>
      </c>
      <c r="H216" t="b">
        <f>ISNA(VLOOKUP(J216,J217:J$500,1,0))</f>
        <v>1</v>
      </c>
      <c r="I216" s="27">
        <f>VLOOKUP(C216,SOURCE!S$6:Y$10195,7,0)</f>
        <v>1236</v>
      </c>
      <c r="J216" s="28" t="str">
        <f>VLOOKUP(C216,SOURCE!S$6:Y$10195,6,0)</f>
        <v>HYPER^MINUS_1</v>
      </c>
      <c r="K216" s="29" t="str">
        <f t="shared" si="17"/>
        <v>Hyper^MINUS_1</v>
      </c>
      <c r="L216" s="39" t="str">
        <f>VLOOKUP(C216,SOURCE!S$6:Y$10195,2,0)</f>
        <v/>
      </c>
      <c r="M216" t="str">
        <f>IF(VLOOKUP(I216,SOURCE!B:M,2,0)="/  { itemToBeCoded","To be coded","")</f>
        <v>To be coded</v>
      </c>
      <c r="N216" s="17" t="str">
        <f>IF(AND(O216,VLOOKUP(I216,SOURCE!B:M,2,0)&lt;&gt;"/  { itemToBeCoded"),IF(ISERROR(VLOOKUP(J216,TEST!A:L,12,0)),"",   IF(VLOOKUP(J216,TEST!A:L,12,0)="","",VLOOKUP(J216,TEST!A:L,12,0)&amp;" //"&amp;U216)),"")</f>
        <v/>
      </c>
      <c r="O216" t="b">
        <f>ISNA(VLOOKUP(J216,J$3:J215,1,0))</f>
        <v>1</v>
      </c>
      <c r="Q216" s="26" t="str">
        <f>VLOOKUP(I216,SOURCE!B:M,5,0)</f>
        <v>"Hyper" STD_SUP_MINUS_1</v>
      </c>
      <c r="T216" s="151"/>
      <c r="U216">
        <f t="shared" si="18"/>
        <v>51</v>
      </c>
      <c r="V216" s="53">
        <f t="shared" si="19"/>
        <v>299797199.25280225</v>
      </c>
      <c r="W216" t="str">
        <f>IF(AND(O216,VLOOKUP(I216,SOURCE!B:M,2,0)&lt;&gt;"/  { itemToBeCoded"),IF(ISERROR(VLOOKUP(J216,TEST!A:F,5,0)),"",VLOOKUP(J216,TEST!A:F,5,0)),"")</f>
        <v/>
      </c>
      <c r="X216" t="str">
        <f>IF(AND(O216,VLOOKUP(I216,SOURCE!B:M,2,0)&lt;&gt;"/  { itemToBeCoded"),IF(ISERROR(VLOOKUP(J216,TEST!A:F,6,0)),"",VLOOKUP(J216,TEST!A:F,6,0)),"")</f>
        <v/>
      </c>
      <c r="Y216" t="str">
        <f t="shared" si="16"/>
        <v/>
      </c>
    </row>
    <row r="217" spans="1:25">
      <c r="A217" s="24" t="str">
        <f>IF(ISNA(VLOOKUP(D217,D218:D$9999,1,0)),"",1)</f>
        <v/>
      </c>
      <c r="B217" s="24" t="str">
        <f>IF(ISNA(VLOOKUP(E217,E218:E$9999,1,0)),"",1)</f>
        <v/>
      </c>
      <c r="C217" s="2">
        <v>215</v>
      </c>
      <c r="D217" s="2" t="str">
        <f>VLOOKUP(C217,SOURCE!$S$3:$Z$3016,8,0)</f>
        <v>ITM_LGNRMP</v>
      </c>
      <c r="E217" s="26" t="str">
        <f>CHAR(34)&amp;VLOOKUP(C217,SOURCE!$S$3:$Z$3016,6,0)&amp;CHAR(34)</f>
        <v>"LGNRMP"</v>
      </c>
      <c r="F217" s="22" t="str">
        <f>VLOOKUP(C217,SOURCE!$S$3:$AA$3016,9,0)&amp;
IF(MID(E217,2,4)="XEQM",
"                      if (strcompare(str,"&amp;E217&amp;" ) &amp;&amp; exec) { *com = "&amp;D217&amp;";} else",
SUBSTITUTE("                      if (strcompare(str,"&amp;E217&amp;" )) { *com = "&amp;D217&amp;";} else","MNU_","-MNU_")
)</f>
        <v>//                      if (strcompare(str,"LGNRMP" )) { *com = ITM_LGNRMP;} else</v>
      </c>
      <c r="H217" t="b">
        <f>ISNA(VLOOKUP(J217,J218:J$500,1,0))</f>
        <v>1</v>
      </c>
      <c r="I217" s="27">
        <f>VLOOKUP(C217,SOURCE!S$6:Y$10195,7,0)</f>
        <v>1238</v>
      </c>
      <c r="J217" s="28" t="str">
        <f>VLOOKUP(C217,SOURCE!S$6:Y$10195,6,0)</f>
        <v>LGNRMP</v>
      </c>
      <c r="K217" s="29" t="str">
        <f t="shared" si="17"/>
        <v>LgNrmp</v>
      </c>
      <c r="L217" s="39" t="str">
        <f>VLOOKUP(C217,SOURCE!S$6:Y$10195,2,0)</f>
        <v/>
      </c>
      <c r="M217" t="str">
        <f>IF(VLOOKUP(I217,SOURCE!B:M,2,0)="/  { itemToBeCoded","To be coded","")</f>
        <v>To be coded</v>
      </c>
      <c r="N217" s="17" t="str">
        <f>IF(AND(O217,VLOOKUP(I217,SOURCE!B:M,2,0)&lt;&gt;"/  { itemToBeCoded"),IF(ISERROR(VLOOKUP(J217,TEST!A:L,12,0)),"",   IF(VLOOKUP(J217,TEST!A:L,12,0)="","",VLOOKUP(J217,TEST!A:L,12,0)&amp;" //"&amp;U217)),"")</f>
        <v/>
      </c>
      <c r="O217" t="b">
        <f>ISNA(VLOOKUP(J217,J$3:J216,1,0))</f>
        <v>1</v>
      </c>
      <c r="Q217" s="26" t="str">
        <f>VLOOKUP(I217,SOURCE!B:M,5,0)</f>
        <v>"LgNrm" STD_SUB_p</v>
      </c>
      <c r="T217" s="151"/>
      <c r="U217">
        <f t="shared" si="18"/>
        <v>51</v>
      </c>
      <c r="V217" s="53">
        <f t="shared" si="19"/>
        <v>299797199.25280225</v>
      </c>
      <c r="W217" t="str">
        <f>IF(AND(O217,VLOOKUP(I217,SOURCE!B:M,2,0)&lt;&gt;"/  { itemToBeCoded"),IF(ISERROR(VLOOKUP(J217,TEST!A:F,5,0)),"",VLOOKUP(J217,TEST!A:F,5,0)),"")</f>
        <v/>
      </c>
      <c r="X217" t="str">
        <f>IF(AND(O217,VLOOKUP(I217,SOURCE!B:M,2,0)&lt;&gt;"/  { itemToBeCoded"),IF(ISERROR(VLOOKUP(J217,TEST!A:F,6,0)),"",VLOOKUP(J217,TEST!A:F,6,0)),"")</f>
        <v/>
      </c>
      <c r="Y217" t="str">
        <f t="shared" si="16"/>
        <v/>
      </c>
    </row>
    <row r="218" spans="1:25">
      <c r="A218" s="24" t="str">
        <f>IF(ISNA(VLOOKUP(D218,D219:D$9999,1,0)),"",1)</f>
        <v/>
      </c>
      <c r="B218" s="24" t="str">
        <f>IF(ISNA(VLOOKUP(E218,E219:E$9999,1,0)),"",1)</f>
        <v/>
      </c>
      <c r="C218" s="2">
        <v>216</v>
      </c>
      <c r="D218" s="2" t="str">
        <f>VLOOKUP(C218,SOURCE!$S$3:$Z$3016,8,0)</f>
        <v>ITM_LGNRM</v>
      </c>
      <c r="E218" s="26" t="str">
        <f>CHAR(34)&amp;VLOOKUP(C218,SOURCE!$S$3:$Z$3016,6,0)&amp;CHAR(34)</f>
        <v>"LGNRMGAUSS_BLACK_LGAUSS_WHITE_R"</v>
      </c>
      <c r="F218" s="22" t="str">
        <f>VLOOKUP(C218,SOURCE!$S$3:$AA$3016,9,0)&amp;
IF(MID(E218,2,4)="XEQM",
"                      if (strcompare(str,"&amp;E218&amp;" ) &amp;&amp; exec) { *com = "&amp;D218&amp;";} else",
SUBSTITUTE("                      if (strcompare(str,"&amp;E218&amp;" )) { *com = "&amp;D218&amp;";} else","MNU_","-MNU_")
)</f>
        <v>//                      if (strcompare(str,"LGNRMGAUSS_BLACK_LGAUSS_WHITE_R" )) { *com = ITM_LGNRM;} else</v>
      </c>
      <c r="H218" t="b">
        <f>ISNA(VLOOKUP(J218,J219:J$500,1,0))</f>
        <v>1</v>
      </c>
      <c r="I218" s="27">
        <f>VLOOKUP(C218,SOURCE!S$6:Y$10195,7,0)</f>
        <v>1239</v>
      </c>
      <c r="J218" s="28" t="str">
        <f>VLOOKUP(C218,SOURCE!S$6:Y$10195,6,0)</f>
        <v>LGNRMGAUSS_BLACK_LGAUSS_WHITE_R</v>
      </c>
      <c r="K218" s="29" t="str">
        <f t="shared" si="17"/>
        <v>LgNrmGAUSS_BLACK_LGAUSS_WHITE_R</v>
      </c>
      <c r="L218" s="39" t="str">
        <f>VLOOKUP(C218,SOURCE!S$6:Y$10195,2,0)</f>
        <v/>
      </c>
      <c r="M218" t="str">
        <f>IF(VLOOKUP(I218,SOURCE!B:M,2,0)="/  { itemToBeCoded","To be coded","")</f>
        <v>To be coded</v>
      </c>
      <c r="N218" s="17" t="str">
        <f>IF(AND(O218,VLOOKUP(I218,SOURCE!B:M,2,0)&lt;&gt;"/  { itemToBeCoded"),IF(ISERROR(VLOOKUP(J218,TEST!A:L,12,0)),"",   IF(VLOOKUP(J218,TEST!A:L,12,0)="","",VLOOKUP(J218,TEST!A:L,12,0)&amp;" //"&amp;U218)),"")</f>
        <v/>
      </c>
      <c r="O218" t="b">
        <f>ISNA(VLOOKUP(J218,J$3:J217,1,0))</f>
        <v>1</v>
      </c>
      <c r="Q218" s="26" t="str">
        <f>VLOOKUP(I218,SOURCE!B:M,5,0)</f>
        <v>"LgNrm" STD_GAUSS_BLACK_L STD_GAUSS_WHITE_R</v>
      </c>
      <c r="U218">
        <f t="shared" si="18"/>
        <v>51</v>
      </c>
      <c r="V218" s="53">
        <f t="shared" si="19"/>
        <v>299797199.25280225</v>
      </c>
      <c r="W218" t="str">
        <f>IF(AND(O218,VLOOKUP(I218,SOURCE!B:M,2,0)&lt;&gt;"/  { itemToBeCoded"),IF(ISERROR(VLOOKUP(J218,TEST!A:F,5,0)),"",VLOOKUP(J218,TEST!A:F,5,0)),"")</f>
        <v/>
      </c>
      <c r="X218" t="str">
        <f>IF(AND(O218,VLOOKUP(I218,SOURCE!B:M,2,0)&lt;&gt;"/  { itemToBeCoded"),IF(ISERROR(VLOOKUP(J218,TEST!A:F,6,0)),"",VLOOKUP(J218,TEST!A:F,6,0)),"")</f>
        <v/>
      </c>
      <c r="Y218" t="str">
        <f t="shared" si="16"/>
        <v/>
      </c>
    </row>
    <row r="219" spans="1:25">
      <c r="A219" s="24" t="str">
        <f>IF(ISNA(VLOOKUP(D219,D220:D$9999,1,0)),"",1)</f>
        <v/>
      </c>
      <c r="B219" s="24" t="str">
        <f>IF(ISNA(VLOOKUP(E219,E220:E$9999,1,0)),"",1)</f>
        <v/>
      </c>
      <c r="C219" s="2">
        <v>217</v>
      </c>
      <c r="D219" s="2" t="str">
        <f>VLOOKUP(C219,SOURCE!$S$3:$Z$3016,8,0)</f>
        <v>ITM_LGNRMU</v>
      </c>
      <c r="E219" s="26" t="str">
        <f>CHAR(34)&amp;VLOOKUP(C219,SOURCE!$S$3:$Z$3016,6,0)&amp;CHAR(34)</f>
        <v>"LGNRMGAUSS_WHITE_LGAUSS_BLACK_R"</v>
      </c>
      <c r="F219" s="22" t="str">
        <f>VLOOKUP(C219,SOURCE!$S$3:$AA$3016,9,0)&amp;
IF(MID(E219,2,4)="XEQM",
"                      if (strcompare(str,"&amp;E219&amp;" ) &amp;&amp; exec) { *com = "&amp;D219&amp;";} else",
SUBSTITUTE("                      if (strcompare(str,"&amp;E219&amp;" )) { *com = "&amp;D219&amp;";} else","MNU_","-MNU_")
)</f>
        <v>//                      if (strcompare(str,"LGNRMGAUSS_WHITE_LGAUSS_BLACK_R" )) { *com = ITM_LGNRMU;} else</v>
      </c>
      <c r="H219" t="b">
        <f>ISNA(VLOOKUP(J219,J220:J$500,1,0))</f>
        <v>1</v>
      </c>
      <c r="I219" s="27">
        <f>VLOOKUP(C219,SOURCE!S$6:Y$10195,7,0)</f>
        <v>1240</v>
      </c>
      <c r="J219" s="28" t="str">
        <f>VLOOKUP(C219,SOURCE!S$6:Y$10195,6,0)</f>
        <v>LGNRMGAUSS_WHITE_LGAUSS_BLACK_R</v>
      </c>
      <c r="K219" s="29" t="str">
        <f t="shared" si="17"/>
        <v>LgNrmGAUSS_WHITE_LGAUSS_BLACK_R</v>
      </c>
      <c r="L219" s="39" t="str">
        <f>VLOOKUP(C219,SOURCE!S$6:Y$10195,2,0)</f>
        <v/>
      </c>
      <c r="M219" t="str">
        <f>IF(VLOOKUP(I219,SOURCE!B:M,2,0)="/  { itemToBeCoded","To be coded","")</f>
        <v>To be coded</v>
      </c>
      <c r="N219" s="17" t="str">
        <f>IF(AND(O219,VLOOKUP(I219,SOURCE!B:M,2,0)&lt;&gt;"/  { itemToBeCoded"),IF(ISERROR(VLOOKUP(J219,TEST!A:L,12,0)),"",   IF(VLOOKUP(J219,TEST!A:L,12,0)="","",VLOOKUP(J219,TEST!A:L,12,0)&amp;" //"&amp;U219)),"")</f>
        <v/>
      </c>
      <c r="O219" t="b">
        <f>ISNA(VLOOKUP(J219,J$3:J218,1,0))</f>
        <v>1</v>
      </c>
      <c r="Q219" s="26" t="str">
        <f>VLOOKUP(I219,SOURCE!B:M,5,0)</f>
        <v>"LgNrm" STD_GAUSS_WHITE_L STD_GAUSS_BLACK_R</v>
      </c>
      <c r="U219">
        <f t="shared" si="18"/>
        <v>51</v>
      </c>
      <c r="V219" s="53">
        <f t="shared" si="19"/>
        <v>299797199.25280225</v>
      </c>
      <c r="W219" t="str">
        <f>IF(AND(O219,VLOOKUP(I219,SOURCE!B:M,2,0)&lt;&gt;"/  { itemToBeCoded"),IF(ISERROR(VLOOKUP(J219,TEST!A:F,5,0)),"",VLOOKUP(J219,TEST!A:F,5,0)),"")</f>
        <v/>
      </c>
      <c r="X219" t="str">
        <f>IF(AND(O219,VLOOKUP(I219,SOURCE!B:M,2,0)&lt;&gt;"/  { itemToBeCoded"),IF(ISERROR(VLOOKUP(J219,TEST!A:F,6,0)),"",VLOOKUP(J219,TEST!A:F,6,0)),"")</f>
        <v/>
      </c>
      <c r="Y219" t="str">
        <f t="shared" si="16"/>
        <v/>
      </c>
    </row>
    <row r="220" spans="1:25">
      <c r="A220" s="24" t="str">
        <f>IF(ISNA(VLOOKUP(D220,D221:D$9999,1,0)),"",1)</f>
        <v/>
      </c>
      <c r="B220" s="24" t="str">
        <f>IF(ISNA(VLOOKUP(E220,E221:E$9999,1,0)),"",1)</f>
        <v/>
      </c>
      <c r="C220" s="2">
        <v>218</v>
      </c>
      <c r="D220" s="2" t="str">
        <f>VLOOKUP(C220,SOURCE!$S$3:$Z$3016,8,0)</f>
        <v>ITM_LGNRMM1</v>
      </c>
      <c r="E220" s="26" t="str">
        <f>CHAR(34)&amp;VLOOKUP(C220,SOURCE!$S$3:$Z$3016,6,0)&amp;CHAR(34)</f>
        <v>"LGNRM^MINUS_1"</v>
      </c>
      <c r="F220" s="22" t="str">
        <f>VLOOKUP(C220,SOURCE!$S$3:$AA$3016,9,0)&amp;
IF(MID(E220,2,4)="XEQM",
"                      if (strcompare(str,"&amp;E220&amp;" ) &amp;&amp; exec) { *com = "&amp;D220&amp;";} else",
SUBSTITUTE("                      if (strcompare(str,"&amp;E220&amp;" )) { *com = "&amp;D220&amp;";} else","MNU_","-MNU_")
)</f>
        <v>//                      if (strcompare(str,"LGNRM^MINUS_1" )) { *com = ITM_LGNRMM1;} else</v>
      </c>
      <c r="H220" t="b">
        <f>ISNA(VLOOKUP(J220,J221:J$500,1,0))</f>
        <v>1</v>
      </c>
      <c r="I220" s="27">
        <f>VLOOKUP(C220,SOURCE!S$6:Y$10195,7,0)</f>
        <v>1241</v>
      </c>
      <c r="J220" s="28" t="str">
        <f>VLOOKUP(C220,SOURCE!S$6:Y$10195,6,0)</f>
        <v>LGNRM^MINUS_1</v>
      </c>
      <c r="K220" s="29" t="str">
        <f t="shared" si="17"/>
        <v>LgNrm^MINUS_1</v>
      </c>
      <c r="L220" s="39" t="str">
        <f>VLOOKUP(C220,SOURCE!S$6:Y$10195,2,0)</f>
        <v/>
      </c>
      <c r="M220" t="str">
        <f>IF(VLOOKUP(I220,SOURCE!B:M,2,0)="/  { itemToBeCoded","To be coded","")</f>
        <v>To be coded</v>
      </c>
      <c r="N220" s="17" t="str">
        <f>IF(AND(O220,VLOOKUP(I220,SOURCE!B:M,2,0)&lt;&gt;"/  { itemToBeCoded"),IF(ISERROR(VLOOKUP(J220,TEST!A:L,12,0)),"",   IF(VLOOKUP(J220,TEST!A:L,12,0)="","",VLOOKUP(J220,TEST!A:L,12,0)&amp;" //"&amp;U220)),"")</f>
        <v/>
      </c>
      <c r="O220" t="b">
        <f>ISNA(VLOOKUP(J220,J$3:J219,1,0))</f>
        <v>1</v>
      </c>
      <c r="Q220" s="26" t="str">
        <f>VLOOKUP(I220,SOURCE!B:M,5,0)</f>
        <v>"LgNrm" STD_SUP_MINUS_1</v>
      </c>
      <c r="U220">
        <f t="shared" si="18"/>
        <v>51</v>
      </c>
      <c r="V220" s="53">
        <f t="shared" si="19"/>
        <v>299797199.25280225</v>
      </c>
      <c r="W220" t="str">
        <f>IF(AND(O220,VLOOKUP(I220,SOURCE!B:M,2,0)&lt;&gt;"/  { itemToBeCoded"),IF(ISERROR(VLOOKUP(J220,TEST!A:F,5,0)),"",VLOOKUP(J220,TEST!A:F,5,0)),"")</f>
        <v/>
      </c>
      <c r="X220" t="str">
        <f>IF(AND(O220,VLOOKUP(I220,SOURCE!B:M,2,0)&lt;&gt;"/  { itemToBeCoded"),IF(ISERROR(VLOOKUP(J220,TEST!A:F,6,0)),"",VLOOKUP(J220,TEST!A:F,6,0)),"")</f>
        <v/>
      </c>
      <c r="Y220" t="str">
        <f t="shared" si="16"/>
        <v/>
      </c>
    </row>
    <row r="221" spans="1:25">
      <c r="A221" s="24" t="str">
        <f>IF(ISNA(VLOOKUP(D221,D222:D$9999,1,0)),"",1)</f>
        <v/>
      </c>
      <c r="B221" s="24" t="str">
        <f>IF(ISNA(VLOOKUP(E221,E222:E$9999,1,0)),"",1)</f>
        <v/>
      </c>
      <c r="C221" s="2">
        <v>219</v>
      </c>
      <c r="D221" s="2" t="str">
        <f>VLOOKUP(C221,SOURCE!$S$3:$Z$3016,8,0)</f>
        <v>ITM_LOGISP</v>
      </c>
      <c r="E221" s="26" t="str">
        <f>CHAR(34)&amp;VLOOKUP(C221,SOURCE!$S$3:$Z$3016,6,0)&amp;CHAR(34)</f>
        <v>"LOGISP"</v>
      </c>
      <c r="F221" s="22" t="str">
        <f>VLOOKUP(C221,SOURCE!$S$3:$AA$3016,9,0)&amp;
IF(MID(E221,2,4)="XEQM",
"                      if (strcompare(str,"&amp;E221&amp;" ) &amp;&amp; exec) { *com = "&amp;D221&amp;";} else",
SUBSTITUTE("                      if (strcompare(str,"&amp;E221&amp;" )) { *com = "&amp;D221&amp;";} else","MNU_","-MNU_")
)</f>
        <v>//                      if (strcompare(str,"LOGISP" )) { *com = ITM_LOGISP;} else</v>
      </c>
      <c r="H221" t="b">
        <f>ISNA(VLOOKUP(J221,J222:J$500,1,0))</f>
        <v>1</v>
      </c>
      <c r="I221" s="27">
        <f>VLOOKUP(C221,SOURCE!S$6:Y$10195,7,0)</f>
        <v>1243</v>
      </c>
      <c r="J221" s="28" t="str">
        <f>VLOOKUP(C221,SOURCE!S$6:Y$10195,6,0)</f>
        <v>LOGISP</v>
      </c>
      <c r="K221" s="29" t="str">
        <f t="shared" si="17"/>
        <v>Logisp</v>
      </c>
      <c r="L221" s="39" t="str">
        <f>VLOOKUP(C221,SOURCE!S$6:Y$10195,2,0)</f>
        <v/>
      </c>
      <c r="M221" t="str">
        <f>IF(VLOOKUP(I221,SOURCE!B:M,2,0)="/  { itemToBeCoded","To be coded","")</f>
        <v>To be coded</v>
      </c>
      <c r="N221" s="17" t="str">
        <f>IF(AND(O221,VLOOKUP(I221,SOURCE!B:M,2,0)&lt;&gt;"/  { itemToBeCoded"),IF(ISERROR(VLOOKUP(J221,TEST!A:L,12,0)),"",   IF(VLOOKUP(J221,TEST!A:L,12,0)="","",VLOOKUP(J221,TEST!A:L,12,0)&amp;" //"&amp;U221)),"")</f>
        <v/>
      </c>
      <c r="O221" t="b">
        <f>ISNA(VLOOKUP(J221,J$3:J220,1,0))</f>
        <v>1</v>
      </c>
      <c r="Q221" s="26" t="str">
        <f>VLOOKUP(I221,SOURCE!B:M,5,0)</f>
        <v>"Logis" STD_SUB_p</v>
      </c>
      <c r="U221">
        <f t="shared" si="18"/>
        <v>51</v>
      </c>
      <c r="V221" s="53">
        <f t="shared" si="19"/>
        <v>299797199.25280225</v>
      </c>
      <c r="W221" t="str">
        <f>IF(AND(O221,VLOOKUP(I221,SOURCE!B:M,2,0)&lt;&gt;"/  { itemToBeCoded"),IF(ISERROR(VLOOKUP(J221,TEST!A:F,5,0)),"",VLOOKUP(J221,TEST!A:F,5,0)),"")</f>
        <v/>
      </c>
      <c r="X221" t="str">
        <f>IF(AND(O221,VLOOKUP(I221,SOURCE!B:M,2,0)&lt;&gt;"/  { itemToBeCoded"),IF(ISERROR(VLOOKUP(J221,TEST!A:F,6,0)),"",VLOOKUP(J221,TEST!A:F,6,0)),"")</f>
        <v/>
      </c>
      <c r="Y221" t="str">
        <f t="shared" si="16"/>
        <v/>
      </c>
    </row>
    <row r="222" spans="1:25">
      <c r="A222" s="24" t="str">
        <f>IF(ISNA(VLOOKUP(D222,D223:D$9999,1,0)),"",1)</f>
        <v/>
      </c>
      <c r="B222" s="24" t="str">
        <f>IF(ISNA(VLOOKUP(E222,E223:E$9999,1,0)),"",1)</f>
        <v/>
      </c>
      <c r="C222" s="2">
        <v>220</v>
      </c>
      <c r="D222" s="2" t="str">
        <f>VLOOKUP(C222,SOURCE!$S$3:$Z$3016,8,0)</f>
        <v>ITM_LOGIS</v>
      </c>
      <c r="E222" s="26" t="str">
        <f>CHAR(34)&amp;VLOOKUP(C222,SOURCE!$S$3:$Z$3016,6,0)&amp;CHAR(34)</f>
        <v>"LOGISGAUSS_BLACK_LGAUSS_WHITE_R"</v>
      </c>
      <c r="F222" s="22" t="str">
        <f>VLOOKUP(C222,SOURCE!$S$3:$AA$3016,9,0)&amp;
IF(MID(E222,2,4)="XEQM",
"                      if (strcompare(str,"&amp;E222&amp;" ) &amp;&amp; exec) { *com = "&amp;D222&amp;";} else",
SUBSTITUTE("                      if (strcompare(str,"&amp;E222&amp;" )) { *com = "&amp;D222&amp;";} else","MNU_","-MNU_")
)</f>
        <v>//                      if (strcompare(str,"LOGISGAUSS_BLACK_LGAUSS_WHITE_R" )) { *com = ITM_LOGIS;} else</v>
      </c>
      <c r="H222" t="b">
        <f>ISNA(VLOOKUP(J222,J223:J$500,1,0))</f>
        <v>1</v>
      </c>
      <c r="I222" s="27">
        <f>VLOOKUP(C222,SOURCE!S$6:Y$10195,7,0)</f>
        <v>1244</v>
      </c>
      <c r="J222" s="28" t="str">
        <f>VLOOKUP(C222,SOURCE!S$6:Y$10195,6,0)</f>
        <v>LOGISGAUSS_BLACK_LGAUSS_WHITE_R</v>
      </c>
      <c r="K222" s="29" t="str">
        <f t="shared" si="17"/>
        <v>LogisGAUSS_BLACK_LGAUSS_WHITE_R</v>
      </c>
      <c r="L222" s="39" t="str">
        <f>VLOOKUP(C222,SOURCE!S$6:Y$10195,2,0)</f>
        <v/>
      </c>
      <c r="M222" t="str">
        <f>IF(VLOOKUP(I222,SOURCE!B:M,2,0)="/  { itemToBeCoded","To be coded","")</f>
        <v>To be coded</v>
      </c>
      <c r="N222" s="17" t="str">
        <f>IF(AND(O222,VLOOKUP(I222,SOURCE!B:M,2,0)&lt;&gt;"/  { itemToBeCoded"),IF(ISERROR(VLOOKUP(J222,TEST!A:L,12,0)),"",   IF(VLOOKUP(J222,TEST!A:L,12,0)="","",VLOOKUP(J222,TEST!A:L,12,0)&amp;" //"&amp;U222)),"")</f>
        <v/>
      </c>
      <c r="O222" t="b">
        <f>ISNA(VLOOKUP(J222,J$3:J221,1,0))</f>
        <v>1</v>
      </c>
      <c r="Q222" s="26" t="str">
        <f>VLOOKUP(I222,SOURCE!B:M,5,0)</f>
        <v>"Logis" STD_GAUSS_BLACK_L STD_GAUSS_WHITE_R</v>
      </c>
      <c r="U222">
        <f t="shared" si="18"/>
        <v>51</v>
      </c>
      <c r="V222" s="53">
        <f t="shared" si="19"/>
        <v>299797199.25280225</v>
      </c>
      <c r="W222" t="str">
        <f>IF(AND(O222,VLOOKUP(I222,SOURCE!B:M,2,0)&lt;&gt;"/  { itemToBeCoded"),IF(ISERROR(VLOOKUP(J222,TEST!A:F,5,0)),"",VLOOKUP(J222,TEST!A:F,5,0)),"")</f>
        <v/>
      </c>
      <c r="X222" t="str">
        <f>IF(AND(O222,VLOOKUP(I222,SOURCE!B:M,2,0)&lt;&gt;"/  { itemToBeCoded"),IF(ISERROR(VLOOKUP(J222,TEST!A:F,6,0)),"",VLOOKUP(J222,TEST!A:F,6,0)),"")</f>
        <v/>
      </c>
      <c r="Y222" t="str">
        <f t="shared" si="16"/>
        <v/>
      </c>
    </row>
    <row r="223" spans="1:25">
      <c r="A223" s="24" t="str">
        <f>IF(ISNA(VLOOKUP(D223,D224:D$9999,1,0)),"",1)</f>
        <v/>
      </c>
      <c r="B223" s="24" t="str">
        <f>IF(ISNA(VLOOKUP(E223,E224:E$9999,1,0)),"",1)</f>
        <v/>
      </c>
      <c r="C223" s="2">
        <v>221</v>
      </c>
      <c r="D223" s="2" t="str">
        <f>VLOOKUP(C223,SOURCE!$S$3:$Z$3016,8,0)</f>
        <v>ITM_LOGISU</v>
      </c>
      <c r="E223" s="26" t="str">
        <f>CHAR(34)&amp;VLOOKUP(C223,SOURCE!$S$3:$Z$3016,6,0)&amp;CHAR(34)</f>
        <v>"LOGISGAUSS_WHITE_LGAUSS_BLACK_R"</v>
      </c>
      <c r="F223" s="22" t="str">
        <f>VLOOKUP(C223,SOURCE!$S$3:$AA$3016,9,0)&amp;
IF(MID(E223,2,4)="XEQM",
"                      if (strcompare(str,"&amp;E223&amp;" ) &amp;&amp; exec) { *com = "&amp;D223&amp;";} else",
SUBSTITUTE("                      if (strcompare(str,"&amp;E223&amp;" )) { *com = "&amp;D223&amp;";} else","MNU_","-MNU_")
)</f>
        <v>//                      if (strcompare(str,"LOGISGAUSS_WHITE_LGAUSS_BLACK_R" )) { *com = ITM_LOGISU;} else</v>
      </c>
      <c r="H223" t="b">
        <f>ISNA(VLOOKUP(J223,J224:J$500,1,0))</f>
        <v>1</v>
      </c>
      <c r="I223" s="27">
        <f>VLOOKUP(C223,SOURCE!S$6:Y$10195,7,0)</f>
        <v>1245</v>
      </c>
      <c r="J223" s="28" t="str">
        <f>VLOOKUP(C223,SOURCE!S$6:Y$10195,6,0)</f>
        <v>LOGISGAUSS_WHITE_LGAUSS_BLACK_R</v>
      </c>
      <c r="K223" s="29" t="str">
        <f t="shared" si="17"/>
        <v>LogisGAUSS_WHITE_LGAUSS_BLACK_R</v>
      </c>
      <c r="L223" s="39" t="str">
        <f>VLOOKUP(C223,SOURCE!S$6:Y$10195,2,0)</f>
        <v/>
      </c>
      <c r="M223" t="str">
        <f>IF(VLOOKUP(I223,SOURCE!B:M,2,0)="/  { itemToBeCoded","To be coded","")</f>
        <v>To be coded</v>
      </c>
      <c r="N223" s="17" t="str">
        <f>IF(AND(O223,VLOOKUP(I223,SOURCE!B:M,2,0)&lt;&gt;"/  { itemToBeCoded"),IF(ISERROR(VLOOKUP(J223,TEST!A:L,12,0)),"",   IF(VLOOKUP(J223,TEST!A:L,12,0)="","",VLOOKUP(J223,TEST!A:L,12,0)&amp;" //"&amp;U223)),"")</f>
        <v/>
      </c>
      <c r="O223" t="b">
        <f>ISNA(VLOOKUP(J223,J$3:J222,1,0))</f>
        <v>1</v>
      </c>
      <c r="Q223" s="26" t="str">
        <f>VLOOKUP(I223,SOURCE!B:M,5,0)</f>
        <v>"Logis" STD_GAUSS_WHITE_L STD_GAUSS_BLACK_R</v>
      </c>
      <c r="U223">
        <f t="shared" si="18"/>
        <v>51</v>
      </c>
      <c r="V223" s="53">
        <f t="shared" si="19"/>
        <v>299797199.25280225</v>
      </c>
      <c r="W223" t="str">
        <f>IF(AND(O223,VLOOKUP(I223,SOURCE!B:M,2,0)&lt;&gt;"/  { itemToBeCoded"),IF(ISERROR(VLOOKUP(J223,TEST!A:F,5,0)),"",VLOOKUP(J223,TEST!A:F,5,0)),"")</f>
        <v/>
      </c>
      <c r="X223" t="str">
        <f>IF(AND(O223,VLOOKUP(I223,SOURCE!B:M,2,0)&lt;&gt;"/  { itemToBeCoded"),IF(ISERROR(VLOOKUP(J223,TEST!A:F,6,0)),"",VLOOKUP(J223,TEST!A:F,6,0)),"")</f>
        <v/>
      </c>
      <c r="Y223" t="str">
        <f t="shared" si="16"/>
        <v/>
      </c>
    </row>
    <row r="224" spans="1:25">
      <c r="A224" s="24" t="str">
        <f>IF(ISNA(VLOOKUP(D224,D225:D$9999,1,0)),"",1)</f>
        <v/>
      </c>
      <c r="B224" s="24" t="str">
        <f>IF(ISNA(VLOOKUP(E224,E225:E$9999,1,0)),"",1)</f>
        <v/>
      </c>
      <c r="C224" s="2">
        <v>222</v>
      </c>
      <c r="D224" s="2" t="str">
        <f>VLOOKUP(C224,SOURCE!$S$3:$Z$3016,8,0)</f>
        <v>ITM_LOGISM1</v>
      </c>
      <c r="E224" s="26" t="str">
        <f>CHAR(34)&amp;VLOOKUP(C224,SOURCE!$S$3:$Z$3016,6,0)&amp;CHAR(34)</f>
        <v>"LOGIS^MINUS_1"</v>
      </c>
      <c r="F224" s="22" t="str">
        <f>VLOOKUP(C224,SOURCE!$S$3:$AA$3016,9,0)&amp;
IF(MID(E224,2,4)="XEQM",
"                      if (strcompare(str,"&amp;E224&amp;" ) &amp;&amp; exec) { *com = "&amp;D224&amp;";} else",
SUBSTITUTE("                      if (strcompare(str,"&amp;E224&amp;" )) { *com = "&amp;D224&amp;";} else","MNU_","-MNU_")
)</f>
        <v>//                      if (strcompare(str,"LOGIS^MINUS_1" )) { *com = ITM_LOGISM1;} else</v>
      </c>
      <c r="H224" t="b">
        <f>ISNA(VLOOKUP(J224,J225:J$500,1,0))</f>
        <v>1</v>
      </c>
      <c r="I224" s="27">
        <f>VLOOKUP(C224,SOURCE!S$6:Y$10195,7,0)</f>
        <v>1246</v>
      </c>
      <c r="J224" s="28" t="str">
        <f>VLOOKUP(C224,SOURCE!S$6:Y$10195,6,0)</f>
        <v>LOGIS^MINUS_1</v>
      </c>
      <c r="K224" s="29" t="str">
        <f t="shared" si="17"/>
        <v>Logis^MINUS_1</v>
      </c>
      <c r="L224" s="39" t="str">
        <f>VLOOKUP(C224,SOURCE!S$6:Y$10195,2,0)</f>
        <v/>
      </c>
      <c r="M224" t="str">
        <f>IF(VLOOKUP(I224,SOURCE!B:M,2,0)="/  { itemToBeCoded","To be coded","")</f>
        <v>To be coded</v>
      </c>
      <c r="N224" s="17" t="str">
        <f>IF(AND(O224,VLOOKUP(I224,SOURCE!B:M,2,0)&lt;&gt;"/  { itemToBeCoded"),IF(ISERROR(VLOOKUP(J224,TEST!A:L,12,0)),"",   IF(VLOOKUP(J224,TEST!A:L,12,0)="","",VLOOKUP(J224,TEST!A:L,12,0)&amp;" //"&amp;U224)),"")</f>
        <v/>
      </c>
      <c r="O224" t="b">
        <f>ISNA(VLOOKUP(J224,J$3:J223,1,0))</f>
        <v>1</v>
      </c>
      <c r="Q224" s="26" t="str">
        <f>VLOOKUP(I224,SOURCE!B:M,5,0)</f>
        <v>"Logis" STD_SUP_MINUS_1</v>
      </c>
      <c r="U224">
        <f t="shared" si="18"/>
        <v>51</v>
      </c>
      <c r="V224" s="53">
        <f t="shared" si="19"/>
        <v>299797199.25280225</v>
      </c>
      <c r="W224" t="str">
        <f>IF(AND(O224,VLOOKUP(I224,SOURCE!B:M,2,0)&lt;&gt;"/  { itemToBeCoded"),IF(ISERROR(VLOOKUP(J224,TEST!A:F,5,0)),"",VLOOKUP(J224,TEST!A:F,5,0)),"")</f>
        <v/>
      </c>
      <c r="X224" t="str">
        <f>IF(AND(O224,VLOOKUP(I224,SOURCE!B:M,2,0)&lt;&gt;"/  { itemToBeCoded"),IF(ISERROR(VLOOKUP(J224,TEST!A:F,6,0)),"",VLOOKUP(J224,TEST!A:F,6,0)),"")</f>
        <v/>
      </c>
      <c r="Y224" t="str">
        <f t="shared" si="16"/>
        <v/>
      </c>
    </row>
    <row r="225" spans="1:25">
      <c r="A225" s="24" t="str">
        <f>IF(ISNA(VLOOKUP(D225,D226:D$9999,1,0)),"",1)</f>
        <v/>
      </c>
      <c r="B225" s="24" t="str">
        <f>IF(ISNA(VLOOKUP(E225,E226:E$9999,1,0)),"",1)</f>
        <v/>
      </c>
      <c r="C225" s="2">
        <v>223</v>
      </c>
      <c r="D225" s="2" t="str">
        <f>VLOOKUP(C225,SOURCE!$S$3:$Z$3016,8,0)</f>
        <v>ITM_NBINP</v>
      </c>
      <c r="E225" s="26" t="str">
        <f>CHAR(34)&amp;VLOOKUP(C225,SOURCE!$S$3:$Z$3016,6,0)&amp;CHAR(34)</f>
        <v>"NBINP"</v>
      </c>
      <c r="F225" s="22" t="str">
        <f>VLOOKUP(C225,SOURCE!$S$3:$AA$3016,9,0)&amp;
IF(MID(E225,2,4)="XEQM",
"                      if (strcompare(str,"&amp;E225&amp;" ) &amp;&amp; exec) { *com = "&amp;D225&amp;";} else",
SUBSTITUTE("                      if (strcompare(str,"&amp;E225&amp;" )) { *com = "&amp;D225&amp;";} else","MNU_","-MNU_")
)</f>
        <v>//                      if (strcompare(str,"NBINP" )) { *com = ITM_NBINP;} else</v>
      </c>
      <c r="H225" t="b">
        <f>ISNA(VLOOKUP(J225,J226:J$500,1,0))</f>
        <v>1</v>
      </c>
      <c r="I225" s="27">
        <f>VLOOKUP(C225,SOURCE!S$6:Y$10195,7,0)</f>
        <v>1248</v>
      </c>
      <c r="J225" s="28" t="str">
        <f>VLOOKUP(C225,SOURCE!S$6:Y$10195,6,0)</f>
        <v>NBINP</v>
      </c>
      <c r="K225" s="29" t="str">
        <f t="shared" si="17"/>
        <v>NBinp</v>
      </c>
      <c r="L225" s="39" t="str">
        <f>VLOOKUP(C225,SOURCE!S$6:Y$10195,2,0)</f>
        <v/>
      </c>
      <c r="M225" t="str">
        <f>IF(VLOOKUP(I225,SOURCE!B:M,2,0)="/  { itemToBeCoded","To be coded","")</f>
        <v>To be coded</v>
      </c>
      <c r="N225" s="17" t="str">
        <f>IF(AND(O225,VLOOKUP(I225,SOURCE!B:M,2,0)&lt;&gt;"/  { itemToBeCoded"),IF(ISERROR(VLOOKUP(J225,TEST!A:L,12,0)),"",   IF(VLOOKUP(J225,TEST!A:L,12,0)="","",VLOOKUP(J225,TEST!A:L,12,0)&amp;" //"&amp;U225)),"")</f>
        <v/>
      </c>
      <c r="O225" t="b">
        <f>ISNA(VLOOKUP(J225,J$3:J224,1,0))</f>
        <v>1</v>
      </c>
      <c r="Q225" s="26" t="str">
        <f>VLOOKUP(I225,SOURCE!B:M,5,0)</f>
        <v>"NBin" STD_SUB_p</v>
      </c>
      <c r="U225">
        <f t="shared" si="18"/>
        <v>51</v>
      </c>
      <c r="V225" s="53">
        <f t="shared" si="19"/>
        <v>299797199.25280225</v>
      </c>
      <c r="W225" t="str">
        <f>IF(AND(O225,VLOOKUP(I225,SOURCE!B:M,2,0)&lt;&gt;"/  { itemToBeCoded"),IF(ISERROR(VLOOKUP(J225,TEST!A:F,5,0)),"",VLOOKUP(J225,TEST!A:F,5,0)),"")</f>
        <v/>
      </c>
      <c r="X225" t="str">
        <f>IF(AND(O225,VLOOKUP(I225,SOURCE!B:M,2,0)&lt;&gt;"/  { itemToBeCoded"),IF(ISERROR(VLOOKUP(J225,TEST!A:F,6,0)),"",VLOOKUP(J225,TEST!A:F,6,0)),"")</f>
        <v/>
      </c>
      <c r="Y225" t="str">
        <f t="shared" si="16"/>
        <v/>
      </c>
    </row>
    <row r="226" spans="1:25">
      <c r="A226" s="24" t="str">
        <f>IF(ISNA(VLOOKUP(D226,D227:D$9999,1,0)),"",1)</f>
        <v/>
      </c>
      <c r="B226" s="24" t="str">
        <f>IF(ISNA(VLOOKUP(E226,E227:E$9999,1,0)),"",1)</f>
        <v/>
      </c>
      <c r="C226" s="2">
        <v>224</v>
      </c>
      <c r="D226" s="2" t="str">
        <f>VLOOKUP(C226,SOURCE!$S$3:$Z$3016,8,0)</f>
        <v>ITM_NBIN</v>
      </c>
      <c r="E226" s="26" t="str">
        <f>CHAR(34)&amp;VLOOKUP(C226,SOURCE!$S$3:$Z$3016,6,0)&amp;CHAR(34)</f>
        <v>"NBINGAUSS_BLACK_LGAUSS_WHITE_R"</v>
      </c>
      <c r="F226" s="22" t="str">
        <f>VLOOKUP(C226,SOURCE!$S$3:$AA$3016,9,0)&amp;
IF(MID(E226,2,4)="XEQM",
"                      if (strcompare(str,"&amp;E226&amp;" ) &amp;&amp; exec) { *com = "&amp;D226&amp;";} else",
SUBSTITUTE("                      if (strcompare(str,"&amp;E226&amp;" )) { *com = "&amp;D226&amp;";} else","MNU_","-MNU_")
)</f>
        <v>//                      if (strcompare(str,"NBINGAUSS_BLACK_LGAUSS_WHITE_R" )) { *com = ITM_NBIN;} else</v>
      </c>
      <c r="H226" t="b">
        <f>ISNA(VLOOKUP(J226,J227:J$500,1,0))</f>
        <v>1</v>
      </c>
      <c r="I226" s="27">
        <f>VLOOKUP(C226,SOURCE!S$6:Y$10195,7,0)</f>
        <v>1249</v>
      </c>
      <c r="J226" s="28" t="str">
        <f>VLOOKUP(C226,SOURCE!S$6:Y$10195,6,0)</f>
        <v>NBINGAUSS_BLACK_LGAUSS_WHITE_R</v>
      </c>
      <c r="K226" s="29" t="str">
        <f t="shared" si="17"/>
        <v>NBinGAUSS_BLACK_LGAUSS_WHITE_R</v>
      </c>
      <c r="L226" s="39" t="str">
        <f>VLOOKUP(C226,SOURCE!S$6:Y$10195,2,0)</f>
        <v/>
      </c>
      <c r="M226" t="str">
        <f>IF(VLOOKUP(I226,SOURCE!B:M,2,0)="/  { itemToBeCoded","To be coded","")</f>
        <v>To be coded</v>
      </c>
      <c r="N226" s="17" t="str">
        <f>IF(AND(O226,VLOOKUP(I226,SOURCE!B:M,2,0)&lt;&gt;"/  { itemToBeCoded"),IF(ISERROR(VLOOKUP(J226,TEST!A:L,12,0)),"",   IF(VLOOKUP(J226,TEST!A:L,12,0)="","",VLOOKUP(J226,TEST!A:L,12,0)&amp;" //"&amp;U226)),"")</f>
        <v/>
      </c>
      <c r="O226" t="b">
        <f>ISNA(VLOOKUP(J226,J$3:J225,1,0))</f>
        <v>1</v>
      </c>
      <c r="Q226" s="26" t="str">
        <f>VLOOKUP(I226,SOURCE!B:M,5,0)</f>
        <v>"NBin" STD_GAUSS_BLACK_L STD_GAUSS_WHITE_R</v>
      </c>
      <c r="U226">
        <f t="shared" si="18"/>
        <v>51</v>
      </c>
      <c r="V226" s="53">
        <f t="shared" si="19"/>
        <v>299797199.25280225</v>
      </c>
      <c r="W226" t="str">
        <f>IF(AND(O226,VLOOKUP(I226,SOURCE!B:M,2,0)&lt;&gt;"/  { itemToBeCoded"),IF(ISERROR(VLOOKUP(J226,TEST!A:F,5,0)),"",VLOOKUP(J226,TEST!A:F,5,0)),"")</f>
        <v/>
      </c>
      <c r="X226" t="str">
        <f>IF(AND(O226,VLOOKUP(I226,SOURCE!B:M,2,0)&lt;&gt;"/  { itemToBeCoded"),IF(ISERROR(VLOOKUP(J226,TEST!A:F,6,0)),"",VLOOKUP(J226,TEST!A:F,6,0)),"")</f>
        <v/>
      </c>
      <c r="Y226" t="str">
        <f t="shared" si="16"/>
        <v/>
      </c>
    </row>
    <row r="227" spans="1:25">
      <c r="A227" s="24" t="str">
        <f>IF(ISNA(VLOOKUP(D227,D228:D$9999,1,0)),"",1)</f>
        <v/>
      </c>
      <c r="B227" s="24" t="str">
        <f>IF(ISNA(VLOOKUP(E227,E228:E$9999,1,0)),"",1)</f>
        <v/>
      </c>
      <c r="C227" s="2">
        <v>225</v>
      </c>
      <c r="D227" s="2" t="str">
        <f>VLOOKUP(C227,SOURCE!$S$3:$Z$3016,8,0)</f>
        <v>ITM_NBINU</v>
      </c>
      <c r="E227" s="26" t="str">
        <f>CHAR(34)&amp;VLOOKUP(C227,SOURCE!$S$3:$Z$3016,6,0)&amp;CHAR(34)</f>
        <v>"NBINGAUSS_WHITE_LGAUSS_BLACK_R"</v>
      </c>
      <c r="F227" s="22" t="str">
        <f>VLOOKUP(C227,SOURCE!$S$3:$AA$3016,9,0)&amp;
IF(MID(E227,2,4)="XEQM",
"                      if (strcompare(str,"&amp;E227&amp;" ) &amp;&amp; exec) { *com = "&amp;D227&amp;";} else",
SUBSTITUTE("                      if (strcompare(str,"&amp;E227&amp;" )) { *com = "&amp;D227&amp;";} else","MNU_","-MNU_")
)</f>
        <v>//                      if (strcompare(str,"NBINGAUSS_WHITE_LGAUSS_BLACK_R" )) { *com = ITM_NBINU;} else</v>
      </c>
      <c r="H227" t="b">
        <f>ISNA(VLOOKUP(J227,J228:J$500,1,0))</f>
        <v>1</v>
      </c>
      <c r="I227" s="27">
        <f>VLOOKUP(C227,SOURCE!S$6:Y$10195,7,0)</f>
        <v>1250</v>
      </c>
      <c r="J227" s="28" t="str">
        <f>VLOOKUP(C227,SOURCE!S$6:Y$10195,6,0)</f>
        <v>NBINGAUSS_WHITE_LGAUSS_BLACK_R</v>
      </c>
      <c r="K227" s="29" t="str">
        <f t="shared" si="17"/>
        <v>NBinGAUSS_WHITE_LGAUSS_BLACK_R</v>
      </c>
      <c r="L227" s="39" t="str">
        <f>VLOOKUP(C227,SOURCE!S$6:Y$10195,2,0)</f>
        <v/>
      </c>
      <c r="M227" t="str">
        <f>IF(VLOOKUP(I227,SOURCE!B:M,2,0)="/  { itemToBeCoded","To be coded","")</f>
        <v>To be coded</v>
      </c>
      <c r="N227" s="17" t="str">
        <f>IF(AND(O227,VLOOKUP(I227,SOURCE!B:M,2,0)&lt;&gt;"/  { itemToBeCoded"),IF(ISERROR(VLOOKUP(J227,TEST!A:L,12,0)),"",   IF(VLOOKUP(J227,TEST!A:L,12,0)="","",VLOOKUP(J227,TEST!A:L,12,0)&amp;" //"&amp;U227)),"")</f>
        <v/>
      </c>
      <c r="O227" t="b">
        <f>ISNA(VLOOKUP(J227,J$3:J226,1,0))</f>
        <v>1</v>
      </c>
      <c r="Q227" s="26" t="str">
        <f>VLOOKUP(I227,SOURCE!B:M,5,0)</f>
        <v>"NBin" STD_GAUSS_WHITE_L STD_GAUSS_BLACK_R</v>
      </c>
      <c r="U227">
        <f t="shared" si="18"/>
        <v>51</v>
      </c>
      <c r="V227" s="53">
        <f t="shared" si="19"/>
        <v>299797199.25280225</v>
      </c>
      <c r="W227" t="str">
        <f>IF(AND(O227,VLOOKUP(I227,SOURCE!B:M,2,0)&lt;&gt;"/  { itemToBeCoded"),IF(ISERROR(VLOOKUP(J227,TEST!A:F,5,0)),"",VLOOKUP(J227,TEST!A:F,5,0)),"")</f>
        <v/>
      </c>
      <c r="X227" t="str">
        <f>IF(AND(O227,VLOOKUP(I227,SOURCE!B:M,2,0)&lt;&gt;"/  { itemToBeCoded"),IF(ISERROR(VLOOKUP(J227,TEST!A:F,6,0)),"",VLOOKUP(J227,TEST!A:F,6,0)),"")</f>
        <v/>
      </c>
      <c r="Y227" t="str">
        <f t="shared" si="16"/>
        <v/>
      </c>
    </row>
    <row r="228" spans="1:25">
      <c r="A228" s="24" t="str">
        <f>IF(ISNA(VLOOKUP(D228,D229:D$9999,1,0)),"",1)</f>
        <v/>
      </c>
      <c r="B228" s="24" t="str">
        <f>IF(ISNA(VLOOKUP(E228,E229:E$9999,1,0)),"",1)</f>
        <v/>
      </c>
      <c r="C228" s="2">
        <v>226</v>
      </c>
      <c r="D228" s="2" t="str">
        <f>VLOOKUP(C228,SOURCE!$S$3:$Z$3016,8,0)</f>
        <v>ITM_NBINM1</v>
      </c>
      <c r="E228" s="26" t="str">
        <f>CHAR(34)&amp;VLOOKUP(C228,SOURCE!$S$3:$Z$3016,6,0)&amp;CHAR(34)</f>
        <v>"NBIN^MINUS_1"</v>
      </c>
      <c r="F228" s="22" t="str">
        <f>VLOOKUP(C228,SOURCE!$S$3:$AA$3016,9,0)&amp;
IF(MID(E228,2,4)="XEQM",
"                      if (strcompare(str,"&amp;E228&amp;" ) &amp;&amp; exec) { *com = "&amp;D228&amp;";} else",
SUBSTITUTE("                      if (strcompare(str,"&amp;E228&amp;" )) { *com = "&amp;D228&amp;";} else","MNU_","-MNU_")
)</f>
        <v>//                      if (strcompare(str,"NBIN^MINUS_1" )) { *com = ITM_NBINM1;} else</v>
      </c>
      <c r="H228" t="b">
        <f>ISNA(VLOOKUP(J228,J229:J$500,1,0))</f>
        <v>1</v>
      </c>
      <c r="I228" s="27">
        <f>VLOOKUP(C228,SOURCE!S$6:Y$10195,7,0)</f>
        <v>1251</v>
      </c>
      <c r="J228" s="28" t="str">
        <f>VLOOKUP(C228,SOURCE!S$6:Y$10195,6,0)</f>
        <v>NBIN^MINUS_1</v>
      </c>
      <c r="K228" s="29" t="str">
        <f t="shared" si="17"/>
        <v>NBin^MINUS_1</v>
      </c>
      <c r="L228" s="39" t="str">
        <f>VLOOKUP(C228,SOURCE!S$6:Y$10195,2,0)</f>
        <v/>
      </c>
      <c r="M228" t="str">
        <f>IF(VLOOKUP(I228,SOURCE!B:M,2,0)="/  { itemToBeCoded","To be coded","")</f>
        <v>To be coded</v>
      </c>
      <c r="N228" s="17" t="str">
        <f>IF(AND(O228,VLOOKUP(I228,SOURCE!B:M,2,0)&lt;&gt;"/  { itemToBeCoded"),IF(ISERROR(VLOOKUP(J228,TEST!A:L,12,0)),"",   IF(VLOOKUP(J228,TEST!A:L,12,0)="","",VLOOKUP(J228,TEST!A:L,12,0)&amp;" //"&amp;U228)),"")</f>
        <v/>
      </c>
      <c r="O228" t="b">
        <f>ISNA(VLOOKUP(J228,J$3:J227,1,0))</f>
        <v>1</v>
      </c>
      <c r="Q228" s="26" t="str">
        <f>VLOOKUP(I228,SOURCE!B:M,5,0)</f>
        <v>"NBin" STD_SUP_MINUS_1</v>
      </c>
      <c r="U228">
        <f t="shared" si="18"/>
        <v>51</v>
      </c>
      <c r="V228" s="53">
        <f t="shared" si="19"/>
        <v>299797199.25280225</v>
      </c>
      <c r="W228" t="str">
        <f>IF(AND(O228,VLOOKUP(I228,SOURCE!B:M,2,0)&lt;&gt;"/  { itemToBeCoded"),IF(ISERROR(VLOOKUP(J228,TEST!A:F,5,0)),"",VLOOKUP(J228,TEST!A:F,5,0)),"")</f>
        <v/>
      </c>
      <c r="X228" t="str">
        <f>IF(AND(O228,VLOOKUP(I228,SOURCE!B:M,2,0)&lt;&gt;"/  { itemToBeCoded"),IF(ISERROR(VLOOKUP(J228,TEST!A:F,6,0)),"",VLOOKUP(J228,TEST!A:F,6,0)),"")</f>
        <v/>
      </c>
      <c r="Y228" t="str">
        <f t="shared" si="16"/>
        <v/>
      </c>
    </row>
    <row r="229" spans="1:25">
      <c r="A229" s="24" t="str">
        <f>IF(ISNA(VLOOKUP(D229,D230:D$9999,1,0)),"",1)</f>
        <v/>
      </c>
      <c r="B229" s="24" t="str">
        <f>IF(ISNA(VLOOKUP(E229,E230:E$9999,1,0)),"",1)</f>
        <v/>
      </c>
      <c r="C229" s="2">
        <v>227</v>
      </c>
      <c r="D229" s="2" t="str">
        <f>VLOOKUP(C229,SOURCE!$S$3:$Z$3016,8,0)</f>
        <v>ITM_NORMLP</v>
      </c>
      <c r="E229" s="26" t="str">
        <f>CHAR(34)&amp;VLOOKUP(C229,SOURCE!$S$3:$Z$3016,6,0)&amp;CHAR(34)</f>
        <v>"NORMLP"</v>
      </c>
      <c r="F229" s="22" t="str">
        <f>VLOOKUP(C229,SOURCE!$S$3:$AA$3016,9,0)&amp;
IF(MID(E229,2,4)="XEQM",
"                      if (strcompare(str,"&amp;E229&amp;" ) &amp;&amp; exec) { *com = "&amp;D229&amp;";} else",
SUBSTITUTE("                      if (strcompare(str,"&amp;E229&amp;" )) { *com = "&amp;D229&amp;";} else","MNU_","-MNU_")
)</f>
        <v>//                      if (strcompare(str,"NORMLP" )) { *com = ITM_NORMLP;} else</v>
      </c>
      <c r="H229" t="b">
        <f>ISNA(VLOOKUP(J229,J230:J$500,1,0))</f>
        <v>1</v>
      </c>
      <c r="I229" s="27">
        <f>VLOOKUP(C229,SOURCE!S$6:Y$10195,7,0)</f>
        <v>1253</v>
      </c>
      <c r="J229" s="28" t="str">
        <f>VLOOKUP(C229,SOURCE!S$6:Y$10195,6,0)</f>
        <v>NORMLP</v>
      </c>
      <c r="K229" s="29" t="str">
        <f t="shared" si="17"/>
        <v>Normlp</v>
      </c>
      <c r="L229" s="39" t="str">
        <f>VLOOKUP(C229,SOURCE!S$6:Y$10195,2,0)</f>
        <v/>
      </c>
      <c r="M229" t="str">
        <f>IF(VLOOKUP(I229,SOURCE!B:M,2,0)="/  { itemToBeCoded","To be coded","")</f>
        <v/>
      </c>
      <c r="N229" s="17" t="str">
        <f>IF(AND(O229,VLOOKUP(I229,SOURCE!B:M,2,0)&lt;&gt;"/  { itemToBeCoded"),IF(ISERROR(VLOOKUP(J229,TEST!A:L,12,0)),"",   IF(VLOOKUP(J229,TEST!A:L,12,0)="","",VLOOKUP(J229,TEST!A:L,12,0)&amp;" //"&amp;U229)),"")</f>
        <v/>
      </c>
      <c r="O229" t="b">
        <f>ISNA(VLOOKUP(J229,J$3:J228,1,0))</f>
        <v>1</v>
      </c>
      <c r="Q229" s="26" t="str">
        <f>VLOOKUP(I229,SOURCE!B:M,5,0)</f>
        <v>"Norml" STD_SUB_p</v>
      </c>
      <c r="U229">
        <f t="shared" si="18"/>
        <v>51</v>
      </c>
      <c r="V229" s="53">
        <f t="shared" si="19"/>
        <v>299797199.25280225</v>
      </c>
      <c r="W229" t="str">
        <f>IF(AND(O229,VLOOKUP(I229,SOURCE!B:M,2,0)&lt;&gt;"/  { itemToBeCoded"),IF(ISERROR(VLOOKUP(J229,TEST!A:F,5,0)),"",VLOOKUP(J229,TEST!A:F,5,0)),"")</f>
        <v/>
      </c>
      <c r="X229" t="str">
        <f>IF(AND(O229,VLOOKUP(I229,SOURCE!B:M,2,0)&lt;&gt;"/  { itemToBeCoded"),IF(ISERROR(VLOOKUP(J229,TEST!A:F,6,0)),"",VLOOKUP(J229,TEST!A:F,6,0)),"")</f>
        <v/>
      </c>
      <c r="Y229" t="str">
        <f t="shared" si="16"/>
        <v/>
      </c>
    </row>
    <row r="230" spans="1:25">
      <c r="A230" s="24" t="str">
        <f>IF(ISNA(VLOOKUP(D230,D231:D$9999,1,0)),"",1)</f>
        <v/>
      </c>
      <c r="B230" s="24" t="str">
        <f>IF(ISNA(VLOOKUP(E230,E231:E$9999,1,0)),"",1)</f>
        <v/>
      </c>
      <c r="C230" s="2">
        <v>228</v>
      </c>
      <c r="D230" s="2" t="str">
        <f>VLOOKUP(C230,SOURCE!$S$3:$Z$3016,8,0)</f>
        <v>ITM_NORML</v>
      </c>
      <c r="E230" s="26" t="str">
        <f>CHAR(34)&amp;VLOOKUP(C230,SOURCE!$S$3:$Z$3016,6,0)&amp;CHAR(34)</f>
        <v>"NORMLGAUSS_BLACK_LGAUSS_WHITE_R"</v>
      </c>
      <c r="F230" s="22" t="str">
        <f>VLOOKUP(C230,SOURCE!$S$3:$AA$3016,9,0)&amp;
IF(MID(E230,2,4)="XEQM",
"                      if (strcompare(str,"&amp;E230&amp;" ) &amp;&amp; exec) { *com = "&amp;D230&amp;";} else",
SUBSTITUTE("                      if (strcompare(str,"&amp;E230&amp;" )) { *com = "&amp;D230&amp;";} else","MNU_","-MNU_")
)</f>
        <v>//                      if (strcompare(str,"NORMLGAUSS_BLACK_LGAUSS_WHITE_R" )) { *com = ITM_NORML;} else</v>
      </c>
      <c r="H230" t="b">
        <f>ISNA(VLOOKUP(J230,J231:J$500,1,0))</f>
        <v>1</v>
      </c>
      <c r="I230" s="27">
        <f>VLOOKUP(C230,SOURCE!S$6:Y$10195,7,0)</f>
        <v>1254</v>
      </c>
      <c r="J230" s="28" t="str">
        <f>VLOOKUP(C230,SOURCE!S$6:Y$10195,6,0)</f>
        <v>NORMLGAUSS_BLACK_LGAUSS_WHITE_R</v>
      </c>
      <c r="K230" s="29" t="str">
        <f t="shared" si="17"/>
        <v>NormlGAUSS_BLACK_LGAUSS_WHITE_R</v>
      </c>
      <c r="L230" s="39" t="str">
        <f>VLOOKUP(C230,SOURCE!S$6:Y$10195,2,0)</f>
        <v/>
      </c>
      <c r="M230" t="str">
        <f>IF(VLOOKUP(I230,SOURCE!B:M,2,0)="/  { itemToBeCoded","To be coded","")</f>
        <v/>
      </c>
      <c r="N230" s="17" t="str">
        <f>IF(AND(O230,VLOOKUP(I230,SOURCE!B:M,2,0)&lt;&gt;"/  { itemToBeCoded"),IF(ISERROR(VLOOKUP(J230,TEST!A:L,12,0)),"",   IF(VLOOKUP(J230,TEST!A:L,12,0)="","",VLOOKUP(J230,TEST!A:L,12,0)&amp;" //"&amp;U230)),"")</f>
        <v/>
      </c>
      <c r="O230" t="b">
        <f>ISNA(VLOOKUP(J230,J$3:J229,1,0))</f>
        <v>1</v>
      </c>
      <c r="Q230" s="26" t="str">
        <f>VLOOKUP(I230,SOURCE!B:M,5,0)</f>
        <v>"Norml" STD_GAUSS_BLACK_L STD_GAUSS_WHITE_R</v>
      </c>
      <c r="U230">
        <f t="shared" si="18"/>
        <v>51</v>
      </c>
      <c r="V230" s="53">
        <f t="shared" si="19"/>
        <v>299797199.25280225</v>
      </c>
      <c r="W230" t="str">
        <f>IF(AND(O230,VLOOKUP(I230,SOURCE!B:M,2,0)&lt;&gt;"/  { itemToBeCoded"),IF(ISERROR(VLOOKUP(J230,TEST!A:F,5,0)),"",VLOOKUP(J230,TEST!A:F,5,0)),"")</f>
        <v/>
      </c>
      <c r="X230" t="str">
        <f>IF(AND(O230,VLOOKUP(I230,SOURCE!B:M,2,0)&lt;&gt;"/  { itemToBeCoded"),IF(ISERROR(VLOOKUP(J230,TEST!A:F,6,0)),"",VLOOKUP(J230,TEST!A:F,6,0)),"")</f>
        <v/>
      </c>
      <c r="Y230" t="str">
        <f t="shared" si="16"/>
        <v/>
      </c>
    </row>
    <row r="231" spans="1:25">
      <c r="A231" s="24" t="str">
        <f>IF(ISNA(VLOOKUP(D231,D232:D$9999,1,0)),"",1)</f>
        <v/>
      </c>
      <c r="B231" s="24" t="str">
        <f>IF(ISNA(VLOOKUP(E231,E232:E$9999,1,0)),"",1)</f>
        <v/>
      </c>
      <c r="C231" s="2">
        <v>229</v>
      </c>
      <c r="D231" s="2" t="str">
        <f>VLOOKUP(C231,SOURCE!$S$3:$Z$3016,8,0)</f>
        <v>ITM_NORMLU</v>
      </c>
      <c r="E231" s="26" t="str">
        <f>CHAR(34)&amp;VLOOKUP(C231,SOURCE!$S$3:$Z$3016,6,0)&amp;CHAR(34)</f>
        <v>"NORMLGAUSS_WHITE_LGAUSS_BLACK_R"</v>
      </c>
      <c r="F231" s="22" t="str">
        <f>VLOOKUP(C231,SOURCE!$S$3:$AA$3016,9,0)&amp;
IF(MID(E231,2,4)="XEQM",
"                      if (strcompare(str,"&amp;E231&amp;" ) &amp;&amp; exec) { *com = "&amp;D231&amp;";} else",
SUBSTITUTE("                      if (strcompare(str,"&amp;E231&amp;" )) { *com = "&amp;D231&amp;";} else","MNU_","-MNU_")
)</f>
        <v>//                      if (strcompare(str,"NORMLGAUSS_WHITE_LGAUSS_BLACK_R" )) { *com = ITM_NORMLU;} else</v>
      </c>
      <c r="H231" t="b">
        <f>ISNA(VLOOKUP(J231,J232:J$500,1,0))</f>
        <v>1</v>
      </c>
      <c r="I231" s="27">
        <f>VLOOKUP(C231,SOURCE!S$6:Y$10195,7,0)</f>
        <v>1255</v>
      </c>
      <c r="J231" s="28" t="str">
        <f>VLOOKUP(C231,SOURCE!S$6:Y$10195,6,0)</f>
        <v>NORMLGAUSS_WHITE_LGAUSS_BLACK_R</v>
      </c>
      <c r="K231" s="29" t="str">
        <f t="shared" si="17"/>
        <v>NormlGAUSS_WHITE_LGAUSS_BLACK_R</v>
      </c>
      <c r="L231" s="39" t="str">
        <f>VLOOKUP(C231,SOURCE!S$6:Y$10195,2,0)</f>
        <v/>
      </c>
      <c r="M231" t="str">
        <f>IF(VLOOKUP(I231,SOURCE!B:M,2,0)="/  { itemToBeCoded","To be coded","")</f>
        <v/>
      </c>
      <c r="N231" s="17" t="str">
        <f>IF(AND(O231,VLOOKUP(I231,SOURCE!B:M,2,0)&lt;&gt;"/  { itemToBeCoded"),IF(ISERROR(VLOOKUP(J231,TEST!A:L,12,0)),"",   IF(VLOOKUP(J231,TEST!A:L,12,0)="","",VLOOKUP(J231,TEST!A:L,12,0)&amp;" //"&amp;U231)),"")</f>
        <v/>
      </c>
      <c r="O231" t="b">
        <f>ISNA(VLOOKUP(J231,J$3:J230,1,0))</f>
        <v>1</v>
      </c>
      <c r="Q231" s="26" t="str">
        <f>VLOOKUP(I231,SOURCE!B:M,5,0)</f>
        <v>"Norml" STD_GAUSS_WHITE_L STD_GAUSS_BLACK_R</v>
      </c>
      <c r="U231">
        <f t="shared" si="18"/>
        <v>51</v>
      </c>
      <c r="V231" s="53">
        <f t="shared" si="19"/>
        <v>299797199.25280225</v>
      </c>
      <c r="W231" t="str">
        <f>IF(AND(O231,VLOOKUP(I231,SOURCE!B:M,2,0)&lt;&gt;"/  { itemToBeCoded"),IF(ISERROR(VLOOKUP(J231,TEST!A:F,5,0)),"",VLOOKUP(J231,TEST!A:F,5,0)),"")</f>
        <v/>
      </c>
      <c r="X231" t="str">
        <f>IF(AND(O231,VLOOKUP(I231,SOURCE!B:M,2,0)&lt;&gt;"/  { itemToBeCoded"),IF(ISERROR(VLOOKUP(J231,TEST!A:F,6,0)),"",VLOOKUP(J231,TEST!A:F,6,0)),"")</f>
        <v/>
      </c>
      <c r="Y231" t="str">
        <f t="shared" si="16"/>
        <v/>
      </c>
    </row>
    <row r="232" spans="1:25">
      <c r="A232" s="24" t="str">
        <f>IF(ISNA(VLOOKUP(D232,D233:D$9999,1,0)),"",1)</f>
        <v/>
      </c>
      <c r="B232" s="24" t="str">
        <f>IF(ISNA(VLOOKUP(E232,E233:E$9999,1,0)),"",1)</f>
        <v/>
      </c>
      <c r="C232" s="2">
        <v>230</v>
      </c>
      <c r="D232" s="2" t="str">
        <f>VLOOKUP(C232,SOURCE!$S$3:$Z$3016,8,0)</f>
        <v>ITM_NORMLM1</v>
      </c>
      <c r="E232" s="26" t="str">
        <f>CHAR(34)&amp;VLOOKUP(C232,SOURCE!$S$3:$Z$3016,6,0)&amp;CHAR(34)</f>
        <v>"NORML^MINUS_1"</v>
      </c>
      <c r="F232" s="22" t="str">
        <f>VLOOKUP(C232,SOURCE!$S$3:$AA$3016,9,0)&amp;
IF(MID(E232,2,4)="XEQM",
"                      if (strcompare(str,"&amp;E232&amp;" ) &amp;&amp; exec) { *com = "&amp;D232&amp;";} else",
SUBSTITUTE("                      if (strcompare(str,"&amp;E232&amp;" )) { *com = "&amp;D232&amp;";} else","MNU_","-MNU_")
)</f>
        <v>//                      if (strcompare(str,"NORML^MINUS_1" )) { *com = ITM_NORMLM1;} else</v>
      </c>
      <c r="H232" t="b">
        <f>ISNA(VLOOKUP(J232,J233:J$500,1,0))</f>
        <v>1</v>
      </c>
      <c r="I232" s="27">
        <f>VLOOKUP(C232,SOURCE!S$6:Y$10195,7,0)</f>
        <v>1256</v>
      </c>
      <c r="J232" s="28" t="str">
        <f>VLOOKUP(C232,SOURCE!S$6:Y$10195,6,0)</f>
        <v>NORML^MINUS_1</v>
      </c>
      <c r="K232" s="29" t="str">
        <f t="shared" si="17"/>
        <v>Norml^MINUS_1</v>
      </c>
      <c r="L232" s="39" t="str">
        <f>VLOOKUP(C232,SOURCE!S$6:Y$10195,2,0)</f>
        <v/>
      </c>
      <c r="M232" t="str">
        <f>IF(VLOOKUP(I232,SOURCE!B:M,2,0)="/  { itemToBeCoded","To be coded","")</f>
        <v/>
      </c>
      <c r="N232" s="17" t="str">
        <f>IF(AND(O232,VLOOKUP(I232,SOURCE!B:M,2,0)&lt;&gt;"/  { itemToBeCoded"),IF(ISERROR(VLOOKUP(J232,TEST!A:L,12,0)),"",   IF(VLOOKUP(J232,TEST!A:L,12,0)="","",VLOOKUP(J232,TEST!A:L,12,0)&amp;" //"&amp;U232)),"")</f>
        <v/>
      </c>
      <c r="O232" t="b">
        <f>ISNA(VLOOKUP(J232,J$3:J231,1,0))</f>
        <v>1</v>
      </c>
      <c r="Q232" s="26" t="str">
        <f>VLOOKUP(I232,SOURCE!B:M,5,0)</f>
        <v>"Norml" STD_SUP_MINUS_1</v>
      </c>
      <c r="U232">
        <f t="shared" si="18"/>
        <v>51</v>
      </c>
      <c r="V232" s="53">
        <f t="shared" si="19"/>
        <v>299797199.25280225</v>
      </c>
      <c r="W232" t="str">
        <f>IF(AND(O232,VLOOKUP(I232,SOURCE!B:M,2,0)&lt;&gt;"/  { itemToBeCoded"),IF(ISERROR(VLOOKUP(J232,TEST!A:F,5,0)),"",VLOOKUP(J232,TEST!A:F,5,0)),"")</f>
        <v/>
      </c>
      <c r="X232" t="str">
        <f>IF(AND(O232,VLOOKUP(I232,SOURCE!B:M,2,0)&lt;&gt;"/  { itemToBeCoded"),IF(ISERROR(VLOOKUP(J232,TEST!A:F,6,0)),"",VLOOKUP(J232,TEST!A:F,6,0)),"")</f>
        <v/>
      </c>
      <c r="Y232" t="str">
        <f t="shared" si="16"/>
        <v/>
      </c>
    </row>
    <row r="233" spans="1:25">
      <c r="A233" s="24" t="str">
        <f>IF(ISNA(VLOOKUP(D233,D234:D$9999,1,0)),"",1)</f>
        <v/>
      </c>
      <c r="B233" s="24" t="str">
        <f>IF(ISNA(VLOOKUP(E233,E234:E$9999,1,0)),"",1)</f>
        <v/>
      </c>
      <c r="C233" s="2">
        <v>231</v>
      </c>
      <c r="D233" s="2" t="str">
        <f>VLOOKUP(C233,SOURCE!$S$3:$Z$3016,8,0)</f>
        <v>ITM_POISSP</v>
      </c>
      <c r="E233" s="26" t="str">
        <f>CHAR(34)&amp;VLOOKUP(C233,SOURCE!$S$3:$Z$3016,6,0)&amp;CHAR(34)</f>
        <v>"POISSP"</v>
      </c>
      <c r="F233" s="22" t="str">
        <f>VLOOKUP(C233,SOURCE!$S$3:$AA$3016,9,0)&amp;
IF(MID(E233,2,4)="XEQM",
"                      if (strcompare(str,"&amp;E233&amp;" ) &amp;&amp; exec) { *com = "&amp;D233&amp;";} else",
SUBSTITUTE("                      if (strcompare(str,"&amp;E233&amp;" )) { *com = "&amp;D233&amp;";} else","MNU_","-MNU_")
)</f>
        <v>//                      if (strcompare(str,"POISSP" )) { *com = ITM_POISSP;} else</v>
      </c>
      <c r="H233" t="b">
        <f>ISNA(VLOOKUP(J233,J234:J$500,1,0))</f>
        <v>1</v>
      </c>
      <c r="I233" s="27">
        <f>VLOOKUP(C233,SOURCE!S$6:Y$10195,7,0)</f>
        <v>1258</v>
      </c>
      <c r="J233" s="28" t="str">
        <f>VLOOKUP(C233,SOURCE!S$6:Y$10195,6,0)</f>
        <v>POISSP</v>
      </c>
      <c r="K233" s="29" t="str">
        <f t="shared" si="17"/>
        <v>Poissp</v>
      </c>
      <c r="L233" s="39" t="str">
        <f>VLOOKUP(C233,SOURCE!S$6:Y$10195,2,0)</f>
        <v/>
      </c>
      <c r="M233" t="str">
        <f>IF(VLOOKUP(I233,SOURCE!B:M,2,0)="/  { itemToBeCoded","To be coded","")</f>
        <v>To be coded</v>
      </c>
      <c r="N233" s="17" t="str">
        <f>IF(AND(O233,VLOOKUP(I233,SOURCE!B:M,2,0)&lt;&gt;"/  { itemToBeCoded"),IF(ISERROR(VLOOKUP(J233,TEST!A:L,12,0)),"",   IF(VLOOKUP(J233,TEST!A:L,12,0)="","",VLOOKUP(J233,TEST!A:L,12,0)&amp;" //"&amp;U233)),"")</f>
        <v/>
      </c>
      <c r="O233" t="b">
        <f>ISNA(VLOOKUP(J233,J$3:J232,1,0))</f>
        <v>1</v>
      </c>
      <c r="Q233" s="26" t="str">
        <f>VLOOKUP(I233,SOURCE!B:M,5,0)</f>
        <v>"Poiss" STD_SUB_p</v>
      </c>
      <c r="U233">
        <f t="shared" si="18"/>
        <v>51</v>
      </c>
      <c r="V233" s="53">
        <f t="shared" si="19"/>
        <v>299797199.25280225</v>
      </c>
      <c r="W233" t="str">
        <f>IF(AND(O233,VLOOKUP(I233,SOURCE!B:M,2,0)&lt;&gt;"/  { itemToBeCoded"),IF(ISERROR(VLOOKUP(J233,TEST!A:F,5,0)),"",VLOOKUP(J233,TEST!A:F,5,0)),"")</f>
        <v/>
      </c>
      <c r="X233" t="str">
        <f>IF(AND(O233,VLOOKUP(I233,SOURCE!B:M,2,0)&lt;&gt;"/  { itemToBeCoded"),IF(ISERROR(VLOOKUP(J233,TEST!A:F,6,0)),"",VLOOKUP(J233,TEST!A:F,6,0)),"")</f>
        <v/>
      </c>
      <c r="Y233" t="str">
        <f t="shared" si="16"/>
        <v/>
      </c>
    </row>
    <row r="234" spans="1:25">
      <c r="A234" s="24" t="str">
        <f>IF(ISNA(VLOOKUP(D234,D235:D$9999,1,0)),"",1)</f>
        <v/>
      </c>
      <c r="B234" s="24" t="str">
        <f>IF(ISNA(VLOOKUP(E234,E235:E$9999,1,0)),"",1)</f>
        <v/>
      </c>
      <c r="C234" s="2">
        <v>232</v>
      </c>
      <c r="D234" s="2" t="str">
        <f>VLOOKUP(C234,SOURCE!$S$3:$Z$3016,8,0)</f>
        <v>ITM_POISS</v>
      </c>
      <c r="E234" s="26" t="str">
        <f>CHAR(34)&amp;VLOOKUP(C234,SOURCE!$S$3:$Z$3016,6,0)&amp;CHAR(34)</f>
        <v>"POISSGAUSS_BLACK_LGAUSS_WHITE_R"</v>
      </c>
      <c r="F234" s="22" t="str">
        <f>VLOOKUP(C234,SOURCE!$S$3:$AA$3016,9,0)&amp;
IF(MID(E234,2,4)="XEQM",
"                      if (strcompare(str,"&amp;E234&amp;" ) &amp;&amp; exec) { *com = "&amp;D234&amp;";} else",
SUBSTITUTE("                      if (strcompare(str,"&amp;E234&amp;" )) { *com = "&amp;D234&amp;";} else","MNU_","-MNU_")
)</f>
        <v>//                      if (strcompare(str,"POISSGAUSS_BLACK_LGAUSS_WHITE_R" )) { *com = ITM_POISS;} else</v>
      </c>
      <c r="H234" t="b">
        <f>ISNA(VLOOKUP(J234,J235:J$500,1,0))</f>
        <v>1</v>
      </c>
      <c r="I234" s="27">
        <f>VLOOKUP(C234,SOURCE!S$6:Y$10195,7,0)</f>
        <v>1259</v>
      </c>
      <c r="J234" s="28" t="str">
        <f>VLOOKUP(C234,SOURCE!S$6:Y$10195,6,0)</f>
        <v>POISSGAUSS_BLACK_LGAUSS_WHITE_R</v>
      </c>
      <c r="K234" s="29" t="str">
        <f t="shared" si="17"/>
        <v>PoissGAUSS_BLACK_LGAUSS_WHITE_R</v>
      </c>
      <c r="L234" s="39" t="str">
        <f>VLOOKUP(C234,SOURCE!S$6:Y$10195,2,0)</f>
        <v/>
      </c>
      <c r="M234" t="str">
        <f>IF(VLOOKUP(I234,SOURCE!B:M,2,0)="/  { itemToBeCoded","To be coded","")</f>
        <v>To be coded</v>
      </c>
      <c r="N234" s="17" t="str">
        <f>IF(AND(O234,VLOOKUP(I234,SOURCE!B:M,2,0)&lt;&gt;"/  { itemToBeCoded"),IF(ISERROR(VLOOKUP(J234,TEST!A:L,12,0)),"",   IF(VLOOKUP(J234,TEST!A:L,12,0)="","",VLOOKUP(J234,TEST!A:L,12,0)&amp;" //"&amp;U234)),"")</f>
        <v/>
      </c>
      <c r="O234" t="b">
        <f>ISNA(VLOOKUP(J234,J$3:J233,1,0))</f>
        <v>1</v>
      </c>
      <c r="Q234" s="26" t="str">
        <f>VLOOKUP(I234,SOURCE!B:M,5,0)</f>
        <v>"Poiss" STD_GAUSS_BLACK_L STD_GAUSS_WHITE_R</v>
      </c>
      <c r="U234">
        <f t="shared" si="18"/>
        <v>51</v>
      </c>
      <c r="V234" s="53">
        <f t="shared" si="19"/>
        <v>299797199.25280225</v>
      </c>
      <c r="W234" t="str">
        <f>IF(AND(O234,VLOOKUP(I234,SOURCE!B:M,2,0)&lt;&gt;"/  { itemToBeCoded"),IF(ISERROR(VLOOKUP(J234,TEST!A:F,5,0)),"",VLOOKUP(J234,TEST!A:F,5,0)),"")</f>
        <v/>
      </c>
      <c r="X234" t="str">
        <f>IF(AND(O234,VLOOKUP(I234,SOURCE!B:M,2,0)&lt;&gt;"/  { itemToBeCoded"),IF(ISERROR(VLOOKUP(J234,TEST!A:F,6,0)),"",VLOOKUP(J234,TEST!A:F,6,0)),"")</f>
        <v/>
      </c>
      <c r="Y234" t="str">
        <f t="shared" si="16"/>
        <v/>
      </c>
    </row>
    <row r="235" spans="1:25">
      <c r="A235" s="24" t="str">
        <f>IF(ISNA(VLOOKUP(D235,D236:D$9999,1,0)),"",1)</f>
        <v/>
      </c>
      <c r="B235" s="24" t="str">
        <f>IF(ISNA(VLOOKUP(E235,E236:E$9999,1,0)),"",1)</f>
        <v/>
      </c>
      <c r="C235" s="2">
        <v>233</v>
      </c>
      <c r="D235" s="2" t="str">
        <f>VLOOKUP(C235,SOURCE!$S$3:$Z$3016,8,0)</f>
        <v>ITM_POISSU</v>
      </c>
      <c r="E235" s="26" t="str">
        <f>CHAR(34)&amp;VLOOKUP(C235,SOURCE!$S$3:$Z$3016,6,0)&amp;CHAR(34)</f>
        <v>"POISSGAUSS_WHITE_LGAUSS_BLACK_R"</v>
      </c>
      <c r="F235" s="22" t="str">
        <f>VLOOKUP(C235,SOURCE!$S$3:$AA$3016,9,0)&amp;
IF(MID(E235,2,4)="XEQM",
"                      if (strcompare(str,"&amp;E235&amp;" ) &amp;&amp; exec) { *com = "&amp;D235&amp;";} else",
SUBSTITUTE("                      if (strcompare(str,"&amp;E235&amp;" )) { *com = "&amp;D235&amp;";} else","MNU_","-MNU_")
)</f>
        <v>//                      if (strcompare(str,"POISSGAUSS_WHITE_LGAUSS_BLACK_R" )) { *com = ITM_POISSU;} else</v>
      </c>
      <c r="H235" t="b">
        <f>ISNA(VLOOKUP(J235,J236:J$500,1,0))</f>
        <v>1</v>
      </c>
      <c r="I235" s="27">
        <f>VLOOKUP(C235,SOURCE!S$6:Y$10195,7,0)</f>
        <v>1260</v>
      </c>
      <c r="J235" s="28" t="str">
        <f>VLOOKUP(C235,SOURCE!S$6:Y$10195,6,0)</f>
        <v>POISSGAUSS_WHITE_LGAUSS_BLACK_R</v>
      </c>
      <c r="K235" s="29" t="str">
        <f t="shared" si="17"/>
        <v>PoissGAUSS_WHITE_LGAUSS_BLACK_R</v>
      </c>
      <c r="L235" s="39" t="str">
        <f>VLOOKUP(C235,SOURCE!S$6:Y$10195,2,0)</f>
        <v/>
      </c>
      <c r="M235" t="str">
        <f>IF(VLOOKUP(I235,SOURCE!B:M,2,0)="/  { itemToBeCoded","To be coded","")</f>
        <v>To be coded</v>
      </c>
      <c r="N235" s="17" t="str">
        <f>IF(AND(O235,VLOOKUP(I235,SOURCE!B:M,2,0)&lt;&gt;"/  { itemToBeCoded"),IF(ISERROR(VLOOKUP(J235,TEST!A:L,12,0)),"",   IF(VLOOKUP(J235,TEST!A:L,12,0)="","",VLOOKUP(J235,TEST!A:L,12,0)&amp;" //"&amp;U235)),"")</f>
        <v/>
      </c>
      <c r="O235" t="b">
        <f>ISNA(VLOOKUP(J235,J$3:J234,1,0))</f>
        <v>1</v>
      </c>
      <c r="Q235" s="26" t="str">
        <f>VLOOKUP(I235,SOURCE!B:M,5,0)</f>
        <v>"Poiss" STD_GAUSS_WHITE_L STD_GAUSS_BLACK_R</v>
      </c>
      <c r="U235">
        <f t="shared" si="18"/>
        <v>51</v>
      </c>
      <c r="V235" s="53">
        <f t="shared" si="19"/>
        <v>299797199.25280225</v>
      </c>
      <c r="W235" t="str">
        <f>IF(AND(O235,VLOOKUP(I235,SOURCE!B:M,2,0)&lt;&gt;"/  { itemToBeCoded"),IF(ISERROR(VLOOKUP(J235,TEST!A:F,5,0)),"",VLOOKUP(J235,TEST!A:F,5,0)),"")</f>
        <v/>
      </c>
      <c r="X235" t="str">
        <f>IF(AND(O235,VLOOKUP(I235,SOURCE!B:M,2,0)&lt;&gt;"/  { itemToBeCoded"),IF(ISERROR(VLOOKUP(J235,TEST!A:F,6,0)),"",VLOOKUP(J235,TEST!A:F,6,0)),"")</f>
        <v/>
      </c>
      <c r="Y235" t="str">
        <f t="shared" si="16"/>
        <v/>
      </c>
    </row>
    <row r="236" spans="1:25">
      <c r="A236" s="24" t="str">
        <f>IF(ISNA(VLOOKUP(D236,D237:D$9999,1,0)),"",1)</f>
        <v/>
      </c>
      <c r="B236" s="24" t="str">
        <f>IF(ISNA(VLOOKUP(E236,E237:E$9999,1,0)),"",1)</f>
        <v/>
      </c>
      <c r="C236" s="2">
        <v>234</v>
      </c>
      <c r="D236" s="2" t="str">
        <f>VLOOKUP(C236,SOURCE!$S$3:$Z$3016,8,0)</f>
        <v>ITM_POISSM1</v>
      </c>
      <c r="E236" s="26" t="str">
        <f>CHAR(34)&amp;VLOOKUP(C236,SOURCE!$S$3:$Z$3016,6,0)&amp;CHAR(34)</f>
        <v>"POISS^MINUS_1"</v>
      </c>
      <c r="F236" s="22" t="str">
        <f>VLOOKUP(C236,SOURCE!$S$3:$AA$3016,9,0)&amp;
IF(MID(E236,2,4)="XEQM",
"                      if (strcompare(str,"&amp;E236&amp;" ) &amp;&amp; exec) { *com = "&amp;D236&amp;";} else",
SUBSTITUTE("                      if (strcompare(str,"&amp;E236&amp;" )) { *com = "&amp;D236&amp;";} else","MNU_","-MNU_")
)</f>
        <v>//                      if (strcompare(str,"POISS^MINUS_1" )) { *com = ITM_POISSM1;} else</v>
      </c>
      <c r="H236" t="b">
        <f>ISNA(VLOOKUP(J236,J237:J$500,1,0))</f>
        <v>1</v>
      </c>
      <c r="I236" s="27">
        <f>VLOOKUP(C236,SOURCE!S$6:Y$10195,7,0)</f>
        <v>1261</v>
      </c>
      <c r="J236" s="28" t="str">
        <f>VLOOKUP(C236,SOURCE!S$6:Y$10195,6,0)</f>
        <v>POISS^MINUS_1</v>
      </c>
      <c r="K236" s="29" t="str">
        <f t="shared" si="17"/>
        <v>Poiss^MINUS_1</v>
      </c>
      <c r="L236" s="39" t="str">
        <f>VLOOKUP(C236,SOURCE!S$6:Y$10195,2,0)</f>
        <v/>
      </c>
      <c r="M236" t="str">
        <f>IF(VLOOKUP(I236,SOURCE!B:M,2,0)="/  { itemToBeCoded","To be coded","")</f>
        <v>To be coded</v>
      </c>
      <c r="N236" s="17" t="str">
        <f>IF(AND(O236,VLOOKUP(I236,SOURCE!B:M,2,0)&lt;&gt;"/  { itemToBeCoded"),IF(ISERROR(VLOOKUP(J236,TEST!A:L,12,0)),"",   IF(VLOOKUP(J236,TEST!A:L,12,0)="","",VLOOKUP(J236,TEST!A:L,12,0)&amp;" //"&amp;U236)),"")</f>
        <v/>
      </c>
      <c r="O236" t="b">
        <f>ISNA(VLOOKUP(J236,J$3:J235,1,0))</f>
        <v>1</v>
      </c>
      <c r="Q236" s="26" t="str">
        <f>VLOOKUP(I236,SOURCE!B:M,5,0)</f>
        <v>"Poiss" STD_SUP_MINUS_1</v>
      </c>
      <c r="U236">
        <f t="shared" si="18"/>
        <v>51</v>
      </c>
      <c r="V236" s="53">
        <f t="shared" si="19"/>
        <v>299797199.25280225</v>
      </c>
      <c r="W236" t="str">
        <f>IF(AND(O236,VLOOKUP(I236,SOURCE!B:M,2,0)&lt;&gt;"/  { itemToBeCoded"),IF(ISERROR(VLOOKUP(J236,TEST!A:F,5,0)),"",VLOOKUP(J236,TEST!A:F,5,0)),"")</f>
        <v/>
      </c>
      <c r="X236" t="str">
        <f>IF(AND(O236,VLOOKUP(I236,SOURCE!B:M,2,0)&lt;&gt;"/  { itemToBeCoded"),IF(ISERROR(VLOOKUP(J236,TEST!A:F,6,0)),"",VLOOKUP(J236,TEST!A:F,6,0)),"")</f>
        <v/>
      </c>
      <c r="Y236" t="str">
        <f t="shared" si="16"/>
        <v/>
      </c>
    </row>
    <row r="237" spans="1:25">
      <c r="A237" s="24" t="str">
        <f>IF(ISNA(VLOOKUP(D237,D238:D$9999,1,0)),"",1)</f>
        <v/>
      </c>
      <c r="B237" s="24" t="str">
        <f>IF(ISNA(VLOOKUP(E237,E238:E$9999,1,0)),"",1)</f>
        <v/>
      </c>
      <c r="C237" s="2">
        <v>235</v>
      </c>
      <c r="D237" s="2" t="str">
        <f>VLOOKUP(C237,SOURCE!$S$3:$Z$3016,8,0)</f>
        <v>ITM_TPX</v>
      </c>
      <c r="E237" s="26" t="str">
        <f>CHAR(34)&amp;VLOOKUP(C237,SOURCE!$S$3:$Z$3016,6,0)&amp;CHAR(34)</f>
        <v>"TP(X)"</v>
      </c>
      <c r="F237" s="22" t="str">
        <f>VLOOKUP(C237,SOURCE!$S$3:$AA$3016,9,0)&amp;
IF(MID(E237,2,4)="XEQM",
"                      if (strcompare(str,"&amp;E237&amp;" ) &amp;&amp; exec) { *com = "&amp;D237&amp;";} else",
SUBSTITUTE("                      if (strcompare(str,"&amp;E237&amp;" )) { *com = "&amp;D237&amp;";} else","MNU_","-MNU_")
)</f>
        <v>//                      if (strcompare(str,"TP(X)" )) { *com = ITM_TPX;} else</v>
      </c>
      <c r="H237" t="b">
        <f>ISNA(VLOOKUP(J237,J238:J$500,1,0))</f>
        <v>1</v>
      </c>
      <c r="I237" s="27">
        <f>VLOOKUP(C237,SOURCE!S$6:Y$10195,7,0)</f>
        <v>1263</v>
      </c>
      <c r="J237" s="28" t="str">
        <f>VLOOKUP(C237,SOURCE!S$6:Y$10195,6,0)</f>
        <v>TP(X)</v>
      </c>
      <c r="K237" s="29" t="str">
        <f t="shared" si="17"/>
        <v>tp(x)</v>
      </c>
      <c r="L237" s="39" t="str">
        <f>VLOOKUP(C237,SOURCE!S$6:Y$10195,2,0)</f>
        <v/>
      </c>
      <c r="M237" t="str">
        <f>IF(VLOOKUP(I237,SOURCE!B:M,2,0)="/  { itemToBeCoded","To be coded","")</f>
        <v/>
      </c>
      <c r="N237" s="17" t="str">
        <f>IF(AND(O237,VLOOKUP(I237,SOURCE!B:M,2,0)&lt;&gt;"/  { itemToBeCoded"),IF(ISERROR(VLOOKUP(J237,TEST!A:L,12,0)),"",   IF(VLOOKUP(J237,TEST!A:L,12,0)="","",VLOOKUP(J237,TEST!A:L,12,0)&amp;" //"&amp;U237)),"")</f>
        <v/>
      </c>
      <c r="O237" t="b">
        <f>ISNA(VLOOKUP(J237,J$3:J236,1,0))</f>
        <v>1</v>
      </c>
      <c r="Q237" s="26" t="str">
        <f>VLOOKUP(I237,SOURCE!B:M,5,0)</f>
        <v>"t" STD_SUB_p "(x)"</v>
      </c>
      <c r="U237">
        <f t="shared" si="18"/>
        <v>51</v>
      </c>
      <c r="V237" s="53">
        <f t="shared" si="19"/>
        <v>299797199.25280225</v>
      </c>
      <c r="W237" t="str">
        <f>IF(AND(O237,VLOOKUP(I237,SOURCE!B:M,2,0)&lt;&gt;"/  { itemToBeCoded"),IF(ISERROR(VLOOKUP(J237,TEST!A:F,5,0)),"",VLOOKUP(J237,TEST!A:F,5,0)),"")</f>
        <v/>
      </c>
      <c r="X237" t="str">
        <f>IF(AND(O237,VLOOKUP(I237,SOURCE!B:M,2,0)&lt;&gt;"/  { itemToBeCoded"),IF(ISERROR(VLOOKUP(J237,TEST!A:F,6,0)),"",VLOOKUP(J237,TEST!A:F,6,0)),"")</f>
        <v/>
      </c>
      <c r="Y237" t="str">
        <f t="shared" si="16"/>
        <v/>
      </c>
    </row>
    <row r="238" spans="1:25">
      <c r="A238" s="24" t="str">
        <f>IF(ISNA(VLOOKUP(D238,D239:D$9999,1,0)),"",1)</f>
        <v/>
      </c>
      <c r="B238" s="24" t="str">
        <f>IF(ISNA(VLOOKUP(E238,E239:E$9999,1,0)),"",1)</f>
        <v/>
      </c>
      <c r="C238" s="2">
        <v>236</v>
      </c>
      <c r="D238" s="2" t="str">
        <f>VLOOKUP(C238,SOURCE!$S$3:$Z$3016,8,0)</f>
        <v>ITM_TX</v>
      </c>
      <c r="E238" s="26" t="str">
        <f>CHAR(34)&amp;VLOOKUP(C238,SOURCE!$S$3:$Z$3016,6,0)&amp;CHAR(34)</f>
        <v>"TGAUSS_BLACK_LGAUSS_WHITE_R(X)"</v>
      </c>
      <c r="F238" s="22" t="str">
        <f>VLOOKUP(C238,SOURCE!$S$3:$AA$3016,9,0)&amp;
IF(MID(E238,2,4)="XEQM",
"                      if (strcompare(str,"&amp;E238&amp;" ) &amp;&amp; exec) { *com = "&amp;D238&amp;";} else",
SUBSTITUTE("                      if (strcompare(str,"&amp;E238&amp;" )) { *com = "&amp;D238&amp;";} else","MNU_","-MNU_")
)</f>
        <v>//                      if (strcompare(str,"TGAUSS_BLACK_LGAUSS_WHITE_R(X)" )) { *com = ITM_TX;} else</v>
      </c>
      <c r="H238" t="b">
        <f>ISNA(VLOOKUP(J238,J239:J$500,1,0))</f>
        <v>1</v>
      </c>
      <c r="I238" s="27">
        <f>VLOOKUP(C238,SOURCE!S$6:Y$10195,7,0)</f>
        <v>1264</v>
      </c>
      <c r="J238" s="28" t="str">
        <f>VLOOKUP(C238,SOURCE!S$6:Y$10195,6,0)</f>
        <v>TGAUSS_BLACK_LGAUSS_WHITE_R(X)</v>
      </c>
      <c r="K238" s="29" t="str">
        <f t="shared" si="17"/>
        <v>tGAUSS_BLACK_LGAUSS_WHITE_R(x)</v>
      </c>
      <c r="L238" s="39" t="str">
        <f>VLOOKUP(C238,SOURCE!S$6:Y$10195,2,0)</f>
        <v/>
      </c>
      <c r="M238" t="str">
        <f>IF(VLOOKUP(I238,SOURCE!B:M,2,0)="/  { itemToBeCoded","To be coded","")</f>
        <v/>
      </c>
      <c r="N238" s="17" t="str">
        <f>IF(AND(O238,VLOOKUP(I238,SOURCE!B:M,2,0)&lt;&gt;"/  { itemToBeCoded"),IF(ISERROR(VLOOKUP(J238,TEST!A:L,12,0)),"",   IF(VLOOKUP(J238,TEST!A:L,12,0)="","",VLOOKUP(J238,TEST!A:L,12,0)&amp;" //"&amp;U238)),"")</f>
        <v/>
      </c>
      <c r="O238" t="b">
        <f>ISNA(VLOOKUP(J238,J$3:J237,1,0))</f>
        <v>1</v>
      </c>
      <c r="Q238" s="26" t="str">
        <f>VLOOKUP(I238,SOURCE!B:M,5,0)</f>
        <v>"t" STD_GAUSS_BLACK_L STD_GAUSS_WHITE_R "(x)"</v>
      </c>
      <c r="U238">
        <f t="shared" si="18"/>
        <v>51</v>
      </c>
      <c r="V238" s="53">
        <f t="shared" si="19"/>
        <v>299797199.25280225</v>
      </c>
      <c r="W238" t="str">
        <f>IF(AND(O238,VLOOKUP(I238,SOURCE!B:M,2,0)&lt;&gt;"/  { itemToBeCoded"),IF(ISERROR(VLOOKUP(J238,TEST!A:F,5,0)),"",VLOOKUP(J238,TEST!A:F,5,0)),"")</f>
        <v/>
      </c>
      <c r="X238" t="str">
        <f>IF(AND(O238,VLOOKUP(I238,SOURCE!B:M,2,0)&lt;&gt;"/  { itemToBeCoded"),IF(ISERROR(VLOOKUP(J238,TEST!A:F,6,0)),"",VLOOKUP(J238,TEST!A:F,6,0)),"")</f>
        <v/>
      </c>
      <c r="Y238" t="str">
        <f t="shared" si="16"/>
        <v/>
      </c>
    </row>
    <row r="239" spans="1:25">
      <c r="A239" s="24" t="str">
        <f>IF(ISNA(VLOOKUP(D239,D240:D$9999,1,0)),"",1)</f>
        <v/>
      </c>
      <c r="B239" s="24" t="str">
        <f>IF(ISNA(VLOOKUP(E239,E240:E$9999,1,0)),"",1)</f>
        <v/>
      </c>
      <c r="C239" s="2">
        <v>237</v>
      </c>
      <c r="D239" s="2" t="str">
        <f>VLOOKUP(C239,SOURCE!$S$3:$Z$3016,8,0)</f>
        <v>ITM_TUX</v>
      </c>
      <c r="E239" s="26" t="str">
        <f>CHAR(34)&amp;VLOOKUP(C239,SOURCE!$S$3:$Z$3016,6,0)&amp;CHAR(34)</f>
        <v>"TGAUSS_WHITE_LGAUSS_BLACK_R(X)"</v>
      </c>
      <c r="F239" s="22" t="str">
        <f>VLOOKUP(C239,SOURCE!$S$3:$AA$3016,9,0)&amp;
IF(MID(E239,2,4)="XEQM",
"                      if (strcompare(str,"&amp;E239&amp;" ) &amp;&amp; exec) { *com = "&amp;D239&amp;";} else",
SUBSTITUTE("                      if (strcompare(str,"&amp;E239&amp;" )) { *com = "&amp;D239&amp;";} else","MNU_","-MNU_")
)</f>
        <v>//                      if (strcompare(str,"TGAUSS_WHITE_LGAUSS_BLACK_R(X)" )) { *com = ITM_TUX;} else</v>
      </c>
      <c r="H239" t="b">
        <f>ISNA(VLOOKUP(J239,J240:J$500,1,0))</f>
        <v>1</v>
      </c>
      <c r="I239" s="27">
        <f>VLOOKUP(C239,SOURCE!S$6:Y$10195,7,0)</f>
        <v>1265</v>
      </c>
      <c r="J239" s="28" t="str">
        <f>VLOOKUP(C239,SOURCE!S$6:Y$10195,6,0)</f>
        <v>TGAUSS_WHITE_LGAUSS_BLACK_R(X)</v>
      </c>
      <c r="K239" s="29" t="str">
        <f t="shared" si="17"/>
        <v>tGAUSS_WHITE_LGAUSS_BLACK_R(x)</v>
      </c>
      <c r="L239" s="39" t="str">
        <f>VLOOKUP(C239,SOURCE!S$6:Y$10195,2,0)</f>
        <v/>
      </c>
      <c r="M239" t="str">
        <f>IF(VLOOKUP(I239,SOURCE!B:M,2,0)="/  { itemToBeCoded","To be coded","")</f>
        <v/>
      </c>
      <c r="N239" s="17" t="str">
        <f>IF(AND(O239,VLOOKUP(I239,SOURCE!B:M,2,0)&lt;&gt;"/  { itemToBeCoded"),IF(ISERROR(VLOOKUP(J239,TEST!A:L,12,0)),"",   IF(VLOOKUP(J239,TEST!A:L,12,0)="","",VLOOKUP(J239,TEST!A:L,12,0)&amp;" //"&amp;U239)),"")</f>
        <v/>
      </c>
      <c r="O239" t="b">
        <f>ISNA(VLOOKUP(J239,J$3:J238,1,0))</f>
        <v>1</v>
      </c>
      <c r="Q239" s="26" t="str">
        <f>VLOOKUP(I239,SOURCE!B:M,5,0)</f>
        <v>"t" STD_GAUSS_WHITE_L STD_GAUSS_BLACK_R "(x)"</v>
      </c>
      <c r="U239">
        <f t="shared" si="18"/>
        <v>51</v>
      </c>
      <c r="V239" s="53">
        <f t="shared" si="19"/>
        <v>299797199.25280225</v>
      </c>
      <c r="W239" t="str">
        <f>IF(AND(O239,VLOOKUP(I239,SOURCE!B:M,2,0)&lt;&gt;"/  { itemToBeCoded"),IF(ISERROR(VLOOKUP(J239,TEST!A:F,5,0)),"",VLOOKUP(J239,TEST!A:F,5,0)),"")</f>
        <v/>
      </c>
      <c r="X239" t="str">
        <f>IF(AND(O239,VLOOKUP(I239,SOURCE!B:M,2,0)&lt;&gt;"/  { itemToBeCoded"),IF(ISERROR(VLOOKUP(J239,TEST!A:F,6,0)),"",VLOOKUP(J239,TEST!A:F,6,0)),"")</f>
        <v/>
      </c>
      <c r="Y239" t="str">
        <f t="shared" si="16"/>
        <v/>
      </c>
    </row>
    <row r="240" spans="1:25">
      <c r="A240" s="24" t="str">
        <f>IF(ISNA(VLOOKUP(D240,D241:D$9999,1,0)),"",1)</f>
        <v/>
      </c>
      <c r="B240" s="24" t="str">
        <f>IF(ISNA(VLOOKUP(E240,E241:E$9999,1,0)),"",1)</f>
        <v/>
      </c>
      <c r="C240" s="2">
        <v>238</v>
      </c>
      <c r="D240" s="2" t="str">
        <f>VLOOKUP(C240,SOURCE!$S$3:$Z$3016,8,0)</f>
        <v>ITM_TM1P</v>
      </c>
      <c r="E240" s="26" t="str">
        <f>CHAR(34)&amp;VLOOKUP(C240,SOURCE!$S$3:$Z$3016,6,0)&amp;CHAR(34)</f>
        <v>"T^MINUS_1(P)"</v>
      </c>
      <c r="F240" s="22" t="str">
        <f>VLOOKUP(C240,SOURCE!$S$3:$AA$3016,9,0)&amp;
IF(MID(E240,2,4)="XEQM",
"                      if (strcompare(str,"&amp;E240&amp;" ) &amp;&amp; exec) { *com = "&amp;D240&amp;";} else",
SUBSTITUTE("                      if (strcompare(str,"&amp;E240&amp;" )) { *com = "&amp;D240&amp;";} else","MNU_","-MNU_")
)</f>
        <v>//                      if (strcompare(str,"T^MINUS_1(P)" )) { *com = ITM_TM1P;} else</v>
      </c>
      <c r="H240" t="b">
        <f>ISNA(VLOOKUP(J240,J241:J$500,1,0))</f>
        <v>1</v>
      </c>
      <c r="I240" s="27">
        <f>VLOOKUP(C240,SOURCE!S$6:Y$10195,7,0)</f>
        <v>1266</v>
      </c>
      <c r="J240" s="28" t="str">
        <f>VLOOKUP(C240,SOURCE!S$6:Y$10195,6,0)</f>
        <v>T^MINUS_1(P)</v>
      </c>
      <c r="K240" s="29" t="str">
        <f t="shared" si="17"/>
        <v>t^MINUS_1(p)</v>
      </c>
      <c r="L240" s="39" t="str">
        <f>VLOOKUP(C240,SOURCE!S$6:Y$10195,2,0)</f>
        <v/>
      </c>
      <c r="M240" t="str">
        <f>IF(VLOOKUP(I240,SOURCE!B:M,2,0)="/  { itemToBeCoded","To be coded","")</f>
        <v/>
      </c>
      <c r="N240" s="17" t="str">
        <f>IF(AND(O240,VLOOKUP(I240,SOURCE!B:M,2,0)&lt;&gt;"/  { itemToBeCoded"),IF(ISERROR(VLOOKUP(J240,TEST!A:L,12,0)),"",   IF(VLOOKUP(J240,TEST!A:L,12,0)="","",VLOOKUP(J240,TEST!A:L,12,0)&amp;" //"&amp;U240)),"")</f>
        <v/>
      </c>
      <c r="O240" t="b">
        <f>ISNA(VLOOKUP(J240,J$3:J239,1,0))</f>
        <v>1</v>
      </c>
      <c r="Q240" s="26" t="str">
        <f>VLOOKUP(I240,SOURCE!B:M,5,0)</f>
        <v>"t" STD_SUP_MINUS_1 "(p)"</v>
      </c>
      <c r="U240">
        <f t="shared" si="18"/>
        <v>51</v>
      </c>
      <c r="V240" s="53">
        <f t="shared" si="19"/>
        <v>299797199.25280225</v>
      </c>
      <c r="W240" t="str">
        <f>IF(AND(O240,VLOOKUP(I240,SOURCE!B:M,2,0)&lt;&gt;"/  { itemToBeCoded"),IF(ISERROR(VLOOKUP(J240,TEST!A:F,5,0)),"",VLOOKUP(J240,TEST!A:F,5,0)),"")</f>
        <v/>
      </c>
      <c r="X240" t="str">
        <f>IF(AND(O240,VLOOKUP(I240,SOURCE!B:M,2,0)&lt;&gt;"/  { itemToBeCoded"),IF(ISERROR(VLOOKUP(J240,TEST!A:F,6,0)),"",VLOOKUP(J240,TEST!A:F,6,0)),"")</f>
        <v/>
      </c>
      <c r="Y240" t="str">
        <f t="shared" si="16"/>
        <v/>
      </c>
    </row>
    <row r="241" spans="1:25">
      <c r="A241" s="24" t="str">
        <f>IF(ISNA(VLOOKUP(D241,D242:D$9999,1,0)),"",1)</f>
        <v/>
      </c>
      <c r="B241" s="24" t="str">
        <f>IF(ISNA(VLOOKUP(E241,E242:E$9999,1,0)),"",1)</f>
        <v/>
      </c>
      <c r="C241" s="2">
        <v>239</v>
      </c>
      <c r="D241" s="2" t="str">
        <f>VLOOKUP(C241,SOURCE!$S$3:$Z$3016,8,0)</f>
        <v>ITM_WEIBLP</v>
      </c>
      <c r="E241" s="26" t="str">
        <f>CHAR(34)&amp;VLOOKUP(C241,SOURCE!$S$3:$Z$3016,6,0)&amp;CHAR(34)</f>
        <v>"WEIBLP"</v>
      </c>
      <c r="F241" s="22" t="str">
        <f>VLOOKUP(C241,SOURCE!$S$3:$AA$3016,9,0)&amp;
IF(MID(E241,2,4)="XEQM",
"                      if (strcompare(str,"&amp;E241&amp;" ) &amp;&amp; exec) { *com = "&amp;D241&amp;";} else",
SUBSTITUTE("                      if (strcompare(str,"&amp;E241&amp;" )) { *com = "&amp;D241&amp;";} else","MNU_","-MNU_")
)</f>
        <v>//                      if (strcompare(str,"WEIBLP" )) { *com = ITM_WEIBLP;} else</v>
      </c>
      <c r="H241" t="b">
        <f>ISNA(VLOOKUP(J241,J242:J$500,1,0))</f>
        <v>1</v>
      </c>
      <c r="I241" s="27">
        <f>VLOOKUP(C241,SOURCE!S$6:Y$10195,7,0)</f>
        <v>1268</v>
      </c>
      <c r="J241" s="28" t="str">
        <f>VLOOKUP(C241,SOURCE!S$6:Y$10195,6,0)</f>
        <v>WEIBLP</v>
      </c>
      <c r="K241" s="29" t="str">
        <f t="shared" si="17"/>
        <v>Weiblp</v>
      </c>
      <c r="L241" s="39" t="str">
        <f>VLOOKUP(C241,SOURCE!S$6:Y$10195,2,0)</f>
        <v/>
      </c>
      <c r="M241" t="str">
        <f>IF(VLOOKUP(I241,SOURCE!B:M,2,0)="/  { itemToBeCoded","To be coded","")</f>
        <v>To be coded</v>
      </c>
      <c r="N241" s="17" t="str">
        <f>IF(AND(O241,VLOOKUP(I241,SOURCE!B:M,2,0)&lt;&gt;"/  { itemToBeCoded"),IF(ISERROR(VLOOKUP(J241,TEST!A:L,12,0)),"",   IF(VLOOKUP(J241,TEST!A:L,12,0)="","",VLOOKUP(J241,TEST!A:L,12,0)&amp;" //"&amp;U241)),"")</f>
        <v/>
      </c>
      <c r="O241" t="b">
        <f>ISNA(VLOOKUP(J241,J$3:J240,1,0))</f>
        <v>1</v>
      </c>
      <c r="Q241" s="26" t="str">
        <f>VLOOKUP(I241,SOURCE!B:M,5,0)</f>
        <v>"Weibl" STD_SUB_p</v>
      </c>
      <c r="U241">
        <f t="shared" si="18"/>
        <v>51</v>
      </c>
      <c r="V241" s="53">
        <f t="shared" si="19"/>
        <v>299797199.25280225</v>
      </c>
      <c r="W241" t="str">
        <f>IF(AND(O241,VLOOKUP(I241,SOURCE!B:M,2,0)&lt;&gt;"/  { itemToBeCoded"),IF(ISERROR(VLOOKUP(J241,TEST!A:F,5,0)),"",VLOOKUP(J241,TEST!A:F,5,0)),"")</f>
        <v/>
      </c>
      <c r="X241" t="str">
        <f>IF(AND(O241,VLOOKUP(I241,SOURCE!B:M,2,0)&lt;&gt;"/  { itemToBeCoded"),IF(ISERROR(VLOOKUP(J241,TEST!A:F,6,0)),"",VLOOKUP(J241,TEST!A:F,6,0)),"")</f>
        <v/>
      </c>
      <c r="Y241" t="str">
        <f t="shared" si="16"/>
        <v/>
      </c>
    </row>
    <row r="242" spans="1:25">
      <c r="A242" s="24" t="str">
        <f>IF(ISNA(VLOOKUP(D242,D243:D$9999,1,0)),"",1)</f>
        <v/>
      </c>
      <c r="B242" s="24" t="str">
        <f>IF(ISNA(VLOOKUP(E242,E243:E$9999,1,0)),"",1)</f>
        <v/>
      </c>
      <c r="C242" s="2">
        <v>240</v>
      </c>
      <c r="D242" s="2" t="str">
        <f>VLOOKUP(C242,SOURCE!$S$3:$Z$3016,8,0)</f>
        <v>ITM_WEIBL</v>
      </c>
      <c r="E242" s="26" t="str">
        <f>CHAR(34)&amp;VLOOKUP(C242,SOURCE!$S$3:$Z$3016,6,0)&amp;CHAR(34)</f>
        <v>"WEIBLGAUSS_BLACK_LGAUSS_WHITE_R"</v>
      </c>
      <c r="F242" s="22" t="str">
        <f>VLOOKUP(C242,SOURCE!$S$3:$AA$3016,9,0)&amp;
IF(MID(E242,2,4)="XEQM",
"                      if (strcompare(str,"&amp;E242&amp;" ) &amp;&amp; exec) { *com = "&amp;D242&amp;";} else",
SUBSTITUTE("                      if (strcompare(str,"&amp;E242&amp;" )) { *com = "&amp;D242&amp;";} else","MNU_","-MNU_")
)</f>
        <v>//                      if (strcompare(str,"WEIBLGAUSS_BLACK_LGAUSS_WHITE_R" )) { *com = ITM_WEIBL;} else</v>
      </c>
      <c r="H242" t="b">
        <f>ISNA(VLOOKUP(J242,J243:J$500,1,0))</f>
        <v>1</v>
      </c>
      <c r="I242" s="27">
        <f>VLOOKUP(C242,SOURCE!S$6:Y$10195,7,0)</f>
        <v>1269</v>
      </c>
      <c r="J242" s="28" t="str">
        <f>VLOOKUP(C242,SOURCE!S$6:Y$10195,6,0)</f>
        <v>WEIBLGAUSS_BLACK_LGAUSS_WHITE_R</v>
      </c>
      <c r="K242" s="29" t="str">
        <f t="shared" si="17"/>
        <v>WeiblGAUSS_BLACK_LGAUSS_WHITE_R</v>
      </c>
      <c r="L242" s="39" t="str">
        <f>VLOOKUP(C242,SOURCE!S$6:Y$10195,2,0)</f>
        <v/>
      </c>
      <c r="M242" t="str">
        <f>IF(VLOOKUP(I242,SOURCE!B:M,2,0)="/  { itemToBeCoded","To be coded","")</f>
        <v>To be coded</v>
      </c>
      <c r="N242" s="17" t="str">
        <f>IF(AND(O242,VLOOKUP(I242,SOURCE!B:M,2,0)&lt;&gt;"/  { itemToBeCoded"),IF(ISERROR(VLOOKUP(J242,TEST!A:L,12,0)),"",   IF(VLOOKUP(J242,TEST!A:L,12,0)="","",VLOOKUP(J242,TEST!A:L,12,0)&amp;" //"&amp;U242)),"")</f>
        <v/>
      </c>
      <c r="O242" t="b">
        <f>ISNA(VLOOKUP(J242,J$3:J241,1,0))</f>
        <v>1</v>
      </c>
      <c r="Q242" s="26" t="str">
        <f>VLOOKUP(I242,SOURCE!B:M,5,0)</f>
        <v>"Weibl" STD_GAUSS_BLACK_L STD_GAUSS_WHITE_R</v>
      </c>
      <c r="U242">
        <f t="shared" si="18"/>
        <v>51</v>
      </c>
      <c r="V242" s="53">
        <f t="shared" si="19"/>
        <v>299797199.25280225</v>
      </c>
      <c r="W242" t="str">
        <f>IF(AND(O242,VLOOKUP(I242,SOURCE!B:M,2,0)&lt;&gt;"/  { itemToBeCoded"),IF(ISERROR(VLOOKUP(J242,TEST!A:F,5,0)),"",VLOOKUP(J242,TEST!A:F,5,0)),"")</f>
        <v/>
      </c>
      <c r="X242" t="str">
        <f>IF(AND(O242,VLOOKUP(I242,SOURCE!B:M,2,0)&lt;&gt;"/  { itemToBeCoded"),IF(ISERROR(VLOOKUP(J242,TEST!A:F,6,0)),"",VLOOKUP(J242,TEST!A:F,6,0)),"")</f>
        <v/>
      </c>
      <c r="Y242" t="str">
        <f t="shared" si="16"/>
        <v/>
      </c>
    </row>
    <row r="243" spans="1:25">
      <c r="A243" s="24" t="str">
        <f>IF(ISNA(VLOOKUP(D243,D244:D$9999,1,0)),"",1)</f>
        <v/>
      </c>
      <c r="B243" s="24" t="str">
        <f>IF(ISNA(VLOOKUP(E243,E244:E$9999,1,0)),"",1)</f>
        <v/>
      </c>
      <c r="C243" s="2">
        <v>241</v>
      </c>
      <c r="D243" s="2" t="str">
        <f>VLOOKUP(C243,SOURCE!$S$3:$Z$3016,8,0)</f>
        <v>ITM_WEIBLU</v>
      </c>
      <c r="E243" s="26" t="str">
        <f>CHAR(34)&amp;VLOOKUP(C243,SOURCE!$S$3:$Z$3016,6,0)&amp;CHAR(34)</f>
        <v>"WEIBLGAUSS_WHITE_LGAUSS_BLACK_R"</v>
      </c>
      <c r="F243" s="22" t="str">
        <f>VLOOKUP(C243,SOURCE!$S$3:$AA$3016,9,0)&amp;
IF(MID(E243,2,4)="XEQM",
"                      if (strcompare(str,"&amp;E243&amp;" ) &amp;&amp; exec) { *com = "&amp;D243&amp;";} else",
SUBSTITUTE("                      if (strcompare(str,"&amp;E243&amp;" )) { *com = "&amp;D243&amp;";} else","MNU_","-MNU_")
)</f>
        <v>//                      if (strcompare(str,"WEIBLGAUSS_WHITE_LGAUSS_BLACK_R" )) { *com = ITM_WEIBLU;} else</v>
      </c>
      <c r="H243" t="b">
        <f>ISNA(VLOOKUP(J243,J244:J$500,1,0))</f>
        <v>1</v>
      </c>
      <c r="I243" s="27">
        <f>VLOOKUP(C243,SOURCE!S$6:Y$10195,7,0)</f>
        <v>1270</v>
      </c>
      <c r="J243" s="28" t="str">
        <f>VLOOKUP(C243,SOURCE!S$6:Y$10195,6,0)</f>
        <v>WEIBLGAUSS_WHITE_LGAUSS_BLACK_R</v>
      </c>
      <c r="K243" s="29" t="str">
        <f t="shared" si="17"/>
        <v>WeiblGAUSS_WHITE_LGAUSS_BLACK_R</v>
      </c>
      <c r="L243" s="39" t="str">
        <f>VLOOKUP(C243,SOURCE!S$6:Y$10195,2,0)</f>
        <v/>
      </c>
      <c r="M243" t="str">
        <f>IF(VLOOKUP(I243,SOURCE!B:M,2,0)="/  { itemToBeCoded","To be coded","")</f>
        <v>To be coded</v>
      </c>
      <c r="N243" s="17" t="str">
        <f>IF(AND(O243,VLOOKUP(I243,SOURCE!B:M,2,0)&lt;&gt;"/  { itemToBeCoded"),IF(ISERROR(VLOOKUP(J243,TEST!A:L,12,0)),"",   IF(VLOOKUP(J243,TEST!A:L,12,0)="","",VLOOKUP(J243,TEST!A:L,12,0)&amp;" //"&amp;U243)),"")</f>
        <v/>
      </c>
      <c r="O243" t="b">
        <f>ISNA(VLOOKUP(J243,J$3:J242,1,0))</f>
        <v>1</v>
      </c>
      <c r="Q243" s="26" t="str">
        <f>VLOOKUP(I243,SOURCE!B:M,5,0)</f>
        <v>"Weibl" STD_GAUSS_WHITE_L STD_GAUSS_BLACK_R</v>
      </c>
      <c r="U243">
        <f t="shared" si="18"/>
        <v>51</v>
      </c>
      <c r="V243" s="53">
        <f t="shared" si="19"/>
        <v>299797199.25280225</v>
      </c>
      <c r="W243" t="str">
        <f>IF(AND(O243,VLOOKUP(I243,SOURCE!B:M,2,0)&lt;&gt;"/  { itemToBeCoded"),IF(ISERROR(VLOOKUP(J243,TEST!A:F,5,0)),"",VLOOKUP(J243,TEST!A:F,5,0)),"")</f>
        <v/>
      </c>
      <c r="X243" t="str">
        <f>IF(AND(O243,VLOOKUP(I243,SOURCE!B:M,2,0)&lt;&gt;"/  { itemToBeCoded"),IF(ISERROR(VLOOKUP(J243,TEST!A:F,6,0)),"",VLOOKUP(J243,TEST!A:F,6,0)),"")</f>
        <v/>
      </c>
      <c r="Y243" t="str">
        <f t="shared" si="16"/>
        <v/>
      </c>
    </row>
    <row r="244" spans="1:25">
      <c r="A244" s="24" t="str">
        <f>IF(ISNA(VLOOKUP(D244,D245:D$9999,1,0)),"",1)</f>
        <v/>
      </c>
      <c r="B244" s="24" t="str">
        <f>IF(ISNA(VLOOKUP(E244,E245:E$9999,1,0)),"",1)</f>
        <v/>
      </c>
      <c r="C244" s="2">
        <v>242</v>
      </c>
      <c r="D244" s="2" t="str">
        <f>VLOOKUP(C244,SOURCE!$S$3:$Z$3016,8,0)</f>
        <v>ITM_WEIBLM1</v>
      </c>
      <c r="E244" s="26" t="str">
        <f>CHAR(34)&amp;VLOOKUP(C244,SOURCE!$S$3:$Z$3016,6,0)&amp;CHAR(34)</f>
        <v>"WEIBL^MINUS_1"</v>
      </c>
      <c r="F244" s="22" t="str">
        <f>VLOOKUP(C244,SOURCE!$S$3:$AA$3016,9,0)&amp;
IF(MID(E244,2,4)="XEQM",
"                      if (strcompare(str,"&amp;E244&amp;" ) &amp;&amp; exec) { *com = "&amp;D244&amp;";} else",
SUBSTITUTE("                      if (strcompare(str,"&amp;E244&amp;" )) { *com = "&amp;D244&amp;";} else","MNU_","-MNU_")
)</f>
        <v>//                      if (strcompare(str,"WEIBL^MINUS_1" )) { *com = ITM_WEIBLM1;} else</v>
      </c>
      <c r="H244" t="b">
        <f>ISNA(VLOOKUP(J244,J245:J$500,1,0))</f>
        <v>1</v>
      </c>
      <c r="I244" s="27">
        <f>VLOOKUP(C244,SOURCE!S$6:Y$10195,7,0)</f>
        <v>1271</v>
      </c>
      <c r="J244" s="28" t="str">
        <f>VLOOKUP(C244,SOURCE!S$6:Y$10195,6,0)</f>
        <v>WEIBL^MINUS_1</v>
      </c>
      <c r="K244" s="29" t="str">
        <f t="shared" si="17"/>
        <v>Weibl^MINUS_1</v>
      </c>
      <c r="L244" s="39" t="str">
        <f>VLOOKUP(C244,SOURCE!S$6:Y$10195,2,0)</f>
        <v/>
      </c>
      <c r="M244" t="str">
        <f>IF(VLOOKUP(I244,SOURCE!B:M,2,0)="/  { itemToBeCoded","To be coded","")</f>
        <v>To be coded</v>
      </c>
      <c r="N244" s="17" t="str">
        <f>IF(AND(O244,VLOOKUP(I244,SOURCE!B:M,2,0)&lt;&gt;"/  { itemToBeCoded"),IF(ISERROR(VLOOKUP(J244,TEST!A:L,12,0)),"",   IF(VLOOKUP(J244,TEST!A:L,12,0)="","",VLOOKUP(J244,TEST!A:L,12,0)&amp;" //"&amp;U244)),"")</f>
        <v/>
      </c>
      <c r="O244" t="b">
        <f>ISNA(VLOOKUP(J244,J$3:J243,1,0))</f>
        <v>1</v>
      </c>
      <c r="Q244" s="26" t="str">
        <f>VLOOKUP(I244,SOURCE!B:M,5,0)</f>
        <v>"Weibl" STD_SUP_MINUS_1</v>
      </c>
      <c r="U244">
        <f t="shared" si="18"/>
        <v>51</v>
      </c>
      <c r="V244" s="53">
        <f t="shared" si="19"/>
        <v>299797199.25280225</v>
      </c>
      <c r="W244" t="str">
        <f>IF(AND(O244,VLOOKUP(I244,SOURCE!B:M,2,0)&lt;&gt;"/  { itemToBeCoded"),IF(ISERROR(VLOOKUP(J244,TEST!A:F,5,0)),"",VLOOKUP(J244,TEST!A:F,5,0)),"")</f>
        <v/>
      </c>
      <c r="X244" t="str">
        <f>IF(AND(O244,VLOOKUP(I244,SOURCE!B:M,2,0)&lt;&gt;"/  { itemToBeCoded"),IF(ISERROR(VLOOKUP(J244,TEST!A:F,6,0)),"",VLOOKUP(J244,TEST!A:F,6,0)),"")</f>
        <v/>
      </c>
      <c r="Y244" t="str">
        <f t="shared" si="16"/>
        <v/>
      </c>
    </row>
    <row r="245" spans="1:25">
      <c r="A245" s="24" t="str">
        <f>IF(ISNA(VLOOKUP(D245,D246:D$9999,1,0)),"",1)</f>
        <v/>
      </c>
      <c r="B245" s="24" t="str">
        <f>IF(ISNA(VLOOKUP(E245,E246:E$9999,1,0)),"",1)</f>
        <v/>
      </c>
      <c r="C245" s="2">
        <v>243</v>
      </c>
      <c r="D245" s="2" t="str">
        <f>VLOOKUP(C245,SOURCE!$S$3:$Z$3016,8,0)</f>
        <v>ITM_chi2Px</v>
      </c>
      <c r="E245" s="26" t="str">
        <f>CHAR(34)&amp;VLOOKUP(C245,SOURCE!$S$3:$Z$3016,6,0)&amp;CHAR(34)</f>
        <v>"CHI^2P(X)"</v>
      </c>
      <c r="F245" s="22" t="str">
        <f>VLOOKUP(C245,SOURCE!$S$3:$AA$3016,9,0)&amp;
IF(MID(E245,2,4)="XEQM",
"                      if (strcompare(str,"&amp;E245&amp;" ) &amp;&amp; exec) { *com = "&amp;D245&amp;";} else",
SUBSTITUTE("                      if (strcompare(str,"&amp;E245&amp;" )) { *com = "&amp;D245&amp;";} else","MNU_","-MNU_")
)</f>
        <v>//                      if (strcompare(str,"CHI^2P(X)" )) { *com = ITM_chi2Px;} else</v>
      </c>
      <c r="H245" t="b">
        <f>ISNA(VLOOKUP(J245,J246:J$500,1,0))</f>
        <v>1</v>
      </c>
      <c r="I245" s="27">
        <f>VLOOKUP(C245,SOURCE!S$6:Y$10195,7,0)</f>
        <v>1273</v>
      </c>
      <c r="J245" s="28" t="str">
        <f>VLOOKUP(C245,SOURCE!S$6:Y$10195,6,0)</f>
        <v>CHI^2P(X)</v>
      </c>
      <c r="K245" s="29" t="str">
        <f t="shared" si="17"/>
        <v>chi^2p(x)</v>
      </c>
      <c r="L245" s="39" t="str">
        <f>VLOOKUP(C245,SOURCE!S$6:Y$10195,2,0)</f>
        <v/>
      </c>
      <c r="M245" t="str">
        <f>IF(VLOOKUP(I245,SOURCE!B:M,2,0)="/  { itemToBeCoded","To be coded","")</f>
        <v/>
      </c>
      <c r="N245" s="17" t="str">
        <f>IF(AND(O245,VLOOKUP(I245,SOURCE!B:M,2,0)&lt;&gt;"/  { itemToBeCoded"),IF(ISERROR(VLOOKUP(J245,TEST!A:L,12,0)),"",   IF(VLOOKUP(J245,TEST!A:L,12,0)="","",VLOOKUP(J245,TEST!A:L,12,0)&amp;" //"&amp;U245)),"")</f>
        <v/>
      </c>
      <c r="O245" t="b">
        <f>ISNA(VLOOKUP(J245,J$3:J244,1,0))</f>
        <v>1</v>
      </c>
      <c r="Q245" s="26" t="str">
        <f>VLOOKUP(I245,SOURCE!B:M,5,0)</f>
        <v>STD_chi STD_SUP_2 STD_SUB_p "(x)"</v>
      </c>
      <c r="U245">
        <f t="shared" si="18"/>
        <v>51</v>
      </c>
      <c r="V245" s="53">
        <f t="shared" si="19"/>
        <v>299797199.25280225</v>
      </c>
      <c r="W245" t="str">
        <f>IF(AND(O245,VLOOKUP(I245,SOURCE!B:M,2,0)&lt;&gt;"/  { itemToBeCoded"),IF(ISERROR(VLOOKUP(J245,TEST!A:F,5,0)),"",VLOOKUP(J245,TEST!A:F,5,0)),"")</f>
        <v/>
      </c>
      <c r="X245" t="str">
        <f>IF(AND(O245,VLOOKUP(I245,SOURCE!B:M,2,0)&lt;&gt;"/  { itemToBeCoded"),IF(ISERROR(VLOOKUP(J245,TEST!A:F,6,0)),"",VLOOKUP(J245,TEST!A:F,6,0)),"")</f>
        <v/>
      </c>
      <c r="Y245" t="str">
        <f t="shared" si="16"/>
        <v/>
      </c>
    </row>
    <row r="246" spans="1:25">
      <c r="A246" s="24" t="str">
        <f>IF(ISNA(VLOOKUP(D246,D247:D$9999,1,0)),"",1)</f>
        <v/>
      </c>
      <c r="B246" s="24" t="str">
        <f>IF(ISNA(VLOOKUP(E246,E247:E$9999,1,0)),"",1)</f>
        <v/>
      </c>
      <c r="C246" s="2">
        <v>244</v>
      </c>
      <c r="D246" s="2" t="str">
        <f>VLOOKUP(C246,SOURCE!$S$3:$Z$3016,8,0)</f>
        <v>ITM_chi2x</v>
      </c>
      <c r="E246" s="26" t="str">
        <f>CHAR(34)&amp;VLOOKUP(C246,SOURCE!$S$3:$Z$3016,6,0)&amp;CHAR(34)</f>
        <v>"CHI^2GAUSS_BLACK_LGAUSS_WHITE_R(X)"</v>
      </c>
      <c r="F246" s="22" t="str">
        <f>VLOOKUP(C246,SOURCE!$S$3:$AA$3016,9,0)&amp;
IF(MID(E246,2,4)="XEQM",
"                      if (strcompare(str,"&amp;E246&amp;" ) &amp;&amp; exec) { *com = "&amp;D246&amp;";} else",
SUBSTITUTE("                      if (strcompare(str,"&amp;E246&amp;" )) { *com = "&amp;D246&amp;";} else","MNU_","-MNU_")
)</f>
        <v>//                      if (strcompare(str,"CHI^2GAUSS_BLACK_LGAUSS_WHITE_R(X)" )) { *com = ITM_chi2x;} else</v>
      </c>
      <c r="H246" t="b">
        <f>ISNA(VLOOKUP(J246,J247:J$500,1,0))</f>
        <v>1</v>
      </c>
      <c r="I246" s="27">
        <f>VLOOKUP(C246,SOURCE!S$6:Y$10195,7,0)</f>
        <v>1274</v>
      </c>
      <c r="J246" s="28" t="str">
        <f>VLOOKUP(C246,SOURCE!S$6:Y$10195,6,0)</f>
        <v>CHI^2GAUSS_BLACK_LGAUSS_WHITE_R(X)</v>
      </c>
      <c r="K246" s="29" t="str">
        <f t="shared" si="17"/>
        <v>chi^2GAUSS_BLACK_LGAUSS_WHITE_R(x)</v>
      </c>
      <c r="L246" s="39" t="str">
        <f>VLOOKUP(C246,SOURCE!S$6:Y$10195,2,0)</f>
        <v/>
      </c>
      <c r="M246" t="str">
        <f>IF(VLOOKUP(I246,SOURCE!B:M,2,0)="/  { itemToBeCoded","To be coded","")</f>
        <v/>
      </c>
      <c r="N246" s="17" t="str">
        <f>IF(AND(O246,VLOOKUP(I246,SOURCE!B:M,2,0)&lt;&gt;"/  { itemToBeCoded"),IF(ISERROR(VLOOKUP(J246,TEST!A:L,12,0)),"",   IF(VLOOKUP(J246,TEST!A:L,12,0)="","",VLOOKUP(J246,TEST!A:L,12,0)&amp;" //"&amp;U246)),"")</f>
        <v/>
      </c>
      <c r="O246" t="b">
        <f>ISNA(VLOOKUP(J246,J$3:J245,1,0))</f>
        <v>1</v>
      </c>
      <c r="Q246" s="26" t="str">
        <f>VLOOKUP(I246,SOURCE!B:M,5,0)</f>
        <v>STD_chi STD_SUP_2 STD_GAUSS_BLACK_L STD_GAUSS_WHITE_R "(x)"</v>
      </c>
      <c r="U246">
        <f t="shared" si="18"/>
        <v>51</v>
      </c>
      <c r="V246" s="53">
        <f t="shared" si="19"/>
        <v>299797199.25280225</v>
      </c>
      <c r="W246" t="str">
        <f>IF(AND(O246,VLOOKUP(I246,SOURCE!B:M,2,0)&lt;&gt;"/  { itemToBeCoded"),IF(ISERROR(VLOOKUP(J246,TEST!A:F,5,0)),"",VLOOKUP(J246,TEST!A:F,5,0)),"")</f>
        <v/>
      </c>
      <c r="X246" t="str">
        <f>IF(AND(O246,VLOOKUP(I246,SOURCE!B:M,2,0)&lt;&gt;"/  { itemToBeCoded"),IF(ISERROR(VLOOKUP(J246,TEST!A:F,6,0)),"",VLOOKUP(J246,TEST!A:F,6,0)),"")</f>
        <v/>
      </c>
      <c r="Y246" t="str">
        <f t="shared" si="16"/>
        <v/>
      </c>
    </row>
    <row r="247" spans="1:25">
      <c r="A247" s="24" t="str">
        <f>IF(ISNA(VLOOKUP(D247,D248:D$9999,1,0)),"",1)</f>
        <v/>
      </c>
      <c r="B247" s="24" t="str">
        <f>IF(ISNA(VLOOKUP(E247,E248:E$9999,1,0)),"",1)</f>
        <v/>
      </c>
      <c r="C247" s="2">
        <v>245</v>
      </c>
      <c r="D247" s="2" t="str">
        <f>VLOOKUP(C247,SOURCE!$S$3:$Z$3016,8,0)</f>
        <v>ITM_chi2ux</v>
      </c>
      <c r="E247" s="26" t="str">
        <f>CHAR(34)&amp;VLOOKUP(C247,SOURCE!$S$3:$Z$3016,6,0)&amp;CHAR(34)</f>
        <v>"CHI^2GAUSS_WHITE_LGAUSS_BLACK_R(X)"</v>
      </c>
      <c r="F247" s="22" t="str">
        <f>VLOOKUP(C247,SOURCE!$S$3:$AA$3016,9,0)&amp;
IF(MID(E247,2,4)="XEQM",
"                      if (strcompare(str,"&amp;E247&amp;" ) &amp;&amp; exec) { *com = "&amp;D247&amp;";} else",
SUBSTITUTE("                      if (strcompare(str,"&amp;E247&amp;" )) { *com = "&amp;D247&amp;";} else","MNU_","-MNU_")
)</f>
        <v>//                      if (strcompare(str,"CHI^2GAUSS_WHITE_LGAUSS_BLACK_R(X)" )) { *com = ITM_chi2ux;} else</v>
      </c>
      <c r="H247" t="b">
        <f>ISNA(VLOOKUP(J247,J248:J$500,1,0))</f>
        <v>1</v>
      </c>
      <c r="I247" s="27">
        <f>VLOOKUP(C247,SOURCE!S$6:Y$10195,7,0)</f>
        <v>1275</v>
      </c>
      <c r="J247" s="28" t="str">
        <f>VLOOKUP(C247,SOURCE!S$6:Y$10195,6,0)</f>
        <v>CHI^2GAUSS_WHITE_LGAUSS_BLACK_R(X)</v>
      </c>
      <c r="K247" s="29" t="str">
        <f t="shared" si="17"/>
        <v>chi^2GAUSS_WHITE_LGAUSS_BLACK_R(x)</v>
      </c>
      <c r="L247" s="39" t="str">
        <f>VLOOKUP(C247,SOURCE!S$6:Y$10195,2,0)</f>
        <v/>
      </c>
      <c r="M247" t="str">
        <f>IF(VLOOKUP(I247,SOURCE!B:M,2,0)="/  { itemToBeCoded","To be coded","")</f>
        <v/>
      </c>
      <c r="N247" s="17" t="str">
        <f>IF(AND(O247,VLOOKUP(I247,SOURCE!B:M,2,0)&lt;&gt;"/  { itemToBeCoded"),IF(ISERROR(VLOOKUP(J247,TEST!A:L,12,0)),"",   IF(VLOOKUP(J247,TEST!A:L,12,0)="","",VLOOKUP(J247,TEST!A:L,12,0)&amp;" //"&amp;U247)),"")</f>
        <v/>
      </c>
      <c r="O247" t="b">
        <f>ISNA(VLOOKUP(J247,J$3:J246,1,0))</f>
        <v>1</v>
      </c>
      <c r="Q247" s="26" t="str">
        <f>VLOOKUP(I247,SOURCE!B:M,5,0)</f>
        <v>STD_chi STD_SUP_2 STD_GAUSS_WHITE_L STD_GAUSS_BLACK_R "(x)"</v>
      </c>
      <c r="U247">
        <f t="shared" si="18"/>
        <v>51</v>
      </c>
      <c r="V247" s="53">
        <f t="shared" si="19"/>
        <v>299797199.25280225</v>
      </c>
      <c r="W247" t="str">
        <f>IF(AND(O247,VLOOKUP(I247,SOURCE!B:M,2,0)&lt;&gt;"/  { itemToBeCoded"),IF(ISERROR(VLOOKUP(J247,TEST!A:F,5,0)),"",VLOOKUP(J247,TEST!A:F,5,0)),"")</f>
        <v/>
      </c>
      <c r="X247" t="str">
        <f>IF(AND(O247,VLOOKUP(I247,SOURCE!B:M,2,0)&lt;&gt;"/  { itemToBeCoded"),IF(ISERROR(VLOOKUP(J247,TEST!A:F,6,0)),"",VLOOKUP(J247,TEST!A:F,6,0)),"")</f>
        <v/>
      </c>
      <c r="Y247" t="str">
        <f t="shared" si="16"/>
        <v/>
      </c>
    </row>
    <row r="248" spans="1:25">
      <c r="A248" s="24" t="str">
        <f>IF(ISNA(VLOOKUP(D248,D249:D$9999,1,0)),"",1)</f>
        <v/>
      </c>
      <c r="B248" s="24" t="str">
        <f>IF(ISNA(VLOOKUP(E248,E249:E$9999,1,0)),"",1)</f>
        <v/>
      </c>
      <c r="C248" s="2">
        <v>246</v>
      </c>
      <c r="D248" s="2" t="str">
        <f>VLOOKUP(C248,SOURCE!$S$3:$Z$3016,8,0)</f>
        <v>ITM_chi2M1</v>
      </c>
      <c r="E248" s="26" t="str">
        <f>CHAR(34)&amp;VLOOKUP(C248,SOURCE!$S$3:$Z$3016,6,0)&amp;CHAR(34)</f>
        <v>"(CHI^2)^MINUS_1"</v>
      </c>
      <c r="F248" s="22" t="str">
        <f>VLOOKUP(C248,SOURCE!$S$3:$AA$3016,9,0)&amp;
IF(MID(E248,2,4)="XEQM",
"                      if (strcompare(str,"&amp;E248&amp;" ) &amp;&amp; exec) { *com = "&amp;D248&amp;";} else",
SUBSTITUTE("                      if (strcompare(str,"&amp;E248&amp;" )) { *com = "&amp;D248&amp;";} else","MNU_","-MNU_")
)</f>
        <v>//                      if (strcompare(str,"(CHI^2)^MINUS_1" )) { *com = ITM_chi2M1;} else</v>
      </c>
      <c r="H248" t="b">
        <f>ISNA(VLOOKUP(J248,J249:J$500,1,0))</f>
        <v>1</v>
      </c>
      <c r="I248" s="27">
        <f>VLOOKUP(C248,SOURCE!S$6:Y$10195,7,0)</f>
        <v>1276</v>
      </c>
      <c r="J248" s="28" t="str">
        <f>VLOOKUP(C248,SOURCE!S$6:Y$10195,6,0)</f>
        <v>(CHI^2)^MINUS_1</v>
      </c>
      <c r="K248" s="29" t="str">
        <f t="shared" si="17"/>
        <v>(chi^2)^MINUS_1</v>
      </c>
      <c r="L248" s="39" t="str">
        <f>VLOOKUP(C248,SOURCE!S$6:Y$10195,2,0)</f>
        <v/>
      </c>
      <c r="M248" t="str">
        <f>IF(VLOOKUP(I248,SOURCE!B:M,2,0)="/  { itemToBeCoded","To be coded","")</f>
        <v/>
      </c>
      <c r="N248" s="17" t="str">
        <f>IF(AND(O248,VLOOKUP(I248,SOURCE!B:M,2,0)&lt;&gt;"/  { itemToBeCoded"),IF(ISERROR(VLOOKUP(J248,TEST!A:L,12,0)),"",   IF(VLOOKUP(J248,TEST!A:L,12,0)="","",VLOOKUP(J248,TEST!A:L,12,0)&amp;" //"&amp;U248)),"")</f>
        <v/>
      </c>
      <c r="O248" t="b">
        <f>ISNA(VLOOKUP(J248,J$3:J247,1,0))</f>
        <v>1</v>
      </c>
      <c r="Q248" s="26" t="str">
        <f>VLOOKUP(I248,SOURCE!B:M,5,0)</f>
        <v>"(" STD_chi STD_SUP_2 ")" STD_SUP_MINUS_1</v>
      </c>
      <c r="U248">
        <f t="shared" si="18"/>
        <v>51</v>
      </c>
      <c r="V248" s="53">
        <f t="shared" si="19"/>
        <v>299797199.25280225</v>
      </c>
      <c r="W248" t="str">
        <f>IF(AND(O248,VLOOKUP(I248,SOURCE!B:M,2,0)&lt;&gt;"/  { itemToBeCoded"),IF(ISERROR(VLOOKUP(J248,TEST!A:F,5,0)),"",VLOOKUP(J248,TEST!A:F,5,0)),"")</f>
        <v/>
      </c>
      <c r="X248" t="str">
        <f>IF(AND(O248,VLOOKUP(I248,SOURCE!B:M,2,0)&lt;&gt;"/  { itemToBeCoded"),IF(ISERROR(VLOOKUP(J248,TEST!A:F,6,0)),"",VLOOKUP(J248,TEST!A:F,6,0)),"")</f>
        <v/>
      </c>
      <c r="Y248" t="str">
        <f t="shared" si="16"/>
        <v/>
      </c>
    </row>
    <row r="249" spans="1:25">
      <c r="A249" s="24" t="str">
        <f>IF(ISNA(VLOOKUP(D249,D250:D$9999,1,0)),"",1)</f>
        <v/>
      </c>
      <c r="B249" s="24" t="str">
        <f>IF(ISNA(VLOOKUP(E249,E250:E$9999,1,0)),"",1)</f>
        <v/>
      </c>
      <c r="C249" s="2">
        <v>247</v>
      </c>
      <c r="D249" s="2" t="str">
        <f>VLOOKUP(C249,SOURCE!$S$3:$Z$3016,8,0)</f>
        <v>ITM_BESTF</v>
      </c>
      <c r="E249" s="26" t="str">
        <f>CHAR(34)&amp;VLOOKUP(C249,SOURCE!$S$3:$Z$3016,6,0)&amp;CHAR(34)</f>
        <v>"BESTF"</v>
      </c>
      <c r="F249" s="22" t="str">
        <f>VLOOKUP(C249,SOURCE!$S$3:$AA$3016,9,0)&amp;
IF(MID(E249,2,4)="XEQM",
"                      if (strcompare(str,"&amp;E249&amp;" ) &amp;&amp; exec) { *com = "&amp;D249&amp;";} else",
SUBSTITUTE("                      if (strcompare(str,"&amp;E249&amp;" )) { *com = "&amp;D249&amp;";} else","MNU_","-MNU_")
)</f>
        <v>//                      if (strcompare(str,"BESTF" )) { *com = ITM_BESTF;} else</v>
      </c>
      <c r="H249" t="b">
        <f>ISNA(VLOOKUP(J249,J250:J$500,1,0))</f>
        <v>1</v>
      </c>
      <c r="I249" s="27">
        <f>VLOOKUP(C249,SOURCE!S$6:Y$10195,7,0)</f>
        <v>1297</v>
      </c>
      <c r="J249" s="28" t="str">
        <f>VLOOKUP(C249,SOURCE!S$6:Y$10195,6,0)</f>
        <v>BESTF</v>
      </c>
      <c r="K249" s="29" t="str">
        <f t="shared" si="17"/>
        <v>BestF</v>
      </c>
      <c r="L249" s="39" t="str">
        <f>VLOOKUP(C249,SOURCE!S$6:Y$10195,2,0)</f>
        <v/>
      </c>
      <c r="M249" t="str">
        <f>IF(VLOOKUP(I249,SOURCE!B:M,2,0)="/  { itemToBeCoded","To be coded","")</f>
        <v/>
      </c>
      <c r="N249" s="17" t="str">
        <f>IF(AND(O249,VLOOKUP(I249,SOURCE!B:M,2,0)&lt;&gt;"/  { itemToBeCoded"),IF(ISERROR(VLOOKUP(J249,TEST!A:L,12,0)),"",   IF(VLOOKUP(J249,TEST!A:L,12,0)="","",VLOOKUP(J249,TEST!A:L,12,0)&amp;" //"&amp;U249)),"")</f>
        <v/>
      </c>
      <c r="O249" t="b">
        <f>ISNA(VLOOKUP(J249,J$3:J248,1,0))</f>
        <v>1</v>
      </c>
      <c r="Q249" s="26" t="str">
        <f>VLOOKUP(I249,SOURCE!B:M,5,0)</f>
        <v>"BestF"</v>
      </c>
      <c r="U249">
        <f t="shared" si="18"/>
        <v>51</v>
      </c>
      <c r="V249" s="53">
        <f t="shared" si="19"/>
        <v>299797199.25280225</v>
      </c>
      <c r="W249" t="str">
        <f>IF(AND(O249,VLOOKUP(I249,SOURCE!B:M,2,0)&lt;&gt;"/  { itemToBeCoded"),IF(ISERROR(VLOOKUP(J249,TEST!A:F,5,0)),"",VLOOKUP(J249,TEST!A:F,5,0)),"")</f>
        <v/>
      </c>
      <c r="X249" t="str">
        <f>IF(AND(O249,VLOOKUP(I249,SOURCE!B:M,2,0)&lt;&gt;"/  { itemToBeCoded"),IF(ISERROR(VLOOKUP(J249,TEST!A:F,6,0)),"",VLOOKUP(J249,TEST!A:F,6,0)),"")</f>
        <v/>
      </c>
      <c r="Y249" t="str">
        <f t="shared" si="16"/>
        <v/>
      </c>
    </row>
    <row r="250" spans="1:25">
      <c r="A250" s="24" t="str">
        <f>IF(ISNA(VLOOKUP(D250,D251:D$9999,1,0)),"",1)</f>
        <v/>
      </c>
      <c r="B250" s="24" t="str">
        <f>IF(ISNA(VLOOKUP(E250,E251:E$9999,1,0)),"",1)</f>
        <v/>
      </c>
      <c r="C250" s="2">
        <v>248</v>
      </c>
      <c r="D250" s="2" t="str">
        <f>VLOOKUP(C250,SOURCE!$S$3:$Z$3016,8,0)</f>
        <v>ITM_EXPF</v>
      </c>
      <c r="E250" s="26" t="str">
        <f>CHAR(34)&amp;VLOOKUP(C250,SOURCE!$S$3:$Z$3016,6,0)&amp;CHAR(34)</f>
        <v>"EXPF"</v>
      </c>
      <c r="F250" s="22" t="str">
        <f>VLOOKUP(C250,SOURCE!$S$3:$AA$3016,9,0)&amp;
IF(MID(E250,2,4)="XEQM",
"                      if (strcompare(str,"&amp;E250&amp;" ) &amp;&amp; exec) { *com = "&amp;D250&amp;";} else",
SUBSTITUTE("                      if (strcompare(str,"&amp;E250&amp;" )) { *com = "&amp;D250&amp;";} else","MNU_","-MNU_")
)</f>
        <v>//                      if (strcompare(str,"EXPF" )) { *com = ITM_EXPF;} else</v>
      </c>
      <c r="H250" t="b">
        <f>ISNA(VLOOKUP(J250,J251:J$500,1,0))</f>
        <v>1</v>
      </c>
      <c r="I250" s="27">
        <f>VLOOKUP(C250,SOURCE!S$6:Y$10195,7,0)</f>
        <v>1298</v>
      </c>
      <c r="J250" s="28" t="str">
        <f>VLOOKUP(C250,SOURCE!S$6:Y$10195,6,0)</f>
        <v>EXPF</v>
      </c>
      <c r="K250" s="29" t="str">
        <f t="shared" si="17"/>
        <v>ExpF</v>
      </c>
      <c r="L250" s="39" t="str">
        <f>VLOOKUP(C250,SOURCE!S$6:Y$10195,2,0)</f>
        <v/>
      </c>
      <c r="M250" t="str">
        <f>IF(VLOOKUP(I250,SOURCE!B:M,2,0)="/  { itemToBeCoded","To be coded","")</f>
        <v/>
      </c>
      <c r="N250" s="17" t="str">
        <f>IF(AND(O250,VLOOKUP(I250,SOURCE!B:M,2,0)&lt;&gt;"/  { itemToBeCoded"),IF(ISERROR(VLOOKUP(J250,TEST!A:L,12,0)),"",   IF(VLOOKUP(J250,TEST!A:L,12,0)="","",VLOOKUP(J250,TEST!A:L,12,0)&amp;" //"&amp;U250)),"")</f>
        <v/>
      </c>
      <c r="O250" t="b">
        <f>ISNA(VLOOKUP(J250,J$3:J249,1,0))</f>
        <v>1</v>
      </c>
      <c r="Q250" s="26" t="str">
        <f>VLOOKUP(I250,SOURCE!B:M,5,0)</f>
        <v>"ExpF"</v>
      </c>
      <c r="U250">
        <f t="shared" si="18"/>
        <v>51</v>
      </c>
      <c r="V250" s="53">
        <f t="shared" si="19"/>
        <v>299797199.25280225</v>
      </c>
      <c r="W250" t="str">
        <f>IF(AND(O250,VLOOKUP(I250,SOURCE!B:M,2,0)&lt;&gt;"/  { itemToBeCoded"),IF(ISERROR(VLOOKUP(J250,TEST!A:F,5,0)),"",VLOOKUP(J250,TEST!A:F,5,0)),"")</f>
        <v/>
      </c>
      <c r="X250" t="str">
        <f>IF(AND(O250,VLOOKUP(I250,SOURCE!B:M,2,0)&lt;&gt;"/  { itemToBeCoded"),IF(ISERROR(VLOOKUP(J250,TEST!A:F,6,0)),"",VLOOKUP(J250,TEST!A:F,6,0)),"")</f>
        <v/>
      </c>
      <c r="Y250" t="str">
        <f t="shared" si="16"/>
        <v/>
      </c>
    </row>
    <row r="251" spans="1:25">
      <c r="A251" s="24" t="str">
        <f>IF(ISNA(VLOOKUP(D251,D252:D$9999,1,0)),"",1)</f>
        <v/>
      </c>
      <c r="B251" s="24" t="str">
        <f>IF(ISNA(VLOOKUP(E251,E252:E$9999,1,0)),"",1)</f>
        <v/>
      </c>
      <c r="C251" s="2">
        <v>249</v>
      </c>
      <c r="D251" s="2" t="str">
        <f>VLOOKUP(C251,SOURCE!$S$3:$Z$3016,8,0)</f>
        <v>ITM_LINF</v>
      </c>
      <c r="E251" s="26" t="str">
        <f>CHAR(34)&amp;VLOOKUP(C251,SOURCE!$S$3:$Z$3016,6,0)&amp;CHAR(34)</f>
        <v>"LINF"</v>
      </c>
      <c r="F251" s="22" t="str">
        <f>VLOOKUP(C251,SOURCE!$S$3:$AA$3016,9,0)&amp;
IF(MID(E251,2,4)="XEQM",
"                      if (strcompare(str,"&amp;E251&amp;" ) &amp;&amp; exec) { *com = "&amp;D251&amp;";} else",
SUBSTITUTE("                      if (strcompare(str,"&amp;E251&amp;" )) { *com = "&amp;D251&amp;";} else","MNU_","-MNU_")
)</f>
        <v>//                      if (strcompare(str,"LINF" )) { *com = ITM_LINF;} else</v>
      </c>
      <c r="H251" t="b">
        <f>ISNA(VLOOKUP(J251,J252:J$500,1,0))</f>
        <v>1</v>
      </c>
      <c r="I251" s="27">
        <f>VLOOKUP(C251,SOURCE!S$6:Y$10195,7,0)</f>
        <v>1299</v>
      </c>
      <c r="J251" s="28" t="str">
        <f>VLOOKUP(C251,SOURCE!S$6:Y$10195,6,0)</f>
        <v>LINF</v>
      </c>
      <c r="K251" s="29" t="str">
        <f t="shared" si="17"/>
        <v>LinF</v>
      </c>
      <c r="L251" s="39" t="str">
        <f>VLOOKUP(C251,SOURCE!S$6:Y$10195,2,0)</f>
        <v/>
      </c>
      <c r="M251" t="str">
        <f>IF(VLOOKUP(I251,SOURCE!B:M,2,0)="/  { itemToBeCoded","To be coded","")</f>
        <v/>
      </c>
      <c r="N251" s="17" t="str">
        <f>IF(AND(O251,VLOOKUP(I251,SOURCE!B:M,2,0)&lt;&gt;"/  { itemToBeCoded"),IF(ISERROR(VLOOKUP(J251,TEST!A:L,12,0)),"",   IF(VLOOKUP(J251,TEST!A:L,12,0)="","",VLOOKUP(J251,TEST!A:L,12,0)&amp;" //"&amp;U251)),"")</f>
        <v/>
      </c>
      <c r="O251" t="b">
        <f>ISNA(VLOOKUP(J251,J$3:J250,1,0))</f>
        <v>1</v>
      </c>
      <c r="Q251" s="26" t="str">
        <f>VLOOKUP(I251,SOURCE!B:M,5,0)</f>
        <v>"LinF"</v>
      </c>
      <c r="U251">
        <f t="shared" si="18"/>
        <v>51</v>
      </c>
      <c r="V251" s="53">
        <f t="shared" si="19"/>
        <v>299797199.25280225</v>
      </c>
      <c r="W251" t="str">
        <f>IF(AND(O251,VLOOKUP(I251,SOURCE!B:M,2,0)&lt;&gt;"/  { itemToBeCoded"),IF(ISERROR(VLOOKUP(J251,TEST!A:F,5,0)),"",VLOOKUP(J251,TEST!A:F,5,0)),"")</f>
        <v/>
      </c>
      <c r="X251" t="str">
        <f>IF(AND(O251,VLOOKUP(I251,SOURCE!B:M,2,0)&lt;&gt;"/  { itemToBeCoded"),IF(ISERROR(VLOOKUP(J251,TEST!A:F,6,0)),"",VLOOKUP(J251,TEST!A:F,6,0)),"")</f>
        <v/>
      </c>
      <c r="Y251" t="str">
        <f t="shared" si="16"/>
        <v/>
      </c>
    </row>
    <row r="252" spans="1:25">
      <c r="A252" s="24" t="str">
        <f>IF(ISNA(VLOOKUP(D252,D253:D$9999,1,0)),"",1)</f>
        <v/>
      </c>
      <c r="B252" s="24" t="str">
        <f>IF(ISNA(VLOOKUP(E252,E253:E$9999,1,0)),"",1)</f>
        <v/>
      </c>
      <c r="C252" s="2">
        <v>250</v>
      </c>
      <c r="D252" s="2" t="str">
        <f>VLOOKUP(C252,SOURCE!$S$3:$Z$3016,8,0)</f>
        <v>ITM_LOGF</v>
      </c>
      <c r="E252" s="26" t="str">
        <f>CHAR(34)&amp;VLOOKUP(C252,SOURCE!$S$3:$Z$3016,6,0)&amp;CHAR(34)</f>
        <v>"LOGF"</v>
      </c>
      <c r="F252" s="22" t="str">
        <f>VLOOKUP(C252,SOURCE!$S$3:$AA$3016,9,0)&amp;
IF(MID(E252,2,4)="XEQM",
"                      if (strcompare(str,"&amp;E252&amp;" ) &amp;&amp; exec) { *com = "&amp;D252&amp;";} else",
SUBSTITUTE("                      if (strcompare(str,"&amp;E252&amp;" )) { *com = "&amp;D252&amp;";} else","MNU_","-MNU_")
)</f>
        <v>//                      if (strcompare(str,"LOGF" )) { *com = ITM_LOGF;} else</v>
      </c>
      <c r="H252" t="b">
        <f>ISNA(VLOOKUP(J252,J253:J$500,1,0))</f>
        <v>1</v>
      </c>
      <c r="I252" s="27">
        <f>VLOOKUP(C252,SOURCE!S$6:Y$10195,7,0)</f>
        <v>1300</v>
      </c>
      <c r="J252" s="28" t="str">
        <f>VLOOKUP(C252,SOURCE!S$6:Y$10195,6,0)</f>
        <v>LOGF</v>
      </c>
      <c r="K252" s="29" t="str">
        <f t="shared" si="17"/>
        <v>LogF</v>
      </c>
      <c r="L252" s="39" t="str">
        <f>VLOOKUP(C252,SOURCE!S$6:Y$10195,2,0)</f>
        <v/>
      </c>
      <c r="M252" t="str">
        <f>IF(VLOOKUP(I252,SOURCE!B:M,2,0)="/  { itemToBeCoded","To be coded","")</f>
        <v/>
      </c>
      <c r="N252" s="17" t="str">
        <f>IF(AND(O252,VLOOKUP(I252,SOURCE!B:M,2,0)&lt;&gt;"/  { itemToBeCoded"),IF(ISERROR(VLOOKUP(J252,TEST!A:L,12,0)),"",   IF(VLOOKUP(J252,TEST!A:L,12,0)="","",VLOOKUP(J252,TEST!A:L,12,0)&amp;" //"&amp;U252)),"")</f>
        <v/>
      </c>
      <c r="O252" t="b">
        <f>ISNA(VLOOKUP(J252,J$3:J251,1,0))</f>
        <v>1</v>
      </c>
      <c r="Q252" s="26" t="str">
        <f>VLOOKUP(I252,SOURCE!B:M,5,0)</f>
        <v>"LogF"</v>
      </c>
      <c r="U252">
        <f t="shared" si="18"/>
        <v>51</v>
      </c>
      <c r="V252" s="53">
        <f t="shared" si="19"/>
        <v>299797199.25280225</v>
      </c>
      <c r="W252" t="str">
        <f>IF(AND(O252,VLOOKUP(I252,SOURCE!B:M,2,0)&lt;&gt;"/  { itemToBeCoded"),IF(ISERROR(VLOOKUP(J252,TEST!A:F,5,0)),"",VLOOKUP(J252,TEST!A:F,5,0)),"")</f>
        <v/>
      </c>
      <c r="X252" t="str">
        <f>IF(AND(O252,VLOOKUP(I252,SOURCE!B:M,2,0)&lt;&gt;"/  { itemToBeCoded"),IF(ISERROR(VLOOKUP(J252,TEST!A:F,6,0)),"",VLOOKUP(J252,TEST!A:F,6,0)),"")</f>
        <v/>
      </c>
      <c r="Y252" t="str">
        <f t="shared" si="16"/>
        <v/>
      </c>
    </row>
    <row r="253" spans="1:25">
      <c r="A253" s="24" t="str">
        <f>IF(ISNA(VLOOKUP(D253,D254:D$9999,1,0)),"",1)</f>
        <v/>
      </c>
      <c r="B253" s="24" t="str">
        <f>IF(ISNA(VLOOKUP(E253,E254:E$9999,1,0)),"",1)</f>
        <v/>
      </c>
      <c r="C253" s="2">
        <v>251</v>
      </c>
      <c r="D253" s="2" t="str">
        <f>VLOOKUP(C253,SOURCE!$S$3:$Z$3016,8,0)</f>
        <v>ITM_ORTHOF</v>
      </c>
      <c r="E253" s="26" t="str">
        <f>CHAR(34)&amp;VLOOKUP(C253,SOURCE!$S$3:$Z$3016,6,0)&amp;CHAR(34)</f>
        <v>"ORTHOF"</v>
      </c>
      <c r="F253" s="22" t="str">
        <f>VLOOKUP(C253,SOURCE!$S$3:$AA$3016,9,0)&amp;
IF(MID(E253,2,4)="XEQM",
"                      if (strcompare(str,"&amp;E253&amp;" ) &amp;&amp; exec) { *com = "&amp;D253&amp;";} else",
SUBSTITUTE("                      if (strcompare(str,"&amp;E253&amp;" )) { *com = "&amp;D253&amp;";} else","MNU_","-MNU_")
)</f>
        <v>//                      if (strcompare(str,"ORTHOF" )) { *com = ITM_ORTHOF;} else</v>
      </c>
      <c r="H253" t="b">
        <f>ISNA(VLOOKUP(J253,J254:J$500,1,0))</f>
        <v>1</v>
      </c>
      <c r="I253" s="27">
        <f>VLOOKUP(C253,SOURCE!S$6:Y$10195,7,0)</f>
        <v>1301</v>
      </c>
      <c r="J253" s="28" t="str">
        <f>VLOOKUP(C253,SOURCE!S$6:Y$10195,6,0)</f>
        <v>ORTHOF</v>
      </c>
      <c r="K253" s="29" t="str">
        <f t="shared" si="17"/>
        <v>OrthoF</v>
      </c>
      <c r="L253" s="39" t="str">
        <f>VLOOKUP(C253,SOURCE!S$6:Y$10195,2,0)</f>
        <v/>
      </c>
      <c r="M253" t="str">
        <f>IF(VLOOKUP(I253,SOURCE!B:M,2,0)="/  { itemToBeCoded","To be coded","")</f>
        <v/>
      </c>
      <c r="N253" s="17" t="str">
        <f>IF(AND(O253,VLOOKUP(I253,SOURCE!B:M,2,0)&lt;&gt;"/  { itemToBeCoded"),IF(ISERROR(VLOOKUP(J253,TEST!A:L,12,0)),"",   IF(VLOOKUP(J253,TEST!A:L,12,0)="","",VLOOKUP(J253,TEST!A:L,12,0)&amp;" //"&amp;U253)),"")</f>
        <v/>
      </c>
      <c r="O253" t="b">
        <f>ISNA(VLOOKUP(J253,J$3:J252,1,0))</f>
        <v>1</v>
      </c>
      <c r="Q253" s="26" t="str">
        <f>VLOOKUP(I253,SOURCE!B:M,5,0)</f>
        <v>"OrthoF"</v>
      </c>
      <c r="U253">
        <f t="shared" si="18"/>
        <v>51</v>
      </c>
      <c r="V253" s="53">
        <f t="shared" si="19"/>
        <v>299797199.25280225</v>
      </c>
      <c r="W253" t="str">
        <f>IF(AND(O253,VLOOKUP(I253,SOURCE!B:M,2,0)&lt;&gt;"/  { itemToBeCoded"),IF(ISERROR(VLOOKUP(J253,TEST!A:F,5,0)),"",VLOOKUP(J253,TEST!A:F,5,0)),"")</f>
        <v/>
      </c>
      <c r="X253" t="str">
        <f>IF(AND(O253,VLOOKUP(I253,SOURCE!B:M,2,0)&lt;&gt;"/  { itemToBeCoded"),IF(ISERROR(VLOOKUP(J253,TEST!A:F,6,0)),"",VLOOKUP(J253,TEST!A:F,6,0)),"")</f>
        <v/>
      </c>
      <c r="Y253" t="str">
        <f t="shared" si="16"/>
        <v/>
      </c>
    </row>
    <row r="254" spans="1:25">
      <c r="A254" s="24" t="str">
        <f>IF(ISNA(VLOOKUP(D254,D255:D$9999,1,0)),"",1)</f>
        <v/>
      </c>
      <c r="B254" s="24" t="str">
        <f>IF(ISNA(VLOOKUP(E254,E255:E$9999,1,0)),"",1)</f>
        <v/>
      </c>
      <c r="C254" s="2">
        <v>252</v>
      </c>
      <c r="D254" s="2" t="str">
        <f>VLOOKUP(C254,SOURCE!$S$3:$Z$3016,8,0)</f>
        <v>ITM_POWERF</v>
      </c>
      <c r="E254" s="26" t="str">
        <f>CHAR(34)&amp;VLOOKUP(C254,SOURCE!$S$3:$Z$3016,6,0)&amp;CHAR(34)</f>
        <v>"POWERF"</v>
      </c>
      <c r="F254" s="22" t="str">
        <f>VLOOKUP(C254,SOURCE!$S$3:$AA$3016,9,0)&amp;
IF(MID(E254,2,4)="XEQM",
"                      if (strcompare(str,"&amp;E254&amp;" ) &amp;&amp; exec) { *com = "&amp;D254&amp;";} else",
SUBSTITUTE("                      if (strcompare(str,"&amp;E254&amp;" )) { *com = "&amp;D254&amp;";} else","MNU_","-MNU_")
)</f>
        <v>//                      if (strcompare(str,"POWERF" )) { *com = ITM_POWERF;} else</v>
      </c>
      <c r="H254" t="b">
        <f>ISNA(VLOOKUP(J254,J255:J$500,1,0))</f>
        <v>1</v>
      </c>
      <c r="I254" s="27">
        <f>VLOOKUP(C254,SOURCE!S$6:Y$10195,7,0)</f>
        <v>1302</v>
      </c>
      <c r="J254" s="28" t="str">
        <f>VLOOKUP(C254,SOURCE!S$6:Y$10195,6,0)</f>
        <v>POWERF</v>
      </c>
      <c r="K254" s="29" t="str">
        <f t="shared" si="17"/>
        <v>PowerF</v>
      </c>
      <c r="L254" s="39" t="str">
        <f>VLOOKUP(C254,SOURCE!S$6:Y$10195,2,0)</f>
        <v/>
      </c>
      <c r="M254" t="str">
        <f>IF(VLOOKUP(I254,SOURCE!B:M,2,0)="/  { itemToBeCoded","To be coded","")</f>
        <v/>
      </c>
      <c r="N254" s="17" t="str">
        <f>IF(AND(O254,VLOOKUP(I254,SOURCE!B:M,2,0)&lt;&gt;"/  { itemToBeCoded"),IF(ISERROR(VLOOKUP(J254,TEST!A:L,12,0)),"",   IF(VLOOKUP(J254,TEST!A:L,12,0)="","",VLOOKUP(J254,TEST!A:L,12,0)&amp;" //"&amp;U254)),"")</f>
        <v/>
      </c>
      <c r="O254" t="b">
        <f>ISNA(VLOOKUP(J254,J$3:J253,1,0))</f>
        <v>1</v>
      </c>
      <c r="Q254" s="26" t="str">
        <f>VLOOKUP(I254,SOURCE!B:M,5,0)</f>
        <v>"PowerF"</v>
      </c>
      <c r="U254">
        <f t="shared" si="18"/>
        <v>51</v>
      </c>
      <c r="V254" s="53">
        <f t="shared" si="19"/>
        <v>299797199.25280225</v>
      </c>
      <c r="W254" t="str">
        <f>IF(AND(O254,VLOOKUP(I254,SOURCE!B:M,2,0)&lt;&gt;"/  { itemToBeCoded"),IF(ISERROR(VLOOKUP(J254,TEST!A:F,5,0)),"",VLOOKUP(J254,TEST!A:F,5,0)),"")</f>
        <v/>
      </c>
      <c r="X254" t="str">
        <f>IF(AND(O254,VLOOKUP(I254,SOURCE!B:M,2,0)&lt;&gt;"/  { itemToBeCoded"),IF(ISERROR(VLOOKUP(J254,TEST!A:F,6,0)),"",VLOOKUP(J254,TEST!A:F,6,0)),"")</f>
        <v/>
      </c>
      <c r="Y254" t="str">
        <f t="shared" si="16"/>
        <v/>
      </c>
    </row>
    <row r="255" spans="1:25">
      <c r="A255" s="24" t="str">
        <f>IF(ISNA(VLOOKUP(D255,D256:D$9999,1,0)),"",1)</f>
        <v/>
      </c>
      <c r="B255" s="24" t="str">
        <f>IF(ISNA(VLOOKUP(E255,E256:E$9999,1,0)),"",1)</f>
        <v/>
      </c>
      <c r="C255" s="2">
        <v>253</v>
      </c>
      <c r="D255" s="2" t="str">
        <f>VLOOKUP(C255,SOURCE!$S$3:$Z$3016,8,0)</f>
        <v>ITM_GAUSSF</v>
      </c>
      <c r="E255" s="26" t="str">
        <f>CHAR(34)&amp;VLOOKUP(C255,SOURCE!$S$3:$Z$3016,6,0)&amp;CHAR(34)</f>
        <v>"GAUSSF"</v>
      </c>
      <c r="F255" s="22" t="str">
        <f>VLOOKUP(C255,SOURCE!$S$3:$AA$3016,9,0)&amp;
IF(MID(E255,2,4)="XEQM",
"                      if (strcompare(str,"&amp;E255&amp;" ) &amp;&amp; exec) { *com = "&amp;D255&amp;";} else",
SUBSTITUTE("                      if (strcompare(str,"&amp;E255&amp;" )) { *com = "&amp;D255&amp;";} else","MNU_","-MNU_")
)</f>
        <v>//                      if (strcompare(str,"GAUSSF" )) { *com = ITM_GAUSSF;} else</v>
      </c>
      <c r="H255" t="b">
        <f>ISNA(VLOOKUP(J255,J256:J$500,1,0))</f>
        <v>1</v>
      </c>
      <c r="I255" s="27">
        <f>VLOOKUP(C255,SOURCE!S$6:Y$10195,7,0)</f>
        <v>1303</v>
      </c>
      <c r="J255" s="28" t="str">
        <f>VLOOKUP(C255,SOURCE!S$6:Y$10195,6,0)</f>
        <v>GAUSSF</v>
      </c>
      <c r="K255" s="29" t="str">
        <f t="shared" si="17"/>
        <v>GaussF</v>
      </c>
      <c r="L255" s="39" t="str">
        <f>VLOOKUP(C255,SOURCE!S$6:Y$10195,2,0)</f>
        <v/>
      </c>
      <c r="M255" t="str">
        <f>IF(VLOOKUP(I255,SOURCE!B:M,2,0)="/  { itemToBeCoded","To be coded","")</f>
        <v/>
      </c>
      <c r="N255" s="17" t="str">
        <f>IF(AND(O255,VLOOKUP(I255,SOURCE!B:M,2,0)&lt;&gt;"/  { itemToBeCoded"),IF(ISERROR(VLOOKUP(J255,TEST!A:L,12,0)),"",   IF(VLOOKUP(J255,TEST!A:L,12,0)="","",VLOOKUP(J255,TEST!A:L,12,0)&amp;" //"&amp;U255)),"")</f>
        <v/>
      </c>
      <c r="O255" t="b">
        <f>ISNA(VLOOKUP(J255,J$3:J254,1,0))</f>
        <v>1</v>
      </c>
      <c r="Q255" s="26" t="str">
        <f>VLOOKUP(I255,SOURCE!B:M,5,0)</f>
        <v>"GaussF"</v>
      </c>
      <c r="U255">
        <f t="shared" si="18"/>
        <v>51</v>
      </c>
      <c r="V255" s="53">
        <f t="shared" si="19"/>
        <v>299797199.25280225</v>
      </c>
      <c r="W255" t="str">
        <f>IF(AND(O255,VLOOKUP(I255,SOURCE!B:M,2,0)&lt;&gt;"/  { itemToBeCoded"),IF(ISERROR(VLOOKUP(J255,TEST!A:F,5,0)),"",VLOOKUP(J255,TEST!A:F,5,0)),"")</f>
        <v/>
      </c>
      <c r="X255" t="str">
        <f>IF(AND(O255,VLOOKUP(I255,SOURCE!B:M,2,0)&lt;&gt;"/  { itemToBeCoded"),IF(ISERROR(VLOOKUP(J255,TEST!A:F,6,0)),"",VLOOKUP(J255,TEST!A:F,6,0)),"")</f>
        <v/>
      </c>
      <c r="Y255" t="str">
        <f t="shared" si="16"/>
        <v/>
      </c>
    </row>
    <row r="256" spans="1:25">
      <c r="A256" s="24" t="str">
        <f>IF(ISNA(VLOOKUP(D256,D257:D$9999,1,0)),"",1)</f>
        <v/>
      </c>
      <c r="B256" s="24" t="str">
        <f>IF(ISNA(VLOOKUP(E256,E257:E$9999,1,0)),"",1)</f>
        <v/>
      </c>
      <c r="C256" s="2">
        <v>254</v>
      </c>
      <c r="D256" s="2" t="str">
        <f>VLOOKUP(C256,SOURCE!$S$3:$Z$3016,8,0)</f>
        <v>ITM_CAUCHF</v>
      </c>
      <c r="E256" s="26" t="str">
        <f>CHAR(34)&amp;VLOOKUP(C256,SOURCE!$S$3:$Z$3016,6,0)&amp;CHAR(34)</f>
        <v>"CAUCHF"</v>
      </c>
      <c r="F256" s="22" t="str">
        <f>VLOOKUP(C256,SOURCE!$S$3:$AA$3016,9,0)&amp;
IF(MID(E256,2,4)="XEQM",
"                      if (strcompare(str,"&amp;E256&amp;" ) &amp;&amp; exec) { *com = "&amp;D256&amp;";} else",
SUBSTITUTE("                      if (strcompare(str,"&amp;E256&amp;" )) { *com = "&amp;D256&amp;";} else","MNU_","-MNU_")
)</f>
        <v>//                      if (strcompare(str,"CAUCHF" )) { *com = ITM_CAUCHF;} else</v>
      </c>
      <c r="H256" t="b">
        <f>ISNA(VLOOKUP(J256,J257:J$500,1,0))</f>
        <v>1</v>
      </c>
      <c r="I256" s="27">
        <f>VLOOKUP(C256,SOURCE!S$6:Y$10195,7,0)</f>
        <v>1304</v>
      </c>
      <c r="J256" s="28" t="str">
        <f>VLOOKUP(C256,SOURCE!S$6:Y$10195,6,0)</f>
        <v>CAUCHF</v>
      </c>
      <c r="K256" s="29" t="str">
        <f t="shared" si="17"/>
        <v>CauchF</v>
      </c>
      <c r="L256" s="39" t="str">
        <f>VLOOKUP(C256,SOURCE!S$6:Y$10195,2,0)</f>
        <v/>
      </c>
      <c r="M256" t="str">
        <f>IF(VLOOKUP(I256,SOURCE!B:M,2,0)="/  { itemToBeCoded","To be coded","")</f>
        <v/>
      </c>
      <c r="N256" s="17" t="str">
        <f>IF(AND(O256,VLOOKUP(I256,SOURCE!B:M,2,0)&lt;&gt;"/  { itemToBeCoded"),IF(ISERROR(VLOOKUP(J256,TEST!A:L,12,0)),"",   IF(VLOOKUP(J256,TEST!A:L,12,0)="","",VLOOKUP(J256,TEST!A:L,12,0)&amp;" //"&amp;U256)),"")</f>
        <v/>
      </c>
      <c r="O256" t="b">
        <f>ISNA(VLOOKUP(J256,J$3:J255,1,0))</f>
        <v>1</v>
      </c>
      <c r="Q256" s="26" t="str">
        <f>VLOOKUP(I256,SOURCE!B:M,5,0)</f>
        <v>"CauchF"</v>
      </c>
      <c r="U256">
        <f t="shared" si="18"/>
        <v>51</v>
      </c>
      <c r="V256" s="53">
        <f t="shared" si="19"/>
        <v>299797199.25280225</v>
      </c>
      <c r="W256" t="str">
        <f>IF(AND(O256,VLOOKUP(I256,SOURCE!B:M,2,0)&lt;&gt;"/  { itemToBeCoded"),IF(ISERROR(VLOOKUP(J256,TEST!A:F,5,0)),"",VLOOKUP(J256,TEST!A:F,5,0)),"")</f>
        <v/>
      </c>
      <c r="X256" t="str">
        <f>IF(AND(O256,VLOOKUP(I256,SOURCE!B:M,2,0)&lt;&gt;"/  { itemToBeCoded"),IF(ISERROR(VLOOKUP(J256,TEST!A:F,6,0)),"",VLOOKUP(J256,TEST!A:F,6,0)),"")</f>
        <v/>
      </c>
      <c r="Y256" t="str">
        <f t="shared" si="16"/>
        <v/>
      </c>
    </row>
    <row r="257" spans="1:25">
      <c r="A257" s="24" t="str">
        <f>IF(ISNA(VLOOKUP(D257,D258:D$9999,1,0)),"",1)</f>
        <v/>
      </c>
      <c r="B257" s="24" t="str">
        <f>IF(ISNA(VLOOKUP(E257,E258:E$9999,1,0)),"",1)</f>
        <v/>
      </c>
      <c r="C257" s="2">
        <v>255</v>
      </c>
      <c r="D257" s="2" t="str">
        <f>VLOOKUP(C257,SOURCE!$S$3:$Z$3016,8,0)</f>
        <v>ITM_PARABF</v>
      </c>
      <c r="E257" s="26" t="str">
        <f>CHAR(34)&amp;VLOOKUP(C257,SOURCE!$S$3:$Z$3016,6,0)&amp;CHAR(34)</f>
        <v>"PARABF"</v>
      </c>
      <c r="F257" s="22" t="str">
        <f>VLOOKUP(C257,SOURCE!$S$3:$AA$3016,9,0)&amp;
IF(MID(E257,2,4)="XEQM",
"                      if (strcompare(str,"&amp;E257&amp;" ) &amp;&amp; exec) { *com = "&amp;D257&amp;";} else",
SUBSTITUTE("                      if (strcompare(str,"&amp;E257&amp;" )) { *com = "&amp;D257&amp;";} else","MNU_","-MNU_")
)</f>
        <v>//                      if (strcompare(str,"PARABF" )) { *com = ITM_PARABF;} else</v>
      </c>
      <c r="H257" t="b">
        <f>ISNA(VLOOKUP(J257,J258:J$500,1,0))</f>
        <v>1</v>
      </c>
      <c r="I257" s="27">
        <f>VLOOKUP(C257,SOURCE!S$6:Y$10195,7,0)</f>
        <v>1305</v>
      </c>
      <c r="J257" s="28" t="str">
        <f>VLOOKUP(C257,SOURCE!S$6:Y$10195,6,0)</f>
        <v>PARABF</v>
      </c>
      <c r="K257" s="29" t="str">
        <f t="shared" si="17"/>
        <v>ParabF</v>
      </c>
      <c r="L257" s="39" t="str">
        <f>VLOOKUP(C257,SOURCE!S$6:Y$10195,2,0)</f>
        <v/>
      </c>
      <c r="M257" t="str">
        <f>IF(VLOOKUP(I257,SOURCE!B:M,2,0)="/  { itemToBeCoded","To be coded","")</f>
        <v/>
      </c>
      <c r="N257" s="17" t="str">
        <f>IF(AND(O257,VLOOKUP(I257,SOURCE!B:M,2,0)&lt;&gt;"/  { itemToBeCoded"),IF(ISERROR(VLOOKUP(J257,TEST!A:L,12,0)),"",   IF(VLOOKUP(J257,TEST!A:L,12,0)="","",VLOOKUP(J257,TEST!A:L,12,0)&amp;" //"&amp;U257)),"")</f>
        <v/>
      </c>
      <c r="O257" t="b">
        <f>ISNA(VLOOKUP(J257,J$3:J256,1,0))</f>
        <v>1</v>
      </c>
      <c r="Q257" s="26" t="str">
        <f>VLOOKUP(I257,SOURCE!B:M,5,0)</f>
        <v>"ParabF"</v>
      </c>
      <c r="U257">
        <f t="shared" si="18"/>
        <v>51</v>
      </c>
      <c r="V257" s="53">
        <f t="shared" si="19"/>
        <v>299797199.25280225</v>
      </c>
      <c r="W257" t="str">
        <f>IF(AND(O257,VLOOKUP(I257,SOURCE!B:M,2,0)&lt;&gt;"/  { itemToBeCoded"),IF(ISERROR(VLOOKUP(J257,TEST!A:F,5,0)),"",VLOOKUP(J257,TEST!A:F,5,0)),"")</f>
        <v/>
      </c>
      <c r="X257" t="str">
        <f>IF(AND(O257,VLOOKUP(I257,SOURCE!B:M,2,0)&lt;&gt;"/  { itemToBeCoded"),IF(ISERROR(VLOOKUP(J257,TEST!A:F,6,0)),"",VLOOKUP(J257,TEST!A:F,6,0)),"")</f>
        <v/>
      </c>
      <c r="Y257" t="str">
        <f t="shared" si="16"/>
        <v/>
      </c>
    </row>
    <row r="258" spans="1:25">
      <c r="A258" s="24" t="str">
        <f>IF(ISNA(VLOOKUP(D258,D259:D$9999,1,0)),"",1)</f>
        <v/>
      </c>
      <c r="B258" s="24" t="str">
        <f>IF(ISNA(VLOOKUP(E258,E259:E$9999,1,0)),"",1)</f>
        <v/>
      </c>
      <c r="C258" s="2">
        <v>256</v>
      </c>
      <c r="D258" s="2" t="str">
        <f>VLOOKUP(C258,SOURCE!$S$3:$Z$3016,8,0)</f>
        <v>ITM_HYPF</v>
      </c>
      <c r="E258" s="26" t="str">
        <f>CHAR(34)&amp;VLOOKUP(C258,SOURCE!$S$3:$Z$3016,6,0)&amp;CHAR(34)</f>
        <v>"HYPF"</v>
      </c>
      <c r="F258" s="22" t="str">
        <f>VLOOKUP(C258,SOURCE!$S$3:$AA$3016,9,0)&amp;
IF(MID(E258,2,4)="XEQM",
"                      if (strcompare(str,"&amp;E258&amp;" ) &amp;&amp; exec) { *com = "&amp;D258&amp;";} else",
SUBSTITUTE("                      if (strcompare(str,"&amp;E258&amp;" )) { *com = "&amp;D258&amp;";} else","MNU_","-MNU_")
)</f>
        <v>//                      if (strcompare(str,"HYPF" )) { *com = ITM_HYPF;} else</v>
      </c>
      <c r="H258" t="b">
        <f>ISNA(VLOOKUP(J258,J259:J$500,1,0))</f>
        <v>1</v>
      </c>
      <c r="I258" s="27">
        <f>VLOOKUP(C258,SOURCE!S$6:Y$10195,7,0)</f>
        <v>1306</v>
      </c>
      <c r="J258" s="28" t="str">
        <f>VLOOKUP(C258,SOURCE!S$6:Y$10195,6,0)</f>
        <v>HYPF</v>
      </c>
      <c r="K258" s="29" t="str">
        <f t="shared" si="17"/>
        <v>HypF</v>
      </c>
      <c r="L258" s="39" t="str">
        <f>VLOOKUP(C258,SOURCE!S$6:Y$10195,2,0)</f>
        <v/>
      </c>
      <c r="M258" t="str">
        <f>IF(VLOOKUP(I258,SOURCE!B:M,2,0)="/  { itemToBeCoded","To be coded","")</f>
        <v/>
      </c>
      <c r="N258" s="17" t="str">
        <f>IF(AND(O258,VLOOKUP(I258,SOURCE!B:M,2,0)&lt;&gt;"/  { itemToBeCoded"),IF(ISERROR(VLOOKUP(J258,TEST!A:L,12,0)),"",   IF(VLOOKUP(J258,TEST!A:L,12,0)="","",VLOOKUP(J258,TEST!A:L,12,0)&amp;" //"&amp;U258)),"")</f>
        <v/>
      </c>
      <c r="O258" t="b">
        <f>ISNA(VLOOKUP(J258,J$3:J257,1,0))</f>
        <v>1</v>
      </c>
      <c r="Q258" s="26" t="str">
        <f>VLOOKUP(I258,SOURCE!B:M,5,0)</f>
        <v>"HypF"</v>
      </c>
      <c r="U258">
        <f t="shared" si="18"/>
        <v>51</v>
      </c>
      <c r="V258" s="53">
        <f t="shared" si="19"/>
        <v>299797199.25280225</v>
      </c>
      <c r="W258" t="str">
        <f>IF(AND(O258,VLOOKUP(I258,SOURCE!B:M,2,0)&lt;&gt;"/  { itemToBeCoded"),IF(ISERROR(VLOOKUP(J258,TEST!A:F,5,0)),"",VLOOKUP(J258,TEST!A:F,5,0)),"")</f>
        <v/>
      </c>
      <c r="X258" t="str">
        <f>IF(AND(O258,VLOOKUP(I258,SOURCE!B:M,2,0)&lt;&gt;"/  { itemToBeCoded"),IF(ISERROR(VLOOKUP(J258,TEST!A:F,6,0)),"",VLOOKUP(J258,TEST!A:F,6,0)),"")</f>
        <v/>
      </c>
      <c r="Y258" t="str">
        <f t="shared" si="16"/>
        <v/>
      </c>
    </row>
    <row r="259" spans="1:25">
      <c r="A259" s="24" t="str">
        <f>IF(ISNA(VLOOKUP(D259,D260:D$9999,1,0)),"",1)</f>
        <v/>
      </c>
      <c r="B259" s="24" t="str">
        <f>IF(ISNA(VLOOKUP(E259,E260:E$9999,1,0)),"",1)</f>
        <v/>
      </c>
      <c r="C259" s="2">
        <v>257</v>
      </c>
      <c r="D259" s="2" t="str">
        <f>VLOOKUP(C259,SOURCE!$S$3:$Z$3016,8,0)</f>
        <v>ITM_ROOTF</v>
      </c>
      <c r="E259" s="26" t="str">
        <f>CHAR(34)&amp;VLOOKUP(C259,SOURCE!$S$3:$Z$3016,6,0)&amp;CHAR(34)</f>
        <v>"ROOTF"</v>
      </c>
      <c r="F259" s="22" t="str">
        <f>VLOOKUP(C259,SOURCE!$S$3:$AA$3016,9,0)&amp;
IF(MID(E259,2,4)="XEQM",
"                      if (strcompare(str,"&amp;E259&amp;" ) &amp;&amp; exec) { *com = "&amp;D259&amp;";} else",
SUBSTITUTE("                      if (strcompare(str,"&amp;E259&amp;" )) { *com = "&amp;D259&amp;";} else","MNU_","-MNU_")
)</f>
        <v>//                      if (strcompare(str,"ROOTF" )) { *com = ITM_ROOTF;} else</v>
      </c>
      <c r="H259" t="b">
        <f>ISNA(VLOOKUP(J259,J260:J$500,1,0))</f>
        <v>1</v>
      </c>
      <c r="I259" s="27">
        <f>VLOOKUP(C259,SOURCE!S$6:Y$10195,7,0)</f>
        <v>1307</v>
      </c>
      <c r="J259" s="28" t="str">
        <f>VLOOKUP(C259,SOURCE!S$6:Y$10195,6,0)</f>
        <v>ROOTF</v>
      </c>
      <c r="K259" s="29" t="str">
        <f t="shared" si="17"/>
        <v>RootF</v>
      </c>
      <c r="L259" s="39" t="str">
        <f>VLOOKUP(C259,SOURCE!S$6:Y$10195,2,0)</f>
        <v/>
      </c>
      <c r="M259" t="str">
        <f>IF(VLOOKUP(I259,SOURCE!B:M,2,0)="/  { itemToBeCoded","To be coded","")</f>
        <v/>
      </c>
      <c r="N259" s="17" t="str">
        <f>IF(AND(O259,VLOOKUP(I259,SOURCE!B:M,2,0)&lt;&gt;"/  { itemToBeCoded"),IF(ISERROR(VLOOKUP(J259,TEST!A:L,12,0)),"",   IF(VLOOKUP(J259,TEST!A:L,12,0)="","",VLOOKUP(J259,TEST!A:L,12,0)&amp;" //"&amp;U259)),"")</f>
        <v/>
      </c>
      <c r="O259" t="b">
        <f>ISNA(VLOOKUP(J259,J$3:J258,1,0))</f>
        <v>1</v>
      </c>
      <c r="Q259" s="26" t="str">
        <f>VLOOKUP(I259,SOURCE!B:M,5,0)</f>
        <v>"RootF"</v>
      </c>
      <c r="U259">
        <f t="shared" si="18"/>
        <v>51</v>
      </c>
      <c r="V259" s="53">
        <f t="shared" si="19"/>
        <v>299797199.25280225</v>
      </c>
      <c r="W259" t="str">
        <f>IF(AND(O259,VLOOKUP(I259,SOURCE!B:M,2,0)&lt;&gt;"/  { itemToBeCoded"),IF(ISERROR(VLOOKUP(J259,TEST!A:F,5,0)),"",VLOOKUP(J259,TEST!A:F,5,0)),"")</f>
        <v/>
      </c>
      <c r="X259" t="str">
        <f>IF(AND(O259,VLOOKUP(I259,SOURCE!B:M,2,0)&lt;&gt;"/  { itemToBeCoded"),IF(ISERROR(VLOOKUP(J259,TEST!A:F,6,0)),"",VLOOKUP(J259,TEST!A:F,6,0)),"")</f>
        <v/>
      </c>
      <c r="Y259" t="str">
        <f t="shared" si="16"/>
        <v/>
      </c>
    </row>
    <row r="260" spans="1:25">
      <c r="A260" s="24" t="str">
        <f>IF(ISNA(VLOOKUP(D260,D261:D$9999,1,0)),"",1)</f>
        <v/>
      </c>
      <c r="B260" s="24" t="str">
        <f>IF(ISNA(VLOOKUP(E260,E261:E$9999,1,0)),"",1)</f>
        <v/>
      </c>
      <c r="C260" s="2">
        <v>258</v>
      </c>
      <c r="D260" s="2" t="str">
        <f>VLOOKUP(C260,SOURCE!$S$3:$Z$3016,8,0)</f>
        <v>ITM_1COMPL</v>
      </c>
      <c r="E260" s="26" t="str">
        <f>CHAR(34)&amp;VLOOKUP(C260,SOURCE!$S$3:$Z$3016,6,0)&amp;CHAR(34)</f>
        <v>"1COMPL"</v>
      </c>
      <c r="F260" s="22" t="str">
        <f>VLOOKUP(C260,SOURCE!$S$3:$AA$3016,9,0)&amp;
IF(MID(E260,2,4)="XEQM",
"                      if (strcompare(str,"&amp;E260&amp;" ) &amp;&amp; exec) { *com = "&amp;D260&amp;";} else",
SUBSTITUTE("                      if (strcompare(str,"&amp;E260&amp;" )) { *com = "&amp;D260&amp;";} else","MNU_","-MNU_")
)</f>
        <v>//                      if (strcompare(str,"1COMPL" )) { *com = ITM_1COMPL;} else</v>
      </c>
      <c r="H260" t="b">
        <f>ISNA(VLOOKUP(J260,J261:J$500,1,0))</f>
        <v>1</v>
      </c>
      <c r="I260" s="27">
        <f>VLOOKUP(C260,SOURCE!S$6:Y$10195,7,0)</f>
        <v>1404</v>
      </c>
      <c r="J260" s="28" t="str">
        <f>VLOOKUP(C260,SOURCE!S$6:Y$10195,6,0)</f>
        <v>1COMPL</v>
      </c>
      <c r="K260" s="29" t="str">
        <f t="shared" si="17"/>
        <v>1COMPL</v>
      </c>
      <c r="L260" s="39" t="str">
        <f>VLOOKUP(C260,SOURCE!S$6:Y$10195,2,0)</f>
        <v>INT</v>
      </c>
      <c r="M260" t="str">
        <f>IF(VLOOKUP(I260,SOURCE!B:M,2,0)="/  { itemToBeCoded","To be coded","")</f>
        <v/>
      </c>
      <c r="N260" s="17" t="str">
        <f>IF(AND(O260,VLOOKUP(I260,SOURCE!B:M,2,0)&lt;&gt;"/  { itemToBeCoded"),IF(ISERROR(VLOOKUP(J260,TEST!A:L,12,0)),"",   IF(VLOOKUP(J260,TEST!A:L,12,0)="","",VLOOKUP(J260,TEST!A:L,12,0)&amp;" //"&amp;U260)),"")</f>
        <v/>
      </c>
      <c r="O260" t="b">
        <f>ISNA(VLOOKUP(J260,J$3:J259,1,0))</f>
        <v>1</v>
      </c>
      <c r="Q260" s="26" t="str">
        <f>VLOOKUP(I260,SOURCE!B:M,5,0)</f>
        <v>"1COMPL"</v>
      </c>
      <c r="U260">
        <f t="shared" si="18"/>
        <v>51</v>
      </c>
      <c r="V260" s="53">
        <f t="shared" si="19"/>
        <v>299797199.25280225</v>
      </c>
      <c r="W260" t="str">
        <f>IF(AND(O260,VLOOKUP(I260,SOURCE!B:M,2,0)&lt;&gt;"/  { itemToBeCoded"),IF(ISERROR(VLOOKUP(J260,TEST!A:F,5,0)),"",VLOOKUP(J260,TEST!A:F,5,0)),"")</f>
        <v/>
      </c>
      <c r="X260" t="str">
        <f>IF(AND(O260,VLOOKUP(I260,SOURCE!B:M,2,0)&lt;&gt;"/  { itemToBeCoded"),IF(ISERROR(VLOOKUP(J260,TEST!A:F,6,0)),"",VLOOKUP(J260,TEST!A:F,6,0)),"")</f>
        <v/>
      </c>
      <c r="Y260" t="str">
        <f t="shared" si="16"/>
        <v/>
      </c>
    </row>
    <row r="261" spans="1:25">
      <c r="A261" s="24" t="str">
        <f>IF(ISNA(VLOOKUP(D261,D262:D$9999,1,0)),"",1)</f>
        <v/>
      </c>
      <c r="B261" s="24" t="str">
        <f>IF(ISNA(VLOOKUP(E261,E262:E$9999,1,0)),"",1)</f>
        <v/>
      </c>
      <c r="C261" s="2">
        <v>259</v>
      </c>
      <c r="D261" s="2" t="str">
        <f>VLOOKUP(C261,SOURCE!$S$3:$Z$3016,8,0)</f>
        <v>ITM_SNAP</v>
      </c>
      <c r="E261" s="26" t="str">
        <f>CHAR(34)&amp;VLOOKUP(C261,SOURCE!$S$3:$Z$3016,6,0)&amp;CHAR(34)</f>
        <v>"SNAP"</v>
      </c>
      <c r="F261" s="22" t="str">
        <f>VLOOKUP(C261,SOURCE!$S$3:$AA$3016,9,0)&amp;
IF(MID(E261,2,4)="XEQM",
"                      if (strcompare(str,"&amp;E261&amp;" ) &amp;&amp; exec) { *com = "&amp;D261&amp;";} else",
SUBSTITUTE("                      if (strcompare(str,"&amp;E261&amp;" )) { *com = "&amp;D261&amp;";} else","MNU_","-MNU_")
)</f>
        <v xml:space="preserve">                      if (strcompare(str,"SNAP" )) { *com = ITM_SNAP;} else</v>
      </c>
      <c r="H261" t="b">
        <f>ISNA(VLOOKUP(J261,J262:J$500,1,0))</f>
        <v>1</v>
      </c>
      <c r="I261" s="27">
        <f>VLOOKUP(C261,SOURCE!S$6:Y$10195,7,0)</f>
        <v>1405</v>
      </c>
      <c r="J261" s="28" t="str">
        <f>VLOOKUP(C261,SOURCE!S$6:Y$10195,6,0)</f>
        <v>SNAP</v>
      </c>
      <c r="K261" s="29" t="str">
        <f t="shared" si="17"/>
        <v>SNAP</v>
      </c>
      <c r="L261" s="39" t="str">
        <f>VLOOKUP(C261,SOURCE!S$6:Y$10195,2,0)</f>
        <v>INFO</v>
      </c>
      <c r="M261" t="str">
        <f>IF(VLOOKUP(I261,SOURCE!B:M,2,0)="/  { itemToBeCoded","To be coded","")</f>
        <v/>
      </c>
      <c r="N261" s="17" t="str">
        <f>IF(AND(O261,VLOOKUP(I261,SOURCE!B:M,2,0)&lt;&gt;"/  { itemToBeCoded"),IF(ISERROR(VLOOKUP(J261,TEST!A:L,12,0)),"",   IF(VLOOKUP(J261,TEST!A:L,12,0)="","",VLOOKUP(J261,TEST!A:L,12,0)&amp;" //"&amp;U261)),"")</f>
        <v/>
      </c>
      <c r="O261" t="b">
        <f>ISNA(VLOOKUP(J261,J$3:J260,1,0))</f>
        <v>1</v>
      </c>
      <c r="Q261" s="26" t="str">
        <f>VLOOKUP(I261,SOURCE!B:M,5,0)</f>
        <v>"SNAP"</v>
      </c>
      <c r="U261">
        <f t="shared" si="18"/>
        <v>51</v>
      </c>
      <c r="V261" s="53">
        <f t="shared" si="19"/>
        <v>299797199.25280225</v>
      </c>
      <c r="W261" t="str">
        <f>IF(AND(O261,VLOOKUP(I261,SOURCE!B:M,2,0)&lt;&gt;"/  { itemToBeCoded"),IF(ISERROR(VLOOKUP(J261,TEST!A:F,5,0)),"",VLOOKUP(J261,TEST!A:F,5,0)),"")</f>
        <v/>
      </c>
      <c r="X261" t="str">
        <f>IF(AND(O261,VLOOKUP(I261,SOURCE!B:M,2,0)&lt;&gt;"/  { itemToBeCoded"),IF(ISERROR(VLOOKUP(J261,TEST!A:F,6,0)),"",VLOOKUP(J261,TEST!A:F,6,0)),"")</f>
        <v/>
      </c>
      <c r="Y261" t="str">
        <f t="shared" si="16"/>
        <v/>
      </c>
    </row>
    <row r="262" spans="1:25">
      <c r="A262" s="24" t="str">
        <f>IF(ISNA(VLOOKUP(D262,D263:D$9999,1,0)),"",1)</f>
        <v/>
      </c>
      <c r="B262" s="24" t="str">
        <f>IF(ISNA(VLOOKUP(E262,E263:E$9999,1,0)),"",1)</f>
        <v/>
      </c>
      <c r="C262" s="2">
        <v>260</v>
      </c>
      <c r="D262" s="2" t="str">
        <f>VLOOKUP(C262,SOURCE!$S$3:$Z$3016,8,0)</f>
        <v>ITM_2COMPL</v>
      </c>
      <c r="E262" s="26" t="str">
        <f>CHAR(34)&amp;VLOOKUP(C262,SOURCE!$S$3:$Z$3016,6,0)&amp;CHAR(34)</f>
        <v>"2COMPL"</v>
      </c>
      <c r="F262" s="22" t="str">
        <f>VLOOKUP(C262,SOURCE!$S$3:$AA$3016,9,0)&amp;
IF(MID(E262,2,4)="XEQM",
"                      if (strcompare(str,"&amp;E262&amp;" ) &amp;&amp; exec) { *com = "&amp;D262&amp;";} else",
SUBSTITUTE("                      if (strcompare(str,"&amp;E262&amp;" )) { *com = "&amp;D262&amp;";} else","MNU_","-MNU_")
)</f>
        <v>//                      if (strcompare(str,"2COMPL" )) { *com = ITM_2COMPL;} else</v>
      </c>
      <c r="H262" t="b">
        <f>ISNA(VLOOKUP(J262,J263:J$500,1,0))</f>
        <v>1</v>
      </c>
      <c r="I262" s="27">
        <f>VLOOKUP(C262,SOURCE!S$6:Y$10195,7,0)</f>
        <v>1406</v>
      </c>
      <c r="J262" s="28" t="str">
        <f>VLOOKUP(C262,SOURCE!S$6:Y$10195,6,0)</f>
        <v>2COMPL</v>
      </c>
      <c r="K262" s="29" t="str">
        <f t="shared" si="17"/>
        <v>2COMPL</v>
      </c>
      <c r="L262" s="39" t="str">
        <f>VLOOKUP(C262,SOURCE!S$6:Y$10195,2,0)</f>
        <v>INT</v>
      </c>
      <c r="M262" t="str">
        <f>IF(VLOOKUP(I262,SOURCE!B:M,2,0)="/  { itemToBeCoded","To be coded","")</f>
        <v/>
      </c>
      <c r="N262" s="17" t="str">
        <f>IF(AND(O262,VLOOKUP(I262,SOURCE!B:M,2,0)&lt;&gt;"/  { itemToBeCoded"),IF(ISERROR(VLOOKUP(J262,TEST!A:L,12,0)),"",   IF(VLOOKUP(J262,TEST!A:L,12,0)="","",VLOOKUP(J262,TEST!A:L,12,0)&amp;" //"&amp;U262)),"")</f>
        <v/>
      </c>
      <c r="O262" t="b">
        <f>ISNA(VLOOKUP(J262,J$3:J261,1,0))</f>
        <v>1</v>
      </c>
      <c r="Q262" s="26" t="str">
        <f>VLOOKUP(I262,SOURCE!B:M,5,0)</f>
        <v>"2COMPL"</v>
      </c>
      <c r="U262">
        <f t="shared" si="18"/>
        <v>51</v>
      </c>
      <c r="V262" s="53">
        <f t="shared" si="19"/>
        <v>299797199.25280225</v>
      </c>
      <c r="W262" t="str">
        <f>IF(AND(O262,VLOOKUP(I262,SOURCE!B:M,2,0)&lt;&gt;"/  { itemToBeCoded"),IF(ISERROR(VLOOKUP(J262,TEST!A:F,5,0)),"",VLOOKUP(J262,TEST!A:F,5,0)),"")</f>
        <v/>
      </c>
      <c r="X262" t="str">
        <f>IF(AND(O262,VLOOKUP(I262,SOURCE!B:M,2,0)&lt;&gt;"/  { itemToBeCoded"),IF(ISERROR(VLOOKUP(J262,TEST!A:F,6,0)),"",VLOOKUP(J262,TEST!A:F,6,0)),"")</f>
        <v/>
      </c>
      <c r="Y262" t="str">
        <f t="shared" ref="Y262:Y325" si="20">IF(AND(N262&lt;&gt;"",X262&lt;&gt;""),"both","")</f>
        <v/>
      </c>
    </row>
    <row r="263" spans="1:25">
      <c r="A263" s="24" t="str">
        <f>IF(ISNA(VLOOKUP(D263,D264:D$9999,1,0)),"",1)</f>
        <v/>
      </c>
      <c r="B263" s="24" t="str">
        <f>IF(ISNA(VLOOKUP(E263,E264:E$9999,1,0)),"",1)</f>
        <v/>
      </c>
      <c r="C263" s="2">
        <v>261</v>
      </c>
      <c r="D263" s="2" t="str">
        <f>VLOOKUP(C263,SOURCE!$S$3:$Z$3016,8,0)</f>
        <v>ITM_ABS</v>
      </c>
      <c r="E263" s="26" t="str">
        <f>CHAR(34)&amp;VLOOKUP(C263,SOURCE!$S$3:$Z$3016,6,0)&amp;CHAR(34)</f>
        <v>"ABS"</v>
      </c>
      <c r="F263" s="22" t="str">
        <f>VLOOKUP(C263,SOURCE!$S$3:$AA$3016,9,0)&amp;
IF(MID(E263,2,4)="XEQM",
"                      if (strcompare(str,"&amp;E263&amp;" ) &amp;&amp; exec) { *com = "&amp;D263&amp;";} else",
SUBSTITUTE("                      if (strcompare(str,"&amp;E263&amp;" )) { *com = "&amp;D263&amp;";} else","MNU_","-MNU_")
)</f>
        <v xml:space="preserve">                      if (strcompare(str,"ABS" )) { *com = ITM_ABS;} else</v>
      </c>
      <c r="H263" t="b">
        <f>ISNA(VLOOKUP(J263,J264:J$500,1,0))</f>
        <v>1</v>
      </c>
      <c r="I263" s="27">
        <f>VLOOKUP(C263,SOURCE!S$6:Y$10195,7,0)</f>
        <v>1407</v>
      </c>
      <c r="J263" s="28" t="str">
        <f>VLOOKUP(C263,SOURCE!S$6:Y$10195,6,0)</f>
        <v>ABS</v>
      </c>
      <c r="K263" s="29" t="str">
        <f t="shared" si="17"/>
        <v>ABS</v>
      </c>
      <c r="L263" s="39" t="str">
        <f>VLOOKUP(C263,SOURCE!S$6:Y$10195,2,0)</f>
        <v/>
      </c>
      <c r="M263" t="str">
        <f>IF(VLOOKUP(I263,SOURCE!B:M,2,0)="/  { itemToBeCoded","To be coded","")</f>
        <v/>
      </c>
      <c r="N263" s="17" t="str">
        <f>IF(AND(O263,VLOOKUP(I263,SOURCE!B:M,2,0)&lt;&gt;"/  { itemToBeCoded"),IF(ISERROR(VLOOKUP(J263,TEST!A:L,12,0)),"",   IF(VLOOKUP(J263,TEST!A:L,12,0)="","",VLOOKUP(J263,TEST!A:L,12,0)&amp;" //"&amp;U263)),"")</f>
        <v/>
      </c>
      <c r="O263" t="b">
        <f>ISNA(VLOOKUP(J263,J$3:J262,1,0))</f>
        <v>0</v>
      </c>
      <c r="Q263" s="26" t="str">
        <f>VLOOKUP(I263,SOURCE!B:M,5,0)</f>
        <v>"ABS"</v>
      </c>
      <c r="U263">
        <f t="shared" si="18"/>
        <v>51</v>
      </c>
      <c r="V263" s="53">
        <f t="shared" si="19"/>
        <v>299797199.25280225</v>
      </c>
      <c r="W263" t="str">
        <f>IF(AND(O263,VLOOKUP(I263,SOURCE!B:M,2,0)&lt;&gt;"/  { itemToBeCoded"),IF(ISERROR(VLOOKUP(J263,TEST!A:F,5,0)),"",VLOOKUP(J263,TEST!A:F,5,0)),"")</f>
        <v/>
      </c>
      <c r="X263" t="str">
        <f>IF(AND(O263,VLOOKUP(I263,SOURCE!B:M,2,0)&lt;&gt;"/  { itemToBeCoded"),IF(ISERROR(VLOOKUP(J263,TEST!A:F,6,0)),"",VLOOKUP(J263,TEST!A:F,6,0)),"")</f>
        <v/>
      </c>
      <c r="Y263" t="str">
        <f t="shared" si="20"/>
        <v/>
      </c>
    </row>
    <row r="264" spans="1:25">
      <c r="A264" s="24" t="str">
        <f>IF(ISNA(VLOOKUP(D264,D265:D$9999,1,0)),"",1)</f>
        <v/>
      </c>
      <c r="B264" s="24" t="str">
        <f>IF(ISNA(VLOOKUP(E264,E265:E$9999,1,0)),"",1)</f>
        <v/>
      </c>
      <c r="C264" s="2">
        <v>262</v>
      </c>
      <c r="D264" s="2" t="str">
        <f>VLOOKUP(C264,SOURCE!$S$3:$Z$3016,8,0)</f>
        <v>ITM_AGM</v>
      </c>
      <c r="E264" s="26" t="str">
        <f>CHAR(34)&amp;VLOOKUP(C264,SOURCE!$S$3:$Z$3016,6,0)&amp;CHAR(34)</f>
        <v>"AGM"</v>
      </c>
      <c r="F264" s="22" t="str">
        <f>VLOOKUP(C264,SOURCE!$S$3:$AA$3016,9,0)&amp;
IF(MID(E264,2,4)="XEQM",
"                      if (strcompare(str,"&amp;E264&amp;" ) &amp;&amp; exec) { *com = "&amp;D264&amp;";} else",
SUBSTITUTE("                      if (strcompare(str,"&amp;E264&amp;" )) { *com = "&amp;D264&amp;";} else","MNU_","-MNU_")
)</f>
        <v>//                      if (strcompare(str,"AGM" )) { *com = ITM_AGM;} else</v>
      </c>
      <c r="H264" t="b">
        <f>ISNA(VLOOKUP(J264,J265:J$500,1,0))</f>
        <v>1</v>
      </c>
      <c r="I264" s="27">
        <f>VLOOKUP(C264,SOURCE!S$6:Y$10195,7,0)</f>
        <v>1408</v>
      </c>
      <c r="J264" s="28" t="str">
        <f>VLOOKUP(C264,SOURCE!S$6:Y$10195,6,0)</f>
        <v>AGM</v>
      </c>
      <c r="K264" s="29" t="str">
        <f t="shared" si="17"/>
        <v>AGM</v>
      </c>
      <c r="L264" s="39" t="str">
        <f>VLOOKUP(C264,SOURCE!S$6:Y$10195,2,0)</f>
        <v/>
      </c>
      <c r="M264" t="str">
        <f>IF(VLOOKUP(I264,SOURCE!B:M,2,0)="/  { itemToBeCoded","To be coded","")</f>
        <v/>
      </c>
      <c r="N264" s="17" t="str">
        <f>IF(AND(O264,VLOOKUP(I264,SOURCE!B:M,2,0)&lt;&gt;"/  { itemToBeCoded"),IF(ISERROR(VLOOKUP(J264,TEST!A:L,12,0)),"",   IF(VLOOKUP(J264,TEST!A:L,12,0)="","",VLOOKUP(J264,TEST!A:L,12,0)&amp;" //"&amp;U264)),"")</f>
        <v/>
      </c>
      <c r="O264" t="b">
        <f>ISNA(VLOOKUP(J264,J$3:J263,1,0))</f>
        <v>1</v>
      </c>
      <c r="Q264" s="26" t="str">
        <f>VLOOKUP(I264,SOURCE!B:M,5,0)</f>
        <v>"AGM"</v>
      </c>
      <c r="U264">
        <f t="shared" si="18"/>
        <v>51</v>
      </c>
      <c r="V264" s="53">
        <f t="shared" si="19"/>
        <v>299797199.25280225</v>
      </c>
      <c r="W264" t="str">
        <f>IF(AND(O264,VLOOKUP(I264,SOURCE!B:M,2,0)&lt;&gt;"/  { itemToBeCoded"),IF(ISERROR(VLOOKUP(J264,TEST!A:F,5,0)),"",VLOOKUP(J264,TEST!A:F,5,0)),"")</f>
        <v/>
      </c>
      <c r="X264" t="str">
        <f>IF(AND(O264,VLOOKUP(I264,SOURCE!B:M,2,0)&lt;&gt;"/  { itemToBeCoded"),IF(ISERROR(VLOOKUP(J264,TEST!A:F,6,0)),"",VLOOKUP(J264,TEST!A:F,6,0)),"")</f>
        <v/>
      </c>
      <c r="Y264" t="str">
        <f t="shared" si="20"/>
        <v/>
      </c>
    </row>
    <row r="265" spans="1:25">
      <c r="A265" s="24" t="str">
        <f>IF(ISNA(VLOOKUP(D265,D266:D$9999,1,0)),"",1)</f>
        <v/>
      </c>
      <c r="B265" s="24" t="str">
        <f>IF(ISNA(VLOOKUP(E265,E266:E$9999,1,0)),"",1)</f>
        <v/>
      </c>
      <c r="C265" s="2">
        <v>263</v>
      </c>
      <c r="D265" s="2" t="str">
        <f>VLOOKUP(C265,SOURCE!$S$3:$Z$3016,8,0)</f>
        <v>ITM_AGRAPH</v>
      </c>
      <c r="E265" s="26" t="str">
        <f>CHAR(34)&amp;VLOOKUP(C265,SOURCE!$S$3:$Z$3016,6,0)&amp;CHAR(34)</f>
        <v>"AGRAPH"</v>
      </c>
      <c r="F265" s="22" t="str">
        <f>VLOOKUP(C265,SOURCE!$S$3:$AA$3016,9,0)&amp;
IF(MID(E265,2,4)="XEQM",
"                      if (strcompare(str,"&amp;E265&amp;" ) &amp;&amp; exec) { *com = "&amp;D265&amp;";} else",
SUBSTITUTE("                      if (strcompare(str,"&amp;E265&amp;" )) { *com = "&amp;D265&amp;";} else","MNU_","-MNU_")
)</f>
        <v>//                      if (strcompare(str,"AGRAPH" )) { *com = ITM_AGRAPH;} else</v>
      </c>
      <c r="H265" t="b">
        <f>ISNA(VLOOKUP(J265,J266:J$500,1,0))</f>
        <v>1</v>
      </c>
      <c r="I265" s="27">
        <f>VLOOKUP(C265,SOURCE!S$6:Y$10195,7,0)</f>
        <v>1409</v>
      </c>
      <c r="J265" s="28" t="str">
        <f>VLOOKUP(C265,SOURCE!S$6:Y$10195,6,0)</f>
        <v>AGRAPH</v>
      </c>
      <c r="K265" s="29" t="str">
        <f t="shared" ref="K265:K328" si="21">SUBSTITUTE(SUBSTITUTE(SUBSTITUTE(SUBSTITUTE(SUBSTITUTE(SUBSTITUTE(SUBSTITUTE(SUBSTITUTE(SUBSTITUTE(SUBSTITUTE(SUBSTITUTE(SUBSTITUTE((SUBSTITUTE(SUBSTITUTE(SUBSTITUTE(SUBSTITUTE(Q265,"STD_SIGMA","SUM"),"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AGRAPH</v>
      </c>
      <c r="L265" s="39" t="str">
        <f>VLOOKUP(C265,SOURCE!S$6:Y$10195,2,0)</f>
        <v/>
      </c>
      <c r="M265" t="str">
        <f>IF(VLOOKUP(I265,SOURCE!B:M,2,0)="/  { itemToBeCoded","To be coded","")</f>
        <v>To be coded</v>
      </c>
      <c r="N265" s="17" t="str">
        <f>IF(AND(O265,VLOOKUP(I265,SOURCE!B:M,2,0)&lt;&gt;"/  { itemToBeCoded"),IF(ISERROR(VLOOKUP(J265,TEST!A:L,12,0)),"",   IF(VLOOKUP(J265,TEST!A:L,12,0)="","",VLOOKUP(J265,TEST!A:L,12,0)&amp;" //"&amp;U265)),"")</f>
        <v/>
      </c>
      <c r="O265" t="b">
        <f>ISNA(VLOOKUP(J265,J$3:J264,1,0))</f>
        <v>1</v>
      </c>
      <c r="Q265" s="26" t="str">
        <f>VLOOKUP(I265,SOURCE!B:M,5,0)</f>
        <v>"AGRAPH"</v>
      </c>
      <c r="U265">
        <f t="shared" si="18"/>
        <v>51</v>
      </c>
      <c r="V265" s="53">
        <f t="shared" si="19"/>
        <v>299797199.25280225</v>
      </c>
      <c r="W265" t="str">
        <f>IF(AND(O265,VLOOKUP(I265,SOURCE!B:M,2,0)&lt;&gt;"/  { itemToBeCoded"),IF(ISERROR(VLOOKUP(J265,TEST!A:F,5,0)),"",VLOOKUP(J265,TEST!A:F,5,0)),"")</f>
        <v/>
      </c>
      <c r="X265" t="str">
        <f>IF(AND(O265,VLOOKUP(I265,SOURCE!B:M,2,0)&lt;&gt;"/  { itemToBeCoded"),IF(ISERROR(VLOOKUP(J265,TEST!A:F,6,0)),"",VLOOKUP(J265,TEST!A:F,6,0)),"")</f>
        <v/>
      </c>
      <c r="Y265" t="str">
        <f t="shared" si="20"/>
        <v/>
      </c>
    </row>
    <row r="266" spans="1:25">
      <c r="A266" s="24" t="str">
        <f>IF(ISNA(VLOOKUP(D266,D267:D$9999,1,0)),"",1)</f>
        <v/>
      </c>
      <c r="B266" s="24" t="str">
        <f>IF(ISNA(VLOOKUP(E266,E267:E$9999,1,0)),"",1)</f>
        <v/>
      </c>
      <c r="C266" s="2">
        <v>264</v>
      </c>
      <c r="D266" s="2" t="str">
        <f>VLOOKUP(C266,SOURCE!$S$3:$Z$3016,8,0)</f>
        <v>ITM_ALL</v>
      </c>
      <c r="E266" s="26" t="str">
        <f>CHAR(34)&amp;VLOOKUP(C266,SOURCE!$S$3:$Z$3016,6,0)&amp;CHAR(34)</f>
        <v>"ALL"</v>
      </c>
      <c r="F266" s="22" t="str">
        <f>VLOOKUP(C266,SOURCE!$S$3:$AA$3016,9,0)&amp;
IF(MID(E266,2,4)="XEQM",
"                      if (strcompare(str,"&amp;E266&amp;" ) &amp;&amp; exec) { *com = "&amp;D266&amp;";} else",
SUBSTITUTE("                      if (strcompare(str,"&amp;E266&amp;" )) { *com = "&amp;D266&amp;";} else","MNU_","-MNU_")
)</f>
        <v xml:space="preserve">                      if (strcompare(str,"ALL" )) { *com = ITM_ALL;} else</v>
      </c>
      <c r="H266" t="b">
        <f>ISNA(VLOOKUP(J266,J267:J$500,1,0))</f>
        <v>1</v>
      </c>
      <c r="I266" s="27">
        <f>VLOOKUP(C266,SOURCE!S$6:Y$10195,7,0)</f>
        <v>1410</v>
      </c>
      <c r="J266" s="28" t="str">
        <f>VLOOKUP(C266,SOURCE!S$6:Y$10195,6,0)</f>
        <v>ALL</v>
      </c>
      <c r="K266" s="29" t="str">
        <f t="shared" si="21"/>
        <v>ALL</v>
      </c>
      <c r="L266" s="39" t="str">
        <f>VLOOKUP(C266,SOURCE!S$6:Y$10195,2,0)</f>
        <v/>
      </c>
      <c r="M266" t="str">
        <f>IF(VLOOKUP(I266,SOURCE!B:M,2,0)="/  { itemToBeCoded","To be coded","")</f>
        <v/>
      </c>
      <c r="N266" s="17" t="str">
        <f>IF(AND(O266,VLOOKUP(I266,SOURCE!B:M,2,0)&lt;&gt;"/  { itemToBeCoded"),IF(ISERROR(VLOOKUP(J266,TEST!A:L,12,0)),"",   IF(VLOOKUP(J266,TEST!A:L,12,0)="","",VLOOKUP(J266,TEST!A:L,12,0)&amp;" //"&amp;U266)),"")</f>
        <v/>
      </c>
      <c r="O266" t="b">
        <f>ISNA(VLOOKUP(J266,J$3:J265,1,0))</f>
        <v>1</v>
      </c>
      <c r="Q266" s="26" t="str">
        <f>VLOOKUP(I266,SOURCE!B:M,5,0)</f>
        <v>"ALL"</v>
      </c>
      <c r="U266">
        <f t="shared" si="18"/>
        <v>51</v>
      </c>
      <c r="V266" s="53">
        <f t="shared" si="19"/>
        <v>299797199.25280225</v>
      </c>
      <c r="W266" t="str">
        <f>IF(AND(O266,VLOOKUP(I266,SOURCE!B:M,2,0)&lt;&gt;"/  { itemToBeCoded"),IF(ISERROR(VLOOKUP(J266,TEST!A:F,5,0)),"",VLOOKUP(J266,TEST!A:F,5,0)),"")</f>
        <v/>
      </c>
      <c r="X266" t="str">
        <f>IF(AND(O266,VLOOKUP(I266,SOURCE!B:M,2,0)&lt;&gt;"/  { itemToBeCoded"),IF(ISERROR(VLOOKUP(J266,TEST!A:F,6,0)),"",VLOOKUP(J266,TEST!A:F,6,0)),"")</f>
        <v/>
      </c>
      <c r="Y266" t="str">
        <f t="shared" si="20"/>
        <v/>
      </c>
    </row>
    <row r="267" spans="1:25">
      <c r="A267" s="24" t="str">
        <f>IF(ISNA(VLOOKUP(D267,D268:D$9999,1,0)),"",1)</f>
        <v/>
      </c>
      <c r="B267" s="24" t="str">
        <f>IF(ISNA(VLOOKUP(E267,E268:E$9999,1,0)),"",1)</f>
        <v/>
      </c>
      <c r="C267" s="2">
        <v>265</v>
      </c>
      <c r="D267" s="2" t="str">
        <f>VLOOKUP(C267,SOURCE!$S$3:$Z$3016,8,0)</f>
        <v>ITM_ASSIGN</v>
      </c>
      <c r="E267" s="26" t="str">
        <f>CHAR(34)&amp;VLOOKUP(C267,SOURCE!$S$3:$Z$3016,6,0)&amp;CHAR(34)</f>
        <v>"ASN"</v>
      </c>
      <c r="F267" s="22" t="str">
        <f>VLOOKUP(C267,SOURCE!$S$3:$AA$3016,9,0)&amp;
IF(MID(E267,2,4)="XEQM",
"                      if (strcompare(str,"&amp;E267&amp;" ) &amp;&amp; exec) { *com = "&amp;D267&amp;";} else",
SUBSTITUTE("                      if (strcompare(str,"&amp;E267&amp;" )) { *com = "&amp;D267&amp;";} else","MNU_","-MNU_")
)</f>
        <v>//                      if (strcompare(str,"ASN" )) { *com = ITM_ASSIGN;} else</v>
      </c>
      <c r="H267" t="b">
        <f>ISNA(VLOOKUP(J267,J268:J$500,1,0))</f>
        <v>1</v>
      </c>
      <c r="I267" s="27">
        <f>VLOOKUP(C267,SOURCE!S$6:Y$10195,7,0)</f>
        <v>1411</v>
      </c>
      <c r="J267" s="28" t="str">
        <f>VLOOKUP(C267,SOURCE!S$6:Y$10195,6,0)</f>
        <v>ASN</v>
      </c>
      <c r="K267" s="29" t="str">
        <f t="shared" si="21"/>
        <v>ASN</v>
      </c>
      <c r="L267" s="39" t="str">
        <f>VLOOKUP(C267,SOURCE!S$6:Y$10195,2,0)</f>
        <v/>
      </c>
      <c r="M267" t="str">
        <f>IF(VLOOKUP(I267,SOURCE!B:M,2,0)="/  { itemToBeCoded","To be coded","")</f>
        <v>To be coded</v>
      </c>
      <c r="N267" s="17" t="str">
        <f>IF(AND(O267,VLOOKUP(I267,SOURCE!B:M,2,0)&lt;&gt;"/  { itemToBeCoded"),IF(ISERROR(VLOOKUP(J267,TEST!A:L,12,0)),"",   IF(VLOOKUP(J267,TEST!A:L,12,0)="","",VLOOKUP(J267,TEST!A:L,12,0)&amp;" //"&amp;U267)),"")</f>
        <v/>
      </c>
      <c r="O267" t="b">
        <f>ISNA(VLOOKUP(J267,J$3:J266,1,0))</f>
        <v>1</v>
      </c>
      <c r="Q267" s="26" t="str">
        <f>VLOOKUP(I267,SOURCE!B:M,5,0)</f>
        <v>"ASN"</v>
      </c>
      <c r="U267">
        <f t="shared" si="18"/>
        <v>51</v>
      </c>
      <c r="V267" s="53">
        <f t="shared" si="19"/>
        <v>299797199.25280225</v>
      </c>
      <c r="W267" t="str">
        <f>IF(AND(O267,VLOOKUP(I267,SOURCE!B:M,2,0)&lt;&gt;"/  { itemToBeCoded"),IF(ISERROR(VLOOKUP(J267,TEST!A:F,5,0)),"",VLOOKUP(J267,TEST!A:F,5,0)),"")</f>
        <v/>
      </c>
      <c r="X267" t="str">
        <f>IF(AND(O267,VLOOKUP(I267,SOURCE!B:M,2,0)&lt;&gt;"/  { itemToBeCoded"),IF(ISERROR(VLOOKUP(J267,TEST!A:F,6,0)),"",VLOOKUP(J267,TEST!A:F,6,0)),"")</f>
        <v/>
      </c>
      <c r="Y267" t="str">
        <f t="shared" si="20"/>
        <v/>
      </c>
    </row>
    <row r="268" spans="1:25">
      <c r="A268" s="24" t="str">
        <f>IF(ISNA(VLOOKUP(D268,D269:D$9999,1,0)),"",1)</f>
        <v/>
      </c>
      <c r="B268" s="24" t="str">
        <f>IF(ISNA(VLOOKUP(E268,E269:E$9999,1,0)),"",1)</f>
        <v/>
      </c>
      <c r="C268" s="2">
        <v>266</v>
      </c>
      <c r="D268" s="2" t="str">
        <f>VLOOKUP(C268,SOURCE!$S$3:$Z$3016,8,0)</f>
        <v>ITM_BACK</v>
      </c>
      <c r="E268" s="26" t="str">
        <f>CHAR(34)&amp;VLOOKUP(C268,SOURCE!$S$3:$Z$3016,6,0)&amp;CHAR(34)</f>
        <v>"BACK"</v>
      </c>
      <c r="F268" s="22" t="str">
        <f>VLOOKUP(C268,SOURCE!$S$3:$AA$3016,9,0)&amp;
IF(MID(E268,2,4)="XEQM",
"                      if (strcompare(str,"&amp;E268&amp;" ) &amp;&amp; exec) { *com = "&amp;D268&amp;";} else",
SUBSTITUTE("                      if (strcompare(str,"&amp;E268&amp;" )) { *com = "&amp;D268&amp;";} else","MNU_","-MNU_")
)</f>
        <v>//                      if (strcompare(str,"BACK" )) { *com = ITM_BACK;} else</v>
      </c>
      <c r="H268" t="b">
        <f>ISNA(VLOOKUP(J268,J269:J$500,1,0))</f>
        <v>1</v>
      </c>
      <c r="I268" s="27">
        <f>VLOOKUP(C268,SOURCE!S$6:Y$10195,7,0)</f>
        <v>1412</v>
      </c>
      <c r="J268" s="28" t="str">
        <f>VLOOKUP(C268,SOURCE!S$6:Y$10195,6,0)</f>
        <v>BACK</v>
      </c>
      <c r="K268" s="29" t="str">
        <f t="shared" si="21"/>
        <v>BACK</v>
      </c>
      <c r="L268" s="39" t="str">
        <f>VLOOKUP(C268,SOURCE!S$6:Y$10195,2,0)</f>
        <v/>
      </c>
      <c r="M268" t="str">
        <f>IF(VLOOKUP(I268,SOURCE!B:M,2,0)="/  { itemToBeCoded","To be coded","")</f>
        <v>To be coded</v>
      </c>
      <c r="N268" s="17" t="str">
        <f>IF(AND(O268,VLOOKUP(I268,SOURCE!B:M,2,0)&lt;&gt;"/  { itemToBeCoded"),IF(ISERROR(VLOOKUP(J268,TEST!A:L,12,0)),"",   IF(VLOOKUP(J268,TEST!A:L,12,0)="","",VLOOKUP(J268,TEST!A:L,12,0)&amp;" //"&amp;U268)),"")</f>
        <v/>
      </c>
      <c r="O268" t="b">
        <f>ISNA(VLOOKUP(J268,J$3:J267,1,0))</f>
        <v>1</v>
      </c>
      <c r="Q268" s="26" t="str">
        <f>VLOOKUP(I268,SOURCE!B:M,5,0)</f>
        <v>"BACK"</v>
      </c>
      <c r="U268">
        <f t="shared" si="18"/>
        <v>51</v>
      </c>
      <c r="V268" s="53">
        <f t="shared" si="19"/>
        <v>299797199.25280225</v>
      </c>
      <c r="W268" t="str">
        <f>IF(AND(O268,VLOOKUP(I268,SOURCE!B:M,2,0)&lt;&gt;"/  { itemToBeCoded"),IF(ISERROR(VLOOKUP(J268,TEST!A:F,5,0)),"",VLOOKUP(J268,TEST!A:F,5,0)),"")</f>
        <v/>
      </c>
      <c r="X268" t="str">
        <f>IF(AND(O268,VLOOKUP(I268,SOURCE!B:M,2,0)&lt;&gt;"/  { itemToBeCoded"),IF(ISERROR(VLOOKUP(J268,TEST!A:F,6,0)),"",VLOOKUP(J268,TEST!A:F,6,0)),"")</f>
        <v/>
      </c>
      <c r="Y268" t="str">
        <f t="shared" si="20"/>
        <v/>
      </c>
    </row>
    <row r="269" spans="1:25">
      <c r="A269" s="24" t="str">
        <f>IF(ISNA(VLOOKUP(D269,D270:D$9999,1,0)),"",1)</f>
        <v/>
      </c>
      <c r="B269" s="24" t="str">
        <f>IF(ISNA(VLOOKUP(E269,E270:E$9999,1,0)),"",1)</f>
        <v/>
      </c>
      <c r="C269" s="2">
        <v>267</v>
      </c>
      <c r="D269" s="2" t="str">
        <f>VLOOKUP(C269,SOURCE!$S$3:$Z$3016,8,0)</f>
        <v>ITM_BATT</v>
      </c>
      <c r="E269" s="26" t="str">
        <f>CHAR(34)&amp;VLOOKUP(C269,SOURCE!$S$3:$Z$3016,6,0)&amp;CHAR(34)</f>
        <v>"BATT?"</v>
      </c>
      <c r="F269" s="22" t="str">
        <f>VLOOKUP(C269,SOURCE!$S$3:$AA$3016,9,0)&amp;
IF(MID(E269,2,4)="XEQM",
"                      if (strcompare(str,"&amp;E269&amp;" ) &amp;&amp; exec) { *com = "&amp;D269&amp;";} else",
SUBSTITUTE("                      if (strcompare(str,"&amp;E269&amp;" )) { *com = "&amp;D269&amp;";} else","MNU_","-MNU_")
)</f>
        <v xml:space="preserve">                      if (strcompare(str,"BATT?" )) { *com = ITM_BATT;} else</v>
      </c>
      <c r="H269" t="b">
        <f>ISNA(VLOOKUP(J269,J270:J$500,1,0))</f>
        <v>1</v>
      </c>
      <c r="I269" s="27">
        <f>VLOOKUP(C269,SOURCE!S$6:Y$10195,7,0)</f>
        <v>1413</v>
      </c>
      <c r="J269" s="28" t="str">
        <f>VLOOKUP(C269,SOURCE!S$6:Y$10195,6,0)</f>
        <v>BATT?</v>
      </c>
      <c r="K269" s="29" t="str">
        <f t="shared" si="21"/>
        <v>BATT?</v>
      </c>
      <c r="L269" s="39" t="str">
        <f>VLOOKUP(C269,SOURCE!S$6:Y$10195,2,0)</f>
        <v>INFO</v>
      </c>
      <c r="M269" t="str">
        <f>IF(VLOOKUP(I269,SOURCE!B:M,2,0)="/  { itemToBeCoded","To be coded","")</f>
        <v/>
      </c>
      <c r="N269" s="17" t="str">
        <f>IF(AND(O269,VLOOKUP(I269,SOURCE!B:M,2,0)&lt;&gt;"/  { itemToBeCoded"),IF(ISERROR(VLOOKUP(J269,TEST!A:L,12,0)),"",   IF(VLOOKUP(J269,TEST!A:L,12,0)="","",VLOOKUP(J269,TEST!A:L,12,0)&amp;" //"&amp;U269)),"")</f>
        <v/>
      </c>
      <c r="O269" t="b">
        <f>ISNA(VLOOKUP(J269,J$3:J268,1,0))</f>
        <v>1</v>
      </c>
      <c r="Q269" s="26" t="str">
        <f>VLOOKUP(I269,SOURCE!B:M,5,0)</f>
        <v>"BATT?"</v>
      </c>
      <c r="U269">
        <f t="shared" si="18"/>
        <v>51</v>
      </c>
      <c r="V269" s="53">
        <f t="shared" si="19"/>
        <v>299797199.25280225</v>
      </c>
      <c r="W269" t="str">
        <f>IF(AND(O269,VLOOKUP(I269,SOURCE!B:M,2,0)&lt;&gt;"/  { itemToBeCoded"),IF(ISERROR(VLOOKUP(J269,TEST!A:F,5,0)),"",VLOOKUP(J269,TEST!A:F,5,0)),"")</f>
        <v/>
      </c>
      <c r="X269" t="str">
        <f>IF(AND(O269,VLOOKUP(I269,SOURCE!B:M,2,0)&lt;&gt;"/  { itemToBeCoded"),IF(ISERROR(VLOOKUP(J269,TEST!A:F,6,0)),"",VLOOKUP(J269,TEST!A:F,6,0)),"")</f>
        <v/>
      </c>
      <c r="Y269" t="str">
        <f t="shared" si="20"/>
        <v/>
      </c>
    </row>
    <row r="270" spans="1:25">
      <c r="A270" s="24" t="str">
        <f>IF(ISNA(VLOOKUP(D270,D271:D$9999,1,0)),"",1)</f>
        <v/>
      </c>
      <c r="B270" s="24" t="str">
        <f>IF(ISNA(VLOOKUP(E270,E271:E$9999,1,0)),"",1)</f>
        <v/>
      </c>
      <c r="C270" s="2">
        <v>268</v>
      </c>
      <c r="D270" s="2" t="str">
        <f>VLOOKUP(C270,SOURCE!$S$3:$Z$3016,8,0)</f>
        <v>ITM_BEEP</v>
      </c>
      <c r="E270" s="26" t="str">
        <f>CHAR(34)&amp;VLOOKUP(C270,SOURCE!$S$3:$Z$3016,6,0)&amp;CHAR(34)</f>
        <v>"BEEP"</v>
      </c>
      <c r="F270" s="22" t="str">
        <f>VLOOKUP(C270,SOURCE!$S$3:$AA$3016,9,0)&amp;
IF(MID(E270,2,4)="XEQM",
"                      if (strcompare(str,"&amp;E270&amp;" ) &amp;&amp; exec) { *com = "&amp;D270&amp;";} else",
SUBSTITUTE("                      if (strcompare(str,"&amp;E270&amp;" )) { *com = "&amp;D270&amp;";} else","MNU_","-MNU_")
)</f>
        <v>//                      if (strcompare(str,"BEEP" )) { *com = ITM_BEEP;} else</v>
      </c>
      <c r="H270" t="b">
        <f>ISNA(VLOOKUP(J270,J271:J$500,1,0))</f>
        <v>1</v>
      </c>
      <c r="I270" s="27">
        <f>VLOOKUP(C270,SOURCE!S$6:Y$10195,7,0)</f>
        <v>1414</v>
      </c>
      <c r="J270" s="28" t="str">
        <f>VLOOKUP(C270,SOURCE!S$6:Y$10195,6,0)</f>
        <v>BEEP</v>
      </c>
      <c r="K270" s="29" t="str">
        <f t="shared" si="21"/>
        <v>BEEP</v>
      </c>
      <c r="L270" s="39" t="str">
        <f>VLOOKUP(C270,SOURCE!S$6:Y$10195,2,0)</f>
        <v/>
      </c>
      <c r="M270" t="str">
        <f>IF(VLOOKUP(I270,SOURCE!B:M,2,0)="/  { itemToBeCoded","To be coded","")</f>
        <v>To be coded</v>
      </c>
      <c r="N270" s="17" t="str">
        <f>IF(AND(O270,VLOOKUP(I270,SOURCE!B:M,2,0)&lt;&gt;"/  { itemToBeCoded"),IF(ISERROR(VLOOKUP(J270,TEST!A:L,12,0)),"",   IF(VLOOKUP(J270,TEST!A:L,12,0)="","",VLOOKUP(J270,TEST!A:L,12,0)&amp;" //"&amp;U270)),"")</f>
        <v/>
      </c>
      <c r="O270" t="b">
        <f>ISNA(VLOOKUP(J270,J$3:J269,1,0))</f>
        <v>1</v>
      </c>
      <c r="Q270" s="26" t="str">
        <f>VLOOKUP(I270,SOURCE!B:M,5,0)</f>
        <v>"BEEP"</v>
      </c>
      <c r="U270">
        <f t="shared" si="18"/>
        <v>51</v>
      </c>
      <c r="V270" s="53">
        <f t="shared" si="19"/>
        <v>299797199.25280225</v>
      </c>
      <c r="W270" t="str">
        <f>IF(AND(O270,VLOOKUP(I270,SOURCE!B:M,2,0)&lt;&gt;"/  { itemToBeCoded"),IF(ISERROR(VLOOKUP(J270,TEST!A:F,5,0)),"",VLOOKUP(J270,TEST!A:F,5,0)),"")</f>
        <v/>
      </c>
      <c r="X270" t="str">
        <f>IF(AND(O270,VLOOKUP(I270,SOURCE!B:M,2,0)&lt;&gt;"/  { itemToBeCoded"),IF(ISERROR(VLOOKUP(J270,TEST!A:F,6,0)),"",VLOOKUP(J270,TEST!A:F,6,0)),"")</f>
        <v/>
      </c>
      <c r="Y270" t="str">
        <f t="shared" si="20"/>
        <v/>
      </c>
    </row>
    <row r="271" spans="1:25">
      <c r="A271" s="24" t="str">
        <f>IF(ISNA(VLOOKUP(D271,D272:D$9999,1,0)),"",1)</f>
        <v/>
      </c>
      <c r="B271" s="24" t="str">
        <f>IF(ISNA(VLOOKUP(E271,E272:E$9999,1,0)),"",1)</f>
        <v/>
      </c>
      <c r="C271" s="2">
        <v>269</v>
      </c>
      <c r="D271" s="2" t="str">
        <f>VLOOKUP(C271,SOURCE!$S$3:$Z$3016,8,0)</f>
        <v>ITM_BEGINP</v>
      </c>
      <c r="E271" s="26" t="str">
        <f>CHAR(34)&amp;VLOOKUP(C271,SOURCE!$S$3:$Z$3016,6,0)&amp;CHAR(34)</f>
        <v>"BEGINP"</v>
      </c>
      <c r="F271" s="22" t="str">
        <f>VLOOKUP(C271,SOURCE!$S$3:$AA$3016,9,0)&amp;
IF(MID(E271,2,4)="XEQM",
"                      if (strcompare(str,"&amp;E271&amp;" ) &amp;&amp; exec) { *com = "&amp;D271&amp;";} else",
SUBSTITUTE("                      if (strcompare(str,"&amp;E271&amp;" )) { *com = "&amp;D271&amp;";} else","MNU_","-MNU_")
)</f>
        <v>//                      if (strcompare(str,"BEGINP" )) { *com = ITM_BEGINP;} else</v>
      </c>
      <c r="H271" t="b">
        <f>ISNA(VLOOKUP(J271,J272:J$500,1,0))</f>
        <v>1</v>
      </c>
      <c r="I271" s="27">
        <f>VLOOKUP(C271,SOURCE!S$6:Y$10195,7,0)</f>
        <v>1415</v>
      </c>
      <c r="J271" s="28" t="str">
        <f>VLOOKUP(C271,SOURCE!S$6:Y$10195,6,0)</f>
        <v>BEGINP</v>
      </c>
      <c r="K271" s="29" t="str">
        <f t="shared" si="21"/>
        <v>Begin</v>
      </c>
      <c r="L271" s="39" t="str">
        <f>VLOOKUP(C271,SOURCE!S$6:Y$10195,2,0)</f>
        <v/>
      </c>
      <c r="M271" t="str">
        <f>IF(VLOOKUP(I271,SOURCE!B:M,2,0)="/  { itemToBeCoded","To be coded","")</f>
        <v>To be coded</v>
      </c>
      <c r="N271" s="17" t="str">
        <f>IF(AND(O271,VLOOKUP(I271,SOURCE!B:M,2,0)&lt;&gt;"/  { itemToBeCoded"),IF(ISERROR(VLOOKUP(J271,TEST!A:L,12,0)),"",   IF(VLOOKUP(J271,TEST!A:L,12,0)="","",VLOOKUP(J271,TEST!A:L,12,0)&amp;" //"&amp;U271)),"")</f>
        <v/>
      </c>
      <c r="O271" t="b">
        <f>ISNA(VLOOKUP(J271,J$3:J270,1,0))</f>
        <v>1</v>
      </c>
      <c r="Q271" s="26" t="str">
        <f>VLOOKUP(I271,SOURCE!B:M,5,0)</f>
        <v>"Begin"</v>
      </c>
      <c r="U271">
        <f t="shared" si="18"/>
        <v>51</v>
      </c>
      <c r="V271" s="53">
        <f t="shared" si="19"/>
        <v>299797199.25280225</v>
      </c>
      <c r="W271" t="str">
        <f>IF(AND(O271,VLOOKUP(I271,SOURCE!B:M,2,0)&lt;&gt;"/  { itemToBeCoded"),IF(ISERROR(VLOOKUP(J271,TEST!A:F,5,0)),"",VLOOKUP(J271,TEST!A:F,5,0)),"")</f>
        <v/>
      </c>
      <c r="X271" t="str">
        <f>IF(AND(O271,VLOOKUP(I271,SOURCE!B:M,2,0)&lt;&gt;"/  { itemToBeCoded"),IF(ISERROR(VLOOKUP(J271,TEST!A:F,6,0)),"",VLOOKUP(J271,TEST!A:F,6,0)),"")</f>
        <v/>
      </c>
      <c r="Y271" t="str">
        <f t="shared" si="20"/>
        <v/>
      </c>
    </row>
    <row r="272" spans="1:25">
      <c r="A272" s="24" t="str">
        <f>IF(ISNA(VLOOKUP(D272,D273:D$9999,1,0)),"",1)</f>
        <v/>
      </c>
      <c r="B272" s="24" t="str">
        <f>IF(ISNA(VLOOKUP(E272,E273:E$9999,1,0)),"",1)</f>
        <v/>
      </c>
      <c r="C272" s="2">
        <v>270</v>
      </c>
      <c r="D272" s="2" t="str">
        <f>VLOOKUP(C272,SOURCE!$S$3:$Z$3016,8,0)</f>
        <v>ITM_BN</v>
      </c>
      <c r="E272" s="26" t="str">
        <f>CHAR(34)&amp;VLOOKUP(C272,SOURCE!$S$3:$Z$3016,6,0)&amp;CHAR(34)</f>
        <v>"BN"</v>
      </c>
      <c r="F272" s="22" t="str">
        <f>VLOOKUP(C272,SOURCE!$S$3:$AA$3016,9,0)&amp;
IF(MID(E272,2,4)="XEQM",
"                      if (strcompare(str,"&amp;E272&amp;" ) &amp;&amp; exec) { *com = "&amp;D272&amp;";} else",
SUBSTITUTE("                      if (strcompare(str,"&amp;E272&amp;" )) { *com = "&amp;D272&amp;";} else","MNU_","-MNU_")
)</f>
        <v>//                      if (strcompare(str,"BN" )) { *com = ITM_BN;} else</v>
      </c>
      <c r="H272" t="b">
        <f>ISNA(VLOOKUP(J272,J273:J$500,1,0))</f>
        <v>1</v>
      </c>
      <c r="I272" s="27">
        <f>VLOOKUP(C272,SOURCE!S$6:Y$10195,7,0)</f>
        <v>1416</v>
      </c>
      <c r="J272" s="28" t="str">
        <f>VLOOKUP(C272,SOURCE!S$6:Y$10195,6,0)</f>
        <v>BN</v>
      </c>
      <c r="K272" s="29" t="str">
        <f t="shared" si="21"/>
        <v>Bn</v>
      </c>
      <c r="L272" s="39" t="str">
        <f>VLOOKUP(C272,SOURCE!S$6:Y$10195,2,0)</f>
        <v/>
      </c>
      <c r="M272" t="str">
        <f>IF(VLOOKUP(I272,SOURCE!B:M,2,0)="/  { itemToBeCoded","To be coded","")</f>
        <v/>
      </c>
      <c r="N272" s="17" t="str">
        <f>IF(AND(O272,VLOOKUP(I272,SOURCE!B:M,2,0)&lt;&gt;"/  { itemToBeCoded"),IF(ISERROR(VLOOKUP(J272,TEST!A:L,12,0)),"",   IF(VLOOKUP(J272,TEST!A:L,12,0)="","",VLOOKUP(J272,TEST!A:L,12,0)&amp;" //"&amp;U272)),"")</f>
        <v/>
      </c>
      <c r="O272" t="b">
        <f>ISNA(VLOOKUP(J272,J$3:J271,1,0))</f>
        <v>1</v>
      </c>
      <c r="Q272" s="26" t="str">
        <f>VLOOKUP(I272,SOURCE!B:M,5,0)</f>
        <v>"B" STD_SUB_n</v>
      </c>
      <c r="U272">
        <f t="shared" ref="U272:U335" si="22">SUM(U271,W272)</f>
        <v>51</v>
      </c>
      <c r="V272" s="53">
        <f t="shared" ref="V272:V335" si="23">SUM(V271,IF($O272,X272,0))</f>
        <v>299797199.25280225</v>
      </c>
      <c r="W272" t="str">
        <f>IF(AND(O272,VLOOKUP(I272,SOURCE!B:M,2,0)&lt;&gt;"/  { itemToBeCoded"),IF(ISERROR(VLOOKUP(J272,TEST!A:F,5,0)),"",VLOOKUP(J272,TEST!A:F,5,0)),"")</f>
        <v/>
      </c>
      <c r="X272" t="str">
        <f>IF(AND(O272,VLOOKUP(I272,SOURCE!B:M,2,0)&lt;&gt;"/  { itemToBeCoded"),IF(ISERROR(VLOOKUP(J272,TEST!A:F,6,0)),"",VLOOKUP(J272,TEST!A:F,6,0)),"")</f>
        <v/>
      </c>
      <c r="Y272" t="str">
        <f t="shared" si="20"/>
        <v/>
      </c>
    </row>
    <row r="273" spans="1:25">
      <c r="A273" s="24" t="str">
        <f>IF(ISNA(VLOOKUP(D273,D274:D$9999,1,0)),"",1)</f>
        <v/>
      </c>
      <c r="B273" s="24" t="str">
        <f>IF(ISNA(VLOOKUP(E273,E274:E$9999,1,0)),"",1)</f>
        <v/>
      </c>
      <c r="C273" s="2">
        <v>271</v>
      </c>
      <c r="D273" s="2" t="str">
        <f>VLOOKUP(C273,SOURCE!$S$3:$Z$3016,8,0)</f>
        <v>ITM_BNS</v>
      </c>
      <c r="E273" s="26" t="str">
        <f>CHAR(34)&amp;VLOOKUP(C273,SOURCE!$S$3:$Z$3016,6,0)&amp;CHAR(34)</f>
        <v>"BN^ASTERISK"</v>
      </c>
      <c r="F273" s="22" t="str">
        <f>VLOOKUP(C273,SOURCE!$S$3:$AA$3016,9,0)&amp;
IF(MID(E273,2,4)="XEQM",
"                      if (strcompare(str,"&amp;E273&amp;" ) &amp;&amp; exec) { *com = "&amp;D273&amp;";} else",
SUBSTITUTE("                      if (strcompare(str,"&amp;E273&amp;" )) { *com = "&amp;D273&amp;";} else","MNU_","-MNU_")
)</f>
        <v>//                      if (strcompare(str,"BN^ASTERISK" )) { *com = ITM_BNS;} else</v>
      </c>
      <c r="H273" t="b">
        <f>ISNA(VLOOKUP(J273,J274:J$500,1,0))</f>
        <v>1</v>
      </c>
      <c r="I273" s="27">
        <f>VLOOKUP(C273,SOURCE!S$6:Y$10195,7,0)</f>
        <v>1417</v>
      </c>
      <c r="J273" s="28" t="str">
        <f>VLOOKUP(C273,SOURCE!S$6:Y$10195,6,0)</f>
        <v>BN^ASTERISK</v>
      </c>
      <c r="K273" s="29" t="str">
        <f t="shared" si="21"/>
        <v>Bn^ASTERISK</v>
      </c>
      <c r="L273" s="39" t="str">
        <f>VLOOKUP(C273,SOURCE!S$6:Y$10195,2,0)</f>
        <v/>
      </c>
      <c r="M273" t="str">
        <f>IF(VLOOKUP(I273,SOURCE!B:M,2,0)="/  { itemToBeCoded","To be coded","")</f>
        <v/>
      </c>
      <c r="N273" s="17" t="str">
        <f>IF(AND(O273,VLOOKUP(I273,SOURCE!B:M,2,0)&lt;&gt;"/  { itemToBeCoded"),IF(ISERROR(VLOOKUP(J273,TEST!A:L,12,0)),"",   IF(VLOOKUP(J273,TEST!A:L,12,0)="","",VLOOKUP(J273,TEST!A:L,12,0)&amp;" //"&amp;U273)),"")</f>
        <v/>
      </c>
      <c r="O273" t="b">
        <f>ISNA(VLOOKUP(J273,J$3:J272,1,0))</f>
        <v>1</v>
      </c>
      <c r="Q273" s="26" t="str">
        <f>VLOOKUP(I273,SOURCE!B:M,5,0)</f>
        <v>"B" STD_SUB_n STD_SUP_ASTERISK</v>
      </c>
      <c r="T273" s="151"/>
      <c r="U273">
        <f t="shared" si="22"/>
        <v>51</v>
      </c>
      <c r="V273" s="53">
        <f t="shared" si="23"/>
        <v>299797199.25280225</v>
      </c>
      <c r="W273" t="str">
        <f>IF(AND(O273,VLOOKUP(I273,SOURCE!B:M,2,0)&lt;&gt;"/  { itemToBeCoded"),IF(ISERROR(VLOOKUP(J273,TEST!A:F,5,0)),"",VLOOKUP(J273,TEST!A:F,5,0)),"")</f>
        <v/>
      </c>
      <c r="X273" t="str">
        <f>IF(AND(O273,VLOOKUP(I273,SOURCE!B:M,2,0)&lt;&gt;"/  { itemToBeCoded"),IF(ISERROR(VLOOKUP(J273,TEST!A:F,6,0)),"",VLOOKUP(J273,TEST!A:F,6,0)),"")</f>
        <v/>
      </c>
      <c r="Y273" t="str">
        <f t="shared" si="20"/>
        <v/>
      </c>
    </row>
    <row r="274" spans="1:25">
      <c r="A274" s="24" t="str">
        <f>IF(ISNA(VLOOKUP(D274,D275:D$9999,1,0)),"",1)</f>
        <v/>
      </c>
      <c r="B274" s="24" t="str">
        <f>IF(ISNA(VLOOKUP(E274,E275:E$9999,1,0)),"",1)</f>
        <v/>
      </c>
      <c r="C274" s="2">
        <v>272</v>
      </c>
      <c r="D274" s="2" t="str">
        <f>VLOOKUP(C274,SOURCE!$S$3:$Z$3016,8,0)</f>
        <v>ITM_CASE</v>
      </c>
      <c r="E274" s="26" t="str">
        <f>CHAR(34)&amp;VLOOKUP(C274,SOURCE!$S$3:$Z$3016,6,0)&amp;CHAR(34)</f>
        <v>"CASE"</v>
      </c>
      <c r="F274" s="22" t="str">
        <f>VLOOKUP(C274,SOURCE!$S$3:$AA$3016,9,0)&amp;
IF(MID(E274,2,4)="XEQM",
"                      if (strcompare(str,"&amp;E274&amp;" ) &amp;&amp; exec) { *com = "&amp;D274&amp;";} else",
SUBSTITUTE("                      if (strcompare(str,"&amp;E274&amp;" )) { *com = "&amp;D274&amp;";} else","MNU_","-MNU_")
)</f>
        <v xml:space="preserve">                      if (strcompare(str,"CASE" )) { *com = ITM_CASE;} else</v>
      </c>
      <c r="H274" t="b">
        <f>ISNA(VLOOKUP(J274,J275:J$500,1,0))</f>
        <v>1</v>
      </c>
      <c r="I274" s="27">
        <f>VLOOKUP(C274,SOURCE!S$6:Y$10195,7,0)</f>
        <v>1418</v>
      </c>
      <c r="J274" s="28" t="str">
        <f>VLOOKUP(C274,SOURCE!S$6:Y$10195,6,0)</f>
        <v>CASE</v>
      </c>
      <c r="K274" s="29" t="str">
        <f t="shared" si="21"/>
        <v>CASE</v>
      </c>
      <c r="L274" s="39" t="str">
        <f>VLOOKUP(C274,SOURCE!S$6:Y$10195,2,0)</f>
        <v/>
      </c>
      <c r="M274" t="str">
        <f>IF(VLOOKUP(I274,SOURCE!B:M,2,0)="/  { itemToBeCoded","To be coded","")</f>
        <v>To be coded</v>
      </c>
      <c r="N274" s="17" t="str">
        <f>IF(AND(O274,VLOOKUP(I274,SOURCE!B:M,2,0)&lt;&gt;"/  { itemToBeCoded"),IF(ISERROR(VLOOKUP(J274,TEST!A:L,12,0)),"",   IF(VLOOKUP(J274,TEST!A:L,12,0)="","",VLOOKUP(J274,TEST!A:L,12,0)&amp;" //"&amp;U274)),"")</f>
        <v/>
      </c>
      <c r="O274" t="b">
        <f>ISNA(VLOOKUP(J274,J$3:J273,1,0))</f>
        <v>1</v>
      </c>
      <c r="Q274" s="26" t="str">
        <f>VLOOKUP(I274,SOURCE!B:M,5,0)</f>
        <v>"CASE"</v>
      </c>
      <c r="T274" s="151"/>
      <c r="U274">
        <f t="shared" si="22"/>
        <v>51</v>
      </c>
      <c r="V274" s="53">
        <f t="shared" si="23"/>
        <v>299797199.25280225</v>
      </c>
      <c r="W274" t="str">
        <f>IF(AND(O274,VLOOKUP(I274,SOURCE!B:M,2,0)&lt;&gt;"/  { itemToBeCoded"),IF(ISERROR(VLOOKUP(J274,TEST!A:F,5,0)),"",VLOOKUP(J274,TEST!A:F,5,0)),"")</f>
        <v/>
      </c>
      <c r="X274" t="str">
        <f>IF(AND(O274,VLOOKUP(I274,SOURCE!B:M,2,0)&lt;&gt;"/  { itemToBeCoded"),IF(ISERROR(VLOOKUP(J274,TEST!A:F,6,0)),"",VLOOKUP(J274,TEST!A:F,6,0)),"")</f>
        <v/>
      </c>
      <c r="Y274" t="str">
        <f t="shared" si="20"/>
        <v/>
      </c>
    </row>
    <row r="275" spans="1:25">
      <c r="A275" s="24" t="str">
        <f>IF(ISNA(VLOOKUP(D275,D276:D$9999,1,0)),"",1)</f>
        <v/>
      </c>
      <c r="B275" s="24" t="str">
        <f>IF(ISNA(VLOOKUP(E275,E276:E$9999,1,0)),"",1)</f>
        <v/>
      </c>
      <c r="C275" s="2">
        <v>273</v>
      </c>
      <c r="D275" s="2" t="str">
        <f>VLOOKUP(C275,SOURCE!$S$3:$Z$3016,8,0)</f>
        <v>ITM_CLALL</v>
      </c>
      <c r="E275" s="26" t="str">
        <f>CHAR(34)&amp;VLOOKUP(C275,SOURCE!$S$3:$Z$3016,6,0)&amp;CHAR(34)</f>
        <v>"CLALL"</v>
      </c>
      <c r="F275" s="22" t="str">
        <f>VLOOKUP(C275,SOURCE!$S$3:$AA$3016,9,0)&amp;
IF(MID(E275,2,4)="XEQM",
"                      if (strcompare(str,"&amp;E275&amp;" ) &amp;&amp; exec) { *com = "&amp;D275&amp;";} else",
SUBSTITUTE("                      if (strcompare(str,"&amp;E275&amp;" )) { *com = "&amp;D275&amp;";} else","MNU_","-MNU_")
)</f>
        <v>//                      if (strcompare(str,"CLALL" )) { *com = ITM_CLALL;} else</v>
      </c>
      <c r="H275" t="b">
        <f>ISNA(VLOOKUP(J275,J276:J$500,1,0))</f>
        <v>1</v>
      </c>
      <c r="I275" s="27">
        <f>VLOOKUP(C275,SOURCE!S$6:Y$10195,7,0)</f>
        <v>1419</v>
      </c>
      <c r="J275" s="28" t="str">
        <f>VLOOKUP(C275,SOURCE!S$6:Y$10195,6,0)</f>
        <v>CLALL</v>
      </c>
      <c r="K275" s="29" t="str">
        <f t="shared" si="21"/>
        <v>CLall</v>
      </c>
      <c r="L275" s="39" t="str">
        <f>VLOOKUP(C275,SOURCE!S$6:Y$10195,2,0)</f>
        <v/>
      </c>
      <c r="M275" t="str">
        <f>IF(VLOOKUP(I275,SOURCE!B:M,2,0)="/  { itemToBeCoded","To be coded","")</f>
        <v/>
      </c>
      <c r="N275" s="17" t="str">
        <f>IF(AND(O275,VLOOKUP(I275,SOURCE!B:M,2,0)&lt;&gt;"/  { itemToBeCoded"),IF(ISERROR(VLOOKUP(J275,TEST!A:L,12,0)),"",   IF(VLOOKUP(J275,TEST!A:L,12,0)="","",VLOOKUP(J275,TEST!A:L,12,0)&amp;" //"&amp;U275)),"")</f>
        <v/>
      </c>
      <c r="O275" t="b">
        <f>ISNA(VLOOKUP(J275,J$3:J274,1,0))</f>
        <v>1</v>
      </c>
      <c r="Q275" s="26" t="str">
        <f>VLOOKUP(I275,SOURCE!B:M,5,0)</f>
        <v>"CLall"</v>
      </c>
      <c r="T275" s="151"/>
      <c r="U275">
        <f t="shared" si="22"/>
        <v>51</v>
      </c>
      <c r="V275" s="53">
        <f t="shared" si="23"/>
        <v>299797199.25280225</v>
      </c>
      <c r="W275" t="str">
        <f>IF(AND(O275,VLOOKUP(I275,SOURCE!B:M,2,0)&lt;&gt;"/  { itemToBeCoded"),IF(ISERROR(VLOOKUP(J275,TEST!A:F,5,0)),"",VLOOKUP(J275,TEST!A:F,5,0)),"")</f>
        <v/>
      </c>
      <c r="X275" t="str">
        <f>IF(AND(O275,VLOOKUP(I275,SOURCE!B:M,2,0)&lt;&gt;"/  { itemToBeCoded"),IF(ISERROR(VLOOKUP(J275,TEST!A:F,6,0)),"",VLOOKUP(J275,TEST!A:F,6,0)),"")</f>
        <v/>
      </c>
      <c r="Y275" t="str">
        <f t="shared" si="20"/>
        <v/>
      </c>
    </row>
    <row r="276" spans="1:25">
      <c r="A276" s="24" t="str">
        <f>IF(ISNA(VLOOKUP(D276,D277:D$9999,1,0)),"",1)</f>
        <v/>
      </c>
      <c r="B276" s="24" t="str">
        <f>IF(ISNA(VLOOKUP(E276,E277:E$9999,1,0)),"",1)</f>
        <v/>
      </c>
      <c r="C276" s="2">
        <v>274</v>
      </c>
      <c r="D276" s="2" t="str">
        <f>VLOOKUP(C276,SOURCE!$S$3:$Z$3016,8,0)</f>
        <v>ITM_CLCVAR</v>
      </c>
      <c r="E276" s="26" t="str">
        <f>CHAR(34)&amp;VLOOKUP(C276,SOURCE!$S$3:$Z$3016,6,0)&amp;CHAR(34)</f>
        <v>"CLCVAR"</v>
      </c>
      <c r="F276" s="22" t="str">
        <f>VLOOKUP(C276,SOURCE!$S$3:$AA$3016,9,0)&amp;
IF(MID(E276,2,4)="XEQM",
"                      if (strcompare(str,"&amp;E276&amp;" ) &amp;&amp; exec) { *com = "&amp;D276&amp;";} else",
SUBSTITUTE("                      if (strcompare(str,"&amp;E276&amp;" )) { *com = "&amp;D276&amp;";} else","MNU_","-MNU_")
)</f>
        <v>//                      if (strcompare(str,"CLCVAR" )) { *com = ITM_CLCVAR;} else</v>
      </c>
      <c r="H276" t="b">
        <f>ISNA(VLOOKUP(J276,J277:J$500,1,0))</f>
        <v>1</v>
      </c>
      <c r="I276" s="27">
        <f>VLOOKUP(C276,SOURCE!S$6:Y$10195,7,0)</f>
        <v>1420</v>
      </c>
      <c r="J276" s="28" t="str">
        <f>VLOOKUP(C276,SOURCE!S$6:Y$10195,6,0)</f>
        <v>CLCVAR</v>
      </c>
      <c r="K276" s="29" t="str">
        <f t="shared" si="21"/>
        <v>CLCVAR</v>
      </c>
      <c r="L276" s="39" t="str">
        <f>VLOOKUP(C276,SOURCE!S$6:Y$10195,2,0)</f>
        <v/>
      </c>
      <c r="M276" t="str">
        <f>IF(VLOOKUP(I276,SOURCE!B:M,2,0)="/  { itemToBeCoded","To be coded","")</f>
        <v>To be coded</v>
      </c>
      <c r="N276" s="17" t="str">
        <f>IF(AND(O276,VLOOKUP(I276,SOURCE!B:M,2,0)&lt;&gt;"/  { itemToBeCoded"),IF(ISERROR(VLOOKUP(J276,TEST!A:L,12,0)),"",   IF(VLOOKUP(J276,TEST!A:L,12,0)="","",VLOOKUP(J276,TEST!A:L,12,0)&amp;" //"&amp;U276)),"")</f>
        <v/>
      </c>
      <c r="O276" t="b">
        <f>ISNA(VLOOKUP(J276,J$3:J275,1,0))</f>
        <v>1</v>
      </c>
      <c r="Q276" s="26" t="str">
        <f>VLOOKUP(I276,SOURCE!B:M,5,0)</f>
        <v>"CLCVAR"</v>
      </c>
      <c r="U276">
        <f t="shared" si="22"/>
        <v>51</v>
      </c>
      <c r="V276" s="53">
        <f t="shared" si="23"/>
        <v>299797199.25280225</v>
      </c>
      <c r="W276" t="str">
        <f>IF(AND(O276,VLOOKUP(I276,SOURCE!B:M,2,0)&lt;&gt;"/  { itemToBeCoded"),IF(ISERROR(VLOOKUP(J276,TEST!A:F,5,0)),"",VLOOKUP(J276,TEST!A:F,5,0)),"")</f>
        <v/>
      </c>
      <c r="X276" t="str">
        <f>IF(AND(O276,VLOOKUP(I276,SOURCE!B:M,2,0)&lt;&gt;"/  { itemToBeCoded"),IF(ISERROR(VLOOKUP(J276,TEST!A:F,6,0)),"",VLOOKUP(J276,TEST!A:F,6,0)),"")</f>
        <v/>
      </c>
      <c r="Y276" t="str">
        <f t="shared" si="20"/>
        <v/>
      </c>
    </row>
    <row r="277" spans="1:25">
      <c r="A277" s="24" t="str">
        <f>IF(ISNA(VLOOKUP(D277,D278:D$9999,1,0)),"",1)</f>
        <v/>
      </c>
      <c r="B277" s="24" t="str">
        <f>IF(ISNA(VLOOKUP(E277,E278:E$9999,1,0)),"",1)</f>
        <v/>
      </c>
      <c r="C277" s="2">
        <v>275</v>
      </c>
      <c r="D277" s="2" t="str">
        <f>VLOOKUP(C277,SOURCE!$S$3:$Z$3016,8,0)</f>
        <v>ITM_CLFALL</v>
      </c>
      <c r="E277" s="26" t="str">
        <f>CHAR(34)&amp;VLOOKUP(C277,SOURCE!$S$3:$Z$3016,6,0)&amp;CHAR(34)</f>
        <v>"CLFALL"</v>
      </c>
      <c r="F277" s="22" t="str">
        <f>VLOOKUP(C277,SOURCE!$S$3:$AA$3016,9,0)&amp;
IF(MID(E277,2,4)="XEQM",
"                      if (strcompare(str,"&amp;E277&amp;" ) &amp;&amp; exec) { *com = "&amp;D277&amp;";} else",
SUBSTITUTE("                      if (strcompare(str,"&amp;E277&amp;" )) { *com = "&amp;D277&amp;";} else","MNU_","-MNU_")
)</f>
        <v>//                      if (strcompare(str,"CLFALL" )) { *com = ITM_CLFALL;} else</v>
      </c>
      <c r="H277" t="b">
        <f>ISNA(VLOOKUP(J277,J278:J$500,1,0))</f>
        <v>1</v>
      </c>
      <c r="I277" s="27">
        <f>VLOOKUP(C277,SOURCE!S$6:Y$10195,7,0)</f>
        <v>1421</v>
      </c>
      <c r="J277" s="28" t="str">
        <f>VLOOKUP(C277,SOURCE!S$6:Y$10195,6,0)</f>
        <v>CLFALL</v>
      </c>
      <c r="K277" s="29" t="str">
        <f t="shared" si="21"/>
        <v>CLFall</v>
      </c>
      <c r="L277" s="39" t="str">
        <f>VLOOKUP(C277,SOURCE!S$6:Y$10195,2,0)</f>
        <v>Clear</v>
      </c>
      <c r="M277" t="str">
        <f>IF(VLOOKUP(I277,SOURCE!B:M,2,0)="/  { itemToBeCoded","To be coded","")</f>
        <v/>
      </c>
      <c r="N277" s="17" t="str">
        <f>IF(AND(O277,VLOOKUP(I277,SOURCE!B:M,2,0)&lt;&gt;"/  { itemToBeCoded"),IF(ISERROR(VLOOKUP(J277,TEST!A:L,12,0)),"",   IF(VLOOKUP(J277,TEST!A:L,12,0)="","",VLOOKUP(J277,TEST!A:L,12,0)&amp;" //"&amp;U277)),"")</f>
        <v/>
      </c>
      <c r="O277" t="b">
        <f>ISNA(VLOOKUP(J277,J$3:J276,1,0))</f>
        <v>1</v>
      </c>
      <c r="Q277" s="26" t="str">
        <f>VLOOKUP(I277,SOURCE!B:M,5,0)</f>
        <v>"CLFall"</v>
      </c>
      <c r="U277">
        <f t="shared" si="22"/>
        <v>51</v>
      </c>
      <c r="V277" s="53">
        <f t="shared" si="23"/>
        <v>299797199.25280225</v>
      </c>
      <c r="W277" t="str">
        <f>IF(AND(O277,VLOOKUP(I277,SOURCE!B:M,2,0)&lt;&gt;"/  { itemToBeCoded"),IF(ISERROR(VLOOKUP(J277,TEST!A:F,5,0)),"",VLOOKUP(J277,TEST!A:F,5,0)),"")</f>
        <v/>
      </c>
      <c r="X277" t="str">
        <f>IF(AND(O277,VLOOKUP(I277,SOURCE!B:M,2,0)&lt;&gt;"/  { itemToBeCoded"),IF(ISERROR(VLOOKUP(J277,TEST!A:F,6,0)),"",VLOOKUP(J277,TEST!A:F,6,0)),"")</f>
        <v/>
      </c>
      <c r="Y277" t="str">
        <f t="shared" si="20"/>
        <v/>
      </c>
    </row>
    <row r="278" spans="1:25">
      <c r="A278" s="24" t="str">
        <f>IF(ISNA(VLOOKUP(D278,D279:D$9999,1,0)),"",1)</f>
        <v/>
      </c>
      <c r="B278" s="24" t="str">
        <f>IF(ISNA(VLOOKUP(E278,E279:E$9999,1,0)),"",1)</f>
        <v/>
      </c>
      <c r="C278" s="2">
        <v>276</v>
      </c>
      <c r="D278" s="2" t="str">
        <f>VLOOKUP(C278,SOURCE!$S$3:$Z$3016,8,0)</f>
        <v>ITM_CLLCD</v>
      </c>
      <c r="E278" s="26" t="str">
        <f>CHAR(34)&amp;VLOOKUP(C278,SOURCE!$S$3:$Z$3016,6,0)&amp;CHAR(34)</f>
        <v>"CLLCD"</v>
      </c>
      <c r="F278" s="22" t="str">
        <f>VLOOKUP(C278,SOURCE!$S$3:$AA$3016,9,0)&amp;
IF(MID(E278,2,4)="XEQM",
"                      if (strcompare(str,"&amp;E278&amp;" ) &amp;&amp; exec) { *com = "&amp;D278&amp;";} else",
SUBSTITUTE("                      if (strcompare(str,"&amp;E278&amp;" )) { *com = "&amp;D278&amp;";} else","MNU_","-MNU_")
)</f>
        <v>//                      if (strcompare(str,"CLLCD" )) { *com = ITM_CLLCD;} else</v>
      </c>
      <c r="H278" t="b">
        <f>ISNA(VLOOKUP(J278,J279:J$500,1,0))</f>
        <v>1</v>
      </c>
      <c r="I278" s="27">
        <f>VLOOKUP(C278,SOURCE!S$6:Y$10195,7,0)</f>
        <v>1423</v>
      </c>
      <c r="J278" s="28" t="str">
        <f>VLOOKUP(C278,SOURCE!S$6:Y$10195,6,0)</f>
        <v>CLLCD</v>
      </c>
      <c r="K278" s="29" t="str">
        <f t="shared" si="21"/>
        <v>CLLCD</v>
      </c>
      <c r="L278" s="39" t="str">
        <f>VLOOKUP(C278,SOURCE!S$6:Y$10195,2,0)</f>
        <v>Clear</v>
      </c>
      <c r="M278" t="str">
        <f>IF(VLOOKUP(I278,SOURCE!B:M,2,0)="/  { itemToBeCoded","To be coded","")</f>
        <v>To be coded</v>
      </c>
      <c r="N278" s="17" t="str">
        <f>IF(AND(O278,VLOOKUP(I278,SOURCE!B:M,2,0)&lt;&gt;"/  { itemToBeCoded"),IF(ISERROR(VLOOKUP(J278,TEST!A:L,12,0)),"",   IF(VLOOKUP(J278,TEST!A:L,12,0)="","",VLOOKUP(J278,TEST!A:L,12,0)&amp;" //"&amp;U278)),"")</f>
        <v/>
      </c>
      <c r="O278" t="b">
        <f>ISNA(VLOOKUP(J278,J$3:J277,1,0))</f>
        <v>1</v>
      </c>
      <c r="Q278" s="26" t="str">
        <f>VLOOKUP(I278,SOURCE!B:M,5,0)</f>
        <v>"CLLCD"</v>
      </c>
      <c r="U278">
        <f t="shared" si="22"/>
        <v>51</v>
      </c>
      <c r="V278" s="53">
        <f t="shared" si="23"/>
        <v>299797199.25280225</v>
      </c>
      <c r="W278" t="str">
        <f>IF(AND(O278,VLOOKUP(I278,SOURCE!B:M,2,0)&lt;&gt;"/  { itemToBeCoded"),IF(ISERROR(VLOOKUP(J278,TEST!A:F,5,0)),"",VLOOKUP(J278,TEST!A:F,5,0)),"")</f>
        <v/>
      </c>
      <c r="X278" t="str">
        <f>IF(AND(O278,VLOOKUP(I278,SOURCE!B:M,2,0)&lt;&gt;"/  { itemToBeCoded"),IF(ISERROR(VLOOKUP(J278,TEST!A:F,6,0)),"",VLOOKUP(J278,TEST!A:F,6,0)),"")</f>
        <v/>
      </c>
      <c r="Y278" t="str">
        <f t="shared" si="20"/>
        <v/>
      </c>
    </row>
    <row r="279" spans="1:25">
      <c r="A279" s="24" t="str">
        <f>IF(ISNA(VLOOKUP(D279,D280:D$9999,1,0)),"",1)</f>
        <v/>
      </c>
      <c r="B279" s="24" t="str">
        <f>IF(ISNA(VLOOKUP(E279,E280:E$9999,1,0)),"",1)</f>
        <v/>
      </c>
      <c r="C279" s="2">
        <v>277</v>
      </c>
      <c r="D279" s="2" t="str">
        <f>VLOOKUP(C279,SOURCE!$S$3:$Z$3016,8,0)</f>
        <v>ITM_CLMENU</v>
      </c>
      <c r="E279" s="26" t="str">
        <f>CHAR(34)&amp;VLOOKUP(C279,SOURCE!$S$3:$Z$3016,6,0)&amp;CHAR(34)</f>
        <v>"CLMENU"</v>
      </c>
      <c r="F279" s="22" t="str">
        <f>VLOOKUP(C279,SOURCE!$S$3:$AA$3016,9,0)&amp;
IF(MID(E279,2,4)="XEQM",
"                      if (strcompare(str,"&amp;E279&amp;" ) &amp;&amp; exec) { *com = "&amp;D279&amp;";} else",
SUBSTITUTE("                      if (strcompare(str,"&amp;E279&amp;" )) { *com = "&amp;D279&amp;";} else","MNU_","-MNU_")
)</f>
        <v>//                      if (strcompare(str,"CLMENU" )) { *com = ITM_CLMENU;} else</v>
      </c>
      <c r="H279" t="b">
        <f>ISNA(VLOOKUP(J279,J280:J$500,1,0))</f>
        <v>1</v>
      </c>
      <c r="I279" s="27">
        <f>VLOOKUP(C279,SOURCE!S$6:Y$10195,7,0)</f>
        <v>1424</v>
      </c>
      <c r="J279" s="28" t="str">
        <f>VLOOKUP(C279,SOURCE!S$6:Y$10195,6,0)</f>
        <v>CLMENU</v>
      </c>
      <c r="K279" s="29" t="str">
        <f t="shared" si="21"/>
        <v>CLMENU</v>
      </c>
      <c r="L279" s="39" t="str">
        <f>VLOOKUP(C279,SOURCE!S$6:Y$10195,2,0)</f>
        <v>Clear</v>
      </c>
      <c r="M279" t="str">
        <f>IF(VLOOKUP(I279,SOURCE!B:M,2,0)="/  { itemToBeCoded","To be coded","")</f>
        <v>To be coded</v>
      </c>
      <c r="N279" s="17" t="str">
        <f>IF(AND(O279,VLOOKUP(I279,SOURCE!B:M,2,0)&lt;&gt;"/  { itemToBeCoded"),IF(ISERROR(VLOOKUP(J279,TEST!A:L,12,0)),"",   IF(VLOOKUP(J279,TEST!A:L,12,0)="","",VLOOKUP(J279,TEST!A:L,12,0)&amp;" //"&amp;U279)),"")</f>
        <v/>
      </c>
      <c r="O279" t="b">
        <f>ISNA(VLOOKUP(J279,J$3:J278,1,0))</f>
        <v>1</v>
      </c>
      <c r="Q279" s="26" t="str">
        <f>VLOOKUP(I279,SOURCE!B:M,5,0)</f>
        <v>"CLMENU"</v>
      </c>
      <c r="U279">
        <f t="shared" si="22"/>
        <v>51</v>
      </c>
      <c r="V279" s="53">
        <f t="shared" si="23"/>
        <v>299797199.25280225</v>
      </c>
      <c r="W279" t="str">
        <f>IF(AND(O279,VLOOKUP(I279,SOURCE!B:M,2,0)&lt;&gt;"/  { itemToBeCoded"),IF(ISERROR(VLOOKUP(J279,TEST!A:F,5,0)),"",VLOOKUP(J279,TEST!A:F,5,0)),"")</f>
        <v/>
      </c>
      <c r="X279" t="str">
        <f>IF(AND(O279,VLOOKUP(I279,SOURCE!B:M,2,0)&lt;&gt;"/  { itemToBeCoded"),IF(ISERROR(VLOOKUP(J279,TEST!A:F,6,0)),"",VLOOKUP(J279,TEST!A:F,6,0)),"")</f>
        <v/>
      </c>
      <c r="Y279" t="str">
        <f t="shared" si="20"/>
        <v/>
      </c>
    </row>
    <row r="280" spans="1:25">
      <c r="A280" s="24" t="str">
        <f>IF(ISNA(VLOOKUP(D280,D281:D$9999,1,0)),"",1)</f>
        <v/>
      </c>
      <c r="B280" s="24" t="str">
        <f>IF(ISNA(VLOOKUP(E280,E281:E$9999,1,0)),"",1)</f>
        <v/>
      </c>
      <c r="C280" s="2">
        <v>278</v>
      </c>
      <c r="D280" s="2" t="str">
        <f>VLOOKUP(C280,SOURCE!$S$3:$Z$3016,8,0)</f>
        <v>ITM_CLP</v>
      </c>
      <c r="E280" s="26" t="str">
        <f>CHAR(34)&amp;VLOOKUP(C280,SOURCE!$S$3:$Z$3016,6,0)&amp;CHAR(34)</f>
        <v>"CLP"</v>
      </c>
      <c r="F280" s="22" t="str">
        <f>VLOOKUP(C280,SOURCE!$S$3:$AA$3016,9,0)&amp;
IF(MID(E280,2,4)="XEQM",
"                      if (strcompare(str,"&amp;E280&amp;" ) &amp;&amp; exec) { *com = "&amp;D280&amp;";} else",
SUBSTITUTE("                      if (strcompare(str,"&amp;E280&amp;" )) { *com = "&amp;D280&amp;";} else","MNU_","-MNU_")
)</f>
        <v>//                      if (strcompare(str,"CLP" )) { *com = ITM_CLP;} else</v>
      </c>
      <c r="H280" t="b">
        <f>ISNA(VLOOKUP(J280,J281:J$500,1,0))</f>
        <v>1</v>
      </c>
      <c r="I280" s="27">
        <f>VLOOKUP(C280,SOURCE!S$6:Y$10195,7,0)</f>
        <v>1425</v>
      </c>
      <c r="J280" s="28" t="str">
        <f>VLOOKUP(C280,SOURCE!S$6:Y$10195,6,0)</f>
        <v>CLP</v>
      </c>
      <c r="K280" s="29" t="str">
        <f t="shared" si="21"/>
        <v>CLP</v>
      </c>
      <c r="L280" s="39" t="str">
        <f>VLOOKUP(C280,SOURCE!S$6:Y$10195,2,0)</f>
        <v/>
      </c>
      <c r="M280" t="str">
        <f>IF(VLOOKUP(I280,SOURCE!B:M,2,0)="/  { itemToBeCoded","To be coded","")</f>
        <v/>
      </c>
      <c r="N280" s="17" t="str">
        <f>IF(AND(O280,VLOOKUP(I280,SOURCE!B:M,2,0)&lt;&gt;"/  { itemToBeCoded"),IF(ISERROR(VLOOKUP(J280,TEST!A:L,12,0)),"",   IF(VLOOKUP(J280,TEST!A:L,12,0)="","",VLOOKUP(J280,TEST!A:L,12,0)&amp;" //"&amp;U280)),"")</f>
        <v/>
      </c>
      <c r="O280" t="b">
        <f>ISNA(VLOOKUP(J280,J$3:J279,1,0))</f>
        <v>1</v>
      </c>
      <c r="Q280" s="26" t="str">
        <f>VLOOKUP(I280,SOURCE!B:M,5,0)</f>
        <v>"CLP"</v>
      </c>
      <c r="U280">
        <f t="shared" si="22"/>
        <v>51</v>
      </c>
      <c r="V280" s="53">
        <f t="shared" si="23"/>
        <v>299797199.25280225</v>
      </c>
      <c r="W280" t="str">
        <f>IF(AND(O280,VLOOKUP(I280,SOURCE!B:M,2,0)&lt;&gt;"/  { itemToBeCoded"),IF(ISERROR(VLOOKUP(J280,TEST!A:F,5,0)),"",VLOOKUP(J280,TEST!A:F,5,0)),"")</f>
        <v/>
      </c>
      <c r="X280" t="str">
        <f>IF(AND(O280,VLOOKUP(I280,SOURCE!B:M,2,0)&lt;&gt;"/  { itemToBeCoded"),IF(ISERROR(VLOOKUP(J280,TEST!A:F,6,0)),"",VLOOKUP(J280,TEST!A:F,6,0)),"")</f>
        <v/>
      </c>
      <c r="Y280" t="str">
        <f t="shared" si="20"/>
        <v/>
      </c>
    </row>
    <row r="281" spans="1:25">
      <c r="A281" s="24" t="str">
        <f>IF(ISNA(VLOOKUP(D281,D282:D$9999,1,0)),"",1)</f>
        <v/>
      </c>
      <c r="B281" s="24" t="str">
        <f>IF(ISNA(VLOOKUP(E281,E282:E$9999,1,0)),"",1)</f>
        <v/>
      </c>
      <c r="C281" s="2">
        <v>279</v>
      </c>
      <c r="D281" s="2" t="str">
        <f>VLOOKUP(C281,SOURCE!$S$3:$Z$3016,8,0)</f>
        <v>ITM_CLPALL</v>
      </c>
      <c r="E281" s="26" t="str">
        <f>CHAR(34)&amp;VLOOKUP(C281,SOURCE!$S$3:$Z$3016,6,0)&amp;CHAR(34)</f>
        <v>"CLPALL"</v>
      </c>
      <c r="F281" s="22" t="str">
        <f>VLOOKUP(C281,SOURCE!$S$3:$AA$3016,9,0)&amp;
IF(MID(E281,2,4)="XEQM",
"                      if (strcompare(str,"&amp;E281&amp;" ) &amp;&amp; exec) { *com = "&amp;D281&amp;";} else",
SUBSTITUTE("                      if (strcompare(str,"&amp;E281&amp;" )) { *com = "&amp;D281&amp;";} else","MNU_","-MNU_")
)</f>
        <v>//                      if (strcompare(str,"CLPALL" )) { *com = ITM_CLPALL;} else</v>
      </c>
      <c r="H281" t="b">
        <f>ISNA(VLOOKUP(J281,J282:J$500,1,0))</f>
        <v>1</v>
      </c>
      <c r="I281" s="27">
        <f>VLOOKUP(C281,SOURCE!S$6:Y$10195,7,0)</f>
        <v>1426</v>
      </c>
      <c r="J281" s="28" t="str">
        <f>VLOOKUP(C281,SOURCE!S$6:Y$10195,6,0)</f>
        <v>CLPALL</v>
      </c>
      <c r="K281" s="29" t="str">
        <f t="shared" si="21"/>
        <v>CLPall</v>
      </c>
      <c r="L281" s="39" t="str">
        <f>VLOOKUP(C281,SOURCE!S$6:Y$10195,2,0)</f>
        <v/>
      </c>
      <c r="M281" t="str">
        <f>IF(VLOOKUP(I281,SOURCE!B:M,2,0)="/  { itemToBeCoded","To be coded","")</f>
        <v/>
      </c>
      <c r="N281" s="17" t="str">
        <f>IF(AND(O281,VLOOKUP(I281,SOURCE!B:M,2,0)&lt;&gt;"/  { itemToBeCoded"),IF(ISERROR(VLOOKUP(J281,TEST!A:L,12,0)),"",   IF(VLOOKUP(J281,TEST!A:L,12,0)="","",VLOOKUP(J281,TEST!A:L,12,0)&amp;" //"&amp;U281)),"")</f>
        <v/>
      </c>
      <c r="O281" t="b">
        <f>ISNA(VLOOKUP(J281,J$3:J280,1,0))</f>
        <v>1</v>
      </c>
      <c r="Q281" s="26" t="str">
        <f>VLOOKUP(I281,SOURCE!B:M,5,0)</f>
        <v>"CLPall"</v>
      </c>
      <c r="U281">
        <f t="shared" si="22"/>
        <v>51</v>
      </c>
      <c r="V281" s="53">
        <f t="shared" si="23"/>
        <v>299797199.25280225</v>
      </c>
      <c r="W281" t="str">
        <f>IF(AND(O281,VLOOKUP(I281,SOURCE!B:M,2,0)&lt;&gt;"/  { itemToBeCoded"),IF(ISERROR(VLOOKUP(J281,TEST!A:F,5,0)),"",VLOOKUP(J281,TEST!A:F,5,0)),"")</f>
        <v/>
      </c>
      <c r="X281" t="str">
        <f>IF(AND(O281,VLOOKUP(I281,SOURCE!B:M,2,0)&lt;&gt;"/  { itemToBeCoded"),IF(ISERROR(VLOOKUP(J281,TEST!A:F,6,0)),"",VLOOKUP(J281,TEST!A:F,6,0)),"")</f>
        <v/>
      </c>
      <c r="Y281" t="str">
        <f t="shared" si="20"/>
        <v/>
      </c>
    </row>
    <row r="282" spans="1:25">
      <c r="A282" s="24" t="str">
        <f>IF(ISNA(VLOOKUP(D282,D283:D$9999,1,0)),"",1)</f>
        <v/>
      </c>
      <c r="B282" s="24" t="str">
        <f>IF(ISNA(VLOOKUP(E282,E283:E$9999,1,0)),"",1)</f>
        <v/>
      </c>
      <c r="C282" s="2">
        <v>280</v>
      </c>
      <c r="D282" s="2" t="str">
        <f>VLOOKUP(C282,SOURCE!$S$3:$Z$3016,8,0)</f>
        <v>ITM_CLREGS</v>
      </c>
      <c r="E282" s="26" t="str">
        <f>CHAR(34)&amp;VLOOKUP(C282,SOURCE!$S$3:$Z$3016,6,0)&amp;CHAR(34)</f>
        <v>"CLREGS"</v>
      </c>
      <c r="F282" s="22" t="str">
        <f>VLOOKUP(C282,SOURCE!$S$3:$AA$3016,9,0)&amp;
IF(MID(E282,2,4)="XEQM",
"                      if (strcompare(str,"&amp;E282&amp;" ) &amp;&amp; exec) { *com = "&amp;D282&amp;";} else",
SUBSTITUTE("                      if (strcompare(str,"&amp;E282&amp;" )) { *com = "&amp;D282&amp;";} else","MNU_","-MNU_")
)</f>
        <v>//                      if (strcompare(str,"CLREGS" )) { *com = ITM_CLREGS;} else</v>
      </c>
      <c r="H282" t="b">
        <f>ISNA(VLOOKUP(J282,J283:J$500,1,0))</f>
        <v>1</v>
      </c>
      <c r="I282" s="27">
        <f>VLOOKUP(C282,SOURCE!S$6:Y$10195,7,0)</f>
        <v>1427</v>
      </c>
      <c r="J282" s="28" t="str">
        <f>VLOOKUP(C282,SOURCE!S$6:Y$10195,6,0)</f>
        <v>CLREGS</v>
      </c>
      <c r="K282" s="29" t="str">
        <f t="shared" si="21"/>
        <v>CLREGS</v>
      </c>
      <c r="L282" s="39" t="str">
        <f>VLOOKUP(C282,SOURCE!S$6:Y$10195,2,0)</f>
        <v>Clear</v>
      </c>
      <c r="M282" t="str">
        <f>IF(VLOOKUP(I282,SOURCE!B:M,2,0)="/  { itemToBeCoded","To be coded","")</f>
        <v/>
      </c>
      <c r="N282" s="17" t="str">
        <f>IF(AND(O282,VLOOKUP(I282,SOURCE!B:M,2,0)&lt;&gt;"/  { itemToBeCoded"),IF(ISERROR(VLOOKUP(J282,TEST!A:L,12,0)),"",   IF(VLOOKUP(J282,TEST!A:L,12,0)="","",VLOOKUP(J282,TEST!A:L,12,0)&amp;" //"&amp;U282)),"")</f>
        <v/>
      </c>
      <c r="O282" t="b">
        <f>ISNA(VLOOKUP(J282,J$3:J281,1,0))</f>
        <v>1</v>
      </c>
      <c r="Q282" s="26" t="str">
        <f>VLOOKUP(I282,SOURCE!B:M,5,0)</f>
        <v>"CLREGS"</v>
      </c>
      <c r="U282">
        <f t="shared" si="22"/>
        <v>51</v>
      </c>
      <c r="V282" s="53">
        <f t="shared" si="23"/>
        <v>299797199.25280225</v>
      </c>
      <c r="W282" t="str">
        <f>IF(AND(O282,VLOOKUP(I282,SOURCE!B:M,2,0)&lt;&gt;"/  { itemToBeCoded"),IF(ISERROR(VLOOKUP(J282,TEST!A:F,5,0)),"",VLOOKUP(J282,TEST!A:F,5,0)),"")</f>
        <v/>
      </c>
      <c r="X282" t="str">
        <f>IF(AND(O282,VLOOKUP(I282,SOURCE!B:M,2,0)&lt;&gt;"/  { itemToBeCoded"),IF(ISERROR(VLOOKUP(J282,TEST!A:F,6,0)),"",VLOOKUP(J282,TEST!A:F,6,0)),"")</f>
        <v/>
      </c>
      <c r="Y282" t="str">
        <f t="shared" si="20"/>
        <v/>
      </c>
    </row>
    <row r="283" spans="1:25">
      <c r="A283" s="24" t="str">
        <f>IF(ISNA(VLOOKUP(D283,D284:D$9999,1,0)),"",1)</f>
        <v/>
      </c>
      <c r="B283" s="24" t="str">
        <f>IF(ISNA(VLOOKUP(E283,E284:E$9999,1,0)),"",1)</f>
        <v/>
      </c>
      <c r="C283" s="2">
        <v>281</v>
      </c>
      <c r="D283" s="2" t="str">
        <f>VLOOKUP(C283,SOURCE!$S$3:$Z$3016,8,0)</f>
        <v>ITM_CLSTK</v>
      </c>
      <c r="E283" s="26" t="str">
        <f>CHAR(34)&amp;VLOOKUP(C283,SOURCE!$S$3:$Z$3016,6,0)&amp;CHAR(34)</f>
        <v>"CLSTK"</v>
      </c>
      <c r="F283" s="22" t="str">
        <f>VLOOKUP(C283,SOURCE!$S$3:$AA$3016,9,0)&amp;
IF(MID(E283,2,4)="XEQM",
"                      if (strcompare(str,"&amp;E283&amp;" ) &amp;&amp; exec) { *com = "&amp;D283&amp;";} else",
SUBSTITUTE("                      if (strcompare(str,"&amp;E283&amp;" )) { *com = "&amp;D283&amp;";} else","MNU_","-MNU_")
)</f>
        <v xml:space="preserve">                      if (strcompare(str,"CLSTK" )) { *com = ITM_CLSTK;} else</v>
      </c>
      <c r="H283" t="b">
        <f>ISNA(VLOOKUP(J283,J284:J$500,1,0))</f>
        <v>1</v>
      </c>
      <c r="I283" s="27">
        <f>VLOOKUP(C283,SOURCE!S$6:Y$10195,7,0)</f>
        <v>1428</v>
      </c>
      <c r="J283" s="28" t="str">
        <f>VLOOKUP(C283,SOURCE!S$6:Y$10195,6,0)</f>
        <v>CLSTK</v>
      </c>
      <c r="K283" s="29" t="str">
        <f t="shared" si="21"/>
        <v>CLSTK</v>
      </c>
      <c r="L283" s="39" t="str">
        <f>VLOOKUP(C283,SOURCE!S$6:Y$10195,2,0)</f>
        <v>Clear</v>
      </c>
      <c r="M283" t="str">
        <f>IF(VLOOKUP(I283,SOURCE!B:M,2,0)="/  { itemToBeCoded","To be coded","")</f>
        <v/>
      </c>
      <c r="N283" s="17" t="str">
        <f>IF(AND(O283,VLOOKUP(I283,SOURCE!B:M,2,0)&lt;&gt;"/  { itemToBeCoded"),IF(ISERROR(VLOOKUP(J283,TEST!A:L,12,0)),"",   IF(VLOOKUP(J283,TEST!A:L,12,0)="","",VLOOKUP(J283,TEST!A:L,12,0)&amp;" //"&amp;U283)),"")</f>
        <v/>
      </c>
      <c r="O283" t="b">
        <f>ISNA(VLOOKUP(J283,J$3:J282,1,0))</f>
        <v>1</v>
      </c>
      <c r="Q283" s="26" t="str">
        <f>VLOOKUP(I283,SOURCE!B:M,5,0)</f>
        <v>"CLSTK"</v>
      </c>
      <c r="U283">
        <f t="shared" si="22"/>
        <v>51</v>
      </c>
      <c r="V283" s="53">
        <f t="shared" si="23"/>
        <v>299797199.25280225</v>
      </c>
      <c r="W283" t="str">
        <f>IF(AND(O283,VLOOKUP(I283,SOURCE!B:M,2,0)&lt;&gt;"/  { itemToBeCoded"),IF(ISERROR(VLOOKUP(J283,TEST!A:F,5,0)),"",VLOOKUP(J283,TEST!A:F,5,0)),"")</f>
        <v/>
      </c>
      <c r="X283" t="str">
        <f>IF(AND(O283,VLOOKUP(I283,SOURCE!B:M,2,0)&lt;&gt;"/  { itemToBeCoded"),IF(ISERROR(VLOOKUP(J283,TEST!A:F,6,0)),"",VLOOKUP(J283,TEST!A:F,6,0)),"")</f>
        <v/>
      </c>
      <c r="Y283" t="str">
        <f t="shared" si="20"/>
        <v/>
      </c>
    </row>
    <row r="284" spans="1:25">
      <c r="A284" s="24" t="str">
        <f>IF(ISNA(VLOOKUP(D284,D285:D$9999,1,0)),"",1)</f>
        <v/>
      </c>
      <c r="B284" s="24" t="str">
        <f>IF(ISNA(VLOOKUP(E284,E285:E$9999,1,0)),"",1)</f>
        <v/>
      </c>
      <c r="C284" s="2">
        <v>282</v>
      </c>
      <c r="D284" s="2" t="str">
        <f>VLOOKUP(C284,SOURCE!$S$3:$Z$3016,8,0)</f>
        <v>ITM_CLSIGMA</v>
      </c>
      <c r="E284" s="26" t="str">
        <f>CHAR(34)&amp;VLOOKUP(C284,SOURCE!$S$3:$Z$3016,6,0)&amp;CHAR(34)</f>
        <v>"CLSUM"</v>
      </c>
      <c r="F284" s="22" t="str">
        <f>VLOOKUP(C284,SOURCE!$S$3:$AA$3016,9,0)&amp;
IF(MID(E284,2,4)="XEQM",
"                      if (strcompare(str,"&amp;E284&amp;" ) &amp;&amp; exec) { *com = "&amp;D284&amp;";} else",
SUBSTITUTE("                      if (strcompare(str,"&amp;E284&amp;" )) { *com = "&amp;D284&amp;";} else","MNU_","-MNU_")
)</f>
        <v xml:space="preserve">                      if (strcompare(str,"CLSUM" )) { *com = ITM_CLSIGMA;} else</v>
      </c>
      <c r="H284" t="b">
        <f>ISNA(VLOOKUP(J284,J285:J$500,1,0))</f>
        <v>1</v>
      </c>
      <c r="I284" s="27">
        <f>VLOOKUP(C284,SOURCE!S$6:Y$10195,7,0)</f>
        <v>1429</v>
      </c>
      <c r="J284" s="28" t="str">
        <f>VLOOKUP(C284,SOURCE!S$6:Y$10195,6,0)</f>
        <v>CLSUM</v>
      </c>
      <c r="K284" s="29" t="str">
        <f t="shared" si="21"/>
        <v>CLSUM</v>
      </c>
      <c r="L284" s="39" t="str">
        <f>VLOOKUP(C284,SOURCE!S$6:Y$10195,2,0)</f>
        <v>Clear</v>
      </c>
      <c r="M284" t="str">
        <f>IF(VLOOKUP(I284,SOURCE!B:M,2,0)="/  { itemToBeCoded","To be coded","")</f>
        <v/>
      </c>
      <c r="N284" s="17" t="str">
        <f>IF(AND(O284,VLOOKUP(I284,SOURCE!B:M,2,0)&lt;&gt;"/  { itemToBeCoded"),IF(ISERROR(VLOOKUP(J284,TEST!A:L,12,0)),"",   IF(VLOOKUP(J284,TEST!A:L,12,0)="","",VLOOKUP(J284,TEST!A:L,12,0)&amp;" //"&amp;U284)),"")</f>
        <v/>
      </c>
      <c r="O284" t="b">
        <f>ISNA(VLOOKUP(J284,J$3:J283,1,0))</f>
        <v>1</v>
      </c>
      <c r="Q284" s="26" t="str">
        <f>VLOOKUP(I284,SOURCE!B:M,5,0)</f>
        <v>"CL" STD_SIGMA</v>
      </c>
      <c r="U284">
        <f t="shared" si="22"/>
        <v>51</v>
      </c>
      <c r="V284" s="53">
        <f t="shared" si="23"/>
        <v>299797199.25280225</v>
      </c>
      <c r="W284" t="str">
        <f>IF(AND(O284,VLOOKUP(I284,SOURCE!B:M,2,0)&lt;&gt;"/  { itemToBeCoded"),IF(ISERROR(VLOOKUP(J284,TEST!A:F,5,0)),"",VLOOKUP(J284,TEST!A:F,5,0)),"")</f>
        <v/>
      </c>
      <c r="X284" t="str">
        <f>IF(AND(O284,VLOOKUP(I284,SOURCE!B:M,2,0)&lt;&gt;"/  { itemToBeCoded"),IF(ISERROR(VLOOKUP(J284,TEST!A:F,6,0)),"",VLOOKUP(J284,TEST!A:F,6,0)),"")</f>
        <v/>
      </c>
      <c r="Y284" t="str">
        <f t="shared" si="20"/>
        <v/>
      </c>
    </row>
    <row r="285" spans="1:25">
      <c r="A285" s="24" t="str">
        <f>IF(ISNA(VLOOKUP(D285,D286:D$9999,1,0)),"",1)</f>
        <v/>
      </c>
      <c r="B285" s="24" t="str">
        <f>IF(ISNA(VLOOKUP(E285,E286:E$9999,1,0)),"",1)</f>
        <v/>
      </c>
      <c r="C285" s="2">
        <v>283</v>
      </c>
      <c r="D285" s="2" t="str">
        <f>VLOOKUP(C285,SOURCE!$S$3:$Z$3016,8,0)</f>
        <v>ITM_CONJ</v>
      </c>
      <c r="E285" s="26" t="str">
        <f>CHAR(34)&amp;VLOOKUP(C285,SOURCE!$S$3:$Z$3016,6,0)&amp;CHAR(34)</f>
        <v>"CONJ"</v>
      </c>
      <c r="F285" s="22" t="str">
        <f>VLOOKUP(C285,SOURCE!$S$3:$AA$3016,9,0)&amp;
IF(MID(E285,2,4)="XEQM",
"                      if (strcompare(str,"&amp;E285&amp;" ) &amp;&amp; exec) { *com = "&amp;D285&amp;";} else",
SUBSTITUTE("                      if (strcompare(str,"&amp;E285&amp;" )) { *com = "&amp;D285&amp;";} else","MNU_","-MNU_")
)</f>
        <v>//                      if (strcompare(str,"CONJ" )) { *com = ITM_CONJ;} else</v>
      </c>
      <c r="H285" t="b">
        <f>ISNA(VLOOKUP(J285,J286:J$500,1,0))</f>
        <v>1</v>
      </c>
      <c r="I285" s="27">
        <f>VLOOKUP(C285,SOURCE!S$6:Y$10195,7,0)</f>
        <v>1431</v>
      </c>
      <c r="J285" s="28" t="str">
        <f>VLOOKUP(C285,SOURCE!S$6:Y$10195,6,0)</f>
        <v>CONJ</v>
      </c>
      <c r="K285" s="29" t="str">
        <f t="shared" si="21"/>
        <v>conj</v>
      </c>
      <c r="L285" s="39" t="str">
        <f>VLOOKUP(C285,SOURCE!S$6:Y$10195,2,0)</f>
        <v>Complex</v>
      </c>
      <c r="M285" t="str">
        <f>IF(VLOOKUP(I285,SOURCE!B:M,2,0)="/  { itemToBeCoded","To be coded","")</f>
        <v/>
      </c>
      <c r="N285" s="17" t="str">
        <f>IF(AND(O285,VLOOKUP(I285,SOURCE!B:M,2,0)&lt;&gt;"/  { itemToBeCoded"),IF(ISERROR(VLOOKUP(J285,TEST!A:L,12,0)),"",   IF(VLOOKUP(J285,TEST!A:L,12,0)="","",VLOOKUP(J285,TEST!A:L,12,0)&amp;" //"&amp;U285)),"")</f>
        <v/>
      </c>
      <c r="O285" t="b">
        <f>ISNA(VLOOKUP(J285,J$3:J284,1,0))</f>
        <v>1</v>
      </c>
      <c r="Q285" s="26" t="str">
        <f>VLOOKUP(I285,SOURCE!B:M,5,0)</f>
        <v>"conj"</v>
      </c>
      <c r="U285">
        <f t="shared" si="22"/>
        <v>51</v>
      </c>
      <c r="V285" s="53">
        <f t="shared" si="23"/>
        <v>299797199.25280225</v>
      </c>
      <c r="W285" t="str">
        <f>IF(AND(O285,VLOOKUP(I285,SOURCE!B:M,2,0)&lt;&gt;"/  { itemToBeCoded"),IF(ISERROR(VLOOKUP(J285,TEST!A:F,5,0)),"",VLOOKUP(J285,TEST!A:F,5,0)),"")</f>
        <v/>
      </c>
      <c r="X285" t="str">
        <f>IF(AND(O285,VLOOKUP(I285,SOURCE!B:M,2,0)&lt;&gt;"/  { itemToBeCoded"),IF(ISERROR(VLOOKUP(J285,TEST!A:F,6,0)),"",VLOOKUP(J285,TEST!A:F,6,0)),"")</f>
        <v/>
      </c>
      <c r="Y285" t="str">
        <f t="shared" si="20"/>
        <v/>
      </c>
    </row>
    <row r="286" spans="1:25">
      <c r="A286" s="24" t="str">
        <f>IF(ISNA(VLOOKUP(D286,D287:D$9999,1,0)),"",1)</f>
        <v/>
      </c>
      <c r="B286" s="24" t="str">
        <f>IF(ISNA(VLOOKUP(E286,E287:E$9999,1,0)),"",1)</f>
        <v/>
      </c>
      <c r="C286" s="2">
        <v>284</v>
      </c>
      <c r="D286" s="2" t="str">
        <f>VLOOKUP(C286,SOURCE!$S$3:$Z$3016,8,0)</f>
        <v>ITM_CORR</v>
      </c>
      <c r="E286" s="26" t="str">
        <f>CHAR(34)&amp;VLOOKUP(C286,SOURCE!$S$3:$Z$3016,6,0)&amp;CHAR(34)</f>
        <v>"CORR"</v>
      </c>
      <c r="F286" s="22" t="str">
        <f>VLOOKUP(C286,SOURCE!$S$3:$AA$3016,9,0)&amp;
IF(MID(E286,2,4)="XEQM",
"                      if (strcompare(str,"&amp;E286&amp;" ) &amp;&amp; exec) { *com = "&amp;D286&amp;";} else",
SUBSTITUTE("                      if (strcompare(str,"&amp;E286&amp;" )) { *com = "&amp;D286&amp;";} else","MNU_","-MNU_")
)</f>
        <v>//                      if (strcompare(str,"CORR" )) { *com = ITM_CORR;} else</v>
      </c>
      <c r="H286" t="b">
        <f>ISNA(VLOOKUP(J286,J287:J$500,1,0))</f>
        <v>1</v>
      </c>
      <c r="I286" s="27">
        <f>VLOOKUP(C286,SOURCE!S$6:Y$10195,7,0)</f>
        <v>1433</v>
      </c>
      <c r="J286" s="28" t="str">
        <f>VLOOKUP(C286,SOURCE!S$6:Y$10195,6,0)</f>
        <v>CORR</v>
      </c>
      <c r="K286" s="29" t="str">
        <f t="shared" si="21"/>
        <v>r</v>
      </c>
      <c r="L286" s="39" t="str">
        <f>VLOOKUP(C286,SOURCE!S$6:Y$10195,2,0)</f>
        <v/>
      </c>
      <c r="M286" t="str">
        <f>IF(VLOOKUP(I286,SOURCE!B:M,2,0)="/  { itemToBeCoded","To be coded","")</f>
        <v/>
      </c>
      <c r="N286" s="17" t="str">
        <f>IF(AND(O286,VLOOKUP(I286,SOURCE!B:M,2,0)&lt;&gt;"/  { itemToBeCoded"),IF(ISERROR(VLOOKUP(J286,TEST!A:L,12,0)),"",   IF(VLOOKUP(J286,TEST!A:L,12,0)="","",VLOOKUP(J286,TEST!A:L,12,0)&amp;" //"&amp;U286)),"")</f>
        <v/>
      </c>
      <c r="O286" t="b">
        <f>ISNA(VLOOKUP(J286,J$3:J285,1,0))</f>
        <v>1</v>
      </c>
      <c r="Q286" s="26" t="str">
        <f>VLOOKUP(I286,SOURCE!B:M,5,0)</f>
        <v>"r"</v>
      </c>
      <c r="U286">
        <f t="shared" si="22"/>
        <v>51</v>
      </c>
      <c r="V286" s="53">
        <f t="shared" si="23"/>
        <v>299797199.25280225</v>
      </c>
      <c r="W286" t="str">
        <f>IF(AND(O286,VLOOKUP(I286,SOURCE!B:M,2,0)&lt;&gt;"/  { itemToBeCoded"),IF(ISERROR(VLOOKUP(J286,TEST!A:F,5,0)),"",VLOOKUP(J286,TEST!A:F,5,0)),"")</f>
        <v/>
      </c>
      <c r="X286" t="str">
        <f>IF(AND(O286,VLOOKUP(I286,SOURCE!B:M,2,0)&lt;&gt;"/  { itemToBeCoded"),IF(ISERROR(VLOOKUP(J286,TEST!A:F,6,0)),"",VLOOKUP(J286,TEST!A:F,6,0)),"")</f>
        <v/>
      </c>
      <c r="Y286" t="str">
        <f t="shared" si="20"/>
        <v/>
      </c>
    </row>
    <row r="287" spans="1:25">
      <c r="A287" s="24" t="str">
        <f>IF(ISNA(VLOOKUP(D287,D288:D$9999,1,0)),"",1)</f>
        <v/>
      </c>
      <c r="B287" s="24" t="str">
        <f>IF(ISNA(VLOOKUP(E287,E288:E$9999,1,0)),"",1)</f>
        <v/>
      </c>
      <c r="C287" s="2">
        <v>285</v>
      </c>
      <c r="D287" s="2" t="str">
        <f>VLOOKUP(C287,SOURCE!$S$3:$Z$3016,8,0)</f>
        <v>ITM_COV</v>
      </c>
      <c r="E287" s="26" t="str">
        <f>CHAR(34)&amp;VLOOKUP(C287,SOURCE!$S$3:$Z$3016,6,0)&amp;CHAR(34)</f>
        <v>"COV"</v>
      </c>
      <c r="F287" s="22" t="str">
        <f>VLOOKUP(C287,SOURCE!$S$3:$AA$3016,9,0)&amp;
IF(MID(E287,2,4)="XEQM",
"                      if (strcompare(str,"&amp;E287&amp;" ) &amp;&amp; exec) { *com = "&amp;D287&amp;";} else",
SUBSTITUTE("                      if (strcompare(str,"&amp;E287&amp;" )) { *com = "&amp;D287&amp;";} else","MNU_","-MNU_")
)</f>
        <v>//                      if (strcompare(str,"COV" )) { *com = ITM_COV;} else</v>
      </c>
      <c r="H287" t="b">
        <f>ISNA(VLOOKUP(J287,J288:J$500,1,0))</f>
        <v>1</v>
      </c>
      <c r="I287" s="27">
        <f>VLOOKUP(C287,SOURCE!S$6:Y$10195,7,0)</f>
        <v>1434</v>
      </c>
      <c r="J287" s="28" t="str">
        <f>VLOOKUP(C287,SOURCE!S$6:Y$10195,6,0)</f>
        <v>COV</v>
      </c>
      <c r="K287" s="29" t="str">
        <f t="shared" si="21"/>
        <v>cov</v>
      </c>
      <c r="L287" s="39" t="str">
        <f>VLOOKUP(C287,SOURCE!S$6:Y$10195,2,0)</f>
        <v/>
      </c>
      <c r="M287" t="str">
        <f>IF(VLOOKUP(I287,SOURCE!B:M,2,0)="/  { itemToBeCoded","To be coded","")</f>
        <v/>
      </c>
      <c r="N287" s="17" t="str">
        <f>IF(AND(O287,VLOOKUP(I287,SOURCE!B:M,2,0)&lt;&gt;"/  { itemToBeCoded"),IF(ISERROR(VLOOKUP(J287,TEST!A:L,12,0)),"",   IF(VLOOKUP(J287,TEST!A:L,12,0)="","",VLOOKUP(J287,TEST!A:L,12,0)&amp;" //"&amp;U287)),"")</f>
        <v/>
      </c>
      <c r="O287" t="b">
        <f>ISNA(VLOOKUP(J287,J$3:J286,1,0))</f>
        <v>1</v>
      </c>
      <c r="Q287" s="26" t="str">
        <f>VLOOKUP(I287,SOURCE!B:M,5,0)</f>
        <v>"cov"</v>
      </c>
      <c r="U287">
        <f t="shared" si="22"/>
        <v>51</v>
      </c>
      <c r="V287" s="53">
        <f t="shared" si="23"/>
        <v>299797199.25280225</v>
      </c>
      <c r="W287" t="str">
        <f>IF(AND(O287,VLOOKUP(I287,SOURCE!B:M,2,0)&lt;&gt;"/  { itemToBeCoded"),IF(ISERROR(VLOOKUP(J287,TEST!A:F,5,0)),"",VLOOKUP(J287,TEST!A:F,5,0)),"")</f>
        <v/>
      </c>
      <c r="X287" t="str">
        <f>IF(AND(O287,VLOOKUP(I287,SOURCE!B:M,2,0)&lt;&gt;"/  { itemToBeCoded"),IF(ISERROR(VLOOKUP(J287,TEST!A:F,6,0)),"",VLOOKUP(J287,TEST!A:F,6,0)),"")</f>
        <v/>
      </c>
      <c r="Y287" t="str">
        <f t="shared" si="20"/>
        <v/>
      </c>
    </row>
    <row r="288" spans="1:25">
      <c r="A288" s="24" t="str">
        <f>IF(ISNA(VLOOKUP(D288,D289:D$9999,1,0)),"",1)</f>
        <v/>
      </c>
      <c r="B288" s="24" t="str">
        <f>IF(ISNA(VLOOKUP(E288,E289:E$9999,1,0)),"",1)</f>
        <v/>
      </c>
      <c r="C288" s="2">
        <v>286</v>
      </c>
      <c r="D288" s="2" t="str">
        <f>VLOOKUP(C288,SOURCE!$S$3:$Z$3016,8,0)</f>
        <v>ITM_BESTFQ</v>
      </c>
      <c r="E288" s="26" t="str">
        <f>CHAR(34)&amp;VLOOKUP(C288,SOURCE!$S$3:$Z$3016,6,0)&amp;CHAR(34)</f>
        <v>"BESTF?"</v>
      </c>
      <c r="F288" s="22" t="str">
        <f>VLOOKUP(C288,SOURCE!$S$3:$AA$3016,9,0)&amp;
IF(MID(E288,2,4)="XEQM",
"                      if (strcompare(str,"&amp;E288&amp;" ) &amp;&amp; exec) { *com = "&amp;D288&amp;";} else",
SUBSTITUTE("                      if (strcompare(str,"&amp;E288&amp;" )) { *com = "&amp;D288&amp;";} else","MNU_","-MNU_")
)</f>
        <v>//                      if (strcompare(str,"BESTF?" )) { *com = ITM_BESTFQ;} else</v>
      </c>
      <c r="H288" t="b">
        <f>ISNA(VLOOKUP(J288,J289:J$500,1,0))</f>
        <v>1</v>
      </c>
      <c r="I288" s="27">
        <f>VLOOKUP(C288,SOURCE!S$6:Y$10195,7,0)</f>
        <v>1435</v>
      </c>
      <c r="J288" s="28" t="str">
        <f>VLOOKUP(C288,SOURCE!S$6:Y$10195,6,0)</f>
        <v>BESTF?</v>
      </c>
      <c r="K288" s="29" t="str">
        <f t="shared" si="21"/>
        <v>BestF?</v>
      </c>
      <c r="L288" s="39" t="str">
        <f>VLOOKUP(C288,SOURCE!S$6:Y$10195,2,0)</f>
        <v/>
      </c>
      <c r="M288" t="str">
        <f>IF(VLOOKUP(I288,SOURCE!B:M,2,0)="/  { itemToBeCoded","To be coded","")</f>
        <v>To be coded</v>
      </c>
      <c r="N288" s="17" t="str">
        <f>IF(AND(O288,VLOOKUP(I288,SOURCE!B:M,2,0)&lt;&gt;"/  { itemToBeCoded"),IF(ISERROR(VLOOKUP(J288,TEST!A:L,12,0)),"",   IF(VLOOKUP(J288,TEST!A:L,12,0)="","",VLOOKUP(J288,TEST!A:L,12,0)&amp;" //"&amp;U288)),"")</f>
        <v/>
      </c>
      <c r="O288" t="b">
        <f>ISNA(VLOOKUP(J288,J$3:J287,1,0))</f>
        <v>1</v>
      </c>
      <c r="Q288" s="26" t="str">
        <f>VLOOKUP(I288,SOURCE!B:M,5,0)</f>
        <v>"BestF?"</v>
      </c>
      <c r="U288">
        <f t="shared" si="22"/>
        <v>51</v>
      </c>
      <c r="V288" s="53">
        <f t="shared" si="23"/>
        <v>299797199.25280225</v>
      </c>
      <c r="W288" t="str">
        <f>IF(AND(O288,VLOOKUP(I288,SOURCE!B:M,2,0)&lt;&gt;"/  { itemToBeCoded"),IF(ISERROR(VLOOKUP(J288,TEST!A:F,5,0)),"",VLOOKUP(J288,TEST!A:F,5,0)),"")</f>
        <v/>
      </c>
      <c r="X288" t="str">
        <f>IF(AND(O288,VLOOKUP(I288,SOURCE!B:M,2,0)&lt;&gt;"/  { itemToBeCoded"),IF(ISERROR(VLOOKUP(J288,TEST!A:F,6,0)),"",VLOOKUP(J288,TEST!A:F,6,0)),"")</f>
        <v/>
      </c>
      <c r="Y288" t="str">
        <f t="shared" si="20"/>
        <v/>
      </c>
    </row>
    <row r="289" spans="1:25">
      <c r="A289" s="24" t="str">
        <f>IF(ISNA(VLOOKUP(D289,D290:D$9999,1,0)),"",1)</f>
        <v/>
      </c>
      <c r="B289" s="24" t="str">
        <f>IF(ISNA(VLOOKUP(E289,E290:E$9999,1,0)),"",1)</f>
        <v/>
      </c>
      <c r="C289" s="2">
        <v>287</v>
      </c>
      <c r="D289" s="2" t="str">
        <f>VLOOKUP(C289,SOURCE!$S$3:$Z$3016,8,0)</f>
        <v>ITM_CROSS_PROD</v>
      </c>
      <c r="E289" s="26" t="str">
        <f>CHAR(34)&amp;VLOOKUP(C289,SOURCE!$S$3:$Z$3016,6,0)&amp;CHAR(34)</f>
        <v>"CROSS"</v>
      </c>
      <c r="F289" s="22" t="str">
        <f>VLOOKUP(C289,SOURCE!$S$3:$AA$3016,9,0)&amp;
IF(MID(E289,2,4)="XEQM",
"                      if (strcompare(str,"&amp;E289&amp;" ) &amp;&amp; exec) { *com = "&amp;D289&amp;";} else",
SUBSTITUTE("                      if (strcompare(str,"&amp;E289&amp;" )) { *com = "&amp;D289&amp;";} else","MNU_","-MNU_")
)</f>
        <v xml:space="preserve">                      if (strcompare(str,"CROSS" )) { *com = ITM_CROSS_PROD;} else</v>
      </c>
      <c r="H289" t="b">
        <f>ISNA(VLOOKUP(J289,J290:J$500,1,0))</f>
        <v>1</v>
      </c>
      <c r="I289" s="27">
        <f>VLOOKUP(C289,SOURCE!S$6:Y$10195,7,0)</f>
        <v>1436</v>
      </c>
      <c r="J289" s="28" t="str">
        <f>VLOOKUP(C289,SOURCE!S$6:Y$10195,6,0)</f>
        <v>CROSS</v>
      </c>
      <c r="K289" s="29" t="str">
        <f t="shared" si="21"/>
        <v>cross</v>
      </c>
      <c r="L289" s="39">
        <f>VLOOKUP(C289,SOURCE!S$6:Y$10195,2,0)</f>
        <v>0</v>
      </c>
      <c r="M289" t="str">
        <f>IF(VLOOKUP(I289,SOURCE!B:M,2,0)="/  { itemToBeCoded","To be coded","")</f>
        <v/>
      </c>
      <c r="N289" s="17" t="str">
        <f>IF(AND(O289,VLOOKUP(I289,SOURCE!B:M,2,0)&lt;&gt;"/  { itemToBeCoded"),IF(ISERROR(VLOOKUP(J289,TEST!A:L,12,0)),"",   IF(VLOOKUP(J289,TEST!A:L,12,0)="","",VLOOKUP(J289,TEST!A:L,12,0)&amp;" //"&amp;U289)),"")</f>
        <v/>
      </c>
      <c r="O289" t="b">
        <f>ISNA(VLOOKUP(J289,J$3:J288,1,0))</f>
        <v>1</v>
      </c>
      <c r="Q289" s="26" t="str">
        <f>VLOOKUP(I289,SOURCE!B:M,5,0)</f>
        <v>"cross"</v>
      </c>
      <c r="U289">
        <f t="shared" si="22"/>
        <v>51</v>
      </c>
      <c r="V289" s="53">
        <f t="shared" si="23"/>
        <v>299797199.25280225</v>
      </c>
      <c r="W289" t="str">
        <f>IF(AND(O289,VLOOKUP(I289,SOURCE!B:M,2,0)&lt;&gt;"/  { itemToBeCoded"),IF(ISERROR(VLOOKUP(J289,TEST!A:F,5,0)),"",VLOOKUP(J289,TEST!A:F,5,0)),"")</f>
        <v/>
      </c>
      <c r="X289" t="str">
        <f>IF(AND(O289,VLOOKUP(I289,SOURCE!B:M,2,0)&lt;&gt;"/  { itemToBeCoded"),IF(ISERROR(VLOOKUP(J289,TEST!A:F,6,0)),"",VLOOKUP(J289,TEST!A:F,6,0)),"")</f>
        <v/>
      </c>
      <c r="Y289" t="str">
        <f t="shared" si="20"/>
        <v/>
      </c>
    </row>
    <row r="290" spans="1:25">
      <c r="A290" s="24" t="str">
        <f>IF(ISNA(VLOOKUP(D290,D291:D$9999,1,0)),"",1)</f>
        <v/>
      </c>
      <c r="B290" s="24" t="str">
        <f>IF(ISNA(VLOOKUP(E290,E291:E$9999,1,0)),"",1)</f>
        <v/>
      </c>
      <c r="C290" s="2">
        <v>288</v>
      </c>
      <c r="D290" s="2" t="str">
        <f>VLOOKUP(C290,SOURCE!$S$3:$Z$3016,8,0)</f>
        <v>ITM_CXtoRE</v>
      </c>
      <c r="E290" s="26" t="str">
        <f>CHAR(34)&amp;VLOOKUP(C290,SOURCE!$S$3:$Z$3016,6,0)&amp;CHAR(34)</f>
        <v>"CX&gt;RE"</v>
      </c>
      <c r="F290" s="22" t="str">
        <f>VLOOKUP(C290,SOURCE!$S$3:$AA$3016,9,0)&amp;
IF(MID(E290,2,4)="XEQM",
"                      if (strcompare(str,"&amp;E290&amp;" ) &amp;&amp; exec) { *com = "&amp;D290&amp;";} else",
SUBSTITUTE("                      if (strcompare(str,"&amp;E290&amp;" )) { *com = "&amp;D290&amp;";} else","MNU_","-MNU_")
)</f>
        <v>//                      if (strcompare(str,"CX&gt;RE" )) { *com = ITM_CXtoRE;} else</v>
      </c>
      <c r="H290" t="b">
        <f>ISNA(VLOOKUP(J290,J291:J$500,1,0))</f>
        <v>1</v>
      </c>
      <c r="I290" s="27">
        <f>VLOOKUP(C290,SOURCE!S$6:Y$10195,7,0)</f>
        <v>1437</v>
      </c>
      <c r="J290" s="28" t="str">
        <f>VLOOKUP(C290,SOURCE!S$6:Y$10195,6,0)</f>
        <v>CX&gt;RE</v>
      </c>
      <c r="K290" s="29" t="str">
        <f t="shared" si="21"/>
        <v>CX&gt;RE</v>
      </c>
      <c r="L290" s="39" t="str">
        <f>VLOOKUP(C290,SOURCE!S$6:Y$10195,2,0)</f>
        <v>Complex</v>
      </c>
      <c r="M290" t="str">
        <f>IF(VLOOKUP(I290,SOURCE!B:M,2,0)="/  { itemToBeCoded","To be coded","")</f>
        <v/>
      </c>
      <c r="N290" s="17" t="str">
        <f>IF(AND(O290,VLOOKUP(I290,SOURCE!B:M,2,0)&lt;&gt;"/  { itemToBeCoded"),IF(ISERROR(VLOOKUP(J290,TEST!A:L,12,0)),"",   IF(VLOOKUP(J290,TEST!A:L,12,0)="","",VLOOKUP(J290,TEST!A:L,12,0)&amp;" //"&amp;U290)),"")</f>
        <v/>
      </c>
      <c r="O290" t="b">
        <f>ISNA(VLOOKUP(J290,J$3:J289,1,0))</f>
        <v>1</v>
      </c>
      <c r="Q290" s="26" t="str">
        <f>VLOOKUP(I290,SOURCE!B:M,5,0)</f>
        <v>"CX" STD_RIGHT_ARROW "RE"</v>
      </c>
      <c r="U290">
        <f t="shared" si="22"/>
        <v>51</v>
      </c>
      <c r="V290" s="53">
        <f t="shared" si="23"/>
        <v>299797199.25280225</v>
      </c>
      <c r="W290" t="str">
        <f>IF(AND(O290,VLOOKUP(I290,SOURCE!B:M,2,0)&lt;&gt;"/  { itemToBeCoded"),IF(ISERROR(VLOOKUP(J290,TEST!A:F,5,0)),"",VLOOKUP(J290,TEST!A:F,5,0)),"")</f>
        <v/>
      </c>
      <c r="X290" t="str">
        <f>IF(AND(O290,VLOOKUP(I290,SOURCE!B:M,2,0)&lt;&gt;"/  { itemToBeCoded"),IF(ISERROR(VLOOKUP(J290,TEST!A:F,6,0)),"",VLOOKUP(J290,TEST!A:F,6,0)),"")</f>
        <v/>
      </c>
      <c r="Y290" t="str">
        <f t="shared" si="20"/>
        <v/>
      </c>
    </row>
    <row r="291" spans="1:25">
      <c r="A291" s="24" t="str">
        <f>IF(ISNA(VLOOKUP(D291,D292:D$9999,1,0)),"",1)</f>
        <v/>
      </c>
      <c r="B291" s="24" t="str">
        <f>IF(ISNA(VLOOKUP(E291,E292:E$9999,1,0)),"",1)</f>
        <v/>
      </c>
      <c r="C291" s="2">
        <v>289</v>
      </c>
      <c r="D291" s="2" t="str">
        <f>VLOOKUP(C291,SOURCE!$S$3:$Z$3016,8,0)</f>
        <v>ITM_DATE</v>
      </c>
      <c r="E291" s="26" t="str">
        <f>CHAR(34)&amp;VLOOKUP(C291,SOURCE!$S$3:$Z$3016,6,0)&amp;CHAR(34)</f>
        <v>"DATE"</v>
      </c>
      <c r="F291" s="22" t="str">
        <f>VLOOKUP(C291,SOURCE!$S$3:$AA$3016,9,0)&amp;
IF(MID(E291,2,4)="XEQM",
"                      if (strcompare(str,"&amp;E291&amp;" ) &amp;&amp; exec) { *com = "&amp;D291&amp;";} else",
SUBSTITUTE("                      if (strcompare(str,"&amp;E291&amp;" )) { *com = "&amp;D291&amp;";} else","MNU_","-MNU_")
)</f>
        <v>//                      if (strcompare(str,"DATE" )) { *com = ITM_DATE;} else</v>
      </c>
      <c r="H291" t="b">
        <f>ISNA(VLOOKUP(J291,J292:J$500,1,0))</f>
        <v>1</v>
      </c>
      <c r="I291" s="27">
        <f>VLOOKUP(C291,SOURCE!S$6:Y$10195,7,0)</f>
        <v>1438</v>
      </c>
      <c r="J291" s="28" t="str">
        <f>VLOOKUP(C291,SOURCE!S$6:Y$10195,6,0)</f>
        <v>DATE</v>
      </c>
      <c r="K291" s="29" t="str">
        <f t="shared" si="21"/>
        <v>DATE</v>
      </c>
      <c r="L291" s="39" t="str">
        <f>VLOOKUP(C291,SOURCE!S$6:Y$10195,2,0)</f>
        <v/>
      </c>
      <c r="M291" t="str">
        <f>IF(VLOOKUP(I291,SOURCE!B:M,2,0)="/  { itemToBeCoded","To be coded","")</f>
        <v/>
      </c>
      <c r="N291" s="17" t="str">
        <f>IF(AND(O291,VLOOKUP(I291,SOURCE!B:M,2,0)&lt;&gt;"/  { itemToBeCoded"),IF(ISERROR(VLOOKUP(J291,TEST!A:L,12,0)),"",   IF(VLOOKUP(J291,TEST!A:L,12,0)="","",VLOOKUP(J291,TEST!A:L,12,0)&amp;" //"&amp;U291)),"")</f>
        <v/>
      </c>
      <c r="O291" t="b">
        <f>ISNA(VLOOKUP(J291,J$3:J290,1,0))</f>
        <v>1</v>
      </c>
      <c r="Q291" s="26" t="str">
        <f>VLOOKUP(I291,SOURCE!B:M,5,0)</f>
        <v>"DATE"</v>
      </c>
      <c r="U291">
        <f t="shared" si="22"/>
        <v>51</v>
      </c>
      <c r="V291" s="53">
        <f t="shared" si="23"/>
        <v>299797199.25280225</v>
      </c>
      <c r="W291" t="str">
        <f>IF(AND(O291,VLOOKUP(I291,SOURCE!B:M,2,0)&lt;&gt;"/  { itemToBeCoded"),IF(ISERROR(VLOOKUP(J291,TEST!A:F,5,0)),"",VLOOKUP(J291,TEST!A:F,5,0)),"")</f>
        <v/>
      </c>
      <c r="X291" t="str">
        <f>IF(AND(O291,VLOOKUP(I291,SOURCE!B:M,2,0)&lt;&gt;"/  { itemToBeCoded"),IF(ISERROR(VLOOKUP(J291,TEST!A:F,6,0)),"",VLOOKUP(J291,TEST!A:F,6,0)),"")</f>
        <v/>
      </c>
      <c r="Y291" t="str">
        <f t="shared" si="20"/>
        <v/>
      </c>
    </row>
    <row r="292" spans="1:25">
      <c r="A292" s="24" t="str">
        <f>IF(ISNA(VLOOKUP(D292,D293:D$9999,1,0)),"",1)</f>
        <v/>
      </c>
      <c r="B292" s="24" t="str">
        <f>IF(ISNA(VLOOKUP(E292,E293:E$9999,1,0)),"",1)</f>
        <v/>
      </c>
      <c r="C292" s="2">
        <v>290</v>
      </c>
      <c r="D292" s="2" t="str">
        <f>VLOOKUP(C292,SOURCE!$S$3:$Z$3016,8,0)</f>
        <v>ITM_DATEto</v>
      </c>
      <c r="E292" s="26" t="str">
        <f>CHAR(34)&amp;VLOOKUP(C292,SOURCE!$S$3:$Z$3016,6,0)&amp;CHAR(34)</f>
        <v>"DATE&gt;"</v>
      </c>
      <c r="F292" s="22" t="str">
        <f>VLOOKUP(C292,SOURCE!$S$3:$AA$3016,9,0)&amp;
IF(MID(E292,2,4)="XEQM",
"                      if (strcompare(str,"&amp;E292&amp;" ) &amp;&amp; exec) { *com = "&amp;D292&amp;";} else",
SUBSTITUTE("                      if (strcompare(str,"&amp;E292&amp;" )) { *com = "&amp;D292&amp;";} else","MNU_","-MNU_")
)</f>
        <v>//                      if (strcompare(str,"DATE&gt;" )) { *com = ITM_DATEto;} else</v>
      </c>
      <c r="H292" t="b">
        <f>ISNA(VLOOKUP(J292,J293:J$500,1,0))</f>
        <v>1</v>
      </c>
      <c r="I292" s="27">
        <f>VLOOKUP(C292,SOURCE!S$6:Y$10195,7,0)</f>
        <v>1439</v>
      </c>
      <c r="J292" s="28" t="str">
        <f>VLOOKUP(C292,SOURCE!S$6:Y$10195,6,0)</f>
        <v>DATE&gt;</v>
      </c>
      <c r="K292" s="29" t="str">
        <f t="shared" si="21"/>
        <v>DATE&gt;</v>
      </c>
      <c r="L292" s="39" t="str">
        <f>VLOOKUP(C292,SOURCE!S$6:Y$10195,2,0)</f>
        <v/>
      </c>
      <c r="M292" t="str">
        <f>IF(VLOOKUP(I292,SOURCE!B:M,2,0)="/  { itemToBeCoded","To be coded","")</f>
        <v/>
      </c>
      <c r="N292" s="17" t="str">
        <f>IF(AND(O292,VLOOKUP(I292,SOURCE!B:M,2,0)&lt;&gt;"/  { itemToBeCoded"),IF(ISERROR(VLOOKUP(J292,TEST!A:L,12,0)),"",   IF(VLOOKUP(J292,TEST!A:L,12,0)="","",VLOOKUP(J292,TEST!A:L,12,0)&amp;" //"&amp;U292)),"")</f>
        <v/>
      </c>
      <c r="O292" t="b">
        <f>ISNA(VLOOKUP(J292,J$3:J291,1,0))</f>
        <v>1</v>
      </c>
      <c r="Q292" s="26" t="str">
        <f>VLOOKUP(I292,SOURCE!B:M,5,0)</f>
        <v>"DATE" STD_RIGHT_ARROW</v>
      </c>
      <c r="U292">
        <f t="shared" si="22"/>
        <v>51</v>
      </c>
      <c r="V292" s="53">
        <f t="shared" si="23"/>
        <v>299797199.25280225</v>
      </c>
      <c r="W292" t="str">
        <f>IF(AND(O292,VLOOKUP(I292,SOURCE!B:M,2,0)&lt;&gt;"/  { itemToBeCoded"),IF(ISERROR(VLOOKUP(J292,TEST!A:F,5,0)),"",VLOOKUP(J292,TEST!A:F,5,0)),"")</f>
        <v/>
      </c>
      <c r="X292" t="str">
        <f>IF(AND(O292,VLOOKUP(I292,SOURCE!B:M,2,0)&lt;&gt;"/  { itemToBeCoded"),IF(ISERROR(VLOOKUP(J292,TEST!A:F,6,0)),"",VLOOKUP(J292,TEST!A:F,6,0)),"")</f>
        <v/>
      </c>
      <c r="Y292" t="str">
        <f t="shared" si="20"/>
        <v/>
      </c>
    </row>
    <row r="293" spans="1:25">
      <c r="A293" s="24" t="str">
        <f>IF(ISNA(VLOOKUP(D293,D294:D$9999,1,0)),"",1)</f>
        <v/>
      </c>
      <c r="B293" s="24" t="str">
        <f>IF(ISNA(VLOOKUP(E293,E294:E$9999,1,0)),"",1)</f>
        <v/>
      </c>
      <c r="C293" s="2">
        <v>291</v>
      </c>
      <c r="D293" s="2" t="str">
        <f>VLOOKUP(C293,SOURCE!$S$3:$Z$3016,8,0)</f>
        <v>ITM_DAY</v>
      </c>
      <c r="E293" s="26" t="str">
        <f>CHAR(34)&amp;VLOOKUP(C293,SOURCE!$S$3:$Z$3016,6,0)&amp;CHAR(34)</f>
        <v>"DAY"</v>
      </c>
      <c r="F293" s="22" t="str">
        <f>VLOOKUP(C293,SOURCE!$S$3:$AA$3016,9,0)&amp;
IF(MID(E293,2,4)="XEQM",
"                      if (strcompare(str,"&amp;E293&amp;" ) &amp;&amp; exec) { *com = "&amp;D293&amp;";} else",
SUBSTITUTE("                      if (strcompare(str,"&amp;E293&amp;" )) { *com = "&amp;D293&amp;";} else","MNU_","-MNU_")
)</f>
        <v>//                      if (strcompare(str,"DAY" )) { *com = ITM_DAY;} else</v>
      </c>
      <c r="H293" t="b">
        <f>ISNA(VLOOKUP(J293,J294:J$500,1,0))</f>
        <v>1</v>
      </c>
      <c r="I293" s="27">
        <f>VLOOKUP(C293,SOURCE!S$6:Y$10195,7,0)</f>
        <v>1440</v>
      </c>
      <c r="J293" s="28" t="str">
        <f>VLOOKUP(C293,SOURCE!S$6:Y$10195,6,0)</f>
        <v>DAY</v>
      </c>
      <c r="K293" s="29" t="str">
        <f t="shared" si="21"/>
        <v>DAY</v>
      </c>
      <c r="L293" s="39" t="str">
        <f>VLOOKUP(C293,SOURCE!S$6:Y$10195,2,0)</f>
        <v/>
      </c>
      <c r="M293" t="str">
        <f>IF(VLOOKUP(I293,SOURCE!B:M,2,0)="/  { itemToBeCoded","To be coded","")</f>
        <v/>
      </c>
      <c r="N293" s="17" t="str">
        <f>IF(AND(O293,VLOOKUP(I293,SOURCE!B:M,2,0)&lt;&gt;"/  { itemToBeCoded"),IF(ISERROR(VLOOKUP(J293,TEST!A:L,12,0)),"",   IF(VLOOKUP(J293,TEST!A:L,12,0)="","",VLOOKUP(J293,TEST!A:L,12,0)&amp;" //"&amp;U293)),"")</f>
        <v/>
      </c>
      <c r="O293" t="b">
        <f>ISNA(VLOOKUP(J293,J$3:J292,1,0))</f>
        <v>1</v>
      </c>
      <c r="Q293" s="26" t="str">
        <f>VLOOKUP(I293,SOURCE!B:M,5,0)</f>
        <v>"DAY"</v>
      </c>
      <c r="U293">
        <f t="shared" si="22"/>
        <v>51</v>
      </c>
      <c r="V293" s="53">
        <f t="shared" si="23"/>
        <v>299797199.25280225</v>
      </c>
      <c r="W293" t="str">
        <f>IF(AND(O293,VLOOKUP(I293,SOURCE!B:M,2,0)&lt;&gt;"/  { itemToBeCoded"),IF(ISERROR(VLOOKUP(J293,TEST!A:F,5,0)),"",VLOOKUP(J293,TEST!A:F,5,0)),"")</f>
        <v/>
      </c>
      <c r="X293" t="str">
        <f>IF(AND(O293,VLOOKUP(I293,SOURCE!B:M,2,0)&lt;&gt;"/  { itemToBeCoded"),IF(ISERROR(VLOOKUP(J293,TEST!A:F,6,0)),"",VLOOKUP(J293,TEST!A:F,6,0)),"")</f>
        <v/>
      </c>
      <c r="Y293" t="str">
        <f t="shared" si="20"/>
        <v/>
      </c>
    </row>
    <row r="294" spans="1:25">
      <c r="A294" s="24" t="str">
        <f>IF(ISNA(VLOOKUP(D294,D295:D$9999,1,0)),"",1)</f>
        <v/>
      </c>
      <c r="B294" s="24" t="str">
        <f>IF(ISNA(VLOOKUP(E294,E295:E$9999,1,0)),"",1)</f>
        <v/>
      </c>
      <c r="C294" s="2">
        <v>292</v>
      </c>
      <c r="D294" s="2" t="str">
        <f>VLOOKUP(C294,SOURCE!$S$3:$Z$3016,8,0)</f>
        <v>ITM_DBLR</v>
      </c>
      <c r="E294" s="26" t="str">
        <f>CHAR(34)&amp;VLOOKUP(C294,SOURCE!$S$3:$Z$3016,6,0)&amp;CHAR(34)</f>
        <v>"DBLR"</v>
      </c>
      <c r="F294" s="22" t="str">
        <f>VLOOKUP(C294,SOURCE!$S$3:$AA$3016,9,0)&amp;
IF(MID(E294,2,4)="XEQM",
"                      if (strcompare(str,"&amp;E294&amp;" ) &amp;&amp; exec) { *com = "&amp;D294&amp;";} else",
SUBSTITUTE("                      if (strcompare(str,"&amp;E294&amp;" )) { *com = "&amp;D294&amp;";} else","MNU_","-MNU_")
)</f>
        <v>//                      if (strcompare(str,"DBLR" )) { *com = ITM_DBLR;} else</v>
      </c>
      <c r="H294" t="b">
        <f>ISNA(VLOOKUP(J294,J295:J$500,1,0))</f>
        <v>1</v>
      </c>
      <c r="I294" s="27">
        <f>VLOOKUP(C294,SOURCE!S$6:Y$10195,7,0)</f>
        <v>1441</v>
      </c>
      <c r="J294" s="28" t="str">
        <f>VLOOKUP(C294,SOURCE!S$6:Y$10195,6,0)</f>
        <v>DBLR</v>
      </c>
      <c r="K294" s="29" t="str">
        <f t="shared" si="21"/>
        <v>DBLR</v>
      </c>
      <c r="L294" s="39" t="str">
        <f>VLOOKUP(C294,SOURCE!S$6:Y$10195,2,0)</f>
        <v/>
      </c>
      <c r="M294" t="str">
        <f>IF(VLOOKUP(I294,SOURCE!B:M,2,0)="/  { itemToBeCoded","To be coded","")</f>
        <v/>
      </c>
      <c r="N294" s="17" t="str">
        <f>IF(AND(O294,VLOOKUP(I294,SOURCE!B:M,2,0)&lt;&gt;"/  { itemToBeCoded"),IF(ISERROR(VLOOKUP(J294,TEST!A:L,12,0)),"",   IF(VLOOKUP(J294,TEST!A:L,12,0)="","",VLOOKUP(J294,TEST!A:L,12,0)&amp;" //"&amp;U294)),"")</f>
        <v/>
      </c>
      <c r="O294" t="b">
        <f>ISNA(VLOOKUP(J294,J$3:J293,1,0))</f>
        <v>1</v>
      </c>
      <c r="Q294" s="26" t="str">
        <f>VLOOKUP(I294,SOURCE!B:M,5,0)</f>
        <v>"DBLR"</v>
      </c>
      <c r="U294">
        <f t="shared" si="22"/>
        <v>51</v>
      </c>
      <c r="V294" s="53">
        <f t="shared" si="23"/>
        <v>299797199.25280225</v>
      </c>
      <c r="W294" t="str">
        <f>IF(AND(O294,VLOOKUP(I294,SOURCE!B:M,2,0)&lt;&gt;"/  { itemToBeCoded"),IF(ISERROR(VLOOKUP(J294,TEST!A:F,5,0)),"",VLOOKUP(J294,TEST!A:F,5,0)),"")</f>
        <v/>
      </c>
      <c r="X294" t="str">
        <f>IF(AND(O294,VLOOKUP(I294,SOURCE!B:M,2,0)&lt;&gt;"/  { itemToBeCoded"),IF(ISERROR(VLOOKUP(J294,TEST!A:F,6,0)),"",VLOOKUP(J294,TEST!A:F,6,0)),"")</f>
        <v/>
      </c>
      <c r="Y294" t="str">
        <f t="shared" si="20"/>
        <v/>
      </c>
    </row>
    <row r="295" spans="1:25">
      <c r="A295" s="24" t="str">
        <f>IF(ISNA(VLOOKUP(D295,D296:D$9999,1,0)),"",1)</f>
        <v/>
      </c>
      <c r="B295" s="24" t="str">
        <f>IF(ISNA(VLOOKUP(E295,E296:E$9999,1,0)),"",1)</f>
        <v/>
      </c>
      <c r="C295" s="2">
        <v>293</v>
      </c>
      <c r="D295" s="2" t="str">
        <f>VLOOKUP(C295,SOURCE!$S$3:$Z$3016,8,0)</f>
        <v>ITM_DBLMULT</v>
      </c>
      <c r="E295" s="26" t="str">
        <f>CHAR(34)&amp;VLOOKUP(C295,SOURCE!$S$3:$Z$3016,6,0)&amp;CHAR(34)</f>
        <v>"DBLCROSS"</v>
      </c>
      <c r="F295" s="22" t="str">
        <f>VLOOKUP(C295,SOURCE!$S$3:$AA$3016,9,0)&amp;
IF(MID(E295,2,4)="XEQM",
"                      if (strcompare(str,"&amp;E295&amp;" ) &amp;&amp; exec) { *com = "&amp;D295&amp;";} else",
SUBSTITUTE("                      if (strcompare(str,"&amp;E295&amp;" )) { *com = "&amp;D295&amp;";} else","MNU_","-MNU_")
)</f>
        <v>//                      if (strcompare(str,"DBLCROSS" )) { *com = ITM_DBLMULT;} else</v>
      </c>
      <c r="H295" t="b">
        <f>ISNA(VLOOKUP(J295,J296:J$500,1,0))</f>
        <v>1</v>
      </c>
      <c r="I295" s="27">
        <f>VLOOKUP(C295,SOURCE!S$6:Y$10195,7,0)</f>
        <v>1442</v>
      </c>
      <c r="J295" s="28" t="str">
        <f>VLOOKUP(C295,SOURCE!S$6:Y$10195,6,0)</f>
        <v>DBLCROSS</v>
      </c>
      <c r="K295" s="29" t="str">
        <f t="shared" si="21"/>
        <v>DBLCROSS</v>
      </c>
      <c r="L295" s="39" t="str">
        <f>VLOOKUP(C295,SOURCE!S$6:Y$10195,2,0)</f>
        <v/>
      </c>
      <c r="M295" t="str">
        <f>IF(VLOOKUP(I295,SOURCE!B:M,2,0)="/  { itemToBeCoded","To be coded","")</f>
        <v/>
      </c>
      <c r="N295" s="17" t="str">
        <f>IF(AND(O295,VLOOKUP(I295,SOURCE!B:M,2,0)&lt;&gt;"/  { itemToBeCoded"),IF(ISERROR(VLOOKUP(J295,TEST!A:L,12,0)),"",   IF(VLOOKUP(J295,TEST!A:L,12,0)="","",VLOOKUP(J295,TEST!A:L,12,0)&amp;" //"&amp;U295)),"")</f>
        <v/>
      </c>
      <c r="O295" t="b">
        <f>ISNA(VLOOKUP(J295,J$3:J294,1,0))</f>
        <v>1</v>
      </c>
      <c r="Q295" s="26" t="str">
        <f>VLOOKUP(I295,SOURCE!B:M,5,0)</f>
        <v>"DBL" STD_CROSS</v>
      </c>
      <c r="U295">
        <f t="shared" si="22"/>
        <v>51</v>
      </c>
      <c r="V295" s="53">
        <f t="shared" si="23"/>
        <v>299797199.25280225</v>
      </c>
      <c r="W295" t="str">
        <f>IF(AND(O295,VLOOKUP(I295,SOURCE!B:M,2,0)&lt;&gt;"/  { itemToBeCoded"),IF(ISERROR(VLOOKUP(J295,TEST!A:F,5,0)),"",VLOOKUP(J295,TEST!A:F,5,0)),"")</f>
        <v/>
      </c>
      <c r="X295" t="str">
        <f>IF(AND(O295,VLOOKUP(I295,SOURCE!B:M,2,0)&lt;&gt;"/  { itemToBeCoded"),IF(ISERROR(VLOOKUP(J295,TEST!A:F,6,0)),"",VLOOKUP(J295,TEST!A:F,6,0)),"")</f>
        <v/>
      </c>
      <c r="Y295" t="str">
        <f t="shared" si="20"/>
        <v/>
      </c>
    </row>
    <row r="296" spans="1:25">
      <c r="A296" s="24" t="str">
        <f>IF(ISNA(VLOOKUP(D296,D297:D$9999,1,0)),"",1)</f>
        <v/>
      </c>
      <c r="B296" s="24" t="str">
        <f>IF(ISNA(VLOOKUP(E296,E297:E$9999,1,0)),"",1)</f>
        <v/>
      </c>
      <c r="C296" s="2">
        <v>294</v>
      </c>
      <c r="D296" s="2" t="str">
        <f>VLOOKUP(C296,SOURCE!$S$3:$Z$3016,8,0)</f>
        <v>ITM_DBLDIV</v>
      </c>
      <c r="E296" s="26" t="str">
        <f>CHAR(34)&amp;VLOOKUP(C296,SOURCE!$S$3:$Z$3016,6,0)&amp;CHAR(34)</f>
        <v>"DBL/"</v>
      </c>
      <c r="F296" s="22" t="str">
        <f>VLOOKUP(C296,SOURCE!$S$3:$AA$3016,9,0)&amp;
IF(MID(E296,2,4)="XEQM",
"                      if (strcompare(str,"&amp;E296&amp;" ) &amp;&amp; exec) { *com = "&amp;D296&amp;";} else",
SUBSTITUTE("                      if (strcompare(str,"&amp;E296&amp;" )) { *com = "&amp;D296&amp;";} else","MNU_","-MNU_")
)</f>
        <v>//                      if (strcompare(str,"DBL/" )) { *com = ITM_DBLDIV;} else</v>
      </c>
      <c r="H296" t="b">
        <f>ISNA(VLOOKUP(J296,J297:J$500,1,0))</f>
        <v>1</v>
      </c>
      <c r="I296" s="27">
        <f>VLOOKUP(C296,SOURCE!S$6:Y$10195,7,0)</f>
        <v>1443</v>
      </c>
      <c r="J296" s="28" t="str">
        <f>VLOOKUP(C296,SOURCE!S$6:Y$10195,6,0)</f>
        <v>DBL/</v>
      </c>
      <c r="K296" s="29" t="str">
        <f t="shared" si="21"/>
        <v>DBL/</v>
      </c>
      <c r="L296" s="39" t="str">
        <f>VLOOKUP(C296,SOURCE!S$6:Y$10195,2,0)</f>
        <v/>
      </c>
      <c r="M296" t="str">
        <f>IF(VLOOKUP(I296,SOURCE!B:M,2,0)="/  { itemToBeCoded","To be coded","")</f>
        <v/>
      </c>
      <c r="N296" s="17" t="str">
        <f>IF(AND(O296,VLOOKUP(I296,SOURCE!B:M,2,0)&lt;&gt;"/  { itemToBeCoded"),IF(ISERROR(VLOOKUP(J296,TEST!A:L,12,0)),"",   IF(VLOOKUP(J296,TEST!A:L,12,0)="","",VLOOKUP(J296,TEST!A:L,12,0)&amp;" //"&amp;U296)),"")</f>
        <v/>
      </c>
      <c r="O296" t="b">
        <f>ISNA(VLOOKUP(J296,J$3:J295,1,0))</f>
        <v>1</v>
      </c>
      <c r="Q296" s="26" t="str">
        <f>VLOOKUP(I296,SOURCE!B:M,5,0)</f>
        <v>"DBL/"</v>
      </c>
      <c r="U296">
        <f t="shared" si="22"/>
        <v>51</v>
      </c>
      <c r="V296" s="53">
        <f t="shared" si="23"/>
        <v>299797199.25280225</v>
      </c>
      <c r="W296" t="str">
        <f>IF(AND(O296,VLOOKUP(I296,SOURCE!B:M,2,0)&lt;&gt;"/  { itemToBeCoded"),IF(ISERROR(VLOOKUP(J296,TEST!A:F,5,0)),"",VLOOKUP(J296,TEST!A:F,5,0)),"")</f>
        <v/>
      </c>
      <c r="X296" t="str">
        <f>IF(AND(O296,VLOOKUP(I296,SOURCE!B:M,2,0)&lt;&gt;"/  { itemToBeCoded"),IF(ISERROR(VLOOKUP(J296,TEST!A:F,6,0)),"",VLOOKUP(J296,TEST!A:F,6,0)),"")</f>
        <v/>
      </c>
      <c r="Y296" t="str">
        <f t="shared" si="20"/>
        <v/>
      </c>
    </row>
    <row r="297" spans="1:25">
      <c r="A297" s="24" t="str">
        <f>IF(ISNA(VLOOKUP(D297,D298:D$9999,1,0)),"",1)</f>
        <v/>
      </c>
      <c r="B297" s="24" t="str">
        <f>IF(ISNA(VLOOKUP(E297,E298:E$9999,1,0)),"",1)</f>
        <v/>
      </c>
      <c r="C297" s="2">
        <v>295</v>
      </c>
      <c r="D297" s="2" t="str">
        <f>VLOOKUP(C297,SOURCE!$S$3:$Z$3016,8,0)</f>
        <v>ITM_DECOMP</v>
      </c>
      <c r="E297" s="26" t="str">
        <f>CHAR(34)&amp;VLOOKUP(C297,SOURCE!$S$3:$Z$3016,6,0)&amp;CHAR(34)</f>
        <v>"DECOMP"</v>
      </c>
      <c r="F297" s="22" t="str">
        <f>VLOOKUP(C297,SOURCE!$S$3:$AA$3016,9,0)&amp;
IF(MID(E297,2,4)="XEQM",
"                      if (strcompare(str,"&amp;E297&amp;" ) &amp;&amp; exec) { *com = "&amp;D297&amp;";} else",
SUBSTITUTE("                      if (strcompare(str,"&amp;E297&amp;" )) { *com = "&amp;D297&amp;";} else","MNU_","-MNU_")
)</f>
        <v>//                      if (strcompare(str,"DECOMP" )) { *com = ITM_DECOMP;} else</v>
      </c>
      <c r="H297" t="b">
        <f>ISNA(VLOOKUP(J297,J298:J$500,1,0))</f>
        <v>1</v>
      </c>
      <c r="I297" s="27">
        <f>VLOOKUP(C297,SOURCE!S$6:Y$10195,7,0)</f>
        <v>1444</v>
      </c>
      <c r="J297" s="28" t="str">
        <f>VLOOKUP(C297,SOURCE!S$6:Y$10195,6,0)</f>
        <v>DECOMP</v>
      </c>
      <c r="K297" s="29" t="str">
        <f t="shared" si="21"/>
        <v>DECOMP</v>
      </c>
      <c r="L297" s="39" t="str">
        <f>VLOOKUP(C297,SOURCE!S$6:Y$10195,2,0)</f>
        <v/>
      </c>
      <c r="M297" t="str">
        <f>IF(VLOOKUP(I297,SOURCE!B:M,2,0)="/  { itemToBeCoded","To be coded","")</f>
        <v/>
      </c>
      <c r="N297" s="17" t="str">
        <f>IF(AND(O297,VLOOKUP(I297,SOURCE!B:M,2,0)&lt;&gt;"/  { itemToBeCoded"),IF(ISERROR(VLOOKUP(J297,TEST!A:L,12,0)),"",   IF(VLOOKUP(J297,TEST!A:L,12,0)="","",VLOOKUP(J297,TEST!A:L,12,0)&amp;" //"&amp;U297)),"")</f>
        <v/>
      </c>
      <c r="O297" t="b">
        <f>ISNA(VLOOKUP(J297,J$3:J296,1,0))</f>
        <v>1</v>
      </c>
      <c r="Q297" s="26" t="str">
        <f>VLOOKUP(I297,SOURCE!B:M,5,0)</f>
        <v>"DECOMP"</v>
      </c>
      <c r="U297">
        <f t="shared" si="22"/>
        <v>51</v>
      </c>
      <c r="V297" s="53">
        <f t="shared" si="23"/>
        <v>299797199.25280225</v>
      </c>
      <c r="W297" t="str">
        <f>IF(AND(O297,VLOOKUP(I297,SOURCE!B:M,2,0)&lt;&gt;"/  { itemToBeCoded"),IF(ISERROR(VLOOKUP(J297,TEST!A:F,5,0)),"",VLOOKUP(J297,TEST!A:F,5,0)),"")</f>
        <v/>
      </c>
      <c r="X297" t="str">
        <f>IF(AND(O297,VLOOKUP(I297,SOURCE!B:M,2,0)&lt;&gt;"/  { itemToBeCoded"),IF(ISERROR(VLOOKUP(J297,TEST!A:F,6,0)),"",VLOOKUP(J297,TEST!A:F,6,0)),"")</f>
        <v/>
      </c>
      <c r="Y297" t="str">
        <f t="shared" si="20"/>
        <v/>
      </c>
    </row>
    <row r="298" spans="1:25">
      <c r="A298" s="24" t="str">
        <f>IF(ISNA(VLOOKUP(D298,D299:D$9999,1,0)),"",1)</f>
        <v/>
      </c>
      <c r="B298" s="24" t="str">
        <f>IF(ISNA(VLOOKUP(E298,E299:E$9999,1,0)),"",1)</f>
        <v/>
      </c>
      <c r="C298" s="2">
        <v>296</v>
      </c>
      <c r="D298" s="2" t="str">
        <f>VLOOKUP(C298,SOURCE!$S$3:$Z$3016,8,0)</f>
        <v>ITM_DEG</v>
      </c>
      <c r="E298" s="26" t="str">
        <f>CHAR(34)&amp;VLOOKUP(C298,SOURCE!$S$3:$Z$3016,6,0)&amp;CHAR(34)</f>
        <v>"DEG"</v>
      </c>
      <c r="F298" s="22" t="str">
        <f>VLOOKUP(C298,SOURCE!$S$3:$AA$3016,9,0)&amp;
IF(MID(E298,2,4)="XEQM",
"                      if (strcompare(str,"&amp;E298&amp;" ) &amp;&amp; exec) { *com = "&amp;D298&amp;";} else",
SUBSTITUTE("                      if (strcompare(str,"&amp;E298&amp;" )) { *com = "&amp;D298&amp;";} else","MNU_","-MNU_")
)</f>
        <v xml:space="preserve">                      if (strcompare(str,"DEG" )) { *com = ITM_DEG;} else</v>
      </c>
      <c r="H298" t="b">
        <f>ISNA(VLOOKUP(J298,J299:J$500,1,0))</f>
        <v>1</v>
      </c>
      <c r="I298" s="27">
        <f>VLOOKUP(C298,SOURCE!S$6:Y$10195,7,0)</f>
        <v>1445</v>
      </c>
      <c r="J298" s="28" t="str">
        <f>VLOOKUP(C298,SOURCE!S$6:Y$10195,6,0)</f>
        <v>DEG</v>
      </c>
      <c r="K298" s="29" t="str">
        <f t="shared" si="21"/>
        <v>DEG</v>
      </c>
      <c r="L298" s="39" t="str">
        <f>VLOOKUP(C298,SOURCE!S$6:Y$10195,2,0)</f>
        <v/>
      </c>
      <c r="M298" t="str">
        <f>IF(VLOOKUP(I298,SOURCE!B:M,2,0)="/  { itemToBeCoded","To be coded","")</f>
        <v/>
      </c>
      <c r="N298" s="17" t="str">
        <f>IF(AND(O298,VLOOKUP(I298,SOURCE!B:M,2,0)&lt;&gt;"/  { itemToBeCoded"),IF(ISERROR(VLOOKUP(J298,TEST!A:L,12,0)),"",   IF(VLOOKUP(J298,TEST!A:L,12,0)="","",VLOOKUP(J298,TEST!A:L,12,0)&amp;" //"&amp;U298)),"")</f>
        <v/>
      </c>
      <c r="O298" t="b">
        <f>ISNA(VLOOKUP(J298,J$3:J297,1,0))</f>
        <v>1</v>
      </c>
      <c r="Q298" s="26" t="str">
        <f>VLOOKUP(I298,SOURCE!B:M,5,0)</f>
        <v>"DEG"</v>
      </c>
      <c r="U298">
        <f t="shared" si="22"/>
        <v>51</v>
      </c>
      <c r="V298" s="53">
        <f t="shared" si="23"/>
        <v>299797199.25280225</v>
      </c>
      <c r="W298" t="str">
        <f>IF(AND(O298,VLOOKUP(I298,SOURCE!B:M,2,0)&lt;&gt;"/  { itemToBeCoded"),IF(ISERROR(VLOOKUP(J298,TEST!A:F,5,0)),"",VLOOKUP(J298,TEST!A:F,5,0)),"")</f>
        <v/>
      </c>
      <c r="X298" t="str">
        <f>IF(AND(O298,VLOOKUP(I298,SOURCE!B:M,2,0)&lt;&gt;"/  { itemToBeCoded"),IF(ISERROR(VLOOKUP(J298,TEST!A:F,6,0)),"",VLOOKUP(J298,TEST!A:F,6,0)),"")</f>
        <v/>
      </c>
      <c r="Y298" t="str">
        <f t="shared" si="20"/>
        <v/>
      </c>
    </row>
    <row r="299" spans="1:25">
      <c r="A299" s="24" t="str">
        <f>IF(ISNA(VLOOKUP(D299,D300:D$9999,1,0)),"",1)</f>
        <v/>
      </c>
      <c r="B299" s="24" t="str">
        <f>IF(ISNA(VLOOKUP(E299,E300:E$9999,1,0)),"",1)</f>
        <v/>
      </c>
      <c r="C299" s="2">
        <v>297</v>
      </c>
      <c r="D299" s="2" t="str">
        <f>VLOOKUP(C299,SOURCE!$S$3:$Z$3016,8,0)</f>
        <v>ITM_DEGto</v>
      </c>
      <c r="E299" s="26" t="str">
        <f>CHAR(34)&amp;VLOOKUP(C299,SOURCE!$S$3:$Z$3016,6,0)&amp;CHAR(34)</f>
        <v>"DEG&gt;"</v>
      </c>
      <c r="F299" s="22" t="str">
        <f>VLOOKUP(C299,SOURCE!$S$3:$AA$3016,9,0)&amp;
IF(MID(E299,2,4)="XEQM",
"                      if (strcompare(str,"&amp;E299&amp;" ) &amp;&amp; exec) { *com = "&amp;D299&amp;";} else",
SUBSTITUTE("                      if (strcompare(str,"&amp;E299&amp;" )) { *com = "&amp;D299&amp;";} else","MNU_","-MNU_")
)</f>
        <v>//                      if (strcompare(str,"DEG&gt;" )) { *com = ITM_DEGto;} else</v>
      </c>
      <c r="H299" t="b">
        <f>ISNA(VLOOKUP(J299,J300:J$500,1,0))</f>
        <v>1</v>
      </c>
      <c r="I299" s="27">
        <f>VLOOKUP(C299,SOURCE!S$6:Y$10195,7,0)</f>
        <v>1446</v>
      </c>
      <c r="J299" s="28" t="str">
        <f>VLOOKUP(C299,SOURCE!S$6:Y$10195,6,0)</f>
        <v>DEG&gt;</v>
      </c>
      <c r="K299" s="29" t="str">
        <f t="shared" si="21"/>
        <v>DEG&gt;</v>
      </c>
      <c r="L299" s="39" t="str">
        <f>VLOOKUP(C299,SOURCE!S$6:Y$10195,2,0)</f>
        <v>Trig</v>
      </c>
      <c r="M299" t="str">
        <f>IF(VLOOKUP(I299,SOURCE!B:M,2,0)="/  { itemToBeCoded","To be coded","")</f>
        <v/>
      </c>
      <c r="N299" s="17" t="str">
        <f>IF(AND(O299,VLOOKUP(I299,SOURCE!B:M,2,0)&lt;&gt;"/  { itemToBeCoded"),IF(ISERROR(VLOOKUP(J299,TEST!A:L,12,0)),"",   IF(VLOOKUP(J299,TEST!A:L,12,0)="","",VLOOKUP(J299,TEST!A:L,12,0)&amp;" //"&amp;U299)),"")</f>
        <v/>
      </c>
      <c r="O299" t="b">
        <f>ISNA(VLOOKUP(J299,J$3:J298,1,0))</f>
        <v>1</v>
      </c>
      <c r="Q299" s="26" t="str">
        <f>VLOOKUP(I299,SOURCE!B:M,5,0)</f>
        <v>"DEG" STD_RIGHT_ARROW</v>
      </c>
      <c r="U299">
        <f t="shared" si="22"/>
        <v>51</v>
      </c>
      <c r="V299" s="53">
        <f t="shared" si="23"/>
        <v>299797199.25280225</v>
      </c>
      <c r="W299" t="str">
        <f>IF(AND(O299,VLOOKUP(I299,SOURCE!B:M,2,0)&lt;&gt;"/  { itemToBeCoded"),IF(ISERROR(VLOOKUP(J299,TEST!A:F,5,0)),"",VLOOKUP(J299,TEST!A:F,5,0)),"")</f>
        <v/>
      </c>
      <c r="X299" t="str">
        <f>IF(AND(O299,VLOOKUP(I299,SOURCE!B:M,2,0)&lt;&gt;"/  { itemToBeCoded"),IF(ISERROR(VLOOKUP(J299,TEST!A:F,6,0)),"",VLOOKUP(J299,TEST!A:F,6,0)),"")</f>
        <v/>
      </c>
      <c r="Y299" t="str">
        <f t="shared" si="20"/>
        <v/>
      </c>
    </row>
    <row r="300" spans="1:25">
      <c r="A300" s="24" t="str">
        <f>IF(ISNA(VLOOKUP(D300,D301:D$9999,1,0)),"",1)</f>
        <v/>
      </c>
      <c r="B300" s="24" t="str">
        <f>IF(ISNA(VLOOKUP(E300,E301:E$9999,1,0)),"",1)</f>
        <v/>
      </c>
      <c r="C300" s="2">
        <v>298</v>
      </c>
      <c r="D300" s="2" t="str">
        <f>VLOOKUP(C300,SOURCE!$S$3:$Z$3016,8,0)</f>
        <v>ITM_SA</v>
      </c>
      <c r="E300" s="26" t="str">
        <f>CHAR(34)&amp;VLOOKUP(C300,SOURCE!$S$3:$Z$3016,6,0)&amp;CHAR(34)</f>
        <v>"S(A)"</v>
      </c>
      <c r="F300" s="22" t="str">
        <f>VLOOKUP(C300,SOURCE!$S$3:$AA$3016,9,0)&amp;
IF(MID(E300,2,4)="XEQM",
"                      if (strcompare(str,"&amp;E300&amp;" ) &amp;&amp; exec) { *com = "&amp;D300&amp;";} else",
SUBSTITUTE("                      if (strcompare(str,"&amp;E300&amp;" )) { *com = "&amp;D300&amp;";} else","MNU_","-MNU_")
)</f>
        <v>//                      if (strcompare(str,"S(A)" )) { *com = ITM_SA;} else</v>
      </c>
      <c r="H300" t="b">
        <f>ISNA(VLOOKUP(J300,J301:J$500,1,0))</f>
        <v>1</v>
      </c>
      <c r="I300" s="27">
        <f>VLOOKUP(C300,SOURCE!S$6:Y$10195,7,0)</f>
        <v>1447</v>
      </c>
      <c r="J300" s="28" t="str">
        <f>VLOOKUP(C300,SOURCE!S$6:Y$10195,6,0)</f>
        <v>S(A)</v>
      </c>
      <c r="K300" s="29" t="str">
        <f t="shared" si="21"/>
        <v>s(a)</v>
      </c>
      <c r="L300" s="39" t="str">
        <f>VLOOKUP(C300,SOURCE!S$6:Y$10195,2,0)</f>
        <v/>
      </c>
      <c r="M300" t="str">
        <f>IF(VLOOKUP(I300,SOURCE!B:M,2,0)="/  { itemToBeCoded","To be coded","")</f>
        <v>To be coded</v>
      </c>
      <c r="N300" s="17" t="str">
        <f>IF(AND(O300,VLOOKUP(I300,SOURCE!B:M,2,0)&lt;&gt;"/  { itemToBeCoded"),IF(ISERROR(VLOOKUP(J300,TEST!A:L,12,0)),"",   IF(VLOOKUP(J300,TEST!A:L,12,0)="","",VLOOKUP(J300,TEST!A:L,12,0)&amp;" //"&amp;U300)),"")</f>
        <v/>
      </c>
      <c r="O300" t="b">
        <f>ISNA(VLOOKUP(J300,J$3:J299,1,0))</f>
        <v>1</v>
      </c>
      <c r="Q300" s="26" t="str">
        <f>VLOOKUP(I300,SOURCE!B:M,5,0)</f>
        <v>"s(a)"</v>
      </c>
      <c r="U300">
        <f t="shared" si="22"/>
        <v>51</v>
      </c>
      <c r="V300" s="53">
        <f t="shared" si="23"/>
        <v>299797199.25280225</v>
      </c>
      <c r="W300" t="str">
        <f>IF(AND(O300,VLOOKUP(I300,SOURCE!B:M,2,0)&lt;&gt;"/  { itemToBeCoded"),IF(ISERROR(VLOOKUP(J300,TEST!A:F,5,0)),"",VLOOKUP(J300,TEST!A:F,5,0)),"")</f>
        <v/>
      </c>
      <c r="X300" t="str">
        <f>IF(AND(O300,VLOOKUP(I300,SOURCE!B:M,2,0)&lt;&gt;"/  { itemToBeCoded"),IF(ISERROR(VLOOKUP(J300,TEST!A:F,6,0)),"",VLOOKUP(J300,TEST!A:F,6,0)),"")</f>
        <v/>
      </c>
      <c r="Y300" t="str">
        <f t="shared" si="20"/>
        <v/>
      </c>
    </row>
    <row r="301" spans="1:25">
      <c r="A301" s="24" t="str">
        <f>IF(ISNA(VLOOKUP(D301,D302:D$9999,1,0)),"",1)</f>
        <v/>
      </c>
      <c r="B301" s="24" t="str">
        <f>IF(ISNA(VLOOKUP(E301,E302:E$9999,1,0)),"",1)</f>
        <v/>
      </c>
      <c r="C301" s="2">
        <v>299</v>
      </c>
      <c r="D301" s="2" t="str">
        <f>VLOOKUP(C301,SOURCE!$S$3:$Z$3016,8,0)</f>
        <v>ITM_DENMAX</v>
      </c>
      <c r="E301" s="26" t="str">
        <f>CHAR(34)&amp;VLOOKUP(C301,SOURCE!$S$3:$Z$3016,6,0)&amp;CHAR(34)</f>
        <v>"DENMAX"</v>
      </c>
      <c r="F301" s="22" t="str">
        <f>VLOOKUP(C301,SOURCE!$S$3:$AA$3016,9,0)&amp;
IF(MID(E301,2,4)="XEQM",
"                      if (strcompare(str,"&amp;E301&amp;" ) &amp;&amp; exec) { *com = "&amp;D301&amp;";} else",
SUBSTITUTE("                      if (strcompare(str,"&amp;E301&amp;" )) { *com = "&amp;D301&amp;";} else","MNU_","-MNU_")
)</f>
        <v>//                      if (strcompare(str,"DENMAX" )) { *com = ITM_DENMAX;} else</v>
      </c>
      <c r="H301" t="b">
        <f>ISNA(VLOOKUP(J301,J302:J$500,1,0))</f>
        <v>1</v>
      </c>
      <c r="I301" s="27">
        <f>VLOOKUP(C301,SOURCE!S$6:Y$10195,7,0)</f>
        <v>1448</v>
      </c>
      <c r="J301" s="28" t="str">
        <f>VLOOKUP(C301,SOURCE!S$6:Y$10195,6,0)</f>
        <v>DENMAX</v>
      </c>
      <c r="K301" s="29" t="str">
        <f t="shared" si="21"/>
        <v>DENMAX</v>
      </c>
      <c r="L301" s="39" t="str">
        <f>VLOOKUP(C301,SOURCE!S$6:Y$10195,2,0)</f>
        <v>SYSFL</v>
      </c>
      <c r="M301" t="str">
        <f>IF(VLOOKUP(I301,SOURCE!B:M,2,0)="/  { itemToBeCoded","To be coded","")</f>
        <v/>
      </c>
      <c r="N301" s="17" t="str">
        <f>IF(AND(O301,VLOOKUP(I301,SOURCE!B:M,2,0)&lt;&gt;"/  { itemToBeCoded"),IF(ISERROR(VLOOKUP(J301,TEST!A:L,12,0)),"",   IF(VLOOKUP(J301,TEST!A:L,12,0)="","",VLOOKUP(J301,TEST!A:L,12,0)&amp;" //"&amp;U301)),"")</f>
        <v/>
      </c>
      <c r="O301" t="b">
        <f>ISNA(VLOOKUP(J301,J$3:J300,1,0))</f>
        <v>1</v>
      </c>
      <c r="Q301" s="26" t="str">
        <f>VLOOKUP(I301,SOURCE!B:M,5,0)</f>
        <v>"DENMAX"</v>
      </c>
      <c r="U301">
        <f t="shared" si="22"/>
        <v>51</v>
      </c>
      <c r="V301" s="53">
        <f t="shared" si="23"/>
        <v>299797199.25280225</v>
      </c>
      <c r="W301" t="str">
        <f>IF(AND(O301,VLOOKUP(I301,SOURCE!B:M,2,0)&lt;&gt;"/  { itemToBeCoded"),IF(ISERROR(VLOOKUP(J301,TEST!A:F,5,0)),"",VLOOKUP(J301,TEST!A:F,5,0)),"")</f>
        <v/>
      </c>
      <c r="X301" t="str">
        <f>IF(AND(O301,VLOOKUP(I301,SOURCE!B:M,2,0)&lt;&gt;"/  { itemToBeCoded"),IF(ISERROR(VLOOKUP(J301,TEST!A:F,6,0)),"",VLOOKUP(J301,TEST!A:F,6,0)),"")</f>
        <v/>
      </c>
      <c r="Y301" t="str">
        <f t="shared" si="20"/>
        <v/>
      </c>
    </row>
    <row r="302" spans="1:25">
      <c r="A302" s="24" t="str">
        <f>IF(ISNA(VLOOKUP(D302,D303:D$9999,1,0)),"",1)</f>
        <v/>
      </c>
      <c r="B302" s="24" t="str">
        <f>IF(ISNA(VLOOKUP(E302,E303:E$9999,1,0)),"",1)</f>
        <v/>
      </c>
      <c r="C302" s="2">
        <v>300</v>
      </c>
      <c r="D302" s="2" t="str">
        <f>VLOOKUP(C302,SOURCE!$S$3:$Z$3016,8,0)</f>
        <v>ITM_DOT_PROD</v>
      </c>
      <c r="E302" s="26" t="str">
        <f>CHAR(34)&amp;VLOOKUP(C302,SOURCE!$S$3:$Z$3016,6,0)&amp;CHAR(34)</f>
        <v>"DOT"</v>
      </c>
      <c r="F302" s="22" t="str">
        <f>VLOOKUP(C302,SOURCE!$S$3:$AA$3016,9,0)&amp;
IF(MID(E302,2,4)="XEQM",
"                      if (strcompare(str,"&amp;E302&amp;" ) &amp;&amp; exec) { *com = "&amp;D302&amp;";} else",
SUBSTITUTE("                      if (strcompare(str,"&amp;E302&amp;" )) { *com = "&amp;D302&amp;";} else","MNU_","-MNU_")
)</f>
        <v>//                      if (strcompare(str,"DOT" )) { *com = ITM_DOT_PROD;} else</v>
      </c>
      <c r="H302" t="b">
        <f>ISNA(VLOOKUP(J302,J303:J$500,1,0))</f>
        <v>1</v>
      </c>
      <c r="I302" s="27">
        <f>VLOOKUP(C302,SOURCE!S$6:Y$10195,7,0)</f>
        <v>1449</v>
      </c>
      <c r="J302" s="28" t="str">
        <f>VLOOKUP(C302,SOURCE!S$6:Y$10195,6,0)</f>
        <v>DOT</v>
      </c>
      <c r="K302" s="29" t="str">
        <f t="shared" si="21"/>
        <v>dot</v>
      </c>
      <c r="L302" s="39">
        <f>VLOOKUP(C302,SOURCE!S$6:Y$10195,2,0)</f>
        <v>0</v>
      </c>
      <c r="M302" t="str">
        <f>IF(VLOOKUP(I302,SOURCE!B:M,2,0)="/  { itemToBeCoded","To be coded","")</f>
        <v/>
      </c>
      <c r="N302" s="17" t="str">
        <f>IF(AND(O302,VLOOKUP(I302,SOURCE!B:M,2,0)&lt;&gt;"/  { itemToBeCoded"),IF(ISERROR(VLOOKUP(J302,TEST!A:L,12,0)),"",   IF(VLOOKUP(J302,TEST!A:L,12,0)="","",VLOOKUP(J302,TEST!A:L,12,0)&amp;" //"&amp;U302)),"")</f>
        <v/>
      </c>
      <c r="O302" t="b">
        <f>ISNA(VLOOKUP(J302,J$3:J301,1,0))</f>
        <v>1</v>
      </c>
      <c r="Q302" s="26" t="str">
        <f>VLOOKUP(I302,SOURCE!B:M,5,0)</f>
        <v>"dot"</v>
      </c>
      <c r="U302">
        <f t="shared" si="22"/>
        <v>51</v>
      </c>
      <c r="V302" s="53">
        <f t="shared" si="23"/>
        <v>299797199.25280225</v>
      </c>
      <c r="W302" t="str">
        <f>IF(AND(O302,VLOOKUP(I302,SOURCE!B:M,2,0)&lt;&gt;"/  { itemToBeCoded"),IF(ISERROR(VLOOKUP(J302,TEST!A:F,5,0)),"",VLOOKUP(J302,TEST!A:F,5,0)),"")</f>
        <v/>
      </c>
      <c r="X302" t="str">
        <f>IF(AND(O302,VLOOKUP(I302,SOURCE!B:M,2,0)&lt;&gt;"/  { itemToBeCoded"),IF(ISERROR(VLOOKUP(J302,TEST!A:F,6,0)),"",VLOOKUP(J302,TEST!A:F,6,0)),"")</f>
        <v/>
      </c>
      <c r="Y302" t="str">
        <f t="shared" si="20"/>
        <v/>
      </c>
    </row>
    <row r="303" spans="1:25">
      <c r="A303" s="24" t="str">
        <f>IF(ISNA(VLOOKUP(D303,D304:D$9999,1,0)),"",1)</f>
        <v/>
      </c>
      <c r="B303" s="24" t="str">
        <f>IF(ISNA(VLOOKUP(E303,E304:E$9999,1,0)),"",1)</f>
        <v/>
      </c>
      <c r="C303" s="2">
        <v>301</v>
      </c>
      <c r="D303" s="2" t="str">
        <f>VLOOKUP(C303,SOURCE!$S$3:$Z$3016,8,0)</f>
        <v>ITM_DSTACK</v>
      </c>
      <c r="E303" s="26" t="str">
        <f>CHAR(34)&amp;VLOOKUP(C303,SOURCE!$S$3:$Z$3016,6,0)&amp;CHAR(34)</f>
        <v>"DSTACK"</v>
      </c>
      <c r="F303" s="22" t="str">
        <f>VLOOKUP(C303,SOURCE!$S$3:$AA$3016,9,0)&amp;
IF(MID(E303,2,4)="XEQM",
"                      if (strcompare(str,"&amp;E303&amp;" ) &amp;&amp; exec) { *com = "&amp;D303&amp;";} else",
SUBSTITUTE("                      if (strcompare(str,"&amp;E303&amp;" )) { *com = "&amp;D303&amp;";} else","MNU_","-MNU_")
)</f>
        <v>//                      if (strcompare(str,"DSTACK" )) { *com = ITM_DSTACK;} else</v>
      </c>
      <c r="H303" t="b">
        <f>ISNA(VLOOKUP(J303,J304:J$500,1,0))</f>
        <v>1</v>
      </c>
      <c r="I303" s="27">
        <f>VLOOKUP(C303,SOURCE!S$6:Y$10195,7,0)</f>
        <v>1450</v>
      </c>
      <c r="J303" s="28" t="str">
        <f>VLOOKUP(C303,SOURCE!S$6:Y$10195,6,0)</f>
        <v>DSTACK</v>
      </c>
      <c r="K303" s="29" t="str">
        <f t="shared" si="21"/>
        <v>DSTACK</v>
      </c>
      <c r="L303" s="39" t="str">
        <f>VLOOKUP(C303,SOURCE!S$6:Y$10195,2,0)</f>
        <v/>
      </c>
      <c r="M303" t="str">
        <f>IF(VLOOKUP(I303,SOURCE!B:M,2,0)="/  { itemToBeCoded","To be coded","")</f>
        <v/>
      </c>
      <c r="N303" s="17" t="str">
        <f>IF(AND(O303,VLOOKUP(I303,SOURCE!B:M,2,0)&lt;&gt;"/  { itemToBeCoded"),IF(ISERROR(VLOOKUP(J303,TEST!A:L,12,0)),"",   IF(VLOOKUP(J303,TEST!A:L,12,0)="","",VLOOKUP(J303,TEST!A:L,12,0)&amp;" //"&amp;U303)),"")</f>
        <v/>
      </c>
      <c r="O303" t="b">
        <f>ISNA(VLOOKUP(J303,J$3:J302,1,0))</f>
        <v>1</v>
      </c>
      <c r="Q303" s="26" t="str">
        <f>VLOOKUP(I303,SOURCE!B:M,5,0)</f>
        <v>"DSTACK"</v>
      </c>
      <c r="U303">
        <f t="shared" si="22"/>
        <v>51</v>
      </c>
      <c r="V303" s="53">
        <f t="shared" si="23"/>
        <v>299797199.25280225</v>
      </c>
      <c r="W303" t="str">
        <f>IF(AND(O303,VLOOKUP(I303,SOURCE!B:M,2,0)&lt;&gt;"/  { itemToBeCoded"),IF(ISERROR(VLOOKUP(J303,TEST!A:F,5,0)),"",VLOOKUP(J303,TEST!A:F,5,0)),"")</f>
        <v/>
      </c>
      <c r="X303" t="str">
        <f>IF(AND(O303,VLOOKUP(I303,SOURCE!B:M,2,0)&lt;&gt;"/  { itemToBeCoded"),IF(ISERROR(VLOOKUP(J303,TEST!A:F,6,0)),"",VLOOKUP(J303,TEST!A:F,6,0)),"")</f>
        <v/>
      </c>
      <c r="Y303" t="str">
        <f t="shared" si="20"/>
        <v/>
      </c>
    </row>
    <row r="304" spans="1:25">
      <c r="A304" s="24" t="str">
        <f>IF(ISNA(VLOOKUP(D304,D305:D$9999,1,0)),"",1)</f>
        <v/>
      </c>
      <c r="B304" s="24" t="str">
        <f>IF(ISNA(VLOOKUP(E304,E305:E$9999,1,0)),"",1)</f>
        <v/>
      </c>
      <c r="C304" s="2">
        <v>302</v>
      </c>
      <c r="D304" s="2" t="str">
        <f>VLOOKUP(C304,SOURCE!$S$3:$Z$3016,8,0)</f>
        <v>ITM_DMS</v>
      </c>
      <c r="E304" s="26" t="str">
        <f>CHAR(34)&amp;VLOOKUP(C304,SOURCE!$S$3:$Z$3016,6,0)&amp;CHAR(34)</f>
        <v>"D.MS"</v>
      </c>
      <c r="F304" s="22" t="str">
        <f>VLOOKUP(C304,SOURCE!$S$3:$AA$3016,9,0)&amp;
IF(MID(E304,2,4)="XEQM",
"                      if (strcompare(str,"&amp;E304&amp;" ) &amp;&amp; exec) { *com = "&amp;D304&amp;";} else",
SUBSTITUTE("                      if (strcompare(str,"&amp;E304&amp;" )) { *com = "&amp;D304&amp;";} else","MNU_","-MNU_")
)</f>
        <v>//                      if (strcompare(str,"D.MS" )) { *com = ITM_DMS;} else</v>
      </c>
      <c r="H304" t="b">
        <f>ISNA(VLOOKUP(J304,J305:J$500,1,0))</f>
        <v>1</v>
      </c>
      <c r="I304" s="27">
        <f>VLOOKUP(C304,SOURCE!S$6:Y$10195,7,0)</f>
        <v>1451</v>
      </c>
      <c r="J304" s="28" t="str">
        <f>VLOOKUP(C304,SOURCE!S$6:Y$10195,6,0)</f>
        <v>D.MS</v>
      </c>
      <c r="K304" s="29" t="str">
        <f t="shared" si="21"/>
        <v>d.ms</v>
      </c>
      <c r="L304" s="39" t="str">
        <f>VLOOKUP(C304,SOURCE!S$6:Y$10195,2,0)</f>
        <v/>
      </c>
      <c r="M304" t="str">
        <f>IF(VLOOKUP(I304,SOURCE!B:M,2,0)="/  { itemToBeCoded","To be coded","")</f>
        <v/>
      </c>
      <c r="N304" s="17" t="str">
        <f>IF(AND(O304,VLOOKUP(I304,SOURCE!B:M,2,0)&lt;&gt;"/  { itemToBeCoded"),IF(ISERROR(VLOOKUP(J304,TEST!A:L,12,0)),"",   IF(VLOOKUP(J304,TEST!A:L,12,0)="","",VLOOKUP(J304,TEST!A:L,12,0)&amp;" //"&amp;U304)),"")</f>
        <v/>
      </c>
      <c r="O304" t="b">
        <f>ISNA(VLOOKUP(J304,J$3:J303,1,0))</f>
        <v>1</v>
      </c>
      <c r="Q304" s="26" t="str">
        <f>VLOOKUP(I304,SOURCE!B:M,5,0)</f>
        <v>"d.ms"</v>
      </c>
      <c r="U304">
        <f t="shared" si="22"/>
        <v>51</v>
      </c>
      <c r="V304" s="53">
        <f t="shared" si="23"/>
        <v>299797199.25280225</v>
      </c>
      <c r="W304" t="str">
        <f>IF(AND(O304,VLOOKUP(I304,SOURCE!B:M,2,0)&lt;&gt;"/  { itemToBeCoded"),IF(ISERROR(VLOOKUP(J304,TEST!A:F,5,0)),"",VLOOKUP(J304,TEST!A:F,5,0)),"")</f>
        <v/>
      </c>
      <c r="X304" t="str">
        <f>IF(AND(O304,VLOOKUP(I304,SOURCE!B:M,2,0)&lt;&gt;"/  { itemToBeCoded"),IF(ISERROR(VLOOKUP(J304,TEST!A:F,6,0)),"",VLOOKUP(J304,TEST!A:F,6,0)),"")</f>
        <v/>
      </c>
      <c r="Y304" t="str">
        <f t="shared" si="20"/>
        <v/>
      </c>
    </row>
    <row r="305" spans="1:25">
      <c r="A305" s="24" t="str">
        <f>IF(ISNA(VLOOKUP(D305,D306:D$9999,1,0)),"",1)</f>
        <v/>
      </c>
      <c r="B305" s="24" t="str">
        <f>IF(ISNA(VLOOKUP(E305,E306:E$9999,1,0)),"",1)</f>
        <v/>
      </c>
      <c r="C305" s="2">
        <v>303</v>
      </c>
      <c r="D305" s="2" t="str">
        <f>VLOOKUP(C305,SOURCE!$S$3:$Z$3016,8,0)</f>
        <v>ITM_DMSto</v>
      </c>
      <c r="E305" s="26" t="str">
        <f>CHAR(34)&amp;VLOOKUP(C305,SOURCE!$S$3:$Z$3016,6,0)&amp;CHAR(34)</f>
        <v>"D.MS&gt;"</v>
      </c>
      <c r="F305" s="22" t="str">
        <f>VLOOKUP(C305,SOURCE!$S$3:$AA$3016,9,0)&amp;
IF(MID(E305,2,4)="XEQM",
"                      if (strcompare(str,"&amp;E305&amp;" ) &amp;&amp; exec) { *com = "&amp;D305&amp;";} else",
SUBSTITUTE("                      if (strcompare(str,"&amp;E305&amp;" )) { *com = "&amp;D305&amp;";} else","MNU_","-MNU_")
)</f>
        <v>//                      if (strcompare(str,"D.MS&gt;" )) { *com = ITM_DMSto;} else</v>
      </c>
      <c r="H305" t="b">
        <f>ISNA(VLOOKUP(J305,J306:J$500,1,0))</f>
        <v>1</v>
      </c>
      <c r="I305" s="27">
        <f>VLOOKUP(C305,SOURCE!S$6:Y$10195,7,0)</f>
        <v>1452</v>
      </c>
      <c r="J305" s="28" t="str">
        <f>VLOOKUP(C305,SOURCE!S$6:Y$10195,6,0)</f>
        <v>D.MS&gt;</v>
      </c>
      <c r="K305" s="29" t="str">
        <f t="shared" si="21"/>
        <v>D.MS&gt;</v>
      </c>
      <c r="L305" s="39" t="str">
        <f>VLOOKUP(C305,SOURCE!S$6:Y$10195,2,0)</f>
        <v>Trig</v>
      </c>
      <c r="M305" t="str">
        <f>IF(VLOOKUP(I305,SOURCE!B:M,2,0)="/  { itemToBeCoded","To be coded","")</f>
        <v/>
      </c>
      <c r="N305" s="17" t="str">
        <f>IF(AND(O305,VLOOKUP(I305,SOURCE!B:M,2,0)&lt;&gt;"/  { itemToBeCoded"),IF(ISERROR(VLOOKUP(J305,TEST!A:L,12,0)),"",   IF(VLOOKUP(J305,TEST!A:L,12,0)="","",VLOOKUP(J305,TEST!A:L,12,0)&amp;" //"&amp;U305)),"")</f>
        <v/>
      </c>
      <c r="O305" t="b">
        <f>ISNA(VLOOKUP(J305,J$3:J304,1,0))</f>
        <v>1</v>
      </c>
      <c r="Q305" s="26" t="str">
        <f>VLOOKUP(I305,SOURCE!B:M,5,0)</f>
        <v>"D.MS" STD_RIGHT_ARROW</v>
      </c>
      <c r="U305">
        <f t="shared" si="22"/>
        <v>51</v>
      </c>
      <c r="V305" s="53">
        <f t="shared" si="23"/>
        <v>299797199.25280225</v>
      </c>
      <c r="W305" t="str">
        <f>IF(AND(O305,VLOOKUP(I305,SOURCE!B:M,2,0)&lt;&gt;"/  { itemToBeCoded"),IF(ISERROR(VLOOKUP(J305,TEST!A:F,5,0)),"",VLOOKUP(J305,TEST!A:F,5,0)),"")</f>
        <v/>
      </c>
      <c r="X305" t="str">
        <f>IF(AND(O305,VLOOKUP(I305,SOURCE!B:M,2,0)&lt;&gt;"/  { itemToBeCoded"),IF(ISERROR(VLOOKUP(J305,TEST!A:F,6,0)),"",VLOOKUP(J305,TEST!A:F,6,0)),"")</f>
        <v/>
      </c>
      <c r="Y305" t="str">
        <f t="shared" si="20"/>
        <v/>
      </c>
    </row>
    <row r="306" spans="1:25">
      <c r="A306" s="24" t="str">
        <f>IF(ISNA(VLOOKUP(D306,D307:D$9999,1,0)),"",1)</f>
        <v/>
      </c>
      <c r="B306" s="24" t="str">
        <f>IF(ISNA(VLOOKUP(E306,E307:E$9999,1,0)),"",1)</f>
        <v/>
      </c>
      <c r="C306" s="2">
        <v>304</v>
      </c>
      <c r="D306" s="2" t="str">
        <f>VLOOKUP(C306,SOURCE!$S$3:$Z$3016,8,0)</f>
        <v>ITM_DMY</v>
      </c>
      <c r="E306" s="26" t="str">
        <f>CHAR(34)&amp;VLOOKUP(C306,SOURCE!$S$3:$Z$3016,6,0)&amp;CHAR(34)</f>
        <v>"D.MY"</v>
      </c>
      <c r="F306" s="22" t="str">
        <f>VLOOKUP(C306,SOURCE!$S$3:$AA$3016,9,0)&amp;
IF(MID(E306,2,4)="XEQM",
"                      if (strcompare(str,"&amp;E306&amp;" ) &amp;&amp; exec) { *com = "&amp;D306&amp;";} else",
SUBSTITUTE("                      if (strcompare(str,"&amp;E306&amp;" )) { *com = "&amp;D306&amp;";} else","MNU_","-MNU_")
)</f>
        <v>//                      if (strcompare(str,"D.MY" )) { *com = ITM_DMY;} else</v>
      </c>
      <c r="H306" t="b">
        <f>ISNA(VLOOKUP(J306,J307:J$500,1,0))</f>
        <v>1</v>
      </c>
      <c r="I306" s="27">
        <f>VLOOKUP(C306,SOURCE!S$6:Y$10195,7,0)</f>
        <v>1453</v>
      </c>
      <c r="J306" s="28" t="str">
        <f>VLOOKUP(C306,SOURCE!S$6:Y$10195,6,0)</f>
        <v>D.MY</v>
      </c>
      <c r="K306" s="29" t="str">
        <f t="shared" si="21"/>
        <v>D.MY</v>
      </c>
      <c r="L306" s="39" t="str">
        <f>VLOOKUP(C306,SOURCE!S$6:Y$10195,2,0)</f>
        <v/>
      </c>
      <c r="M306" t="str">
        <f>IF(VLOOKUP(I306,SOURCE!B:M,2,0)="/  { itemToBeCoded","To be coded","")</f>
        <v/>
      </c>
      <c r="N306" s="17" t="str">
        <f>IF(AND(O306,VLOOKUP(I306,SOURCE!B:M,2,0)&lt;&gt;"/  { itemToBeCoded"),IF(ISERROR(VLOOKUP(J306,TEST!A:L,12,0)),"",   IF(VLOOKUP(J306,TEST!A:L,12,0)="","",VLOOKUP(J306,TEST!A:L,12,0)&amp;" //"&amp;U306)),"")</f>
        <v/>
      </c>
      <c r="O306" t="b">
        <f>ISNA(VLOOKUP(J306,J$3:J305,1,0))</f>
        <v>1</v>
      </c>
      <c r="Q306" s="26" t="str">
        <f>VLOOKUP(I306,SOURCE!B:M,5,0)</f>
        <v>"D.MY"</v>
      </c>
      <c r="U306">
        <f t="shared" si="22"/>
        <v>51</v>
      </c>
      <c r="V306" s="53">
        <f t="shared" si="23"/>
        <v>299797199.25280225</v>
      </c>
      <c r="W306" t="str">
        <f>IF(AND(O306,VLOOKUP(I306,SOURCE!B:M,2,0)&lt;&gt;"/  { itemToBeCoded"),IF(ISERROR(VLOOKUP(J306,TEST!A:F,5,0)),"",VLOOKUP(J306,TEST!A:F,5,0)),"")</f>
        <v/>
      </c>
      <c r="X306" t="str">
        <f>IF(AND(O306,VLOOKUP(I306,SOURCE!B:M,2,0)&lt;&gt;"/  { itemToBeCoded"),IF(ISERROR(VLOOKUP(J306,TEST!A:F,6,0)),"",VLOOKUP(J306,TEST!A:F,6,0)),"")</f>
        <v/>
      </c>
      <c r="Y306" t="str">
        <f t="shared" si="20"/>
        <v/>
      </c>
    </row>
    <row r="307" spans="1:25">
      <c r="A307" s="24" t="str">
        <f>IF(ISNA(VLOOKUP(D307,D308:D$9999,1,0)),"",1)</f>
        <v/>
      </c>
      <c r="B307" s="24" t="str">
        <f>IF(ISNA(VLOOKUP(E307,E308:E$9999,1,0)),"",1)</f>
        <v/>
      </c>
      <c r="C307" s="2">
        <v>305</v>
      </c>
      <c r="D307" s="2" t="str">
        <f>VLOOKUP(C307,SOURCE!$S$3:$Z$3016,8,0)</f>
        <v>ITM_DtoJ</v>
      </c>
      <c r="E307" s="26" t="str">
        <f>CHAR(34)&amp;VLOOKUP(C307,SOURCE!$S$3:$Z$3016,6,0)&amp;CHAR(34)</f>
        <v>"D&gt;J"</v>
      </c>
      <c r="F307" s="22" t="str">
        <f>VLOOKUP(C307,SOURCE!$S$3:$AA$3016,9,0)&amp;
IF(MID(E307,2,4)="XEQM",
"                      if (strcompare(str,"&amp;E307&amp;" ) &amp;&amp; exec) { *com = "&amp;D307&amp;";} else",
SUBSTITUTE("                      if (strcompare(str,"&amp;E307&amp;" )) { *com = "&amp;D307&amp;";} else","MNU_","-MNU_")
)</f>
        <v>//                      if (strcompare(str,"D&gt;J" )) { *com = ITM_DtoJ;} else</v>
      </c>
      <c r="H307" t="b">
        <f>ISNA(VLOOKUP(J307,J308:J$500,1,0))</f>
        <v>1</v>
      </c>
      <c r="I307" s="27">
        <f>VLOOKUP(C307,SOURCE!S$6:Y$10195,7,0)</f>
        <v>1454</v>
      </c>
      <c r="J307" s="28" t="str">
        <f>VLOOKUP(C307,SOURCE!S$6:Y$10195,6,0)</f>
        <v>D&gt;J</v>
      </c>
      <c r="K307" s="29" t="str">
        <f t="shared" si="21"/>
        <v>D&gt;J</v>
      </c>
      <c r="L307" s="39" t="str">
        <f>VLOOKUP(C307,SOURCE!S$6:Y$10195,2,0)</f>
        <v/>
      </c>
      <c r="M307" t="str">
        <f>IF(VLOOKUP(I307,SOURCE!B:M,2,0)="/  { itemToBeCoded","To be coded","")</f>
        <v/>
      </c>
      <c r="N307" s="17" t="str">
        <f>IF(AND(O307,VLOOKUP(I307,SOURCE!B:M,2,0)&lt;&gt;"/  { itemToBeCoded"),IF(ISERROR(VLOOKUP(J307,TEST!A:L,12,0)),"",   IF(VLOOKUP(J307,TEST!A:L,12,0)="","",VLOOKUP(J307,TEST!A:L,12,0)&amp;" //"&amp;U307)),"")</f>
        <v/>
      </c>
      <c r="O307" t="b">
        <f>ISNA(VLOOKUP(J307,J$3:J306,1,0))</f>
        <v>1</v>
      </c>
      <c r="Q307" s="26" t="str">
        <f>VLOOKUP(I307,SOURCE!B:M,5,0)</f>
        <v>"D" STD_RIGHT_ARROW "J"</v>
      </c>
      <c r="U307">
        <f t="shared" si="22"/>
        <v>51</v>
      </c>
      <c r="V307" s="53">
        <f t="shared" si="23"/>
        <v>299797199.25280225</v>
      </c>
      <c r="W307" t="str">
        <f>IF(AND(O307,VLOOKUP(I307,SOURCE!B:M,2,0)&lt;&gt;"/  { itemToBeCoded"),IF(ISERROR(VLOOKUP(J307,TEST!A:F,5,0)),"",VLOOKUP(J307,TEST!A:F,5,0)),"")</f>
        <v/>
      </c>
      <c r="X307" t="str">
        <f>IF(AND(O307,VLOOKUP(I307,SOURCE!B:M,2,0)&lt;&gt;"/  { itemToBeCoded"),IF(ISERROR(VLOOKUP(J307,TEST!A:F,6,0)),"",VLOOKUP(J307,TEST!A:F,6,0)),"")</f>
        <v/>
      </c>
      <c r="Y307" t="str">
        <f t="shared" si="20"/>
        <v/>
      </c>
    </row>
    <row r="308" spans="1:25">
      <c r="A308" s="24" t="str">
        <f>IF(ISNA(VLOOKUP(D308,D309:D$9999,1,0)),"",1)</f>
        <v/>
      </c>
      <c r="B308" s="24" t="str">
        <f>IF(ISNA(VLOOKUP(E308,E309:E$9999,1,0)),"",1)</f>
        <v/>
      </c>
      <c r="C308" s="2">
        <v>306</v>
      </c>
      <c r="D308" s="2" t="str">
        <f>VLOOKUP(C308,SOURCE!$S$3:$Z$3016,8,0)</f>
        <v>ITM_DELITM</v>
      </c>
      <c r="E308" s="26" t="str">
        <f>CHAR(34)&amp;VLOOKUP(C308,SOURCE!$S$3:$Z$3016,6,0)&amp;CHAR(34)</f>
        <v>"DELITM"</v>
      </c>
      <c r="F308" s="22" t="str">
        <f>VLOOKUP(C308,SOURCE!$S$3:$AA$3016,9,0)&amp;
IF(MID(E308,2,4)="XEQM",
"                      if (strcompare(str,"&amp;E308&amp;" ) &amp;&amp; exec) { *com = "&amp;D308&amp;";} else",
SUBSTITUTE("                      if (strcompare(str,"&amp;E308&amp;" )) { *com = "&amp;D308&amp;";} else","MNU_","-MNU_")
)</f>
        <v>//                      if (strcompare(str,"DELITM" )) { *com = ITM_DELITM;} else</v>
      </c>
      <c r="H308" t="b">
        <f>ISNA(VLOOKUP(J308,J309:J$500,1,0))</f>
        <v>1</v>
      </c>
      <c r="I308" s="27">
        <f>VLOOKUP(C308,SOURCE!S$6:Y$10195,7,0)</f>
        <v>1455</v>
      </c>
      <c r="J308" s="28" t="str">
        <f>VLOOKUP(C308,SOURCE!S$6:Y$10195,6,0)</f>
        <v>DELITM</v>
      </c>
      <c r="K308" s="29" t="str">
        <f t="shared" si="21"/>
        <v>DELITM</v>
      </c>
      <c r="L308" s="39" t="str">
        <f>VLOOKUP(C308,SOURCE!S$6:Y$10195,2,0)</f>
        <v/>
      </c>
      <c r="M308" t="str">
        <f>IF(VLOOKUP(I308,SOURCE!B:M,2,0)="/  { itemToBeCoded","To be coded","")</f>
        <v>To be coded</v>
      </c>
      <c r="N308" s="17" t="str">
        <f>IF(AND(O308,VLOOKUP(I308,SOURCE!B:M,2,0)&lt;&gt;"/  { itemToBeCoded"),IF(ISERROR(VLOOKUP(J308,TEST!A:L,12,0)),"",   IF(VLOOKUP(J308,TEST!A:L,12,0)="","",VLOOKUP(J308,TEST!A:L,12,0)&amp;" //"&amp;U308)),"")</f>
        <v/>
      </c>
      <c r="O308" t="b">
        <f>ISNA(VLOOKUP(J308,J$3:J307,1,0))</f>
        <v>1</v>
      </c>
      <c r="Q308" s="26" t="str">
        <f>VLOOKUP(I308,SOURCE!B:M,5,0)</f>
        <v>"DELITM"</v>
      </c>
      <c r="U308">
        <f t="shared" si="22"/>
        <v>51</v>
      </c>
      <c r="V308" s="53">
        <f t="shared" si="23"/>
        <v>299797199.25280225</v>
      </c>
      <c r="W308" t="str">
        <f>IF(AND(O308,VLOOKUP(I308,SOURCE!B:M,2,0)&lt;&gt;"/  { itemToBeCoded"),IF(ISERROR(VLOOKUP(J308,TEST!A:F,5,0)),"",VLOOKUP(J308,TEST!A:F,5,0)),"")</f>
        <v/>
      </c>
      <c r="X308" t="str">
        <f>IF(AND(O308,VLOOKUP(I308,SOURCE!B:M,2,0)&lt;&gt;"/  { itemToBeCoded"),IF(ISERROR(VLOOKUP(J308,TEST!A:F,6,0)),"",VLOOKUP(J308,TEST!A:F,6,0)),"")</f>
        <v/>
      </c>
      <c r="Y308" t="str">
        <f t="shared" si="20"/>
        <v/>
      </c>
    </row>
    <row r="309" spans="1:25">
      <c r="A309" s="24" t="str">
        <f>IF(ISNA(VLOOKUP(D309,D310:D$9999,1,0)),"",1)</f>
        <v/>
      </c>
      <c r="B309" s="24" t="str">
        <f>IF(ISNA(VLOOKUP(E309,E310:E$9999,1,0)),"",1)</f>
        <v/>
      </c>
      <c r="C309" s="2">
        <v>307</v>
      </c>
      <c r="D309" s="2" t="str">
        <f>VLOOKUP(C309,SOURCE!$S$3:$Z$3016,8,0)</f>
        <v>ITM_EIGVAL</v>
      </c>
      <c r="E309" s="26" t="str">
        <f>CHAR(34)&amp;VLOOKUP(C309,SOURCE!$S$3:$Z$3016,6,0)&amp;CHAR(34)</f>
        <v>"EIGVAL"</v>
      </c>
      <c r="F309" s="22" t="str">
        <f>VLOOKUP(C309,SOURCE!$S$3:$AA$3016,9,0)&amp;
IF(MID(E309,2,4)="XEQM",
"                      if (strcompare(str,"&amp;E309&amp;" ) &amp;&amp; exec) { *com = "&amp;D309&amp;";} else",
SUBSTITUTE("                      if (strcompare(str,"&amp;E309&amp;" )) { *com = "&amp;D309&amp;";} else","MNU_","-MNU_")
)</f>
        <v>//                      if (strcompare(str,"EIGVAL" )) { *com = ITM_EIGVAL;} else</v>
      </c>
      <c r="H309" t="b">
        <f>ISNA(VLOOKUP(J309,J310:J$500,1,0))</f>
        <v>1</v>
      </c>
      <c r="I309" s="27">
        <f>VLOOKUP(C309,SOURCE!S$6:Y$10195,7,0)</f>
        <v>1456</v>
      </c>
      <c r="J309" s="28" t="str">
        <f>VLOOKUP(C309,SOURCE!S$6:Y$10195,6,0)</f>
        <v>EIGVAL</v>
      </c>
      <c r="K309" s="29" t="str">
        <f t="shared" si="21"/>
        <v>EIGVAL</v>
      </c>
      <c r="L309" s="39" t="str">
        <f>VLOOKUP(C309,SOURCE!S$6:Y$10195,2,0)</f>
        <v/>
      </c>
      <c r="M309" t="str">
        <f>IF(VLOOKUP(I309,SOURCE!B:M,2,0)="/  { itemToBeCoded","To be coded","")</f>
        <v>To be coded</v>
      </c>
      <c r="N309" s="17" t="str">
        <f>IF(AND(O309,VLOOKUP(I309,SOURCE!B:M,2,0)&lt;&gt;"/  { itemToBeCoded"),IF(ISERROR(VLOOKUP(J309,TEST!A:L,12,0)),"",   IF(VLOOKUP(J309,TEST!A:L,12,0)="","",VLOOKUP(J309,TEST!A:L,12,0)&amp;" //"&amp;U309)),"")</f>
        <v/>
      </c>
      <c r="O309" t="b">
        <f>ISNA(VLOOKUP(J309,J$3:J308,1,0))</f>
        <v>1</v>
      </c>
      <c r="Q309" s="26" t="str">
        <f>VLOOKUP(I309,SOURCE!B:M,5,0)</f>
        <v>"EIGVAL"</v>
      </c>
      <c r="U309">
        <f t="shared" si="22"/>
        <v>51</v>
      </c>
      <c r="V309" s="53">
        <f t="shared" si="23"/>
        <v>299797199.25280225</v>
      </c>
      <c r="W309" t="str">
        <f>IF(AND(O309,VLOOKUP(I309,SOURCE!B:M,2,0)&lt;&gt;"/  { itemToBeCoded"),IF(ISERROR(VLOOKUP(J309,TEST!A:F,5,0)),"",VLOOKUP(J309,TEST!A:F,5,0)),"")</f>
        <v/>
      </c>
      <c r="X309" t="str">
        <f>IF(AND(O309,VLOOKUP(I309,SOURCE!B:M,2,0)&lt;&gt;"/  { itemToBeCoded"),IF(ISERROR(VLOOKUP(J309,TEST!A:F,6,0)),"",VLOOKUP(J309,TEST!A:F,6,0)),"")</f>
        <v/>
      </c>
      <c r="Y309" t="str">
        <f t="shared" si="20"/>
        <v/>
      </c>
    </row>
    <row r="310" spans="1:25">
      <c r="A310" s="24" t="str">
        <f>IF(ISNA(VLOOKUP(D310,D311:D$9999,1,0)),"",1)</f>
        <v/>
      </c>
      <c r="B310" s="24" t="str">
        <f>IF(ISNA(VLOOKUP(E310,E311:E$9999,1,0)),"",1)</f>
        <v/>
      </c>
      <c r="C310" s="2">
        <v>308</v>
      </c>
      <c r="D310" s="2" t="str">
        <f>VLOOKUP(C310,SOURCE!$S$3:$Z$3016,8,0)</f>
        <v>ITM_EIGVEC</v>
      </c>
      <c r="E310" s="26" t="str">
        <f>CHAR(34)&amp;VLOOKUP(C310,SOURCE!$S$3:$Z$3016,6,0)&amp;CHAR(34)</f>
        <v>"EIGVEC"</v>
      </c>
      <c r="F310" s="22" t="str">
        <f>VLOOKUP(C310,SOURCE!$S$3:$AA$3016,9,0)&amp;
IF(MID(E310,2,4)="XEQM",
"                      if (strcompare(str,"&amp;E310&amp;" ) &amp;&amp; exec) { *com = "&amp;D310&amp;";} else",
SUBSTITUTE("                      if (strcompare(str,"&amp;E310&amp;" )) { *com = "&amp;D310&amp;";} else","MNU_","-MNU_")
)</f>
        <v>//                      if (strcompare(str,"EIGVEC" )) { *com = ITM_EIGVEC;} else</v>
      </c>
      <c r="H310" t="b">
        <f>ISNA(VLOOKUP(J310,J311:J$500,1,0))</f>
        <v>1</v>
      </c>
      <c r="I310" s="27">
        <f>VLOOKUP(C310,SOURCE!S$6:Y$10195,7,0)</f>
        <v>1457</v>
      </c>
      <c r="J310" s="28" t="str">
        <f>VLOOKUP(C310,SOURCE!S$6:Y$10195,6,0)</f>
        <v>EIGVEC</v>
      </c>
      <c r="K310" s="29" t="str">
        <f t="shared" si="21"/>
        <v>EIGVEC</v>
      </c>
      <c r="L310" s="39" t="str">
        <f>VLOOKUP(C310,SOURCE!S$6:Y$10195,2,0)</f>
        <v/>
      </c>
      <c r="M310" t="str">
        <f>IF(VLOOKUP(I310,SOURCE!B:M,2,0)="/  { itemToBeCoded","To be coded","")</f>
        <v>To be coded</v>
      </c>
      <c r="N310" s="17" t="str">
        <f>IF(AND(O310,VLOOKUP(I310,SOURCE!B:M,2,0)&lt;&gt;"/  { itemToBeCoded"),IF(ISERROR(VLOOKUP(J310,TEST!A:L,12,0)),"",   IF(VLOOKUP(J310,TEST!A:L,12,0)="","",VLOOKUP(J310,TEST!A:L,12,0)&amp;" //"&amp;U310)),"")</f>
        <v/>
      </c>
      <c r="O310" t="b">
        <f>ISNA(VLOOKUP(J310,J$3:J309,1,0))</f>
        <v>1</v>
      </c>
      <c r="Q310" s="26" t="str">
        <f>VLOOKUP(I310,SOURCE!B:M,5,0)</f>
        <v>"EIGVEC"</v>
      </c>
      <c r="U310">
        <f t="shared" si="22"/>
        <v>51</v>
      </c>
      <c r="V310" s="53">
        <f t="shared" si="23"/>
        <v>299797199.25280225</v>
      </c>
      <c r="W310" t="str">
        <f>IF(AND(O310,VLOOKUP(I310,SOURCE!B:M,2,0)&lt;&gt;"/  { itemToBeCoded"),IF(ISERROR(VLOOKUP(J310,TEST!A:F,5,0)),"",VLOOKUP(J310,TEST!A:F,5,0)),"")</f>
        <v/>
      </c>
      <c r="X310" t="str">
        <f>IF(AND(O310,VLOOKUP(I310,SOURCE!B:M,2,0)&lt;&gt;"/  { itemToBeCoded"),IF(ISERROR(VLOOKUP(J310,TEST!A:F,6,0)),"",VLOOKUP(J310,TEST!A:F,6,0)),"")</f>
        <v/>
      </c>
      <c r="Y310" t="str">
        <f t="shared" si="20"/>
        <v/>
      </c>
    </row>
    <row r="311" spans="1:25">
      <c r="A311" s="24" t="str">
        <f>IF(ISNA(VLOOKUP(D311,D312:D$9999,1,0)),"",1)</f>
        <v/>
      </c>
      <c r="B311" s="24" t="str">
        <f>IF(ISNA(VLOOKUP(E311,E312:E$9999,1,0)),"",1)</f>
        <v/>
      </c>
      <c r="C311" s="2">
        <v>309</v>
      </c>
      <c r="D311" s="2" t="str">
        <f>VLOOKUP(C311,SOURCE!$S$3:$Z$3016,8,0)</f>
        <v>ITM_END</v>
      </c>
      <c r="E311" s="26" t="str">
        <f>CHAR(34)&amp;VLOOKUP(C311,SOURCE!$S$3:$Z$3016,6,0)&amp;CHAR(34)</f>
        <v>"END"</v>
      </c>
      <c r="F311" s="22" t="str">
        <f>VLOOKUP(C311,SOURCE!$S$3:$AA$3016,9,0)&amp;
IF(MID(E311,2,4)="XEQM",
"                      if (strcompare(str,"&amp;E311&amp;" ) &amp;&amp; exec) { *com = "&amp;D311&amp;";} else",
SUBSTITUTE("                      if (strcompare(str,"&amp;E311&amp;" )) { *com = "&amp;D311&amp;";} else","MNU_","-MNU_")
)</f>
        <v>//                      if (strcompare(str,"END" )) { *com = ITM_END;} else</v>
      </c>
      <c r="H311" t="b">
        <f>ISNA(VLOOKUP(J311,J312:J$500,1,0))</f>
        <v>1</v>
      </c>
      <c r="I311" s="27">
        <f>VLOOKUP(C311,SOURCE!S$6:Y$10195,7,0)</f>
        <v>1458</v>
      </c>
      <c r="J311" s="28" t="str">
        <f>VLOOKUP(C311,SOURCE!S$6:Y$10195,6,0)</f>
        <v>END</v>
      </c>
      <c r="K311" s="29" t="str">
        <f t="shared" si="21"/>
        <v>END</v>
      </c>
      <c r="L311" s="39" t="str">
        <f>VLOOKUP(C311,SOURCE!S$6:Y$10195,2,0)</f>
        <v/>
      </c>
      <c r="M311" t="str">
        <f>IF(VLOOKUP(I311,SOURCE!B:M,2,0)="/  { itemToBeCoded","To be coded","")</f>
        <v>To be coded</v>
      </c>
      <c r="N311" s="17" t="str">
        <f>IF(AND(O311,VLOOKUP(I311,SOURCE!B:M,2,0)&lt;&gt;"/  { itemToBeCoded"),IF(ISERROR(VLOOKUP(J311,TEST!A:L,12,0)),"",   IF(VLOOKUP(J311,TEST!A:L,12,0)="","",VLOOKUP(J311,TEST!A:L,12,0)&amp;" //"&amp;U311)),"")</f>
        <v/>
      </c>
      <c r="O311" t="b">
        <f>ISNA(VLOOKUP(J311,J$3:J310,1,0))</f>
        <v>1</v>
      </c>
      <c r="Q311" s="26" t="str">
        <f>VLOOKUP(I311,SOURCE!B:M,5,0)</f>
        <v>"END"</v>
      </c>
      <c r="U311">
        <f t="shared" si="22"/>
        <v>51</v>
      </c>
      <c r="V311" s="53">
        <f t="shared" si="23"/>
        <v>299797199.25280225</v>
      </c>
      <c r="W311" t="str">
        <f>IF(AND(O311,VLOOKUP(I311,SOURCE!B:M,2,0)&lt;&gt;"/  { itemToBeCoded"),IF(ISERROR(VLOOKUP(J311,TEST!A:F,5,0)),"",VLOOKUP(J311,TEST!A:F,5,0)),"")</f>
        <v/>
      </c>
      <c r="X311" t="str">
        <f>IF(AND(O311,VLOOKUP(I311,SOURCE!B:M,2,0)&lt;&gt;"/  { itemToBeCoded"),IF(ISERROR(VLOOKUP(J311,TEST!A:F,6,0)),"",VLOOKUP(J311,TEST!A:F,6,0)),"")</f>
        <v/>
      </c>
      <c r="Y311" t="str">
        <f t="shared" si="20"/>
        <v/>
      </c>
    </row>
    <row r="312" spans="1:25">
      <c r="A312" s="24" t="str">
        <f>IF(ISNA(VLOOKUP(D312,D313:D$9999,1,0)),"",1)</f>
        <v/>
      </c>
      <c r="B312" s="24" t="str">
        <f>IF(ISNA(VLOOKUP(E312,E313:E$9999,1,0)),"",1)</f>
        <v/>
      </c>
      <c r="C312" s="2">
        <v>310</v>
      </c>
      <c r="D312" s="2" t="str">
        <f>VLOOKUP(C312,SOURCE!$S$3:$Z$3016,8,0)</f>
        <v>ITM_ENDP</v>
      </c>
      <c r="E312" s="26" t="str">
        <f>CHAR(34)&amp;VLOOKUP(C312,SOURCE!$S$3:$Z$3016,6,0)&amp;CHAR(34)</f>
        <v>"ENDP"</v>
      </c>
      <c r="F312" s="22" t="str">
        <f>VLOOKUP(C312,SOURCE!$S$3:$AA$3016,9,0)&amp;
IF(MID(E312,2,4)="XEQM",
"                      if (strcompare(str,"&amp;E312&amp;" ) &amp;&amp; exec) { *com = "&amp;D312&amp;";} else",
SUBSTITUTE("                      if (strcompare(str,"&amp;E312&amp;" )) { *com = "&amp;D312&amp;";} else","MNU_","-MNU_")
)</f>
        <v>//                      if (strcompare(str,"ENDP" )) { *com = ITM_ENDP;} else</v>
      </c>
      <c r="H312" t="b">
        <f>ISNA(VLOOKUP(J312,J313:J$500,1,0))</f>
        <v>1</v>
      </c>
      <c r="I312" s="27">
        <f>VLOOKUP(C312,SOURCE!S$6:Y$10195,7,0)</f>
        <v>1459</v>
      </c>
      <c r="J312" s="28" t="str">
        <f>VLOOKUP(C312,SOURCE!S$6:Y$10195,6,0)</f>
        <v>ENDP</v>
      </c>
      <c r="K312" s="29" t="str">
        <f t="shared" si="21"/>
        <v>End</v>
      </c>
      <c r="L312" s="39" t="str">
        <f>VLOOKUP(C312,SOURCE!S$6:Y$10195,2,0)</f>
        <v/>
      </c>
      <c r="M312" t="str">
        <f>IF(VLOOKUP(I312,SOURCE!B:M,2,0)="/  { itemToBeCoded","To be coded","")</f>
        <v>To be coded</v>
      </c>
      <c r="N312" s="17" t="str">
        <f>IF(AND(O312,VLOOKUP(I312,SOURCE!B:M,2,0)&lt;&gt;"/  { itemToBeCoded"),IF(ISERROR(VLOOKUP(J312,TEST!A:L,12,0)),"",   IF(VLOOKUP(J312,TEST!A:L,12,0)="","",VLOOKUP(J312,TEST!A:L,12,0)&amp;" //"&amp;U312)),"")</f>
        <v/>
      </c>
      <c r="O312" t="b">
        <f>ISNA(VLOOKUP(J312,J$3:J311,1,0))</f>
        <v>1</v>
      </c>
      <c r="Q312" s="26" t="str">
        <f>VLOOKUP(I312,SOURCE!B:M,5,0)</f>
        <v>"End"</v>
      </c>
      <c r="U312">
        <f t="shared" si="22"/>
        <v>51</v>
      </c>
      <c r="V312" s="53">
        <f t="shared" si="23"/>
        <v>299797199.25280225</v>
      </c>
      <c r="W312" t="str">
        <f>IF(AND(O312,VLOOKUP(I312,SOURCE!B:M,2,0)&lt;&gt;"/  { itemToBeCoded"),IF(ISERROR(VLOOKUP(J312,TEST!A:F,5,0)),"",VLOOKUP(J312,TEST!A:F,5,0)),"")</f>
        <v/>
      </c>
      <c r="X312" t="str">
        <f>IF(AND(O312,VLOOKUP(I312,SOURCE!B:M,2,0)&lt;&gt;"/  { itemToBeCoded"),IF(ISERROR(VLOOKUP(J312,TEST!A:F,6,0)),"",VLOOKUP(J312,TEST!A:F,6,0)),"")</f>
        <v/>
      </c>
      <c r="Y312" t="str">
        <f t="shared" si="20"/>
        <v/>
      </c>
    </row>
    <row r="313" spans="1:25">
      <c r="A313" s="24" t="str">
        <f>IF(ISNA(VLOOKUP(D313,D314:D$9999,1,0)),"",1)</f>
        <v/>
      </c>
      <c r="B313" s="24" t="str">
        <f>IF(ISNA(VLOOKUP(E313,E314:E$9999,1,0)),"",1)</f>
        <v/>
      </c>
      <c r="C313" s="2">
        <v>311</v>
      </c>
      <c r="D313" s="2" t="str">
        <f>VLOOKUP(C313,SOURCE!$S$3:$Z$3016,8,0)</f>
        <v>ITM_ENG</v>
      </c>
      <c r="E313" s="26" t="str">
        <f>CHAR(34)&amp;VLOOKUP(C313,SOURCE!$S$3:$Z$3016,6,0)&amp;CHAR(34)</f>
        <v>"ENG"</v>
      </c>
      <c r="F313" s="22" t="str">
        <f>VLOOKUP(C313,SOURCE!$S$3:$AA$3016,9,0)&amp;
IF(MID(E313,2,4)="XEQM",
"                      if (strcompare(str,"&amp;E313&amp;" ) &amp;&amp; exec) { *com = "&amp;D313&amp;";} else",
SUBSTITUTE("                      if (strcompare(str,"&amp;E313&amp;" )) { *com = "&amp;D313&amp;";} else","MNU_","-MNU_")
)</f>
        <v xml:space="preserve">                      if (strcompare(str,"ENG" )) { *com = ITM_ENG;} else</v>
      </c>
      <c r="H313" t="b">
        <f>ISNA(VLOOKUP(J313,J314:J$500,1,0))</f>
        <v>1</v>
      </c>
      <c r="I313" s="27">
        <f>VLOOKUP(C313,SOURCE!S$6:Y$10195,7,0)</f>
        <v>1460</v>
      </c>
      <c r="J313" s="28" t="str">
        <f>VLOOKUP(C313,SOURCE!S$6:Y$10195,6,0)</f>
        <v>ENG</v>
      </c>
      <c r="K313" s="29" t="str">
        <f t="shared" si="21"/>
        <v>ENG</v>
      </c>
      <c r="L313" s="39" t="str">
        <f>VLOOKUP(C313,SOURCE!S$6:Y$10195,2,0)</f>
        <v>DISP</v>
      </c>
      <c r="M313" t="str">
        <f>IF(VLOOKUP(I313,SOURCE!B:M,2,0)="/  { itemToBeCoded","To be coded","")</f>
        <v/>
      </c>
      <c r="N313" s="17" t="str">
        <f>IF(AND(O313,VLOOKUP(I313,SOURCE!B:M,2,0)&lt;&gt;"/  { itemToBeCoded"),IF(ISERROR(VLOOKUP(J313,TEST!A:L,12,0)),"",   IF(VLOOKUP(J313,TEST!A:L,12,0)="","",VLOOKUP(J313,TEST!A:L,12,0)&amp;" //"&amp;U313)),"")</f>
        <v/>
      </c>
      <c r="O313" t="b">
        <f>ISNA(VLOOKUP(J313,J$3:J312,1,0))</f>
        <v>1</v>
      </c>
      <c r="Q313" s="26" t="str">
        <f>VLOOKUP(I313,SOURCE!B:M,5,0)</f>
        <v>"ENG"</v>
      </c>
      <c r="U313">
        <f t="shared" si="22"/>
        <v>51</v>
      </c>
      <c r="V313" s="53">
        <f t="shared" si="23"/>
        <v>299797199.25280225</v>
      </c>
      <c r="W313" t="str">
        <f>IF(AND(O313,VLOOKUP(I313,SOURCE!B:M,2,0)&lt;&gt;"/  { itemToBeCoded"),IF(ISERROR(VLOOKUP(J313,TEST!A:F,5,0)),"",VLOOKUP(J313,TEST!A:F,5,0)),"")</f>
        <v/>
      </c>
      <c r="X313" t="str">
        <f>IF(AND(O313,VLOOKUP(I313,SOURCE!B:M,2,0)&lt;&gt;"/  { itemToBeCoded"),IF(ISERROR(VLOOKUP(J313,TEST!A:F,6,0)),"",VLOOKUP(J313,TEST!A:F,6,0)),"")</f>
        <v/>
      </c>
      <c r="Y313" t="str">
        <f t="shared" si="20"/>
        <v/>
      </c>
    </row>
    <row r="314" spans="1:25">
      <c r="A314" s="24" t="str">
        <f>IF(ISNA(VLOOKUP(D314,D315:D$9999,1,0)),"",1)</f>
        <v/>
      </c>
      <c r="B314" s="24" t="str">
        <f>IF(ISNA(VLOOKUP(E314,E315:E$9999,1,0)),"",1)</f>
        <v/>
      </c>
      <c r="C314" s="2">
        <v>312</v>
      </c>
      <c r="D314" s="2" t="str">
        <f>VLOOKUP(C314,SOURCE!$S$3:$Z$3016,8,0)</f>
        <v>ITM_ENORM</v>
      </c>
      <c r="E314" s="26" t="str">
        <f>CHAR(34)&amp;VLOOKUP(C314,SOURCE!$S$3:$Z$3016,6,0)&amp;CHAR(34)</f>
        <v>"ENORM"</v>
      </c>
      <c r="F314" s="22" t="str">
        <f>VLOOKUP(C314,SOURCE!$S$3:$AA$3016,9,0)&amp;
IF(MID(E314,2,4)="XEQM",
"                      if (strcompare(str,"&amp;E314&amp;" ) &amp;&amp; exec) { *com = "&amp;D314&amp;";} else",
SUBSTITUTE("                      if (strcompare(str,"&amp;E314&amp;" )) { *com = "&amp;D314&amp;";} else","MNU_","-MNU_")
)</f>
        <v>//                      if (strcompare(str,"ENORM" )) { *com = ITM_ENORM;} else</v>
      </c>
      <c r="H314" t="b">
        <f>ISNA(VLOOKUP(J314,J315:J$500,1,0))</f>
        <v>1</v>
      </c>
      <c r="I314" s="27">
        <f>VLOOKUP(C314,SOURCE!S$6:Y$10195,7,0)</f>
        <v>1461</v>
      </c>
      <c r="J314" s="28" t="str">
        <f>VLOOKUP(C314,SOURCE!S$6:Y$10195,6,0)</f>
        <v>ENORM</v>
      </c>
      <c r="K314" s="29" t="str">
        <f t="shared" si="21"/>
        <v>ENORM</v>
      </c>
      <c r="L314" s="39" t="str">
        <f>VLOOKUP(C314,SOURCE!S$6:Y$10195,2,0)</f>
        <v/>
      </c>
      <c r="M314" t="str">
        <f>IF(VLOOKUP(I314,SOURCE!B:M,2,0)="/  { itemToBeCoded","To be coded","")</f>
        <v>To be coded</v>
      </c>
      <c r="N314" s="17" t="str">
        <f>IF(AND(O314,VLOOKUP(I314,SOURCE!B:M,2,0)&lt;&gt;"/  { itemToBeCoded"),IF(ISERROR(VLOOKUP(J314,TEST!A:L,12,0)),"",   IF(VLOOKUP(J314,TEST!A:L,12,0)="","",VLOOKUP(J314,TEST!A:L,12,0)&amp;" //"&amp;U314)),"")</f>
        <v/>
      </c>
      <c r="O314" t="b">
        <f>ISNA(VLOOKUP(J314,J$3:J313,1,0))</f>
        <v>1</v>
      </c>
      <c r="Q314" s="26" t="str">
        <f>VLOOKUP(I314,SOURCE!B:M,5,0)</f>
        <v>"ENORM"</v>
      </c>
      <c r="U314">
        <f t="shared" si="22"/>
        <v>51</v>
      </c>
      <c r="V314" s="53">
        <f t="shared" si="23"/>
        <v>299797199.25280225</v>
      </c>
      <c r="W314" t="str">
        <f>IF(AND(O314,VLOOKUP(I314,SOURCE!B:M,2,0)&lt;&gt;"/  { itemToBeCoded"),IF(ISERROR(VLOOKUP(J314,TEST!A:F,5,0)),"",VLOOKUP(J314,TEST!A:F,5,0)),"")</f>
        <v/>
      </c>
      <c r="X314" t="str">
        <f>IF(AND(O314,VLOOKUP(I314,SOURCE!B:M,2,0)&lt;&gt;"/  { itemToBeCoded"),IF(ISERROR(VLOOKUP(J314,TEST!A:F,6,0)),"",VLOOKUP(J314,TEST!A:F,6,0)),"")</f>
        <v/>
      </c>
      <c r="Y314" t="str">
        <f t="shared" si="20"/>
        <v/>
      </c>
    </row>
    <row r="315" spans="1:25">
      <c r="A315" s="24" t="str">
        <f>IF(ISNA(VLOOKUP(D315,D316:D$9999,1,0)),"",1)</f>
        <v/>
      </c>
      <c r="B315" s="24" t="str">
        <f>IF(ISNA(VLOOKUP(E315,E316:E$9999,1,0)),"",1)</f>
        <v/>
      </c>
      <c r="C315" s="2">
        <v>313</v>
      </c>
      <c r="D315" s="2" t="str">
        <f>VLOOKUP(C315,SOURCE!$S$3:$Z$3016,8,0)</f>
        <v>ITM_EQ_DEL</v>
      </c>
      <c r="E315" s="26" t="str">
        <f>CHAR(34)&amp;VLOOKUP(C315,SOURCE!$S$3:$Z$3016,6,0)&amp;CHAR(34)</f>
        <v>"EQ.DEL"</v>
      </c>
      <c r="F315" s="22" t="str">
        <f>VLOOKUP(C315,SOURCE!$S$3:$AA$3016,9,0)&amp;
IF(MID(E315,2,4)="XEQM",
"                      if (strcompare(str,"&amp;E315&amp;" ) &amp;&amp; exec) { *com = "&amp;D315&amp;";} else",
SUBSTITUTE("                      if (strcompare(str,"&amp;E315&amp;" )) { *com = "&amp;D315&amp;";} else","MNU_","-MNU_")
)</f>
        <v>//                      if (strcompare(str,"EQ.DEL" )) { *com = ITM_EQ_DEL;} else</v>
      </c>
      <c r="H315" t="b">
        <f>ISNA(VLOOKUP(J315,J316:J$500,1,0))</f>
        <v>1</v>
      </c>
      <c r="I315" s="27">
        <f>VLOOKUP(C315,SOURCE!S$6:Y$10195,7,0)</f>
        <v>1463</v>
      </c>
      <c r="J315" s="28" t="str">
        <f>VLOOKUP(C315,SOURCE!S$6:Y$10195,6,0)</f>
        <v>EQ.DEL</v>
      </c>
      <c r="K315" s="29" t="str">
        <f t="shared" si="21"/>
        <v>DELETE</v>
      </c>
      <c r="L315" s="39" t="str">
        <f>VLOOKUP(C315,SOURCE!S$6:Y$10195,2,0)</f>
        <v/>
      </c>
      <c r="M315" t="str">
        <f>IF(VLOOKUP(I315,SOURCE!B:M,2,0)="/  { itemToBeCoded","To be coded","")</f>
        <v>To be coded</v>
      </c>
      <c r="N315" s="17" t="str">
        <f>IF(AND(O315,VLOOKUP(I315,SOURCE!B:M,2,0)&lt;&gt;"/  { itemToBeCoded"),IF(ISERROR(VLOOKUP(J315,TEST!A:L,12,0)),"",   IF(VLOOKUP(J315,TEST!A:L,12,0)="","",VLOOKUP(J315,TEST!A:L,12,0)&amp;" //"&amp;U315)),"")</f>
        <v/>
      </c>
      <c r="O315" t="b">
        <f>ISNA(VLOOKUP(J315,J$3:J314,1,0))</f>
        <v>1</v>
      </c>
      <c r="Q315" s="26" t="str">
        <f>VLOOKUP(I315,SOURCE!B:M,5,0)</f>
        <v>"DELETE"</v>
      </c>
      <c r="U315">
        <f t="shared" si="22"/>
        <v>51</v>
      </c>
      <c r="V315" s="53">
        <f t="shared" si="23"/>
        <v>299797199.25280225</v>
      </c>
      <c r="W315" t="str">
        <f>IF(AND(O315,VLOOKUP(I315,SOURCE!B:M,2,0)&lt;&gt;"/  { itemToBeCoded"),IF(ISERROR(VLOOKUP(J315,TEST!A:F,5,0)),"",VLOOKUP(J315,TEST!A:F,5,0)),"")</f>
        <v/>
      </c>
      <c r="X315" t="str">
        <f>IF(AND(O315,VLOOKUP(I315,SOURCE!B:M,2,0)&lt;&gt;"/  { itemToBeCoded"),IF(ISERROR(VLOOKUP(J315,TEST!A:F,6,0)),"",VLOOKUP(J315,TEST!A:F,6,0)),"")</f>
        <v/>
      </c>
      <c r="Y315" t="str">
        <f t="shared" si="20"/>
        <v/>
      </c>
    </row>
    <row r="316" spans="1:25">
      <c r="A316" s="24" t="str">
        <f>IF(ISNA(VLOOKUP(D316,D317:D$9999,1,0)),"",1)</f>
        <v/>
      </c>
      <c r="B316" s="24" t="str">
        <f>IF(ISNA(VLOOKUP(E316,E317:E$9999,1,0)),"",1)</f>
        <v/>
      </c>
      <c r="C316" s="2">
        <v>314</v>
      </c>
      <c r="D316" s="2" t="str">
        <f>VLOOKUP(C316,SOURCE!$S$3:$Z$3016,8,0)</f>
        <v>ITM_EQ_EDI</v>
      </c>
      <c r="E316" s="26" t="str">
        <f>CHAR(34)&amp;VLOOKUP(C316,SOURCE!$S$3:$Z$3016,6,0)&amp;CHAR(34)</f>
        <v>"EQ.EDI"</v>
      </c>
      <c r="F316" s="22" t="str">
        <f>VLOOKUP(C316,SOURCE!$S$3:$AA$3016,9,0)&amp;
IF(MID(E316,2,4)="XEQM",
"                      if (strcompare(str,"&amp;E316&amp;" ) &amp;&amp; exec) { *com = "&amp;D316&amp;";} else",
SUBSTITUTE("                      if (strcompare(str,"&amp;E316&amp;" )) { *com = "&amp;D316&amp;";} else","MNU_","-MNU_")
)</f>
        <v>//                      if (strcompare(str,"EQ.EDI" )) { *com = ITM_EQ_EDI;} else</v>
      </c>
      <c r="H316" t="b">
        <f>ISNA(VLOOKUP(J316,J317:J$500,1,0))</f>
        <v>1</v>
      </c>
      <c r="I316" s="27">
        <f>VLOOKUP(C316,SOURCE!S$6:Y$10195,7,0)</f>
        <v>1464</v>
      </c>
      <c r="J316" s="28" t="str">
        <f>VLOOKUP(C316,SOURCE!S$6:Y$10195,6,0)</f>
        <v>EQ.EDI</v>
      </c>
      <c r="K316" s="29" t="str">
        <f t="shared" si="21"/>
        <v>EDIT</v>
      </c>
      <c r="L316" s="39" t="str">
        <f>VLOOKUP(C316,SOURCE!S$6:Y$10195,2,0)</f>
        <v/>
      </c>
      <c r="M316" t="str">
        <f>IF(VLOOKUP(I316,SOURCE!B:M,2,0)="/  { itemToBeCoded","To be coded","")</f>
        <v>To be coded</v>
      </c>
      <c r="N316" s="17" t="str">
        <f>IF(AND(O316,VLOOKUP(I316,SOURCE!B:M,2,0)&lt;&gt;"/  { itemToBeCoded"),IF(ISERROR(VLOOKUP(J316,TEST!A:L,12,0)),"",   IF(VLOOKUP(J316,TEST!A:L,12,0)="","",VLOOKUP(J316,TEST!A:L,12,0)&amp;" //"&amp;U316)),"")</f>
        <v/>
      </c>
      <c r="O316" t="b">
        <f>ISNA(VLOOKUP(J316,J$3:J315,1,0))</f>
        <v>1</v>
      </c>
      <c r="Q316" s="26" t="str">
        <f>VLOOKUP(I316,SOURCE!B:M,5,0)</f>
        <v>"EDIT"</v>
      </c>
      <c r="U316">
        <f t="shared" si="22"/>
        <v>51</v>
      </c>
      <c r="V316" s="53">
        <f t="shared" si="23"/>
        <v>299797199.25280225</v>
      </c>
      <c r="W316" t="str">
        <f>IF(AND(O316,VLOOKUP(I316,SOURCE!B:M,2,0)&lt;&gt;"/  { itemToBeCoded"),IF(ISERROR(VLOOKUP(J316,TEST!A:F,5,0)),"",VLOOKUP(J316,TEST!A:F,5,0)),"")</f>
        <v/>
      </c>
      <c r="X316" t="str">
        <f>IF(AND(O316,VLOOKUP(I316,SOURCE!B:M,2,0)&lt;&gt;"/  { itemToBeCoded"),IF(ISERROR(VLOOKUP(J316,TEST!A:F,6,0)),"",VLOOKUP(J316,TEST!A:F,6,0)),"")</f>
        <v/>
      </c>
      <c r="Y316" t="str">
        <f t="shared" si="20"/>
        <v/>
      </c>
    </row>
    <row r="317" spans="1:25">
      <c r="A317" s="24" t="str">
        <f>IF(ISNA(VLOOKUP(D317,D318:D$9999,1,0)),"",1)</f>
        <v/>
      </c>
      <c r="B317" s="24" t="str">
        <f>IF(ISNA(VLOOKUP(E317,E318:E$9999,1,0)),"",1)</f>
        <v/>
      </c>
      <c r="C317" s="2">
        <v>315</v>
      </c>
      <c r="D317" s="2" t="str">
        <f>VLOOKUP(C317,SOURCE!$S$3:$Z$3016,8,0)</f>
        <v>ITM_EQ_NEW</v>
      </c>
      <c r="E317" s="26" t="str">
        <f>CHAR(34)&amp;VLOOKUP(C317,SOURCE!$S$3:$Z$3016,6,0)&amp;CHAR(34)</f>
        <v>"EQ.NEW"</v>
      </c>
      <c r="F317" s="22" t="str">
        <f>VLOOKUP(C317,SOURCE!$S$3:$AA$3016,9,0)&amp;
IF(MID(E317,2,4)="XEQM",
"                      if (strcompare(str,"&amp;E317&amp;" ) &amp;&amp; exec) { *com = "&amp;D317&amp;";} else",
SUBSTITUTE("                      if (strcompare(str,"&amp;E317&amp;" )) { *com = "&amp;D317&amp;";} else","MNU_","-MNU_")
)</f>
        <v>//                      if (strcompare(str,"EQ.NEW" )) { *com = ITM_EQ_NEW;} else</v>
      </c>
      <c r="H317" t="b">
        <f>ISNA(VLOOKUP(J317,J318:J$500,1,0))</f>
        <v>1</v>
      </c>
      <c r="I317" s="27">
        <f>VLOOKUP(C317,SOURCE!S$6:Y$10195,7,0)</f>
        <v>1465</v>
      </c>
      <c r="J317" s="28" t="str">
        <f>VLOOKUP(C317,SOURCE!S$6:Y$10195,6,0)</f>
        <v>EQ.NEW</v>
      </c>
      <c r="K317" s="29" t="str">
        <f t="shared" si="21"/>
        <v>NEW</v>
      </c>
      <c r="L317" s="39" t="str">
        <f>VLOOKUP(C317,SOURCE!S$6:Y$10195,2,0)</f>
        <v/>
      </c>
      <c r="M317" t="str">
        <f>IF(VLOOKUP(I317,SOURCE!B:M,2,0)="/  { itemToBeCoded","To be coded","")</f>
        <v>To be coded</v>
      </c>
      <c r="N317" s="17" t="str">
        <f>IF(AND(O317,VLOOKUP(I317,SOURCE!B:M,2,0)&lt;&gt;"/  { itemToBeCoded"),IF(ISERROR(VLOOKUP(J317,TEST!A:L,12,0)),"",   IF(VLOOKUP(J317,TEST!A:L,12,0)="","",VLOOKUP(J317,TEST!A:L,12,0)&amp;" //"&amp;U317)),"")</f>
        <v/>
      </c>
      <c r="O317" t="b">
        <f>ISNA(VLOOKUP(J317,J$3:J316,1,0))</f>
        <v>1</v>
      </c>
      <c r="Q317" s="26" t="str">
        <f>VLOOKUP(I317,SOURCE!B:M,5,0)</f>
        <v>"NEW"</v>
      </c>
      <c r="U317">
        <f t="shared" si="22"/>
        <v>51</v>
      </c>
      <c r="V317" s="53">
        <f t="shared" si="23"/>
        <v>299797199.25280225</v>
      </c>
      <c r="W317" t="str">
        <f>IF(AND(O317,VLOOKUP(I317,SOURCE!B:M,2,0)&lt;&gt;"/  { itemToBeCoded"),IF(ISERROR(VLOOKUP(J317,TEST!A:F,5,0)),"",VLOOKUP(J317,TEST!A:F,5,0)),"")</f>
        <v/>
      </c>
      <c r="X317" t="str">
        <f>IF(AND(O317,VLOOKUP(I317,SOURCE!B:M,2,0)&lt;&gt;"/  { itemToBeCoded"),IF(ISERROR(VLOOKUP(J317,TEST!A:F,6,0)),"",VLOOKUP(J317,TEST!A:F,6,0)),"")</f>
        <v/>
      </c>
      <c r="Y317" t="str">
        <f t="shared" si="20"/>
        <v/>
      </c>
    </row>
    <row r="318" spans="1:25" ht="17" thickBot="1">
      <c r="A318" s="24" t="str">
        <f>IF(ISNA(VLOOKUP(D318,D319:D$9999,1,0)),"",1)</f>
        <v/>
      </c>
      <c r="B318" s="24" t="str">
        <f>IF(ISNA(VLOOKUP(E318,E319:E$9999,1,0)),"",1)</f>
        <v/>
      </c>
      <c r="C318" s="2">
        <v>316</v>
      </c>
      <c r="D318" s="2" t="str">
        <f>VLOOKUP(C318,SOURCE!$S$3:$Z$3016,8,0)</f>
        <v>ITM_ERF</v>
      </c>
      <c r="E318" s="26" t="str">
        <f>CHAR(34)&amp;VLOOKUP(C318,SOURCE!$S$3:$Z$3016,6,0)&amp;CHAR(34)</f>
        <v>"ERF"</v>
      </c>
      <c r="F318" s="22" t="str">
        <f>VLOOKUP(C318,SOURCE!$S$3:$AA$3016,9,0)&amp;
IF(MID(E318,2,4)="XEQM",
"                      if (strcompare(str,"&amp;E318&amp;" ) &amp;&amp; exec) { *com = "&amp;D318&amp;";} else",
SUBSTITUTE("                      if (strcompare(str,"&amp;E318&amp;" )) { *com = "&amp;D318&amp;";} else","MNU_","-MNU_")
)</f>
        <v>//                      if (strcompare(str,"ERF" )) { *com = ITM_ERF;} else</v>
      </c>
      <c r="H318" t="b">
        <f>ISNA(VLOOKUP(J318,J319:J$500,1,0))</f>
        <v>1</v>
      </c>
      <c r="I318" s="27">
        <f>VLOOKUP(C318,SOURCE!S$6:Y$10195,7,0)</f>
        <v>1466</v>
      </c>
      <c r="J318" s="28" t="str">
        <f>VLOOKUP(C318,SOURCE!S$6:Y$10195,6,0)</f>
        <v>ERF</v>
      </c>
      <c r="K318" s="30" t="str">
        <f t="shared" si="21"/>
        <v>erf</v>
      </c>
      <c r="L318" s="40" t="str">
        <f>VLOOKUP(C318,SOURCE!S$6:Y$10195,2,0)</f>
        <v/>
      </c>
      <c r="M318" t="str">
        <f>IF(VLOOKUP(I318,SOURCE!B:M,2,0)="/  { itemToBeCoded","To be coded","")</f>
        <v/>
      </c>
      <c r="N318" s="17" t="str">
        <f>IF(AND(O318,VLOOKUP(I318,SOURCE!B:M,2,0)&lt;&gt;"/  { itemToBeCoded"),IF(ISERROR(VLOOKUP(J318,TEST!A:L,12,0)),"",   IF(VLOOKUP(J318,TEST!A:L,12,0)="","",VLOOKUP(J318,TEST!A:L,12,0)&amp;" //"&amp;U318)),"")</f>
        <v/>
      </c>
      <c r="O318" t="b">
        <f>ISNA(VLOOKUP(J318,J$3:J317,1,0))</f>
        <v>1</v>
      </c>
      <c r="Q318" s="26" t="str">
        <f>VLOOKUP(I318,SOURCE!B:M,5,0)</f>
        <v>"erf"</v>
      </c>
      <c r="U318">
        <f t="shared" si="22"/>
        <v>51</v>
      </c>
      <c r="V318" s="53">
        <f t="shared" si="23"/>
        <v>299797199.25280225</v>
      </c>
      <c r="W318" t="str">
        <f>IF(AND(O318,VLOOKUP(I318,SOURCE!B:M,2,0)&lt;&gt;"/  { itemToBeCoded"),IF(ISERROR(VLOOKUP(J318,TEST!A:F,5,0)),"",VLOOKUP(J318,TEST!A:F,5,0)),"")</f>
        <v/>
      </c>
      <c r="X318" t="str">
        <f>IF(AND(O318,VLOOKUP(I318,SOURCE!B:M,2,0)&lt;&gt;"/  { itemToBeCoded"),IF(ISERROR(VLOOKUP(J318,TEST!A:F,6,0)),"",VLOOKUP(J318,TEST!A:F,6,0)),"")</f>
        <v/>
      </c>
      <c r="Y318" t="str">
        <f t="shared" si="20"/>
        <v/>
      </c>
    </row>
    <row r="319" spans="1:25">
      <c r="A319" s="24" t="str">
        <f>IF(ISNA(VLOOKUP(D319,D320:D$9999,1,0)),"",1)</f>
        <v/>
      </c>
      <c r="B319" s="24" t="str">
        <f>IF(ISNA(VLOOKUP(E319,E320:E$9999,1,0)),"",1)</f>
        <v/>
      </c>
      <c r="C319" s="2">
        <v>317</v>
      </c>
      <c r="D319" s="2" t="str">
        <f>VLOOKUP(C319,SOURCE!$S$3:$Z$3016,8,0)</f>
        <v>ITM_ERFC</v>
      </c>
      <c r="E319" s="26" t="str">
        <f>CHAR(34)&amp;VLOOKUP(C319,SOURCE!$S$3:$Z$3016,6,0)&amp;CHAR(34)</f>
        <v>"ERFC"</v>
      </c>
      <c r="F319" s="22" t="str">
        <f>VLOOKUP(C319,SOURCE!$S$3:$AA$3016,9,0)&amp;
IF(MID(E319,2,4)="XEQM",
"                      if (strcompare(str,"&amp;E319&amp;" ) &amp;&amp; exec) { *com = "&amp;D319&amp;";} else",
SUBSTITUTE("                      if (strcompare(str,"&amp;E319&amp;" )) { *com = "&amp;D319&amp;";} else","MNU_","-MNU_")
)</f>
        <v>//                      if (strcompare(str,"ERFC" )) { *com = ITM_ERFC;} else</v>
      </c>
      <c r="H319" t="b">
        <f>ISNA(VLOOKUP(J319,J320:J$500,1,0))</f>
        <v>1</v>
      </c>
      <c r="I319" s="27">
        <f>VLOOKUP(C319,SOURCE!S$6:Y$10195,7,0)</f>
        <v>1467</v>
      </c>
      <c r="J319" s="28" t="str">
        <f>VLOOKUP(C319,SOURCE!S$6:Y$10195,6,0)</f>
        <v>ERFC</v>
      </c>
      <c r="K319" s="29" t="str">
        <f t="shared" si="21"/>
        <v>erfc</v>
      </c>
      <c r="L319" s="39" t="str">
        <f>VLOOKUP(C319,SOURCE!S$6:Y$10195,2,0)</f>
        <v/>
      </c>
      <c r="M319" t="str">
        <f>IF(VLOOKUP(I319,SOURCE!B:M,2,0)="/  { itemToBeCoded","To be coded","")</f>
        <v/>
      </c>
      <c r="N319" s="17" t="str">
        <f>IF(AND(O319,VLOOKUP(I319,SOURCE!B:M,2,0)&lt;&gt;"/  { itemToBeCoded"),IF(ISERROR(VLOOKUP(J319,TEST!A:L,12,0)),"",   IF(VLOOKUP(J319,TEST!A:L,12,0)="","",VLOOKUP(J319,TEST!A:L,12,0)&amp;" //"&amp;U319)),"")</f>
        <v/>
      </c>
      <c r="O319" t="b">
        <f>ISNA(VLOOKUP(J319,J$3:J318,1,0))</f>
        <v>1</v>
      </c>
      <c r="Q319" s="26" t="str">
        <f>VLOOKUP(I319,SOURCE!B:M,5,0)</f>
        <v>"erfc"</v>
      </c>
      <c r="U319">
        <f t="shared" si="22"/>
        <v>51</v>
      </c>
      <c r="V319" s="53">
        <f t="shared" si="23"/>
        <v>299797199.25280225</v>
      </c>
      <c r="W319" t="str">
        <f>IF(AND(O319,VLOOKUP(I319,SOURCE!B:M,2,0)&lt;&gt;"/  { itemToBeCoded"),IF(ISERROR(VLOOKUP(J319,TEST!A:F,5,0)),"",VLOOKUP(J319,TEST!A:F,5,0)),"")</f>
        <v/>
      </c>
      <c r="X319" t="str">
        <f>IF(AND(O319,VLOOKUP(I319,SOURCE!B:M,2,0)&lt;&gt;"/  { itemToBeCoded"),IF(ISERROR(VLOOKUP(J319,TEST!A:F,6,0)),"",VLOOKUP(J319,TEST!A:F,6,0)),"")</f>
        <v/>
      </c>
      <c r="Y319" t="str">
        <f t="shared" si="20"/>
        <v/>
      </c>
    </row>
    <row r="320" spans="1:25" ht="17" thickBot="1">
      <c r="A320" s="24" t="str">
        <f>IF(ISNA(VLOOKUP(D320,D321:D$9999,1,0)),"",1)</f>
        <v/>
      </c>
      <c r="B320" s="24" t="str">
        <f>IF(ISNA(VLOOKUP(E320,E321:E$9999,1,0)),"",1)</f>
        <v/>
      </c>
      <c r="C320" s="2">
        <v>318</v>
      </c>
      <c r="D320" s="2" t="str">
        <f>VLOOKUP(C320,SOURCE!$S$3:$Z$3016,8,0)</f>
        <v>ITM_ERR</v>
      </c>
      <c r="E320" s="26" t="str">
        <f>CHAR(34)&amp;VLOOKUP(C320,SOURCE!$S$3:$Z$3016,6,0)&amp;CHAR(34)</f>
        <v>"ERR"</v>
      </c>
      <c r="F320" s="22" t="str">
        <f>VLOOKUP(C320,SOURCE!$S$3:$AA$3016,9,0)&amp;
IF(MID(E320,2,4)="XEQM",
"                      if (strcompare(str,"&amp;E320&amp;" ) &amp;&amp; exec) { *com = "&amp;D320&amp;";} else",
SUBSTITUTE("                      if (strcompare(str,"&amp;E320&amp;" )) { *com = "&amp;D320&amp;";} else","MNU_","-MNU_")
)</f>
        <v>//                      if (strcompare(str,"ERR" )) { *com = ITM_ERR;} else</v>
      </c>
      <c r="H320" t="b">
        <f>ISNA(VLOOKUP(J320,J321:J$500,1,0))</f>
        <v>1</v>
      </c>
      <c r="I320" s="27">
        <f>VLOOKUP(C320,SOURCE!S$6:Y$10195,7,0)</f>
        <v>1468</v>
      </c>
      <c r="J320" s="28" t="str">
        <f>VLOOKUP(C320,SOURCE!S$6:Y$10195,6,0)</f>
        <v>ERR</v>
      </c>
      <c r="K320" s="30" t="str">
        <f t="shared" si="21"/>
        <v>ERR</v>
      </c>
      <c r="L320" s="40" t="str">
        <f>VLOOKUP(C320,SOURCE!S$6:Y$10195,2,0)</f>
        <v/>
      </c>
      <c r="M320" t="str">
        <f>IF(VLOOKUP(I320,SOURCE!B:M,2,0)="/  { itemToBeCoded","To be coded","")</f>
        <v>To be coded</v>
      </c>
      <c r="N320" s="17" t="str">
        <f>IF(AND(O320,VLOOKUP(I320,SOURCE!B:M,2,0)&lt;&gt;"/  { itemToBeCoded"),IF(ISERROR(VLOOKUP(J320,TEST!A:L,12,0)),"",   IF(VLOOKUP(J320,TEST!A:L,12,0)="","",VLOOKUP(J320,TEST!A:L,12,0)&amp;" //"&amp;U320)),"")</f>
        <v/>
      </c>
      <c r="O320" t="b">
        <f>ISNA(VLOOKUP(J320,J$3:J319,1,0))</f>
        <v>1</v>
      </c>
      <c r="Q320" s="26" t="str">
        <f>VLOOKUP(I320,SOURCE!B:M,5,0)</f>
        <v>"ERR"</v>
      </c>
      <c r="U320">
        <f t="shared" si="22"/>
        <v>51</v>
      </c>
      <c r="V320" s="53">
        <f t="shared" si="23"/>
        <v>299797199.25280225</v>
      </c>
      <c r="W320" t="str">
        <f>IF(AND(O320,VLOOKUP(I320,SOURCE!B:M,2,0)&lt;&gt;"/  { itemToBeCoded"),IF(ISERROR(VLOOKUP(J320,TEST!A:F,5,0)),"",VLOOKUP(J320,TEST!A:F,5,0)),"")</f>
        <v/>
      </c>
      <c r="X320" t="str">
        <f>IF(AND(O320,VLOOKUP(I320,SOURCE!B:M,2,0)&lt;&gt;"/  { itemToBeCoded"),IF(ISERROR(VLOOKUP(J320,TEST!A:F,6,0)),"",VLOOKUP(J320,TEST!A:F,6,0)),"")</f>
        <v/>
      </c>
      <c r="Y320" t="str">
        <f t="shared" si="20"/>
        <v/>
      </c>
    </row>
    <row r="321" spans="1:25">
      <c r="A321" s="24" t="str">
        <f>IF(ISNA(VLOOKUP(D321,D322:D$9999,1,0)),"",1)</f>
        <v/>
      </c>
      <c r="B321" s="24" t="str">
        <f>IF(ISNA(VLOOKUP(E321,E322:E$9999,1,0)),"",1)</f>
        <v/>
      </c>
      <c r="C321" s="2">
        <v>319</v>
      </c>
      <c r="D321" s="2" t="str">
        <f>VLOOKUP(C321,SOURCE!$S$3:$Z$3016,8,0)</f>
        <v>ITM_EXITALL</v>
      </c>
      <c r="E321" s="26" t="str">
        <f>CHAR(34)&amp;VLOOKUP(C321,SOURCE!$S$3:$Z$3016,6,0)&amp;CHAR(34)</f>
        <v>"EXITALL"</v>
      </c>
      <c r="F321" s="22" t="str">
        <f>VLOOKUP(C321,SOURCE!$S$3:$AA$3016,9,0)&amp;
IF(MID(E321,2,4)="XEQM",
"                      if (strcompare(str,"&amp;E321&amp;" ) &amp;&amp; exec) { *com = "&amp;D321&amp;";} else",
SUBSTITUTE("                      if (strcompare(str,"&amp;E321&amp;" )) { *com = "&amp;D321&amp;";} else","MNU_","-MNU_")
)</f>
        <v>//                      if (strcompare(str,"EXITALL" )) { *com = ITM_EXITALL;} else</v>
      </c>
      <c r="H321" t="b">
        <f>ISNA(VLOOKUP(J321,J322:J$500,1,0))</f>
        <v>1</v>
      </c>
      <c r="I321" s="27">
        <f>VLOOKUP(C321,SOURCE!S$6:Y$10195,7,0)</f>
        <v>1469</v>
      </c>
      <c r="J321" s="28" t="str">
        <f>VLOOKUP(C321,SOURCE!S$6:Y$10195,6,0)</f>
        <v>EXITALL</v>
      </c>
      <c r="K321" s="29" t="str">
        <f t="shared" si="21"/>
        <v>EXITall</v>
      </c>
      <c r="L321" s="39" t="str">
        <f>VLOOKUP(C321,SOURCE!S$6:Y$10195,2,0)</f>
        <v/>
      </c>
      <c r="M321" t="str">
        <f>IF(VLOOKUP(I321,SOURCE!B:M,2,0)="/  { itemToBeCoded","To be coded","")</f>
        <v>To be coded</v>
      </c>
      <c r="N321" s="17" t="str">
        <f>IF(AND(O321,VLOOKUP(I321,SOURCE!B:M,2,0)&lt;&gt;"/  { itemToBeCoded"),IF(ISERROR(VLOOKUP(J321,TEST!A:L,12,0)),"",   IF(VLOOKUP(J321,TEST!A:L,12,0)="","",VLOOKUP(J321,TEST!A:L,12,0)&amp;" //"&amp;U321)),"")</f>
        <v/>
      </c>
      <c r="O321" t="b">
        <f>ISNA(VLOOKUP(J321,J$3:J320,1,0))</f>
        <v>1</v>
      </c>
      <c r="Q321" s="26" t="str">
        <f>VLOOKUP(I321,SOURCE!B:M,5,0)</f>
        <v>"EXITall"</v>
      </c>
      <c r="U321">
        <f t="shared" si="22"/>
        <v>51</v>
      </c>
      <c r="V321" s="53">
        <f t="shared" si="23"/>
        <v>299797199.25280225</v>
      </c>
      <c r="W321" t="str">
        <f>IF(AND(O321,VLOOKUP(I321,SOURCE!B:M,2,0)&lt;&gt;"/  { itemToBeCoded"),IF(ISERROR(VLOOKUP(J321,TEST!A:F,5,0)),"",VLOOKUP(J321,TEST!A:F,5,0)),"")</f>
        <v/>
      </c>
      <c r="X321" t="str">
        <f>IF(AND(O321,VLOOKUP(I321,SOURCE!B:M,2,0)&lt;&gt;"/  { itemToBeCoded"),IF(ISERROR(VLOOKUP(J321,TEST!A:F,6,0)),"",VLOOKUP(J321,TEST!A:F,6,0)),"")</f>
        <v/>
      </c>
      <c r="Y321" t="str">
        <f t="shared" si="20"/>
        <v/>
      </c>
    </row>
    <row r="322" spans="1:25" ht="17" thickBot="1">
      <c r="A322" s="24" t="str">
        <f>IF(ISNA(VLOOKUP(D322,D323:D$9999,1,0)),"",1)</f>
        <v/>
      </c>
      <c r="B322" s="24" t="str">
        <f>IF(ISNA(VLOOKUP(E322,E323:E$9999,1,0)),"",1)</f>
        <v/>
      </c>
      <c r="C322" s="2">
        <v>320</v>
      </c>
      <c r="D322" s="2" t="str">
        <f>VLOOKUP(C322,SOURCE!$S$3:$Z$3016,8,0)</f>
        <v>ITM_EXPT</v>
      </c>
      <c r="E322" s="26" t="str">
        <f>CHAR(34)&amp;VLOOKUP(C322,SOURCE!$S$3:$Z$3016,6,0)&amp;CHAR(34)</f>
        <v>"EXPT"</v>
      </c>
      <c r="F322" s="22" t="str">
        <f>VLOOKUP(C322,SOURCE!$S$3:$AA$3016,9,0)&amp;
IF(MID(E322,2,4)="XEQM",
"                      if (strcompare(str,"&amp;E322&amp;" ) &amp;&amp; exec) { *com = "&amp;D322&amp;";} else",
SUBSTITUTE("                      if (strcompare(str,"&amp;E322&amp;" )) { *com = "&amp;D322&amp;";} else","MNU_","-MNU_")
)</f>
        <v xml:space="preserve">                      if (strcompare(str,"EXPT" )) { *com = ITM_EXPT;} else</v>
      </c>
      <c r="H322" t="b">
        <f>ISNA(VLOOKUP(J322,J323:J$500,1,0))</f>
        <v>1</v>
      </c>
      <c r="I322" s="27">
        <f>VLOOKUP(C322,SOURCE!S$6:Y$10195,7,0)</f>
        <v>1470</v>
      </c>
      <c r="J322" s="28" t="str">
        <f>VLOOKUP(C322,SOURCE!S$6:Y$10195,6,0)</f>
        <v>EXPT</v>
      </c>
      <c r="K322" s="30" t="str">
        <f t="shared" si="21"/>
        <v>EXPT</v>
      </c>
      <c r="L322" s="40" t="str">
        <f>VLOOKUP(C322,SOURCE!S$6:Y$10195,2,0)</f>
        <v/>
      </c>
      <c r="M322" t="str">
        <f>IF(VLOOKUP(I322,SOURCE!B:M,2,0)="/  { itemToBeCoded","To be coded","")</f>
        <v/>
      </c>
      <c r="N322" s="17" t="str">
        <f>IF(AND(O322,VLOOKUP(I322,SOURCE!B:M,2,0)&lt;&gt;"/  { itemToBeCoded"),IF(ISERROR(VLOOKUP(J322,TEST!A:L,12,0)),"",   IF(VLOOKUP(J322,TEST!A:L,12,0)="","",VLOOKUP(J322,TEST!A:L,12,0)&amp;" //"&amp;U322)),"")</f>
        <v/>
      </c>
      <c r="O322" t="b">
        <f>ISNA(VLOOKUP(J322,J$3:J321,1,0))</f>
        <v>1</v>
      </c>
      <c r="Q322" s="26" t="str">
        <f>VLOOKUP(I322,SOURCE!B:M,5,0)</f>
        <v>"EXPT"</v>
      </c>
      <c r="U322">
        <f t="shared" si="22"/>
        <v>51</v>
      </c>
      <c r="V322" s="53">
        <f t="shared" si="23"/>
        <v>299797199.25280225</v>
      </c>
      <c r="W322" t="str">
        <f>IF(AND(O322,VLOOKUP(I322,SOURCE!B:M,2,0)&lt;&gt;"/  { itemToBeCoded"),IF(ISERROR(VLOOKUP(J322,TEST!A:F,5,0)),"",VLOOKUP(J322,TEST!A:F,5,0)),"")</f>
        <v/>
      </c>
      <c r="X322" t="str">
        <f>IF(AND(O322,VLOOKUP(I322,SOURCE!B:M,2,0)&lt;&gt;"/  { itemToBeCoded"),IF(ISERROR(VLOOKUP(J322,TEST!A:F,6,0)),"",VLOOKUP(J322,TEST!A:F,6,0)),"")</f>
        <v/>
      </c>
      <c r="Y322" t="str">
        <f t="shared" si="20"/>
        <v/>
      </c>
    </row>
    <row r="323" spans="1:25">
      <c r="A323" s="24" t="str">
        <f>IF(ISNA(VLOOKUP(D323,D324:D$9999,1,0)),"",1)</f>
        <v/>
      </c>
      <c r="B323" s="24" t="str">
        <f>IF(ISNA(VLOOKUP(E323,E324:E$9999,1,0)),"",1)</f>
        <v/>
      </c>
      <c r="C323" s="2">
        <v>321</v>
      </c>
      <c r="D323" s="2" t="str">
        <f>VLOOKUP(C323,SOURCE!$S$3:$Z$3016,8,0)</f>
        <v>ITM_GET_JUL_GREG</v>
      </c>
      <c r="E323" s="26" t="str">
        <f>CHAR(34)&amp;VLOOKUP(C323,SOURCE!$S$3:$Z$3016,6,0)&amp;CHAR(34)</f>
        <v>"J/G?"</v>
      </c>
      <c r="F323" s="22" t="str">
        <f>VLOOKUP(C323,SOURCE!$S$3:$AA$3016,9,0)&amp;
IF(MID(E323,2,4)="XEQM",
"                      if (strcompare(str,"&amp;E323&amp;" ) &amp;&amp; exec) { *com = "&amp;D323&amp;";} else",
SUBSTITUTE("                      if (strcompare(str,"&amp;E323&amp;" )) { *com = "&amp;D323&amp;";} else","MNU_","-MNU_")
)</f>
        <v>//                      if (strcompare(str,"J/G?" )) { *com = ITM_GET_JUL_GREG;} else</v>
      </c>
      <c r="H323" t="b">
        <f>ISNA(VLOOKUP(J323,J324:J$500,1,0))</f>
        <v>1</v>
      </c>
      <c r="I323" s="27">
        <f>VLOOKUP(C323,SOURCE!S$6:Y$10195,7,0)</f>
        <v>1471</v>
      </c>
      <c r="J323" s="28" t="str">
        <f>VLOOKUP(C323,SOURCE!S$6:Y$10195,6,0)</f>
        <v>J/G?</v>
      </c>
      <c r="K323" s="29" t="str">
        <f t="shared" si="21"/>
        <v>J/G?</v>
      </c>
      <c r="L323" s="39" t="str">
        <f>VLOOKUP(C323,SOURCE!S$6:Y$10195,2,0)</f>
        <v/>
      </c>
      <c r="M323" t="str">
        <f>IF(VLOOKUP(I323,SOURCE!B:M,2,0)="/  { itemToBeCoded","To be coded","")</f>
        <v/>
      </c>
      <c r="N323" s="17" t="str">
        <f>IF(AND(O323,VLOOKUP(I323,SOURCE!B:M,2,0)&lt;&gt;"/  { itemToBeCoded"),IF(ISERROR(VLOOKUP(J323,TEST!A:L,12,0)),"",   IF(VLOOKUP(J323,TEST!A:L,12,0)="","",VLOOKUP(J323,TEST!A:L,12,0)&amp;" //"&amp;U323)),"")</f>
        <v/>
      </c>
      <c r="O323" t="b">
        <f>ISNA(VLOOKUP(J323,J$3:J322,1,0))</f>
        <v>1</v>
      </c>
      <c r="Q323" s="26" t="str">
        <f>VLOOKUP(I323,SOURCE!B:M,5,0)</f>
        <v>"J/G?"</v>
      </c>
      <c r="U323">
        <f t="shared" si="22"/>
        <v>51</v>
      </c>
      <c r="V323" s="53">
        <f t="shared" si="23"/>
        <v>299797199.25280225</v>
      </c>
      <c r="W323" t="str">
        <f>IF(AND(O323,VLOOKUP(I323,SOURCE!B:M,2,0)&lt;&gt;"/  { itemToBeCoded"),IF(ISERROR(VLOOKUP(J323,TEST!A:F,5,0)),"",VLOOKUP(J323,TEST!A:F,5,0)),"")</f>
        <v/>
      </c>
      <c r="X323" t="str">
        <f>IF(AND(O323,VLOOKUP(I323,SOURCE!B:M,2,0)&lt;&gt;"/  { itemToBeCoded"),IF(ISERROR(VLOOKUP(J323,TEST!A:F,6,0)),"",VLOOKUP(J323,TEST!A:F,6,0)),"")</f>
        <v/>
      </c>
      <c r="Y323" t="str">
        <f t="shared" si="20"/>
        <v/>
      </c>
    </row>
    <row r="324" spans="1:25" ht="17" thickBot="1">
      <c r="A324" s="24" t="str">
        <f>IF(ISNA(VLOOKUP(D324,D325:D$9999,1,0)),"",1)</f>
        <v/>
      </c>
      <c r="B324" s="24" t="str">
        <f>IF(ISNA(VLOOKUP(E324,E325:E$9999,1,0)),"",1)</f>
        <v/>
      </c>
      <c r="C324" s="2">
        <v>322</v>
      </c>
      <c r="D324" s="2" t="str">
        <f>VLOOKUP(C324,SOURCE!$S$3:$Z$3016,8,0)</f>
        <v>ITM_FIB</v>
      </c>
      <c r="E324" s="26" t="str">
        <f>CHAR(34)&amp;VLOOKUP(C324,SOURCE!$S$3:$Z$3016,6,0)&amp;CHAR(34)</f>
        <v>"FIB"</v>
      </c>
      <c r="F324" s="22" t="str">
        <f>VLOOKUP(C324,SOURCE!$S$3:$AA$3016,9,0)&amp;
IF(MID(E324,2,4)="XEQM",
"                      if (strcompare(str,"&amp;E324&amp;" ) &amp;&amp; exec) { *com = "&amp;D324&amp;";} else",
SUBSTITUTE("                      if (strcompare(str,"&amp;E324&amp;" )) { *com = "&amp;D324&amp;";} else","MNU_","-MNU_")
)</f>
        <v xml:space="preserve">                      if (strcompare(str,"FIB" )) { *com = ITM_FIB;} else</v>
      </c>
      <c r="H324" t="b">
        <f>ISNA(VLOOKUP(J324,J325:J$500,1,0))</f>
        <v>1</v>
      </c>
      <c r="I324" s="27">
        <f>VLOOKUP(C324,SOURCE!S$6:Y$10195,7,0)</f>
        <v>1472</v>
      </c>
      <c r="J324" s="28" t="str">
        <f>VLOOKUP(C324,SOURCE!S$6:Y$10195,6,0)</f>
        <v>FIB</v>
      </c>
      <c r="K324" s="30" t="str">
        <f t="shared" si="21"/>
        <v>FIB</v>
      </c>
      <c r="L324" s="40" t="str">
        <f>VLOOKUP(C324,SOURCE!S$6:Y$10195,2,0)</f>
        <v/>
      </c>
      <c r="M324" t="str">
        <f>IF(VLOOKUP(I324,SOURCE!B:M,2,0)="/  { itemToBeCoded","To be coded","")</f>
        <v/>
      </c>
      <c r="N324" s="17" t="str">
        <f>IF(AND(O324,VLOOKUP(I324,SOURCE!B:M,2,0)&lt;&gt;"/  { itemToBeCoded"),IF(ISERROR(VLOOKUP(J324,TEST!A:L,12,0)),"",   IF(VLOOKUP(J324,TEST!A:L,12,0)="","",VLOOKUP(J324,TEST!A:L,12,0)&amp;" //"&amp;U324)),"")</f>
        <v/>
      </c>
      <c r="O324" t="b">
        <f>ISNA(VLOOKUP(J324,J$3:J323,1,0))</f>
        <v>1</v>
      </c>
      <c r="Q324" s="26" t="str">
        <f>VLOOKUP(I324,SOURCE!B:M,5,0)</f>
        <v>"FIB"</v>
      </c>
      <c r="U324">
        <f t="shared" si="22"/>
        <v>51</v>
      </c>
      <c r="V324" s="53">
        <f t="shared" si="23"/>
        <v>299797199.25280225</v>
      </c>
      <c r="W324" t="str">
        <f>IF(AND(O324,VLOOKUP(I324,SOURCE!B:M,2,0)&lt;&gt;"/  { itemToBeCoded"),IF(ISERROR(VLOOKUP(J324,TEST!A:F,5,0)),"",VLOOKUP(J324,TEST!A:F,5,0)),"")</f>
        <v/>
      </c>
      <c r="X324" t="str">
        <f>IF(AND(O324,VLOOKUP(I324,SOURCE!B:M,2,0)&lt;&gt;"/  { itemToBeCoded"),IF(ISERROR(VLOOKUP(J324,TEST!A:F,6,0)),"",VLOOKUP(J324,TEST!A:F,6,0)),"")</f>
        <v/>
      </c>
      <c r="Y324" t="str">
        <f t="shared" si="20"/>
        <v/>
      </c>
    </row>
    <row r="325" spans="1:25">
      <c r="A325" s="24" t="str">
        <f>IF(ISNA(VLOOKUP(D325,D326:D$9999,1,0)),"",1)</f>
        <v/>
      </c>
      <c r="B325" s="24" t="str">
        <f>IF(ISNA(VLOOKUP(E325,E326:E$9999,1,0)),"",1)</f>
        <v/>
      </c>
      <c r="C325" s="2">
        <v>323</v>
      </c>
      <c r="D325" s="2" t="str">
        <f>VLOOKUP(C325,SOURCE!$S$3:$Z$3016,8,0)</f>
        <v>ITM_FIX</v>
      </c>
      <c r="E325" s="26" t="str">
        <f>CHAR(34)&amp;VLOOKUP(C325,SOURCE!$S$3:$Z$3016,6,0)&amp;CHAR(34)</f>
        <v>"FIX"</v>
      </c>
      <c r="F325" s="22" t="str">
        <f>VLOOKUP(C325,SOURCE!$S$3:$AA$3016,9,0)&amp;
IF(MID(E325,2,4)="XEQM",
"                      if (strcompare(str,"&amp;E325&amp;" ) &amp;&amp; exec) { *com = "&amp;D325&amp;";} else",
SUBSTITUTE("                      if (strcompare(str,"&amp;E325&amp;" )) { *com = "&amp;D325&amp;";} else","MNU_","-MNU_")
)</f>
        <v xml:space="preserve">                      if (strcompare(str,"FIX" )) { *com = ITM_FIX;} else</v>
      </c>
      <c r="H325" t="b">
        <f>ISNA(VLOOKUP(J325,J326:J$500,1,0))</f>
        <v>1</v>
      </c>
      <c r="I325" s="27">
        <f>VLOOKUP(C325,SOURCE!S$6:Y$10195,7,0)</f>
        <v>1473</v>
      </c>
      <c r="J325" s="28" t="str">
        <f>VLOOKUP(C325,SOURCE!S$6:Y$10195,6,0)</f>
        <v>FIX</v>
      </c>
      <c r="K325" s="29" t="str">
        <f t="shared" si="21"/>
        <v>FIX</v>
      </c>
      <c r="L325" s="39" t="str">
        <f>VLOOKUP(C325,SOURCE!S$6:Y$10195,2,0)</f>
        <v/>
      </c>
      <c r="M325" t="str">
        <f>IF(VLOOKUP(I325,SOURCE!B:M,2,0)="/  { itemToBeCoded","To be coded","")</f>
        <v/>
      </c>
      <c r="N325" s="17" t="str">
        <f>IF(AND(O325,VLOOKUP(I325,SOURCE!B:M,2,0)&lt;&gt;"/  { itemToBeCoded"),IF(ISERROR(VLOOKUP(J325,TEST!A:L,12,0)),"",   IF(VLOOKUP(J325,TEST!A:L,12,0)="","",VLOOKUP(J325,TEST!A:L,12,0)&amp;" //"&amp;U325)),"")</f>
        <v/>
      </c>
      <c r="O325" t="b">
        <f>ISNA(VLOOKUP(J325,J$3:J324,1,0))</f>
        <v>1</v>
      </c>
      <c r="Q325" s="26" t="str">
        <f>VLOOKUP(I325,SOURCE!B:M,5,0)</f>
        <v>"FIX"</v>
      </c>
      <c r="U325">
        <f t="shared" si="22"/>
        <v>51</v>
      </c>
      <c r="V325" s="53">
        <f t="shared" si="23"/>
        <v>299797199.25280225</v>
      </c>
      <c r="W325" t="str">
        <f>IF(AND(O325,VLOOKUP(I325,SOURCE!B:M,2,0)&lt;&gt;"/  { itemToBeCoded"),IF(ISERROR(VLOOKUP(J325,TEST!A:F,5,0)),"",VLOOKUP(J325,TEST!A:F,5,0)),"")</f>
        <v/>
      </c>
      <c r="X325" t="str">
        <f>IF(AND(O325,VLOOKUP(I325,SOURCE!B:M,2,0)&lt;&gt;"/  { itemToBeCoded"),IF(ISERROR(VLOOKUP(J325,TEST!A:F,6,0)),"",VLOOKUP(J325,TEST!A:F,6,0)),"")</f>
        <v/>
      </c>
      <c r="Y325" t="str">
        <f t="shared" si="20"/>
        <v/>
      </c>
    </row>
    <row r="326" spans="1:25" ht="17" thickBot="1">
      <c r="A326" s="24" t="str">
        <f>IF(ISNA(VLOOKUP(D326,D327:D$9999,1,0)),"",1)</f>
        <v/>
      </c>
      <c r="B326" s="24" t="str">
        <f>IF(ISNA(VLOOKUP(E326,E327:E$9999,1,0)),"",1)</f>
        <v/>
      </c>
      <c r="C326" s="2">
        <v>324</v>
      </c>
      <c r="D326" s="2" t="str">
        <f>VLOOKUP(C326,SOURCE!$S$3:$Z$3016,8,0)</f>
        <v>ITM_FLASH</v>
      </c>
      <c r="E326" s="26" t="str">
        <f>CHAR(34)&amp;VLOOKUP(C326,SOURCE!$S$3:$Z$3016,6,0)&amp;CHAR(34)</f>
        <v>"FLASH?"</v>
      </c>
      <c r="F326" s="22" t="str">
        <f>VLOOKUP(C326,SOURCE!$S$3:$AA$3016,9,0)&amp;
IF(MID(E326,2,4)="XEQM",
"                      if (strcompare(str,"&amp;E326&amp;" ) &amp;&amp; exec) { *com = "&amp;D326&amp;";} else",
SUBSTITUTE("                      if (strcompare(str,"&amp;E326&amp;" )) { *com = "&amp;D326&amp;";} else","MNU_","-MNU_")
)</f>
        <v>//                      if (strcompare(str,"FLASH?" )) { *com = ITM_FLASH;} else</v>
      </c>
      <c r="H326" t="b">
        <f>ISNA(VLOOKUP(J326,J327:J$500,1,0))</f>
        <v>1</v>
      </c>
      <c r="I326" s="27">
        <f>VLOOKUP(C326,SOURCE!S$6:Y$10195,7,0)</f>
        <v>1474</v>
      </c>
      <c r="J326" s="28" t="str">
        <f>VLOOKUP(C326,SOURCE!S$6:Y$10195,6,0)</f>
        <v>FLASH?</v>
      </c>
      <c r="K326" s="30" t="str">
        <f t="shared" si="21"/>
        <v>FLASH?</v>
      </c>
      <c r="L326" s="40" t="str">
        <f>VLOOKUP(C326,SOURCE!S$6:Y$10195,2,0)</f>
        <v>INFO</v>
      </c>
      <c r="M326" t="str">
        <f>IF(VLOOKUP(I326,SOURCE!B:M,2,0)="/  { itemToBeCoded","To be coded","")</f>
        <v/>
      </c>
      <c r="N326" s="17" t="str">
        <f>IF(AND(O326,VLOOKUP(I326,SOURCE!B:M,2,0)&lt;&gt;"/  { itemToBeCoded"),IF(ISERROR(VLOOKUP(J326,TEST!A:L,12,0)),"",   IF(VLOOKUP(J326,TEST!A:L,12,0)="","",VLOOKUP(J326,TEST!A:L,12,0)&amp;" //"&amp;U326)),"")</f>
        <v/>
      </c>
      <c r="O326" t="b">
        <f>ISNA(VLOOKUP(J326,J$3:J325,1,0))</f>
        <v>1</v>
      </c>
      <c r="Q326" s="26" t="str">
        <f>VLOOKUP(I326,SOURCE!B:M,5,0)</f>
        <v>"FLASH?"</v>
      </c>
      <c r="U326">
        <f t="shared" si="22"/>
        <v>51</v>
      </c>
      <c r="V326" s="53">
        <f t="shared" si="23"/>
        <v>299797199.25280225</v>
      </c>
      <c r="W326" t="str">
        <f>IF(AND(O326,VLOOKUP(I326,SOURCE!B:M,2,0)&lt;&gt;"/  { itemToBeCoded"),IF(ISERROR(VLOOKUP(J326,TEST!A:F,5,0)),"",VLOOKUP(J326,TEST!A:F,5,0)),"")</f>
        <v/>
      </c>
      <c r="X326" t="str">
        <f>IF(AND(O326,VLOOKUP(I326,SOURCE!B:M,2,0)&lt;&gt;"/  { itemToBeCoded"),IF(ISERROR(VLOOKUP(J326,TEST!A:F,6,0)),"",VLOOKUP(J326,TEST!A:F,6,0)),"")</f>
        <v/>
      </c>
      <c r="Y326" t="str">
        <f t="shared" ref="Y326:Y351" si="24">IF(AND(N326&lt;&gt;"",X326&lt;&gt;""),"both","")</f>
        <v/>
      </c>
    </row>
    <row r="327" spans="1:25">
      <c r="A327" s="24" t="str">
        <f>IF(ISNA(VLOOKUP(D327,D328:D$9999,1,0)),"",1)</f>
        <v/>
      </c>
      <c r="B327" s="24" t="str">
        <f>IF(ISNA(VLOOKUP(E327,E328:E$9999,1,0)),"",1)</f>
        <v/>
      </c>
      <c r="C327" s="2">
        <v>325</v>
      </c>
      <c r="D327" s="2" t="str">
        <f>VLOOKUP(C327,SOURCE!$S$3:$Z$3016,8,0)</f>
        <v>ITM_FQX</v>
      </c>
      <c r="E327" s="26" t="str">
        <f>CHAR(34)&amp;VLOOKUP(C327,SOURCE!$S$3:$Z$3016,6,0)&amp;CHAR(34)</f>
        <v>"F'(X)"</v>
      </c>
      <c r="F327" s="22" t="str">
        <f>VLOOKUP(C327,SOURCE!$S$3:$AA$3016,9,0)&amp;
IF(MID(E327,2,4)="XEQM",
"                      if (strcompare(str,"&amp;E327&amp;" ) &amp;&amp; exec) { *com = "&amp;D327&amp;";} else",
SUBSTITUTE("                      if (strcompare(str,"&amp;E327&amp;" )) { *com = "&amp;D327&amp;";} else","MNU_","-MNU_")
)</f>
        <v>//                      if (strcompare(str,"F'(X)" )) { *com = ITM_FQX;} else</v>
      </c>
      <c r="H327" t="b">
        <f>ISNA(VLOOKUP(J327,J328:J$500,1,0))</f>
        <v>1</v>
      </c>
      <c r="I327" s="27">
        <f>VLOOKUP(C327,SOURCE!S$6:Y$10195,7,0)</f>
        <v>1475</v>
      </c>
      <c r="J327" s="28" t="str">
        <f>VLOOKUP(C327,SOURCE!S$6:Y$10195,6,0)</f>
        <v>F'(X)</v>
      </c>
      <c r="K327" s="29" t="str">
        <f t="shared" si="21"/>
        <v>f'(x)</v>
      </c>
      <c r="L327" s="39" t="str">
        <f>VLOOKUP(C327,SOURCE!S$6:Y$10195,2,0)</f>
        <v/>
      </c>
      <c r="M327" t="str">
        <f>IF(VLOOKUP(I327,SOURCE!B:M,2,0)="/  { itemToBeCoded","To be coded","")</f>
        <v>To be coded</v>
      </c>
      <c r="N327" s="17" t="str">
        <f>IF(AND(O327,VLOOKUP(I327,SOURCE!B:M,2,0)&lt;&gt;"/  { itemToBeCoded"),IF(ISERROR(VLOOKUP(J327,TEST!A:L,12,0)),"",   IF(VLOOKUP(J327,TEST!A:L,12,0)="","",VLOOKUP(J327,TEST!A:L,12,0)&amp;" //"&amp;U327)),"")</f>
        <v/>
      </c>
      <c r="O327" t="b">
        <f>ISNA(VLOOKUP(J327,J$3:J326,1,0))</f>
        <v>1</v>
      </c>
      <c r="Q327" s="26" t="str">
        <f>VLOOKUP(I327,SOURCE!B:M,5,0)</f>
        <v>"f'(x)"</v>
      </c>
      <c r="U327">
        <f t="shared" si="22"/>
        <v>51</v>
      </c>
      <c r="V327" s="53">
        <f t="shared" si="23"/>
        <v>299797199.25280225</v>
      </c>
      <c r="W327" t="str">
        <f>IF(AND(O327,VLOOKUP(I327,SOURCE!B:M,2,0)&lt;&gt;"/  { itemToBeCoded"),IF(ISERROR(VLOOKUP(J327,TEST!A:F,5,0)),"",VLOOKUP(J327,TEST!A:F,5,0)),"")</f>
        <v/>
      </c>
      <c r="X327" t="str">
        <f>IF(AND(O327,VLOOKUP(I327,SOURCE!B:M,2,0)&lt;&gt;"/  { itemToBeCoded"),IF(ISERROR(VLOOKUP(J327,TEST!A:F,6,0)),"",VLOOKUP(J327,TEST!A:F,6,0)),"")</f>
        <v/>
      </c>
      <c r="Y327" t="str">
        <f t="shared" si="24"/>
        <v/>
      </c>
    </row>
    <row r="328" spans="1:25" ht="17" thickBot="1">
      <c r="A328" s="24" t="str">
        <f>IF(ISNA(VLOOKUP(D328,D329:D$9999,1,0)),"",1)</f>
        <v/>
      </c>
      <c r="B328" s="24" t="str">
        <f>IF(ISNA(VLOOKUP(E328,E329:E$9999,1,0)),"",1)</f>
        <v/>
      </c>
      <c r="C328" s="2">
        <v>326</v>
      </c>
      <c r="D328" s="2" t="str">
        <f>VLOOKUP(C328,SOURCE!$S$3:$Z$3016,8,0)</f>
        <v>ITM_FDQX</v>
      </c>
      <c r="E328" s="26" t="str">
        <f>CHAR(34)&amp;VLOOKUP(C328,SOURCE!$S$3:$Z$3016,6,0)&amp;CHAR(34)</f>
        <v>"F\(X)"</v>
      </c>
      <c r="F328" s="22" t="str">
        <f>VLOOKUP(C328,SOURCE!$S$3:$AA$3016,9,0)&amp;
IF(MID(E328,2,4)="XEQM",
"                      if (strcompare(str,"&amp;E328&amp;" ) &amp;&amp; exec) { *com = "&amp;D328&amp;";} else",
SUBSTITUTE("                      if (strcompare(str,"&amp;E328&amp;" )) { *com = "&amp;D328&amp;";} else","MNU_","-MNU_")
)</f>
        <v>//                      if (strcompare(str,"F\(X)" )) { *com = ITM_FDQX;} else</v>
      </c>
      <c r="H328" t="b">
        <f>ISNA(VLOOKUP(J328,J329:J$500,1,0))</f>
        <v>1</v>
      </c>
      <c r="I328" s="27">
        <f>VLOOKUP(C328,SOURCE!S$6:Y$10195,7,0)</f>
        <v>1476</v>
      </c>
      <c r="J328" s="28" t="str">
        <f>VLOOKUP(C328,SOURCE!S$6:Y$10195,6,0)</f>
        <v>F\(X)</v>
      </c>
      <c r="K328" s="30" t="str">
        <f t="shared" si="21"/>
        <v>f\(x)</v>
      </c>
      <c r="L328" s="40" t="str">
        <f>VLOOKUP(C328,SOURCE!S$6:Y$10195,2,0)</f>
        <v/>
      </c>
      <c r="M328" t="str">
        <f>IF(VLOOKUP(I328,SOURCE!B:M,2,0)="/  { itemToBeCoded","To be coded","")</f>
        <v>To be coded</v>
      </c>
      <c r="N328" s="17" t="str">
        <f>IF(AND(O328,VLOOKUP(I328,SOURCE!B:M,2,0)&lt;&gt;"/  { itemToBeCoded"),IF(ISERROR(VLOOKUP(J328,TEST!A:L,12,0)),"",   IF(VLOOKUP(J328,TEST!A:L,12,0)="","",VLOOKUP(J328,TEST!A:L,12,0)&amp;" //"&amp;U328)),"")</f>
        <v/>
      </c>
      <c r="O328" t="b">
        <f>ISNA(VLOOKUP(J328,J$3:J327,1,0))</f>
        <v>1</v>
      </c>
      <c r="Q328" s="26" t="str">
        <f>VLOOKUP(I328,SOURCE!B:M,5,0)</f>
        <v>"f\"(x)"</v>
      </c>
      <c r="U328">
        <f t="shared" si="22"/>
        <v>51</v>
      </c>
      <c r="V328" s="53">
        <f t="shared" si="23"/>
        <v>299797199.25280225</v>
      </c>
      <c r="W328" t="str">
        <f>IF(AND(O328,VLOOKUP(I328,SOURCE!B:M,2,0)&lt;&gt;"/  { itemToBeCoded"),IF(ISERROR(VLOOKUP(J328,TEST!A:F,5,0)),"",VLOOKUP(J328,TEST!A:F,5,0)),"")</f>
        <v/>
      </c>
      <c r="X328" t="str">
        <f>IF(AND(O328,VLOOKUP(I328,SOURCE!B:M,2,0)&lt;&gt;"/  { itemToBeCoded"),IF(ISERROR(VLOOKUP(J328,TEST!A:F,6,0)),"",VLOOKUP(J328,TEST!A:F,6,0)),"")</f>
        <v/>
      </c>
      <c r="Y328" t="str">
        <f t="shared" si="24"/>
        <v/>
      </c>
    </row>
    <row r="329" spans="1:25">
      <c r="A329" s="24" t="str">
        <f>IF(ISNA(VLOOKUP(D329,D330:D$9999,1,0)),"",1)</f>
        <v/>
      </c>
      <c r="B329" s="24" t="str">
        <f>IF(ISNA(VLOOKUP(E329,E330:E$9999,1,0)),"",1)</f>
        <v/>
      </c>
      <c r="C329" s="2">
        <v>327</v>
      </c>
      <c r="D329" s="2" t="str">
        <f>VLOOKUP(C329,SOURCE!$S$3:$Z$3016,8,0)</f>
        <v>ITM_GAP</v>
      </c>
      <c r="E329" s="26" t="str">
        <f>CHAR(34)&amp;VLOOKUP(C329,SOURCE!$S$3:$Z$3016,6,0)&amp;CHAR(34)</f>
        <v>"GAP"</v>
      </c>
      <c r="F329" s="22" t="str">
        <f>VLOOKUP(C329,SOURCE!$S$3:$AA$3016,9,0)&amp;
IF(MID(E329,2,4)="XEQM",
"                      if (strcompare(str,"&amp;E329&amp;" ) &amp;&amp; exec) { *com = "&amp;D329&amp;";} else",
SUBSTITUTE("                      if (strcompare(str,"&amp;E329&amp;" )) { *com = "&amp;D329&amp;";} else","MNU_","-MNU_")
)</f>
        <v>//                      if (strcompare(str,"GAP" )) { *com = ITM_GAP;} else</v>
      </c>
      <c r="H329" t="b">
        <f>ISNA(VLOOKUP(J329,J330:J$500,1,0))</f>
        <v>1</v>
      </c>
      <c r="I329" s="27">
        <f>VLOOKUP(C329,SOURCE!S$6:Y$10195,7,0)</f>
        <v>1477</v>
      </c>
      <c r="J329" s="28" t="str">
        <f>VLOOKUP(C329,SOURCE!S$6:Y$10195,6,0)</f>
        <v>GAP</v>
      </c>
      <c r="K329" s="29" t="str">
        <f t="shared" ref="K329:K351" si="25">SUBSTITUTE(SUBSTITUTE(SUBSTITUTE(SUBSTITUTE(SUBSTITUTE(SUBSTITUTE(SUBSTITUTE(SUBSTITUTE(SUBSTITUTE(SUBSTITUTE(SUBSTITUTE(SUBSTITUTE((SUBSTITUTE(SUBSTITUTE(SUBSTITUTE(SUBSTITUTE(Q329,"STD_SIGMA","SUM")," ",""),CHAR(34),""),"STD_SUB_","")),"STD_SUP_","^"),"STD_RIGHT_ARROW","&gt;"),"STD_LEFT_ARROW","&lt;"),"STD_CUBE_ROOT","CUBE"),"STD_X_UNDER_ROOT","RT"),"STD_LEFT_RIGHT_ARROWS","&lt;&gt;"),"STD_SPACE_3_PER_EM",""),"STD_",""),"UP_ARROW",""),"DIVIDE","/"),"XXXX",""),"DOWN_ARROW","")</f>
        <v>GAP</v>
      </c>
      <c r="L329" s="39" t="str">
        <f>VLOOKUP(C329,SOURCE!S$6:Y$10195,2,0)</f>
        <v/>
      </c>
      <c r="M329" t="str">
        <f>IF(VLOOKUP(I329,SOURCE!B:M,2,0)="/  { itemToBeCoded","To be coded","")</f>
        <v/>
      </c>
      <c r="N329" s="17" t="str">
        <f>IF(AND(O329,VLOOKUP(I329,SOURCE!B:M,2,0)&lt;&gt;"/  { itemToBeCoded"),IF(ISERROR(VLOOKUP(J329,TEST!A:L,12,0)),"",   IF(VLOOKUP(J329,TEST!A:L,12,0)="","",VLOOKUP(J329,TEST!A:L,12,0)&amp;" //"&amp;U329)),"")</f>
        <v/>
      </c>
      <c r="O329" t="b">
        <f>ISNA(VLOOKUP(J329,J$3:J328,1,0))</f>
        <v>1</v>
      </c>
      <c r="Q329" s="26" t="str">
        <f>VLOOKUP(I329,SOURCE!B:M,5,0)</f>
        <v>"GAP"</v>
      </c>
      <c r="U329">
        <f t="shared" si="22"/>
        <v>51</v>
      </c>
      <c r="V329" s="53">
        <f t="shared" si="23"/>
        <v>299797199.25280225</v>
      </c>
      <c r="W329" t="str">
        <f>IF(AND(O329,VLOOKUP(I329,SOURCE!B:M,2,0)&lt;&gt;"/  { itemToBeCoded"),IF(ISERROR(VLOOKUP(J329,TEST!A:F,5,0)),"",VLOOKUP(J329,TEST!A:F,5,0)),"")</f>
        <v/>
      </c>
      <c r="X329" t="str">
        <f>IF(AND(O329,VLOOKUP(I329,SOURCE!B:M,2,0)&lt;&gt;"/  { itemToBeCoded"),IF(ISERROR(VLOOKUP(J329,TEST!A:F,6,0)),"",VLOOKUP(J329,TEST!A:F,6,0)),"")</f>
        <v/>
      </c>
      <c r="Y329" t="str">
        <f t="shared" si="24"/>
        <v/>
      </c>
    </row>
    <row r="330" spans="1:25" ht="17" thickBot="1">
      <c r="A330" s="24" t="str">
        <f>IF(ISNA(VLOOKUP(D330,D331:D$9999,1,0)),"",1)</f>
        <v/>
      </c>
      <c r="B330" s="24" t="str">
        <f>IF(ISNA(VLOOKUP(E330,E331:E$9999,1,0)),"",1)</f>
        <v/>
      </c>
      <c r="C330" s="2">
        <v>328</v>
      </c>
      <c r="D330" s="2" t="str">
        <f>VLOOKUP(C330,SOURCE!$S$3:$Z$3016,8,0)</f>
        <v>ITM_GD</v>
      </c>
      <c r="E330" s="26" t="str">
        <f>CHAR(34)&amp;VLOOKUP(C330,SOURCE!$S$3:$Z$3016,6,0)&amp;CHAR(34)</f>
        <v>"GD"</v>
      </c>
      <c r="F330" s="22" t="str">
        <f>VLOOKUP(C330,SOURCE!$S$3:$AA$3016,9,0)&amp;
IF(MID(E330,2,4)="XEQM",
"                      if (strcompare(str,"&amp;E330&amp;" ) &amp;&amp; exec) { *com = "&amp;D330&amp;";} else",
SUBSTITUTE("                      if (strcompare(str,"&amp;E330&amp;" )) { *com = "&amp;D330&amp;";} else","MNU_","-MNU_")
)</f>
        <v xml:space="preserve">                      if (strcompare(str,"GD" )) { *com = ITM_GD;} else</v>
      </c>
      <c r="H330" t="b">
        <f>ISNA(VLOOKUP(J330,J331:J$500,1,0))</f>
        <v>1</v>
      </c>
      <c r="I330" s="27">
        <f>VLOOKUP(C330,SOURCE!S$6:Y$10195,7,0)</f>
        <v>1478</v>
      </c>
      <c r="J330" s="28" t="str">
        <f>VLOOKUP(C330,SOURCE!S$6:Y$10195,6,0)</f>
        <v>GD</v>
      </c>
      <c r="K330" s="30" t="str">
        <f t="shared" si="25"/>
        <v>gd</v>
      </c>
      <c r="L330" s="40" t="str">
        <f>VLOOKUP(C330,SOURCE!S$6:Y$10195,2,0)</f>
        <v/>
      </c>
      <c r="M330" t="str">
        <f>IF(VLOOKUP(I330,SOURCE!B:M,2,0)="/  { itemToBeCoded","To be coded","")</f>
        <v/>
      </c>
      <c r="N330" s="17" t="str">
        <f>IF(AND(O330,VLOOKUP(I330,SOURCE!B:M,2,0)&lt;&gt;"/  { itemToBeCoded"),IF(ISERROR(VLOOKUP(J330,TEST!A:L,12,0)),"",   IF(VLOOKUP(J330,TEST!A:L,12,0)="","",VLOOKUP(J330,TEST!A:L,12,0)&amp;" //"&amp;U330)),"")</f>
        <v/>
      </c>
      <c r="O330" t="b">
        <f>ISNA(VLOOKUP(J330,J$3:J329,1,0))</f>
        <v>1</v>
      </c>
      <c r="Q330" s="26" t="str">
        <f>VLOOKUP(I330,SOURCE!B:M,5,0)</f>
        <v>"g" STD_SUB_d</v>
      </c>
      <c r="U330">
        <f t="shared" si="22"/>
        <v>51</v>
      </c>
      <c r="V330" s="53">
        <f t="shared" si="23"/>
        <v>299797199.25280225</v>
      </c>
      <c r="W330" t="str">
        <f>IF(AND(O330,VLOOKUP(I330,SOURCE!B:M,2,0)&lt;&gt;"/  { itemToBeCoded"),IF(ISERROR(VLOOKUP(J330,TEST!A:F,5,0)),"",VLOOKUP(J330,TEST!A:F,5,0)),"")</f>
        <v/>
      </c>
      <c r="X330" t="str">
        <f>IF(AND(O330,VLOOKUP(I330,SOURCE!B:M,2,0)&lt;&gt;"/  { itemToBeCoded"),IF(ISERROR(VLOOKUP(J330,TEST!A:F,6,0)),"",VLOOKUP(J330,TEST!A:F,6,0)),"")</f>
        <v/>
      </c>
      <c r="Y330" t="str">
        <f t="shared" si="24"/>
        <v/>
      </c>
    </row>
    <row r="331" spans="1:25">
      <c r="A331" s="24" t="str">
        <f>IF(ISNA(VLOOKUP(D331,D332:D$9999,1,0)),"",1)</f>
        <v/>
      </c>
      <c r="B331" s="24" t="str">
        <f>IF(ISNA(VLOOKUP(E331,E332:E$9999,1,0)),"",1)</f>
        <v/>
      </c>
      <c r="C331" s="2">
        <v>329</v>
      </c>
      <c r="D331" s="2" t="str">
        <f>VLOOKUP(C331,SOURCE!$S$3:$Z$3016,8,0)</f>
        <v>ITM_GDM1</v>
      </c>
      <c r="E331" s="26" t="str">
        <f>CHAR(34)&amp;VLOOKUP(C331,SOURCE!$S$3:$Z$3016,6,0)&amp;CHAR(34)</f>
        <v>"GD^-1"</v>
      </c>
      <c r="F331" s="22" t="str">
        <f>VLOOKUP(C331,SOURCE!$S$3:$AA$3016,9,0)&amp;
IF(MID(E331,2,4)="XEQM",
"                      if (strcompare(str,"&amp;E331&amp;" ) &amp;&amp; exec) { *com = "&amp;D331&amp;";} else",
SUBSTITUTE("                      if (strcompare(str,"&amp;E331&amp;" )) { *com = "&amp;D331&amp;";} else","MNU_","-MNU_")
)</f>
        <v>//                      if (strcompare(str,"GD^-1" )) { *com = ITM_GDM1;} else</v>
      </c>
      <c r="H331" t="b">
        <f>ISNA(VLOOKUP(J331,J332:J$500,1,0))</f>
        <v>1</v>
      </c>
      <c r="I331" s="27">
        <f>VLOOKUP(C331,SOURCE!S$6:Y$10195,7,0)</f>
        <v>1479</v>
      </c>
      <c r="J331" s="28" t="str">
        <f>VLOOKUP(C331,SOURCE!S$6:Y$10195,6,0)</f>
        <v>GD^-1</v>
      </c>
      <c r="K331" s="29" t="str">
        <f t="shared" si="25"/>
        <v>gd^MINUS_1</v>
      </c>
      <c r="L331" s="39" t="str">
        <f>VLOOKUP(C331,SOURCE!S$6:Y$10195,2,0)</f>
        <v/>
      </c>
      <c r="M331" t="str">
        <f>IF(VLOOKUP(I331,SOURCE!B:M,2,0)="/  { itemToBeCoded","To be coded","")</f>
        <v/>
      </c>
      <c r="N331" s="17" t="str">
        <f>IF(AND(O331,VLOOKUP(I331,SOURCE!B:M,2,0)&lt;&gt;"/  { itemToBeCoded"),IF(ISERROR(VLOOKUP(J331,TEST!A:L,12,0)),"",   IF(VLOOKUP(J331,TEST!A:L,12,0)="","",VLOOKUP(J331,TEST!A:L,12,0)&amp;" //"&amp;U331)),"")</f>
        <v/>
      </c>
      <c r="O331" t="b">
        <f>ISNA(VLOOKUP(J331,J$3:J330,1,0))</f>
        <v>1</v>
      </c>
      <c r="Q331" s="26" t="str">
        <f>VLOOKUP(I331,SOURCE!B:M,5,0)</f>
        <v>"g" STD_SUB_d STD_SUP_MINUS_1</v>
      </c>
      <c r="U331">
        <f t="shared" si="22"/>
        <v>51</v>
      </c>
      <c r="V331" s="53">
        <f t="shared" si="23"/>
        <v>299797199.25280225</v>
      </c>
      <c r="W331" t="str">
        <f>IF(AND(O331,VLOOKUP(I331,SOURCE!B:M,2,0)&lt;&gt;"/  { itemToBeCoded"),IF(ISERROR(VLOOKUP(J331,TEST!A:F,5,0)),"",VLOOKUP(J331,TEST!A:F,5,0)),"")</f>
        <v/>
      </c>
      <c r="X331" t="str">
        <f>IF(AND(O331,VLOOKUP(I331,SOURCE!B:M,2,0)&lt;&gt;"/  { itemToBeCoded"),IF(ISERROR(VLOOKUP(J331,TEST!A:F,6,0)),"",VLOOKUP(J331,TEST!A:F,6,0)),"")</f>
        <v/>
      </c>
      <c r="Y331" t="str">
        <f t="shared" si="24"/>
        <v/>
      </c>
    </row>
    <row r="332" spans="1:25" ht="17" thickBot="1">
      <c r="A332" s="24" t="str">
        <f>IF(ISNA(VLOOKUP(D332,D333:D$9999,1,0)),"",1)</f>
        <v/>
      </c>
      <c r="B332" s="24" t="str">
        <f>IF(ISNA(VLOOKUP(E332,E333:E$9999,1,0)),"",1)</f>
        <v/>
      </c>
      <c r="C332" s="2">
        <v>330</v>
      </c>
      <c r="D332" s="2" t="str">
        <f>VLOOKUP(C332,SOURCE!$S$3:$Z$3016,8,0)</f>
        <v>ITM_GRAD</v>
      </c>
      <c r="E332" s="26" t="str">
        <f>CHAR(34)&amp;VLOOKUP(C332,SOURCE!$S$3:$Z$3016,6,0)&amp;CHAR(34)</f>
        <v>"GRAD"</v>
      </c>
      <c r="F332" s="22" t="str">
        <f>VLOOKUP(C332,SOURCE!$S$3:$AA$3016,9,0)&amp;
IF(MID(E332,2,4)="XEQM",
"                      if (strcompare(str,"&amp;E332&amp;" ) &amp;&amp; exec) { *com = "&amp;D332&amp;";} else",
SUBSTITUTE("                      if (strcompare(str,"&amp;E332&amp;" )) { *com = "&amp;D332&amp;";} else","MNU_","-MNU_")
)</f>
        <v>//                      if (strcompare(str,"GRAD" )) { *com = ITM_GRAD;} else</v>
      </c>
      <c r="H332" t="b">
        <f>ISNA(VLOOKUP(J332,J333:J$500,1,0))</f>
        <v>1</v>
      </c>
      <c r="I332" s="27">
        <f>VLOOKUP(C332,SOURCE!S$6:Y$10195,7,0)</f>
        <v>1480</v>
      </c>
      <c r="J332" s="28" t="str">
        <f>VLOOKUP(C332,SOURCE!S$6:Y$10195,6,0)</f>
        <v>GRAD</v>
      </c>
      <c r="K332" s="30" t="str">
        <f t="shared" si="25"/>
        <v>GRAD</v>
      </c>
      <c r="L332" s="40" t="str">
        <f>VLOOKUP(C332,SOURCE!S$6:Y$10195,2,0)</f>
        <v/>
      </c>
      <c r="M332" t="str">
        <f>IF(VLOOKUP(I332,SOURCE!B:M,2,0)="/  { itemToBeCoded","To be coded","")</f>
        <v/>
      </c>
      <c r="N332" s="17" t="str">
        <f>IF(AND(O332,VLOOKUP(I332,SOURCE!B:M,2,0)&lt;&gt;"/  { itemToBeCoded"),IF(ISERROR(VLOOKUP(J332,TEST!A:L,12,0)),"",   IF(VLOOKUP(J332,TEST!A:L,12,0)="","",VLOOKUP(J332,TEST!A:L,12,0)&amp;" //"&amp;U332)),"")</f>
        <v/>
      </c>
      <c r="O332" t="b">
        <f>ISNA(VLOOKUP(J332,J$3:J331,1,0))</f>
        <v>1</v>
      </c>
      <c r="Q332" s="26" t="str">
        <f>VLOOKUP(I332,SOURCE!B:M,5,0)</f>
        <v>"GRAD"</v>
      </c>
      <c r="U332">
        <f t="shared" si="22"/>
        <v>51</v>
      </c>
      <c r="V332" s="53">
        <f t="shared" si="23"/>
        <v>299797199.25280225</v>
      </c>
      <c r="W332" t="str">
        <f>IF(AND(O332,VLOOKUP(I332,SOURCE!B:M,2,0)&lt;&gt;"/  { itemToBeCoded"),IF(ISERROR(VLOOKUP(J332,TEST!A:F,5,0)),"",VLOOKUP(J332,TEST!A:F,5,0)),"")</f>
        <v/>
      </c>
      <c r="X332" t="str">
        <f>IF(AND(O332,VLOOKUP(I332,SOURCE!B:M,2,0)&lt;&gt;"/  { itemToBeCoded"),IF(ISERROR(VLOOKUP(J332,TEST!A:F,6,0)),"",VLOOKUP(J332,TEST!A:F,6,0)),"")</f>
        <v/>
      </c>
      <c r="Y332" t="str">
        <f t="shared" si="24"/>
        <v/>
      </c>
    </row>
    <row r="333" spans="1:25">
      <c r="A333" s="24" t="str">
        <f>IF(ISNA(VLOOKUP(D333,D334:D$9999,1,0)),"",1)</f>
        <v/>
      </c>
      <c r="B333" s="24" t="str">
        <f>IF(ISNA(VLOOKUP(E333,E334:E$9999,1,0)),"",1)</f>
        <v/>
      </c>
      <c r="C333" s="2">
        <v>331</v>
      </c>
      <c r="D333" s="2" t="str">
        <f>VLOOKUP(C333,SOURCE!$S$3:$Z$3016,8,0)</f>
        <v>ITM_GRADto</v>
      </c>
      <c r="E333" s="26" t="str">
        <f>CHAR(34)&amp;VLOOKUP(C333,SOURCE!$S$3:$Z$3016,6,0)&amp;CHAR(34)</f>
        <v>"GRAD&gt;"</v>
      </c>
      <c r="F333" s="22" t="str">
        <f>VLOOKUP(C333,SOURCE!$S$3:$AA$3016,9,0)&amp;
IF(MID(E333,2,4)="XEQM",
"                      if (strcompare(str,"&amp;E333&amp;" ) &amp;&amp; exec) { *com = "&amp;D333&amp;";} else",
SUBSTITUTE("                      if (strcompare(str,"&amp;E333&amp;" )) { *com = "&amp;D333&amp;";} else","MNU_","-MNU_")
)</f>
        <v>//                      if (strcompare(str,"GRAD&gt;" )) { *com = ITM_GRADto;} else</v>
      </c>
      <c r="H333" t="b">
        <f>ISNA(VLOOKUP(J333,J334:J$500,1,0))</f>
        <v>1</v>
      </c>
      <c r="I333" s="27">
        <f>VLOOKUP(C333,SOURCE!S$6:Y$10195,7,0)</f>
        <v>1481</v>
      </c>
      <c r="J333" s="28" t="str">
        <f>VLOOKUP(C333,SOURCE!S$6:Y$10195,6,0)</f>
        <v>GRAD&gt;</v>
      </c>
      <c r="K333" s="29" t="str">
        <f t="shared" si="25"/>
        <v>GRAD&gt;</v>
      </c>
      <c r="L333" s="39" t="str">
        <f>VLOOKUP(C333,SOURCE!S$6:Y$10195,2,0)</f>
        <v>Trig</v>
      </c>
      <c r="M333" t="str">
        <f>IF(VLOOKUP(I333,SOURCE!B:M,2,0)="/  { itemToBeCoded","To be coded","")</f>
        <v/>
      </c>
      <c r="N333" s="17" t="str">
        <f>IF(AND(O333,VLOOKUP(I333,SOURCE!B:M,2,0)&lt;&gt;"/  { itemToBeCoded"),IF(ISERROR(VLOOKUP(J333,TEST!A:L,12,0)),"",   IF(VLOOKUP(J333,TEST!A:L,12,0)="","",VLOOKUP(J333,TEST!A:L,12,0)&amp;" //"&amp;U333)),"")</f>
        <v/>
      </c>
      <c r="O333" t="b">
        <f>ISNA(VLOOKUP(J333,J$3:J332,1,0))</f>
        <v>1</v>
      </c>
      <c r="Q333" s="26" t="str">
        <f>VLOOKUP(I333,SOURCE!B:M,5,0)</f>
        <v>"GRAD" STD_RIGHT_ARROW</v>
      </c>
      <c r="U333">
        <f t="shared" si="22"/>
        <v>51</v>
      </c>
      <c r="V333" s="53">
        <f t="shared" si="23"/>
        <v>299797199.25280225</v>
      </c>
      <c r="W333" t="str">
        <f>IF(AND(O333,VLOOKUP(I333,SOURCE!B:M,2,0)&lt;&gt;"/  { itemToBeCoded"),IF(ISERROR(VLOOKUP(J333,TEST!A:F,5,0)),"",VLOOKUP(J333,TEST!A:F,5,0)),"")</f>
        <v/>
      </c>
      <c r="X333" t="str">
        <f>IF(AND(O333,VLOOKUP(I333,SOURCE!B:M,2,0)&lt;&gt;"/  { itemToBeCoded"),IF(ISERROR(VLOOKUP(J333,TEST!A:F,6,0)),"",VLOOKUP(J333,TEST!A:F,6,0)),"")</f>
        <v/>
      </c>
      <c r="Y333" t="str">
        <f t="shared" si="24"/>
        <v/>
      </c>
    </row>
    <row r="334" spans="1:25" ht="17" thickBot="1">
      <c r="A334" s="24" t="str">
        <f>IF(ISNA(VLOOKUP(D334,D335:D$9999,1,0)),"",1)</f>
        <v/>
      </c>
      <c r="B334" s="24" t="str">
        <f>IF(ISNA(VLOOKUP(E334,E335:E$9999,1,0)),"",1)</f>
        <v/>
      </c>
      <c r="C334" s="2">
        <v>332</v>
      </c>
      <c r="D334" s="2" t="str">
        <f>VLOOKUP(C334,SOURCE!$S$3:$Z$3016,8,0)</f>
        <v>ITM_GTOP</v>
      </c>
      <c r="E334" s="26" t="str">
        <f>CHAR(34)&amp;VLOOKUP(C334,SOURCE!$S$3:$Z$3016,6,0)&amp;CHAR(34)</f>
        <v>"GTO."</v>
      </c>
      <c r="F334" s="22" t="str">
        <f>VLOOKUP(C334,SOURCE!$S$3:$AA$3016,9,0)&amp;
IF(MID(E334,2,4)="XEQM",
"                      if (strcompare(str,"&amp;E334&amp;" ) &amp;&amp; exec) { *com = "&amp;D334&amp;";} else",
SUBSTITUTE("                      if (strcompare(str,"&amp;E334&amp;" )) { *com = "&amp;D334&amp;";} else","MNU_","-MNU_")
)</f>
        <v>//                      if (strcompare(str,"GTO." )) { *com = ITM_GTOP;} else</v>
      </c>
      <c r="H334" t="b">
        <f>ISNA(VLOOKUP(J334,J335:J$500,1,0))</f>
        <v>1</v>
      </c>
      <c r="I334" s="27">
        <f>VLOOKUP(C334,SOURCE!S$6:Y$10195,7,0)</f>
        <v>1482</v>
      </c>
      <c r="J334" s="28" t="str">
        <f>VLOOKUP(C334,SOURCE!S$6:Y$10195,6,0)</f>
        <v>GTO.</v>
      </c>
      <c r="K334" s="30" t="str">
        <f t="shared" si="25"/>
        <v>GTO.</v>
      </c>
      <c r="L334" s="40" t="str">
        <f>VLOOKUP(C334,SOURCE!S$6:Y$10195,2,0)</f>
        <v/>
      </c>
      <c r="M334" t="str">
        <f>IF(VLOOKUP(I334,SOURCE!B:M,2,0)="/  { itemToBeCoded","To be coded","")</f>
        <v/>
      </c>
      <c r="N334" s="17" t="str">
        <f>IF(AND(O334,VLOOKUP(I334,SOURCE!B:M,2,0)&lt;&gt;"/  { itemToBeCoded"),IF(ISERROR(VLOOKUP(J334,TEST!A:L,12,0)),"",   IF(VLOOKUP(J334,TEST!A:L,12,0)="","",VLOOKUP(J334,TEST!A:L,12,0)&amp;" //"&amp;U334)),"")</f>
        <v/>
      </c>
      <c r="O334" t="b">
        <f>ISNA(VLOOKUP(J334,J$3:J333,1,0))</f>
        <v>1</v>
      </c>
      <c r="Q334" s="26" t="str">
        <f>VLOOKUP(I334,SOURCE!B:M,5,0)</f>
        <v>"GTO."</v>
      </c>
      <c r="U334">
        <f t="shared" si="22"/>
        <v>51</v>
      </c>
      <c r="V334" s="53">
        <f t="shared" si="23"/>
        <v>299797199.25280225</v>
      </c>
      <c r="W334" t="str">
        <f>IF(AND(O334,VLOOKUP(I334,SOURCE!B:M,2,0)&lt;&gt;"/  { itemToBeCoded"),IF(ISERROR(VLOOKUP(J334,TEST!A:F,5,0)),"",VLOOKUP(J334,TEST!A:F,5,0)),"")</f>
        <v/>
      </c>
      <c r="X334" t="str">
        <f>IF(AND(O334,VLOOKUP(I334,SOURCE!B:M,2,0)&lt;&gt;"/  { itemToBeCoded"),IF(ISERROR(VLOOKUP(J334,TEST!A:F,6,0)),"",VLOOKUP(J334,TEST!A:F,6,0)),"")</f>
        <v/>
      </c>
      <c r="Y334" t="str">
        <f t="shared" si="24"/>
        <v/>
      </c>
    </row>
    <row r="335" spans="1:25">
      <c r="A335" s="24" t="str">
        <f>IF(ISNA(VLOOKUP(D335,D336:D$9999,1,0)),"",1)</f>
        <v/>
      </c>
      <c r="B335" s="24" t="str">
        <f>IF(ISNA(VLOOKUP(E335,E336:E$9999,1,0)),"",1)</f>
        <v/>
      </c>
      <c r="C335" s="2">
        <v>333</v>
      </c>
      <c r="D335" s="2" t="str">
        <f>VLOOKUP(C335,SOURCE!$S$3:$Z$3016,8,0)</f>
        <v>ITM_HN</v>
      </c>
      <c r="E335" s="26" t="str">
        <f>CHAR(34)&amp;VLOOKUP(C335,SOURCE!$S$3:$Z$3016,6,0)&amp;CHAR(34)</f>
        <v>"HN"</v>
      </c>
      <c r="F335" s="22" t="str">
        <f>VLOOKUP(C335,SOURCE!$S$3:$AA$3016,9,0)&amp;
IF(MID(E335,2,4)="XEQM",
"                      if (strcompare(str,"&amp;E335&amp;" ) &amp;&amp; exec) { *com = "&amp;D335&amp;";} else",
SUBSTITUTE("                      if (strcompare(str,"&amp;E335&amp;" )) { *com = "&amp;D335&amp;";} else","MNU_","-MNU_")
)</f>
        <v>//                      if (strcompare(str,"HN" )) { *com = ITM_HN;} else</v>
      </c>
      <c r="H335" t="b">
        <f>ISNA(VLOOKUP(J335,J336:J$500,1,0))</f>
        <v>1</v>
      </c>
      <c r="I335" s="27">
        <f>VLOOKUP(C335,SOURCE!S$6:Y$10195,7,0)</f>
        <v>1483</v>
      </c>
      <c r="J335" s="28" t="str">
        <f>VLOOKUP(C335,SOURCE!S$6:Y$10195,6,0)</f>
        <v>HN</v>
      </c>
      <c r="K335" s="29" t="str">
        <f t="shared" si="25"/>
        <v>Hn</v>
      </c>
      <c r="L335" s="39" t="str">
        <f>VLOOKUP(C335,SOURCE!S$6:Y$10195,2,0)</f>
        <v/>
      </c>
      <c r="M335" t="str">
        <f>IF(VLOOKUP(I335,SOURCE!B:M,2,0)="/  { itemToBeCoded","To be coded","")</f>
        <v/>
      </c>
      <c r="N335" s="17" t="str">
        <f>IF(AND(O335,VLOOKUP(I335,SOURCE!B:M,2,0)&lt;&gt;"/  { itemToBeCoded"),IF(ISERROR(VLOOKUP(J335,TEST!A:L,12,0)),"",   IF(VLOOKUP(J335,TEST!A:L,12,0)="","",VLOOKUP(J335,TEST!A:L,12,0)&amp;" //"&amp;U335)),"")</f>
        <v/>
      </c>
      <c r="O335" t="b">
        <f>ISNA(VLOOKUP(J335,J$3:J334,1,0))</f>
        <v>1</v>
      </c>
      <c r="Q335" s="26" t="str">
        <f>VLOOKUP(I335,SOURCE!B:M,5,0)</f>
        <v>"H" STD_SUB_n</v>
      </c>
      <c r="U335">
        <f t="shared" si="22"/>
        <v>51</v>
      </c>
      <c r="V335" s="53">
        <f t="shared" si="23"/>
        <v>299797199.25280225</v>
      </c>
      <c r="W335" t="str">
        <f>IF(AND(O335,VLOOKUP(I335,SOURCE!B:M,2,0)&lt;&gt;"/  { itemToBeCoded"),IF(ISERROR(VLOOKUP(J335,TEST!A:F,5,0)),"",VLOOKUP(J335,TEST!A:F,5,0)),"")</f>
        <v/>
      </c>
      <c r="X335" t="str">
        <f>IF(AND(O335,VLOOKUP(I335,SOURCE!B:M,2,0)&lt;&gt;"/  { itemToBeCoded"),IF(ISERROR(VLOOKUP(J335,TEST!A:F,6,0)),"",VLOOKUP(J335,TEST!A:F,6,0)),"")</f>
        <v/>
      </c>
      <c r="Y335" t="str">
        <f t="shared" si="24"/>
        <v/>
      </c>
    </row>
    <row r="336" spans="1:25" ht="17" thickBot="1">
      <c r="A336" s="24" t="str">
        <f>IF(ISNA(VLOOKUP(D336,D337:D$9999,1,0)),"",1)</f>
        <v/>
      </c>
      <c r="B336" s="24" t="str">
        <f>IF(ISNA(VLOOKUP(E336,E337:E$9999,1,0)),"",1)</f>
        <v/>
      </c>
      <c r="C336" s="2">
        <v>334</v>
      </c>
      <c r="D336" s="2" t="str">
        <f>VLOOKUP(C336,SOURCE!$S$3:$Z$3016,8,0)</f>
        <v>ITM_HNP</v>
      </c>
      <c r="E336" s="26" t="str">
        <f>CHAR(34)&amp;VLOOKUP(C336,SOURCE!$S$3:$Z$3016,6,0)&amp;CHAR(34)</f>
        <v>"HNP"</v>
      </c>
      <c r="F336" s="22" t="str">
        <f>VLOOKUP(C336,SOURCE!$S$3:$AA$3016,9,0)&amp;
IF(MID(E336,2,4)="XEQM",
"                      if (strcompare(str,"&amp;E336&amp;" ) &amp;&amp; exec) { *com = "&amp;D336&amp;";} else",
SUBSTITUTE("                      if (strcompare(str,"&amp;E336&amp;" )) { *com = "&amp;D336&amp;";} else","MNU_","-MNU_")
)</f>
        <v>//                      if (strcompare(str,"HNP" )) { *com = ITM_HNP;} else</v>
      </c>
      <c r="H336" t="b">
        <f>ISNA(VLOOKUP(J336,J337:J$500,1,0))</f>
        <v>1</v>
      </c>
      <c r="I336" s="27">
        <f>VLOOKUP(C336,SOURCE!S$6:Y$10195,7,0)</f>
        <v>1484</v>
      </c>
      <c r="J336" s="28" t="str">
        <f>VLOOKUP(C336,SOURCE!S$6:Y$10195,6,0)</f>
        <v>HNP</v>
      </c>
      <c r="K336" s="30" t="str">
        <f t="shared" si="25"/>
        <v>HnP</v>
      </c>
      <c r="L336" s="40" t="str">
        <f>VLOOKUP(C336,SOURCE!S$6:Y$10195,2,0)</f>
        <v/>
      </c>
      <c r="M336" t="str">
        <f>IF(VLOOKUP(I336,SOURCE!B:M,2,0)="/  { itemToBeCoded","To be coded","")</f>
        <v/>
      </c>
      <c r="N336" s="17" t="str">
        <f>IF(AND(O336,VLOOKUP(I336,SOURCE!B:M,2,0)&lt;&gt;"/  { itemToBeCoded"),IF(ISERROR(VLOOKUP(J336,TEST!A:L,12,0)),"",   IF(VLOOKUP(J336,TEST!A:L,12,0)="","",VLOOKUP(J336,TEST!A:L,12,0)&amp;" //"&amp;U336)),"")</f>
        <v/>
      </c>
      <c r="O336" t="b">
        <f>ISNA(VLOOKUP(J336,J$3:J335,1,0))</f>
        <v>1</v>
      </c>
      <c r="Q336" s="26" t="str">
        <f>VLOOKUP(I336,SOURCE!B:M,5,0)</f>
        <v>"H" STD_SUB_n STD_SUB_P</v>
      </c>
      <c r="U336">
        <f t="shared" ref="U336:U351" si="26">SUM(U335,W336)</f>
        <v>51</v>
      </c>
      <c r="V336" s="53">
        <f t="shared" ref="V336:V351" si="27">SUM(V335,IF($O336,X336,0))</f>
        <v>299797199.25280225</v>
      </c>
      <c r="W336" t="str">
        <f>IF(AND(O336,VLOOKUP(I336,SOURCE!B:M,2,0)&lt;&gt;"/  { itemToBeCoded"),IF(ISERROR(VLOOKUP(J336,TEST!A:F,5,0)),"",VLOOKUP(J336,TEST!A:F,5,0)),"")</f>
        <v/>
      </c>
      <c r="X336" t="str">
        <f>IF(AND(O336,VLOOKUP(I336,SOURCE!B:M,2,0)&lt;&gt;"/  { itemToBeCoded"),IF(ISERROR(VLOOKUP(J336,TEST!A:F,6,0)),"",VLOOKUP(J336,TEST!A:F,6,0)),"")</f>
        <v/>
      </c>
      <c r="Y336" t="str">
        <f t="shared" si="24"/>
        <v/>
      </c>
    </row>
    <row r="337" spans="1:30">
      <c r="A337" s="24" t="str">
        <f>IF(ISNA(VLOOKUP(D337,D338:D$9999,1,0)),"",1)</f>
        <v/>
      </c>
      <c r="B337" s="24" t="str">
        <f>IF(ISNA(VLOOKUP(E337,E338:E$9999,1,0)),"",1)</f>
        <v/>
      </c>
      <c r="C337" s="2">
        <v>335</v>
      </c>
      <c r="D337" s="2" t="str">
        <f>VLOOKUP(C337,SOURCE!$S$3:$Z$3016,8,0)</f>
        <v>ITM_IM</v>
      </c>
      <c r="E337" s="26" t="str">
        <f>CHAR(34)&amp;VLOOKUP(C337,SOURCE!$S$3:$Z$3016,6,0)&amp;CHAR(34)</f>
        <v>"IM"</v>
      </c>
      <c r="F337" s="22" t="str">
        <f>VLOOKUP(C337,SOURCE!$S$3:$AA$3016,9,0)&amp;
IF(MID(E337,2,4)="XEQM",
"                      if (strcompare(str,"&amp;E337&amp;" ) &amp;&amp; exec) { *com = "&amp;D337&amp;";} else",
SUBSTITUTE("                      if (strcompare(str,"&amp;E337&amp;" )) { *com = "&amp;D337&amp;";} else","MNU_","-MNU_")
)</f>
        <v xml:space="preserve">                      if (strcompare(str,"IM" )) { *com = ITM_IM;} else</v>
      </c>
      <c r="H337" t="b">
        <f>ISNA(VLOOKUP(J337,J338:J$500,1,0))</f>
        <v>1</v>
      </c>
      <c r="I337" s="27">
        <f>VLOOKUP(C337,SOURCE!S$6:Y$10195,7,0)</f>
        <v>1485</v>
      </c>
      <c r="J337" s="28" t="str">
        <f>VLOOKUP(C337,SOURCE!S$6:Y$10195,6,0)</f>
        <v>IM</v>
      </c>
      <c r="K337" s="29" t="str">
        <f t="shared" si="25"/>
        <v>Im</v>
      </c>
      <c r="L337" s="39" t="str">
        <f>VLOOKUP(C337,SOURCE!S$6:Y$10195,2,0)</f>
        <v>Complex</v>
      </c>
      <c r="M337" t="str">
        <f>IF(VLOOKUP(I337,SOURCE!B:M,2,0)="/  { itemToBeCoded","To be coded","")</f>
        <v/>
      </c>
      <c r="N337" s="17" t="str">
        <f>IF(AND(O337,VLOOKUP(I337,SOURCE!B:M,2,0)&lt;&gt;"/  { itemToBeCoded"),IF(ISERROR(VLOOKUP(J337,TEST!A:L,12,0)),"",   IF(VLOOKUP(J337,TEST!A:L,12,0)="","",VLOOKUP(J337,TEST!A:L,12,0)&amp;" //"&amp;U337)),"")</f>
        <v/>
      </c>
      <c r="O337" t="b">
        <f>ISNA(VLOOKUP(J337,J$3:J336,1,0))</f>
        <v>1</v>
      </c>
      <c r="Q337" s="26" t="str">
        <f>VLOOKUP(I337,SOURCE!B:M,5,0)</f>
        <v>"Im"</v>
      </c>
      <c r="U337">
        <f t="shared" si="26"/>
        <v>51</v>
      </c>
      <c r="V337" s="53">
        <f t="shared" si="27"/>
        <v>299797199.25280225</v>
      </c>
      <c r="W337" t="str">
        <f>IF(AND(O337,VLOOKUP(I337,SOURCE!B:M,2,0)&lt;&gt;"/  { itemToBeCoded"),IF(ISERROR(VLOOKUP(J337,TEST!A:F,5,0)),"",VLOOKUP(J337,TEST!A:F,5,0)),"")</f>
        <v/>
      </c>
      <c r="X337" t="str">
        <f>IF(AND(O337,VLOOKUP(I337,SOURCE!B:M,2,0)&lt;&gt;"/  { itemToBeCoded"),IF(ISERROR(VLOOKUP(J337,TEST!A:F,6,0)),"",VLOOKUP(J337,TEST!A:F,6,0)),"")</f>
        <v/>
      </c>
      <c r="Y337" t="str">
        <f t="shared" si="24"/>
        <v/>
      </c>
    </row>
    <row r="338" spans="1:30" ht="17" thickBot="1">
      <c r="A338" s="24" t="str">
        <f>IF(ISNA(VLOOKUP(D338,D339:D$9999,1,0)),"",1)</f>
        <v/>
      </c>
      <c r="B338" s="24" t="str">
        <f>IF(ISNA(VLOOKUP(E338,E339:E$9999,1,0)),"",1)</f>
        <v/>
      </c>
      <c r="C338" s="2">
        <v>336</v>
      </c>
      <c r="D338" s="2" t="str">
        <f>VLOOKUP(C338,SOURCE!$S$3:$Z$3016,8,0)</f>
        <v>ITM_INDEX</v>
      </c>
      <c r="E338" s="26" t="str">
        <f>CHAR(34)&amp;VLOOKUP(C338,SOURCE!$S$3:$Z$3016,6,0)&amp;CHAR(34)</f>
        <v>"INDEX"</v>
      </c>
      <c r="F338" s="22" t="str">
        <f>VLOOKUP(C338,SOURCE!$S$3:$AA$3016,9,0)&amp;
IF(MID(E338,2,4)="XEQM",
"                      if (strcompare(str,"&amp;E338&amp;" ) &amp;&amp; exec) { *com = "&amp;D338&amp;";} else",
SUBSTITUTE("                      if (strcompare(str,"&amp;E338&amp;" )) { *com = "&amp;D338&amp;";} else","MNU_","-MNU_")
)</f>
        <v>//                      if (strcompare(str,"INDEX" )) { *com = ITM_INDEX;} else</v>
      </c>
      <c r="H338" t="b">
        <f>ISNA(VLOOKUP(J338,J339:J$500,1,0))</f>
        <v>1</v>
      </c>
      <c r="I338" s="27">
        <f>VLOOKUP(C338,SOURCE!S$6:Y$10195,7,0)</f>
        <v>1486</v>
      </c>
      <c r="J338" s="28" t="str">
        <f>VLOOKUP(C338,SOURCE!S$6:Y$10195,6,0)</f>
        <v>INDEX</v>
      </c>
      <c r="K338" s="30" t="str">
        <f t="shared" si="25"/>
        <v>INDEX</v>
      </c>
      <c r="L338" s="40" t="str">
        <f>VLOOKUP(C338,SOURCE!S$6:Y$10195,2,0)</f>
        <v/>
      </c>
      <c r="M338" t="str">
        <f>IF(VLOOKUP(I338,SOURCE!B:M,2,0)="/  { itemToBeCoded","To be coded","")</f>
        <v>To be coded</v>
      </c>
      <c r="N338" s="17" t="str">
        <f>IF(AND(O338,VLOOKUP(I338,SOURCE!B:M,2,0)&lt;&gt;"/  { itemToBeCoded"),IF(ISERROR(VLOOKUP(J338,TEST!A:L,12,0)),"",   IF(VLOOKUP(J338,TEST!A:L,12,0)="","",VLOOKUP(J338,TEST!A:L,12,0)&amp;" //"&amp;U338)),"")</f>
        <v/>
      </c>
      <c r="O338" t="b">
        <f>ISNA(VLOOKUP(J338,J$3:J337,1,0))</f>
        <v>1</v>
      </c>
      <c r="Q338" s="26" t="str">
        <f>VLOOKUP(I338,SOURCE!B:M,5,0)</f>
        <v>"INDEX"</v>
      </c>
      <c r="U338">
        <f t="shared" si="26"/>
        <v>51</v>
      </c>
      <c r="V338" s="53">
        <f t="shared" si="27"/>
        <v>299797199.25280225</v>
      </c>
      <c r="W338" t="str">
        <f>IF(AND(O338,VLOOKUP(I338,SOURCE!B:M,2,0)&lt;&gt;"/  { itemToBeCoded"),IF(ISERROR(VLOOKUP(J338,TEST!A:F,5,0)),"",VLOOKUP(J338,TEST!A:F,5,0)),"")</f>
        <v/>
      </c>
      <c r="X338" t="str">
        <f>IF(AND(O338,VLOOKUP(I338,SOURCE!B:M,2,0)&lt;&gt;"/  { itemToBeCoded"),IF(ISERROR(VLOOKUP(J338,TEST!A:F,6,0)),"",VLOOKUP(J338,TEST!A:F,6,0)),"")</f>
        <v/>
      </c>
      <c r="Y338" t="str">
        <f t="shared" si="24"/>
        <v/>
      </c>
    </row>
    <row r="339" spans="1:30">
      <c r="A339" s="24" t="str">
        <f>IF(ISNA(VLOOKUP(D339,D340:D$9999,1,0)),"",1)</f>
        <v/>
      </c>
      <c r="B339" s="24" t="str">
        <f>IF(ISNA(VLOOKUP(E339,E340:E$9999,1,0)),"",1)</f>
        <v/>
      </c>
      <c r="C339" s="2">
        <v>337</v>
      </c>
      <c r="D339" s="2" t="str">
        <f>VLOOKUP(C339,SOURCE!$S$3:$Z$3016,8,0)</f>
        <v>ITM_IXYZ</v>
      </c>
      <c r="E339" s="26" t="str">
        <f>CHAR(34)&amp;VLOOKUP(C339,SOURCE!$S$3:$Z$3016,6,0)&amp;CHAR(34)</f>
        <v>"IXYZ"</v>
      </c>
      <c r="F339" s="22" t="str">
        <f>VLOOKUP(C339,SOURCE!$S$3:$AA$3016,9,0)&amp;
IF(MID(E339,2,4)="XEQM",
"                      if (strcompare(str,"&amp;E339&amp;" ) &amp;&amp; exec) { *com = "&amp;D339&amp;";} else",
SUBSTITUTE("                      if (strcompare(str,"&amp;E339&amp;" )) { *com = "&amp;D339&amp;";} else","MNU_","-MNU_")
)</f>
        <v>//                      if (strcompare(str,"IXYZ" )) { *com = ITM_IXYZ;} else</v>
      </c>
      <c r="H339" t="b">
        <f>ISNA(VLOOKUP(J339,J340:J$500,1,0))</f>
        <v>1</v>
      </c>
      <c r="I339" s="27">
        <f>VLOOKUP(C339,SOURCE!S$6:Y$10195,7,0)</f>
        <v>1487</v>
      </c>
      <c r="J339" s="28" t="str">
        <f>VLOOKUP(C339,SOURCE!S$6:Y$10195,6,0)</f>
        <v>IXYZ</v>
      </c>
      <c r="K339" s="29" t="str">
        <f t="shared" si="25"/>
        <v>Ixyz</v>
      </c>
      <c r="L339" s="39" t="str">
        <f>VLOOKUP(C339,SOURCE!S$6:Y$10195,2,0)</f>
        <v/>
      </c>
      <c r="M339" t="str">
        <f>IF(VLOOKUP(I339,SOURCE!B:M,2,0)="/  { itemToBeCoded","To be coded","")</f>
        <v/>
      </c>
      <c r="N339" s="22"/>
      <c r="Q339" s="26" t="str">
        <f>VLOOKUP(I339,SOURCE!B:M,5,0)</f>
        <v>"I" STD_SUB_x STD_SUB_y STD_SUB_z</v>
      </c>
      <c r="U339">
        <f t="shared" si="26"/>
        <v>51</v>
      </c>
      <c r="V339" s="53">
        <f t="shared" si="27"/>
        <v>299797199.25280225</v>
      </c>
      <c r="W339" s="22"/>
      <c r="X339" s="22"/>
      <c r="Y339" t="str">
        <f t="shared" si="24"/>
        <v/>
      </c>
    </row>
    <row r="340" spans="1:30" ht="17" thickBot="1">
      <c r="A340" s="24" t="str">
        <f>IF(ISNA(VLOOKUP(D340,D341:D$9999,1,0)),"",1)</f>
        <v/>
      </c>
      <c r="B340" s="24" t="str">
        <f>IF(ISNA(VLOOKUP(E340,E341:E$9999,1,0)),"",1)</f>
        <v/>
      </c>
      <c r="C340" s="2">
        <v>338</v>
      </c>
      <c r="D340" s="2" t="str">
        <f>VLOOKUP(C340,SOURCE!$S$3:$Z$3016,8,0)</f>
        <v>ITM_IGAMMAP</v>
      </c>
      <c r="E340" s="26" t="str">
        <f>CHAR(34)&amp;VLOOKUP(C340,SOURCE!$S$3:$Z$3016,6,0)&amp;CHAR(34)</f>
        <v>"IGAMMAP"</v>
      </c>
      <c r="F340" s="22" t="str">
        <f>VLOOKUP(C340,SOURCE!$S$3:$AA$3016,9,0)&amp;
IF(MID(E340,2,4)="XEQM",
"                      if (strcompare(str,"&amp;E340&amp;" ) &amp;&amp; exec) { *com = "&amp;D340&amp;";} else",
SUBSTITUTE("                      if (strcompare(str,"&amp;E340&amp;" )) { *com = "&amp;D340&amp;";} else","MNU_","-MNU_")
)</f>
        <v>//                      if (strcompare(str,"IGAMMAP" )) { *com = ITM_IGAMMAP;} else</v>
      </c>
      <c r="H340" t="b">
        <f>ISNA(VLOOKUP(J340,J341:J$500,1,0))</f>
        <v>1</v>
      </c>
      <c r="I340" s="27">
        <f>VLOOKUP(C340,SOURCE!S$6:Y$10195,7,0)</f>
        <v>1488</v>
      </c>
      <c r="J340" s="28" t="str">
        <f>VLOOKUP(C340,SOURCE!S$6:Y$10195,6,0)</f>
        <v>IGAMMAP</v>
      </c>
      <c r="K340" s="30" t="str">
        <f t="shared" si="25"/>
        <v>IGAMMAp</v>
      </c>
      <c r="L340" s="40" t="str">
        <f>VLOOKUP(C340,SOURCE!S$6:Y$10195,2,0)</f>
        <v/>
      </c>
      <c r="M340" t="str">
        <f>IF(VLOOKUP(I340,SOURCE!B:M,2,0)="/  { itemToBeCoded","To be coded","")</f>
        <v/>
      </c>
      <c r="N340" s="22"/>
      <c r="Q340" s="26" t="str">
        <f>VLOOKUP(I340,SOURCE!B:M,5,0)</f>
        <v>"I" STD_GAMMA STD_SUB_p</v>
      </c>
      <c r="U340">
        <f t="shared" si="26"/>
        <v>51</v>
      </c>
      <c r="V340" s="53">
        <f t="shared" si="27"/>
        <v>299797199.25280225</v>
      </c>
      <c r="W340" s="22"/>
      <c r="X340" s="22"/>
      <c r="Y340" t="str">
        <f t="shared" si="24"/>
        <v/>
      </c>
    </row>
    <row r="341" spans="1:30">
      <c r="A341" s="24" t="str">
        <f>IF(ISNA(VLOOKUP(D341,D342:D$9999,1,0)),"",1)</f>
        <v/>
      </c>
      <c r="B341" s="24" t="str">
        <f>IF(ISNA(VLOOKUP(E341,E342:E$9999,1,0)),"",1)</f>
        <v/>
      </c>
      <c r="C341" s="2">
        <v>339</v>
      </c>
      <c r="D341" s="2" t="str">
        <f>VLOOKUP(C341,SOURCE!$S$3:$Z$3016,8,0)</f>
        <v>ITM_IGAMMAQ</v>
      </c>
      <c r="E341" s="26" t="str">
        <f>CHAR(34)&amp;VLOOKUP(C341,SOURCE!$S$3:$Z$3016,6,0)&amp;CHAR(34)</f>
        <v>"IGAMMAQ"</v>
      </c>
      <c r="F341" s="22" t="str">
        <f>VLOOKUP(C341,SOURCE!$S$3:$AA$3016,9,0)&amp;
IF(MID(E341,2,4)="XEQM",
"                      if (strcompare(str,"&amp;E341&amp;" ) &amp;&amp; exec) { *com = "&amp;D341&amp;";} else",
SUBSTITUTE("                      if (strcompare(str,"&amp;E341&amp;" )) { *com = "&amp;D341&amp;";} else","MNU_","-MNU_")
)</f>
        <v>//                      if (strcompare(str,"IGAMMAQ" )) { *com = ITM_IGAMMAQ;} else</v>
      </c>
      <c r="H341" t="b">
        <f>ISNA(VLOOKUP(J341,J342:J$500,1,0))</f>
        <v>1</v>
      </c>
      <c r="I341" s="27">
        <f>VLOOKUP(C341,SOURCE!S$6:Y$10195,7,0)</f>
        <v>1489</v>
      </c>
      <c r="J341" s="28" t="str">
        <f>VLOOKUP(C341,SOURCE!S$6:Y$10195,6,0)</f>
        <v>IGAMMAQ</v>
      </c>
      <c r="K341" s="29" t="str">
        <f t="shared" si="25"/>
        <v>IGAMMAq</v>
      </c>
      <c r="L341" s="39" t="str">
        <f>VLOOKUP(C341,SOURCE!S$6:Y$10195,2,0)</f>
        <v/>
      </c>
      <c r="M341" t="str">
        <f>IF(VLOOKUP(I341,SOURCE!B:M,2,0)="/  { itemToBeCoded","To be coded","")</f>
        <v/>
      </c>
      <c r="N341" s="22"/>
      <c r="Q341" s="26" t="str">
        <f>VLOOKUP(I341,SOURCE!B:M,5,0)</f>
        <v>"I" STD_GAMMA STD_SUB_q</v>
      </c>
      <c r="U341">
        <f t="shared" si="26"/>
        <v>51</v>
      </c>
      <c r="V341" s="53">
        <f t="shared" si="27"/>
        <v>299797199.25280225</v>
      </c>
      <c r="W341" s="22"/>
      <c r="X341" s="22"/>
      <c r="Y341" t="str">
        <f t="shared" si="24"/>
        <v/>
      </c>
    </row>
    <row r="342" spans="1:30" ht="17" thickBot="1">
      <c r="A342" s="24" t="str">
        <f>IF(ISNA(VLOOKUP(D342,D343:D$9999,1,0)),"",1)</f>
        <v/>
      </c>
      <c r="B342" s="24" t="str">
        <f>IF(ISNA(VLOOKUP(E342,E343:E$9999,1,0)),"",1)</f>
        <v/>
      </c>
      <c r="C342" s="2">
        <v>340</v>
      </c>
      <c r="D342" s="2" t="str">
        <f>VLOOKUP(C342,SOURCE!$S$3:$Z$3016,8,0)</f>
        <v>ITM_IPLUS</v>
      </c>
      <c r="E342" s="26" t="str">
        <f>CHAR(34)&amp;VLOOKUP(C342,SOURCE!$S$3:$Z$3016,6,0)&amp;CHAR(34)</f>
        <v>"I+"</v>
      </c>
      <c r="F342" s="22" t="str">
        <f>VLOOKUP(C342,SOURCE!$S$3:$AA$3016,9,0)&amp;
IF(MID(E342,2,4)="XEQM",
"                      if (strcompare(str,"&amp;E342&amp;" ) &amp;&amp; exec) { *com = "&amp;D342&amp;";} else",
SUBSTITUTE("                      if (strcompare(str,"&amp;E342&amp;" )) { *com = "&amp;D342&amp;";} else","MNU_","-MNU_")
)</f>
        <v>//                      if (strcompare(str,"I+" )) { *com = ITM_IPLUS;} else</v>
      </c>
      <c r="H342" t="b">
        <f>ISNA(VLOOKUP(J342,J343:J$500,1,0))</f>
        <v>1</v>
      </c>
      <c r="I342" s="27">
        <f>VLOOKUP(C342,SOURCE!S$6:Y$10195,7,0)</f>
        <v>1490</v>
      </c>
      <c r="J342" s="28" t="str">
        <f>VLOOKUP(C342,SOURCE!S$6:Y$10195,6,0)</f>
        <v>I+</v>
      </c>
      <c r="K342" s="30" t="str">
        <f t="shared" si="25"/>
        <v>I+</v>
      </c>
      <c r="L342" s="40" t="str">
        <f>VLOOKUP(C342,SOURCE!S$6:Y$10195,2,0)</f>
        <v/>
      </c>
      <c r="M342" t="str">
        <f>IF(VLOOKUP(I342,SOURCE!B:M,2,0)="/  { itemToBeCoded","To be coded","")</f>
        <v>To be coded</v>
      </c>
      <c r="N342" s="22"/>
      <c r="Q342" s="26" t="str">
        <f>VLOOKUP(I342,SOURCE!B:M,5,0)</f>
        <v>"I+"</v>
      </c>
      <c r="U342">
        <f t="shared" si="26"/>
        <v>51</v>
      </c>
      <c r="V342" s="53">
        <f t="shared" si="27"/>
        <v>299797199.25280225</v>
      </c>
      <c r="W342" s="22"/>
      <c r="X342" s="22"/>
      <c r="Y342" t="str">
        <f t="shared" si="24"/>
        <v/>
      </c>
    </row>
    <row r="343" spans="1:30">
      <c r="A343" s="24" t="str">
        <f>IF(ISNA(VLOOKUP(D343,D344:D$9999,1,0)),"",1)</f>
        <v/>
      </c>
      <c r="B343" s="24" t="str">
        <f>IF(ISNA(VLOOKUP(E343,E344:E$9999,1,0)),"",1)</f>
        <v/>
      </c>
      <c r="C343" s="2">
        <v>341</v>
      </c>
      <c r="D343" s="2" t="str">
        <f>VLOOKUP(C343,SOURCE!$S$3:$Z$3016,8,0)</f>
        <v>ITM_IMINUS</v>
      </c>
      <c r="E343" s="26" t="str">
        <f>CHAR(34)&amp;VLOOKUP(C343,SOURCE!$S$3:$Z$3016,6,0)&amp;CHAR(34)</f>
        <v>"I-"</v>
      </c>
      <c r="F343" s="22" t="str">
        <f>VLOOKUP(C343,SOURCE!$S$3:$AA$3016,9,0)&amp;
IF(MID(E343,2,4)="XEQM",
"                      if (strcompare(str,"&amp;E343&amp;" ) &amp;&amp; exec) { *com = "&amp;D343&amp;";} else",
SUBSTITUTE("                      if (strcompare(str,"&amp;E343&amp;" )) { *com = "&amp;D343&amp;";} else","MNU_","-MNU_")
)</f>
        <v>//                      if (strcompare(str,"I-" )) { *com = ITM_IMINUS;} else</v>
      </c>
      <c r="H343" t="b">
        <f>ISNA(VLOOKUP(J343,J344:J$500,1,0))</f>
        <v>1</v>
      </c>
      <c r="I343" s="27">
        <f>VLOOKUP(C343,SOURCE!S$6:Y$10195,7,0)</f>
        <v>1491</v>
      </c>
      <c r="J343" s="28" t="str">
        <f>VLOOKUP(C343,SOURCE!S$6:Y$10195,6,0)</f>
        <v>I-</v>
      </c>
      <c r="K343" s="29" t="str">
        <f t="shared" si="25"/>
        <v>I-</v>
      </c>
      <c r="L343" s="39" t="str">
        <f>VLOOKUP(C343,SOURCE!S$6:Y$10195,2,0)</f>
        <v/>
      </c>
      <c r="M343" t="str">
        <f>IF(VLOOKUP(I343,SOURCE!B:M,2,0)="/  { itemToBeCoded","To be coded","")</f>
        <v>To be coded</v>
      </c>
      <c r="N343" s="22"/>
      <c r="Q343" s="26" t="str">
        <f>VLOOKUP(I343,SOURCE!B:M,5,0)</f>
        <v>"I-"</v>
      </c>
      <c r="U343">
        <f t="shared" si="26"/>
        <v>51</v>
      </c>
      <c r="V343" s="53">
        <f t="shared" si="27"/>
        <v>299797199.25280225</v>
      </c>
      <c r="W343" s="22"/>
      <c r="X343" s="22"/>
      <c r="Y343" t="str">
        <f t="shared" si="24"/>
        <v/>
      </c>
    </row>
    <row r="344" spans="1:30" ht="17" thickBot="1">
      <c r="A344" s="24" t="str">
        <f>IF(ISNA(VLOOKUP(D344,D345:D$9999,1,0)),"",1)</f>
        <v/>
      </c>
      <c r="B344" s="24" t="str">
        <f>IF(ISNA(VLOOKUP(E344,E345:E$9999,1,0)),"",1)</f>
        <v/>
      </c>
      <c r="C344" s="2">
        <v>342</v>
      </c>
      <c r="D344" s="2" t="str">
        <f>VLOOKUP(C344,SOURCE!$S$3:$Z$3016,8,0)</f>
        <v>ITM_JYX</v>
      </c>
      <c r="E344" s="26" t="str">
        <f>CHAR(34)&amp;VLOOKUP(C344,SOURCE!$S$3:$Z$3016,6,0)&amp;CHAR(34)</f>
        <v>"JY(X)"</v>
      </c>
      <c r="F344" s="22" t="str">
        <f>VLOOKUP(C344,SOURCE!$S$3:$AA$3016,9,0)&amp;
IF(MID(E344,2,4)="XEQM",
"                      if (strcompare(str,"&amp;E344&amp;" ) &amp;&amp; exec) { *com = "&amp;D344&amp;";} else",
SUBSTITUTE("                      if (strcompare(str,"&amp;E344&amp;" )) { *com = "&amp;D344&amp;";} else","MNU_","-MNU_")
)</f>
        <v>//                      if (strcompare(str,"JY(X)" )) { *com = ITM_JYX;} else</v>
      </c>
      <c r="H344" t="b">
        <f>ISNA(VLOOKUP(J344,J345:J$500,1,0))</f>
        <v>1</v>
      </c>
      <c r="I344" s="27">
        <f>VLOOKUP(C344,SOURCE!S$6:Y$10195,7,0)</f>
        <v>1492</v>
      </c>
      <c r="J344" s="28" t="str">
        <f>VLOOKUP(C344,SOURCE!S$6:Y$10195,6,0)</f>
        <v>JY(X)</v>
      </c>
      <c r="K344" s="30" t="str">
        <f t="shared" si="25"/>
        <v>Jy(x)</v>
      </c>
      <c r="L344" s="40" t="str">
        <f>VLOOKUP(C344,SOURCE!S$6:Y$10195,2,0)</f>
        <v/>
      </c>
      <c r="M344" t="str">
        <f>IF(VLOOKUP(I344,SOURCE!B:M,2,0)="/  { itemToBeCoded","To be coded","")</f>
        <v/>
      </c>
      <c r="N344" s="22"/>
      <c r="Q344" s="26" t="str">
        <f>VLOOKUP(I344,SOURCE!B:M,5,0)</f>
        <v>"J" STD_SUB_y "(x)"</v>
      </c>
      <c r="U344">
        <f t="shared" si="26"/>
        <v>51</v>
      </c>
      <c r="V344" s="53">
        <f t="shared" si="27"/>
        <v>299797199.25280225</v>
      </c>
      <c r="W344" s="22"/>
      <c r="X344" s="22"/>
      <c r="Y344" t="str">
        <f t="shared" si="24"/>
        <v/>
      </c>
    </row>
    <row r="345" spans="1:30">
      <c r="A345" s="24" t="str">
        <f>IF(ISNA(VLOOKUP(D345,D346:D$9999,1,0)),"",1)</f>
        <v/>
      </c>
      <c r="B345" s="24" t="str">
        <f>IF(ISNA(VLOOKUP(E345,E346:E$9999,1,0)),"",1)</f>
        <v/>
      </c>
      <c r="C345" s="2">
        <v>343</v>
      </c>
      <c r="D345" s="2" t="str">
        <f>VLOOKUP(C345,SOURCE!$S$3:$Z$3016,8,0)</f>
        <v>ITM_JPLUS</v>
      </c>
      <c r="E345" s="26" t="str">
        <f>CHAR(34)&amp;VLOOKUP(C345,SOURCE!$S$3:$Z$3016,6,0)&amp;CHAR(34)</f>
        <v>"J+"</v>
      </c>
      <c r="F345" s="22" t="str">
        <f>VLOOKUP(C345,SOURCE!$S$3:$AA$3016,9,0)&amp;
IF(MID(E345,2,4)="XEQM",
"                      if (strcompare(str,"&amp;E345&amp;" ) &amp;&amp; exec) { *com = "&amp;D345&amp;";} else",
SUBSTITUTE("                      if (strcompare(str,"&amp;E345&amp;" )) { *com = "&amp;D345&amp;";} else","MNU_","-MNU_")
)</f>
        <v>//                      if (strcompare(str,"J+" )) { *com = ITM_JPLUS;} else</v>
      </c>
      <c r="H345" t="b">
        <f>ISNA(VLOOKUP(J345,J346:J$500,1,0))</f>
        <v>1</v>
      </c>
      <c r="I345" s="27">
        <f>VLOOKUP(C345,SOURCE!S$6:Y$10195,7,0)</f>
        <v>1493</v>
      </c>
      <c r="J345" s="28" t="str">
        <f>VLOOKUP(C345,SOURCE!S$6:Y$10195,6,0)</f>
        <v>J+</v>
      </c>
      <c r="K345" s="29" t="str">
        <f t="shared" si="25"/>
        <v>J+</v>
      </c>
      <c r="L345" s="39" t="str">
        <f>VLOOKUP(C345,SOURCE!S$6:Y$10195,2,0)</f>
        <v/>
      </c>
      <c r="M345" t="str">
        <f>IF(VLOOKUP(I345,SOURCE!B:M,2,0)="/  { itemToBeCoded","To be coded","")</f>
        <v>To be coded</v>
      </c>
      <c r="N345" s="22"/>
      <c r="Q345" s="26" t="str">
        <f>VLOOKUP(I345,SOURCE!B:M,5,0)</f>
        <v>"J+"</v>
      </c>
      <c r="U345">
        <f t="shared" si="26"/>
        <v>51</v>
      </c>
      <c r="V345" s="53">
        <f t="shared" si="27"/>
        <v>299797199.25280225</v>
      </c>
      <c r="W345" s="22"/>
      <c r="X345" s="22"/>
      <c r="Y345" t="str">
        <f t="shared" si="24"/>
        <v/>
      </c>
    </row>
    <row r="346" spans="1:30" ht="17" thickBot="1">
      <c r="A346" s="24" t="str">
        <f>IF(ISNA(VLOOKUP(D346,D347:D$9999,1,0)),"",1)</f>
        <v/>
      </c>
      <c r="B346" s="24" t="str">
        <f>IF(ISNA(VLOOKUP(E346,E347:E$9999,1,0)),"",1)</f>
        <v/>
      </c>
      <c r="C346" s="2">
        <v>344</v>
      </c>
      <c r="D346" s="2" t="str">
        <f>VLOOKUP(C346,SOURCE!$S$3:$Z$3016,8,0)</f>
        <v>ITM_JMINUS</v>
      </c>
      <c r="E346" s="26" t="str">
        <f>CHAR(34)&amp;VLOOKUP(C346,SOURCE!$S$3:$Z$3016,6,0)&amp;CHAR(34)</f>
        <v>"J-"</v>
      </c>
      <c r="F346" s="22" t="str">
        <f>VLOOKUP(C346,SOURCE!$S$3:$AA$3016,9,0)&amp;
IF(MID(E346,2,4)="XEQM",
"                      if (strcompare(str,"&amp;E346&amp;" ) &amp;&amp; exec) { *com = "&amp;D346&amp;";} else",
SUBSTITUTE("                      if (strcompare(str,"&amp;E346&amp;" )) { *com = "&amp;D346&amp;";} else","MNU_","-MNU_")
)</f>
        <v>//                      if (strcompare(str,"J-" )) { *com = ITM_JMINUS;} else</v>
      </c>
      <c r="H346" t="b">
        <f>ISNA(VLOOKUP(J346,J347:J$500,1,0))</f>
        <v>1</v>
      </c>
      <c r="I346" s="27">
        <f>VLOOKUP(C346,SOURCE!S$6:Y$10195,7,0)</f>
        <v>1494</v>
      </c>
      <c r="J346" s="28" t="str">
        <f>VLOOKUP(C346,SOURCE!S$6:Y$10195,6,0)</f>
        <v>J-</v>
      </c>
      <c r="K346" s="30" t="str">
        <f t="shared" si="25"/>
        <v>J-</v>
      </c>
      <c r="L346" s="40" t="str">
        <f>VLOOKUP(C346,SOURCE!S$6:Y$10195,2,0)</f>
        <v/>
      </c>
      <c r="M346" t="str">
        <f>IF(VLOOKUP(I346,SOURCE!B:M,2,0)="/  { itemToBeCoded","To be coded","")</f>
        <v>To be coded</v>
      </c>
      <c r="N346" s="22"/>
      <c r="Q346" s="26" t="str">
        <f>VLOOKUP(I346,SOURCE!B:M,5,0)</f>
        <v>"J-"</v>
      </c>
      <c r="U346">
        <f t="shared" si="26"/>
        <v>51</v>
      </c>
      <c r="V346" s="53">
        <f t="shared" si="27"/>
        <v>299797199.25280225</v>
      </c>
      <c r="W346" s="22"/>
      <c r="X346" s="22"/>
      <c r="Y346" t="str">
        <f t="shared" si="24"/>
        <v/>
      </c>
    </row>
    <row r="347" spans="1:30">
      <c r="A347" s="24" t="str">
        <f>IF(ISNA(VLOOKUP(D347,D348:D$9999,1,0)),"",1)</f>
        <v/>
      </c>
      <c r="B347" s="24" t="str">
        <f>IF(ISNA(VLOOKUP(E347,E348:E$9999,1,0)),"",1)</f>
        <v/>
      </c>
      <c r="C347" s="2">
        <v>345</v>
      </c>
      <c r="D347" s="2" t="str">
        <f>VLOOKUP(C347,SOURCE!$S$3:$Z$3016,8,0)</f>
        <v>ITM_JUL_GREG</v>
      </c>
      <c r="E347" s="26" t="str">
        <f>CHAR(34)&amp;VLOOKUP(C347,SOURCE!$S$3:$Z$3016,6,0)&amp;CHAR(34)</f>
        <v>"J/G"</v>
      </c>
      <c r="F347" s="22" t="str">
        <f>VLOOKUP(C347,SOURCE!$S$3:$AA$3016,9,0)&amp;
IF(MID(E347,2,4)="XEQM",
"                      if (strcompare(str,"&amp;E347&amp;" ) &amp;&amp; exec) { *com = "&amp;D347&amp;";} else",
SUBSTITUTE("                      if (strcompare(str,"&amp;E347&amp;" )) { *com = "&amp;D347&amp;";} else","MNU_","-MNU_")
)</f>
        <v>//                      if (strcompare(str,"J/G" )) { *com = ITM_JUL_GREG;} else</v>
      </c>
      <c r="H347" t="b">
        <f>ISNA(VLOOKUP(J347,J348:J$500,1,0))</f>
        <v>1</v>
      </c>
      <c r="I347" s="27">
        <f>VLOOKUP(C347,SOURCE!S$6:Y$10195,7,0)</f>
        <v>1495</v>
      </c>
      <c r="J347" s="28" t="str">
        <f>VLOOKUP(C347,SOURCE!S$6:Y$10195,6,0)</f>
        <v>J/G</v>
      </c>
      <c r="K347" s="29" t="str">
        <f t="shared" si="25"/>
        <v>J/G</v>
      </c>
      <c r="L347" s="39" t="str">
        <f>VLOOKUP(C347,SOURCE!S$6:Y$10195,2,0)</f>
        <v/>
      </c>
      <c r="M347" t="str">
        <f>IF(VLOOKUP(I347,SOURCE!B:M,2,0)="/  { itemToBeCoded","To be coded","")</f>
        <v/>
      </c>
      <c r="N347" s="22"/>
      <c r="Q347" s="26" t="str">
        <f>VLOOKUP(I347,SOURCE!B:M,5,0)</f>
        <v>"J/G"</v>
      </c>
      <c r="U347">
        <f t="shared" si="26"/>
        <v>51</v>
      </c>
      <c r="V347" s="53">
        <f t="shared" si="27"/>
        <v>299797199.25280225</v>
      </c>
      <c r="W347" s="22"/>
      <c r="X347" s="22"/>
      <c r="Y347" t="str">
        <f t="shared" si="24"/>
        <v/>
      </c>
    </row>
    <row r="348" spans="1:30" ht="17" thickBot="1">
      <c r="A348" s="24" t="str">
        <f>IF(ISNA(VLOOKUP(D348,D349:D$9999,1,0)),"",1)</f>
        <v/>
      </c>
      <c r="B348" s="24" t="str">
        <f>IF(ISNA(VLOOKUP(E348,E349:E$9999,1,0)),"",1)</f>
        <v/>
      </c>
      <c r="C348" s="2">
        <v>346</v>
      </c>
      <c r="D348" s="2" t="str">
        <f>VLOOKUP(C348,SOURCE!$S$3:$Z$3016,8,0)</f>
        <v>ITM_JtoD</v>
      </c>
      <c r="E348" s="26" t="str">
        <f>CHAR(34)&amp;VLOOKUP(C348,SOURCE!$S$3:$Z$3016,6,0)&amp;CHAR(34)</f>
        <v>"J&gt;D"</v>
      </c>
      <c r="F348" s="22" t="str">
        <f>VLOOKUP(C348,SOURCE!$S$3:$AA$3016,9,0)&amp;
IF(MID(E348,2,4)="XEQM",
"                      if (strcompare(str,"&amp;E348&amp;" ) &amp;&amp; exec) { *com = "&amp;D348&amp;";} else",
SUBSTITUTE("                      if (strcompare(str,"&amp;E348&amp;" )) { *com = "&amp;D348&amp;";} else","MNU_","-MNU_")
)</f>
        <v>//                      if (strcompare(str,"J&gt;D" )) { *com = ITM_JtoD;} else</v>
      </c>
      <c r="H348" t="b">
        <f>ISNA(VLOOKUP(J348,J349:J$500,1,0))</f>
        <v>1</v>
      </c>
      <c r="I348" s="27">
        <f>VLOOKUP(C348,SOURCE!S$6:Y$10195,7,0)</f>
        <v>1496</v>
      </c>
      <c r="J348" s="28" t="str">
        <f>VLOOKUP(C348,SOURCE!S$6:Y$10195,6,0)</f>
        <v>J&gt;D</v>
      </c>
      <c r="K348" s="30" t="str">
        <f t="shared" si="25"/>
        <v>J&gt;D</v>
      </c>
      <c r="L348" s="40" t="str">
        <f>VLOOKUP(C348,SOURCE!S$6:Y$10195,2,0)</f>
        <v/>
      </c>
      <c r="M348" t="str">
        <f>IF(VLOOKUP(I348,SOURCE!B:M,2,0)="/  { itemToBeCoded","To be coded","")</f>
        <v/>
      </c>
      <c r="N348" s="22"/>
      <c r="Q348" s="26" t="str">
        <f>VLOOKUP(I348,SOURCE!B:M,5,0)</f>
        <v>"J" STD_RIGHT_ARROW "D"</v>
      </c>
      <c r="U348">
        <f t="shared" si="26"/>
        <v>51</v>
      </c>
      <c r="V348" s="53">
        <f t="shared" si="27"/>
        <v>299797199.25280225</v>
      </c>
      <c r="W348" s="22"/>
      <c r="X348" s="22"/>
      <c r="Y348" t="str">
        <f t="shared" si="24"/>
        <v/>
      </c>
    </row>
    <row r="349" spans="1:30">
      <c r="A349" s="24" t="str">
        <f>IF(ISNA(VLOOKUP(D349,D350:D$9999,1,0)),"",1)</f>
        <v/>
      </c>
      <c r="B349" s="24" t="str">
        <f>IF(ISNA(VLOOKUP(E349,E350:E$9999,1,0)),"",1)</f>
        <v/>
      </c>
      <c r="C349" s="2">
        <v>347</v>
      </c>
      <c r="D349" s="2" t="str">
        <f>VLOOKUP(C349,SOURCE!$S$3:$Z$3016,8,0)</f>
        <v>ITM_KEY</v>
      </c>
      <c r="E349" s="26" t="str">
        <f>CHAR(34)&amp;VLOOKUP(C349,SOURCE!$S$3:$Z$3016,6,0)&amp;CHAR(34)</f>
        <v>"KEY"</v>
      </c>
      <c r="F349" s="22" t="str">
        <f>VLOOKUP(C349,SOURCE!$S$3:$AA$3016,9,0)&amp;
IF(MID(E349,2,4)="XEQM",
"                      if (strcompare(str,"&amp;E349&amp;" ) &amp;&amp; exec) { *com = "&amp;D349&amp;";} else",
SUBSTITUTE("                      if (strcompare(str,"&amp;E349&amp;" )) { *com = "&amp;D349&amp;";} else","MNU_","-MNU_")
)</f>
        <v>//                      if (strcompare(str,"KEY" )) { *com = ITM_KEY;} else</v>
      </c>
      <c r="H349" t="b">
        <f>ISNA(VLOOKUP(J349,J350:J$500,1,0))</f>
        <v>1</v>
      </c>
      <c r="I349" s="27">
        <f>VLOOKUP(C349,SOURCE!S$6:Y$10195,7,0)</f>
        <v>1497</v>
      </c>
      <c r="J349" s="28" t="str">
        <f>VLOOKUP(C349,SOURCE!S$6:Y$10195,6,0)</f>
        <v>KEY</v>
      </c>
      <c r="K349" s="29" t="str">
        <f t="shared" si="25"/>
        <v>KEY</v>
      </c>
      <c r="L349" s="39" t="str">
        <f>VLOOKUP(C349,SOURCE!S$6:Y$10195,2,0)</f>
        <v/>
      </c>
      <c r="M349" t="str">
        <f>IF(VLOOKUP(I349,SOURCE!B:M,2,0)="/  { itemToBeCoded","To be coded","")</f>
        <v>To be coded</v>
      </c>
      <c r="N349" s="22"/>
      <c r="Q349" s="26" t="str">
        <f>VLOOKUP(I349,SOURCE!B:M,5,0)</f>
        <v>"KEY"</v>
      </c>
      <c r="U349">
        <f t="shared" si="26"/>
        <v>51</v>
      </c>
      <c r="V349" s="53">
        <f t="shared" si="27"/>
        <v>299797199.25280225</v>
      </c>
      <c r="W349" s="22"/>
      <c r="X349" s="22"/>
      <c r="Y349" t="str">
        <f t="shared" si="24"/>
        <v/>
      </c>
    </row>
    <row r="350" spans="1:30" ht="17" thickBot="1">
      <c r="A350" s="24" t="str">
        <f>IF(ISNA(VLOOKUP(D350,D351:D$9999,1,0)),"",1)</f>
        <v/>
      </c>
      <c r="B350" s="24" t="str">
        <f>IF(ISNA(VLOOKUP(E350,E351:E$9999,1,0)),"",1)</f>
        <v/>
      </c>
      <c r="C350" s="2">
        <v>348</v>
      </c>
      <c r="D350" s="2" t="str">
        <f>VLOOKUP(C350,SOURCE!$S$3:$Z$3016,8,0)</f>
        <v>ITM_KEYG</v>
      </c>
      <c r="E350" s="26" t="str">
        <f>CHAR(34)&amp;VLOOKUP(C350,SOURCE!$S$3:$Z$3016,6,0)&amp;CHAR(34)</f>
        <v>"KEYG"</v>
      </c>
      <c r="F350" s="22" t="str">
        <f>VLOOKUP(C350,SOURCE!$S$3:$AA$3016,9,0)&amp;
IF(MID(E350,2,4)="XEQM",
"                      if (strcompare(str,"&amp;E350&amp;" ) &amp;&amp; exec) { *com = "&amp;D350&amp;";} else",
SUBSTITUTE("                      if (strcompare(str,"&amp;E350&amp;" )) { *com = "&amp;D350&amp;";} else","MNU_","-MNU_")
)</f>
        <v>//                      if (strcompare(str,"KEYG" )) { *com = ITM_KEYG;} else</v>
      </c>
      <c r="H350" t="b">
        <f>ISNA(VLOOKUP(J350,J351:J$500,1,0))</f>
        <v>1</v>
      </c>
      <c r="I350" s="27">
        <f>VLOOKUP(C350,SOURCE!S$6:Y$10195,7,0)</f>
        <v>1498</v>
      </c>
      <c r="J350" s="28" t="str">
        <f>VLOOKUP(C350,SOURCE!S$6:Y$10195,6,0)</f>
        <v>KEYG</v>
      </c>
      <c r="K350" s="30" t="str">
        <f t="shared" si="25"/>
        <v>KEYG</v>
      </c>
      <c r="L350" s="40" t="str">
        <f>VLOOKUP(C350,SOURCE!S$6:Y$10195,2,0)</f>
        <v/>
      </c>
      <c r="M350" t="str">
        <f>IF(VLOOKUP(I350,SOURCE!B:M,2,0)="/  { itemToBeCoded","To be coded","")</f>
        <v>To be coded</v>
      </c>
      <c r="N350" s="22"/>
      <c r="Q350" s="26" t="str">
        <f>VLOOKUP(I350,SOURCE!B:M,5,0)</f>
        <v>"KEYG"</v>
      </c>
      <c r="U350">
        <f t="shared" si="26"/>
        <v>51</v>
      </c>
      <c r="V350" s="53">
        <f t="shared" si="27"/>
        <v>299797199.25280225</v>
      </c>
      <c r="W350" s="22"/>
      <c r="X350" s="22"/>
      <c r="Y350" t="str">
        <f t="shared" si="24"/>
        <v/>
      </c>
    </row>
    <row r="351" spans="1:30">
      <c r="A351" s="24" t="str">
        <f>IF(ISNA(VLOOKUP(D351,D352:D$9999,1,0)),"",1)</f>
        <v/>
      </c>
      <c r="B351" s="24" t="str">
        <f>IF(ISNA(VLOOKUP(E351,E352:E$9999,1,0)),"",1)</f>
        <v/>
      </c>
      <c r="C351" s="2">
        <v>349</v>
      </c>
      <c r="D351" s="2" t="str">
        <f>VLOOKUP(C351,SOURCE!$S$3:$Z$3016,8,0)</f>
        <v>ITM_KEYX</v>
      </c>
      <c r="E351" s="26" t="str">
        <f>CHAR(34)&amp;VLOOKUP(C351,SOURCE!$S$3:$Z$3016,6,0)&amp;CHAR(34)</f>
        <v>"KEYX"</v>
      </c>
      <c r="F351" s="22" t="str">
        <f>VLOOKUP(C351,SOURCE!$S$3:$AA$3016,9,0)&amp;
IF(MID(E351,2,4)="XEQM",
"                      if (strcompare(str,"&amp;E351&amp;" ) &amp;&amp; exec) { *com = "&amp;D351&amp;";} else",
SUBSTITUTE("                      if (strcompare(str,"&amp;E351&amp;" )) { *com = "&amp;D351&amp;";} else","MNU_","-MNU_")
)</f>
        <v>//                      if (strcompare(str,"KEYX" )) { *com = ITM_KEYX;} else</v>
      </c>
      <c r="H351" t="b">
        <f>ISNA(VLOOKUP(J351,J352:J$500,1,0))</f>
        <v>1</v>
      </c>
      <c r="I351" s="27">
        <f>VLOOKUP(C351,SOURCE!S$6:Y$10195,7,0)</f>
        <v>1499</v>
      </c>
      <c r="J351" s="28" t="str">
        <f>VLOOKUP(C351,SOURCE!S$6:Y$10195,6,0)</f>
        <v>KEYX</v>
      </c>
      <c r="K351" s="29" t="str">
        <f t="shared" si="25"/>
        <v>KEYX</v>
      </c>
      <c r="L351" s="39" t="str">
        <f>VLOOKUP(C351,SOURCE!S$6:Y$10195,2,0)</f>
        <v/>
      </c>
      <c r="M351" t="str">
        <f>IF(VLOOKUP(I351,SOURCE!B:M,2,0)="/  { itemToBeCoded","To be coded","")</f>
        <v>To be coded</v>
      </c>
      <c r="N351" s="22"/>
      <c r="Q351" s="26" t="str">
        <f>VLOOKUP(I351,SOURCE!B:M,5,0)</f>
        <v>"KEYX"</v>
      </c>
      <c r="U351">
        <f t="shared" si="26"/>
        <v>51</v>
      </c>
      <c r="V351" s="163">
        <f t="shared" si="27"/>
        <v>299797199.25280225</v>
      </c>
      <c r="W351" s="22"/>
      <c r="X351" s="22"/>
      <c r="Y351" t="str">
        <f t="shared" si="24"/>
        <v/>
      </c>
    </row>
    <row r="352" spans="1:30" s="34" customFormat="1">
      <c r="C352" s="35"/>
      <c r="D352" s="35"/>
      <c r="E352" s="36"/>
      <c r="F352" s="37"/>
      <c r="I352" s="35"/>
      <c r="J352" s="36"/>
      <c r="L352" s="35"/>
      <c r="Q352" s="36"/>
      <c r="V352" s="162"/>
      <c r="W352" s="155"/>
      <c r="X352" s="155"/>
      <c r="Z352" s="161"/>
      <c r="AA352" s="161"/>
      <c r="AB352" s="161"/>
      <c r="AC352" s="161"/>
      <c r="AD352" s="161"/>
    </row>
  </sheetData>
  <autoFilter ref="A1:AD352" xr:uid="{1F46D7C1-54CB-CA43-ABA0-BF8F58E7A290}"/>
  <conditionalFormatting sqref="B1">
    <cfRule type="cellIs" dxfId="10" priority="5" operator="greaterThan">
      <formula>0</formula>
    </cfRule>
  </conditionalFormatting>
  <conditionalFormatting sqref="A1">
    <cfRule type="cellIs" dxfId="9" priority="4" operator="greaterThan">
      <formula>0</formula>
    </cfRule>
  </conditionalFormatting>
  <conditionalFormatting sqref="A1:B1048576">
    <cfRule type="cellIs" dxfId="8" priority="3" operator="equal">
      <formula>1</formula>
    </cfRule>
  </conditionalFormatting>
  <conditionalFormatting sqref="H1:H1048576">
    <cfRule type="cellIs" dxfId="7" priority="2" operator="equal">
      <formula>FALSE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734E7-031F-6747-9202-C3CF9CC79A66}">
  <dimension ref="B1:J125"/>
  <sheetViews>
    <sheetView topLeftCell="B1" workbookViewId="0">
      <selection activeCell="M1" sqref="M1"/>
    </sheetView>
  </sheetViews>
  <sheetFormatPr baseColWidth="10" defaultRowHeight="16"/>
  <cols>
    <col min="2" max="2" width="67" bestFit="1" customWidth="1"/>
    <col min="8" max="10" width="10.83203125" style="2"/>
  </cols>
  <sheetData>
    <row r="1" spans="2:10">
      <c r="B1" t="s">
        <v>4857</v>
      </c>
      <c r="H1" s="2">
        <f>SEARCH(CHAR(34),B1)</f>
        <v>42</v>
      </c>
      <c r="I1" s="2">
        <f>SEARCH(CHAR(34),B1,H1+1)</f>
        <v>49</v>
      </c>
      <c r="J1" s="2" t="str">
        <f>IF(MID(B1,1,2)="//","",MID(B1,H1+1,I1-H1-1))</f>
        <v>PRIME?</v>
      </c>
    </row>
    <row r="2" spans="2:10">
      <c r="B2" t="s">
        <v>4858</v>
      </c>
      <c r="H2" s="2">
        <f t="shared" ref="H2:H65" si="0">SEARCH(CHAR(34),B2)</f>
        <v>42</v>
      </c>
      <c r="I2" s="2">
        <f t="shared" ref="I2:I65" si="1">SEARCH(CHAR(34),B2,H2+1)</f>
        <v>48</v>
      </c>
      <c r="J2" s="2" t="str">
        <f t="shared" ref="J2:J65" si="2">IF(MID(B2,1,2)="//","",MID(B2,H2+1,I2-H2-1))</f>
        <v>ENTER</v>
      </c>
    </row>
    <row r="3" spans="2:10">
      <c r="B3" t="s">
        <v>4859</v>
      </c>
      <c r="H3" s="2">
        <f t="shared" si="0"/>
        <v>42</v>
      </c>
      <c r="I3" s="2">
        <f t="shared" si="1"/>
        <v>47</v>
      </c>
      <c r="J3" s="2" t="str">
        <f t="shared" si="2"/>
        <v>X&lt;&gt;Y</v>
      </c>
    </row>
    <row r="4" spans="2:10">
      <c r="B4" t="s">
        <v>4860</v>
      </c>
      <c r="H4" s="2">
        <f t="shared" si="0"/>
        <v>42</v>
      </c>
      <c r="I4" s="2">
        <f t="shared" si="1"/>
        <v>47</v>
      </c>
      <c r="J4" s="2" t="str">
        <f t="shared" si="2"/>
        <v>DROP</v>
      </c>
    </row>
    <row r="5" spans="2:10">
      <c r="B5" t="s">
        <v>4861</v>
      </c>
      <c r="H5" s="2">
        <f t="shared" si="0"/>
        <v>42</v>
      </c>
      <c r="I5" s="2">
        <f t="shared" si="1"/>
        <v>46</v>
      </c>
      <c r="J5" s="2" t="str">
        <f t="shared" si="2"/>
        <v>CLX</v>
      </c>
    </row>
    <row r="6" spans="2:10">
      <c r="B6" t="s">
        <v>4862</v>
      </c>
      <c r="H6" s="2">
        <f t="shared" si="0"/>
        <v>42</v>
      </c>
      <c r="I6" s="2">
        <f t="shared" si="1"/>
        <v>47</v>
      </c>
      <c r="J6" s="2" t="str">
        <f t="shared" si="2"/>
        <v>FILL</v>
      </c>
    </row>
    <row r="7" spans="2:10">
      <c r="B7" t="s">
        <v>4863</v>
      </c>
      <c r="H7" s="2">
        <f t="shared" si="0"/>
        <v>42</v>
      </c>
      <c r="I7" s="2">
        <f t="shared" si="1"/>
        <v>46</v>
      </c>
      <c r="J7" s="2" t="str">
        <f t="shared" si="2"/>
        <v>STO</v>
      </c>
    </row>
    <row r="8" spans="2:10">
      <c r="B8" t="s">
        <v>4864</v>
      </c>
      <c r="H8" s="2">
        <f t="shared" si="0"/>
        <v>42</v>
      </c>
      <c r="I8" s="2">
        <f t="shared" si="1"/>
        <v>47</v>
      </c>
      <c r="J8" s="2" t="str">
        <f t="shared" si="2"/>
        <v>COMB</v>
      </c>
    </row>
    <row r="9" spans="2:10">
      <c r="B9" t="s">
        <v>4865</v>
      </c>
      <c r="H9" s="2">
        <f t="shared" si="0"/>
        <v>42</v>
      </c>
      <c r="I9" s="2">
        <f t="shared" si="1"/>
        <v>47</v>
      </c>
      <c r="J9" s="2" t="str">
        <f t="shared" si="2"/>
        <v>PERM</v>
      </c>
    </row>
    <row r="10" spans="2:10">
      <c r="B10" t="s">
        <v>4866</v>
      </c>
      <c r="H10" s="2">
        <f t="shared" si="0"/>
        <v>42</v>
      </c>
      <c r="I10" s="2">
        <f t="shared" si="1"/>
        <v>46</v>
      </c>
      <c r="J10" s="2" t="str">
        <f t="shared" si="2"/>
        <v>RCL</v>
      </c>
    </row>
    <row r="11" spans="2:10">
      <c r="B11" t="s">
        <v>4867</v>
      </c>
      <c r="H11" s="2">
        <f t="shared" si="0"/>
        <v>42</v>
      </c>
      <c r="I11" s="2">
        <f t="shared" si="1"/>
        <v>46</v>
      </c>
      <c r="J11" s="2" t="str">
        <f t="shared" si="2"/>
        <v>X^2</v>
      </c>
    </row>
    <row r="12" spans="2:10">
      <c r="B12" t="s">
        <v>4868</v>
      </c>
      <c r="H12" s="2">
        <f t="shared" si="0"/>
        <v>42</v>
      </c>
      <c r="I12" s="2">
        <f t="shared" si="1"/>
        <v>46</v>
      </c>
      <c r="J12" s="2" t="str">
        <f t="shared" si="2"/>
        <v>X^3</v>
      </c>
    </row>
    <row r="13" spans="2:10">
      <c r="B13" t="s">
        <v>4869</v>
      </c>
      <c r="H13" s="2">
        <f t="shared" si="0"/>
        <v>42</v>
      </c>
      <c r="I13" s="2">
        <f t="shared" si="1"/>
        <v>46</v>
      </c>
      <c r="J13" s="2" t="str">
        <f t="shared" si="2"/>
        <v>Y^X</v>
      </c>
    </row>
    <row r="14" spans="2:10">
      <c r="B14" t="s">
        <v>4870</v>
      </c>
      <c r="H14" s="2">
        <f t="shared" si="0"/>
        <v>42</v>
      </c>
      <c r="I14" s="2">
        <f t="shared" si="1"/>
        <v>47</v>
      </c>
      <c r="J14" s="2" t="str">
        <f t="shared" si="2"/>
        <v>SQRT</v>
      </c>
    </row>
    <row r="15" spans="2:10">
      <c r="B15" t="s">
        <v>4871</v>
      </c>
      <c r="H15" s="2">
        <f t="shared" si="0"/>
        <v>42</v>
      </c>
      <c r="I15" s="2">
        <f t="shared" si="1"/>
        <v>48</v>
      </c>
      <c r="J15" s="2" t="str">
        <f t="shared" si="2"/>
        <v>CUBRT</v>
      </c>
    </row>
    <row r="16" spans="2:10">
      <c r="B16" t="s">
        <v>4872</v>
      </c>
      <c r="H16" s="2">
        <f t="shared" si="0"/>
        <v>42</v>
      </c>
      <c r="I16" s="2">
        <f t="shared" si="1"/>
        <v>47</v>
      </c>
      <c r="J16" s="2" t="str">
        <f t="shared" si="2"/>
        <v>XRTY</v>
      </c>
    </row>
    <row r="17" spans="2:10">
      <c r="B17" t="s">
        <v>4873</v>
      </c>
      <c r="H17" s="2">
        <f t="shared" si="0"/>
        <v>42</v>
      </c>
      <c r="I17" s="2">
        <f t="shared" si="1"/>
        <v>46</v>
      </c>
      <c r="J17" s="2" t="str">
        <f t="shared" si="2"/>
        <v>2^X</v>
      </c>
    </row>
    <row r="18" spans="2:10">
      <c r="B18" t="s">
        <v>4874</v>
      </c>
      <c r="H18" s="2">
        <f t="shared" si="0"/>
        <v>42</v>
      </c>
      <c r="I18" s="2">
        <f t="shared" si="1"/>
        <v>46</v>
      </c>
      <c r="J18" s="2" t="str">
        <f t="shared" si="2"/>
        <v>E^X</v>
      </c>
    </row>
    <row r="19" spans="2:10">
      <c r="B19" t="s">
        <v>4875</v>
      </c>
      <c r="H19" s="2">
        <f t="shared" si="0"/>
        <v>42</v>
      </c>
      <c r="I19" s="2">
        <f t="shared" si="1"/>
        <v>47</v>
      </c>
      <c r="J19" s="2" t="str">
        <f t="shared" si="2"/>
        <v>10^X</v>
      </c>
    </row>
    <row r="20" spans="2:10">
      <c r="B20" t="s">
        <v>4876</v>
      </c>
      <c r="H20" s="2">
        <f t="shared" si="0"/>
        <v>42</v>
      </c>
      <c r="I20" s="2">
        <f t="shared" si="1"/>
        <v>47</v>
      </c>
      <c r="J20" s="2" t="str">
        <f t="shared" si="2"/>
        <v>LOG2</v>
      </c>
    </row>
    <row r="21" spans="2:10">
      <c r="B21" t="s">
        <v>4877</v>
      </c>
      <c r="H21" s="2">
        <f t="shared" si="0"/>
        <v>42</v>
      </c>
      <c r="I21" s="2">
        <f t="shared" si="1"/>
        <v>45</v>
      </c>
      <c r="J21" s="2" t="str">
        <f t="shared" si="2"/>
        <v>LN</v>
      </c>
    </row>
    <row r="22" spans="2:10">
      <c r="B22" t="s">
        <v>4878</v>
      </c>
      <c r="H22" s="2">
        <f t="shared" si="0"/>
        <v>42</v>
      </c>
      <c r="I22" s="2">
        <f t="shared" si="1"/>
        <v>48</v>
      </c>
      <c r="J22" s="2" t="str">
        <f t="shared" si="2"/>
        <v>LOG10</v>
      </c>
    </row>
    <row r="23" spans="2:10">
      <c r="B23" t="s">
        <v>4879</v>
      </c>
      <c r="H23" s="2">
        <f t="shared" si="0"/>
        <v>42</v>
      </c>
      <c r="I23" s="2">
        <f t="shared" si="1"/>
        <v>48</v>
      </c>
      <c r="J23" s="2" t="str">
        <f t="shared" si="2"/>
        <v>LOGXY</v>
      </c>
    </row>
    <row r="24" spans="2:10">
      <c r="B24" t="s">
        <v>4880</v>
      </c>
      <c r="H24" s="2">
        <f t="shared" si="0"/>
        <v>42</v>
      </c>
      <c r="I24" s="2">
        <f t="shared" si="1"/>
        <v>46</v>
      </c>
      <c r="J24" s="2" t="str">
        <f t="shared" si="2"/>
        <v>1/X</v>
      </c>
    </row>
    <row r="25" spans="2:10">
      <c r="B25" t="s">
        <v>4881</v>
      </c>
      <c r="H25" s="2">
        <f t="shared" si="0"/>
        <v>42</v>
      </c>
      <c r="I25" s="2">
        <f t="shared" si="1"/>
        <v>46</v>
      </c>
      <c r="J25" s="2" t="str">
        <f t="shared" si="2"/>
        <v>COS</v>
      </c>
    </row>
    <row r="26" spans="2:10">
      <c r="B26" t="s">
        <v>4882</v>
      </c>
      <c r="H26" s="2">
        <f t="shared" si="0"/>
        <v>42</v>
      </c>
      <c r="I26" s="2">
        <f t="shared" si="1"/>
        <v>47</v>
      </c>
      <c r="J26" s="2" t="str">
        <f t="shared" si="2"/>
        <v>COSH</v>
      </c>
    </row>
    <row r="27" spans="2:10">
      <c r="B27" t="s">
        <v>4883</v>
      </c>
      <c r="H27" s="2">
        <f t="shared" si="0"/>
        <v>42</v>
      </c>
      <c r="I27" s="2">
        <f t="shared" si="1"/>
        <v>46</v>
      </c>
      <c r="J27" s="2" t="str">
        <f t="shared" si="2"/>
        <v>SIN</v>
      </c>
    </row>
    <row r="28" spans="2:10">
      <c r="B28" t="s">
        <v>4884</v>
      </c>
      <c r="H28" s="2">
        <f t="shared" si="0"/>
        <v>42</v>
      </c>
      <c r="I28" s="2">
        <f t="shared" si="1"/>
        <v>47</v>
      </c>
      <c r="J28" s="2" t="str">
        <f t="shared" si="2"/>
        <v>SINH</v>
      </c>
    </row>
    <row r="29" spans="2:10">
      <c r="B29" t="s">
        <v>4885</v>
      </c>
      <c r="H29" s="2">
        <f t="shared" si="0"/>
        <v>42</v>
      </c>
      <c r="I29" s="2">
        <f t="shared" si="1"/>
        <v>46</v>
      </c>
      <c r="J29" s="2" t="str">
        <f t="shared" si="2"/>
        <v>TAN</v>
      </c>
    </row>
    <row r="30" spans="2:10">
      <c r="B30" t="s">
        <v>4886</v>
      </c>
      <c r="H30" s="2">
        <f t="shared" si="0"/>
        <v>42</v>
      </c>
      <c r="I30" s="2">
        <f t="shared" si="1"/>
        <v>47</v>
      </c>
      <c r="J30" s="2" t="str">
        <f t="shared" si="2"/>
        <v>TANH</v>
      </c>
    </row>
    <row r="31" spans="2:10">
      <c r="B31" t="s">
        <v>4887</v>
      </c>
      <c r="H31" s="2">
        <f t="shared" si="0"/>
        <v>42</v>
      </c>
      <c r="I31" s="2">
        <f t="shared" si="1"/>
        <v>49</v>
      </c>
      <c r="J31" s="2" t="str">
        <f t="shared" si="2"/>
        <v>ARCCOS</v>
      </c>
    </row>
    <row r="32" spans="2:10">
      <c r="B32" t="s">
        <v>4888</v>
      </c>
      <c r="H32" s="2">
        <f t="shared" si="0"/>
        <v>42</v>
      </c>
      <c r="I32" s="2">
        <f t="shared" si="1"/>
        <v>50</v>
      </c>
      <c r="J32" s="2" t="str">
        <f t="shared" si="2"/>
        <v>ARCCOSH</v>
      </c>
    </row>
    <row r="33" spans="2:10">
      <c r="B33" t="s">
        <v>4889</v>
      </c>
      <c r="H33" s="2">
        <f t="shared" si="0"/>
        <v>42</v>
      </c>
      <c r="I33" s="2">
        <f t="shared" si="1"/>
        <v>49</v>
      </c>
      <c r="J33" s="2" t="str">
        <f t="shared" si="2"/>
        <v>ARCSIN</v>
      </c>
    </row>
    <row r="34" spans="2:10">
      <c r="B34" t="s">
        <v>4890</v>
      </c>
      <c r="H34" s="2">
        <f t="shared" si="0"/>
        <v>42</v>
      </c>
      <c r="I34" s="2">
        <f t="shared" si="1"/>
        <v>50</v>
      </c>
      <c r="J34" s="2" t="str">
        <f t="shared" si="2"/>
        <v>ARCSINH</v>
      </c>
    </row>
    <row r="35" spans="2:10">
      <c r="B35" t="s">
        <v>4891</v>
      </c>
      <c r="H35" s="2">
        <f t="shared" si="0"/>
        <v>42</v>
      </c>
      <c r="I35" s="2">
        <f t="shared" si="1"/>
        <v>49</v>
      </c>
      <c r="J35" s="2" t="str">
        <f t="shared" si="2"/>
        <v>ARCTAN</v>
      </c>
    </row>
    <row r="36" spans="2:10">
      <c r="B36" t="s">
        <v>4892</v>
      </c>
      <c r="H36" s="2">
        <f t="shared" si="0"/>
        <v>42</v>
      </c>
      <c r="I36" s="2">
        <f t="shared" si="1"/>
        <v>50</v>
      </c>
      <c r="J36" s="2" t="str">
        <f t="shared" si="2"/>
        <v>ARCTANH</v>
      </c>
    </row>
    <row r="37" spans="2:10">
      <c r="B37" t="s">
        <v>4893</v>
      </c>
      <c r="H37" s="2">
        <f t="shared" si="0"/>
        <v>42</v>
      </c>
      <c r="I37" s="2">
        <f t="shared" si="1"/>
        <v>46</v>
      </c>
      <c r="J37" s="2" t="str">
        <f t="shared" si="2"/>
        <v>GCD</v>
      </c>
    </row>
    <row r="38" spans="2:10">
      <c r="B38" t="s">
        <v>4894</v>
      </c>
      <c r="H38" s="2">
        <f t="shared" si="0"/>
        <v>42</v>
      </c>
      <c r="I38" s="2">
        <f t="shared" si="1"/>
        <v>46</v>
      </c>
      <c r="J38" s="2" t="str">
        <f t="shared" si="2"/>
        <v>LCM</v>
      </c>
    </row>
    <row r="39" spans="2:10">
      <c r="B39" t="s">
        <v>4895</v>
      </c>
      <c r="H39" s="2">
        <f t="shared" si="0"/>
        <v>42</v>
      </c>
      <c r="I39" s="2">
        <f t="shared" si="1"/>
        <v>46</v>
      </c>
      <c r="J39" s="2" t="str">
        <f t="shared" si="2"/>
        <v>DEC</v>
      </c>
    </row>
    <row r="40" spans="2:10">
      <c r="B40" t="s">
        <v>4896</v>
      </c>
      <c r="H40" s="2">
        <f t="shared" si="0"/>
        <v>42</v>
      </c>
      <c r="I40" s="2">
        <f t="shared" si="1"/>
        <v>46</v>
      </c>
      <c r="J40" s="2" t="str">
        <f t="shared" si="2"/>
        <v>INC</v>
      </c>
    </row>
    <row r="41" spans="2:10">
      <c r="B41" t="s">
        <v>4897</v>
      </c>
      <c r="H41" s="2">
        <f t="shared" si="0"/>
        <v>42</v>
      </c>
      <c r="I41" s="2">
        <f t="shared" si="1"/>
        <v>45</v>
      </c>
      <c r="J41" s="2" t="str">
        <f t="shared" si="2"/>
        <v>IP</v>
      </c>
    </row>
    <row r="42" spans="2:10">
      <c r="B42" t="s">
        <v>4898</v>
      </c>
      <c r="H42" s="2">
        <f t="shared" si="0"/>
        <v>42</v>
      </c>
      <c r="I42" s="2">
        <f t="shared" si="1"/>
        <v>45</v>
      </c>
      <c r="J42" s="2" t="str">
        <f t="shared" si="2"/>
        <v>FP</v>
      </c>
    </row>
    <row r="43" spans="2:10">
      <c r="B43" t="s">
        <v>4899</v>
      </c>
      <c r="H43" s="2">
        <f t="shared" si="0"/>
        <v>42</v>
      </c>
      <c r="I43" s="2">
        <f t="shared" si="1"/>
        <v>44</v>
      </c>
      <c r="J43" s="2" t="str">
        <f t="shared" si="2"/>
        <v>+</v>
      </c>
    </row>
    <row r="44" spans="2:10">
      <c r="B44" t="s">
        <v>4900</v>
      </c>
      <c r="H44" s="2">
        <f t="shared" si="0"/>
        <v>42</v>
      </c>
      <c r="I44" s="2">
        <f t="shared" si="1"/>
        <v>44</v>
      </c>
      <c r="J44" s="2" t="str">
        <f t="shared" si="2"/>
        <v>-</v>
      </c>
    </row>
    <row r="45" spans="2:10">
      <c r="B45" t="s">
        <v>4901</v>
      </c>
      <c r="H45" s="2">
        <f t="shared" si="0"/>
        <v>42</v>
      </c>
      <c r="I45" s="2">
        <f t="shared" si="1"/>
        <v>46</v>
      </c>
      <c r="J45" s="2" t="str">
        <f t="shared" si="2"/>
        <v>CHS</v>
      </c>
    </row>
    <row r="46" spans="2:10">
      <c r="B46" t="s">
        <v>4902</v>
      </c>
      <c r="H46" s="2">
        <f t="shared" si="0"/>
        <v>42</v>
      </c>
      <c r="I46" s="2">
        <f t="shared" si="1"/>
        <v>44</v>
      </c>
      <c r="J46" s="2" t="str">
        <f t="shared" si="2"/>
        <v>*</v>
      </c>
    </row>
    <row r="47" spans="2:10">
      <c r="B47" t="s">
        <v>4903</v>
      </c>
      <c r="H47" s="2">
        <f t="shared" si="0"/>
        <v>42</v>
      </c>
      <c r="I47" s="2">
        <f t="shared" si="1"/>
        <v>44</v>
      </c>
      <c r="J47" s="2" t="str">
        <f t="shared" si="2"/>
        <v>/</v>
      </c>
    </row>
    <row r="48" spans="2:10">
      <c r="B48" t="s">
        <v>4904</v>
      </c>
      <c r="H48" s="2">
        <f t="shared" si="0"/>
        <v>42</v>
      </c>
      <c r="I48" s="2">
        <f t="shared" si="1"/>
        <v>47</v>
      </c>
      <c r="J48" s="2" t="str">
        <f t="shared" si="2"/>
        <v>IDIV</v>
      </c>
    </row>
    <row r="49" spans="2:10">
      <c r="B49" t="s">
        <v>4905</v>
      </c>
      <c r="H49" s="2">
        <f t="shared" si="0"/>
        <v>44</v>
      </c>
      <c r="I49" s="2">
        <f t="shared" si="1"/>
        <v>48</v>
      </c>
      <c r="J49" s="2" t="str">
        <f t="shared" si="2"/>
        <v/>
      </c>
    </row>
    <row r="50" spans="2:10">
      <c r="B50" t="s">
        <v>4906</v>
      </c>
      <c r="H50" s="2">
        <f t="shared" si="0"/>
        <v>42</v>
      </c>
      <c r="I50" s="2">
        <f t="shared" si="1"/>
        <v>46</v>
      </c>
      <c r="J50" s="2" t="str">
        <f t="shared" si="2"/>
        <v>ABS</v>
      </c>
    </row>
    <row r="51" spans="2:10">
      <c r="B51" t="s">
        <v>4907</v>
      </c>
      <c r="H51" s="2">
        <f t="shared" si="0"/>
        <v>42</v>
      </c>
      <c r="I51" s="2">
        <f t="shared" si="1"/>
        <v>48</v>
      </c>
      <c r="J51" s="2" t="str">
        <f t="shared" si="2"/>
        <v>NEXTP</v>
      </c>
    </row>
    <row r="52" spans="2:10">
      <c r="B52" t="s">
        <v>4908</v>
      </c>
      <c r="H52" s="2">
        <f t="shared" si="0"/>
        <v>44</v>
      </c>
      <c r="I52" s="2">
        <f t="shared" si="1"/>
        <v>47</v>
      </c>
      <c r="J52" s="2" t="str">
        <f t="shared" si="2"/>
        <v/>
      </c>
    </row>
    <row r="53" spans="2:10">
      <c r="B53" t="s">
        <v>4909</v>
      </c>
      <c r="H53" s="2">
        <f t="shared" si="0"/>
        <v>42</v>
      </c>
      <c r="I53" s="2">
        <f t="shared" si="1"/>
        <v>45</v>
      </c>
      <c r="J53" s="2" t="str">
        <f t="shared" si="2"/>
        <v>PI</v>
      </c>
    </row>
    <row r="54" spans="2:10">
      <c r="B54" t="s">
        <v>4910</v>
      </c>
      <c r="H54" s="2">
        <f t="shared" si="0"/>
        <v>44</v>
      </c>
      <c r="I54" s="2">
        <f t="shared" si="1"/>
        <v>49</v>
      </c>
      <c r="J54" s="2" t="str">
        <f t="shared" si="2"/>
        <v/>
      </c>
    </row>
    <row r="55" spans="2:10">
      <c r="B55" t="s">
        <v>4911</v>
      </c>
      <c r="H55" s="2">
        <f t="shared" si="0"/>
        <v>44</v>
      </c>
      <c r="I55" s="2">
        <f t="shared" si="1"/>
        <v>49</v>
      </c>
      <c r="J55" s="2" t="str">
        <f t="shared" si="2"/>
        <v/>
      </c>
    </row>
    <row r="56" spans="2:10">
      <c r="B56" t="s">
        <v>4912</v>
      </c>
      <c r="H56" s="2">
        <f t="shared" si="0"/>
        <v>42</v>
      </c>
      <c r="I56" s="2">
        <f t="shared" si="1"/>
        <v>46</v>
      </c>
      <c r="J56" s="2" t="str">
        <f t="shared" si="2"/>
        <v>D&gt;R</v>
      </c>
    </row>
    <row r="57" spans="2:10">
      <c r="B57" t="s">
        <v>4913</v>
      </c>
      <c r="H57" s="2">
        <f t="shared" si="0"/>
        <v>42</v>
      </c>
      <c r="I57" s="2">
        <f t="shared" si="1"/>
        <v>46</v>
      </c>
      <c r="J57" s="2" t="str">
        <f t="shared" si="2"/>
        <v>R&gt;D</v>
      </c>
    </row>
    <row r="58" spans="2:10">
      <c r="B58" t="s">
        <v>4914</v>
      </c>
      <c r="H58" s="2">
        <f t="shared" si="0"/>
        <v>44</v>
      </c>
      <c r="I58" s="2">
        <f t="shared" si="1"/>
        <v>48</v>
      </c>
      <c r="J58" s="2" t="str">
        <f t="shared" si="2"/>
        <v/>
      </c>
    </row>
    <row r="59" spans="2:10">
      <c r="B59" t="s">
        <v>4915</v>
      </c>
      <c r="H59" s="2">
        <f t="shared" si="0"/>
        <v>42</v>
      </c>
      <c r="I59" s="2">
        <f t="shared" si="1"/>
        <v>44</v>
      </c>
      <c r="J59" s="2" t="str">
        <f t="shared" si="2"/>
        <v>c</v>
      </c>
    </row>
    <row r="60" spans="2:10">
      <c r="B60" t="s">
        <v>4916</v>
      </c>
      <c r="H60" s="2">
        <f t="shared" si="0"/>
        <v>42</v>
      </c>
      <c r="I60" s="2">
        <f t="shared" si="1"/>
        <v>46</v>
      </c>
      <c r="J60" s="2" t="str">
        <f t="shared" si="2"/>
        <v>PHI</v>
      </c>
    </row>
    <row r="61" spans="2:10">
      <c r="B61" t="s">
        <v>4981</v>
      </c>
      <c r="H61" s="2">
        <f t="shared" si="0"/>
        <v>43</v>
      </c>
      <c r="I61" s="2">
        <f t="shared" si="1"/>
        <v>48</v>
      </c>
      <c r="J61" s="2" t="str">
        <f t="shared" si="2"/>
        <v/>
      </c>
    </row>
    <row r="62" spans="2:10">
      <c r="B62" t="s">
        <v>4982</v>
      </c>
      <c r="H62" s="2">
        <f t="shared" si="0"/>
        <v>43</v>
      </c>
      <c r="I62" s="2">
        <f t="shared" si="1"/>
        <v>47</v>
      </c>
      <c r="J62" s="2" t="str">
        <f t="shared" si="2"/>
        <v/>
      </c>
    </row>
    <row r="63" spans="2:10">
      <c r="B63" t="s">
        <v>4917</v>
      </c>
      <c r="H63" s="2">
        <f t="shared" si="0"/>
        <v>42</v>
      </c>
      <c r="I63" s="2">
        <f t="shared" si="1"/>
        <v>47</v>
      </c>
      <c r="J63" s="2" t="str">
        <f t="shared" si="2"/>
        <v>SUM+</v>
      </c>
    </row>
    <row r="64" spans="2:10">
      <c r="B64" t="s">
        <v>4918</v>
      </c>
      <c r="H64" s="2">
        <f t="shared" si="0"/>
        <v>42</v>
      </c>
      <c r="I64" s="2">
        <f t="shared" si="1"/>
        <v>47</v>
      </c>
      <c r="J64" s="2" t="str">
        <f t="shared" si="2"/>
        <v>NSUM</v>
      </c>
    </row>
    <row r="65" spans="2:10">
      <c r="B65" t="s">
        <v>4919</v>
      </c>
      <c r="H65" s="2">
        <f t="shared" si="0"/>
        <v>42</v>
      </c>
      <c r="I65" s="2">
        <f t="shared" si="1"/>
        <v>47</v>
      </c>
      <c r="J65" s="2" t="str">
        <f t="shared" si="2"/>
        <v>SUMX</v>
      </c>
    </row>
    <row r="66" spans="2:10">
      <c r="B66" t="s">
        <v>4920</v>
      </c>
      <c r="H66" s="2">
        <f t="shared" ref="H66:H125" si="3">SEARCH(CHAR(34),B66)</f>
        <v>42</v>
      </c>
      <c r="I66" s="2">
        <f t="shared" ref="I66:I125" si="4">SEARCH(CHAR(34),B66,H66+1)</f>
        <v>47</v>
      </c>
      <c r="J66" s="2" t="str">
        <f t="shared" ref="J66:J125" si="5">IF(MID(B66,1,2)="//","",MID(B66,H66+1,I66-H66-1))</f>
        <v>SUMY</v>
      </c>
    </row>
    <row r="67" spans="2:10">
      <c r="B67" t="s">
        <v>4921</v>
      </c>
      <c r="H67" s="2">
        <f t="shared" si="3"/>
        <v>42</v>
      </c>
      <c r="I67" s="2">
        <f t="shared" si="4"/>
        <v>44</v>
      </c>
      <c r="J67" s="2" t="str">
        <f t="shared" si="5"/>
        <v>X</v>
      </c>
    </row>
    <row r="68" spans="2:10">
      <c r="B68" t="s">
        <v>4922</v>
      </c>
      <c r="H68" s="2">
        <f t="shared" si="3"/>
        <v>42</v>
      </c>
      <c r="I68" s="2">
        <f t="shared" si="4"/>
        <v>44</v>
      </c>
      <c r="J68" s="2" t="str">
        <f t="shared" si="5"/>
        <v>Y</v>
      </c>
    </row>
    <row r="69" spans="2:10">
      <c r="B69" t="s">
        <v>4923</v>
      </c>
      <c r="H69" s="2">
        <f t="shared" si="3"/>
        <v>42</v>
      </c>
      <c r="I69" s="2">
        <f t="shared" si="4"/>
        <v>47</v>
      </c>
      <c r="J69" s="2" t="str">
        <f t="shared" si="5"/>
        <v>IND&gt;</v>
      </c>
    </row>
    <row r="70" spans="2:10">
      <c r="B70" t="s">
        <v>4924</v>
      </c>
      <c r="H70" s="2">
        <f t="shared" si="3"/>
        <v>42</v>
      </c>
      <c r="I70" s="2">
        <f t="shared" si="4"/>
        <v>46</v>
      </c>
      <c r="J70" s="2" t="str">
        <f t="shared" si="5"/>
        <v>EEX</v>
      </c>
    </row>
    <row r="71" spans="2:10">
      <c r="B71" t="s">
        <v>4925</v>
      </c>
      <c r="H71" s="2">
        <f t="shared" si="3"/>
        <v>42</v>
      </c>
      <c r="I71" s="2">
        <f t="shared" si="4"/>
        <v>47</v>
      </c>
      <c r="J71" s="2" t="str">
        <f t="shared" si="5"/>
        <v>SNAP</v>
      </c>
    </row>
    <row r="72" spans="2:10">
      <c r="B72" t="s">
        <v>4926</v>
      </c>
      <c r="H72" s="2">
        <f t="shared" si="3"/>
        <v>42</v>
      </c>
      <c r="I72" s="2">
        <f t="shared" si="4"/>
        <v>46</v>
      </c>
      <c r="J72" s="2" t="str">
        <f t="shared" si="5"/>
        <v>ABS</v>
      </c>
    </row>
    <row r="73" spans="2:10">
      <c r="B73" t="s">
        <v>4927</v>
      </c>
      <c r="H73" s="2">
        <f t="shared" si="3"/>
        <v>42</v>
      </c>
      <c r="I73" s="2">
        <f t="shared" si="4"/>
        <v>46</v>
      </c>
      <c r="J73" s="2" t="str">
        <f t="shared" si="5"/>
        <v>ALL</v>
      </c>
    </row>
    <row r="74" spans="2:10">
      <c r="B74" t="s">
        <v>4928</v>
      </c>
      <c r="H74" s="2">
        <f t="shared" si="3"/>
        <v>42</v>
      </c>
      <c r="I74" s="2">
        <f t="shared" si="4"/>
        <v>48</v>
      </c>
      <c r="J74" s="2" t="str">
        <f t="shared" si="5"/>
        <v>BATT?</v>
      </c>
    </row>
    <row r="75" spans="2:10">
      <c r="B75" t="s">
        <v>4929</v>
      </c>
      <c r="H75" s="2">
        <f t="shared" si="3"/>
        <v>42</v>
      </c>
      <c r="I75" s="2">
        <f t="shared" si="4"/>
        <v>47</v>
      </c>
      <c r="J75" s="2" t="str">
        <f t="shared" si="5"/>
        <v>CASE</v>
      </c>
    </row>
    <row r="76" spans="2:10">
      <c r="B76" t="s">
        <v>4930</v>
      </c>
      <c r="H76" s="2">
        <f t="shared" si="3"/>
        <v>44</v>
      </c>
      <c r="I76" s="2">
        <f t="shared" si="4"/>
        <v>51</v>
      </c>
      <c r="J76" s="2" t="str">
        <f t="shared" si="5"/>
        <v/>
      </c>
    </row>
    <row r="77" spans="2:10">
      <c r="B77" t="s">
        <v>4931</v>
      </c>
      <c r="H77" s="2">
        <f t="shared" si="3"/>
        <v>42</v>
      </c>
      <c r="I77" s="2">
        <f t="shared" si="4"/>
        <v>48</v>
      </c>
      <c r="J77" s="2" t="str">
        <f t="shared" si="5"/>
        <v>CLSTK</v>
      </c>
    </row>
    <row r="78" spans="2:10">
      <c r="B78" t="s">
        <v>4932</v>
      </c>
      <c r="H78" s="2">
        <f t="shared" si="3"/>
        <v>42</v>
      </c>
      <c r="I78" s="2">
        <f t="shared" si="4"/>
        <v>48</v>
      </c>
      <c r="J78" s="2" t="str">
        <f t="shared" si="5"/>
        <v>CLSUM</v>
      </c>
    </row>
    <row r="79" spans="2:10">
      <c r="B79" t="s">
        <v>4933</v>
      </c>
      <c r="H79" s="2">
        <f t="shared" si="3"/>
        <v>42</v>
      </c>
      <c r="I79" s="2">
        <f t="shared" si="4"/>
        <v>46</v>
      </c>
      <c r="J79" s="2" t="str">
        <f t="shared" si="5"/>
        <v>DEG</v>
      </c>
    </row>
    <row r="80" spans="2:10">
      <c r="B80" t="s">
        <v>4934</v>
      </c>
      <c r="H80" s="2">
        <f t="shared" si="3"/>
        <v>42</v>
      </c>
      <c r="I80" s="2">
        <f t="shared" si="4"/>
        <v>46</v>
      </c>
      <c r="J80" s="2" t="str">
        <f t="shared" si="5"/>
        <v>ENG</v>
      </c>
    </row>
    <row r="81" spans="2:10">
      <c r="B81" t="s">
        <v>4935</v>
      </c>
      <c r="H81" s="2">
        <f t="shared" si="3"/>
        <v>42</v>
      </c>
      <c r="I81" s="2">
        <f t="shared" si="4"/>
        <v>47</v>
      </c>
      <c r="J81" s="2" t="str">
        <f t="shared" si="5"/>
        <v>EXPT</v>
      </c>
    </row>
    <row r="82" spans="2:10">
      <c r="B82" t="s">
        <v>4936</v>
      </c>
      <c r="H82" s="2">
        <f t="shared" si="3"/>
        <v>42</v>
      </c>
      <c r="I82" s="2">
        <f t="shared" si="4"/>
        <v>46</v>
      </c>
      <c r="J82" s="2" t="str">
        <f t="shared" si="5"/>
        <v>FIB</v>
      </c>
    </row>
    <row r="83" spans="2:10">
      <c r="B83" t="s">
        <v>4937</v>
      </c>
      <c r="H83" s="2">
        <f t="shared" si="3"/>
        <v>42</v>
      </c>
      <c r="I83" s="2">
        <f t="shared" si="4"/>
        <v>46</v>
      </c>
      <c r="J83" s="2" t="str">
        <f t="shared" si="5"/>
        <v>FIX</v>
      </c>
    </row>
    <row r="84" spans="2:10">
      <c r="B84" t="s">
        <v>4938</v>
      </c>
      <c r="H84" s="2">
        <f t="shared" si="3"/>
        <v>42</v>
      </c>
      <c r="I84" s="2">
        <f t="shared" si="4"/>
        <v>45</v>
      </c>
      <c r="J84" s="2" t="str">
        <f t="shared" si="5"/>
        <v>GD</v>
      </c>
    </row>
    <row r="85" spans="2:10">
      <c r="B85" t="s">
        <v>4939</v>
      </c>
      <c r="H85" s="2">
        <f t="shared" si="3"/>
        <v>42</v>
      </c>
      <c r="I85" s="2">
        <f t="shared" si="4"/>
        <v>48</v>
      </c>
      <c r="J85" s="2" t="str">
        <f t="shared" si="5"/>
        <v>GD^-1</v>
      </c>
    </row>
    <row r="86" spans="2:10">
      <c r="B86" t="s">
        <v>4940</v>
      </c>
      <c r="H86" s="2">
        <f t="shared" si="3"/>
        <v>42</v>
      </c>
      <c r="I86" s="2">
        <f t="shared" si="4"/>
        <v>45</v>
      </c>
      <c r="J86" s="2" t="str">
        <f t="shared" si="5"/>
        <v>IM</v>
      </c>
    </row>
    <row r="87" spans="2:10">
      <c r="B87" t="s">
        <v>4941</v>
      </c>
      <c r="H87" s="2">
        <f t="shared" si="3"/>
        <v>42</v>
      </c>
      <c r="I87" s="2">
        <f t="shared" si="4"/>
        <v>45</v>
      </c>
      <c r="J87" s="2" t="str">
        <f t="shared" si="5"/>
        <v>RE</v>
      </c>
    </row>
    <row r="88" spans="2:10">
      <c r="B88" t="s">
        <v>4942</v>
      </c>
      <c r="H88" s="2">
        <f t="shared" si="3"/>
        <v>42</v>
      </c>
      <c r="I88" s="2">
        <f t="shared" si="4"/>
        <v>47</v>
      </c>
      <c r="J88" s="2" t="str">
        <f t="shared" si="5"/>
        <v>SINC</v>
      </c>
    </row>
    <row r="89" spans="2:10">
      <c r="B89" t="s">
        <v>4943</v>
      </c>
      <c r="H89" s="2">
        <f t="shared" si="3"/>
        <v>44</v>
      </c>
      <c r="I89" s="2">
        <f t="shared" si="4"/>
        <v>50</v>
      </c>
      <c r="J89" s="2" t="str">
        <f t="shared" si="5"/>
        <v/>
      </c>
    </row>
    <row r="90" spans="2:10">
      <c r="B90" t="s">
        <v>4944</v>
      </c>
      <c r="H90" s="2">
        <f t="shared" si="3"/>
        <v>42</v>
      </c>
      <c r="I90" s="2">
        <f t="shared" si="4"/>
        <v>48</v>
      </c>
      <c r="J90" s="2" t="str">
        <f t="shared" si="5"/>
        <v>MULPI</v>
      </c>
    </row>
    <row r="91" spans="2:10">
      <c r="B91" t="s">
        <v>4945</v>
      </c>
      <c r="H91" s="2">
        <f t="shared" si="3"/>
        <v>42</v>
      </c>
      <c r="I91" s="2">
        <f t="shared" si="4"/>
        <v>49</v>
      </c>
      <c r="J91" s="2" t="str">
        <f t="shared" si="5"/>
        <v>SINCPI</v>
      </c>
    </row>
    <row r="92" spans="2:10">
      <c r="B92" t="s">
        <v>4946</v>
      </c>
      <c r="H92" s="2">
        <f t="shared" si="3"/>
        <v>42</v>
      </c>
      <c r="I92" s="2">
        <f t="shared" si="4"/>
        <v>47</v>
      </c>
      <c r="J92" s="2" t="str">
        <f t="shared" si="5"/>
        <v>PLOT</v>
      </c>
    </row>
    <row r="93" spans="2:10">
      <c r="B93" t="s">
        <v>4947</v>
      </c>
      <c r="H93" s="2">
        <f t="shared" si="3"/>
        <v>42</v>
      </c>
      <c r="I93" s="2">
        <f t="shared" si="4"/>
        <v>46</v>
      </c>
      <c r="J93" s="2" t="str">
        <f t="shared" si="5"/>
        <v>RAD</v>
      </c>
    </row>
    <row r="94" spans="2:10">
      <c r="B94" t="s">
        <v>4948</v>
      </c>
      <c r="H94" s="2">
        <f t="shared" si="3"/>
        <v>42</v>
      </c>
      <c r="I94" s="2">
        <f t="shared" si="4"/>
        <v>47</v>
      </c>
      <c r="J94" s="2" t="str">
        <f t="shared" si="5"/>
        <v>RAN#</v>
      </c>
    </row>
    <row r="95" spans="2:10">
      <c r="B95" t="s">
        <v>4949</v>
      </c>
      <c r="H95" s="2">
        <f t="shared" si="3"/>
        <v>42</v>
      </c>
      <c r="I95" s="2">
        <f t="shared" si="4"/>
        <v>48</v>
      </c>
      <c r="J95" s="2" t="str">
        <f t="shared" si="5"/>
        <v>E^X-1</v>
      </c>
    </row>
    <row r="96" spans="2:10">
      <c r="B96" t="s">
        <v>4950</v>
      </c>
      <c r="H96" s="2">
        <f t="shared" si="3"/>
        <v>42</v>
      </c>
      <c r="I96" s="2">
        <f t="shared" si="4"/>
        <v>46</v>
      </c>
      <c r="J96" s="2" t="str">
        <f t="shared" si="5"/>
        <v>SCI</v>
      </c>
    </row>
    <row r="97" spans="2:10">
      <c r="B97" t="s">
        <v>4951</v>
      </c>
      <c r="H97" s="2">
        <f t="shared" si="3"/>
        <v>42</v>
      </c>
      <c r="I97" s="2">
        <f t="shared" si="4"/>
        <v>50</v>
      </c>
      <c r="J97" s="2" t="str">
        <f t="shared" si="5"/>
        <v>LN(1+X)</v>
      </c>
    </row>
    <row r="98" spans="2:10">
      <c r="B98" t="s">
        <v>4952</v>
      </c>
      <c r="H98" s="2">
        <f t="shared" si="3"/>
        <v>44</v>
      </c>
      <c r="I98" s="2">
        <f t="shared" si="4"/>
        <v>48</v>
      </c>
      <c r="J98" s="2" t="str">
        <f t="shared" si="5"/>
        <v/>
      </c>
    </row>
    <row r="99" spans="2:10">
      <c r="B99" t="s">
        <v>4953</v>
      </c>
      <c r="H99" s="2">
        <f t="shared" si="3"/>
        <v>42</v>
      </c>
      <c r="I99" s="2">
        <f t="shared" si="4"/>
        <v>48</v>
      </c>
      <c r="J99" s="2" t="str">
        <f t="shared" si="5"/>
        <v>TICKS</v>
      </c>
    </row>
    <row r="100" spans="2:10">
      <c r="B100" t="s">
        <v>4954</v>
      </c>
      <c r="H100" s="2">
        <f t="shared" si="3"/>
        <v>42</v>
      </c>
      <c r="I100" s="2">
        <f t="shared" si="4"/>
        <v>49</v>
      </c>
      <c r="J100" s="2" t="str">
        <f t="shared" si="5"/>
        <v>(-1)^X</v>
      </c>
    </row>
    <row r="101" spans="2:10">
      <c r="B101" t="s">
        <v>4955</v>
      </c>
      <c r="H101" s="2">
        <f t="shared" si="3"/>
        <v>42</v>
      </c>
      <c r="I101" s="2">
        <f t="shared" si="4"/>
        <v>46</v>
      </c>
      <c r="J101" s="2" t="str">
        <f t="shared" si="5"/>
        <v>ARG</v>
      </c>
    </row>
    <row r="102" spans="2:10">
      <c r="B102" t="s">
        <v>4956</v>
      </c>
      <c r="H102" s="2">
        <f t="shared" si="3"/>
        <v>42</v>
      </c>
      <c r="I102" s="2">
        <f t="shared" si="4"/>
        <v>47</v>
      </c>
      <c r="J102" s="2" t="str">
        <f t="shared" si="5"/>
        <v>EXIT</v>
      </c>
    </row>
    <row r="103" spans="2:10">
      <c r="B103" t="s">
        <v>4957</v>
      </c>
      <c r="H103" s="2">
        <f t="shared" si="3"/>
        <v>42</v>
      </c>
      <c r="I103" s="2">
        <f t="shared" si="4"/>
        <v>48</v>
      </c>
      <c r="J103" s="2" t="str">
        <f t="shared" si="5"/>
        <v>ALPHA</v>
      </c>
    </row>
    <row r="104" spans="2:10">
      <c r="B104" t="s">
        <v>4958</v>
      </c>
      <c r="H104" s="2">
        <f t="shared" si="3"/>
        <v>42</v>
      </c>
      <c r="I104" s="2">
        <f t="shared" si="4"/>
        <v>47</v>
      </c>
      <c r="J104" s="2" t="str">
        <f t="shared" si="5"/>
        <v>DOTD</v>
      </c>
    </row>
    <row r="105" spans="2:10">
      <c r="B105" t="s">
        <v>4959</v>
      </c>
      <c r="H105" s="2">
        <f t="shared" si="3"/>
        <v>42</v>
      </c>
      <c r="I105" s="2">
        <f t="shared" si="4"/>
        <v>50</v>
      </c>
      <c r="J105" s="2" t="str">
        <f t="shared" si="5"/>
        <v>COMPLEX</v>
      </c>
    </row>
    <row r="106" spans="2:10">
      <c r="B106" t="s">
        <v>4960</v>
      </c>
      <c r="H106" s="2">
        <f t="shared" si="3"/>
        <v>42</v>
      </c>
      <c r="I106" s="2">
        <f t="shared" si="4"/>
        <v>49</v>
      </c>
      <c r="J106" s="2" t="str">
        <f t="shared" si="5"/>
        <v>&gt;POLAR</v>
      </c>
    </row>
    <row r="107" spans="2:10">
      <c r="B107" t="s">
        <v>4961</v>
      </c>
      <c r="H107" s="2">
        <f t="shared" si="3"/>
        <v>42</v>
      </c>
      <c r="I107" s="2">
        <f t="shared" si="4"/>
        <v>48</v>
      </c>
      <c r="J107" s="2" t="str">
        <f t="shared" si="5"/>
        <v>&gt;RECT</v>
      </c>
    </row>
    <row r="108" spans="2:10">
      <c r="B108" t="s">
        <v>4962</v>
      </c>
      <c r="H108" s="2">
        <f t="shared" si="3"/>
        <v>42</v>
      </c>
      <c r="I108" s="2">
        <f t="shared" si="4"/>
        <v>47</v>
      </c>
      <c r="J108" s="2" t="str">
        <f t="shared" si="5"/>
        <v>ERPN</v>
      </c>
    </row>
    <row r="109" spans="2:10">
      <c r="B109" t="s">
        <v>4963</v>
      </c>
      <c r="H109" s="2">
        <f t="shared" si="3"/>
        <v>42</v>
      </c>
      <c r="I109" s="2">
        <f t="shared" si="4"/>
        <v>46</v>
      </c>
      <c r="J109" s="2" t="str">
        <f t="shared" si="5"/>
        <v>RPN</v>
      </c>
    </row>
    <row r="110" spans="2:10">
      <c r="B110" t="s">
        <v>4964</v>
      </c>
      <c r="H110" s="2">
        <f t="shared" si="3"/>
        <v>42</v>
      </c>
      <c r="I110" s="2">
        <f t="shared" si="4"/>
        <v>50</v>
      </c>
      <c r="J110" s="2" t="str">
        <f t="shared" si="5"/>
        <v>TEST_45</v>
      </c>
    </row>
    <row r="111" spans="2:10">
      <c r="B111" t="s">
        <v>4965</v>
      </c>
      <c r="H111" s="2">
        <f t="shared" si="3"/>
        <v>42</v>
      </c>
      <c r="I111" s="2">
        <f t="shared" si="4"/>
        <v>46</v>
      </c>
      <c r="J111" s="2" t="str">
        <f t="shared" si="5"/>
        <v>SIG</v>
      </c>
    </row>
    <row r="112" spans="2:10">
      <c r="B112" t="s">
        <v>4966</v>
      </c>
      <c r="H112" s="2">
        <f t="shared" si="3"/>
        <v>42</v>
      </c>
      <c r="I112" s="2">
        <f t="shared" si="4"/>
        <v>48</v>
      </c>
      <c r="J112" s="2" t="str">
        <f t="shared" si="5"/>
        <v>ROUND</v>
      </c>
    </row>
    <row r="113" spans="2:10">
      <c r="B113" t="s">
        <v>4967</v>
      </c>
      <c r="H113" s="2">
        <f t="shared" si="3"/>
        <v>42</v>
      </c>
      <c r="I113" s="2">
        <f t="shared" si="4"/>
        <v>49</v>
      </c>
      <c r="J113" s="2" t="str">
        <f t="shared" si="5"/>
        <v>ROUNDI</v>
      </c>
    </row>
    <row r="114" spans="2:10">
      <c r="B114" t="s">
        <v>4968</v>
      </c>
      <c r="H114" s="2">
        <f t="shared" si="3"/>
        <v>44</v>
      </c>
      <c r="I114" s="2">
        <f t="shared" si="4"/>
        <v>49</v>
      </c>
      <c r="J114" s="2" t="str">
        <f t="shared" si="5"/>
        <v/>
      </c>
    </row>
    <row r="115" spans="2:10">
      <c r="B115" t="s">
        <v>4969</v>
      </c>
      <c r="H115" s="2">
        <f t="shared" si="3"/>
        <v>44</v>
      </c>
      <c r="I115" s="2">
        <f t="shared" si="4"/>
        <v>49</v>
      </c>
      <c r="J115" s="2" t="str">
        <f t="shared" si="5"/>
        <v/>
      </c>
    </row>
    <row r="116" spans="2:10">
      <c r="B116" t="s">
        <v>4970</v>
      </c>
      <c r="H116" s="2">
        <f t="shared" si="3"/>
        <v>44</v>
      </c>
      <c r="I116" s="2">
        <f t="shared" si="4"/>
        <v>51</v>
      </c>
      <c r="J116" s="2" t="str">
        <f t="shared" si="5"/>
        <v/>
      </c>
    </row>
    <row r="117" spans="2:10">
      <c r="B117" t="s">
        <v>4971</v>
      </c>
      <c r="H117" s="2">
        <f t="shared" si="3"/>
        <v>42</v>
      </c>
      <c r="I117" s="2">
        <f t="shared" si="4"/>
        <v>49</v>
      </c>
      <c r="J117" s="2" t="str">
        <f t="shared" si="5"/>
        <v>CASEUP</v>
      </c>
    </row>
    <row r="118" spans="2:10">
      <c r="B118" t="s">
        <v>4972</v>
      </c>
      <c r="H118" s="2">
        <f t="shared" si="3"/>
        <v>42</v>
      </c>
      <c r="I118" s="2">
        <f t="shared" si="4"/>
        <v>49</v>
      </c>
      <c r="J118" s="2" t="str">
        <f t="shared" si="5"/>
        <v>CASEDN</v>
      </c>
    </row>
    <row r="119" spans="2:10">
      <c r="B119" t="s">
        <v>4973</v>
      </c>
      <c r="H119" s="2">
        <f t="shared" si="3"/>
        <v>42</v>
      </c>
      <c r="I119" s="2">
        <f t="shared" si="4"/>
        <v>49</v>
      </c>
      <c r="J119" s="2" t="str">
        <f t="shared" si="5"/>
        <v>LISTXY</v>
      </c>
    </row>
    <row r="120" spans="2:10">
      <c r="B120" t="s">
        <v>4974</v>
      </c>
      <c r="H120" s="2">
        <f t="shared" si="3"/>
        <v>42</v>
      </c>
      <c r="I120" s="2">
        <f t="shared" si="4"/>
        <v>49</v>
      </c>
      <c r="J120" s="2" t="str">
        <f t="shared" si="5"/>
        <v>PLOTLS</v>
      </c>
    </row>
    <row r="121" spans="2:10">
      <c r="B121" t="s">
        <v>4975</v>
      </c>
      <c r="H121" s="2">
        <f t="shared" si="3"/>
        <v>42</v>
      </c>
      <c r="I121" s="2">
        <f t="shared" si="4"/>
        <v>48</v>
      </c>
      <c r="J121" s="2" t="str">
        <f t="shared" si="5"/>
        <v>P_INT</v>
      </c>
    </row>
    <row r="122" spans="2:10">
      <c r="B122" t="s">
        <v>4976</v>
      </c>
      <c r="H122" s="2">
        <f t="shared" si="3"/>
        <v>42</v>
      </c>
      <c r="I122" s="2">
        <f t="shared" si="4"/>
        <v>49</v>
      </c>
      <c r="J122" s="2" t="str">
        <f t="shared" si="5"/>
        <v>P_DIFF</v>
      </c>
    </row>
    <row r="123" spans="2:10">
      <c r="B123" t="s">
        <v>4977</v>
      </c>
      <c r="H123" s="2">
        <f t="shared" si="3"/>
        <v>42</v>
      </c>
      <c r="I123" s="2">
        <f t="shared" si="4"/>
        <v>48</v>
      </c>
      <c r="J123" s="2" t="str">
        <f t="shared" si="5"/>
        <v>P_RMS</v>
      </c>
    </row>
    <row r="124" spans="2:10">
      <c r="B124" t="s">
        <v>4978</v>
      </c>
      <c r="H124" s="2">
        <f t="shared" si="3"/>
        <v>42</v>
      </c>
      <c r="I124" s="2">
        <f t="shared" si="4"/>
        <v>50</v>
      </c>
      <c r="J124" s="2" t="str">
        <f t="shared" si="5"/>
        <v>P_SHADE</v>
      </c>
    </row>
    <row r="125" spans="2:10">
      <c r="B125" t="s">
        <v>4979</v>
      </c>
      <c r="H125" s="2">
        <f t="shared" si="3"/>
        <v>42</v>
      </c>
      <c r="I125" s="2">
        <f t="shared" si="4"/>
        <v>48</v>
      </c>
      <c r="J125" s="2" t="str">
        <f t="shared" si="5"/>
        <v>CLGRF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4628B-F707-1945-B628-76B64C56AF35}">
  <dimension ref="A2:L73"/>
  <sheetViews>
    <sheetView workbookViewId="0">
      <selection activeCell="B44" sqref="B44"/>
    </sheetView>
  </sheetViews>
  <sheetFormatPr baseColWidth="10" defaultRowHeight="16"/>
  <cols>
    <col min="2" max="2" width="32.33203125" bestFit="1" customWidth="1"/>
    <col min="4" max="4" width="17.6640625" customWidth="1"/>
    <col min="6" max="6" width="22.6640625" customWidth="1"/>
    <col min="8" max="8" width="60.6640625" bestFit="1" customWidth="1"/>
  </cols>
  <sheetData>
    <row r="2" spans="1:12">
      <c r="B2" t="s">
        <v>4643</v>
      </c>
    </row>
    <row r="3" spans="1:12">
      <c r="E3" t="s">
        <v>4558</v>
      </c>
      <c r="F3" t="s">
        <v>4559</v>
      </c>
    </row>
    <row r="4" spans="1:12">
      <c r="A4" t="s">
        <v>4563</v>
      </c>
      <c r="B4" t="str">
        <f>"11 ENTER PRIME? "</f>
        <v xml:space="preserve">11 ENTER PRIME? </v>
      </c>
      <c r="E4">
        <v>1</v>
      </c>
      <c r="F4">
        <v>1</v>
      </c>
      <c r="H4" s="151" t="str">
        <f>SUBSTITUTE("GTO_SZ M1 DROP 1 EXIT 1 SUM+",",",".")</f>
        <v>GTO_SZ M1 DROP 1 EXIT 1 SUM+</v>
      </c>
      <c r="L4" s="151" t="str">
        <f t="shared" ref="L4:L35" si="0">IF(B4="DONE","",B4&amp;" "&amp;H4)</f>
        <v>11 ENTER PRIME?  GTO_SZ M1 DROP 1 EXIT 1 SUM+</v>
      </c>
    </row>
    <row r="5" spans="1:12">
      <c r="A5" t="s">
        <v>4564</v>
      </c>
      <c r="B5" t="s">
        <v>4641</v>
      </c>
      <c r="E5">
        <v>1</v>
      </c>
      <c r="F5">
        <v>11</v>
      </c>
      <c r="H5" t="str">
        <f>SUBSTITUTE(IF(F5&lt;0,-F5&amp;" CHS ",F5)&amp;" GSB M2",",",".")</f>
        <v>11 GSB M2</v>
      </c>
      <c r="L5" s="151" t="str">
        <f t="shared" si="0"/>
        <v>RPN 5 ENTER + ERPN 1  + 11 GSB M2</v>
      </c>
    </row>
    <row r="6" spans="1:12">
      <c r="A6" t="s">
        <v>4565</v>
      </c>
      <c r="B6" t="s">
        <v>4642</v>
      </c>
      <c r="E6">
        <v>1</v>
      </c>
      <c r="F6">
        <v>2.5</v>
      </c>
      <c r="H6" t="str">
        <f t="shared" ref="H6:H69" si="1">SUBSTITUTE(IF(F6&lt;0,-F6&amp;" CHS ",F6)&amp;" GSB M2",",",".")</f>
        <v>2.5 GSB M2</v>
      </c>
      <c r="L6" s="151" t="str">
        <f t="shared" si="0"/>
        <v>2 ENTER 5 X&lt;&gt;Y /  2.5 GSB M2</v>
      </c>
    </row>
    <row r="7" spans="1:12">
      <c r="A7" t="s">
        <v>4566</v>
      </c>
      <c r="B7" t="s">
        <v>4639</v>
      </c>
      <c r="E7">
        <v>1</v>
      </c>
      <c r="F7">
        <v>1</v>
      </c>
      <c r="H7" t="str">
        <f t="shared" si="1"/>
        <v>1 GSB M2</v>
      </c>
      <c r="L7" s="151" t="str">
        <f t="shared" si="0"/>
        <v>1 EXIT 2 DROP 1 EXIT 3 DROP 1 GSB M2</v>
      </c>
    </row>
    <row r="8" spans="1:12">
      <c r="A8" t="s">
        <v>4567</v>
      </c>
      <c r="B8" t="s">
        <v>4621</v>
      </c>
      <c r="E8">
        <v>1</v>
      </c>
      <c r="F8">
        <v>3</v>
      </c>
      <c r="H8" t="str">
        <f t="shared" si="1"/>
        <v>3 GSB M2</v>
      </c>
      <c r="L8" s="151" t="str">
        <f t="shared" si="0"/>
        <v>1 ENTER 2 ENTER 3 ENTER CLX + + 3 GSB M2</v>
      </c>
    </row>
    <row r="9" spans="1:12">
      <c r="A9" t="s">
        <v>4568</v>
      </c>
      <c r="B9" t="s">
        <v>4622</v>
      </c>
      <c r="E9">
        <v>1</v>
      </c>
      <c r="F9">
        <v>12</v>
      </c>
      <c r="H9" t="str">
        <f t="shared" si="1"/>
        <v>12 GSB M2</v>
      </c>
      <c r="L9" s="151" t="str">
        <f t="shared" si="0"/>
        <v>3 FILL + + + 12 GSB M2</v>
      </c>
    </row>
    <row r="10" spans="1:12">
      <c r="A10" t="s">
        <v>4569</v>
      </c>
      <c r="B10" t="s">
        <v>4640</v>
      </c>
      <c r="E10">
        <v>1</v>
      </c>
      <c r="F10">
        <v>1</v>
      </c>
      <c r="H10" t="str">
        <f t="shared" si="1"/>
        <v>1 GSB M2</v>
      </c>
      <c r="L10" s="151" t="str">
        <f t="shared" si="0"/>
        <v>1 CHS SQRT STO 01 CLSTK RCL 01 ENTER * CHS ABS ENTER 1 GSB M2</v>
      </c>
    </row>
    <row r="11" spans="1:12">
      <c r="A11" t="s">
        <v>4570</v>
      </c>
      <c r="B11" t="s">
        <v>4623</v>
      </c>
      <c r="E11">
        <v>1</v>
      </c>
      <c r="F11">
        <v>120</v>
      </c>
      <c r="H11" t="str">
        <f t="shared" si="1"/>
        <v>120 GSB M2</v>
      </c>
      <c r="L11" s="151" t="str">
        <f t="shared" si="0"/>
        <v>10 ENTER 3 COMB 120 GSB M2</v>
      </c>
    </row>
    <row r="12" spans="1:12">
      <c r="A12" t="s">
        <v>4571</v>
      </c>
      <c r="B12" t="s">
        <v>4624</v>
      </c>
      <c r="E12">
        <v>1</v>
      </c>
      <c r="F12">
        <v>24</v>
      </c>
      <c r="H12" t="str">
        <f t="shared" si="1"/>
        <v>24 GSB M2</v>
      </c>
      <c r="L12" s="151" t="str">
        <f t="shared" si="0"/>
        <v>4 ENTER 3 PERM 24 GSB M2</v>
      </c>
    </row>
    <row r="13" spans="1:12">
      <c r="A13" t="s">
        <v>4572</v>
      </c>
      <c r="B13" t="s">
        <v>4625</v>
      </c>
      <c r="E13">
        <v>1</v>
      </c>
      <c r="F13">
        <v>2</v>
      </c>
      <c r="H13" t="str">
        <f t="shared" si="1"/>
        <v>2 GSB M2</v>
      </c>
      <c r="L13" s="151" t="str">
        <f t="shared" si="0"/>
        <v>1 STO + 01 CLSTK RCL 01 X^2 ABS 2 GSB M2</v>
      </c>
    </row>
    <row r="14" spans="1:12">
      <c r="A14" t="s">
        <v>4573</v>
      </c>
      <c r="H14" t="str">
        <f t="shared" si="1"/>
        <v xml:space="preserve"> GSB M2</v>
      </c>
      <c r="L14" s="151" t="str">
        <f t="shared" si="0"/>
        <v xml:space="preserve">  GSB M2</v>
      </c>
    </row>
    <row r="15" spans="1:12">
      <c r="A15" t="s">
        <v>4574</v>
      </c>
      <c r="B15" t="s">
        <v>4626</v>
      </c>
      <c r="E15">
        <v>1</v>
      </c>
      <c r="F15">
        <v>2</v>
      </c>
      <c r="H15" t="str">
        <f t="shared" si="1"/>
        <v>2 GSB M2</v>
      </c>
      <c r="L15" s="151" t="str">
        <f t="shared" si="0"/>
        <v>RCL 01 X^2 STO 02 ABS 2 GSB M2</v>
      </c>
    </row>
    <row r="16" spans="1:12">
      <c r="A16" t="s">
        <v>4575</v>
      </c>
      <c r="B16" t="s">
        <v>4627</v>
      </c>
      <c r="E16">
        <v>1</v>
      </c>
      <c r="F16">
        <f>SQRT(2)^3</f>
        <v>2.8284271247461907</v>
      </c>
      <c r="H16" t="str">
        <f t="shared" si="1"/>
        <v>2.82842712474619 GSB M2</v>
      </c>
      <c r="L16" s="151" t="str">
        <f t="shared" si="0"/>
        <v>RCL 01 X^3 STO 03 ABS 2.82842712474619 GSB M2</v>
      </c>
    </row>
    <row r="17" spans="1:12">
      <c r="A17" t="s">
        <v>4576</v>
      </c>
      <c r="B17" t="s">
        <v>4628</v>
      </c>
      <c r="E17">
        <v>1</v>
      </c>
      <c r="F17" s="156">
        <f>ROUND(2^(23/2),10)</f>
        <v>2896.3093757401002</v>
      </c>
      <c r="H17" t="str">
        <f t="shared" si="1"/>
        <v>2896.3093757401 GSB M2</v>
      </c>
      <c r="L17" s="151" t="str">
        <f t="shared" si="0"/>
        <v>RCL 01 23 Y^X STO 04 ABS 2896.3093757401 GSB M2</v>
      </c>
    </row>
    <row r="18" spans="1:12">
      <c r="A18" t="s">
        <v>2908</v>
      </c>
      <c r="B18" t="s">
        <v>4629</v>
      </c>
      <c r="E18">
        <v>1</v>
      </c>
      <c r="F18">
        <v>0</v>
      </c>
      <c r="H18" t="str">
        <f t="shared" si="1"/>
        <v>0 GSB M2</v>
      </c>
      <c r="L18" s="151" t="str">
        <f t="shared" si="0"/>
        <v>RCL 02 SQRT RCL 01 - ABS 0 GSB M2</v>
      </c>
    </row>
    <row r="19" spans="1:12">
      <c r="A19" t="s">
        <v>3049</v>
      </c>
      <c r="B19" t="s">
        <v>4630</v>
      </c>
      <c r="E19">
        <v>1</v>
      </c>
      <c r="F19">
        <v>0</v>
      </c>
      <c r="H19" t="str">
        <f t="shared" si="1"/>
        <v>0 GSB M2</v>
      </c>
      <c r="L19" s="151" t="str">
        <f t="shared" si="0"/>
        <v>RCL 03 CUBRT RCL 01 - ABS 0 GSB M2</v>
      </c>
    </row>
    <row r="20" spans="1:12">
      <c r="A20" t="s">
        <v>2906</v>
      </c>
      <c r="B20" t="s">
        <v>4631</v>
      </c>
      <c r="E20">
        <v>1</v>
      </c>
      <c r="F20">
        <v>0</v>
      </c>
      <c r="H20" t="str">
        <f t="shared" si="1"/>
        <v>0 GSB M2</v>
      </c>
      <c r="L20" s="151" t="str">
        <f t="shared" si="0"/>
        <v>1 EXIT 0.1 COMPLEX STO 06 23 Y^X 23 XRTY RCL 06 - ABS 0 GSB M2</v>
      </c>
    </row>
    <row r="21" spans="1:12">
      <c r="A21" t="s">
        <v>4577</v>
      </c>
      <c r="B21" s="151" t="str">
        <f>"0.2 "&amp;A21&amp;""</f>
        <v>0.2 2^X</v>
      </c>
      <c r="E21">
        <v>1</v>
      </c>
      <c r="F21">
        <f>2^0.2</f>
        <v>1.1486983549970351</v>
      </c>
      <c r="H21" t="str">
        <f t="shared" si="1"/>
        <v>1.14869835499704 GSB M2</v>
      </c>
      <c r="L21" s="151" t="str">
        <f t="shared" si="0"/>
        <v>0.2 2^X 1.14869835499704 GSB M2</v>
      </c>
    </row>
    <row r="22" spans="1:12">
      <c r="A22" t="s">
        <v>4578</v>
      </c>
      <c r="B22" s="151" t="str">
        <f>"0.2 "&amp;A22&amp;""</f>
        <v>0.2 E^X</v>
      </c>
      <c r="E22">
        <v>1</v>
      </c>
      <c r="F22">
        <f>EXP(0.2)</f>
        <v>1.2214027581601699</v>
      </c>
      <c r="H22" t="str">
        <f t="shared" si="1"/>
        <v>1.22140275816017 GSB M2</v>
      </c>
      <c r="L22" s="151" t="str">
        <f t="shared" si="0"/>
        <v>0.2 E^X 1.22140275816017 GSB M2</v>
      </c>
    </row>
    <row r="23" spans="1:12">
      <c r="A23" t="s">
        <v>4579</v>
      </c>
      <c r="B23" s="151" t="str">
        <f>"0.2 "&amp;A23</f>
        <v>0.2 10^X</v>
      </c>
      <c r="E23">
        <v>1</v>
      </c>
      <c r="F23">
        <f>10^0.2</f>
        <v>1.5848931924611136</v>
      </c>
      <c r="H23" t="str">
        <f t="shared" si="1"/>
        <v>1.58489319246111 GSB M2</v>
      </c>
      <c r="L23" s="151" t="str">
        <f t="shared" si="0"/>
        <v>0.2 10^X 1.58489319246111 GSB M2</v>
      </c>
    </row>
    <row r="24" spans="1:12">
      <c r="A24" t="s">
        <v>4580</v>
      </c>
      <c r="B24" s="151" t="str">
        <f>"0.2 "&amp;A24&amp;""</f>
        <v>0.2 LOG2</v>
      </c>
      <c r="E24">
        <v>1</v>
      </c>
      <c r="F24">
        <f>LOG(0.2)/LOG(2)</f>
        <v>-2.3219280948873622</v>
      </c>
      <c r="H24" t="str">
        <f t="shared" si="1"/>
        <v>2.32192809488736 CHS  GSB M2</v>
      </c>
      <c r="L24" s="151" t="str">
        <f t="shared" si="0"/>
        <v>0.2 LOG2 2.32192809488736 CHS  GSB M2</v>
      </c>
    </row>
    <row r="25" spans="1:12">
      <c r="A25" t="s">
        <v>4581</v>
      </c>
      <c r="B25" s="151" t="str">
        <f>"0.2 "&amp;A25&amp;""</f>
        <v>0.2 LN</v>
      </c>
      <c r="E25">
        <v>1</v>
      </c>
      <c r="F25">
        <f>LN(0.2)</f>
        <v>-1.6094379124341003</v>
      </c>
      <c r="H25" t="str">
        <f t="shared" si="1"/>
        <v>1.6094379124341 CHS  GSB M2</v>
      </c>
      <c r="L25" s="151" t="str">
        <f t="shared" si="0"/>
        <v>0.2 LN 1.6094379124341 CHS  GSB M2</v>
      </c>
    </row>
    <row r="26" spans="1:12">
      <c r="A26" t="s">
        <v>4582</v>
      </c>
      <c r="B26" s="152" t="str">
        <f>"0.2 ENTER "&amp;A26&amp;""</f>
        <v>0.2 ENTER LOG10</v>
      </c>
      <c r="E26">
        <v>1</v>
      </c>
      <c r="F26">
        <f>LOG10(0.2)</f>
        <v>-0.69897000433601875</v>
      </c>
      <c r="H26" t="str">
        <f t="shared" si="1"/>
        <v>0.698970004336019 CHS  GSB M2</v>
      </c>
      <c r="L26" s="151" t="str">
        <f t="shared" si="0"/>
        <v>0.2 ENTER LOG10 0.698970004336019 CHS  GSB M2</v>
      </c>
    </row>
    <row r="27" spans="1:12">
      <c r="A27" t="s">
        <v>4583</v>
      </c>
      <c r="B27" s="151" t="str">
        <f>"0.2 EXIT 3 "&amp;A27&amp;""</f>
        <v>0.2 EXIT 3 LOGXY</v>
      </c>
      <c r="E27">
        <v>1</v>
      </c>
      <c r="F27">
        <f>LOG(0.2)/LOG(3)</f>
        <v>-1.4649735207179271</v>
      </c>
      <c r="H27" t="str">
        <f t="shared" si="1"/>
        <v>1.46497352071793 CHS  GSB M2</v>
      </c>
      <c r="L27" s="151" t="str">
        <f t="shared" si="0"/>
        <v>0.2 EXIT 3 LOGXY 1.46497352071793 CHS  GSB M2</v>
      </c>
    </row>
    <row r="28" spans="1:12">
      <c r="A28" t="s">
        <v>4584</v>
      </c>
      <c r="B28" s="152" t="str">
        <f>"0.2 ENTER "&amp;A28&amp;""</f>
        <v>0.2 ENTER 1/X</v>
      </c>
      <c r="E28">
        <v>1</v>
      </c>
      <c r="F28">
        <f>1/0.2</f>
        <v>5</v>
      </c>
      <c r="H28" t="str">
        <f t="shared" si="1"/>
        <v>5 GSB M2</v>
      </c>
      <c r="L28" s="151" t="str">
        <f t="shared" si="0"/>
        <v>0.2 ENTER 1/X 5 GSB M2</v>
      </c>
    </row>
    <row r="29" spans="1:12">
      <c r="A29" t="s">
        <v>4585</v>
      </c>
      <c r="B29" s="151" t="str">
        <f>"16.8 "&amp;A29&amp;" "&amp;A35&amp;" STO 10"</f>
        <v>16.8 COS ARCCOS STO 10</v>
      </c>
      <c r="E29">
        <v>1</v>
      </c>
      <c r="F29">
        <v>16.8</v>
      </c>
      <c r="H29" t="str">
        <f t="shared" si="1"/>
        <v>16.8 GSB M2</v>
      </c>
      <c r="L29" s="151" t="str">
        <f t="shared" si="0"/>
        <v>16.8 COS ARCCOS STO 10 16.8 GSB M2</v>
      </c>
    </row>
    <row r="30" spans="1:12">
      <c r="A30" t="s">
        <v>4586</v>
      </c>
      <c r="B30" s="151" t="str">
        <f>"16.8 "&amp;A30&amp;" "&amp;A36&amp;" STO 11"</f>
        <v>16.8 COSH ARCCOSH STO 11</v>
      </c>
      <c r="E30">
        <v>1</v>
      </c>
      <c r="F30">
        <v>16.8</v>
      </c>
      <c r="H30" t="str">
        <f t="shared" si="1"/>
        <v>16.8 GSB M2</v>
      </c>
      <c r="L30" s="151" t="str">
        <f t="shared" si="0"/>
        <v>16.8 COSH ARCCOSH STO 11 16.8 GSB M2</v>
      </c>
    </row>
    <row r="31" spans="1:12">
      <c r="A31" t="s">
        <v>4587</v>
      </c>
      <c r="B31" s="151" t="str">
        <f>"16.8 "&amp;A31&amp;" "&amp;A37&amp;" STO 12"</f>
        <v>16.8 SIN ARCSIN STO 12</v>
      </c>
      <c r="E31">
        <v>1</v>
      </c>
      <c r="F31">
        <v>16.8</v>
      </c>
      <c r="H31" t="str">
        <f t="shared" si="1"/>
        <v>16.8 GSB M2</v>
      </c>
      <c r="L31" s="151" t="str">
        <f t="shared" si="0"/>
        <v>16.8 SIN ARCSIN STO 12 16.8 GSB M2</v>
      </c>
    </row>
    <row r="32" spans="1:12">
      <c r="A32" t="s">
        <v>4588</v>
      </c>
      <c r="B32" s="151" t="str">
        <f>"16.8 "&amp;A32&amp;" "&amp;A38&amp;" STO 13"</f>
        <v>16.8 SINH ARCSINH STO 13</v>
      </c>
      <c r="E32">
        <v>1</v>
      </c>
      <c r="F32">
        <v>16.8</v>
      </c>
      <c r="H32" t="str">
        <f t="shared" si="1"/>
        <v>16.8 GSB M2</v>
      </c>
      <c r="L32" s="151" t="str">
        <f t="shared" si="0"/>
        <v>16.8 SINH ARCSINH STO 13 16.8 GSB M2</v>
      </c>
    </row>
    <row r="33" spans="1:12">
      <c r="A33" t="s">
        <v>4589</v>
      </c>
      <c r="B33" s="151" t="str">
        <f>"16.8 "&amp;A33&amp;" "&amp;A39&amp;" STO 14"</f>
        <v>16.8 TAN ARCTAN STO 14</v>
      </c>
      <c r="E33">
        <v>1</v>
      </c>
      <c r="F33">
        <v>16.8</v>
      </c>
      <c r="H33" t="str">
        <f t="shared" si="1"/>
        <v>16.8 GSB M2</v>
      </c>
      <c r="L33" s="151" t="str">
        <f t="shared" si="0"/>
        <v>16.8 TAN ARCTAN STO 14 16.8 GSB M2</v>
      </c>
    </row>
    <row r="34" spans="1:12">
      <c r="A34" t="s">
        <v>4590</v>
      </c>
      <c r="B34" s="151" t="str">
        <f>"16.8 "&amp;A34&amp;" "&amp;A40&amp;" STO 15"</f>
        <v>16.8 TANH ARCTANH STO 15</v>
      </c>
      <c r="E34">
        <v>1</v>
      </c>
      <c r="F34">
        <v>16.8</v>
      </c>
      <c r="H34" t="str">
        <f t="shared" si="1"/>
        <v>16.8 GSB M2</v>
      </c>
      <c r="L34" s="151" t="str">
        <f t="shared" si="0"/>
        <v>16.8 TANH ARCTANH STO 15 16.8 GSB M2</v>
      </c>
    </row>
    <row r="35" spans="1:12">
      <c r="A35" t="s">
        <v>4591</v>
      </c>
      <c r="B35" t="s">
        <v>4645</v>
      </c>
      <c r="H35" t="str">
        <f t="shared" si="1"/>
        <v xml:space="preserve"> GSB M2</v>
      </c>
      <c r="L35" s="151" t="str">
        <f t="shared" si="0"/>
        <v/>
      </c>
    </row>
    <row r="36" spans="1:12">
      <c r="A36" t="s">
        <v>3221</v>
      </c>
      <c r="B36" t="s">
        <v>4645</v>
      </c>
      <c r="H36" t="str">
        <f t="shared" si="1"/>
        <v xml:space="preserve"> GSB M2</v>
      </c>
      <c r="L36" s="151" t="str">
        <f t="shared" ref="L36:L67" si="2">IF(B36="DONE","",B36&amp;" "&amp;H36)</f>
        <v/>
      </c>
    </row>
    <row r="37" spans="1:12">
      <c r="A37" t="s">
        <v>4592</v>
      </c>
      <c r="B37" t="s">
        <v>4645</v>
      </c>
      <c r="H37" t="str">
        <f t="shared" si="1"/>
        <v xml:space="preserve"> GSB M2</v>
      </c>
      <c r="L37" s="151" t="str">
        <f t="shared" si="2"/>
        <v/>
      </c>
    </row>
    <row r="38" spans="1:12">
      <c r="A38" t="s">
        <v>3219</v>
      </c>
      <c r="B38" t="s">
        <v>4645</v>
      </c>
      <c r="H38" t="str">
        <f t="shared" si="1"/>
        <v xml:space="preserve"> GSB M2</v>
      </c>
      <c r="L38" s="151" t="str">
        <f t="shared" si="2"/>
        <v/>
      </c>
    </row>
    <row r="39" spans="1:12">
      <c r="A39" t="s">
        <v>4593</v>
      </c>
      <c r="B39" t="s">
        <v>4645</v>
      </c>
      <c r="H39" t="str">
        <f t="shared" si="1"/>
        <v xml:space="preserve"> GSB M2</v>
      </c>
      <c r="L39" s="151" t="str">
        <f t="shared" si="2"/>
        <v/>
      </c>
    </row>
    <row r="40" spans="1:12">
      <c r="A40" t="s">
        <v>3220</v>
      </c>
      <c r="B40" t="s">
        <v>4645</v>
      </c>
      <c r="H40" t="str">
        <f t="shared" si="1"/>
        <v xml:space="preserve"> GSB M2</v>
      </c>
      <c r="L40" s="151" t="str">
        <f t="shared" si="2"/>
        <v/>
      </c>
    </row>
    <row r="41" spans="1:12">
      <c r="A41" t="s">
        <v>4594</v>
      </c>
      <c r="B41" t="s">
        <v>4632</v>
      </c>
      <c r="E41">
        <v>1</v>
      </c>
      <c r="F41">
        <v>2</v>
      </c>
      <c r="H41" t="str">
        <f t="shared" si="1"/>
        <v>2 GSB M2</v>
      </c>
      <c r="L41" s="151" t="str">
        <f t="shared" si="2"/>
        <v>0.2 CEIL 0.9 CEIL + 2 GSB M2</v>
      </c>
    </row>
    <row r="42" spans="1:12">
      <c r="A42" t="s">
        <v>4595</v>
      </c>
      <c r="B42" t="s">
        <v>4633</v>
      </c>
      <c r="E42">
        <v>1</v>
      </c>
      <c r="F42">
        <v>2</v>
      </c>
      <c r="H42" t="str">
        <f t="shared" si="1"/>
        <v>2 GSB M2</v>
      </c>
      <c r="L42" s="151" t="str">
        <f t="shared" si="2"/>
        <v>1.2 FLOOR 1.9 FLOOR + 2 GSB M2</v>
      </c>
    </row>
    <row r="43" spans="1:12">
      <c r="A43" t="s">
        <v>4596</v>
      </c>
      <c r="B43" t="s">
        <v>4732</v>
      </c>
      <c r="E43">
        <v>1</v>
      </c>
      <c r="F43">
        <v>6</v>
      </c>
      <c r="H43" t="str">
        <f t="shared" si="1"/>
        <v>6 GSB M2</v>
      </c>
      <c r="L43" s="151" t="str">
        <f t="shared" si="2"/>
        <v>54 EXIT 24 GCD STO 22 6 GSB M2</v>
      </c>
    </row>
    <row r="44" spans="1:12">
      <c r="A44" t="s">
        <v>4597</v>
      </c>
      <c r="B44" t="s">
        <v>4634</v>
      </c>
      <c r="E44">
        <v>1</v>
      </c>
      <c r="F44">
        <v>12</v>
      </c>
      <c r="H44" t="str">
        <f t="shared" si="1"/>
        <v>12 GSB M2</v>
      </c>
      <c r="L44" s="151" t="str">
        <f t="shared" si="2"/>
        <v>4 EXIT 6 LCM 12 GSB M2</v>
      </c>
    </row>
    <row r="45" spans="1:12">
      <c r="A45" t="s">
        <v>4598</v>
      </c>
      <c r="B45" t="s">
        <v>4635</v>
      </c>
      <c r="E45">
        <v>1</v>
      </c>
      <c r="F45">
        <v>3</v>
      </c>
      <c r="H45" t="str">
        <f t="shared" si="1"/>
        <v>3 GSB M2</v>
      </c>
      <c r="L45" s="151" t="str">
        <f t="shared" si="2"/>
        <v>3.14159265 IP 3 GSB M2</v>
      </c>
    </row>
    <row r="46" spans="1:12">
      <c r="A46" t="s">
        <v>4599</v>
      </c>
      <c r="B46" t="s">
        <v>4636</v>
      </c>
      <c r="E46">
        <v>1</v>
      </c>
      <c r="F46">
        <f>0.14159265</f>
        <v>0.14159264999999999</v>
      </c>
      <c r="H46" t="str">
        <f t="shared" si="1"/>
        <v>0.14159265 GSB M2</v>
      </c>
      <c r="L46" s="151" t="str">
        <f t="shared" si="2"/>
        <v>3.14159265 FP 0.14159265 GSB M2</v>
      </c>
    </row>
    <row r="47" spans="1:12">
      <c r="A47" t="s">
        <v>4600</v>
      </c>
      <c r="B47" t="s">
        <v>4637</v>
      </c>
      <c r="E47">
        <v>1</v>
      </c>
      <c r="F47">
        <v>12</v>
      </c>
      <c r="H47" t="str">
        <f t="shared" si="1"/>
        <v>12 GSB M2</v>
      </c>
      <c r="L47" s="151" t="str">
        <f t="shared" si="2"/>
        <v>3 EXIT 4 + 5 EXIT + 12 GSB M2</v>
      </c>
    </row>
    <row r="48" spans="1:12">
      <c r="A48" t="s">
        <v>4561</v>
      </c>
      <c r="B48" t="s">
        <v>4638</v>
      </c>
      <c r="E48">
        <v>1</v>
      </c>
      <c r="F48">
        <v>-6</v>
      </c>
      <c r="H48" t="str">
        <f t="shared" si="1"/>
        <v>6 CHS  GSB M2</v>
      </c>
      <c r="L48" s="151" t="str">
        <f t="shared" si="2"/>
        <v>3 ENTER 4 - 5 EXIT - 6 CHS  GSB M2</v>
      </c>
    </row>
    <row r="49" spans="1:12">
      <c r="A49" t="s">
        <v>4601</v>
      </c>
      <c r="B49" t="s">
        <v>4645</v>
      </c>
      <c r="H49" t="str">
        <f t="shared" si="1"/>
        <v xml:space="preserve"> GSB M2</v>
      </c>
      <c r="L49" s="151" t="str">
        <f t="shared" si="2"/>
        <v/>
      </c>
    </row>
    <row r="50" spans="1:12">
      <c r="A50" t="s">
        <v>4602</v>
      </c>
      <c r="B50" s="154" t="str">
        <f>"5 EXIT 2 "&amp;A50&amp;""</f>
        <v>5 EXIT 2 IDIV</v>
      </c>
      <c r="E50">
        <v>1</v>
      </c>
      <c r="F50">
        <f>INT(5/2)</f>
        <v>2</v>
      </c>
      <c r="H50" t="str">
        <f t="shared" si="1"/>
        <v>2 GSB M2</v>
      </c>
      <c r="L50" s="151" t="str">
        <f t="shared" si="2"/>
        <v>5 EXIT 2 IDIV 2 GSB M2</v>
      </c>
    </row>
    <row r="51" spans="1:12">
      <c r="A51" t="s">
        <v>4603</v>
      </c>
      <c r="B51" s="154" t="str">
        <f>"5 EXIT 2 "&amp;A51&amp;""</f>
        <v>5 EXIT 2 MOD</v>
      </c>
      <c r="E51">
        <v>1</v>
      </c>
      <c r="F51">
        <f>MOD(5,2)</f>
        <v>1</v>
      </c>
      <c r="H51" t="str">
        <f t="shared" si="1"/>
        <v>1 GSB M2</v>
      </c>
      <c r="L51" s="151" t="str">
        <f t="shared" si="2"/>
        <v>5 EXIT 2 MOD 1 GSB M2</v>
      </c>
    </row>
    <row r="52" spans="1:12">
      <c r="A52" t="s">
        <v>4604</v>
      </c>
      <c r="B52" s="154" t="str">
        <f>"5 EXIT 2 "&amp;A52&amp;""</f>
        <v>5 EXIT 2 MAX</v>
      </c>
      <c r="E52">
        <v>1</v>
      </c>
      <c r="F52">
        <f>MAX(5,2)</f>
        <v>5</v>
      </c>
      <c r="H52" t="str">
        <f t="shared" si="1"/>
        <v>5 GSB M2</v>
      </c>
      <c r="L52" s="151" t="str">
        <f t="shared" si="2"/>
        <v>5 EXIT 2 MAX 5 GSB M2</v>
      </c>
    </row>
    <row r="53" spans="1:12">
      <c r="A53" t="s">
        <v>4605</v>
      </c>
      <c r="B53" s="154" t="str">
        <f>"5 EXIT 2 "&amp;A53&amp;""</f>
        <v>5 EXIT 2 MIN</v>
      </c>
      <c r="E53">
        <v>1</v>
      </c>
      <c r="F53">
        <f>MIN(5,2)</f>
        <v>2</v>
      </c>
      <c r="H53" t="str">
        <f t="shared" si="1"/>
        <v>2 GSB M2</v>
      </c>
      <c r="L53" s="151" t="str">
        <f t="shared" si="2"/>
        <v>5 EXIT 2 MIN 2 GSB M2</v>
      </c>
    </row>
    <row r="54" spans="1:12">
      <c r="A54" t="s">
        <v>2910</v>
      </c>
      <c r="B54" t="s">
        <v>4645</v>
      </c>
      <c r="H54" t="str">
        <f t="shared" si="1"/>
        <v xml:space="preserve"> GSB M2</v>
      </c>
      <c r="L54" s="151" t="str">
        <f t="shared" si="2"/>
        <v/>
      </c>
    </row>
    <row r="55" spans="1:12">
      <c r="A55" t="s">
        <v>4606</v>
      </c>
      <c r="B55" s="151" t="str">
        <f>"201 "&amp;A55&amp;""</f>
        <v>201 NEXTP</v>
      </c>
      <c r="E55">
        <v>1</v>
      </c>
      <c r="F55">
        <v>211</v>
      </c>
      <c r="H55" t="str">
        <f t="shared" si="1"/>
        <v>211 GSB M2</v>
      </c>
      <c r="L55" s="151" t="str">
        <f t="shared" si="2"/>
        <v>201 NEXTP 211 GSB M2</v>
      </c>
    </row>
    <row r="56" spans="1:12">
      <c r="A56" t="s">
        <v>4607</v>
      </c>
      <c r="B56" s="151" t="str">
        <f>"5 "&amp;A56&amp;""</f>
        <v>5 X!</v>
      </c>
      <c r="E56">
        <v>1</v>
      </c>
      <c r="F56">
        <f>FACT(5)</f>
        <v>120</v>
      </c>
      <c r="H56" t="str">
        <f t="shared" si="1"/>
        <v>120 GSB M2</v>
      </c>
      <c r="L56" s="151" t="str">
        <f t="shared" si="2"/>
        <v>5 X! 120 GSB M2</v>
      </c>
    </row>
    <row r="57" spans="1:12">
      <c r="A57" t="s">
        <v>4608</v>
      </c>
      <c r="B57" t="s">
        <v>4645</v>
      </c>
      <c r="H57" t="str">
        <f t="shared" si="1"/>
        <v xml:space="preserve"> GSB M2</v>
      </c>
      <c r="L57" s="151" t="str">
        <f t="shared" si="2"/>
        <v/>
      </c>
    </row>
    <row r="58" spans="1:12">
      <c r="A58" t="s">
        <v>4609</v>
      </c>
      <c r="B58" s="151" t="str">
        <f>"RAD 0.2 "&amp;A58&amp;" &gt;REAL"</f>
        <v>RAD 0.2 &gt;DEG &gt;REAL</v>
      </c>
      <c r="E58">
        <v>1</v>
      </c>
      <c r="F58">
        <v>0.2</v>
      </c>
      <c r="H58" t="str">
        <f t="shared" si="1"/>
        <v>0.2 GSB M2</v>
      </c>
      <c r="L58" s="151" t="str">
        <f t="shared" si="2"/>
        <v>RAD 0.2 &gt;DEG &gt;REAL 0.2 GSB M2</v>
      </c>
    </row>
    <row r="59" spans="1:12">
      <c r="A59" t="s">
        <v>4610</v>
      </c>
      <c r="B59" s="151" t="str">
        <f>"DEG 20 "&amp;A59&amp;" &gt;REAL"</f>
        <v>DEG 20 &gt;RAD &gt;REAL</v>
      </c>
      <c r="E59">
        <v>1</v>
      </c>
      <c r="F59">
        <f>20/180*PI()</f>
        <v>0.3490658503988659</v>
      </c>
      <c r="H59" t="str">
        <f t="shared" si="1"/>
        <v>0.349065850398866 GSB M2</v>
      </c>
      <c r="L59" s="151" t="str">
        <f t="shared" si="2"/>
        <v>DEG 20 &gt;RAD &gt;REAL 0.349065850398866 GSB M2</v>
      </c>
    </row>
    <row r="60" spans="1:12">
      <c r="A60" t="s">
        <v>4611</v>
      </c>
      <c r="B60" s="151" t="str">
        <f>"20 "&amp;A60&amp;" &gt;REAL"</f>
        <v>20 D&gt;R &gt;REAL</v>
      </c>
      <c r="E60">
        <v>1</v>
      </c>
      <c r="F60">
        <f>20/180*PI()</f>
        <v>0.3490658503988659</v>
      </c>
      <c r="H60" t="str">
        <f t="shared" si="1"/>
        <v>0.349065850398866 GSB M2</v>
      </c>
      <c r="L60" s="151" t="str">
        <f t="shared" si="2"/>
        <v>20 D&gt;R &gt;REAL 0.349065850398866 GSB M2</v>
      </c>
    </row>
    <row r="61" spans="1:12">
      <c r="A61" t="s">
        <v>4612</v>
      </c>
      <c r="B61" s="151" t="str">
        <f>"20 "&amp;A61&amp;" &gt;REAL"</f>
        <v>20 R&gt;D &gt;REAL</v>
      </c>
      <c r="E61">
        <v>1</v>
      </c>
      <c r="F61">
        <f>20/PI()*180</f>
        <v>1145.9155902616465</v>
      </c>
      <c r="H61" t="str">
        <f t="shared" si="1"/>
        <v>1145.91559026165 GSB M2</v>
      </c>
      <c r="L61" s="151" t="str">
        <f t="shared" si="2"/>
        <v>20 R&gt;D &gt;REAL 1145.91559026165 GSB M2</v>
      </c>
    </row>
    <row r="62" spans="1:12">
      <c r="A62" t="s">
        <v>4613</v>
      </c>
      <c r="B62" t="s">
        <v>4613</v>
      </c>
      <c r="E62">
        <v>1</v>
      </c>
      <c r="F62">
        <v>299792458</v>
      </c>
      <c r="H62" t="str">
        <f t="shared" si="1"/>
        <v>299792458 GSB M2</v>
      </c>
      <c r="L62" s="151" t="str">
        <f t="shared" si="2"/>
        <v>c 299792458 GSB M2</v>
      </c>
    </row>
    <row r="63" spans="1:12">
      <c r="A63" t="s">
        <v>4614</v>
      </c>
      <c r="B63" s="151" t="str">
        <f>"RAD 20 "&amp;A63&amp;""</f>
        <v>RAD 20 SINC</v>
      </c>
      <c r="E63">
        <v>1</v>
      </c>
      <c r="F63">
        <f>SIN(20)/20</f>
        <v>4.5647262536381385E-2</v>
      </c>
      <c r="H63" t="str">
        <f t="shared" si="1"/>
        <v>0.0456472625363814 GSB M2</v>
      </c>
      <c r="L63" s="151" t="str">
        <f t="shared" si="2"/>
        <v>RAD 20 SINC 0.0456472625363814 GSB M2</v>
      </c>
    </row>
    <row r="64" spans="1:12">
      <c r="A64" t="s">
        <v>4615</v>
      </c>
      <c r="B64" s="151" t="str">
        <f>"20 CHS SQRT "&amp;A64&amp;""</f>
        <v>20 CHS SQRT RE</v>
      </c>
      <c r="E64">
        <v>1</v>
      </c>
      <c r="F64">
        <v>0</v>
      </c>
      <c r="H64" t="str">
        <f t="shared" si="1"/>
        <v>0 GSB M2</v>
      </c>
      <c r="L64" s="151" t="str">
        <f t="shared" si="2"/>
        <v>20 CHS SQRT RE 0 GSB M2</v>
      </c>
    </row>
    <row r="65" spans="1:12">
      <c r="A65" t="s">
        <v>4616</v>
      </c>
      <c r="B65" s="151" t="str">
        <f>"20 CHS SQRT "&amp;A65&amp;" RE"</f>
        <v>20 CHS SQRT RE&lt;&gt;IM RE</v>
      </c>
      <c r="E65">
        <v>1</v>
      </c>
      <c r="F65">
        <f>SQRT(20)</f>
        <v>4.4721359549995796</v>
      </c>
      <c r="H65" t="str">
        <f t="shared" si="1"/>
        <v>4.47213595499958 GSB M2</v>
      </c>
      <c r="L65" s="151" t="str">
        <f t="shared" si="2"/>
        <v>20 CHS SQRT RE&lt;&gt;IM RE 4.47213595499958 GSB M2</v>
      </c>
    </row>
    <row r="66" spans="1:12">
      <c r="A66" t="s">
        <v>4617</v>
      </c>
      <c r="B66" s="151" t="str">
        <f>"0.98 "&amp;A66&amp;""</f>
        <v>0.98 E^X-1</v>
      </c>
      <c r="E66">
        <v>1</v>
      </c>
      <c r="F66">
        <f>EXP(0.98)-1</f>
        <v>1.6644562419294169</v>
      </c>
      <c r="H66" t="str">
        <f t="shared" si="1"/>
        <v>1.66445624192942 GSB M2</v>
      </c>
      <c r="L66" s="151" t="str">
        <f t="shared" si="2"/>
        <v>0.98 E^X-1 1.66445624192942 GSB M2</v>
      </c>
    </row>
    <row r="67" spans="1:12">
      <c r="A67" t="s">
        <v>4618</v>
      </c>
      <c r="B67" s="151" t="str">
        <f>"0.98 "&amp;A67&amp;""</f>
        <v>0.98 LN(1+X)</v>
      </c>
      <c r="E67">
        <v>1</v>
      </c>
      <c r="F67">
        <f>LN(1.98)</f>
        <v>0.68309684470644383</v>
      </c>
      <c r="H67" t="str">
        <f t="shared" si="1"/>
        <v>0.683096844706444 GSB M2</v>
      </c>
      <c r="L67" s="151" t="str">
        <f t="shared" si="2"/>
        <v>0.98 LN(1+X) 0.683096844706444 GSB M2</v>
      </c>
    </row>
    <row r="68" spans="1:12">
      <c r="A68" t="s">
        <v>4619</v>
      </c>
      <c r="B68" s="151" t="str">
        <f>"FIX 01 0.9811111111 "&amp;A68&amp;" ALL 00"</f>
        <v>FIX 01 0.9811111111 ROUND ALL 00</v>
      </c>
      <c r="E68">
        <v>1</v>
      </c>
      <c r="F68">
        <v>0.9</v>
      </c>
      <c r="H68" t="str">
        <f t="shared" si="1"/>
        <v>0.9 GSB M2</v>
      </c>
      <c r="L68" s="151" t="str">
        <f t="shared" ref="L68:L73" si="3">IF(B68="DONE","",B68&amp;" "&amp;H68)</f>
        <v>FIX 01 0.9811111111 ROUND ALL 00 0.9 GSB M2</v>
      </c>
    </row>
    <row r="69" spans="1:12">
      <c r="A69" t="s">
        <v>4620</v>
      </c>
      <c r="B69" s="151" t="str">
        <f>"0.98 "&amp;A69</f>
        <v>0.98 ROUNDI</v>
      </c>
      <c r="E69">
        <v>1</v>
      </c>
      <c r="F69">
        <v>1</v>
      </c>
      <c r="H69" t="str">
        <f t="shared" si="1"/>
        <v>1 GSB M2</v>
      </c>
      <c r="L69" s="151" t="str">
        <f t="shared" si="3"/>
        <v>0.98 ROUNDI 1 GSB M2</v>
      </c>
    </row>
    <row r="70" spans="1:12">
      <c r="A70" t="s">
        <v>4727</v>
      </c>
      <c r="B70" t="s">
        <v>4725</v>
      </c>
      <c r="E70">
        <v>1</v>
      </c>
      <c r="F70">
        <v>21</v>
      </c>
      <c r="H70" t="str">
        <f t="shared" ref="H70:H73" si="4">SUBSTITUTE(IF(F70&lt;0,-F70&amp;" CHS ",F70)&amp;" GSB M2",",",".")</f>
        <v>21 GSB M2</v>
      </c>
      <c r="L70" s="151" t="str">
        <f t="shared" si="3"/>
        <v>20 STO 00 INC 00 RCL 00 21 GSB M2</v>
      </c>
    </row>
    <row r="71" spans="1:12">
      <c r="A71" t="s">
        <v>4728</v>
      </c>
      <c r="B71" t="s">
        <v>4726</v>
      </c>
      <c r="E71">
        <v>1</v>
      </c>
      <c r="F71">
        <v>19</v>
      </c>
      <c r="H71" t="str">
        <f t="shared" si="4"/>
        <v>19 GSB M2</v>
      </c>
      <c r="L71" s="151" t="str">
        <f t="shared" si="3"/>
        <v>20 STO 00 DEC 00 RCL 00 19 GSB M2</v>
      </c>
    </row>
    <row r="72" spans="1:12">
      <c r="A72" t="s">
        <v>2923</v>
      </c>
      <c r="B72" t="s">
        <v>4645</v>
      </c>
      <c r="H72" t="str">
        <f t="shared" si="4"/>
        <v xml:space="preserve"> GSB M2</v>
      </c>
      <c r="L72" s="151" t="str">
        <f t="shared" si="3"/>
        <v/>
      </c>
    </row>
    <row r="73" spans="1:12">
      <c r="A73" t="s">
        <v>4646</v>
      </c>
      <c r="B73" t="s">
        <v>4645</v>
      </c>
      <c r="H73" t="str">
        <f t="shared" si="4"/>
        <v xml:space="preserve"> GSB M2</v>
      </c>
      <c r="L73" s="151" t="str">
        <f t="shared" si="3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H2617"/>
  <sheetViews>
    <sheetView topLeftCell="A3" workbookViewId="0">
      <selection activeCell="A3" sqref="A1:A1048576"/>
    </sheetView>
  </sheetViews>
  <sheetFormatPr baseColWidth="10" defaultColWidth="0" defaultRowHeight="16" zeroHeight="1"/>
  <cols>
    <col min="1" max="1" width="210.83203125" style="7" bestFit="1" customWidth="1"/>
    <col min="2" max="2" width="10.83203125" hidden="1" customWidth="1"/>
    <col min="3" max="8" width="3.1640625" hidden="1" customWidth="1"/>
    <col min="9" max="16384" width="10.83203125" hidden="1"/>
  </cols>
  <sheetData>
    <row r="3" spans="1:1">
      <c r="A3" s="168" t="str">
        <f>IF(AND(OR(SOURCE!A3="",ISBLANK(SOURCE!A3)),SOURCE!B3&gt;0),IF(ISBLANK(SOURCE!C3),"",SOURCE!C3),
IF(SOURCE!B3&lt;0,VLOOKUP(SOURCE!B3,lookups!A$1:B$25,2,0),
  IF(ISBLANK(SOURCE!B3),
    "",
    "/* "&amp;TEXT(SOURCE!B3,"???0")&amp;" *"&amp;
      SOURCE!C3&amp;", "&amp; IF(SOURCE!$O$2-LEN(SOURCE!C3) &gt;= 0, REPT(" ",SOURCE!$O$2-LEN(SOURCE!C3)), "")&amp;
      SOURCE!D3&amp;", "&amp; IF(SOURCE!$P$2-LEN(SOURCE!D3) &gt;= 0, REPT(" ",SOURCE!$P$2-LEN(SOURCE!D3)), "")&amp;
      SOURCE!E3&amp;", "&amp; IF(SOURCE!$Q$2-LEN(SOURCE!E3) &gt;=0, REPT(" ",SOURCE!$Q$2-LEN(SOURCE!E3)), "")&amp;
      SOURCE!F3&amp;", "&amp; IF(SOURCE!$R$2-LEN(SOURCE!F3) &gt;= 0, REPT(" ",SOURCE!$R$2-LEN(SOURCE!F3)+2), "")&amp;"("&amp;
      SUBSTITUTE(TEXT(SOURCE!G3,"??0"),"  ","")&amp;" &lt;&lt; TAM_MAX_BITS) |"&amp; IF(SOURCE!$S$2-3 &gt;= 0, REPT(" ",SOURCE!$S$2-5+4+1-1-LEN(SUBSTITUTE(SUBSTITUTE(TEXT(SOURCE!H3,"????0"),"  ","")," ",""))), "")&amp;
      SUBSTITUTE(SUBSTITUTE(TEXT(SOURCE!H3,"????0"),"  ","")," ","")&amp;","&amp; IF(SOURCE!$T$2-3 &gt;= 0, REPT(" ",SOURCE!$T$2-3-5), "")&amp;
      SOURCE!I3&amp;" | "&amp; IF(SOURCE!$U$2-LEN(SOURCE!I3) &gt;= 0, REPT(" ",SOURCE!$U$2-LEN(SOURCE!I3)), "")&amp;
      SOURCE!J3&amp;      IF(SOURCE!$V$2-LEN(SOURCE!J3) &gt;= 0, REPT(" ",SOURCE!$V$2-LEN(SOURCE!J3)), "")&amp;
  " | "&amp; SOURCE!K3&amp;      IF(SOURCE!$X$2-LEN(SOURCE!K3) &gt;= 0, REPT(" ",SOURCE!$X$2-LEN(SOURCE!K3)), "")&amp;
      "},"&amp;IF(SOURCE!L3&lt;&gt;"",""&amp;SOURCE!L3,"")
 )
)
)</f>
        <v>/*    0 */  { itemToBeCoded,               NOPARAM,                     "",                                            "0000",                                        (0 &lt;&lt; TAM_MAX_BITS) |     0, CAT_NONE | SLS_UNCHANGED | US_UNCHANGED}, // ITM_NULL</v>
      </c>
    </row>
    <row r="4" spans="1:1">
      <c r="A4" s="168" t="str">
        <f>IF(AND(OR(SOURCE!A4="",ISBLANK(SOURCE!A4)),SOURCE!B4&gt;0),IF(ISBLANK(SOURCE!C4),"",SOURCE!C4),
IF(SOURCE!B4&lt;0,VLOOKUP(SOURCE!B4,lookups!A$1:B$25,2,0),
  IF(ISBLANK(SOURCE!B4),
    "",
    "/* "&amp;TEXT(SOURCE!B4,"???0")&amp;" *"&amp;
      SOURCE!C4&amp;", "&amp; IF(SOURCE!$O$2-LEN(SOURCE!C4) &gt;= 0, REPT(" ",SOURCE!$O$2-LEN(SOURCE!C4)), "")&amp;
      SOURCE!D4&amp;", "&amp; IF(SOURCE!$P$2-LEN(SOURCE!D4) &gt;= 0, REPT(" ",SOURCE!$P$2-LEN(SOURCE!D4)), "")&amp;
      SOURCE!E4&amp;", "&amp; IF(SOURCE!$Q$2-LEN(SOURCE!E4) &gt;=0, REPT(" ",SOURCE!$Q$2-LEN(SOURCE!E4)), "")&amp;
      SOURCE!F4&amp;", "&amp; IF(SOURCE!$R$2-LEN(SOURCE!F4) &gt;= 0, REPT(" ",SOURCE!$R$2-LEN(SOURCE!F4)+2), "")&amp;"("&amp;
      SUBSTITUTE(TEXT(SOURCE!G4,"??0"),"  ","")&amp;" &lt;&lt; TAM_MAX_BITS) |"&amp; IF(SOURCE!$S$2-3 &gt;= 0, REPT(" ",SOURCE!$S$2-5+4+1-1-LEN(SUBSTITUTE(SUBSTITUTE(TEXT(SOURCE!H4,"????0"),"  ","")," ",""))), "")&amp;
      SUBSTITUTE(SUBSTITUTE(TEXT(SOURCE!H4,"????0"),"  ","")," ","")&amp;","&amp; IF(SOURCE!$T$2-3 &gt;= 0, REPT(" ",SOURCE!$T$2-3-5), "")&amp;
      SOURCE!I4&amp;" | "&amp; IF(SOURCE!$U$2-LEN(SOURCE!I4) &gt;= 0, REPT(" ",SOURCE!$U$2-LEN(SOURCE!I4)), "")&amp;
      SOURCE!J4&amp;      IF(SOURCE!$V$2-LEN(SOURCE!J4) &gt;= 0, REPT(" ",SOURCE!$V$2-LEN(SOURCE!J4)), "")&amp;
  " | "&amp; SOURCE!K4&amp;      IF(SOURCE!$X$2-LEN(SOURCE!K4) &gt;= 0, REPT(" ",SOURCE!$X$2-LEN(SOURCE!K4)), "")&amp;
      "},"&amp;IF(SOURCE!L4&lt;&gt;"",""&amp;SOURCE!L4,"")
 )
)
)</f>
        <v/>
      </c>
    </row>
    <row r="5" spans="1:1">
      <c r="A5" s="168" t="str">
        <f>IF(AND(OR(SOURCE!A5="",ISBLANK(SOURCE!A5)),SOURCE!B5&gt;0),IF(ISBLANK(SOURCE!C5),"",SOURCE!C5),
IF(SOURCE!B5&lt;0,VLOOKUP(SOURCE!B5,lookups!A$1:B$25,2,0),
  IF(ISBLANK(SOURCE!B5),
    "",
    "/* "&amp;TEXT(SOURCE!B5,"???0")&amp;" *"&amp;
      SOURCE!C5&amp;", "&amp; IF(SOURCE!$O$2-LEN(SOURCE!C5) &gt;= 0, REPT(" ",SOURCE!$O$2-LEN(SOURCE!C5)), "")&amp;
      SOURCE!D5&amp;", "&amp; IF(SOURCE!$P$2-LEN(SOURCE!D5) &gt;= 0, REPT(" ",SOURCE!$P$2-LEN(SOURCE!D5)), "")&amp;
      SOURCE!E5&amp;", "&amp; IF(SOURCE!$Q$2-LEN(SOURCE!E5) &gt;=0, REPT(" ",SOURCE!$Q$2-LEN(SOURCE!E5)), "")&amp;
      SOURCE!F5&amp;", "&amp; IF(SOURCE!$R$2-LEN(SOURCE!F5) &gt;= 0, REPT(" ",SOURCE!$R$2-LEN(SOURCE!F5)+2), "")&amp;"("&amp;
      SUBSTITUTE(TEXT(SOURCE!G5,"??0"),"  ","")&amp;" &lt;&lt; TAM_MAX_BITS) |"&amp; IF(SOURCE!$S$2-3 &gt;= 0, REPT(" ",SOURCE!$S$2-5+4+1-1-LEN(SUBSTITUTE(SUBSTITUTE(TEXT(SOURCE!H5,"????0"),"  ","")," ",""))), "")&amp;
      SUBSTITUTE(SUBSTITUTE(TEXT(SOURCE!H5,"????0"),"  ","")," ","")&amp;","&amp; IF(SOURCE!$T$2-3 &gt;= 0, REPT(" ",SOURCE!$T$2-3-5), "")&amp;
      SOURCE!I5&amp;" | "&amp; IF(SOURCE!$U$2-LEN(SOURCE!I5) &gt;= 0, REPT(" ",SOURCE!$U$2-LEN(SOURCE!I5)), "")&amp;
      SOURCE!J5&amp;      IF(SOURCE!$V$2-LEN(SOURCE!J5) &gt;= 0, REPT(" ",SOURCE!$V$2-LEN(SOURCE!J5)), "")&amp;
  " | "&amp; SOURCE!K5&amp;      IF(SOURCE!$X$2-LEN(SOURCE!K5) &gt;= 0, REPT(" ",SOURCE!$X$2-LEN(SOURCE!K5)), "")&amp;
      "},"&amp;IF(SOURCE!L5&lt;&gt;"",""&amp;SOURCE!L5,"")
 )
)
)</f>
        <v>// Items from 1 to 127 are 1 byte OP codes</v>
      </c>
    </row>
    <row r="6" spans="1:1">
      <c r="A6" s="168" t="str">
        <f>IF(AND(OR(SOURCE!A6="",ISBLANK(SOURCE!A6)),SOURCE!B6&gt;0),IF(ISBLANK(SOURCE!C6),"",SOURCE!C6),
IF(SOURCE!B6&lt;0,VLOOKUP(SOURCE!B6,lookups!A$1:B$25,2,0),
  IF(ISBLANK(SOURCE!B6),
    "",
    "/* "&amp;TEXT(SOURCE!B6,"???0")&amp;" *"&amp;
      SOURCE!C6&amp;", "&amp; IF(SOURCE!$O$2-LEN(SOURCE!C6) &gt;= 0, REPT(" ",SOURCE!$O$2-LEN(SOURCE!C6)), "")&amp;
      SOURCE!D6&amp;", "&amp; IF(SOURCE!$P$2-LEN(SOURCE!D6) &gt;= 0, REPT(" ",SOURCE!$P$2-LEN(SOURCE!D6)), "")&amp;
      SOURCE!E6&amp;", "&amp; IF(SOURCE!$Q$2-LEN(SOURCE!E6) &gt;=0, REPT(" ",SOURCE!$Q$2-LEN(SOURCE!E6)), "")&amp;
      SOURCE!F6&amp;", "&amp; IF(SOURCE!$R$2-LEN(SOURCE!F6) &gt;= 0, REPT(" ",SOURCE!$R$2-LEN(SOURCE!F6)+2), "")&amp;"("&amp;
      SUBSTITUTE(TEXT(SOURCE!G6,"??0"),"  ","")&amp;" &lt;&lt; TAM_MAX_BITS) |"&amp; IF(SOURCE!$S$2-3 &gt;= 0, REPT(" ",SOURCE!$S$2-5+4+1-1-LEN(SUBSTITUTE(SUBSTITUTE(TEXT(SOURCE!H6,"????0"),"  ","")," ",""))), "")&amp;
      SUBSTITUTE(SUBSTITUTE(TEXT(SOURCE!H6,"????0"),"  ","")," ","")&amp;","&amp; IF(SOURCE!$T$2-3 &gt;= 0, REPT(" ",SOURCE!$T$2-3-5), "")&amp;
      SOURCE!I6&amp;" | "&amp; IF(SOURCE!$U$2-LEN(SOURCE!I6) &gt;= 0, REPT(" ",SOURCE!$U$2-LEN(SOURCE!I6)), "")&amp;
      SOURCE!J6&amp;      IF(SOURCE!$V$2-LEN(SOURCE!J6) &gt;= 0, REPT(" ",SOURCE!$V$2-LEN(SOURCE!J6)), "")&amp;
  " | "&amp; SOURCE!K6&amp;      IF(SOURCE!$X$2-LEN(SOURCE!K6) &gt;= 0, REPT(" ",SOURCE!$X$2-LEN(SOURCE!K6)), "")&amp;
      "},"&amp;IF(SOURCE!L6&lt;&gt;"",""&amp;SOURCE!L6,"")
 )
)
)</f>
        <v>/*    1 */  { itemToBeCoded,               TM_LABEL,                    "LBL",                                         "LBL",                                         (0 &lt;&lt; TAM_MAX_BITS) |     0, CAT_FNCT | SLS_ENABLED   | US_ENABLED  },</v>
      </c>
    </row>
    <row r="7" spans="1:1">
      <c r="A7" s="168" t="str">
        <f>IF(AND(OR(SOURCE!A7="",ISBLANK(SOURCE!A7)),SOURCE!B7&gt;0),IF(ISBLANK(SOURCE!C7),"",SOURCE!C7),
IF(SOURCE!B7&lt;0,VLOOKUP(SOURCE!B7,lookups!A$1:B$25,2,0),
  IF(ISBLANK(SOURCE!B7),
    "",
    "/* "&amp;TEXT(SOURCE!B7,"???0")&amp;" *"&amp;
      SOURCE!C7&amp;", "&amp; IF(SOURCE!$O$2-LEN(SOURCE!C7) &gt;= 0, REPT(" ",SOURCE!$O$2-LEN(SOURCE!C7)), "")&amp;
      SOURCE!D7&amp;", "&amp; IF(SOURCE!$P$2-LEN(SOURCE!D7) &gt;= 0, REPT(" ",SOURCE!$P$2-LEN(SOURCE!D7)), "")&amp;
      SOURCE!E7&amp;", "&amp; IF(SOURCE!$Q$2-LEN(SOURCE!E7) &gt;=0, REPT(" ",SOURCE!$Q$2-LEN(SOURCE!E7)), "")&amp;
      SOURCE!F7&amp;", "&amp; IF(SOURCE!$R$2-LEN(SOURCE!F7) &gt;= 0, REPT(" ",SOURCE!$R$2-LEN(SOURCE!F7)+2), "")&amp;"("&amp;
      SUBSTITUTE(TEXT(SOURCE!G7,"??0"),"  ","")&amp;" &lt;&lt; TAM_MAX_BITS) |"&amp; IF(SOURCE!$S$2-3 &gt;= 0, REPT(" ",SOURCE!$S$2-5+4+1-1-LEN(SUBSTITUTE(SUBSTITUTE(TEXT(SOURCE!H7,"????0"),"  ","")," ",""))), "")&amp;
      SUBSTITUTE(SUBSTITUTE(TEXT(SOURCE!H7,"????0"),"  ","")," ","")&amp;","&amp; IF(SOURCE!$T$2-3 &gt;= 0, REPT(" ",SOURCE!$T$2-3-5), "")&amp;
      SOURCE!I7&amp;" | "&amp; IF(SOURCE!$U$2-LEN(SOURCE!I7) &gt;= 0, REPT(" ",SOURCE!$U$2-LEN(SOURCE!I7)), "")&amp;
      SOURCE!J7&amp;      IF(SOURCE!$V$2-LEN(SOURCE!J7) &gt;= 0, REPT(" ",SOURCE!$V$2-LEN(SOURCE!J7)), "")&amp;
  " | "&amp; SOURCE!K7&amp;      IF(SOURCE!$X$2-LEN(SOURCE!K7) &gt;= 0, REPT(" ",SOURCE!$X$2-LEN(SOURCE!K7)), "")&amp;
      "},"&amp;IF(SOURCE!L7&lt;&gt;"",""&amp;SOURCE!L7,"")
 )
)
)</f>
        <v>/*    2 */  { fnGoto,                      TM_LABEL,                    "GTO",                                         "GTO",                                         (0 &lt;&lt; TAM_MAX_BITS) |    99, CAT_FNCT | SLS_ENABLED   | US_ENABLED  },</v>
      </c>
    </row>
    <row r="8" spans="1:1">
      <c r="A8" s="168" t="str">
        <f>IF(AND(OR(SOURCE!A8="",ISBLANK(SOURCE!A8)),SOURCE!B8&gt;0),IF(ISBLANK(SOURCE!C8),"",SOURCE!C8),
IF(SOURCE!B8&lt;0,VLOOKUP(SOURCE!B8,lookups!A$1:B$25,2,0),
  IF(ISBLANK(SOURCE!B8),
    "",
    "/* "&amp;TEXT(SOURCE!B8,"???0")&amp;" *"&amp;
      SOURCE!C8&amp;", "&amp; IF(SOURCE!$O$2-LEN(SOURCE!C8) &gt;= 0, REPT(" ",SOURCE!$O$2-LEN(SOURCE!C8)), "")&amp;
      SOURCE!D8&amp;", "&amp; IF(SOURCE!$P$2-LEN(SOURCE!D8) &gt;= 0, REPT(" ",SOURCE!$P$2-LEN(SOURCE!D8)), "")&amp;
      SOURCE!E8&amp;", "&amp; IF(SOURCE!$Q$2-LEN(SOURCE!E8) &gt;=0, REPT(" ",SOURCE!$Q$2-LEN(SOURCE!E8)), "")&amp;
      SOURCE!F8&amp;", "&amp; IF(SOURCE!$R$2-LEN(SOURCE!F8) &gt;= 0, REPT(" ",SOURCE!$R$2-LEN(SOURCE!F8)+2), "")&amp;"("&amp;
      SUBSTITUTE(TEXT(SOURCE!G8,"??0"),"  ","")&amp;" &lt;&lt; TAM_MAX_BITS) |"&amp; IF(SOURCE!$S$2-3 &gt;= 0, REPT(" ",SOURCE!$S$2-5+4+1-1-LEN(SUBSTITUTE(SUBSTITUTE(TEXT(SOURCE!H8,"????0"),"  ","")," ",""))), "")&amp;
      SUBSTITUTE(SUBSTITUTE(TEXT(SOURCE!H8,"????0"),"  ","")," ","")&amp;","&amp; IF(SOURCE!$T$2-3 &gt;= 0, REPT(" ",SOURCE!$T$2-3-5), "")&amp;
      SOURCE!I8&amp;" | "&amp; IF(SOURCE!$U$2-LEN(SOURCE!I8) &gt;= 0, REPT(" ",SOURCE!$U$2-LEN(SOURCE!I8)), "")&amp;
      SOURCE!J8&amp;      IF(SOURCE!$V$2-LEN(SOURCE!J8) &gt;= 0, REPT(" ",SOURCE!$V$2-LEN(SOURCE!J8)), "")&amp;
  " | "&amp; SOURCE!K8&amp;      IF(SOURCE!$X$2-LEN(SOURCE!K8) &gt;= 0, REPT(" ",SOURCE!$X$2-LEN(SOURCE!K8)), "")&amp;
      "},"&amp;IF(SOURCE!L8&lt;&gt;"",""&amp;SOURCE!L8,"")
 )
)
)</f>
        <v>/*    3 */  { itemToBeCoded,               TM_LABEL,                    "XEQ",                                         "XEQ",                                         (0 &lt;&lt; TAM_MAX_BITS) |     0, CAT_FNCT | SLS_ENABLED   | US_ENABLED  },</v>
      </c>
    </row>
    <row r="9" spans="1:1">
      <c r="A9" s="168" t="str">
        <f>IF(AND(OR(SOURCE!A9="",ISBLANK(SOURCE!A9)),SOURCE!B9&gt;0),IF(ISBLANK(SOURCE!C9),"",SOURCE!C9),
IF(SOURCE!B9&lt;0,VLOOKUP(SOURCE!B9,lookups!A$1:B$25,2,0),
  IF(ISBLANK(SOURCE!B9),
    "",
    "/* "&amp;TEXT(SOURCE!B9,"???0")&amp;" *"&amp;
      SOURCE!C9&amp;", "&amp; IF(SOURCE!$O$2-LEN(SOURCE!C9) &gt;= 0, REPT(" ",SOURCE!$O$2-LEN(SOURCE!C9)), "")&amp;
      SOURCE!D9&amp;", "&amp; IF(SOURCE!$P$2-LEN(SOURCE!D9) &gt;= 0, REPT(" ",SOURCE!$P$2-LEN(SOURCE!D9)), "")&amp;
      SOURCE!E9&amp;", "&amp; IF(SOURCE!$Q$2-LEN(SOURCE!E9) &gt;=0, REPT(" ",SOURCE!$Q$2-LEN(SOURCE!E9)), "")&amp;
      SOURCE!F9&amp;", "&amp; IF(SOURCE!$R$2-LEN(SOURCE!F9) &gt;= 0, REPT(" ",SOURCE!$R$2-LEN(SOURCE!F9)+2), "")&amp;"("&amp;
      SUBSTITUTE(TEXT(SOURCE!G9,"??0"),"  ","")&amp;" &lt;&lt; TAM_MAX_BITS) |"&amp; IF(SOURCE!$S$2-3 &gt;= 0, REPT(" ",SOURCE!$S$2-5+4+1-1-LEN(SUBSTITUTE(SUBSTITUTE(TEXT(SOURCE!H9,"????0"),"  ","")," ",""))), "")&amp;
      SUBSTITUTE(SUBSTITUTE(TEXT(SOURCE!H9,"????0"),"  ","")," ","")&amp;","&amp; IF(SOURCE!$T$2-3 &gt;= 0, REPT(" ",SOURCE!$T$2-3-5), "")&amp;
      SOURCE!I9&amp;" | "&amp; IF(SOURCE!$U$2-LEN(SOURCE!I9) &gt;= 0, REPT(" ",SOURCE!$U$2-LEN(SOURCE!I9)), "")&amp;
      SOURCE!J9&amp;      IF(SOURCE!$V$2-LEN(SOURCE!J9) &gt;= 0, REPT(" ",SOURCE!$V$2-LEN(SOURCE!J9)), "")&amp;
  " | "&amp; SOURCE!K9&amp;      IF(SOURCE!$X$2-LEN(SOURCE!K9) &gt;= 0, REPT(" ",SOURCE!$X$2-LEN(SOURCE!K9)), "")&amp;
      "},"&amp;IF(SOURCE!L9&lt;&gt;"",""&amp;SOURCE!L9,"")
 )
)
)</f>
        <v>/*    4 */  { itemToBeCoded,               NOPARAM,                     "RTN",                                         "RTN",                                         (0 &lt;&lt; TAM_MAX_BITS) |     0, CAT_FNCT | SLS_ENABLED   | US_ENABLED  },</v>
      </c>
    </row>
    <row r="10" spans="1:1">
      <c r="A10" s="168" t="str">
        <f>IF(AND(OR(SOURCE!A10="",ISBLANK(SOURCE!A10)),SOURCE!B10&gt;0),IF(ISBLANK(SOURCE!C10),"",SOURCE!C10),
IF(SOURCE!B10&lt;0,VLOOKUP(SOURCE!B10,lookups!A$1:B$25,2,0),
  IF(ISBLANK(SOURCE!B10),
    "",
    "/* "&amp;TEXT(SOURCE!B10,"???0")&amp;" *"&amp;
      SOURCE!C10&amp;", "&amp; IF(SOURCE!$O$2-LEN(SOURCE!C10) &gt;= 0, REPT(" ",SOURCE!$O$2-LEN(SOURCE!C10)), "")&amp;
      SOURCE!D10&amp;", "&amp; IF(SOURCE!$P$2-LEN(SOURCE!D10) &gt;= 0, REPT(" ",SOURCE!$P$2-LEN(SOURCE!D10)), "")&amp;
      SOURCE!E10&amp;", "&amp; IF(SOURCE!$Q$2-LEN(SOURCE!E10) &gt;=0, REPT(" ",SOURCE!$Q$2-LEN(SOURCE!E10)), "")&amp;
      SOURCE!F10&amp;", "&amp; IF(SOURCE!$R$2-LEN(SOURCE!F10) &gt;= 0, REPT(" ",SOURCE!$R$2-LEN(SOURCE!F10)+2), "")&amp;"("&amp;
      SUBSTITUTE(TEXT(SOURCE!G10,"??0"),"  ","")&amp;" &lt;&lt; TAM_MAX_BITS) |"&amp; IF(SOURCE!$S$2-3 &gt;= 0, REPT(" ",SOURCE!$S$2-5+4+1-1-LEN(SUBSTITUTE(SUBSTITUTE(TEXT(SOURCE!H10,"????0"),"  ","")," ",""))), "")&amp;
      SUBSTITUTE(SUBSTITUTE(TEXT(SOURCE!H10,"????0"),"  ","")," ","")&amp;","&amp; IF(SOURCE!$T$2-3 &gt;= 0, REPT(" ",SOURCE!$T$2-3-5), "")&amp;
      SOURCE!I10&amp;" | "&amp; IF(SOURCE!$U$2-LEN(SOURCE!I10) &gt;= 0, REPT(" ",SOURCE!$U$2-LEN(SOURCE!I10)), "")&amp;
      SOURCE!J10&amp;      IF(SOURCE!$V$2-LEN(SOURCE!J10) &gt;= 0, REPT(" ",SOURCE!$V$2-LEN(SOURCE!J10)), "")&amp;
  " | "&amp; SOURCE!K10&amp;      IF(SOURCE!$X$2-LEN(SOURCE!K10) &gt;= 0, REPT(" ",SOURCE!$X$2-LEN(SOURCE!K10)), "")&amp;
      "},"&amp;IF(SOURCE!L10&lt;&gt;"",""&amp;SOURCE!L10,"")
 )
)
)</f>
        <v>/*    5 */  { fnIse,                       TM_REGISTER,                 "ISE",                                         "ISE",                                         (0 &lt;&lt; TAM_MAX_BITS) |    99, CAT_FNCT | SLS_ENABLED   | US_ENABLED  },</v>
      </c>
    </row>
    <row r="11" spans="1:1">
      <c r="A11" s="168" t="str">
        <f>IF(AND(OR(SOURCE!A11="",ISBLANK(SOURCE!A11)),SOURCE!B11&gt;0),IF(ISBLANK(SOURCE!C11),"",SOURCE!C11),
IF(SOURCE!B11&lt;0,VLOOKUP(SOURCE!B11,lookups!A$1:B$25,2,0),
  IF(ISBLANK(SOURCE!B11),
    "",
    "/* "&amp;TEXT(SOURCE!B11,"???0")&amp;" *"&amp;
      SOURCE!C11&amp;", "&amp; IF(SOURCE!$O$2-LEN(SOURCE!C11) &gt;= 0, REPT(" ",SOURCE!$O$2-LEN(SOURCE!C11)), "")&amp;
      SOURCE!D11&amp;", "&amp; IF(SOURCE!$P$2-LEN(SOURCE!D11) &gt;= 0, REPT(" ",SOURCE!$P$2-LEN(SOURCE!D11)), "")&amp;
      SOURCE!E11&amp;", "&amp; IF(SOURCE!$Q$2-LEN(SOURCE!E11) &gt;=0, REPT(" ",SOURCE!$Q$2-LEN(SOURCE!E11)), "")&amp;
      SOURCE!F11&amp;", "&amp; IF(SOURCE!$R$2-LEN(SOURCE!F11) &gt;= 0, REPT(" ",SOURCE!$R$2-LEN(SOURCE!F11)+2), "")&amp;"("&amp;
      SUBSTITUTE(TEXT(SOURCE!G11,"??0"),"  ","")&amp;" &lt;&lt; TAM_MAX_BITS) |"&amp; IF(SOURCE!$S$2-3 &gt;= 0, REPT(" ",SOURCE!$S$2-5+4+1-1-LEN(SUBSTITUTE(SUBSTITUTE(TEXT(SOURCE!H11,"????0"),"  ","")," ",""))), "")&amp;
      SUBSTITUTE(SUBSTITUTE(TEXT(SOURCE!H11,"????0"),"  ","")," ","")&amp;","&amp; IF(SOURCE!$T$2-3 &gt;= 0, REPT(" ",SOURCE!$T$2-3-5), "")&amp;
      SOURCE!I11&amp;" | "&amp; IF(SOURCE!$U$2-LEN(SOURCE!I11) &gt;= 0, REPT(" ",SOURCE!$U$2-LEN(SOURCE!I11)), "")&amp;
      SOURCE!J11&amp;      IF(SOURCE!$V$2-LEN(SOURCE!J11) &gt;= 0, REPT(" ",SOURCE!$V$2-LEN(SOURCE!J11)), "")&amp;
  " | "&amp; SOURCE!K11&amp;      IF(SOURCE!$X$2-LEN(SOURCE!K11) &gt;= 0, REPT(" ",SOURCE!$X$2-LEN(SOURCE!K11)), "")&amp;
      "},"&amp;IF(SOURCE!L11&lt;&gt;"",""&amp;SOURCE!L11,"")
 )
)
)</f>
        <v>/*    6 */  { fnIsg,                       TM_REGISTER,                 "ISG",                                         "ISG",                                         (0 &lt;&lt; TAM_MAX_BITS) |    99, CAT_FNCT | SLS_ENABLED   | US_ENABLED  },</v>
      </c>
    </row>
    <row r="12" spans="1:1">
      <c r="A12" s="168" t="str">
        <f>IF(AND(OR(SOURCE!A12="",ISBLANK(SOURCE!A12)),SOURCE!B12&gt;0),IF(ISBLANK(SOURCE!C12),"",SOURCE!C12),
IF(SOURCE!B12&lt;0,VLOOKUP(SOURCE!B12,lookups!A$1:B$25,2,0),
  IF(ISBLANK(SOURCE!B12),
    "",
    "/* "&amp;TEXT(SOURCE!B12,"???0")&amp;" *"&amp;
      SOURCE!C12&amp;", "&amp; IF(SOURCE!$O$2-LEN(SOURCE!C12) &gt;= 0, REPT(" ",SOURCE!$O$2-LEN(SOURCE!C12)), "")&amp;
      SOURCE!D12&amp;", "&amp; IF(SOURCE!$P$2-LEN(SOURCE!D12) &gt;= 0, REPT(" ",SOURCE!$P$2-LEN(SOURCE!D12)), "")&amp;
      SOURCE!E12&amp;", "&amp; IF(SOURCE!$Q$2-LEN(SOURCE!E12) &gt;=0, REPT(" ",SOURCE!$Q$2-LEN(SOURCE!E12)), "")&amp;
      SOURCE!F12&amp;", "&amp; IF(SOURCE!$R$2-LEN(SOURCE!F12) &gt;= 0, REPT(" ",SOURCE!$R$2-LEN(SOURCE!F12)+2), "")&amp;"("&amp;
      SUBSTITUTE(TEXT(SOURCE!G12,"??0"),"  ","")&amp;" &lt;&lt; TAM_MAX_BITS) |"&amp; IF(SOURCE!$S$2-3 &gt;= 0, REPT(" ",SOURCE!$S$2-5+4+1-1-LEN(SUBSTITUTE(SUBSTITUTE(TEXT(SOURCE!H12,"????0"),"  ","")," ",""))), "")&amp;
      SUBSTITUTE(SUBSTITUTE(TEXT(SOURCE!H12,"????0"),"  ","")," ","")&amp;","&amp; IF(SOURCE!$T$2-3 &gt;= 0, REPT(" ",SOURCE!$T$2-3-5), "")&amp;
      SOURCE!I12&amp;" | "&amp; IF(SOURCE!$U$2-LEN(SOURCE!I12) &gt;= 0, REPT(" ",SOURCE!$U$2-LEN(SOURCE!I12)), "")&amp;
      SOURCE!J12&amp;      IF(SOURCE!$V$2-LEN(SOURCE!J12) &gt;= 0, REPT(" ",SOURCE!$V$2-LEN(SOURCE!J12)), "")&amp;
  " | "&amp; SOURCE!K12&amp;      IF(SOURCE!$X$2-LEN(SOURCE!K12) &gt;= 0, REPT(" ",SOURCE!$X$2-LEN(SOURCE!K12)), "")&amp;
      "},"&amp;IF(SOURCE!L12&lt;&gt;"",""&amp;SOURCE!L12,"")
 )
)
)</f>
        <v>/*    7 */  { fnIsz,                       TM_REGISTER,                 "ISZ",                                         "ISZ",                                         (0 &lt;&lt; TAM_MAX_BITS) |    99, CAT_FNCT | SLS_ENABLED   | US_ENABLED  },</v>
      </c>
    </row>
    <row r="13" spans="1:1">
      <c r="A13" s="168" t="str">
        <f>IF(AND(OR(SOURCE!A13="",ISBLANK(SOURCE!A13)),SOURCE!B13&gt;0),IF(ISBLANK(SOURCE!C13),"",SOURCE!C13),
IF(SOURCE!B13&lt;0,VLOOKUP(SOURCE!B13,lookups!A$1:B$25,2,0),
  IF(ISBLANK(SOURCE!B13),
    "",
    "/* "&amp;TEXT(SOURCE!B13,"???0")&amp;" *"&amp;
      SOURCE!C13&amp;", "&amp; IF(SOURCE!$O$2-LEN(SOURCE!C13) &gt;= 0, REPT(" ",SOURCE!$O$2-LEN(SOURCE!C13)), "")&amp;
      SOURCE!D13&amp;", "&amp; IF(SOURCE!$P$2-LEN(SOURCE!D13) &gt;= 0, REPT(" ",SOURCE!$P$2-LEN(SOURCE!D13)), "")&amp;
      SOURCE!E13&amp;", "&amp; IF(SOURCE!$Q$2-LEN(SOURCE!E13) &gt;=0, REPT(" ",SOURCE!$Q$2-LEN(SOURCE!E13)), "")&amp;
      SOURCE!F13&amp;", "&amp; IF(SOURCE!$R$2-LEN(SOURCE!F13) &gt;= 0, REPT(" ",SOURCE!$R$2-LEN(SOURCE!F13)+2), "")&amp;"("&amp;
      SUBSTITUTE(TEXT(SOURCE!G13,"??0"),"  ","")&amp;" &lt;&lt; TAM_MAX_BITS) |"&amp; IF(SOURCE!$S$2-3 &gt;= 0, REPT(" ",SOURCE!$S$2-5+4+1-1-LEN(SUBSTITUTE(SUBSTITUTE(TEXT(SOURCE!H13,"????0"),"  ","")," ",""))), "")&amp;
      SUBSTITUTE(SUBSTITUTE(TEXT(SOURCE!H13,"????0"),"  ","")," ","")&amp;","&amp; IF(SOURCE!$T$2-3 &gt;= 0, REPT(" ",SOURCE!$T$2-3-5), "")&amp;
      SOURCE!I13&amp;" | "&amp; IF(SOURCE!$U$2-LEN(SOURCE!I13) &gt;= 0, REPT(" ",SOURCE!$U$2-LEN(SOURCE!I13)), "")&amp;
      SOURCE!J13&amp;      IF(SOURCE!$V$2-LEN(SOURCE!J13) &gt;= 0, REPT(" ",SOURCE!$V$2-LEN(SOURCE!J13)), "")&amp;
  " | "&amp; SOURCE!K13&amp;      IF(SOURCE!$X$2-LEN(SOURCE!K13) &gt;= 0, REPT(" ",SOURCE!$X$2-LEN(SOURCE!K13)), "")&amp;
      "},"&amp;IF(SOURCE!L13&lt;&gt;"",""&amp;SOURCE!L13,"")
 )
)
)</f>
        <v>/*    8 */  { fnDse,                       TM_REGISTER,                 "DSE",                                         "DSE",                                         (0 &lt;&lt; TAM_MAX_BITS) |    99, CAT_FNCT | SLS_ENABLED   | US_ENABLED  },</v>
      </c>
    </row>
    <row r="14" spans="1:1">
      <c r="A14" s="168" t="str">
        <f>IF(AND(OR(SOURCE!A14="",ISBLANK(SOURCE!A14)),SOURCE!B14&gt;0),IF(ISBLANK(SOURCE!C14),"",SOURCE!C14),
IF(SOURCE!B14&lt;0,VLOOKUP(SOURCE!B14,lookups!A$1:B$25,2,0),
  IF(ISBLANK(SOURCE!B14),
    "",
    "/* "&amp;TEXT(SOURCE!B14,"???0")&amp;" *"&amp;
      SOURCE!C14&amp;", "&amp; IF(SOURCE!$O$2-LEN(SOURCE!C14) &gt;= 0, REPT(" ",SOURCE!$O$2-LEN(SOURCE!C14)), "")&amp;
      SOURCE!D14&amp;", "&amp; IF(SOURCE!$P$2-LEN(SOURCE!D14) &gt;= 0, REPT(" ",SOURCE!$P$2-LEN(SOURCE!D14)), "")&amp;
      SOURCE!E14&amp;", "&amp; IF(SOURCE!$Q$2-LEN(SOURCE!E14) &gt;=0, REPT(" ",SOURCE!$Q$2-LEN(SOURCE!E14)), "")&amp;
      SOURCE!F14&amp;", "&amp; IF(SOURCE!$R$2-LEN(SOURCE!F14) &gt;= 0, REPT(" ",SOURCE!$R$2-LEN(SOURCE!F14)+2), "")&amp;"("&amp;
      SUBSTITUTE(TEXT(SOURCE!G14,"??0"),"  ","")&amp;" &lt;&lt; TAM_MAX_BITS) |"&amp; IF(SOURCE!$S$2-3 &gt;= 0, REPT(" ",SOURCE!$S$2-5+4+1-1-LEN(SUBSTITUTE(SUBSTITUTE(TEXT(SOURCE!H14,"????0"),"  ","")," ",""))), "")&amp;
      SUBSTITUTE(SUBSTITUTE(TEXT(SOURCE!H14,"????0"),"  ","")," ","")&amp;","&amp; IF(SOURCE!$T$2-3 &gt;= 0, REPT(" ",SOURCE!$T$2-3-5), "")&amp;
      SOURCE!I14&amp;" | "&amp; IF(SOURCE!$U$2-LEN(SOURCE!I14) &gt;= 0, REPT(" ",SOURCE!$U$2-LEN(SOURCE!I14)), "")&amp;
      SOURCE!J14&amp;      IF(SOURCE!$V$2-LEN(SOURCE!J14) &gt;= 0, REPT(" ",SOURCE!$V$2-LEN(SOURCE!J14)), "")&amp;
  " | "&amp; SOURCE!K14&amp;      IF(SOURCE!$X$2-LEN(SOURCE!K14) &gt;= 0, REPT(" ",SOURCE!$X$2-LEN(SOURCE!K14)), "")&amp;
      "},"&amp;IF(SOURCE!L14&lt;&gt;"",""&amp;SOURCE!L14,"")
 )
)
)</f>
        <v>/*    9 */  { fnDsl,                       TM_REGISTER,                 "DSL",                                         "DSL",                                         (0 &lt;&lt; TAM_MAX_BITS) |    99, CAT_FNCT | SLS_ENABLED   | US_ENABLED  },</v>
      </c>
    </row>
    <row r="15" spans="1:1">
      <c r="A15" s="168" t="str">
        <f>IF(AND(OR(SOURCE!A15="",ISBLANK(SOURCE!A15)),SOURCE!B15&gt;0),IF(ISBLANK(SOURCE!C15),"",SOURCE!C15),
IF(SOURCE!B15&lt;0,VLOOKUP(SOURCE!B15,lookups!A$1:B$25,2,0),
  IF(ISBLANK(SOURCE!B15),
    "",
    "/* "&amp;TEXT(SOURCE!B15,"???0")&amp;" *"&amp;
      SOURCE!C15&amp;", "&amp; IF(SOURCE!$O$2-LEN(SOURCE!C15) &gt;= 0, REPT(" ",SOURCE!$O$2-LEN(SOURCE!C15)), "")&amp;
      SOURCE!D15&amp;", "&amp; IF(SOURCE!$P$2-LEN(SOURCE!D15) &gt;= 0, REPT(" ",SOURCE!$P$2-LEN(SOURCE!D15)), "")&amp;
      SOURCE!E15&amp;", "&amp; IF(SOURCE!$Q$2-LEN(SOURCE!E15) &gt;=0, REPT(" ",SOURCE!$Q$2-LEN(SOURCE!E15)), "")&amp;
      SOURCE!F15&amp;", "&amp; IF(SOURCE!$R$2-LEN(SOURCE!F15) &gt;= 0, REPT(" ",SOURCE!$R$2-LEN(SOURCE!F15)+2), "")&amp;"("&amp;
      SUBSTITUTE(TEXT(SOURCE!G15,"??0"),"  ","")&amp;" &lt;&lt; TAM_MAX_BITS) |"&amp; IF(SOURCE!$S$2-3 &gt;= 0, REPT(" ",SOURCE!$S$2-5+4+1-1-LEN(SUBSTITUTE(SUBSTITUTE(TEXT(SOURCE!H15,"????0"),"  ","")," ",""))), "")&amp;
      SUBSTITUTE(SUBSTITUTE(TEXT(SOURCE!H15,"????0"),"  ","")," ","")&amp;","&amp; IF(SOURCE!$T$2-3 &gt;= 0, REPT(" ",SOURCE!$T$2-3-5), "")&amp;
      SOURCE!I15&amp;" | "&amp; IF(SOURCE!$U$2-LEN(SOURCE!I15) &gt;= 0, REPT(" ",SOURCE!$U$2-LEN(SOURCE!I15)), "")&amp;
      SOURCE!J15&amp;      IF(SOURCE!$V$2-LEN(SOURCE!J15) &gt;= 0, REPT(" ",SOURCE!$V$2-LEN(SOURCE!J15)), "")&amp;
  " | "&amp; SOURCE!K15&amp;      IF(SOURCE!$X$2-LEN(SOURCE!K15) &gt;= 0, REPT(" ",SOURCE!$X$2-LEN(SOURCE!K15)), "")&amp;
      "},"&amp;IF(SOURCE!L15&lt;&gt;"",""&amp;SOURCE!L15,"")
 )
)
)</f>
        <v>/*   10 */  { fnDsz,                       TM_REGISTER,                 "DSZ",                                         "DSZ",                                         (0 &lt;&lt; TAM_MAX_BITS) |    99, CAT_FNCT | SLS_ENABLED   | US_ENABLED  },</v>
      </c>
    </row>
    <row r="16" spans="1:1">
      <c r="A16" s="168" t="str">
        <f>IF(AND(OR(SOURCE!A16="",ISBLANK(SOURCE!A16)),SOURCE!B16&gt;0),IF(ISBLANK(SOURCE!C16),"",SOURCE!C16),
IF(SOURCE!B16&lt;0,VLOOKUP(SOURCE!B16,lookups!A$1:B$25,2,0),
  IF(ISBLANK(SOURCE!B16),
    "",
    "/* "&amp;TEXT(SOURCE!B16,"???0")&amp;" *"&amp;
      SOURCE!C16&amp;", "&amp; IF(SOURCE!$O$2-LEN(SOURCE!C16) &gt;= 0, REPT(" ",SOURCE!$O$2-LEN(SOURCE!C16)), "")&amp;
      SOURCE!D16&amp;", "&amp; IF(SOURCE!$P$2-LEN(SOURCE!D16) &gt;= 0, REPT(" ",SOURCE!$P$2-LEN(SOURCE!D16)), "")&amp;
      SOURCE!E16&amp;", "&amp; IF(SOURCE!$Q$2-LEN(SOURCE!E16) &gt;=0, REPT(" ",SOURCE!$Q$2-LEN(SOURCE!E16)), "")&amp;
      SOURCE!F16&amp;", "&amp; IF(SOURCE!$R$2-LEN(SOURCE!F16) &gt;= 0, REPT(" ",SOURCE!$R$2-LEN(SOURCE!F16)+2), "")&amp;"("&amp;
      SUBSTITUTE(TEXT(SOURCE!G16,"??0"),"  ","")&amp;" &lt;&lt; TAM_MAX_BITS) |"&amp; IF(SOURCE!$S$2-3 &gt;= 0, REPT(" ",SOURCE!$S$2-5+4+1-1-LEN(SUBSTITUTE(SUBSTITUTE(TEXT(SOURCE!H16,"????0"),"  ","")," ",""))), "")&amp;
      SUBSTITUTE(SUBSTITUTE(TEXT(SOURCE!H16,"????0"),"  ","")," ","")&amp;","&amp; IF(SOURCE!$T$2-3 &gt;= 0, REPT(" ",SOURCE!$T$2-3-5), "")&amp;
      SOURCE!I16&amp;" | "&amp; IF(SOURCE!$U$2-LEN(SOURCE!I16) &gt;= 0, REPT(" ",SOURCE!$U$2-LEN(SOURCE!I16)), "")&amp;
      SOURCE!J16&amp;      IF(SOURCE!$V$2-LEN(SOURCE!J16) &gt;= 0, REPT(" ",SOURCE!$V$2-LEN(SOURCE!J16)), "")&amp;
  " | "&amp; SOURCE!K16&amp;      IF(SOURCE!$X$2-LEN(SOURCE!K16) &gt;= 0, REPT(" ",SOURCE!$X$2-LEN(SOURCE!K16)), "")&amp;
      "},"&amp;IF(SOURCE!L16&lt;&gt;"",""&amp;SOURCE!L16,"")
 )
)
)</f>
        <v>/*   11 */  { fnXEqualsTo,                 TM_CMP,                      "x= ?",                                        "x= ?",                                        (0 &lt;&lt; TAM_MAX_BITS) |    99, CAT_FNCT | SLS_ENABLED   | US_ENABLED  },</v>
      </c>
    </row>
    <row r="17" spans="1:1">
      <c r="A17" s="168" t="str">
        <f>IF(AND(OR(SOURCE!A17="",ISBLANK(SOURCE!A17)),SOURCE!B17&gt;0),IF(ISBLANK(SOURCE!C17),"",SOURCE!C17),
IF(SOURCE!B17&lt;0,VLOOKUP(SOURCE!B17,lookups!A$1:B$25,2,0),
  IF(ISBLANK(SOURCE!B17),
    "",
    "/* "&amp;TEXT(SOURCE!B17,"???0")&amp;" *"&amp;
      SOURCE!C17&amp;", "&amp; IF(SOURCE!$O$2-LEN(SOURCE!C17) &gt;= 0, REPT(" ",SOURCE!$O$2-LEN(SOURCE!C17)), "")&amp;
      SOURCE!D17&amp;", "&amp; IF(SOURCE!$P$2-LEN(SOURCE!D17) &gt;= 0, REPT(" ",SOURCE!$P$2-LEN(SOURCE!D17)), "")&amp;
      SOURCE!E17&amp;", "&amp; IF(SOURCE!$Q$2-LEN(SOURCE!E17) &gt;=0, REPT(" ",SOURCE!$Q$2-LEN(SOURCE!E17)), "")&amp;
      SOURCE!F17&amp;", "&amp; IF(SOURCE!$R$2-LEN(SOURCE!F17) &gt;= 0, REPT(" ",SOURCE!$R$2-LEN(SOURCE!F17)+2), "")&amp;"("&amp;
      SUBSTITUTE(TEXT(SOURCE!G17,"??0"),"  ","")&amp;" &lt;&lt; TAM_MAX_BITS) |"&amp; IF(SOURCE!$S$2-3 &gt;= 0, REPT(" ",SOURCE!$S$2-5+4+1-1-LEN(SUBSTITUTE(SUBSTITUTE(TEXT(SOURCE!H17,"????0"),"  ","")," ",""))), "")&amp;
      SUBSTITUTE(SUBSTITUTE(TEXT(SOURCE!H17,"????0"),"  ","")," ","")&amp;","&amp; IF(SOURCE!$T$2-3 &gt;= 0, REPT(" ",SOURCE!$T$2-3-5), "")&amp;
      SOURCE!I17&amp;" | "&amp; IF(SOURCE!$U$2-LEN(SOURCE!I17) &gt;= 0, REPT(" ",SOURCE!$U$2-LEN(SOURCE!I17)), "")&amp;
      SOURCE!J17&amp;      IF(SOURCE!$V$2-LEN(SOURCE!J17) &gt;= 0, REPT(" ",SOURCE!$V$2-LEN(SOURCE!J17)), "")&amp;
  " | "&amp; SOURCE!K17&amp;      IF(SOURCE!$X$2-LEN(SOURCE!K17) &gt;= 0, REPT(" ",SOURCE!$X$2-LEN(SOURCE!K17)), "")&amp;
      "},"&amp;IF(SOURCE!L17&lt;&gt;"",""&amp;SOURCE!L17,"")
 )
)
)</f>
        <v>/*   12 */  { fnXNotEqual,                 TM_CMP,                      "x" STD_NOT_EQUAL " ?",                        "x" STD_NOT_EQUAL " ?",                        (0 &lt;&lt; TAM_MAX_BITS) |    99, CAT_FNCT | SLS_ENABLED   | US_ENABLED  },</v>
      </c>
    </row>
    <row r="18" spans="1:1">
      <c r="A18" s="168" t="str">
        <f>IF(AND(OR(SOURCE!A18="",ISBLANK(SOURCE!A18)),SOURCE!B18&gt;0),IF(ISBLANK(SOURCE!C18),"",SOURCE!C18),
IF(SOURCE!B18&lt;0,VLOOKUP(SOURCE!B18,lookups!A$1:B$25,2,0),
  IF(ISBLANK(SOURCE!B18),
    "",
    "/* "&amp;TEXT(SOURCE!B18,"???0")&amp;" *"&amp;
      SOURCE!C18&amp;", "&amp; IF(SOURCE!$O$2-LEN(SOURCE!C18) &gt;= 0, REPT(" ",SOURCE!$O$2-LEN(SOURCE!C18)), "")&amp;
      SOURCE!D18&amp;", "&amp; IF(SOURCE!$P$2-LEN(SOURCE!D18) &gt;= 0, REPT(" ",SOURCE!$P$2-LEN(SOURCE!D18)), "")&amp;
      SOURCE!E18&amp;", "&amp; IF(SOURCE!$Q$2-LEN(SOURCE!E18) &gt;=0, REPT(" ",SOURCE!$Q$2-LEN(SOURCE!E18)), "")&amp;
      SOURCE!F18&amp;", "&amp; IF(SOURCE!$R$2-LEN(SOURCE!F18) &gt;= 0, REPT(" ",SOURCE!$R$2-LEN(SOURCE!F18)+2), "")&amp;"("&amp;
      SUBSTITUTE(TEXT(SOURCE!G18,"??0"),"  ","")&amp;" &lt;&lt; TAM_MAX_BITS) |"&amp; IF(SOURCE!$S$2-3 &gt;= 0, REPT(" ",SOURCE!$S$2-5+4+1-1-LEN(SUBSTITUTE(SUBSTITUTE(TEXT(SOURCE!H18,"????0"),"  ","")," ",""))), "")&amp;
      SUBSTITUTE(SUBSTITUTE(TEXT(SOURCE!H18,"????0"),"  ","")," ","")&amp;","&amp; IF(SOURCE!$T$2-3 &gt;= 0, REPT(" ",SOURCE!$T$2-3-5), "")&amp;
      SOURCE!I18&amp;" | "&amp; IF(SOURCE!$U$2-LEN(SOURCE!I18) &gt;= 0, REPT(" ",SOURCE!$U$2-LEN(SOURCE!I18)), "")&amp;
      SOURCE!J18&amp;      IF(SOURCE!$V$2-LEN(SOURCE!J18) &gt;= 0, REPT(" ",SOURCE!$V$2-LEN(SOURCE!J18)), "")&amp;
  " | "&amp; SOURCE!K18&amp;      IF(SOURCE!$X$2-LEN(SOURCE!K18) &gt;= 0, REPT(" ",SOURCE!$X$2-LEN(SOURCE!K18)), "")&amp;
      "},"&amp;IF(SOURCE!L18&lt;&gt;"",""&amp;SOURCE!L18,"")
 )
)
)</f>
        <v>/*   13 */  { fnCheckValue,                CHECK_VALUE_POSITIVE_ZERO,   "x=+0?",                                       "x=+0?",                                       (0 &lt;&lt; TAM_MAX_BITS) |     0, CAT_FNCT | SLS_ENABLED   | US_ENABLED  },</v>
      </c>
    </row>
    <row r="19" spans="1:1">
      <c r="A19" s="168" t="str">
        <f>IF(AND(OR(SOURCE!A19="",ISBLANK(SOURCE!A19)),SOURCE!B19&gt;0),IF(ISBLANK(SOURCE!C19),"",SOURCE!C19),
IF(SOURCE!B19&lt;0,VLOOKUP(SOURCE!B19,lookups!A$1:B$25,2,0),
  IF(ISBLANK(SOURCE!B19),
    "",
    "/* "&amp;TEXT(SOURCE!B19,"???0")&amp;" *"&amp;
      SOURCE!C19&amp;", "&amp; IF(SOURCE!$O$2-LEN(SOURCE!C19) &gt;= 0, REPT(" ",SOURCE!$O$2-LEN(SOURCE!C19)), "")&amp;
      SOURCE!D19&amp;", "&amp; IF(SOURCE!$P$2-LEN(SOURCE!D19) &gt;= 0, REPT(" ",SOURCE!$P$2-LEN(SOURCE!D19)), "")&amp;
      SOURCE!E19&amp;", "&amp; IF(SOURCE!$Q$2-LEN(SOURCE!E19) &gt;=0, REPT(" ",SOURCE!$Q$2-LEN(SOURCE!E19)), "")&amp;
      SOURCE!F19&amp;", "&amp; IF(SOURCE!$R$2-LEN(SOURCE!F19) &gt;= 0, REPT(" ",SOURCE!$R$2-LEN(SOURCE!F19)+2), "")&amp;"("&amp;
      SUBSTITUTE(TEXT(SOURCE!G19,"??0"),"  ","")&amp;" &lt;&lt; TAM_MAX_BITS) |"&amp; IF(SOURCE!$S$2-3 &gt;= 0, REPT(" ",SOURCE!$S$2-5+4+1-1-LEN(SUBSTITUTE(SUBSTITUTE(TEXT(SOURCE!H19,"????0"),"  ","")," ",""))), "")&amp;
      SUBSTITUTE(SUBSTITUTE(TEXT(SOURCE!H19,"????0"),"  ","")," ","")&amp;","&amp; IF(SOURCE!$T$2-3 &gt;= 0, REPT(" ",SOURCE!$T$2-3-5), "")&amp;
      SOURCE!I19&amp;" | "&amp; IF(SOURCE!$U$2-LEN(SOURCE!I19) &gt;= 0, REPT(" ",SOURCE!$U$2-LEN(SOURCE!I19)), "")&amp;
      SOURCE!J19&amp;      IF(SOURCE!$V$2-LEN(SOURCE!J19) &gt;= 0, REPT(" ",SOURCE!$V$2-LEN(SOURCE!J19)), "")&amp;
  " | "&amp; SOURCE!K19&amp;      IF(SOURCE!$X$2-LEN(SOURCE!K19) &gt;= 0, REPT(" ",SOURCE!$X$2-LEN(SOURCE!K19)), "")&amp;
      "},"&amp;IF(SOURCE!L19&lt;&gt;"",""&amp;SOURCE!L19,"")
 )
)
)</f>
        <v>/*   14 */  { fnCheckValue,                CHECK_VALUE_NEGATIVE_ZERO,   "x=-0?",                                       "x=-0?",                                       (0 &lt;&lt; TAM_MAX_BITS) |     0, CAT_FNCT | SLS_ENABLED   | US_ENABLED  },</v>
      </c>
    </row>
    <row r="20" spans="1:1">
      <c r="A20" s="168" t="str">
        <f>IF(AND(OR(SOURCE!A20="",ISBLANK(SOURCE!A20)),SOURCE!B20&gt;0),IF(ISBLANK(SOURCE!C20),"",SOURCE!C20),
IF(SOURCE!B20&lt;0,VLOOKUP(SOURCE!B20,lookups!A$1:B$25,2,0),
  IF(ISBLANK(SOURCE!B20),
    "",
    "/* "&amp;TEXT(SOURCE!B20,"???0")&amp;" *"&amp;
      SOURCE!C20&amp;", "&amp; IF(SOURCE!$O$2-LEN(SOURCE!C20) &gt;= 0, REPT(" ",SOURCE!$O$2-LEN(SOURCE!C20)), "")&amp;
      SOURCE!D20&amp;", "&amp; IF(SOURCE!$P$2-LEN(SOURCE!D20) &gt;= 0, REPT(" ",SOURCE!$P$2-LEN(SOURCE!D20)), "")&amp;
      SOURCE!E20&amp;", "&amp; IF(SOURCE!$Q$2-LEN(SOURCE!E20) &gt;=0, REPT(" ",SOURCE!$Q$2-LEN(SOURCE!E20)), "")&amp;
      SOURCE!F20&amp;", "&amp; IF(SOURCE!$R$2-LEN(SOURCE!F20) &gt;= 0, REPT(" ",SOURCE!$R$2-LEN(SOURCE!F20)+2), "")&amp;"("&amp;
      SUBSTITUTE(TEXT(SOURCE!G20,"??0"),"  ","")&amp;" &lt;&lt; TAM_MAX_BITS) |"&amp; IF(SOURCE!$S$2-3 &gt;= 0, REPT(" ",SOURCE!$S$2-5+4+1-1-LEN(SUBSTITUTE(SUBSTITUTE(TEXT(SOURCE!H20,"????0"),"  ","")," ",""))), "")&amp;
      SUBSTITUTE(SUBSTITUTE(TEXT(SOURCE!H20,"????0"),"  ","")," ","")&amp;","&amp; IF(SOURCE!$T$2-3 &gt;= 0, REPT(" ",SOURCE!$T$2-3-5), "")&amp;
      SOURCE!I20&amp;" | "&amp; IF(SOURCE!$U$2-LEN(SOURCE!I20) &gt;= 0, REPT(" ",SOURCE!$U$2-LEN(SOURCE!I20)), "")&amp;
      SOURCE!J20&amp;      IF(SOURCE!$V$2-LEN(SOURCE!J20) &gt;= 0, REPT(" ",SOURCE!$V$2-LEN(SOURCE!J20)), "")&amp;
  " | "&amp; SOURCE!K20&amp;      IF(SOURCE!$X$2-LEN(SOURCE!K20) &gt;= 0, REPT(" ",SOURCE!$X$2-LEN(SOURCE!K20)), "")&amp;
      "},"&amp;IF(SOURCE!L20&lt;&gt;"",""&amp;SOURCE!L20,"")
 )
)
)</f>
        <v>/*   15 */  { fnXAlmostEqual,              TM_CMP,                      "x" STD_ALMOST_EQUAL " ?",                     "x" STD_ALMOST_EQUAL " ?",                     (0 &lt;&lt; TAM_MAX_BITS) |    99, CAT_FNCT | SLS_ENABLED   | US_ENABLED  },</v>
      </c>
    </row>
    <row r="21" spans="1:1">
      <c r="A21" s="168" t="str">
        <f>IF(AND(OR(SOURCE!A21="",ISBLANK(SOURCE!A21)),SOURCE!B21&gt;0),IF(ISBLANK(SOURCE!C21),"",SOURCE!C21),
IF(SOURCE!B21&lt;0,VLOOKUP(SOURCE!B21,lookups!A$1:B$25,2,0),
  IF(ISBLANK(SOURCE!B21),
    "",
    "/* "&amp;TEXT(SOURCE!B21,"???0")&amp;" *"&amp;
      SOURCE!C21&amp;", "&amp; IF(SOURCE!$O$2-LEN(SOURCE!C21) &gt;= 0, REPT(" ",SOURCE!$O$2-LEN(SOURCE!C21)), "")&amp;
      SOURCE!D21&amp;", "&amp; IF(SOURCE!$P$2-LEN(SOURCE!D21) &gt;= 0, REPT(" ",SOURCE!$P$2-LEN(SOURCE!D21)), "")&amp;
      SOURCE!E21&amp;", "&amp; IF(SOURCE!$Q$2-LEN(SOURCE!E21) &gt;=0, REPT(" ",SOURCE!$Q$2-LEN(SOURCE!E21)), "")&amp;
      SOURCE!F21&amp;", "&amp; IF(SOURCE!$R$2-LEN(SOURCE!F21) &gt;= 0, REPT(" ",SOURCE!$R$2-LEN(SOURCE!F21)+2), "")&amp;"("&amp;
      SUBSTITUTE(TEXT(SOURCE!G21,"??0"),"  ","")&amp;" &lt;&lt; TAM_MAX_BITS) |"&amp; IF(SOURCE!$S$2-3 &gt;= 0, REPT(" ",SOURCE!$S$2-5+4+1-1-LEN(SUBSTITUTE(SUBSTITUTE(TEXT(SOURCE!H21,"????0"),"  ","")," ",""))), "")&amp;
      SUBSTITUTE(SUBSTITUTE(TEXT(SOURCE!H21,"????0"),"  ","")," ","")&amp;","&amp; IF(SOURCE!$T$2-3 &gt;= 0, REPT(" ",SOURCE!$T$2-3-5), "")&amp;
      SOURCE!I21&amp;" | "&amp; IF(SOURCE!$U$2-LEN(SOURCE!I21) &gt;= 0, REPT(" ",SOURCE!$U$2-LEN(SOURCE!I21)), "")&amp;
      SOURCE!J21&amp;      IF(SOURCE!$V$2-LEN(SOURCE!J21) &gt;= 0, REPT(" ",SOURCE!$V$2-LEN(SOURCE!J21)), "")&amp;
  " | "&amp; SOURCE!K21&amp;      IF(SOURCE!$X$2-LEN(SOURCE!K21) &gt;= 0, REPT(" ",SOURCE!$X$2-LEN(SOURCE!K21)), "")&amp;
      "},"&amp;IF(SOURCE!L21&lt;&gt;"",""&amp;SOURCE!L21,"")
 )
)
)</f>
        <v>/*   16 */  { fnXLessThan,                 TM_CMP,                      "x&lt; ?",                                        "x&lt; ?",                                        (0 &lt;&lt; TAM_MAX_BITS) |    99, CAT_FNCT | SLS_ENABLED   | US_ENABLED  },</v>
      </c>
    </row>
    <row r="22" spans="1:1">
      <c r="A22" s="168" t="str">
        <f>IF(AND(OR(SOURCE!A22="",ISBLANK(SOURCE!A22)),SOURCE!B22&gt;0),IF(ISBLANK(SOURCE!C22),"",SOURCE!C22),
IF(SOURCE!B22&lt;0,VLOOKUP(SOURCE!B22,lookups!A$1:B$25,2,0),
  IF(ISBLANK(SOURCE!B22),
    "",
    "/* "&amp;TEXT(SOURCE!B22,"???0")&amp;" *"&amp;
      SOURCE!C22&amp;", "&amp; IF(SOURCE!$O$2-LEN(SOURCE!C22) &gt;= 0, REPT(" ",SOURCE!$O$2-LEN(SOURCE!C22)), "")&amp;
      SOURCE!D22&amp;", "&amp; IF(SOURCE!$P$2-LEN(SOURCE!D22) &gt;= 0, REPT(" ",SOURCE!$P$2-LEN(SOURCE!D22)), "")&amp;
      SOURCE!E22&amp;", "&amp; IF(SOURCE!$Q$2-LEN(SOURCE!E22) &gt;=0, REPT(" ",SOURCE!$Q$2-LEN(SOURCE!E22)), "")&amp;
      SOURCE!F22&amp;", "&amp; IF(SOURCE!$R$2-LEN(SOURCE!F22) &gt;= 0, REPT(" ",SOURCE!$R$2-LEN(SOURCE!F22)+2), "")&amp;"("&amp;
      SUBSTITUTE(TEXT(SOURCE!G22,"??0"),"  ","")&amp;" &lt;&lt; TAM_MAX_BITS) |"&amp; IF(SOURCE!$S$2-3 &gt;= 0, REPT(" ",SOURCE!$S$2-5+4+1-1-LEN(SUBSTITUTE(SUBSTITUTE(TEXT(SOURCE!H22,"????0"),"  ","")," ",""))), "")&amp;
      SUBSTITUTE(SUBSTITUTE(TEXT(SOURCE!H22,"????0"),"  ","")," ","")&amp;","&amp; IF(SOURCE!$T$2-3 &gt;= 0, REPT(" ",SOURCE!$T$2-3-5), "")&amp;
      SOURCE!I22&amp;" | "&amp; IF(SOURCE!$U$2-LEN(SOURCE!I22) &gt;= 0, REPT(" ",SOURCE!$U$2-LEN(SOURCE!I22)), "")&amp;
      SOURCE!J22&amp;      IF(SOURCE!$V$2-LEN(SOURCE!J22) &gt;= 0, REPT(" ",SOURCE!$V$2-LEN(SOURCE!J22)), "")&amp;
  " | "&amp; SOURCE!K22&amp;      IF(SOURCE!$X$2-LEN(SOURCE!K22) &gt;= 0, REPT(" ",SOURCE!$X$2-LEN(SOURCE!K22)), "")&amp;
      "},"&amp;IF(SOURCE!L22&lt;&gt;"",""&amp;SOURCE!L22,"")
 )
)
)</f>
        <v>/*   17 */  { fnXLessEqual,                TM_CMP,                      "x" STD_LESS_EQUAL " ?",                       "x" STD_LESS_EQUAL " ?",                       (0 &lt;&lt; TAM_MAX_BITS) |    99, CAT_FNCT | SLS_ENABLED   | US_ENABLED  },</v>
      </c>
    </row>
    <row r="23" spans="1:1">
      <c r="A23" s="168" t="str">
        <f>IF(AND(OR(SOURCE!A23="",ISBLANK(SOURCE!A23)),SOURCE!B23&gt;0),IF(ISBLANK(SOURCE!C23),"",SOURCE!C23),
IF(SOURCE!B23&lt;0,VLOOKUP(SOURCE!B23,lookups!A$1:B$25,2,0),
  IF(ISBLANK(SOURCE!B23),
    "",
    "/* "&amp;TEXT(SOURCE!B23,"???0")&amp;" *"&amp;
      SOURCE!C23&amp;", "&amp; IF(SOURCE!$O$2-LEN(SOURCE!C23) &gt;= 0, REPT(" ",SOURCE!$O$2-LEN(SOURCE!C23)), "")&amp;
      SOURCE!D23&amp;", "&amp; IF(SOURCE!$P$2-LEN(SOURCE!D23) &gt;= 0, REPT(" ",SOURCE!$P$2-LEN(SOURCE!D23)), "")&amp;
      SOURCE!E23&amp;", "&amp; IF(SOURCE!$Q$2-LEN(SOURCE!E23) &gt;=0, REPT(" ",SOURCE!$Q$2-LEN(SOURCE!E23)), "")&amp;
      SOURCE!F23&amp;", "&amp; IF(SOURCE!$R$2-LEN(SOURCE!F23) &gt;= 0, REPT(" ",SOURCE!$R$2-LEN(SOURCE!F23)+2), "")&amp;"("&amp;
      SUBSTITUTE(TEXT(SOURCE!G23,"??0"),"  ","")&amp;" &lt;&lt; TAM_MAX_BITS) |"&amp; IF(SOURCE!$S$2-3 &gt;= 0, REPT(" ",SOURCE!$S$2-5+4+1-1-LEN(SUBSTITUTE(SUBSTITUTE(TEXT(SOURCE!H23,"????0"),"  ","")," ",""))), "")&amp;
      SUBSTITUTE(SUBSTITUTE(TEXT(SOURCE!H23,"????0"),"  ","")," ","")&amp;","&amp; IF(SOURCE!$T$2-3 &gt;= 0, REPT(" ",SOURCE!$T$2-3-5), "")&amp;
      SOURCE!I23&amp;" | "&amp; IF(SOURCE!$U$2-LEN(SOURCE!I23) &gt;= 0, REPT(" ",SOURCE!$U$2-LEN(SOURCE!I23)), "")&amp;
      SOURCE!J23&amp;      IF(SOURCE!$V$2-LEN(SOURCE!J23) &gt;= 0, REPT(" ",SOURCE!$V$2-LEN(SOURCE!J23)), "")&amp;
  " | "&amp; SOURCE!K23&amp;      IF(SOURCE!$X$2-LEN(SOURCE!K23) &gt;= 0, REPT(" ",SOURCE!$X$2-LEN(SOURCE!K23)), "")&amp;
      "},"&amp;IF(SOURCE!L23&lt;&gt;"",""&amp;SOURCE!L23,"")
 )
)
)</f>
        <v>/*   18 */  { fnXGreaterEqual,             TM_CMP,                      "x" STD_GREATER_EQUAL " ?",                    "x" STD_GREATER_EQUAL " ?",                    (0 &lt;&lt; TAM_MAX_BITS) |    99, CAT_FNCT | SLS_ENABLED   | US_ENABLED  },</v>
      </c>
    </row>
    <row r="24" spans="1:1">
      <c r="A24" s="168" t="str">
        <f>IF(AND(OR(SOURCE!A24="",ISBLANK(SOURCE!A24)),SOURCE!B24&gt;0),IF(ISBLANK(SOURCE!C24),"",SOURCE!C24),
IF(SOURCE!B24&lt;0,VLOOKUP(SOURCE!B24,lookups!A$1:B$25,2,0),
  IF(ISBLANK(SOURCE!B24),
    "",
    "/* "&amp;TEXT(SOURCE!B24,"???0")&amp;" *"&amp;
      SOURCE!C24&amp;", "&amp; IF(SOURCE!$O$2-LEN(SOURCE!C24) &gt;= 0, REPT(" ",SOURCE!$O$2-LEN(SOURCE!C24)), "")&amp;
      SOURCE!D24&amp;", "&amp; IF(SOURCE!$P$2-LEN(SOURCE!D24) &gt;= 0, REPT(" ",SOURCE!$P$2-LEN(SOURCE!D24)), "")&amp;
      SOURCE!E24&amp;", "&amp; IF(SOURCE!$Q$2-LEN(SOURCE!E24) &gt;=0, REPT(" ",SOURCE!$Q$2-LEN(SOURCE!E24)), "")&amp;
      SOURCE!F24&amp;", "&amp; IF(SOURCE!$R$2-LEN(SOURCE!F24) &gt;= 0, REPT(" ",SOURCE!$R$2-LEN(SOURCE!F24)+2), "")&amp;"("&amp;
      SUBSTITUTE(TEXT(SOURCE!G24,"??0"),"  ","")&amp;" &lt;&lt; TAM_MAX_BITS) |"&amp; IF(SOURCE!$S$2-3 &gt;= 0, REPT(" ",SOURCE!$S$2-5+4+1-1-LEN(SUBSTITUTE(SUBSTITUTE(TEXT(SOURCE!H24,"????0"),"  ","")," ",""))), "")&amp;
      SUBSTITUTE(SUBSTITUTE(TEXT(SOURCE!H24,"????0"),"  ","")," ","")&amp;","&amp; IF(SOURCE!$T$2-3 &gt;= 0, REPT(" ",SOURCE!$T$2-3-5), "")&amp;
      SOURCE!I24&amp;" | "&amp; IF(SOURCE!$U$2-LEN(SOURCE!I24) &gt;= 0, REPT(" ",SOURCE!$U$2-LEN(SOURCE!I24)), "")&amp;
      SOURCE!J24&amp;      IF(SOURCE!$V$2-LEN(SOURCE!J24) &gt;= 0, REPT(" ",SOURCE!$V$2-LEN(SOURCE!J24)), "")&amp;
  " | "&amp; SOURCE!K24&amp;      IF(SOURCE!$X$2-LEN(SOURCE!K24) &gt;= 0, REPT(" ",SOURCE!$X$2-LEN(SOURCE!K24)), "")&amp;
      "},"&amp;IF(SOURCE!L24&lt;&gt;"",""&amp;SOURCE!L24,"")
 )
)
)</f>
        <v>/*   19 */  { fnXGreaterThan,              TM_CMP,                      "x&gt; ?",                                        "x&gt; ?",                                        (0 &lt;&lt; TAM_MAX_BITS) |    99, CAT_FNCT | SLS_ENABLED   | US_ENABLED  },</v>
      </c>
    </row>
    <row r="25" spans="1:1">
      <c r="A25" s="168" t="str">
        <f>IF(AND(OR(SOURCE!A25="",ISBLANK(SOURCE!A25)),SOURCE!B25&gt;0),IF(ISBLANK(SOURCE!C25),"",SOURCE!C25),
IF(SOURCE!B25&lt;0,VLOOKUP(SOURCE!B25,lookups!A$1:B$25,2,0),
  IF(ISBLANK(SOURCE!B25),
    "",
    "/* "&amp;TEXT(SOURCE!B25,"???0")&amp;" *"&amp;
      SOURCE!C25&amp;", "&amp; IF(SOURCE!$O$2-LEN(SOURCE!C25) &gt;= 0, REPT(" ",SOURCE!$O$2-LEN(SOURCE!C25)), "")&amp;
      SOURCE!D25&amp;", "&amp; IF(SOURCE!$P$2-LEN(SOURCE!D25) &gt;= 0, REPT(" ",SOURCE!$P$2-LEN(SOURCE!D25)), "")&amp;
      SOURCE!E25&amp;", "&amp; IF(SOURCE!$Q$2-LEN(SOURCE!E25) &gt;=0, REPT(" ",SOURCE!$Q$2-LEN(SOURCE!E25)), "")&amp;
      SOURCE!F25&amp;", "&amp; IF(SOURCE!$R$2-LEN(SOURCE!F25) &gt;= 0, REPT(" ",SOURCE!$R$2-LEN(SOURCE!F25)+2), "")&amp;"("&amp;
      SUBSTITUTE(TEXT(SOURCE!G25,"??0"),"  ","")&amp;" &lt;&lt; TAM_MAX_BITS) |"&amp; IF(SOURCE!$S$2-3 &gt;= 0, REPT(" ",SOURCE!$S$2-5+4+1-1-LEN(SUBSTITUTE(SUBSTITUTE(TEXT(SOURCE!H25,"????0"),"  ","")," ",""))), "")&amp;
      SUBSTITUTE(SUBSTITUTE(TEXT(SOURCE!H25,"????0"),"  ","")," ","")&amp;","&amp; IF(SOURCE!$T$2-3 &gt;= 0, REPT(" ",SOURCE!$T$2-3-5), "")&amp;
      SOURCE!I25&amp;" | "&amp; IF(SOURCE!$U$2-LEN(SOURCE!I25) &gt;= 0, REPT(" ",SOURCE!$U$2-LEN(SOURCE!I25)), "")&amp;
      SOURCE!J25&amp;      IF(SOURCE!$V$2-LEN(SOURCE!J25) &gt;= 0, REPT(" ",SOURCE!$V$2-LEN(SOURCE!J25)), "")&amp;
  " | "&amp; SOURCE!K25&amp;      IF(SOURCE!$X$2-LEN(SOURCE!K25) &gt;= 0, REPT(" ",SOURCE!$X$2-LEN(SOURCE!K25)), "")&amp;
      "},"&amp;IF(SOURCE!L25&lt;&gt;"",""&amp;SOURCE!L25,"")
 )
)
)</f>
        <v>/*   20 */  { fnIsFlagClear,               TM_FLAGR,                    "FC?",                                         "FC?",                                         (0 &lt;&lt; TAM_MAX_BITS) |    99, CAT_FNCT | SLS_ENABLED   | US_ENABLED  },</v>
      </c>
    </row>
    <row r="26" spans="1:1">
      <c r="A26" s="168" t="str">
        <f>IF(AND(OR(SOURCE!A26="",ISBLANK(SOURCE!A26)),SOURCE!B26&gt;0),IF(ISBLANK(SOURCE!C26),"",SOURCE!C26),
IF(SOURCE!B26&lt;0,VLOOKUP(SOURCE!B26,lookups!A$1:B$25,2,0),
  IF(ISBLANK(SOURCE!B26),
    "",
    "/* "&amp;TEXT(SOURCE!B26,"???0")&amp;" *"&amp;
      SOURCE!C26&amp;", "&amp; IF(SOURCE!$O$2-LEN(SOURCE!C26) &gt;= 0, REPT(" ",SOURCE!$O$2-LEN(SOURCE!C26)), "")&amp;
      SOURCE!D26&amp;", "&amp; IF(SOURCE!$P$2-LEN(SOURCE!D26) &gt;= 0, REPT(" ",SOURCE!$P$2-LEN(SOURCE!D26)), "")&amp;
      SOURCE!E26&amp;", "&amp; IF(SOURCE!$Q$2-LEN(SOURCE!E26) &gt;=0, REPT(" ",SOURCE!$Q$2-LEN(SOURCE!E26)), "")&amp;
      SOURCE!F26&amp;", "&amp; IF(SOURCE!$R$2-LEN(SOURCE!F26) &gt;= 0, REPT(" ",SOURCE!$R$2-LEN(SOURCE!F26)+2), "")&amp;"("&amp;
      SUBSTITUTE(TEXT(SOURCE!G26,"??0"),"  ","")&amp;" &lt;&lt; TAM_MAX_BITS) |"&amp; IF(SOURCE!$S$2-3 &gt;= 0, REPT(" ",SOURCE!$S$2-5+4+1-1-LEN(SUBSTITUTE(SUBSTITUTE(TEXT(SOURCE!H26,"????0"),"  ","")," ",""))), "")&amp;
      SUBSTITUTE(SUBSTITUTE(TEXT(SOURCE!H26,"????0"),"  ","")," ","")&amp;","&amp; IF(SOURCE!$T$2-3 &gt;= 0, REPT(" ",SOURCE!$T$2-3-5), "")&amp;
      SOURCE!I26&amp;" | "&amp; IF(SOURCE!$U$2-LEN(SOURCE!I26) &gt;= 0, REPT(" ",SOURCE!$U$2-LEN(SOURCE!I26)), "")&amp;
      SOURCE!J26&amp;      IF(SOURCE!$V$2-LEN(SOURCE!J26) &gt;= 0, REPT(" ",SOURCE!$V$2-LEN(SOURCE!J26)), "")&amp;
  " | "&amp; SOURCE!K26&amp;      IF(SOURCE!$X$2-LEN(SOURCE!K26) &gt;= 0, REPT(" ",SOURCE!$X$2-LEN(SOURCE!K26)), "")&amp;
      "},"&amp;IF(SOURCE!L26&lt;&gt;"",""&amp;SOURCE!L26,"")
 )
)
)</f>
        <v>/*   21 */  { fnIsFlagSet,                 TM_FLAGR,                    "FS?",                                         "FS?",                                         (0 &lt;&lt; TAM_MAX_BITS) |    99, CAT_FNCT | SLS_ENABLED   | US_ENABLED  },</v>
      </c>
    </row>
    <row r="27" spans="1:1">
      <c r="A27" s="168" t="str">
        <f>IF(AND(OR(SOURCE!A27="",ISBLANK(SOURCE!A27)),SOURCE!B27&gt;0),IF(ISBLANK(SOURCE!C27),"",SOURCE!C27),
IF(SOURCE!B27&lt;0,VLOOKUP(SOURCE!B27,lookups!A$1:B$25,2,0),
  IF(ISBLANK(SOURCE!B27),
    "",
    "/* "&amp;TEXT(SOURCE!B27,"???0")&amp;" *"&amp;
      SOURCE!C27&amp;", "&amp; IF(SOURCE!$O$2-LEN(SOURCE!C27) &gt;= 0, REPT(" ",SOURCE!$O$2-LEN(SOURCE!C27)), "")&amp;
      SOURCE!D27&amp;", "&amp; IF(SOURCE!$P$2-LEN(SOURCE!D27) &gt;= 0, REPT(" ",SOURCE!$P$2-LEN(SOURCE!D27)), "")&amp;
      SOURCE!E27&amp;", "&amp; IF(SOURCE!$Q$2-LEN(SOURCE!E27) &gt;=0, REPT(" ",SOURCE!$Q$2-LEN(SOURCE!E27)), "")&amp;
      SOURCE!F27&amp;", "&amp; IF(SOURCE!$R$2-LEN(SOURCE!F27) &gt;= 0, REPT(" ",SOURCE!$R$2-LEN(SOURCE!F27)+2), "")&amp;"("&amp;
      SUBSTITUTE(TEXT(SOURCE!G27,"??0"),"  ","")&amp;" &lt;&lt; TAM_MAX_BITS) |"&amp; IF(SOURCE!$S$2-3 &gt;= 0, REPT(" ",SOURCE!$S$2-5+4+1-1-LEN(SUBSTITUTE(SUBSTITUTE(TEXT(SOURCE!H27,"????0"),"  ","")," ",""))), "")&amp;
      SUBSTITUTE(SUBSTITUTE(TEXT(SOURCE!H27,"????0"),"  ","")," ","")&amp;","&amp; IF(SOURCE!$T$2-3 &gt;= 0, REPT(" ",SOURCE!$T$2-3-5), "")&amp;
      SOURCE!I27&amp;" | "&amp; IF(SOURCE!$U$2-LEN(SOURCE!I27) &gt;= 0, REPT(" ",SOURCE!$U$2-LEN(SOURCE!I27)), "")&amp;
      SOURCE!J27&amp;      IF(SOURCE!$V$2-LEN(SOURCE!J27) &gt;= 0, REPT(" ",SOURCE!$V$2-LEN(SOURCE!J27)), "")&amp;
  " | "&amp; SOURCE!K27&amp;      IF(SOURCE!$X$2-LEN(SOURCE!K27) &gt;= 0, REPT(" ",SOURCE!$X$2-LEN(SOURCE!K27)), "")&amp;
      "},"&amp;IF(SOURCE!L27&lt;&gt;"",""&amp;SOURCE!L27,"")
 )
)
)</f>
        <v>/*   22 */  { fnCheckInteger,              CHECK_INTEGER_EVEN,          "EVEN?",                                       "EVEN?",                                       (0 &lt;&lt; TAM_MAX_BITS) |     0, CAT_FNCT | SLS_ENABLED   | US_ENABLED  },</v>
      </c>
    </row>
    <row r="28" spans="1:1">
      <c r="A28" s="168" t="str">
        <f>IF(AND(OR(SOURCE!A28="",ISBLANK(SOURCE!A28)),SOURCE!B28&gt;0),IF(ISBLANK(SOURCE!C28),"",SOURCE!C28),
IF(SOURCE!B28&lt;0,VLOOKUP(SOURCE!B28,lookups!A$1:B$25,2,0),
  IF(ISBLANK(SOURCE!B28),
    "",
    "/* "&amp;TEXT(SOURCE!B28,"???0")&amp;" *"&amp;
      SOURCE!C28&amp;", "&amp; IF(SOURCE!$O$2-LEN(SOURCE!C28) &gt;= 0, REPT(" ",SOURCE!$O$2-LEN(SOURCE!C28)), "")&amp;
      SOURCE!D28&amp;", "&amp; IF(SOURCE!$P$2-LEN(SOURCE!D28) &gt;= 0, REPT(" ",SOURCE!$P$2-LEN(SOURCE!D28)), "")&amp;
      SOURCE!E28&amp;", "&amp; IF(SOURCE!$Q$2-LEN(SOURCE!E28) &gt;=0, REPT(" ",SOURCE!$Q$2-LEN(SOURCE!E28)), "")&amp;
      SOURCE!F28&amp;", "&amp; IF(SOURCE!$R$2-LEN(SOURCE!F28) &gt;= 0, REPT(" ",SOURCE!$R$2-LEN(SOURCE!F28)+2), "")&amp;"("&amp;
      SUBSTITUTE(TEXT(SOURCE!G28,"??0"),"  ","")&amp;" &lt;&lt; TAM_MAX_BITS) |"&amp; IF(SOURCE!$S$2-3 &gt;= 0, REPT(" ",SOURCE!$S$2-5+4+1-1-LEN(SUBSTITUTE(SUBSTITUTE(TEXT(SOURCE!H28,"????0"),"  ","")," ",""))), "")&amp;
      SUBSTITUTE(SUBSTITUTE(TEXT(SOURCE!H28,"????0"),"  ","")," ","")&amp;","&amp; IF(SOURCE!$T$2-3 &gt;= 0, REPT(" ",SOURCE!$T$2-3-5), "")&amp;
      SOURCE!I28&amp;" | "&amp; IF(SOURCE!$U$2-LEN(SOURCE!I28) &gt;= 0, REPT(" ",SOURCE!$U$2-LEN(SOURCE!I28)), "")&amp;
      SOURCE!J28&amp;      IF(SOURCE!$V$2-LEN(SOURCE!J28) &gt;= 0, REPT(" ",SOURCE!$V$2-LEN(SOURCE!J28)), "")&amp;
  " | "&amp; SOURCE!K28&amp;      IF(SOURCE!$X$2-LEN(SOURCE!K28) &gt;= 0, REPT(" ",SOURCE!$X$2-LEN(SOURCE!K28)), "")&amp;
      "},"&amp;IF(SOURCE!L28&lt;&gt;"",""&amp;SOURCE!L28,"")
 )
)
)</f>
        <v>/*   23 */  { fnCheckInteger,              CHECK_INTEGER_ODD,           "ODD?",                                        "ODD?",                                        (0 &lt;&lt; TAM_MAX_BITS) |     0, CAT_FNCT | SLS_ENABLED   | US_ENABLED  },</v>
      </c>
    </row>
    <row r="29" spans="1:1">
      <c r="A29" s="168" t="str">
        <f>IF(AND(OR(SOURCE!A29="",ISBLANK(SOURCE!A29)),SOURCE!B29&gt;0),IF(ISBLANK(SOURCE!C29),"",SOURCE!C29),
IF(SOURCE!B29&lt;0,VLOOKUP(SOURCE!B29,lookups!A$1:B$25,2,0),
  IF(ISBLANK(SOURCE!B29),
    "",
    "/* "&amp;TEXT(SOURCE!B29,"???0")&amp;" *"&amp;
      SOURCE!C29&amp;", "&amp; IF(SOURCE!$O$2-LEN(SOURCE!C29) &gt;= 0, REPT(" ",SOURCE!$O$2-LEN(SOURCE!C29)), "")&amp;
      SOURCE!D29&amp;", "&amp; IF(SOURCE!$P$2-LEN(SOURCE!D29) &gt;= 0, REPT(" ",SOURCE!$P$2-LEN(SOURCE!D29)), "")&amp;
      SOURCE!E29&amp;", "&amp; IF(SOURCE!$Q$2-LEN(SOURCE!E29) &gt;=0, REPT(" ",SOURCE!$Q$2-LEN(SOURCE!E29)), "")&amp;
      SOURCE!F29&amp;", "&amp; IF(SOURCE!$R$2-LEN(SOURCE!F29) &gt;= 0, REPT(" ",SOURCE!$R$2-LEN(SOURCE!F29)+2), "")&amp;"("&amp;
      SUBSTITUTE(TEXT(SOURCE!G29,"??0"),"  ","")&amp;" &lt;&lt; TAM_MAX_BITS) |"&amp; IF(SOURCE!$S$2-3 &gt;= 0, REPT(" ",SOURCE!$S$2-5+4+1-1-LEN(SUBSTITUTE(SUBSTITUTE(TEXT(SOURCE!H29,"????0"),"  ","")," ",""))), "")&amp;
      SUBSTITUTE(SUBSTITUTE(TEXT(SOURCE!H29,"????0"),"  ","")," ","")&amp;","&amp; IF(SOURCE!$T$2-3 &gt;= 0, REPT(" ",SOURCE!$T$2-3-5), "")&amp;
      SOURCE!I29&amp;" | "&amp; IF(SOURCE!$U$2-LEN(SOURCE!I29) &gt;= 0, REPT(" ",SOURCE!$U$2-LEN(SOURCE!I29)), "")&amp;
      SOURCE!J29&amp;      IF(SOURCE!$V$2-LEN(SOURCE!J29) &gt;= 0, REPT(" ",SOURCE!$V$2-LEN(SOURCE!J29)), "")&amp;
  " | "&amp; SOURCE!K29&amp;      IF(SOURCE!$X$2-LEN(SOURCE!K29) &gt;= 0, REPT(" ",SOURCE!$X$2-LEN(SOURCE!K29)), "")&amp;
      "},"&amp;IF(SOURCE!L29&lt;&gt;"",""&amp;SOURCE!L29,"")
 )
)
)</f>
        <v>/*   24 */  { fnCheckInteger,              CHECK_INTEGER_FP,            "FP?",                                         "FP?",                                         (0 &lt;&lt; TAM_MAX_BITS) |     0, CAT_FNCT | SLS_ENABLED   | US_ENABLED  },</v>
      </c>
    </row>
    <row r="30" spans="1:1">
      <c r="A30" s="168" t="str">
        <f>IF(AND(OR(SOURCE!A30="",ISBLANK(SOURCE!A30)),SOURCE!B30&gt;0),IF(ISBLANK(SOURCE!C30),"",SOURCE!C30),
IF(SOURCE!B30&lt;0,VLOOKUP(SOURCE!B30,lookups!A$1:B$25,2,0),
  IF(ISBLANK(SOURCE!B30),
    "",
    "/* "&amp;TEXT(SOURCE!B30,"???0")&amp;" *"&amp;
      SOURCE!C30&amp;", "&amp; IF(SOURCE!$O$2-LEN(SOURCE!C30) &gt;= 0, REPT(" ",SOURCE!$O$2-LEN(SOURCE!C30)), "")&amp;
      SOURCE!D30&amp;", "&amp; IF(SOURCE!$P$2-LEN(SOURCE!D30) &gt;= 0, REPT(" ",SOURCE!$P$2-LEN(SOURCE!D30)), "")&amp;
      SOURCE!E30&amp;", "&amp; IF(SOURCE!$Q$2-LEN(SOURCE!E30) &gt;=0, REPT(" ",SOURCE!$Q$2-LEN(SOURCE!E30)), "")&amp;
      SOURCE!F30&amp;", "&amp; IF(SOURCE!$R$2-LEN(SOURCE!F30) &gt;= 0, REPT(" ",SOURCE!$R$2-LEN(SOURCE!F30)+2), "")&amp;"("&amp;
      SUBSTITUTE(TEXT(SOURCE!G30,"??0"),"  ","")&amp;" &lt;&lt; TAM_MAX_BITS) |"&amp; IF(SOURCE!$S$2-3 &gt;= 0, REPT(" ",SOURCE!$S$2-5+4+1-1-LEN(SUBSTITUTE(SUBSTITUTE(TEXT(SOURCE!H30,"????0"),"  ","")," ",""))), "")&amp;
      SUBSTITUTE(SUBSTITUTE(TEXT(SOURCE!H30,"????0"),"  ","")," ","")&amp;","&amp; IF(SOURCE!$T$2-3 &gt;= 0, REPT(" ",SOURCE!$T$2-3-5), "")&amp;
      SOURCE!I30&amp;" | "&amp; IF(SOURCE!$U$2-LEN(SOURCE!I30) &gt;= 0, REPT(" ",SOURCE!$U$2-LEN(SOURCE!I30)), "")&amp;
      SOURCE!J30&amp;      IF(SOURCE!$V$2-LEN(SOURCE!J30) &gt;= 0, REPT(" ",SOURCE!$V$2-LEN(SOURCE!J30)), "")&amp;
  " | "&amp; SOURCE!K30&amp;      IF(SOURCE!$X$2-LEN(SOURCE!K30) &gt;= 0, REPT(" ",SOURCE!$X$2-LEN(SOURCE!K30)), "")&amp;
      "},"&amp;IF(SOURCE!L30&lt;&gt;"",""&amp;SOURCE!L30,"")
 )
)
)</f>
        <v>/*   25 */  { fnCheckInteger,              CHECK_INTEGER,               "INT?",                                        "INT?",                                        (0 &lt;&lt; TAM_MAX_BITS) |     0, CAT_FNCT | SLS_ENABLED   | US_ENABLED  },</v>
      </c>
    </row>
    <row r="31" spans="1:1">
      <c r="A31" s="168" t="str">
        <f>IF(AND(OR(SOURCE!A31="",ISBLANK(SOURCE!A31)),SOURCE!B31&gt;0),IF(ISBLANK(SOURCE!C31),"",SOURCE!C31),
IF(SOURCE!B31&lt;0,VLOOKUP(SOURCE!B31,lookups!A$1:B$25,2,0),
  IF(ISBLANK(SOURCE!B31),
    "",
    "/* "&amp;TEXT(SOURCE!B31,"???0")&amp;" *"&amp;
      SOURCE!C31&amp;", "&amp; IF(SOURCE!$O$2-LEN(SOURCE!C31) &gt;= 0, REPT(" ",SOURCE!$O$2-LEN(SOURCE!C31)), "")&amp;
      SOURCE!D31&amp;", "&amp; IF(SOURCE!$P$2-LEN(SOURCE!D31) &gt;= 0, REPT(" ",SOURCE!$P$2-LEN(SOURCE!D31)), "")&amp;
      SOURCE!E31&amp;", "&amp; IF(SOURCE!$Q$2-LEN(SOURCE!E31) &gt;=0, REPT(" ",SOURCE!$Q$2-LEN(SOURCE!E31)), "")&amp;
      SOURCE!F31&amp;", "&amp; IF(SOURCE!$R$2-LEN(SOURCE!F31) &gt;= 0, REPT(" ",SOURCE!$R$2-LEN(SOURCE!F31)+2), "")&amp;"("&amp;
      SUBSTITUTE(TEXT(SOURCE!G31,"??0"),"  ","")&amp;" &lt;&lt; TAM_MAX_BITS) |"&amp; IF(SOURCE!$S$2-3 &gt;= 0, REPT(" ",SOURCE!$S$2-5+4+1-1-LEN(SUBSTITUTE(SUBSTITUTE(TEXT(SOURCE!H31,"????0"),"  ","")," ",""))), "")&amp;
      SUBSTITUTE(SUBSTITUTE(TEXT(SOURCE!H31,"????0"),"  ","")," ","")&amp;","&amp; IF(SOURCE!$T$2-3 &gt;= 0, REPT(" ",SOURCE!$T$2-3-5), "")&amp;
      SOURCE!I31&amp;" | "&amp; IF(SOURCE!$U$2-LEN(SOURCE!I31) &gt;= 0, REPT(" ",SOURCE!$U$2-LEN(SOURCE!I31)), "")&amp;
      SOURCE!J31&amp;      IF(SOURCE!$V$2-LEN(SOURCE!J31) &gt;= 0, REPT(" ",SOURCE!$V$2-LEN(SOURCE!J31)), "")&amp;
  " | "&amp; SOURCE!K31&amp;      IF(SOURCE!$X$2-LEN(SOURCE!K31) &gt;= 0, REPT(" ",SOURCE!$X$2-LEN(SOURCE!K31)), "")&amp;
      "},"&amp;IF(SOURCE!L31&lt;&gt;"",""&amp;SOURCE!L31,"")
 )
)
)</f>
        <v>/*   26 */  { fnCheckValue,                CHECK_VALUE_COMPLEX,         "CPX?",                                        "CPX?",                                        (0 &lt;&lt; TAM_MAX_BITS) |     0, CAT_FNCT | SLS_ENABLED   | US_ENABLED  },</v>
      </c>
    </row>
    <row r="32" spans="1:1">
      <c r="A32" s="168" t="str">
        <f>IF(AND(OR(SOURCE!A32="",ISBLANK(SOURCE!A32)),SOURCE!B32&gt;0),IF(ISBLANK(SOURCE!C32),"",SOURCE!C32),
IF(SOURCE!B32&lt;0,VLOOKUP(SOURCE!B32,lookups!A$1:B$25,2,0),
  IF(ISBLANK(SOURCE!B32),
    "",
    "/* "&amp;TEXT(SOURCE!B32,"???0")&amp;" *"&amp;
      SOURCE!C32&amp;", "&amp; IF(SOURCE!$O$2-LEN(SOURCE!C32) &gt;= 0, REPT(" ",SOURCE!$O$2-LEN(SOURCE!C32)), "")&amp;
      SOURCE!D32&amp;", "&amp; IF(SOURCE!$P$2-LEN(SOURCE!D32) &gt;= 0, REPT(" ",SOURCE!$P$2-LEN(SOURCE!D32)), "")&amp;
      SOURCE!E32&amp;", "&amp; IF(SOURCE!$Q$2-LEN(SOURCE!E32) &gt;=0, REPT(" ",SOURCE!$Q$2-LEN(SOURCE!E32)), "")&amp;
      SOURCE!F32&amp;", "&amp; IF(SOURCE!$R$2-LEN(SOURCE!F32) &gt;= 0, REPT(" ",SOURCE!$R$2-LEN(SOURCE!F32)+2), "")&amp;"("&amp;
      SUBSTITUTE(TEXT(SOURCE!G32,"??0"),"  ","")&amp;" &lt;&lt; TAM_MAX_BITS) |"&amp; IF(SOURCE!$S$2-3 &gt;= 0, REPT(" ",SOURCE!$S$2-5+4+1-1-LEN(SUBSTITUTE(SUBSTITUTE(TEXT(SOURCE!H32,"????0"),"  ","")," ",""))), "")&amp;
      SUBSTITUTE(SUBSTITUTE(TEXT(SOURCE!H32,"????0"),"  ","")," ","")&amp;","&amp; IF(SOURCE!$T$2-3 &gt;= 0, REPT(" ",SOURCE!$T$2-3-5), "")&amp;
      SOURCE!I32&amp;" | "&amp; IF(SOURCE!$U$2-LEN(SOURCE!I32) &gt;= 0, REPT(" ",SOURCE!$U$2-LEN(SOURCE!I32)), "")&amp;
      SOURCE!J32&amp;      IF(SOURCE!$V$2-LEN(SOURCE!J32) &gt;= 0, REPT(" ",SOURCE!$V$2-LEN(SOURCE!J32)), "")&amp;
  " | "&amp; SOURCE!K32&amp;      IF(SOURCE!$X$2-LEN(SOURCE!K32) &gt;= 0, REPT(" ",SOURCE!$X$2-LEN(SOURCE!K32)), "")&amp;
      "},"&amp;IF(SOURCE!L32&lt;&gt;"",""&amp;SOURCE!L32,"")
 )
)
)</f>
        <v>/*   27 */  { itemToBeCoded,               NOPARAM,                     "MATR?",                                       "MATR?",                                       (0 &lt;&lt; TAM_MAX_BITS) |     0, CAT_FNCT | SLS_ENABLED   | US_ENABLED  },</v>
      </c>
    </row>
    <row r="33" spans="1:1">
      <c r="A33" s="168" t="str">
        <f>IF(AND(OR(SOURCE!A33="",ISBLANK(SOURCE!A33)),SOURCE!B33&gt;0),IF(ISBLANK(SOURCE!C33),"",SOURCE!C33),
IF(SOURCE!B33&lt;0,VLOOKUP(SOURCE!B33,lookups!A$1:B$25,2,0),
  IF(ISBLANK(SOURCE!B33),
    "",
    "/* "&amp;TEXT(SOURCE!B33,"???0")&amp;" *"&amp;
      SOURCE!C33&amp;", "&amp; IF(SOURCE!$O$2-LEN(SOURCE!C33) &gt;= 0, REPT(" ",SOURCE!$O$2-LEN(SOURCE!C33)), "")&amp;
      SOURCE!D33&amp;", "&amp; IF(SOURCE!$P$2-LEN(SOURCE!D33) &gt;= 0, REPT(" ",SOURCE!$P$2-LEN(SOURCE!D33)), "")&amp;
      SOURCE!E33&amp;", "&amp; IF(SOURCE!$Q$2-LEN(SOURCE!E33) &gt;=0, REPT(" ",SOURCE!$Q$2-LEN(SOURCE!E33)), "")&amp;
      SOURCE!F33&amp;", "&amp; IF(SOURCE!$R$2-LEN(SOURCE!F33) &gt;= 0, REPT(" ",SOURCE!$R$2-LEN(SOURCE!F33)+2), "")&amp;"("&amp;
      SUBSTITUTE(TEXT(SOURCE!G33,"??0"),"  ","")&amp;" &lt;&lt; TAM_MAX_BITS) |"&amp; IF(SOURCE!$S$2-3 &gt;= 0, REPT(" ",SOURCE!$S$2-5+4+1-1-LEN(SUBSTITUTE(SUBSTITUTE(TEXT(SOURCE!H33,"????0"),"  ","")," ",""))), "")&amp;
      SUBSTITUTE(SUBSTITUTE(TEXT(SOURCE!H33,"????0"),"  ","")," ","")&amp;","&amp; IF(SOURCE!$T$2-3 &gt;= 0, REPT(" ",SOURCE!$T$2-3-5), "")&amp;
      SOURCE!I33&amp;" | "&amp; IF(SOURCE!$U$2-LEN(SOURCE!I33) &gt;= 0, REPT(" ",SOURCE!$U$2-LEN(SOURCE!I33)), "")&amp;
      SOURCE!J33&amp;      IF(SOURCE!$V$2-LEN(SOURCE!J33) &gt;= 0, REPT(" ",SOURCE!$V$2-LEN(SOURCE!J33)), "")&amp;
  " | "&amp; SOURCE!K33&amp;      IF(SOURCE!$X$2-LEN(SOURCE!K33) &gt;= 0, REPT(" ",SOURCE!$X$2-LEN(SOURCE!K33)), "")&amp;
      "},"&amp;IF(SOURCE!L33&lt;&gt;"",""&amp;SOURCE!L33,"")
 )
)
)</f>
        <v>/*   28 */  { fnCheckValue,                CHECK_VALUE_NAN,             "NaN?",                                        "NaN?",                                        (0 &lt;&lt; TAM_MAX_BITS) |     0, CAT_FNCT | SLS_ENABLED   | US_ENABLED  },</v>
      </c>
    </row>
    <row r="34" spans="1:1">
      <c r="A34" s="168" t="str">
        <f>IF(AND(OR(SOURCE!A34="",ISBLANK(SOURCE!A34)),SOURCE!B34&gt;0),IF(ISBLANK(SOURCE!C34),"",SOURCE!C34),
IF(SOURCE!B34&lt;0,VLOOKUP(SOURCE!B34,lookups!A$1:B$25,2,0),
  IF(ISBLANK(SOURCE!B34),
    "",
    "/* "&amp;TEXT(SOURCE!B34,"???0")&amp;" *"&amp;
      SOURCE!C34&amp;", "&amp; IF(SOURCE!$O$2-LEN(SOURCE!C34) &gt;= 0, REPT(" ",SOURCE!$O$2-LEN(SOURCE!C34)), "")&amp;
      SOURCE!D34&amp;", "&amp; IF(SOURCE!$P$2-LEN(SOURCE!D34) &gt;= 0, REPT(" ",SOURCE!$P$2-LEN(SOURCE!D34)), "")&amp;
      SOURCE!E34&amp;", "&amp; IF(SOURCE!$Q$2-LEN(SOURCE!E34) &gt;=0, REPT(" ",SOURCE!$Q$2-LEN(SOURCE!E34)), "")&amp;
      SOURCE!F34&amp;", "&amp; IF(SOURCE!$R$2-LEN(SOURCE!F34) &gt;= 0, REPT(" ",SOURCE!$R$2-LEN(SOURCE!F34)+2), "")&amp;"("&amp;
      SUBSTITUTE(TEXT(SOURCE!G34,"??0"),"  ","")&amp;" &lt;&lt; TAM_MAX_BITS) |"&amp; IF(SOURCE!$S$2-3 &gt;= 0, REPT(" ",SOURCE!$S$2-5+4+1-1-LEN(SUBSTITUTE(SUBSTITUTE(TEXT(SOURCE!H34,"????0"),"  ","")," ",""))), "")&amp;
      SUBSTITUTE(SUBSTITUTE(TEXT(SOURCE!H34,"????0"),"  ","")," ","")&amp;","&amp; IF(SOURCE!$T$2-3 &gt;= 0, REPT(" ",SOURCE!$T$2-3-5), "")&amp;
      SOURCE!I34&amp;" | "&amp; IF(SOURCE!$U$2-LEN(SOURCE!I34) &gt;= 0, REPT(" ",SOURCE!$U$2-LEN(SOURCE!I34)), "")&amp;
      SOURCE!J34&amp;      IF(SOURCE!$V$2-LEN(SOURCE!J34) &gt;= 0, REPT(" ",SOURCE!$V$2-LEN(SOURCE!J34)), "")&amp;
  " | "&amp; SOURCE!K34&amp;      IF(SOURCE!$X$2-LEN(SOURCE!K34) &gt;= 0, REPT(" ",SOURCE!$X$2-LEN(SOURCE!K34)), "")&amp;
      "},"&amp;IF(SOURCE!L34&lt;&gt;"",""&amp;SOURCE!L34,"")
 )
)
)</f>
        <v>/*   29 */  { fnCheckValue,                CHECK_VALUE_REAL,            "REAL?",                                       "REAL?",                                       (0 &lt;&lt; TAM_MAX_BITS) |     0, CAT_FNCT | SLS_ENABLED   | US_ENABLED  },</v>
      </c>
    </row>
    <row r="35" spans="1:1">
      <c r="A35" s="168" t="str">
        <f>IF(AND(OR(SOURCE!A35="",ISBLANK(SOURCE!A35)),SOURCE!B35&gt;0),IF(ISBLANK(SOURCE!C35),"",SOURCE!C35),
IF(SOURCE!B35&lt;0,VLOOKUP(SOURCE!B35,lookups!A$1:B$25,2,0),
  IF(ISBLANK(SOURCE!B35),
    "",
    "/* "&amp;TEXT(SOURCE!B35,"???0")&amp;" *"&amp;
      SOURCE!C35&amp;", "&amp; IF(SOURCE!$O$2-LEN(SOURCE!C35) &gt;= 0, REPT(" ",SOURCE!$O$2-LEN(SOURCE!C35)), "")&amp;
      SOURCE!D35&amp;", "&amp; IF(SOURCE!$P$2-LEN(SOURCE!D35) &gt;= 0, REPT(" ",SOURCE!$P$2-LEN(SOURCE!D35)), "")&amp;
      SOURCE!E35&amp;", "&amp; IF(SOURCE!$Q$2-LEN(SOURCE!E35) &gt;=0, REPT(" ",SOURCE!$Q$2-LEN(SOURCE!E35)), "")&amp;
      SOURCE!F35&amp;", "&amp; IF(SOURCE!$R$2-LEN(SOURCE!F35) &gt;= 0, REPT(" ",SOURCE!$R$2-LEN(SOURCE!F35)+2), "")&amp;"("&amp;
      SUBSTITUTE(TEXT(SOURCE!G35,"??0"),"  ","")&amp;" &lt;&lt; TAM_MAX_BITS) |"&amp; IF(SOURCE!$S$2-3 &gt;= 0, REPT(" ",SOURCE!$S$2-5+4+1-1-LEN(SUBSTITUTE(SUBSTITUTE(TEXT(SOURCE!H35,"????0"),"  ","")," ",""))), "")&amp;
      SUBSTITUTE(SUBSTITUTE(TEXT(SOURCE!H35,"????0"),"  ","")," ","")&amp;","&amp; IF(SOURCE!$T$2-3 &gt;= 0, REPT(" ",SOURCE!$T$2-3-5), "")&amp;
      SOURCE!I35&amp;" | "&amp; IF(SOURCE!$U$2-LEN(SOURCE!I35) &gt;= 0, REPT(" ",SOURCE!$U$2-LEN(SOURCE!I35)), "")&amp;
      SOURCE!J35&amp;      IF(SOURCE!$V$2-LEN(SOURCE!J35) &gt;= 0, REPT(" ",SOURCE!$V$2-LEN(SOURCE!J35)), "")&amp;
  " | "&amp; SOURCE!K35&amp;      IF(SOURCE!$X$2-LEN(SOURCE!K35) &gt;= 0, REPT(" ",SOURCE!$X$2-LEN(SOURCE!K35)), "")&amp;
      "},"&amp;IF(SOURCE!L35&lt;&gt;"",""&amp;SOURCE!L35,"")
 )
)
)</f>
        <v>/*   30 */  { fnCheckValue,                CHECK_VALUE_SPECIAL,         "SPEC?",                                       "SPEC?",                                       (0 &lt;&lt; TAM_MAX_BITS) |     0, CAT_FNCT | SLS_ENABLED   | US_ENABLED  },</v>
      </c>
    </row>
    <row r="36" spans="1:1">
      <c r="A36" s="168" t="str">
        <f>IF(AND(OR(SOURCE!A36="",ISBLANK(SOURCE!A36)),SOURCE!B36&gt;0),IF(ISBLANK(SOURCE!C36),"",SOURCE!C36),
IF(SOURCE!B36&lt;0,VLOOKUP(SOURCE!B36,lookups!A$1:B$25,2,0),
  IF(ISBLANK(SOURCE!B36),
    "",
    "/* "&amp;TEXT(SOURCE!B36,"???0")&amp;" *"&amp;
      SOURCE!C36&amp;", "&amp; IF(SOURCE!$O$2-LEN(SOURCE!C36) &gt;= 0, REPT(" ",SOURCE!$O$2-LEN(SOURCE!C36)), "")&amp;
      SOURCE!D36&amp;", "&amp; IF(SOURCE!$P$2-LEN(SOURCE!D36) &gt;= 0, REPT(" ",SOURCE!$P$2-LEN(SOURCE!D36)), "")&amp;
      SOURCE!E36&amp;", "&amp; IF(SOURCE!$Q$2-LEN(SOURCE!E36) &gt;=0, REPT(" ",SOURCE!$Q$2-LEN(SOURCE!E36)), "")&amp;
      SOURCE!F36&amp;", "&amp; IF(SOURCE!$R$2-LEN(SOURCE!F36) &gt;= 0, REPT(" ",SOURCE!$R$2-LEN(SOURCE!F36)+2), "")&amp;"("&amp;
      SUBSTITUTE(TEXT(SOURCE!G36,"??0"),"  ","")&amp;" &lt;&lt; TAM_MAX_BITS) |"&amp; IF(SOURCE!$S$2-3 &gt;= 0, REPT(" ",SOURCE!$S$2-5+4+1-1-LEN(SUBSTITUTE(SUBSTITUTE(TEXT(SOURCE!H36,"????0"),"  ","")," ",""))), "")&amp;
      SUBSTITUTE(SUBSTITUTE(TEXT(SOURCE!H36,"????0"),"  ","")," ","")&amp;","&amp; IF(SOURCE!$T$2-3 &gt;= 0, REPT(" ",SOURCE!$T$2-3-5), "")&amp;
      SOURCE!I36&amp;" | "&amp; IF(SOURCE!$U$2-LEN(SOURCE!I36) &gt;= 0, REPT(" ",SOURCE!$U$2-LEN(SOURCE!I36)), "")&amp;
      SOURCE!J36&amp;      IF(SOURCE!$V$2-LEN(SOURCE!J36) &gt;= 0, REPT(" ",SOURCE!$V$2-LEN(SOURCE!J36)), "")&amp;
  " | "&amp; SOURCE!K36&amp;      IF(SOURCE!$X$2-LEN(SOURCE!K36) &gt;= 0, REPT(" ",SOURCE!$X$2-LEN(SOURCE!K36)), "")&amp;
      "},"&amp;IF(SOURCE!L36&lt;&gt;"",""&amp;SOURCE!L36,"")
 )
)
)</f>
        <v>/*   31 */  { fnIsString,                  NOPARAM,                     "STRI?",                                       "STRI?",                                       (0 &lt;&lt; TAM_MAX_BITS) |     0, CAT_FNCT | SLS_ENABLED   | US_ENABLED  },</v>
      </c>
    </row>
    <row r="37" spans="1:1">
      <c r="A37" s="168" t="str">
        <f>IF(AND(OR(SOURCE!A37="",ISBLANK(SOURCE!A37)),SOURCE!B37&gt;0),IF(ISBLANK(SOURCE!C37),"",SOURCE!C37),
IF(SOURCE!B37&lt;0,VLOOKUP(SOURCE!B37,lookups!A$1:B$25,2,0),
  IF(ISBLANK(SOURCE!B37),
    "",
    "/* "&amp;TEXT(SOURCE!B37,"???0")&amp;" *"&amp;
      SOURCE!C37&amp;", "&amp; IF(SOURCE!$O$2-LEN(SOURCE!C37) &gt;= 0, REPT(" ",SOURCE!$O$2-LEN(SOURCE!C37)), "")&amp;
      SOURCE!D37&amp;", "&amp; IF(SOURCE!$P$2-LEN(SOURCE!D37) &gt;= 0, REPT(" ",SOURCE!$P$2-LEN(SOURCE!D37)), "")&amp;
      SOURCE!E37&amp;", "&amp; IF(SOURCE!$Q$2-LEN(SOURCE!E37) &gt;=0, REPT(" ",SOURCE!$Q$2-LEN(SOURCE!E37)), "")&amp;
      SOURCE!F37&amp;", "&amp; IF(SOURCE!$R$2-LEN(SOURCE!F37) &gt;= 0, REPT(" ",SOURCE!$R$2-LEN(SOURCE!F37)+2), "")&amp;"("&amp;
      SUBSTITUTE(TEXT(SOURCE!G37,"??0"),"  ","")&amp;" &lt;&lt; TAM_MAX_BITS) |"&amp; IF(SOURCE!$S$2-3 &gt;= 0, REPT(" ",SOURCE!$S$2-5+4+1-1-LEN(SUBSTITUTE(SUBSTITUTE(TEXT(SOURCE!H37,"????0"),"  ","")," ",""))), "")&amp;
      SUBSTITUTE(SUBSTITUTE(TEXT(SOURCE!H37,"????0"),"  ","")," ","")&amp;","&amp; IF(SOURCE!$T$2-3 &gt;= 0, REPT(" ",SOURCE!$T$2-3-5), "")&amp;
      SOURCE!I37&amp;" | "&amp; IF(SOURCE!$U$2-LEN(SOURCE!I37) &gt;= 0, REPT(" ",SOURCE!$U$2-LEN(SOURCE!I37)), "")&amp;
      SOURCE!J37&amp;      IF(SOURCE!$V$2-LEN(SOURCE!J37) &gt;= 0, REPT(" ",SOURCE!$V$2-LEN(SOURCE!J37)), "")&amp;
  " | "&amp; SOURCE!K37&amp;      IF(SOURCE!$X$2-LEN(SOURCE!K37) &gt;= 0, REPT(" ",SOURCE!$X$2-LEN(SOURCE!K37)), "")&amp;
      "},"&amp;IF(SOURCE!L37&lt;&gt;"",""&amp;SOURCE!L37,"")
 )
)
)</f>
        <v>/*   32 */  { fnCheckValue,                CHECK_VALUE_INFINITY,        STD_PLUS_MINUS STD_INFINITY "?",               STD_PLUS_MINUS STD_INFINITY "?",               (0 &lt;&lt; TAM_MAX_BITS) |     0, CAT_FNCT | SLS_ENABLED   | US_ENABLED  },</v>
      </c>
    </row>
    <row r="38" spans="1:1">
      <c r="A38" s="168" t="str">
        <f>IF(AND(OR(SOURCE!A38="",ISBLANK(SOURCE!A38)),SOURCE!B38&gt;0),IF(ISBLANK(SOURCE!C38),"",SOURCE!C38),
IF(SOURCE!B38&lt;0,VLOOKUP(SOURCE!B38,lookups!A$1:B$25,2,0),
  IF(ISBLANK(SOURCE!B38),
    "",
    "/* "&amp;TEXT(SOURCE!B38,"???0")&amp;" *"&amp;
      SOURCE!C38&amp;", "&amp; IF(SOURCE!$O$2-LEN(SOURCE!C38) &gt;= 0, REPT(" ",SOURCE!$O$2-LEN(SOURCE!C38)), "")&amp;
      SOURCE!D38&amp;", "&amp; IF(SOURCE!$P$2-LEN(SOURCE!D38) &gt;= 0, REPT(" ",SOURCE!$P$2-LEN(SOURCE!D38)), "")&amp;
      SOURCE!E38&amp;", "&amp; IF(SOURCE!$Q$2-LEN(SOURCE!E38) &gt;=0, REPT(" ",SOURCE!$Q$2-LEN(SOURCE!E38)), "")&amp;
      SOURCE!F38&amp;", "&amp; IF(SOURCE!$R$2-LEN(SOURCE!F38) &gt;= 0, REPT(" ",SOURCE!$R$2-LEN(SOURCE!F38)+2), "")&amp;"("&amp;
      SUBSTITUTE(TEXT(SOURCE!G38,"??0"),"  ","")&amp;" &lt;&lt; TAM_MAX_BITS) |"&amp; IF(SOURCE!$S$2-3 &gt;= 0, REPT(" ",SOURCE!$S$2-5+4+1-1-LEN(SUBSTITUTE(SUBSTITUTE(TEXT(SOURCE!H38,"????0"),"  ","")," ",""))), "")&amp;
      SUBSTITUTE(SUBSTITUTE(TEXT(SOURCE!H38,"????0"),"  ","")," ","")&amp;","&amp; IF(SOURCE!$T$2-3 &gt;= 0, REPT(" ",SOURCE!$T$2-3-5), "")&amp;
      SOURCE!I38&amp;" | "&amp; IF(SOURCE!$U$2-LEN(SOURCE!I38) &gt;= 0, REPT(" ",SOURCE!$U$2-LEN(SOURCE!I38)), "")&amp;
      SOURCE!J38&amp;      IF(SOURCE!$V$2-LEN(SOURCE!J38) &gt;= 0, REPT(" ",SOURCE!$V$2-LEN(SOURCE!J38)), "")&amp;
  " | "&amp; SOURCE!K38&amp;      IF(SOURCE!$X$2-LEN(SOURCE!K38) &gt;= 0, REPT(" ",SOURCE!$X$2-LEN(SOURCE!K38)), "")&amp;
      "},"&amp;IF(SOURCE!L38&lt;&gt;"",""&amp;SOURCE!L38,"")
 )
)
)</f>
        <v>/*   33 */  { fnIsPrime,                   NOPARAM,                     "PRIME?",                                      "PRIME?",                                      (0 &lt;&lt; TAM_MAX_BITS) |     0, CAT_FNCT | SLS_ENABLED   | US_ENABLED  },</v>
      </c>
    </row>
    <row r="39" spans="1:1">
      <c r="A39" s="168" t="str">
        <f>IF(AND(OR(SOURCE!A39="",ISBLANK(SOURCE!A39)),SOURCE!B39&gt;0),IF(ISBLANK(SOURCE!C39),"",SOURCE!C39),
IF(SOURCE!B39&lt;0,VLOOKUP(SOURCE!B39,lookups!A$1:B$25,2,0),
  IF(ISBLANK(SOURCE!B39),
    "",
    "/* "&amp;TEXT(SOURCE!B39,"???0")&amp;" *"&amp;
      SOURCE!C39&amp;", "&amp; IF(SOURCE!$O$2-LEN(SOURCE!C39) &gt;= 0, REPT(" ",SOURCE!$O$2-LEN(SOURCE!C39)), "")&amp;
      SOURCE!D39&amp;", "&amp; IF(SOURCE!$P$2-LEN(SOURCE!D39) &gt;= 0, REPT(" ",SOURCE!$P$2-LEN(SOURCE!D39)), "")&amp;
      SOURCE!E39&amp;", "&amp; IF(SOURCE!$Q$2-LEN(SOURCE!E39) &gt;=0, REPT(" ",SOURCE!$Q$2-LEN(SOURCE!E39)), "")&amp;
      SOURCE!F39&amp;", "&amp; IF(SOURCE!$R$2-LEN(SOURCE!F39) &gt;= 0, REPT(" ",SOURCE!$R$2-LEN(SOURCE!F39)+2), "")&amp;"("&amp;
      SUBSTITUTE(TEXT(SOURCE!G39,"??0"),"  ","")&amp;" &lt;&lt; TAM_MAX_BITS) |"&amp; IF(SOURCE!$S$2-3 &gt;= 0, REPT(" ",SOURCE!$S$2-5+4+1-1-LEN(SUBSTITUTE(SUBSTITUTE(TEXT(SOURCE!H39,"????0"),"  ","")," ",""))), "")&amp;
      SUBSTITUTE(SUBSTITUTE(TEXT(SOURCE!H39,"????0"),"  ","")," ","")&amp;","&amp; IF(SOURCE!$T$2-3 &gt;= 0, REPT(" ",SOURCE!$T$2-3-5), "")&amp;
      SOURCE!I39&amp;" | "&amp; IF(SOURCE!$U$2-LEN(SOURCE!I39) &gt;= 0, REPT(" ",SOURCE!$U$2-LEN(SOURCE!I39)), "")&amp;
      SOURCE!J39&amp;      IF(SOURCE!$V$2-LEN(SOURCE!J39) &gt;= 0, REPT(" ",SOURCE!$V$2-LEN(SOURCE!J39)), "")&amp;
  " | "&amp; SOURCE!K39&amp;      IF(SOURCE!$X$2-LEN(SOURCE!K39) &gt;= 0, REPT(" ",SOURCE!$X$2-LEN(SOURCE!K39)), "")&amp;
      "},"&amp;IF(SOURCE!L39&lt;&gt;"",""&amp;SOURCE!L39,"")
 )
)
)</f>
        <v>/*   34 */  { itemToBeCoded,               NOPARAM,                     "TOP?",                                        "TOP?",                                        (0 &lt;&lt; TAM_MAX_BITS) |     0, CAT_FNCT | SLS_ENABLED   | US_ENABLED  },</v>
      </c>
    </row>
    <row r="40" spans="1:1">
      <c r="A40" s="168" t="str">
        <f>IF(AND(OR(SOURCE!A40="",ISBLANK(SOURCE!A40)),SOURCE!B40&gt;0),IF(ISBLANK(SOURCE!C40),"",SOURCE!C40),
IF(SOURCE!B40&lt;0,VLOOKUP(SOURCE!B40,lookups!A$1:B$25,2,0),
  IF(ISBLANK(SOURCE!B40),
    "",
    "/* "&amp;TEXT(SOURCE!B40,"???0")&amp;" *"&amp;
      SOURCE!C40&amp;", "&amp; IF(SOURCE!$O$2-LEN(SOURCE!C40) &gt;= 0, REPT(" ",SOURCE!$O$2-LEN(SOURCE!C40)), "")&amp;
      SOURCE!D40&amp;", "&amp; IF(SOURCE!$P$2-LEN(SOURCE!D40) &gt;= 0, REPT(" ",SOURCE!$P$2-LEN(SOURCE!D40)), "")&amp;
      SOURCE!E40&amp;", "&amp; IF(SOURCE!$Q$2-LEN(SOURCE!E40) &gt;=0, REPT(" ",SOURCE!$Q$2-LEN(SOURCE!E40)), "")&amp;
      SOURCE!F40&amp;", "&amp; IF(SOURCE!$R$2-LEN(SOURCE!F40) &gt;= 0, REPT(" ",SOURCE!$R$2-LEN(SOURCE!F40)+2), "")&amp;"("&amp;
      SUBSTITUTE(TEXT(SOURCE!G40,"??0"),"  ","")&amp;" &lt;&lt; TAM_MAX_BITS) |"&amp; IF(SOURCE!$S$2-3 &gt;= 0, REPT(" ",SOURCE!$S$2-5+4+1-1-LEN(SUBSTITUTE(SUBSTITUTE(TEXT(SOURCE!H40,"????0"),"  ","")," ",""))), "")&amp;
      SUBSTITUTE(SUBSTITUTE(TEXT(SOURCE!H40,"????0"),"  ","")," ","")&amp;","&amp; IF(SOURCE!$T$2-3 &gt;= 0, REPT(" ",SOURCE!$T$2-3-5), "")&amp;
      SOURCE!I40&amp;" | "&amp; IF(SOURCE!$U$2-LEN(SOURCE!I40) &gt;= 0, REPT(" ",SOURCE!$U$2-LEN(SOURCE!I40)), "")&amp;
      SOURCE!J40&amp;      IF(SOURCE!$V$2-LEN(SOURCE!J40) &gt;= 0, REPT(" ",SOURCE!$V$2-LEN(SOURCE!J40)), "")&amp;
  " | "&amp; SOURCE!K40&amp;      IF(SOURCE!$X$2-LEN(SOURCE!K40) &gt;= 0, REPT(" ",SOURCE!$X$2-LEN(SOURCE!K40)), "")&amp;
      "},"&amp;IF(SOURCE!L40&lt;&gt;"",""&amp;SOURCE!L40,"")
 )
)
)</f>
        <v>/*   35 */  { fnKeyEnter,                  NOPARAM,                     "ENTER" STD_UP_ARROW,                          "ENTER" STD_UP_ARROW,                          (0 &lt;&lt; TAM_MAX_BITS) |     0, CAT_FNCT | SLS_DISABLED  | US_ENABLED  },</v>
      </c>
    </row>
    <row r="41" spans="1:1">
      <c r="A41" s="168" t="str">
        <f>IF(AND(OR(SOURCE!A41="",ISBLANK(SOURCE!A41)),SOURCE!B41&gt;0),IF(ISBLANK(SOURCE!C41),"",SOURCE!C41),
IF(SOURCE!B41&lt;0,VLOOKUP(SOURCE!B41,lookups!A$1:B$25,2,0),
  IF(ISBLANK(SOURCE!B41),
    "",
    "/* "&amp;TEXT(SOURCE!B41,"???0")&amp;" *"&amp;
      SOURCE!C41&amp;", "&amp; IF(SOURCE!$O$2-LEN(SOURCE!C41) &gt;= 0, REPT(" ",SOURCE!$O$2-LEN(SOURCE!C41)), "")&amp;
      SOURCE!D41&amp;", "&amp; IF(SOURCE!$P$2-LEN(SOURCE!D41) &gt;= 0, REPT(" ",SOURCE!$P$2-LEN(SOURCE!D41)), "")&amp;
      SOURCE!E41&amp;", "&amp; IF(SOURCE!$Q$2-LEN(SOURCE!E41) &gt;=0, REPT(" ",SOURCE!$Q$2-LEN(SOURCE!E41)), "")&amp;
      SOURCE!F41&amp;", "&amp; IF(SOURCE!$R$2-LEN(SOURCE!F41) &gt;= 0, REPT(" ",SOURCE!$R$2-LEN(SOURCE!F41)+2), "")&amp;"("&amp;
      SUBSTITUTE(TEXT(SOURCE!G41,"??0"),"  ","")&amp;" &lt;&lt; TAM_MAX_BITS) |"&amp; IF(SOURCE!$S$2-3 &gt;= 0, REPT(" ",SOURCE!$S$2-5+4+1-1-LEN(SUBSTITUTE(SUBSTITUTE(TEXT(SOURCE!H41,"????0"),"  ","")," ",""))), "")&amp;
      SUBSTITUTE(SUBSTITUTE(TEXT(SOURCE!H41,"????0"),"  ","")," ","")&amp;","&amp; IF(SOURCE!$T$2-3 &gt;= 0, REPT(" ",SOURCE!$T$2-3-5), "")&amp;
      SOURCE!I41&amp;" | "&amp; IF(SOURCE!$U$2-LEN(SOURCE!I41) &gt;= 0, REPT(" ",SOURCE!$U$2-LEN(SOURCE!I41)), "")&amp;
      SOURCE!J41&amp;      IF(SOURCE!$V$2-LEN(SOURCE!J41) &gt;= 0, REPT(" ",SOURCE!$V$2-LEN(SOURCE!J41)), "")&amp;
  " | "&amp; SOURCE!K41&amp;      IF(SOURCE!$X$2-LEN(SOURCE!K41) &gt;= 0, REPT(" ",SOURCE!$X$2-LEN(SOURCE!K41)), "")&amp;
      "},"&amp;IF(SOURCE!L41&lt;&gt;"",""&amp;SOURCE!L41,"")
 )
)
)</f>
        <v>/*   36 */  { fnSwapXY,                    NOPARAM,                     "x" STD_LEFT_RIGHT_ARROWS "y",                 "x" STD_LEFT_RIGHT_ARROWS "y",                 (0 &lt;&lt; TAM_MAX_BITS) |     0, CAT_FNCT | SLS_ENABLED   | US_ENABLED  },</v>
      </c>
    </row>
    <row r="42" spans="1:1">
      <c r="A42" s="168" t="str">
        <f>IF(AND(OR(SOURCE!A42="",ISBLANK(SOURCE!A42)),SOURCE!B42&gt;0),IF(ISBLANK(SOURCE!C42),"",SOURCE!C42),
IF(SOURCE!B42&lt;0,VLOOKUP(SOURCE!B42,lookups!A$1:B$25,2,0),
  IF(ISBLANK(SOURCE!B42),
    "",
    "/* "&amp;TEXT(SOURCE!B42,"???0")&amp;" *"&amp;
      SOURCE!C42&amp;", "&amp; IF(SOURCE!$O$2-LEN(SOURCE!C42) &gt;= 0, REPT(" ",SOURCE!$O$2-LEN(SOURCE!C42)), "")&amp;
      SOURCE!D42&amp;", "&amp; IF(SOURCE!$P$2-LEN(SOURCE!D42) &gt;= 0, REPT(" ",SOURCE!$P$2-LEN(SOURCE!D42)), "")&amp;
      SOURCE!E42&amp;", "&amp; IF(SOURCE!$Q$2-LEN(SOURCE!E42) &gt;=0, REPT(" ",SOURCE!$Q$2-LEN(SOURCE!E42)), "")&amp;
      SOURCE!F42&amp;", "&amp; IF(SOURCE!$R$2-LEN(SOURCE!F42) &gt;= 0, REPT(" ",SOURCE!$R$2-LEN(SOURCE!F42)+2), "")&amp;"("&amp;
      SUBSTITUTE(TEXT(SOURCE!G42,"??0"),"  ","")&amp;" &lt;&lt; TAM_MAX_BITS) |"&amp; IF(SOURCE!$S$2-3 &gt;= 0, REPT(" ",SOURCE!$S$2-5+4+1-1-LEN(SUBSTITUTE(SUBSTITUTE(TEXT(SOURCE!H42,"????0"),"  ","")," ",""))), "")&amp;
      SUBSTITUTE(SUBSTITUTE(TEXT(SOURCE!H42,"????0"),"  ","")," ","")&amp;","&amp; IF(SOURCE!$T$2-3 &gt;= 0, REPT(" ",SOURCE!$T$2-3-5), "")&amp;
      SOURCE!I42&amp;" | "&amp; IF(SOURCE!$U$2-LEN(SOURCE!I42) &gt;= 0, REPT(" ",SOURCE!$U$2-LEN(SOURCE!I42)), "")&amp;
      SOURCE!J42&amp;      IF(SOURCE!$V$2-LEN(SOURCE!J42) &gt;= 0, REPT(" ",SOURCE!$V$2-LEN(SOURCE!J42)), "")&amp;
  " | "&amp; SOURCE!K42&amp;      IF(SOURCE!$X$2-LEN(SOURCE!K42) &gt;= 0, REPT(" ",SOURCE!$X$2-LEN(SOURCE!K42)), "")&amp;
      "},"&amp;IF(SOURCE!L42&lt;&gt;"",""&amp;SOURCE!L42,"")
 )
)
)</f>
        <v>/*   37 */  { fnDrop,                      NOPARAM,                     "DROP",                                        "DROP" STD_DOWN_ARROW,                         (0 &lt;&lt; TAM_MAX_BITS) |     0, CAT_FNCT | SLS_ENABLED   | US_ENABLED  },</v>
      </c>
    </row>
    <row r="43" spans="1:1">
      <c r="A43" s="168" t="str">
        <f>IF(AND(OR(SOURCE!A43="",ISBLANK(SOURCE!A43)),SOURCE!B43&gt;0),IF(ISBLANK(SOURCE!C43),"",SOURCE!C43),
IF(SOURCE!B43&lt;0,VLOOKUP(SOURCE!B43,lookups!A$1:B$25,2,0),
  IF(ISBLANK(SOURCE!B43),
    "",
    "/* "&amp;TEXT(SOURCE!B43,"???0")&amp;" *"&amp;
      SOURCE!C43&amp;", "&amp; IF(SOURCE!$O$2-LEN(SOURCE!C43) &gt;= 0, REPT(" ",SOURCE!$O$2-LEN(SOURCE!C43)), "")&amp;
      SOURCE!D43&amp;", "&amp; IF(SOURCE!$P$2-LEN(SOURCE!D43) &gt;= 0, REPT(" ",SOURCE!$P$2-LEN(SOURCE!D43)), "")&amp;
      SOURCE!E43&amp;", "&amp; IF(SOURCE!$Q$2-LEN(SOURCE!E43) &gt;=0, REPT(" ",SOURCE!$Q$2-LEN(SOURCE!E43)), "")&amp;
      SOURCE!F43&amp;", "&amp; IF(SOURCE!$R$2-LEN(SOURCE!F43) &gt;= 0, REPT(" ",SOURCE!$R$2-LEN(SOURCE!F43)+2), "")&amp;"("&amp;
      SUBSTITUTE(TEXT(SOURCE!G43,"??0"),"  ","")&amp;" &lt;&lt; TAM_MAX_BITS) |"&amp; IF(SOURCE!$S$2-3 &gt;= 0, REPT(" ",SOURCE!$S$2-5+4+1-1-LEN(SUBSTITUTE(SUBSTITUTE(TEXT(SOURCE!H43,"????0"),"  ","")," ",""))), "")&amp;
      SUBSTITUTE(SUBSTITUTE(TEXT(SOURCE!H43,"????0"),"  ","")," ","")&amp;","&amp; IF(SOURCE!$T$2-3 &gt;= 0, REPT(" ",SOURCE!$T$2-3-5), "")&amp;
      SOURCE!I43&amp;" | "&amp; IF(SOURCE!$U$2-LEN(SOURCE!I43) &gt;= 0, REPT(" ",SOURCE!$U$2-LEN(SOURCE!I43)), "")&amp;
      SOURCE!J43&amp;      IF(SOURCE!$V$2-LEN(SOURCE!J43) &gt;= 0, REPT(" ",SOURCE!$V$2-LEN(SOURCE!J43)), "")&amp;
  " | "&amp; SOURCE!K43&amp;      IF(SOURCE!$X$2-LEN(SOURCE!K43) &gt;= 0, REPT(" ",SOURCE!$X$2-LEN(SOURCE!K43)), "")&amp;
      "},"&amp;IF(SOURCE!L43&lt;&gt;"",""&amp;SOURCE!L43,"")
 )
)
)</f>
        <v>/*   38 */  { itemToBeCoded,               NOPARAM,                     "PAUSE",                                       "PAUSE",                                       (0 &lt;&lt; TAM_MAX_BITS) |     0, CAT_FNCT | SLS_ENABLED   | US_ENABLED  },</v>
      </c>
    </row>
    <row r="44" spans="1:1">
      <c r="A44" s="168" t="str">
        <f>IF(AND(OR(SOURCE!A44="",ISBLANK(SOURCE!A44)),SOURCE!B44&gt;0),IF(ISBLANK(SOURCE!C44),"",SOURCE!C44),
IF(SOURCE!B44&lt;0,VLOOKUP(SOURCE!B44,lookups!A$1:B$25,2,0),
  IF(ISBLANK(SOURCE!B44),
    "",
    "/* "&amp;TEXT(SOURCE!B44,"???0")&amp;" *"&amp;
      SOURCE!C44&amp;", "&amp; IF(SOURCE!$O$2-LEN(SOURCE!C44) &gt;= 0, REPT(" ",SOURCE!$O$2-LEN(SOURCE!C44)), "")&amp;
      SOURCE!D44&amp;", "&amp; IF(SOURCE!$P$2-LEN(SOURCE!D44) &gt;= 0, REPT(" ",SOURCE!$P$2-LEN(SOURCE!D44)), "")&amp;
      SOURCE!E44&amp;", "&amp; IF(SOURCE!$Q$2-LEN(SOURCE!E44) &gt;=0, REPT(" ",SOURCE!$Q$2-LEN(SOURCE!E44)), "")&amp;
      SOURCE!F44&amp;", "&amp; IF(SOURCE!$R$2-LEN(SOURCE!F44) &gt;= 0, REPT(" ",SOURCE!$R$2-LEN(SOURCE!F44)+2), "")&amp;"("&amp;
      SUBSTITUTE(TEXT(SOURCE!G44,"??0"),"  ","")&amp;" &lt;&lt; TAM_MAX_BITS) |"&amp; IF(SOURCE!$S$2-3 &gt;= 0, REPT(" ",SOURCE!$S$2-5+4+1-1-LEN(SUBSTITUTE(SUBSTITUTE(TEXT(SOURCE!H44,"????0"),"  ","")," ",""))), "")&amp;
      SUBSTITUTE(SUBSTITUTE(TEXT(SOURCE!H44,"????0"),"  ","")," ","")&amp;","&amp; IF(SOURCE!$T$2-3 &gt;= 0, REPT(" ",SOURCE!$T$2-3-5), "")&amp;
      SOURCE!I44&amp;" | "&amp; IF(SOURCE!$U$2-LEN(SOURCE!I44) &gt;= 0, REPT(" ",SOURCE!$U$2-LEN(SOURCE!I44)), "")&amp;
      SOURCE!J44&amp;      IF(SOURCE!$V$2-LEN(SOURCE!J44) &gt;= 0, REPT(" ",SOURCE!$V$2-LEN(SOURCE!J44)), "")&amp;
  " | "&amp; SOURCE!K44&amp;      IF(SOURCE!$X$2-LEN(SOURCE!K44) &gt;= 0, REPT(" ",SOURCE!$X$2-LEN(SOURCE!K44)), "")&amp;
      "},"&amp;IF(SOURCE!L44&lt;&gt;"",""&amp;SOURCE!L44,"")
 )
)
)</f>
        <v>/*   39 */  { fnRollUp,                    NOPARAM,                     "R" STD_UP_ARROW,                              "R" STD_UP_ARROW,                              (0 &lt;&lt; TAM_MAX_BITS) |     0, CAT_FNCT | SLS_ENABLED   | US_ENABLED  },</v>
      </c>
    </row>
    <row r="45" spans="1:1">
      <c r="A45" s="168" t="str">
        <f>IF(AND(OR(SOURCE!A45="",ISBLANK(SOURCE!A45)),SOURCE!B45&gt;0),IF(ISBLANK(SOURCE!C45),"",SOURCE!C45),
IF(SOURCE!B45&lt;0,VLOOKUP(SOURCE!B45,lookups!A$1:B$25,2,0),
  IF(ISBLANK(SOURCE!B45),
    "",
    "/* "&amp;TEXT(SOURCE!B45,"???0")&amp;" *"&amp;
      SOURCE!C45&amp;", "&amp; IF(SOURCE!$O$2-LEN(SOURCE!C45) &gt;= 0, REPT(" ",SOURCE!$O$2-LEN(SOURCE!C45)), "")&amp;
      SOURCE!D45&amp;", "&amp; IF(SOURCE!$P$2-LEN(SOURCE!D45) &gt;= 0, REPT(" ",SOURCE!$P$2-LEN(SOURCE!D45)), "")&amp;
      SOURCE!E45&amp;", "&amp; IF(SOURCE!$Q$2-LEN(SOURCE!E45) &gt;=0, REPT(" ",SOURCE!$Q$2-LEN(SOURCE!E45)), "")&amp;
      SOURCE!F45&amp;", "&amp; IF(SOURCE!$R$2-LEN(SOURCE!F45) &gt;= 0, REPT(" ",SOURCE!$R$2-LEN(SOURCE!F45)+2), "")&amp;"("&amp;
      SUBSTITUTE(TEXT(SOURCE!G45,"??0"),"  ","")&amp;" &lt;&lt; TAM_MAX_BITS) |"&amp; IF(SOURCE!$S$2-3 &gt;= 0, REPT(" ",SOURCE!$S$2-5+4+1-1-LEN(SUBSTITUTE(SUBSTITUTE(TEXT(SOURCE!H45,"????0"),"  ","")," ",""))), "")&amp;
      SUBSTITUTE(SUBSTITUTE(TEXT(SOURCE!H45,"????0"),"  ","")," ","")&amp;","&amp; IF(SOURCE!$T$2-3 &gt;= 0, REPT(" ",SOURCE!$T$2-3-5), "")&amp;
      SOURCE!I45&amp;" | "&amp; IF(SOURCE!$U$2-LEN(SOURCE!I45) &gt;= 0, REPT(" ",SOURCE!$U$2-LEN(SOURCE!I45)), "")&amp;
      SOURCE!J45&amp;      IF(SOURCE!$V$2-LEN(SOURCE!J45) &gt;= 0, REPT(" ",SOURCE!$V$2-LEN(SOURCE!J45)), "")&amp;
  " | "&amp; SOURCE!K45&amp;      IF(SOURCE!$X$2-LEN(SOURCE!K45) &gt;= 0, REPT(" ",SOURCE!$X$2-LEN(SOURCE!K45)), "")&amp;
      "},"&amp;IF(SOURCE!L45&lt;&gt;"",""&amp;SOURCE!L45,"")
 )
)
)</f>
        <v>/*   40 */  { fnRollDown,                  NOPARAM,                     "R" STD_DOWN_ARROW,                            "R" STD_DOWN_ARROW,                            (0 &lt;&lt; TAM_MAX_BITS) |     0, CAT_FNCT | SLS_ENABLED   | US_ENABLED  },</v>
      </c>
    </row>
    <row r="46" spans="1:1">
      <c r="A46" s="168" t="str">
        <f>IF(AND(OR(SOURCE!A46="",ISBLANK(SOURCE!A46)),SOURCE!B46&gt;0),IF(ISBLANK(SOURCE!C46),"",SOURCE!C46),
IF(SOURCE!B46&lt;0,VLOOKUP(SOURCE!B46,lookups!A$1:B$25,2,0),
  IF(ISBLANK(SOURCE!B46),
    "",
    "/* "&amp;TEXT(SOURCE!B46,"???0")&amp;" *"&amp;
      SOURCE!C46&amp;", "&amp; IF(SOURCE!$O$2-LEN(SOURCE!C46) &gt;= 0, REPT(" ",SOURCE!$O$2-LEN(SOURCE!C46)), "")&amp;
      SOURCE!D46&amp;", "&amp; IF(SOURCE!$P$2-LEN(SOURCE!D46) &gt;= 0, REPT(" ",SOURCE!$P$2-LEN(SOURCE!D46)), "")&amp;
      SOURCE!E46&amp;", "&amp; IF(SOURCE!$Q$2-LEN(SOURCE!E46) &gt;=0, REPT(" ",SOURCE!$Q$2-LEN(SOURCE!E46)), "")&amp;
      SOURCE!F46&amp;", "&amp; IF(SOURCE!$R$2-LEN(SOURCE!F46) &gt;= 0, REPT(" ",SOURCE!$R$2-LEN(SOURCE!F46)+2), "")&amp;"("&amp;
      SUBSTITUTE(TEXT(SOURCE!G46,"??0"),"  ","")&amp;" &lt;&lt; TAM_MAX_BITS) |"&amp; IF(SOURCE!$S$2-3 &gt;= 0, REPT(" ",SOURCE!$S$2-5+4+1-1-LEN(SUBSTITUTE(SUBSTITUTE(TEXT(SOURCE!H46,"????0"),"  ","")," ",""))), "")&amp;
      SUBSTITUTE(SUBSTITUTE(TEXT(SOURCE!H46,"????0"),"  ","")," ","")&amp;","&amp; IF(SOURCE!$T$2-3 &gt;= 0, REPT(" ",SOURCE!$T$2-3-5), "")&amp;
      SOURCE!I46&amp;" | "&amp; IF(SOURCE!$U$2-LEN(SOURCE!I46) &gt;= 0, REPT(" ",SOURCE!$U$2-LEN(SOURCE!I46)), "")&amp;
      SOURCE!J46&amp;      IF(SOURCE!$V$2-LEN(SOURCE!J46) &gt;= 0, REPT(" ",SOURCE!$V$2-LEN(SOURCE!J46)), "")&amp;
  " | "&amp; SOURCE!K46&amp;      IF(SOURCE!$X$2-LEN(SOURCE!K46) &gt;= 0, REPT(" ",SOURCE!$X$2-LEN(SOURCE!K46)), "")&amp;
      "},"&amp;IF(SOURCE!L46&lt;&gt;"",""&amp;SOURCE!L46,"")
 )
)
)</f>
        <v>/*   41 */  { fnClX,                       NOPARAM,                     "CLX",                                         "CLX",                                         (0 &lt;&lt; TAM_MAX_BITS) |     0, CAT_FNCT | SLS_DISABLED  | US_ENABLED  },</v>
      </c>
    </row>
    <row r="47" spans="1:1">
      <c r="A47" s="168" t="str">
        <f>IF(AND(OR(SOURCE!A47="",ISBLANK(SOURCE!A47)),SOURCE!B47&gt;0),IF(ISBLANK(SOURCE!C47),"",SOURCE!C47),
IF(SOURCE!B47&lt;0,VLOOKUP(SOURCE!B47,lookups!A$1:B$25,2,0),
  IF(ISBLANK(SOURCE!B47),
    "",
    "/* "&amp;TEXT(SOURCE!B47,"???0")&amp;" *"&amp;
      SOURCE!C47&amp;", "&amp; IF(SOURCE!$O$2-LEN(SOURCE!C47) &gt;= 0, REPT(" ",SOURCE!$O$2-LEN(SOURCE!C47)), "")&amp;
      SOURCE!D47&amp;", "&amp; IF(SOURCE!$P$2-LEN(SOURCE!D47) &gt;= 0, REPT(" ",SOURCE!$P$2-LEN(SOURCE!D47)), "")&amp;
      SOURCE!E47&amp;", "&amp; IF(SOURCE!$Q$2-LEN(SOURCE!E47) &gt;=0, REPT(" ",SOURCE!$Q$2-LEN(SOURCE!E47)), "")&amp;
      SOURCE!F47&amp;", "&amp; IF(SOURCE!$R$2-LEN(SOURCE!F47) &gt;= 0, REPT(" ",SOURCE!$R$2-LEN(SOURCE!F47)+2), "")&amp;"("&amp;
      SUBSTITUTE(TEXT(SOURCE!G47,"??0"),"  ","")&amp;" &lt;&lt; TAM_MAX_BITS) |"&amp; IF(SOURCE!$S$2-3 &gt;= 0, REPT(" ",SOURCE!$S$2-5+4+1-1-LEN(SUBSTITUTE(SUBSTITUTE(TEXT(SOURCE!H47,"????0"),"  ","")," ",""))), "")&amp;
      SUBSTITUTE(SUBSTITUTE(TEXT(SOURCE!H47,"????0"),"  ","")," ","")&amp;","&amp; IF(SOURCE!$T$2-3 &gt;= 0, REPT(" ",SOURCE!$T$2-3-5), "")&amp;
      SOURCE!I47&amp;" | "&amp; IF(SOURCE!$U$2-LEN(SOURCE!I47) &gt;= 0, REPT(" ",SOURCE!$U$2-LEN(SOURCE!I47)), "")&amp;
      SOURCE!J47&amp;      IF(SOURCE!$V$2-LEN(SOURCE!J47) &gt;= 0, REPT(" ",SOURCE!$V$2-LEN(SOURCE!J47)), "")&amp;
  " | "&amp; SOURCE!K47&amp;      IF(SOURCE!$X$2-LEN(SOURCE!K47) &gt;= 0, REPT(" ",SOURCE!$X$2-LEN(SOURCE!K47)), "")&amp;
      "},"&amp;IF(SOURCE!L47&lt;&gt;"",""&amp;SOURCE!L47,"")
 )
)
)</f>
        <v>/*   42 */  { fnFillStack,                 NOPARAM,                     "FILL",                                        "FILL",                                        (0 &lt;&lt; TAM_MAX_BITS) |     0, CAT_FNCT | SLS_ENABLED   | US_ENABLED  },</v>
      </c>
    </row>
    <row r="48" spans="1:1">
      <c r="A48" s="168" t="str">
        <f>IF(AND(OR(SOURCE!A48="",ISBLANK(SOURCE!A48)),SOURCE!B48&gt;0),IF(ISBLANK(SOURCE!C48),"",SOURCE!C48),
IF(SOURCE!B48&lt;0,VLOOKUP(SOURCE!B48,lookups!A$1:B$25,2,0),
  IF(ISBLANK(SOURCE!B48),
    "",
    "/* "&amp;TEXT(SOURCE!B48,"???0")&amp;" *"&amp;
      SOURCE!C48&amp;", "&amp; IF(SOURCE!$O$2-LEN(SOURCE!C48) &gt;= 0, REPT(" ",SOURCE!$O$2-LEN(SOURCE!C48)), "")&amp;
      SOURCE!D48&amp;", "&amp; IF(SOURCE!$P$2-LEN(SOURCE!D48) &gt;= 0, REPT(" ",SOURCE!$P$2-LEN(SOURCE!D48)), "")&amp;
      SOURCE!E48&amp;", "&amp; IF(SOURCE!$Q$2-LEN(SOURCE!E48) &gt;=0, REPT(" ",SOURCE!$Q$2-LEN(SOURCE!E48)), "")&amp;
      SOURCE!F48&amp;", "&amp; IF(SOURCE!$R$2-LEN(SOURCE!F48) &gt;= 0, REPT(" ",SOURCE!$R$2-LEN(SOURCE!F48)+2), "")&amp;"("&amp;
      SUBSTITUTE(TEXT(SOURCE!G48,"??0"),"  ","")&amp;" &lt;&lt; TAM_MAX_BITS) |"&amp; IF(SOURCE!$S$2-3 &gt;= 0, REPT(" ",SOURCE!$S$2-5+4+1-1-LEN(SUBSTITUTE(SUBSTITUTE(TEXT(SOURCE!H48,"????0"),"  ","")," ",""))), "")&amp;
      SUBSTITUTE(SUBSTITUTE(TEXT(SOURCE!H48,"????0"),"  ","")," ","")&amp;","&amp; IF(SOURCE!$T$2-3 &gt;= 0, REPT(" ",SOURCE!$T$2-3-5), "")&amp;
      SOURCE!I48&amp;" | "&amp; IF(SOURCE!$U$2-LEN(SOURCE!I48) &gt;= 0, REPT(" ",SOURCE!$U$2-LEN(SOURCE!I48)), "")&amp;
      SOURCE!J48&amp;      IF(SOURCE!$V$2-LEN(SOURCE!J48) &gt;= 0, REPT(" ",SOURCE!$V$2-LEN(SOURCE!J48)), "")&amp;
  " | "&amp; SOURCE!K48&amp;      IF(SOURCE!$X$2-LEN(SOURCE!K48) &gt;= 0, REPT(" ",SOURCE!$X$2-LEN(SOURCE!K48)), "")&amp;
      "},"&amp;IF(SOURCE!L48&lt;&gt;"",""&amp;SOURCE!L48,"")
 )
)
)</f>
        <v>/*   43 */  { itemToBeCoded,               NOPARAM,                     "INPUT",                                       "INPUT",                                       (0 &lt;&lt; TAM_MAX_BITS) |     0, CAT_FNCT | SLS_ENABLED   | US_ENABLED  },</v>
      </c>
    </row>
    <row r="49" spans="1:1">
      <c r="A49" s="168" t="str">
        <f>IF(AND(OR(SOURCE!A49="",ISBLANK(SOURCE!A49)),SOURCE!B49&gt;0),IF(ISBLANK(SOURCE!C49),"",SOURCE!C49),
IF(SOURCE!B49&lt;0,VLOOKUP(SOURCE!B49,lookups!A$1:B$25,2,0),
  IF(ISBLANK(SOURCE!B49),
    "",
    "/* "&amp;TEXT(SOURCE!B49,"???0")&amp;" *"&amp;
      SOURCE!C49&amp;", "&amp; IF(SOURCE!$O$2-LEN(SOURCE!C49) &gt;= 0, REPT(" ",SOURCE!$O$2-LEN(SOURCE!C49)), "")&amp;
      SOURCE!D49&amp;", "&amp; IF(SOURCE!$P$2-LEN(SOURCE!D49) &gt;= 0, REPT(" ",SOURCE!$P$2-LEN(SOURCE!D49)), "")&amp;
      SOURCE!E49&amp;", "&amp; IF(SOURCE!$Q$2-LEN(SOURCE!E49) &gt;=0, REPT(" ",SOURCE!$Q$2-LEN(SOURCE!E49)), "")&amp;
      SOURCE!F49&amp;", "&amp; IF(SOURCE!$R$2-LEN(SOURCE!F49) &gt;= 0, REPT(" ",SOURCE!$R$2-LEN(SOURCE!F49)+2), "")&amp;"("&amp;
      SUBSTITUTE(TEXT(SOURCE!G49,"??0"),"  ","")&amp;" &lt;&lt; TAM_MAX_BITS) |"&amp; IF(SOURCE!$S$2-3 &gt;= 0, REPT(" ",SOURCE!$S$2-5+4+1-1-LEN(SUBSTITUTE(SUBSTITUTE(TEXT(SOURCE!H49,"????0"),"  ","")," ",""))), "")&amp;
      SUBSTITUTE(SUBSTITUTE(TEXT(SOURCE!H49,"????0"),"  ","")," ","")&amp;","&amp; IF(SOURCE!$T$2-3 &gt;= 0, REPT(" ",SOURCE!$T$2-3-5), "")&amp;
      SOURCE!I49&amp;" | "&amp; IF(SOURCE!$U$2-LEN(SOURCE!I49) &gt;= 0, REPT(" ",SOURCE!$U$2-LEN(SOURCE!I49)), "")&amp;
      SOURCE!J49&amp;      IF(SOURCE!$V$2-LEN(SOURCE!J49) &gt;= 0, REPT(" ",SOURCE!$V$2-LEN(SOURCE!J49)), "")&amp;
  " | "&amp; SOURCE!K49&amp;      IF(SOURCE!$X$2-LEN(SOURCE!K49) &gt;= 0, REPT(" ",SOURCE!$X$2-LEN(SOURCE!K49)), "")&amp;
      "},"&amp;IF(SOURCE!L49&lt;&gt;"",""&amp;SOURCE!L49,"")
 )
)
)</f>
        <v>/*   44 */  { fnStore,                     TM_STORCL,                   "STO",                                         "STO",                                         (0 &lt;&lt; TAM_MAX_BITS) |    99, CAT_FNCT | SLS_ENABLED   | US_ENABLED  },</v>
      </c>
    </row>
    <row r="50" spans="1:1">
      <c r="A50" s="168" t="str">
        <f>IF(AND(OR(SOURCE!A50="",ISBLANK(SOURCE!A50)),SOURCE!B50&gt;0),IF(ISBLANK(SOURCE!C50),"",SOURCE!C50),
IF(SOURCE!B50&lt;0,VLOOKUP(SOURCE!B50,lookups!A$1:B$25,2,0),
  IF(ISBLANK(SOURCE!B50),
    "",
    "/* "&amp;TEXT(SOURCE!B50,"???0")&amp;" *"&amp;
      SOURCE!C50&amp;", "&amp; IF(SOURCE!$O$2-LEN(SOURCE!C50) &gt;= 0, REPT(" ",SOURCE!$O$2-LEN(SOURCE!C50)), "")&amp;
      SOURCE!D50&amp;", "&amp; IF(SOURCE!$P$2-LEN(SOURCE!D50) &gt;= 0, REPT(" ",SOURCE!$P$2-LEN(SOURCE!D50)), "")&amp;
      SOURCE!E50&amp;", "&amp; IF(SOURCE!$Q$2-LEN(SOURCE!E50) &gt;=0, REPT(" ",SOURCE!$Q$2-LEN(SOURCE!E50)), "")&amp;
      SOURCE!F50&amp;", "&amp; IF(SOURCE!$R$2-LEN(SOURCE!F50) &gt;= 0, REPT(" ",SOURCE!$R$2-LEN(SOURCE!F50)+2), "")&amp;"("&amp;
      SUBSTITUTE(TEXT(SOURCE!G50,"??0"),"  ","")&amp;" &lt;&lt; TAM_MAX_BITS) |"&amp; IF(SOURCE!$S$2-3 &gt;= 0, REPT(" ",SOURCE!$S$2-5+4+1-1-LEN(SUBSTITUTE(SUBSTITUTE(TEXT(SOURCE!H50,"????0"),"  ","")," ",""))), "")&amp;
      SUBSTITUTE(SUBSTITUTE(TEXT(SOURCE!H50,"????0"),"  ","")," ","")&amp;","&amp; IF(SOURCE!$T$2-3 &gt;= 0, REPT(" ",SOURCE!$T$2-3-5), "")&amp;
      SOURCE!I50&amp;" | "&amp; IF(SOURCE!$U$2-LEN(SOURCE!I50) &gt;= 0, REPT(" ",SOURCE!$U$2-LEN(SOURCE!I50)), "")&amp;
      SOURCE!J50&amp;      IF(SOURCE!$V$2-LEN(SOURCE!J50) &gt;= 0, REPT(" ",SOURCE!$V$2-LEN(SOURCE!J50)), "")&amp;
  " | "&amp; SOURCE!K50&amp;      IF(SOURCE!$X$2-LEN(SOURCE!K50) &gt;= 0, REPT(" ",SOURCE!$X$2-LEN(SOURCE!K50)), "")&amp;
      "},"&amp;IF(SOURCE!L50&lt;&gt;"",""&amp;SOURCE!L50,"")
 )
)
)</f>
        <v>/*   45 */  { fnStoreAdd,                  NOPARAM,                     "STO+",                                        "STO+",                                        (0 &lt;&lt; TAM_MAX_BITS) |     0, CAT_FNCT | SLS_ENABLED   | US_ENABLED  },</v>
      </c>
    </row>
    <row r="51" spans="1:1">
      <c r="A51" s="168" t="str">
        <f>IF(AND(OR(SOURCE!A51="",ISBLANK(SOURCE!A51)),SOURCE!B51&gt;0),IF(ISBLANK(SOURCE!C51),"",SOURCE!C51),
IF(SOURCE!B51&lt;0,VLOOKUP(SOURCE!B51,lookups!A$1:B$25,2,0),
  IF(ISBLANK(SOURCE!B51),
    "",
    "/* "&amp;TEXT(SOURCE!B51,"???0")&amp;" *"&amp;
      SOURCE!C51&amp;", "&amp; IF(SOURCE!$O$2-LEN(SOURCE!C51) &gt;= 0, REPT(" ",SOURCE!$O$2-LEN(SOURCE!C51)), "")&amp;
      SOURCE!D51&amp;", "&amp; IF(SOURCE!$P$2-LEN(SOURCE!D51) &gt;= 0, REPT(" ",SOURCE!$P$2-LEN(SOURCE!D51)), "")&amp;
      SOURCE!E51&amp;", "&amp; IF(SOURCE!$Q$2-LEN(SOURCE!E51) &gt;=0, REPT(" ",SOURCE!$Q$2-LEN(SOURCE!E51)), "")&amp;
      SOURCE!F51&amp;", "&amp; IF(SOURCE!$R$2-LEN(SOURCE!F51) &gt;= 0, REPT(" ",SOURCE!$R$2-LEN(SOURCE!F51)+2), "")&amp;"("&amp;
      SUBSTITUTE(TEXT(SOURCE!G51,"??0"),"  ","")&amp;" &lt;&lt; TAM_MAX_BITS) |"&amp; IF(SOURCE!$S$2-3 &gt;= 0, REPT(" ",SOURCE!$S$2-5+4+1-1-LEN(SUBSTITUTE(SUBSTITUTE(TEXT(SOURCE!H51,"????0"),"  ","")," ",""))), "")&amp;
      SUBSTITUTE(SUBSTITUTE(TEXT(SOURCE!H51,"????0"),"  ","")," ","")&amp;","&amp; IF(SOURCE!$T$2-3 &gt;= 0, REPT(" ",SOURCE!$T$2-3-5), "")&amp;
      SOURCE!I51&amp;" | "&amp; IF(SOURCE!$U$2-LEN(SOURCE!I51) &gt;= 0, REPT(" ",SOURCE!$U$2-LEN(SOURCE!I51)), "")&amp;
      SOURCE!J51&amp;      IF(SOURCE!$V$2-LEN(SOURCE!J51) &gt;= 0, REPT(" ",SOURCE!$V$2-LEN(SOURCE!J51)), "")&amp;
  " | "&amp; SOURCE!K51&amp;      IF(SOURCE!$X$2-LEN(SOURCE!K51) &gt;= 0, REPT(" ",SOURCE!$X$2-LEN(SOURCE!K51)), "")&amp;
      "},"&amp;IF(SOURCE!L51&lt;&gt;"",""&amp;SOURCE!L51,"")
 )
)
)</f>
        <v>/*   46 */  { fnStoreSub,                  NOPARAM,                     "STO-",                                        "STO-",                                        (0 &lt;&lt; TAM_MAX_BITS) |     0, CAT_FNCT | SLS_ENABLED   | US_ENABLED  },</v>
      </c>
    </row>
    <row r="52" spans="1:1">
      <c r="A52" s="168" t="str">
        <f>IF(AND(OR(SOURCE!A52="",ISBLANK(SOURCE!A52)),SOURCE!B52&gt;0),IF(ISBLANK(SOURCE!C52),"",SOURCE!C52),
IF(SOURCE!B52&lt;0,VLOOKUP(SOURCE!B52,lookups!A$1:B$25,2,0),
  IF(ISBLANK(SOURCE!B52),
    "",
    "/* "&amp;TEXT(SOURCE!B52,"???0")&amp;" *"&amp;
      SOURCE!C52&amp;", "&amp; IF(SOURCE!$O$2-LEN(SOURCE!C52) &gt;= 0, REPT(" ",SOURCE!$O$2-LEN(SOURCE!C52)), "")&amp;
      SOURCE!D52&amp;", "&amp; IF(SOURCE!$P$2-LEN(SOURCE!D52) &gt;= 0, REPT(" ",SOURCE!$P$2-LEN(SOURCE!D52)), "")&amp;
      SOURCE!E52&amp;", "&amp; IF(SOURCE!$Q$2-LEN(SOURCE!E52) &gt;=0, REPT(" ",SOURCE!$Q$2-LEN(SOURCE!E52)), "")&amp;
      SOURCE!F52&amp;", "&amp; IF(SOURCE!$R$2-LEN(SOURCE!F52) &gt;= 0, REPT(" ",SOURCE!$R$2-LEN(SOURCE!F52)+2), "")&amp;"("&amp;
      SUBSTITUTE(TEXT(SOURCE!G52,"??0"),"  ","")&amp;" &lt;&lt; TAM_MAX_BITS) |"&amp; IF(SOURCE!$S$2-3 &gt;= 0, REPT(" ",SOURCE!$S$2-5+4+1-1-LEN(SUBSTITUTE(SUBSTITUTE(TEXT(SOURCE!H52,"????0"),"  ","")," ",""))), "")&amp;
      SUBSTITUTE(SUBSTITUTE(TEXT(SOURCE!H52,"????0"),"  ","")," ","")&amp;","&amp; IF(SOURCE!$T$2-3 &gt;= 0, REPT(" ",SOURCE!$T$2-3-5), "")&amp;
      SOURCE!I52&amp;" | "&amp; IF(SOURCE!$U$2-LEN(SOURCE!I52) &gt;= 0, REPT(" ",SOURCE!$U$2-LEN(SOURCE!I52)), "")&amp;
      SOURCE!J52&amp;      IF(SOURCE!$V$2-LEN(SOURCE!J52) &gt;= 0, REPT(" ",SOURCE!$V$2-LEN(SOURCE!J52)), "")&amp;
  " | "&amp; SOURCE!K52&amp;      IF(SOURCE!$X$2-LEN(SOURCE!K52) &gt;= 0, REPT(" ",SOURCE!$X$2-LEN(SOURCE!K52)), "")&amp;
      "},"&amp;IF(SOURCE!L52&lt;&gt;"",""&amp;SOURCE!L52,"")
 )
)
)</f>
        <v>/*   47 */  { fnStoreMult,                 NOPARAM,                     "STO" STD_CROSS,                               "STO" STD_CROSS,                               (0 &lt;&lt; TAM_MAX_BITS) |     0, CAT_FNCT | SLS_ENABLED   | US_ENABLED  },</v>
      </c>
    </row>
    <row r="53" spans="1:1">
      <c r="A53" s="168" t="str">
        <f>IF(AND(OR(SOURCE!A53="",ISBLANK(SOURCE!A53)),SOURCE!B53&gt;0),IF(ISBLANK(SOURCE!C53),"",SOURCE!C53),
IF(SOURCE!B53&lt;0,VLOOKUP(SOURCE!B53,lookups!A$1:B$25,2,0),
  IF(ISBLANK(SOURCE!B53),
    "",
    "/* "&amp;TEXT(SOURCE!B53,"???0")&amp;" *"&amp;
      SOURCE!C53&amp;", "&amp; IF(SOURCE!$O$2-LEN(SOURCE!C53) &gt;= 0, REPT(" ",SOURCE!$O$2-LEN(SOURCE!C53)), "")&amp;
      SOURCE!D53&amp;", "&amp; IF(SOURCE!$P$2-LEN(SOURCE!D53) &gt;= 0, REPT(" ",SOURCE!$P$2-LEN(SOURCE!D53)), "")&amp;
      SOURCE!E53&amp;", "&amp; IF(SOURCE!$Q$2-LEN(SOURCE!E53) &gt;=0, REPT(" ",SOURCE!$Q$2-LEN(SOURCE!E53)), "")&amp;
      SOURCE!F53&amp;", "&amp; IF(SOURCE!$R$2-LEN(SOURCE!F53) &gt;= 0, REPT(" ",SOURCE!$R$2-LEN(SOURCE!F53)+2), "")&amp;"("&amp;
      SUBSTITUTE(TEXT(SOURCE!G53,"??0"),"  ","")&amp;" &lt;&lt; TAM_MAX_BITS) |"&amp; IF(SOURCE!$S$2-3 &gt;= 0, REPT(" ",SOURCE!$S$2-5+4+1-1-LEN(SUBSTITUTE(SUBSTITUTE(TEXT(SOURCE!H53,"????0"),"  ","")," ",""))), "")&amp;
      SUBSTITUTE(SUBSTITUTE(TEXT(SOURCE!H53,"????0"),"  ","")," ","")&amp;","&amp; IF(SOURCE!$T$2-3 &gt;= 0, REPT(" ",SOURCE!$T$2-3-5), "")&amp;
      SOURCE!I53&amp;" | "&amp; IF(SOURCE!$U$2-LEN(SOURCE!I53) &gt;= 0, REPT(" ",SOURCE!$U$2-LEN(SOURCE!I53)), "")&amp;
      SOURCE!J53&amp;      IF(SOURCE!$V$2-LEN(SOURCE!J53) &gt;= 0, REPT(" ",SOURCE!$V$2-LEN(SOURCE!J53)), "")&amp;
  " | "&amp; SOURCE!K53&amp;      IF(SOURCE!$X$2-LEN(SOURCE!K53) &gt;= 0, REPT(" ",SOURCE!$X$2-LEN(SOURCE!K53)), "")&amp;
      "},"&amp;IF(SOURCE!L53&lt;&gt;"",""&amp;SOURCE!L53,"")
 )
)
)</f>
        <v>/*   48 */  { fnStoreDiv,                  NOPARAM,                     "STO/",                                        "STO/",                                        (0 &lt;&lt; TAM_MAX_BITS) |     0, CAT_FNCT | SLS_ENABLED   | US_ENABLED  },</v>
      </c>
    </row>
    <row r="54" spans="1:1">
      <c r="A54" s="168" t="str">
        <f>IF(AND(OR(SOURCE!A54="",ISBLANK(SOURCE!A54)),SOURCE!B54&gt;0),IF(ISBLANK(SOURCE!C54),"",SOURCE!C54),
IF(SOURCE!B54&lt;0,VLOOKUP(SOURCE!B54,lookups!A$1:B$25,2,0),
  IF(ISBLANK(SOURCE!B54),
    "",
    "/* "&amp;TEXT(SOURCE!B54,"???0")&amp;" *"&amp;
      SOURCE!C54&amp;", "&amp; IF(SOURCE!$O$2-LEN(SOURCE!C54) &gt;= 0, REPT(" ",SOURCE!$O$2-LEN(SOURCE!C54)), "")&amp;
      SOURCE!D54&amp;", "&amp; IF(SOURCE!$P$2-LEN(SOURCE!D54) &gt;= 0, REPT(" ",SOURCE!$P$2-LEN(SOURCE!D54)), "")&amp;
      SOURCE!E54&amp;", "&amp; IF(SOURCE!$Q$2-LEN(SOURCE!E54) &gt;=0, REPT(" ",SOURCE!$Q$2-LEN(SOURCE!E54)), "")&amp;
      SOURCE!F54&amp;", "&amp; IF(SOURCE!$R$2-LEN(SOURCE!F54) &gt;= 0, REPT(" ",SOURCE!$R$2-LEN(SOURCE!F54)+2), "")&amp;"("&amp;
      SUBSTITUTE(TEXT(SOURCE!G54,"??0"),"  ","")&amp;" &lt;&lt; TAM_MAX_BITS) |"&amp; IF(SOURCE!$S$2-3 &gt;= 0, REPT(" ",SOURCE!$S$2-5+4+1-1-LEN(SUBSTITUTE(SUBSTITUTE(TEXT(SOURCE!H54,"????0"),"  ","")," ",""))), "")&amp;
      SUBSTITUTE(SUBSTITUTE(TEXT(SOURCE!H54,"????0"),"  ","")," ","")&amp;","&amp; IF(SOURCE!$T$2-3 &gt;= 0, REPT(" ",SOURCE!$T$2-3-5), "")&amp;
      SOURCE!I54&amp;" | "&amp; IF(SOURCE!$U$2-LEN(SOURCE!I54) &gt;= 0, REPT(" ",SOURCE!$U$2-LEN(SOURCE!I54)), "")&amp;
      SOURCE!J54&amp;      IF(SOURCE!$V$2-LEN(SOURCE!J54) &gt;= 0, REPT(" ",SOURCE!$V$2-LEN(SOURCE!J54)), "")&amp;
  " | "&amp; SOURCE!K54&amp;      IF(SOURCE!$X$2-LEN(SOURCE!K54) &gt;= 0, REPT(" ",SOURCE!$X$2-LEN(SOURCE!K54)), "")&amp;
      "},"&amp;IF(SOURCE!L54&lt;&gt;"",""&amp;SOURCE!L54,"")
 )
)
)</f>
        <v>/*   49 */  { fnCyx,                       NOPARAM,                     "COMB",                                        "C" STD_SUB_y STD_SUB_x,                       (0 &lt;&lt; TAM_MAX_BITS) |     0, CAT_FNCT | SLS_ENABLED   | US_ENABLED  },</v>
      </c>
    </row>
    <row r="55" spans="1:1">
      <c r="A55" s="168" t="str">
        <f>IF(AND(OR(SOURCE!A55="",ISBLANK(SOURCE!A55)),SOURCE!B55&gt;0),IF(ISBLANK(SOURCE!C55),"",SOURCE!C55),
IF(SOURCE!B55&lt;0,VLOOKUP(SOURCE!B55,lookups!A$1:B$25,2,0),
  IF(ISBLANK(SOURCE!B55),
    "",
    "/* "&amp;TEXT(SOURCE!B55,"???0")&amp;" *"&amp;
      SOURCE!C55&amp;", "&amp; IF(SOURCE!$O$2-LEN(SOURCE!C55) &gt;= 0, REPT(" ",SOURCE!$O$2-LEN(SOURCE!C55)), "")&amp;
      SOURCE!D55&amp;", "&amp; IF(SOURCE!$P$2-LEN(SOURCE!D55) &gt;= 0, REPT(" ",SOURCE!$P$2-LEN(SOURCE!D55)), "")&amp;
      SOURCE!E55&amp;", "&amp; IF(SOURCE!$Q$2-LEN(SOURCE!E55) &gt;=0, REPT(" ",SOURCE!$Q$2-LEN(SOURCE!E55)), "")&amp;
      SOURCE!F55&amp;", "&amp; IF(SOURCE!$R$2-LEN(SOURCE!F55) &gt;= 0, REPT(" ",SOURCE!$R$2-LEN(SOURCE!F55)+2), "")&amp;"("&amp;
      SUBSTITUTE(TEXT(SOURCE!G55,"??0"),"  ","")&amp;" &lt;&lt; TAM_MAX_BITS) |"&amp; IF(SOURCE!$S$2-3 &gt;= 0, REPT(" ",SOURCE!$S$2-5+4+1-1-LEN(SUBSTITUTE(SUBSTITUTE(TEXT(SOURCE!H55,"????0"),"  ","")," ",""))), "")&amp;
      SUBSTITUTE(SUBSTITUTE(TEXT(SOURCE!H55,"????0"),"  ","")," ","")&amp;","&amp; IF(SOURCE!$T$2-3 &gt;= 0, REPT(" ",SOURCE!$T$2-3-5), "")&amp;
      SOURCE!I55&amp;" | "&amp; IF(SOURCE!$U$2-LEN(SOURCE!I55) &gt;= 0, REPT(" ",SOURCE!$U$2-LEN(SOURCE!I55)), "")&amp;
      SOURCE!J55&amp;      IF(SOURCE!$V$2-LEN(SOURCE!J55) &gt;= 0, REPT(" ",SOURCE!$V$2-LEN(SOURCE!J55)), "")&amp;
  " | "&amp; SOURCE!K55&amp;      IF(SOURCE!$X$2-LEN(SOURCE!K55) &gt;= 0, REPT(" ",SOURCE!$X$2-LEN(SOURCE!K55)), "")&amp;
      "},"&amp;IF(SOURCE!L55&lt;&gt;"",""&amp;SOURCE!L55,"")
 )
)
)</f>
        <v>/*   50 */  { fnPyx,                       NOPARAM,                     "PERM",                                        "P" STD_SUB_y STD_SUB_x,                       (0 &lt;&lt; TAM_MAX_BITS) |     0, CAT_FNCT | SLS_ENABLED   | US_ENABLED  },</v>
      </c>
    </row>
    <row r="56" spans="1:1">
      <c r="A56" s="168" t="str">
        <f>IF(AND(OR(SOURCE!A56="",ISBLANK(SOURCE!A56)),SOURCE!B56&gt;0),IF(ISBLANK(SOURCE!C56),"",SOURCE!C56),
IF(SOURCE!B56&lt;0,VLOOKUP(SOURCE!B56,lookups!A$1:B$25,2,0),
  IF(ISBLANK(SOURCE!B56),
    "",
    "/* "&amp;TEXT(SOURCE!B56,"???0")&amp;" *"&amp;
      SOURCE!C56&amp;", "&amp; IF(SOURCE!$O$2-LEN(SOURCE!C56) &gt;= 0, REPT(" ",SOURCE!$O$2-LEN(SOURCE!C56)), "")&amp;
      SOURCE!D56&amp;", "&amp; IF(SOURCE!$P$2-LEN(SOURCE!D56) &gt;= 0, REPT(" ",SOURCE!$P$2-LEN(SOURCE!D56)), "")&amp;
      SOURCE!E56&amp;", "&amp; IF(SOURCE!$Q$2-LEN(SOURCE!E56) &gt;=0, REPT(" ",SOURCE!$Q$2-LEN(SOURCE!E56)), "")&amp;
      SOURCE!F56&amp;", "&amp; IF(SOURCE!$R$2-LEN(SOURCE!F56) &gt;= 0, REPT(" ",SOURCE!$R$2-LEN(SOURCE!F56)+2), "")&amp;"("&amp;
      SUBSTITUTE(TEXT(SOURCE!G56,"??0"),"  ","")&amp;" &lt;&lt; TAM_MAX_BITS) |"&amp; IF(SOURCE!$S$2-3 &gt;= 0, REPT(" ",SOURCE!$S$2-5+4+1-1-LEN(SUBSTITUTE(SUBSTITUTE(TEXT(SOURCE!H56,"????0"),"  ","")," ",""))), "")&amp;
      SUBSTITUTE(SUBSTITUTE(TEXT(SOURCE!H56,"????0"),"  ","")," ","")&amp;","&amp; IF(SOURCE!$T$2-3 &gt;= 0, REPT(" ",SOURCE!$T$2-3-5), "")&amp;
      SOURCE!I56&amp;" | "&amp; IF(SOURCE!$U$2-LEN(SOURCE!I56) &gt;= 0, REPT(" ",SOURCE!$U$2-LEN(SOURCE!I56)), "")&amp;
      SOURCE!J56&amp;      IF(SOURCE!$V$2-LEN(SOURCE!J56) &gt;= 0, REPT(" ",SOURCE!$V$2-LEN(SOURCE!J56)), "")&amp;
  " | "&amp; SOURCE!K56&amp;      IF(SOURCE!$X$2-LEN(SOURCE!K56) &gt;= 0, REPT(" ",SOURCE!$X$2-LEN(SOURCE!K56)), "")&amp;
      "},"&amp;IF(SOURCE!L56&lt;&gt;"",""&amp;SOURCE!L56,"")
 )
)
)</f>
        <v>/*   51 */  { fnRecall,                    TM_STORCL,                   "RCL",                                         "RCL",                                         (0 &lt;&lt; TAM_MAX_BITS) |    99, CAT_FNCT | SLS_ENABLED   | US_ENABLED  },</v>
      </c>
    </row>
    <row r="57" spans="1:1">
      <c r="A57" s="168" t="str">
        <f>IF(AND(OR(SOURCE!A57="",ISBLANK(SOURCE!A57)),SOURCE!B57&gt;0),IF(ISBLANK(SOURCE!C57),"",SOURCE!C57),
IF(SOURCE!B57&lt;0,VLOOKUP(SOURCE!B57,lookups!A$1:B$25,2,0),
  IF(ISBLANK(SOURCE!B57),
    "",
    "/* "&amp;TEXT(SOURCE!B57,"???0")&amp;" *"&amp;
      SOURCE!C57&amp;", "&amp; IF(SOURCE!$O$2-LEN(SOURCE!C57) &gt;= 0, REPT(" ",SOURCE!$O$2-LEN(SOURCE!C57)), "")&amp;
      SOURCE!D57&amp;", "&amp; IF(SOURCE!$P$2-LEN(SOURCE!D57) &gt;= 0, REPT(" ",SOURCE!$P$2-LEN(SOURCE!D57)), "")&amp;
      SOURCE!E57&amp;", "&amp; IF(SOURCE!$Q$2-LEN(SOURCE!E57) &gt;=0, REPT(" ",SOURCE!$Q$2-LEN(SOURCE!E57)), "")&amp;
      SOURCE!F57&amp;", "&amp; IF(SOURCE!$R$2-LEN(SOURCE!F57) &gt;= 0, REPT(" ",SOURCE!$R$2-LEN(SOURCE!F57)+2), "")&amp;"("&amp;
      SUBSTITUTE(TEXT(SOURCE!G57,"??0"),"  ","")&amp;" &lt;&lt; TAM_MAX_BITS) |"&amp; IF(SOURCE!$S$2-3 &gt;= 0, REPT(" ",SOURCE!$S$2-5+4+1-1-LEN(SUBSTITUTE(SUBSTITUTE(TEXT(SOURCE!H57,"????0"),"  ","")," ",""))), "")&amp;
      SUBSTITUTE(SUBSTITUTE(TEXT(SOURCE!H57,"????0"),"  ","")," ","")&amp;","&amp; IF(SOURCE!$T$2-3 &gt;= 0, REPT(" ",SOURCE!$T$2-3-5), "")&amp;
      SOURCE!I57&amp;" | "&amp; IF(SOURCE!$U$2-LEN(SOURCE!I57) &gt;= 0, REPT(" ",SOURCE!$U$2-LEN(SOURCE!I57)), "")&amp;
      SOURCE!J57&amp;      IF(SOURCE!$V$2-LEN(SOURCE!J57) &gt;= 0, REPT(" ",SOURCE!$V$2-LEN(SOURCE!J57)), "")&amp;
  " | "&amp; SOURCE!K57&amp;      IF(SOURCE!$X$2-LEN(SOURCE!K57) &gt;= 0, REPT(" ",SOURCE!$X$2-LEN(SOURCE!K57)), "")&amp;
      "},"&amp;IF(SOURCE!L57&lt;&gt;"",""&amp;SOURCE!L57,"")
 )
)
)</f>
        <v>/*   52 */  { fnRecallAdd,                 NOPARAM,                     "RCL+",                                        "RCL+",                                        (0 &lt;&lt; TAM_MAX_BITS) |     0, CAT_FNCT | SLS_ENABLED   | US_ENABLED  },</v>
      </c>
    </row>
    <row r="58" spans="1:1">
      <c r="A58" s="168" t="str">
        <f>IF(AND(OR(SOURCE!A58="",ISBLANK(SOURCE!A58)),SOURCE!B58&gt;0),IF(ISBLANK(SOURCE!C58),"",SOURCE!C58),
IF(SOURCE!B58&lt;0,VLOOKUP(SOURCE!B58,lookups!A$1:B$25,2,0),
  IF(ISBLANK(SOURCE!B58),
    "",
    "/* "&amp;TEXT(SOURCE!B58,"???0")&amp;" *"&amp;
      SOURCE!C58&amp;", "&amp; IF(SOURCE!$O$2-LEN(SOURCE!C58) &gt;= 0, REPT(" ",SOURCE!$O$2-LEN(SOURCE!C58)), "")&amp;
      SOURCE!D58&amp;", "&amp; IF(SOURCE!$P$2-LEN(SOURCE!D58) &gt;= 0, REPT(" ",SOURCE!$P$2-LEN(SOURCE!D58)), "")&amp;
      SOURCE!E58&amp;", "&amp; IF(SOURCE!$Q$2-LEN(SOURCE!E58) &gt;=0, REPT(" ",SOURCE!$Q$2-LEN(SOURCE!E58)), "")&amp;
      SOURCE!F58&amp;", "&amp; IF(SOURCE!$R$2-LEN(SOURCE!F58) &gt;= 0, REPT(" ",SOURCE!$R$2-LEN(SOURCE!F58)+2), "")&amp;"("&amp;
      SUBSTITUTE(TEXT(SOURCE!G58,"??0"),"  ","")&amp;" &lt;&lt; TAM_MAX_BITS) |"&amp; IF(SOURCE!$S$2-3 &gt;= 0, REPT(" ",SOURCE!$S$2-5+4+1-1-LEN(SUBSTITUTE(SUBSTITUTE(TEXT(SOURCE!H58,"????0"),"  ","")," ",""))), "")&amp;
      SUBSTITUTE(SUBSTITUTE(TEXT(SOURCE!H58,"????0"),"  ","")," ","")&amp;","&amp; IF(SOURCE!$T$2-3 &gt;= 0, REPT(" ",SOURCE!$T$2-3-5), "")&amp;
      SOURCE!I58&amp;" | "&amp; IF(SOURCE!$U$2-LEN(SOURCE!I58) &gt;= 0, REPT(" ",SOURCE!$U$2-LEN(SOURCE!I58)), "")&amp;
      SOURCE!J58&amp;      IF(SOURCE!$V$2-LEN(SOURCE!J58) &gt;= 0, REPT(" ",SOURCE!$V$2-LEN(SOURCE!J58)), "")&amp;
  " | "&amp; SOURCE!K58&amp;      IF(SOURCE!$X$2-LEN(SOURCE!K58) &gt;= 0, REPT(" ",SOURCE!$X$2-LEN(SOURCE!K58)), "")&amp;
      "},"&amp;IF(SOURCE!L58&lt;&gt;"",""&amp;SOURCE!L58,"")
 )
)
)</f>
        <v>/*   53 */  { fnRecallSub,                 NOPARAM,                     "RCL-",                                        "RCL-",                                        (0 &lt;&lt; TAM_MAX_BITS) |     0, CAT_FNCT | SLS_ENABLED   | US_ENABLED  },</v>
      </c>
    </row>
    <row r="59" spans="1:1">
      <c r="A59" s="168" t="str">
        <f>IF(AND(OR(SOURCE!A59="",ISBLANK(SOURCE!A59)),SOURCE!B59&gt;0),IF(ISBLANK(SOURCE!C59),"",SOURCE!C59),
IF(SOURCE!B59&lt;0,VLOOKUP(SOURCE!B59,lookups!A$1:B$25,2,0),
  IF(ISBLANK(SOURCE!B59),
    "",
    "/* "&amp;TEXT(SOURCE!B59,"???0")&amp;" *"&amp;
      SOURCE!C59&amp;", "&amp; IF(SOURCE!$O$2-LEN(SOURCE!C59) &gt;= 0, REPT(" ",SOURCE!$O$2-LEN(SOURCE!C59)), "")&amp;
      SOURCE!D59&amp;", "&amp; IF(SOURCE!$P$2-LEN(SOURCE!D59) &gt;= 0, REPT(" ",SOURCE!$P$2-LEN(SOURCE!D59)), "")&amp;
      SOURCE!E59&amp;", "&amp; IF(SOURCE!$Q$2-LEN(SOURCE!E59) &gt;=0, REPT(" ",SOURCE!$Q$2-LEN(SOURCE!E59)), "")&amp;
      SOURCE!F59&amp;", "&amp; IF(SOURCE!$R$2-LEN(SOURCE!F59) &gt;= 0, REPT(" ",SOURCE!$R$2-LEN(SOURCE!F59)+2), "")&amp;"("&amp;
      SUBSTITUTE(TEXT(SOURCE!G59,"??0"),"  ","")&amp;" &lt;&lt; TAM_MAX_BITS) |"&amp; IF(SOURCE!$S$2-3 &gt;= 0, REPT(" ",SOURCE!$S$2-5+4+1-1-LEN(SUBSTITUTE(SUBSTITUTE(TEXT(SOURCE!H59,"????0"),"  ","")," ",""))), "")&amp;
      SUBSTITUTE(SUBSTITUTE(TEXT(SOURCE!H59,"????0"),"  ","")," ","")&amp;","&amp; IF(SOURCE!$T$2-3 &gt;= 0, REPT(" ",SOURCE!$T$2-3-5), "")&amp;
      SOURCE!I59&amp;" | "&amp; IF(SOURCE!$U$2-LEN(SOURCE!I59) &gt;= 0, REPT(" ",SOURCE!$U$2-LEN(SOURCE!I59)), "")&amp;
      SOURCE!J59&amp;      IF(SOURCE!$V$2-LEN(SOURCE!J59) &gt;= 0, REPT(" ",SOURCE!$V$2-LEN(SOURCE!J59)), "")&amp;
  " | "&amp; SOURCE!K59&amp;      IF(SOURCE!$X$2-LEN(SOURCE!K59) &gt;= 0, REPT(" ",SOURCE!$X$2-LEN(SOURCE!K59)), "")&amp;
      "},"&amp;IF(SOURCE!L59&lt;&gt;"",""&amp;SOURCE!L59,"")
 )
)
)</f>
        <v>/*   54 */  { fnRecallMult,                NOPARAM,                     "RCL" STD_CROSS,                               "RCL" STD_CROSS,                               (0 &lt;&lt; TAM_MAX_BITS) |     0, CAT_FNCT | SLS_ENABLED   | US_ENABLED  },</v>
      </c>
    </row>
    <row r="60" spans="1:1">
      <c r="A60" s="168" t="str">
        <f>IF(AND(OR(SOURCE!A60="",ISBLANK(SOURCE!A60)),SOURCE!B60&gt;0),IF(ISBLANK(SOURCE!C60),"",SOURCE!C60),
IF(SOURCE!B60&lt;0,VLOOKUP(SOURCE!B60,lookups!A$1:B$25,2,0),
  IF(ISBLANK(SOURCE!B60),
    "",
    "/* "&amp;TEXT(SOURCE!B60,"???0")&amp;" *"&amp;
      SOURCE!C60&amp;", "&amp; IF(SOURCE!$O$2-LEN(SOURCE!C60) &gt;= 0, REPT(" ",SOURCE!$O$2-LEN(SOURCE!C60)), "")&amp;
      SOURCE!D60&amp;", "&amp; IF(SOURCE!$P$2-LEN(SOURCE!D60) &gt;= 0, REPT(" ",SOURCE!$P$2-LEN(SOURCE!D60)), "")&amp;
      SOURCE!E60&amp;", "&amp; IF(SOURCE!$Q$2-LEN(SOURCE!E60) &gt;=0, REPT(" ",SOURCE!$Q$2-LEN(SOURCE!E60)), "")&amp;
      SOURCE!F60&amp;", "&amp; IF(SOURCE!$R$2-LEN(SOURCE!F60) &gt;= 0, REPT(" ",SOURCE!$R$2-LEN(SOURCE!F60)+2), "")&amp;"("&amp;
      SUBSTITUTE(TEXT(SOURCE!G60,"??0"),"  ","")&amp;" &lt;&lt; TAM_MAX_BITS) |"&amp; IF(SOURCE!$S$2-3 &gt;= 0, REPT(" ",SOURCE!$S$2-5+4+1-1-LEN(SUBSTITUTE(SUBSTITUTE(TEXT(SOURCE!H60,"????0"),"  ","")," ",""))), "")&amp;
      SUBSTITUTE(SUBSTITUTE(TEXT(SOURCE!H60,"????0"),"  ","")," ","")&amp;","&amp; IF(SOURCE!$T$2-3 &gt;= 0, REPT(" ",SOURCE!$T$2-3-5), "")&amp;
      SOURCE!I60&amp;" | "&amp; IF(SOURCE!$U$2-LEN(SOURCE!I60) &gt;= 0, REPT(" ",SOURCE!$U$2-LEN(SOURCE!I60)), "")&amp;
      SOURCE!J60&amp;      IF(SOURCE!$V$2-LEN(SOURCE!J60) &gt;= 0, REPT(" ",SOURCE!$V$2-LEN(SOURCE!J60)), "")&amp;
  " | "&amp; SOURCE!K60&amp;      IF(SOURCE!$X$2-LEN(SOURCE!K60) &gt;= 0, REPT(" ",SOURCE!$X$2-LEN(SOURCE!K60)), "")&amp;
      "},"&amp;IF(SOURCE!L60&lt;&gt;"",""&amp;SOURCE!L60,"")
 )
)
)</f>
        <v>/*   55 */  { fnRecallDiv,                 NOPARAM,                     "RCL/",                                        "RCL/",                                        (0 &lt;&lt; TAM_MAX_BITS) |     0, CAT_FNCT | SLS_ENABLED   | US_ENABLED  },</v>
      </c>
    </row>
    <row r="61" spans="1:1">
      <c r="A61" s="168" t="str">
        <f>IF(AND(OR(SOURCE!A61="",ISBLANK(SOURCE!A61)),SOURCE!B61&gt;0),IF(ISBLANK(SOURCE!C61),"",SOURCE!C61),
IF(SOURCE!B61&lt;0,VLOOKUP(SOURCE!B61,lookups!A$1:B$25,2,0),
  IF(ISBLANK(SOURCE!B61),
    "",
    "/* "&amp;TEXT(SOURCE!B61,"???0")&amp;" *"&amp;
      SOURCE!C61&amp;", "&amp; IF(SOURCE!$O$2-LEN(SOURCE!C61) &gt;= 0, REPT(" ",SOURCE!$O$2-LEN(SOURCE!C61)), "")&amp;
      SOURCE!D61&amp;", "&amp; IF(SOURCE!$P$2-LEN(SOURCE!D61) &gt;= 0, REPT(" ",SOURCE!$P$2-LEN(SOURCE!D61)), "")&amp;
      SOURCE!E61&amp;", "&amp; IF(SOURCE!$Q$2-LEN(SOURCE!E61) &gt;=0, REPT(" ",SOURCE!$Q$2-LEN(SOURCE!E61)), "")&amp;
      SOURCE!F61&amp;", "&amp; IF(SOURCE!$R$2-LEN(SOURCE!F61) &gt;= 0, REPT(" ",SOURCE!$R$2-LEN(SOURCE!F61)+2), "")&amp;"("&amp;
      SUBSTITUTE(TEXT(SOURCE!G61,"??0"),"  ","")&amp;" &lt;&lt; TAM_MAX_BITS) |"&amp; IF(SOURCE!$S$2-3 &gt;= 0, REPT(" ",SOURCE!$S$2-5+4+1-1-LEN(SUBSTITUTE(SUBSTITUTE(TEXT(SOURCE!H61,"????0"),"  ","")," ",""))), "")&amp;
      SUBSTITUTE(SUBSTITUTE(TEXT(SOURCE!H61,"????0"),"  ","")," ","")&amp;","&amp; IF(SOURCE!$T$2-3 &gt;= 0, REPT(" ",SOURCE!$T$2-3-5), "")&amp;
      SOURCE!I61&amp;" | "&amp; IF(SOURCE!$U$2-LEN(SOURCE!I61) &gt;= 0, REPT(" ",SOURCE!$U$2-LEN(SOURCE!I61)), "")&amp;
      SOURCE!J61&amp;      IF(SOURCE!$V$2-LEN(SOURCE!J61) &gt;= 0, REPT(" ",SOURCE!$V$2-LEN(SOURCE!J61)), "")&amp;
  " | "&amp; SOURCE!K61&amp;      IF(SOURCE!$X$2-LEN(SOURCE!K61) &gt;= 0, REPT(" ",SOURCE!$X$2-LEN(SOURCE!K61)), "")&amp;
      "},"&amp;IF(SOURCE!L61&lt;&gt;"",""&amp;SOURCE!L61,"")
 )
)
)</f>
        <v>/*   56 */  { fnIsConverged,               TM_VALUE,                    "CONVG?",                                      "CONVG?",                                      (0 &lt;&lt; TAM_MAX_BITS) |    31, CAT_FNCT | SLS_ENABLED   | US_ENABLED  },</v>
      </c>
    </row>
    <row r="62" spans="1:1">
      <c r="A62" s="168" t="str">
        <f>IF(AND(OR(SOURCE!A62="",ISBLANK(SOURCE!A62)),SOURCE!B62&gt;0),IF(ISBLANK(SOURCE!C62),"",SOURCE!C62),
IF(SOURCE!B62&lt;0,VLOOKUP(SOURCE!B62,lookups!A$1:B$25,2,0),
  IF(ISBLANK(SOURCE!B62),
    "",
    "/* "&amp;TEXT(SOURCE!B62,"???0")&amp;" *"&amp;
      SOURCE!C62&amp;", "&amp; IF(SOURCE!$O$2-LEN(SOURCE!C62) &gt;= 0, REPT(" ",SOURCE!$O$2-LEN(SOURCE!C62)), "")&amp;
      SOURCE!D62&amp;", "&amp; IF(SOURCE!$P$2-LEN(SOURCE!D62) &gt;= 0, REPT(" ",SOURCE!$P$2-LEN(SOURCE!D62)), "")&amp;
      SOURCE!E62&amp;", "&amp; IF(SOURCE!$Q$2-LEN(SOURCE!E62) &gt;=0, REPT(" ",SOURCE!$Q$2-LEN(SOURCE!E62)), "")&amp;
      SOURCE!F62&amp;", "&amp; IF(SOURCE!$R$2-LEN(SOURCE!F62) &gt;= 0, REPT(" ",SOURCE!$R$2-LEN(SOURCE!F62)+2), "")&amp;"("&amp;
      SUBSTITUTE(TEXT(SOURCE!G62,"??0"),"  ","")&amp;" &lt;&lt; TAM_MAX_BITS) |"&amp; IF(SOURCE!$S$2-3 &gt;= 0, REPT(" ",SOURCE!$S$2-5+4+1-1-LEN(SUBSTITUTE(SUBSTITUTE(TEXT(SOURCE!H62,"????0"),"  ","")," ",""))), "")&amp;
      SUBSTITUTE(SUBSTITUTE(TEXT(SOURCE!H62,"????0"),"  ","")," ","")&amp;","&amp; IF(SOURCE!$T$2-3 &gt;= 0, REPT(" ",SOURCE!$T$2-3-5), "")&amp;
      SOURCE!I62&amp;" | "&amp; IF(SOURCE!$U$2-LEN(SOURCE!I62) &gt;= 0, REPT(" ",SOURCE!$U$2-LEN(SOURCE!I62)), "")&amp;
      SOURCE!J62&amp;      IF(SOURCE!$V$2-LEN(SOURCE!J62) &gt;= 0, REPT(" ",SOURCE!$V$2-LEN(SOURCE!J62)), "")&amp;
  " | "&amp; SOURCE!K62&amp;      IF(SOURCE!$X$2-LEN(SOURCE!K62) &gt;= 0, REPT(" ",SOURCE!$X$2-LEN(SOURCE!K62)), "")&amp;
      "},"&amp;IF(SOURCE!L62&lt;&gt;"",""&amp;SOURCE!L62,"")
 )
)
)</f>
        <v>/*   57 */  { itemToBeCoded,               NOPARAM,                     "ENTRY?",                                      "ENTRY?",                                      (0 &lt;&lt; TAM_MAX_BITS) |     0, CAT_FNCT | SLS_ENABLED   | US_ENABLED  },</v>
      </c>
    </row>
    <row r="63" spans="1:1">
      <c r="A63" s="168" t="str">
        <f>IF(AND(OR(SOURCE!A63="",ISBLANK(SOURCE!A63)),SOURCE!B63&gt;0),IF(ISBLANK(SOURCE!C63),"",SOURCE!C63),
IF(SOURCE!B63&lt;0,VLOOKUP(SOURCE!B63,lookups!A$1:B$25,2,0),
  IF(ISBLANK(SOURCE!B63),
    "",
    "/* "&amp;TEXT(SOURCE!B63,"???0")&amp;" *"&amp;
      SOURCE!C63&amp;", "&amp; IF(SOURCE!$O$2-LEN(SOURCE!C63) &gt;= 0, REPT(" ",SOURCE!$O$2-LEN(SOURCE!C63)), "")&amp;
      SOURCE!D63&amp;", "&amp; IF(SOURCE!$P$2-LEN(SOURCE!D63) &gt;= 0, REPT(" ",SOURCE!$P$2-LEN(SOURCE!D63)), "")&amp;
      SOURCE!E63&amp;", "&amp; IF(SOURCE!$Q$2-LEN(SOURCE!E63) &gt;=0, REPT(" ",SOURCE!$Q$2-LEN(SOURCE!E63)), "")&amp;
      SOURCE!F63&amp;", "&amp; IF(SOURCE!$R$2-LEN(SOURCE!F63) &gt;= 0, REPT(" ",SOURCE!$R$2-LEN(SOURCE!F63)+2), "")&amp;"("&amp;
      SUBSTITUTE(TEXT(SOURCE!G63,"??0"),"  ","")&amp;" &lt;&lt; TAM_MAX_BITS) |"&amp; IF(SOURCE!$S$2-3 &gt;= 0, REPT(" ",SOURCE!$S$2-5+4+1-1-LEN(SUBSTITUTE(SUBSTITUTE(TEXT(SOURCE!H63,"????0"),"  ","")," ",""))), "")&amp;
      SUBSTITUTE(SUBSTITUTE(TEXT(SOURCE!H63,"????0"),"  ","")," ","")&amp;","&amp; IF(SOURCE!$T$2-3 &gt;= 0, REPT(" ",SOURCE!$T$2-3-5), "")&amp;
      SOURCE!I63&amp;" | "&amp; IF(SOURCE!$U$2-LEN(SOURCE!I63) &gt;= 0, REPT(" ",SOURCE!$U$2-LEN(SOURCE!I63)), "")&amp;
      SOURCE!J63&amp;      IF(SOURCE!$V$2-LEN(SOURCE!J63) &gt;= 0, REPT(" ",SOURCE!$V$2-LEN(SOURCE!J63)), "")&amp;
  " | "&amp; SOURCE!K63&amp;      IF(SOURCE!$X$2-LEN(SOURCE!K63) &gt;= 0, REPT(" ",SOURCE!$X$2-LEN(SOURCE!K63)), "")&amp;
      "},"&amp;IF(SOURCE!L63&lt;&gt;"",""&amp;SOURCE!L63,"")
 )
)
)</f>
        <v>/*   58 */  { fnSquare,                    NOPARAM,                     "x" STD_SUP_2,                                 "x" STD_SUP_2,                                 (0 &lt;&lt; TAM_MAX_BITS) |     0, CAT_FNCT | SLS_ENABLED   | US_ENABLED  },</v>
      </c>
    </row>
    <row r="64" spans="1:1">
      <c r="A64" s="168" t="str">
        <f>IF(AND(OR(SOURCE!A64="",ISBLANK(SOURCE!A64)),SOURCE!B64&gt;0),IF(ISBLANK(SOURCE!C64),"",SOURCE!C64),
IF(SOURCE!B64&lt;0,VLOOKUP(SOURCE!B64,lookups!A$1:B$25,2,0),
  IF(ISBLANK(SOURCE!B64),
    "",
    "/* "&amp;TEXT(SOURCE!B64,"???0")&amp;" *"&amp;
      SOURCE!C64&amp;", "&amp; IF(SOURCE!$O$2-LEN(SOURCE!C64) &gt;= 0, REPT(" ",SOURCE!$O$2-LEN(SOURCE!C64)), "")&amp;
      SOURCE!D64&amp;", "&amp; IF(SOURCE!$P$2-LEN(SOURCE!D64) &gt;= 0, REPT(" ",SOURCE!$P$2-LEN(SOURCE!D64)), "")&amp;
      SOURCE!E64&amp;", "&amp; IF(SOURCE!$Q$2-LEN(SOURCE!E64) &gt;=0, REPT(" ",SOURCE!$Q$2-LEN(SOURCE!E64)), "")&amp;
      SOURCE!F64&amp;", "&amp; IF(SOURCE!$R$2-LEN(SOURCE!F64) &gt;= 0, REPT(" ",SOURCE!$R$2-LEN(SOURCE!F64)+2), "")&amp;"("&amp;
      SUBSTITUTE(TEXT(SOURCE!G64,"??0"),"  ","")&amp;" &lt;&lt; TAM_MAX_BITS) |"&amp; IF(SOURCE!$S$2-3 &gt;= 0, REPT(" ",SOURCE!$S$2-5+4+1-1-LEN(SUBSTITUTE(SUBSTITUTE(TEXT(SOURCE!H64,"????0"),"  ","")," ",""))), "")&amp;
      SUBSTITUTE(SUBSTITUTE(TEXT(SOURCE!H64,"????0"),"  ","")," ","")&amp;","&amp; IF(SOURCE!$T$2-3 &gt;= 0, REPT(" ",SOURCE!$T$2-3-5), "")&amp;
      SOURCE!I64&amp;" | "&amp; IF(SOURCE!$U$2-LEN(SOURCE!I64) &gt;= 0, REPT(" ",SOURCE!$U$2-LEN(SOURCE!I64)), "")&amp;
      SOURCE!J64&amp;      IF(SOURCE!$V$2-LEN(SOURCE!J64) &gt;= 0, REPT(" ",SOURCE!$V$2-LEN(SOURCE!J64)), "")&amp;
  " | "&amp; SOURCE!K64&amp;      IF(SOURCE!$X$2-LEN(SOURCE!K64) &gt;= 0, REPT(" ",SOURCE!$X$2-LEN(SOURCE!K64)), "")&amp;
      "},"&amp;IF(SOURCE!L64&lt;&gt;"",""&amp;SOURCE!L64,"")
 )
)
)</f>
        <v>/*   59 */  { fnCube,                      NOPARAM,                     "x" STD_SUP_3,                                 "x" STD_SUP_3,                                 (0 &lt;&lt; TAM_MAX_BITS) |     0, CAT_FNCT | SLS_ENABLED   | US_ENABLED  },</v>
      </c>
    </row>
    <row r="65" spans="1:1">
      <c r="A65" s="168" t="str">
        <f>IF(AND(OR(SOURCE!A65="",ISBLANK(SOURCE!A65)),SOURCE!B65&gt;0),IF(ISBLANK(SOURCE!C65),"",SOURCE!C65),
IF(SOURCE!B65&lt;0,VLOOKUP(SOURCE!B65,lookups!A$1:B$25,2,0),
  IF(ISBLANK(SOURCE!B65),
    "",
    "/* "&amp;TEXT(SOURCE!B65,"???0")&amp;" *"&amp;
      SOURCE!C65&amp;", "&amp; IF(SOURCE!$O$2-LEN(SOURCE!C65) &gt;= 0, REPT(" ",SOURCE!$O$2-LEN(SOURCE!C65)), "")&amp;
      SOURCE!D65&amp;", "&amp; IF(SOURCE!$P$2-LEN(SOURCE!D65) &gt;= 0, REPT(" ",SOURCE!$P$2-LEN(SOURCE!D65)), "")&amp;
      SOURCE!E65&amp;", "&amp; IF(SOURCE!$Q$2-LEN(SOURCE!E65) &gt;=0, REPT(" ",SOURCE!$Q$2-LEN(SOURCE!E65)), "")&amp;
      SOURCE!F65&amp;", "&amp; IF(SOURCE!$R$2-LEN(SOURCE!F65) &gt;= 0, REPT(" ",SOURCE!$R$2-LEN(SOURCE!F65)+2), "")&amp;"("&amp;
      SUBSTITUTE(TEXT(SOURCE!G65,"??0"),"  ","")&amp;" &lt;&lt; TAM_MAX_BITS) |"&amp; IF(SOURCE!$S$2-3 &gt;= 0, REPT(" ",SOURCE!$S$2-5+4+1-1-LEN(SUBSTITUTE(SUBSTITUTE(TEXT(SOURCE!H65,"????0"),"  ","")," ",""))), "")&amp;
      SUBSTITUTE(SUBSTITUTE(TEXT(SOURCE!H65,"????0"),"  ","")," ","")&amp;","&amp; IF(SOURCE!$T$2-3 &gt;= 0, REPT(" ",SOURCE!$T$2-3-5), "")&amp;
      SOURCE!I65&amp;" | "&amp; IF(SOURCE!$U$2-LEN(SOURCE!I65) &gt;= 0, REPT(" ",SOURCE!$U$2-LEN(SOURCE!I65)), "")&amp;
      SOURCE!J65&amp;      IF(SOURCE!$V$2-LEN(SOURCE!J65) &gt;= 0, REPT(" ",SOURCE!$V$2-LEN(SOURCE!J65)), "")&amp;
  " | "&amp; SOURCE!K65&amp;      IF(SOURCE!$X$2-LEN(SOURCE!K65) &gt;= 0, REPT(" ",SOURCE!$X$2-LEN(SOURCE!K65)), "")&amp;
      "},"&amp;IF(SOURCE!L65&lt;&gt;"",""&amp;SOURCE!L65,"")
 )
)
)</f>
        <v>/*   60 */  { fnPower,                     NOPARAM,                     "y" STD_SUP_x,                                 "y" STD_SUP_x,                                 (0 &lt;&lt; TAM_MAX_BITS) |     0, CAT_FNCT | SLS_ENABLED   | US_ENABLED  },</v>
      </c>
    </row>
    <row r="66" spans="1:1">
      <c r="A66" s="168" t="str">
        <f>IF(AND(OR(SOURCE!A66="",ISBLANK(SOURCE!A66)),SOURCE!B66&gt;0),IF(ISBLANK(SOURCE!C66),"",SOURCE!C66),
IF(SOURCE!B66&lt;0,VLOOKUP(SOURCE!B66,lookups!A$1:B$25,2,0),
  IF(ISBLANK(SOURCE!B66),
    "",
    "/* "&amp;TEXT(SOURCE!B66,"???0")&amp;" *"&amp;
      SOURCE!C66&amp;", "&amp; IF(SOURCE!$O$2-LEN(SOURCE!C66) &gt;= 0, REPT(" ",SOURCE!$O$2-LEN(SOURCE!C66)), "")&amp;
      SOURCE!D66&amp;", "&amp; IF(SOURCE!$P$2-LEN(SOURCE!D66) &gt;= 0, REPT(" ",SOURCE!$P$2-LEN(SOURCE!D66)), "")&amp;
      SOURCE!E66&amp;", "&amp; IF(SOURCE!$Q$2-LEN(SOURCE!E66) &gt;=0, REPT(" ",SOURCE!$Q$2-LEN(SOURCE!E66)), "")&amp;
      SOURCE!F66&amp;", "&amp; IF(SOURCE!$R$2-LEN(SOURCE!F66) &gt;= 0, REPT(" ",SOURCE!$R$2-LEN(SOURCE!F66)+2), "")&amp;"("&amp;
      SUBSTITUTE(TEXT(SOURCE!G66,"??0"),"  ","")&amp;" &lt;&lt; TAM_MAX_BITS) |"&amp; IF(SOURCE!$S$2-3 &gt;= 0, REPT(" ",SOURCE!$S$2-5+4+1-1-LEN(SUBSTITUTE(SUBSTITUTE(TEXT(SOURCE!H66,"????0"),"  ","")," ",""))), "")&amp;
      SUBSTITUTE(SUBSTITUTE(TEXT(SOURCE!H66,"????0"),"  ","")," ","")&amp;","&amp; IF(SOURCE!$T$2-3 &gt;= 0, REPT(" ",SOURCE!$T$2-3-5), "")&amp;
      SOURCE!I66&amp;" | "&amp; IF(SOURCE!$U$2-LEN(SOURCE!I66) &gt;= 0, REPT(" ",SOURCE!$U$2-LEN(SOURCE!I66)), "")&amp;
      SOURCE!J66&amp;      IF(SOURCE!$V$2-LEN(SOURCE!J66) &gt;= 0, REPT(" ",SOURCE!$V$2-LEN(SOURCE!J66)), "")&amp;
  " | "&amp; SOURCE!K66&amp;      IF(SOURCE!$X$2-LEN(SOURCE!K66) &gt;= 0, REPT(" ",SOURCE!$X$2-LEN(SOURCE!K66)), "")&amp;
      "},"&amp;IF(SOURCE!L66&lt;&gt;"",""&amp;SOURCE!L66,"")
 )
)
)</f>
        <v>/*   61 */  { fnSquareRoot,                NOPARAM,                     STD_SQUARE_ROOT STD_x_UNDER_ROOT,              STD_SQUARE_ROOT STD_x_UNDER_ROOT,              (0 &lt;&lt; TAM_MAX_BITS) |     0, CAT_FNCT | SLS_ENABLED   | US_ENABLED  },</v>
      </c>
    </row>
    <row r="67" spans="1:1">
      <c r="A67" s="168" t="str">
        <f>IF(AND(OR(SOURCE!A67="",ISBLANK(SOURCE!A67)),SOURCE!B67&gt;0),IF(ISBLANK(SOURCE!C67),"",SOURCE!C67),
IF(SOURCE!B67&lt;0,VLOOKUP(SOURCE!B67,lookups!A$1:B$25,2,0),
  IF(ISBLANK(SOURCE!B67),
    "",
    "/* "&amp;TEXT(SOURCE!B67,"???0")&amp;" *"&amp;
      SOURCE!C67&amp;", "&amp; IF(SOURCE!$O$2-LEN(SOURCE!C67) &gt;= 0, REPT(" ",SOURCE!$O$2-LEN(SOURCE!C67)), "")&amp;
      SOURCE!D67&amp;", "&amp; IF(SOURCE!$P$2-LEN(SOURCE!D67) &gt;= 0, REPT(" ",SOURCE!$P$2-LEN(SOURCE!D67)), "")&amp;
      SOURCE!E67&amp;", "&amp; IF(SOURCE!$Q$2-LEN(SOURCE!E67) &gt;=0, REPT(" ",SOURCE!$Q$2-LEN(SOURCE!E67)), "")&amp;
      SOURCE!F67&amp;", "&amp; IF(SOURCE!$R$2-LEN(SOURCE!F67) &gt;= 0, REPT(" ",SOURCE!$R$2-LEN(SOURCE!F67)+2), "")&amp;"("&amp;
      SUBSTITUTE(TEXT(SOURCE!G67,"??0"),"  ","")&amp;" &lt;&lt; TAM_MAX_BITS) |"&amp; IF(SOURCE!$S$2-3 &gt;= 0, REPT(" ",SOURCE!$S$2-5+4+1-1-LEN(SUBSTITUTE(SUBSTITUTE(TEXT(SOURCE!H67,"????0"),"  ","")," ",""))), "")&amp;
      SUBSTITUTE(SUBSTITUTE(TEXT(SOURCE!H67,"????0"),"  ","")," ","")&amp;","&amp; IF(SOURCE!$T$2-3 &gt;= 0, REPT(" ",SOURCE!$T$2-3-5), "")&amp;
      SOURCE!I67&amp;" | "&amp; IF(SOURCE!$U$2-LEN(SOURCE!I67) &gt;= 0, REPT(" ",SOURCE!$U$2-LEN(SOURCE!I67)), "")&amp;
      SOURCE!J67&amp;      IF(SOURCE!$V$2-LEN(SOURCE!J67) &gt;= 0, REPT(" ",SOURCE!$V$2-LEN(SOURCE!J67)), "")&amp;
  " | "&amp; SOURCE!K67&amp;      IF(SOURCE!$X$2-LEN(SOURCE!K67) &gt;= 0, REPT(" ",SOURCE!$X$2-LEN(SOURCE!K67)), "")&amp;
      "},"&amp;IF(SOURCE!L67&lt;&gt;"",""&amp;SOURCE!L67,"")
 )
)
)</f>
        <v>/*   62 */  { fnCubeRoot,                  NOPARAM,                     STD_CUBE_ROOT STD_x_UNDER_ROOT,                STD_CUBE_ROOT STD_x_UNDER_ROOT,                (0 &lt;&lt; TAM_MAX_BITS) |     0, CAT_FNCT | SLS_ENABLED   | US_ENABLED  },</v>
      </c>
    </row>
    <row r="68" spans="1:1">
      <c r="A68" s="168" t="str">
        <f>IF(AND(OR(SOURCE!A68="",ISBLANK(SOURCE!A68)),SOURCE!B68&gt;0),IF(ISBLANK(SOURCE!C68),"",SOURCE!C68),
IF(SOURCE!B68&lt;0,VLOOKUP(SOURCE!B68,lookups!A$1:B$25,2,0),
  IF(ISBLANK(SOURCE!B68),
    "",
    "/* "&amp;TEXT(SOURCE!B68,"???0")&amp;" *"&amp;
      SOURCE!C68&amp;", "&amp; IF(SOURCE!$O$2-LEN(SOURCE!C68) &gt;= 0, REPT(" ",SOURCE!$O$2-LEN(SOURCE!C68)), "")&amp;
      SOURCE!D68&amp;", "&amp; IF(SOURCE!$P$2-LEN(SOURCE!D68) &gt;= 0, REPT(" ",SOURCE!$P$2-LEN(SOURCE!D68)), "")&amp;
      SOURCE!E68&amp;", "&amp; IF(SOURCE!$Q$2-LEN(SOURCE!E68) &gt;=0, REPT(" ",SOURCE!$Q$2-LEN(SOURCE!E68)), "")&amp;
      SOURCE!F68&amp;", "&amp; IF(SOURCE!$R$2-LEN(SOURCE!F68) &gt;= 0, REPT(" ",SOURCE!$R$2-LEN(SOURCE!F68)+2), "")&amp;"("&amp;
      SUBSTITUTE(TEXT(SOURCE!G68,"??0"),"  ","")&amp;" &lt;&lt; TAM_MAX_BITS) |"&amp; IF(SOURCE!$S$2-3 &gt;= 0, REPT(" ",SOURCE!$S$2-5+4+1-1-LEN(SUBSTITUTE(SUBSTITUTE(TEXT(SOURCE!H68,"????0"),"  ","")," ",""))), "")&amp;
      SUBSTITUTE(SUBSTITUTE(TEXT(SOURCE!H68,"????0"),"  ","")," ","")&amp;","&amp; IF(SOURCE!$T$2-3 &gt;= 0, REPT(" ",SOURCE!$T$2-3-5), "")&amp;
      SOURCE!I68&amp;" | "&amp; IF(SOURCE!$U$2-LEN(SOURCE!I68) &gt;= 0, REPT(" ",SOURCE!$U$2-LEN(SOURCE!I68)), "")&amp;
      SOURCE!J68&amp;      IF(SOURCE!$V$2-LEN(SOURCE!J68) &gt;= 0, REPT(" ",SOURCE!$V$2-LEN(SOURCE!J68)), "")&amp;
  " | "&amp; SOURCE!K68&amp;      IF(SOURCE!$X$2-LEN(SOURCE!K68) &gt;= 0, REPT(" ",SOURCE!$X$2-LEN(SOURCE!K68)), "")&amp;
      "},"&amp;IF(SOURCE!L68&lt;&gt;"",""&amp;SOURCE!L68,"")
 )
)
)</f>
        <v>/*   63 */  { fnXthRoot,                   NOPARAM,                     STD_xTH_ROOT STD_y_UNDER_ROOT,                 STD_xTH_ROOT STD_y_UNDER_ROOT,                 (0 &lt;&lt; TAM_MAX_BITS) |     0, CAT_FNCT | SLS_ENABLED   | US_ENABLED  },</v>
      </c>
    </row>
    <row r="69" spans="1:1">
      <c r="A69" s="168" t="str">
        <f>IF(AND(OR(SOURCE!A69="",ISBLANK(SOURCE!A69)),SOURCE!B69&gt;0),IF(ISBLANK(SOURCE!C69),"",SOURCE!C69),
IF(SOURCE!B69&lt;0,VLOOKUP(SOURCE!B69,lookups!A$1:B$25,2,0),
  IF(ISBLANK(SOURCE!B69),
    "",
    "/* "&amp;TEXT(SOURCE!B69,"???0")&amp;" *"&amp;
      SOURCE!C69&amp;", "&amp; IF(SOURCE!$O$2-LEN(SOURCE!C69) &gt;= 0, REPT(" ",SOURCE!$O$2-LEN(SOURCE!C69)), "")&amp;
      SOURCE!D69&amp;", "&amp; IF(SOURCE!$P$2-LEN(SOURCE!D69) &gt;= 0, REPT(" ",SOURCE!$P$2-LEN(SOURCE!D69)), "")&amp;
      SOURCE!E69&amp;", "&amp; IF(SOURCE!$Q$2-LEN(SOURCE!E69) &gt;=0, REPT(" ",SOURCE!$Q$2-LEN(SOURCE!E69)), "")&amp;
      SOURCE!F69&amp;", "&amp; IF(SOURCE!$R$2-LEN(SOURCE!F69) &gt;= 0, REPT(" ",SOURCE!$R$2-LEN(SOURCE!F69)+2), "")&amp;"("&amp;
      SUBSTITUTE(TEXT(SOURCE!G69,"??0"),"  ","")&amp;" &lt;&lt; TAM_MAX_BITS) |"&amp; IF(SOURCE!$S$2-3 &gt;= 0, REPT(" ",SOURCE!$S$2-5+4+1-1-LEN(SUBSTITUTE(SUBSTITUTE(TEXT(SOURCE!H69,"????0"),"  ","")," ",""))), "")&amp;
      SUBSTITUTE(SUBSTITUTE(TEXT(SOURCE!H69,"????0"),"  ","")," ","")&amp;","&amp; IF(SOURCE!$T$2-3 &gt;= 0, REPT(" ",SOURCE!$T$2-3-5), "")&amp;
      SOURCE!I69&amp;" | "&amp; IF(SOURCE!$U$2-LEN(SOURCE!I69) &gt;= 0, REPT(" ",SOURCE!$U$2-LEN(SOURCE!I69)), "")&amp;
      SOURCE!J69&amp;      IF(SOURCE!$V$2-LEN(SOURCE!J69) &gt;= 0, REPT(" ",SOURCE!$V$2-LEN(SOURCE!J69)), "")&amp;
  " | "&amp; SOURCE!K69&amp;      IF(SOURCE!$X$2-LEN(SOURCE!K69) &gt;= 0, REPT(" ",SOURCE!$X$2-LEN(SOURCE!K69)), "")&amp;
      "},"&amp;IF(SOURCE!L69&lt;&gt;"",""&amp;SOURCE!L69,"")
 )
)
)</f>
        <v>/*   64 */  { fn2Pow,                      NOPARAM,                     "2" STD_SUP_x,                                 "2" STD_SUP_x,                                 (0 &lt;&lt; TAM_MAX_BITS) |     0, CAT_FNCT | SLS_ENABLED   | US_ENABLED  },</v>
      </c>
    </row>
    <row r="70" spans="1:1">
      <c r="A70" s="168" t="str">
        <f>IF(AND(OR(SOURCE!A70="",ISBLANK(SOURCE!A70)),SOURCE!B70&gt;0),IF(ISBLANK(SOURCE!C70),"",SOURCE!C70),
IF(SOURCE!B70&lt;0,VLOOKUP(SOURCE!B70,lookups!A$1:B$25,2,0),
  IF(ISBLANK(SOURCE!B70),
    "",
    "/* "&amp;TEXT(SOURCE!B70,"???0")&amp;" *"&amp;
      SOURCE!C70&amp;", "&amp; IF(SOURCE!$O$2-LEN(SOURCE!C70) &gt;= 0, REPT(" ",SOURCE!$O$2-LEN(SOURCE!C70)), "")&amp;
      SOURCE!D70&amp;", "&amp; IF(SOURCE!$P$2-LEN(SOURCE!D70) &gt;= 0, REPT(" ",SOURCE!$P$2-LEN(SOURCE!D70)), "")&amp;
      SOURCE!E70&amp;", "&amp; IF(SOURCE!$Q$2-LEN(SOURCE!E70) &gt;=0, REPT(" ",SOURCE!$Q$2-LEN(SOURCE!E70)), "")&amp;
      SOURCE!F70&amp;", "&amp; IF(SOURCE!$R$2-LEN(SOURCE!F70) &gt;= 0, REPT(" ",SOURCE!$R$2-LEN(SOURCE!F70)+2), "")&amp;"("&amp;
      SUBSTITUTE(TEXT(SOURCE!G70,"??0"),"  ","")&amp;" &lt;&lt; TAM_MAX_BITS) |"&amp; IF(SOURCE!$S$2-3 &gt;= 0, REPT(" ",SOURCE!$S$2-5+4+1-1-LEN(SUBSTITUTE(SUBSTITUTE(TEXT(SOURCE!H70,"????0"),"  ","")," ",""))), "")&amp;
      SUBSTITUTE(SUBSTITUTE(TEXT(SOURCE!H70,"????0"),"  ","")," ","")&amp;","&amp; IF(SOURCE!$T$2-3 &gt;= 0, REPT(" ",SOURCE!$T$2-3-5), "")&amp;
      SOURCE!I70&amp;" | "&amp; IF(SOURCE!$U$2-LEN(SOURCE!I70) &gt;= 0, REPT(" ",SOURCE!$U$2-LEN(SOURCE!I70)), "")&amp;
      SOURCE!J70&amp;      IF(SOURCE!$V$2-LEN(SOURCE!J70) &gt;= 0, REPT(" ",SOURCE!$V$2-LEN(SOURCE!J70)), "")&amp;
  " | "&amp; SOURCE!K70&amp;      IF(SOURCE!$X$2-LEN(SOURCE!K70) &gt;= 0, REPT(" ",SOURCE!$X$2-LEN(SOURCE!K70)), "")&amp;
      "},"&amp;IF(SOURCE!L70&lt;&gt;"",""&amp;SOURCE!L70,"")
 )
)
)</f>
        <v>/*   65 */  { fnExp,                       NOPARAM,                     "e" STD_SUP_x,                                 "e" STD_SUP_x,                                 (0 &lt;&lt; TAM_MAX_BITS) |     0, CAT_FNCT | SLS_ENABLED   | US_ENABLED  },</v>
      </c>
    </row>
    <row r="71" spans="1:1">
      <c r="A71" s="168" t="str">
        <f>IF(AND(OR(SOURCE!A71="",ISBLANK(SOURCE!A71)),SOURCE!B71&gt;0),IF(ISBLANK(SOURCE!C71),"",SOURCE!C71),
IF(SOURCE!B71&lt;0,VLOOKUP(SOURCE!B71,lookups!A$1:B$25,2,0),
  IF(ISBLANK(SOURCE!B71),
    "",
    "/* "&amp;TEXT(SOURCE!B71,"???0")&amp;" *"&amp;
      SOURCE!C71&amp;", "&amp; IF(SOURCE!$O$2-LEN(SOURCE!C71) &gt;= 0, REPT(" ",SOURCE!$O$2-LEN(SOURCE!C71)), "")&amp;
      SOURCE!D71&amp;", "&amp; IF(SOURCE!$P$2-LEN(SOURCE!D71) &gt;= 0, REPT(" ",SOURCE!$P$2-LEN(SOURCE!D71)), "")&amp;
      SOURCE!E71&amp;", "&amp; IF(SOURCE!$Q$2-LEN(SOURCE!E71) &gt;=0, REPT(" ",SOURCE!$Q$2-LEN(SOURCE!E71)), "")&amp;
      SOURCE!F71&amp;", "&amp; IF(SOURCE!$R$2-LEN(SOURCE!F71) &gt;= 0, REPT(" ",SOURCE!$R$2-LEN(SOURCE!F71)+2), "")&amp;"("&amp;
      SUBSTITUTE(TEXT(SOURCE!G71,"??0"),"  ","")&amp;" &lt;&lt; TAM_MAX_BITS) |"&amp; IF(SOURCE!$S$2-3 &gt;= 0, REPT(" ",SOURCE!$S$2-5+4+1-1-LEN(SUBSTITUTE(SUBSTITUTE(TEXT(SOURCE!H71,"????0"),"  ","")," ",""))), "")&amp;
      SUBSTITUTE(SUBSTITUTE(TEXT(SOURCE!H71,"????0"),"  ","")," ","")&amp;","&amp; IF(SOURCE!$T$2-3 &gt;= 0, REPT(" ",SOURCE!$T$2-3-5), "")&amp;
      SOURCE!I71&amp;" | "&amp; IF(SOURCE!$U$2-LEN(SOURCE!I71) &gt;= 0, REPT(" ",SOURCE!$U$2-LEN(SOURCE!I71)), "")&amp;
      SOURCE!J71&amp;      IF(SOURCE!$V$2-LEN(SOURCE!J71) &gt;= 0, REPT(" ",SOURCE!$V$2-LEN(SOURCE!J71)), "")&amp;
  " | "&amp; SOURCE!K71&amp;      IF(SOURCE!$X$2-LEN(SOURCE!K71) &gt;= 0, REPT(" ",SOURCE!$X$2-LEN(SOURCE!K71)), "")&amp;
      "},"&amp;IF(SOURCE!L71&lt;&gt;"",""&amp;SOURCE!L71,"")
 )
)
)</f>
        <v>/*   66 */  { fnRound,                     NOPARAM,                     "ROUND",                                       "ROUND",                                       (0 &lt;&lt; TAM_MAX_BITS) |     0, CAT_FNCT | SLS_ENABLED   | US_ENABLED  },</v>
      </c>
    </row>
    <row r="72" spans="1:1">
      <c r="A72" s="168" t="str">
        <f>IF(AND(OR(SOURCE!A72="",ISBLANK(SOURCE!A72)),SOURCE!B72&gt;0),IF(ISBLANK(SOURCE!C72),"",SOURCE!C72),
IF(SOURCE!B72&lt;0,VLOOKUP(SOURCE!B72,lookups!A$1:B$25,2,0),
  IF(ISBLANK(SOURCE!B72),
    "",
    "/* "&amp;TEXT(SOURCE!B72,"???0")&amp;" *"&amp;
      SOURCE!C72&amp;", "&amp; IF(SOURCE!$O$2-LEN(SOURCE!C72) &gt;= 0, REPT(" ",SOURCE!$O$2-LEN(SOURCE!C72)), "")&amp;
      SOURCE!D72&amp;", "&amp; IF(SOURCE!$P$2-LEN(SOURCE!D72) &gt;= 0, REPT(" ",SOURCE!$P$2-LEN(SOURCE!D72)), "")&amp;
      SOURCE!E72&amp;", "&amp; IF(SOURCE!$Q$2-LEN(SOURCE!E72) &gt;=0, REPT(" ",SOURCE!$Q$2-LEN(SOURCE!E72)), "")&amp;
      SOURCE!F72&amp;", "&amp; IF(SOURCE!$R$2-LEN(SOURCE!F72) &gt;= 0, REPT(" ",SOURCE!$R$2-LEN(SOURCE!F72)+2), "")&amp;"("&amp;
      SUBSTITUTE(TEXT(SOURCE!G72,"??0"),"  ","")&amp;" &lt;&lt; TAM_MAX_BITS) |"&amp; IF(SOURCE!$S$2-3 &gt;= 0, REPT(" ",SOURCE!$S$2-5+4+1-1-LEN(SUBSTITUTE(SUBSTITUTE(TEXT(SOURCE!H72,"????0"),"  ","")," ",""))), "")&amp;
      SUBSTITUTE(SUBSTITUTE(TEXT(SOURCE!H72,"????0"),"  ","")," ","")&amp;","&amp; IF(SOURCE!$T$2-3 &gt;= 0, REPT(" ",SOURCE!$T$2-3-5), "")&amp;
      SOURCE!I72&amp;" | "&amp; IF(SOURCE!$U$2-LEN(SOURCE!I72) &gt;= 0, REPT(" ",SOURCE!$U$2-LEN(SOURCE!I72)), "")&amp;
      SOURCE!J72&amp;      IF(SOURCE!$V$2-LEN(SOURCE!J72) &gt;= 0, REPT(" ",SOURCE!$V$2-LEN(SOURCE!J72)), "")&amp;
  " | "&amp; SOURCE!K72&amp;      IF(SOURCE!$X$2-LEN(SOURCE!K72) &gt;= 0, REPT(" ",SOURCE!$X$2-LEN(SOURCE!K72)), "")&amp;
      "},"&amp;IF(SOURCE!L72&lt;&gt;"",""&amp;SOURCE!L72,"")
 )
)
)</f>
        <v>/*   67 */  { fn10Pow,                     NOPARAM,                     "10" STD_SUP_x,                                "10" STD_SUP_x,                                (0 &lt;&lt; TAM_MAX_BITS) |     0, CAT_FNCT | SLS_ENABLED   | US_ENABLED  },</v>
      </c>
    </row>
    <row r="73" spans="1:1">
      <c r="A73" s="168" t="str">
        <f>IF(AND(OR(SOURCE!A73="",ISBLANK(SOURCE!A73)),SOURCE!B73&gt;0),IF(ISBLANK(SOURCE!C73),"",SOURCE!C73),
IF(SOURCE!B73&lt;0,VLOOKUP(SOURCE!B73,lookups!A$1:B$25,2,0),
  IF(ISBLANK(SOURCE!B73),
    "",
    "/* "&amp;TEXT(SOURCE!B73,"???0")&amp;" *"&amp;
      SOURCE!C73&amp;", "&amp; IF(SOURCE!$O$2-LEN(SOURCE!C73) &gt;= 0, REPT(" ",SOURCE!$O$2-LEN(SOURCE!C73)), "")&amp;
      SOURCE!D73&amp;", "&amp; IF(SOURCE!$P$2-LEN(SOURCE!D73) &gt;= 0, REPT(" ",SOURCE!$P$2-LEN(SOURCE!D73)), "")&amp;
      SOURCE!E73&amp;", "&amp; IF(SOURCE!$Q$2-LEN(SOURCE!E73) &gt;=0, REPT(" ",SOURCE!$Q$2-LEN(SOURCE!E73)), "")&amp;
      SOURCE!F73&amp;", "&amp; IF(SOURCE!$R$2-LEN(SOURCE!F73) &gt;= 0, REPT(" ",SOURCE!$R$2-LEN(SOURCE!F73)+2), "")&amp;"("&amp;
      SUBSTITUTE(TEXT(SOURCE!G73,"??0"),"  ","")&amp;" &lt;&lt; TAM_MAX_BITS) |"&amp; IF(SOURCE!$S$2-3 &gt;= 0, REPT(" ",SOURCE!$S$2-5+4+1-1-LEN(SUBSTITUTE(SUBSTITUTE(TEXT(SOURCE!H73,"????0"),"  ","")," ",""))), "")&amp;
      SUBSTITUTE(SUBSTITUTE(TEXT(SOURCE!H73,"????0"),"  ","")," ","")&amp;","&amp; IF(SOURCE!$T$2-3 &gt;= 0, REPT(" ",SOURCE!$T$2-3-5), "")&amp;
      SOURCE!I73&amp;" | "&amp; IF(SOURCE!$U$2-LEN(SOURCE!I73) &gt;= 0, REPT(" ",SOURCE!$U$2-LEN(SOURCE!I73)), "")&amp;
      SOURCE!J73&amp;      IF(SOURCE!$V$2-LEN(SOURCE!J73) &gt;= 0, REPT(" ",SOURCE!$V$2-LEN(SOURCE!J73)), "")&amp;
  " | "&amp; SOURCE!K73&amp;      IF(SOURCE!$X$2-LEN(SOURCE!K73) &gt;= 0, REPT(" ",SOURCE!$X$2-LEN(SOURCE!K73)), "")&amp;
      "},"&amp;IF(SOURCE!L73&lt;&gt;"",""&amp;SOURCE!L73,"")
 )
)
)</f>
        <v>/*   68 */  { fnLog2,                      NOPARAM,                     "LOG" STD_SUB_2,                               "lb x",                                        (0 &lt;&lt; TAM_MAX_BITS) |     0, CAT_FNCT | SLS_ENABLED   | US_ENABLED  },</v>
      </c>
    </row>
    <row r="74" spans="1:1">
      <c r="A74" s="168" t="str">
        <f>IF(AND(OR(SOURCE!A74="",ISBLANK(SOURCE!A74)),SOURCE!B74&gt;0),IF(ISBLANK(SOURCE!C74),"",SOURCE!C74),
IF(SOURCE!B74&lt;0,VLOOKUP(SOURCE!B74,lookups!A$1:B$25,2,0),
  IF(ISBLANK(SOURCE!B74),
    "",
    "/* "&amp;TEXT(SOURCE!B74,"???0")&amp;" *"&amp;
      SOURCE!C74&amp;", "&amp; IF(SOURCE!$O$2-LEN(SOURCE!C74) &gt;= 0, REPT(" ",SOURCE!$O$2-LEN(SOURCE!C74)), "")&amp;
      SOURCE!D74&amp;", "&amp; IF(SOURCE!$P$2-LEN(SOURCE!D74) &gt;= 0, REPT(" ",SOURCE!$P$2-LEN(SOURCE!D74)), "")&amp;
      SOURCE!E74&amp;", "&amp; IF(SOURCE!$Q$2-LEN(SOURCE!E74) &gt;=0, REPT(" ",SOURCE!$Q$2-LEN(SOURCE!E74)), "")&amp;
      SOURCE!F74&amp;", "&amp; IF(SOURCE!$R$2-LEN(SOURCE!F74) &gt;= 0, REPT(" ",SOURCE!$R$2-LEN(SOURCE!F74)+2), "")&amp;"("&amp;
      SUBSTITUTE(TEXT(SOURCE!G74,"??0"),"  ","")&amp;" &lt;&lt; TAM_MAX_BITS) |"&amp; IF(SOURCE!$S$2-3 &gt;= 0, REPT(" ",SOURCE!$S$2-5+4+1-1-LEN(SUBSTITUTE(SUBSTITUTE(TEXT(SOURCE!H74,"????0"),"  ","")," ",""))), "")&amp;
      SUBSTITUTE(SUBSTITUTE(TEXT(SOURCE!H74,"????0"),"  ","")," ","")&amp;","&amp; IF(SOURCE!$T$2-3 &gt;= 0, REPT(" ",SOURCE!$T$2-3-5), "")&amp;
      SOURCE!I74&amp;" | "&amp; IF(SOURCE!$U$2-LEN(SOURCE!I74) &gt;= 0, REPT(" ",SOURCE!$U$2-LEN(SOURCE!I74)), "")&amp;
      SOURCE!J74&amp;      IF(SOURCE!$V$2-LEN(SOURCE!J74) &gt;= 0, REPT(" ",SOURCE!$V$2-LEN(SOURCE!J74)), "")&amp;
  " | "&amp; SOURCE!K74&amp;      IF(SOURCE!$X$2-LEN(SOURCE!K74) &gt;= 0, REPT(" ",SOURCE!$X$2-LEN(SOURCE!K74)), "")&amp;
      "},"&amp;IF(SOURCE!L74&lt;&gt;"",""&amp;SOURCE!L74,"")
 )
)
)</f>
        <v>/*   69 */  { fnLn,                        NOPARAM/*#JM#*/,             "LN",                                          "LN",                                          (0 &lt;&lt; TAM_MAX_BITS) |     0, CAT_FNCT | SLS_ENABLED   | US_ENABLED  },//JM3 change ln to LN</v>
      </c>
    </row>
    <row r="75" spans="1:1">
      <c r="A75" s="168" t="str">
        <f>IF(AND(OR(SOURCE!A75="",ISBLANK(SOURCE!A75)),SOURCE!B75&gt;0),IF(ISBLANK(SOURCE!C75),"",SOURCE!C75),
IF(SOURCE!B75&lt;0,VLOOKUP(SOURCE!B75,lookups!A$1:B$25,2,0),
  IF(ISBLANK(SOURCE!B75),
    "",
    "/* "&amp;TEXT(SOURCE!B75,"???0")&amp;" *"&amp;
      SOURCE!C75&amp;", "&amp; IF(SOURCE!$O$2-LEN(SOURCE!C75) &gt;= 0, REPT(" ",SOURCE!$O$2-LEN(SOURCE!C75)), "")&amp;
      SOURCE!D75&amp;", "&amp; IF(SOURCE!$P$2-LEN(SOURCE!D75) &gt;= 0, REPT(" ",SOURCE!$P$2-LEN(SOURCE!D75)), "")&amp;
      SOURCE!E75&amp;", "&amp; IF(SOURCE!$Q$2-LEN(SOURCE!E75) &gt;=0, REPT(" ",SOURCE!$Q$2-LEN(SOURCE!E75)), "")&amp;
      SOURCE!F75&amp;", "&amp; IF(SOURCE!$R$2-LEN(SOURCE!F75) &gt;= 0, REPT(" ",SOURCE!$R$2-LEN(SOURCE!F75)+2), "")&amp;"("&amp;
      SUBSTITUTE(TEXT(SOURCE!G75,"??0"),"  ","")&amp;" &lt;&lt; TAM_MAX_BITS) |"&amp; IF(SOURCE!$S$2-3 &gt;= 0, REPT(" ",SOURCE!$S$2-5+4+1-1-LEN(SUBSTITUTE(SUBSTITUTE(TEXT(SOURCE!H75,"????0"),"  ","")," ",""))), "")&amp;
      SUBSTITUTE(SUBSTITUTE(TEXT(SOURCE!H75,"????0"),"  ","")," ","")&amp;","&amp; IF(SOURCE!$T$2-3 &gt;= 0, REPT(" ",SOURCE!$T$2-3-5), "")&amp;
      SOURCE!I75&amp;" | "&amp; IF(SOURCE!$U$2-LEN(SOURCE!I75) &gt;= 0, REPT(" ",SOURCE!$U$2-LEN(SOURCE!I75)), "")&amp;
      SOURCE!J75&amp;      IF(SOURCE!$V$2-LEN(SOURCE!J75) &gt;= 0, REPT(" ",SOURCE!$V$2-LEN(SOURCE!J75)), "")&amp;
  " | "&amp; SOURCE!K75&amp;      IF(SOURCE!$X$2-LEN(SOURCE!K75) &gt;= 0, REPT(" ",SOURCE!$X$2-LEN(SOURCE!K75)), "")&amp;
      "},"&amp;IF(SOURCE!L75&lt;&gt;"",""&amp;SOURCE!L75,"")
 )
)
)</f>
        <v>/*   70 */  { itemToBeCoded,               NOPARAM,                     "STOP",                                        "R/S",                                         (0 &lt;&lt; TAM_MAX_BITS) |     0, CAT_FNCT | SLS_ENABLED   | US_ENABLED  },</v>
      </c>
    </row>
    <row r="76" spans="1:1">
      <c r="A76" s="168" t="str">
        <f>IF(AND(OR(SOURCE!A76="",ISBLANK(SOURCE!A76)),SOURCE!B76&gt;0),IF(ISBLANK(SOURCE!C76),"",SOURCE!C76),
IF(SOURCE!B76&lt;0,VLOOKUP(SOURCE!B76,lookups!A$1:B$25,2,0),
  IF(ISBLANK(SOURCE!B76),
    "",
    "/* "&amp;TEXT(SOURCE!B76,"???0")&amp;" *"&amp;
      SOURCE!C76&amp;", "&amp; IF(SOURCE!$O$2-LEN(SOURCE!C76) &gt;= 0, REPT(" ",SOURCE!$O$2-LEN(SOURCE!C76)), "")&amp;
      SOURCE!D76&amp;", "&amp; IF(SOURCE!$P$2-LEN(SOURCE!D76) &gt;= 0, REPT(" ",SOURCE!$P$2-LEN(SOURCE!D76)), "")&amp;
      SOURCE!E76&amp;", "&amp; IF(SOURCE!$Q$2-LEN(SOURCE!E76) &gt;=0, REPT(" ",SOURCE!$Q$2-LEN(SOURCE!E76)), "")&amp;
      SOURCE!F76&amp;", "&amp; IF(SOURCE!$R$2-LEN(SOURCE!F76) &gt;= 0, REPT(" ",SOURCE!$R$2-LEN(SOURCE!F76)+2), "")&amp;"("&amp;
      SUBSTITUTE(TEXT(SOURCE!G76,"??0"),"  ","")&amp;" &lt;&lt; TAM_MAX_BITS) |"&amp; IF(SOURCE!$S$2-3 &gt;= 0, REPT(" ",SOURCE!$S$2-5+4+1-1-LEN(SUBSTITUTE(SUBSTITUTE(TEXT(SOURCE!H76,"????0"),"  ","")," ",""))), "")&amp;
      SUBSTITUTE(SUBSTITUTE(TEXT(SOURCE!H76,"????0"),"  ","")," ","")&amp;","&amp; IF(SOURCE!$T$2-3 &gt;= 0, REPT(" ",SOURCE!$T$2-3-5), "")&amp;
      SOURCE!I76&amp;" | "&amp; IF(SOURCE!$U$2-LEN(SOURCE!I76) &gt;= 0, REPT(" ",SOURCE!$U$2-LEN(SOURCE!I76)), "")&amp;
      SOURCE!J76&amp;      IF(SOURCE!$V$2-LEN(SOURCE!J76) &gt;= 0, REPT(" ",SOURCE!$V$2-LEN(SOURCE!J76)), "")&amp;
  " | "&amp; SOURCE!K76&amp;      IF(SOURCE!$X$2-LEN(SOURCE!K76) &gt;= 0, REPT(" ",SOURCE!$X$2-LEN(SOURCE!K76)), "")&amp;
      "},"&amp;IF(SOURCE!L76&lt;&gt;"",""&amp;SOURCE!L76,"")
 )
)
)</f>
        <v>/*   71 */  { fnLog10,                     NOPARAM/*#JM#*/,             "LOG" STD_SUB_1 STD_SUB_0,                     "LOG",                                         (0 &lt;&lt; TAM_MAX_BITS) |     0, CAT_FNCT | SLS_ENABLED   | US_ENABLED  },//JM Change lg to LOG</v>
      </c>
    </row>
    <row r="77" spans="1:1">
      <c r="A77" s="168" t="str">
        <f>IF(AND(OR(SOURCE!A77="",ISBLANK(SOURCE!A77)),SOURCE!B77&gt;0),IF(ISBLANK(SOURCE!C77),"",SOURCE!C77),
IF(SOURCE!B77&lt;0,VLOOKUP(SOURCE!B77,lookups!A$1:B$25,2,0),
  IF(ISBLANK(SOURCE!B77),
    "",
    "/* "&amp;TEXT(SOURCE!B77,"???0")&amp;" *"&amp;
      SOURCE!C77&amp;", "&amp; IF(SOURCE!$O$2-LEN(SOURCE!C77) &gt;= 0, REPT(" ",SOURCE!$O$2-LEN(SOURCE!C77)), "")&amp;
      SOURCE!D77&amp;", "&amp; IF(SOURCE!$P$2-LEN(SOURCE!D77) &gt;= 0, REPT(" ",SOURCE!$P$2-LEN(SOURCE!D77)), "")&amp;
      SOURCE!E77&amp;", "&amp; IF(SOURCE!$Q$2-LEN(SOURCE!E77) &gt;=0, REPT(" ",SOURCE!$Q$2-LEN(SOURCE!E77)), "")&amp;
      SOURCE!F77&amp;", "&amp; IF(SOURCE!$R$2-LEN(SOURCE!F77) &gt;= 0, REPT(" ",SOURCE!$R$2-LEN(SOURCE!F77)+2), "")&amp;"("&amp;
      SUBSTITUTE(TEXT(SOURCE!G77,"??0"),"  ","")&amp;" &lt;&lt; TAM_MAX_BITS) |"&amp; IF(SOURCE!$S$2-3 &gt;= 0, REPT(" ",SOURCE!$S$2-5+4+1-1-LEN(SUBSTITUTE(SUBSTITUTE(TEXT(SOURCE!H77,"????0"),"  ","")," ",""))), "")&amp;
      SUBSTITUTE(SUBSTITUTE(TEXT(SOURCE!H77,"????0"),"  ","")," ","")&amp;","&amp; IF(SOURCE!$T$2-3 &gt;= 0, REPT(" ",SOURCE!$T$2-3-5), "")&amp;
      SOURCE!I77&amp;" | "&amp; IF(SOURCE!$U$2-LEN(SOURCE!I77) &gt;= 0, REPT(" ",SOURCE!$U$2-LEN(SOURCE!I77)), "")&amp;
      SOURCE!J77&amp;      IF(SOURCE!$V$2-LEN(SOURCE!J77) &gt;= 0, REPT(" ",SOURCE!$V$2-LEN(SOURCE!J77)), "")&amp;
  " | "&amp; SOURCE!K77&amp;      IF(SOURCE!$X$2-LEN(SOURCE!K77) &gt;= 0, REPT(" ",SOURCE!$X$2-LEN(SOURCE!K77)), "")&amp;
      "},"&amp;IF(SOURCE!L77&lt;&gt;"",""&amp;SOURCE!L77,"")
 )
)
)</f>
        <v>/*   72 */  { fnLogXY,                     NOPARAM,                     "LOG" STD_SUB_x "y",                           "log" STD_SUB_x "y",                           (0 &lt;&lt; TAM_MAX_BITS) |     0, CAT_FNCT | SLS_ENABLED   | US_ENABLED  },</v>
      </c>
    </row>
    <row r="78" spans="1:1">
      <c r="A78" s="168" t="str">
        <f>IF(AND(OR(SOURCE!A78="",ISBLANK(SOURCE!A78)),SOURCE!B78&gt;0),IF(ISBLANK(SOURCE!C78),"",SOURCE!C78),
IF(SOURCE!B78&lt;0,VLOOKUP(SOURCE!B78,lookups!A$1:B$25,2,0),
  IF(ISBLANK(SOURCE!B78),
    "",
    "/* "&amp;TEXT(SOURCE!B78,"???0")&amp;" *"&amp;
      SOURCE!C78&amp;", "&amp; IF(SOURCE!$O$2-LEN(SOURCE!C78) &gt;= 0, REPT(" ",SOURCE!$O$2-LEN(SOURCE!C78)), "")&amp;
      SOURCE!D78&amp;", "&amp; IF(SOURCE!$P$2-LEN(SOURCE!D78) &gt;= 0, REPT(" ",SOURCE!$P$2-LEN(SOURCE!D78)), "")&amp;
      SOURCE!E78&amp;", "&amp; IF(SOURCE!$Q$2-LEN(SOURCE!E78) &gt;=0, REPT(" ",SOURCE!$Q$2-LEN(SOURCE!E78)), "")&amp;
      SOURCE!F78&amp;", "&amp; IF(SOURCE!$R$2-LEN(SOURCE!F78) &gt;= 0, REPT(" ",SOURCE!$R$2-LEN(SOURCE!F78)+2), "")&amp;"("&amp;
      SUBSTITUTE(TEXT(SOURCE!G78,"??0"),"  ","")&amp;" &lt;&lt; TAM_MAX_BITS) |"&amp; IF(SOURCE!$S$2-3 &gt;= 0, REPT(" ",SOURCE!$S$2-5+4+1-1-LEN(SUBSTITUTE(SUBSTITUTE(TEXT(SOURCE!H78,"????0"),"  ","")," ",""))), "")&amp;
      SUBSTITUTE(SUBSTITUTE(TEXT(SOURCE!H78,"????0"),"  ","")," ","")&amp;","&amp; IF(SOURCE!$T$2-3 &gt;= 0, REPT(" ",SOURCE!$T$2-3-5), "")&amp;
      SOURCE!I78&amp;" | "&amp; IF(SOURCE!$U$2-LEN(SOURCE!I78) &gt;= 0, REPT(" ",SOURCE!$U$2-LEN(SOURCE!I78)), "")&amp;
      SOURCE!J78&amp;      IF(SOURCE!$V$2-LEN(SOURCE!J78) &gt;= 0, REPT(" ",SOURCE!$V$2-LEN(SOURCE!J78)), "")&amp;
  " | "&amp; SOURCE!K78&amp;      IF(SOURCE!$X$2-LEN(SOURCE!K78) &gt;= 0, REPT(" ",SOURCE!$X$2-LEN(SOURCE!K78)), "")&amp;
      "},"&amp;IF(SOURCE!L78&lt;&gt;"",""&amp;SOURCE!L78,"")
 )
)
)</f>
        <v>/*   73 */  { fnInvert,                    NOPARAM,                     "1/x",                                         "1/x",                                         (0 &lt;&lt; TAM_MAX_BITS) |     0, CAT_FNCT | SLS_ENABLED   | US_ENABLED  },</v>
      </c>
    </row>
    <row r="79" spans="1:1">
      <c r="A79" s="168" t="str">
        <f>IF(AND(OR(SOURCE!A79="",ISBLANK(SOURCE!A79)),SOURCE!B79&gt;0),IF(ISBLANK(SOURCE!C79),"",SOURCE!C79),
IF(SOURCE!B79&lt;0,VLOOKUP(SOURCE!B79,lookups!A$1:B$25,2,0),
  IF(ISBLANK(SOURCE!B79),
    "",
    "/* "&amp;TEXT(SOURCE!B79,"???0")&amp;" *"&amp;
      SOURCE!C79&amp;", "&amp; IF(SOURCE!$O$2-LEN(SOURCE!C79) &gt;= 0, REPT(" ",SOURCE!$O$2-LEN(SOURCE!C79)), "")&amp;
      SOURCE!D79&amp;", "&amp; IF(SOURCE!$P$2-LEN(SOURCE!D79) &gt;= 0, REPT(" ",SOURCE!$P$2-LEN(SOURCE!D79)), "")&amp;
      SOURCE!E79&amp;", "&amp; IF(SOURCE!$Q$2-LEN(SOURCE!E79) &gt;=0, REPT(" ",SOURCE!$Q$2-LEN(SOURCE!E79)), "")&amp;
      SOURCE!F79&amp;", "&amp; IF(SOURCE!$R$2-LEN(SOURCE!F79) &gt;= 0, REPT(" ",SOURCE!$R$2-LEN(SOURCE!F79)+2), "")&amp;"("&amp;
      SUBSTITUTE(TEXT(SOURCE!G79,"??0"),"  ","")&amp;" &lt;&lt; TAM_MAX_BITS) |"&amp; IF(SOURCE!$S$2-3 &gt;= 0, REPT(" ",SOURCE!$S$2-5+4+1-1-LEN(SUBSTITUTE(SUBSTITUTE(TEXT(SOURCE!H79,"????0"),"  ","")," ",""))), "")&amp;
      SUBSTITUTE(SUBSTITUTE(TEXT(SOURCE!H79,"????0"),"  ","")," ","")&amp;","&amp; IF(SOURCE!$T$2-3 &gt;= 0, REPT(" ",SOURCE!$T$2-3-5), "")&amp;
      SOURCE!I79&amp;" | "&amp; IF(SOURCE!$U$2-LEN(SOURCE!I79) &gt;= 0, REPT(" ",SOURCE!$U$2-LEN(SOURCE!I79)), "")&amp;
      SOURCE!J79&amp;      IF(SOURCE!$V$2-LEN(SOURCE!J79) &gt;= 0, REPT(" ",SOURCE!$V$2-LEN(SOURCE!J79)), "")&amp;
  " | "&amp; SOURCE!K79&amp;      IF(SOURCE!$X$2-LEN(SOURCE!K79) &gt;= 0, REPT(" ",SOURCE!$X$2-LEN(SOURCE!K79)), "")&amp;
      "},"&amp;IF(SOURCE!L79&lt;&gt;"",""&amp;SOURCE!L79,"")
 )
)
)</f>
        <v>/*   74 */  { fnCos,                       NOPARAM/*#JM#*/,             "COS",                                         "COS",                                         (0 &lt;&lt; TAM_MAX_BITS) |     0, CAT_FNCT | SLS_ENABLED   | US_ENABLED  },//JM</v>
      </c>
    </row>
    <row r="80" spans="1:1">
      <c r="A80" s="168" t="str">
        <f>IF(AND(OR(SOURCE!A80="",ISBLANK(SOURCE!A80)),SOURCE!B80&gt;0),IF(ISBLANK(SOURCE!C80),"",SOURCE!C80),
IF(SOURCE!B80&lt;0,VLOOKUP(SOURCE!B80,lookups!A$1:B$25,2,0),
  IF(ISBLANK(SOURCE!B80),
    "",
    "/* "&amp;TEXT(SOURCE!B80,"???0")&amp;" *"&amp;
      SOURCE!C80&amp;", "&amp; IF(SOURCE!$O$2-LEN(SOURCE!C80) &gt;= 0, REPT(" ",SOURCE!$O$2-LEN(SOURCE!C80)), "")&amp;
      SOURCE!D80&amp;", "&amp; IF(SOURCE!$P$2-LEN(SOURCE!D80) &gt;= 0, REPT(" ",SOURCE!$P$2-LEN(SOURCE!D80)), "")&amp;
      SOURCE!E80&amp;", "&amp; IF(SOURCE!$Q$2-LEN(SOURCE!E80) &gt;=0, REPT(" ",SOURCE!$Q$2-LEN(SOURCE!E80)), "")&amp;
      SOURCE!F80&amp;", "&amp; IF(SOURCE!$R$2-LEN(SOURCE!F80) &gt;= 0, REPT(" ",SOURCE!$R$2-LEN(SOURCE!F80)+2), "")&amp;"("&amp;
      SUBSTITUTE(TEXT(SOURCE!G80,"??0"),"  ","")&amp;" &lt;&lt; TAM_MAX_BITS) |"&amp; IF(SOURCE!$S$2-3 &gt;= 0, REPT(" ",SOURCE!$S$2-5+4+1-1-LEN(SUBSTITUTE(SUBSTITUTE(TEXT(SOURCE!H80,"????0"),"  ","")," ",""))), "")&amp;
      SUBSTITUTE(SUBSTITUTE(TEXT(SOURCE!H80,"????0"),"  ","")," ","")&amp;","&amp; IF(SOURCE!$T$2-3 &gt;= 0, REPT(" ",SOURCE!$T$2-3-5), "")&amp;
      SOURCE!I80&amp;" | "&amp; IF(SOURCE!$U$2-LEN(SOURCE!I80) &gt;= 0, REPT(" ",SOURCE!$U$2-LEN(SOURCE!I80)), "")&amp;
      SOURCE!J80&amp;      IF(SOURCE!$V$2-LEN(SOURCE!J80) &gt;= 0, REPT(" ",SOURCE!$V$2-LEN(SOURCE!J80)), "")&amp;
  " | "&amp; SOURCE!K80&amp;      IF(SOURCE!$X$2-LEN(SOURCE!K80) &gt;= 0, REPT(" ",SOURCE!$X$2-LEN(SOURCE!K80)), "")&amp;
      "},"&amp;IF(SOURCE!L80&lt;&gt;"",""&amp;SOURCE!L80,"")
 )
)
)</f>
        <v>/*   75 */  { fnCosh,                      NOPARAM,                     "cosh",                                        "cosh",                                        (0 &lt;&lt; TAM_MAX_BITS) |     0, CAT_FNCT | SLS_ENABLED   | US_ENABLED  },</v>
      </c>
    </row>
    <row r="81" spans="1:1">
      <c r="A81" s="168" t="str">
        <f>IF(AND(OR(SOURCE!A81="",ISBLANK(SOURCE!A81)),SOURCE!B81&gt;0),IF(ISBLANK(SOURCE!C81),"",SOURCE!C81),
IF(SOURCE!B81&lt;0,VLOOKUP(SOURCE!B81,lookups!A$1:B$25,2,0),
  IF(ISBLANK(SOURCE!B81),
    "",
    "/* "&amp;TEXT(SOURCE!B81,"???0")&amp;" *"&amp;
      SOURCE!C81&amp;", "&amp; IF(SOURCE!$O$2-LEN(SOURCE!C81) &gt;= 0, REPT(" ",SOURCE!$O$2-LEN(SOURCE!C81)), "")&amp;
      SOURCE!D81&amp;", "&amp; IF(SOURCE!$P$2-LEN(SOURCE!D81) &gt;= 0, REPT(" ",SOURCE!$P$2-LEN(SOURCE!D81)), "")&amp;
      SOURCE!E81&amp;", "&amp; IF(SOURCE!$Q$2-LEN(SOURCE!E81) &gt;=0, REPT(" ",SOURCE!$Q$2-LEN(SOURCE!E81)), "")&amp;
      SOURCE!F81&amp;", "&amp; IF(SOURCE!$R$2-LEN(SOURCE!F81) &gt;= 0, REPT(" ",SOURCE!$R$2-LEN(SOURCE!F81)+2), "")&amp;"("&amp;
      SUBSTITUTE(TEXT(SOURCE!G81,"??0"),"  ","")&amp;" &lt;&lt; TAM_MAX_BITS) |"&amp; IF(SOURCE!$S$2-3 &gt;= 0, REPT(" ",SOURCE!$S$2-5+4+1-1-LEN(SUBSTITUTE(SUBSTITUTE(TEXT(SOURCE!H81,"????0"),"  ","")," ",""))), "")&amp;
      SUBSTITUTE(SUBSTITUTE(TEXT(SOURCE!H81,"????0"),"  ","")," ","")&amp;","&amp; IF(SOURCE!$T$2-3 &gt;= 0, REPT(" ",SOURCE!$T$2-3-5), "")&amp;
      SOURCE!I81&amp;" | "&amp; IF(SOURCE!$U$2-LEN(SOURCE!I81) &gt;= 0, REPT(" ",SOURCE!$U$2-LEN(SOURCE!I81)), "")&amp;
      SOURCE!J81&amp;      IF(SOURCE!$V$2-LEN(SOURCE!J81) &gt;= 0, REPT(" ",SOURCE!$V$2-LEN(SOURCE!J81)), "")&amp;
  " | "&amp; SOURCE!K81&amp;      IF(SOURCE!$X$2-LEN(SOURCE!K81) &gt;= 0, REPT(" ",SOURCE!$X$2-LEN(SOURCE!K81)), "")&amp;
      "},"&amp;IF(SOURCE!L81&lt;&gt;"",""&amp;SOURCE!L81,"")
 )
)
)</f>
        <v>/*   76 */  { fnSin,                       NOPARAM/*#JM#*/,             "SIN",                                         "SIN",                                         (0 &lt;&lt; TAM_MAX_BITS) |     0, CAT_FNCT | SLS_ENABLED   | US_ENABLED  },//JM3</v>
      </c>
    </row>
    <row r="82" spans="1:1">
      <c r="A82" s="168" t="str">
        <f>IF(AND(OR(SOURCE!A82="",ISBLANK(SOURCE!A82)),SOURCE!B82&gt;0),IF(ISBLANK(SOURCE!C82),"",SOURCE!C82),
IF(SOURCE!B82&lt;0,VLOOKUP(SOURCE!B82,lookups!A$1:B$25,2,0),
  IF(ISBLANK(SOURCE!B82),
    "",
    "/* "&amp;TEXT(SOURCE!B82,"???0")&amp;" *"&amp;
      SOURCE!C82&amp;", "&amp; IF(SOURCE!$O$2-LEN(SOURCE!C82) &gt;= 0, REPT(" ",SOURCE!$O$2-LEN(SOURCE!C82)), "")&amp;
      SOURCE!D82&amp;", "&amp; IF(SOURCE!$P$2-LEN(SOURCE!D82) &gt;= 0, REPT(" ",SOURCE!$P$2-LEN(SOURCE!D82)), "")&amp;
      SOURCE!E82&amp;", "&amp; IF(SOURCE!$Q$2-LEN(SOURCE!E82) &gt;=0, REPT(" ",SOURCE!$Q$2-LEN(SOURCE!E82)), "")&amp;
      SOURCE!F82&amp;", "&amp; IF(SOURCE!$R$2-LEN(SOURCE!F82) &gt;= 0, REPT(" ",SOURCE!$R$2-LEN(SOURCE!F82)+2), "")&amp;"("&amp;
      SUBSTITUTE(TEXT(SOURCE!G82,"??0"),"  ","")&amp;" &lt;&lt; TAM_MAX_BITS) |"&amp; IF(SOURCE!$S$2-3 &gt;= 0, REPT(" ",SOURCE!$S$2-5+4+1-1-LEN(SUBSTITUTE(SUBSTITUTE(TEXT(SOURCE!H82,"????0"),"  ","")," ",""))), "")&amp;
      SUBSTITUTE(SUBSTITUTE(TEXT(SOURCE!H82,"????0"),"  ","")," ","")&amp;","&amp; IF(SOURCE!$T$2-3 &gt;= 0, REPT(" ",SOURCE!$T$2-3-5), "")&amp;
      SOURCE!I82&amp;" | "&amp; IF(SOURCE!$U$2-LEN(SOURCE!I82) &gt;= 0, REPT(" ",SOURCE!$U$2-LEN(SOURCE!I82)), "")&amp;
      SOURCE!J82&amp;      IF(SOURCE!$V$2-LEN(SOURCE!J82) &gt;= 0, REPT(" ",SOURCE!$V$2-LEN(SOURCE!J82)), "")&amp;
  " | "&amp; SOURCE!K82&amp;      IF(SOURCE!$X$2-LEN(SOURCE!K82) &gt;= 0, REPT(" ",SOURCE!$X$2-LEN(SOURCE!K82)), "")&amp;
      "},"&amp;IF(SOURCE!L82&lt;&gt;"",""&amp;SOURCE!L82,"")
 )
)
)</f>
        <v>/*   77 */  { itemToBeCoded,               NOPARAM,                     "KEY?",                                        "KEY?",                                        (0 &lt;&lt; TAM_MAX_BITS) |     0, CAT_FNCT | SLS_ENABLED   | US_ENABLED  },</v>
      </c>
    </row>
    <row r="83" spans="1:1">
      <c r="A83" s="168" t="str">
        <f>IF(AND(OR(SOURCE!A83="",ISBLANK(SOURCE!A83)),SOURCE!B83&gt;0),IF(ISBLANK(SOURCE!C83),"",SOURCE!C83),
IF(SOURCE!B83&lt;0,VLOOKUP(SOURCE!B83,lookups!A$1:B$25,2,0),
  IF(ISBLANK(SOURCE!B83),
    "",
    "/* "&amp;TEXT(SOURCE!B83,"???0")&amp;" *"&amp;
      SOURCE!C83&amp;", "&amp; IF(SOURCE!$O$2-LEN(SOURCE!C83) &gt;= 0, REPT(" ",SOURCE!$O$2-LEN(SOURCE!C83)), "")&amp;
      SOURCE!D83&amp;", "&amp; IF(SOURCE!$P$2-LEN(SOURCE!D83) &gt;= 0, REPT(" ",SOURCE!$P$2-LEN(SOURCE!D83)), "")&amp;
      SOURCE!E83&amp;", "&amp; IF(SOURCE!$Q$2-LEN(SOURCE!E83) &gt;=0, REPT(" ",SOURCE!$Q$2-LEN(SOURCE!E83)), "")&amp;
      SOURCE!F83&amp;", "&amp; IF(SOURCE!$R$2-LEN(SOURCE!F83) &gt;= 0, REPT(" ",SOURCE!$R$2-LEN(SOURCE!F83)+2), "")&amp;"("&amp;
      SUBSTITUTE(TEXT(SOURCE!G83,"??0"),"  ","")&amp;" &lt;&lt; TAM_MAX_BITS) |"&amp; IF(SOURCE!$S$2-3 &gt;= 0, REPT(" ",SOURCE!$S$2-5+4+1-1-LEN(SUBSTITUTE(SUBSTITUTE(TEXT(SOURCE!H83,"????0"),"  ","")," ",""))), "")&amp;
      SUBSTITUTE(SUBSTITUTE(TEXT(SOURCE!H83,"????0"),"  ","")," ","")&amp;","&amp; IF(SOURCE!$T$2-3 &gt;= 0, REPT(" ",SOURCE!$T$2-3-5), "")&amp;
      SOURCE!I83&amp;" | "&amp; IF(SOURCE!$U$2-LEN(SOURCE!I83) &gt;= 0, REPT(" ",SOURCE!$U$2-LEN(SOURCE!I83)), "")&amp;
      SOURCE!J83&amp;      IF(SOURCE!$V$2-LEN(SOURCE!J83) &gt;= 0, REPT(" ",SOURCE!$V$2-LEN(SOURCE!J83)), "")&amp;
  " | "&amp; SOURCE!K83&amp;      IF(SOURCE!$X$2-LEN(SOURCE!K83) &gt;= 0, REPT(" ",SOURCE!$X$2-LEN(SOURCE!K83)), "")&amp;
      "},"&amp;IF(SOURCE!L83&lt;&gt;"",""&amp;SOURCE!L83,"")
 )
)
)</f>
        <v>/*   78 */  { fnSinh,                      NOPARAM,                     "sinh",                                        "sinh",                                        (0 &lt;&lt; TAM_MAX_BITS) |     0, CAT_FNCT | SLS_ENABLED   | US_ENABLED  },</v>
      </c>
    </row>
    <row r="84" spans="1:1">
      <c r="A84" s="168" t="str">
        <f>IF(AND(OR(SOURCE!A84="",ISBLANK(SOURCE!A84)),SOURCE!B84&gt;0),IF(ISBLANK(SOURCE!C84),"",SOURCE!C84),
IF(SOURCE!B84&lt;0,VLOOKUP(SOURCE!B84,lookups!A$1:B$25,2,0),
  IF(ISBLANK(SOURCE!B84),
    "",
    "/* "&amp;TEXT(SOURCE!B84,"???0")&amp;" *"&amp;
      SOURCE!C84&amp;", "&amp; IF(SOURCE!$O$2-LEN(SOURCE!C84) &gt;= 0, REPT(" ",SOURCE!$O$2-LEN(SOURCE!C84)), "")&amp;
      SOURCE!D84&amp;", "&amp; IF(SOURCE!$P$2-LEN(SOURCE!D84) &gt;= 0, REPT(" ",SOURCE!$P$2-LEN(SOURCE!D84)), "")&amp;
      SOURCE!E84&amp;", "&amp; IF(SOURCE!$Q$2-LEN(SOURCE!E84) &gt;=0, REPT(" ",SOURCE!$Q$2-LEN(SOURCE!E84)), "")&amp;
      SOURCE!F84&amp;", "&amp; IF(SOURCE!$R$2-LEN(SOURCE!F84) &gt;= 0, REPT(" ",SOURCE!$R$2-LEN(SOURCE!F84)+2), "")&amp;"("&amp;
      SUBSTITUTE(TEXT(SOURCE!G84,"??0"),"  ","")&amp;" &lt;&lt; TAM_MAX_BITS) |"&amp; IF(SOURCE!$S$2-3 &gt;= 0, REPT(" ",SOURCE!$S$2-5+4+1-1-LEN(SUBSTITUTE(SUBSTITUTE(TEXT(SOURCE!H84,"????0"),"  ","")," ",""))), "")&amp;
      SUBSTITUTE(SUBSTITUTE(TEXT(SOURCE!H84,"????0"),"  ","")," ","")&amp;","&amp; IF(SOURCE!$T$2-3 &gt;= 0, REPT(" ",SOURCE!$T$2-3-5), "")&amp;
      SOURCE!I84&amp;" | "&amp; IF(SOURCE!$U$2-LEN(SOURCE!I84) &gt;= 0, REPT(" ",SOURCE!$U$2-LEN(SOURCE!I84)), "")&amp;
      SOURCE!J84&amp;      IF(SOURCE!$V$2-LEN(SOURCE!J84) &gt;= 0, REPT(" ",SOURCE!$V$2-LEN(SOURCE!J84)), "")&amp;
  " | "&amp; SOURCE!K84&amp;      IF(SOURCE!$X$2-LEN(SOURCE!K84) &gt;= 0, REPT(" ",SOURCE!$X$2-LEN(SOURCE!K84)), "")&amp;
      "},"&amp;IF(SOURCE!L84&lt;&gt;"",""&amp;SOURCE!L84,"")
 )
)
)</f>
        <v>/*   79 */  { fnTan,                       NOPARAM/*#JM#*/,             "TAN",                                         "TAN",                                         (0 &lt;&lt; TAM_MAX_BITS) |     0, CAT_FNCT | SLS_ENABLED   | US_ENABLED  },//JM3</v>
      </c>
    </row>
    <row r="85" spans="1:1">
      <c r="A85" s="168" t="str">
        <f>IF(AND(OR(SOURCE!A85="",ISBLANK(SOURCE!A85)),SOURCE!B85&gt;0),IF(ISBLANK(SOURCE!C85),"",SOURCE!C85),
IF(SOURCE!B85&lt;0,VLOOKUP(SOURCE!B85,lookups!A$1:B$25,2,0),
  IF(ISBLANK(SOURCE!B85),
    "",
    "/* "&amp;TEXT(SOURCE!B85,"???0")&amp;" *"&amp;
      SOURCE!C85&amp;", "&amp; IF(SOURCE!$O$2-LEN(SOURCE!C85) &gt;= 0, REPT(" ",SOURCE!$O$2-LEN(SOURCE!C85)), "")&amp;
      SOURCE!D85&amp;", "&amp; IF(SOURCE!$P$2-LEN(SOURCE!D85) &gt;= 0, REPT(" ",SOURCE!$P$2-LEN(SOURCE!D85)), "")&amp;
      SOURCE!E85&amp;", "&amp; IF(SOURCE!$Q$2-LEN(SOURCE!E85) &gt;=0, REPT(" ",SOURCE!$Q$2-LEN(SOURCE!E85)), "")&amp;
      SOURCE!F85&amp;", "&amp; IF(SOURCE!$R$2-LEN(SOURCE!F85) &gt;= 0, REPT(" ",SOURCE!$R$2-LEN(SOURCE!F85)+2), "")&amp;"("&amp;
      SUBSTITUTE(TEXT(SOURCE!G85,"??0"),"  ","")&amp;" &lt;&lt; TAM_MAX_BITS) |"&amp; IF(SOURCE!$S$2-3 &gt;= 0, REPT(" ",SOURCE!$S$2-5+4+1-1-LEN(SUBSTITUTE(SUBSTITUTE(TEXT(SOURCE!H85,"????0"),"  ","")," ",""))), "")&amp;
      SUBSTITUTE(SUBSTITUTE(TEXT(SOURCE!H85,"????0"),"  ","")," ","")&amp;","&amp; IF(SOURCE!$T$2-3 &gt;= 0, REPT(" ",SOURCE!$T$2-3-5), "")&amp;
      SOURCE!I85&amp;" | "&amp; IF(SOURCE!$U$2-LEN(SOURCE!I85) &gt;= 0, REPT(" ",SOURCE!$U$2-LEN(SOURCE!I85)), "")&amp;
      SOURCE!J85&amp;      IF(SOURCE!$V$2-LEN(SOURCE!J85) &gt;= 0, REPT(" ",SOURCE!$V$2-LEN(SOURCE!J85)), "")&amp;
  " | "&amp; SOURCE!K85&amp;      IF(SOURCE!$X$2-LEN(SOURCE!K85) &gt;= 0, REPT(" ",SOURCE!$X$2-LEN(SOURCE!K85)), "")&amp;
      "},"&amp;IF(SOURCE!L85&lt;&gt;"",""&amp;SOURCE!L85,"")
 )
)
)</f>
        <v>/*   80 */  { fnTanh,                      NOPARAM,                     "tanh",                                        "tanh",                                        (0 &lt;&lt; TAM_MAX_BITS) |     0, CAT_FNCT | SLS_ENABLED   | US_ENABLED  },</v>
      </c>
    </row>
    <row r="86" spans="1:1">
      <c r="A86" s="168" t="str">
        <f>IF(AND(OR(SOURCE!A86="",ISBLANK(SOURCE!A86)),SOURCE!B86&gt;0),IF(ISBLANK(SOURCE!C86),"",SOURCE!C86),
IF(SOURCE!B86&lt;0,VLOOKUP(SOURCE!B86,lookups!A$1:B$25,2,0),
  IF(ISBLANK(SOURCE!B86),
    "",
    "/* "&amp;TEXT(SOURCE!B86,"???0")&amp;" *"&amp;
      SOURCE!C86&amp;", "&amp; IF(SOURCE!$O$2-LEN(SOURCE!C86) &gt;= 0, REPT(" ",SOURCE!$O$2-LEN(SOURCE!C86)), "")&amp;
      SOURCE!D86&amp;", "&amp; IF(SOURCE!$P$2-LEN(SOURCE!D86) &gt;= 0, REPT(" ",SOURCE!$P$2-LEN(SOURCE!D86)), "")&amp;
      SOURCE!E86&amp;", "&amp; IF(SOURCE!$Q$2-LEN(SOURCE!E86) &gt;=0, REPT(" ",SOURCE!$Q$2-LEN(SOURCE!E86)), "")&amp;
      SOURCE!F86&amp;", "&amp; IF(SOURCE!$R$2-LEN(SOURCE!F86) &gt;= 0, REPT(" ",SOURCE!$R$2-LEN(SOURCE!F86)+2), "")&amp;"("&amp;
      SUBSTITUTE(TEXT(SOURCE!G86,"??0"),"  ","")&amp;" &lt;&lt; TAM_MAX_BITS) |"&amp; IF(SOURCE!$S$2-3 &gt;= 0, REPT(" ",SOURCE!$S$2-5+4+1-1-LEN(SUBSTITUTE(SUBSTITUTE(TEXT(SOURCE!H86,"????0"),"  ","")," ",""))), "")&amp;
      SUBSTITUTE(SUBSTITUTE(TEXT(SOURCE!H86,"????0"),"  ","")," ","")&amp;","&amp; IF(SOURCE!$T$2-3 &gt;= 0, REPT(" ",SOURCE!$T$2-3-5), "")&amp;
      SOURCE!I86&amp;" | "&amp; IF(SOURCE!$U$2-LEN(SOURCE!I86) &gt;= 0, REPT(" ",SOURCE!$U$2-LEN(SOURCE!I86)), "")&amp;
      SOURCE!J86&amp;      IF(SOURCE!$V$2-LEN(SOURCE!J86) &gt;= 0, REPT(" ",SOURCE!$V$2-LEN(SOURCE!J86)), "")&amp;
  " | "&amp; SOURCE!K86&amp;      IF(SOURCE!$X$2-LEN(SOURCE!K86) &gt;= 0, REPT(" ",SOURCE!$X$2-LEN(SOURCE!K86)), "")&amp;
      "},"&amp;IF(SOURCE!L86&lt;&gt;"",""&amp;SOURCE!L86,"")
 )
)
)</f>
        <v>/*   81 */  { fnArccos,                    NOPARAM/*#JM#*/,             "ARCCOS",                                      "ACOS",                                        (0 &lt;&lt; TAM_MAX_BITS) |     0, CAT_FNCT | SLS_ENABLED   | US_ENABLED  },//JM</v>
      </c>
    </row>
    <row r="87" spans="1:1">
      <c r="A87" s="168" t="str">
        <f>IF(AND(OR(SOURCE!A87="",ISBLANK(SOURCE!A87)),SOURCE!B87&gt;0),IF(ISBLANK(SOURCE!C87),"",SOURCE!C87),
IF(SOURCE!B87&lt;0,VLOOKUP(SOURCE!B87,lookups!A$1:B$25,2,0),
  IF(ISBLANK(SOURCE!B87),
    "",
    "/* "&amp;TEXT(SOURCE!B87,"???0")&amp;" *"&amp;
      SOURCE!C87&amp;", "&amp; IF(SOURCE!$O$2-LEN(SOURCE!C87) &gt;= 0, REPT(" ",SOURCE!$O$2-LEN(SOURCE!C87)), "")&amp;
      SOURCE!D87&amp;", "&amp; IF(SOURCE!$P$2-LEN(SOURCE!D87) &gt;= 0, REPT(" ",SOURCE!$P$2-LEN(SOURCE!D87)), "")&amp;
      SOURCE!E87&amp;", "&amp; IF(SOURCE!$Q$2-LEN(SOURCE!E87) &gt;=0, REPT(" ",SOURCE!$Q$2-LEN(SOURCE!E87)), "")&amp;
      SOURCE!F87&amp;", "&amp; IF(SOURCE!$R$2-LEN(SOURCE!F87) &gt;= 0, REPT(" ",SOURCE!$R$2-LEN(SOURCE!F87)+2), "")&amp;"("&amp;
      SUBSTITUTE(TEXT(SOURCE!G87,"??0"),"  ","")&amp;" &lt;&lt; TAM_MAX_BITS) |"&amp; IF(SOURCE!$S$2-3 &gt;= 0, REPT(" ",SOURCE!$S$2-5+4+1-1-LEN(SUBSTITUTE(SUBSTITUTE(TEXT(SOURCE!H87,"????0"),"  ","")," ",""))), "")&amp;
      SUBSTITUTE(SUBSTITUTE(TEXT(SOURCE!H87,"????0"),"  ","")," ","")&amp;","&amp; IF(SOURCE!$T$2-3 &gt;= 0, REPT(" ",SOURCE!$T$2-3-5), "")&amp;
      SOURCE!I87&amp;" | "&amp; IF(SOURCE!$U$2-LEN(SOURCE!I87) &gt;= 0, REPT(" ",SOURCE!$U$2-LEN(SOURCE!I87)), "")&amp;
      SOURCE!J87&amp;      IF(SOURCE!$V$2-LEN(SOURCE!J87) &gt;= 0, REPT(" ",SOURCE!$V$2-LEN(SOURCE!J87)), "")&amp;
  " | "&amp; SOURCE!K87&amp;      IF(SOURCE!$X$2-LEN(SOURCE!K87) &gt;= 0, REPT(" ",SOURCE!$X$2-LEN(SOURCE!K87)), "")&amp;
      "},"&amp;IF(SOURCE!L87&lt;&gt;"",""&amp;SOURCE!L87,"")
 )
)
)</f>
        <v>/*   82 */  { fnArccosh,                   NOPARAM,                     "arcosh",                                      "arcosh",                                      (0 &lt;&lt; TAM_MAX_BITS) |     0, CAT_FNCT | SLS_ENABLED   | US_ENABLED  },</v>
      </c>
    </row>
    <row r="88" spans="1:1">
      <c r="A88" s="168" t="str">
        <f>IF(AND(OR(SOURCE!A88="",ISBLANK(SOURCE!A88)),SOURCE!B88&gt;0),IF(ISBLANK(SOURCE!C88),"",SOURCE!C88),
IF(SOURCE!B88&lt;0,VLOOKUP(SOURCE!B88,lookups!A$1:B$25,2,0),
  IF(ISBLANK(SOURCE!B88),
    "",
    "/* "&amp;TEXT(SOURCE!B88,"???0")&amp;" *"&amp;
      SOURCE!C88&amp;", "&amp; IF(SOURCE!$O$2-LEN(SOURCE!C88) &gt;= 0, REPT(" ",SOURCE!$O$2-LEN(SOURCE!C88)), "")&amp;
      SOURCE!D88&amp;", "&amp; IF(SOURCE!$P$2-LEN(SOURCE!D88) &gt;= 0, REPT(" ",SOURCE!$P$2-LEN(SOURCE!D88)), "")&amp;
      SOURCE!E88&amp;", "&amp; IF(SOURCE!$Q$2-LEN(SOURCE!E88) &gt;=0, REPT(" ",SOURCE!$Q$2-LEN(SOURCE!E88)), "")&amp;
      SOURCE!F88&amp;", "&amp; IF(SOURCE!$R$2-LEN(SOURCE!F88) &gt;= 0, REPT(" ",SOURCE!$R$2-LEN(SOURCE!F88)+2), "")&amp;"("&amp;
      SUBSTITUTE(TEXT(SOURCE!G88,"??0"),"  ","")&amp;" &lt;&lt; TAM_MAX_BITS) |"&amp; IF(SOURCE!$S$2-3 &gt;= 0, REPT(" ",SOURCE!$S$2-5+4+1-1-LEN(SUBSTITUTE(SUBSTITUTE(TEXT(SOURCE!H88,"????0"),"  ","")," ",""))), "")&amp;
      SUBSTITUTE(SUBSTITUTE(TEXT(SOURCE!H88,"????0"),"  ","")," ","")&amp;","&amp; IF(SOURCE!$T$2-3 &gt;= 0, REPT(" ",SOURCE!$T$2-3-5), "")&amp;
      SOURCE!I88&amp;" | "&amp; IF(SOURCE!$U$2-LEN(SOURCE!I88) &gt;= 0, REPT(" ",SOURCE!$U$2-LEN(SOURCE!I88)), "")&amp;
      SOURCE!J88&amp;      IF(SOURCE!$V$2-LEN(SOURCE!J88) &gt;= 0, REPT(" ",SOURCE!$V$2-LEN(SOURCE!J88)), "")&amp;
  " | "&amp; SOURCE!K88&amp;      IF(SOURCE!$X$2-LEN(SOURCE!K88) &gt;= 0, REPT(" ",SOURCE!$X$2-LEN(SOURCE!K88)), "")&amp;
      "},"&amp;IF(SOURCE!L88&lt;&gt;"",""&amp;SOURCE!L88,"")
 )
)
)</f>
        <v>/*   83 */  { fnArcsin,                    NOPARAM/*#JM#*/,             "ARCSIN",                                      "ASIN",                                        (0 &lt;&lt; TAM_MAX_BITS) |     0, CAT_FNCT | SLS_ENABLED   | US_ENABLED  },//JM</v>
      </c>
    </row>
    <row r="89" spans="1:1">
      <c r="A89" s="168" t="str">
        <f>IF(AND(OR(SOURCE!A89="",ISBLANK(SOURCE!A89)),SOURCE!B89&gt;0),IF(ISBLANK(SOURCE!C89),"",SOURCE!C89),
IF(SOURCE!B89&lt;0,VLOOKUP(SOURCE!B89,lookups!A$1:B$25,2,0),
  IF(ISBLANK(SOURCE!B89),
    "",
    "/* "&amp;TEXT(SOURCE!B89,"???0")&amp;" *"&amp;
      SOURCE!C89&amp;", "&amp; IF(SOURCE!$O$2-LEN(SOURCE!C89) &gt;= 0, REPT(" ",SOURCE!$O$2-LEN(SOURCE!C89)), "")&amp;
      SOURCE!D89&amp;", "&amp; IF(SOURCE!$P$2-LEN(SOURCE!D89) &gt;= 0, REPT(" ",SOURCE!$P$2-LEN(SOURCE!D89)), "")&amp;
      SOURCE!E89&amp;", "&amp; IF(SOURCE!$Q$2-LEN(SOURCE!E89) &gt;=0, REPT(" ",SOURCE!$Q$2-LEN(SOURCE!E89)), "")&amp;
      SOURCE!F89&amp;", "&amp; IF(SOURCE!$R$2-LEN(SOURCE!F89) &gt;= 0, REPT(" ",SOURCE!$R$2-LEN(SOURCE!F89)+2), "")&amp;"("&amp;
      SUBSTITUTE(TEXT(SOURCE!G89,"??0"),"  ","")&amp;" &lt;&lt; TAM_MAX_BITS) |"&amp; IF(SOURCE!$S$2-3 &gt;= 0, REPT(" ",SOURCE!$S$2-5+4+1-1-LEN(SUBSTITUTE(SUBSTITUTE(TEXT(SOURCE!H89,"????0"),"  ","")," ",""))), "")&amp;
      SUBSTITUTE(SUBSTITUTE(TEXT(SOURCE!H89,"????0"),"  ","")," ","")&amp;","&amp; IF(SOURCE!$T$2-3 &gt;= 0, REPT(" ",SOURCE!$T$2-3-5), "")&amp;
      SOURCE!I89&amp;" | "&amp; IF(SOURCE!$U$2-LEN(SOURCE!I89) &gt;= 0, REPT(" ",SOURCE!$U$2-LEN(SOURCE!I89)), "")&amp;
      SOURCE!J89&amp;      IF(SOURCE!$V$2-LEN(SOURCE!J89) &gt;= 0, REPT(" ",SOURCE!$V$2-LEN(SOURCE!J89)), "")&amp;
  " | "&amp; SOURCE!K89&amp;      IF(SOURCE!$X$2-LEN(SOURCE!K89) &gt;= 0, REPT(" ",SOURCE!$X$2-LEN(SOURCE!K89)), "")&amp;
      "},"&amp;IF(SOURCE!L89&lt;&gt;"",""&amp;SOURCE!L89,"")
 )
)
)</f>
        <v>/*   84 */  { fnArcsinh,                   NOPARAM,                     "arsinh",                                      "arsinh",                                      (0 &lt;&lt; TAM_MAX_BITS) |     0, CAT_FNCT | SLS_ENABLED   | US_ENABLED  },</v>
      </c>
    </row>
    <row r="90" spans="1:1">
      <c r="A90" s="168" t="str">
        <f>IF(AND(OR(SOURCE!A90="",ISBLANK(SOURCE!A90)),SOURCE!B90&gt;0),IF(ISBLANK(SOURCE!C90),"",SOURCE!C90),
IF(SOURCE!B90&lt;0,VLOOKUP(SOURCE!B90,lookups!A$1:B$25,2,0),
  IF(ISBLANK(SOURCE!B90),
    "",
    "/* "&amp;TEXT(SOURCE!B90,"???0")&amp;" *"&amp;
      SOURCE!C90&amp;", "&amp; IF(SOURCE!$O$2-LEN(SOURCE!C90) &gt;= 0, REPT(" ",SOURCE!$O$2-LEN(SOURCE!C90)), "")&amp;
      SOURCE!D90&amp;", "&amp; IF(SOURCE!$P$2-LEN(SOURCE!D90) &gt;= 0, REPT(" ",SOURCE!$P$2-LEN(SOURCE!D90)), "")&amp;
      SOURCE!E90&amp;", "&amp; IF(SOURCE!$Q$2-LEN(SOURCE!E90) &gt;=0, REPT(" ",SOURCE!$Q$2-LEN(SOURCE!E90)), "")&amp;
      SOURCE!F90&amp;", "&amp; IF(SOURCE!$R$2-LEN(SOURCE!F90) &gt;= 0, REPT(" ",SOURCE!$R$2-LEN(SOURCE!F90)+2), "")&amp;"("&amp;
      SUBSTITUTE(TEXT(SOURCE!G90,"??0"),"  ","")&amp;" &lt;&lt; TAM_MAX_BITS) |"&amp; IF(SOURCE!$S$2-3 &gt;= 0, REPT(" ",SOURCE!$S$2-5+4+1-1-LEN(SUBSTITUTE(SUBSTITUTE(TEXT(SOURCE!H90,"????0"),"  ","")," ",""))), "")&amp;
      SUBSTITUTE(SUBSTITUTE(TEXT(SOURCE!H90,"????0"),"  ","")," ","")&amp;","&amp; IF(SOURCE!$T$2-3 &gt;= 0, REPT(" ",SOURCE!$T$2-3-5), "")&amp;
      SOURCE!I90&amp;" | "&amp; IF(SOURCE!$U$2-LEN(SOURCE!I90) &gt;= 0, REPT(" ",SOURCE!$U$2-LEN(SOURCE!I90)), "")&amp;
      SOURCE!J90&amp;      IF(SOURCE!$V$2-LEN(SOURCE!J90) &gt;= 0, REPT(" ",SOURCE!$V$2-LEN(SOURCE!J90)), "")&amp;
  " | "&amp; SOURCE!K90&amp;      IF(SOURCE!$X$2-LEN(SOURCE!K90) &gt;= 0, REPT(" ",SOURCE!$X$2-LEN(SOURCE!K90)), "")&amp;
      "},"&amp;IF(SOURCE!L90&lt;&gt;"",""&amp;SOURCE!L90,"")
 )
)
)</f>
        <v>/*   85 */  { fnArctan,                    NOPARAM/*#JM#*/,             "ARCTAN",                                      "ATAN",                                        (0 &lt;&lt; TAM_MAX_BITS) |     0, CAT_FNCT | SLS_ENABLED   | US_ENABLED  },//JM</v>
      </c>
    </row>
    <row r="91" spans="1:1">
      <c r="A91" s="168" t="str">
        <f>IF(AND(OR(SOURCE!A91="",ISBLANK(SOURCE!A91)),SOURCE!B91&gt;0),IF(ISBLANK(SOURCE!C91),"",SOURCE!C91),
IF(SOURCE!B91&lt;0,VLOOKUP(SOURCE!B91,lookups!A$1:B$25,2,0),
  IF(ISBLANK(SOURCE!B91),
    "",
    "/* "&amp;TEXT(SOURCE!B91,"???0")&amp;" *"&amp;
      SOURCE!C91&amp;", "&amp; IF(SOURCE!$O$2-LEN(SOURCE!C91) &gt;= 0, REPT(" ",SOURCE!$O$2-LEN(SOURCE!C91)), "")&amp;
      SOURCE!D91&amp;", "&amp; IF(SOURCE!$P$2-LEN(SOURCE!D91) &gt;= 0, REPT(" ",SOURCE!$P$2-LEN(SOURCE!D91)), "")&amp;
      SOURCE!E91&amp;", "&amp; IF(SOURCE!$Q$2-LEN(SOURCE!E91) &gt;=0, REPT(" ",SOURCE!$Q$2-LEN(SOURCE!E91)), "")&amp;
      SOURCE!F91&amp;", "&amp; IF(SOURCE!$R$2-LEN(SOURCE!F91) &gt;= 0, REPT(" ",SOURCE!$R$2-LEN(SOURCE!F91)+2), "")&amp;"("&amp;
      SUBSTITUTE(TEXT(SOURCE!G91,"??0"),"  ","")&amp;" &lt;&lt; TAM_MAX_BITS) |"&amp; IF(SOURCE!$S$2-3 &gt;= 0, REPT(" ",SOURCE!$S$2-5+4+1-1-LEN(SUBSTITUTE(SUBSTITUTE(TEXT(SOURCE!H91,"????0"),"  ","")," ",""))), "")&amp;
      SUBSTITUTE(SUBSTITUTE(TEXT(SOURCE!H91,"????0"),"  ","")," ","")&amp;","&amp; IF(SOURCE!$T$2-3 &gt;= 0, REPT(" ",SOURCE!$T$2-3-5), "")&amp;
      SOURCE!I91&amp;" | "&amp; IF(SOURCE!$U$2-LEN(SOURCE!I91) &gt;= 0, REPT(" ",SOURCE!$U$2-LEN(SOURCE!I91)), "")&amp;
      SOURCE!J91&amp;      IF(SOURCE!$V$2-LEN(SOURCE!J91) &gt;= 0, REPT(" ",SOURCE!$V$2-LEN(SOURCE!J91)), "")&amp;
  " | "&amp; SOURCE!K91&amp;      IF(SOURCE!$X$2-LEN(SOURCE!K91) &gt;= 0, REPT(" ",SOURCE!$X$2-LEN(SOURCE!K91)), "")&amp;
      "},"&amp;IF(SOURCE!L91&lt;&gt;"",""&amp;SOURCE!L91,"")
 )
)
)</f>
        <v>/*   86 */  { fnArctanh,                   NOPARAM,                     "artanh",                                      "artanh",                                      (0 &lt;&lt; TAM_MAX_BITS) |     0, CAT_FNCT | SLS_ENABLED   | US_ENABLED  },</v>
      </c>
    </row>
    <row r="92" spans="1:1">
      <c r="A92" s="168" t="str">
        <f>IF(AND(OR(SOURCE!A92="",ISBLANK(SOURCE!A92)),SOURCE!B92&gt;0),IF(ISBLANK(SOURCE!C92),"",SOURCE!C92),
IF(SOURCE!B92&lt;0,VLOOKUP(SOURCE!B92,lookups!A$1:B$25,2,0),
  IF(ISBLANK(SOURCE!B92),
    "",
    "/* "&amp;TEXT(SOURCE!B92,"???0")&amp;" *"&amp;
      SOURCE!C92&amp;", "&amp; IF(SOURCE!$O$2-LEN(SOURCE!C92) &gt;= 0, REPT(" ",SOURCE!$O$2-LEN(SOURCE!C92)), "")&amp;
      SOURCE!D92&amp;", "&amp; IF(SOURCE!$P$2-LEN(SOURCE!D92) &gt;= 0, REPT(" ",SOURCE!$P$2-LEN(SOURCE!D92)), "")&amp;
      SOURCE!E92&amp;", "&amp; IF(SOURCE!$Q$2-LEN(SOURCE!E92) &gt;=0, REPT(" ",SOURCE!$Q$2-LEN(SOURCE!E92)), "")&amp;
      SOURCE!F92&amp;", "&amp; IF(SOURCE!$R$2-LEN(SOURCE!F92) &gt;= 0, REPT(" ",SOURCE!$R$2-LEN(SOURCE!F92)+2), "")&amp;"("&amp;
      SUBSTITUTE(TEXT(SOURCE!G92,"??0"),"  ","")&amp;" &lt;&lt; TAM_MAX_BITS) |"&amp; IF(SOURCE!$S$2-3 &gt;= 0, REPT(" ",SOURCE!$S$2-5+4+1-1-LEN(SUBSTITUTE(SUBSTITUTE(TEXT(SOURCE!H92,"????0"),"  ","")," ",""))), "")&amp;
      SUBSTITUTE(SUBSTITUTE(TEXT(SOURCE!H92,"????0"),"  ","")," ","")&amp;","&amp; IF(SOURCE!$T$2-3 &gt;= 0, REPT(" ",SOURCE!$T$2-3-5), "")&amp;
      SOURCE!I92&amp;" | "&amp; IF(SOURCE!$U$2-LEN(SOURCE!I92) &gt;= 0, REPT(" ",SOURCE!$U$2-LEN(SOURCE!I92)), "")&amp;
      SOURCE!J92&amp;      IF(SOURCE!$V$2-LEN(SOURCE!J92) &gt;= 0, REPT(" ",SOURCE!$V$2-LEN(SOURCE!J92)), "")&amp;
  " | "&amp; SOURCE!K92&amp;      IF(SOURCE!$X$2-LEN(SOURCE!K92) &gt;= 0, REPT(" ",SOURCE!$X$2-LEN(SOURCE!K92)), "")&amp;
      "},"&amp;IF(SOURCE!L92&lt;&gt;"",""&amp;SOURCE!L92,"")
 )
)
)</f>
        <v>/*   87 */  { fnCeil,                      NOPARAM,                     "CEIL",                                        "CEIL",                                        (0 &lt;&lt; TAM_MAX_BITS) |     0, CAT_FNCT | SLS_ENABLED   | US_ENABLED  },</v>
      </c>
    </row>
    <row r="93" spans="1:1">
      <c r="A93" s="168" t="str">
        <f>IF(AND(OR(SOURCE!A93="",ISBLANK(SOURCE!A93)),SOURCE!B93&gt;0),IF(ISBLANK(SOURCE!C93),"",SOURCE!C93),
IF(SOURCE!B93&lt;0,VLOOKUP(SOURCE!B93,lookups!A$1:B$25,2,0),
  IF(ISBLANK(SOURCE!B93),
    "",
    "/* "&amp;TEXT(SOURCE!B93,"???0")&amp;" *"&amp;
      SOURCE!C93&amp;", "&amp; IF(SOURCE!$O$2-LEN(SOURCE!C93) &gt;= 0, REPT(" ",SOURCE!$O$2-LEN(SOURCE!C93)), "")&amp;
      SOURCE!D93&amp;", "&amp; IF(SOURCE!$P$2-LEN(SOURCE!D93) &gt;= 0, REPT(" ",SOURCE!$P$2-LEN(SOURCE!D93)), "")&amp;
      SOURCE!E93&amp;", "&amp; IF(SOURCE!$Q$2-LEN(SOURCE!E93) &gt;=0, REPT(" ",SOURCE!$Q$2-LEN(SOURCE!E93)), "")&amp;
      SOURCE!F93&amp;", "&amp; IF(SOURCE!$R$2-LEN(SOURCE!F93) &gt;= 0, REPT(" ",SOURCE!$R$2-LEN(SOURCE!F93)+2), "")&amp;"("&amp;
      SUBSTITUTE(TEXT(SOURCE!G93,"??0"),"  ","")&amp;" &lt;&lt; TAM_MAX_BITS) |"&amp; IF(SOURCE!$S$2-3 &gt;= 0, REPT(" ",SOURCE!$S$2-5+4+1-1-LEN(SUBSTITUTE(SUBSTITUTE(TEXT(SOURCE!H93,"????0"),"  ","")," ",""))), "")&amp;
      SUBSTITUTE(SUBSTITUTE(TEXT(SOURCE!H93,"????0"),"  ","")," ","")&amp;","&amp; IF(SOURCE!$T$2-3 &gt;= 0, REPT(" ",SOURCE!$T$2-3-5), "")&amp;
      SOURCE!I93&amp;" | "&amp; IF(SOURCE!$U$2-LEN(SOURCE!I93) &gt;= 0, REPT(" ",SOURCE!$U$2-LEN(SOURCE!I93)), "")&amp;
      SOURCE!J93&amp;      IF(SOURCE!$V$2-LEN(SOURCE!J93) &gt;= 0, REPT(" ",SOURCE!$V$2-LEN(SOURCE!J93)), "")&amp;
  " | "&amp; SOURCE!K93&amp;      IF(SOURCE!$X$2-LEN(SOURCE!K93) &gt;= 0, REPT(" ",SOURCE!$X$2-LEN(SOURCE!K93)), "")&amp;
      "},"&amp;IF(SOURCE!L93&lt;&gt;"",""&amp;SOURCE!L93,"")
 )
)
)</f>
        <v>/*   88 */  { fnFloor,                     NOPARAM,                     "FLOOR",                                       "FLOOR",                                       (0 &lt;&lt; TAM_MAX_BITS) |     0, CAT_FNCT | SLS_ENABLED   | US_ENABLED  },</v>
      </c>
    </row>
    <row r="94" spans="1:1">
      <c r="A94" s="168" t="str">
        <f>IF(AND(OR(SOURCE!A94="",ISBLANK(SOURCE!A94)),SOURCE!B94&gt;0),IF(ISBLANK(SOURCE!C94),"",SOURCE!C94),
IF(SOURCE!B94&lt;0,VLOOKUP(SOURCE!B94,lookups!A$1:B$25,2,0),
  IF(ISBLANK(SOURCE!B94),
    "",
    "/* "&amp;TEXT(SOURCE!B94,"???0")&amp;" *"&amp;
      SOURCE!C94&amp;", "&amp; IF(SOURCE!$O$2-LEN(SOURCE!C94) &gt;= 0, REPT(" ",SOURCE!$O$2-LEN(SOURCE!C94)), "")&amp;
      SOURCE!D94&amp;", "&amp; IF(SOURCE!$P$2-LEN(SOURCE!D94) &gt;= 0, REPT(" ",SOURCE!$P$2-LEN(SOURCE!D94)), "")&amp;
      SOURCE!E94&amp;", "&amp; IF(SOURCE!$Q$2-LEN(SOURCE!E94) &gt;=0, REPT(" ",SOURCE!$Q$2-LEN(SOURCE!E94)), "")&amp;
      SOURCE!F94&amp;", "&amp; IF(SOURCE!$R$2-LEN(SOURCE!F94) &gt;= 0, REPT(" ",SOURCE!$R$2-LEN(SOURCE!F94)+2), "")&amp;"("&amp;
      SUBSTITUTE(TEXT(SOURCE!G94,"??0"),"  ","")&amp;" &lt;&lt; TAM_MAX_BITS) |"&amp; IF(SOURCE!$S$2-3 &gt;= 0, REPT(" ",SOURCE!$S$2-5+4+1-1-LEN(SUBSTITUTE(SUBSTITUTE(TEXT(SOURCE!H94,"????0"),"  ","")," ",""))), "")&amp;
      SUBSTITUTE(SUBSTITUTE(TEXT(SOURCE!H94,"????0"),"  ","")," ","")&amp;","&amp; IF(SOURCE!$T$2-3 &gt;= 0, REPT(" ",SOURCE!$T$2-3-5), "")&amp;
      SOURCE!I94&amp;" | "&amp; IF(SOURCE!$U$2-LEN(SOURCE!I94) &gt;= 0, REPT(" ",SOURCE!$U$2-LEN(SOURCE!I94)), "")&amp;
      SOURCE!J94&amp;      IF(SOURCE!$V$2-LEN(SOURCE!J94) &gt;= 0, REPT(" ",SOURCE!$V$2-LEN(SOURCE!J94)), "")&amp;
  " | "&amp; SOURCE!K94&amp;      IF(SOURCE!$X$2-LEN(SOURCE!K94) &gt;= 0, REPT(" ",SOURCE!$X$2-LEN(SOURCE!K94)), "")&amp;
      "},"&amp;IF(SOURCE!L94&lt;&gt;"",""&amp;SOURCE!L94,"")
 )
)
)</f>
        <v>/*   89 */  { fnGcd,                       NOPARAM,                     "GCD",                                         "GCD",                                         (0 &lt;&lt; TAM_MAX_BITS) |     0, CAT_FNCT | SLS_ENABLED   | US_ENABLED  },</v>
      </c>
    </row>
    <row r="95" spans="1:1">
      <c r="A95" s="168" t="str">
        <f>IF(AND(OR(SOURCE!A95="",ISBLANK(SOURCE!A95)),SOURCE!B95&gt;0),IF(ISBLANK(SOURCE!C95),"",SOURCE!C95),
IF(SOURCE!B95&lt;0,VLOOKUP(SOURCE!B95,lookups!A$1:B$25,2,0),
  IF(ISBLANK(SOURCE!B95),
    "",
    "/* "&amp;TEXT(SOURCE!B95,"???0")&amp;" *"&amp;
      SOURCE!C95&amp;", "&amp; IF(SOURCE!$O$2-LEN(SOURCE!C95) &gt;= 0, REPT(" ",SOURCE!$O$2-LEN(SOURCE!C95)), "")&amp;
      SOURCE!D95&amp;", "&amp; IF(SOURCE!$P$2-LEN(SOURCE!D95) &gt;= 0, REPT(" ",SOURCE!$P$2-LEN(SOURCE!D95)), "")&amp;
      SOURCE!E95&amp;", "&amp; IF(SOURCE!$Q$2-LEN(SOURCE!E95) &gt;=0, REPT(" ",SOURCE!$Q$2-LEN(SOURCE!E95)), "")&amp;
      SOURCE!F95&amp;", "&amp; IF(SOURCE!$R$2-LEN(SOURCE!F95) &gt;= 0, REPT(" ",SOURCE!$R$2-LEN(SOURCE!F95)+2), "")&amp;"("&amp;
      SUBSTITUTE(TEXT(SOURCE!G95,"??0"),"  ","")&amp;" &lt;&lt; TAM_MAX_BITS) |"&amp; IF(SOURCE!$S$2-3 &gt;= 0, REPT(" ",SOURCE!$S$2-5+4+1-1-LEN(SUBSTITUTE(SUBSTITUTE(TEXT(SOURCE!H95,"????0"),"  ","")," ",""))), "")&amp;
      SUBSTITUTE(SUBSTITUTE(TEXT(SOURCE!H95,"????0"),"  ","")," ","")&amp;","&amp; IF(SOURCE!$T$2-3 &gt;= 0, REPT(" ",SOURCE!$T$2-3-5), "")&amp;
      SOURCE!I95&amp;" | "&amp; IF(SOURCE!$U$2-LEN(SOURCE!I95) &gt;= 0, REPT(" ",SOURCE!$U$2-LEN(SOURCE!I95)), "")&amp;
      SOURCE!J95&amp;      IF(SOURCE!$V$2-LEN(SOURCE!J95) &gt;= 0, REPT(" ",SOURCE!$V$2-LEN(SOURCE!J95)), "")&amp;
  " | "&amp; SOURCE!K95&amp;      IF(SOURCE!$X$2-LEN(SOURCE!K95) &gt;= 0, REPT(" ",SOURCE!$X$2-LEN(SOURCE!K95)), "")&amp;
      "},"&amp;IF(SOURCE!L95&lt;&gt;"",""&amp;SOURCE!L95,"")
 )
)
)</f>
        <v>/*   90 */  { fnLcm,                       NOPARAM,                     "LCM",                                         "LCM",                                         (0 &lt;&lt; TAM_MAX_BITS) |     0, CAT_FNCT | SLS_ENABLED   | US_ENABLED  },</v>
      </c>
    </row>
    <row r="96" spans="1:1">
      <c r="A96" s="168" t="str">
        <f>IF(AND(OR(SOURCE!A96="",ISBLANK(SOURCE!A96)),SOURCE!B96&gt;0),IF(ISBLANK(SOURCE!C96),"",SOURCE!C96),
IF(SOURCE!B96&lt;0,VLOOKUP(SOURCE!B96,lookups!A$1:B$25,2,0),
  IF(ISBLANK(SOURCE!B96),
    "",
    "/* "&amp;TEXT(SOURCE!B96,"???0")&amp;" *"&amp;
      SOURCE!C96&amp;", "&amp; IF(SOURCE!$O$2-LEN(SOURCE!C96) &gt;= 0, REPT(" ",SOURCE!$O$2-LEN(SOURCE!C96)), "")&amp;
      SOURCE!D96&amp;", "&amp; IF(SOURCE!$P$2-LEN(SOURCE!D96) &gt;= 0, REPT(" ",SOURCE!$P$2-LEN(SOURCE!D96)), "")&amp;
      SOURCE!E96&amp;", "&amp; IF(SOURCE!$Q$2-LEN(SOURCE!E96) &gt;=0, REPT(" ",SOURCE!$Q$2-LEN(SOURCE!E96)), "")&amp;
      SOURCE!F96&amp;", "&amp; IF(SOURCE!$R$2-LEN(SOURCE!F96) &gt;= 0, REPT(" ",SOURCE!$R$2-LEN(SOURCE!F96)+2), "")&amp;"("&amp;
      SUBSTITUTE(TEXT(SOURCE!G96,"??0"),"  ","")&amp;" &lt;&lt; TAM_MAX_BITS) |"&amp; IF(SOURCE!$S$2-3 &gt;= 0, REPT(" ",SOURCE!$S$2-5+4+1-1-LEN(SUBSTITUTE(SUBSTITUTE(TEXT(SOURCE!H96,"????0"),"  ","")," ",""))), "")&amp;
      SUBSTITUTE(SUBSTITUTE(TEXT(SOURCE!H96,"????0"),"  ","")," ","")&amp;","&amp; IF(SOURCE!$T$2-3 &gt;= 0, REPT(" ",SOURCE!$T$2-3-5), "")&amp;
      SOURCE!I96&amp;" | "&amp; IF(SOURCE!$U$2-LEN(SOURCE!I96) &gt;= 0, REPT(" ",SOURCE!$U$2-LEN(SOURCE!I96)), "")&amp;
      SOURCE!J96&amp;      IF(SOURCE!$V$2-LEN(SOURCE!J96) &gt;= 0, REPT(" ",SOURCE!$V$2-LEN(SOURCE!J96)), "")&amp;
  " | "&amp; SOURCE!K96&amp;      IF(SOURCE!$X$2-LEN(SOURCE!K96) &gt;= 0, REPT(" ",SOURCE!$X$2-LEN(SOURCE!K96)), "")&amp;
      "},"&amp;IF(SOURCE!L96&lt;&gt;"",""&amp;SOURCE!L96,"")
 )
)
)</f>
        <v>/*   91 */  { fnDec,                       TM_REGISTER,                 "DEC",                                         "DEC",                                         (0 &lt;&lt; TAM_MAX_BITS) |    99, CAT_FNCT | SLS_ENABLED   | US_ENABLED  },</v>
      </c>
    </row>
    <row r="97" spans="1:1">
      <c r="A97" s="168" t="str">
        <f>IF(AND(OR(SOURCE!A97="",ISBLANK(SOURCE!A97)),SOURCE!B97&gt;0),IF(ISBLANK(SOURCE!C97),"",SOURCE!C97),
IF(SOURCE!B97&lt;0,VLOOKUP(SOURCE!B97,lookups!A$1:B$25,2,0),
  IF(ISBLANK(SOURCE!B97),
    "",
    "/* "&amp;TEXT(SOURCE!B97,"???0")&amp;" *"&amp;
      SOURCE!C97&amp;", "&amp; IF(SOURCE!$O$2-LEN(SOURCE!C97) &gt;= 0, REPT(" ",SOURCE!$O$2-LEN(SOURCE!C97)), "")&amp;
      SOURCE!D97&amp;", "&amp; IF(SOURCE!$P$2-LEN(SOURCE!D97) &gt;= 0, REPT(" ",SOURCE!$P$2-LEN(SOURCE!D97)), "")&amp;
      SOURCE!E97&amp;", "&amp; IF(SOURCE!$Q$2-LEN(SOURCE!E97) &gt;=0, REPT(" ",SOURCE!$Q$2-LEN(SOURCE!E97)), "")&amp;
      SOURCE!F97&amp;", "&amp; IF(SOURCE!$R$2-LEN(SOURCE!F97) &gt;= 0, REPT(" ",SOURCE!$R$2-LEN(SOURCE!F97)+2), "")&amp;"("&amp;
      SUBSTITUTE(TEXT(SOURCE!G97,"??0"),"  ","")&amp;" &lt;&lt; TAM_MAX_BITS) |"&amp; IF(SOURCE!$S$2-3 &gt;= 0, REPT(" ",SOURCE!$S$2-5+4+1-1-LEN(SUBSTITUTE(SUBSTITUTE(TEXT(SOURCE!H97,"????0"),"  ","")," ",""))), "")&amp;
      SUBSTITUTE(SUBSTITUTE(TEXT(SOURCE!H97,"????0"),"  ","")," ","")&amp;","&amp; IF(SOURCE!$T$2-3 &gt;= 0, REPT(" ",SOURCE!$T$2-3-5), "")&amp;
      SOURCE!I97&amp;" | "&amp; IF(SOURCE!$U$2-LEN(SOURCE!I97) &gt;= 0, REPT(" ",SOURCE!$U$2-LEN(SOURCE!I97)), "")&amp;
      SOURCE!J97&amp;      IF(SOURCE!$V$2-LEN(SOURCE!J97) &gt;= 0, REPT(" ",SOURCE!$V$2-LEN(SOURCE!J97)), "")&amp;
  " | "&amp; SOURCE!K97&amp;      IF(SOURCE!$X$2-LEN(SOURCE!K97) &gt;= 0, REPT(" ",SOURCE!$X$2-LEN(SOURCE!K97)), "")&amp;
      "},"&amp;IF(SOURCE!L97&lt;&gt;"",""&amp;SOURCE!L97,"")
 )
)
)</f>
        <v>/*   92 */  { fnInc,                       TM_REGISTER,                 "INC",                                         "INC",                                         (0 &lt;&lt; TAM_MAX_BITS) |    99, CAT_FNCT | SLS_ENABLED   | US_ENABLED  },</v>
      </c>
    </row>
    <row r="98" spans="1:1">
      <c r="A98" s="168" t="str">
        <f>IF(AND(OR(SOURCE!A98="",ISBLANK(SOURCE!A98)),SOURCE!B98&gt;0),IF(ISBLANK(SOURCE!C98),"",SOURCE!C98),
IF(SOURCE!B98&lt;0,VLOOKUP(SOURCE!B98,lookups!A$1:B$25,2,0),
  IF(ISBLANK(SOURCE!B98),
    "",
    "/* "&amp;TEXT(SOURCE!B98,"???0")&amp;" *"&amp;
      SOURCE!C98&amp;", "&amp; IF(SOURCE!$O$2-LEN(SOURCE!C98) &gt;= 0, REPT(" ",SOURCE!$O$2-LEN(SOURCE!C98)), "")&amp;
      SOURCE!D98&amp;", "&amp; IF(SOURCE!$P$2-LEN(SOURCE!D98) &gt;= 0, REPT(" ",SOURCE!$P$2-LEN(SOURCE!D98)), "")&amp;
      SOURCE!E98&amp;", "&amp; IF(SOURCE!$Q$2-LEN(SOURCE!E98) &gt;=0, REPT(" ",SOURCE!$Q$2-LEN(SOURCE!E98)), "")&amp;
      SOURCE!F98&amp;", "&amp; IF(SOURCE!$R$2-LEN(SOURCE!F98) &gt;= 0, REPT(" ",SOURCE!$R$2-LEN(SOURCE!F98)+2), "")&amp;"("&amp;
      SUBSTITUTE(TEXT(SOURCE!G98,"??0"),"  ","")&amp;" &lt;&lt; TAM_MAX_BITS) |"&amp; IF(SOURCE!$S$2-3 &gt;= 0, REPT(" ",SOURCE!$S$2-5+4+1-1-LEN(SUBSTITUTE(SUBSTITUTE(TEXT(SOURCE!H98,"????0"),"  ","")," ",""))), "")&amp;
      SUBSTITUTE(SUBSTITUTE(TEXT(SOURCE!H98,"????0"),"  ","")," ","")&amp;","&amp; IF(SOURCE!$T$2-3 &gt;= 0, REPT(" ",SOURCE!$T$2-3-5), "")&amp;
      SOURCE!I98&amp;" | "&amp; IF(SOURCE!$U$2-LEN(SOURCE!I98) &gt;= 0, REPT(" ",SOURCE!$U$2-LEN(SOURCE!I98)), "")&amp;
      SOURCE!J98&amp;      IF(SOURCE!$V$2-LEN(SOURCE!J98) &gt;= 0, REPT(" ",SOURCE!$V$2-LEN(SOURCE!J98)), "")&amp;
  " | "&amp; SOURCE!K98&amp;      IF(SOURCE!$X$2-LEN(SOURCE!K98) &gt;= 0, REPT(" ",SOURCE!$X$2-LEN(SOURCE!K98)), "")&amp;
      "},"&amp;IF(SOURCE!L98&lt;&gt;"",""&amp;SOURCE!L98,"")
 )
)
)</f>
        <v>/*   93 */  { fnIp,                        NOPARAM,                     "IP",                                          "IP",                                          (0 &lt;&lt; TAM_MAX_BITS) |     0, CAT_FNCT | SLS_ENABLED   | US_ENABLED  },</v>
      </c>
    </row>
    <row r="99" spans="1:1">
      <c r="A99" s="168" t="str">
        <f>IF(AND(OR(SOURCE!A99="",ISBLANK(SOURCE!A99)),SOURCE!B99&gt;0),IF(ISBLANK(SOURCE!C99),"",SOURCE!C99),
IF(SOURCE!B99&lt;0,VLOOKUP(SOURCE!B99,lookups!A$1:B$25,2,0),
  IF(ISBLANK(SOURCE!B99),
    "",
    "/* "&amp;TEXT(SOURCE!B99,"???0")&amp;" *"&amp;
      SOURCE!C99&amp;", "&amp; IF(SOURCE!$O$2-LEN(SOURCE!C99) &gt;= 0, REPT(" ",SOURCE!$O$2-LEN(SOURCE!C99)), "")&amp;
      SOURCE!D99&amp;", "&amp; IF(SOURCE!$P$2-LEN(SOURCE!D99) &gt;= 0, REPT(" ",SOURCE!$P$2-LEN(SOURCE!D99)), "")&amp;
      SOURCE!E99&amp;", "&amp; IF(SOURCE!$Q$2-LEN(SOURCE!E99) &gt;=0, REPT(" ",SOURCE!$Q$2-LEN(SOURCE!E99)), "")&amp;
      SOURCE!F99&amp;", "&amp; IF(SOURCE!$R$2-LEN(SOURCE!F99) &gt;= 0, REPT(" ",SOURCE!$R$2-LEN(SOURCE!F99)+2), "")&amp;"("&amp;
      SUBSTITUTE(TEXT(SOURCE!G99,"??0"),"  ","")&amp;" &lt;&lt; TAM_MAX_BITS) |"&amp; IF(SOURCE!$S$2-3 &gt;= 0, REPT(" ",SOURCE!$S$2-5+4+1-1-LEN(SUBSTITUTE(SUBSTITUTE(TEXT(SOURCE!H99,"????0"),"  ","")," ",""))), "")&amp;
      SUBSTITUTE(SUBSTITUTE(TEXT(SOURCE!H99,"????0"),"  ","")," ","")&amp;","&amp; IF(SOURCE!$T$2-3 &gt;= 0, REPT(" ",SOURCE!$T$2-3-5), "")&amp;
      SOURCE!I99&amp;" | "&amp; IF(SOURCE!$U$2-LEN(SOURCE!I99) &gt;= 0, REPT(" ",SOURCE!$U$2-LEN(SOURCE!I99)), "")&amp;
      SOURCE!J99&amp;      IF(SOURCE!$V$2-LEN(SOURCE!J99) &gt;= 0, REPT(" ",SOURCE!$V$2-LEN(SOURCE!J99)), "")&amp;
  " | "&amp; SOURCE!K99&amp;      IF(SOURCE!$X$2-LEN(SOURCE!K99) &gt;= 0, REPT(" ",SOURCE!$X$2-LEN(SOURCE!K99)), "")&amp;
      "},"&amp;IF(SOURCE!L99&lt;&gt;"",""&amp;SOURCE!L99,"")
 )
)
)</f>
        <v>/*   94 */  { fnFp,                        NOPARAM,                     "FP",                                          "FP",                                          (0 &lt;&lt; TAM_MAX_BITS) |     0, CAT_FNCT | SLS_ENABLED   | US_ENABLED  },</v>
      </c>
    </row>
    <row r="100" spans="1:1">
      <c r="A100" s="168" t="str">
        <f>IF(AND(OR(SOURCE!A100="",ISBLANK(SOURCE!A100)),SOURCE!B100&gt;0),IF(ISBLANK(SOURCE!C100),"",SOURCE!C100),
IF(SOURCE!B100&lt;0,VLOOKUP(SOURCE!B100,lookups!A$1:B$25,2,0),
  IF(ISBLANK(SOURCE!B100),
    "",
    "/* "&amp;TEXT(SOURCE!B100,"???0")&amp;" *"&amp;
      SOURCE!C100&amp;", "&amp; IF(SOURCE!$O$2-LEN(SOURCE!C100) &gt;= 0, REPT(" ",SOURCE!$O$2-LEN(SOURCE!C100)), "")&amp;
      SOURCE!D100&amp;", "&amp; IF(SOURCE!$P$2-LEN(SOURCE!D100) &gt;= 0, REPT(" ",SOURCE!$P$2-LEN(SOURCE!D100)), "")&amp;
      SOURCE!E100&amp;", "&amp; IF(SOURCE!$Q$2-LEN(SOURCE!E100) &gt;=0, REPT(" ",SOURCE!$Q$2-LEN(SOURCE!E100)), "")&amp;
      SOURCE!F100&amp;", "&amp; IF(SOURCE!$R$2-LEN(SOURCE!F100) &gt;= 0, REPT(" ",SOURCE!$R$2-LEN(SOURCE!F100)+2), "")&amp;"("&amp;
      SUBSTITUTE(TEXT(SOURCE!G100,"??0"),"  ","")&amp;" &lt;&lt; TAM_MAX_BITS) |"&amp; IF(SOURCE!$S$2-3 &gt;= 0, REPT(" ",SOURCE!$S$2-5+4+1-1-LEN(SUBSTITUTE(SUBSTITUTE(TEXT(SOURCE!H100,"????0"),"  ","")," ",""))), "")&amp;
      SUBSTITUTE(SUBSTITUTE(TEXT(SOURCE!H100,"????0"),"  ","")," ","")&amp;","&amp; IF(SOURCE!$T$2-3 &gt;= 0, REPT(" ",SOURCE!$T$2-3-5), "")&amp;
      SOURCE!I100&amp;" | "&amp; IF(SOURCE!$U$2-LEN(SOURCE!I100) &gt;= 0, REPT(" ",SOURCE!$U$2-LEN(SOURCE!I100)), "")&amp;
      SOURCE!J100&amp;      IF(SOURCE!$V$2-LEN(SOURCE!J100) &gt;= 0, REPT(" ",SOURCE!$V$2-LEN(SOURCE!J100)), "")&amp;
  " | "&amp; SOURCE!K100&amp;      IF(SOURCE!$X$2-LEN(SOURCE!K100) &gt;= 0, REPT(" ",SOURCE!$X$2-LEN(SOURCE!K100)), "")&amp;
      "},"&amp;IF(SOURCE!L100&lt;&gt;"",""&amp;SOURCE!L100,"")
 )
)
)</f>
        <v>/*   95 */  { fnAdd,                       ITM_ADD,                     "+",                                           "+",                                           (0 &lt;&lt; TAM_MAX_BITS) |     0, CAT_FNCT | SLS_ENABLED   | US_ENABLED  },</v>
      </c>
    </row>
    <row r="101" spans="1:1">
      <c r="A101" s="168" t="str">
        <f>IF(AND(OR(SOURCE!A101="",ISBLANK(SOURCE!A101)),SOURCE!B101&gt;0),IF(ISBLANK(SOURCE!C101),"",SOURCE!C101),
IF(SOURCE!B101&lt;0,VLOOKUP(SOURCE!B101,lookups!A$1:B$25,2,0),
  IF(ISBLANK(SOURCE!B101),
    "",
    "/* "&amp;TEXT(SOURCE!B101,"???0")&amp;" *"&amp;
      SOURCE!C101&amp;", "&amp; IF(SOURCE!$O$2-LEN(SOURCE!C101) &gt;= 0, REPT(" ",SOURCE!$O$2-LEN(SOURCE!C101)), "")&amp;
      SOURCE!D101&amp;", "&amp; IF(SOURCE!$P$2-LEN(SOURCE!D101) &gt;= 0, REPT(" ",SOURCE!$P$2-LEN(SOURCE!D101)), "")&amp;
      SOURCE!E101&amp;", "&amp; IF(SOURCE!$Q$2-LEN(SOURCE!E101) &gt;=0, REPT(" ",SOURCE!$Q$2-LEN(SOURCE!E101)), "")&amp;
      SOURCE!F101&amp;", "&amp; IF(SOURCE!$R$2-LEN(SOURCE!F101) &gt;= 0, REPT(" ",SOURCE!$R$2-LEN(SOURCE!F101)+2), "")&amp;"("&amp;
      SUBSTITUTE(TEXT(SOURCE!G101,"??0"),"  ","")&amp;" &lt;&lt; TAM_MAX_BITS) |"&amp; IF(SOURCE!$S$2-3 &gt;= 0, REPT(" ",SOURCE!$S$2-5+4+1-1-LEN(SUBSTITUTE(SUBSTITUTE(TEXT(SOURCE!H101,"????0"),"  ","")," ",""))), "")&amp;
      SUBSTITUTE(SUBSTITUTE(TEXT(SOURCE!H101,"????0"),"  ","")," ","")&amp;","&amp; IF(SOURCE!$T$2-3 &gt;= 0, REPT(" ",SOURCE!$T$2-3-5), "")&amp;
      SOURCE!I101&amp;" | "&amp; IF(SOURCE!$U$2-LEN(SOURCE!I101) &gt;= 0, REPT(" ",SOURCE!$U$2-LEN(SOURCE!I101)), "")&amp;
      SOURCE!J101&amp;      IF(SOURCE!$V$2-LEN(SOURCE!J101) &gt;= 0, REPT(" ",SOURCE!$V$2-LEN(SOURCE!J101)), "")&amp;
  " | "&amp; SOURCE!K101&amp;      IF(SOURCE!$X$2-LEN(SOURCE!K101) &gt;= 0, REPT(" ",SOURCE!$X$2-LEN(SOURCE!K101)), "")&amp;
      "},"&amp;IF(SOURCE!L101&lt;&gt;"",""&amp;SOURCE!L101,"")
 )
)
)</f>
        <v>/*   96 */  { fnSubtract,                  ITM_SUB,                     "-",                                           "-",                                           (0 &lt;&lt; TAM_MAX_BITS) |     0, CAT_FNCT | SLS_ENABLED   | US_ENABLED  },</v>
      </c>
    </row>
    <row r="102" spans="1:1">
      <c r="A102" s="168" t="str">
        <f>IF(AND(OR(SOURCE!A102="",ISBLANK(SOURCE!A102)),SOURCE!B102&gt;0),IF(ISBLANK(SOURCE!C102),"",SOURCE!C102),
IF(SOURCE!B102&lt;0,VLOOKUP(SOURCE!B102,lookups!A$1:B$25,2,0),
  IF(ISBLANK(SOURCE!B102),
    "",
    "/* "&amp;TEXT(SOURCE!B102,"???0")&amp;" *"&amp;
      SOURCE!C102&amp;", "&amp; IF(SOURCE!$O$2-LEN(SOURCE!C102) &gt;= 0, REPT(" ",SOURCE!$O$2-LEN(SOURCE!C102)), "")&amp;
      SOURCE!D102&amp;", "&amp; IF(SOURCE!$P$2-LEN(SOURCE!D102) &gt;= 0, REPT(" ",SOURCE!$P$2-LEN(SOURCE!D102)), "")&amp;
      SOURCE!E102&amp;", "&amp; IF(SOURCE!$Q$2-LEN(SOURCE!E102) &gt;=0, REPT(" ",SOURCE!$Q$2-LEN(SOURCE!E102)), "")&amp;
      SOURCE!F102&amp;", "&amp; IF(SOURCE!$R$2-LEN(SOURCE!F102) &gt;= 0, REPT(" ",SOURCE!$R$2-LEN(SOURCE!F102)+2), "")&amp;"("&amp;
      SUBSTITUTE(TEXT(SOURCE!G102,"??0"),"  ","")&amp;" &lt;&lt; TAM_MAX_BITS) |"&amp; IF(SOURCE!$S$2-3 &gt;= 0, REPT(" ",SOURCE!$S$2-5+4+1-1-LEN(SUBSTITUTE(SUBSTITUTE(TEXT(SOURCE!H102,"????0"),"  ","")," ",""))), "")&amp;
      SUBSTITUTE(SUBSTITUTE(TEXT(SOURCE!H102,"????0"),"  ","")," ","")&amp;","&amp; IF(SOURCE!$T$2-3 &gt;= 0, REPT(" ",SOURCE!$T$2-3-5), "")&amp;
      SOURCE!I102&amp;" | "&amp; IF(SOURCE!$U$2-LEN(SOURCE!I102) &gt;= 0, REPT(" ",SOURCE!$U$2-LEN(SOURCE!I102)), "")&amp;
      SOURCE!J102&amp;      IF(SOURCE!$V$2-LEN(SOURCE!J102) &gt;= 0, REPT(" ",SOURCE!$V$2-LEN(SOURCE!J102)), "")&amp;
  " | "&amp; SOURCE!K102&amp;      IF(SOURCE!$X$2-LEN(SOURCE!K102) &gt;= 0, REPT(" ",SOURCE!$X$2-LEN(SOURCE!K102)), "")&amp;
      "},"&amp;IF(SOURCE!L102&lt;&gt;"",""&amp;SOURCE!L102,"")
 )
)
)</f>
        <v>/*   97 */  { fnChangeSign,                ITM_CHS/*#JM#*/,             "CHS",                                         "CHS",                                         (0 &lt;&lt; TAM_MAX_BITS) |     0, CAT_FNCT | SLS_ENABLED   | US_ENABLED  },//JM Change +/- to CHS</v>
      </c>
    </row>
    <row r="103" spans="1:1">
      <c r="A103" s="168" t="str">
        <f>IF(AND(OR(SOURCE!A103="",ISBLANK(SOURCE!A103)),SOURCE!B103&gt;0),IF(ISBLANK(SOURCE!C103),"",SOURCE!C103),
IF(SOURCE!B103&lt;0,VLOOKUP(SOURCE!B103,lookups!A$1:B$25,2,0),
  IF(ISBLANK(SOURCE!B103),
    "",
    "/* "&amp;TEXT(SOURCE!B103,"???0")&amp;" *"&amp;
      SOURCE!C103&amp;", "&amp; IF(SOURCE!$O$2-LEN(SOURCE!C103) &gt;= 0, REPT(" ",SOURCE!$O$2-LEN(SOURCE!C103)), "")&amp;
      SOURCE!D103&amp;", "&amp; IF(SOURCE!$P$2-LEN(SOURCE!D103) &gt;= 0, REPT(" ",SOURCE!$P$2-LEN(SOURCE!D103)), "")&amp;
      SOURCE!E103&amp;", "&amp; IF(SOURCE!$Q$2-LEN(SOURCE!E103) &gt;=0, REPT(" ",SOURCE!$Q$2-LEN(SOURCE!E103)), "")&amp;
      SOURCE!F103&amp;", "&amp; IF(SOURCE!$R$2-LEN(SOURCE!F103) &gt;= 0, REPT(" ",SOURCE!$R$2-LEN(SOURCE!F103)+2), "")&amp;"("&amp;
      SUBSTITUTE(TEXT(SOURCE!G103,"??0"),"  ","")&amp;" &lt;&lt; TAM_MAX_BITS) |"&amp; IF(SOURCE!$S$2-3 &gt;= 0, REPT(" ",SOURCE!$S$2-5+4+1-1-LEN(SUBSTITUTE(SUBSTITUTE(TEXT(SOURCE!H103,"????0"),"  ","")," ",""))), "")&amp;
      SUBSTITUTE(SUBSTITUTE(TEXT(SOURCE!H103,"????0"),"  ","")," ","")&amp;","&amp; IF(SOURCE!$T$2-3 &gt;= 0, REPT(" ",SOURCE!$T$2-3-5), "")&amp;
      SOURCE!I103&amp;" | "&amp; IF(SOURCE!$U$2-LEN(SOURCE!I103) &gt;= 0, REPT(" ",SOURCE!$U$2-LEN(SOURCE!I103)), "")&amp;
      SOURCE!J103&amp;      IF(SOURCE!$V$2-LEN(SOURCE!J103) &gt;= 0, REPT(" ",SOURCE!$V$2-LEN(SOURCE!J103)), "")&amp;
  " | "&amp; SOURCE!K103&amp;      IF(SOURCE!$X$2-LEN(SOURCE!K103) &gt;= 0, REPT(" ",SOURCE!$X$2-LEN(SOURCE!K103)), "")&amp;
      "},"&amp;IF(SOURCE!L103&lt;&gt;"",""&amp;SOURCE!L103,"")
 )
)
)</f>
        <v>/*   98 */  { fnMultiply,                  ITM_MULT,                    STD_CROSS,                                     STD_CROSS,                                     (0 &lt;&lt; TAM_MAX_BITS) |     0, CAT_FNCT | SLS_ENABLED   | US_ENABLED  },</v>
      </c>
    </row>
    <row r="104" spans="1:1">
      <c r="A104" s="168" t="str">
        <f>IF(AND(OR(SOURCE!A104="",ISBLANK(SOURCE!A104)),SOURCE!B104&gt;0),IF(ISBLANK(SOURCE!C104),"",SOURCE!C104),
IF(SOURCE!B104&lt;0,VLOOKUP(SOURCE!B104,lookups!A$1:B$25,2,0),
  IF(ISBLANK(SOURCE!B104),
    "",
    "/* "&amp;TEXT(SOURCE!B104,"???0")&amp;" *"&amp;
      SOURCE!C104&amp;", "&amp; IF(SOURCE!$O$2-LEN(SOURCE!C104) &gt;= 0, REPT(" ",SOURCE!$O$2-LEN(SOURCE!C104)), "")&amp;
      SOURCE!D104&amp;", "&amp; IF(SOURCE!$P$2-LEN(SOURCE!D104) &gt;= 0, REPT(" ",SOURCE!$P$2-LEN(SOURCE!D104)), "")&amp;
      SOURCE!E104&amp;", "&amp; IF(SOURCE!$Q$2-LEN(SOURCE!E104) &gt;=0, REPT(" ",SOURCE!$Q$2-LEN(SOURCE!E104)), "")&amp;
      SOURCE!F104&amp;", "&amp; IF(SOURCE!$R$2-LEN(SOURCE!F104) &gt;= 0, REPT(" ",SOURCE!$R$2-LEN(SOURCE!F104)+2), "")&amp;"("&amp;
      SUBSTITUTE(TEXT(SOURCE!G104,"??0"),"  ","")&amp;" &lt;&lt; TAM_MAX_BITS) |"&amp; IF(SOURCE!$S$2-3 &gt;= 0, REPT(" ",SOURCE!$S$2-5+4+1-1-LEN(SUBSTITUTE(SUBSTITUTE(TEXT(SOURCE!H104,"????0"),"  ","")," ",""))), "")&amp;
      SUBSTITUTE(SUBSTITUTE(TEXT(SOURCE!H104,"????0"),"  ","")," ","")&amp;","&amp; IF(SOURCE!$T$2-3 &gt;= 0, REPT(" ",SOURCE!$T$2-3-5), "")&amp;
      SOURCE!I104&amp;" | "&amp; IF(SOURCE!$U$2-LEN(SOURCE!I104) &gt;= 0, REPT(" ",SOURCE!$U$2-LEN(SOURCE!I104)), "")&amp;
      SOURCE!J104&amp;      IF(SOURCE!$V$2-LEN(SOURCE!J104) &gt;= 0, REPT(" ",SOURCE!$V$2-LEN(SOURCE!J104)), "")&amp;
  " | "&amp; SOURCE!K104&amp;      IF(SOURCE!$X$2-LEN(SOURCE!K104) &gt;= 0, REPT(" ",SOURCE!$X$2-LEN(SOURCE!K104)), "")&amp;
      "},"&amp;IF(SOURCE!L104&lt;&gt;"",""&amp;SOURCE!L104,"")
 )
)
)</f>
        <v>/*   99 */  { fnDivide,                    ITM_DIV/*#JM#*/,             STD_DIVIDE,                                    STD_DIVIDE,                                    (0 &lt;&lt; TAM_MAX_BITS) |     0, CAT_FNCT | SLS_ENABLED   | US_ENABLED  },</v>
      </c>
    </row>
    <row r="105" spans="1:1">
      <c r="A105" s="168" t="str">
        <f>IF(AND(OR(SOURCE!A105="",ISBLANK(SOURCE!A105)),SOURCE!B105&gt;0),IF(ISBLANK(SOURCE!C105),"",SOURCE!C105),
IF(SOURCE!B105&lt;0,VLOOKUP(SOURCE!B105,lookups!A$1:B$25,2,0),
  IF(ISBLANK(SOURCE!B105),
    "",
    "/* "&amp;TEXT(SOURCE!B105,"???0")&amp;" *"&amp;
      SOURCE!C105&amp;", "&amp; IF(SOURCE!$O$2-LEN(SOURCE!C105) &gt;= 0, REPT(" ",SOURCE!$O$2-LEN(SOURCE!C105)), "")&amp;
      SOURCE!D105&amp;", "&amp; IF(SOURCE!$P$2-LEN(SOURCE!D105) &gt;= 0, REPT(" ",SOURCE!$P$2-LEN(SOURCE!D105)), "")&amp;
      SOURCE!E105&amp;", "&amp; IF(SOURCE!$Q$2-LEN(SOURCE!E105) &gt;=0, REPT(" ",SOURCE!$Q$2-LEN(SOURCE!E105)), "")&amp;
      SOURCE!F105&amp;", "&amp; IF(SOURCE!$R$2-LEN(SOURCE!F105) &gt;= 0, REPT(" ",SOURCE!$R$2-LEN(SOURCE!F105)+2), "")&amp;"("&amp;
      SUBSTITUTE(TEXT(SOURCE!G105,"??0"),"  ","")&amp;" &lt;&lt; TAM_MAX_BITS) |"&amp; IF(SOURCE!$S$2-3 &gt;= 0, REPT(" ",SOURCE!$S$2-5+4+1-1-LEN(SUBSTITUTE(SUBSTITUTE(TEXT(SOURCE!H105,"????0"),"  ","")," ",""))), "")&amp;
      SUBSTITUTE(SUBSTITUTE(TEXT(SOURCE!H105,"????0"),"  ","")," ","")&amp;","&amp; IF(SOURCE!$T$2-3 &gt;= 0, REPT(" ",SOURCE!$T$2-3-5), "")&amp;
      SOURCE!I105&amp;" | "&amp; IF(SOURCE!$U$2-LEN(SOURCE!I105) &gt;= 0, REPT(" ",SOURCE!$U$2-LEN(SOURCE!I105)), "")&amp;
      SOURCE!J105&amp;      IF(SOURCE!$V$2-LEN(SOURCE!J105) &gt;= 0, REPT(" ",SOURCE!$V$2-LEN(SOURCE!J105)), "")&amp;
  " | "&amp; SOURCE!K105&amp;      IF(SOURCE!$X$2-LEN(SOURCE!K105) &gt;= 0, REPT(" ",SOURCE!$X$2-LEN(SOURCE!K105)), "")&amp;
      "},"&amp;IF(SOURCE!L105&lt;&gt;"",""&amp;SOURCE!L105,"")
 )
)
)</f>
        <v>/*  100 */  { fnIDiv,                      NOPARAM,                     "IDIV",                                        "IDIV",                                        (0 &lt;&lt; TAM_MAX_BITS) |     0, CAT_FNCT | SLS_ENABLED   | US_ENABLED  },</v>
      </c>
    </row>
    <row r="106" spans="1:1">
      <c r="A106" s="168" t="str">
        <f>IF(AND(OR(SOURCE!A106="",ISBLANK(SOURCE!A106)),SOURCE!B106&gt;0),IF(ISBLANK(SOURCE!C106),"",SOURCE!C106),
IF(SOURCE!B106&lt;0,VLOOKUP(SOURCE!B106,lookups!A$1:B$25,2,0),
  IF(ISBLANK(SOURCE!B106),
    "",
    "/* "&amp;TEXT(SOURCE!B106,"???0")&amp;" *"&amp;
      SOURCE!C106&amp;", "&amp; IF(SOURCE!$O$2-LEN(SOURCE!C106) &gt;= 0, REPT(" ",SOURCE!$O$2-LEN(SOURCE!C106)), "")&amp;
      SOURCE!D106&amp;", "&amp; IF(SOURCE!$P$2-LEN(SOURCE!D106) &gt;= 0, REPT(" ",SOURCE!$P$2-LEN(SOURCE!D106)), "")&amp;
      SOURCE!E106&amp;", "&amp; IF(SOURCE!$Q$2-LEN(SOURCE!E106) &gt;=0, REPT(" ",SOURCE!$Q$2-LEN(SOURCE!E106)), "")&amp;
      SOURCE!F106&amp;", "&amp; IF(SOURCE!$R$2-LEN(SOURCE!F106) &gt;= 0, REPT(" ",SOURCE!$R$2-LEN(SOURCE!F106)+2), "")&amp;"("&amp;
      SUBSTITUTE(TEXT(SOURCE!G106,"??0"),"  ","")&amp;" &lt;&lt; TAM_MAX_BITS) |"&amp; IF(SOURCE!$S$2-3 &gt;= 0, REPT(" ",SOURCE!$S$2-5+4+1-1-LEN(SUBSTITUTE(SUBSTITUTE(TEXT(SOURCE!H106,"????0"),"  ","")," ",""))), "")&amp;
      SUBSTITUTE(SUBSTITUTE(TEXT(SOURCE!H106,"????0"),"  ","")," ","")&amp;","&amp; IF(SOURCE!$T$2-3 &gt;= 0, REPT(" ",SOURCE!$T$2-3-5), "")&amp;
      SOURCE!I106&amp;" | "&amp; IF(SOURCE!$U$2-LEN(SOURCE!I106) &gt;= 0, REPT(" ",SOURCE!$U$2-LEN(SOURCE!I106)), "")&amp;
      SOURCE!J106&amp;      IF(SOURCE!$V$2-LEN(SOURCE!J106) &gt;= 0, REPT(" ",SOURCE!$V$2-LEN(SOURCE!J106)), "")&amp;
  " | "&amp; SOURCE!K106&amp;      IF(SOURCE!$X$2-LEN(SOURCE!K106) &gt;= 0, REPT(" ",SOURCE!$X$2-LEN(SOURCE!K106)), "")&amp;
      "},"&amp;IF(SOURCE!L106&lt;&gt;"",""&amp;SOURCE!L106,"")
 )
)
)</f>
        <v>/*  101 */  { fnShow,                      NOPARAM/*#JM#*/,             "VIEW",                                        "VIEW",                                        (0 &lt;&lt; TAM_MAX_BITS) |     0, CAT_FNCT | SLS_ENABLED   | US_ENABLED  },//TEMPORARY SHOW OLD</v>
      </c>
    </row>
    <row r="107" spans="1:1">
      <c r="A107" s="168" t="str">
        <f>IF(AND(OR(SOURCE!A107="",ISBLANK(SOURCE!A107)),SOURCE!B107&gt;0),IF(ISBLANK(SOURCE!C107),"",SOURCE!C107),
IF(SOURCE!B107&lt;0,VLOOKUP(SOURCE!B107,lookups!A$1:B$25,2,0),
  IF(ISBLANK(SOURCE!B107),
    "",
    "/* "&amp;TEXT(SOURCE!B107,"???0")&amp;" *"&amp;
      SOURCE!C107&amp;", "&amp; IF(SOURCE!$O$2-LEN(SOURCE!C107) &gt;= 0, REPT(" ",SOURCE!$O$2-LEN(SOURCE!C107)), "")&amp;
      SOURCE!D107&amp;", "&amp; IF(SOURCE!$P$2-LEN(SOURCE!D107) &gt;= 0, REPT(" ",SOURCE!$P$2-LEN(SOURCE!D107)), "")&amp;
      SOURCE!E107&amp;", "&amp; IF(SOURCE!$Q$2-LEN(SOURCE!E107) &gt;=0, REPT(" ",SOURCE!$Q$2-LEN(SOURCE!E107)), "")&amp;
      SOURCE!F107&amp;", "&amp; IF(SOURCE!$R$2-LEN(SOURCE!F107) &gt;= 0, REPT(" ",SOURCE!$R$2-LEN(SOURCE!F107)+2), "")&amp;"("&amp;
      SUBSTITUTE(TEXT(SOURCE!G107,"??0"),"  ","")&amp;" &lt;&lt; TAM_MAX_BITS) |"&amp; IF(SOURCE!$S$2-3 &gt;= 0, REPT(" ",SOURCE!$S$2-5+4+1-1-LEN(SUBSTITUTE(SUBSTITUTE(TEXT(SOURCE!H107,"????0"),"  ","")," ",""))), "")&amp;
      SUBSTITUTE(SUBSTITUTE(TEXT(SOURCE!H107,"????0"),"  ","")," ","")&amp;","&amp; IF(SOURCE!$T$2-3 &gt;= 0, REPT(" ",SOURCE!$T$2-3-5), "")&amp;
      SOURCE!I107&amp;" | "&amp; IF(SOURCE!$U$2-LEN(SOURCE!I107) &gt;= 0, REPT(" ",SOURCE!$U$2-LEN(SOURCE!I107)), "")&amp;
      SOURCE!J107&amp;      IF(SOURCE!$V$2-LEN(SOURCE!J107) &gt;= 0, REPT(" ",SOURCE!$V$2-LEN(SOURCE!J107)), "")&amp;
  " | "&amp; SOURCE!K107&amp;      IF(SOURCE!$X$2-LEN(SOURCE!K107) &gt;= 0, REPT(" ",SOURCE!$X$2-LEN(SOURCE!K107)), "")&amp;
      "},"&amp;IF(SOURCE!L107&lt;&gt;"",""&amp;SOURCE!L107,"")
 )
)
)</f>
        <v>/*  102 */  { fnMod,                       NOPARAM,                     "MOD",                                         "MOD",                                         (0 &lt;&lt; TAM_MAX_BITS) |     0, CAT_FNCT | SLS_ENABLED   | US_ENABLED  },</v>
      </c>
    </row>
    <row r="108" spans="1:1">
      <c r="A108" s="168" t="str">
        <f>IF(AND(OR(SOURCE!A108="",ISBLANK(SOURCE!A108)),SOURCE!B108&gt;0),IF(ISBLANK(SOURCE!C108),"",SOURCE!C108),
IF(SOURCE!B108&lt;0,VLOOKUP(SOURCE!B108,lookups!A$1:B$25,2,0),
  IF(ISBLANK(SOURCE!B108),
    "",
    "/* "&amp;TEXT(SOURCE!B108,"???0")&amp;" *"&amp;
      SOURCE!C108&amp;", "&amp; IF(SOURCE!$O$2-LEN(SOURCE!C108) &gt;= 0, REPT(" ",SOURCE!$O$2-LEN(SOURCE!C108)), "")&amp;
      SOURCE!D108&amp;", "&amp; IF(SOURCE!$P$2-LEN(SOURCE!D108) &gt;= 0, REPT(" ",SOURCE!$P$2-LEN(SOURCE!D108)), "")&amp;
      SOURCE!E108&amp;", "&amp; IF(SOURCE!$Q$2-LEN(SOURCE!E108) &gt;=0, REPT(" ",SOURCE!$Q$2-LEN(SOURCE!E108)), "")&amp;
      SOURCE!F108&amp;", "&amp; IF(SOURCE!$R$2-LEN(SOURCE!F108) &gt;= 0, REPT(" ",SOURCE!$R$2-LEN(SOURCE!F108)+2), "")&amp;"("&amp;
      SUBSTITUTE(TEXT(SOURCE!G108,"??0"),"  ","")&amp;" &lt;&lt; TAM_MAX_BITS) |"&amp; IF(SOURCE!$S$2-3 &gt;= 0, REPT(" ",SOURCE!$S$2-5+4+1-1-LEN(SUBSTITUTE(SUBSTITUTE(TEXT(SOURCE!H108,"????0"),"  ","")," ",""))), "")&amp;
      SUBSTITUTE(SUBSTITUTE(TEXT(SOURCE!H108,"????0"),"  ","")," ","")&amp;","&amp; IF(SOURCE!$T$2-3 &gt;= 0, REPT(" ",SOURCE!$T$2-3-5), "")&amp;
      SOURCE!I108&amp;" | "&amp; IF(SOURCE!$U$2-LEN(SOURCE!I108) &gt;= 0, REPT(" ",SOURCE!$U$2-LEN(SOURCE!I108)), "")&amp;
      SOURCE!J108&amp;      IF(SOURCE!$V$2-LEN(SOURCE!J108) &gt;= 0, REPT(" ",SOURCE!$V$2-LEN(SOURCE!J108)), "")&amp;
  " | "&amp; SOURCE!K108&amp;      IF(SOURCE!$X$2-LEN(SOURCE!K108) &gt;= 0, REPT(" ",SOURCE!$X$2-LEN(SOURCE!K108)), "")&amp;
      "},"&amp;IF(SOURCE!L108&lt;&gt;"",""&amp;SOURCE!L108,"")
 )
)
)</f>
        <v>/*  103 */  { fnMax,                       NOPARAM,                     "max",                                         "max",                                         (0 &lt;&lt; TAM_MAX_BITS) |     0, CAT_FNCT | SLS_ENABLED   | US_ENABLED  },</v>
      </c>
    </row>
    <row r="109" spans="1:1">
      <c r="A109" s="168" t="str">
        <f>IF(AND(OR(SOURCE!A109="",ISBLANK(SOURCE!A109)),SOURCE!B109&gt;0),IF(ISBLANK(SOURCE!C109),"",SOURCE!C109),
IF(SOURCE!B109&lt;0,VLOOKUP(SOURCE!B109,lookups!A$1:B$25,2,0),
  IF(ISBLANK(SOURCE!B109),
    "",
    "/* "&amp;TEXT(SOURCE!B109,"???0")&amp;" *"&amp;
      SOURCE!C109&amp;", "&amp; IF(SOURCE!$O$2-LEN(SOURCE!C109) &gt;= 0, REPT(" ",SOURCE!$O$2-LEN(SOURCE!C109)), "")&amp;
      SOURCE!D109&amp;", "&amp; IF(SOURCE!$P$2-LEN(SOURCE!D109) &gt;= 0, REPT(" ",SOURCE!$P$2-LEN(SOURCE!D109)), "")&amp;
      SOURCE!E109&amp;", "&amp; IF(SOURCE!$Q$2-LEN(SOURCE!E109) &gt;=0, REPT(" ",SOURCE!$Q$2-LEN(SOURCE!E109)), "")&amp;
      SOURCE!F109&amp;", "&amp; IF(SOURCE!$R$2-LEN(SOURCE!F109) &gt;= 0, REPT(" ",SOURCE!$R$2-LEN(SOURCE!F109)+2), "")&amp;"("&amp;
      SUBSTITUTE(TEXT(SOURCE!G109,"??0"),"  ","")&amp;" &lt;&lt; TAM_MAX_BITS) |"&amp; IF(SOURCE!$S$2-3 &gt;= 0, REPT(" ",SOURCE!$S$2-5+4+1-1-LEN(SUBSTITUTE(SUBSTITUTE(TEXT(SOURCE!H109,"????0"),"  ","")," ",""))), "")&amp;
      SUBSTITUTE(SUBSTITUTE(TEXT(SOURCE!H109,"????0"),"  ","")," ","")&amp;","&amp; IF(SOURCE!$T$2-3 &gt;= 0, REPT(" ",SOURCE!$T$2-3-5), "")&amp;
      SOURCE!I109&amp;" | "&amp; IF(SOURCE!$U$2-LEN(SOURCE!I109) &gt;= 0, REPT(" ",SOURCE!$U$2-LEN(SOURCE!I109)), "")&amp;
      SOURCE!J109&amp;      IF(SOURCE!$V$2-LEN(SOURCE!J109) &gt;= 0, REPT(" ",SOURCE!$V$2-LEN(SOURCE!J109)), "")&amp;
  " | "&amp; SOURCE!K109&amp;      IF(SOURCE!$X$2-LEN(SOURCE!K109) &gt;= 0, REPT(" ",SOURCE!$X$2-LEN(SOURCE!K109)), "")&amp;
      "},"&amp;IF(SOURCE!L109&lt;&gt;"",""&amp;SOURCE!L109,"")
 )
)
)</f>
        <v>/*  104 */  { fnMin,                       NOPARAM,                     "min",                                         "min",                                         (0 &lt;&lt; TAM_MAX_BITS) |     0, CAT_FNCT | SLS_ENABLED   | US_ENABLED  },</v>
      </c>
    </row>
    <row r="110" spans="1:1">
      <c r="A110" s="168" t="str">
        <f>IF(AND(OR(SOURCE!A110="",ISBLANK(SOURCE!A110)),SOURCE!B110&gt;0),IF(ISBLANK(SOURCE!C110),"",SOURCE!C110),
IF(SOURCE!B110&lt;0,VLOOKUP(SOURCE!B110,lookups!A$1:B$25,2,0),
  IF(ISBLANK(SOURCE!B110),
    "",
    "/* "&amp;TEXT(SOURCE!B110,"???0")&amp;" *"&amp;
      SOURCE!C110&amp;", "&amp; IF(SOURCE!$O$2-LEN(SOURCE!C110) &gt;= 0, REPT(" ",SOURCE!$O$2-LEN(SOURCE!C110)), "")&amp;
      SOURCE!D110&amp;", "&amp; IF(SOURCE!$P$2-LEN(SOURCE!D110) &gt;= 0, REPT(" ",SOURCE!$P$2-LEN(SOURCE!D110)), "")&amp;
      SOURCE!E110&amp;", "&amp; IF(SOURCE!$Q$2-LEN(SOURCE!E110) &gt;=0, REPT(" ",SOURCE!$Q$2-LEN(SOURCE!E110)), "")&amp;
      SOURCE!F110&amp;", "&amp; IF(SOURCE!$R$2-LEN(SOURCE!F110) &gt;= 0, REPT(" ",SOURCE!$R$2-LEN(SOURCE!F110)+2), "")&amp;"("&amp;
      SUBSTITUTE(TEXT(SOURCE!G110,"??0"),"  ","")&amp;" &lt;&lt; TAM_MAX_BITS) |"&amp; IF(SOURCE!$S$2-3 &gt;= 0, REPT(" ",SOURCE!$S$2-5+4+1-1-LEN(SUBSTITUTE(SUBSTITUTE(TEXT(SOURCE!H110,"????0"),"  ","")," ",""))), "")&amp;
      SUBSTITUTE(SUBSTITUTE(TEXT(SOURCE!H110,"????0"),"  ","")," ","")&amp;","&amp; IF(SOURCE!$T$2-3 &gt;= 0, REPT(" ",SOURCE!$T$2-3-5), "")&amp;
      SOURCE!I110&amp;" | "&amp; IF(SOURCE!$U$2-LEN(SOURCE!I110) &gt;= 0, REPT(" ",SOURCE!$U$2-LEN(SOURCE!I110)), "")&amp;
      SOURCE!J110&amp;      IF(SOURCE!$V$2-LEN(SOURCE!J110) &gt;= 0, REPT(" ",SOURCE!$V$2-LEN(SOURCE!J110)), "")&amp;
  " | "&amp; SOURCE!K110&amp;      IF(SOURCE!$X$2-LEN(SOURCE!K110) &gt;= 0, REPT(" ",SOURCE!$X$2-LEN(SOURCE!K110)), "")&amp;
      "},"&amp;IF(SOURCE!L110&lt;&gt;"",""&amp;SOURCE!L110,"")
 )
)
)</f>
        <v>/*  105 */  { fnMagnitude,                 NOPARAM,                     "|x|",                                         "|x|",                                         (0 &lt;&lt; TAM_MAX_BITS) |     0, CAT_FNCT | SLS_ENABLED   | US_ENABLED  },</v>
      </c>
    </row>
    <row r="111" spans="1:1">
      <c r="A111" s="168" t="str">
        <f>IF(AND(OR(SOURCE!A111="",ISBLANK(SOURCE!A111)),SOURCE!B111&gt;0),IF(ISBLANK(SOURCE!C111),"",SOURCE!C111),
IF(SOURCE!B111&lt;0,VLOOKUP(SOURCE!B111,lookups!A$1:B$25,2,0),
  IF(ISBLANK(SOURCE!B111),
    "",
    "/* "&amp;TEXT(SOURCE!B111,"???0")&amp;" *"&amp;
      SOURCE!C111&amp;", "&amp; IF(SOURCE!$O$2-LEN(SOURCE!C111) &gt;= 0, REPT(" ",SOURCE!$O$2-LEN(SOURCE!C111)), "")&amp;
      SOURCE!D111&amp;", "&amp; IF(SOURCE!$P$2-LEN(SOURCE!D111) &gt;= 0, REPT(" ",SOURCE!$P$2-LEN(SOURCE!D111)), "")&amp;
      SOURCE!E111&amp;", "&amp; IF(SOURCE!$Q$2-LEN(SOURCE!E111) &gt;=0, REPT(" ",SOURCE!$Q$2-LEN(SOURCE!E111)), "")&amp;
      SOURCE!F111&amp;", "&amp; IF(SOURCE!$R$2-LEN(SOURCE!F111) &gt;= 0, REPT(" ",SOURCE!$R$2-LEN(SOURCE!F111)+2), "")&amp;"("&amp;
      SUBSTITUTE(TEXT(SOURCE!G111,"??0"),"  ","")&amp;" &lt;&lt; TAM_MAX_BITS) |"&amp; IF(SOURCE!$S$2-3 &gt;= 0, REPT(" ",SOURCE!$S$2-5+4+1-1-LEN(SUBSTITUTE(SUBSTITUTE(TEXT(SOURCE!H111,"????0"),"  ","")," ",""))), "")&amp;
      SUBSTITUTE(SUBSTITUTE(TEXT(SOURCE!H111,"????0"),"  ","")," ","")&amp;","&amp; IF(SOURCE!$T$2-3 &gt;= 0, REPT(" ",SOURCE!$T$2-3-5), "")&amp;
      SOURCE!I111&amp;" | "&amp; IF(SOURCE!$U$2-LEN(SOURCE!I111) &gt;= 0, REPT(" ",SOURCE!$U$2-LEN(SOURCE!I111)), "")&amp;
      SOURCE!J111&amp;      IF(SOURCE!$V$2-LEN(SOURCE!J111) &gt;= 0, REPT(" ",SOURCE!$V$2-LEN(SOURCE!J111)), "")&amp;
  " | "&amp; SOURCE!K111&amp;      IF(SOURCE!$X$2-LEN(SOURCE!K111) &gt;= 0, REPT(" ",SOURCE!$X$2-LEN(SOURCE!K111)), "")&amp;
      "},"&amp;IF(SOURCE!L111&lt;&gt;"",""&amp;SOURCE!L111,"")
 )
)
)</f>
        <v>/*  106 */  { fnNeighb,                    NOPARAM,                     "NEIGHB",                                      "NEIGHB",                                      (0 &lt;&lt; TAM_MAX_BITS) |     0, CAT_FNCT | SLS_ENABLED   | US_ENABLED  },</v>
      </c>
    </row>
    <row r="112" spans="1:1">
      <c r="A112" s="168" t="str">
        <f>IF(AND(OR(SOURCE!A112="",ISBLANK(SOURCE!A112)),SOURCE!B112&gt;0),IF(ISBLANK(SOURCE!C112),"",SOURCE!C112),
IF(SOURCE!B112&lt;0,VLOOKUP(SOURCE!B112,lookups!A$1:B$25,2,0),
  IF(ISBLANK(SOURCE!B112),
    "",
    "/* "&amp;TEXT(SOURCE!B112,"???0")&amp;" *"&amp;
      SOURCE!C112&amp;", "&amp; IF(SOURCE!$O$2-LEN(SOURCE!C112) &gt;= 0, REPT(" ",SOURCE!$O$2-LEN(SOURCE!C112)), "")&amp;
      SOURCE!D112&amp;", "&amp; IF(SOURCE!$P$2-LEN(SOURCE!D112) &gt;= 0, REPT(" ",SOURCE!$P$2-LEN(SOURCE!D112)), "")&amp;
      SOURCE!E112&amp;", "&amp; IF(SOURCE!$Q$2-LEN(SOURCE!E112) &gt;=0, REPT(" ",SOURCE!$Q$2-LEN(SOURCE!E112)), "")&amp;
      SOURCE!F112&amp;", "&amp; IF(SOURCE!$R$2-LEN(SOURCE!F112) &gt;= 0, REPT(" ",SOURCE!$R$2-LEN(SOURCE!F112)+2), "")&amp;"("&amp;
      SUBSTITUTE(TEXT(SOURCE!G112,"??0"),"  ","")&amp;" &lt;&lt; TAM_MAX_BITS) |"&amp; IF(SOURCE!$S$2-3 &gt;= 0, REPT(" ",SOURCE!$S$2-5+4+1-1-LEN(SUBSTITUTE(SUBSTITUTE(TEXT(SOURCE!H112,"????0"),"  ","")," ",""))), "")&amp;
      SUBSTITUTE(SUBSTITUTE(TEXT(SOURCE!H112,"????0"),"  ","")," ","")&amp;","&amp; IF(SOURCE!$T$2-3 &gt;= 0, REPT(" ",SOURCE!$T$2-3-5), "")&amp;
      SOURCE!I112&amp;" | "&amp; IF(SOURCE!$U$2-LEN(SOURCE!I112) &gt;= 0, REPT(" ",SOURCE!$U$2-LEN(SOURCE!I112)), "")&amp;
      SOURCE!J112&amp;      IF(SOURCE!$V$2-LEN(SOURCE!J112) &gt;= 0, REPT(" ",SOURCE!$V$2-LEN(SOURCE!J112)), "")&amp;
  " | "&amp; SOURCE!K112&amp;      IF(SOURCE!$X$2-LEN(SOURCE!K112) &gt;= 0, REPT(" ",SOURCE!$X$2-LEN(SOURCE!K112)), "")&amp;
      "},"&amp;IF(SOURCE!L112&lt;&gt;"",""&amp;SOURCE!L112,"")
 )
)
)</f>
        <v>/*  107 */  { fnNextPrime,                 NOPARAM,                     "NEXTP",                                       "NEXTP",                                       (0 &lt;&lt; TAM_MAX_BITS) |     0, CAT_FNCT | SLS_ENABLED   | US_ENABLED  },</v>
      </c>
    </row>
    <row r="113" spans="1:1">
      <c r="A113" s="168" t="str">
        <f>IF(AND(OR(SOURCE!A113="",ISBLANK(SOURCE!A113)),SOURCE!B113&gt;0),IF(ISBLANK(SOURCE!C113),"",SOURCE!C113),
IF(SOURCE!B113&lt;0,VLOOKUP(SOURCE!B113,lookups!A$1:B$25,2,0),
  IF(ISBLANK(SOURCE!B113),
    "",
    "/* "&amp;TEXT(SOURCE!B113,"???0")&amp;" *"&amp;
      SOURCE!C113&amp;", "&amp; IF(SOURCE!$O$2-LEN(SOURCE!C113) &gt;= 0, REPT(" ",SOURCE!$O$2-LEN(SOURCE!C113)), "")&amp;
      SOURCE!D113&amp;", "&amp; IF(SOURCE!$P$2-LEN(SOURCE!D113) &gt;= 0, REPT(" ",SOURCE!$P$2-LEN(SOURCE!D113)), "")&amp;
      SOURCE!E113&amp;", "&amp; IF(SOURCE!$Q$2-LEN(SOURCE!E113) &gt;=0, REPT(" ",SOURCE!$Q$2-LEN(SOURCE!E113)), "")&amp;
      SOURCE!F113&amp;", "&amp; IF(SOURCE!$R$2-LEN(SOURCE!F113) &gt;= 0, REPT(" ",SOURCE!$R$2-LEN(SOURCE!F113)+2), "")&amp;"("&amp;
      SUBSTITUTE(TEXT(SOURCE!G113,"??0"),"  ","")&amp;" &lt;&lt; TAM_MAX_BITS) |"&amp; IF(SOURCE!$S$2-3 &gt;= 0, REPT(" ",SOURCE!$S$2-5+4+1-1-LEN(SUBSTITUTE(SUBSTITUTE(TEXT(SOURCE!H113,"????0"),"  ","")," ",""))), "")&amp;
      SUBSTITUTE(SUBSTITUTE(TEXT(SOURCE!H113,"????0"),"  ","")," ","")&amp;","&amp; IF(SOURCE!$T$2-3 &gt;= 0, REPT(" ",SOURCE!$T$2-3-5), "")&amp;
      SOURCE!I113&amp;" | "&amp; IF(SOURCE!$U$2-LEN(SOURCE!I113) &gt;= 0, REPT(" ",SOURCE!$U$2-LEN(SOURCE!I113)), "")&amp;
      SOURCE!J113&amp;      IF(SOURCE!$V$2-LEN(SOURCE!J113) &gt;= 0, REPT(" ",SOURCE!$V$2-LEN(SOURCE!J113)), "")&amp;
  " | "&amp; SOURCE!K113&amp;      IF(SOURCE!$X$2-LEN(SOURCE!K113) &gt;= 0, REPT(" ",SOURCE!$X$2-LEN(SOURCE!K113)), "")&amp;
      "},"&amp;IF(SOURCE!L113&lt;&gt;"",""&amp;SOURCE!L113,"")
 )
)
)</f>
        <v>/*  108 */  { fnFactorial,                 NOPARAM,                     "x!",                                          "x!",                                          (0 &lt;&lt; TAM_MAX_BITS) |     0, CAT_FNCT | SLS_ENABLED   | US_ENABLED  },</v>
      </c>
    </row>
    <row r="114" spans="1:1">
      <c r="A114" s="168" t="str">
        <f>IF(AND(OR(SOURCE!A114="",ISBLANK(SOURCE!A114)),SOURCE!B114&gt;0),IF(ISBLANK(SOURCE!C114),"",SOURCE!C114),
IF(SOURCE!B114&lt;0,VLOOKUP(SOURCE!B114,lookups!A$1:B$25,2,0),
  IF(ISBLANK(SOURCE!B114),
    "",
    "/* "&amp;TEXT(SOURCE!B114,"???0")&amp;" *"&amp;
      SOURCE!C114&amp;", "&amp; IF(SOURCE!$O$2-LEN(SOURCE!C114) &gt;= 0, REPT(" ",SOURCE!$O$2-LEN(SOURCE!C114)), "")&amp;
      SOURCE!D114&amp;", "&amp; IF(SOURCE!$P$2-LEN(SOURCE!D114) &gt;= 0, REPT(" ",SOURCE!$P$2-LEN(SOURCE!D114)), "")&amp;
      SOURCE!E114&amp;", "&amp; IF(SOURCE!$Q$2-LEN(SOURCE!E114) &gt;=0, REPT(" ",SOURCE!$Q$2-LEN(SOURCE!E114)), "")&amp;
      SOURCE!F114&amp;", "&amp; IF(SOURCE!$R$2-LEN(SOURCE!F114) &gt;= 0, REPT(" ",SOURCE!$R$2-LEN(SOURCE!F114)+2), "")&amp;"("&amp;
      SUBSTITUTE(TEXT(SOURCE!G114,"??0"),"  ","")&amp;" &lt;&lt; TAM_MAX_BITS) |"&amp; IF(SOURCE!$S$2-3 &gt;= 0, REPT(" ",SOURCE!$S$2-5+4+1-1-LEN(SUBSTITUTE(SUBSTITUTE(TEXT(SOURCE!H114,"????0"),"  ","")," ",""))), "")&amp;
      SUBSTITUTE(SUBSTITUTE(TEXT(SOURCE!H114,"????0"),"  ","")," ","")&amp;","&amp; IF(SOURCE!$T$2-3 &gt;= 0, REPT(" ",SOURCE!$T$2-3-5), "")&amp;
      SOURCE!I114&amp;" | "&amp; IF(SOURCE!$U$2-LEN(SOURCE!I114) &gt;= 0, REPT(" ",SOURCE!$U$2-LEN(SOURCE!I114)), "")&amp;
      SOURCE!J114&amp;      IF(SOURCE!$V$2-LEN(SOURCE!J114) &gt;= 0, REPT(" ",SOURCE!$V$2-LEN(SOURCE!J114)), "")&amp;
  " | "&amp; SOURCE!K114&amp;      IF(SOURCE!$X$2-LEN(SOURCE!K114) &gt;= 0, REPT(" ",SOURCE!$X$2-LEN(SOURCE!K114)), "")&amp;
      "},"&amp;IF(SOURCE!L114&lt;&gt;"",""&amp;SOURCE!L114,"")
 )
)
)</f>
        <v>/*  109 */  { fnPi,                        NOPARAM,                     STD_pi,                                        STD_pi,                                        (0 &lt;&lt; TAM_MAX_BITS) |     0, CAT_NONE | SLS_ENABLED   | US_ENABLED  },</v>
      </c>
    </row>
    <row r="115" spans="1:1">
      <c r="A115" s="168" t="str">
        <f>IF(AND(OR(SOURCE!A115="",ISBLANK(SOURCE!A115)),SOURCE!B115&gt;0),IF(ISBLANK(SOURCE!C115),"",SOURCE!C115),
IF(SOURCE!B115&lt;0,VLOOKUP(SOURCE!B115,lookups!A$1:B$25,2,0),
  IF(ISBLANK(SOURCE!B115),
    "",
    "/* "&amp;TEXT(SOURCE!B115,"???0")&amp;" *"&amp;
      SOURCE!C115&amp;", "&amp; IF(SOURCE!$O$2-LEN(SOURCE!C115) &gt;= 0, REPT(" ",SOURCE!$O$2-LEN(SOURCE!C115)), "")&amp;
      SOURCE!D115&amp;", "&amp; IF(SOURCE!$P$2-LEN(SOURCE!D115) &gt;= 0, REPT(" ",SOURCE!$P$2-LEN(SOURCE!D115)), "")&amp;
      SOURCE!E115&amp;", "&amp; IF(SOURCE!$Q$2-LEN(SOURCE!E115) &gt;=0, REPT(" ",SOURCE!$Q$2-LEN(SOURCE!E115)), "")&amp;
      SOURCE!F115&amp;", "&amp; IF(SOURCE!$R$2-LEN(SOURCE!F115) &gt;= 0, REPT(" ",SOURCE!$R$2-LEN(SOURCE!F115)+2), "")&amp;"("&amp;
      SUBSTITUTE(TEXT(SOURCE!G115,"??0"),"  ","")&amp;" &lt;&lt; TAM_MAX_BITS) |"&amp; IF(SOURCE!$S$2-3 &gt;= 0, REPT(" ",SOURCE!$S$2-5+4+1-1-LEN(SUBSTITUTE(SUBSTITUTE(TEXT(SOURCE!H115,"????0"),"  ","")," ",""))), "")&amp;
      SUBSTITUTE(SUBSTITUTE(TEXT(SOURCE!H115,"????0"),"  ","")," ","")&amp;","&amp; IF(SOURCE!$T$2-3 &gt;= 0, REPT(" ",SOURCE!$T$2-3-5), "")&amp;
      SOURCE!I115&amp;" | "&amp; IF(SOURCE!$U$2-LEN(SOURCE!I115) &gt;= 0, REPT(" ",SOURCE!$U$2-LEN(SOURCE!I115)), "")&amp;
      SOURCE!J115&amp;      IF(SOURCE!$V$2-LEN(SOURCE!J115) &gt;= 0, REPT(" ",SOURCE!$V$2-LEN(SOURCE!J115)), "")&amp;
  " | "&amp; SOURCE!K115&amp;      IF(SOURCE!$X$2-LEN(SOURCE!K115) &gt;= 0, REPT(" ",SOURCE!$X$2-LEN(SOURCE!K115)), "")&amp;
      "},"&amp;IF(SOURCE!L115&lt;&gt;"",""&amp;SOURCE!L115,"")
 )
)
)</f>
        <v>/*  110 */  { fnClearFlag,                 TM_FLAGW,                    "CF",                                          "CF",                                          (0 &lt;&lt; TAM_MAX_BITS) |    99, CAT_FNCT | SLS_ENABLED   | US_ENABLED  },</v>
      </c>
    </row>
    <row r="116" spans="1:1">
      <c r="A116" s="168" t="str">
        <f>IF(AND(OR(SOURCE!A116="",ISBLANK(SOURCE!A116)),SOURCE!B116&gt;0),IF(ISBLANK(SOURCE!C116),"",SOURCE!C116),
IF(SOURCE!B116&lt;0,VLOOKUP(SOURCE!B116,lookups!A$1:B$25,2,0),
  IF(ISBLANK(SOURCE!B116),
    "",
    "/* "&amp;TEXT(SOURCE!B116,"???0")&amp;" *"&amp;
      SOURCE!C116&amp;", "&amp; IF(SOURCE!$O$2-LEN(SOURCE!C116) &gt;= 0, REPT(" ",SOURCE!$O$2-LEN(SOURCE!C116)), "")&amp;
      SOURCE!D116&amp;", "&amp; IF(SOURCE!$P$2-LEN(SOURCE!D116) &gt;= 0, REPT(" ",SOURCE!$P$2-LEN(SOURCE!D116)), "")&amp;
      SOURCE!E116&amp;", "&amp; IF(SOURCE!$Q$2-LEN(SOURCE!E116) &gt;=0, REPT(" ",SOURCE!$Q$2-LEN(SOURCE!E116)), "")&amp;
      SOURCE!F116&amp;", "&amp; IF(SOURCE!$R$2-LEN(SOURCE!F116) &gt;= 0, REPT(" ",SOURCE!$R$2-LEN(SOURCE!F116)+2), "")&amp;"("&amp;
      SUBSTITUTE(TEXT(SOURCE!G116,"??0"),"  ","")&amp;" &lt;&lt; TAM_MAX_BITS) |"&amp; IF(SOURCE!$S$2-3 &gt;= 0, REPT(" ",SOURCE!$S$2-5+4+1-1-LEN(SUBSTITUTE(SUBSTITUTE(TEXT(SOURCE!H116,"????0"),"  ","")," ",""))), "")&amp;
      SUBSTITUTE(SUBSTITUTE(TEXT(SOURCE!H116,"????0"),"  ","")," ","")&amp;","&amp; IF(SOURCE!$T$2-3 &gt;= 0, REPT(" ",SOURCE!$T$2-3-5), "")&amp;
      SOURCE!I116&amp;" | "&amp; IF(SOURCE!$U$2-LEN(SOURCE!I116) &gt;= 0, REPT(" ",SOURCE!$U$2-LEN(SOURCE!I116)), "")&amp;
      SOURCE!J116&amp;      IF(SOURCE!$V$2-LEN(SOURCE!J116) &gt;= 0, REPT(" ",SOURCE!$V$2-LEN(SOURCE!J116)), "")&amp;
  " | "&amp; SOURCE!K116&amp;      IF(SOURCE!$X$2-LEN(SOURCE!K116) &gt;= 0, REPT(" ",SOURCE!$X$2-LEN(SOURCE!K116)), "")&amp;
      "},"&amp;IF(SOURCE!L116&lt;&gt;"",""&amp;SOURCE!L116,"")
 )
)
)</f>
        <v>/*  111 */  { fnSetFlag,                   TM_FLAGW,                    "SF",                                          "SF",                                          (0 &lt;&lt; TAM_MAX_BITS) |    99, CAT_FNCT | SLS_ENABLED   | US_ENABLED  },</v>
      </c>
    </row>
    <row r="117" spans="1:1">
      <c r="A117" s="168" t="str">
        <f>IF(AND(OR(SOURCE!A117="",ISBLANK(SOURCE!A117)),SOURCE!B117&gt;0),IF(ISBLANK(SOURCE!C117),"",SOURCE!C117),
IF(SOURCE!B117&lt;0,VLOOKUP(SOURCE!B117,lookups!A$1:B$25,2,0),
  IF(ISBLANK(SOURCE!B117),
    "",
    "/* "&amp;TEXT(SOURCE!B117,"???0")&amp;" *"&amp;
      SOURCE!C117&amp;", "&amp; IF(SOURCE!$O$2-LEN(SOURCE!C117) &gt;= 0, REPT(" ",SOURCE!$O$2-LEN(SOURCE!C117)), "")&amp;
      SOURCE!D117&amp;", "&amp; IF(SOURCE!$P$2-LEN(SOURCE!D117) &gt;= 0, REPT(" ",SOURCE!$P$2-LEN(SOURCE!D117)), "")&amp;
      SOURCE!E117&amp;", "&amp; IF(SOURCE!$Q$2-LEN(SOURCE!E117) &gt;=0, REPT(" ",SOURCE!$Q$2-LEN(SOURCE!E117)), "")&amp;
      SOURCE!F117&amp;", "&amp; IF(SOURCE!$R$2-LEN(SOURCE!F117) &gt;= 0, REPT(" ",SOURCE!$R$2-LEN(SOURCE!F117)+2), "")&amp;"("&amp;
      SUBSTITUTE(TEXT(SOURCE!G117,"??0"),"  ","")&amp;" &lt;&lt; TAM_MAX_BITS) |"&amp; IF(SOURCE!$S$2-3 &gt;= 0, REPT(" ",SOURCE!$S$2-5+4+1-1-LEN(SUBSTITUTE(SUBSTITUTE(TEXT(SOURCE!H117,"????0"),"  ","")," ",""))), "")&amp;
      SUBSTITUTE(SUBSTITUTE(TEXT(SOURCE!H117,"????0"),"  ","")," ","")&amp;","&amp; IF(SOURCE!$T$2-3 &gt;= 0, REPT(" ",SOURCE!$T$2-3-5), "")&amp;
      SOURCE!I117&amp;" | "&amp; IF(SOURCE!$U$2-LEN(SOURCE!I117) &gt;= 0, REPT(" ",SOURCE!$U$2-LEN(SOURCE!I117)), "")&amp;
      SOURCE!J117&amp;      IF(SOURCE!$V$2-LEN(SOURCE!J117) &gt;= 0, REPT(" ",SOURCE!$V$2-LEN(SOURCE!J117)), "")&amp;
  " | "&amp; SOURCE!K117&amp;      IF(SOURCE!$X$2-LEN(SOURCE!K117) &gt;= 0, REPT(" ",SOURCE!$X$2-LEN(SOURCE!K117)), "")&amp;
      "},"&amp;IF(SOURCE!L117&lt;&gt;"",""&amp;SOURCE!L117,"")
 )
)
)</f>
        <v>/*  112 */  { fnFlipFlag,                  TM_FLAGW,                    "FF",                                          "FF",                                          (0 &lt;&lt; TAM_MAX_BITS) |    99, CAT_FNCT | SLS_ENABLED   | US_ENABLED  },</v>
      </c>
    </row>
    <row r="118" spans="1:1">
      <c r="A118" s="168" t="str">
        <f>IF(AND(OR(SOURCE!A118="",ISBLANK(SOURCE!A118)),SOURCE!B118&gt;0),IF(ISBLANK(SOURCE!C118),"",SOURCE!C118),
IF(SOURCE!B118&lt;0,VLOOKUP(SOURCE!B118,lookups!A$1:B$25,2,0),
  IF(ISBLANK(SOURCE!B118),
    "",
    "/* "&amp;TEXT(SOURCE!B118,"???0")&amp;" *"&amp;
      SOURCE!C118&amp;", "&amp; IF(SOURCE!$O$2-LEN(SOURCE!C118) &gt;= 0, REPT(" ",SOURCE!$O$2-LEN(SOURCE!C118)), "")&amp;
      SOURCE!D118&amp;", "&amp; IF(SOURCE!$P$2-LEN(SOURCE!D118) &gt;= 0, REPT(" ",SOURCE!$P$2-LEN(SOURCE!D118)), "")&amp;
      SOURCE!E118&amp;", "&amp; IF(SOURCE!$Q$2-LEN(SOURCE!E118) &gt;=0, REPT(" ",SOURCE!$Q$2-LEN(SOURCE!E118)), "")&amp;
      SOURCE!F118&amp;", "&amp; IF(SOURCE!$R$2-LEN(SOURCE!F118) &gt;= 0, REPT(" ",SOURCE!$R$2-LEN(SOURCE!F118)+2), "")&amp;"("&amp;
      SUBSTITUTE(TEXT(SOURCE!G118,"??0"),"  ","")&amp;" &lt;&lt; TAM_MAX_BITS) |"&amp; IF(SOURCE!$S$2-3 &gt;= 0, REPT(" ",SOURCE!$S$2-5+4+1-1-LEN(SUBSTITUTE(SUBSTITUTE(TEXT(SOURCE!H118,"????0"),"  ","")," ",""))), "")&amp;
      SUBSTITUTE(SUBSTITUTE(TEXT(SOURCE!H118,"????0"),"  ","")," ","")&amp;","&amp; IF(SOURCE!$T$2-3 &gt;= 0, REPT(" ",SOURCE!$T$2-3-5), "")&amp;
      SOURCE!I118&amp;" | "&amp; IF(SOURCE!$U$2-LEN(SOURCE!I118) &gt;= 0, REPT(" ",SOURCE!$U$2-LEN(SOURCE!I118)), "")&amp;
      SOURCE!J118&amp;      IF(SOURCE!$V$2-LEN(SOURCE!J118) &gt;= 0, REPT(" ",SOURCE!$V$2-LEN(SOURCE!J118)), "")&amp;
  " | "&amp; SOURCE!K118&amp;      IF(SOURCE!$X$2-LEN(SOURCE!K118) &gt;= 0, REPT(" ",SOURCE!$X$2-LEN(SOURCE!K118)), "")&amp;
      "},"&amp;IF(SOURCE!L118&lt;&gt;"",""&amp;SOURCE!L118,"")
 )
)
)</f>
        <v>/*  113 */  { itemToBeCoded,               NOPARAM,                     "M.SQR?",                                      "M.SQR?",                                      (0 &lt;&lt; TAM_MAX_BITS) |     0, CAT_FNCT | SLS_ENABLED   | US_ENABLED  },</v>
      </c>
    </row>
    <row r="119" spans="1:1">
      <c r="A119" s="168" t="str">
        <f>IF(AND(OR(SOURCE!A119="",ISBLANK(SOURCE!A119)),SOURCE!B119&gt;0),IF(ISBLANK(SOURCE!C119),"",SOURCE!C119),
IF(SOURCE!B119&lt;0,VLOOKUP(SOURCE!B119,lookups!A$1:B$25,2,0),
  IF(ISBLANK(SOURCE!B119),
    "",
    "/* "&amp;TEXT(SOURCE!B119,"???0")&amp;" *"&amp;
      SOURCE!C119&amp;", "&amp; IF(SOURCE!$O$2-LEN(SOURCE!C119) &gt;= 0, REPT(" ",SOURCE!$O$2-LEN(SOURCE!C119)), "")&amp;
      SOURCE!D119&amp;", "&amp; IF(SOURCE!$P$2-LEN(SOURCE!D119) &gt;= 0, REPT(" ",SOURCE!$P$2-LEN(SOURCE!D119)), "")&amp;
      SOURCE!E119&amp;", "&amp; IF(SOURCE!$Q$2-LEN(SOURCE!E119) &gt;=0, REPT(" ",SOURCE!$Q$2-LEN(SOURCE!E119)), "")&amp;
      SOURCE!F119&amp;", "&amp; IF(SOURCE!$R$2-LEN(SOURCE!F119) &gt;= 0, REPT(" ",SOURCE!$R$2-LEN(SOURCE!F119)+2), "")&amp;"("&amp;
      SUBSTITUTE(TEXT(SOURCE!G119,"??0"),"  ","")&amp;" &lt;&lt; TAM_MAX_BITS) |"&amp; IF(SOURCE!$S$2-3 &gt;= 0, REPT(" ",SOURCE!$S$2-5+4+1-1-LEN(SUBSTITUTE(SUBSTITUTE(TEXT(SOURCE!H119,"????0"),"  ","")," ",""))), "")&amp;
      SUBSTITUTE(SUBSTITUTE(TEXT(SOURCE!H119,"????0"),"  ","")," ","")&amp;","&amp; IF(SOURCE!$T$2-3 &gt;= 0, REPT(" ",SOURCE!$T$2-3-5), "")&amp;
      SOURCE!I119&amp;" | "&amp; IF(SOURCE!$U$2-LEN(SOURCE!I119) &gt;= 0, REPT(" ",SOURCE!$U$2-LEN(SOURCE!I119)), "")&amp;
      SOURCE!J119&amp;      IF(SOURCE!$V$2-LEN(SOURCE!J119) &gt;= 0, REPT(" ",SOURCE!$V$2-LEN(SOURCE!J119)), "")&amp;
  " | "&amp; SOURCE!K119&amp;      IF(SOURCE!$X$2-LEN(SOURCE!K119) &gt;= 0, REPT(" ",SOURCE!$X$2-LEN(SOURCE!K119)), "")&amp;
      "},"&amp;IF(SOURCE!L119&lt;&gt;"",""&amp;SOURCE!L119,"")
 )
)
)</f>
        <v>/*  114 */  { itemToBeCoded,               NOPARAM,                     "LITE",                                        "LITE",                                        (0 &lt;&lt; TAM_MAX_BITS) |     0, CAT_NONE | SLS_ENABLED   | US_UNCHANGED}, // Literal in a PGM</v>
      </c>
    </row>
    <row r="120" spans="1:1">
      <c r="A120" s="168" t="str">
        <f>IF(AND(OR(SOURCE!A120="",ISBLANK(SOURCE!A120)),SOURCE!B120&gt;0),IF(ISBLANK(SOURCE!C120),"",SOURCE!C120),
IF(SOURCE!B120&lt;0,VLOOKUP(SOURCE!B120,lookups!A$1:B$25,2,0),
  IF(ISBLANK(SOURCE!B120),
    "",
    "/* "&amp;TEXT(SOURCE!B120,"???0")&amp;" *"&amp;
      SOURCE!C120&amp;", "&amp; IF(SOURCE!$O$2-LEN(SOURCE!C120) &gt;= 0, REPT(" ",SOURCE!$O$2-LEN(SOURCE!C120)), "")&amp;
      SOURCE!D120&amp;", "&amp; IF(SOURCE!$P$2-LEN(SOURCE!D120) &gt;= 0, REPT(" ",SOURCE!$P$2-LEN(SOURCE!D120)), "")&amp;
      SOURCE!E120&amp;", "&amp; IF(SOURCE!$Q$2-LEN(SOURCE!E120) &gt;=0, REPT(" ",SOURCE!$Q$2-LEN(SOURCE!E120)), "")&amp;
      SOURCE!F120&amp;", "&amp; IF(SOURCE!$R$2-LEN(SOURCE!F120) &gt;= 0, REPT(" ",SOURCE!$R$2-LEN(SOURCE!F120)+2), "")&amp;"("&amp;
      SUBSTITUTE(TEXT(SOURCE!G120,"??0"),"  ","")&amp;" &lt;&lt; TAM_MAX_BITS) |"&amp; IF(SOURCE!$S$2-3 &gt;= 0, REPT(" ",SOURCE!$S$2-5+4+1-1-LEN(SUBSTITUTE(SUBSTITUTE(TEXT(SOURCE!H120,"????0"),"  ","")," ",""))), "")&amp;
      SUBSTITUTE(SUBSTITUTE(TEXT(SOURCE!H120,"????0"),"  ","")," ","")&amp;","&amp; IF(SOURCE!$T$2-3 &gt;= 0, REPT(" ",SOURCE!$T$2-3-5), "")&amp;
      SOURCE!I120&amp;" | "&amp; IF(SOURCE!$U$2-LEN(SOURCE!I120) &gt;= 0, REPT(" ",SOURCE!$U$2-LEN(SOURCE!I120)), "")&amp;
      SOURCE!J120&amp;      IF(SOURCE!$V$2-LEN(SOURCE!J120) &gt;= 0, REPT(" ",SOURCE!$V$2-LEN(SOURCE!J120)), "")&amp;
  " | "&amp; SOURCE!K120&amp;      IF(SOURCE!$X$2-LEN(SOURCE!K120) &gt;= 0, REPT(" ",SOURCE!$X$2-LEN(SOURCE!K120)), "")&amp;
      "},"&amp;IF(SOURCE!L120&lt;&gt;"",""&amp;SOURCE!L120,"")
 )
)
)</f>
        <v>/*  115 */  { fnCvtFromCurrentAngularMode, amDegree,                    STD_RIGHT_ARROW "DEG",                         STD_RIGHT_ARROW "DEG",                         (0 &lt;&lt; TAM_MAX_BITS) |     0, CAT_FNCT | SLS_ENABLED   | US_ENABLED  },</v>
      </c>
    </row>
    <row r="121" spans="1:1">
      <c r="A121" s="168" t="str">
        <f>IF(AND(OR(SOURCE!A121="",ISBLANK(SOURCE!A121)),SOURCE!B121&gt;0),IF(ISBLANK(SOURCE!C121),"",SOURCE!C121),
IF(SOURCE!B121&lt;0,VLOOKUP(SOURCE!B121,lookups!A$1:B$25,2,0),
  IF(ISBLANK(SOURCE!B121),
    "",
    "/* "&amp;TEXT(SOURCE!B121,"???0")&amp;" *"&amp;
      SOURCE!C121&amp;", "&amp; IF(SOURCE!$O$2-LEN(SOURCE!C121) &gt;= 0, REPT(" ",SOURCE!$O$2-LEN(SOURCE!C121)), "")&amp;
      SOURCE!D121&amp;", "&amp; IF(SOURCE!$P$2-LEN(SOURCE!D121) &gt;= 0, REPT(" ",SOURCE!$P$2-LEN(SOURCE!D121)), "")&amp;
      SOURCE!E121&amp;", "&amp; IF(SOURCE!$Q$2-LEN(SOURCE!E121) &gt;=0, REPT(" ",SOURCE!$Q$2-LEN(SOURCE!E121)), "")&amp;
      SOURCE!F121&amp;", "&amp; IF(SOURCE!$R$2-LEN(SOURCE!F121) &gt;= 0, REPT(" ",SOURCE!$R$2-LEN(SOURCE!F121)+2), "")&amp;"("&amp;
      SUBSTITUTE(TEXT(SOURCE!G121,"??0"),"  ","")&amp;" &lt;&lt; TAM_MAX_BITS) |"&amp; IF(SOURCE!$S$2-3 &gt;= 0, REPT(" ",SOURCE!$S$2-5+4+1-1-LEN(SUBSTITUTE(SUBSTITUTE(TEXT(SOURCE!H121,"????0"),"  ","")," ",""))), "")&amp;
      SUBSTITUTE(SUBSTITUTE(TEXT(SOURCE!H121,"????0"),"  ","")," ","")&amp;","&amp; IF(SOURCE!$T$2-3 &gt;= 0, REPT(" ",SOURCE!$T$2-3-5), "")&amp;
      SOURCE!I121&amp;" | "&amp; IF(SOURCE!$U$2-LEN(SOURCE!I121) &gt;= 0, REPT(" ",SOURCE!$U$2-LEN(SOURCE!I121)), "")&amp;
      SOURCE!J121&amp;      IF(SOURCE!$V$2-LEN(SOURCE!J121) &gt;= 0, REPT(" ",SOURCE!$V$2-LEN(SOURCE!J121)), "")&amp;
  " | "&amp; SOURCE!K121&amp;      IF(SOURCE!$X$2-LEN(SOURCE!K121) &gt;= 0, REPT(" ",SOURCE!$X$2-LEN(SOURCE!K121)), "")&amp;
      "},"&amp;IF(SOURCE!L121&lt;&gt;"",""&amp;SOURCE!L121,"")
 )
)
)</f>
        <v>/*  116 */  { fnCvtFromCurrentAngularMode, amDMS,                       STD_RIGHT_ARROW "D.MS",                        STD_RIGHT_ARROW "D.MS",                        (0 &lt;&lt; TAM_MAX_BITS) |     0, CAT_FNCT | SLS_ENABLED   | US_ENABLED  },</v>
      </c>
    </row>
    <row r="122" spans="1:1">
      <c r="A122" s="168" t="str">
        <f>IF(AND(OR(SOURCE!A122="",ISBLANK(SOURCE!A122)),SOURCE!B122&gt;0),IF(ISBLANK(SOURCE!C122),"",SOURCE!C122),
IF(SOURCE!B122&lt;0,VLOOKUP(SOURCE!B122,lookups!A$1:B$25,2,0),
  IF(ISBLANK(SOURCE!B122),
    "",
    "/* "&amp;TEXT(SOURCE!B122,"???0")&amp;" *"&amp;
      SOURCE!C122&amp;", "&amp; IF(SOURCE!$O$2-LEN(SOURCE!C122) &gt;= 0, REPT(" ",SOURCE!$O$2-LEN(SOURCE!C122)), "")&amp;
      SOURCE!D122&amp;", "&amp; IF(SOURCE!$P$2-LEN(SOURCE!D122) &gt;= 0, REPT(" ",SOURCE!$P$2-LEN(SOURCE!D122)), "")&amp;
      SOURCE!E122&amp;", "&amp; IF(SOURCE!$Q$2-LEN(SOURCE!E122) &gt;=0, REPT(" ",SOURCE!$Q$2-LEN(SOURCE!E122)), "")&amp;
      SOURCE!F122&amp;", "&amp; IF(SOURCE!$R$2-LEN(SOURCE!F122) &gt;= 0, REPT(" ",SOURCE!$R$2-LEN(SOURCE!F122)+2), "")&amp;"("&amp;
      SUBSTITUTE(TEXT(SOURCE!G122,"??0"),"  ","")&amp;" &lt;&lt; TAM_MAX_BITS) |"&amp; IF(SOURCE!$S$2-3 &gt;= 0, REPT(" ",SOURCE!$S$2-5+4+1-1-LEN(SUBSTITUTE(SUBSTITUTE(TEXT(SOURCE!H122,"????0"),"  ","")," ",""))), "")&amp;
      SUBSTITUTE(SUBSTITUTE(TEXT(SOURCE!H122,"????0"),"  ","")," ","")&amp;","&amp; IF(SOURCE!$T$2-3 &gt;= 0, REPT(" ",SOURCE!$T$2-3-5), "")&amp;
      SOURCE!I122&amp;" | "&amp; IF(SOURCE!$U$2-LEN(SOURCE!I122) &gt;= 0, REPT(" ",SOURCE!$U$2-LEN(SOURCE!I122)), "")&amp;
      SOURCE!J122&amp;      IF(SOURCE!$V$2-LEN(SOURCE!J122) &gt;= 0, REPT(" ",SOURCE!$V$2-LEN(SOURCE!J122)), "")&amp;
  " | "&amp; SOURCE!K122&amp;      IF(SOURCE!$X$2-LEN(SOURCE!K122) &gt;= 0, REPT(" ",SOURCE!$X$2-LEN(SOURCE!K122)), "")&amp;
      "},"&amp;IF(SOURCE!L122&lt;&gt;"",""&amp;SOURCE!L122,"")
 )
)
)</f>
        <v>/*  117 */  { fnCvtFromCurrentAngularMode, amGrad,                      STD_RIGHT_ARROW "GRAD",                        STD_RIGHT_ARROW "GRAD",                        (0 &lt;&lt; TAM_MAX_BITS) |     0, CAT_FNCT | SLS_ENABLED   | US_ENABLED  },</v>
      </c>
    </row>
    <row r="123" spans="1:1">
      <c r="A123" s="168" t="str">
        <f>IF(AND(OR(SOURCE!A123="",ISBLANK(SOURCE!A123)),SOURCE!B123&gt;0),IF(ISBLANK(SOURCE!C123),"",SOURCE!C123),
IF(SOURCE!B123&lt;0,VLOOKUP(SOURCE!B123,lookups!A$1:B$25,2,0),
  IF(ISBLANK(SOURCE!B123),
    "",
    "/* "&amp;TEXT(SOURCE!B123,"???0")&amp;" *"&amp;
      SOURCE!C123&amp;", "&amp; IF(SOURCE!$O$2-LEN(SOURCE!C123) &gt;= 0, REPT(" ",SOURCE!$O$2-LEN(SOURCE!C123)), "")&amp;
      SOURCE!D123&amp;", "&amp; IF(SOURCE!$P$2-LEN(SOURCE!D123) &gt;= 0, REPT(" ",SOURCE!$P$2-LEN(SOURCE!D123)), "")&amp;
      SOURCE!E123&amp;", "&amp; IF(SOURCE!$Q$2-LEN(SOURCE!E123) &gt;=0, REPT(" ",SOURCE!$Q$2-LEN(SOURCE!E123)), "")&amp;
      SOURCE!F123&amp;", "&amp; IF(SOURCE!$R$2-LEN(SOURCE!F123) &gt;= 0, REPT(" ",SOURCE!$R$2-LEN(SOURCE!F123)+2), "")&amp;"("&amp;
      SUBSTITUTE(TEXT(SOURCE!G123,"??0"),"  ","")&amp;" &lt;&lt; TAM_MAX_BITS) |"&amp; IF(SOURCE!$S$2-3 &gt;= 0, REPT(" ",SOURCE!$S$2-5+4+1-1-LEN(SUBSTITUTE(SUBSTITUTE(TEXT(SOURCE!H123,"????0"),"  ","")," ",""))), "")&amp;
      SUBSTITUTE(SUBSTITUTE(TEXT(SOURCE!H123,"????0"),"  ","")," ","")&amp;","&amp; IF(SOURCE!$T$2-3 &gt;= 0, REPT(" ",SOURCE!$T$2-3-5), "")&amp;
      SOURCE!I123&amp;" | "&amp; IF(SOURCE!$U$2-LEN(SOURCE!I123) &gt;= 0, REPT(" ",SOURCE!$U$2-LEN(SOURCE!I123)), "")&amp;
      SOURCE!J123&amp;      IF(SOURCE!$V$2-LEN(SOURCE!J123) &gt;= 0, REPT(" ",SOURCE!$V$2-LEN(SOURCE!J123)), "")&amp;
  " | "&amp; SOURCE!K123&amp;      IF(SOURCE!$X$2-LEN(SOURCE!K123) &gt;= 0, REPT(" ",SOURCE!$X$2-LEN(SOURCE!K123)), "")&amp;
      "},"&amp;IF(SOURCE!L123&lt;&gt;"",""&amp;SOURCE!L123,"")
 )
)
)</f>
        <v>/*  118 */  { fnCvtFromCurrentAngularMode, amMultPi,                    STD_RIGHT_ARROW "MUL" STD_pi,                  STD_RIGHT_ARROW "MUL" STD_pi,                  (0 &lt;&lt; TAM_MAX_BITS) |     0, CAT_FNCT | SLS_ENABLED   | US_ENABLED  },</v>
      </c>
    </row>
    <row r="124" spans="1:1">
      <c r="A124" s="168" t="str">
        <f>IF(AND(OR(SOURCE!A124="",ISBLANK(SOURCE!A124)),SOURCE!B124&gt;0),IF(ISBLANK(SOURCE!C124),"",SOURCE!C124),
IF(SOURCE!B124&lt;0,VLOOKUP(SOURCE!B124,lookups!A$1:B$25,2,0),
  IF(ISBLANK(SOURCE!B124),
    "",
    "/* "&amp;TEXT(SOURCE!B124,"???0")&amp;" *"&amp;
      SOURCE!C124&amp;", "&amp; IF(SOURCE!$O$2-LEN(SOURCE!C124) &gt;= 0, REPT(" ",SOURCE!$O$2-LEN(SOURCE!C124)), "")&amp;
      SOURCE!D124&amp;", "&amp; IF(SOURCE!$P$2-LEN(SOURCE!D124) &gt;= 0, REPT(" ",SOURCE!$P$2-LEN(SOURCE!D124)), "")&amp;
      SOURCE!E124&amp;", "&amp; IF(SOURCE!$Q$2-LEN(SOURCE!E124) &gt;=0, REPT(" ",SOURCE!$Q$2-LEN(SOURCE!E124)), "")&amp;
      SOURCE!F124&amp;", "&amp; IF(SOURCE!$R$2-LEN(SOURCE!F124) &gt;= 0, REPT(" ",SOURCE!$R$2-LEN(SOURCE!F124)+2), "")&amp;"("&amp;
      SUBSTITUTE(TEXT(SOURCE!G124,"??0"),"  ","")&amp;" &lt;&lt; TAM_MAX_BITS) |"&amp; IF(SOURCE!$S$2-3 &gt;= 0, REPT(" ",SOURCE!$S$2-5+4+1-1-LEN(SUBSTITUTE(SUBSTITUTE(TEXT(SOURCE!H124,"????0"),"  ","")," ",""))), "")&amp;
      SUBSTITUTE(SUBSTITUTE(TEXT(SOURCE!H124,"????0"),"  ","")," ","")&amp;","&amp; IF(SOURCE!$T$2-3 &gt;= 0, REPT(" ",SOURCE!$T$2-3-5), "")&amp;
      SOURCE!I124&amp;" | "&amp; IF(SOURCE!$U$2-LEN(SOURCE!I124) &gt;= 0, REPT(" ",SOURCE!$U$2-LEN(SOURCE!I124)), "")&amp;
      SOURCE!J124&amp;      IF(SOURCE!$V$2-LEN(SOURCE!J124) &gt;= 0, REPT(" ",SOURCE!$V$2-LEN(SOURCE!J124)), "")&amp;
  " | "&amp; SOURCE!K124&amp;      IF(SOURCE!$X$2-LEN(SOURCE!K124) &gt;= 0, REPT(" ",SOURCE!$X$2-LEN(SOURCE!K124)), "")&amp;
      "},"&amp;IF(SOURCE!L124&lt;&gt;"",""&amp;SOURCE!L124,"")
 )
)
)</f>
        <v>/*  119 */  { fnCvtFromCurrentAngularMode, amRadian,                    STD_RIGHT_ARROW "RAD",                         STD_RIGHT_ARROW "RAD",                         (0 &lt;&lt; TAM_MAX_BITS) |     0, CAT_FNCT | SLS_ENABLED   | US_ENABLED  },</v>
      </c>
    </row>
    <row r="125" spans="1:1">
      <c r="A125" s="168" t="str">
        <f>IF(AND(OR(SOURCE!A125="",ISBLANK(SOURCE!A125)),SOURCE!B125&gt;0),IF(ISBLANK(SOURCE!C125),"",SOURCE!C125),
IF(SOURCE!B125&lt;0,VLOOKUP(SOURCE!B125,lookups!A$1:B$25,2,0),
  IF(ISBLANK(SOURCE!B125),
    "",
    "/* "&amp;TEXT(SOURCE!B125,"???0")&amp;" *"&amp;
      SOURCE!C125&amp;", "&amp; IF(SOURCE!$O$2-LEN(SOURCE!C125) &gt;= 0, REPT(" ",SOURCE!$O$2-LEN(SOURCE!C125)), "")&amp;
      SOURCE!D125&amp;", "&amp; IF(SOURCE!$P$2-LEN(SOURCE!D125) &gt;= 0, REPT(" ",SOURCE!$P$2-LEN(SOURCE!D125)), "")&amp;
      SOURCE!E125&amp;", "&amp; IF(SOURCE!$Q$2-LEN(SOURCE!E125) &gt;=0, REPT(" ",SOURCE!$Q$2-LEN(SOURCE!E125)), "")&amp;
      SOURCE!F125&amp;", "&amp; IF(SOURCE!$R$2-LEN(SOURCE!F125) &gt;= 0, REPT(" ",SOURCE!$R$2-LEN(SOURCE!F125)+2), "")&amp;"("&amp;
      SUBSTITUTE(TEXT(SOURCE!G125,"??0"),"  ","")&amp;" &lt;&lt; TAM_MAX_BITS) |"&amp; IF(SOURCE!$S$2-3 &gt;= 0, REPT(" ",SOURCE!$S$2-5+4+1-1-LEN(SUBSTITUTE(SUBSTITUTE(TEXT(SOURCE!H125,"????0"),"  ","")," ",""))), "")&amp;
      SUBSTITUTE(SUBSTITUTE(TEXT(SOURCE!H125,"????0"),"  ","")," ","")&amp;","&amp; IF(SOURCE!$T$2-3 &gt;= 0, REPT(" ",SOURCE!$T$2-3-5), "")&amp;
      SOURCE!I125&amp;" | "&amp; IF(SOURCE!$U$2-LEN(SOURCE!I125) &gt;= 0, REPT(" ",SOURCE!$U$2-LEN(SOURCE!I125)), "")&amp;
      SOURCE!J125&amp;      IF(SOURCE!$V$2-LEN(SOURCE!J125) &gt;= 0, REPT(" ",SOURCE!$V$2-LEN(SOURCE!J125)), "")&amp;
  " | "&amp; SOURCE!K125&amp;      IF(SOURCE!$X$2-LEN(SOURCE!K125) &gt;= 0, REPT(" ",SOURCE!$X$2-LEN(SOURCE!K125)), "")&amp;
      "},"&amp;IF(SOURCE!L125&lt;&gt;"",""&amp;SOURCE!L125,"")
 )
)
)</f>
        <v>/*  120 */  { fnCvtDegToRad,               NOPARAM,                     "D" STD_RIGHT_ARROW "R",                       "D" STD_RIGHT_ARROW "R",                       (0 &lt;&lt; TAM_MAX_BITS) |     0, CAT_FNCT | SLS_ENABLED   | US_ENABLED  },</v>
      </c>
    </row>
    <row r="126" spans="1:1">
      <c r="A126" s="168" t="str">
        <f>IF(AND(OR(SOURCE!A126="",ISBLANK(SOURCE!A126)),SOURCE!B126&gt;0),IF(ISBLANK(SOURCE!C126),"",SOURCE!C126),
IF(SOURCE!B126&lt;0,VLOOKUP(SOURCE!B126,lookups!A$1:B$25,2,0),
  IF(ISBLANK(SOURCE!B126),
    "",
    "/* "&amp;TEXT(SOURCE!B126,"???0")&amp;" *"&amp;
      SOURCE!C126&amp;", "&amp; IF(SOURCE!$O$2-LEN(SOURCE!C126) &gt;= 0, REPT(" ",SOURCE!$O$2-LEN(SOURCE!C126)), "")&amp;
      SOURCE!D126&amp;", "&amp; IF(SOURCE!$P$2-LEN(SOURCE!D126) &gt;= 0, REPT(" ",SOURCE!$P$2-LEN(SOURCE!D126)), "")&amp;
      SOURCE!E126&amp;", "&amp; IF(SOURCE!$Q$2-LEN(SOURCE!E126) &gt;=0, REPT(" ",SOURCE!$Q$2-LEN(SOURCE!E126)), "")&amp;
      SOURCE!F126&amp;", "&amp; IF(SOURCE!$R$2-LEN(SOURCE!F126) &gt;= 0, REPT(" ",SOURCE!$R$2-LEN(SOURCE!F126)+2), "")&amp;"("&amp;
      SUBSTITUTE(TEXT(SOURCE!G126,"??0"),"  ","")&amp;" &lt;&lt; TAM_MAX_BITS) |"&amp; IF(SOURCE!$S$2-3 &gt;= 0, REPT(" ",SOURCE!$S$2-5+4+1-1-LEN(SUBSTITUTE(SUBSTITUTE(TEXT(SOURCE!H126,"????0"),"  ","")," ",""))), "")&amp;
      SUBSTITUTE(SUBSTITUTE(TEXT(SOURCE!H126,"????0"),"  ","")," ","")&amp;","&amp; IF(SOURCE!$T$2-3 &gt;= 0, REPT(" ",SOURCE!$T$2-3-5), "")&amp;
      SOURCE!I126&amp;" | "&amp; IF(SOURCE!$U$2-LEN(SOURCE!I126) &gt;= 0, REPT(" ",SOURCE!$U$2-LEN(SOURCE!I126)), "")&amp;
      SOURCE!J126&amp;      IF(SOURCE!$V$2-LEN(SOURCE!J126) &gt;= 0, REPT(" ",SOURCE!$V$2-LEN(SOURCE!J126)), "")&amp;
  " | "&amp; SOURCE!K126&amp;      IF(SOURCE!$X$2-LEN(SOURCE!K126) &gt;= 0, REPT(" ",SOURCE!$X$2-LEN(SOURCE!K126)), "")&amp;
      "},"&amp;IF(SOURCE!L126&lt;&gt;"",""&amp;SOURCE!L126,"")
 )
)
)</f>
        <v>/*  121 */  { fnCvtRadToDeg,               NOPARAM,                     "R" STD_RIGHT_ARROW "D",                       "R" STD_RIGHT_ARROW "D",                       (0 &lt;&lt; TAM_MAX_BITS) |     0, CAT_FNCT | SLS_ENABLED   | US_ENABLED  },</v>
      </c>
    </row>
    <row r="127" spans="1:1">
      <c r="A127" s="168" t="str">
        <f>IF(AND(OR(SOURCE!A127="",ISBLANK(SOURCE!A127)),SOURCE!B127&gt;0),IF(ISBLANK(SOURCE!C127),"",SOURCE!C127),
IF(SOURCE!B127&lt;0,VLOOKUP(SOURCE!B127,lookups!A$1:B$25,2,0),
  IF(ISBLANK(SOURCE!B127),
    "",
    "/* "&amp;TEXT(SOURCE!B127,"???0")&amp;" *"&amp;
      SOURCE!C127&amp;", "&amp; IF(SOURCE!$O$2-LEN(SOURCE!C127) &gt;= 0, REPT(" ",SOURCE!$O$2-LEN(SOURCE!C127)), "")&amp;
      SOURCE!D127&amp;", "&amp; IF(SOURCE!$P$2-LEN(SOURCE!D127) &gt;= 0, REPT(" ",SOURCE!$P$2-LEN(SOURCE!D127)), "")&amp;
      SOURCE!E127&amp;", "&amp; IF(SOURCE!$Q$2-LEN(SOURCE!E127) &gt;=0, REPT(" ",SOURCE!$Q$2-LEN(SOURCE!E127)), "")&amp;
      SOURCE!F127&amp;", "&amp; IF(SOURCE!$R$2-LEN(SOURCE!F127) &gt;= 0, REPT(" ",SOURCE!$R$2-LEN(SOURCE!F127)+2), "")&amp;"("&amp;
      SUBSTITUTE(TEXT(SOURCE!G127,"??0"),"  ","")&amp;" &lt;&lt; TAM_MAX_BITS) |"&amp; IF(SOURCE!$S$2-3 &gt;= 0, REPT(" ",SOURCE!$S$2-5+4+1-1-LEN(SUBSTITUTE(SUBSTITUTE(TEXT(SOURCE!H127,"????0"),"  ","")," ",""))), "")&amp;
      SUBSTITUTE(SUBSTITUTE(TEXT(SOURCE!H127,"????0"),"  ","")," ","")&amp;","&amp; IF(SOURCE!$T$2-3 &gt;= 0, REPT(" ",SOURCE!$T$2-3-5), "")&amp;
      SOURCE!I127&amp;" | "&amp; IF(SOURCE!$U$2-LEN(SOURCE!I127) &gt;= 0, REPT(" ",SOURCE!$U$2-LEN(SOURCE!I127)), "")&amp;
      SOURCE!J127&amp;      IF(SOURCE!$V$2-LEN(SOURCE!J127) &gt;= 0, REPT(" ",SOURCE!$V$2-LEN(SOURCE!J127)), "")&amp;
  " | "&amp; SOURCE!K127&amp;      IF(SOURCE!$X$2-LEN(SOURCE!K127) &gt;= 0, REPT(" ",SOURCE!$X$2-LEN(SOURCE!K127)), "")&amp;
      "},"&amp;IF(SOURCE!L127&lt;&gt;"",""&amp;SOURCE!L127,"")
 )
)
)</f>
        <v>/*  122 */  { fnRmd,                       NOPARAM,                     "RMD",                                         "RMD",                                         (0 &lt;&lt; TAM_MAX_BITS) |     0, CAT_FNCT | SLS_ENABLED   | US_ENABLED  },</v>
      </c>
    </row>
    <row r="128" spans="1:1">
      <c r="A128" s="168" t="str">
        <f>IF(AND(OR(SOURCE!A128="",ISBLANK(SOURCE!A128)),SOURCE!B128&gt;0),IF(ISBLANK(SOURCE!C128),"",SOURCE!C128),
IF(SOURCE!B128&lt;0,VLOOKUP(SOURCE!B128,lookups!A$1:B$25,2,0),
  IF(ISBLANK(SOURCE!B128),
    "",
    "/* "&amp;TEXT(SOURCE!B128,"???0")&amp;" *"&amp;
      SOURCE!C128&amp;", "&amp; IF(SOURCE!$O$2-LEN(SOURCE!C128) &gt;= 0, REPT(" ",SOURCE!$O$2-LEN(SOURCE!C128)), "")&amp;
      SOURCE!D128&amp;", "&amp; IF(SOURCE!$P$2-LEN(SOURCE!D128) &gt;= 0, REPT(" ",SOURCE!$P$2-LEN(SOURCE!D128)), "")&amp;
      SOURCE!E128&amp;", "&amp; IF(SOURCE!$Q$2-LEN(SOURCE!E128) &gt;=0, REPT(" ",SOURCE!$Q$2-LEN(SOURCE!E128)), "")&amp;
      SOURCE!F128&amp;", "&amp; IF(SOURCE!$R$2-LEN(SOURCE!F128) &gt;= 0, REPT(" ",SOURCE!$R$2-LEN(SOURCE!F128)+2), "")&amp;"("&amp;
      SUBSTITUTE(TEXT(SOURCE!G128,"??0"),"  ","")&amp;" &lt;&lt; TAM_MAX_BITS) |"&amp; IF(SOURCE!$S$2-3 &gt;= 0, REPT(" ",SOURCE!$S$2-5+4+1-1-LEN(SUBSTITUTE(SUBSTITUTE(TEXT(SOURCE!H128,"????0"),"  ","")," ",""))), "")&amp;
      SUBSTITUTE(SUBSTITUTE(TEXT(SOURCE!H128,"????0"),"  ","")," ","")&amp;","&amp; IF(SOURCE!$T$2-3 &gt;= 0, REPT(" ",SOURCE!$T$2-3-5), "")&amp;
      SOURCE!I128&amp;" | "&amp; IF(SOURCE!$U$2-LEN(SOURCE!I128) &gt;= 0, REPT(" ",SOURCE!$U$2-LEN(SOURCE!I128)), "")&amp;
      SOURCE!J128&amp;      IF(SOURCE!$V$2-LEN(SOURCE!J128) &gt;= 0, REPT(" ",SOURCE!$V$2-LEN(SOURCE!J128)), "")&amp;
  " | "&amp; SOURCE!K128&amp;      IF(SOURCE!$X$2-LEN(SOURCE!K128) &gt;= 0, REPT(" ",SOURCE!$X$2-LEN(SOURCE!K128)), "")&amp;
      "},"&amp;IF(SOURCE!L128&lt;&gt;"",""&amp;SOURCE!L128,"")
 )
)
)</f>
        <v>/*  123 */  { fnLogicalNot,                NOPARAM,                     "NOT",                                         "NOT",                                         (0 &lt;&lt; TAM_MAX_BITS) |     0, CAT_FNCT | SLS_ENABLED   | US_ENABLED  },</v>
      </c>
    </row>
    <row r="129" spans="1:1">
      <c r="A129" s="168" t="str">
        <f>IF(AND(OR(SOURCE!A129="",ISBLANK(SOURCE!A129)),SOURCE!B129&gt;0),IF(ISBLANK(SOURCE!C129),"",SOURCE!C129),
IF(SOURCE!B129&lt;0,VLOOKUP(SOURCE!B129,lookups!A$1:B$25,2,0),
  IF(ISBLANK(SOURCE!B129),
    "",
    "/* "&amp;TEXT(SOURCE!B129,"???0")&amp;" *"&amp;
      SOURCE!C129&amp;", "&amp; IF(SOURCE!$O$2-LEN(SOURCE!C129) &gt;= 0, REPT(" ",SOURCE!$O$2-LEN(SOURCE!C129)), "")&amp;
      SOURCE!D129&amp;", "&amp; IF(SOURCE!$P$2-LEN(SOURCE!D129) &gt;= 0, REPT(" ",SOURCE!$P$2-LEN(SOURCE!D129)), "")&amp;
      SOURCE!E129&amp;", "&amp; IF(SOURCE!$Q$2-LEN(SOURCE!E129) &gt;=0, REPT(" ",SOURCE!$Q$2-LEN(SOURCE!E129)), "")&amp;
      SOURCE!F129&amp;", "&amp; IF(SOURCE!$R$2-LEN(SOURCE!F129) &gt;= 0, REPT(" ",SOURCE!$R$2-LEN(SOURCE!F129)+2), "")&amp;"("&amp;
      SUBSTITUTE(TEXT(SOURCE!G129,"??0"),"  ","")&amp;" &lt;&lt; TAM_MAX_BITS) |"&amp; IF(SOURCE!$S$2-3 &gt;= 0, REPT(" ",SOURCE!$S$2-5+4+1-1-LEN(SUBSTITUTE(SUBSTITUTE(TEXT(SOURCE!H129,"????0"),"  ","")," ",""))), "")&amp;
      SUBSTITUTE(SUBSTITUTE(TEXT(SOURCE!H129,"????0"),"  ","")," ","")&amp;","&amp; IF(SOURCE!$T$2-3 &gt;= 0, REPT(" ",SOURCE!$T$2-3-5), "")&amp;
      SOURCE!I129&amp;" | "&amp; IF(SOURCE!$U$2-LEN(SOURCE!I129) &gt;= 0, REPT(" ",SOURCE!$U$2-LEN(SOURCE!I129)), "")&amp;
      SOURCE!J129&amp;      IF(SOURCE!$V$2-LEN(SOURCE!J129) &gt;= 0, REPT(" ",SOURCE!$V$2-LEN(SOURCE!J129)), "")&amp;
  " | "&amp; SOURCE!K129&amp;      IF(SOURCE!$X$2-LEN(SOURCE!K129) &gt;= 0, REPT(" ",SOURCE!$X$2-LEN(SOURCE!K129)), "")&amp;
      "},"&amp;IF(SOURCE!L129&lt;&gt;"",""&amp;SOURCE!L129,"")
 )
)
)</f>
        <v>/*  124 */  { fnLogicalAnd,                NOPARAM,                     "AND",                                         "AND",                                         (0 &lt;&lt; TAM_MAX_BITS) |     0, CAT_FNCT | SLS_ENABLED   | US_ENABLED  },</v>
      </c>
    </row>
    <row r="130" spans="1:1">
      <c r="A130" s="168" t="str">
        <f>IF(AND(OR(SOURCE!A130="",ISBLANK(SOURCE!A130)),SOURCE!B130&gt;0),IF(ISBLANK(SOURCE!C130),"",SOURCE!C130),
IF(SOURCE!B130&lt;0,VLOOKUP(SOURCE!B130,lookups!A$1:B$25,2,0),
  IF(ISBLANK(SOURCE!B130),
    "",
    "/* "&amp;TEXT(SOURCE!B130,"???0")&amp;" *"&amp;
      SOURCE!C130&amp;", "&amp; IF(SOURCE!$O$2-LEN(SOURCE!C130) &gt;= 0, REPT(" ",SOURCE!$O$2-LEN(SOURCE!C130)), "")&amp;
      SOURCE!D130&amp;", "&amp; IF(SOURCE!$P$2-LEN(SOURCE!D130) &gt;= 0, REPT(" ",SOURCE!$P$2-LEN(SOURCE!D130)), "")&amp;
      SOURCE!E130&amp;", "&amp; IF(SOURCE!$Q$2-LEN(SOURCE!E130) &gt;=0, REPT(" ",SOURCE!$Q$2-LEN(SOURCE!E130)), "")&amp;
      SOURCE!F130&amp;", "&amp; IF(SOURCE!$R$2-LEN(SOURCE!F130) &gt;= 0, REPT(" ",SOURCE!$R$2-LEN(SOURCE!F130)+2), "")&amp;"("&amp;
      SUBSTITUTE(TEXT(SOURCE!G130,"??0"),"  ","")&amp;" &lt;&lt; TAM_MAX_BITS) |"&amp; IF(SOURCE!$S$2-3 &gt;= 0, REPT(" ",SOURCE!$S$2-5+4+1-1-LEN(SUBSTITUTE(SUBSTITUTE(TEXT(SOURCE!H130,"????0"),"  ","")," ",""))), "")&amp;
      SUBSTITUTE(SUBSTITUTE(TEXT(SOURCE!H130,"????0"),"  ","")," ","")&amp;","&amp; IF(SOURCE!$T$2-3 &gt;= 0, REPT(" ",SOURCE!$T$2-3-5), "")&amp;
      SOURCE!I130&amp;" | "&amp; IF(SOURCE!$U$2-LEN(SOURCE!I130) &gt;= 0, REPT(" ",SOURCE!$U$2-LEN(SOURCE!I130)), "")&amp;
      SOURCE!J130&amp;      IF(SOURCE!$V$2-LEN(SOURCE!J130) &gt;= 0, REPT(" ",SOURCE!$V$2-LEN(SOURCE!J130)), "")&amp;
  " | "&amp; SOURCE!K130&amp;      IF(SOURCE!$X$2-LEN(SOURCE!K130) &gt;= 0, REPT(" ",SOURCE!$X$2-LEN(SOURCE!K130)), "")&amp;
      "},"&amp;IF(SOURCE!L130&lt;&gt;"",""&amp;SOURCE!L130,"")
 )
)
)</f>
        <v>/*  125 */  { fnLogicalOr,                 NOPARAM,                     "OR",                                          "OR",                                          (0 &lt;&lt; TAM_MAX_BITS) |     0, CAT_FNCT | SLS_ENABLED   | US_ENABLED  },</v>
      </c>
    </row>
    <row r="131" spans="1:1">
      <c r="A131" s="168" t="str">
        <f>IF(AND(OR(SOURCE!A131="",ISBLANK(SOURCE!A131)),SOURCE!B131&gt;0),IF(ISBLANK(SOURCE!C131),"",SOURCE!C131),
IF(SOURCE!B131&lt;0,VLOOKUP(SOURCE!B131,lookups!A$1:B$25,2,0),
  IF(ISBLANK(SOURCE!B131),
    "",
    "/* "&amp;TEXT(SOURCE!B131,"???0")&amp;" *"&amp;
      SOURCE!C131&amp;", "&amp; IF(SOURCE!$O$2-LEN(SOURCE!C131) &gt;= 0, REPT(" ",SOURCE!$O$2-LEN(SOURCE!C131)), "")&amp;
      SOURCE!D131&amp;", "&amp; IF(SOURCE!$P$2-LEN(SOURCE!D131) &gt;= 0, REPT(" ",SOURCE!$P$2-LEN(SOURCE!D131)), "")&amp;
      SOURCE!E131&amp;", "&amp; IF(SOURCE!$Q$2-LEN(SOURCE!E131) &gt;=0, REPT(" ",SOURCE!$Q$2-LEN(SOURCE!E131)), "")&amp;
      SOURCE!F131&amp;", "&amp; IF(SOURCE!$R$2-LEN(SOURCE!F131) &gt;= 0, REPT(" ",SOURCE!$R$2-LEN(SOURCE!F131)+2), "")&amp;"("&amp;
      SUBSTITUTE(TEXT(SOURCE!G131,"??0"),"  ","")&amp;" &lt;&lt; TAM_MAX_BITS) |"&amp; IF(SOURCE!$S$2-3 &gt;= 0, REPT(" ",SOURCE!$S$2-5+4+1-1-LEN(SUBSTITUTE(SUBSTITUTE(TEXT(SOURCE!H131,"????0"),"  ","")," ",""))), "")&amp;
      SUBSTITUTE(SUBSTITUTE(TEXT(SOURCE!H131,"????0"),"  ","")," ","")&amp;","&amp; IF(SOURCE!$T$2-3 &gt;= 0, REPT(" ",SOURCE!$T$2-3-5), "")&amp;
      SOURCE!I131&amp;" | "&amp; IF(SOURCE!$U$2-LEN(SOURCE!I131) &gt;= 0, REPT(" ",SOURCE!$U$2-LEN(SOURCE!I131)), "")&amp;
      SOURCE!J131&amp;      IF(SOURCE!$V$2-LEN(SOURCE!J131) &gt;= 0, REPT(" ",SOURCE!$V$2-LEN(SOURCE!J131)), "")&amp;
  " | "&amp; SOURCE!K131&amp;      IF(SOURCE!$X$2-LEN(SOURCE!K131) &gt;= 0, REPT(" ",SOURCE!$X$2-LEN(SOURCE!K131)), "")&amp;
      "},"&amp;IF(SOURCE!L131&lt;&gt;"",""&amp;SOURCE!L131,"")
 )
)
)</f>
        <v>/*  126 */  { fnLogicalXor,                NOPARAM,                     "XOR",                                         "XOR",                                         (0 &lt;&lt; TAM_MAX_BITS) |     0, CAT_FNCT | SLS_ENABLED   | US_ENABLED  },</v>
      </c>
    </row>
    <row r="132" spans="1:1">
      <c r="A132" s="168" t="str">
        <f>IF(AND(OR(SOURCE!A132="",ISBLANK(SOURCE!A132)),SOURCE!B132&gt;0),IF(ISBLANK(SOURCE!C132),"",SOURCE!C132),
IF(SOURCE!B132&lt;0,VLOOKUP(SOURCE!B132,lookups!A$1:B$25,2,0),
  IF(ISBLANK(SOURCE!B132),
    "",
    "/* "&amp;TEXT(SOURCE!B132,"???0")&amp;" *"&amp;
      SOURCE!C132&amp;", "&amp; IF(SOURCE!$O$2-LEN(SOURCE!C132) &gt;= 0, REPT(" ",SOURCE!$O$2-LEN(SOURCE!C132)), "")&amp;
      SOURCE!D132&amp;", "&amp; IF(SOURCE!$P$2-LEN(SOURCE!D132) &gt;= 0, REPT(" ",SOURCE!$P$2-LEN(SOURCE!D132)), "")&amp;
      SOURCE!E132&amp;", "&amp; IF(SOURCE!$Q$2-LEN(SOURCE!E132) &gt;=0, REPT(" ",SOURCE!$Q$2-LEN(SOURCE!E132)), "")&amp;
      SOURCE!F132&amp;", "&amp; IF(SOURCE!$R$2-LEN(SOURCE!F132) &gt;= 0, REPT(" ",SOURCE!$R$2-LEN(SOURCE!F132)+2), "")&amp;"("&amp;
      SUBSTITUTE(TEXT(SOURCE!G132,"??0"),"  ","")&amp;" &lt;&lt; TAM_MAX_BITS) |"&amp; IF(SOURCE!$S$2-3 &gt;= 0, REPT(" ",SOURCE!$S$2-5+4+1-1-LEN(SUBSTITUTE(SUBSTITUTE(TEXT(SOURCE!H132,"????0"),"  ","")," ",""))), "")&amp;
      SUBSTITUTE(SUBSTITUTE(TEXT(SOURCE!H132,"????0"),"  ","")," ","")&amp;","&amp; IF(SOURCE!$T$2-3 &gt;= 0, REPT(" ",SOURCE!$T$2-3-5), "")&amp;
      SOURCE!I132&amp;" | "&amp; IF(SOURCE!$U$2-LEN(SOURCE!I132) &gt;= 0, REPT(" ",SOURCE!$U$2-LEN(SOURCE!I132)), "")&amp;
      SOURCE!J132&amp;      IF(SOURCE!$V$2-LEN(SOURCE!J132) &gt;= 0, REPT(" ",SOURCE!$V$2-LEN(SOURCE!J132)), "")&amp;
  " | "&amp; SOURCE!K132&amp;      IF(SOURCE!$X$2-LEN(SOURCE!K132) &gt;= 0, REPT(" ",SOURCE!$X$2-LEN(SOURCE!K132)), "")&amp;
      "},"&amp;IF(SOURCE!L132&lt;&gt;"",""&amp;SOURCE!L132,"")
 )
)
)</f>
        <v>/*  127 */  { fnSwapX,                     TM_REGISTER,                 "x" STD_LEFT_RIGHT_ARROWS,                     "x" STD_LEFT_RIGHT_ARROWS,                     (0 &lt;&lt; TAM_MAX_BITS) |    99, CAT_FNCT | SLS_ENABLED   | US_ENABLED  },</v>
      </c>
    </row>
    <row r="133" spans="1:1">
      <c r="A133" s="168" t="str">
        <f>IF(AND(OR(SOURCE!A133="",ISBLANK(SOURCE!A133)),SOURCE!B133&gt;0),IF(ISBLANK(SOURCE!C133),"",SOURCE!C133),
IF(SOURCE!B133&lt;0,VLOOKUP(SOURCE!B133,lookups!A$1:B$25,2,0),
  IF(ISBLANK(SOURCE!B133),
    "",
    "/* "&amp;TEXT(SOURCE!B133,"???0")&amp;" *"&amp;
      SOURCE!C133&amp;", "&amp; IF(SOURCE!$O$2-LEN(SOURCE!C133) &gt;= 0, REPT(" ",SOURCE!$O$2-LEN(SOURCE!C133)), "")&amp;
      SOURCE!D133&amp;", "&amp; IF(SOURCE!$P$2-LEN(SOURCE!D133) &gt;= 0, REPT(" ",SOURCE!$P$2-LEN(SOURCE!D133)), "")&amp;
      SOURCE!E133&amp;", "&amp; IF(SOURCE!$Q$2-LEN(SOURCE!E133) &gt;=0, REPT(" ",SOURCE!$Q$2-LEN(SOURCE!E133)), "")&amp;
      SOURCE!F133&amp;", "&amp; IF(SOURCE!$R$2-LEN(SOURCE!F133) &gt;= 0, REPT(" ",SOURCE!$R$2-LEN(SOURCE!F133)+2), "")&amp;"("&amp;
      SUBSTITUTE(TEXT(SOURCE!G133,"??0"),"  ","")&amp;" &lt;&lt; TAM_MAX_BITS) |"&amp; IF(SOURCE!$S$2-3 &gt;= 0, REPT(" ",SOURCE!$S$2-5+4+1-1-LEN(SUBSTITUTE(SUBSTITUTE(TEXT(SOURCE!H133,"????0"),"  ","")," ",""))), "")&amp;
      SUBSTITUTE(SUBSTITUTE(TEXT(SOURCE!H133,"????0"),"  ","")," ","")&amp;","&amp; IF(SOURCE!$T$2-3 &gt;= 0, REPT(" ",SOURCE!$T$2-3-5), "")&amp;
      SOURCE!I133&amp;" | "&amp; IF(SOURCE!$U$2-LEN(SOURCE!I133) &gt;= 0, REPT(" ",SOURCE!$U$2-LEN(SOURCE!I133)), "")&amp;
      SOURCE!J133&amp;      IF(SOURCE!$V$2-LEN(SOURCE!J133) &gt;= 0, REPT(" ",SOURCE!$V$2-LEN(SOURCE!J133)), "")&amp;
  " | "&amp; SOURCE!K133&amp;      IF(SOURCE!$X$2-LEN(SOURCE!K133) &gt;= 0, REPT(" ",SOURCE!$X$2-LEN(SOURCE!K133)), "")&amp;
      "},"&amp;IF(SOURCE!L133&lt;&gt;"",""&amp;SOURCE!L133,"")
 )
)
)</f>
        <v/>
      </c>
    </row>
    <row r="134" spans="1:1">
      <c r="A134" s="168" t="str">
        <f>IF(AND(OR(SOURCE!A134="",ISBLANK(SOURCE!A134)),SOURCE!B134&gt;0),IF(ISBLANK(SOURCE!C134),"",SOURCE!C134),
IF(SOURCE!B134&lt;0,VLOOKUP(SOURCE!B134,lookups!A$1:B$25,2,0),
  IF(ISBLANK(SOURCE!B134),
    "",
    "/* "&amp;TEXT(SOURCE!B134,"???0")&amp;" *"&amp;
      SOURCE!C134&amp;", "&amp; IF(SOURCE!$O$2-LEN(SOURCE!C134) &gt;= 0, REPT(" ",SOURCE!$O$2-LEN(SOURCE!C134)), "")&amp;
      SOURCE!D134&amp;", "&amp; IF(SOURCE!$P$2-LEN(SOURCE!D134) &gt;= 0, REPT(" ",SOURCE!$P$2-LEN(SOURCE!D134)), "")&amp;
      SOURCE!E134&amp;", "&amp; IF(SOURCE!$Q$2-LEN(SOURCE!E134) &gt;=0, REPT(" ",SOURCE!$Q$2-LEN(SOURCE!E134)), "")&amp;
      SOURCE!F134&amp;", "&amp; IF(SOURCE!$R$2-LEN(SOURCE!F134) &gt;= 0, REPT(" ",SOURCE!$R$2-LEN(SOURCE!F134)+2), "")&amp;"("&amp;
      SUBSTITUTE(TEXT(SOURCE!G134,"??0"),"  ","")&amp;" &lt;&lt; TAM_MAX_BITS) |"&amp; IF(SOURCE!$S$2-3 &gt;= 0, REPT(" ",SOURCE!$S$2-5+4+1-1-LEN(SUBSTITUTE(SUBSTITUTE(TEXT(SOURCE!H134,"????0"),"  ","")," ",""))), "")&amp;
      SUBSTITUTE(SUBSTITUTE(TEXT(SOURCE!H134,"????0"),"  ","")," ","")&amp;","&amp; IF(SOURCE!$T$2-3 &gt;= 0, REPT(" ",SOURCE!$T$2-3-5), "")&amp;
      SOURCE!I134&amp;" | "&amp; IF(SOURCE!$U$2-LEN(SOURCE!I134) &gt;= 0, REPT(" ",SOURCE!$U$2-LEN(SOURCE!I134)), "")&amp;
      SOURCE!J134&amp;      IF(SOURCE!$V$2-LEN(SOURCE!J134) &gt;= 0, REPT(" ",SOURCE!$V$2-LEN(SOURCE!J134)), "")&amp;
  " | "&amp; SOURCE!K134&amp;      IF(SOURCE!$X$2-LEN(SOURCE!K134) &gt;= 0, REPT(" ",SOURCE!$X$2-LEN(SOURCE!K134)), "")&amp;
      "},"&amp;IF(SOURCE!L134&lt;&gt;"",""&amp;SOURCE!L134,"")
 )
)
)</f>
        <v/>
      </c>
    </row>
    <row r="135" spans="1:1">
      <c r="A135" s="168" t="str">
        <f>IF(AND(OR(SOURCE!A135="",ISBLANK(SOURCE!A135)),SOURCE!B135&gt;0),IF(ISBLANK(SOURCE!C135),"",SOURCE!C135),
IF(SOURCE!B135&lt;0,VLOOKUP(SOURCE!B135,lookups!A$1:B$25,2,0),
  IF(ISBLANK(SOURCE!B135),
    "",
    "/* "&amp;TEXT(SOURCE!B135,"???0")&amp;" *"&amp;
      SOURCE!C135&amp;", "&amp; IF(SOURCE!$O$2-LEN(SOURCE!C135) &gt;= 0, REPT(" ",SOURCE!$O$2-LEN(SOURCE!C135)), "")&amp;
      SOURCE!D135&amp;", "&amp; IF(SOURCE!$P$2-LEN(SOURCE!D135) &gt;= 0, REPT(" ",SOURCE!$P$2-LEN(SOURCE!D135)), "")&amp;
      SOURCE!E135&amp;", "&amp; IF(SOURCE!$Q$2-LEN(SOURCE!E135) &gt;=0, REPT(" ",SOURCE!$Q$2-LEN(SOURCE!E135)), "")&amp;
      SOURCE!F135&amp;", "&amp; IF(SOURCE!$R$2-LEN(SOURCE!F135) &gt;= 0, REPT(" ",SOURCE!$R$2-LEN(SOURCE!F135)+2), "")&amp;"("&amp;
      SUBSTITUTE(TEXT(SOURCE!G135,"??0"),"  ","")&amp;" &lt;&lt; TAM_MAX_BITS) |"&amp; IF(SOURCE!$S$2-3 &gt;= 0, REPT(" ",SOURCE!$S$2-5+4+1-1-LEN(SUBSTITUTE(SUBSTITUTE(TEXT(SOURCE!H135,"????0"),"  ","")," ",""))), "")&amp;
      SUBSTITUTE(SUBSTITUTE(TEXT(SOURCE!H135,"????0"),"  ","")," ","")&amp;","&amp; IF(SOURCE!$T$2-3 &gt;= 0, REPT(" ",SOURCE!$T$2-3-5), "")&amp;
      SOURCE!I135&amp;" | "&amp; IF(SOURCE!$U$2-LEN(SOURCE!I135) &gt;= 0, REPT(" ",SOURCE!$U$2-LEN(SOURCE!I135)), "")&amp;
      SOURCE!J135&amp;      IF(SOURCE!$V$2-LEN(SOURCE!J135) &gt;= 0, REPT(" ",SOURCE!$V$2-LEN(SOURCE!J135)), "")&amp;
  " | "&amp; SOURCE!K135&amp;      IF(SOURCE!$X$2-LEN(SOURCE!K135) &gt;= 0, REPT(" ",SOURCE!$X$2-LEN(SOURCE!K135)), "")&amp;
      "},"&amp;IF(SOURCE!L135&lt;&gt;"",""&amp;SOURCE!L135,"")
 )
)
)</f>
        <v>// Items from 128 to ... are 2 byte OP codes</v>
      </c>
    </row>
    <row r="136" spans="1:1">
      <c r="A136" s="168" t="str">
        <f>IF(AND(OR(SOURCE!A136="",ISBLANK(SOURCE!A136)),SOURCE!B136&gt;0),IF(ISBLANK(SOURCE!C136),"",SOURCE!C136),
IF(SOURCE!B136&lt;0,VLOOKUP(SOURCE!B136,lookups!A$1:B$25,2,0),
  IF(ISBLANK(SOURCE!B136),
    "",
    "/* "&amp;TEXT(SOURCE!B136,"???0")&amp;" *"&amp;
      SOURCE!C136&amp;", "&amp; IF(SOURCE!$O$2-LEN(SOURCE!C136) &gt;= 0, REPT(" ",SOURCE!$O$2-LEN(SOURCE!C136)), "")&amp;
      SOURCE!D136&amp;", "&amp; IF(SOURCE!$P$2-LEN(SOURCE!D136) &gt;= 0, REPT(" ",SOURCE!$P$2-LEN(SOURCE!D136)), "")&amp;
      SOURCE!E136&amp;", "&amp; IF(SOURCE!$Q$2-LEN(SOURCE!E136) &gt;=0, REPT(" ",SOURCE!$Q$2-LEN(SOURCE!E136)), "")&amp;
      SOURCE!F136&amp;", "&amp; IF(SOURCE!$R$2-LEN(SOURCE!F136) &gt;= 0, REPT(" ",SOURCE!$R$2-LEN(SOURCE!F136)+2), "")&amp;"("&amp;
      SUBSTITUTE(TEXT(SOURCE!G136,"??0"),"  ","")&amp;" &lt;&lt; TAM_MAX_BITS) |"&amp; IF(SOURCE!$S$2-3 &gt;= 0, REPT(" ",SOURCE!$S$2-5+4+1-1-LEN(SUBSTITUTE(SUBSTITUTE(TEXT(SOURCE!H136,"????0"),"  ","")," ",""))), "")&amp;
      SUBSTITUTE(SUBSTITUTE(TEXT(SOURCE!H136,"????0"),"  ","")," ","")&amp;","&amp; IF(SOURCE!$T$2-3 &gt;= 0, REPT(" ",SOURCE!$T$2-3-5), "")&amp;
      SOURCE!I136&amp;" | "&amp; IF(SOURCE!$U$2-LEN(SOURCE!I136) &gt;= 0, REPT(" ",SOURCE!$U$2-LEN(SOURCE!I136)), "")&amp;
      SOURCE!J136&amp;      IF(SOURCE!$V$2-LEN(SOURCE!J136) &gt;= 0, REPT(" ",SOURCE!$V$2-LEN(SOURCE!J136)), "")&amp;
  " | "&amp; SOURCE!K136&amp;      IF(SOURCE!$X$2-LEN(SOURCE!K136) &gt;= 0, REPT(" ",SOURCE!$X$2-LEN(SOURCE!K136)), "")&amp;
      "},"&amp;IF(SOURCE!L136&lt;&gt;"",""&amp;SOURCE!L136,"")
 )
)
)</f>
        <v>// Constants</v>
      </c>
    </row>
    <row r="137" spans="1:1">
      <c r="A137" s="168" t="str">
        <f>IF(AND(OR(SOURCE!A137="",ISBLANK(SOURCE!A137)),SOURCE!B137&gt;0),IF(ISBLANK(SOURCE!C137),"",SOURCE!C137),
IF(SOURCE!B137&lt;0,VLOOKUP(SOURCE!B137,lookups!A$1:B$25,2,0),
  IF(ISBLANK(SOURCE!B137),
    "",
    "/* "&amp;TEXT(SOURCE!B137,"???0")&amp;" *"&amp;
      SOURCE!C137&amp;", "&amp; IF(SOURCE!$O$2-LEN(SOURCE!C137) &gt;= 0, REPT(" ",SOURCE!$O$2-LEN(SOURCE!C137)), "")&amp;
      SOURCE!D137&amp;", "&amp; IF(SOURCE!$P$2-LEN(SOURCE!D137) &gt;= 0, REPT(" ",SOURCE!$P$2-LEN(SOURCE!D137)), "")&amp;
      SOURCE!E137&amp;", "&amp; IF(SOURCE!$Q$2-LEN(SOURCE!E137) &gt;=0, REPT(" ",SOURCE!$Q$2-LEN(SOURCE!E137)), "")&amp;
      SOURCE!F137&amp;", "&amp; IF(SOURCE!$R$2-LEN(SOURCE!F137) &gt;= 0, REPT(" ",SOURCE!$R$2-LEN(SOURCE!F137)+2), "")&amp;"("&amp;
      SUBSTITUTE(TEXT(SOURCE!G137,"??0"),"  ","")&amp;" &lt;&lt; TAM_MAX_BITS) |"&amp; IF(SOURCE!$S$2-3 &gt;= 0, REPT(" ",SOURCE!$S$2-5+4+1-1-LEN(SUBSTITUTE(SUBSTITUTE(TEXT(SOURCE!H137,"????0"),"  ","")," ",""))), "")&amp;
      SUBSTITUTE(SUBSTITUTE(TEXT(SOURCE!H137,"????0"),"  ","")," ","")&amp;","&amp; IF(SOURCE!$T$2-3 &gt;= 0, REPT(" ",SOURCE!$T$2-3-5), "")&amp;
      SOURCE!I137&amp;" | "&amp; IF(SOURCE!$U$2-LEN(SOURCE!I137) &gt;= 0, REPT(" ",SOURCE!$U$2-LEN(SOURCE!I137)), "")&amp;
      SOURCE!J137&amp;      IF(SOURCE!$V$2-LEN(SOURCE!J137) &gt;= 0, REPT(" ",SOURCE!$V$2-LEN(SOURCE!J137)), "")&amp;
  " | "&amp; SOURCE!K137&amp;      IF(SOURCE!$X$2-LEN(SOURCE!K137) &gt;= 0, REPT(" ",SOURCE!$X$2-LEN(SOURCE!K137)), "")&amp;
      "},"&amp;IF(SOURCE!L137&lt;&gt;"",""&amp;SOURCE!L137,"")
 )
)
)</f>
        <v>/*  128 */  { fnConstant,                  0,                           "a",                                           "a",                                           (0 &lt;&lt; TAM_MAX_BITS) |     0, CAT_CNST | SLS_ENABLED   | US_ENABLED  },</v>
      </c>
    </row>
    <row r="138" spans="1:1">
      <c r="A138" s="168" t="str">
        <f>IF(AND(OR(SOURCE!A138="",ISBLANK(SOURCE!A138)),SOURCE!B138&gt;0),IF(ISBLANK(SOURCE!C138),"",SOURCE!C138),
IF(SOURCE!B138&lt;0,VLOOKUP(SOURCE!B138,lookups!A$1:B$25,2,0),
  IF(ISBLANK(SOURCE!B138),
    "",
    "/* "&amp;TEXT(SOURCE!B138,"???0")&amp;" *"&amp;
      SOURCE!C138&amp;", "&amp; IF(SOURCE!$O$2-LEN(SOURCE!C138) &gt;= 0, REPT(" ",SOURCE!$O$2-LEN(SOURCE!C138)), "")&amp;
      SOURCE!D138&amp;", "&amp; IF(SOURCE!$P$2-LEN(SOURCE!D138) &gt;= 0, REPT(" ",SOURCE!$P$2-LEN(SOURCE!D138)), "")&amp;
      SOURCE!E138&amp;", "&amp; IF(SOURCE!$Q$2-LEN(SOURCE!E138) &gt;=0, REPT(" ",SOURCE!$Q$2-LEN(SOURCE!E138)), "")&amp;
      SOURCE!F138&amp;", "&amp; IF(SOURCE!$R$2-LEN(SOURCE!F138) &gt;= 0, REPT(" ",SOURCE!$R$2-LEN(SOURCE!F138)+2), "")&amp;"("&amp;
      SUBSTITUTE(TEXT(SOURCE!G138,"??0"),"  ","")&amp;" &lt;&lt; TAM_MAX_BITS) |"&amp; IF(SOURCE!$S$2-3 &gt;= 0, REPT(" ",SOURCE!$S$2-5+4+1-1-LEN(SUBSTITUTE(SUBSTITUTE(TEXT(SOURCE!H138,"????0"),"  ","")," ",""))), "")&amp;
      SUBSTITUTE(SUBSTITUTE(TEXT(SOURCE!H138,"????0"),"  ","")," ","")&amp;","&amp; IF(SOURCE!$T$2-3 &gt;= 0, REPT(" ",SOURCE!$T$2-3-5), "")&amp;
      SOURCE!I138&amp;" | "&amp; IF(SOURCE!$U$2-LEN(SOURCE!I138) &gt;= 0, REPT(" ",SOURCE!$U$2-LEN(SOURCE!I138)), "")&amp;
      SOURCE!J138&amp;      IF(SOURCE!$V$2-LEN(SOURCE!J138) &gt;= 0, REPT(" ",SOURCE!$V$2-LEN(SOURCE!J138)), "")&amp;
  " | "&amp; SOURCE!K138&amp;      IF(SOURCE!$X$2-LEN(SOURCE!K138) &gt;= 0, REPT(" ",SOURCE!$X$2-LEN(SOURCE!K138)), "")&amp;
      "},"&amp;IF(SOURCE!L138&lt;&gt;"",""&amp;SOURCE!L138,"")
 )
)
)</f>
        <v>/*  129 */  { fnConstant,                  1,                           "a" STD_SUB_0,                                 "a" STD_SUB_0,                                 (0 &lt;&lt; TAM_MAX_BITS) |     0, CAT_CNST | SLS_ENABLED   | US_ENABLED  },</v>
      </c>
    </row>
    <row r="139" spans="1:1">
      <c r="A139" s="168" t="str">
        <f>IF(AND(OR(SOURCE!A139="",ISBLANK(SOURCE!A139)),SOURCE!B139&gt;0),IF(ISBLANK(SOURCE!C139),"",SOURCE!C139),
IF(SOURCE!B139&lt;0,VLOOKUP(SOURCE!B139,lookups!A$1:B$25,2,0),
  IF(ISBLANK(SOURCE!B139),
    "",
    "/* "&amp;TEXT(SOURCE!B139,"???0")&amp;" *"&amp;
      SOURCE!C139&amp;", "&amp; IF(SOURCE!$O$2-LEN(SOURCE!C139) &gt;= 0, REPT(" ",SOURCE!$O$2-LEN(SOURCE!C139)), "")&amp;
      SOURCE!D139&amp;", "&amp; IF(SOURCE!$P$2-LEN(SOURCE!D139) &gt;= 0, REPT(" ",SOURCE!$P$2-LEN(SOURCE!D139)), "")&amp;
      SOURCE!E139&amp;", "&amp; IF(SOURCE!$Q$2-LEN(SOURCE!E139) &gt;=0, REPT(" ",SOURCE!$Q$2-LEN(SOURCE!E139)), "")&amp;
      SOURCE!F139&amp;", "&amp; IF(SOURCE!$R$2-LEN(SOURCE!F139) &gt;= 0, REPT(" ",SOURCE!$R$2-LEN(SOURCE!F139)+2), "")&amp;"("&amp;
      SUBSTITUTE(TEXT(SOURCE!G139,"??0"),"  ","")&amp;" &lt;&lt; TAM_MAX_BITS) |"&amp; IF(SOURCE!$S$2-3 &gt;= 0, REPT(" ",SOURCE!$S$2-5+4+1-1-LEN(SUBSTITUTE(SUBSTITUTE(TEXT(SOURCE!H139,"????0"),"  ","")," ",""))), "")&amp;
      SUBSTITUTE(SUBSTITUTE(TEXT(SOURCE!H139,"????0"),"  ","")," ","")&amp;","&amp; IF(SOURCE!$T$2-3 &gt;= 0, REPT(" ",SOURCE!$T$2-3-5), "")&amp;
      SOURCE!I139&amp;" | "&amp; IF(SOURCE!$U$2-LEN(SOURCE!I139) &gt;= 0, REPT(" ",SOURCE!$U$2-LEN(SOURCE!I139)), "")&amp;
      SOURCE!J139&amp;      IF(SOURCE!$V$2-LEN(SOURCE!J139) &gt;= 0, REPT(" ",SOURCE!$V$2-LEN(SOURCE!J139)), "")&amp;
  " | "&amp; SOURCE!K139&amp;      IF(SOURCE!$X$2-LEN(SOURCE!K139) &gt;= 0, REPT(" ",SOURCE!$X$2-LEN(SOURCE!K139)), "")&amp;
      "},"&amp;IF(SOURCE!L139&lt;&gt;"",""&amp;SOURCE!L139,"")
 )
)
)</f>
        <v>/*  130 */  { fnConstant,                  2,                           "a" STD_SUB_M STD_SUB_o STD_SUB_o STD_SUB_n,   "a" STD_SUB_M STD_SUB_o STD_SUB_o STD_SUB_n,   (0 &lt;&lt; TAM_MAX_BITS) |     0, CAT_CNST | SLS_ENABLED   | US_ENABLED  },</v>
      </c>
    </row>
    <row r="140" spans="1:1">
      <c r="A140" s="168" t="str">
        <f>IF(AND(OR(SOURCE!A140="",ISBLANK(SOURCE!A140)),SOURCE!B140&gt;0),IF(ISBLANK(SOURCE!C140),"",SOURCE!C140),
IF(SOURCE!B140&lt;0,VLOOKUP(SOURCE!B140,lookups!A$1:B$25,2,0),
  IF(ISBLANK(SOURCE!B140),
    "",
    "/* "&amp;TEXT(SOURCE!B140,"???0")&amp;" *"&amp;
      SOURCE!C140&amp;", "&amp; IF(SOURCE!$O$2-LEN(SOURCE!C140) &gt;= 0, REPT(" ",SOURCE!$O$2-LEN(SOURCE!C140)), "")&amp;
      SOURCE!D140&amp;", "&amp; IF(SOURCE!$P$2-LEN(SOURCE!D140) &gt;= 0, REPT(" ",SOURCE!$P$2-LEN(SOURCE!D140)), "")&amp;
      SOURCE!E140&amp;", "&amp; IF(SOURCE!$Q$2-LEN(SOURCE!E140) &gt;=0, REPT(" ",SOURCE!$Q$2-LEN(SOURCE!E140)), "")&amp;
      SOURCE!F140&amp;", "&amp; IF(SOURCE!$R$2-LEN(SOURCE!F140) &gt;= 0, REPT(" ",SOURCE!$R$2-LEN(SOURCE!F140)+2), "")&amp;"("&amp;
      SUBSTITUTE(TEXT(SOURCE!G140,"??0"),"  ","")&amp;" &lt;&lt; TAM_MAX_BITS) |"&amp; IF(SOURCE!$S$2-3 &gt;= 0, REPT(" ",SOURCE!$S$2-5+4+1-1-LEN(SUBSTITUTE(SUBSTITUTE(TEXT(SOURCE!H140,"????0"),"  ","")," ",""))), "")&amp;
      SUBSTITUTE(SUBSTITUTE(TEXT(SOURCE!H140,"????0"),"  ","")," ","")&amp;","&amp; IF(SOURCE!$T$2-3 &gt;= 0, REPT(" ",SOURCE!$T$2-3-5), "")&amp;
      SOURCE!I140&amp;" | "&amp; IF(SOURCE!$U$2-LEN(SOURCE!I140) &gt;= 0, REPT(" ",SOURCE!$U$2-LEN(SOURCE!I140)), "")&amp;
      SOURCE!J140&amp;      IF(SOURCE!$V$2-LEN(SOURCE!J140) &gt;= 0, REPT(" ",SOURCE!$V$2-LEN(SOURCE!J140)), "")&amp;
  " | "&amp; SOURCE!K140&amp;      IF(SOURCE!$X$2-LEN(SOURCE!K140) &gt;= 0, REPT(" ",SOURCE!$X$2-LEN(SOURCE!K140)), "")&amp;
      "},"&amp;IF(SOURCE!L140&lt;&gt;"",""&amp;SOURCE!L140,"")
 )
)
)</f>
        <v>/*  131 */  { fnConstant,                  3,                           "a" STD_SUB_EARTH,                             "a" STD_SUB_EARTH,                             (0 &lt;&lt; TAM_MAX_BITS) |     0, CAT_CNST | SLS_ENABLED   | US_ENABLED  },</v>
      </c>
    </row>
    <row r="141" spans="1:1">
      <c r="A141" s="168" t="str">
        <f>IF(AND(OR(SOURCE!A141="",ISBLANK(SOURCE!A141)),SOURCE!B141&gt;0),IF(ISBLANK(SOURCE!C141),"",SOURCE!C141),
IF(SOURCE!B141&lt;0,VLOOKUP(SOURCE!B141,lookups!A$1:B$25,2,0),
  IF(ISBLANK(SOURCE!B141),
    "",
    "/* "&amp;TEXT(SOURCE!B141,"???0")&amp;" *"&amp;
      SOURCE!C141&amp;", "&amp; IF(SOURCE!$O$2-LEN(SOURCE!C141) &gt;= 0, REPT(" ",SOURCE!$O$2-LEN(SOURCE!C141)), "")&amp;
      SOURCE!D141&amp;", "&amp; IF(SOURCE!$P$2-LEN(SOURCE!D141) &gt;= 0, REPT(" ",SOURCE!$P$2-LEN(SOURCE!D141)), "")&amp;
      SOURCE!E141&amp;", "&amp; IF(SOURCE!$Q$2-LEN(SOURCE!E141) &gt;=0, REPT(" ",SOURCE!$Q$2-LEN(SOURCE!E141)), "")&amp;
      SOURCE!F141&amp;", "&amp; IF(SOURCE!$R$2-LEN(SOURCE!F141) &gt;= 0, REPT(" ",SOURCE!$R$2-LEN(SOURCE!F141)+2), "")&amp;"("&amp;
      SUBSTITUTE(TEXT(SOURCE!G141,"??0"),"  ","")&amp;" &lt;&lt; TAM_MAX_BITS) |"&amp; IF(SOURCE!$S$2-3 &gt;= 0, REPT(" ",SOURCE!$S$2-5+4+1-1-LEN(SUBSTITUTE(SUBSTITUTE(TEXT(SOURCE!H141,"????0"),"  ","")," ",""))), "")&amp;
      SUBSTITUTE(SUBSTITUTE(TEXT(SOURCE!H141,"????0"),"  ","")," ","")&amp;","&amp; IF(SOURCE!$T$2-3 &gt;= 0, REPT(" ",SOURCE!$T$2-3-5), "")&amp;
      SOURCE!I141&amp;" | "&amp; IF(SOURCE!$U$2-LEN(SOURCE!I141) &gt;= 0, REPT(" ",SOURCE!$U$2-LEN(SOURCE!I141)), "")&amp;
      SOURCE!J141&amp;      IF(SOURCE!$V$2-LEN(SOURCE!J141) &gt;= 0, REPT(" ",SOURCE!$V$2-LEN(SOURCE!J141)), "")&amp;
  " | "&amp; SOURCE!K141&amp;      IF(SOURCE!$X$2-LEN(SOURCE!K141) &gt;= 0, REPT(" ",SOURCE!$X$2-LEN(SOURCE!K141)), "")&amp;
      "},"&amp;IF(SOURCE!L141&lt;&gt;"",""&amp;SOURCE!L141,"")
 )
)
)</f>
        <v>/*  132 */  { fnConstant,                  4,                           "c",                                           "c",                                           (0 &lt;&lt; TAM_MAX_BITS) |     0, CAT_CNST | SLS_ENABLED   | US_ENABLED  },</v>
      </c>
    </row>
    <row r="142" spans="1:1">
      <c r="A142" s="168" t="str">
        <f>IF(AND(OR(SOURCE!A142="",ISBLANK(SOURCE!A142)),SOURCE!B142&gt;0),IF(ISBLANK(SOURCE!C142),"",SOURCE!C142),
IF(SOURCE!B142&lt;0,VLOOKUP(SOURCE!B142,lookups!A$1:B$25,2,0),
  IF(ISBLANK(SOURCE!B142),
    "",
    "/* "&amp;TEXT(SOURCE!B142,"???0")&amp;" *"&amp;
      SOURCE!C142&amp;", "&amp; IF(SOURCE!$O$2-LEN(SOURCE!C142) &gt;= 0, REPT(" ",SOURCE!$O$2-LEN(SOURCE!C142)), "")&amp;
      SOURCE!D142&amp;", "&amp; IF(SOURCE!$P$2-LEN(SOURCE!D142) &gt;= 0, REPT(" ",SOURCE!$P$2-LEN(SOURCE!D142)), "")&amp;
      SOURCE!E142&amp;", "&amp; IF(SOURCE!$Q$2-LEN(SOURCE!E142) &gt;=0, REPT(" ",SOURCE!$Q$2-LEN(SOURCE!E142)), "")&amp;
      SOURCE!F142&amp;", "&amp; IF(SOURCE!$R$2-LEN(SOURCE!F142) &gt;= 0, REPT(" ",SOURCE!$R$2-LEN(SOURCE!F142)+2), "")&amp;"("&amp;
      SUBSTITUTE(TEXT(SOURCE!G142,"??0"),"  ","")&amp;" &lt;&lt; TAM_MAX_BITS) |"&amp; IF(SOURCE!$S$2-3 &gt;= 0, REPT(" ",SOURCE!$S$2-5+4+1-1-LEN(SUBSTITUTE(SUBSTITUTE(TEXT(SOURCE!H142,"????0"),"  ","")," ",""))), "")&amp;
      SUBSTITUTE(SUBSTITUTE(TEXT(SOURCE!H142,"????0"),"  ","")," ","")&amp;","&amp; IF(SOURCE!$T$2-3 &gt;= 0, REPT(" ",SOURCE!$T$2-3-5), "")&amp;
      SOURCE!I142&amp;" | "&amp; IF(SOURCE!$U$2-LEN(SOURCE!I142) &gt;= 0, REPT(" ",SOURCE!$U$2-LEN(SOURCE!I142)), "")&amp;
      SOURCE!J142&amp;      IF(SOURCE!$V$2-LEN(SOURCE!J142) &gt;= 0, REPT(" ",SOURCE!$V$2-LEN(SOURCE!J142)), "")&amp;
  " | "&amp; SOURCE!K142&amp;      IF(SOURCE!$X$2-LEN(SOURCE!K142) &gt;= 0, REPT(" ",SOURCE!$X$2-LEN(SOURCE!K142)), "")&amp;
      "},"&amp;IF(SOURCE!L142&lt;&gt;"",""&amp;SOURCE!L142,"")
 )
)
)</f>
        <v>/*  133 */  { fnConstant,                  5,                           "c" STD_SUB_1,                                 "c" STD_SUB_1,                                 (0 &lt;&lt; TAM_MAX_BITS) |     0, CAT_CNST | SLS_ENABLED   | US_ENABLED  },</v>
      </c>
    </row>
    <row r="143" spans="1:1">
      <c r="A143" s="168" t="str">
        <f>IF(AND(OR(SOURCE!A143="",ISBLANK(SOURCE!A143)),SOURCE!B143&gt;0),IF(ISBLANK(SOURCE!C143),"",SOURCE!C143),
IF(SOURCE!B143&lt;0,VLOOKUP(SOURCE!B143,lookups!A$1:B$25,2,0),
  IF(ISBLANK(SOURCE!B143),
    "",
    "/* "&amp;TEXT(SOURCE!B143,"???0")&amp;" *"&amp;
      SOURCE!C143&amp;", "&amp; IF(SOURCE!$O$2-LEN(SOURCE!C143) &gt;= 0, REPT(" ",SOURCE!$O$2-LEN(SOURCE!C143)), "")&amp;
      SOURCE!D143&amp;", "&amp; IF(SOURCE!$P$2-LEN(SOURCE!D143) &gt;= 0, REPT(" ",SOURCE!$P$2-LEN(SOURCE!D143)), "")&amp;
      SOURCE!E143&amp;", "&amp; IF(SOURCE!$Q$2-LEN(SOURCE!E143) &gt;=0, REPT(" ",SOURCE!$Q$2-LEN(SOURCE!E143)), "")&amp;
      SOURCE!F143&amp;", "&amp; IF(SOURCE!$R$2-LEN(SOURCE!F143) &gt;= 0, REPT(" ",SOURCE!$R$2-LEN(SOURCE!F143)+2), "")&amp;"("&amp;
      SUBSTITUTE(TEXT(SOURCE!G143,"??0"),"  ","")&amp;" &lt;&lt; TAM_MAX_BITS) |"&amp; IF(SOURCE!$S$2-3 &gt;= 0, REPT(" ",SOURCE!$S$2-5+4+1-1-LEN(SUBSTITUTE(SUBSTITUTE(TEXT(SOURCE!H143,"????0"),"  ","")," ",""))), "")&amp;
      SUBSTITUTE(SUBSTITUTE(TEXT(SOURCE!H143,"????0"),"  ","")," ","")&amp;","&amp; IF(SOURCE!$T$2-3 &gt;= 0, REPT(" ",SOURCE!$T$2-3-5), "")&amp;
      SOURCE!I143&amp;" | "&amp; IF(SOURCE!$U$2-LEN(SOURCE!I143) &gt;= 0, REPT(" ",SOURCE!$U$2-LEN(SOURCE!I143)), "")&amp;
      SOURCE!J143&amp;      IF(SOURCE!$V$2-LEN(SOURCE!J143) &gt;= 0, REPT(" ",SOURCE!$V$2-LEN(SOURCE!J143)), "")&amp;
  " | "&amp; SOURCE!K143&amp;      IF(SOURCE!$X$2-LEN(SOURCE!K143) &gt;= 0, REPT(" ",SOURCE!$X$2-LEN(SOURCE!K143)), "")&amp;
      "},"&amp;IF(SOURCE!L143&lt;&gt;"",""&amp;SOURCE!L143,"")
 )
)
)</f>
        <v>/*  134 */  { fnConstant,                  6,                           "c" STD_SUB_2,                                 "c" STD_SUB_2,                                 (0 &lt;&lt; TAM_MAX_BITS) |     0, CAT_CNST | SLS_ENABLED   | US_ENABLED  },</v>
      </c>
    </row>
    <row r="144" spans="1:1">
      <c r="A144" s="168" t="str">
        <f>IF(AND(OR(SOURCE!A144="",ISBLANK(SOURCE!A144)),SOURCE!B144&gt;0),IF(ISBLANK(SOURCE!C144),"",SOURCE!C144),
IF(SOURCE!B144&lt;0,VLOOKUP(SOURCE!B144,lookups!A$1:B$25,2,0),
  IF(ISBLANK(SOURCE!B144),
    "",
    "/* "&amp;TEXT(SOURCE!B144,"???0")&amp;" *"&amp;
      SOURCE!C144&amp;", "&amp; IF(SOURCE!$O$2-LEN(SOURCE!C144) &gt;= 0, REPT(" ",SOURCE!$O$2-LEN(SOURCE!C144)), "")&amp;
      SOURCE!D144&amp;", "&amp; IF(SOURCE!$P$2-LEN(SOURCE!D144) &gt;= 0, REPT(" ",SOURCE!$P$2-LEN(SOURCE!D144)), "")&amp;
      SOURCE!E144&amp;", "&amp; IF(SOURCE!$Q$2-LEN(SOURCE!E144) &gt;=0, REPT(" ",SOURCE!$Q$2-LEN(SOURCE!E144)), "")&amp;
      SOURCE!F144&amp;", "&amp; IF(SOURCE!$R$2-LEN(SOURCE!F144) &gt;= 0, REPT(" ",SOURCE!$R$2-LEN(SOURCE!F144)+2), "")&amp;"("&amp;
      SUBSTITUTE(TEXT(SOURCE!G144,"??0"),"  ","")&amp;" &lt;&lt; TAM_MAX_BITS) |"&amp; IF(SOURCE!$S$2-3 &gt;= 0, REPT(" ",SOURCE!$S$2-5+4+1-1-LEN(SUBSTITUTE(SUBSTITUTE(TEXT(SOURCE!H144,"????0"),"  ","")," ",""))), "")&amp;
      SUBSTITUTE(SUBSTITUTE(TEXT(SOURCE!H144,"????0"),"  ","")," ","")&amp;","&amp; IF(SOURCE!$T$2-3 &gt;= 0, REPT(" ",SOURCE!$T$2-3-5), "")&amp;
      SOURCE!I144&amp;" | "&amp; IF(SOURCE!$U$2-LEN(SOURCE!I144) &gt;= 0, REPT(" ",SOURCE!$U$2-LEN(SOURCE!I144)), "")&amp;
      SOURCE!J144&amp;      IF(SOURCE!$V$2-LEN(SOURCE!J144) &gt;= 0, REPT(" ",SOURCE!$V$2-LEN(SOURCE!J144)), "")&amp;
  " | "&amp; SOURCE!K144&amp;      IF(SOURCE!$X$2-LEN(SOURCE!K144) &gt;= 0, REPT(" ",SOURCE!$X$2-LEN(SOURCE!K144)), "")&amp;
      "},"&amp;IF(SOURCE!L144&lt;&gt;"",""&amp;SOURCE!L144,"")
 )
)
)</f>
        <v>/*  135 */  { fnConstant,                  7,                           "e",                                           "e",                                           (0 &lt;&lt; TAM_MAX_BITS) |     0, CAT_CNST | SLS_ENABLED   | US_ENABLED  },</v>
      </c>
    </row>
    <row r="145" spans="1:1">
      <c r="A145" s="168" t="str">
        <f>IF(AND(OR(SOURCE!A145="",ISBLANK(SOURCE!A145)),SOURCE!B145&gt;0),IF(ISBLANK(SOURCE!C145),"",SOURCE!C145),
IF(SOURCE!B145&lt;0,VLOOKUP(SOURCE!B145,lookups!A$1:B$25,2,0),
  IF(ISBLANK(SOURCE!B145),
    "",
    "/* "&amp;TEXT(SOURCE!B145,"???0")&amp;" *"&amp;
      SOURCE!C145&amp;", "&amp; IF(SOURCE!$O$2-LEN(SOURCE!C145) &gt;= 0, REPT(" ",SOURCE!$O$2-LEN(SOURCE!C145)), "")&amp;
      SOURCE!D145&amp;", "&amp; IF(SOURCE!$P$2-LEN(SOURCE!D145) &gt;= 0, REPT(" ",SOURCE!$P$2-LEN(SOURCE!D145)), "")&amp;
      SOURCE!E145&amp;", "&amp; IF(SOURCE!$Q$2-LEN(SOURCE!E145) &gt;=0, REPT(" ",SOURCE!$Q$2-LEN(SOURCE!E145)), "")&amp;
      SOURCE!F145&amp;", "&amp; IF(SOURCE!$R$2-LEN(SOURCE!F145) &gt;= 0, REPT(" ",SOURCE!$R$2-LEN(SOURCE!F145)+2), "")&amp;"("&amp;
      SUBSTITUTE(TEXT(SOURCE!G145,"??0"),"  ","")&amp;" &lt;&lt; TAM_MAX_BITS) |"&amp; IF(SOURCE!$S$2-3 &gt;= 0, REPT(" ",SOURCE!$S$2-5+4+1-1-LEN(SUBSTITUTE(SUBSTITUTE(TEXT(SOURCE!H145,"????0"),"  ","")," ",""))), "")&amp;
      SUBSTITUTE(SUBSTITUTE(TEXT(SOURCE!H145,"????0"),"  ","")," ","")&amp;","&amp; IF(SOURCE!$T$2-3 &gt;= 0, REPT(" ",SOURCE!$T$2-3-5), "")&amp;
      SOURCE!I145&amp;" | "&amp; IF(SOURCE!$U$2-LEN(SOURCE!I145) &gt;= 0, REPT(" ",SOURCE!$U$2-LEN(SOURCE!I145)), "")&amp;
      SOURCE!J145&amp;      IF(SOURCE!$V$2-LEN(SOURCE!J145) &gt;= 0, REPT(" ",SOURCE!$V$2-LEN(SOURCE!J145)), "")&amp;
  " | "&amp; SOURCE!K145&amp;      IF(SOURCE!$X$2-LEN(SOURCE!K145) &gt;= 0, REPT(" ",SOURCE!$X$2-LEN(SOURCE!K145)), "")&amp;
      "},"&amp;IF(SOURCE!L145&lt;&gt;"",""&amp;SOURCE!L145,"")
 )
)
)</f>
        <v>/*  136 */  { fnConstant,                  8,                           "e" STD_SUB_E,                                 "e" STD_SUB_E,                                 (0 &lt;&lt; TAM_MAX_BITS) |     0, CAT_CNST | SLS_ENABLED   | US_ENABLED  },</v>
      </c>
    </row>
    <row r="146" spans="1:1">
      <c r="A146" s="168" t="str">
        <f>IF(AND(OR(SOURCE!A146="",ISBLANK(SOURCE!A146)),SOURCE!B146&gt;0),IF(ISBLANK(SOURCE!C146),"",SOURCE!C146),
IF(SOURCE!B146&lt;0,VLOOKUP(SOURCE!B146,lookups!A$1:B$25,2,0),
  IF(ISBLANK(SOURCE!B146),
    "",
    "/* "&amp;TEXT(SOURCE!B146,"???0")&amp;" *"&amp;
      SOURCE!C146&amp;", "&amp; IF(SOURCE!$O$2-LEN(SOURCE!C146) &gt;= 0, REPT(" ",SOURCE!$O$2-LEN(SOURCE!C146)), "")&amp;
      SOURCE!D146&amp;", "&amp; IF(SOURCE!$P$2-LEN(SOURCE!D146) &gt;= 0, REPT(" ",SOURCE!$P$2-LEN(SOURCE!D146)), "")&amp;
      SOURCE!E146&amp;", "&amp; IF(SOURCE!$Q$2-LEN(SOURCE!E146) &gt;=0, REPT(" ",SOURCE!$Q$2-LEN(SOURCE!E146)), "")&amp;
      SOURCE!F146&amp;", "&amp; IF(SOURCE!$R$2-LEN(SOURCE!F146) &gt;= 0, REPT(" ",SOURCE!$R$2-LEN(SOURCE!F146)+2), "")&amp;"("&amp;
      SUBSTITUTE(TEXT(SOURCE!G146,"??0"),"  ","")&amp;" &lt;&lt; TAM_MAX_BITS) |"&amp; IF(SOURCE!$S$2-3 &gt;= 0, REPT(" ",SOURCE!$S$2-5+4+1-1-LEN(SUBSTITUTE(SUBSTITUTE(TEXT(SOURCE!H146,"????0"),"  ","")," ",""))), "")&amp;
      SUBSTITUTE(SUBSTITUTE(TEXT(SOURCE!H146,"????0"),"  ","")," ","")&amp;","&amp; IF(SOURCE!$T$2-3 &gt;= 0, REPT(" ",SOURCE!$T$2-3-5), "")&amp;
      SOURCE!I146&amp;" | "&amp; IF(SOURCE!$U$2-LEN(SOURCE!I146) &gt;= 0, REPT(" ",SOURCE!$U$2-LEN(SOURCE!I146)), "")&amp;
      SOURCE!J146&amp;      IF(SOURCE!$V$2-LEN(SOURCE!J146) &gt;= 0, REPT(" ",SOURCE!$V$2-LEN(SOURCE!J146)), "")&amp;
  " | "&amp; SOURCE!K146&amp;      IF(SOURCE!$X$2-LEN(SOURCE!K146) &gt;= 0, REPT(" ",SOURCE!$X$2-LEN(SOURCE!K146)), "")&amp;
      "},"&amp;IF(SOURCE!L146&lt;&gt;"",""&amp;SOURCE!L146,"")
 )
)
)</f>
        <v>/*  137 */  { fnConstant,                  9,                           "F",                                           "F",                                           (0 &lt;&lt; TAM_MAX_BITS) |     0, CAT_CNST | SLS_ENABLED   | US_ENABLED  },</v>
      </c>
    </row>
    <row r="147" spans="1:1">
      <c r="A147" s="168" t="str">
        <f>IF(AND(OR(SOURCE!A147="",ISBLANK(SOURCE!A147)),SOURCE!B147&gt;0),IF(ISBLANK(SOURCE!C147),"",SOURCE!C147),
IF(SOURCE!B147&lt;0,VLOOKUP(SOURCE!B147,lookups!A$1:B$25,2,0),
  IF(ISBLANK(SOURCE!B147),
    "",
    "/* "&amp;TEXT(SOURCE!B147,"???0")&amp;" *"&amp;
      SOURCE!C147&amp;", "&amp; IF(SOURCE!$O$2-LEN(SOURCE!C147) &gt;= 0, REPT(" ",SOURCE!$O$2-LEN(SOURCE!C147)), "")&amp;
      SOURCE!D147&amp;", "&amp; IF(SOURCE!$P$2-LEN(SOURCE!D147) &gt;= 0, REPT(" ",SOURCE!$P$2-LEN(SOURCE!D147)), "")&amp;
      SOURCE!E147&amp;", "&amp; IF(SOURCE!$Q$2-LEN(SOURCE!E147) &gt;=0, REPT(" ",SOURCE!$Q$2-LEN(SOURCE!E147)), "")&amp;
      SOURCE!F147&amp;", "&amp; IF(SOURCE!$R$2-LEN(SOURCE!F147) &gt;= 0, REPT(" ",SOURCE!$R$2-LEN(SOURCE!F147)+2), "")&amp;"("&amp;
      SUBSTITUTE(TEXT(SOURCE!G147,"??0"),"  ","")&amp;" &lt;&lt; TAM_MAX_BITS) |"&amp; IF(SOURCE!$S$2-3 &gt;= 0, REPT(" ",SOURCE!$S$2-5+4+1-1-LEN(SUBSTITUTE(SUBSTITUTE(TEXT(SOURCE!H147,"????0"),"  ","")," ",""))), "")&amp;
      SUBSTITUTE(SUBSTITUTE(TEXT(SOURCE!H147,"????0"),"  ","")," ","")&amp;","&amp; IF(SOURCE!$T$2-3 &gt;= 0, REPT(" ",SOURCE!$T$2-3-5), "")&amp;
      SOURCE!I147&amp;" | "&amp; IF(SOURCE!$U$2-LEN(SOURCE!I147) &gt;= 0, REPT(" ",SOURCE!$U$2-LEN(SOURCE!I147)), "")&amp;
      SOURCE!J147&amp;      IF(SOURCE!$V$2-LEN(SOURCE!J147) &gt;= 0, REPT(" ",SOURCE!$V$2-LEN(SOURCE!J147)), "")&amp;
  " | "&amp; SOURCE!K147&amp;      IF(SOURCE!$X$2-LEN(SOURCE!K147) &gt;= 0, REPT(" ",SOURCE!$X$2-LEN(SOURCE!K147)), "")&amp;
      "},"&amp;IF(SOURCE!L147&lt;&gt;"",""&amp;SOURCE!L147,"")
 )
)
)</f>
        <v>/*  138 */  { fnConstant,                  10,                          "F" STD_SUB_alpha,                             "F" STD_SUB_alpha,                             (0 &lt;&lt; TAM_MAX_BITS) |     0, CAT_CNST | SLS_ENABLED   | US_ENABLED  },</v>
      </c>
    </row>
    <row r="148" spans="1:1">
      <c r="A148" s="168" t="str">
        <f>IF(AND(OR(SOURCE!A148="",ISBLANK(SOURCE!A148)),SOURCE!B148&gt;0),IF(ISBLANK(SOURCE!C148),"",SOURCE!C148),
IF(SOURCE!B148&lt;0,VLOOKUP(SOURCE!B148,lookups!A$1:B$25,2,0),
  IF(ISBLANK(SOURCE!B148),
    "",
    "/* "&amp;TEXT(SOURCE!B148,"???0")&amp;" *"&amp;
      SOURCE!C148&amp;", "&amp; IF(SOURCE!$O$2-LEN(SOURCE!C148) &gt;= 0, REPT(" ",SOURCE!$O$2-LEN(SOURCE!C148)), "")&amp;
      SOURCE!D148&amp;", "&amp; IF(SOURCE!$P$2-LEN(SOURCE!D148) &gt;= 0, REPT(" ",SOURCE!$P$2-LEN(SOURCE!D148)), "")&amp;
      SOURCE!E148&amp;", "&amp; IF(SOURCE!$Q$2-LEN(SOURCE!E148) &gt;=0, REPT(" ",SOURCE!$Q$2-LEN(SOURCE!E148)), "")&amp;
      SOURCE!F148&amp;", "&amp; IF(SOURCE!$R$2-LEN(SOURCE!F148) &gt;= 0, REPT(" ",SOURCE!$R$2-LEN(SOURCE!F148)+2), "")&amp;"("&amp;
      SUBSTITUTE(TEXT(SOURCE!G148,"??0"),"  ","")&amp;" &lt;&lt; TAM_MAX_BITS) |"&amp; IF(SOURCE!$S$2-3 &gt;= 0, REPT(" ",SOURCE!$S$2-5+4+1-1-LEN(SUBSTITUTE(SUBSTITUTE(TEXT(SOURCE!H148,"????0"),"  ","")," ",""))), "")&amp;
      SUBSTITUTE(SUBSTITUTE(TEXT(SOURCE!H148,"????0"),"  ","")," ","")&amp;","&amp; IF(SOURCE!$T$2-3 &gt;= 0, REPT(" ",SOURCE!$T$2-3-5), "")&amp;
      SOURCE!I148&amp;" | "&amp; IF(SOURCE!$U$2-LEN(SOURCE!I148) &gt;= 0, REPT(" ",SOURCE!$U$2-LEN(SOURCE!I148)), "")&amp;
      SOURCE!J148&amp;      IF(SOURCE!$V$2-LEN(SOURCE!J148) &gt;= 0, REPT(" ",SOURCE!$V$2-LEN(SOURCE!J148)), "")&amp;
  " | "&amp; SOURCE!K148&amp;      IF(SOURCE!$X$2-LEN(SOURCE!K148) &gt;= 0, REPT(" ",SOURCE!$X$2-LEN(SOURCE!K148)), "")&amp;
      "},"&amp;IF(SOURCE!L148&lt;&gt;"",""&amp;SOURCE!L148,"")
 )
)
)</f>
        <v>/*  139 */  { fnConstant,                  11,                          "F" STD_SUB_delta,                             "F" STD_SUB_delta,                             (0 &lt;&lt; TAM_MAX_BITS) |     0, CAT_CNST | SLS_ENABLED   | US_ENABLED  },</v>
      </c>
    </row>
    <row r="149" spans="1:1">
      <c r="A149" s="168" t="str">
        <f>IF(AND(OR(SOURCE!A149="",ISBLANK(SOURCE!A149)),SOURCE!B149&gt;0),IF(ISBLANK(SOURCE!C149),"",SOURCE!C149),
IF(SOURCE!B149&lt;0,VLOOKUP(SOURCE!B149,lookups!A$1:B$25,2,0),
  IF(ISBLANK(SOURCE!B149),
    "",
    "/* "&amp;TEXT(SOURCE!B149,"???0")&amp;" *"&amp;
      SOURCE!C149&amp;", "&amp; IF(SOURCE!$O$2-LEN(SOURCE!C149) &gt;= 0, REPT(" ",SOURCE!$O$2-LEN(SOURCE!C149)), "")&amp;
      SOURCE!D149&amp;", "&amp; IF(SOURCE!$P$2-LEN(SOURCE!D149) &gt;= 0, REPT(" ",SOURCE!$P$2-LEN(SOURCE!D149)), "")&amp;
      SOURCE!E149&amp;", "&amp; IF(SOURCE!$Q$2-LEN(SOURCE!E149) &gt;=0, REPT(" ",SOURCE!$Q$2-LEN(SOURCE!E149)), "")&amp;
      SOURCE!F149&amp;", "&amp; IF(SOURCE!$R$2-LEN(SOURCE!F149) &gt;= 0, REPT(" ",SOURCE!$R$2-LEN(SOURCE!F149)+2), "")&amp;"("&amp;
      SUBSTITUTE(TEXT(SOURCE!G149,"??0"),"  ","")&amp;" &lt;&lt; TAM_MAX_BITS) |"&amp; IF(SOURCE!$S$2-3 &gt;= 0, REPT(" ",SOURCE!$S$2-5+4+1-1-LEN(SUBSTITUTE(SUBSTITUTE(TEXT(SOURCE!H149,"????0"),"  ","")," ",""))), "")&amp;
      SUBSTITUTE(SUBSTITUTE(TEXT(SOURCE!H149,"????0"),"  ","")," ","")&amp;","&amp; IF(SOURCE!$T$2-3 &gt;= 0, REPT(" ",SOURCE!$T$2-3-5), "")&amp;
      SOURCE!I149&amp;" | "&amp; IF(SOURCE!$U$2-LEN(SOURCE!I149) &gt;= 0, REPT(" ",SOURCE!$U$2-LEN(SOURCE!I149)), "")&amp;
      SOURCE!J149&amp;      IF(SOURCE!$V$2-LEN(SOURCE!J149) &gt;= 0, REPT(" ",SOURCE!$V$2-LEN(SOURCE!J149)), "")&amp;
  " | "&amp; SOURCE!K149&amp;      IF(SOURCE!$X$2-LEN(SOURCE!K149) &gt;= 0, REPT(" ",SOURCE!$X$2-LEN(SOURCE!K149)), "")&amp;
      "},"&amp;IF(SOURCE!L149&lt;&gt;"",""&amp;SOURCE!L149,"")
 )
)
)</f>
        <v>/*  140 */  { fnConstant,                  12,                          "G",                                           "G",                                           (0 &lt;&lt; TAM_MAX_BITS) |     0, CAT_CNST | SLS_ENABLED   | US_ENABLED  },</v>
      </c>
    </row>
    <row r="150" spans="1:1">
      <c r="A150" s="168" t="str">
        <f>IF(AND(OR(SOURCE!A150="",ISBLANK(SOURCE!A150)),SOURCE!B150&gt;0),IF(ISBLANK(SOURCE!C150),"",SOURCE!C150),
IF(SOURCE!B150&lt;0,VLOOKUP(SOURCE!B150,lookups!A$1:B$25,2,0),
  IF(ISBLANK(SOURCE!B150),
    "",
    "/* "&amp;TEXT(SOURCE!B150,"???0")&amp;" *"&amp;
      SOURCE!C150&amp;", "&amp; IF(SOURCE!$O$2-LEN(SOURCE!C150) &gt;= 0, REPT(" ",SOURCE!$O$2-LEN(SOURCE!C150)), "")&amp;
      SOURCE!D150&amp;", "&amp; IF(SOURCE!$P$2-LEN(SOURCE!D150) &gt;= 0, REPT(" ",SOURCE!$P$2-LEN(SOURCE!D150)), "")&amp;
      SOURCE!E150&amp;", "&amp; IF(SOURCE!$Q$2-LEN(SOURCE!E150) &gt;=0, REPT(" ",SOURCE!$Q$2-LEN(SOURCE!E150)), "")&amp;
      SOURCE!F150&amp;", "&amp; IF(SOURCE!$R$2-LEN(SOURCE!F150) &gt;= 0, REPT(" ",SOURCE!$R$2-LEN(SOURCE!F150)+2), "")&amp;"("&amp;
      SUBSTITUTE(TEXT(SOURCE!G150,"??0"),"  ","")&amp;" &lt;&lt; TAM_MAX_BITS) |"&amp; IF(SOURCE!$S$2-3 &gt;= 0, REPT(" ",SOURCE!$S$2-5+4+1-1-LEN(SUBSTITUTE(SUBSTITUTE(TEXT(SOURCE!H150,"????0"),"  ","")," ",""))), "")&amp;
      SUBSTITUTE(SUBSTITUTE(TEXT(SOURCE!H150,"????0"),"  ","")," ","")&amp;","&amp; IF(SOURCE!$T$2-3 &gt;= 0, REPT(" ",SOURCE!$T$2-3-5), "")&amp;
      SOURCE!I150&amp;" | "&amp; IF(SOURCE!$U$2-LEN(SOURCE!I150) &gt;= 0, REPT(" ",SOURCE!$U$2-LEN(SOURCE!I150)), "")&amp;
      SOURCE!J150&amp;      IF(SOURCE!$V$2-LEN(SOURCE!J150) &gt;= 0, REPT(" ",SOURCE!$V$2-LEN(SOURCE!J150)), "")&amp;
  " | "&amp; SOURCE!K150&amp;      IF(SOURCE!$X$2-LEN(SOURCE!K150) &gt;= 0, REPT(" ",SOURCE!$X$2-LEN(SOURCE!K150)), "")&amp;
      "},"&amp;IF(SOURCE!L150&lt;&gt;"",""&amp;SOURCE!L150,"")
 )
)
)</f>
        <v>/*  141 */  { fnConstant,                  13,                          "G" STD_SUB_0,                                 "G" STD_SUB_0,                                 (0 &lt;&lt; TAM_MAX_BITS) |     0, CAT_CNST | SLS_ENABLED   | US_ENABLED  },</v>
      </c>
    </row>
    <row r="151" spans="1:1">
      <c r="A151" s="168" t="str">
        <f>IF(AND(OR(SOURCE!A151="",ISBLANK(SOURCE!A151)),SOURCE!B151&gt;0),IF(ISBLANK(SOURCE!C151),"",SOURCE!C151),
IF(SOURCE!B151&lt;0,VLOOKUP(SOURCE!B151,lookups!A$1:B$25,2,0),
  IF(ISBLANK(SOURCE!B151),
    "",
    "/* "&amp;TEXT(SOURCE!B151,"???0")&amp;" *"&amp;
      SOURCE!C151&amp;", "&amp; IF(SOURCE!$O$2-LEN(SOURCE!C151) &gt;= 0, REPT(" ",SOURCE!$O$2-LEN(SOURCE!C151)), "")&amp;
      SOURCE!D151&amp;", "&amp; IF(SOURCE!$P$2-LEN(SOURCE!D151) &gt;= 0, REPT(" ",SOURCE!$P$2-LEN(SOURCE!D151)), "")&amp;
      SOURCE!E151&amp;", "&amp; IF(SOURCE!$Q$2-LEN(SOURCE!E151) &gt;=0, REPT(" ",SOURCE!$Q$2-LEN(SOURCE!E151)), "")&amp;
      SOURCE!F151&amp;", "&amp; IF(SOURCE!$R$2-LEN(SOURCE!F151) &gt;= 0, REPT(" ",SOURCE!$R$2-LEN(SOURCE!F151)+2), "")&amp;"("&amp;
      SUBSTITUTE(TEXT(SOURCE!G151,"??0"),"  ","")&amp;" &lt;&lt; TAM_MAX_BITS) |"&amp; IF(SOURCE!$S$2-3 &gt;= 0, REPT(" ",SOURCE!$S$2-5+4+1-1-LEN(SUBSTITUTE(SUBSTITUTE(TEXT(SOURCE!H151,"????0"),"  ","")," ",""))), "")&amp;
      SUBSTITUTE(SUBSTITUTE(TEXT(SOURCE!H151,"????0"),"  ","")," ","")&amp;","&amp; IF(SOURCE!$T$2-3 &gt;= 0, REPT(" ",SOURCE!$T$2-3-5), "")&amp;
      SOURCE!I151&amp;" | "&amp; IF(SOURCE!$U$2-LEN(SOURCE!I151) &gt;= 0, REPT(" ",SOURCE!$U$2-LEN(SOURCE!I151)), "")&amp;
      SOURCE!J151&amp;      IF(SOURCE!$V$2-LEN(SOURCE!J151) &gt;= 0, REPT(" ",SOURCE!$V$2-LEN(SOURCE!J151)), "")&amp;
  " | "&amp; SOURCE!K151&amp;      IF(SOURCE!$X$2-LEN(SOURCE!K151) &gt;= 0, REPT(" ",SOURCE!$X$2-LEN(SOURCE!K151)), "")&amp;
      "},"&amp;IF(SOURCE!L151&lt;&gt;"",""&amp;SOURCE!L151,"")
 )
)
)</f>
        <v>/*  142 */  { fnConstant,                  14,                          "G" STD_SUB_C,                                 "G" STD_SUB_C,                                 (0 &lt;&lt; TAM_MAX_BITS) |     0, CAT_CNST | SLS_ENABLED   | US_ENABLED  },</v>
      </c>
    </row>
    <row r="152" spans="1:1">
      <c r="A152" s="168" t="str">
        <f>IF(AND(OR(SOURCE!A152="",ISBLANK(SOURCE!A152)),SOURCE!B152&gt;0),IF(ISBLANK(SOURCE!C152),"",SOURCE!C152),
IF(SOURCE!B152&lt;0,VLOOKUP(SOURCE!B152,lookups!A$1:B$25,2,0),
  IF(ISBLANK(SOURCE!B152),
    "",
    "/* "&amp;TEXT(SOURCE!B152,"???0")&amp;" *"&amp;
      SOURCE!C152&amp;", "&amp; IF(SOURCE!$O$2-LEN(SOURCE!C152) &gt;= 0, REPT(" ",SOURCE!$O$2-LEN(SOURCE!C152)), "")&amp;
      SOURCE!D152&amp;", "&amp; IF(SOURCE!$P$2-LEN(SOURCE!D152) &gt;= 0, REPT(" ",SOURCE!$P$2-LEN(SOURCE!D152)), "")&amp;
      SOURCE!E152&amp;", "&amp; IF(SOURCE!$Q$2-LEN(SOURCE!E152) &gt;=0, REPT(" ",SOURCE!$Q$2-LEN(SOURCE!E152)), "")&amp;
      SOURCE!F152&amp;", "&amp; IF(SOURCE!$R$2-LEN(SOURCE!F152) &gt;= 0, REPT(" ",SOURCE!$R$2-LEN(SOURCE!F152)+2), "")&amp;"("&amp;
      SUBSTITUTE(TEXT(SOURCE!G152,"??0"),"  ","")&amp;" &lt;&lt; TAM_MAX_BITS) |"&amp; IF(SOURCE!$S$2-3 &gt;= 0, REPT(" ",SOURCE!$S$2-5+4+1-1-LEN(SUBSTITUTE(SUBSTITUTE(TEXT(SOURCE!H152,"????0"),"  ","")," ",""))), "")&amp;
      SUBSTITUTE(SUBSTITUTE(TEXT(SOURCE!H152,"????0"),"  ","")," ","")&amp;","&amp; IF(SOURCE!$T$2-3 &gt;= 0, REPT(" ",SOURCE!$T$2-3-5), "")&amp;
      SOURCE!I152&amp;" | "&amp; IF(SOURCE!$U$2-LEN(SOURCE!I152) &gt;= 0, REPT(" ",SOURCE!$U$2-LEN(SOURCE!I152)), "")&amp;
      SOURCE!J152&amp;      IF(SOURCE!$V$2-LEN(SOURCE!J152) &gt;= 0, REPT(" ",SOURCE!$V$2-LEN(SOURCE!J152)), "")&amp;
  " | "&amp; SOURCE!K152&amp;      IF(SOURCE!$X$2-LEN(SOURCE!K152) &gt;= 0, REPT(" ",SOURCE!$X$2-LEN(SOURCE!K152)), "")&amp;
      "},"&amp;IF(SOURCE!L152&lt;&gt;"",""&amp;SOURCE!L152,"")
 )
)
)</f>
        <v>/*  143 */  { fnConstant,                  15,                          "g" STD_SUB_e,                                 "g" STD_SUB_e,                                 (0 &lt;&lt; TAM_MAX_BITS) |     0, CAT_CNST | SLS_ENABLED   | US_ENABLED  },</v>
      </c>
    </row>
    <row r="153" spans="1:1">
      <c r="A153" s="168" t="str">
        <f>IF(AND(OR(SOURCE!A153="",ISBLANK(SOURCE!A153)),SOURCE!B153&gt;0),IF(ISBLANK(SOURCE!C153),"",SOURCE!C153),
IF(SOURCE!B153&lt;0,VLOOKUP(SOURCE!B153,lookups!A$1:B$25,2,0),
  IF(ISBLANK(SOURCE!B153),
    "",
    "/* "&amp;TEXT(SOURCE!B153,"???0")&amp;" *"&amp;
      SOURCE!C153&amp;", "&amp; IF(SOURCE!$O$2-LEN(SOURCE!C153) &gt;= 0, REPT(" ",SOURCE!$O$2-LEN(SOURCE!C153)), "")&amp;
      SOURCE!D153&amp;", "&amp; IF(SOURCE!$P$2-LEN(SOURCE!D153) &gt;= 0, REPT(" ",SOURCE!$P$2-LEN(SOURCE!D153)), "")&amp;
      SOURCE!E153&amp;", "&amp; IF(SOURCE!$Q$2-LEN(SOURCE!E153) &gt;=0, REPT(" ",SOURCE!$Q$2-LEN(SOURCE!E153)), "")&amp;
      SOURCE!F153&amp;", "&amp; IF(SOURCE!$R$2-LEN(SOURCE!F153) &gt;= 0, REPT(" ",SOURCE!$R$2-LEN(SOURCE!F153)+2), "")&amp;"("&amp;
      SUBSTITUTE(TEXT(SOURCE!G153,"??0"),"  ","")&amp;" &lt;&lt; TAM_MAX_BITS) |"&amp; IF(SOURCE!$S$2-3 &gt;= 0, REPT(" ",SOURCE!$S$2-5+4+1-1-LEN(SUBSTITUTE(SUBSTITUTE(TEXT(SOURCE!H153,"????0"),"  ","")," ",""))), "")&amp;
      SUBSTITUTE(SUBSTITUTE(TEXT(SOURCE!H153,"????0"),"  ","")," ","")&amp;","&amp; IF(SOURCE!$T$2-3 &gt;= 0, REPT(" ",SOURCE!$T$2-3-5), "")&amp;
      SOURCE!I153&amp;" | "&amp; IF(SOURCE!$U$2-LEN(SOURCE!I153) &gt;= 0, REPT(" ",SOURCE!$U$2-LEN(SOURCE!I153)), "")&amp;
      SOURCE!J153&amp;      IF(SOURCE!$V$2-LEN(SOURCE!J153) &gt;= 0, REPT(" ",SOURCE!$V$2-LEN(SOURCE!J153)), "")&amp;
  " | "&amp; SOURCE!K153&amp;      IF(SOURCE!$X$2-LEN(SOURCE!K153) &gt;= 0, REPT(" ",SOURCE!$X$2-LEN(SOURCE!K153)), "")&amp;
      "},"&amp;IF(SOURCE!L153&lt;&gt;"",""&amp;SOURCE!L153,"")
 )
)
)</f>
        <v>/*  144 */  { fnConstant,                  16,                          "GM" STD_SUB_EARTH,                            "GM" STD_SUB_EARTH,                            (0 &lt;&lt; TAM_MAX_BITS) |     0, CAT_CNST | SLS_ENABLED   | US_ENABLED  },</v>
      </c>
    </row>
    <row r="154" spans="1:1">
      <c r="A154" s="168" t="str">
        <f>IF(AND(OR(SOURCE!A154="",ISBLANK(SOURCE!A154)),SOURCE!B154&gt;0),IF(ISBLANK(SOURCE!C154),"",SOURCE!C154),
IF(SOURCE!B154&lt;0,VLOOKUP(SOURCE!B154,lookups!A$1:B$25,2,0),
  IF(ISBLANK(SOURCE!B154),
    "",
    "/* "&amp;TEXT(SOURCE!B154,"???0")&amp;" *"&amp;
      SOURCE!C154&amp;", "&amp; IF(SOURCE!$O$2-LEN(SOURCE!C154) &gt;= 0, REPT(" ",SOURCE!$O$2-LEN(SOURCE!C154)), "")&amp;
      SOURCE!D154&amp;", "&amp; IF(SOURCE!$P$2-LEN(SOURCE!D154) &gt;= 0, REPT(" ",SOURCE!$P$2-LEN(SOURCE!D154)), "")&amp;
      SOURCE!E154&amp;", "&amp; IF(SOURCE!$Q$2-LEN(SOURCE!E154) &gt;=0, REPT(" ",SOURCE!$Q$2-LEN(SOURCE!E154)), "")&amp;
      SOURCE!F154&amp;", "&amp; IF(SOURCE!$R$2-LEN(SOURCE!F154) &gt;= 0, REPT(" ",SOURCE!$R$2-LEN(SOURCE!F154)+2), "")&amp;"("&amp;
      SUBSTITUTE(TEXT(SOURCE!G154,"??0"),"  ","")&amp;" &lt;&lt; TAM_MAX_BITS) |"&amp; IF(SOURCE!$S$2-3 &gt;= 0, REPT(" ",SOURCE!$S$2-5+4+1-1-LEN(SUBSTITUTE(SUBSTITUTE(TEXT(SOURCE!H154,"????0"),"  ","")," ",""))), "")&amp;
      SUBSTITUTE(SUBSTITUTE(TEXT(SOURCE!H154,"????0"),"  ","")," ","")&amp;","&amp; IF(SOURCE!$T$2-3 &gt;= 0, REPT(" ",SOURCE!$T$2-3-5), "")&amp;
      SOURCE!I154&amp;" | "&amp; IF(SOURCE!$U$2-LEN(SOURCE!I154) &gt;= 0, REPT(" ",SOURCE!$U$2-LEN(SOURCE!I154)), "")&amp;
      SOURCE!J154&amp;      IF(SOURCE!$V$2-LEN(SOURCE!J154) &gt;= 0, REPT(" ",SOURCE!$V$2-LEN(SOURCE!J154)), "")&amp;
  " | "&amp; SOURCE!K154&amp;      IF(SOURCE!$X$2-LEN(SOURCE!K154) &gt;= 0, REPT(" ",SOURCE!$X$2-LEN(SOURCE!K154)), "")&amp;
      "},"&amp;IF(SOURCE!L154&lt;&gt;"",""&amp;SOURCE!L154,"")
 )
)
)</f>
        <v>/*  145 */  { fnConstant,                  17,                          "g" STD_SUB_EARTH,                             "g" STD_SUB_EARTH,                             (0 &lt;&lt; TAM_MAX_BITS) |     0, CAT_CNST | SLS_ENABLED   | US_ENABLED  },</v>
      </c>
    </row>
    <row r="155" spans="1:1">
      <c r="A155" s="168" t="str">
        <f>IF(AND(OR(SOURCE!A155="",ISBLANK(SOURCE!A155)),SOURCE!B155&gt;0),IF(ISBLANK(SOURCE!C155),"",SOURCE!C155),
IF(SOURCE!B155&lt;0,VLOOKUP(SOURCE!B155,lookups!A$1:B$25,2,0),
  IF(ISBLANK(SOURCE!B155),
    "",
    "/* "&amp;TEXT(SOURCE!B155,"???0")&amp;" *"&amp;
      SOURCE!C155&amp;", "&amp; IF(SOURCE!$O$2-LEN(SOURCE!C155) &gt;= 0, REPT(" ",SOURCE!$O$2-LEN(SOURCE!C155)), "")&amp;
      SOURCE!D155&amp;", "&amp; IF(SOURCE!$P$2-LEN(SOURCE!D155) &gt;= 0, REPT(" ",SOURCE!$P$2-LEN(SOURCE!D155)), "")&amp;
      SOURCE!E155&amp;", "&amp; IF(SOURCE!$Q$2-LEN(SOURCE!E155) &gt;=0, REPT(" ",SOURCE!$Q$2-LEN(SOURCE!E155)), "")&amp;
      SOURCE!F155&amp;", "&amp; IF(SOURCE!$R$2-LEN(SOURCE!F155) &gt;= 0, REPT(" ",SOURCE!$R$2-LEN(SOURCE!F155)+2), "")&amp;"("&amp;
      SUBSTITUTE(TEXT(SOURCE!G155,"??0"),"  ","")&amp;" &lt;&lt; TAM_MAX_BITS) |"&amp; IF(SOURCE!$S$2-3 &gt;= 0, REPT(" ",SOURCE!$S$2-5+4+1-1-LEN(SUBSTITUTE(SUBSTITUTE(TEXT(SOURCE!H155,"????0"),"  ","")," ",""))), "")&amp;
      SUBSTITUTE(SUBSTITUTE(TEXT(SOURCE!H155,"????0"),"  ","")," ","")&amp;","&amp; IF(SOURCE!$T$2-3 &gt;= 0, REPT(" ",SOURCE!$T$2-3-5), "")&amp;
      SOURCE!I155&amp;" | "&amp; IF(SOURCE!$U$2-LEN(SOURCE!I155) &gt;= 0, REPT(" ",SOURCE!$U$2-LEN(SOURCE!I155)), "")&amp;
      SOURCE!J155&amp;      IF(SOURCE!$V$2-LEN(SOURCE!J155) &gt;= 0, REPT(" ",SOURCE!$V$2-LEN(SOURCE!J155)), "")&amp;
  " | "&amp; SOURCE!K155&amp;      IF(SOURCE!$X$2-LEN(SOURCE!K155) &gt;= 0, REPT(" ",SOURCE!$X$2-LEN(SOURCE!K155)), "")&amp;
      "},"&amp;IF(SOURCE!L155&lt;&gt;"",""&amp;SOURCE!L155,"")
 )
)
)</f>
        <v>/*  146 */  { fnConstant,                  18,                          STD_PLANCK,                                    STD_PLANCK,                                    (0 &lt;&lt; TAM_MAX_BITS) |     0, CAT_CNST | SLS_ENABLED   | US_ENABLED  },</v>
      </c>
    </row>
    <row r="156" spans="1:1">
      <c r="A156" s="168" t="str">
        <f>IF(AND(OR(SOURCE!A156="",ISBLANK(SOURCE!A156)),SOURCE!B156&gt;0),IF(ISBLANK(SOURCE!C156),"",SOURCE!C156),
IF(SOURCE!B156&lt;0,VLOOKUP(SOURCE!B156,lookups!A$1:B$25,2,0),
  IF(ISBLANK(SOURCE!B156),
    "",
    "/* "&amp;TEXT(SOURCE!B156,"???0")&amp;" *"&amp;
      SOURCE!C156&amp;", "&amp; IF(SOURCE!$O$2-LEN(SOURCE!C156) &gt;= 0, REPT(" ",SOURCE!$O$2-LEN(SOURCE!C156)), "")&amp;
      SOURCE!D156&amp;", "&amp; IF(SOURCE!$P$2-LEN(SOURCE!D156) &gt;= 0, REPT(" ",SOURCE!$P$2-LEN(SOURCE!D156)), "")&amp;
      SOURCE!E156&amp;", "&amp; IF(SOURCE!$Q$2-LEN(SOURCE!E156) &gt;=0, REPT(" ",SOURCE!$Q$2-LEN(SOURCE!E156)), "")&amp;
      SOURCE!F156&amp;", "&amp; IF(SOURCE!$R$2-LEN(SOURCE!F156) &gt;= 0, REPT(" ",SOURCE!$R$2-LEN(SOURCE!F156)+2), "")&amp;"("&amp;
      SUBSTITUTE(TEXT(SOURCE!G156,"??0"),"  ","")&amp;" &lt;&lt; TAM_MAX_BITS) |"&amp; IF(SOURCE!$S$2-3 &gt;= 0, REPT(" ",SOURCE!$S$2-5+4+1-1-LEN(SUBSTITUTE(SUBSTITUTE(TEXT(SOURCE!H156,"????0"),"  ","")," ",""))), "")&amp;
      SUBSTITUTE(SUBSTITUTE(TEXT(SOURCE!H156,"????0"),"  ","")," ","")&amp;","&amp; IF(SOURCE!$T$2-3 &gt;= 0, REPT(" ",SOURCE!$T$2-3-5), "")&amp;
      SOURCE!I156&amp;" | "&amp; IF(SOURCE!$U$2-LEN(SOURCE!I156) &gt;= 0, REPT(" ",SOURCE!$U$2-LEN(SOURCE!I156)), "")&amp;
      SOURCE!J156&amp;      IF(SOURCE!$V$2-LEN(SOURCE!J156) &gt;= 0, REPT(" ",SOURCE!$V$2-LEN(SOURCE!J156)), "")&amp;
  " | "&amp; SOURCE!K156&amp;      IF(SOURCE!$X$2-LEN(SOURCE!K156) &gt;= 0, REPT(" ",SOURCE!$X$2-LEN(SOURCE!K156)), "")&amp;
      "},"&amp;IF(SOURCE!L156&lt;&gt;"",""&amp;SOURCE!L156,"")
 )
)
)</f>
        <v>/*  147 */  { fnConstant,                  19,                          STD_PLANCK_2PI,                                STD_PLANCK_2PI,                                (0 &lt;&lt; TAM_MAX_BITS) |     0, CAT_CNST | SLS_ENABLED   | US_ENABLED  },</v>
      </c>
    </row>
    <row r="157" spans="1:1">
      <c r="A157" s="168" t="str">
        <f>IF(AND(OR(SOURCE!A157="",ISBLANK(SOURCE!A157)),SOURCE!B157&gt;0),IF(ISBLANK(SOURCE!C157),"",SOURCE!C157),
IF(SOURCE!B157&lt;0,VLOOKUP(SOURCE!B157,lookups!A$1:B$25,2,0),
  IF(ISBLANK(SOURCE!B157),
    "",
    "/* "&amp;TEXT(SOURCE!B157,"???0")&amp;" *"&amp;
      SOURCE!C157&amp;", "&amp; IF(SOURCE!$O$2-LEN(SOURCE!C157) &gt;= 0, REPT(" ",SOURCE!$O$2-LEN(SOURCE!C157)), "")&amp;
      SOURCE!D157&amp;", "&amp; IF(SOURCE!$P$2-LEN(SOURCE!D157) &gt;= 0, REPT(" ",SOURCE!$P$2-LEN(SOURCE!D157)), "")&amp;
      SOURCE!E157&amp;", "&amp; IF(SOURCE!$Q$2-LEN(SOURCE!E157) &gt;=0, REPT(" ",SOURCE!$Q$2-LEN(SOURCE!E157)), "")&amp;
      SOURCE!F157&amp;", "&amp; IF(SOURCE!$R$2-LEN(SOURCE!F157) &gt;= 0, REPT(" ",SOURCE!$R$2-LEN(SOURCE!F157)+2), "")&amp;"("&amp;
      SUBSTITUTE(TEXT(SOURCE!G157,"??0"),"  ","")&amp;" &lt;&lt; TAM_MAX_BITS) |"&amp; IF(SOURCE!$S$2-3 &gt;= 0, REPT(" ",SOURCE!$S$2-5+4+1-1-LEN(SUBSTITUTE(SUBSTITUTE(TEXT(SOURCE!H157,"????0"),"  ","")," ",""))), "")&amp;
      SUBSTITUTE(SUBSTITUTE(TEXT(SOURCE!H157,"????0"),"  ","")," ","")&amp;","&amp; IF(SOURCE!$T$2-3 &gt;= 0, REPT(" ",SOURCE!$T$2-3-5), "")&amp;
      SOURCE!I157&amp;" | "&amp; IF(SOURCE!$U$2-LEN(SOURCE!I157) &gt;= 0, REPT(" ",SOURCE!$U$2-LEN(SOURCE!I157)), "")&amp;
      SOURCE!J157&amp;      IF(SOURCE!$V$2-LEN(SOURCE!J157) &gt;= 0, REPT(" ",SOURCE!$V$2-LEN(SOURCE!J157)), "")&amp;
  " | "&amp; SOURCE!K157&amp;      IF(SOURCE!$X$2-LEN(SOURCE!K157) &gt;= 0, REPT(" ",SOURCE!$X$2-LEN(SOURCE!K157)), "")&amp;
      "},"&amp;IF(SOURCE!L157&lt;&gt;"",""&amp;SOURCE!L157,"")
 )
)
)</f>
        <v>/*  148 */  { fnConstant,                  20,                          "k",                                           "k",                                           (0 &lt;&lt; TAM_MAX_BITS) |     0, CAT_CNST | SLS_ENABLED   | US_ENABLED  },</v>
      </c>
    </row>
    <row r="158" spans="1:1">
      <c r="A158" s="168" t="str">
        <f>IF(AND(OR(SOURCE!A158="",ISBLANK(SOURCE!A158)),SOURCE!B158&gt;0),IF(ISBLANK(SOURCE!C158),"",SOURCE!C158),
IF(SOURCE!B158&lt;0,VLOOKUP(SOURCE!B158,lookups!A$1:B$25,2,0),
  IF(ISBLANK(SOURCE!B158),
    "",
    "/* "&amp;TEXT(SOURCE!B158,"???0")&amp;" *"&amp;
      SOURCE!C158&amp;", "&amp; IF(SOURCE!$O$2-LEN(SOURCE!C158) &gt;= 0, REPT(" ",SOURCE!$O$2-LEN(SOURCE!C158)), "")&amp;
      SOURCE!D158&amp;", "&amp; IF(SOURCE!$P$2-LEN(SOURCE!D158) &gt;= 0, REPT(" ",SOURCE!$P$2-LEN(SOURCE!D158)), "")&amp;
      SOURCE!E158&amp;", "&amp; IF(SOURCE!$Q$2-LEN(SOURCE!E158) &gt;=0, REPT(" ",SOURCE!$Q$2-LEN(SOURCE!E158)), "")&amp;
      SOURCE!F158&amp;", "&amp; IF(SOURCE!$R$2-LEN(SOURCE!F158) &gt;= 0, REPT(" ",SOURCE!$R$2-LEN(SOURCE!F158)+2), "")&amp;"("&amp;
      SUBSTITUTE(TEXT(SOURCE!G158,"??0"),"  ","")&amp;" &lt;&lt; TAM_MAX_BITS) |"&amp; IF(SOURCE!$S$2-3 &gt;= 0, REPT(" ",SOURCE!$S$2-5+4+1-1-LEN(SUBSTITUTE(SUBSTITUTE(TEXT(SOURCE!H158,"????0"),"  ","")," ",""))), "")&amp;
      SUBSTITUTE(SUBSTITUTE(TEXT(SOURCE!H158,"????0"),"  ","")," ","")&amp;","&amp; IF(SOURCE!$T$2-3 &gt;= 0, REPT(" ",SOURCE!$T$2-3-5), "")&amp;
      SOURCE!I158&amp;" | "&amp; IF(SOURCE!$U$2-LEN(SOURCE!I158) &gt;= 0, REPT(" ",SOURCE!$U$2-LEN(SOURCE!I158)), "")&amp;
      SOURCE!J158&amp;      IF(SOURCE!$V$2-LEN(SOURCE!J158) &gt;= 0, REPT(" ",SOURCE!$V$2-LEN(SOURCE!J158)), "")&amp;
  " | "&amp; SOURCE!K158&amp;      IF(SOURCE!$X$2-LEN(SOURCE!K158) &gt;= 0, REPT(" ",SOURCE!$X$2-LEN(SOURCE!K158)), "")&amp;
      "},"&amp;IF(SOURCE!L158&lt;&gt;"",""&amp;SOURCE!L158,"")
 )
)
)</f>
        <v>/*  149 */  { fnConstant,                  21,                          "K" STD_SUB_J,                                 "K" STD_SUB_J,                                 (0 &lt;&lt; TAM_MAX_BITS) |     0, CAT_CNST | SLS_ENABLED   | US_ENABLED  },</v>
      </c>
    </row>
    <row r="159" spans="1:1">
      <c r="A159" s="168" t="str">
        <f>IF(AND(OR(SOURCE!A159="",ISBLANK(SOURCE!A159)),SOURCE!B159&gt;0),IF(ISBLANK(SOURCE!C159),"",SOURCE!C159),
IF(SOURCE!B159&lt;0,VLOOKUP(SOURCE!B159,lookups!A$1:B$25,2,0),
  IF(ISBLANK(SOURCE!B159),
    "",
    "/* "&amp;TEXT(SOURCE!B159,"???0")&amp;" *"&amp;
      SOURCE!C159&amp;", "&amp; IF(SOURCE!$O$2-LEN(SOURCE!C159) &gt;= 0, REPT(" ",SOURCE!$O$2-LEN(SOURCE!C159)), "")&amp;
      SOURCE!D159&amp;", "&amp; IF(SOURCE!$P$2-LEN(SOURCE!D159) &gt;= 0, REPT(" ",SOURCE!$P$2-LEN(SOURCE!D159)), "")&amp;
      SOURCE!E159&amp;", "&amp; IF(SOURCE!$Q$2-LEN(SOURCE!E159) &gt;=0, REPT(" ",SOURCE!$Q$2-LEN(SOURCE!E159)), "")&amp;
      SOURCE!F159&amp;", "&amp; IF(SOURCE!$R$2-LEN(SOURCE!F159) &gt;= 0, REPT(" ",SOURCE!$R$2-LEN(SOURCE!F159)+2), "")&amp;"("&amp;
      SUBSTITUTE(TEXT(SOURCE!G159,"??0"),"  ","")&amp;" &lt;&lt; TAM_MAX_BITS) |"&amp; IF(SOURCE!$S$2-3 &gt;= 0, REPT(" ",SOURCE!$S$2-5+4+1-1-LEN(SUBSTITUTE(SUBSTITUTE(TEXT(SOURCE!H159,"????0"),"  ","")," ",""))), "")&amp;
      SUBSTITUTE(SUBSTITUTE(TEXT(SOURCE!H159,"????0"),"  ","")," ","")&amp;","&amp; IF(SOURCE!$T$2-3 &gt;= 0, REPT(" ",SOURCE!$T$2-3-5), "")&amp;
      SOURCE!I159&amp;" | "&amp; IF(SOURCE!$U$2-LEN(SOURCE!I159) &gt;= 0, REPT(" ",SOURCE!$U$2-LEN(SOURCE!I159)), "")&amp;
      SOURCE!J159&amp;      IF(SOURCE!$V$2-LEN(SOURCE!J159) &gt;= 0, REPT(" ",SOURCE!$V$2-LEN(SOURCE!J159)), "")&amp;
  " | "&amp; SOURCE!K159&amp;      IF(SOURCE!$X$2-LEN(SOURCE!K159) &gt;= 0, REPT(" ",SOURCE!$X$2-LEN(SOURCE!K159)), "")&amp;
      "},"&amp;IF(SOURCE!L159&lt;&gt;"",""&amp;SOURCE!L159,"")
 )
)
)</f>
        <v>/*  150 */  { fnConstant,                  22,                          "l" STD_SUB_P STD_SUB_L,                       "l" STD_SUB_P STD_SUB_L,                       (0 &lt;&lt; TAM_MAX_BITS) |     0, CAT_CNST | SLS_ENABLED   | US_ENABLED  },</v>
      </c>
    </row>
    <row r="160" spans="1:1">
      <c r="A160" s="168" t="str">
        <f>IF(AND(OR(SOURCE!A160="",ISBLANK(SOURCE!A160)),SOURCE!B160&gt;0),IF(ISBLANK(SOURCE!C160),"",SOURCE!C160),
IF(SOURCE!B160&lt;0,VLOOKUP(SOURCE!B160,lookups!A$1:B$25,2,0),
  IF(ISBLANK(SOURCE!B160),
    "",
    "/* "&amp;TEXT(SOURCE!B160,"???0")&amp;" *"&amp;
      SOURCE!C160&amp;", "&amp; IF(SOURCE!$O$2-LEN(SOURCE!C160) &gt;= 0, REPT(" ",SOURCE!$O$2-LEN(SOURCE!C160)), "")&amp;
      SOURCE!D160&amp;", "&amp; IF(SOURCE!$P$2-LEN(SOURCE!D160) &gt;= 0, REPT(" ",SOURCE!$P$2-LEN(SOURCE!D160)), "")&amp;
      SOURCE!E160&amp;", "&amp; IF(SOURCE!$Q$2-LEN(SOURCE!E160) &gt;=0, REPT(" ",SOURCE!$Q$2-LEN(SOURCE!E160)), "")&amp;
      SOURCE!F160&amp;", "&amp; IF(SOURCE!$R$2-LEN(SOURCE!F160) &gt;= 0, REPT(" ",SOURCE!$R$2-LEN(SOURCE!F160)+2), "")&amp;"("&amp;
      SUBSTITUTE(TEXT(SOURCE!G160,"??0"),"  ","")&amp;" &lt;&lt; TAM_MAX_BITS) |"&amp; IF(SOURCE!$S$2-3 &gt;= 0, REPT(" ",SOURCE!$S$2-5+4+1-1-LEN(SUBSTITUTE(SUBSTITUTE(TEXT(SOURCE!H160,"????0"),"  ","")," ",""))), "")&amp;
      SUBSTITUTE(SUBSTITUTE(TEXT(SOURCE!H160,"????0"),"  ","")," ","")&amp;","&amp; IF(SOURCE!$T$2-3 &gt;= 0, REPT(" ",SOURCE!$T$2-3-5), "")&amp;
      SOURCE!I160&amp;" | "&amp; IF(SOURCE!$U$2-LEN(SOURCE!I160) &gt;= 0, REPT(" ",SOURCE!$U$2-LEN(SOURCE!I160)), "")&amp;
      SOURCE!J160&amp;      IF(SOURCE!$V$2-LEN(SOURCE!J160) &gt;= 0, REPT(" ",SOURCE!$V$2-LEN(SOURCE!J160)), "")&amp;
  " | "&amp; SOURCE!K160&amp;      IF(SOURCE!$X$2-LEN(SOURCE!K160) &gt;= 0, REPT(" ",SOURCE!$X$2-LEN(SOURCE!K160)), "")&amp;
      "},"&amp;IF(SOURCE!L160&lt;&gt;"",""&amp;SOURCE!L160,"")
 )
)
)</f>
        <v>/*  151 */  { fnConstant,                  23,                          "m" STD_SUB_e,                                 "m" STD_SUB_e,                                 (0 &lt;&lt; TAM_MAX_BITS) |     0, CAT_CNST | SLS_ENABLED   | US_ENABLED  },</v>
      </c>
    </row>
    <row r="161" spans="1:1">
      <c r="A161" s="168" t="str">
        <f>IF(AND(OR(SOURCE!A161="",ISBLANK(SOURCE!A161)),SOURCE!B161&gt;0),IF(ISBLANK(SOURCE!C161),"",SOURCE!C161),
IF(SOURCE!B161&lt;0,VLOOKUP(SOURCE!B161,lookups!A$1:B$25,2,0),
  IF(ISBLANK(SOURCE!B161),
    "",
    "/* "&amp;TEXT(SOURCE!B161,"???0")&amp;" *"&amp;
      SOURCE!C161&amp;", "&amp; IF(SOURCE!$O$2-LEN(SOURCE!C161) &gt;= 0, REPT(" ",SOURCE!$O$2-LEN(SOURCE!C161)), "")&amp;
      SOURCE!D161&amp;", "&amp; IF(SOURCE!$P$2-LEN(SOURCE!D161) &gt;= 0, REPT(" ",SOURCE!$P$2-LEN(SOURCE!D161)), "")&amp;
      SOURCE!E161&amp;", "&amp; IF(SOURCE!$Q$2-LEN(SOURCE!E161) &gt;=0, REPT(" ",SOURCE!$Q$2-LEN(SOURCE!E161)), "")&amp;
      SOURCE!F161&amp;", "&amp; IF(SOURCE!$R$2-LEN(SOURCE!F161) &gt;= 0, REPT(" ",SOURCE!$R$2-LEN(SOURCE!F161)+2), "")&amp;"("&amp;
      SUBSTITUTE(TEXT(SOURCE!G161,"??0"),"  ","")&amp;" &lt;&lt; TAM_MAX_BITS) |"&amp; IF(SOURCE!$S$2-3 &gt;= 0, REPT(" ",SOURCE!$S$2-5+4+1-1-LEN(SUBSTITUTE(SUBSTITUTE(TEXT(SOURCE!H161,"????0"),"  ","")," ",""))), "")&amp;
      SUBSTITUTE(SUBSTITUTE(TEXT(SOURCE!H161,"????0"),"  ","")," ","")&amp;","&amp; IF(SOURCE!$T$2-3 &gt;= 0, REPT(" ",SOURCE!$T$2-3-5), "")&amp;
      SOURCE!I161&amp;" | "&amp; IF(SOURCE!$U$2-LEN(SOURCE!I161) &gt;= 0, REPT(" ",SOURCE!$U$2-LEN(SOURCE!I161)), "")&amp;
      SOURCE!J161&amp;      IF(SOURCE!$V$2-LEN(SOURCE!J161) &gt;= 0, REPT(" ",SOURCE!$V$2-LEN(SOURCE!J161)), "")&amp;
  " | "&amp; SOURCE!K161&amp;      IF(SOURCE!$X$2-LEN(SOURCE!K161) &gt;= 0, REPT(" ",SOURCE!$X$2-LEN(SOURCE!K161)), "")&amp;
      "},"&amp;IF(SOURCE!L161&lt;&gt;"",""&amp;SOURCE!L161,"")
 )
)
)</f>
        <v>/*  152 */  { fnConstant,                  24,                          "M" STD_SUB_M STD_SUB_o STD_SUB_o STD_SUB_n,   "M" STD_SUB_M STD_SUB_o STD_SUB_o STD_SUB_n,   (0 &lt;&lt; TAM_MAX_BITS) |     0, CAT_CNST | SLS_ENABLED   | US_ENABLED  },</v>
      </c>
    </row>
    <row r="162" spans="1:1">
      <c r="A162" s="168" t="str">
        <f>IF(AND(OR(SOURCE!A162="",ISBLANK(SOURCE!A162)),SOURCE!B162&gt;0),IF(ISBLANK(SOURCE!C162),"",SOURCE!C162),
IF(SOURCE!B162&lt;0,VLOOKUP(SOURCE!B162,lookups!A$1:B$25,2,0),
  IF(ISBLANK(SOURCE!B162),
    "",
    "/* "&amp;TEXT(SOURCE!B162,"???0")&amp;" *"&amp;
      SOURCE!C162&amp;", "&amp; IF(SOURCE!$O$2-LEN(SOURCE!C162) &gt;= 0, REPT(" ",SOURCE!$O$2-LEN(SOURCE!C162)), "")&amp;
      SOURCE!D162&amp;", "&amp; IF(SOURCE!$P$2-LEN(SOURCE!D162) &gt;= 0, REPT(" ",SOURCE!$P$2-LEN(SOURCE!D162)), "")&amp;
      SOURCE!E162&amp;", "&amp; IF(SOURCE!$Q$2-LEN(SOURCE!E162) &gt;=0, REPT(" ",SOURCE!$Q$2-LEN(SOURCE!E162)), "")&amp;
      SOURCE!F162&amp;", "&amp; IF(SOURCE!$R$2-LEN(SOURCE!F162) &gt;= 0, REPT(" ",SOURCE!$R$2-LEN(SOURCE!F162)+2), "")&amp;"("&amp;
      SUBSTITUTE(TEXT(SOURCE!G162,"??0"),"  ","")&amp;" &lt;&lt; TAM_MAX_BITS) |"&amp; IF(SOURCE!$S$2-3 &gt;= 0, REPT(" ",SOURCE!$S$2-5+4+1-1-LEN(SUBSTITUTE(SUBSTITUTE(TEXT(SOURCE!H162,"????0"),"  ","")," ",""))), "")&amp;
      SUBSTITUTE(SUBSTITUTE(TEXT(SOURCE!H162,"????0"),"  ","")," ","")&amp;","&amp; IF(SOURCE!$T$2-3 &gt;= 0, REPT(" ",SOURCE!$T$2-3-5), "")&amp;
      SOURCE!I162&amp;" | "&amp; IF(SOURCE!$U$2-LEN(SOURCE!I162) &gt;= 0, REPT(" ",SOURCE!$U$2-LEN(SOURCE!I162)), "")&amp;
      SOURCE!J162&amp;      IF(SOURCE!$V$2-LEN(SOURCE!J162) &gt;= 0, REPT(" ",SOURCE!$V$2-LEN(SOURCE!J162)), "")&amp;
  " | "&amp; SOURCE!K162&amp;      IF(SOURCE!$X$2-LEN(SOURCE!K162) &gt;= 0, REPT(" ",SOURCE!$X$2-LEN(SOURCE!K162)), "")&amp;
      "},"&amp;IF(SOURCE!L162&lt;&gt;"",""&amp;SOURCE!L162,"")
 )
)
)</f>
        <v>/*  153 */  { fnConstant,                  25,                          "m" STD_SUB_n,                                 "m" STD_SUB_n,                                 (0 &lt;&lt; TAM_MAX_BITS) |     0, CAT_CNST | SLS_ENABLED   | US_ENABLED  },</v>
      </c>
    </row>
    <row r="163" spans="1:1">
      <c r="A163" s="168" t="str">
        <f>IF(AND(OR(SOURCE!A163="",ISBLANK(SOURCE!A163)),SOURCE!B163&gt;0),IF(ISBLANK(SOURCE!C163),"",SOURCE!C163),
IF(SOURCE!B163&lt;0,VLOOKUP(SOURCE!B163,lookups!A$1:B$25,2,0),
  IF(ISBLANK(SOURCE!B163),
    "",
    "/* "&amp;TEXT(SOURCE!B163,"???0")&amp;" *"&amp;
      SOURCE!C163&amp;", "&amp; IF(SOURCE!$O$2-LEN(SOURCE!C163) &gt;= 0, REPT(" ",SOURCE!$O$2-LEN(SOURCE!C163)), "")&amp;
      SOURCE!D163&amp;", "&amp; IF(SOURCE!$P$2-LEN(SOURCE!D163) &gt;= 0, REPT(" ",SOURCE!$P$2-LEN(SOURCE!D163)), "")&amp;
      SOURCE!E163&amp;", "&amp; IF(SOURCE!$Q$2-LEN(SOURCE!E163) &gt;=0, REPT(" ",SOURCE!$Q$2-LEN(SOURCE!E163)), "")&amp;
      SOURCE!F163&amp;", "&amp; IF(SOURCE!$R$2-LEN(SOURCE!F163) &gt;= 0, REPT(" ",SOURCE!$R$2-LEN(SOURCE!F163)+2), "")&amp;"("&amp;
      SUBSTITUTE(TEXT(SOURCE!G163,"??0"),"  ","")&amp;" &lt;&lt; TAM_MAX_BITS) |"&amp; IF(SOURCE!$S$2-3 &gt;= 0, REPT(" ",SOURCE!$S$2-5+4+1-1-LEN(SUBSTITUTE(SUBSTITUTE(TEXT(SOURCE!H163,"????0"),"  ","")," ",""))), "")&amp;
      SUBSTITUTE(SUBSTITUTE(TEXT(SOURCE!H163,"????0"),"  ","")," ","")&amp;","&amp; IF(SOURCE!$T$2-3 &gt;= 0, REPT(" ",SOURCE!$T$2-3-5), "")&amp;
      SOURCE!I163&amp;" | "&amp; IF(SOURCE!$U$2-LEN(SOURCE!I163) &gt;= 0, REPT(" ",SOURCE!$U$2-LEN(SOURCE!I163)), "")&amp;
      SOURCE!J163&amp;      IF(SOURCE!$V$2-LEN(SOURCE!J163) &gt;= 0, REPT(" ",SOURCE!$V$2-LEN(SOURCE!J163)), "")&amp;
  " | "&amp; SOURCE!K163&amp;      IF(SOURCE!$X$2-LEN(SOURCE!K163) &gt;= 0, REPT(" ",SOURCE!$X$2-LEN(SOURCE!K163)), "")&amp;
      "},"&amp;IF(SOURCE!L163&lt;&gt;"",""&amp;SOURCE!L163,"")
 )
)
)</f>
        <v>/*  154 */  { fnConstant,                  26,                          "m" STD_SUB_n "/m" STD_SUB_p,                  "m" STD_SUB_n "/m" STD_SUB_p,                  (0 &lt;&lt; TAM_MAX_BITS) |     0, CAT_CNST | SLS_ENABLED   | US_ENABLED  },</v>
      </c>
    </row>
    <row r="164" spans="1:1">
      <c r="A164" s="168" t="str">
        <f>IF(AND(OR(SOURCE!A164="",ISBLANK(SOURCE!A164)),SOURCE!B164&gt;0),IF(ISBLANK(SOURCE!C164),"",SOURCE!C164),
IF(SOURCE!B164&lt;0,VLOOKUP(SOURCE!B164,lookups!A$1:B$25,2,0),
  IF(ISBLANK(SOURCE!B164),
    "",
    "/* "&amp;TEXT(SOURCE!B164,"???0")&amp;" *"&amp;
      SOURCE!C164&amp;", "&amp; IF(SOURCE!$O$2-LEN(SOURCE!C164) &gt;= 0, REPT(" ",SOURCE!$O$2-LEN(SOURCE!C164)), "")&amp;
      SOURCE!D164&amp;", "&amp; IF(SOURCE!$P$2-LEN(SOURCE!D164) &gt;= 0, REPT(" ",SOURCE!$P$2-LEN(SOURCE!D164)), "")&amp;
      SOURCE!E164&amp;", "&amp; IF(SOURCE!$Q$2-LEN(SOURCE!E164) &gt;=0, REPT(" ",SOURCE!$Q$2-LEN(SOURCE!E164)), "")&amp;
      SOURCE!F164&amp;", "&amp; IF(SOURCE!$R$2-LEN(SOURCE!F164) &gt;= 0, REPT(" ",SOURCE!$R$2-LEN(SOURCE!F164)+2), "")&amp;"("&amp;
      SUBSTITUTE(TEXT(SOURCE!G164,"??0"),"  ","")&amp;" &lt;&lt; TAM_MAX_BITS) |"&amp; IF(SOURCE!$S$2-3 &gt;= 0, REPT(" ",SOURCE!$S$2-5+4+1-1-LEN(SUBSTITUTE(SUBSTITUTE(TEXT(SOURCE!H164,"????0"),"  ","")," ",""))), "")&amp;
      SUBSTITUTE(SUBSTITUTE(TEXT(SOURCE!H164,"????0"),"  ","")," ","")&amp;","&amp; IF(SOURCE!$T$2-3 &gt;= 0, REPT(" ",SOURCE!$T$2-3-5), "")&amp;
      SOURCE!I164&amp;" | "&amp; IF(SOURCE!$U$2-LEN(SOURCE!I164) &gt;= 0, REPT(" ",SOURCE!$U$2-LEN(SOURCE!I164)), "")&amp;
      SOURCE!J164&amp;      IF(SOURCE!$V$2-LEN(SOURCE!J164) &gt;= 0, REPT(" ",SOURCE!$V$2-LEN(SOURCE!J164)), "")&amp;
  " | "&amp; SOURCE!K164&amp;      IF(SOURCE!$X$2-LEN(SOURCE!K164) &gt;= 0, REPT(" ",SOURCE!$X$2-LEN(SOURCE!K164)), "")&amp;
      "},"&amp;IF(SOURCE!L164&lt;&gt;"",""&amp;SOURCE!L164,"")
 )
)
)</f>
        <v>/*  155 */  { fnConstant,                  27,                          "m" STD_SUB_p,                                 "m" STD_SUB_p,                                 (0 &lt;&lt; TAM_MAX_BITS) |     0, CAT_CNST | SLS_ENABLED   | US_ENABLED  },</v>
      </c>
    </row>
    <row r="165" spans="1:1">
      <c r="A165" s="168" t="str">
        <f>IF(AND(OR(SOURCE!A165="",ISBLANK(SOURCE!A165)),SOURCE!B165&gt;0),IF(ISBLANK(SOURCE!C165),"",SOURCE!C165),
IF(SOURCE!B165&lt;0,VLOOKUP(SOURCE!B165,lookups!A$1:B$25,2,0),
  IF(ISBLANK(SOURCE!B165),
    "",
    "/* "&amp;TEXT(SOURCE!B165,"???0")&amp;" *"&amp;
      SOURCE!C165&amp;", "&amp; IF(SOURCE!$O$2-LEN(SOURCE!C165) &gt;= 0, REPT(" ",SOURCE!$O$2-LEN(SOURCE!C165)), "")&amp;
      SOURCE!D165&amp;", "&amp; IF(SOURCE!$P$2-LEN(SOURCE!D165) &gt;= 0, REPT(" ",SOURCE!$P$2-LEN(SOURCE!D165)), "")&amp;
      SOURCE!E165&amp;", "&amp; IF(SOURCE!$Q$2-LEN(SOURCE!E165) &gt;=0, REPT(" ",SOURCE!$Q$2-LEN(SOURCE!E165)), "")&amp;
      SOURCE!F165&amp;", "&amp; IF(SOURCE!$R$2-LEN(SOURCE!F165) &gt;= 0, REPT(" ",SOURCE!$R$2-LEN(SOURCE!F165)+2), "")&amp;"("&amp;
      SUBSTITUTE(TEXT(SOURCE!G165,"??0"),"  ","")&amp;" &lt;&lt; TAM_MAX_BITS) |"&amp; IF(SOURCE!$S$2-3 &gt;= 0, REPT(" ",SOURCE!$S$2-5+4+1-1-LEN(SUBSTITUTE(SUBSTITUTE(TEXT(SOURCE!H165,"????0"),"  ","")," ",""))), "")&amp;
      SUBSTITUTE(SUBSTITUTE(TEXT(SOURCE!H165,"????0"),"  ","")," ","")&amp;","&amp; IF(SOURCE!$T$2-3 &gt;= 0, REPT(" ",SOURCE!$T$2-3-5), "")&amp;
      SOURCE!I165&amp;" | "&amp; IF(SOURCE!$U$2-LEN(SOURCE!I165) &gt;= 0, REPT(" ",SOURCE!$U$2-LEN(SOURCE!I165)), "")&amp;
      SOURCE!J165&amp;      IF(SOURCE!$V$2-LEN(SOURCE!J165) &gt;= 0, REPT(" ",SOURCE!$V$2-LEN(SOURCE!J165)), "")&amp;
  " | "&amp; SOURCE!K165&amp;      IF(SOURCE!$X$2-LEN(SOURCE!K165) &gt;= 0, REPT(" ",SOURCE!$X$2-LEN(SOURCE!K165)), "")&amp;
      "},"&amp;IF(SOURCE!L165&lt;&gt;"",""&amp;SOURCE!L165,"")
 )
)
)</f>
        <v>/*  156 */  { fnConstant,                  28,                          "m" STD_SUB_P STD_SUB_L,                       "m" STD_SUB_P STD_SUB_L,                       (0 &lt;&lt; TAM_MAX_BITS) |     0, CAT_CNST | SLS_ENABLED   | US_ENABLED  },</v>
      </c>
    </row>
    <row r="166" spans="1:1">
      <c r="A166" s="168" t="str">
        <f>IF(AND(OR(SOURCE!A166="",ISBLANK(SOURCE!A166)),SOURCE!B166&gt;0),IF(ISBLANK(SOURCE!C166),"",SOURCE!C166),
IF(SOURCE!B166&lt;0,VLOOKUP(SOURCE!B166,lookups!A$1:B$25,2,0),
  IF(ISBLANK(SOURCE!B166),
    "",
    "/* "&amp;TEXT(SOURCE!B166,"???0")&amp;" *"&amp;
      SOURCE!C166&amp;", "&amp; IF(SOURCE!$O$2-LEN(SOURCE!C166) &gt;= 0, REPT(" ",SOURCE!$O$2-LEN(SOURCE!C166)), "")&amp;
      SOURCE!D166&amp;", "&amp; IF(SOURCE!$P$2-LEN(SOURCE!D166) &gt;= 0, REPT(" ",SOURCE!$P$2-LEN(SOURCE!D166)), "")&amp;
      SOURCE!E166&amp;", "&amp; IF(SOURCE!$Q$2-LEN(SOURCE!E166) &gt;=0, REPT(" ",SOURCE!$Q$2-LEN(SOURCE!E166)), "")&amp;
      SOURCE!F166&amp;", "&amp; IF(SOURCE!$R$2-LEN(SOURCE!F166) &gt;= 0, REPT(" ",SOURCE!$R$2-LEN(SOURCE!F166)+2), "")&amp;"("&amp;
      SUBSTITUTE(TEXT(SOURCE!G166,"??0"),"  ","")&amp;" &lt;&lt; TAM_MAX_BITS) |"&amp; IF(SOURCE!$S$2-3 &gt;= 0, REPT(" ",SOURCE!$S$2-5+4+1-1-LEN(SUBSTITUTE(SUBSTITUTE(TEXT(SOURCE!H166,"????0"),"  ","")," ",""))), "")&amp;
      SUBSTITUTE(SUBSTITUTE(TEXT(SOURCE!H166,"????0"),"  ","")," ","")&amp;","&amp; IF(SOURCE!$T$2-3 &gt;= 0, REPT(" ",SOURCE!$T$2-3-5), "")&amp;
      SOURCE!I166&amp;" | "&amp; IF(SOURCE!$U$2-LEN(SOURCE!I166) &gt;= 0, REPT(" ",SOURCE!$U$2-LEN(SOURCE!I166)), "")&amp;
      SOURCE!J166&amp;      IF(SOURCE!$V$2-LEN(SOURCE!J166) &gt;= 0, REPT(" ",SOURCE!$V$2-LEN(SOURCE!J166)), "")&amp;
  " | "&amp; SOURCE!K166&amp;      IF(SOURCE!$X$2-LEN(SOURCE!K166) &gt;= 0, REPT(" ",SOURCE!$X$2-LEN(SOURCE!K166)), "")&amp;
      "},"&amp;IF(SOURCE!L166&lt;&gt;"",""&amp;SOURCE!L166,"")
 )
)
)</f>
        <v>/*  157 */  { fnConstant,                  29,                          "m" STD_SUB_p "/m" STD_SUB_e,                  "m" STD_SUB_p "/m" STD_SUB_e,                  (0 &lt;&lt; TAM_MAX_BITS) |     0, CAT_CNST | SLS_ENABLED   | US_ENABLED  },</v>
      </c>
    </row>
    <row r="167" spans="1:1">
      <c r="A167" s="168" t="str">
        <f>IF(AND(OR(SOURCE!A167="",ISBLANK(SOURCE!A167)),SOURCE!B167&gt;0),IF(ISBLANK(SOURCE!C167),"",SOURCE!C167),
IF(SOURCE!B167&lt;0,VLOOKUP(SOURCE!B167,lookups!A$1:B$25,2,0),
  IF(ISBLANK(SOURCE!B167),
    "",
    "/* "&amp;TEXT(SOURCE!B167,"???0")&amp;" *"&amp;
      SOURCE!C167&amp;", "&amp; IF(SOURCE!$O$2-LEN(SOURCE!C167) &gt;= 0, REPT(" ",SOURCE!$O$2-LEN(SOURCE!C167)), "")&amp;
      SOURCE!D167&amp;", "&amp; IF(SOURCE!$P$2-LEN(SOURCE!D167) &gt;= 0, REPT(" ",SOURCE!$P$2-LEN(SOURCE!D167)), "")&amp;
      SOURCE!E167&amp;", "&amp; IF(SOURCE!$Q$2-LEN(SOURCE!E167) &gt;=0, REPT(" ",SOURCE!$Q$2-LEN(SOURCE!E167)), "")&amp;
      SOURCE!F167&amp;", "&amp; IF(SOURCE!$R$2-LEN(SOURCE!F167) &gt;= 0, REPT(" ",SOURCE!$R$2-LEN(SOURCE!F167)+2), "")&amp;"("&amp;
      SUBSTITUTE(TEXT(SOURCE!G167,"??0"),"  ","")&amp;" &lt;&lt; TAM_MAX_BITS) |"&amp; IF(SOURCE!$S$2-3 &gt;= 0, REPT(" ",SOURCE!$S$2-5+4+1-1-LEN(SUBSTITUTE(SUBSTITUTE(TEXT(SOURCE!H167,"????0"),"  ","")," ",""))), "")&amp;
      SUBSTITUTE(SUBSTITUTE(TEXT(SOURCE!H167,"????0"),"  ","")," ","")&amp;","&amp; IF(SOURCE!$T$2-3 &gt;= 0, REPT(" ",SOURCE!$T$2-3-5), "")&amp;
      SOURCE!I167&amp;" | "&amp; IF(SOURCE!$U$2-LEN(SOURCE!I167) &gt;= 0, REPT(" ",SOURCE!$U$2-LEN(SOURCE!I167)), "")&amp;
      SOURCE!J167&amp;      IF(SOURCE!$V$2-LEN(SOURCE!J167) &gt;= 0, REPT(" ",SOURCE!$V$2-LEN(SOURCE!J167)), "")&amp;
  " | "&amp; SOURCE!K167&amp;      IF(SOURCE!$X$2-LEN(SOURCE!K167) &gt;= 0, REPT(" ",SOURCE!$X$2-LEN(SOURCE!K167)), "")&amp;
      "},"&amp;IF(SOURCE!L167&lt;&gt;"",""&amp;SOURCE!L167,"")
 )
)
)</f>
        <v>/*  158 */  { fnConstant,                  30,                          "m" STD_SUB_u,                                 "m" STD_SUB_u,                                 (0 &lt;&lt; TAM_MAX_BITS) |     0, CAT_CNST | SLS_ENABLED   | US_ENABLED  },</v>
      </c>
    </row>
    <row r="168" spans="1:1">
      <c r="A168" s="168" t="str">
        <f>IF(AND(OR(SOURCE!A168="",ISBLANK(SOURCE!A168)),SOURCE!B168&gt;0),IF(ISBLANK(SOURCE!C168),"",SOURCE!C168),
IF(SOURCE!B168&lt;0,VLOOKUP(SOURCE!B168,lookups!A$1:B$25,2,0),
  IF(ISBLANK(SOURCE!B168),
    "",
    "/* "&amp;TEXT(SOURCE!B168,"???0")&amp;" *"&amp;
      SOURCE!C168&amp;", "&amp; IF(SOURCE!$O$2-LEN(SOURCE!C168) &gt;= 0, REPT(" ",SOURCE!$O$2-LEN(SOURCE!C168)), "")&amp;
      SOURCE!D168&amp;", "&amp; IF(SOURCE!$P$2-LEN(SOURCE!D168) &gt;= 0, REPT(" ",SOURCE!$P$2-LEN(SOURCE!D168)), "")&amp;
      SOURCE!E168&amp;", "&amp; IF(SOURCE!$Q$2-LEN(SOURCE!E168) &gt;=0, REPT(" ",SOURCE!$Q$2-LEN(SOURCE!E168)), "")&amp;
      SOURCE!F168&amp;", "&amp; IF(SOURCE!$R$2-LEN(SOURCE!F168) &gt;= 0, REPT(" ",SOURCE!$R$2-LEN(SOURCE!F168)+2), "")&amp;"("&amp;
      SUBSTITUTE(TEXT(SOURCE!G168,"??0"),"  ","")&amp;" &lt;&lt; TAM_MAX_BITS) |"&amp; IF(SOURCE!$S$2-3 &gt;= 0, REPT(" ",SOURCE!$S$2-5+4+1-1-LEN(SUBSTITUTE(SUBSTITUTE(TEXT(SOURCE!H168,"????0"),"  ","")," ",""))), "")&amp;
      SUBSTITUTE(SUBSTITUTE(TEXT(SOURCE!H168,"????0"),"  ","")," ","")&amp;","&amp; IF(SOURCE!$T$2-3 &gt;= 0, REPT(" ",SOURCE!$T$2-3-5), "")&amp;
      SOURCE!I168&amp;" | "&amp; IF(SOURCE!$U$2-LEN(SOURCE!I168) &gt;= 0, REPT(" ",SOURCE!$U$2-LEN(SOURCE!I168)), "")&amp;
      SOURCE!J168&amp;      IF(SOURCE!$V$2-LEN(SOURCE!J168) &gt;= 0, REPT(" ",SOURCE!$V$2-LEN(SOURCE!J168)), "")&amp;
  " | "&amp; SOURCE!K168&amp;      IF(SOURCE!$X$2-LEN(SOURCE!K168) &gt;= 0, REPT(" ",SOURCE!$X$2-LEN(SOURCE!K168)), "")&amp;
      "},"&amp;IF(SOURCE!L168&lt;&gt;"",""&amp;SOURCE!L168,"")
 )
)
)</f>
        <v>/*  159 */  { fnConstant,                  31,                          "m" STD_SUB_u "c" STD_SUP_2,                   "m" STD_SUB_u "c" STD_SUP_2,                   (0 &lt;&lt; TAM_MAX_BITS) |     0, CAT_CNST | SLS_ENABLED   | US_ENABLED  },</v>
      </c>
    </row>
    <row r="169" spans="1:1">
      <c r="A169" s="168" t="str">
        <f>IF(AND(OR(SOURCE!A169="",ISBLANK(SOURCE!A169)),SOURCE!B169&gt;0),IF(ISBLANK(SOURCE!C169),"",SOURCE!C169),
IF(SOURCE!B169&lt;0,VLOOKUP(SOURCE!B169,lookups!A$1:B$25,2,0),
  IF(ISBLANK(SOURCE!B169),
    "",
    "/* "&amp;TEXT(SOURCE!B169,"???0")&amp;" *"&amp;
      SOURCE!C169&amp;", "&amp; IF(SOURCE!$O$2-LEN(SOURCE!C169) &gt;= 0, REPT(" ",SOURCE!$O$2-LEN(SOURCE!C169)), "")&amp;
      SOURCE!D169&amp;", "&amp; IF(SOURCE!$P$2-LEN(SOURCE!D169) &gt;= 0, REPT(" ",SOURCE!$P$2-LEN(SOURCE!D169)), "")&amp;
      SOURCE!E169&amp;", "&amp; IF(SOURCE!$Q$2-LEN(SOURCE!E169) &gt;=0, REPT(" ",SOURCE!$Q$2-LEN(SOURCE!E169)), "")&amp;
      SOURCE!F169&amp;", "&amp; IF(SOURCE!$R$2-LEN(SOURCE!F169) &gt;= 0, REPT(" ",SOURCE!$R$2-LEN(SOURCE!F169)+2), "")&amp;"("&amp;
      SUBSTITUTE(TEXT(SOURCE!G169,"??0"),"  ","")&amp;" &lt;&lt; TAM_MAX_BITS) |"&amp; IF(SOURCE!$S$2-3 &gt;= 0, REPT(" ",SOURCE!$S$2-5+4+1-1-LEN(SUBSTITUTE(SUBSTITUTE(TEXT(SOURCE!H169,"????0"),"  ","")," ",""))), "")&amp;
      SUBSTITUTE(SUBSTITUTE(TEXT(SOURCE!H169,"????0"),"  ","")," ","")&amp;","&amp; IF(SOURCE!$T$2-3 &gt;= 0, REPT(" ",SOURCE!$T$2-3-5), "")&amp;
      SOURCE!I169&amp;" | "&amp; IF(SOURCE!$U$2-LEN(SOURCE!I169) &gt;= 0, REPT(" ",SOURCE!$U$2-LEN(SOURCE!I169)), "")&amp;
      SOURCE!J169&amp;      IF(SOURCE!$V$2-LEN(SOURCE!J169) &gt;= 0, REPT(" ",SOURCE!$V$2-LEN(SOURCE!J169)), "")&amp;
  " | "&amp; SOURCE!K169&amp;      IF(SOURCE!$X$2-LEN(SOURCE!K169) &gt;= 0, REPT(" ",SOURCE!$X$2-LEN(SOURCE!K169)), "")&amp;
      "},"&amp;IF(SOURCE!L169&lt;&gt;"",""&amp;SOURCE!L169,"")
 )
)
)</f>
        <v>/*  160 */  { fnConstant,                  32,                          "m" STD_SUB_mu,                                "m" STD_SUB_mu,                                (0 &lt;&lt; TAM_MAX_BITS) |     0, CAT_CNST | SLS_ENABLED   | US_ENABLED  },</v>
      </c>
    </row>
    <row r="170" spans="1:1">
      <c r="A170" s="168" t="str">
        <f>IF(AND(OR(SOURCE!A170="",ISBLANK(SOURCE!A170)),SOURCE!B170&gt;0),IF(ISBLANK(SOURCE!C170),"",SOURCE!C170),
IF(SOURCE!B170&lt;0,VLOOKUP(SOURCE!B170,lookups!A$1:B$25,2,0),
  IF(ISBLANK(SOURCE!B170),
    "",
    "/* "&amp;TEXT(SOURCE!B170,"???0")&amp;" *"&amp;
      SOURCE!C170&amp;", "&amp; IF(SOURCE!$O$2-LEN(SOURCE!C170) &gt;= 0, REPT(" ",SOURCE!$O$2-LEN(SOURCE!C170)), "")&amp;
      SOURCE!D170&amp;", "&amp; IF(SOURCE!$P$2-LEN(SOURCE!D170) &gt;= 0, REPT(" ",SOURCE!$P$2-LEN(SOURCE!D170)), "")&amp;
      SOURCE!E170&amp;", "&amp; IF(SOURCE!$Q$2-LEN(SOURCE!E170) &gt;=0, REPT(" ",SOURCE!$Q$2-LEN(SOURCE!E170)), "")&amp;
      SOURCE!F170&amp;", "&amp; IF(SOURCE!$R$2-LEN(SOURCE!F170) &gt;= 0, REPT(" ",SOURCE!$R$2-LEN(SOURCE!F170)+2), "")&amp;"("&amp;
      SUBSTITUTE(TEXT(SOURCE!G170,"??0"),"  ","")&amp;" &lt;&lt; TAM_MAX_BITS) |"&amp; IF(SOURCE!$S$2-3 &gt;= 0, REPT(" ",SOURCE!$S$2-5+4+1-1-LEN(SUBSTITUTE(SUBSTITUTE(TEXT(SOURCE!H170,"????0"),"  ","")," ",""))), "")&amp;
      SUBSTITUTE(SUBSTITUTE(TEXT(SOURCE!H170,"????0"),"  ","")," ","")&amp;","&amp; IF(SOURCE!$T$2-3 &gt;= 0, REPT(" ",SOURCE!$T$2-3-5), "")&amp;
      SOURCE!I170&amp;" | "&amp; IF(SOURCE!$U$2-LEN(SOURCE!I170) &gt;= 0, REPT(" ",SOURCE!$U$2-LEN(SOURCE!I170)), "")&amp;
      SOURCE!J170&amp;      IF(SOURCE!$V$2-LEN(SOURCE!J170) &gt;= 0, REPT(" ",SOURCE!$V$2-LEN(SOURCE!J170)), "")&amp;
  " | "&amp; SOURCE!K170&amp;      IF(SOURCE!$X$2-LEN(SOURCE!K170) &gt;= 0, REPT(" ",SOURCE!$X$2-LEN(SOURCE!K170)), "")&amp;
      "},"&amp;IF(SOURCE!L170&lt;&gt;"",""&amp;SOURCE!L170,"")
 )
)
)</f>
        <v>/*  161 */  { fnConstant,                  33,                          "M" STD_SUB_SUN,                               "M" STD_SUB_SUN,                               (0 &lt;&lt; TAM_MAX_BITS) |     0, CAT_CNST | SLS_ENABLED   | US_ENABLED  },</v>
      </c>
    </row>
    <row r="171" spans="1:1">
      <c r="A171" s="168" t="str">
        <f>IF(AND(OR(SOURCE!A171="",ISBLANK(SOURCE!A171)),SOURCE!B171&gt;0),IF(ISBLANK(SOURCE!C171),"",SOURCE!C171),
IF(SOURCE!B171&lt;0,VLOOKUP(SOURCE!B171,lookups!A$1:B$25,2,0),
  IF(ISBLANK(SOURCE!B171),
    "",
    "/* "&amp;TEXT(SOURCE!B171,"???0")&amp;" *"&amp;
      SOURCE!C171&amp;", "&amp; IF(SOURCE!$O$2-LEN(SOURCE!C171) &gt;= 0, REPT(" ",SOURCE!$O$2-LEN(SOURCE!C171)), "")&amp;
      SOURCE!D171&amp;", "&amp; IF(SOURCE!$P$2-LEN(SOURCE!D171) &gt;= 0, REPT(" ",SOURCE!$P$2-LEN(SOURCE!D171)), "")&amp;
      SOURCE!E171&amp;", "&amp; IF(SOURCE!$Q$2-LEN(SOURCE!E171) &gt;=0, REPT(" ",SOURCE!$Q$2-LEN(SOURCE!E171)), "")&amp;
      SOURCE!F171&amp;", "&amp; IF(SOURCE!$R$2-LEN(SOURCE!F171) &gt;= 0, REPT(" ",SOURCE!$R$2-LEN(SOURCE!F171)+2), "")&amp;"("&amp;
      SUBSTITUTE(TEXT(SOURCE!G171,"??0"),"  ","")&amp;" &lt;&lt; TAM_MAX_BITS) |"&amp; IF(SOURCE!$S$2-3 &gt;= 0, REPT(" ",SOURCE!$S$2-5+4+1-1-LEN(SUBSTITUTE(SUBSTITUTE(TEXT(SOURCE!H171,"????0"),"  ","")," ",""))), "")&amp;
      SUBSTITUTE(SUBSTITUTE(TEXT(SOURCE!H171,"????0"),"  ","")," ","")&amp;","&amp; IF(SOURCE!$T$2-3 &gt;= 0, REPT(" ",SOURCE!$T$2-3-5), "")&amp;
      SOURCE!I171&amp;" | "&amp; IF(SOURCE!$U$2-LEN(SOURCE!I171) &gt;= 0, REPT(" ",SOURCE!$U$2-LEN(SOURCE!I171)), "")&amp;
      SOURCE!J171&amp;      IF(SOURCE!$V$2-LEN(SOURCE!J171) &gt;= 0, REPT(" ",SOURCE!$V$2-LEN(SOURCE!J171)), "")&amp;
  " | "&amp; SOURCE!K171&amp;      IF(SOURCE!$X$2-LEN(SOURCE!K171) &gt;= 0, REPT(" ",SOURCE!$X$2-LEN(SOURCE!K171)), "")&amp;
      "},"&amp;IF(SOURCE!L171&lt;&gt;"",""&amp;SOURCE!L171,"")
 )
)
)</f>
        <v>/*  162 */  { fnConstant,                  34,                          "M" STD_SUB_EARTH,                             "M" STD_SUB_EARTH,                             (0 &lt;&lt; TAM_MAX_BITS) |     0, CAT_CNST | SLS_ENABLED   | US_ENABLED  },</v>
      </c>
    </row>
    <row r="172" spans="1:1">
      <c r="A172" s="168" t="str">
        <f>IF(AND(OR(SOURCE!A172="",ISBLANK(SOURCE!A172)),SOURCE!B172&gt;0),IF(ISBLANK(SOURCE!C172),"",SOURCE!C172),
IF(SOURCE!B172&lt;0,VLOOKUP(SOURCE!B172,lookups!A$1:B$25,2,0),
  IF(ISBLANK(SOURCE!B172),
    "",
    "/* "&amp;TEXT(SOURCE!B172,"???0")&amp;" *"&amp;
      SOURCE!C172&amp;", "&amp; IF(SOURCE!$O$2-LEN(SOURCE!C172) &gt;= 0, REPT(" ",SOURCE!$O$2-LEN(SOURCE!C172)), "")&amp;
      SOURCE!D172&amp;", "&amp; IF(SOURCE!$P$2-LEN(SOURCE!D172) &gt;= 0, REPT(" ",SOURCE!$P$2-LEN(SOURCE!D172)), "")&amp;
      SOURCE!E172&amp;", "&amp; IF(SOURCE!$Q$2-LEN(SOURCE!E172) &gt;=0, REPT(" ",SOURCE!$Q$2-LEN(SOURCE!E172)), "")&amp;
      SOURCE!F172&amp;", "&amp; IF(SOURCE!$R$2-LEN(SOURCE!F172) &gt;= 0, REPT(" ",SOURCE!$R$2-LEN(SOURCE!F172)+2), "")&amp;"("&amp;
      SUBSTITUTE(TEXT(SOURCE!G172,"??0"),"  ","")&amp;" &lt;&lt; TAM_MAX_BITS) |"&amp; IF(SOURCE!$S$2-3 &gt;= 0, REPT(" ",SOURCE!$S$2-5+4+1-1-LEN(SUBSTITUTE(SUBSTITUTE(TEXT(SOURCE!H172,"????0"),"  ","")," ",""))), "")&amp;
      SUBSTITUTE(SUBSTITUTE(TEXT(SOURCE!H172,"????0"),"  ","")," ","")&amp;","&amp; IF(SOURCE!$T$2-3 &gt;= 0, REPT(" ",SOURCE!$T$2-3-5), "")&amp;
      SOURCE!I172&amp;" | "&amp; IF(SOURCE!$U$2-LEN(SOURCE!I172) &gt;= 0, REPT(" ",SOURCE!$U$2-LEN(SOURCE!I172)), "")&amp;
      SOURCE!J172&amp;      IF(SOURCE!$V$2-LEN(SOURCE!J172) &gt;= 0, REPT(" ",SOURCE!$V$2-LEN(SOURCE!J172)), "")&amp;
  " | "&amp; SOURCE!K172&amp;      IF(SOURCE!$X$2-LEN(SOURCE!K172) &gt;= 0, REPT(" ",SOURCE!$X$2-LEN(SOURCE!K172)), "")&amp;
      "},"&amp;IF(SOURCE!L172&lt;&gt;"",""&amp;SOURCE!L172,"")
 )
)
)</f>
        <v>/*  163 */  { fnConstant,                  35,                          "N" STD_SUB_A,                                 "N" STD_SUB_A,                                 (0 &lt;&lt; TAM_MAX_BITS) |     0, CAT_CNST | SLS_ENABLED   | US_ENABLED  },</v>
      </c>
    </row>
    <row r="173" spans="1:1">
      <c r="A173" s="168" t="str">
        <f>IF(AND(OR(SOURCE!A173="",ISBLANK(SOURCE!A173)),SOURCE!B173&gt;0),IF(ISBLANK(SOURCE!C173),"",SOURCE!C173),
IF(SOURCE!B173&lt;0,VLOOKUP(SOURCE!B173,lookups!A$1:B$25,2,0),
  IF(ISBLANK(SOURCE!B173),
    "",
    "/* "&amp;TEXT(SOURCE!B173,"???0")&amp;" *"&amp;
      SOURCE!C173&amp;", "&amp; IF(SOURCE!$O$2-LEN(SOURCE!C173) &gt;= 0, REPT(" ",SOURCE!$O$2-LEN(SOURCE!C173)), "")&amp;
      SOURCE!D173&amp;", "&amp; IF(SOURCE!$P$2-LEN(SOURCE!D173) &gt;= 0, REPT(" ",SOURCE!$P$2-LEN(SOURCE!D173)), "")&amp;
      SOURCE!E173&amp;", "&amp; IF(SOURCE!$Q$2-LEN(SOURCE!E173) &gt;=0, REPT(" ",SOURCE!$Q$2-LEN(SOURCE!E173)), "")&amp;
      SOURCE!F173&amp;", "&amp; IF(SOURCE!$R$2-LEN(SOURCE!F173) &gt;= 0, REPT(" ",SOURCE!$R$2-LEN(SOURCE!F173)+2), "")&amp;"("&amp;
      SUBSTITUTE(TEXT(SOURCE!G173,"??0"),"  ","")&amp;" &lt;&lt; TAM_MAX_BITS) |"&amp; IF(SOURCE!$S$2-3 &gt;= 0, REPT(" ",SOURCE!$S$2-5+4+1-1-LEN(SUBSTITUTE(SUBSTITUTE(TEXT(SOURCE!H173,"????0"),"  ","")," ",""))), "")&amp;
      SUBSTITUTE(SUBSTITUTE(TEXT(SOURCE!H173,"????0"),"  ","")," ","")&amp;","&amp; IF(SOURCE!$T$2-3 &gt;= 0, REPT(" ",SOURCE!$T$2-3-5), "")&amp;
      SOURCE!I173&amp;" | "&amp; IF(SOURCE!$U$2-LEN(SOURCE!I173) &gt;= 0, REPT(" ",SOURCE!$U$2-LEN(SOURCE!I173)), "")&amp;
      SOURCE!J173&amp;      IF(SOURCE!$V$2-LEN(SOURCE!J173) &gt;= 0, REPT(" ",SOURCE!$V$2-LEN(SOURCE!J173)), "")&amp;
  " | "&amp; SOURCE!K173&amp;      IF(SOURCE!$X$2-LEN(SOURCE!K173) &gt;= 0, REPT(" ",SOURCE!$X$2-LEN(SOURCE!K173)), "")&amp;
      "},"&amp;IF(SOURCE!L173&lt;&gt;"",""&amp;SOURCE!L173,"")
 )
)
)</f>
        <v>/*  164 */  { fnConstant,                  36,                          "NaN",                                         "NaN",                                         (0 &lt;&lt; TAM_MAX_BITS) |     0, CAT_CNST | SLS_ENABLED   | US_ENABLED  },</v>
      </c>
    </row>
    <row r="174" spans="1:1">
      <c r="A174" s="168" t="str">
        <f>IF(AND(OR(SOURCE!A174="",ISBLANK(SOURCE!A174)),SOURCE!B174&gt;0),IF(ISBLANK(SOURCE!C174),"",SOURCE!C174),
IF(SOURCE!B174&lt;0,VLOOKUP(SOURCE!B174,lookups!A$1:B$25,2,0),
  IF(ISBLANK(SOURCE!B174),
    "",
    "/* "&amp;TEXT(SOURCE!B174,"???0")&amp;" *"&amp;
      SOURCE!C174&amp;", "&amp; IF(SOURCE!$O$2-LEN(SOURCE!C174) &gt;= 0, REPT(" ",SOURCE!$O$2-LEN(SOURCE!C174)), "")&amp;
      SOURCE!D174&amp;", "&amp; IF(SOURCE!$P$2-LEN(SOURCE!D174) &gt;= 0, REPT(" ",SOURCE!$P$2-LEN(SOURCE!D174)), "")&amp;
      SOURCE!E174&amp;", "&amp; IF(SOURCE!$Q$2-LEN(SOURCE!E174) &gt;=0, REPT(" ",SOURCE!$Q$2-LEN(SOURCE!E174)), "")&amp;
      SOURCE!F174&amp;", "&amp; IF(SOURCE!$R$2-LEN(SOURCE!F174) &gt;= 0, REPT(" ",SOURCE!$R$2-LEN(SOURCE!F174)+2), "")&amp;"("&amp;
      SUBSTITUTE(TEXT(SOURCE!G174,"??0"),"  ","")&amp;" &lt;&lt; TAM_MAX_BITS) |"&amp; IF(SOURCE!$S$2-3 &gt;= 0, REPT(" ",SOURCE!$S$2-5+4+1-1-LEN(SUBSTITUTE(SUBSTITUTE(TEXT(SOURCE!H174,"????0"),"  ","")," ",""))), "")&amp;
      SUBSTITUTE(SUBSTITUTE(TEXT(SOURCE!H174,"????0"),"  ","")," ","")&amp;","&amp; IF(SOURCE!$T$2-3 &gt;= 0, REPT(" ",SOURCE!$T$2-3-5), "")&amp;
      SOURCE!I174&amp;" | "&amp; IF(SOURCE!$U$2-LEN(SOURCE!I174) &gt;= 0, REPT(" ",SOURCE!$U$2-LEN(SOURCE!I174)), "")&amp;
      SOURCE!J174&amp;      IF(SOURCE!$V$2-LEN(SOURCE!J174) &gt;= 0, REPT(" ",SOURCE!$V$2-LEN(SOURCE!J174)), "")&amp;
  " | "&amp; SOURCE!K174&amp;      IF(SOURCE!$X$2-LEN(SOURCE!K174) &gt;= 0, REPT(" ",SOURCE!$X$2-LEN(SOURCE!K174)), "")&amp;
      "},"&amp;IF(SOURCE!L174&lt;&gt;"",""&amp;SOURCE!L174,"")
 )
)
)</f>
        <v>/*  165 */  { fnConstant,                  37,                          "p" STD_SUB_0,                                 "p" STD_SUB_0,                                 (0 &lt;&lt; TAM_MAX_BITS) |     0, CAT_CNST | SLS_ENABLED   | US_ENABLED  },</v>
      </c>
    </row>
    <row r="175" spans="1:1">
      <c r="A175" s="168" t="str">
        <f>IF(AND(OR(SOURCE!A175="",ISBLANK(SOURCE!A175)),SOURCE!B175&gt;0),IF(ISBLANK(SOURCE!C175),"",SOURCE!C175),
IF(SOURCE!B175&lt;0,VLOOKUP(SOURCE!B175,lookups!A$1:B$25,2,0),
  IF(ISBLANK(SOURCE!B175),
    "",
    "/* "&amp;TEXT(SOURCE!B175,"???0")&amp;" *"&amp;
      SOURCE!C175&amp;", "&amp; IF(SOURCE!$O$2-LEN(SOURCE!C175) &gt;= 0, REPT(" ",SOURCE!$O$2-LEN(SOURCE!C175)), "")&amp;
      SOURCE!D175&amp;", "&amp; IF(SOURCE!$P$2-LEN(SOURCE!D175) &gt;= 0, REPT(" ",SOURCE!$P$2-LEN(SOURCE!D175)), "")&amp;
      SOURCE!E175&amp;", "&amp; IF(SOURCE!$Q$2-LEN(SOURCE!E175) &gt;=0, REPT(" ",SOURCE!$Q$2-LEN(SOURCE!E175)), "")&amp;
      SOURCE!F175&amp;", "&amp; IF(SOURCE!$R$2-LEN(SOURCE!F175) &gt;= 0, REPT(" ",SOURCE!$R$2-LEN(SOURCE!F175)+2), "")&amp;"("&amp;
      SUBSTITUTE(TEXT(SOURCE!G175,"??0"),"  ","")&amp;" &lt;&lt; TAM_MAX_BITS) |"&amp; IF(SOURCE!$S$2-3 &gt;= 0, REPT(" ",SOURCE!$S$2-5+4+1-1-LEN(SUBSTITUTE(SUBSTITUTE(TEXT(SOURCE!H175,"????0"),"  ","")," ",""))), "")&amp;
      SUBSTITUTE(SUBSTITUTE(TEXT(SOURCE!H175,"????0"),"  ","")," ","")&amp;","&amp; IF(SOURCE!$T$2-3 &gt;= 0, REPT(" ",SOURCE!$T$2-3-5), "")&amp;
      SOURCE!I175&amp;" | "&amp; IF(SOURCE!$U$2-LEN(SOURCE!I175) &gt;= 0, REPT(" ",SOURCE!$U$2-LEN(SOURCE!I175)), "")&amp;
      SOURCE!J175&amp;      IF(SOURCE!$V$2-LEN(SOURCE!J175) &gt;= 0, REPT(" ",SOURCE!$V$2-LEN(SOURCE!J175)), "")&amp;
  " | "&amp; SOURCE!K175&amp;      IF(SOURCE!$X$2-LEN(SOURCE!K175) &gt;= 0, REPT(" ",SOURCE!$X$2-LEN(SOURCE!K175)), "")&amp;
      "},"&amp;IF(SOURCE!L175&lt;&gt;"",""&amp;SOURCE!L175,"")
 )
)
)</f>
        <v>/*  166 */  { fnConstant,                  38,                          "R",                                           "R",                                           (0 &lt;&lt; TAM_MAX_BITS) |     0, CAT_CNST | SLS_ENABLED   | US_ENABLED  },</v>
      </c>
    </row>
    <row r="176" spans="1:1">
      <c r="A176" s="168" t="str">
        <f>IF(AND(OR(SOURCE!A176="",ISBLANK(SOURCE!A176)),SOURCE!B176&gt;0),IF(ISBLANK(SOURCE!C176),"",SOURCE!C176),
IF(SOURCE!B176&lt;0,VLOOKUP(SOURCE!B176,lookups!A$1:B$25,2,0),
  IF(ISBLANK(SOURCE!B176),
    "",
    "/* "&amp;TEXT(SOURCE!B176,"???0")&amp;" *"&amp;
      SOURCE!C176&amp;", "&amp; IF(SOURCE!$O$2-LEN(SOURCE!C176) &gt;= 0, REPT(" ",SOURCE!$O$2-LEN(SOURCE!C176)), "")&amp;
      SOURCE!D176&amp;", "&amp; IF(SOURCE!$P$2-LEN(SOURCE!D176) &gt;= 0, REPT(" ",SOURCE!$P$2-LEN(SOURCE!D176)), "")&amp;
      SOURCE!E176&amp;", "&amp; IF(SOURCE!$Q$2-LEN(SOURCE!E176) &gt;=0, REPT(" ",SOURCE!$Q$2-LEN(SOURCE!E176)), "")&amp;
      SOURCE!F176&amp;", "&amp; IF(SOURCE!$R$2-LEN(SOURCE!F176) &gt;= 0, REPT(" ",SOURCE!$R$2-LEN(SOURCE!F176)+2), "")&amp;"("&amp;
      SUBSTITUTE(TEXT(SOURCE!G176,"??0"),"  ","")&amp;" &lt;&lt; TAM_MAX_BITS) |"&amp; IF(SOURCE!$S$2-3 &gt;= 0, REPT(" ",SOURCE!$S$2-5+4+1-1-LEN(SUBSTITUTE(SUBSTITUTE(TEXT(SOURCE!H176,"????0"),"  ","")," ",""))), "")&amp;
      SUBSTITUTE(SUBSTITUTE(TEXT(SOURCE!H176,"????0"),"  ","")," ","")&amp;","&amp; IF(SOURCE!$T$2-3 &gt;= 0, REPT(" ",SOURCE!$T$2-3-5), "")&amp;
      SOURCE!I176&amp;" | "&amp; IF(SOURCE!$U$2-LEN(SOURCE!I176) &gt;= 0, REPT(" ",SOURCE!$U$2-LEN(SOURCE!I176)), "")&amp;
      SOURCE!J176&amp;      IF(SOURCE!$V$2-LEN(SOURCE!J176) &gt;= 0, REPT(" ",SOURCE!$V$2-LEN(SOURCE!J176)), "")&amp;
  " | "&amp; SOURCE!K176&amp;      IF(SOURCE!$X$2-LEN(SOURCE!K176) &gt;= 0, REPT(" ",SOURCE!$X$2-LEN(SOURCE!K176)), "")&amp;
      "},"&amp;IF(SOURCE!L176&lt;&gt;"",""&amp;SOURCE!L176,"")
 )
)
)</f>
        <v>/*  167 */  { fnConstant,                  39,                          "r" STD_SUB_e,                                 "r" STD_SUB_e,                                 (0 &lt;&lt; TAM_MAX_BITS) |     0, CAT_CNST | SLS_ENABLED   | US_ENABLED  },</v>
      </c>
    </row>
    <row r="177" spans="1:1">
      <c r="A177" s="168" t="str">
        <f>IF(AND(OR(SOURCE!A177="",ISBLANK(SOURCE!A177)),SOURCE!B177&gt;0),IF(ISBLANK(SOURCE!C177),"",SOURCE!C177),
IF(SOURCE!B177&lt;0,VLOOKUP(SOURCE!B177,lookups!A$1:B$25,2,0),
  IF(ISBLANK(SOURCE!B177),
    "",
    "/* "&amp;TEXT(SOURCE!B177,"???0")&amp;" *"&amp;
      SOURCE!C177&amp;", "&amp; IF(SOURCE!$O$2-LEN(SOURCE!C177) &gt;= 0, REPT(" ",SOURCE!$O$2-LEN(SOURCE!C177)), "")&amp;
      SOURCE!D177&amp;", "&amp; IF(SOURCE!$P$2-LEN(SOURCE!D177) &gt;= 0, REPT(" ",SOURCE!$P$2-LEN(SOURCE!D177)), "")&amp;
      SOURCE!E177&amp;", "&amp; IF(SOURCE!$Q$2-LEN(SOURCE!E177) &gt;=0, REPT(" ",SOURCE!$Q$2-LEN(SOURCE!E177)), "")&amp;
      SOURCE!F177&amp;", "&amp; IF(SOURCE!$R$2-LEN(SOURCE!F177) &gt;= 0, REPT(" ",SOURCE!$R$2-LEN(SOURCE!F177)+2), "")&amp;"("&amp;
      SUBSTITUTE(TEXT(SOURCE!G177,"??0"),"  ","")&amp;" &lt;&lt; TAM_MAX_BITS) |"&amp; IF(SOURCE!$S$2-3 &gt;= 0, REPT(" ",SOURCE!$S$2-5+4+1-1-LEN(SUBSTITUTE(SUBSTITUTE(TEXT(SOURCE!H177,"????0"),"  ","")," ",""))), "")&amp;
      SUBSTITUTE(SUBSTITUTE(TEXT(SOURCE!H177,"????0"),"  ","")," ","")&amp;","&amp; IF(SOURCE!$T$2-3 &gt;= 0, REPT(" ",SOURCE!$T$2-3-5), "")&amp;
      SOURCE!I177&amp;" | "&amp; IF(SOURCE!$U$2-LEN(SOURCE!I177) &gt;= 0, REPT(" ",SOURCE!$U$2-LEN(SOURCE!I177)), "")&amp;
      SOURCE!J177&amp;      IF(SOURCE!$V$2-LEN(SOURCE!J177) &gt;= 0, REPT(" ",SOURCE!$V$2-LEN(SOURCE!J177)), "")&amp;
  " | "&amp; SOURCE!K177&amp;      IF(SOURCE!$X$2-LEN(SOURCE!K177) &gt;= 0, REPT(" ",SOURCE!$X$2-LEN(SOURCE!K177)), "")&amp;
      "},"&amp;IF(SOURCE!L177&lt;&gt;"",""&amp;SOURCE!L177,"")
 )
)
)</f>
        <v>/*  168 */  { fnConstant,                  40,                          "R" STD_SUB_K,                                 "R" STD_SUB_K,                                 (0 &lt;&lt; TAM_MAX_BITS) |     0, CAT_CNST | SLS_ENABLED   | US_ENABLED  },</v>
      </c>
    </row>
    <row r="178" spans="1:1">
      <c r="A178" s="168" t="str">
        <f>IF(AND(OR(SOURCE!A178="",ISBLANK(SOURCE!A178)),SOURCE!B178&gt;0),IF(ISBLANK(SOURCE!C178),"",SOURCE!C178),
IF(SOURCE!B178&lt;0,VLOOKUP(SOURCE!B178,lookups!A$1:B$25,2,0),
  IF(ISBLANK(SOURCE!B178),
    "",
    "/* "&amp;TEXT(SOURCE!B178,"???0")&amp;" *"&amp;
      SOURCE!C178&amp;", "&amp; IF(SOURCE!$O$2-LEN(SOURCE!C178) &gt;= 0, REPT(" ",SOURCE!$O$2-LEN(SOURCE!C178)), "")&amp;
      SOURCE!D178&amp;", "&amp; IF(SOURCE!$P$2-LEN(SOURCE!D178) &gt;= 0, REPT(" ",SOURCE!$P$2-LEN(SOURCE!D178)), "")&amp;
      SOURCE!E178&amp;", "&amp; IF(SOURCE!$Q$2-LEN(SOURCE!E178) &gt;=0, REPT(" ",SOURCE!$Q$2-LEN(SOURCE!E178)), "")&amp;
      SOURCE!F178&amp;", "&amp; IF(SOURCE!$R$2-LEN(SOURCE!F178) &gt;= 0, REPT(" ",SOURCE!$R$2-LEN(SOURCE!F178)+2), "")&amp;"("&amp;
      SUBSTITUTE(TEXT(SOURCE!G178,"??0"),"  ","")&amp;" &lt;&lt; TAM_MAX_BITS) |"&amp; IF(SOURCE!$S$2-3 &gt;= 0, REPT(" ",SOURCE!$S$2-5+4+1-1-LEN(SUBSTITUTE(SUBSTITUTE(TEXT(SOURCE!H178,"????0"),"  ","")," ",""))), "")&amp;
      SUBSTITUTE(SUBSTITUTE(TEXT(SOURCE!H178,"????0"),"  ","")," ","")&amp;","&amp; IF(SOURCE!$T$2-3 &gt;= 0, REPT(" ",SOURCE!$T$2-3-5), "")&amp;
      SOURCE!I178&amp;" | "&amp; IF(SOURCE!$U$2-LEN(SOURCE!I178) &gt;= 0, REPT(" ",SOURCE!$U$2-LEN(SOURCE!I178)), "")&amp;
      SOURCE!J178&amp;      IF(SOURCE!$V$2-LEN(SOURCE!J178) &gt;= 0, REPT(" ",SOURCE!$V$2-LEN(SOURCE!J178)), "")&amp;
  " | "&amp; SOURCE!K178&amp;      IF(SOURCE!$X$2-LEN(SOURCE!K178) &gt;= 0, REPT(" ",SOURCE!$X$2-LEN(SOURCE!K178)), "")&amp;
      "},"&amp;IF(SOURCE!L178&lt;&gt;"",""&amp;SOURCE!L178,"")
 )
)
)</f>
        <v>/*  169 */  { fnConstant,                  41,                          "R" STD_SUB_M STD_SUB_o STD_SUB_o STD_SUB_n,   "R" STD_SUB_M STD_SUB_o STD_SUB_o STD_SUB_n,   (0 &lt;&lt; TAM_MAX_BITS) |     0, CAT_CNST | SLS_ENABLED   | US_ENABLED  },</v>
      </c>
    </row>
    <row r="179" spans="1:1">
      <c r="A179" s="168" t="str">
        <f>IF(AND(OR(SOURCE!A179="",ISBLANK(SOURCE!A179)),SOURCE!B179&gt;0),IF(ISBLANK(SOURCE!C179),"",SOURCE!C179),
IF(SOURCE!B179&lt;0,VLOOKUP(SOURCE!B179,lookups!A$1:B$25,2,0),
  IF(ISBLANK(SOURCE!B179),
    "",
    "/* "&amp;TEXT(SOURCE!B179,"???0")&amp;" *"&amp;
      SOURCE!C179&amp;", "&amp; IF(SOURCE!$O$2-LEN(SOURCE!C179) &gt;= 0, REPT(" ",SOURCE!$O$2-LEN(SOURCE!C179)), "")&amp;
      SOURCE!D179&amp;", "&amp; IF(SOURCE!$P$2-LEN(SOURCE!D179) &gt;= 0, REPT(" ",SOURCE!$P$2-LEN(SOURCE!D179)), "")&amp;
      SOURCE!E179&amp;", "&amp; IF(SOURCE!$Q$2-LEN(SOURCE!E179) &gt;=0, REPT(" ",SOURCE!$Q$2-LEN(SOURCE!E179)), "")&amp;
      SOURCE!F179&amp;", "&amp; IF(SOURCE!$R$2-LEN(SOURCE!F179) &gt;= 0, REPT(" ",SOURCE!$R$2-LEN(SOURCE!F179)+2), "")&amp;"("&amp;
      SUBSTITUTE(TEXT(SOURCE!G179,"??0"),"  ","")&amp;" &lt;&lt; TAM_MAX_BITS) |"&amp; IF(SOURCE!$S$2-3 &gt;= 0, REPT(" ",SOURCE!$S$2-5+4+1-1-LEN(SUBSTITUTE(SUBSTITUTE(TEXT(SOURCE!H179,"????0"),"  ","")," ",""))), "")&amp;
      SUBSTITUTE(SUBSTITUTE(TEXT(SOURCE!H179,"????0"),"  ","")," ","")&amp;","&amp; IF(SOURCE!$T$2-3 &gt;= 0, REPT(" ",SOURCE!$T$2-3-5), "")&amp;
      SOURCE!I179&amp;" | "&amp; IF(SOURCE!$U$2-LEN(SOURCE!I179) &gt;= 0, REPT(" ",SOURCE!$U$2-LEN(SOURCE!I179)), "")&amp;
      SOURCE!J179&amp;      IF(SOURCE!$V$2-LEN(SOURCE!J179) &gt;= 0, REPT(" ",SOURCE!$V$2-LEN(SOURCE!J179)), "")&amp;
  " | "&amp; SOURCE!K179&amp;      IF(SOURCE!$X$2-LEN(SOURCE!K179) &gt;= 0, REPT(" ",SOURCE!$X$2-LEN(SOURCE!K179)), "")&amp;
      "},"&amp;IF(SOURCE!L179&lt;&gt;"",""&amp;SOURCE!L179,"")
 )
)
)</f>
        <v>/*  170 */  { fnConstant,                  42,                          "R" STD_SUB_INFINITY,                          "R" STD_SUB_INFINITY,                          (0 &lt;&lt; TAM_MAX_BITS) |     0, CAT_CNST | SLS_ENABLED   | US_ENABLED  },</v>
      </c>
    </row>
    <row r="180" spans="1:1">
      <c r="A180" s="168" t="str">
        <f>IF(AND(OR(SOURCE!A180="",ISBLANK(SOURCE!A180)),SOURCE!B180&gt;0),IF(ISBLANK(SOURCE!C180),"",SOURCE!C180),
IF(SOURCE!B180&lt;0,VLOOKUP(SOURCE!B180,lookups!A$1:B$25,2,0),
  IF(ISBLANK(SOURCE!B180),
    "",
    "/* "&amp;TEXT(SOURCE!B180,"???0")&amp;" *"&amp;
      SOURCE!C180&amp;", "&amp; IF(SOURCE!$O$2-LEN(SOURCE!C180) &gt;= 0, REPT(" ",SOURCE!$O$2-LEN(SOURCE!C180)), "")&amp;
      SOURCE!D180&amp;", "&amp; IF(SOURCE!$P$2-LEN(SOURCE!D180) &gt;= 0, REPT(" ",SOURCE!$P$2-LEN(SOURCE!D180)), "")&amp;
      SOURCE!E180&amp;", "&amp; IF(SOURCE!$Q$2-LEN(SOURCE!E180) &gt;=0, REPT(" ",SOURCE!$Q$2-LEN(SOURCE!E180)), "")&amp;
      SOURCE!F180&amp;", "&amp; IF(SOURCE!$R$2-LEN(SOURCE!F180) &gt;= 0, REPT(" ",SOURCE!$R$2-LEN(SOURCE!F180)+2), "")&amp;"("&amp;
      SUBSTITUTE(TEXT(SOURCE!G180,"??0"),"  ","")&amp;" &lt;&lt; TAM_MAX_BITS) |"&amp; IF(SOURCE!$S$2-3 &gt;= 0, REPT(" ",SOURCE!$S$2-5+4+1-1-LEN(SUBSTITUTE(SUBSTITUTE(TEXT(SOURCE!H180,"????0"),"  ","")," ",""))), "")&amp;
      SUBSTITUTE(SUBSTITUTE(TEXT(SOURCE!H180,"????0"),"  ","")," ","")&amp;","&amp; IF(SOURCE!$T$2-3 &gt;= 0, REPT(" ",SOURCE!$T$2-3-5), "")&amp;
      SOURCE!I180&amp;" | "&amp; IF(SOURCE!$U$2-LEN(SOURCE!I180) &gt;= 0, REPT(" ",SOURCE!$U$2-LEN(SOURCE!I180)), "")&amp;
      SOURCE!J180&amp;      IF(SOURCE!$V$2-LEN(SOURCE!J180) &gt;= 0, REPT(" ",SOURCE!$V$2-LEN(SOURCE!J180)), "")&amp;
  " | "&amp; SOURCE!K180&amp;      IF(SOURCE!$X$2-LEN(SOURCE!K180) &gt;= 0, REPT(" ",SOURCE!$X$2-LEN(SOURCE!K180)), "")&amp;
      "},"&amp;IF(SOURCE!L180&lt;&gt;"",""&amp;SOURCE!L180,"")
 )
)
)</f>
        <v>/*  171 */  { fnConstant,                  43,                          "R" STD_SUB_SUN,                               "R" STD_SUB_SUN,                               (0 &lt;&lt; TAM_MAX_BITS) |     0, CAT_CNST | SLS_ENABLED   | US_ENABLED  },</v>
      </c>
    </row>
    <row r="181" spans="1:1">
      <c r="A181" s="168" t="str">
        <f>IF(AND(OR(SOURCE!A181="",ISBLANK(SOURCE!A181)),SOURCE!B181&gt;0),IF(ISBLANK(SOURCE!C181),"",SOURCE!C181),
IF(SOURCE!B181&lt;0,VLOOKUP(SOURCE!B181,lookups!A$1:B$25,2,0),
  IF(ISBLANK(SOURCE!B181),
    "",
    "/* "&amp;TEXT(SOURCE!B181,"???0")&amp;" *"&amp;
      SOURCE!C181&amp;", "&amp; IF(SOURCE!$O$2-LEN(SOURCE!C181) &gt;= 0, REPT(" ",SOURCE!$O$2-LEN(SOURCE!C181)), "")&amp;
      SOURCE!D181&amp;", "&amp; IF(SOURCE!$P$2-LEN(SOURCE!D181) &gt;= 0, REPT(" ",SOURCE!$P$2-LEN(SOURCE!D181)), "")&amp;
      SOURCE!E181&amp;", "&amp; IF(SOURCE!$Q$2-LEN(SOURCE!E181) &gt;=0, REPT(" ",SOURCE!$Q$2-LEN(SOURCE!E181)), "")&amp;
      SOURCE!F181&amp;", "&amp; IF(SOURCE!$R$2-LEN(SOURCE!F181) &gt;= 0, REPT(" ",SOURCE!$R$2-LEN(SOURCE!F181)+2), "")&amp;"("&amp;
      SUBSTITUTE(TEXT(SOURCE!G181,"??0"),"  ","")&amp;" &lt;&lt; TAM_MAX_BITS) |"&amp; IF(SOURCE!$S$2-3 &gt;= 0, REPT(" ",SOURCE!$S$2-5+4+1-1-LEN(SUBSTITUTE(SUBSTITUTE(TEXT(SOURCE!H181,"????0"),"  ","")," ",""))), "")&amp;
      SUBSTITUTE(SUBSTITUTE(TEXT(SOURCE!H181,"????0"),"  ","")," ","")&amp;","&amp; IF(SOURCE!$T$2-3 &gt;= 0, REPT(" ",SOURCE!$T$2-3-5), "")&amp;
      SOURCE!I181&amp;" | "&amp; IF(SOURCE!$U$2-LEN(SOURCE!I181) &gt;= 0, REPT(" ",SOURCE!$U$2-LEN(SOURCE!I181)), "")&amp;
      SOURCE!J181&amp;      IF(SOURCE!$V$2-LEN(SOURCE!J181) &gt;= 0, REPT(" ",SOURCE!$V$2-LEN(SOURCE!J181)), "")&amp;
  " | "&amp; SOURCE!K181&amp;      IF(SOURCE!$X$2-LEN(SOURCE!K181) &gt;= 0, REPT(" ",SOURCE!$X$2-LEN(SOURCE!K181)), "")&amp;
      "},"&amp;IF(SOURCE!L181&lt;&gt;"",""&amp;SOURCE!L181,"")
 )
)
)</f>
        <v>/*  172 */  { fnConstant,                  44,                          "R" STD_SUB_EARTH,                             "R" STD_SUB_EARTH,                             (0 &lt;&lt; TAM_MAX_BITS) |     0, CAT_CNST | SLS_ENABLED   | US_ENABLED  },</v>
      </c>
    </row>
    <row r="182" spans="1:1">
      <c r="A182" s="168" t="str">
        <f>IF(AND(OR(SOURCE!A182="",ISBLANK(SOURCE!A182)),SOURCE!B182&gt;0),IF(ISBLANK(SOURCE!C182),"",SOURCE!C182),
IF(SOURCE!B182&lt;0,VLOOKUP(SOURCE!B182,lookups!A$1:B$25,2,0),
  IF(ISBLANK(SOURCE!B182),
    "",
    "/* "&amp;TEXT(SOURCE!B182,"???0")&amp;" *"&amp;
      SOURCE!C182&amp;", "&amp; IF(SOURCE!$O$2-LEN(SOURCE!C182) &gt;= 0, REPT(" ",SOURCE!$O$2-LEN(SOURCE!C182)), "")&amp;
      SOURCE!D182&amp;", "&amp; IF(SOURCE!$P$2-LEN(SOURCE!D182) &gt;= 0, REPT(" ",SOURCE!$P$2-LEN(SOURCE!D182)), "")&amp;
      SOURCE!E182&amp;", "&amp; IF(SOURCE!$Q$2-LEN(SOURCE!E182) &gt;=0, REPT(" ",SOURCE!$Q$2-LEN(SOURCE!E182)), "")&amp;
      SOURCE!F182&amp;", "&amp; IF(SOURCE!$R$2-LEN(SOURCE!F182) &gt;= 0, REPT(" ",SOURCE!$R$2-LEN(SOURCE!F182)+2), "")&amp;"("&amp;
      SUBSTITUTE(TEXT(SOURCE!G182,"??0"),"  ","")&amp;" &lt;&lt; TAM_MAX_BITS) |"&amp; IF(SOURCE!$S$2-3 &gt;= 0, REPT(" ",SOURCE!$S$2-5+4+1-1-LEN(SUBSTITUTE(SUBSTITUTE(TEXT(SOURCE!H182,"????0"),"  ","")," ",""))), "")&amp;
      SUBSTITUTE(SUBSTITUTE(TEXT(SOURCE!H182,"????0"),"  ","")," ","")&amp;","&amp; IF(SOURCE!$T$2-3 &gt;= 0, REPT(" ",SOURCE!$T$2-3-5), "")&amp;
      SOURCE!I182&amp;" | "&amp; IF(SOURCE!$U$2-LEN(SOURCE!I182) &gt;= 0, REPT(" ",SOURCE!$U$2-LEN(SOURCE!I182)), "")&amp;
      SOURCE!J182&amp;      IF(SOURCE!$V$2-LEN(SOURCE!J182) &gt;= 0, REPT(" ",SOURCE!$V$2-LEN(SOURCE!J182)), "")&amp;
  " | "&amp; SOURCE!K182&amp;      IF(SOURCE!$X$2-LEN(SOURCE!K182) &gt;= 0, REPT(" ",SOURCE!$X$2-LEN(SOURCE!K182)), "")&amp;
      "},"&amp;IF(SOURCE!L182&lt;&gt;"",""&amp;SOURCE!L182,"")
 )
)
)</f>
        <v>/*  173 */  { fnConstant,                  45,                          "Sa",                                          "Sa",                                          (0 &lt;&lt; TAM_MAX_BITS) |     0, CAT_CNST | SLS_ENABLED   | US_ENABLED  },</v>
      </c>
    </row>
    <row r="183" spans="1:1">
      <c r="A183" s="168" t="str">
        <f>IF(AND(OR(SOURCE!A183="",ISBLANK(SOURCE!A183)),SOURCE!B183&gt;0),IF(ISBLANK(SOURCE!C183),"",SOURCE!C183),
IF(SOURCE!B183&lt;0,VLOOKUP(SOURCE!B183,lookups!A$1:B$25,2,0),
  IF(ISBLANK(SOURCE!B183),
    "",
    "/* "&amp;TEXT(SOURCE!B183,"???0")&amp;" *"&amp;
      SOURCE!C183&amp;", "&amp; IF(SOURCE!$O$2-LEN(SOURCE!C183) &gt;= 0, REPT(" ",SOURCE!$O$2-LEN(SOURCE!C183)), "")&amp;
      SOURCE!D183&amp;", "&amp; IF(SOURCE!$P$2-LEN(SOURCE!D183) &gt;= 0, REPT(" ",SOURCE!$P$2-LEN(SOURCE!D183)), "")&amp;
      SOURCE!E183&amp;", "&amp; IF(SOURCE!$Q$2-LEN(SOURCE!E183) &gt;=0, REPT(" ",SOURCE!$Q$2-LEN(SOURCE!E183)), "")&amp;
      SOURCE!F183&amp;", "&amp; IF(SOURCE!$R$2-LEN(SOURCE!F183) &gt;= 0, REPT(" ",SOURCE!$R$2-LEN(SOURCE!F183)+2), "")&amp;"("&amp;
      SUBSTITUTE(TEXT(SOURCE!G183,"??0"),"  ","")&amp;" &lt;&lt; TAM_MAX_BITS) |"&amp; IF(SOURCE!$S$2-3 &gt;= 0, REPT(" ",SOURCE!$S$2-5+4+1-1-LEN(SUBSTITUTE(SUBSTITUTE(TEXT(SOURCE!H183,"????0"),"  ","")," ",""))), "")&amp;
      SUBSTITUTE(SUBSTITUTE(TEXT(SOURCE!H183,"????0"),"  ","")," ","")&amp;","&amp; IF(SOURCE!$T$2-3 &gt;= 0, REPT(" ",SOURCE!$T$2-3-5), "")&amp;
      SOURCE!I183&amp;" | "&amp; IF(SOURCE!$U$2-LEN(SOURCE!I183) &gt;= 0, REPT(" ",SOURCE!$U$2-LEN(SOURCE!I183)), "")&amp;
      SOURCE!J183&amp;      IF(SOURCE!$V$2-LEN(SOURCE!J183) &gt;= 0, REPT(" ",SOURCE!$V$2-LEN(SOURCE!J183)), "")&amp;
  " | "&amp; SOURCE!K183&amp;      IF(SOURCE!$X$2-LEN(SOURCE!K183) &gt;= 0, REPT(" ",SOURCE!$X$2-LEN(SOURCE!K183)), "")&amp;
      "},"&amp;IF(SOURCE!L183&lt;&gt;"",""&amp;SOURCE!L183,"")
 )
)
)</f>
        <v>/*  174 */  { fnConstant,                  46,                          "Sb",                                          "Sb",                                          (0 &lt;&lt; TAM_MAX_BITS) |     0, CAT_CNST | SLS_ENABLED   | US_ENABLED  },</v>
      </c>
    </row>
    <row r="184" spans="1:1">
      <c r="A184" s="168" t="str">
        <f>IF(AND(OR(SOURCE!A184="",ISBLANK(SOURCE!A184)),SOURCE!B184&gt;0),IF(ISBLANK(SOURCE!C184),"",SOURCE!C184),
IF(SOURCE!B184&lt;0,VLOOKUP(SOURCE!B184,lookups!A$1:B$25,2,0),
  IF(ISBLANK(SOURCE!B184),
    "",
    "/* "&amp;TEXT(SOURCE!B184,"???0")&amp;" *"&amp;
      SOURCE!C184&amp;", "&amp; IF(SOURCE!$O$2-LEN(SOURCE!C184) &gt;= 0, REPT(" ",SOURCE!$O$2-LEN(SOURCE!C184)), "")&amp;
      SOURCE!D184&amp;", "&amp; IF(SOURCE!$P$2-LEN(SOURCE!D184) &gt;= 0, REPT(" ",SOURCE!$P$2-LEN(SOURCE!D184)), "")&amp;
      SOURCE!E184&amp;", "&amp; IF(SOURCE!$Q$2-LEN(SOURCE!E184) &gt;=0, REPT(" ",SOURCE!$Q$2-LEN(SOURCE!E184)), "")&amp;
      SOURCE!F184&amp;", "&amp; IF(SOURCE!$R$2-LEN(SOURCE!F184) &gt;= 0, REPT(" ",SOURCE!$R$2-LEN(SOURCE!F184)+2), "")&amp;"("&amp;
      SUBSTITUTE(TEXT(SOURCE!G184,"??0"),"  ","")&amp;" &lt;&lt; TAM_MAX_BITS) |"&amp; IF(SOURCE!$S$2-3 &gt;= 0, REPT(" ",SOURCE!$S$2-5+4+1-1-LEN(SUBSTITUTE(SUBSTITUTE(TEXT(SOURCE!H184,"????0"),"  ","")," ",""))), "")&amp;
      SUBSTITUTE(SUBSTITUTE(TEXT(SOURCE!H184,"????0"),"  ","")," ","")&amp;","&amp; IF(SOURCE!$T$2-3 &gt;= 0, REPT(" ",SOURCE!$T$2-3-5), "")&amp;
      SOURCE!I184&amp;" | "&amp; IF(SOURCE!$U$2-LEN(SOURCE!I184) &gt;= 0, REPT(" ",SOURCE!$U$2-LEN(SOURCE!I184)), "")&amp;
      SOURCE!J184&amp;      IF(SOURCE!$V$2-LEN(SOURCE!J184) &gt;= 0, REPT(" ",SOURCE!$V$2-LEN(SOURCE!J184)), "")&amp;
  " | "&amp; SOURCE!K184&amp;      IF(SOURCE!$X$2-LEN(SOURCE!K184) &gt;= 0, REPT(" ",SOURCE!$X$2-LEN(SOURCE!K184)), "")&amp;
      "},"&amp;IF(SOURCE!L184&lt;&gt;"",""&amp;SOURCE!L184,"")
 )
)
)</f>
        <v>/*  175 */  { fnConstant,                  47,                          "Se" STD_SUP_2,                                "Se" STD_SUP_2,                                (0 &lt;&lt; TAM_MAX_BITS) |     0, CAT_CNST | SLS_ENABLED   | US_ENABLED  },</v>
      </c>
    </row>
    <row r="185" spans="1:1">
      <c r="A185" s="168" t="str">
        <f>IF(AND(OR(SOURCE!A185="",ISBLANK(SOURCE!A185)),SOURCE!B185&gt;0),IF(ISBLANK(SOURCE!C185),"",SOURCE!C185),
IF(SOURCE!B185&lt;0,VLOOKUP(SOURCE!B185,lookups!A$1:B$25,2,0),
  IF(ISBLANK(SOURCE!B185),
    "",
    "/* "&amp;TEXT(SOURCE!B185,"???0")&amp;" *"&amp;
      SOURCE!C185&amp;", "&amp; IF(SOURCE!$O$2-LEN(SOURCE!C185) &gt;= 0, REPT(" ",SOURCE!$O$2-LEN(SOURCE!C185)), "")&amp;
      SOURCE!D185&amp;", "&amp; IF(SOURCE!$P$2-LEN(SOURCE!D185) &gt;= 0, REPT(" ",SOURCE!$P$2-LEN(SOURCE!D185)), "")&amp;
      SOURCE!E185&amp;", "&amp; IF(SOURCE!$Q$2-LEN(SOURCE!E185) &gt;=0, REPT(" ",SOURCE!$Q$2-LEN(SOURCE!E185)), "")&amp;
      SOURCE!F185&amp;", "&amp; IF(SOURCE!$R$2-LEN(SOURCE!F185) &gt;= 0, REPT(" ",SOURCE!$R$2-LEN(SOURCE!F185)+2), "")&amp;"("&amp;
      SUBSTITUTE(TEXT(SOURCE!G185,"??0"),"  ","")&amp;" &lt;&lt; TAM_MAX_BITS) |"&amp; IF(SOURCE!$S$2-3 &gt;= 0, REPT(" ",SOURCE!$S$2-5+4+1-1-LEN(SUBSTITUTE(SUBSTITUTE(TEXT(SOURCE!H185,"????0"),"  ","")," ",""))), "")&amp;
      SUBSTITUTE(SUBSTITUTE(TEXT(SOURCE!H185,"????0"),"  ","")," ","")&amp;","&amp; IF(SOURCE!$T$2-3 &gt;= 0, REPT(" ",SOURCE!$T$2-3-5), "")&amp;
      SOURCE!I185&amp;" | "&amp; IF(SOURCE!$U$2-LEN(SOURCE!I185) &gt;= 0, REPT(" ",SOURCE!$U$2-LEN(SOURCE!I185)), "")&amp;
      SOURCE!J185&amp;      IF(SOURCE!$V$2-LEN(SOURCE!J185) &gt;= 0, REPT(" ",SOURCE!$V$2-LEN(SOURCE!J185)), "")&amp;
  " | "&amp; SOURCE!K185&amp;      IF(SOURCE!$X$2-LEN(SOURCE!K185) &gt;= 0, REPT(" ",SOURCE!$X$2-LEN(SOURCE!K185)), "")&amp;
      "},"&amp;IF(SOURCE!L185&lt;&gt;"",""&amp;SOURCE!L185,"")
 )
)
)</f>
        <v>/*  176 */  { fnConstant,                  48,                          "Se'" STD_SUP_2,                               "Se'" STD_SUP_2,                               (0 &lt;&lt; TAM_MAX_BITS) |     0, CAT_CNST | SLS_ENABLED   | US_ENABLED  },</v>
      </c>
    </row>
    <row r="186" spans="1:1">
      <c r="A186" s="168" t="str">
        <f>IF(AND(OR(SOURCE!A186="",ISBLANK(SOURCE!A186)),SOURCE!B186&gt;0),IF(ISBLANK(SOURCE!C186),"",SOURCE!C186),
IF(SOURCE!B186&lt;0,VLOOKUP(SOURCE!B186,lookups!A$1:B$25,2,0),
  IF(ISBLANK(SOURCE!B186),
    "",
    "/* "&amp;TEXT(SOURCE!B186,"???0")&amp;" *"&amp;
      SOURCE!C186&amp;", "&amp; IF(SOURCE!$O$2-LEN(SOURCE!C186) &gt;= 0, REPT(" ",SOURCE!$O$2-LEN(SOURCE!C186)), "")&amp;
      SOURCE!D186&amp;", "&amp; IF(SOURCE!$P$2-LEN(SOURCE!D186) &gt;= 0, REPT(" ",SOURCE!$P$2-LEN(SOURCE!D186)), "")&amp;
      SOURCE!E186&amp;", "&amp; IF(SOURCE!$Q$2-LEN(SOURCE!E186) &gt;=0, REPT(" ",SOURCE!$Q$2-LEN(SOURCE!E186)), "")&amp;
      SOURCE!F186&amp;", "&amp; IF(SOURCE!$R$2-LEN(SOURCE!F186) &gt;= 0, REPT(" ",SOURCE!$R$2-LEN(SOURCE!F186)+2), "")&amp;"("&amp;
      SUBSTITUTE(TEXT(SOURCE!G186,"??0"),"  ","")&amp;" &lt;&lt; TAM_MAX_BITS) |"&amp; IF(SOURCE!$S$2-3 &gt;= 0, REPT(" ",SOURCE!$S$2-5+4+1-1-LEN(SUBSTITUTE(SUBSTITUTE(TEXT(SOURCE!H186,"????0"),"  ","")," ",""))), "")&amp;
      SUBSTITUTE(SUBSTITUTE(TEXT(SOURCE!H186,"????0"),"  ","")," ","")&amp;","&amp; IF(SOURCE!$T$2-3 &gt;= 0, REPT(" ",SOURCE!$T$2-3-5), "")&amp;
      SOURCE!I186&amp;" | "&amp; IF(SOURCE!$U$2-LEN(SOURCE!I186) &gt;= 0, REPT(" ",SOURCE!$U$2-LEN(SOURCE!I186)), "")&amp;
      SOURCE!J186&amp;      IF(SOURCE!$V$2-LEN(SOURCE!J186) &gt;= 0, REPT(" ",SOURCE!$V$2-LEN(SOURCE!J186)), "")&amp;
  " | "&amp; SOURCE!K186&amp;      IF(SOURCE!$X$2-LEN(SOURCE!K186) &gt;= 0, REPT(" ",SOURCE!$X$2-LEN(SOURCE!K186)), "")&amp;
      "},"&amp;IF(SOURCE!L186&lt;&gt;"",""&amp;SOURCE!L186,"")
 )
)
)</f>
        <v>/*  177 */  { fnConstant,                  49,                          "Sf" STD_SUP_MINUS_1,                          "Sf" STD_SUP_MINUS_1,                          (0 &lt;&lt; TAM_MAX_BITS) |     0, CAT_CNST | SLS_ENABLED   | US_ENABLED  },</v>
      </c>
    </row>
    <row r="187" spans="1:1">
      <c r="A187" s="168" t="str">
        <f>IF(AND(OR(SOURCE!A187="",ISBLANK(SOURCE!A187)),SOURCE!B187&gt;0),IF(ISBLANK(SOURCE!C187),"",SOURCE!C187),
IF(SOURCE!B187&lt;0,VLOOKUP(SOURCE!B187,lookups!A$1:B$25,2,0),
  IF(ISBLANK(SOURCE!B187),
    "",
    "/* "&amp;TEXT(SOURCE!B187,"???0")&amp;" *"&amp;
      SOURCE!C187&amp;", "&amp; IF(SOURCE!$O$2-LEN(SOURCE!C187) &gt;= 0, REPT(" ",SOURCE!$O$2-LEN(SOURCE!C187)), "")&amp;
      SOURCE!D187&amp;", "&amp; IF(SOURCE!$P$2-LEN(SOURCE!D187) &gt;= 0, REPT(" ",SOURCE!$P$2-LEN(SOURCE!D187)), "")&amp;
      SOURCE!E187&amp;", "&amp; IF(SOURCE!$Q$2-LEN(SOURCE!E187) &gt;=0, REPT(" ",SOURCE!$Q$2-LEN(SOURCE!E187)), "")&amp;
      SOURCE!F187&amp;", "&amp; IF(SOURCE!$R$2-LEN(SOURCE!F187) &gt;= 0, REPT(" ",SOURCE!$R$2-LEN(SOURCE!F187)+2), "")&amp;"("&amp;
      SUBSTITUTE(TEXT(SOURCE!G187,"??0"),"  ","")&amp;" &lt;&lt; TAM_MAX_BITS) |"&amp; IF(SOURCE!$S$2-3 &gt;= 0, REPT(" ",SOURCE!$S$2-5+4+1-1-LEN(SUBSTITUTE(SUBSTITUTE(TEXT(SOURCE!H187,"????0"),"  ","")," ",""))), "")&amp;
      SUBSTITUTE(SUBSTITUTE(TEXT(SOURCE!H187,"????0"),"  ","")," ","")&amp;","&amp; IF(SOURCE!$T$2-3 &gt;= 0, REPT(" ",SOURCE!$T$2-3-5), "")&amp;
      SOURCE!I187&amp;" | "&amp; IF(SOURCE!$U$2-LEN(SOURCE!I187) &gt;= 0, REPT(" ",SOURCE!$U$2-LEN(SOURCE!I187)), "")&amp;
      SOURCE!J187&amp;      IF(SOURCE!$V$2-LEN(SOURCE!J187) &gt;= 0, REPT(" ",SOURCE!$V$2-LEN(SOURCE!J187)), "")&amp;
  " | "&amp; SOURCE!K187&amp;      IF(SOURCE!$X$2-LEN(SOURCE!K187) &gt;= 0, REPT(" ",SOURCE!$X$2-LEN(SOURCE!K187)), "")&amp;
      "},"&amp;IF(SOURCE!L187&lt;&gt;"",""&amp;SOURCE!L187,"")
 )
)
)</f>
        <v>/*  178 */  { fnConstant,                  50,                          "T" STD_SUB_0,                                 "T" STD_SUB_0,                                 (0 &lt;&lt; TAM_MAX_BITS) |     0, CAT_CNST | SLS_ENABLED   | US_ENABLED  },</v>
      </c>
    </row>
    <row r="188" spans="1:1">
      <c r="A188" s="168" t="str">
        <f>IF(AND(OR(SOURCE!A188="",ISBLANK(SOURCE!A188)),SOURCE!B188&gt;0),IF(ISBLANK(SOURCE!C188),"",SOURCE!C188),
IF(SOURCE!B188&lt;0,VLOOKUP(SOURCE!B188,lookups!A$1:B$25,2,0),
  IF(ISBLANK(SOURCE!B188),
    "",
    "/* "&amp;TEXT(SOURCE!B188,"???0")&amp;" *"&amp;
      SOURCE!C188&amp;", "&amp; IF(SOURCE!$O$2-LEN(SOURCE!C188) &gt;= 0, REPT(" ",SOURCE!$O$2-LEN(SOURCE!C188)), "")&amp;
      SOURCE!D188&amp;", "&amp; IF(SOURCE!$P$2-LEN(SOURCE!D188) &gt;= 0, REPT(" ",SOURCE!$P$2-LEN(SOURCE!D188)), "")&amp;
      SOURCE!E188&amp;", "&amp; IF(SOURCE!$Q$2-LEN(SOURCE!E188) &gt;=0, REPT(" ",SOURCE!$Q$2-LEN(SOURCE!E188)), "")&amp;
      SOURCE!F188&amp;", "&amp; IF(SOURCE!$R$2-LEN(SOURCE!F188) &gt;= 0, REPT(" ",SOURCE!$R$2-LEN(SOURCE!F188)+2), "")&amp;"("&amp;
      SUBSTITUTE(TEXT(SOURCE!G188,"??0"),"  ","")&amp;" &lt;&lt; TAM_MAX_BITS) |"&amp; IF(SOURCE!$S$2-3 &gt;= 0, REPT(" ",SOURCE!$S$2-5+4+1-1-LEN(SUBSTITUTE(SUBSTITUTE(TEXT(SOURCE!H188,"????0"),"  ","")," ",""))), "")&amp;
      SUBSTITUTE(SUBSTITUTE(TEXT(SOURCE!H188,"????0"),"  ","")," ","")&amp;","&amp; IF(SOURCE!$T$2-3 &gt;= 0, REPT(" ",SOURCE!$T$2-3-5), "")&amp;
      SOURCE!I188&amp;" | "&amp; IF(SOURCE!$U$2-LEN(SOURCE!I188) &gt;= 0, REPT(" ",SOURCE!$U$2-LEN(SOURCE!I188)), "")&amp;
      SOURCE!J188&amp;      IF(SOURCE!$V$2-LEN(SOURCE!J188) &gt;= 0, REPT(" ",SOURCE!$V$2-LEN(SOURCE!J188)), "")&amp;
  " | "&amp; SOURCE!K188&amp;      IF(SOURCE!$X$2-LEN(SOURCE!K188) &gt;= 0, REPT(" ",SOURCE!$X$2-LEN(SOURCE!K188)), "")&amp;
      "},"&amp;IF(SOURCE!L188&lt;&gt;"",""&amp;SOURCE!L188,"")
 )
)
)</f>
        <v>/*  179 */  { fnConstant,                  51,                          "T" STD_SUB_p,                                 "T" STD_SUB_P,                                 (0 &lt;&lt; TAM_MAX_BITS) |     0, CAT_CNST | SLS_ENABLED   | US_ENABLED  },</v>
      </c>
    </row>
    <row r="189" spans="1:1">
      <c r="A189" s="168" t="str">
        <f>IF(AND(OR(SOURCE!A189="",ISBLANK(SOURCE!A189)),SOURCE!B189&gt;0),IF(ISBLANK(SOURCE!C189),"",SOURCE!C189),
IF(SOURCE!B189&lt;0,VLOOKUP(SOURCE!B189,lookups!A$1:B$25,2,0),
  IF(ISBLANK(SOURCE!B189),
    "",
    "/* "&amp;TEXT(SOURCE!B189,"???0")&amp;" *"&amp;
      SOURCE!C189&amp;", "&amp; IF(SOURCE!$O$2-LEN(SOURCE!C189) &gt;= 0, REPT(" ",SOURCE!$O$2-LEN(SOURCE!C189)), "")&amp;
      SOURCE!D189&amp;", "&amp; IF(SOURCE!$P$2-LEN(SOURCE!D189) &gt;= 0, REPT(" ",SOURCE!$P$2-LEN(SOURCE!D189)), "")&amp;
      SOURCE!E189&amp;", "&amp; IF(SOURCE!$Q$2-LEN(SOURCE!E189) &gt;=0, REPT(" ",SOURCE!$Q$2-LEN(SOURCE!E189)), "")&amp;
      SOURCE!F189&amp;", "&amp; IF(SOURCE!$R$2-LEN(SOURCE!F189) &gt;= 0, REPT(" ",SOURCE!$R$2-LEN(SOURCE!F189)+2), "")&amp;"("&amp;
      SUBSTITUTE(TEXT(SOURCE!G189,"??0"),"  ","")&amp;" &lt;&lt; TAM_MAX_BITS) |"&amp; IF(SOURCE!$S$2-3 &gt;= 0, REPT(" ",SOURCE!$S$2-5+4+1-1-LEN(SUBSTITUTE(SUBSTITUTE(TEXT(SOURCE!H189,"????0"),"  ","")," ",""))), "")&amp;
      SUBSTITUTE(SUBSTITUTE(TEXT(SOURCE!H189,"????0"),"  ","")," ","")&amp;","&amp; IF(SOURCE!$T$2-3 &gt;= 0, REPT(" ",SOURCE!$T$2-3-5), "")&amp;
      SOURCE!I189&amp;" | "&amp; IF(SOURCE!$U$2-LEN(SOURCE!I189) &gt;= 0, REPT(" ",SOURCE!$U$2-LEN(SOURCE!I189)), "")&amp;
      SOURCE!J189&amp;      IF(SOURCE!$V$2-LEN(SOURCE!J189) &gt;= 0, REPT(" ",SOURCE!$V$2-LEN(SOURCE!J189)), "")&amp;
  " | "&amp; SOURCE!K189&amp;      IF(SOURCE!$X$2-LEN(SOURCE!K189) &gt;= 0, REPT(" ",SOURCE!$X$2-LEN(SOURCE!K189)), "")&amp;
      "},"&amp;IF(SOURCE!L189&lt;&gt;"",""&amp;SOURCE!L189,"")
 )
)
)</f>
        <v>/*  180 */  { fnConstant,                  52,                          "t" STD_SUB_P STD_SUB_L,                       "t" STD_SUB_P STD_SUB_L,                       (0 &lt;&lt; TAM_MAX_BITS) |     0, CAT_CNST | SLS_ENABLED   | US_ENABLED  },</v>
      </c>
    </row>
    <row r="190" spans="1:1">
      <c r="A190" s="168" t="str">
        <f>IF(AND(OR(SOURCE!A190="",ISBLANK(SOURCE!A190)),SOURCE!B190&gt;0),IF(ISBLANK(SOURCE!C190),"",SOURCE!C190),
IF(SOURCE!B190&lt;0,VLOOKUP(SOURCE!B190,lookups!A$1:B$25,2,0),
  IF(ISBLANK(SOURCE!B190),
    "",
    "/* "&amp;TEXT(SOURCE!B190,"???0")&amp;" *"&amp;
      SOURCE!C190&amp;", "&amp; IF(SOURCE!$O$2-LEN(SOURCE!C190) &gt;= 0, REPT(" ",SOURCE!$O$2-LEN(SOURCE!C190)), "")&amp;
      SOURCE!D190&amp;", "&amp; IF(SOURCE!$P$2-LEN(SOURCE!D190) &gt;= 0, REPT(" ",SOURCE!$P$2-LEN(SOURCE!D190)), "")&amp;
      SOURCE!E190&amp;", "&amp; IF(SOURCE!$Q$2-LEN(SOURCE!E190) &gt;=0, REPT(" ",SOURCE!$Q$2-LEN(SOURCE!E190)), "")&amp;
      SOURCE!F190&amp;", "&amp; IF(SOURCE!$R$2-LEN(SOURCE!F190) &gt;= 0, REPT(" ",SOURCE!$R$2-LEN(SOURCE!F190)+2), "")&amp;"("&amp;
      SUBSTITUTE(TEXT(SOURCE!G190,"??0"),"  ","")&amp;" &lt;&lt; TAM_MAX_BITS) |"&amp; IF(SOURCE!$S$2-3 &gt;= 0, REPT(" ",SOURCE!$S$2-5+4+1-1-LEN(SUBSTITUTE(SUBSTITUTE(TEXT(SOURCE!H190,"????0"),"  ","")," ",""))), "")&amp;
      SUBSTITUTE(SUBSTITUTE(TEXT(SOURCE!H190,"????0"),"  ","")," ","")&amp;","&amp; IF(SOURCE!$T$2-3 &gt;= 0, REPT(" ",SOURCE!$T$2-3-5), "")&amp;
      SOURCE!I190&amp;" | "&amp; IF(SOURCE!$U$2-LEN(SOURCE!I190) &gt;= 0, REPT(" ",SOURCE!$U$2-LEN(SOURCE!I190)), "")&amp;
      SOURCE!J190&amp;      IF(SOURCE!$V$2-LEN(SOURCE!J190) &gt;= 0, REPT(" ",SOURCE!$V$2-LEN(SOURCE!J190)), "")&amp;
  " | "&amp; SOURCE!K190&amp;      IF(SOURCE!$X$2-LEN(SOURCE!K190) &gt;= 0, REPT(" ",SOURCE!$X$2-LEN(SOURCE!K190)), "")&amp;
      "},"&amp;IF(SOURCE!L190&lt;&gt;"",""&amp;SOURCE!L190,"")
 )
)
)</f>
        <v>/*  181 */  { fnConstant,                  53,                          "V" STD_SUB_m,                                 "V" STD_SUB_m,                                 (0 &lt;&lt; TAM_MAX_BITS) |     0, CAT_CNST | SLS_ENABLED   | US_ENABLED  },</v>
      </c>
    </row>
    <row r="191" spans="1:1">
      <c r="A191" s="168" t="str">
        <f>IF(AND(OR(SOURCE!A191="",ISBLANK(SOURCE!A191)),SOURCE!B191&gt;0),IF(ISBLANK(SOURCE!C191),"",SOURCE!C191),
IF(SOURCE!B191&lt;0,VLOOKUP(SOURCE!B191,lookups!A$1:B$25,2,0),
  IF(ISBLANK(SOURCE!B191),
    "",
    "/* "&amp;TEXT(SOURCE!B191,"???0")&amp;" *"&amp;
      SOURCE!C191&amp;", "&amp; IF(SOURCE!$O$2-LEN(SOURCE!C191) &gt;= 0, REPT(" ",SOURCE!$O$2-LEN(SOURCE!C191)), "")&amp;
      SOURCE!D191&amp;", "&amp; IF(SOURCE!$P$2-LEN(SOURCE!D191) &gt;= 0, REPT(" ",SOURCE!$P$2-LEN(SOURCE!D191)), "")&amp;
      SOURCE!E191&amp;", "&amp; IF(SOURCE!$Q$2-LEN(SOURCE!E191) &gt;=0, REPT(" ",SOURCE!$Q$2-LEN(SOURCE!E191)), "")&amp;
      SOURCE!F191&amp;", "&amp; IF(SOURCE!$R$2-LEN(SOURCE!F191) &gt;= 0, REPT(" ",SOURCE!$R$2-LEN(SOURCE!F191)+2), "")&amp;"("&amp;
      SUBSTITUTE(TEXT(SOURCE!G191,"??0"),"  ","")&amp;" &lt;&lt; TAM_MAX_BITS) |"&amp; IF(SOURCE!$S$2-3 &gt;= 0, REPT(" ",SOURCE!$S$2-5+4+1-1-LEN(SUBSTITUTE(SUBSTITUTE(TEXT(SOURCE!H191,"????0"),"  ","")," ",""))), "")&amp;
      SUBSTITUTE(SUBSTITUTE(TEXT(SOURCE!H191,"????0"),"  ","")," ","")&amp;","&amp; IF(SOURCE!$T$2-3 &gt;= 0, REPT(" ",SOURCE!$T$2-3-5), "")&amp;
      SOURCE!I191&amp;" | "&amp; IF(SOURCE!$U$2-LEN(SOURCE!I191) &gt;= 0, REPT(" ",SOURCE!$U$2-LEN(SOURCE!I191)), "")&amp;
      SOURCE!J191&amp;      IF(SOURCE!$V$2-LEN(SOURCE!J191) &gt;= 0, REPT(" ",SOURCE!$V$2-LEN(SOURCE!J191)), "")&amp;
  " | "&amp; SOURCE!K191&amp;      IF(SOURCE!$X$2-LEN(SOURCE!K191) &gt;= 0, REPT(" ",SOURCE!$X$2-LEN(SOURCE!K191)), "")&amp;
      "},"&amp;IF(SOURCE!L191&lt;&gt;"",""&amp;SOURCE!L191,"")
 )
)
)</f>
        <v>/*  182 */  { fnConstant,                  54,                          "Z" STD_SUB_0,                                 "Z" STD_SUB_0,                                 (0 &lt;&lt; TAM_MAX_BITS) |     0, CAT_CNST | SLS_ENABLED   | US_ENABLED  },</v>
      </c>
    </row>
    <row r="192" spans="1:1">
      <c r="A192" s="168" t="str">
        <f>IF(AND(OR(SOURCE!A192="",ISBLANK(SOURCE!A192)),SOURCE!B192&gt;0),IF(ISBLANK(SOURCE!C192),"",SOURCE!C192),
IF(SOURCE!B192&lt;0,VLOOKUP(SOURCE!B192,lookups!A$1:B$25,2,0),
  IF(ISBLANK(SOURCE!B192),
    "",
    "/* "&amp;TEXT(SOURCE!B192,"???0")&amp;" *"&amp;
      SOURCE!C192&amp;", "&amp; IF(SOURCE!$O$2-LEN(SOURCE!C192) &gt;= 0, REPT(" ",SOURCE!$O$2-LEN(SOURCE!C192)), "")&amp;
      SOURCE!D192&amp;", "&amp; IF(SOURCE!$P$2-LEN(SOURCE!D192) &gt;= 0, REPT(" ",SOURCE!$P$2-LEN(SOURCE!D192)), "")&amp;
      SOURCE!E192&amp;", "&amp; IF(SOURCE!$Q$2-LEN(SOURCE!E192) &gt;=0, REPT(" ",SOURCE!$Q$2-LEN(SOURCE!E192)), "")&amp;
      SOURCE!F192&amp;", "&amp; IF(SOURCE!$R$2-LEN(SOURCE!F192) &gt;= 0, REPT(" ",SOURCE!$R$2-LEN(SOURCE!F192)+2), "")&amp;"("&amp;
      SUBSTITUTE(TEXT(SOURCE!G192,"??0"),"  ","")&amp;" &lt;&lt; TAM_MAX_BITS) |"&amp; IF(SOURCE!$S$2-3 &gt;= 0, REPT(" ",SOURCE!$S$2-5+4+1-1-LEN(SUBSTITUTE(SUBSTITUTE(TEXT(SOURCE!H192,"????0"),"  ","")," ",""))), "")&amp;
      SUBSTITUTE(SUBSTITUTE(TEXT(SOURCE!H192,"????0"),"  ","")," ","")&amp;","&amp; IF(SOURCE!$T$2-3 &gt;= 0, REPT(" ",SOURCE!$T$2-3-5), "")&amp;
      SOURCE!I192&amp;" | "&amp; IF(SOURCE!$U$2-LEN(SOURCE!I192) &gt;= 0, REPT(" ",SOURCE!$U$2-LEN(SOURCE!I192)), "")&amp;
      SOURCE!J192&amp;      IF(SOURCE!$V$2-LEN(SOURCE!J192) &gt;= 0, REPT(" ",SOURCE!$V$2-LEN(SOURCE!J192)), "")&amp;
  " | "&amp; SOURCE!K192&amp;      IF(SOURCE!$X$2-LEN(SOURCE!K192) &gt;= 0, REPT(" ",SOURCE!$X$2-LEN(SOURCE!K192)), "")&amp;
      "},"&amp;IF(SOURCE!L192&lt;&gt;"",""&amp;SOURCE!L192,"")
 )
)
)</f>
        <v>/*  183 */  { fnConstant,                  55,                          STD_alpha,                                     STD_alpha,                                     (0 &lt;&lt; TAM_MAX_BITS) |     0, CAT_CNST | SLS_ENABLED   | US_ENABLED  },</v>
      </c>
    </row>
    <row r="193" spans="1:1">
      <c r="A193" s="168" t="str">
        <f>IF(AND(OR(SOURCE!A193="",ISBLANK(SOURCE!A193)),SOURCE!B193&gt;0),IF(ISBLANK(SOURCE!C193),"",SOURCE!C193),
IF(SOURCE!B193&lt;0,VLOOKUP(SOURCE!B193,lookups!A$1:B$25,2,0),
  IF(ISBLANK(SOURCE!B193),
    "",
    "/* "&amp;TEXT(SOURCE!B193,"???0")&amp;" *"&amp;
      SOURCE!C193&amp;", "&amp; IF(SOURCE!$O$2-LEN(SOURCE!C193) &gt;= 0, REPT(" ",SOURCE!$O$2-LEN(SOURCE!C193)), "")&amp;
      SOURCE!D193&amp;", "&amp; IF(SOURCE!$P$2-LEN(SOURCE!D193) &gt;= 0, REPT(" ",SOURCE!$P$2-LEN(SOURCE!D193)), "")&amp;
      SOURCE!E193&amp;", "&amp; IF(SOURCE!$Q$2-LEN(SOURCE!E193) &gt;=0, REPT(" ",SOURCE!$Q$2-LEN(SOURCE!E193)), "")&amp;
      SOURCE!F193&amp;", "&amp; IF(SOURCE!$R$2-LEN(SOURCE!F193) &gt;= 0, REPT(" ",SOURCE!$R$2-LEN(SOURCE!F193)+2), "")&amp;"("&amp;
      SUBSTITUTE(TEXT(SOURCE!G193,"??0"),"  ","")&amp;" &lt;&lt; TAM_MAX_BITS) |"&amp; IF(SOURCE!$S$2-3 &gt;= 0, REPT(" ",SOURCE!$S$2-5+4+1-1-LEN(SUBSTITUTE(SUBSTITUTE(TEXT(SOURCE!H193,"????0"),"  ","")," ",""))), "")&amp;
      SUBSTITUTE(SUBSTITUTE(TEXT(SOURCE!H193,"????0"),"  ","")," ","")&amp;","&amp; IF(SOURCE!$T$2-3 &gt;= 0, REPT(" ",SOURCE!$T$2-3-5), "")&amp;
      SOURCE!I193&amp;" | "&amp; IF(SOURCE!$U$2-LEN(SOURCE!I193) &gt;= 0, REPT(" ",SOURCE!$U$2-LEN(SOURCE!I193)), "")&amp;
      SOURCE!J193&amp;      IF(SOURCE!$V$2-LEN(SOURCE!J193) &gt;= 0, REPT(" ",SOURCE!$V$2-LEN(SOURCE!J193)), "")&amp;
  " | "&amp; SOURCE!K193&amp;      IF(SOURCE!$X$2-LEN(SOURCE!K193) &gt;= 0, REPT(" ",SOURCE!$X$2-LEN(SOURCE!K193)), "")&amp;
      "},"&amp;IF(SOURCE!L193&lt;&gt;"",""&amp;SOURCE!L193,"")
 )
)
)</f>
        <v>/*  184 */  { fnConstant,                  56,                          STD_gamma,                                     STD_gamma,                                     (0 &lt;&lt; TAM_MAX_BITS) |     0, CAT_CNST | SLS_ENABLED   | US_ENABLED  },</v>
      </c>
    </row>
    <row r="194" spans="1:1">
      <c r="A194" s="168" t="str">
        <f>IF(AND(OR(SOURCE!A194="",ISBLANK(SOURCE!A194)),SOURCE!B194&gt;0),IF(ISBLANK(SOURCE!C194),"",SOURCE!C194),
IF(SOURCE!B194&lt;0,VLOOKUP(SOURCE!B194,lookups!A$1:B$25,2,0),
  IF(ISBLANK(SOURCE!B194),
    "",
    "/* "&amp;TEXT(SOURCE!B194,"???0")&amp;" *"&amp;
      SOURCE!C194&amp;", "&amp; IF(SOURCE!$O$2-LEN(SOURCE!C194) &gt;= 0, REPT(" ",SOURCE!$O$2-LEN(SOURCE!C194)), "")&amp;
      SOURCE!D194&amp;", "&amp; IF(SOURCE!$P$2-LEN(SOURCE!D194) &gt;= 0, REPT(" ",SOURCE!$P$2-LEN(SOURCE!D194)), "")&amp;
      SOURCE!E194&amp;", "&amp; IF(SOURCE!$Q$2-LEN(SOURCE!E194) &gt;=0, REPT(" ",SOURCE!$Q$2-LEN(SOURCE!E194)), "")&amp;
      SOURCE!F194&amp;", "&amp; IF(SOURCE!$R$2-LEN(SOURCE!F194) &gt;= 0, REPT(" ",SOURCE!$R$2-LEN(SOURCE!F194)+2), "")&amp;"("&amp;
      SUBSTITUTE(TEXT(SOURCE!G194,"??0"),"  ","")&amp;" &lt;&lt; TAM_MAX_BITS) |"&amp; IF(SOURCE!$S$2-3 &gt;= 0, REPT(" ",SOURCE!$S$2-5+4+1-1-LEN(SUBSTITUTE(SUBSTITUTE(TEXT(SOURCE!H194,"????0"),"  ","")," ",""))), "")&amp;
      SUBSTITUTE(SUBSTITUTE(TEXT(SOURCE!H194,"????0"),"  ","")," ","")&amp;","&amp; IF(SOURCE!$T$2-3 &gt;= 0, REPT(" ",SOURCE!$T$2-3-5), "")&amp;
      SOURCE!I194&amp;" | "&amp; IF(SOURCE!$U$2-LEN(SOURCE!I194) &gt;= 0, REPT(" ",SOURCE!$U$2-LEN(SOURCE!I194)), "")&amp;
      SOURCE!J194&amp;      IF(SOURCE!$V$2-LEN(SOURCE!J194) &gt;= 0, REPT(" ",SOURCE!$V$2-LEN(SOURCE!J194)), "")&amp;
  " | "&amp; SOURCE!K194&amp;      IF(SOURCE!$X$2-LEN(SOURCE!K194) &gt;= 0, REPT(" ",SOURCE!$X$2-LEN(SOURCE!K194)), "")&amp;
      "},"&amp;IF(SOURCE!L194&lt;&gt;"",""&amp;SOURCE!L194,"")
 )
)
)</f>
        <v>/*  185 */  { fnConstant,                  57,                          STD_gamma STD_SUB_E STD_SUB_M,                 STD_gamma STD_SUB_E STD_SUB_M,                 (0 &lt;&lt; TAM_MAX_BITS) |     0, CAT_CNST | SLS_ENABLED   | US_ENABLED  },</v>
      </c>
    </row>
    <row r="195" spans="1:1">
      <c r="A195" s="168" t="str">
        <f>IF(AND(OR(SOURCE!A195="",ISBLANK(SOURCE!A195)),SOURCE!B195&gt;0),IF(ISBLANK(SOURCE!C195),"",SOURCE!C195),
IF(SOURCE!B195&lt;0,VLOOKUP(SOURCE!B195,lookups!A$1:B$25,2,0),
  IF(ISBLANK(SOURCE!B195),
    "",
    "/* "&amp;TEXT(SOURCE!B195,"???0")&amp;" *"&amp;
      SOURCE!C195&amp;", "&amp; IF(SOURCE!$O$2-LEN(SOURCE!C195) &gt;= 0, REPT(" ",SOURCE!$O$2-LEN(SOURCE!C195)), "")&amp;
      SOURCE!D195&amp;", "&amp; IF(SOURCE!$P$2-LEN(SOURCE!D195) &gt;= 0, REPT(" ",SOURCE!$P$2-LEN(SOURCE!D195)), "")&amp;
      SOURCE!E195&amp;", "&amp; IF(SOURCE!$Q$2-LEN(SOURCE!E195) &gt;=0, REPT(" ",SOURCE!$Q$2-LEN(SOURCE!E195)), "")&amp;
      SOURCE!F195&amp;", "&amp; IF(SOURCE!$R$2-LEN(SOURCE!F195) &gt;= 0, REPT(" ",SOURCE!$R$2-LEN(SOURCE!F195)+2), "")&amp;"("&amp;
      SUBSTITUTE(TEXT(SOURCE!G195,"??0"),"  ","")&amp;" &lt;&lt; TAM_MAX_BITS) |"&amp; IF(SOURCE!$S$2-3 &gt;= 0, REPT(" ",SOURCE!$S$2-5+4+1-1-LEN(SUBSTITUTE(SUBSTITUTE(TEXT(SOURCE!H195,"????0"),"  ","")," ",""))), "")&amp;
      SUBSTITUTE(SUBSTITUTE(TEXT(SOURCE!H195,"????0"),"  ","")," ","")&amp;","&amp; IF(SOURCE!$T$2-3 &gt;= 0, REPT(" ",SOURCE!$T$2-3-5), "")&amp;
      SOURCE!I195&amp;" | "&amp; IF(SOURCE!$U$2-LEN(SOURCE!I195) &gt;= 0, REPT(" ",SOURCE!$U$2-LEN(SOURCE!I195)), "")&amp;
      SOURCE!J195&amp;      IF(SOURCE!$V$2-LEN(SOURCE!J195) &gt;= 0, REPT(" ",SOURCE!$V$2-LEN(SOURCE!J195)), "")&amp;
  " | "&amp; SOURCE!K195&amp;      IF(SOURCE!$X$2-LEN(SOURCE!K195) &gt;= 0, REPT(" ",SOURCE!$X$2-LEN(SOURCE!K195)), "")&amp;
      "},"&amp;IF(SOURCE!L195&lt;&gt;"",""&amp;SOURCE!L195,"")
 )
)
)</f>
        <v>/*  186 */  { fnConstant,                  58,                          STD_gamma STD_SUB_p,                           STD_gamma STD_SUB_p,                           (0 &lt;&lt; TAM_MAX_BITS) |     0, CAT_CNST | SLS_ENABLED   | US_ENABLED  },</v>
      </c>
    </row>
    <row r="196" spans="1:1">
      <c r="A196" s="168" t="str">
        <f>IF(AND(OR(SOURCE!A196="",ISBLANK(SOURCE!A196)),SOURCE!B196&gt;0),IF(ISBLANK(SOURCE!C196),"",SOURCE!C196),
IF(SOURCE!B196&lt;0,VLOOKUP(SOURCE!B196,lookups!A$1:B$25,2,0),
  IF(ISBLANK(SOURCE!B196),
    "",
    "/* "&amp;TEXT(SOURCE!B196,"???0")&amp;" *"&amp;
      SOURCE!C196&amp;", "&amp; IF(SOURCE!$O$2-LEN(SOURCE!C196) &gt;= 0, REPT(" ",SOURCE!$O$2-LEN(SOURCE!C196)), "")&amp;
      SOURCE!D196&amp;", "&amp; IF(SOURCE!$P$2-LEN(SOURCE!D196) &gt;= 0, REPT(" ",SOURCE!$P$2-LEN(SOURCE!D196)), "")&amp;
      SOURCE!E196&amp;", "&amp; IF(SOURCE!$Q$2-LEN(SOURCE!E196) &gt;=0, REPT(" ",SOURCE!$Q$2-LEN(SOURCE!E196)), "")&amp;
      SOURCE!F196&amp;", "&amp; IF(SOURCE!$R$2-LEN(SOURCE!F196) &gt;= 0, REPT(" ",SOURCE!$R$2-LEN(SOURCE!F196)+2), "")&amp;"("&amp;
      SUBSTITUTE(TEXT(SOURCE!G196,"??0"),"  ","")&amp;" &lt;&lt; TAM_MAX_BITS) |"&amp; IF(SOURCE!$S$2-3 &gt;= 0, REPT(" ",SOURCE!$S$2-5+4+1-1-LEN(SUBSTITUTE(SUBSTITUTE(TEXT(SOURCE!H196,"????0"),"  ","")," ",""))), "")&amp;
      SUBSTITUTE(SUBSTITUTE(TEXT(SOURCE!H196,"????0"),"  ","")," ","")&amp;","&amp; IF(SOURCE!$T$2-3 &gt;= 0, REPT(" ",SOURCE!$T$2-3-5), "")&amp;
      SOURCE!I196&amp;" | "&amp; IF(SOURCE!$U$2-LEN(SOURCE!I196) &gt;= 0, REPT(" ",SOURCE!$U$2-LEN(SOURCE!I196)), "")&amp;
      SOURCE!J196&amp;      IF(SOURCE!$V$2-LEN(SOURCE!J196) &gt;= 0, REPT(" ",SOURCE!$V$2-LEN(SOURCE!J196)), "")&amp;
  " | "&amp; SOURCE!K196&amp;      IF(SOURCE!$X$2-LEN(SOURCE!K196) &gt;= 0, REPT(" ",SOURCE!$X$2-LEN(SOURCE!K196)), "")&amp;
      "},"&amp;IF(SOURCE!L196&lt;&gt;"",""&amp;SOURCE!L196,"")
 )
)
)</f>
        <v>/*  187 */  { fnConstant,                  59,                          STD_DELTA STD_nu STD_SUB_C STD_SUB_s,          STD_DELTA STD_nu STD_SUB_C STD_SUB_s,          (0 &lt;&lt; TAM_MAX_BITS) |     0, CAT_CNST | SLS_ENABLED   | US_ENABLED  },</v>
      </c>
    </row>
    <row r="197" spans="1:1">
      <c r="A197" s="168" t="str">
        <f>IF(AND(OR(SOURCE!A197="",ISBLANK(SOURCE!A197)),SOURCE!B197&gt;0),IF(ISBLANK(SOURCE!C197),"",SOURCE!C197),
IF(SOURCE!B197&lt;0,VLOOKUP(SOURCE!B197,lookups!A$1:B$25,2,0),
  IF(ISBLANK(SOURCE!B197),
    "",
    "/* "&amp;TEXT(SOURCE!B197,"???0")&amp;" *"&amp;
      SOURCE!C197&amp;", "&amp; IF(SOURCE!$O$2-LEN(SOURCE!C197) &gt;= 0, REPT(" ",SOURCE!$O$2-LEN(SOURCE!C197)), "")&amp;
      SOURCE!D197&amp;", "&amp; IF(SOURCE!$P$2-LEN(SOURCE!D197) &gt;= 0, REPT(" ",SOURCE!$P$2-LEN(SOURCE!D197)), "")&amp;
      SOURCE!E197&amp;", "&amp; IF(SOURCE!$Q$2-LEN(SOURCE!E197) &gt;=0, REPT(" ",SOURCE!$Q$2-LEN(SOURCE!E197)), "")&amp;
      SOURCE!F197&amp;", "&amp; IF(SOURCE!$R$2-LEN(SOURCE!F197) &gt;= 0, REPT(" ",SOURCE!$R$2-LEN(SOURCE!F197)+2), "")&amp;"("&amp;
      SUBSTITUTE(TEXT(SOURCE!G197,"??0"),"  ","")&amp;" &lt;&lt; TAM_MAX_BITS) |"&amp; IF(SOURCE!$S$2-3 &gt;= 0, REPT(" ",SOURCE!$S$2-5+4+1-1-LEN(SUBSTITUTE(SUBSTITUTE(TEXT(SOURCE!H197,"????0"),"  ","")," ",""))), "")&amp;
      SUBSTITUTE(SUBSTITUTE(TEXT(SOURCE!H197,"????0"),"  ","")," ","")&amp;","&amp; IF(SOURCE!$T$2-3 &gt;= 0, REPT(" ",SOURCE!$T$2-3-5), "")&amp;
      SOURCE!I197&amp;" | "&amp; IF(SOURCE!$U$2-LEN(SOURCE!I197) &gt;= 0, REPT(" ",SOURCE!$U$2-LEN(SOURCE!I197)), "")&amp;
      SOURCE!J197&amp;      IF(SOURCE!$V$2-LEN(SOURCE!J197) &gt;= 0, REPT(" ",SOURCE!$V$2-LEN(SOURCE!J197)), "")&amp;
  " | "&amp; SOURCE!K197&amp;      IF(SOURCE!$X$2-LEN(SOURCE!K197) &gt;= 0, REPT(" ",SOURCE!$X$2-LEN(SOURCE!K197)), "")&amp;
      "},"&amp;IF(SOURCE!L197&lt;&gt;"",""&amp;SOURCE!L197,"")
 )
)
)</f>
        <v>/*  188 */  { fnConstant,                  60,                          STD_epsilon STD_SUB_0,                         STD_epsilon STD_SUB_0,                         (0 &lt;&lt; TAM_MAX_BITS) |     0, CAT_CNST | SLS_ENABLED   | US_ENABLED  },</v>
      </c>
    </row>
    <row r="198" spans="1:1">
      <c r="A198" s="168" t="str">
        <f>IF(AND(OR(SOURCE!A198="",ISBLANK(SOURCE!A198)),SOURCE!B198&gt;0),IF(ISBLANK(SOURCE!C198),"",SOURCE!C198),
IF(SOURCE!B198&lt;0,VLOOKUP(SOURCE!B198,lookups!A$1:B$25,2,0),
  IF(ISBLANK(SOURCE!B198),
    "",
    "/* "&amp;TEXT(SOURCE!B198,"???0")&amp;" *"&amp;
      SOURCE!C198&amp;", "&amp; IF(SOURCE!$O$2-LEN(SOURCE!C198) &gt;= 0, REPT(" ",SOURCE!$O$2-LEN(SOURCE!C198)), "")&amp;
      SOURCE!D198&amp;", "&amp; IF(SOURCE!$P$2-LEN(SOURCE!D198) &gt;= 0, REPT(" ",SOURCE!$P$2-LEN(SOURCE!D198)), "")&amp;
      SOURCE!E198&amp;", "&amp; IF(SOURCE!$Q$2-LEN(SOURCE!E198) &gt;=0, REPT(" ",SOURCE!$Q$2-LEN(SOURCE!E198)), "")&amp;
      SOURCE!F198&amp;", "&amp; IF(SOURCE!$R$2-LEN(SOURCE!F198) &gt;= 0, REPT(" ",SOURCE!$R$2-LEN(SOURCE!F198)+2), "")&amp;"("&amp;
      SUBSTITUTE(TEXT(SOURCE!G198,"??0"),"  ","")&amp;" &lt;&lt; TAM_MAX_BITS) |"&amp; IF(SOURCE!$S$2-3 &gt;= 0, REPT(" ",SOURCE!$S$2-5+4+1-1-LEN(SUBSTITUTE(SUBSTITUTE(TEXT(SOURCE!H198,"????0"),"  ","")," ",""))), "")&amp;
      SUBSTITUTE(SUBSTITUTE(TEXT(SOURCE!H198,"????0"),"  ","")," ","")&amp;","&amp; IF(SOURCE!$T$2-3 &gt;= 0, REPT(" ",SOURCE!$T$2-3-5), "")&amp;
      SOURCE!I198&amp;" | "&amp; IF(SOURCE!$U$2-LEN(SOURCE!I198) &gt;= 0, REPT(" ",SOURCE!$U$2-LEN(SOURCE!I198)), "")&amp;
      SOURCE!J198&amp;      IF(SOURCE!$V$2-LEN(SOURCE!J198) &gt;= 0, REPT(" ",SOURCE!$V$2-LEN(SOURCE!J198)), "")&amp;
  " | "&amp; SOURCE!K198&amp;      IF(SOURCE!$X$2-LEN(SOURCE!K198) &gt;= 0, REPT(" ",SOURCE!$X$2-LEN(SOURCE!K198)), "")&amp;
      "},"&amp;IF(SOURCE!L198&lt;&gt;"",""&amp;SOURCE!L198,"")
 )
)
)</f>
        <v>/*  189 */  { fnConstant,                  61,                          STD_lambda STD_SUB_C,                          STD_lambda STD_SUB_C,                          (0 &lt;&lt; TAM_MAX_BITS) |     0, CAT_CNST | SLS_ENABLED   | US_ENABLED  },</v>
      </c>
    </row>
    <row r="199" spans="1:1">
      <c r="A199" s="168" t="str">
        <f>IF(AND(OR(SOURCE!A199="",ISBLANK(SOURCE!A199)),SOURCE!B199&gt;0),IF(ISBLANK(SOURCE!C199),"",SOURCE!C199),
IF(SOURCE!B199&lt;0,VLOOKUP(SOURCE!B199,lookups!A$1:B$25,2,0),
  IF(ISBLANK(SOURCE!B199),
    "",
    "/* "&amp;TEXT(SOURCE!B199,"???0")&amp;" *"&amp;
      SOURCE!C199&amp;", "&amp; IF(SOURCE!$O$2-LEN(SOURCE!C199) &gt;= 0, REPT(" ",SOURCE!$O$2-LEN(SOURCE!C199)), "")&amp;
      SOURCE!D199&amp;", "&amp; IF(SOURCE!$P$2-LEN(SOURCE!D199) &gt;= 0, REPT(" ",SOURCE!$P$2-LEN(SOURCE!D199)), "")&amp;
      SOURCE!E199&amp;", "&amp; IF(SOURCE!$Q$2-LEN(SOURCE!E199) &gt;=0, REPT(" ",SOURCE!$Q$2-LEN(SOURCE!E199)), "")&amp;
      SOURCE!F199&amp;", "&amp; IF(SOURCE!$R$2-LEN(SOURCE!F199) &gt;= 0, REPT(" ",SOURCE!$R$2-LEN(SOURCE!F199)+2), "")&amp;"("&amp;
      SUBSTITUTE(TEXT(SOURCE!G199,"??0"),"  ","")&amp;" &lt;&lt; TAM_MAX_BITS) |"&amp; IF(SOURCE!$S$2-3 &gt;= 0, REPT(" ",SOURCE!$S$2-5+4+1-1-LEN(SUBSTITUTE(SUBSTITUTE(TEXT(SOURCE!H199,"????0"),"  ","")," ",""))), "")&amp;
      SUBSTITUTE(SUBSTITUTE(TEXT(SOURCE!H199,"????0"),"  ","")," ","")&amp;","&amp; IF(SOURCE!$T$2-3 &gt;= 0, REPT(" ",SOURCE!$T$2-3-5), "")&amp;
      SOURCE!I199&amp;" | "&amp; IF(SOURCE!$U$2-LEN(SOURCE!I199) &gt;= 0, REPT(" ",SOURCE!$U$2-LEN(SOURCE!I199)), "")&amp;
      SOURCE!J199&amp;      IF(SOURCE!$V$2-LEN(SOURCE!J199) &gt;= 0, REPT(" ",SOURCE!$V$2-LEN(SOURCE!J199)), "")&amp;
  " | "&amp; SOURCE!K199&amp;      IF(SOURCE!$X$2-LEN(SOURCE!K199) &gt;= 0, REPT(" ",SOURCE!$X$2-LEN(SOURCE!K199)), "")&amp;
      "},"&amp;IF(SOURCE!L199&lt;&gt;"",""&amp;SOURCE!L199,"")
 )
)
)</f>
        <v>/*  190 */  { fnConstant,                  62,                          STD_lambda STD_SUB_C STD_SUB_n,                STD_lambda STD_SUB_C STD_SUB_n,                (0 &lt;&lt; TAM_MAX_BITS) |     0, CAT_CNST | SLS_ENABLED   | US_ENABLED  },</v>
      </c>
    </row>
    <row r="200" spans="1:1">
      <c r="A200" s="168" t="str">
        <f>IF(AND(OR(SOURCE!A200="",ISBLANK(SOURCE!A200)),SOURCE!B200&gt;0),IF(ISBLANK(SOURCE!C200),"",SOURCE!C200),
IF(SOURCE!B200&lt;0,VLOOKUP(SOURCE!B200,lookups!A$1:B$25,2,0),
  IF(ISBLANK(SOURCE!B200),
    "",
    "/* "&amp;TEXT(SOURCE!B200,"???0")&amp;" *"&amp;
      SOURCE!C200&amp;", "&amp; IF(SOURCE!$O$2-LEN(SOURCE!C200) &gt;= 0, REPT(" ",SOURCE!$O$2-LEN(SOURCE!C200)), "")&amp;
      SOURCE!D200&amp;", "&amp; IF(SOURCE!$P$2-LEN(SOURCE!D200) &gt;= 0, REPT(" ",SOURCE!$P$2-LEN(SOURCE!D200)), "")&amp;
      SOURCE!E200&amp;", "&amp; IF(SOURCE!$Q$2-LEN(SOURCE!E200) &gt;=0, REPT(" ",SOURCE!$Q$2-LEN(SOURCE!E200)), "")&amp;
      SOURCE!F200&amp;", "&amp; IF(SOURCE!$R$2-LEN(SOURCE!F200) &gt;= 0, REPT(" ",SOURCE!$R$2-LEN(SOURCE!F200)+2), "")&amp;"("&amp;
      SUBSTITUTE(TEXT(SOURCE!G200,"??0"),"  ","")&amp;" &lt;&lt; TAM_MAX_BITS) |"&amp; IF(SOURCE!$S$2-3 &gt;= 0, REPT(" ",SOURCE!$S$2-5+4+1-1-LEN(SUBSTITUTE(SUBSTITUTE(TEXT(SOURCE!H200,"????0"),"  ","")," ",""))), "")&amp;
      SUBSTITUTE(SUBSTITUTE(TEXT(SOURCE!H200,"????0"),"  ","")," ","")&amp;","&amp; IF(SOURCE!$T$2-3 &gt;= 0, REPT(" ",SOURCE!$T$2-3-5), "")&amp;
      SOURCE!I200&amp;" | "&amp; IF(SOURCE!$U$2-LEN(SOURCE!I200) &gt;= 0, REPT(" ",SOURCE!$U$2-LEN(SOURCE!I200)), "")&amp;
      SOURCE!J200&amp;      IF(SOURCE!$V$2-LEN(SOURCE!J200) &gt;= 0, REPT(" ",SOURCE!$V$2-LEN(SOURCE!J200)), "")&amp;
  " | "&amp; SOURCE!K200&amp;      IF(SOURCE!$X$2-LEN(SOURCE!K200) &gt;= 0, REPT(" ",SOURCE!$X$2-LEN(SOURCE!K200)), "")&amp;
      "},"&amp;IF(SOURCE!L200&lt;&gt;"",""&amp;SOURCE!L200,"")
 )
)
)</f>
        <v>/*  191 */  { fnConstant,                  63,                          STD_lambda STD_SUB_C STD_SUB_p,                STD_lambda STD_SUB_C STD_SUB_p,                (0 &lt;&lt; TAM_MAX_BITS) |     0, CAT_CNST | SLS_ENABLED   | US_ENABLED  },</v>
      </c>
    </row>
    <row r="201" spans="1:1">
      <c r="A201" s="168" t="str">
        <f>IF(AND(OR(SOURCE!A201="",ISBLANK(SOURCE!A201)),SOURCE!B201&gt;0),IF(ISBLANK(SOURCE!C201),"",SOURCE!C201),
IF(SOURCE!B201&lt;0,VLOOKUP(SOURCE!B201,lookups!A$1:B$25,2,0),
  IF(ISBLANK(SOURCE!B201),
    "",
    "/* "&amp;TEXT(SOURCE!B201,"???0")&amp;" *"&amp;
      SOURCE!C201&amp;", "&amp; IF(SOURCE!$O$2-LEN(SOURCE!C201) &gt;= 0, REPT(" ",SOURCE!$O$2-LEN(SOURCE!C201)), "")&amp;
      SOURCE!D201&amp;", "&amp; IF(SOURCE!$P$2-LEN(SOURCE!D201) &gt;= 0, REPT(" ",SOURCE!$P$2-LEN(SOURCE!D201)), "")&amp;
      SOURCE!E201&amp;", "&amp; IF(SOURCE!$Q$2-LEN(SOURCE!E201) &gt;=0, REPT(" ",SOURCE!$Q$2-LEN(SOURCE!E201)), "")&amp;
      SOURCE!F201&amp;", "&amp; IF(SOURCE!$R$2-LEN(SOURCE!F201) &gt;= 0, REPT(" ",SOURCE!$R$2-LEN(SOURCE!F201)+2), "")&amp;"("&amp;
      SUBSTITUTE(TEXT(SOURCE!G201,"??0"),"  ","")&amp;" &lt;&lt; TAM_MAX_BITS) |"&amp; IF(SOURCE!$S$2-3 &gt;= 0, REPT(" ",SOURCE!$S$2-5+4+1-1-LEN(SUBSTITUTE(SUBSTITUTE(TEXT(SOURCE!H201,"????0"),"  ","")," ",""))), "")&amp;
      SUBSTITUTE(SUBSTITUTE(TEXT(SOURCE!H201,"????0"),"  ","")," ","")&amp;","&amp; IF(SOURCE!$T$2-3 &gt;= 0, REPT(" ",SOURCE!$T$2-3-5), "")&amp;
      SOURCE!I201&amp;" | "&amp; IF(SOURCE!$U$2-LEN(SOURCE!I201) &gt;= 0, REPT(" ",SOURCE!$U$2-LEN(SOURCE!I201)), "")&amp;
      SOURCE!J201&amp;      IF(SOURCE!$V$2-LEN(SOURCE!J201) &gt;= 0, REPT(" ",SOURCE!$V$2-LEN(SOURCE!J201)), "")&amp;
  " | "&amp; SOURCE!K201&amp;      IF(SOURCE!$X$2-LEN(SOURCE!K201) &gt;= 0, REPT(" ",SOURCE!$X$2-LEN(SOURCE!K201)), "")&amp;
      "},"&amp;IF(SOURCE!L201&lt;&gt;"",""&amp;SOURCE!L201,"")
 )
)
)</f>
        <v>/*  192 */  { fnConstant,                  64,                          STD_mu STD_SUB_0,                              STD_mu STD_SUB_0,                              (0 &lt;&lt; TAM_MAX_BITS) |     0, CAT_CNST | SLS_ENABLED   | US_ENABLED  },</v>
      </c>
    </row>
    <row r="202" spans="1:1">
      <c r="A202" s="168" t="str">
        <f>IF(AND(OR(SOURCE!A202="",ISBLANK(SOURCE!A202)),SOURCE!B202&gt;0),IF(ISBLANK(SOURCE!C202),"",SOURCE!C202),
IF(SOURCE!B202&lt;0,VLOOKUP(SOURCE!B202,lookups!A$1:B$25,2,0),
  IF(ISBLANK(SOURCE!B202),
    "",
    "/* "&amp;TEXT(SOURCE!B202,"???0")&amp;" *"&amp;
      SOURCE!C202&amp;", "&amp; IF(SOURCE!$O$2-LEN(SOURCE!C202) &gt;= 0, REPT(" ",SOURCE!$O$2-LEN(SOURCE!C202)), "")&amp;
      SOURCE!D202&amp;", "&amp; IF(SOURCE!$P$2-LEN(SOURCE!D202) &gt;= 0, REPT(" ",SOURCE!$P$2-LEN(SOURCE!D202)), "")&amp;
      SOURCE!E202&amp;", "&amp; IF(SOURCE!$Q$2-LEN(SOURCE!E202) &gt;=0, REPT(" ",SOURCE!$Q$2-LEN(SOURCE!E202)), "")&amp;
      SOURCE!F202&amp;", "&amp; IF(SOURCE!$R$2-LEN(SOURCE!F202) &gt;= 0, REPT(" ",SOURCE!$R$2-LEN(SOURCE!F202)+2), "")&amp;"("&amp;
      SUBSTITUTE(TEXT(SOURCE!G202,"??0"),"  ","")&amp;" &lt;&lt; TAM_MAX_BITS) |"&amp; IF(SOURCE!$S$2-3 &gt;= 0, REPT(" ",SOURCE!$S$2-5+4+1-1-LEN(SUBSTITUTE(SUBSTITUTE(TEXT(SOURCE!H202,"????0"),"  ","")," ",""))), "")&amp;
      SUBSTITUTE(SUBSTITUTE(TEXT(SOURCE!H202,"????0"),"  ","")," ","")&amp;","&amp; IF(SOURCE!$T$2-3 &gt;= 0, REPT(" ",SOURCE!$T$2-3-5), "")&amp;
      SOURCE!I202&amp;" | "&amp; IF(SOURCE!$U$2-LEN(SOURCE!I202) &gt;= 0, REPT(" ",SOURCE!$U$2-LEN(SOURCE!I202)), "")&amp;
      SOURCE!J202&amp;      IF(SOURCE!$V$2-LEN(SOURCE!J202) &gt;= 0, REPT(" ",SOURCE!$V$2-LEN(SOURCE!J202)), "")&amp;
  " | "&amp; SOURCE!K202&amp;      IF(SOURCE!$X$2-LEN(SOURCE!K202) &gt;= 0, REPT(" ",SOURCE!$X$2-LEN(SOURCE!K202)), "")&amp;
      "},"&amp;IF(SOURCE!L202&lt;&gt;"",""&amp;SOURCE!L202,"")
 )
)
)</f>
        <v>/*  193 */  { fnConstant,                  65,                          STD_mu STD_SUB_B,                              STD_mu STD_SUB_B,                              (0 &lt;&lt; TAM_MAX_BITS) |     0, CAT_CNST | SLS_ENABLED   | US_ENABLED  },</v>
      </c>
    </row>
    <row r="203" spans="1:1">
      <c r="A203" s="168" t="str">
        <f>IF(AND(OR(SOURCE!A203="",ISBLANK(SOURCE!A203)),SOURCE!B203&gt;0),IF(ISBLANK(SOURCE!C203),"",SOURCE!C203),
IF(SOURCE!B203&lt;0,VLOOKUP(SOURCE!B203,lookups!A$1:B$25,2,0),
  IF(ISBLANK(SOURCE!B203),
    "",
    "/* "&amp;TEXT(SOURCE!B203,"???0")&amp;" *"&amp;
      SOURCE!C203&amp;", "&amp; IF(SOURCE!$O$2-LEN(SOURCE!C203) &gt;= 0, REPT(" ",SOURCE!$O$2-LEN(SOURCE!C203)), "")&amp;
      SOURCE!D203&amp;", "&amp; IF(SOURCE!$P$2-LEN(SOURCE!D203) &gt;= 0, REPT(" ",SOURCE!$P$2-LEN(SOURCE!D203)), "")&amp;
      SOURCE!E203&amp;", "&amp; IF(SOURCE!$Q$2-LEN(SOURCE!E203) &gt;=0, REPT(" ",SOURCE!$Q$2-LEN(SOURCE!E203)), "")&amp;
      SOURCE!F203&amp;", "&amp; IF(SOURCE!$R$2-LEN(SOURCE!F203) &gt;= 0, REPT(" ",SOURCE!$R$2-LEN(SOURCE!F203)+2), "")&amp;"("&amp;
      SUBSTITUTE(TEXT(SOURCE!G203,"??0"),"  ","")&amp;" &lt;&lt; TAM_MAX_BITS) |"&amp; IF(SOURCE!$S$2-3 &gt;= 0, REPT(" ",SOURCE!$S$2-5+4+1-1-LEN(SUBSTITUTE(SUBSTITUTE(TEXT(SOURCE!H203,"????0"),"  ","")," ",""))), "")&amp;
      SUBSTITUTE(SUBSTITUTE(TEXT(SOURCE!H203,"????0"),"  ","")," ","")&amp;","&amp; IF(SOURCE!$T$2-3 &gt;= 0, REPT(" ",SOURCE!$T$2-3-5), "")&amp;
      SOURCE!I203&amp;" | "&amp; IF(SOURCE!$U$2-LEN(SOURCE!I203) &gt;= 0, REPT(" ",SOURCE!$U$2-LEN(SOURCE!I203)), "")&amp;
      SOURCE!J203&amp;      IF(SOURCE!$V$2-LEN(SOURCE!J203) &gt;= 0, REPT(" ",SOURCE!$V$2-LEN(SOURCE!J203)), "")&amp;
  " | "&amp; SOURCE!K203&amp;      IF(SOURCE!$X$2-LEN(SOURCE!K203) &gt;= 0, REPT(" ",SOURCE!$X$2-LEN(SOURCE!K203)), "")&amp;
      "},"&amp;IF(SOURCE!L203&lt;&gt;"",""&amp;SOURCE!L203,"")
 )
)
)</f>
        <v>/*  194 */  { fnConstant,                  66,                          STD_mu STD_SUB_e,                              STD_mu STD_SUB_e,                              (0 &lt;&lt; TAM_MAX_BITS) |     0, CAT_CNST | SLS_ENABLED   | US_ENABLED  },</v>
      </c>
    </row>
    <row r="204" spans="1:1">
      <c r="A204" s="168" t="str">
        <f>IF(AND(OR(SOURCE!A204="",ISBLANK(SOURCE!A204)),SOURCE!B204&gt;0),IF(ISBLANK(SOURCE!C204),"",SOURCE!C204),
IF(SOURCE!B204&lt;0,VLOOKUP(SOURCE!B204,lookups!A$1:B$25,2,0),
  IF(ISBLANK(SOURCE!B204),
    "",
    "/* "&amp;TEXT(SOURCE!B204,"???0")&amp;" *"&amp;
      SOURCE!C204&amp;", "&amp; IF(SOURCE!$O$2-LEN(SOURCE!C204) &gt;= 0, REPT(" ",SOURCE!$O$2-LEN(SOURCE!C204)), "")&amp;
      SOURCE!D204&amp;", "&amp; IF(SOURCE!$P$2-LEN(SOURCE!D204) &gt;= 0, REPT(" ",SOURCE!$P$2-LEN(SOURCE!D204)), "")&amp;
      SOURCE!E204&amp;", "&amp; IF(SOURCE!$Q$2-LEN(SOURCE!E204) &gt;=0, REPT(" ",SOURCE!$Q$2-LEN(SOURCE!E204)), "")&amp;
      SOURCE!F204&amp;", "&amp; IF(SOURCE!$R$2-LEN(SOURCE!F204) &gt;= 0, REPT(" ",SOURCE!$R$2-LEN(SOURCE!F204)+2), "")&amp;"("&amp;
      SUBSTITUTE(TEXT(SOURCE!G204,"??0"),"  ","")&amp;" &lt;&lt; TAM_MAX_BITS) |"&amp; IF(SOURCE!$S$2-3 &gt;= 0, REPT(" ",SOURCE!$S$2-5+4+1-1-LEN(SUBSTITUTE(SUBSTITUTE(TEXT(SOURCE!H204,"????0"),"  ","")," ",""))), "")&amp;
      SUBSTITUTE(SUBSTITUTE(TEXT(SOURCE!H204,"????0"),"  ","")," ","")&amp;","&amp; IF(SOURCE!$T$2-3 &gt;= 0, REPT(" ",SOURCE!$T$2-3-5), "")&amp;
      SOURCE!I204&amp;" | "&amp; IF(SOURCE!$U$2-LEN(SOURCE!I204) &gt;= 0, REPT(" ",SOURCE!$U$2-LEN(SOURCE!I204)), "")&amp;
      SOURCE!J204&amp;      IF(SOURCE!$V$2-LEN(SOURCE!J204) &gt;= 0, REPT(" ",SOURCE!$V$2-LEN(SOURCE!J204)), "")&amp;
  " | "&amp; SOURCE!K204&amp;      IF(SOURCE!$X$2-LEN(SOURCE!K204) &gt;= 0, REPT(" ",SOURCE!$X$2-LEN(SOURCE!K204)), "")&amp;
      "},"&amp;IF(SOURCE!L204&lt;&gt;"",""&amp;SOURCE!L204,"")
 )
)
)</f>
        <v>/*  195 */  { fnConstant,                  67,                          STD_mu STD_SUB_e "/" STD_mu STD_SUB_B,         STD_mu STD_SUB_e "/" STD_mu STD_SUB_B,         (0 &lt;&lt; TAM_MAX_BITS) |     0, CAT_CNST | SLS_ENABLED   | US_ENABLED  },</v>
      </c>
    </row>
    <row r="205" spans="1:1">
      <c r="A205" s="168" t="str">
        <f>IF(AND(OR(SOURCE!A205="",ISBLANK(SOURCE!A205)),SOURCE!B205&gt;0),IF(ISBLANK(SOURCE!C205),"",SOURCE!C205),
IF(SOURCE!B205&lt;0,VLOOKUP(SOURCE!B205,lookups!A$1:B$25,2,0),
  IF(ISBLANK(SOURCE!B205),
    "",
    "/* "&amp;TEXT(SOURCE!B205,"???0")&amp;" *"&amp;
      SOURCE!C205&amp;", "&amp; IF(SOURCE!$O$2-LEN(SOURCE!C205) &gt;= 0, REPT(" ",SOURCE!$O$2-LEN(SOURCE!C205)), "")&amp;
      SOURCE!D205&amp;", "&amp; IF(SOURCE!$P$2-LEN(SOURCE!D205) &gt;= 0, REPT(" ",SOURCE!$P$2-LEN(SOURCE!D205)), "")&amp;
      SOURCE!E205&amp;", "&amp; IF(SOURCE!$Q$2-LEN(SOURCE!E205) &gt;=0, REPT(" ",SOURCE!$Q$2-LEN(SOURCE!E205)), "")&amp;
      SOURCE!F205&amp;", "&amp; IF(SOURCE!$R$2-LEN(SOURCE!F205) &gt;= 0, REPT(" ",SOURCE!$R$2-LEN(SOURCE!F205)+2), "")&amp;"("&amp;
      SUBSTITUTE(TEXT(SOURCE!G205,"??0"),"  ","")&amp;" &lt;&lt; TAM_MAX_BITS) |"&amp; IF(SOURCE!$S$2-3 &gt;= 0, REPT(" ",SOURCE!$S$2-5+4+1-1-LEN(SUBSTITUTE(SUBSTITUTE(TEXT(SOURCE!H205,"????0"),"  ","")," ",""))), "")&amp;
      SUBSTITUTE(SUBSTITUTE(TEXT(SOURCE!H205,"????0"),"  ","")," ","")&amp;","&amp; IF(SOURCE!$T$2-3 &gt;= 0, REPT(" ",SOURCE!$T$2-3-5), "")&amp;
      SOURCE!I205&amp;" | "&amp; IF(SOURCE!$U$2-LEN(SOURCE!I205) &gt;= 0, REPT(" ",SOURCE!$U$2-LEN(SOURCE!I205)), "")&amp;
      SOURCE!J205&amp;      IF(SOURCE!$V$2-LEN(SOURCE!J205) &gt;= 0, REPT(" ",SOURCE!$V$2-LEN(SOURCE!J205)), "")&amp;
  " | "&amp; SOURCE!K205&amp;      IF(SOURCE!$X$2-LEN(SOURCE!K205) &gt;= 0, REPT(" ",SOURCE!$X$2-LEN(SOURCE!K205)), "")&amp;
      "},"&amp;IF(SOURCE!L205&lt;&gt;"",""&amp;SOURCE!L205,"")
 )
)
)</f>
        <v>/*  196 */  { fnConstant,                  68,                          STD_mu STD_SUB_n,                              STD_mu STD_SUB_n,                              (0 &lt;&lt; TAM_MAX_BITS) |     0, CAT_CNST | SLS_ENABLED   | US_ENABLED  },</v>
      </c>
    </row>
    <row r="206" spans="1:1">
      <c r="A206" s="168" t="str">
        <f>IF(AND(OR(SOURCE!A206="",ISBLANK(SOURCE!A206)),SOURCE!B206&gt;0),IF(ISBLANK(SOURCE!C206),"",SOURCE!C206),
IF(SOURCE!B206&lt;0,VLOOKUP(SOURCE!B206,lookups!A$1:B$25,2,0),
  IF(ISBLANK(SOURCE!B206),
    "",
    "/* "&amp;TEXT(SOURCE!B206,"???0")&amp;" *"&amp;
      SOURCE!C206&amp;", "&amp; IF(SOURCE!$O$2-LEN(SOURCE!C206) &gt;= 0, REPT(" ",SOURCE!$O$2-LEN(SOURCE!C206)), "")&amp;
      SOURCE!D206&amp;", "&amp; IF(SOURCE!$P$2-LEN(SOURCE!D206) &gt;= 0, REPT(" ",SOURCE!$P$2-LEN(SOURCE!D206)), "")&amp;
      SOURCE!E206&amp;", "&amp; IF(SOURCE!$Q$2-LEN(SOURCE!E206) &gt;=0, REPT(" ",SOURCE!$Q$2-LEN(SOURCE!E206)), "")&amp;
      SOURCE!F206&amp;", "&amp; IF(SOURCE!$R$2-LEN(SOURCE!F206) &gt;= 0, REPT(" ",SOURCE!$R$2-LEN(SOURCE!F206)+2), "")&amp;"("&amp;
      SUBSTITUTE(TEXT(SOURCE!G206,"??0"),"  ","")&amp;" &lt;&lt; TAM_MAX_BITS) |"&amp; IF(SOURCE!$S$2-3 &gt;= 0, REPT(" ",SOURCE!$S$2-5+4+1-1-LEN(SUBSTITUTE(SUBSTITUTE(TEXT(SOURCE!H206,"????0"),"  ","")," ",""))), "")&amp;
      SUBSTITUTE(SUBSTITUTE(TEXT(SOURCE!H206,"????0"),"  ","")," ","")&amp;","&amp; IF(SOURCE!$T$2-3 &gt;= 0, REPT(" ",SOURCE!$T$2-3-5), "")&amp;
      SOURCE!I206&amp;" | "&amp; IF(SOURCE!$U$2-LEN(SOURCE!I206) &gt;= 0, REPT(" ",SOURCE!$U$2-LEN(SOURCE!I206)), "")&amp;
      SOURCE!J206&amp;      IF(SOURCE!$V$2-LEN(SOURCE!J206) &gt;= 0, REPT(" ",SOURCE!$V$2-LEN(SOURCE!J206)), "")&amp;
  " | "&amp; SOURCE!K206&amp;      IF(SOURCE!$X$2-LEN(SOURCE!K206) &gt;= 0, REPT(" ",SOURCE!$X$2-LEN(SOURCE!K206)), "")&amp;
      "},"&amp;IF(SOURCE!L206&lt;&gt;"",""&amp;SOURCE!L206,"")
 )
)
)</f>
        <v>/*  197 */  { fnConstant,                  69,                          STD_mu STD_SUB_p,                              STD_mu STD_SUB_p,                              (0 &lt;&lt; TAM_MAX_BITS) |     0, CAT_CNST | SLS_ENABLED   | US_ENABLED  },</v>
      </c>
    </row>
    <row r="207" spans="1:1">
      <c r="A207" s="168" t="str">
        <f>IF(AND(OR(SOURCE!A207="",ISBLANK(SOURCE!A207)),SOURCE!B207&gt;0),IF(ISBLANK(SOURCE!C207),"",SOURCE!C207),
IF(SOURCE!B207&lt;0,VLOOKUP(SOURCE!B207,lookups!A$1:B$25,2,0),
  IF(ISBLANK(SOURCE!B207),
    "",
    "/* "&amp;TEXT(SOURCE!B207,"???0")&amp;" *"&amp;
      SOURCE!C207&amp;", "&amp; IF(SOURCE!$O$2-LEN(SOURCE!C207) &gt;= 0, REPT(" ",SOURCE!$O$2-LEN(SOURCE!C207)), "")&amp;
      SOURCE!D207&amp;", "&amp; IF(SOURCE!$P$2-LEN(SOURCE!D207) &gt;= 0, REPT(" ",SOURCE!$P$2-LEN(SOURCE!D207)), "")&amp;
      SOURCE!E207&amp;", "&amp; IF(SOURCE!$Q$2-LEN(SOURCE!E207) &gt;=0, REPT(" ",SOURCE!$Q$2-LEN(SOURCE!E207)), "")&amp;
      SOURCE!F207&amp;", "&amp; IF(SOURCE!$R$2-LEN(SOURCE!F207) &gt;= 0, REPT(" ",SOURCE!$R$2-LEN(SOURCE!F207)+2), "")&amp;"("&amp;
      SUBSTITUTE(TEXT(SOURCE!G207,"??0"),"  ","")&amp;" &lt;&lt; TAM_MAX_BITS) |"&amp; IF(SOURCE!$S$2-3 &gt;= 0, REPT(" ",SOURCE!$S$2-5+4+1-1-LEN(SUBSTITUTE(SUBSTITUTE(TEXT(SOURCE!H207,"????0"),"  ","")," ",""))), "")&amp;
      SUBSTITUTE(SUBSTITUTE(TEXT(SOURCE!H207,"????0"),"  ","")," ","")&amp;","&amp; IF(SOURCE!$T$2-3 &gt;= 0, REPT(" ",SOURCE!$T$2-3-5), "")&amp;
      SOURCE!I207&amp;" | "&amp; IF(SOURCE!$U$2-LEN(SOURCE!I207) &gt;= 0, REPT(" ",SOURCE!$U$2-LEN(SOURCE!I207)), "")&amp;
      SOURCE!J207&amp;      IF(SOURCE!$V$2-LEN(SOURCE!J207) &gt;= 0, REPT(" ",SOURCE!$V$2-LEN(SOURCE!J207)), "")&amp;
  " | "&amp; SOURCE!K207&amp;      IF(SOURCE!$X$2-LEN(SOURCE!K207) &gt;= 0, REPT(" ",SOURCE!$X$2-LEN(SOURCE!K207)), "")&amp;
      "},"&amp;IF(SOURCE!L207&lt;&gt;"",""&amp;SOURCE!L207,"")
 )
)
)</f>
        <v>/*  198 */  { fnConstant,                  70,                          STD_mu STD_SUB_u,                              STD_mu STD_SUB_u,                              (0 &lt;&lt; TAM_MAX_BITS) |     0, CAT_CNST | SLS_ENABLED   | US_ENABLED  },</v>
      </c>
    </row>
    <row r="208" spans="1:1">
      <c r="A208" s="168" t="str">
        <f>IF(AND(OR(SOURCE!A208="",ISBLANK(SOURCE!A208)),SOURCE!B208&gt;0),IF(ISBLANK(SOURCE!C208),"",SOURCE!C208),
IF(SOURCE!B208&lt;0,VLOOKUP(SOURCE!B208,lookups!A$1:B$25,2,0),
  IF(ISBLANK(SOURCE!B208),
    "",
    "/* "&amp;TEXT(SOURCE!B208,"???0")&amp;" *"&amp;
      SOURCE!C208&amp;", "&amp; IF(SOURCE!$O$2-LEN(SOURCE!C208) &gt;= 0, REPT(" ",SOURCE!$O$2-LEN(SOURCE!C208)), "")&amp;
      SOURCE!D208&amp;", "&amp; IF(SOURCE!$P$2-LEN(SOURCE!D208) &gt;= 0, REPT(" ",SOURCE!$P$2-LEN(SOURCE!D208)), "")&amp;
      SOURCE!E208&amp;", "&amp; IF(SOURCE!$Q$2-LEN(SOURCE!E208) &gt;=0, REPT(" ",SOURCE!$Q$2-LEN(SOURCE!E208)), "")&amp;
      SOURCE!F208&amp;", "&amp; IF(SOURCE!$R$2-LEN(SOURCE!F208) &gt;= 0, REPT(" ",SOURCE!$R$2-LEN(SOURCE!F208)+2), "")&amp;"("&amp;
      SUBSTITUTE(TEXT(SOURCE!G208,"??0"),"  ","")&amp;" &lt;&lt; TAM_MAX_BITS) |"&amp; IF(SOURCE!$S$2-3 &gt;= 0, REPT(" ",SOURCE!$S$2-5+4+1-1-LEN(SUBSTITUTE(SUBSTITUTE(TEXT(SOURCE!H208,"????0"),"  ","")," ",""))), "")&amp;
      SUBSTITUTE(SUBSTITUTE(TEXT(SOURCE!H208,"????0"),"  ","")," ","")&amp;","&amp; IF(SOURCE!$T$2-3 &gt;= 0, REPT(" ",SOURCE!$T$2-3-5), "")&amp;
      SOURCE!I208&amp;" | "&amp; IF(SOURCE!$U$2-LEN(SOURCE!I208) &gt;= 0, REPT(" ",SOURCE!$U$2-LEN(SOURCE!I208)), "")&amp;
      SOURCE!J208&amp;      IF(SOURCE!$V$2-LEN(SOURCE!J208) &gt;= 0, REPT(" ",SOURCE!$V$2-LEN(SOURCE!J208)), "")&amp;
  " | "&amp; SOURCE!K208&amp;      IF(SOURCE!$X$2-LEN(SOURCE!K208) &gt;= 0, REPT(" ",SOURCE!$X$2-LEN(SOURCE!K208)), "")&amp;
      "},"&amp;IF(SOURCE!L208&lt;&gt;"",""&amp;SOURCE!L208,"")
 )
)
)</f>
        <v>/*  199 */  { fnConstant,                  71,                          STD_mu STD_SUB_mu,                             STD_mu STD_SUB_mu,                             (0 &lt;&lt; TAM_MAX_BITS) |     0, CAT_CNST | SLS_ENABLED   | US_ENABLED  },</v>
      </c>
    </row>
    <row r="209" spans="1:1">
      <c r="A209" s="168" t="str">
        <f>IF(AND(OR(SOURCE!A209="",ISBLANK(SOURCE!A209)),SOURCE!B209&gt;0),IF(ISBLANK(SOURCE!C209),"",SOURCE!C209),
IF(SOURCE!B209&lt;0,VLOOKUP(SOURCE!B209,lookups!A$1:B$25,2,0),
  IF(ISBLANK(SOURCE!B209),
    "",
    "/* "&amp;TEXT(SOURCE!B209,"???0")&amp;" *"&amp;
      SOURCE!C209&amp;", "&amp; IF(SOURCE!$O$2-LEN(SOURCE!C209) &gt;= 0, REPT(" ",SOURCE!$O$2-LEN(SOURCE!C209)), "")&amp;
      SOURCE!D209&amp;", "&amp; IF(SOURCE!$P$2-LEN(SOURCE!D209) &gt;= 0, REPT(" ",SOURCE!$P$2-LEN(SOURCE!D209)), "")&amp;
      SOURCE!E209&amp;", "&amp; IF(SOURCE!$Q$2-LEN(SOURCE!E209) &gt;=0, REPT(" ",SOURCE!$Q$2-LEN(SOURCE!E209)), "")&amp;
      SOURCE!F209&amp;", "&amp; IF(SOURCE!$R$2-LEN(SOURCE!F209) &gt;= 0, REPT(" ",SOURCE!$R$2-LEN(SOURCE!F209)+2), "")&amp;"("&amp;
      SUBSTITUTE(TEXT(SOURCE!G209,"??0"),"  ","")&amp;" &lt;&lt; TAM_MAX_BITS) |"&amp; IF(SOURCE!$S$2-3 &gt;= 0, REPT(" ",SOURCE!$S$2-5+4+1-1-LEN(SUBSTITUTE(SUBSTITUTE(TEXT(SOURCE!H209,"????0"),"  ","")," ",""))), "")&amp;
      SUBSTITUTE(SUBSTITUTE(TEXT(SOURCE!H209,"????0"),"  ","")," ","")&amp;","&amp; IF(SOURCE!$T$2-3 &gt;= 0, REPT(" ",SOURCE!$T$2-3-5), "")&amp;
      SOURCE!I209&amp;" | "&amp; IF(SOURCE!$U$2-LEN(SOURCE!I209) &gt;= 0, REPT(" ",SOURCE!$U$2-LEN(SOURCE!I209)), "")&amp;
      SOURCE!J209&amp;      IF(SOURCE!$V$2-LEN(SOURCE!J209) &gt;= 0, REPT(" ",SOURCE!$V$2-LEN(SOURCE!J209)), "")&amp;
  " | "&amp; SOURCE!K209&amp;      IF(SOURCE!$X$2-LEN(SOURCE!K209) &gt;= 0, REPT(" ",SOURCE!$X$2-LEN(SOURCE!K209)), "")&amp;
      "},"&amp;IF(SOURCE!L209&lt;&gt;"",""&amp;SOURCE!L209,"")
 )
)
)</f>
        <v>/*  200 */  { fnConstant,                  72,                          STD_sigma STD_SUB_B,                           STD_sigma STD_SUB_B,                           (0 &lt;&lt; TAM_MAX_BITS) |     0, CAT_CNST | SLS_ENABLED   | US_ENABLED  },</v>
      </c>
    </row>
    <row r="210" spans="1:1">
      <c r="A210" s="168" t="str">
        <f>IF(AND(OR(SOURCE!A210="",ISBLANK(SOURCE!A210)),SOURCE!B210&gt;0),IF(ISBLANK(SOURCE!C210),"",SOURCE!C210),
IF(SOURCE!B210&lt;0,VLOOKUP(SOURCE!B210,lookups!A$1:B$25,2,0),
  IF(ISBLANK(SOURCE!B210),
    "",
    "/* "&amp;TEXT(SOURCE!B210,"???0")&amp;" *"&amp;
      SOURCE!C210&amp;", "&amp; IF(SOURCE!$O$2-LEN(SOURCE!C210) &gt;= 0, REPT(" ",SOURCE!$O$2-LEN(SOURCE!C210)), "")&amp;
      SOURCE!D210&amp;", "&amp; IF(SOURCE!$P$2-LEN(SOURCE!D210) &gt;= 0, REPT(" ",SOURCE!$P$2-LEN(SOURCE!D210)), "")&amp;
      SOURCE!E210&amp;", "&amp; IF(SOURCE!$Q$2-LEN(SOURCE!E210) &gt;=0, REPT(" ",SOURCE!$Q$2-LEN(SOURCE!E210)), "")&amp;
      SOURCE!F210&amp;", "&amp; IF(SOURCE!$R$2-LEN(SOURCE!F210) &gt;= 0, REPT(" ",SOURCE!$R$2-LEN(SOURCE!F210)+2), "")&amp;"("&amp;
      SUBSTITUTE(TEXT(SOURCE!G210,"??0"),"  ","")&amp;" &lt;&lt; TAM_MAX_BITS) |"&amp; IF(SOURCE!$S$2-3 &gt;= 0, REPT(" ",SOURCE!$S$2-5+4+1-1-LEN(SUBSTITUTE(SUBSTITUTE(TEXT(SOURCE!H210,"????0"),"  ","")," ",""))), "")&amp;
      SUBSTITUTE(SUBSTITUTE(TEXT(SOURCE!H210,"????0"),"  ","")," ","")&amp;","&amp; IF(SOURCE!$T$2-3 &gt;= 0, REPT(" ",SOURCE!$T$2-3-5), "")&amp;
      SOURCE!I210&amp;" | "&amp; IF(SOURCE!$U$2-LEN(SOURCE!I210) &gt;= 0, REPT(" ",SOURCE!$U$2-LEN(SOURCE!I210)), "")&amp;
      SOURCE!J210&amp;      IF(SOURCE!$V$2-LEN(SOURCE!J210) &gt;= 0, REPT(" ",SOURCE!$V$2-LEN(SOURCE!J210)), "")&amp;
  " | "&amp; SOURCE!K210&amp;      IF(SOURCE!$X$2-LEN(SOURCE!K210) &gt;= 0, REPT(" ",SOURCE!$X$2-LEN(SOURCE!K210)), "")&amp;
      "},"&amp;IF(SOURCE!L210&lt;&gt;"",""&amp;SOURCE!L210,"")
 )
)
)</f>
        <v>/*  201 */  { fnConstant,                  73,                          STD_PHI,                                       STD_PHI,                                       (0 &lt;&lt; TAM_MAX_BITS) |     0, CAT_CNST | SLS_ENABLED   | US_ENABLED  },</v>
      </c>
    </row>
    <row r="211" spans="1:1">
      <c r="A211" s="168" t="str">
        <f>IF(AND(OR(SOURCE!A211="",ISBLANK(SOURCE!A211)),SOURCE!B211&gt;0),IF(ISBLANK(SOURCE!C211),"",SOURCE!C211),
IF(SOURCE!B211&lt;0,VLOOKUP(SOURCE!B211,lookups!A$1:B$25,2,0),
  IF(ISBLANK(SOURCE!B211),
    "",
    "/* "&amp;TEXT(SOURCE!B211,"???0")&amp;" *"&amp;
      SOURCE!C211&amp;", "&amp; IF(SOURCE!$O$2-LEN(SOURCE!C211) &gt;= 0, REPT(" ",SOURCE!$O$2-LEN(SOURCE!C211)), "")&amp;
      SOURCE!D211&amp;", "&amp; IF(SOURCE!$P$2-LEN(SOURCE!D211) &gt;= 0, REPT(" ",SOURCE!$P$2-LEN(SOURCE!D211)), "")&amp;
      SOURCE!E211&amp;", "&amp; IF(SOURCE!$Q$2-LEN(SOURCE!E211) &gt;=0, REPT(" ",SOURCE!$Q$2-LEN(SOURCE!E211)), "")&amp;
      SOURCE!F211&amp;", "&amp; IF(SOURCE!$R$2-LEN(SOURCE!F211) &gt;= 0, REPT(" ",SOURCE!$R$2-LEN(SOURCE!F211)+2), "")&amp;"("&amp;
      SUBSTITUTE(TEXT(SOURCE!G211,"??0"),"  ","")&amp;" &lt;&lt; TAM_MAX_BITS) |"&amp; IF(SOURCE!$S$2-3 &gt;= 0, REPT(" ",SOURCE!$S$2-5+4+1-1-LEN(SUBSTITUTE(SUBSTITUTE(TEXT(SOURCE!H211,"????0"),"  ","")," ",""))), "")&amp;
      SUBSTITUTE(SUBSTITUTE(TEXT(SOURCE!H211,"????0"),"  ","")," ","")&amp;","&amp; IF(SOURCE!$T$2-3 &gt;= 0, REPT(" ",SOURCE!$T$2-3-5), "")&amp;
      SOURCE!I211&amp;" | "&amp; IF(SOURCE!$U$2-LEN(SOURCE!I211) &gt;= 0, REPT(" ",SOURCE!$U$2-LEN(SOURCE!I211)), "")&amp;
      SOURCE!J211&amp;      IF(SOURCE!$V$2-LEN(SOURCE!J211) &gt;= 0, REPT(" ",SOURCE!$V$2-LEN(SOURCE!J211)), "")&amp;
  " | "&amp; SOURCE!K211&amp;      IF(SOURCE!$X$2-LEN(SOURCE!K211) &gt;= 0, REPT(" ",SOURCE!$X$2-LEN(SOURCE!K211)), "")&amp;
      "},"&amp;IF(SOURCE!L211&lt;&gt;"",""&amp;SOURCE!L211,"")
 )
)
)</f>
        <v>/*  202 */  { fnConstant,                  74,                          STD_PHI STD_SUB_0,                             STD_PHI STD_SUB_0,                             (0 &lt;&lt; TAM_MAX_BITS) |     0, CAT_CNST | SLS_ENABLED   | US_ENABLED  },</v>
      </c>
    </row>
    <row r="212" spans="1:1">
      <c r="A212" s="168" t="str">
        <f>IF(AND(OR(SOURCE!A212="",ISBLANK(SOURCE!A212)),SOURCE!B212&gt;0),IF(ISBLANK(SOURCE!C212),"",SOURCE!C212),
IF(SOURCE!B212&lt;0,VLOOKUP(SOURCE!B212,lookups!A$1:B$25,2,0),
  IF(ISBLANK(SOURCE!B212),
    "",
    "/* "&amp;TEXT(SOURCE!B212,"???0")&amp;" *"&amp;
      SOURCE!C212&amp;", "&amp; IF(SOURCE!$O$2-LEN(SOURCE!C212) &gt;= 0, REPT(" ",SOURCE!$O$2-LEN(SOURCE!C212)), "")&amp;
      SOURCE!D212&amp;", "&amp; IF(SOURCE!$P$2-LEN(SOURCE!D212) &gt;= 0, REPT(" ",SOURCE!$P$2-LEN(SOURCE!D212)), "")&amp;
      SOURCE!E212&amp;", "&amp; IF(SOURCE!$Q$2-LEN(SOURCE!E212) &gt;=0, REPT(" ",SOURCE!$Q$2-LEN(SOURCE!E212)), "")&amp;
      SOURCE!F212&amp;", "&amp; IF(SOURCE!$R$2-LEN(SOURCE!F212) &gt;= 0, REPT(" ",SOURCE!$R$2-LEN(SOURCE!F212)+2), "")&amp;"("&amp;
      SUBSTITUTE(TEXT(SOURCE!G212,"??0"),"  ","")&amp;" &lt;&lt; TAM_MAX_BITS) |"&amp; IF(SOURCE!$S$2-3 &gt;= 0, REPT(" ",SOURCE!$S$2-5+4+1-1-LEN(SUBSTITUTE(SUBSTITUTE(TEXT(SOURCE!H212,"????0"),"  ","")," ",""))), "")&amp;
      SUBSTITUTE(SUBSTITUTE(TEXT(SOURCE!H212,"????0"),"  ","")," ","")&amp;","&amp; IF(SOURCE!$T$2-3 &gt;= 0, REPT(" ",SOURCE!$T$2-3-5), "")&amp;
      SOURCE!I212&amp;" | "&amp; IF(SOURCE!$U$2-LEN(SOURCE!I212) &gt;= 0, REPT(" ",SOURCE!$U$2-LEN(SOURCE!I212)), "")&amp;
      SOURCE!J212&amp;      IF(SOURCE!$V$2-LEN(SOURCE!J212) &gt;= 0, REPT(" ",SOURCE!$V$2-LEN(SOURCE!J212)), "")&amp;
  " | "&amp; SOURCE!K212&amp;      IF(SOURCE!$X$2-LEN(SOURCE!K212) &gt;= 0, REPT(" ",SOURCE!$X$2-LEN(SOURCE!K212)), "")&amp;
      "},"&amp;IF(SOURCE!L212&lt;&gt;"",""&amp;SOURCE!L212,"")
 )
)
)</f>
        <v>/*  203 */  { fnConstant,                  75,                          STD_omega,                                     STD_omega,                                     (0 &lt;&lt; TAM_MAX_BITS) |     0, CAT_CNST | SLS_ENABLED   | US_ENABLED  },</v>
      </c>
    </row>
    <row r="213" spans="1:1">
      <c r="A213" s="168" t="str">
        <f>IF(AND(OR(SOURCE!A213="",ISBLANK(SOURCE!A213)),SOURCE!B213&gt;0),IF(ISBLANK(SOURCE!C213),"",SOURCE!C213),
IF(SOURCE!B213&lt;0,VLOOKUP(SOURCE!B213,lookups!A$1:B$25,2,0),
  IF(ISBLANK(SOURCE!B213),
    "",
    "/* "&amp;TEXT(SOURCE!B213,"???0")&amp;" *"&amp;
      SOURCE!C213&amp;", "&amp; IF(SOURCE!$O$2-LEN(SOURCE!C213) &gt;= 0, REPT(" ",SOURCE!$O$2-LEN(SOURCE!C213)), "")&amp;
      SOURCE!D213&amp;", "&amp; IF(SOURCE!$P$2-LEN(SOURCE!D213) &gt;= 0, REPT(" ",SOURCE!$P$2-LEN(SOURCE!D213)), "")&amp;
      SOURCE!E213&amp;", "&amp; IF(SOURCE!$Q$2-LEN(SOURCE!E213) &gt;=0, REPT(" ",SOURCE!$Q$2-LEN(SOURCE!E213)), "")&amp;
      SOURCE!F213&amp;", "&amp; IF(SOURCE!$R$2-LEN(SOURCE!F213) &gt;= 0, REPT(" ",SOURCE!$R$2-LEN(SOURCE!F213)+2), "")&amp;"("&amp;
      SUBSTITUTE(TEXT(SOURCE!G213,"??0"),"  ","")&amp;" &lt;&lt; TAM_MAX_BITS) |"&amp; IF(SOURCE!$S$2-3 &gt;= 0, REPT(" ",SOURCE!$S$2-5+4+1-1-LEN(SUBSTITUTE(SUBSTITUTE(TEXT(SOURCE!H213,"????0"),"  ","")," ",""))), "")&amp;
      SUBSTITUTE(SUBSTITUTE(TEXT(SOURCE!H213,"????0"),"  ","")," ","")&amp;","&amp; IF(SOURCE!$T$2-3 &gt;= 0, REPT(" ",SOURCE!$T$2-3-5), "")&amp;
      SOURCE!I213&amp;" | "&amp; IF(SOURCE!$U$2-LEN(SOURCE!I213) &gt;= 0, REPT(" ",SOURCE!$U$2-LEN(SOURCE!I213)), "")&amp;
      SOURCE!J213&amp;      IF(SOURCE!$V$2-LEN(SOURCE!J213) &gt;= 0, REPT(" ",SOURCE!$V$2-LEN(SOURCE!J213)), "")&amp;
  " | "&amp; SOURCE!K213&amp;      IF(SOURCE!$X$2-LEN(SOURCE!K213) &gt;= 0, REPT(" ",SOURCE!$X$2-LEN(SOURCE!K213)), "")&amp;
      "},"&amp;IF(SOURCE!L213&lt;&gt;"",""&amp;SOURCE!L213,"")
 )
)
)</f>
        <v>/*  204 */  { fnConstant,                  76,                          "-" STD_INFINITY,                              "-" STD_INFINITY,                              (0 &lt;&lt; TAM_MAX_BITS) |     0, CAT_CNST | SLS_ENABLED   | US_ENABLED  },</v>
      </c>
    </row>
    <row r="214" spans="1:1">
      <c r="A214" s="168" t="str">
        <f>IF(AND(OR(SOURCE!A214="",ISBLANK(SOURCE!A214)),SOURCE!B214&gt;0),IF(ISBLANK(SOURCE!C214),"",SOURCE!C214),
IF(SOURCE!B214&lt;0,VLOOKUP(SOURCE!B214,lookups!A$1:B$25,2,0),
  IF(ISBLANK(SOURCE!B214),
    "",
    "/* "&amp;TEXT(SOURCE!B214,"???0")&amp;" *"&amp;
      SOURCE!C214&amp;", "&amp; IF(SOURCE!$O$2-LEN(SOURCE!C214) &gt;= 0, REPT(" ",SOURCE!$O$2-LEN(SOURCE!C214)), "")&amp;
      SOURCE!D214&amp;", "&amp; IF(SOURCE!$P$2-LEN(SOURCE!D214) &gt;= 0, REPT(" ",SOURCE!$P$2-LEN(SOURCE!D214)), "")&amp;
      SOURCE!E214&amp;", "&amp; IF(SOURCE!$Q$2-LEN(SOURCE!E214) &gt;=0, REPT(" ",SOURCE!$Q$2-LEN(SOURCE!E214)), "")&amp;
      SOURCE!F214&amp;", "&amp; IF(SOURCE!$R$2-LEN(SOURCE!F214) &gt;= 0, REPT(" ",SOURCE!$R$2-LEN(SOURCE!F214)+2), "")&amp;"("&amp;
      SUBSTITUTE(TEXT(SOURCE!G214,"??0"),"  ","")&amp;" &lt;&lt; TAM_MAX_BITS) |"&amp; IF(SOURCE!$S$2-3 &gt;= 0, REPT(" ",SOURCE!$S$2-5+4+1-1-LEN(SUBSTITUTE(SUBSTITUTE(TEXT(SOURCE!H214,"????0"),"  ","")," ",""))), "")&amp;
      SUBSTITUTE(SUBSTITUTE(TEXT(SOURCE!H214,"????0"),"  ","")," ","")&amp;","&amp; IF(SOURCE!$T$2-3 &gt;= 0, REPT(" ",SOURCE!$T$2-3-5), "")&amp;
      SOURCE!I214&amp;" | "&amp; IF(SOURCE!$U$2-LEN(SOURCE!I214) &gt;= 0, REPT(" ",SOURCE!$U$2-LEN(SOURCE!I214)), "")&amp;
      SOURCE!J214&amp;      IF(SOURCE!$V$2-LEN(SOURCE!J214) &gt;= 0, REPT(" ",SOURCE!$V$2-LEN(SOURCE!J214)), "")&amp;
  " | "&amp; SOURCE!K214&amp;      IF(SOURCE!$X$2-LEN(SOURCE!K214) &gt;= 0, REPT(" ",SOURCE!$X$2-LEN(SOURCE!K214)), "")&amp;
      "},"&amp;IF(SOURCE!L214&lt;&gt;"",""&amp;SOURCE!L214,"")
 )
)
)</f>
        <v>/*  205 */  { fnConstant,                  77,                          STD_INFINITY,                                  STD_INFINITY,                                  (0 &lt;&lt; TAM_MAX_BITS) |     0, CAT_CNST | SLS_ENABLED   | US_ENABLED  },</v>
      </c>
    </row>
    <row r="215" spans="1:1">
      <c r="A215" s="168" t="str">
        <f>IF(AND(OR(SOURCE!A215="",ISBLANK(SOURCE!A215)),SOURCE!B215&gt;0),IF(ISBLANK(SOURCE!C215),"",SOURCE!C215),
IF(SOURCE!B215&lt;0,VLOOKUP(SOURCE!B215,lookups!A$1:B$25,2,0),
  IF(ISBLANK(SOURCE!B215),
    "",
    "/* "&amp;TEXT(SOURCE!B215,"???0")&amp;" *"&amp;
      SOURCE!C215&amp;", "&amp; IF(SOURCE!$O$2-LEN(SOURCE!C215) &gt;= 0, REPT(" ",SOURCE!$O$2-LEN(SOURCE!C215)), "")&amp;
      SOURCE!D215&amp;", "&amp; IF(SOURCE!$P$2-LEN(SOURCE!D215) &gt;= 0, REPT(" ",SOURCE!$P$2-LEN(SOURCE!D215)), "")&amp;
      SOURCE!E215&amp;", "&amp; IF(SOURCE!$Q$2-LEN(SOURCE!E215) &gt;=0, REPT(" ",SOURCE!$Q$2-LEN(SOURCE!E215)), "")&amp;
      SOURCE!F215&amp;", "&amp; IF(SOURCE!$R$2-LEN(SOURCE!F215) &gt;= 0, REPT(" ",SOURCE!$R$2-LEN(SOURCE!F215)+2), "")&amp;"("&amp;
      SUBSTITUTE(TEXT(SOURCE!G215,"??0"),"  ","")&amp;" &lt;&lt; TAM_MAX_BITS) |"&amp; IF(SOURCE!$S$2-3 &gt;= 0, REPT(" ",SOURCE!$S$2-5+4+1-1-LEN(SUBSTITUTE(SUBSTITUTE(TEXT(SOURCE!H215,"????0"),"  ","")," ",""))), "")&amp;
      SUBSTITUTE(SUBSTITUTE(TEXT(SOURCE!H215,"????0"),"  ","")," ","")&amp;","&amp; IF(SOURCE!$T$2-3 &gt;= 0, REPT(" ",SOURCE!$T$2-3-5), "")&amp;
      SOURCE!I215&amp;" | "&amp; IF(SOURCE!$U$2-LEN(SOURCE!I215) &gt;= 0, REPT(" ",SOURCE!$U$2-LEN(SOURCE!I215)), "")&amp;
      SOURCE!J215&amp;      IF(SOURCE!$V$2-LEN(SOURCE!J215) &gt;= 0, REPT(" ",SOURCE!$V$2-LEN(SOURCE!J215)), "")&amp;
  " | "&amp; SOURCE!K215&amp;      IF(SOURCE!$X$2-LEN(SOURCE!K215) &gt;= 0, REPT(" ",SOURCE!$X$2-LEN(SOURCE!K215)), "")&amp;
      "},"&amp;IF(SOURCE!L215&lt;&gt;"",""&amp;SOURCE!L215,"")
 )
)
)</f>
        <v>/*  206 */  { itemToBeCoded,               78,                          "#",                                           "#",                                           (0 &lt;&lt; TAM_MAX_BITS) |     0, CAT_NONE | SLS_ENABLED   | US_UNCHANGED},</v>
      </c>
    </row>
    <row r="216" spans="1:1">
      <c r="A216" s="168" t="str">
        <f>IF(AND(OR(SOURCE!A216="",ISBLANK(SOURCE!A216)),SOURCE!B216&gt;0),IF(ISBLANK(SOURCE!C216),"",SOURCE!C216),
IF(SOURCE!B216&lt;0,VLOOKUP(SOURCE!B216,lookups!A$1:B$25,2,0),
  IF(ISBLANK(SOURCE!B216),
    "",
    "/* "&amp;TEXT(SOURCE!B216,"???0")&amp;" *"&amp;
      SOURCE!C216&amp;", "&amp; IF(SOURCE!$O$2-LEN(SOURCE!C216) &gt;= 0, REPT(" ",SOURCE!$O$2-LEN(SOURCE!C216)), "")&amp;
      SOURCE!D216&amp;", "&amp; IF(SOURCE!$P$2-LEN(SOURCE!D216) &gt;= 0, REPT(" ",SOURCE!$P$2-LEN(SOURCE!D216)), "")&amp;
      SOURCE!E216&amp;", "&amp; IF(SOURCE!$Q$2-LEN(SOURCE!E216) &gt;=0, REPT(" ",SOURCE!$Q$2-LEN(SOURCE!E216)), "")&amp;
      SOURCE!F216&amp;", "&amp; IF(SOURCE!$R$2-LEN(SOURCE!F216) &gt;= 0, REPT(" ",SOURCE!$R$2-LEN(SOURCE!F216)+2), "")&amp;"("&amp;
      SUBSTITUTE(TEXT(SOURCE!G216,"??0"),"  ","")&amp;" &lt;&lt; TAM_MAX_BITS) |"&amp; IF(SOURCE!$S$2-3 &gt;= 0, REPT(" ",SOURCE!$S$2-5+4+1-1-LEN(SUBSTITUTE(SUBSTITUTE(TEXT(SOURCE!H216,"????0"),"  ","")," ",""))), "")&amp;
      SUBSTITUTE(SUBSTITUTE(TEXT(SOURCE!H216,"????0"),"  ","")," ","")&amp;","&amp; IF(SOURCE!$T$2-3 &gt;= 0, REPT(" ",SOURCE!$T$2-3-5), "")&amp;
      SOURCE!I216&amp;" | "&amp; IF(SOURCE!$U$2-LEN(SOURCE!I216) &gt;= 0, REPT(" ",SOURCE!$U$2-LEN(SOURCE!I216)), "")&amp;
      SOURCE!J216&amp;      IF(SOURCE!$V$2-LEN(SOURCE!J216) &gt;= 0, REPT(" ",SOURCE!$V$2-LEN(SOURCE!J216)), "")&amp;
  " | "&amp; SOURCE!K216&amp;      IF(SOURCE!$X$2-LEN(SOURCE!K216) &gt;= 0, REPT(" ",SOURCE!$X$2-LEN(SOURCE!K216)), "")&amp;
      "},"&amp;IF(SOURCE!L216&lt;&gt;"",""&amp;SOURCE!L216,"")
 )
)
)</f>
        <v>/*  207 */  { fnConstant,                  TM_VALUE,                    "CNST",                                        "CNST",                                        (0 &lt;&lt; TAM_MAX_BITS) |   215, CAT_FNCT | SLS_ENABLED   | US_ENABLED  }, // 215 is replaced at run time by NUMBER_OF_CONSTANTS_39 + NUMBER_OF_CONSTANTS_51 + NUMBER_OF_CONSTANTS_1071 + NUMBER_OF_CONSTANTS_34 - 1</v>
      </c>
    </row>
    <row r="217" spans="1:1">
      <c r="A217" s="168" t="str">
        <f>IF(AND(OR(SOURCE!A217="",ISBLANK(SOURCE!A217)),SOURCE!B217&gt;0),IF(ISBLANK(SOURCE!C217),"",SOURCE!C217),
IF(SOURCE!B217&lt;0,VLOOKUP(SOURCE!B217,lookups!A$1:B$25,2,0),
  IF(ISBLANK(SOURCE!B217),
    "",
    "/* "&amp;TEXT(SOURCE!B217,"???0")&amp;" *"&amp;
      SOURCE!C217&amp;", "&amp; IF(SOURCE!$O$2-LEN(SOURCE!C217) &gt;= 0, REPT(" ",SOURCE!$O$2-LEN(SOURCE!C217)), "")&amp;
      SOURCE!D217&amp;", "&amp; IF(SOURCE!$P$2-LEN(SOURCE!D217) &gt;= 0, REPT(" ",SOURCE!$P$2-LEN(SOURCE!D217)), "")&amp;
      SOURCE!E217&amp;", "&amp; IF(SOURCE!$Q$2-LEN(SOURCE!E217) &gt;=0, REPT(" ",SOURCE!$Q$2-LEN(SOURCE!E217)), "")&amp;
      SOURCE!F217&amp;", "&amp; IF(SOURCE!$R$2-LEN(SOURCE!F217) &gt;= 0, REPT(" ",SOURCE!$R$2-LEN(SOURCE!F217)+2), "")&amp;"("&amp;
      SUBSTITUTE(TEXT(SOURCE!G217,"??0"),"  ","")&amp;" &lt;&lt; TAM_MAX_BITS) |"&amp; IF(SOURCE!$S$2-3 &gt;= 0, REPT(" ",SOURCE!$S$2-5+4+1-1-LEN(SUBSTITUTE(SUBSTITUTE(TEXT(SOURCE!H217,"????0"),"  ","")," ",""))), "")&amp;
      SUBSTITUTE(SUBSTITUTE(TEXT(SOURCE!H217,"????0"),"  ","")," ","")&amp;","&amp; IF(SOURCE!$T$2-3 &gt;= 0, REPT(" ",SOURCE!$T$2-3-5), "")&amp;
      SOURCE!I217&amp;" | "&amp; IF(SOURCE!$U$2-LEN(SOURCE!I217) &gt;= 0, REPT(" ",SOURCE!$U$2-LEN(SOURCE!I217)), "")&amp;
      SOURCE!J217&amp;      IF(SOURCE!$V$2-LEN(SOURCE!J217) &gt;= 0, REPT(" ",SOURCE!$V$2-LEN(SOURCE!J217)), "")&amp;
  " | "&amp; SOURCE!K217&amp;      IF(SOURCE!$X$2-LEN(SOURCE!K217) &gt;= 0, REPT(" ",SOURCE!$X$2-LEN(SOURCE!K217)), "")&amp;
      "},"&amp;IF(SOURCE!L217&lt;&gt;"",""&amp;SOURCE!L217,"")
 )
)
)</f>
        <v>/*  208 */  { itemToBeCoded,               NOPARAM,                     "0208",                                        "0208",                                        (0 &lt;&lt; TAM_MAX_BITS) |     0, CAT_FREE | SLS_ENABLED   | US_UNCHANGED},</v>
      </c>
    </row>
    <row r="218" spans="1:1">
      <c r="A218" s="168" t="str">
        <f>IF(AND(OR(SOURCE!A218="",ISBLANK(SOURCE!A218)),SOURCE!B218&gt;0),IF(ISBLANK(SOURCE!C218),"",SOURCE!C218),
IF(SOURCE!B218&lt;0,VLOOKUP(SOURCE!B218,lookups!A$1:B$25,2,0),
  IF(ISBLANK(SOURCE!B218),
    "",
    "/* "&amp;TEXT(SOURCE!B218,"???0")&amp;" *"&amp;
      SOURCE!C218&amp;", "&amp; IF(SOURCE!$O$2-LEN(SOURCE!C218) &gt;= 0, REPT(" ",SOURCE!$O$2-LEN(SOURCE!C218)), "")&amp;
      SOURCE!D218&amp;", "&amp; IF(SOURCE!$P$2-LEN(SOURCE!D218) &gt;= 0, REPT(" ",SOURCE!$P$2-LEN(SOURCE!D218)), "")&amp;
      SOURCE!E218&amp;", "&amp; IF(SOURCE!$Q$2-LEN(SOURCE!E218) &gt;=0, REPT(" ",SOURCE!$Q$2-LEN(SOURCE!E218)), "")&amp;
      SOURCE!F218&amp;", "&amp; IF(SOURCE!$R$2-LEN(SOURCE!F218) &gt;= 0, REPT(" ",SOURCE!$R$2-LEN(SOURCE!F218)+2), "")&amp;"("&amp;
      SUBSTITUTE(TEXT(SOURCE!G218,"??0"),"  ","")&amp;" &lt;&lt; TAM_MAX_BITS) |"&amp; IF(SOURCE!$S$2-3 &gt;= 0, REPT(" ",SOURCE!$S$2-5+4+1-1-LEN(SUBSTITUTE(SUBSTITUTE(TEXT(SOURCE!H218,"????0"),"  ","")," ",""))), "")&amp;
      SUBSTITUTE(SUBSTITUTE(TEXT(SOURCE!H218,"????0"),"  ","")," ","")&amp;","&amp; IF(SOURCE!$T$2-3 &gt;= 0, REPT(" ",SOURCE!$T$2-3-5), "")&amp;
      SOURCE!I218&amp;" | "&amp; IF(SOURCE!$U$2-LEN(SOURCE!I218) &gt;= 0, REPT(" ",SOURCE!$U$2-LEN(SOURCE!I218)), "")&amp;
      SOURCE!J218&amp;      IF(SOURCE!$V$2-LEN(SOURCE!J218) &gt;= 0, REPT(" ",SOURCE!$V$2-LEN(SOURCE!J218)), "")&amp;
  " | "&amp; SOURCE!K218&amp;      IF(SOURCE!$X$2-LEN(SOURCE!K218) &gt;= 0, REPT(" ",SOURCE!$X$2-LEN(SOURCE!K218)), "")&amp;
      "},"&amp;IF(SOURCE!L218&lt;&gt;"",""&amp;SOURCE!L218,"")
 )
)
)</f>
        <v>/*  209 */  { itemToBeCoded,               NOPARAM,                     "0209",                                        "0209",                                        (0 &lt;&lt; TAM_MAX_BITS) |     0, CAT_FREE | SLS_ENABLED   | US_UNCHANGED},</v>
      </c>
    </row>
    <row r="219" spans="1:1">
      <c r="A219" s="168" t="str">
        <f>IF(AND(OR(SOURCE!A219="",ISBLANK(SOURCE!A219)),SOURCE!B219&gt;0),IF(ISBLANK(SOURCE!C219),"",SOURCE!C219),
IF(SOURCE!B219&lt;0,VLOOKUP(SOURCE!B219,lookups!A$1:B$25,2,0),
  IF(ISBLANK(SOURCE!B219),
    "",
    "/* "&amp;TEXT(SOURCE!B219,"???0")&amp;" *"&amp;
      SOURCE!C219&amp;", "&amp; IF(SOURCE!$O$2-LEN(SOURCE!C219) &gt;= 0, REPT(" ",SOURCE!$O$2-LEN(SOURCE!C219)), "")&amp;
      SOURCE!D219&amp;", "&amp; IF(SOURCE!$P$2-LEN(SOURCE!D219) &gt;= 0, REPT(" ",SOURCE!$P$2-LEN(SOURCE!D219)), "")&amp;
      SOURCE!E219&amp;", "&amp; IF(SOURCE!$Q$2-LEN(SOURCE!E219) &gt;=0, REPT(" ",SOURCE!$Q$2-LEN(SOURCE!E219)), "")&amp;
      SOURCE!F219&amp;", "&amp; IF(SOURCE!$R$2-LEN(SOURCE!F219) &gt;= 0, REPT(" ",SOURCE!$R$2-LEN(SOURCE!F219)+2), "")&amp;"("&amp;
      SUBSTITUTE(TEXT(SOURCE!G219,"??0"),"  ","")&amp;" &lt;&lt; TAM_MAX_BITS) |"&amp; IF(SOURCE!$S$2-3 &gt;= 0, REPT(" ",SOURCE!$S$2-5+4+1-1-LEN(SUBSTITUTE(SUBSTITUTE(TEXT(SOURCE!H219,"????0"),"  ","")," ",""))), "")&amp;
      SUBSTITUTE(SUBSTITUTE(TEXT(SOURCE!H219,"????0"),"  ","")," ","")&amp;","&amp; IF(SOURCE!$T$2-3 &gt;= 0, REPT(" ",SOURCE!$T$2-3-5), "")&amp;
      SOURCE!I219&amp;" | "&amp; IF(SOURCE!$U$2-LEN(SOURCE!I219) &gt;= 0, REPT(" ",SOURCE!$U$2-LEN(SOURCE!I219)), "")&amp;
      SOURCE!J219&amp;      IF(SOURCE!$V$2-LEN(SOURCE!J219) &gt;= 0, REPT(" ",SOURCE!$V$2-LEN(SOURCE!J219)), "")&amp;
  " | "&amp; SOURCE!K219&amp;      IF(SOURCE!$X$2-LEN(SOURCE!K219) &gt;= 0, REPT(" ",SOURCE!$X$2-LEN(SOURCE!K219)), "")&amp;
      "},"&amp;IF(SOURCE!L219&lt;&gt;"",""&amp;SOURCE!L219,"")
 )
)
)</f>
        <v>/*  210 */  { itemToBeCoded,               NOPARAM,                     "0210",                                        "0210",                                        (0 &lt;&lt; TAM_MAX_BITS) |     0, CAT_FREE | SLS_ENABLED   | US_UNCHANGED},</v>
      </c>
    </row>
    <row r="220" spans="1:1">
      <c r="A220" s="168" t="str">
        <f>IF(AND(OR(SOURCE!A220="",ISBLANK(SOURCE!A220)),SOURCE!B220&gt;0),IF(ISBLANK(SOURCE!C220),"",SOURCE!C220),
IF(SOURCE!B220&lt;0,VLOOKUP(SOURCE!B220,lookups!A$1:B$25,2,0),
  IF(ISBLANK(SOURCE!B220),
    "",
    "/* "&amp;TEXT(SOURCE!B220,"???0")&amp;" *"&amp;
      SOURCE!C220&amp;", "&amp; IF(SOURCE!$O$2-LEN(SOURCE!C220) &gt;= 0, REPT(" ",SOURCE!$O$2-LEN(SOURCE!C220)), "")&amp;
      SOURCE!D220&amp;", "&amp; IF(SOURCE!$P$2-LEN(SOURCE!D220) &gt;= 0, REPT(" ",SOURCE!$P$2-LEN(SOURCE!D220)), "")&amp;
      SOURCE!E220&amp;", "&amp; IF(SOURCE!$Q$2-LEN(SOURCE!E220) &gt;=0, REPT(" ",SOURCE!$Q$2-LEN(SOURCE!E220)), "")&amp;
      SOURCE!F220&amp;", "&amp; IF(SOURCE!$R$2-LEN(SOURCE!F220) &gt;= 0, REPT(" ",SOURCE!$R$2-LEN(SOURCE!F220)+2), "")&amp;"("&amp;
      SUBSTITUTE(TEXT(SOURCE!G220,"??0"),"  ","")&amp;" &lt;&lt; TAM_MAX_BITS) |"&amp; IF(SOURCE!$S$2-3 &gt;= 0, REPT(" ",SOURCE!$S$2-5+4+1-1-LEN(SUBSTITUTE(SUBSTITUTE(TEXT(SOURCE!H220,"????0"),"  ","")," ",""))), "")&amp;
      SUBSTITUTE(SUBSTITUTE(TEXT(SOURCE!H220,"????0"),"  ","")," ","")&amp;","&amp; IF(SOURCE!$T$2-3 &gt;= 0, REPT(" ",SOURCE!$T$2-3-5), "")&amp;
      SOURCE!I220&amp;" | "&amp; IF(SOURCE!$U$2-LEN(SOURCE!I220) &gt;= 0, REPT(" ",SOURCE!$U$2-LEN(SOURCE!I220)), "")&amp;
      SOURCE!J220&amp;      IF(SOURCE!$V$2-LEN(SOURCE!J220) &gt;= 0, REPT(" ",SOURCE!$V$2-LEN(SOURCE!J220)), "")&amp;
  " | "&amp; SOURCE!K220&amp;      IF(SOURCE!$X$2-LEN(SOURCE!K220) &gt;= 0, REPT(" ",SOURCE!$X$2-LEN(SOURCE!K220)), "")&amp;
      "},"&amp;IF(SOURCE!L220&lt;&gt;"",""&amp;SOURCE!L220,"")
 )
)
)</f>
        <v>/*  211 */  { itemToBeCoded,               NOPARAM,                     "0211",                                        "0211",                                        (0 &lt;&lt; TAM_MAX_BITS) |     0, CAT_FREE | SLS_ENABLED   | US_UNCHANGED},</v>
      </c>
    </row>
    <row r="221" spans="1:1">
      <c r="A221" s="168" t="str">
        <f>IF(AND(OR(SOURCE!A221="",ISBLANK(SOURCE!A221)),SOURCE!B221&gt;0),IF(ISBLANK(SOURCE!C221),"",SOURCE!C221),
IF(SOURCE!B221&lt;0,VLOOKUP(SOURCE!B221,lookups!A$1:B$25,2,0),
  IF(ISBLANK(SOURCE!B221),
    "",
    "/* "&amp;TEXT(SOURCE!B221,"???0")&amp;" *"&amp;
      SOURCE!C221&amp;", "&amp; IF(SOURCE!$O$2-LEN(SOURCE!C221) &gt;= 0, REPT(" ",SOURCE!$O$2-LEN(SOURCE!C221)), "")&amp;
      SOURCE!D221&amp;", "&amp; IF(SOURCE!$P$2-LEN(SOURCE!D221) &gt;= 0, REPT(" ",SOURCE!$P$2-LEN(SOURCE!D221)), "")&amp;
      SOURCE!E221&amp;", "&amp; IF(SOURCE!$Q$2-LEN(SOURCE!E221) &gt;=0, REPT(" ",SOURCE!$Q$2-LEN(SOURCE!E221)), "")&amp;
      SOURCE!F221&amp;", "&amp; IF(SOURCE!$R$2-LEN(SOURCE!F221) &gt;= 0, REPT(" ",SOURCE!$R$2-LEN(SOURCE!F221)+2), "")&amp;"("&amp;
      SUBSTITUTE(TEXT(SOURCE!G221,"??0"),"  ","")&amp;" &lt;&lt; TAM_MAX_BITS) |"&amp; IF(SOURCE!$S$2-3 &gt;= 0, REPT(" ",SOURCE!$S$2-5+4+1-1-LEN(SUBSTITUTE(SUBSTITUTE(TEXT(SOURCE!H221,"????0"),"  ","")," ",""))), "")&amp;
      SUBSTITUTE(SUBSTITUTE(TEXT(SOURCE!H221,"????0"),"  ","")," ","")&amp;","&amp; IF(SOURCE!$T$2-3 &gt;= 0, REPT(" ",SOURCE!$T$2-3-5), "")&amp;
      SOURCE!I221&amp;" | "&amp; IF(SOURCE!$U$2-LEN(SOURCE!I221) &gt;= 0, REPT(" ",SOURCE!$U$2-LEN(SOURCE!I221)), "")&amp;
      SOURCE!J221&amp;      IF(SOURCE!$V$2-LEN(SOURCE!J221) &gt;= 0, REPT(" ",SOURCE!$V$2-LEN(SOURCE!J221)), "")&amp;
  " | "&amp; SOURCE!K221&amp;      IF(SOURCE!$X$2-LEN(SOURCE!K221) &gt;= 0, REPT(" ",SOURCE!$X$2-LEN(SOURCE!K221)), "")&amp;
      "},"&amp;IF(SOURCE!L221&lt;&gt;"",""&amp;SOURCE!L221,"")
 )
)
)</f>
        <v>/*  212 */  { itemToBeCoded,               NOPARAM,                     "0212",                                        "0212",                                        (0 &lt;&lt; TAM_MAX_BITS) |     0, CAT_FREE | SLS_ENABLED   | US_UNCHANGED},</v>
      </c>
    </row>
    <row r="222" spans="1:1">
      <c r="A222" s="168" t="str">
        <f>IF(AND(OR(SOURCE!A222="",ISBLANK(SOURCE!A222)),SOURCE!B222&gt;0),IF(ISBLANK(SOURCE!C222),"",SOURCE!C222),
IF(SOURCE!B222&lt;0,VLOOKUP(SOURCE!B222,lookups!A$1:B$25,2,0),
  IF(ISBLANK(SOURCE!B222),
    "",
    "/* "&amp;TEXT(SOURCE!B222,"???0")&amp;" *"&amp;
      SOURCE!C222&amp;", "&amp; IF(SOURCE!$O$2-LEN(SOURCE!C222) &gt;= 0, REPT(" ",SOURCE!$O$2-LEN(SOURCE!C222)), "")&amp;
      SOURCE!D222&amp;", "&amp; IF(SOURCE!$P$2-LEN(SOURCE!D222) &gt;= 0, REPT(" ",SOURCE!$P$2-LEN(SOURCE!D222)), "")&amp;
      SOURCE!E222&amp;", "&amp; IF(SOURCE!$Q$2-LEN(SOURCE!E222) &gt;=0, REPT(" ",SOURCE!$Q$2-LEN(SOURCE!E222)), "")&amp;
      SOURCE!F222&amp;", "&amp; IF(SOURCE!$R$2-LEN(SOURCE!F222) &gt;= 0, REPT(" ",SOURCE!$R$2-LEN(SOURCE!F222)+2), "")&amp;"("&amp;
      SUBSTITUTE(TEXT(SOURCE!G222,"??0"),"  ","")&amp;" &lt;&lt; TAM_MAX_BITS) |"&amp; IF(SOURCE!$S$2-3 &gt;= 0, REPT(" ",SOURCE!$S$2-5+4+1-1-LEN(SUBSTITUTE(SUBSTITUTE(TEXT(SOURCE!H222,"????0"),"  ","")," ",""))), "")&amp;
      SUBSTITUTE(SUBSTITUTE(TEXT(SOURCE!H222,"????0"),"  ","")," ","")&amp;","&amp; IF(SOURCE!$T$2-3 &gt;= 0, REPT(" ",SOURCE!$T$2-3-5), "")&amp;
      SOURCE!I222&amp;" | "&amp; IF(SOURCE!$U$2-LEN(SOURCE!I222) &gt;= 0, REPT(" ",SOURCE!$U$2-LEN(SOURCE!I222)), "")&amp;
      SOURCE!J222&amp;      IF(SOURCE!$V$2-LEN(SOURCE!J222) &gt;= 0, REPT(" ",SOURCE!$V$2-LEN(SOURCE!J222)), "")&amp;
  " | "&amp; SOURCE!K222&amp;      IF(SOURCE!$X$2-LEN(SOURCE!K222) &gt;= 0, REPT(" ",SOURCE!$X$2-LEN(SOURCE!K222)), "")&amp;
      "},"&amp;IF(SOURCE!L222&lt;&gt;"",""&amp;SOURCE!L222,"")
 )
)
)</f>
        <v>/*  213 */  { itemToBeCoded,               NOPARAM,                     "0213",                                        "0213",                                        (0 &lt;&lt; TAM_MAX_BITS) |     0, CAT_FREE | SLS_ENABLED   | US_UNCHANGED},</v>
      </c>
    </row>
    <row r="223" spans="1:1">
      <c r="A223" s="168" t="str">
        <f>IF(AND(OR(SOURCE!A223="",ISBLANK(SOURCE!A223)),SOURCE!B223&gt;0),IF(ISBLANK(SOURCE!C223),"",SOURCE!C223),
IF(SOURCE!B223&lt;0,VLOOKUP(SOURCE!B223,lookups!A$1:B$25,2,0),
  IF(ISBLANK(SOURCE!B223),
    "",
    "/* "&amp;TEXT(SOURCE!B223,"???0")&amp;" *"&amp;
      SOURCE!C223&amp;", "&amp; IF(SOURCE!$O$2-LEN(SOURCE!C223) &gt;= 0, REPT(" ",SOURCE!$O$2-LEN(SOURCE!C223)), "")&amp;
      SOURCE!D223&amp;", "&amp; IF(SOURCE!$P$2-LEN(SOURCE!D223) &gt;= 0, REPT(" ",SOURCE!$P$2-LEN(SOURCE!D223)), "")&amp;
      SOURCE!E223&amp;", "&amp; IF(SOURCE!$Q$2-LEN(SOURCE!E223) &gt;=0, REPT(" ",SOURCE!$Q$2-LEN(SOURCE!E223)), "")&amp;
      SOURCE!F223&amp;", "&amp; IF(SOURCE!$R$2-LEN(SOURCE!F223) &gt;= 0, REPT(" ",SOURCE!$R$2-LEN(SOURCE!F223)+2), "")&amp;"("&amp;
      SUBSTITUTE(TEXT(SOURCE!G223,"??0"),"  ","")&amp;" &lt;&lt; TAM_MAX_BITS) |"&amp; IF(SOURCE!$S$2-3 &gt;= 0, REPT(" ",SOURCE!$S$2-5+4+1-1-LEN(SUBSTITUTE(SUBSTITUTE(TEXT(SOURCE!H223,"????0"),"  ","")," ",""))), "")&amp;
      SUBSTITUTE(SUBSTITUTE(TEXT(SOURCE!H223,"????0"),"  ","")," ","")&amp;","&amp; IF(SOURCE!$T$2-3 &gt;= 0, REPT(" ",SOURCE!$T$2-3-5), "")&amp;
      SOURCE!I223&amp;" | "&amp; IF(SOURCE!$U$2-LEN(SOURCE!I223) &gt;= 0, REPT(" ",SOURCE!$U$2-LEN(SOURCE!I223)), "")&amp;
      SOURCE!J223&amp;      IF(SOURCE!$V$2-LEN(SOURCE!J223) &gt;= 0, REPT(" ",SOURCE!$V$2-LEN(SOURCE!J223)), "")&amp;
  " | "&amp; SOURCE!K223&amp;      IF(SOURCE!$X$2-LEN(SOURCE!K223) &gt;= 0, REPT(" ",SOURCE!$X$2-LEN(SOURCE!K223)), "")&amp;
      "},"&amp;IF(SOURCE!L223&lt;&gt;"",""&amp;SOURCE!L223,"")
 )
)
)</f>
        <v>/*  214 */  { itemToBeCoded,               NOPARAM,                     "0214",                                        "0214",                                        (0 &lt;&lt; TAM_MAX_BITS) |     0, CAT_FREE | SLS_ENABLED   | US_UNCHANGED},</v>
      </c>
    </row>
    <row r="224" spans="1:1">
      <c r="A224" s="168" t="str">
        <f>IF(AND(OR(SOURCE!A224="",ISBLANK(SOURCE!A224)),SOURCE!B224&gt;0),IF(ISBLANK(SOURCE!C224),"",SOURCE!C224),
IF(SOURCE!B224&lt;0,VLOOKUP(SOURCE!B224,lookups!A$1:B$25,2,0),
  IF(ISBLANK(SOURCE!B224),
    "",
    "/* "&amp;TEXT(SOURCE!B224,"???0")&amp;" *"&amp;
      SOURCE!C224&amp;", "&amp; IF(SOURCE!$O$2-LEN(SOURCE!C224) &gt;= 0, REPT(" ",SOURCE!$O$2-LEN(SOURCE!C224)), "")&amp;
      SOURCE!D224&amp;", "&amp; IF(SOURCE!$P$2-LEN(SOURCE!D224) &gt;= 0, REPT(" ",SOURCE!$P$2-LEN(SOURCE!D224)), "")&amp;
      SOURCE!E224&amp;", "&amp; IF(SOURCE!$Q$2-LEN(SOURCE!E224) &gt;=0, REPT(" ",SOURCE!$Q$2-LEN(SOURCE!E224)), "")&amp;
      SOURCE!F224&amp;", "&amp; IF(SOURCE!$R$2-LEN(SOURCE!F224) &gt;= 0, REPT(" ",SOURCE!$R$2-LEN(SOURCE!F224)+2), "")&amp;"("&amp;
      SUBSTITUTE(TEXT(SOURCE!G224,"??0"),"  ","")&amp;" &lt;&lt; TAM_MAX_BITS) |"&amp; IF(SOURCE!$S$2-3 &gt;= 0, REPT(" ",SOURCE!$S$2-5+4+1-1-LEN(SUBSTITUTE(SUBSTITUTE(TEXT(SOURCE!H224,"????0"),"  ","")," ",""))), "")&amp;
      SUBSTITUTE(SUBSTITUTE(TEXT(SOURCE!H224,"????0"),"  ","")," ","")&amp;","&amp; IF(SOURCE!$T$2-3 &gt;= 0, REPT(" ",SOURCE!$T$2-3-5), "")&amp;
      SOURCE!I224&amp;" | "&amp; IF(SOURCE!$U$2-LEN(SOURCE!I224) &gt;= 0, REPT(" ",SOURCE!$U$2-LEN(SOURCE!I224)), "")&amp;
      SOURCE!J224&amp;      IF(SOURCE!$V$2-LEN(SOURCE!J224) &gt;= 0, REPT(" ",SOURCE!$V$2-LEN(SOURCE!J224)), "")&amp;
  " | "&amp; SOURCE!K224&amp;      IF(SOURCE!$X$2-LEN(SOURCE!K224) &gt;= 0, REPT(" ",SOURCE!$X$2-LEN(SOURCE!K224)), "")&amp;
      "},"&amp;IF(SOURCE!L224&lt;&gt;"",""&amp;SOURCE!L224,"")
 )
)
)</f>
        <v>/*  215 */  { itemToBeCoded,               NOPARAM,                     "0215",                                        "0215",                                        (0 &lt;&lt; TAM_MAX_BITS) |     0, CAT_FREE | SLS_ENABLED   | US_UNCHANGED},</v>
      </c>
    </row>
    <row r="225" spans="1:1">
      <c r="A225" s="168" t="str">
        <f>IF(AND(OR(SOURCE!A225="",ISBLANK(SOURCE!A225)),SOURCE!B225&gt;0),IF(ISBLANK(SOURCE!C225),"",SOURCE!C225),
IF(SOURCE!B225&lt;0,VLOOKUP(SOURCE!B225,lookups!A$1:B$25,2,0),
  IF(ISBLANK(SOURCE!B225),
    "",
    "/* "&amp;TEXT(SOURCE!B225,"???0")&amp;" *"&amp;
      SOURCE!C225&amp;", "&amp; IF(SOURCE!$O$2-LEN(SOURCE!C225) &gt;= 0, REPT(" ",SOURCE!$O$2-LEN(SOURCE!C225)), "")&amp;
      SOURCE!D225&amp;", "&amp; IF(SOURCE!$P$2-LEN(SOURCE!D225) &gt;= 0, REPT(" ",SOURCE!$P$2-LEN(SOURCE!D225)), "")&amp;
      SOURCE!E225&amp;", "&amp; IF(SOURCE!$Q$2-LEN(SOURCE!E225) &gt;=0, REPT(" ",SOURCE!$Q$2-LEN(SOURCE!E225)), "")&amp;
      SOURCE!F225&amp;", "&amp; IF(SOURCE!$R$2-LEN(SOURCE!F225) &gt;= 0, REPT(" ",SOURCE!$R$2-LEN(SOURCE!F225)+2), "")&amp;"("&amp;
      SUBSTITUTE(TEXT(SOURCE!G225,"??0"),"  ","")&amp;" &lt;&lt; TAM_MAX_BITS) |"&amp; IF(SOURCE!$S$2-3 &gt;= 0, REPT(" ",SOURCE!$S$2-5+4+1-1-LEN(SUBSTITUTE(SUBSTITUTE(TEXT(SOURCE!H225,"????0"),"  ","")," ",""))), "")&amp;
      SUBSTITUTE(SUBSTITUTE(TEXT(SOURCE!H225,"????0"),"  ","")," ","")&amp;","&amp; IF(SOURCE!$T$2-3 &gt;= 0, REPT(" ",SOURCE!$T$2-3-5), "")&amp;
      SOURCE!I225&amp;" | "&amp; IF(SOURCE!$U$2-LEN(SOURCE!I225) &gt;= 0, REPT(" ",SOURCE!$U$2-LEN(SOURCE!I225)), "")&amp;
      SOURCE!J225&amp;      IF(SOURCE!$V$2-LEN(SOURCE!J225) &gt;= 0, REPT(" ",SOURCE!$V$2-LEN(SOURCE!J225)), "")&amp;
  " | "&amp; SOURCE!K225&amp;      IF(SOURCE!$X$2-LEN(SOURCE!K225) &gt;= 0, REPT(" ",SOURCE!$X$2-LEN(SOURCE!K225)), "")&amp;
      "},"&amp;IF(SOURCE!L225&lt;&gt;"",""&amp;SOURCE!L225,"")
 )
)
)</f>
        <v>/*  216 */  { itemToBeCoded,               NOPARAM,                     "0216",                                        "0216",                                        (0 &lt;&lt; TAM_MAX_BITS) |     0, CAT_FREE | SLS_ENABLED   | US_UNCHANGED},</v>
      </c>
    </row>
    <row r="226" spans="1:1">
      <c r="A226" s="168" t="str">
        <f>IF(AND(OR(SOURCE!A226="",ISBLANK(SOURCE!A226)),SOURCE!B226&gt;0),IF(ISBLANK(SOURCE!C226),"",SOURCE!C226),
IF(SOURCE!B226&lt;0,VLOOKUP(SOURCE!B226,lookups!A$1:B$25,2,0),
  IF(ISBLANK(SOURCE!B226),
    "",
    "/* "&amp;TEXT(SOURCE!B226,"???0")&amp;" *"&amp;
      SOURCE!C226&amp;", "&amp; IF(SOURCE!$O$2-LEN(SOURCE!C226) &gt;= 0, REPT(" ",SOURCE!$O$2-LEN(SOURCE!C226)), "")&amp;
      SOURCE!D226&amp;", "&amp; IF(SOURCE!$P$2-LEN(SOURCE!D226) &gt;= 0, REPT(" ",SOURCE!$P$2-LEN(SOURCE!D226)), "")&amp;
      SOURCE!E226&amp;", "&amp; IF(SOURCE!$Q$2-LEN(SOURCE!E226) &gt;=0, REPT(" ",SOURCE!$Q$2-LEN(SOURCE!E226)), "")&amp;
      SOURCE!F226&amp;", "&amp; IF(SOURCE!$R$2-LEN(SOURCE!F226) &gt;= 0, REPT(" ",SOURCE!$R$2-LEN(SOURCE!F226)+2), "")&amp;"("&amp;
      SUBSTITUTE(TEXT(SOURCE!G226,"??0"),"  ","")&amp;" &lt;&lt; TAM_MAX_BITS) |"&amp; IF(SOURCE!$S$2-3 &gt;= 0, REPT(" ",SOURCE!$S$2-5+4+1-1-LEN(SUBSTITUTE(SUBSTITUTE(TEXT(SOURCE!H226,"????0"),"  ","")," ",""))), "")&amp;
      SUBSTITUTE(SUBSTITUTE(TEXT(SOURCE!H226,"????0"),"  ","")," ","")&amp;","&amp; IF(SOURCE!$T$2-3 &gt;= 0, REPT(" ",SOURCE!$T$2-3-5), "")&amp;
      SOURCE!I226&amp;" | "&amp; IF(SOURCE!$U$2-LEN(SOURCE!I226) &gt;= 0, REPT(" ",SOURCE!$U$2-LEN(SOURCE!I226)), "")&amp;
      SOURCE!J226&amp;      IF(SOURCE!$V$2-LEN(SOURCE!J226) &gt;= 0, REPT(" ",SOURCE!$V$2-LEN(SOURCE!J226)), "")&amp;
  " | "&amp; SOURCE!K226&amp;      IF(SOURCE!$X$2-LEN(SOURCE!K226) &gt;= 0, REPT(" ",SOURCE!$X$2-LEN(SOURCE!K226)), "")&amp;
      "},"&amp;IF(SOURCE!L226&lt;&gt;"",""&amp;SOURCE!L226,"")
 )
)
)</f>
        <v>/*  217 */  { itemToBeCoded,               NOPARAM,                     "0217",                                        "0217",                                        (0 &lt;&lt; TAM_MAX_BITS) |     0, CAT_FREE | SLS_ENABLED   | US_UNCHANGED},</v>
      </c>
    </row>
    <row r="227" spans="1:1">
      <c r="A227" s="168" t="str">
        <f>IF(AND(OR(SOURCE!A227="",ISBLANK(SOURCE!A227)),SOURCE!B227&gt;0),IF(ISBLANK(SOURCE!C227),"",SOURCE!C227),
IF(SOURCE!B227&lt;0,VLOOKUP(SOURCE!B227,lookups!A$1:B$25,2,0),
  IF(ISBLANK(SOURCE!B227),
    "",
    "/* "&amp;TEXT(SOURCE!B227,"???0")&amp;" *"&amp;
      SOURCE!C227&amp;", "&amp; IF(SOURCE!$O$2-LEN(SOURCE!C227) &gt;= 0, REPT(" ",SOURCE!$O$2-LEN(SOURCE!C227)), "")&amp;
      SOURCE!D227&amp;", "&amp; IF(SOURCE!$P$2-LEN(SOURCE!D227) &gt;= 0, REPT(" ",SOURCE!$P$2-LEN(SOURCE!D227)), "")&amp;
      SOURCE!E227&amp;", "&amp; IF(SOURCE!$Q$2-LEN(SOURCE!E227) &gt;=0, REPT(" ",SOURCE!$Q$2-LEN(SOURCE!E227)), "")&amp;
      SOURCE!F227&amp;", "&amp; IF(SOURCE!$R$2-LEN(SOURCE!F227) &gt;= 0, REPT(" ",SOURCE!$R$2-LEN(SOURCE!F227)+2), "")&amp;"("&amp;
      SUBSTITUTE(TEXT(SOURCE!G227,"??0"),"  ","")&amp;" &lt;&lt; TAM_MAX_BITS) |"&amp; IF(SOURCE!$S$2-3 &gt;= 0, REPT(" ",SOURCE!$S$2-5+4+1-1-LEN(SUBSTITUTE(SUBSTITUTE(TEXT(SOURCE!H227,"????0"),"  ","")," ",""))), "")&amp;
      SUBSTITUTE(SUBSTITUTE(TEXT(SOURCE!H227,"????0"),"  ","")," ","")&amp;","&amp; IF(SOURCE!$T$2-3 &gt;= 0, REPT(" ",SOURCE!$T$2-3-5), "")&amp;
      SOURCE!I227&amp;" | "&amp; IF(SOURCE!$U$2-LEN(SOURCE!I227) &gt;= 0, REPT(" ",SOURCE!$U$2-LEN(SOURCE!I227)), "")&amp;
      SOURCE!J227&amp;      IF(SOURCE!$V$2-LEN(SOURCE!J227) &gt;= 0, REPT(" ",SOURCE!$V$2-LEN(SOURCE!J227)), "")&amp;
  " | "&amp; SOURCE!K227&amp;      IF(SOURCE!$X$2-LEN(SOURCE!K227) &gt;= 0, REPT(" ",SOURCE!$X$2-LEN(SOURCE!K227)), "")&amp;
      "},"&amp;IF(SOURCE!L227&lt;&gt;"",""&amp;SOURCE!L227,"")
 )
)
)</f>
        <v>/*  218 */  { itemToBeCoded,               NOPARAM,                     "0218",                                        "0218",                                        (0 &lt;&lt; TAM_MAX_BITS) |     0, CAT_FREE | SLS_ENABLED   | US_UNCHANGED},</v>
      </c>
    </row>
    <row r="228" spans="1:1">
      <c r="A228" s="168" t="str">
        <f>IF(AND(OR(SOURCE!A228="",ISBLANK(SOURCE!A228)),SOURCE!B228&gt;0),IF(ISBLANK(SOURCE!C228),"",SOURCE!C228),
IF(SOURCE!B228&lt;0,VLOOKUP(SOURCE!B228,lookups!A$1:B$25,2,0),
  IF(ISBLANK(SOURCE!B228),
    "",
    "/* "&amp;TEXT(SOURCE!B228,"???0")&amp;" *"&amp;
      SOURCE!C228&amp;", "&amp; IF(SOURCE!$O$2-LEN(SOURCE!C228) &gt;= 0, REPT(" ",SOURCE!$O$2-LEN(SOURCE!C228)), "")&amp;
      SOURCE!D228&amp;", "&amp; IF(SOURCE!$P$2-LEN(SOURCE!D228) &gt;= 0, REPT(" ",SOURCE!$P$2-LEN(SOURCE!D228)), "")&amp;
      SOURCE!E228&amp;", "&amp; IF(SOURCE!$Q$2-LEN(SOURCE!E228) &gt;=0, REPT(" ",SOURCE!$Q$2-LEN(SOURCE!E228)), "")&amp;
      SOURCE!F228&amp;", "&amp; IF(SOURCE!$R$2-LEN(SOURCE!F228) &gt;= 0, REPT(" ",SOURCE!$R$2-LEN(SOURCE!F228)+2), "")&amp;"("&amp;
      SUBSTITUTE(TEXT(SOURCE!G228,"??0"),"  ","")&amp;" &lt;&lt; TAM_MAX_BITS) |"&amp; IF(SOURCE!$S$2-3 &gt;= 0, REPT(" ",SOURCE!$S$2-5+4+1-1-LEN(SUBSTITUTE(SUBSTITUTE(TEXT(SOURCE!H228,"????0"),"  ","")," ",""))), "")&amp;
      SUBSTITUTE(SUBSTITUTE(TEXT(SOURCE!H228,"????0"),"  ","")," ","")&amp;","&amp; IF(SOURCE!$T$2-3 &gt;= 0, REPT(" ",SOURCE!$T$2-3-5), "")&amp;
      SOURCE!I228&amp;" | "&amp; IF(SOURCE!$U$2-LEN(SOURCE!I228) &gt;= 0, REPT(" ",SOURCE!$U$2-LEN(SOURCE!I228)), "")&amp;
      SOURCE!J228&amp;      IF(SOURCE!$V$2-LEN(SOURCE!J228) &gt;= 0, REPT(" ",SOURCE!$V$2-LEN(SOURCE!J228)), "")&amp;
  " | "&amp; SOURCE!K228&amp;      IF(SOURCE!$X$2-LEN(SOURCE!K228) &gt;= 0, REPT(" ",SOURCE!$X$2-LEN(SOURCE!K228)), "")&amp;
      "},"&amp;IF(SOURCE!L228&lt;&gt;"",""&amp;SOURCE!L228,"")
 )
)
)</f>
        <v>/*  219 */  { itemToBeCoded,               NOPARAM,                     "0219",                                        "0219",                                        (0 &lt;&lt; TAM_MAX_BITS) |     0, CAT_FREE | SLS_ENABLED   | US_UNCHANGED},</v>
      </c>
    </row>
    <row r="229" spans="1:1">
      <c r="A229" s="168" t="str">
        <f>IF(AND(OR(SOURCE!A229="",ISBLANK(SOURCE!A229)),SOURCE!B229&gt;0),IF(ISBLANK(SOURCE!C229),"",SOURCE!C229),
IF(SOURCE!B229&lt;0,VLOOKUP(SOURCE!B229,lookups!A$1:B$25,2,0),
  IF(ISBLANK(SOURCE!B229),
    "",
    "/* "&amp;TEXT(SOURCE!B229,"???0")&amp;" *"&amp;
      SOURCE!C229&amp;", "&amp; IF(SOURCE!$O$2-LEN(SOURCE!C229) &gt;= 0, REPT(" ",SOURCE!$O$2-LEN(SOURCE!C229)), "")&amp;
      SOURCE!D229&amp;", "&amp; IF(SOURCE!$P$2-LEN(SOURCE!D229) &gt;= 0, REPT(" ",SOURCE!$P$2-LEN(SOURCE!D229)), "")&amp;
      SOURCE!E229&amp;", "&amp; IF(SOURCE!$Q$2-LEN(SOURCE!E229) &gt;=0, REPT(" ",SOURCE!$Q$2-LEN(SOURCE!E229)), "")&amp;
      SOURCE!F229&amp;", "&amp; IF(SOURCE!$R$2-LEN(SOURCE!F229) &gt;= 0, REPT(" ",SOURCE!$R$2-LEN(SOURCE!F229)+2), "")&amp;"("&amp;
      SUBSTITUTE(TEXT(SOURCE!G229,"??0"),"  ","")&amp;" &lt;&lt; TAM_MAX_BITS) |"&amp; IF(SOURCE!$S$2-3 &gt;= 0, REPT(" ",SOURCE!$S$2-5+4+1-1-LEN(SUBSTITUTE(SUBSTITUTE(TEXT(SOURCE!H229,"????0"),"  ","")," ",""))), "")&amp;
      SUBSTITUTE(SUBSTITUTE(TEXT(SOURCE!H229,"????0"),"  ","")," ","")&amp;","&amp; IF(SOURCE!$T$2-3 &gt;= 0, REPT(" ",SOURCE!$T$2-3-5), "")&amp;
      SOURCE!I229&amp;" | "&amp; IF(SOURCE!$U$2-LEN(SOURCE!I229) &gt;= 0, REPT(" ",SOURCE!$U$2-LEN(SOURCE!I229)), "")&amp;
      SOURCE!J229&amp;      IF(SOURCE!$V$2-LEN(SOURCE!J229) &gt;= 0, REPT(" ",SOURCE!$V$2-LEN(SOURCE!J229)), "")&amp;
  " | "&amp; SOURCE!K229&amp;      IF(SOURCE!$X$2-LEN(SOURCE!K229) &gt;= 0, REPT(" ",SOURCE!$X$2-LEN(SOURCE!K229)), "")&amp;
      "},"&amp;IF(SOURCE!L229&lt;&gt;"",""&amp;SOURCE!L229,"")
 )
)
)</f>
        <v/>
      </c>
    </row>
    <row r="230" spans="1:1">
      <c r="A230" s="168" t="str">
        <f>IF(AND(OR(SOURCE!A230="",ISBLANK(SOURCE!A230)),SOURCE!B230&gt;0),IF(ISBLANK(SOURCE!C230),"",SOURCE!C230),
IF(SOURCE!B230&lt;0,VLOOKUP(SOURCE!B230,lookups!A$1:B$25,2,0),
  IF(ISBLANK(SOURCE!B230),
    "",
    "/* "&amp;TEXT(SOURCE!B230,"???0")&amp;" *"&amp;
      SOURCE!C230&amp;", "&amp; IF(SOURCE!$O$2-LEN(SOURCE!C230) &gt;= 0, REPT(" ",SOURCE!$O$2-LEN(SOURCE!C230)), "")&amp;
      SOURCE!D230&amp;", "&amp; IF(SOURCE!$P$2-LEN(SOURCE!D230) &gt;= 0, REPT(" ",SOURCE!$P$2-LEN(SOURCE!D230)), "")&amp;
      SOURCE!E230&amp;", "&amp; IF(SOURCE!$Q$2-LEN(SOURCE!E230) &gt;=0, REPT(" ",SOURCE!$Q$2-LEN(SOURCE!E230)), "")&amp;
      SOURCE!F230&amp;", "&amp; IF(SOURCE!$R$2-LEN(SOURCE!F230) &gt;= 0, REPT(" ",SOURCE!$R$2-LEN(SOURCE!F230)+2), "")&amp;"("&amp;
      SUBSTITUTE(TEXT(SOURCE!G230,"??0"),"  ","")&amp;" &lt;&lt; TAM_MAX_BITS) |"&amp; IF(SOURCE!$S$2-3 &gt;= 0, REPT(" ",SOURCE!$S$2-5+4+1-1-LEN(SUBSTITUTE(SUBSTITUTE(TEXT(SOURCE!H230,"????0"),"  ","")," ",""))), "")&amp;
      SUBSTITUTE(SUBSTITUTE(TEXT(SOURCE!H230,"????0"),"  ","")," ","")&amp;","&amp; IF(SOURCE!$T$2-3 &gt;= 0, REPT(" ",SOURCE!$T$2-3-5), "")&amp;
      SOURCE!I230&amp;" | "&amp; IF(SOURCE!$U$2-LEN(SOURCE!I230) &gt;= 0, REPT(" ",SOURCE!$U$2-LEN(SOURCE!I230)), "")&amp;
      SOURCE!J230&amp;      IF(SOURCE!$V$2-LEN(SOURCE!J230) &gt;= 0, REPT(" ",SOURCE!$V$2-LEN(SOURCE!J230)), "")&amp;
  " | "&amp; SOURCE!K230&amp;      IF(SOURCE!$X$2-LEN(SOURCE!K230) &gt;= 0, REPT(" ",SOURCE!$X$2-LEN(SOURCE!K230)), "")&amp;
      "},"&amp;IF(SOURCE!L230&lt;&gt;"",""&amp;SOURCE!L230,"")
 )
)
)</f>
        <v/>
      </c>
    </row>
    <row r="231" spans="1:1">
      <c r="A231" s="168" t="str">
        <f>IF(AND(OR(SOURCE!A231="",ISBLANK(SOURCE!A231)),SOURCE!B231&gt;0),IF(ISBLANK(SOURCE!C231),"",SOURCE!C231),
IF(SOURCE!B231&lt;0,VLOOKUP(SOURCE!B231,lookups!A$1:B$25,2,0),
  IF(ISBLANK(SOURCE!B231),
    "",
    "/* "&amp;TEXT(SOURCE!B231,"???0")&amp;" *"&amp;
      SOURCE!C231&amp;", "&amp; IF(SOURCE!$O$2-LEN(SOURCE!C231) &gt;= 0, REPT(" ",SOURCE!$O$2-LEN(SOURCE!C231)), "")&amp;
      SOURCE!D231&amp;", "&amp; IF(SOURCE!$P$2-LEN(SOURCE!D231) &gt;= 0, REPT(" ",SOURCE!$P$2-LEN(SOURCE!D231)), "")&amp;
      SOURCE!E231&amp;", "&amp; IF(SOURCE!$Q$2-LEN(SOURCE!E231) &gt;=0, REPT(" ",SOURCE!$Q$2-LEN(SOURCE!E231)), "")&amp;
      SOURCE!F231&amp;", "&amp; IF(SOURCE!$R$2-LEN(SOURCE!F231) &gt;= 0, REPT(" ",SOURCE!$R$2-LEN(SOURCE!F231)+2), "")&amp;"("&amp;
      SUBSTITUTE(TEXT(SOURCE!G231,"??0"),"  ","")&amp;" &lt;&lt; TAM_MAX_BITS) |"&amp; IF(SOURCE!$S$2-3 &gt;= 0, REPT(" ",SOURCE!$S$2-5+4+1-1-LEN(SUBSTITUTE(SUBSTITUTE(TEXT(SOURCE!H231,"????0"),"  ","")," ",""))), "")&amp;
      SUBSTITUTE(SUBSTITUTE(TEXT(SOURCE!H231,"????0"),"  ","")," ","")&amp;","&amp; IF(SOURCE!$T$2-3 &gt;= 0, REPT(" ",SOURCE!$T$2-3-5), "")&amp;
      SOURCE!I231&amp;" | "&amp; IF(SOURCE!$U$2-LEN(SOURCE!I231) &gt;= 0, REPT(" ",SOURCE!$U$2-LEN(SOURCE!I231)), "")&amp;
      SOURCE!J231&amp;      IF(SOURCE!$V$2-LEN(SOURCE!J231) &gt;= 0, REPT(" ",SOURCE!$V$2-LEN(SOURCE!J231)), "")&amp;
  " | "&amp; SOURCE!K231&amp;      IF(SOURCE!$X$2-LEN(SOURCE!K231) &gt;= 0, REPT(" ",SOURCE!$X$2-LEN(SOURCE!K231)), "")&amp;
      "},"&amp;IF(SOURCE!L231&lt;&gt;"",""&amp;SOURCE!L231,"")
 )
)
)</f>
        <v>// Conversions</v>
      </c>
    </row>
    <row r="232" spans="1:1">
      <c r="A232" s="168" t="str">
        <f>IF(AND(OR(SOURCE!A232="",ISBLANK(SOURCE!A232)),SOURCE!B232&gt;0),IF(ISBLANK(SOURCE!C232),"",SOURCE!C232),
IF(SOURCE!B232&lt;0,VLOOKUP(SOURCE!B232,lookups!A$1:B$25,2,0),
  IF(ISBLANK(SOURCE!B232),
    "",
    "/* "&amp;TEXT(SOURCE!B232,"???0")&amp;" *"&amp;
      SOURCE!C232&amp;", "&amp; IF(SOURCE!$O$2-LEN(SOURCE!C232) &gt;= 0, REPT(" ",SOURCE!$O$2-LEN(SOURCE!C232)), "")&amp;
      SOURCE!D232&amp;", "&amp; IF(SOURCE!$P$2-LEN(SOURCE!D232) &gt;= 0, REPT(" ",SOURCE!$P$2-LEN(SOURCE!D232)), "")&amp;
      SOURCE!E232&amp;", "&amp; IF(SOURCE!$Q$2-LEN(SOURCE!E232) &gt;=0, REPT(" ",SOURCE!$Q$2-LEN(SOURCE!E232)), "")&amp;
      SOURCE!F232&amp;", "&amp; IF(SOURCE!$R$2-LEN(SOURCE!F232) &gt;= 0, REPT(" ",SOURCE!$R$2-LEN(SOURCE!F232)+2), "")&amp;"("&amp;
      SUBSTITUTE(TEXT(SOURCE!G232,"??0"),"  ","")&amp;" &lt;&lt; TAM_MAX_BITS) |"&amp; IF(SOURCE!$S$2-3 &gt;= 0, REPT(" ",SOURCE!$S$2-5+4+1-1-LEN(SUBSTITUTE(SUBSTITUTE(TEXT(SOURCE!H232,"????0"),"  ","")," ",""))), "")&amp;
      SUBSTITUTE(SUBSTITUTE(TEXT(SOURCE!H232,"????0"),"  ","")," ","")&amp;","&amp; IF(SOURCE!$T$2-3 &gt;= 0, REPT(" ",SOURCE!$T$2-3-5), "")&amp;
      SOURCE!I232&amp;" | "&amp; IF(SOURCE!$U$2-LEN(SOURCE!I232) &gt;= 0, REPT(" ",SOURCE!$U$2-LEN(SOURCE!I232)), "")&amp;
      SOURCE!J232&amp;      IF(SOURCE!$V$2-LEN(SOURCE!J232) &gt;= 0, REPT(" ",SOURCE!$V$2-LEN(SOURCE!J232)), "")&amp;
  " | "&amp; SOURCE!K232&amp;      IF(SOURCE!$X$2-LEN(SOURCE!K232) &gt;= 0, REPT(" ",SOURCE!$X$2-LEN(SOURCE!K232)), "")&amp;
      "},"&amp;IF(SOURCE!L232&lt;&gt;"",""&amp;SOURCE!L232,"")
 )
)
)</f>
        <v>/*  220 */  { fnCvtCToF,                   NOPARAM,                     STD_DEGREE "C" STD_RIGHT_ARROW STD_DEGREE "F", STD_DEGREE "C" STD_RIGHT_ARROW STD_DEGREE "F", (0 &lt;&lt; TAM_MAX_BITS) |     0, CAT_FNCT | SLS_ENABLED   | US_ENABLED  },</v>
      </c>
    </row>
    <row r="233" spans="1:1">
      <c r="A233" s="168" t="str">
        <f>IF(AND(OR(SOURCE!A233="",ISBLANK(SOURCE!A233)),SOURCE!B233&gt;0),IF(ISBLANK(SOURCE!C233),"",SOURCE!C233),
IF(SOURCE!B233&lt;0,VLOOKUP(SOURCE!B233,lookups!A$1:B$25,2,0),
  IF(ISBLANK(SOURCE!B233),
    "",
    "/* "&amp;TEXT(SOURCE!B233,"???0")&amp;" *"&amp;
      SOURCE!C233&amp;", "&amp; IF(SOURCE!$O$2-LEN(SOURCE!C233) &gt;= 0, REPT(" ",SOURCE!$O$2-LEN(SOURCE!C233)), "")&amp;
      SOURCE!D233&amp;", "&amp; IF(SOURCE!$P$2-LEN(SOURCE!D233) &gt;= 0, REPT(" ",SOURCE!$P$2-LEN(SOURCE!D233)), "")&amp;
      SOURCE!E233&amp;", "&amp; IF(SOURCE!$Q$2-LEN(SOURCE!E233) &gt;=0, REPT(" ",SOURCE!$Q$2-LEN(SOURCE!E233)), "")&amp;
      SOURCE!F233&amp;", "&amp; IF(SOURCE!$R$2-LEN(SOURCE!F233) &gt;= 0, REPT(" ",SOURCE!$R$2-LEN(SOURCE!F233)+2), "")&amp;"("&amp;
      SUBSTITUTE(TEXT(SOURCE!G233,"??0"),"  ","")&amp;" &lt;&lt; TAM_MAX_BITS) |"&amp; IF(SOURCE!$S$2-3 &gt;= 0, REPT(" ",SOURCE!$S$2-5+4+1-1-LEN(SUBSTITUTE(SUBSTITUTE(TEXT(SOURCE!H233,"????0"),"  ","")," ",""))), "")&amp;
      SUBSTITUTE(SUBSTITUTE(TEXT(SOURCE!H233,"????0"),"  ","")," ","")&amp;","&amp; IF(SOURCE!$T$2-3 &gt;= 0, REPT(" ",SOURCE!$T$2-3-5), "")&amp;
      SOURCE!I233&amp;" | "&amp; IF(SOURCE!$U$2-LEN(SOURCE!I233) &gt;= 0, REPT(" ",SOURCE!$U$2-LEN(SOURCE!I233)), "")&amp;
      SOURCE!J233&amp;      IF(SOURCE!$V$2-LEN(SOURCE!J233) &gt;= 0, REPT(" ",SOURCE!$V$2-LEN(SOURCE!J233)), "")&amp;
  " | "&amp; SOURCE!K233&amp;      IF(SOURCE!$X$2-LEN(SOURCE!K233) &gt;= 0, REPT(" ",SOURCE!$X$2-LEN(SOURCE!K233)), "")&amp;
      "},"&amp;IF(SOURCE!L233&lt;&gt;"",""&amp;SOURCE!L233,"")
 )
)
)</f>
        <v>/*  221 */  { fnCvtFToC,                   NOPARAM,                     STD_DEGREE "F" STD_RIGHT_ARROW STD_DEGREE "C", STD_DEGREE "F" STD_RIGHT_ARROW STD_DEGREE "C", (0 &lt;&lt; TAM_MAX_BITS) |     0, CAT_FNCT | SLS_ENABLED   | US_ENABLED  },</v>
      </c>
    </row>
    <row r="234" spans="1:1">
      <c r="A234" s="168" t="str">
        <f>IF(AND(OR(SOURCE!A234="",ISBLANK(SOURCE!A234)),SOURCE!B234&gt;0),IF(ISBLANK(SOURCE!C234),"",SOURCE!C234),
IF(SOURCE!B234&lt;0,VLOOKUP(SOURCE!B234,lookups!A$1:B$25,2,0),
  IF(ISBLANK(SOURCE!B234),
    "",
    "/* "&amp;TEXT(SOURCE!B234,"???0")&amp;" *"&amp;
      SOURCE!C234&amp;", "&amp; IF(SOURCE!$O$2-LEN(SOURCE!C234) &gt;= 0, REPT(" ",SOURCE!$O$2-LEN(SOURCE!C234)), "")&amp;
      SOURCE!D234&amp;", "&amp; IF(SOURCE!$P$2-LEN(SOURCE!D234) &gt;= 0, REPT(" ",SOURCE!$P$2-LEN(SOURCE!D234)), "")&amp;
      SOURCE!E234&amp;", "&amp; IF(SOURCE!$Q$2-LEN(SOURCE!E234) &gt;=0, REPT(" ",SOURCE!$Q$2-LEN(SOURCE!E234)), "")&amp;
      SOURCE!F234&amp;", "&amp; IF(SOURCE!$R$2-LEN(SOURCE!F234) &gt;= 0, REPT(" ",SOURCE!$R$2-LEN(SOURCE!F234)+2), "")&amp;"("&amp;
      SUBSTITUTE(TEXT(SOURCE!G234,"??0"),"  ","")&amp;" &lt;&lt; TAM_MAX_BITS) |"&amp; IF(SOURCE!$S$2-3 &gt;= 0, REPT(" ",SOURCE!$S$2-5+4+1-1-LEN(SUBSTITUTE(SUBSTITUTE(TEXT(SOURCE!H234,"????0"),"  ","")," ",""))), "")&amp;
      SUBSTITUTE(SUBSTITUTE(TEXT(SOURCE!H234,"????0"),"  ","")," ","")&amp;","&amp; IF(SOURCE!$T$2-3 &gt;= 0, REPT(" ",SOURCE!$T$2-3-5), "")&amp;
      SOURCE!I234&amp;" | "&amp; IF(SOURCE!$U$2-LEN(SOURCE!I234) &gt;= 0, REPT(" ",SOURCE!$U$2-LEN(SOURCE!I234)), "")&amp;
      SOURCE!J234&amp;      IF(SOURCE!$V$2-LEN(SOURCE!J234) &gt;= 0, REPT(" ",SOURCE!$V$2-LEN(SOURCE!J234)), "")&amp;
  " | "&amp; SOURCE!K234&amp;      IF(SOURCE!$X$2-LEN(SOURCE!K234) &gt;= 0, REPT(" ",SOURCE!$X$2-LEN(SOURCE!K234)), "")&amp;
      "},"&amp;IF(SOURCE!L234&lt;&gt;"",""&amp;SOURCE!L234,"")
 )
)
)</f>
        <v>/*  222 */  { fnCvtDbRatio,                10,                          "dB" STD_RIGHT_ARROW "pr",                     "dB " STD_RIGHT_ARROW,                         (0 &lt;&lt; TAM_MAX_BITS) |     0, CAT_FNCT | SLS_ENABLED   | US_ENABLED  },</v>
      </c>
    </row>
    <row r="235" spans="1:1">
      <c r="A235" s="168" t="str">
        <f>IF(AND(OR(SOURCE!A235="",ISBLANK(SOURCE!A235)),SOURCE!B235&gt;0),IF(ISBLANK(SOURCE!C235),"",SOURCE!C235),
IF(SOURCE!B235&lt;0,VLOOKUP(SOURCE!B235,lookups!A$1:B$25,2,0),
  IF(ISBLANK(SOURCE!B235),
    "",
    "/* "&amp;TEXT(SOURCE!B235,"???0")&amp;" *"&amp;
      SOURCE!C235&amp;", "&amp; IF(SOURCE!$O$2-LEN(SOURCE!C235) &gt;= 0, REPT(" ",SOURCE!$O$2-LEN(SOURCE!C235)), "")&amp;
      SOURCE!D235&amp;", "&amp; IF(SOURCE!$P$2-LEN(SOURCE!D235) &gt;= 0, REPT(" ",SOURCE!$P$2-LEN(SOURCE!D235)), "")&amp;
      SOURCE!E235&amp;", "&amp; IF(SOURCE!$Q$2-LEN(SOURCE!E235) &gt;=0, REPT(" ",SOURCE!$Q$2-LEN(SOURCE!E235)), "")&amp;
      SOURCE!F235&amp;", "&amp; IF(SOURCE!$R$2-LEN(SOURCE!F235) &gt;= 0, REPT(" ",SOURCE!$R$2-LEN(SOURCE!F235)+2), "")&amp;"("&amp;
      SUBSTITUTE(TEXT(SOURCE!G235,"??0"),"  ","")&amp;" &lt;&lt; TAM_MAX_BITS) |"&amp; IF(SOURCE!$S$2-3 &gt;= 0, REPT(" ",SOURCE!$S$2-5+4+1-1-LEN(SUBSTITUTE(SUBSTITUTE(TEXT(SOURCE!H235,"????0"),"  ","")," ",""))), "")&amp;
      SUBSTITUTE(SUBSTITUTE(TEXT(SOURCE!H235,"????0"),"  ","")," ","")&amp;","&amp; IF(SOURCE!$T$2-3 &gt;= 0, REPT(" ",SOURCE!$T$2-3-5), "")&amp;
      SOURCE!I235&amp;" | "&amp; IF(SOURCE!$U$2-LEN(SOURCE!I235) &gt;= 0, REPT(" ",SOURCE!$U$2-LEN(SOURCE!I235)), "")&amp;
      SOURCE!J235&amp;      IF(SOURCE!$V$2-LEN(SOURCE!J235) &gt;= 0, REPT(" ",SOURCE!$V$2-LEN(SOURCE!J235)), "")&amp;
  " | "&amp; SOURCE!K235&amp;      IF(SOURCE!$X$2-LEN(SOURCE!K235) &gt;= 0, REPT(" ",SOURCE!$X$2-LEN(SOURCE!K235)), "")&amp;
      "},"&amp;IF(SOURCE!L235&lt;&gt;"",""&amp;SOURCE!L235,"")
 )
)
)</f>
        <v>/*  223 */  { fnCvtDbRatio,                10,                          "dB" STD_RIGHT_ARROW "pr",                     "power",                                       (0 &lt;&lt; TAM_MAX_BITS) |     0, CAT_DUPL | SLS_ENABLED   | US_ENABLED  },</v>
      </c>
    </row>
    <row r="236" spans="1:1">
      <c r="A236" s="168" t="str">
        <f>IF(AND(OR(SOURCE!A236="",ISBLANK(SOURCE!A236)),SOURCE!B236&gt;0),IF(ISBLANK(SOURCE!C236),"",SOURCE!C236),
IF(SOURCE!B236&lt;0,VLOOKUP(SOURCE!B236,lookups!A$1:B$25,2,0),
  IF(ISBLANK(SOURCE!B236),
    "",
    "/* "&amp;TEXT(SOURCE!B236,"???0")&amp;" *"&amp;
      SOURCE!C236&amp;", "&amp; IF(SOURCE!$O$2-LEN(SOURCE!C236) &gt;= 0, REPT(" ",SOURCE!$O$2-LEN(SOURCE!C236)), "")&amp;
      SOURCE!D236&amp;", "&amp; IF(SOURCE!$P$2-LEN(SOURCE!D236) &gt;= 0, REPT(" ",SOURCE!$P$2-LEN(SOURCE!D236)), "")&amp;
      SOURCE!E236&amp;", "&amp; IF(SOURCE!$Q$2-LEN(SOURCE!E236) &gt;=0, REPT(" ",SOURCE!$Q$2-LEN(SOURCE!E236)), "")&amp;
      SOURCE!F236&amp;", "&amp; IF(SOURCE!$R$2-LEN(SOURCE!F236) &gt;= 0, REPT(" ",SOURCE!$R$2-LEN(SOURCE!F236)+2), "")&amp;"("&amp;
      SUBSTITUTE(TEXT(SOURCE!G236,"??0"),"  ","")&amp;" &lt;&lt; TAM_MAX_BITS) |"&amp; IF(SOURCE!$S$2-3 &gt;= 0, REPT(" ",SOURCE!$S$2-5+4+1-1-LEN(SUBSTITUTE(SUBSTITUTE(TEXT(SOURCE!H236,"????0"),"  ","")," ",""))), "")&amp;
      SUBSTITUTE(SUBSTITUTE(TEXT(SOURCE!H236,"????0"),"  ","")," ","")&amp;","&amp; IF(SOURCE!$T$2-3 &gt;= 0, REPT(" ",SOURCE!$T$2-3-5), "")&amp;
      SOURCE!I236&amp;" | "&amp; IF(SOURCE!$U$2-LEN(SOURCE!I236) &gt;= 0, REPT(" ",SOURCE!$U$2-LEN(SOURCE!I236)), "")&amp;
      SOURCE!J236&amp;      IF(SOURCE!$V$2-LEN(SOURCE!J236) &gt;= 0, REPT(" ",SOURCE!$V$2-LEN(SOURCE!J236)), "")&amp;
  " | "&amp; SOURCE!K236&amp;      IF(SOURCE!$X$2-LEN(SOURCE!K236) &gt;= 0, REPT(" ",SOURCE!$X$2-LEN(SOURCE!K236)), "")&amp;
      "},"&amp;IF(SOURCE!L236&lt;&gt;"",""&amp;SOURCE!L236,"")
 )
)
)</f>
        <v>/*  224 */  { fnCvtDbRatio,                10,                          "dB" STD_RIGHT_ARROW "pr",                     "ratio",                                       (0 &lt;&lt; TAM_MAX_BITS) |     0, CAT_DUPL | SLS_ENABLED   | US_ENABLED  },</v>
      </c>
    </row>
    <row r="237" spans="1:1">
      <c r="A237" s="168" t="str">
        <f>IF(AND(OR(SOURCE!A237="",ISBLANK(SOURCE!A237)),SOURCE!B237&gt;0),IF(ISBLANK(SOURCE!C237),"",SOURCE!C237),
IF(SOURCE!B237&lt;0,VLOOKUP(SOURCE!B237,lookups!A$1:B$25,2,0),
  IF(ISBLANK(SOURCE!B237),
    "",
    "/* "&amp;TEXT(SOURCE!B237,"???0")&amp;" *"&amp;
      SOURCE!C237&amp;", "&amp; IF(SOURCE!$O$2-LEN(SOURCE!C237) &gt;= 0, REPT(" ",SOURCE!$O$2-LEN(SOURCE!C237)), "")&amp;
      SOURCE!D237&amp;", "&amp; IF(SOURCE!$P$2-LEN(SOURCE!D237) &gt;= 0, REPT(" ",SOURCE!$P$2-LEN(SOURCE!D237)), "")&amp;
      SOURCE!E237&amp;", "&amp; IF(SOURCE!$Q$2-LEN(SOURCE!E237) &gt;=0, REPT(" ",SOURCE!$Q$2-LEN(SOURCE!E237)), "")&amp;
      SOURCE!F237&amp;", "&amp; IF(SOURCE!$R$2-LEN(SOURCE!F237) &gt;= 0, REPT(" ",SOURCE!$R$2-LEN(SOURCE!F237)+2), "")&amp;"("&amp;
      SUBSTITUTE(TEXT(SOURCE!G237,"??0"),"  ","")&amp;" &lt;&lt; TAM_MAX_BITS) |"&amp; IF(SOURCE!$S$2-3 &gt;= 0, REPT(" ",SOURCE!$S$2-5+4+1-1-LEN(SUBSTITUTE(SUBSTITUTE(TEXT(SOURCE!H237,"????0"),"  ","")," ",""))), "")&amp;
      SUBSTITUTE(SUBSTITUTE(TEXT(SOURCE!H237,"????0"),"  ","")," ","")&amp;","&amp; IF(SOURCE!$T$2-3 &gt;= 0, REPT(" ",SOURCE!$T$2-3-5), "")&amp;
      SOURCE!I237&amp;" | "&amp; IF(SOURCE!$U$2-LEN(SOURCE!I237) &gt;= 0, REPT(" ",SOURCE!$U$2-LEN(SOURCE!I237)), "")&amp;
      SOURCE!J237&amp;      IF(SOURCE!$V$2-LEN(SOURCE!J237) &gt;= 0, REPT(" ",SOURCE!$V$2-LEN(SOURCE!J237)), "")&amp;
  " | "&amp; SOURCE!K237&amp;      IF(SOURCE!$X$2-LEN(SOURCE!K237) &gt;= 0, REPT(" ",SOURCE!$X$2-LEN(SOURCE!K237)), "")&amp;
      "},"&amp;IF(SOURCE!L237&lt;&gt;"",""&amp;SOURCE!L237,"")
 )
)
)</f>
        <v>/*  225 */  { fnCvtDbRatio,                20,                          "dB" STD_RIGHT_ARROW "fr",                     "dB " STD_RIGHT_ARROW,                         (0 &lt;&lt; TAM_MAX_BITS) |     0, CAT_FNCT | SLS_ENABLED   | US_ENABLED  },</v>
      </c>
    </row>
    <row r="238" spans="1:1">
      <c r="A238" s="168" t="str">
        <f>IF(AND(OR(SOURCE!A238="",ISBLANK(SOURCE!A238)),SOURCE!B238&gt;0),IF(ISBLANK(SOURCE!C238),"",SOURCE!C238),
IF(SOURCE!B238&lt;0,VLOOKUP(SOURCE!B238,lookups!A$1:B$25,2,0),
  IF(ISBLANK(SOURCE!B238),
    "",
    "/* "&amp;TEXT(SOURCE!B238,"???0")&amp;" *"&amp;
      SOURCE!C238&amp;", "&amp; IF(SOURCE!$O$2-LEN(SOURCE!C238) &gt;= 0, REPT(" ",SOURCE!$O$2-LEN(SOURCE!C238)), "")&amp;
      SOURCE!D238&amp;", "&amp; IF(SOURCE!$P$2-LEN(SOURCE!D238) &gt;= 0, REPT(" ",SOURCE!$P$2-LEN(SOURCE!D238)), "")&amp;
      SOURCE!E238&amp;", "&amp; IF(SOURCE!$Q$2-LEN(SOURCE!E238) &gt;=0, REPT(" ",SOURCE!$Q$2-LEN(SOURCE!E238)), "")&amp;
      SOURCE!F238&amp;", "&amp; IF(SOURCE!$R$2-LEN(SOURCE!F238) &gt;= 0, REPT(" ",SOURCE!$R$2-LEN(SOURCE!F238)+2), "")&amp;"("&amp;
      SUBSTITUTE(TEXT(SOURCE!G238,"??0"),"  ","")&amp;" &lt;&lt; TAM_MAX_BITS) |"&amp; IF(SOURCE!$S$2-3 &gt;= 0, REPT(" ",SOURCE!$S$2-5+4+1-1-LEN(SUBSTITUTE(SUBSTITUTE(TEXT(SOURCE!H238,"????0"),"  ","")," ",""))), "")&amp;
      SUBSTITUTE(SUBSTITUTE(TEXT(SOURCE!H238,"????0"),"  ","")," ","")&amp;","&amp; IF(SOURCE!$T$2-3 &gt;= 0, REPT(" ",SOURCE!$T$2-3-5), "")&amp;
      SOURCE!I238&amp;" | "&amp; IF(SOURCE!$U$2-LEN(SOURCE!I238) &gt;= 0, REPT(" ",SOURCE!$U$2-LEN(SOURCE!I238)), "")&amp;
      SOURCE!J238&amp;      IF(SOURCE!$V$2-LEN(SOURCE!J238) &gt;= 0, REPT(" ",SOURCE!$V$2-LEN(SOURCE!J238)), "")&amp;
  " | "&amp; SOURCE!K238&amp;      IF(SOURCE!$X$2-LEN(SOURCE!K238) &gt;= 0, REPT(" ",SOURCE!$X$2-LEN(SOURCE!K238)), "")&amp;
      "},"&amp;IF(SOURCE!L238&lt;&gt;"",""&amp;SOURCE!L238,"")
 )
)
)</f>
        <v>/*  226 */  { fnCvtDbRatio,                20,                          "dB" STD_RIGHT_ARROW "fr",                     "field",                                       (0 &lt;&lt; TAM_MAX_BITS) |     0, CAT_DUPL | SLS_ENABLED   | US_ENABLED  },</v>
      </c>
    </row>
    <row r="239" spans="1:1">
      <c r="A239" s="168" t="str">
        <f>IF(AND(OR(SOURCE!A239="",ISBLANK(SOURCE!A239)),SOURCE!B239&gt;0),IF(ISBLANK(SOURCE!C239),"",SOURCE!C239),
IF(SOURCE!B239&lt;0,VLOOKUP(SOURCE!B239,lookups!A$1:B$25,2,0),
  IF(ISBLANK(SOURCE!B239),
    "",
    "/* "&amp;TEXT(SOURCE!B239,"???0")&amp;" *"&amp;
      SOURCE!C239&amp;", "&amp; IF(SOURCE!$O$2-LEN(SOURCE!C239) &gt;= 0, REPT(" ",SOURCE!$O$2-LEN(SOURCE!C239)), "")&amp;
      SOURCE!D239&amp;", "&amp; IF(SOURCE!$P$2-LEN(SOURCE!D239) &gt;= 0, REPT(" ",SOURCE!$P$2-LEN(SOURCE!D239)), "")&amp;
      SOURCE!E239&amp;", "&amp; IF(SOURCE!$Q$2-LEN(SOURCE!E239) &gt;=0, REPT(" ",SOURCE!$Q$2-LEN(SOURCE!E239)), "")&amp;
      SOURCE!F239&amp;", "&amp; IF(SOURCE!$R$2-LEN(SOURCE!F239) &gt;= 0, REPT(" ",SOURCE!$R$2-LEN(SOURCE!F239)+2), "")&amp;"("&amp;
      SUBSTITUTE(TEXT(SOURCE!G239,"??0"),"  ","")&amp;" &lt;&lt; TAM_MAX_BITS) |"&amp; IF(SOURCE!$S$2-3 &gt;= 0, REPT(" ",SOURCE!$S$2-5+4+1-1-LEN(SUBSTITUTE(SUBSTITUTE(TEXT(SOURCE!H239,"????0"),"  ","")," ",""))), "")&amp;
      SUBSTITUTE(SUBSTITUTE(TEXT(SOURCE!H239,"????0"),"  ","")," ","")&amp;","&amp; IF(SOURCE!$T$2-3 &gt;= 0, REPT(" ",SOURCE!$T$2-3-5), "")&amp;
      SOURCE!I239&amp;" | "&amp; IF(SOURCE!$U$2-LEN(SOURCE!I239) &gt;= 0, REPT(" ",SOURCE!$U$2-LEN(SOURCE!I239)), "")&amp;
      SOURCE!J239&amp;      IF(SOURCE!$V$2-LEN(SOURCE!J239) &gt;= 0, REPT(" ",SOURCE!$V$2-LEN(SOURCE!J239)), "")&amp;
  " | "&amp; SOURCE!K239&amp;      IF(SOURCE!$X$2-LEN(SOURCE!K239) &gt;= 0, REPT(" ",SOURCE!$X$2-LEN(SOURCE!K239)), "")&amp;
      "},"&amp;IF(SOURCE!L239&lt;&gt;"",""&amp;SOURCE!L239,"")
 )
)
)</f>
        <v>/*  227 */  { fnCvtDbRatio,                20,                          "dB" STD_RIGHT_ARROW "fr",                     "ratio",                                       (0 &lt;&lt; TAM_MAX_BITS) |     0, CAT_DUPL | SLS_ENABLED   | US_ENABLED  },</v>
      </c>
    </row>
    <row r="240" spans="1:1">
      <c r="A240" s="168" t="str">
        <f>IF(AND(OR(SOURCE!A240="",ISBLANK(SOURCE!A240)),SOURCE!B240&gt;0),IF(ISBLANK(SOURCE!C240),"",SOURCE!C240),
IF(SOURCE!B240&lt;0,VLOOKUP(SOURCE!B240,lookups!A$1:B$25,2,0),
  IF(ISBLANK(SOURCE!B240),
    "",
    "/* "&amp;TEXT(SOURCE!B240,"???0")&amp;" *"&amp;
      SOURCE!C240&amp;", "&amp; IF(SOURCE!$O$2-LEN(SOURCE!C240) &gt;= 0, REPT(" ",SOURCE!$O$2-LEN(SOURCE!C240)), "")&amp;
      SOURCE!D240&amp;", "&amp; IF(SOURCE!$P$2-LEN(SOURCE!D240) &gt;= 0, REPT(" ",SOURCE!$P$2-LEN(SOURCE!D240)), "")&amp;
      SOURCE!E240&amp;", "&amp; IF(SOURCE!$Q$2-LEN(SOURCE!E240) &gt;=0, REPT(" ",SOURCE!$Q$2-LEN(SOURCE!E240)), "")&amp;
      SOURCE!F240&amp;", "&amp; IF(SOURCE!$R$2-LEN(SOURCE!F240) &gt;= 0, REPT(" ",SOURCE!$R$2-LEN(SOURCE!F240)+2), "")&amp;"("&amp;
      SUBSTITUTE(TEXT(SOURCE!G240,"??0"),"  ","")&amp;" &lt;&lt; TAM_MAX_BITS) |"&amp; IF(SOURCE!$S$2-3 &gt;= 0, REPT(" ",SOURCE!$S$2-5+4+1-1-LEN(SUBSTITUTE(SUBSTITUTE(TEXT(SOURCE!H240,"????0"),"  ","")," ",""))), "")&amp;
      SUBSTITUTE(SUBSTITUTE(TEXT(SOURCE!H240,"????0"),"  ","")," ","")&amp;","&amp; IF(SOURCE!$T$2-3 &gt;= 0, REPT(" ",SOURCE!$T$2-3-5), "")&amp;
      SOURCE!I240&amp;" | "&amp; IF(SOURCE!$U$2-LEN(SOURCE!I240) &gt;= 0, REPT(" ",SOURCE!$U$2-LEN(SOURCE!I240)), "")&amp;
      SOURCE!J240&amp;      IF(SOURCE!$V$2-LEN(SOURCE!J240) &gt;= 0, REPT(" ",SOURCE!$V$2-LEN(SOURCE!J240)), "")&amp;
  " | "&amp; SOURCE!K240&amp;      IF(SOURCE!$X$2-LEN(SOURCE!K240) &gt;= 0, REPT(" ",SOURCE!$X$2-LEN(SOURCE!K240)), "")&amp;
      "},"&amp;IF(SOURCE!L240&lt;&gt;"",""&amp;SOURCE!L240,"")
 )
)
)</f>
        <v>/*  228 */  { fnCvtRatioDb,                10,                          "pr" STD_RIGHT_ARROW "dB",                     "power",                                       (0 &lt;&lt; TAM_MAX_BITS) |     0, CAT_FNCT | SLS_ENABLED   | US_ENABLED  },</v>
      </c>
    </row>
    <row r="241" spans="1:1">
      <c r="A241" s="168" t="str">
        <f>IF(AND(OR(SOURCE!A241="",ISBLANK(SOURCE!A241)),SOURCE!B241&gt;0),IF(ISBLANK(SOURCE!C241),"",SOURCE!C241),
IF(SOURCE!B241&lt;0,VLOOKUP(SOURCE!B241,lookups!A$1:B$25,2,0),
  IF(ISBLANK(SOURCE!B241),
    "",
    "/* "&amp;TEXT(SOURCE!B241,"???0")&amp;" *"&amp;
      SOURCE!C241&amp;", "&amp; IF(SOURCE!$O$2-LEN(SOURCE!C241) &gt;= 0, REPT(" ",SOURCE!$O$2-LEN(SOURCE!C241)), "")&amp;
      SOURCE!D241&amp;", "&amp; IF(SOURCE!$P$2-LEN(SOURCE!D241) &gt;= 0, REPT(" ",SOURCE!$P$2-LEN(SOURCE!D241)), "")&amp;
      SOURCE!E241&amp;", "&amp; IF(SOURCE!$Q$2-LEN(SOURCE!E241) &gt;=0, REPT(" ",SOURCE!$Q$2-LEN(SOURCE!E241)), "")&amp;
      SOURCE!F241&amp;", "&amp; IF(SOURCE!$R$2-LEN(SOURCE!F241) &gt;= 0, REPT(" ",SOURCE!$R$2-LEN(SOURCE!F241)+2), "")&amp;"("&amp;
      SUBSTITUTE(TEXT(SOURCE!G241,"??0"),"  ","")&amp;" &lt;&lt; TAM_MAX_BITS) |"&amp; IF(SOURCE!$S$2-3 &gt;= 0, REPT(" ",SOURCE!$S$2-5+4+1-1-LEN(SUBSTITUTE(SUBSTITUTE(TEXT(SOURCE!H241,"????0"),"  ","")," ",""))), "")&amp;
      SUBSTITUTE(SUBSTITUTE(TEXT(SOURCE!H241,"????0"),"  ","")," ","")&amp;","&amp; IF(SOURCE!$T$2-3 &gt;= 0, REPT(" ",SOURCE!$T$2-3-5), "")&amp;
      SOURCE!I241&amp;" | "&amp; IF(SOURCE!$U$2-LEN(SOURCE!I241) &gt;= 0, REPT(" ",SOURCE!$U$2-LEN(SOURCE!I241)), "")&amp;
      SOURCE!J241&amp;      IF(SOURCE!$V$2-LEN(SOURCE!J241) &gt;= 0, REPT(" ",SOURCE!$V$2-LEN(SOURCE!J241)), "")&amp;
  " | "&amp; SOURCE!K241&amp;      IF(SOURCE!$X$2-LEN(SOURCE!K241) &gt;= 0, REPT(" ",SOURCE!$X$2-LEN(SOURCE!K241)), "")&amp;
      "},"&amp;IF(SOURCE!L241&lt;&gt;"",""&amp;SOURCE!L241,"")
 )
)
)</f>
        <v>/*  229 */  { fnCvtRatioDb,                10,                          "pr" STD_RIGHT_ARROW "dB",                     "ratio",                                       (0 &lt;&lt; TAM_MAX_BITS) |     0, CAT_DUPL | SLS_ENABLED   | US_ENABLED  },</v>
      </c>
    </row>
    <row r="242" spans="1:1">
      <c r="A242" s="168" t="str">
        <f>IF(AND(OR(SOURCE!A242="",ISBLANK(SOURCE!A242)),SOURCE!B242&gt;0),IF(ISBLANK(SOURCE!C242),"",SOURCE!C242),
IF(SOURCE!B242&lt;0,VLOOKUP(SOURCE!B242,lookups!A$1:B$25,2,0),
  IF(ISBLANK(SOURCE!B242),
    "",
    "/* "&amp;TEXT(SOURCE!B242,"???0")&amp;" *"&amp;
      SOURCE!C242&amp;", "&amp; IF(SOURCE!$O$2-LEN(SOURCE!C242) &gt;= 0, REPT(" ",SOURCE!$O$2-LEN(SOURCE!C242)), "")&amp;
      SOURCE!D242&amp;", "&amp; IF(SOURCE!$P$2-LEN(SOURCE!D242) &gt;= 0, REPT(" ",SOURCE!$P$2-LEN(SOURCE!D242)), "")&amp;
      SOURCE!E242&amp;", "&amp; IF(SOURCE!$Q$2-LEN(SOURCE!E242) &gt;=0, REPT(" ",SOURCE!$Q$2-LEN(SOURCE!E242)), "")&amp;
      SOURCE!F242&amp;", "&amp; IF(SOURCE!$R$2-LEN(SOURCE!F242) &gt;= 0, REPT(" ",SOURCE!$R$2-LEN(SOURCE!F242)+2), "")&amp;"("&amp;
      SUBSTITUTE(TEXT(SOURCE!G242,"??0"),"  ","")&amp;" &lt;&lt; TAM_MAX_BITS) |"&amp; IF(SOURCE!$S$2-3 &gt;= 0, REPT(" ",SOURCE!$S$2-5+4+1-1-LEN(SUBSTITUTE(SUBSTITUTE(TEXT(SOURCE!H242,"????0"),"  ","")," ",""))), "")&amp;
      SUBSTITUTE(SUBSTITUTE(TEXT(SOURCE!H242,"????0"),"  ","")," ","")&amp;","&amp; IF(SOURCE!$T$2-3 &gt;= 0, REPT(" ",SOURCE!$T$2-3-5), "")&amp;
      SOURCE!I242&amp;" | "&amp; IF(SOURCE!$U$2-LEN(SOURCE!I242) &gt;= 0, REPT(" ",SOURCE!$U$2-LEN(SOURCE!I242)), "")&amp;
      SOURCE!J242&amp;      IF(SOURCE!$V$2-LEN(SOURCE!J242) &gt;= 0, REPT(" ",SOURCE!$V$2-LEN(SOURCE!J242)), "")&amp;
  " | "&amp; SOURCE!K242&amp;      IF(SOURCE!$X$2-LEN(SOURCE!K242) &gt;= 0, REPT(" ",SOURCE!$X$2-LEN(SOURCE!K242)), "")&amp;
      "},"&amp;IF(SOURCE!L242&lt;&gt;"",""&amp;SOURCE!L242,"")
 )
)
)</f>
        <v>/*  230 */  { fnCvtRatioDb,                10,                          "pr" STD_RIGHT_ARROW "dB",                     STD_RIGHT_ARROW " dB",                         (0 &lt;&lt; TAM_MAX_BITS) |     0, CAT_DUPL | SLS_ENABLED   | US_ENABLED  },</v>
      </c>
    </row>
    <row r="243" spans="1:1">
      <c r="A243" s="168" t="str">
        <f>IF(AND(OR(SOURCE!A243="",ISBLANK(SOURCE!A243)),SOURCE!B243&gt;0),IF(ISBLANK(SOURCE!C243),"",SOURCE!C243),
IF(SOURCE!B243&lt;0,VLOOKUP(SOURCE!B243,lookups!A$1:B$25,2,0),
  IF(ISBLANK(SOURCE!B243),
    "",
    "/* "&amp;TEXT(SOURCE!B243,"???0")&amp;" *"&amp;
      SOURCE!C243&amp;", "&amp; IF(SOURCE!$O$2-LEN(SOURCE!C243) &gt;= 0, REPT(" ",SOURCE!$O$2-LEN(SOURCE!C243)), "")&amp;
      SOURCE!D243&amp;", "&amp; IF(SOURCE!$P$2-LEN(SOURCE!D243) &gt;= 0, REPT(" ",SOURCE!$P$2-LEN(SOURCE!D243)), "")&amp;
      SOURCE!E243&amp;", "&amp; IF(SOURCE!$Q$2-LEN(SOURCE!E243) &gt;=0, REPT(" ",SOURCE!$Q$2-LEN(SOURCE!E243)), "")&amp;
      SOURCE!F243&amp;", "&amp; IF(SOURCE!$R$2-LEN(SOURCE!F243) &gt;= 0, REPT(" ",SOURCE!$R$2-LEN(SOURCE!F243)+2), "")&amp;"("&amp;
      SUBSTITUTE(TEXT(SOURCE!G243,"??0"),"  ","")&amp;" &lt;&lt; TAM_MAX_BITS) |"&amp; IF(SOURCE!$S$2-3 &gt;= 0, REPT(" ",SOURCE!$S$2-5+4+1-1-LEN(SUBSTITUTE(SUBSTITUTE(TEXT(SOURCE!H243,"????0"),"  ","")," ",""))), "")&amp;
      SUBSTITUTE(SUBSTITUTE(TEXT(SOURCE!H243,"????0"),"  ","")," ","")&amp;","&amp; IF(SOURCE!$T$2-3 &gt;= 0, REPT(" ",SOURCE!$T$2-3-5), "")&amp;
      SOURCE!I243&amp;" | "&amp; IF(SOURCE!$U$2-LEN(SOURCE!I243) &gt;= 0, REPT(" ",SOURCE!$U$2-LEN(SOURCE!I243)), "")&amp;
      SOURCE!J243&amp;      IF(SOURCE!$V$2-LEN(SOURCE!J243) &gt;= 0, REPT(" ",SOURCE!$V$2-LEN(SOURCE!J243)), "")&amp;
  " | "&amp; SOURCE!K243&amp;      IF(SOURCE!$X$2-LEN(SOURCE!K243) &gt;= 0, REPT(" ",SOURCE!$X$2-LEN(SOURCE!K243)), "")&amp;
      "},"&amp;IF(SOURCE!L243&lt;&gt;"",""&amp;SOURCE!L243,"")
 )
)
)</f>
        <v>/*  231 */  { fnCvtRatioDb,                20,                          "fr" STD_RIGHT_ARROW "dB",                     "field",                                       (0 &lt;&lt; TAM_MAX_BITS) |     0, CAT_FNCT | SLS_ENABLED   | US_ENABLED  },</v>
      </c>
    </row>
    <row r="244" spans="1:1">
      <c r="A244" s="168" t="str">
        <f>IF(AND(OR(SOURCE!A244="",ISBLANK(SOURCE!A244)),SOURCE!B244&gt;0),IF(ISBLANK(SOURCE!C244),"",SOURCE!C244),
IF(SOURCE!B244&lt;0,VLOOKUP(SOURCE!B244,lookups!A$1:B$25,2,0),
  IF(ISBLANK(SOURCE!B244),
    "",
    "/* "&amp;TEXT(SOURCE!B244,"???0")&amp;" *"&amp;
      SOURCE!C244&amp;", "&amp; IF(SOURCE!$O$2-LEN(SOURCE!C244) &gt;= 0, REPT(" ",SOURCE!$O$2-LEN(SOURCE!C244)), "")&amp;
      SOURCE!D244&amp;", "&amp; IF(SOURCE!$P$2-LEN(SOURCE!D244) &gt;= 0, REPT(" ",SOURCE!$P$2-LEN(SOURCE!D244)), "")&amp;
      SOURCE!E244&amp;", "&amp; IF(SOURCE!$Q$2-LEN(SOURCE!E244) &gt;=0, REPT(" ",SOURCE!$Q$2-LEN(SOURCE!E244)), "")&amp;
      SOURCE!F244&amp;", "&amp; IF(SOURCE!$R$2-LEN(SOURCE!F244) &gt;= 0, REPT(" ",SOURCE!$R$2-LEN(SOURCE!F244)+2), "")&amp;"("&amp;
      SUBSTITUTE(TEXT(SOURCE!G244,"??0"),"  ","")&amp;" &lt;&lt; TAM_MAX_BITS) |"&amp; IF(SOURCE!$S$2-3 &gt;= 0, REPT(" ",SOURCE!$S$2-5+4+1-1-LEN(SUBSTITUTE(SUBSTITUTE(TEXT(SOURCE!H244,"????0"),"  ","")," ",""))), "")&amp;
      SUBSTITUTE(SUBSTITUTE(TEXT(SOURCE!H244,"????0"),"  ","")," ","")&amp;","&amp; IF(SOURCE!$T$2-3 &gt;= 0, REPT(" ",SOURCE!$T$2-3-5), "")&amp;
      SOURCE!I244&amp;" | "&amp; IF(SOURCE!$U$2-LEN(SOURCE!I244) &gt;= 0, REPT(" ",SOURCE!$U$2-LEN(SOURCE!I244)), "")&amp;
      SOURCE!J244&amp;      IF(SOURCE!$V$2-LEN(SOURCE!J244) &gt;= 0, REPT(" ",SOURCE!$V$2-LEN(SOURCE!J244)), "")&amp;
  " | "&amp; SOURCE!K244&amp;      IF(SOURCE!$X$2-LEN(SOURCE!K244) &gt;= 0, REPT(" ",SOURCE!$X$2-LEN(SOURCE!K244)), "")&amp;
      "},"&amp;IF(SOURCE!L244&lt;&gt;"",""&amp;SOURCE!L244,"")
 )
)
)</f>
        <v>/*  232 */  { fnCvtRatioDb,                20,                          "fr" STD_RIGHT_ARROW "dB",                     "ratio",                                       (0 &lt;&lt; TAM_MAX_BITS) |     0, CAT_DUPL | SLS_ENABLED   | US_ENABLED  },</v>
      </c>
    </row>
    <row r="245" spans="1:1">
      <c r="A245" s="168" t="str">
        <f>IF(AND(OR(SOURCE!A245="",ISBLANK(SOURCE!A245)),SOURCE!B245&gt;0),IF(ISBLANK(SOURCE!C245),"",SOURCE!C245),
IF(SOURCE!B245&lt;0,VLOOKUP(SOURCE!B245,lookups!A$1:B$25,2,0),
  IF(ISBLANK(SOURCE!B245),
    "",
    "/* "&amp;TEXT(SOURCE!B245,"???0")&amp;" *"&amp;
      SOURCE!C245&amp;", "&amp; IF(SOURCE!$O$2-LEN(SOURCE!C245) &gt;= 0, REPT(" ",SOURCE!$O$2-LEN(SOURCE!C245)), "")&amp;
      SOURCE!D245&amp;", "&amp; IF(SOURCE!$P$2-LEN(SOURCE!D245) &gt;= 0, REPT(" ",SOURCE!$P$2-LEN(SOURCE!D245)), "")&amp;
      SOURCE!E245&amp;", "&amp; IF(SOURCE!$Q$2-LEN(SOURCE!E245) &gt;=0, REPT(" ",SOURCE!$Q$2-LEN(SOURCE!E245)), "")&amp;
      SOURCE!F245&amp;", "&amp; IF(SOURCE!$R$2-LEN(SOURCE!F245) &gt;= 0, REPT(" ",SOURCE!$R$2-LEN(SOURCE!F245)+2), "")&amp;"("&amp;
      SUBSTITUTE(TEXT(SOURCE!G245,"??0"),"  ","")&amp;" &lt;&lt; TAM_MAX_BITS) |"&amp; IF(SOURCE!$S$2-3 &gt;= 0, REPT(" ",SOURCE!$S$2-5+4+1-1-LEN(SUBSTITUTE(SUBSTITUTE(TEXT(SOURCE!H245,"????0"),"  ","")," ",""))), "")&amp;
      SUBSTITUTE(SUBSTITUTE(TEXT(SOURCE!H245,"????0"),"  ","")," ","")&amp;","&amp; IF(SOURCE!$T$2-3 &gt;= 0, REPT(" ",SOURCE!$T$2-3-5), "")&amp;
      SOURCE!I245&amp;" | "&amp; IF(SOURCE!$U$2-LEN(SOURCE!I245) &gt;= 0, REPT(" ",SOURCE!$U$2-LEN(SOURCE!I245)), "")&amp;
      SOURCE!J245&amp;      IF(SOURCE!$V$2-LEN(SOURCE!J245) &gt;= 0, REPT(" ",SOURCE!$V$2-LEN(SOURCE!J245)), "")&amp;
  " | "&amp; SOURCE!K245&amp;      IF(SOURCE!$X$2-LEN(SOURCE!K245) &gt;= 0, REPT(" ",SOURCE!$X$2-LEN(SOURCE!K245)), "")&amp;
      "},"&amp;IF(SOURCE!L245&lt;&gt;"",""&amp;SOURCE!L245,"")
 )
)
)</f>
        <v>/*  233 */  { fnCvtRatioDb,                20,                          "fr" STD_RIGHT_ARROW "dB",                     STD_RIGHT_ARROW " dB",                         (0 &lt;&lt; TAM_MAX_BITS) |     0, CAT_DUPL | SLS_ENABLED   | US_ENABLED  },</v>
      </c>
    </row>
    <row r="246" spans="1:1">
      <c r="A246" s="168" t="str">
        <f>IF(AND(OR(SOURCE!A246="",ISBLANK(SOURCE!A246)),SOURCE!B246&gt;0),IF(ISBLANK(SOURCE!C246),"",SOURCE!C246),
IF(SOURCE!B246&lt;0,VLOOKUP(SOURCE!B246,lookups!A$1:B$25,2,0),
  IF(ISBLANK(SOURCE!B246),
    "",
    "/* "&amp;TEXT(SOURCE!B246,"???0")&amp;" *"&amp;
      SOURCE!C246&amp;", "&amp; IF(SOURCE!$O$2-LEN(SOURCE!C246) &gt;= 0, REPT(" ",SOURCE!$O$2-LEN(SOURCE!C246)), "")&amp;
      SOURCE!D246&amp;", "&amp; IF(SOURCE!$P$2-LEN(SOURCE!D246) &gt;= 0, REPT(" ",SOURCE!$P$2-LEN(SOURCE!D246)), "")&amp;
      SOURCE!E246&amp;", "&amp; IF(SOURCE!$Q$2-LEN(SOURCE!E246) &gt;=0, REPT(" ",SOURCE!$Q$2-LEN(SOURCE!E246)), "")&amp;
      SOURCE!F246&amp;", "&amp; IF(SOURCE!$R$2-LEN(SOURCE!F246) &gt;= 0, REPT(" ",SOURCE!$R$2-LEN(SOURCE!F246)+2), "")&amp;"("&amp;
      SUBSTITUTE(TEXT(SOURCE!G246,"??0"),"  ","")&amp;" &lt;&lt; TAM_MAX_BITS) |"&amp; IF(SOURCE!$S$2-3 &gt;= 0, REPT(" ",SOURCE!$S$2-5+4+1-1-LEN(SUBSTITUTE(SUBSTITUTE(TEXT(SOURCE!H246,"????0"),"  ","")," ",""))), "")&amp;
      SUBSTITUTE(SUBSTITUTE(TEXT(SOURCE!H246,"????0"),"  ","")," ","")&amp;","&amp; IF(SOURCE!$T$2-3 &gt;= 0, REPT(" ",SOURCE!$T$2-3-5), "")&amp;
      SOURCE!I246&amp;" | "&amp; IF(SOURCE!$U$2-LEN(SOURCE!I246) &gt;= 0, REPT(" ",SOURCE!$U$2-LEN(SOURCE!I246)), "")&amp;
      SOURCE!J246&amp;      IF(SOURCE!$V$2-LEN(SOURCE!J246) &gt;= 0, REPT(" ",SOURCE!$V$2-LEN(SOURCE!J246)), "")&amp;
  " | "&amp; SOURCE!K246&amp;      IF(SOURCE!$X$2-LEN(SOURCE!K246) &gt;= 0, REPT(" ",SOURCE!$X$2-LEN(SOURCE!K246)), "")&amp;
      "},"&amp;IF(SOURCE!L246&lt;&gt;"",""&amp;SOURCE!L246,"")
 )
)
)</f>
        <v>/*  234 */  { fnCvtAcreHa,                 multiply,                    "ac" STD_RIGHT_ARROW "ha",                     "acre",                                        (0 &lt;&lt; TAM_MAX_BITS) |     0, CAT_FNCT | SLS_ENABLED   | US_ENABLED  },</v>
      </c>
    </row>
    <row r="247" spans="1:1">
      <c r="A247" s="168" t="str">
        <f>IF(AND(OR(SOURCE!A247="",ISBLANK(SOURCE!A247)),SOURCE!B247&gt;0),IF(ISBLANK(SOURCE!C247),"",SOURCE!C247),
IF(SOURCE!B247&lt;0,VLOOKUP(SOURCE!B247,lookups!A$1:B$25,2,0),
  IF(ISBLANK(SOURCE!B247),
    "",
    "/* "&amp;TEXT(SOURCE!B247,"???0")&amp;" *"&amp;
      SOURCE!C247&amp;", "&amp; IF(SOURCE!$O$2-LEN(SOURCE!C247) &gt;= 0, REPT(" ",SOURCE!$O$2-LEN(SOURCE!C247)), "")&amp;
      SOURCE!D247&amp;", "&amp; IF(SOURCE!$P$2-LEN(SOURCE!D247) &gt;= 0, REPT(" ",SOURCE!$P$2-LEN(SOURCE!D247)), "")&amp;
      SOURCE!E247&amp;", "&amp; IF(SOURCE!$Q$2-LEN(SOURCE!E247) &gt;=0, REPT(" ",SOURCE!$Q$2-LEN(SOURCE!E247)), "")&amp;
      SOURCE!F247&amp;", "&amp; IF(SOURCE!$R$2-LEN(SOURCE!F247) &gt;= 0, REPT(" ",SOURCE!$R$2-LEN(SOURCE!F247)+2), "")&amp;"("&amp;
      SUBSTITUTE(TEXT(SOURCE!G247,"??0"),"  ","")&amp;" &lt;&lt; TAM_MAX_BITS) |"&amp; IF(SOURCE!$S$2-3 &gt;= 0, REPT(" ",SOURCE!$S$2-5+4+1-1-LEN(SUBSTITUTE(SUBSTITUTE(TEXT(SOURCE!H247,"????0"),"  ","")," ",""))), "")&amp;
      SUBSTITUTE(SUBSTITUTE(TEXT(SOURCE!H247,"????0"),"  ","")," ","")&amp;","&amp; IF(SOURCE!$T$2-3 &gt;= 0, REPT(" ",SOURCE!$T$2-3-5), "")&amp;
      SOURCE!I247&amp;" | "&amp; IF(SOURCE!$U$2-LEN(SOURCE!I247) &gt;= 0, REPT(" ",SOURCE!$U$2-LEN(SOURCE!I247)), "")&amp;
      SOURCE!J247&amp;      IF(SOURCE!$V$2-LEN(SOURCE!J247) &gt;= 0, REPT(" ",SOURCE!$V$2-LEN(SOURCE!J247)), "")&amp;
  " | "&amp; SOURCE!K247&amp;      IF(SOURCE!$X$2-LEN(SOURCE!K247) &gt;= 0, REPT(" ",SOURCE!$X$2-LEN(SOURCE!K247)), "")&amp;
      "},"&amp;IF(SOURCE!L247&lt;&gt;"",""&amp;SOURCE!L247,"")
 )
)
)</f>
        <v>/*  235 */  { fnCvtAcreHa,                 multiply,                    "ac" STD_RIGHT_ARROW "ha",                     STD_RIGHT_ARROW " ha",                         (0 &lt;&lt; TAM_MAX_BITS) |     0, CAT_DUPL | SLS_ENABLED   | US_ENABLED  },</v>
      </c>
    </row>
    <row r="248" spans="1:1">
      <c r="A248" s="168" t="str">
        <f>IF(AND(OR(SOURCE!A248="",ISBLANK(SOURCE!A248)),SOURCE!B248&gt;0),IF(ISBLANK(SOURCE!C248),"",SOURCE!C248),
IF(SOURCE!B248&lt;0,VLOOKUP(SOURCE!B248,lookups!A$1:B$25,2,0),
  IF(ISBLANK(SOURCE!B248),
    "",
    "/* "&amp;TEXT(SOURCE!B248,"???0")&amp;" *"&amp;
      SOURCE!C248&amp;", "&amp; IF(SOURCE!$O$2-LEN(SOURCE!C248) &gt;= 0, REPT(" ",SOURCE!$O$2-LEN(SOURCE!C248)), "")&amp;
      SOURCE!D248&amp;", "&amp; IF(SOURCE!$P$2-LEN(SOURCE!D248) &gt;= 0, REPT(" ",SOURCE!$P$2-LEN(SOURCE!D248)), "")&amp;
      SOURCE!E248&amp;", "&amp; IF(SOURCE!$Q$2-LEN(SOURCE!E248) &gt;=0, REPT(" ",SOURCE!$Q$2-LEN(SOURCE!E248)), "")&amp;
      SOURCE!F248&amp;", "&amp; IF(SOURCE!$R$2-LEN(SOURCE!F248) &gt;= 0, REPT(" ",SOURCE!$R$2-LEN(SOURCE!F248)+2), "")&amp;"("&amp;
      SUBSTITUTE(TEXT(SOURCE!G248,"??0"),"  ","")&amp;" &lt;&lt; TAM_MAX_BITS) |"&amp; IF(SOURCE!$S$2-3 &gt;= 0, REPT(" ",SOURCE!$S$2-5+4+1-1-LEN(SUBSTITUTE(SUBSTITUTE(TEXT(SOURCE!H248,"????0"),"  ","")," ",""))), "")&amp;
      SUBSTITUTE(SUBSTITUTE(TEXT(SOURCE!H248,"????0"),"  ","")," ","")&amp;","&amp; IF(SOURCE!$T$2-3 &gt;= 0, REPT(" ",SOURCE!$T$2-3-5), "")&amp;
      SOURCE!I248&amp;" | "&amp; IF(SOURCE!$U$2-LEN(SOURCE!I248) &gt;= 0, REPT(" ",SOURCE!$U$2-LEN(SOURCE!I248)), "")&amp;
      SOURCE!J248&amp;      IF(SOURCE!$V$2-LEN(SOURCE!J248) &gt;= 0, REPT(" ",SOURCE!$V$2-LEN(SOURCE!J248)), "")&amp;
  " | "&amp; SOURCE!K248&amp;      IF(SOURCE!$X$2-LEN(SOURCE!K248) &gt;= 0, REPT(" ",SOURCE!$X$2-LEN(SOURCE!K248)), "")&amp;
      "},"&amp;IF(SOURCE!L248&lt;&gt;"",""&amp;SOURCE!L248,"")
 )
)
)</f>
        <v>/*  236 */  { fnCvtAcreHa,                 divide,                      "ha" STD_RIGHT_ARROW "ac",                     "ha " STD_RIGHT_ARROW,                         (0 &lt;&lt; TAM_MAX_BITS) |     0, CAT_FNCT | SLS_ENABLED   | US_ENABLED  },</v>
      </c>
    </row>
    <row r="249" spans="1:1">
      <c r="A249" s="168" t="str">
        <f>IF(AND(OR(SOURCE!A249="",ISBLANK(SOURCE!A249)),SOURCE!B249&gt;0),IF(ISBLANK(SOURCE!C249),"",SOURCE!C249),
IF(SOURCE!B249&lt;0,VLOOKUP(SOURCE!B249,lookups!A$1:B$25,2,0),
  IF(ISBLANK(SOURCE!B249),
    "",
    "/* "&amp;TEXT(SOURCE!B249,"???0")&amp;" *"&amp;
      SOURCE!C249&amp;", "&amp; IF(SOURCE!$O$2-LEN(SOURCE!C249) &gt;= 0, REPT(" ",SOURCE!$O$2-LEN(SOURCE!C249)), "")&amp;
      SOURCE!D249&amp;", "&amp; IF(SOURCE!$P$2-LEN(SOURCE!D249) &gt;= 0, REPT(" ",SOURCE!$P$2-LEN(SOURCE!D249)), "")&amp;
      SOURCE!E249&amp;", "&amp; IF(SOURCE!$Q$2-LEN(SOURCE!E249) &gt;=0, REPT(" ",SOURCE!$Q$2-LEN(SOURCE!E249)), "")&amp;
      SOURCE!F249&amp;", "&amp; IF(SOURCE!$R$2-LEN(SOURCE!F249) &gt;= 0, REPT(" ",SOURCE!$R$2-LEN(SOURCE!F249)+2), "")&amp;"("&amp;
      SUBSTITUTE(TEXT(SOURCE!G249,"??0"),"  ","")&amp;" &lt;&lt; TAM_MAX_BITS) |"&amp; IF(SOURCE!$S$2-3 &gt;= 0, REPT(" ",SOURCE!$S$2-5+4+1-1-LEN(SUBSTITUTE(SUBSTITUTE(TEXT(SOURCE!H249,"????0"),"  ","")," ",""))), "")&amp;
      SUBSTITUTE(SUBSTITUTE(TEXT(SOURCE!H249,"????0"),"  ","")," ","")&amp;","&amp; IF(SOURCE!$T$2-3 &gt;= 0, REPT(" ",SOURCE!$T$2-3-5), "")&amp;
      SOURCE!I249&amp;" | "&amp; IF(SOURCE!$U$2-LEN(SOURCE!I249) &gt;= 0, REPT(" ",SOURCE!$U$2-LEN(SOURCE!I249)), "")&amp;
      SOURCE!J249&amp;      IF(SOURCE!$V$2-LEN(SOURCE!J249) &gt;= 0, REPT(" ",SOURCE!$V$2-LEN(SOURCE!J249)), "")&amp;
  " | "&amp; SOURCE!K249&amp;      IF(SOURCE!$X$2-LEN(SOURCE!K249) &gt;= 0, REPT(" ",SOURCE!$X$2-LEN(SOURCE!K249)), "")&amp;
      "},"&amp;IF(SOURCE!L249&lt;&gt;"",""&amp;SOURCE!L249,"")
 )
)
)</f>
        <v>/*  237 */  { fnCvtAcreHa,                 divide,                      "ha" STD_RIGHT_ARROW "ac",                     "acre",                                        (0 &lt;&lt; TAM_MAX_BITS) |     0, CAT_DUPL | SLS_ENABLED   | US_ENABLED  },</v>
      </c>
    </row>
    <row r="250" spans="1:1">
      <c r="A250" s="168" t="str">
        <f>IF(AND(OR(SOURCE!A250="",ISBLANK(SOURCE!A250)),SOURCE!B250&gt;0),IF(ISBLANK(SOURCE!C250),"",SOURCE!C250),
IF(SOURCE!B250&lt;0,VLOOKUP(SOURCE!B250,lookups!A$1:B$25,2,0),
  IF(ISBLANK(SOURCE!B250),
    "",
    "/* "&amp;TEXT(SOURCE!B250,"???0")&amp;" *"&amp;
      SOURCE!C250&amp;", "&amp; IF(SOURCE!$O$2-LEN(SOURCE!C250) &gt;= 0, REPT(" ",SOURCE!$O$2-LEN(SOURCE!C250)), "")&amp;
      SOURCE!D250&amp;", "&amp; IF(SOURCE!$P$2-LEN(SOURCE!D250) &gt;= 0, REPT(" ",SOURCE!$P$2-LEN(SOURCE!D250)), "")&amp;
      SOURCE!E250&amp;", "&amp; IF(SOURCE!$Q$2-LEN(SOURCE!E250) &gt;=0, REPT(" ",SOURCE!$Q$2-LEN(SOURCE!E250)), "")&amp;
      SOURCE!F250&amp;", "&amp; IF(SOURCE!$R$2-LEN(SOURCE!F250) &gt;= 0, REPT(" ",SOURCE!$R$2-LEN(SOURCE!F250)+2), "")&amp;"("&amp;
      SUBSTITUTE(TEXT(SOURCE!G250,"??0"),"  ","")&amp;" &lt;&lt; TAM_MAX_BITS) |"&amp; IF(SOURCE!$S$2-3 &gt;= 0, REPT(" ",SOURCE!$S$2-5+4+1-1-LEN(SUBSTITUTE(SUBSTITUTE(TEXT(SOURCE!H250,"????0"),"  ","")," ",""))), "")&amp;
      SUBSTITUTE(SUBSTITUTE(TEXT(SOURCE!H250,"????0"),"  ","")," ","")&amp;","&amp; IF(SOURCE!$T$2-3 &gt;= 0, REPT(" ",SOURCE!$T$2-3-5), "")&amp;
      SOURCE!I250&amp;" | "&amp; IF(SOURCE!$U$2-LEN(SOURCE!I250) &gt;= 0, REPT(" ",SOURCE!$U$2-LEN(SOURCE!I250)), "")&amp;
      SOURCE!J250&amp;      IF(SOURCE!$V$2-LEN(SOURCE!J250) &gt;= 0, REPT(" ",SOURCE!$V$2-LEN(SOURCE!J250)), "")&amp;
  " | "&amp; SOURCE!K250&amp;      IF(SOURCE!$X$2-LEN(SOURCE!K250) &gt;= 0, REPT(" ",SOURCE!$X$2-LEN(SOURCE!K250)), "")&amp;
      "},"&amp;IF(SOURCE!L250&lt;&gt;"",""&amp;SOURCE!L250,"")
 )
)
)</f>
        <v>/*  238 */  { fnCvtAcreusHa,               multiply,                    "ac" STD_US STD_RIGHT_ARROW "ha",              "acre" STD_US,                                 (0 &lt;&lt; TAM_MAX_BITS) |     0, CAT_FNCT | SLS_ENABLED   | US_ENABLED  },</v>
      </c>
    </row>
    <row r="251" spans="1:1">
      <c r="A251" s="168" t="str">
        <f>IF(AND(OR(SOURCE!A251="",ISBLANK(SOURCE!A251)),SOURCE!B251&gt;0),IF(ISBLANK(SOURCE!C251),"",SOURCE!C251),
IF(SOURCE!B251&lt;0,VLOOKUP(SOURCE!B251,lookups!A$1:B$25,2,0),
  IF(ISBLANK(SOURCE!B251),
    "",
    "/* "&amp;TEXT(SOURCE!B251,"???0")&amp;" *"&amp;
      SOURCE!C251&amp;", "&amp; IF(SOURCE!$O$2-LEN(SOURCE!C251) &gt;= 0, REPT(" ",SOURCE!$O$2-LEN(SOURCE!C251)), "")&amp;
      SOURCE!D251&amp;", "&amp; IF(SOURCE!$P$2-LEN(SOURCE!D251) &gt;= 0, REPT(" ",SOURCE!$P$2-LEN(SOURCE!D251)), "")&amp;
      SOURCE!E251&amp;", "&amp; IF(SOURCE!$Q$2-LEN(SOURCE!E251) &gt;=0, REPT(" ",SOURCE!$Q$2-LEN(SOURCE!E251)), "")&amp;
      SOURCE!F251&amp;", "&amp; IF(SOURCE!$R$2-LEN(SOURCE!F251) &gt;= 0, REPT(" ",SOURCE!$R$2-LEN(SOURCE!F251)+2), "")&amp;"("&amp;
      SUBSTITUTE(TEXT(SOURCE!G251,"??0"),"  ","")&amp;" &lt;&lt; TAM_MAX_BITS) |"&amp; IF(SOURCE!$S$2-3 &gt;= 0, REPT(" ",SOURCE!$S$2-5+4+1-1-LEN(SUBSTITUTE(SUBSTITUTE(TEXT(SOURCE!H251,"????0"),"  ","")," ",""))), "")&amp;
      SUBSTITUTE(SUBSTITUTE(TEXT(SOURCE!H251,"????0"),"  ","")," ","")&amp;","&amp; IF(SOURCE!$T$2-3 &gt;= 0, REPT(" ",SOURCE!$T$2-3-5), "")&amp;
      SOURCE!I251&amp;" | "&amp; IF(SOURCE!$U$2-LEN(SOURCE!I251) &gt;= 0, REPT(" ",SOURCE!$U$2-LEN(SOURCE!I251)), "")&amp;
      SOURCE!J251&amp;      IF(SOURCE!$V$2-LEN(SOURCE!J251) &gt;= 0, REPT(" ",SOURCE!$V$2-LEN(SOURCE!J251)), "")&amp;
  " | "&amp; SOURCE!K251&amp;      IF(SOURCE!$X$2-LEN(SOURCE!K251) &gt;= 0, REPT(" ",SOURCE!$X$2-LEN(SOURCE!K251)), "")&amp;
      "},"&amp;IF(SOURCE!L251&lt;&gt;"",""&amp;SOURCE!L251,"")
 )
)
)</f>
        <v>/*  239 */  { fnCvtAcreusHa,               multiply,                    "ac" STD_US STD_RIGHT_ARROW "ha",              STD_RIGHT_ARROW " ha",                         (0 &lt;&lt; TAM_MAX_BITS) |     0, CAT_DUPL | SLS_ENABLED   | US_ENABLED  },</v>
      </c>
    </row>
    <row r="252" spans="1:1">
      <c r="A252" s="168" t="str">
        <f>IF(AND(OR(SOURCE!A252="",ISBLANK(SOURCE!A252)),SOURCE!B252&gt;0),IF(ISBLANK(SOURCE!C252),"",SOURCE!C252),
IF(SOURCE!B252&lt;0,VLOOKUP(SOURCE!B252,lookups!A$1:B$25,2,0),
  IF(ISBLANK(SOURCE!B252),
    "",
    "/* "&amp;TEXT(SOURCE!B252,"???0")&amp;" *"&amp;
      SOURCE!C252&amp;", "&amp; IF(SOURCE!$O$2-LEN(SOURCE!C252) &gt;= 0, REPT(" ",SOURCE!$O$2-LEN(SOURCE!C252)), "")&amp;
      SOURCE!D252&amp;", "&amp; IF(SOURCE!$P$2-LEN(SOURCE!D252) &gt;= 0, REPT(" ",SOURCE!$P$2-LEN(SOURCE!D252)), "")&amp;
      SOURCE!E252&amp;", "&amp; IF(SOURCE!$Q$2-LEN(SOURCE!E252) &gt;=0, REPT(" ",SOURCE!$Q$2-LEN(SOURCE!E252)), "")&amp;
      SOURCE!F252&amp;", "&amp; IF(SOURCE!$R$2-LEN(SOURCE!F252) &gt;= 0, REPT(" ",SOURCE!$R$2-LEN(SOURCE!F252)+2), "")&amp;"("&amp;
      SUBSTITUTE(TEXT(SOURCE!G252,"??0"),"  ","")&amp;" &lt;&lt; TAM_MAX_BITS) |"&amp; IF(SOURCE!$S$2-3 &gt;= 0, REPT(" ",SOURCE!$S$2-5+4+1-1-LEN(SUBSTITUTE(SUBSTITUTE(TEXT(SOURCE!H252,"????0"),"  ","")," ",""))), "")&amp;
      SUBSTITUTE(SUBSTITUTE(TEXT(SOURCE!H252,"????0"),"  ","")," ","")&amp;","&amp; IF(SOURCE!$T$2-3 &gt;= 0, REPT(" ",SOURCE!$T$2-3-5), "")&amp;
      SOURCE!I252&amp;" | "&amp; IF(SOURCE!$U$2-LEN(SOURCE!I252) &gt;= 0, REPT(" ",SOURCE!$U$2-LEN(SOURCE!I252)), "")&amp;
      SOURCE!J252&amp;      IF(SOURCE!$V$2-LEN(SOURCE!J252) &gt;= 0, REPT(" ",SOURCE!$V$2-LEN(SOURCE!J252)), "")&amp;
  " | "&amp; SOURCE!K252&amp;      IF(SOURCE!$X$2-LEN(SOURCE!K252) &gt;= 0, REPT(" ",SOURCE!$X$2-LEN(SOURCE!K252)), "")&amp;
      "},"&amp;IF(SOURCE!L252&lt;&gt;"",""&amp;SOURCE!L252,"")
 )
)
)</f>
        <v>/*  240 */  { fnCvtAcreusHa,               divide,                      "ha" STD_RIGHT_ARROW "ac" STD_US,              "ha " STD_RIGHT_ARROW,                         (0 &lt;&lt; TAM_MAX_BITS) |     0, CAT_FNCT | SLS_ENABLED   | US_ENABLED  },</v>
      </c>
    </row>
    <row r="253" spans="1:1">
      <c r="A253" s="168" t="str">
        <f>IF(AND(OR(SOURCE!A253="",ISBLANK(SOURCE!A253)),SOURCE!B253&gt;0),IF(ISBLANK(SOURCE!C253),"",SOURCE!C253),
IF(SOURCE!B253&lt;0,VLOOKUP(SOURCE!B253,lookups!A$1:B$25,2,0),
  IF(ISBLANK(SOURCE!B253),
    "",
    "/* "&amp;TEXT(SOURCE!B253,"???0")&amp;" *"&amp;
      SOURCE!C253&amp;", "&amp; IF(SOURCE!$O$2-LEN(SOURCE!C253) &gt;= 0, REPT(" ",SOURCE!$O$2-LEN(SOURCE!C253)), "")&amp;
      SOURCE!D253&amp;", "&amp; IF(SOURCE!$P$2-LEN(SOURCE!D253) &gt;= 0, REPT(" ",SOURCE!$P$2-LEN(SOURCE!D253)), "")&amp;
      SOURCE!E253&amp;", "&amp; IF(SOURCE!$Q$2-LEN(SOURCE!E253) &gt;=0, REPT(" ",SOURCE!$Q$2-LEN(SOURCE!E253)), "")&amp;
      SOURCE!F253&amp;", "&amp; IF(SOURCE!$R$2-LEN(SOURCE!F253) &gt;= 0, REPT(" ",SOURCE!$R$2-LEN(SOURCE!F253)+2), "")&amp;"("&amp;
      SUBSTITUTE(TEXT(SOURCE!G253,"??0"),"  ","")&amp;" &lt;&lt; TAM_MAX_BITS) |"&amp; IF(SOURCE!$S$2-3 &gt;= 0, REPT(" ",SOURCE!$S$2-5+4+1-1-LEN(SUBSTITUTE(SUBSTITUTE(TEXT(SOURCE!H253,"????0"),"  ","")," ",""))), "")&amp;
      SUBSTITUTE(SUBSTITUTE(TEXT(SOURCE!H253,"????0"),"  ","")," ","")&amp;","&amp; IF(SOURCE!$T$2-3 &gt;= 0, REPT(" ",SOURCE!$T$2-3-5), "")&amp;
      SOURCE!I253&amp;" | "&amp; IF(SOURCE!$U$2-LEN(SOURCE!I253) &gt;= 0, REPT(" ",SOURCE!$U$2-LEN(SOURCE!I253)), "")&amp;
      SOURCE!J253&amp;      IF(SOURCE!$V$2-LEN(SOURCE!J253) &gt;= 0, REPT(" ",SOURCE!$V$2-LEN(SOURCE!J253)), "")&amp;
  " | "&amp; SOURCE!K253&amp;      IF(SOURCE!$X$2-LEN(SOURCE!K253) &gt;= 0, REPT(" ",SOURCE!$X$2-LEN(SOURCE!K253)), "")&amp;
      "},"&amp;IF(SOURCE!L253&lt;&gt;"",""&amp;SOURCE!L253,"")
 )
)
)</f>
        <v>/*  241 */  { fnCvtAcreusHa,               divide,                      "ha" STD_RIGHT_ARROW "ac" STD_US,              "acre" STD_US,                                 (0 &lt;&lt; TAM_MAX_BITS) |     0, CAT_DUPL | SLS_ENABLED   | US_ENABLED  },</v>
      </c>
    </row>
    <row r="254" spans="1:1">
      <c r="A254" s="168" t="str">
        <f>IF(AND(OR(SOURCE!A254="",ISBLANK(SOURCE!A254)),SOURCE!B254&gt;0),IF(ISBLANK(SOURCE!C254),"",SOURCE!C254),
IF(SOURCE!B254&lt;0,VLOOKUP(SOURCE!B254,lookups!A$1:B$25,2,0),
  IF(ISBLANK(SOURCE!B254),
    "",
    "/* "&amp;TEXT(SOURCE!B254,"???0")&amp;" *"&amp;
      SOURCE!C254&amp;", "&amp; IF(SOURCE!$O$2-LEN(SOURCE!C254) &gt;= 0, REPT(" ",SOURCE!$O$2-LEN(SOURCE!C254)), "")&amp;
      SOURCE!D254&amp;", "&amp; IF(SOURCE!$P$2-LEN(SOURCE!D254) &gt;= 0, REPT(" ",SOURCE!$P$2-LEN(SOURCE!D254)), "")&amp;
      SOURCE!E254&amp;", "&amp; IF(SOURCE!$Q$2-LEN(SOURCE!E254) &gt;=0, REPT(" ",SOURCE!$Q$2-LEN(SOURCE!E254)), "")&amp;
      SOURCE!F254&amp;", "&amp; IF(SOURCE!$R$2-LEN(SOURCE!F254) &gt;= 0, REPT(" ",SOURCE!$R$2-LEN(SOURCE!F254)+2), "")&amp;"("&amp;
      SUBSTITUTE(TEXT(SOURCE!G254,"??0"),"  ","")&amp;" &lt;&lt; TAM_MAX_BITS) |"&amp; IF(SOURCE!$S$2-3 &gt;= 0, REPT(" ",SOURCE!$S$2-5+4+1-1-LEN(SUBSTITUTE(SUBSTITUTE(TEXT(SOURCE!H254,"????0"),"  ","")," ",""))), "")&amp;
      SUBSTITUTE(SUBSTITUTE(TEXT(SOURCE!H254,"????0"),"  ","")," ","")&amp;","&amp; IF(SOURCE!$T$2-3 &gt;= 0, REPT(" ",SOURCE!$T$2-3-5), "")&amp;
      SOURCE!I254&amp;" | "&amp; IF(SOURCE!$U$2-LEN(SOURCE!I254) &gt;= 0, REPT(" ",SOURCE!$U$2-LEN(SOURCE!I254)), "")&amp;
      SOURCE!J254&amp;      IF(SOURCE!$V$2-LEN(SOURCE!J254) &gt;= 0, REPT(" ",SOURCE!$V$2-LEN(SOURCE!J254)), "")&amp;
  " | "&amp; SOURCE!K254&amp;      IF(SOURCE!$X$2-LEN(SOURCE!K254) &gt;= 0, REPT(" ",SOURCE!$X$2-LEN(SOURCE!K254)), "")&amp;
      "},"&amp;IF(SOURCE!L254&lt;&gt;"",""&amp;SOURCE!L254,"")
 )
)
)</f>
        <v>/*  242 */  { fnCvtAtmPa,                  divide,                      "Pa" STD_RIGHT_ARROW "atm",                    "Pa" STD_RIGHT_ARROW "atm",                    (0 &lt;&lt; TAM_MAX_BITS) |     0, CAT_FNCT | SLS_ENABLED   | US_ENABLED  },</v>
      </c>
    </row>
    <row r="255" spans="1:1">
      <c r="A255" s="168" t="str">
        <f>IF(AND(OR(SOURCE!A255="",ISBLANK(SOURCE!A255)),SOURCE!B255&gt;0),IF(ISBLANK(SOURCE!C255),"",SOURCE!C255),
IF(SOURCE!B255&lt;0,VLOOKUP(SOURCE!B255,lookups!A$1:B$25,2,0),
  IF(ISBLANK(SOURCE!B255),
    "",
    "/* "&amp;TEXT(SOURCE!B255,"???0")&amp;" *"&amp;
      SOURCE!C255&amp;", "&amp; IF(SOURCE!$O$2-LEN(SOURCE!C255) &gt;= 0, REPT(" ",SOURCE!$O$2-LEN(SOURCE!C255)), "")&amp;
      SOURCE!D255&amp;", "&amp; IF(SOURCE!$P$2-LEN(SOURCE!D255) &gt;= 0, REPT(" ",SOURCE!$P$2-LEN(SOURCE!D255)), "")&amp;
      SOURCE!E255&amp;", "&amp; IF(SOURCE!$Q$2-LEN(SOURCE!E255) &gt;=0, REPT(" ",SOURCE!$Q$2-LEN(SOURCE!E255)), "")&amp;
      SOURCE!F255&amp;", "&amp; IF(SOURCE!$R$2-LEN(SOURCE!F255) &gt;= 0, REPT(" ",SOURCE!$R$2-LEN(SOURCE!F255)+2), "")&amp;"("&amp;
      SUBSTITUTE(TEXT(SOURCE!G255,"??0"),"  ","")&amp;" &lt;&lt; TAM_MAX_BITS) |"&amp; IF(SOURCE!$S$2-3 &gt;= 0, REPT(" ",SOURCE!$S$2-5+4+1-1-LEN(SUBSTITUTE(SUBSTITUTE(TEXT(SOURCE!H255,"????0"),"  ","")," ",""))), "")&amp;
      SUBSTITUTE(SUBSTITUTE(TEXT(SOURCE!H255,"????0"),"  ","")," ","")&amp;","&amp; IF(SOURCE!$T$2-3 &gt;= 0, REPT(" ",SOURCE!$T$2-3-5), "")&amp;
      SOURCE!I255&amp;" | "&amp; IF(SOURCE!$U$2-LEN(SOURCE!I255) &gt;= 0, REPT(" ",SOURCE!$U$2-LEN(SOURCE!I255)), "")&amp;
      SOURCE!J255&amp;      IF(SOURCE!$V$2-LEN(SOURCE!J255) &gt;= 0, REPT(" ",SOURCE!$V$2-LEN(SOURCE!J255)), "")&amp;
  " | "&amp; SOURCE!K255&amp;      IF(SOURCE!$X$2-LEN(SOURCE!K255) &gt;= 0, REPT(" ",SOURCE!$X$2-LEN(SOURCE!K255)), "")&amp;
      "},"&amp;IF(SOURCE!L255&lt;&gt;"",""&amp;SOURCE!L255,"")
 )
)
)</f>
        <v>/*  243 */  { fnCvtAtmPa,                  multiply,                    "atm" STD_RIGHT_ARROW "Pa",                    "atm" STD_RIGHT_ARROW "Pa",                    (0 &lt;&lt; TAM_MAX_BITS) |     0, CAT_FNCT | SLS_ENABLED   | US_ENABLED  },</v>
      </c>
    </row>
    <row r="256" spans="1:1">
      <c r="A256" s="168" t="str">
        <f>IF(AND(OR(SOURCE!A256="",ISBLANK(SOURCE!A256)),SOURCE!B256&gt;0),IF(ISBLANK(SOURCE!C256),"",SOURCE!C256),
IF(SOURCE!B256&lt;0,VLOOKUP(SOURCE!B256,lookups!A$1:B$25,2,0),
  IF(ISBLANK(SOURCE!B256),
    "",
    "/* "&amp;TEXT(SOURCE!B256,"???0")&amp;" *"&amp;
      SOURCE!C256&amp;", "&amp; IF(SOURCE!$O$2-LEN(SOURCE!C256) &gt;= 0, REPT(" ",SOURCE!$O$2-LEN(SOURCE!C256)), "")&amp;
      SOURCE!D256&amp;", "&amp; IF(SOURCE!$P$2-LEN(SOURCE!D256) &gt;= 0, REPT(" ",SOURCE!$P$2-LEN(SOURCE!D256)), "")&amp;
      SOURCE!E256&amp;", "&amp; IF(SOURCE!$Q$2-LEN(SOURCE!E256) &gt;=0, REPT(" ",SOURCE!$Q$2-LEN(SOURCE!E256)), "")&amp;
      SOURCE!F256&amp;", "&amp; IF(SOURCE!$R$2-LEN(SOURCE!F256) &gt;= 0, REPT(" ",SOURCE!$R$2-LEN(SOURCE!F256)+2), "")&amp;"("&amp;
      SUBSTITUTE(TEXT(SOURCE!G256,"??0"),"  ","")&amp;" &lt;&lt; TAM_MAX_BITS) |"&amp; IF(SOURCE!$S$2-3 &gt;= 0, REPT(" ",SOURCE!$S$2-5+4+1-1-LEN(SUBSTITUTE(SUBSTITUTE(TEXT(SOURCE!H256,"????0"),"  ","")," ",""))), "")&amp;
      SUBSTITUTE(SUBSTITUTE(TEXT(SOURCE!H256,"????0"),"  ","")," ","")&amp;","&amp; IF(SOURCE!$T$2-3 &gt;= 0, REPT(" ",SOURCE!$T$2-3-5), "")&amp;
      SOURCE!I256&amp;" | "&amp; IF(SOURCE!$U$2-LEN(SOURCE!I256) &gt;= 0, REPT(" ",SOURCE!$U$2-LEN(SOURCE!I256)), "")&amp;
      SOURCE!J256&amp;      IF(SOURCE!$V$2-LEN(SOURCE!J256) &gt;= 0, REPT(" ",SOURCE!$V$2-LEN(SOURCE!J256)), "")&amp;
  " | "&amp; SOURCE!K256&amp;      IF(SOURCE!$X$2-LEN(SOURCE!K256) &gt;= 0, REPT(" ",SOURCE!$X$2-LEN(SOURCE!K256)), "")&amp;
      "},"&amp;IF(SOURCE!L256&lt;&gt;"",""&amp;SOURCE!L256,"")
 )
)
)</f>
        <v>/*  244 */  { fnCvtAuM,                    multiply,                    "au" STD_RIGHT_ARROW "m",                      "au" STD_RIGHT_ARROW "m",                      (0 &lt;&lt; TAM_MAX_BITS) |     0, CAT_FNCT | SLS_ENABLED   | US_ENABLED  },</v>
      </c>
    </row>
    <row r="257" spans="1:1">
      <c r="A257" s="168" t="str">
        <f>IF(AND(OR(SOURCE!A257="",ISBLANK(SOURCE!A257)),SOURCE!B257&gt;0),IF(ISBLANK(SOURCE!C257),"",SOURCE!C257),
IF(SOURCE!B257&lt;0,VLOOKUP(SOURCE!B257,lookups!A$1:B$25,2,0),
  IF(ISBLANK(SOURCE!B257),
    "",
    "/* "&amp;TEXT(SOURCE!B257,"???0")&amp;" *"&amp;
      SOURCE!C257&amp;", "&amp; IF(SOURCE!$O$2-LEN(SOURCE!C257) &gt;= 0, REPT(" ",SOURCE!$O$2-LEN(SOURCE!C257)), "")&amp;
      SOURCE!D257&amp;", "&amp; IF(SOURCE!$P$2-LEN(SOURCE!D257) &gt;= 0, REPT(" ",SOURCE!$P$2-LEN(SOURCE!D257)), "")&amp;
      SOURCE!E257&amp;", "&amp; IF(SOURCE!$Q$2-LEN(SOURCE!E257) &gt;=0, REPT(" ",SOURCE!$Q$2-LEN(SOURCE!E257)), "")&amp;
      SOURCE!F257&amp;", "&amp; IF(SOURCE!$R$2-LEN(SOURCE!F257) &gt;= 0, REPT(" ",SOURCE!$R$2-LEN(SOURCE!F257)+2), "")&amp;"("&amp;
      SUBSTITUTE(TEXT(SOURCE!G257,"??0"),"  ","")&amp;" &lt;&lt; TAM_MAX_BITS) |"&amp; IF(SOURCE!$S$2-3 &gt;= 0, REPT(" ",SOURCE!$S$2-5+4+1-1-LEN(SUBSTITUTE(SUBSTITUTE(TEXT(SOURCE!H257,"????0"),"  ","")," ",""))), "")&amp;
      SUBSTITUTE(SUBSTITUTE(TEXT(SOURCE!H257,"????0"),"  ","")," ","")&amp;","&amp; IF(SOURCE!$T$2-3 &gt;= 0, REPT(" ",SOURCE!$T$2-3-5), "")&amp;
      SOURCE!I257&amp;" | "&amp; IF(SOURCE!$U$2-LEN(SOURCE!I257) &gt;= 0, REPT(" ",SOURCE!$U$2-LEN(SOURCE!I257)), "")&amp;
      SOURCE!J257&amp;      IF(SOURCE!$V$2-LEN(SOURCE!J257) &gt;= 0, REPT(" ",SOURCE!$V$2-LEN(SOURCE!J257)), "")&amp;
  " | "&amp; SOURCE!K257&amp;      IF(SOURCE!$X$2-LEN(SOURCE!K257) &gt;= 0, REPT(" ",SOURCE!$X$2-LEN(SOURCE!K257)), "")&amp;
      "},"&amp;IF(SOURCE!L257&lt;&gt;"",""&amp;SOURCE!L257,"")
 )
)
)</f>
        <v>/*  245 */  { fnCvtAuM,                    divide,                      "m" STD_RIGHT_ARROW "au",                      "m" STD_RIGHT_ARROW "au",                      (0 &lt;&lt; TAM_MAX_BITS) |     0, CAT_FNCT | SLS_ENABLED   | US_ENABLED  },</v>
      </c>
    </row>
    <row r="258" spans="1:1">
      <c r="A258" s="168" t="str">
        <f>IF(AND(OR(SOURCE!A258="",ISBLANK(SOURCE!A258)),SOURCE!B258&gt;0),IF(ISBLANK(SOURCE!C258),"",SOURCE!C258),
IF(SOURCE!B258&lt;0,VLOOKUP(SOURCE!B258,lookups!A$1:B$25,2,0),
  IF(ISBLANK(SOURCE!B258),
    "",
    "/* "&amp;TEXT(SOURCE!B258,"???0")&amp;" *"&amp;
      SOURCE!C258&amp;", "&amp; IF(SOURCE!$O$2-LEN(SOURCE!C258) &gt;= 0, REPT(" ",SOURCE!$O$2-LEN(SOURCE!C258)), "")&amp;
      SOURCE!D258&amp;", "&amp; IF(SOURCE!$P$2-LEN(SOURCE!D258) &gt;= 0, REPT(" ",SOURCE!$P$2-LEN(SOURCE!D258)), "")&amp;
      SOURCE!E258&amp;", "&amp; IF(SOURCE!$Q$2-LEN(SOURCE!E258) &gt;=0, REPT(" ",SOURCE!$Q$2-LEN(SOURCE!E258)), "")&amp;
      SOURCE!F258&amp;", "&amp; IF(SOURCE!$R$2-LEN(SOURCE!F258) &gt;= 0, REPT(" ",SOURCE!$R$2-LEN(SOURCE!F258)+2), "")&amp;"("&amp;
      SUBSTITUTE(TEXT(SOURCE!G258,"??0"),"  ","")&amp;" &lt;&lt; TAM_MAX_BITS) |"&amp; IF(SOURCE!$S$2-3 &gt;= 0, REPT(" ",SOURCE!$S$2-5+4+1-1-LEN(SUBSTITUTE(SUBSTITUTE(TEXT(SOURCE!H258,"????0"),"  ","")," ",""))), "")&amp;
      SUBSTITUTE(SUBSTITUTE(TEXT(SOURCE!H258,"????0"),"  ","")," ","")&amp;","&amp; IF(SOURCE!$T$2-3 &gt;= 0, REPT(" ",SOURCE!$T$2-3-5), "")&amp;
      SOURCE!I258&amp;" | "&amp; IF(SOURCE!$U$2-LEN(SOURCE!I258) &gt;= 0, REPT(" ",SOURCE!$U$2-LEN(SOURCE!I258)), "")&amp;
      SOURCE!J258&amp;      IF(SOURCE!$V$2-LEN(SOURCE!J258) &gt;= 0, REPT(" ",SOURCE!$V$2-LEN(SOURCE!J258)), "")&amp;
  " | "&amp; SOURCE!K258&amp;      IF(SOURCE!$X$2-LEN(SOURCE!K258) &gt;= 0, REPT(" ",SOURCE!$X$2-LEN(SOURCE!K258)), "")&amp;
      "},"&amp;IF(SOURCE!L258&lt;&gt;"",""&amp;SOURCE!L258,"")
 )
)
)</f>
        <v>/*  246 */  { fnCvtBarPa,                  divide,                      "Pa" STD_RIGHT_ARROW "bar",                    "Pa" STD_RIGHT_ARROW "bar",                    (0 &lt;&lt; TAM_MAX_BITS) |     0, CAT_FNCT | SLS_ENABLED   | US_ENABLED  },</v>
      </c>
    </row>
    <row r="259" spans="1:1">
      <c r="A259" s="168" t="str">
        <f>IF(AND(OR(SOURCE!A259="",ISBLANK(SOURCE!A259)),SOURCE!B259&gt;0),IF(ISBLANK(SOURCE!C259),"",SOURCE!C259),
IF(SOURCE!B259&lt;0,VLOOKUP(SOURCE!B259,lookups!A$1:B$25,2,0),
  IF(ISBLANK(SOURCE!B259),
    "",
    "/* "&amp;TEXT(SOURCE!B259,"???0")&amp;" *"&amp;
      SOURCE!C259&amp;", "&amp; IF(SOURCE!$O$2-LEN(SOURCE!C259) &gt;= 0, REPT(" ",SOURCE!$O$2-LEN(SOURCE!C259)), "")&amp;
      SOURCE!D259&amp;", "&amp; IF(SOURCE!$P$2-LEN(SOURCE!D259) &gt;= 0, REPT(" ",SOURCE!$P$2-LEN(SOURCE!D259)), "")&amp;
      SOURCE!E259&amp;", "&amp; IF(SOURCE!$Q$2-LEN(SOURCE!E259) &gt;=0, REPT(" ",SOURCE!$Q$2-LEN(SOURCE!E259)), "")&amp;
      SOURCE!F259&amp;", "&amp; IF(SOURCE!$R$2-LEN(SOURCE!F259) &gt;= 0, REPT(" ",SOURCE!$R$2-LEN(SOURCE!F259)+2), "")&amp;"("&amp;
      SUBSTITUTE(TEXT(SOURCE!G259,"??0"),"  ","")&amp;" &lt;&lt; TAM_MAX_BITS) |"&amp; IF(SOURCE!$S$2-3 &gt;= 0, REPT(" ",SOURCE!$S$2-5+4+1-1-LEN(SUBSTITUTE(SUBSTITUTE(TEXT(SOURCE!H259,"????0"),"  ","")," ",""))), "")&amp;
      SUBSTITUTE(SUBSTITUTE(TEXT(SOURCE!H259,"????0"),"  ","")," ","")&amp;","&amp; IF(SOURCE!$T$2-3 &gt;= 0, REPT(" ",SOURCE!$T$2-3-5), "")&amp;
      SOURCE!I259&amp;" | "&amp; IF(SOURCE!$U$2-LEN(SOURCE!I259) &gt;= 0, REPT(" ",SOURCE!$U$2-LEN(SOURCE!I259)), "")&amp;
      SOURCE!J259&amp;      IF(SOURCE!$V$2-LEN(SOURCE!J259) &gt;= 0, REPT(" ",SOURCE!$V$2-LEN(SOURCE!J259)), "")&amp;
  " | "&amp; SOURCE!K259&amp;      IF(SOURCE!$X$2-LEN(SOURCE!K259) &gt;= 0, REPT(" ",SOURCE!$X$2-LEN(SOURCE!K259)), "")&amp;
      "},"&amp;IF(SOURCE!L259&lt;&gt;"",""&amp;SOURCE!L259,"")
 )
)
)</f>
        <v>/*  247 */  { fnCvtBarPa,                  multiply,                    "bar" STD_RIGHT_ARROW "Pa",                    "bar" STD_RIGHT_ARROW "Pa",                    (0 &lt;&lt; TAM_MAX_BITS) |     0, CAT_FNCT | SLS_ENABLED   | US_ENABLED  },</v>
      </c>
    </row>
    <row r="260" spans="1:1">
      <c r="A260" s="168" t="str">
        <f>IF(AND(OR(SOURCE!A260="",ISBLANK(SOURCE!A260)),SOURCE!B260&gt;0),IF(ISBLANK(SOURCE!C260),"",SOURCE!C260),
IF(SOURCE!B260&lt;0,VLOOKUP(SOURCE!B260,lookups!A$1:B$25,2,0),
  IF(ISBLANK(SOURCE!B260),
    "",
    "/* "&amp;TEXT(SOURCE!B260,"???0")&amp;" *"&amp;
      SOURCE!C260&amp;", "&amp; IF(SOURCE!$O$2-LEN(SOURCE!C260) &gt;= 0, REPT(" ",SOURCE!$O$2-LEN(SOURCE!C260)), "")&amp;
      SOURCE!D260&amp;", "&amp; IF(SOURCE!$P$2-LEN(SOURCE!D260) &gt;= 0, REPT(" ",SOURCE!$P$2-LEN(SOURCE!D260)), "")&amp;
      SOURCE!E260&amp;", "&amp; IF(SOURCE!$Q$2-LEN(SOURCE!E260) &gt;=0, REPT(" ",SOURCE!$Q$2-LEN(SOURCE!E260)), "")&amp;
      SOURCE!F260&amp;", "&amp; IF(SOURCE!$R$2-LEN(SOURCE!F260) &gt;= 0, REPT(" ",SOURCE!$R$2-LEN(SOURCE!F260)+2), "")&amp;"("&amp;
      SUBSTITUTE(TEXT(SOURCE!G260,"??0"),"  ","")&amp;" &lt;&lt; TAM_MAX_BITS) |"&amp; IF(SOURCE!$S$2-3 &gt;= 0, REPT(" ",SOURCE!$S$2-5+4+1-1-LEN(SUBSTITUTE(SUBSTITUTE(TEXT(SOURCE!H260,"????0"),"  ","")," ",""))), "")&amp;
      SUBSTITUTE(SUBSTITUTE(TEXT(SOURCE!H260,"????0"),"  ","")," ","")&amp;","&amp; IF(SOURCE!$T$2-3 &gt;= 0, REPT(" ",SOURCE!$T$2-3-5), "")&amp;
      SOURCE!I260&amp;" | "&amp; IF(SOURCE!$U$2-LEN(SOURCE!I260) &gt;= 0, REPT(" ",SOURCE!$U$2-LEN(SOURCE!I260)), "")&amp;
      SOURCE!J260&amp;      IF(SOURCE!$V$2-LEN(SOURCE!J260) &gt;= 0, REPT(" ",SOURCE!$V$2-LEN(SOURCE!J260)), "")&amp;
  " | "&amp; SOURCE!K260&amp;      IF(SOURCE!$X$2-LEN(SOURCE!K260) &gt;= 0, REPT(" ",SOURCE!$X$2-LEN(SOURCE!K260)), "")&amp;
      "},"&amp;IF(SOURCE!L260&lt;&gt;"",""&amp;SOURCE!L260,"")
 )
)
)</f>
        <v>/*  248 */  { fnCvtBtuJ,                   multiply,                    "Btu" STD_RIGHT_ARROW "J",                     "Btu" STD_RIGHT_ARROW "J",                     (0 &lt;&lt; TAM_MAX_BITS) |     0, CAT_FNCT | SLS_ENABLED   | US_ENABLED  },</v>
      </c>
    </row>
    <row r="261" spans="1:1">
      <c r="A261" s="168" t="str">
        <f>IF(AND(OR(SOURCE!A261="",ISBLANK(SOURCE!A261)),SOURCE!B261&gt;0),IF(ISBLANK(SOURCE!C261),"",SOURCE!C261),
IF(SOURCE!B261&lt;0,VLOOKUP(SOURCE!B261,lookups!A$1:B$25,2,0),
  IF(ISBLANK(SOURCE!B261),
    "",
    "/* "&amp;TEXT(SOURCE!B261,"???0")&amp;" *"&amp;
      SOURCE!C261&amp;", "&amp; IF(SOURCE!$O$2-LEN(SOURCE!C261) &gt;= 0, REPT(" ",SOURCE!$O$2-LEN(SOURCE!C261)), "")&amp;
      SOURCE!D261&amp;", "&amp; IF(SOURCE!$P$2-LEN(SOURCE!D261) &gt;= 0, REPT(" ",SOURCE!$P$2-LEN(SOURCE!D261)), "")&amp;
      SOURCE!E261&amp;", "&amp; IF(SOURCE!$Q$2-LEN(SOURCE!E261) &gt;=0, REPT(" ",SOURCE!$Q$2-LEN(SOURCE!E261)), "")&amp;
      SOURCE!F261&amp;", "&amp; IF(SOURCE!$R$2-LEN(SOURCE!F261) &gt;= 0, REPT(" ",SOURCE!$R$2-LEN(SOURCE!F261)+2), "")&amp;"("&amp;
      SUBSTITUTE(TEXT(SOURCE!G261,"??0"),"  ","")&amp;" &lt;&lt; TAM_MAX_BITS) |"&amp; IF(SOURCE!$S$2-3 &gt;= 0, REPT(" ",SOURCE!$S$2-5+4+1-1-LEN(SUBSTITUTE(SUBSTITUTE(TEXT(SOURCE!H261,"????0"),"  ","")," ",""))), "")&amp;
      SUBSTITUTE(SUBSTITUTE(TEXT(SOURCE!H261,"????0"),"  ","")," ","")&amp;","&amp; IF(SOURCE!$T$2-3 &gt;= 0, REPT(" ",SOURCE!$T$2-3-5), "")&amp;
      SOURCE!I261&amp;" | "&amp; IF(SOURCE!$U$2-LEN(SOURCE!I261) &gt;= 0, REPT(" ",SOURCE!$U$2-LEN(SOURCE!I261)), "")&amp;
      SOURCE!J261&amp;      IF(SOURCE!$V$2-LEN(SOURCE!J261) &gt;= 0, REPT(" ",SOURCE!$V$2-LEN(SOURCE!J261)), "")&amp;
  " | "&amp; SOURCE!K261&amp;      IF(SOURCE!$X$2-LEN(SOURCE!K261) &gt;= 0, REPT(" ",SOURCE!$X$2-LEN(SOURCE!K261)), "")&amp;
      "},"&amp;IF(SOURCE!L261&lt;&gt;"",""&amp;SOURCE!L261,"")
 )
)
)</f>
        <v>/*  249 */  { fnCvtBtuJ,                   divide,                      "J" STD_RIGHT_ARROW "Btu",                     "J" STD_RIGHT_ARROW "Btu",                     (0 &lt;&lt; TAM_MAX_BITS) |     0, CAT_FNCT | SLS_ENABLED   | US_ENABLED  },</v>
      </c>
    </row>
    <row r="262" spans="1:1">
      <c r="A262" s="168" t="str">
        <f>IF(AND(OR(SOURCE!A262="",ISBLANK(SOURCE!A262)),SOURCE!B262&gt;0),IF(ISBLANK(SOURCE!C262),"",SOURCE!C262),
IF(SOURCE!B262&lt;0,VLOOKUP(SOURCE!B262,lookups!A$1:B$25,2,0),
  IF(ISBLANK(SOURCE!B262),
    "",
    "/* "&amp;TEXT(SOURCE!B262,"???0")&amp;" *"&amp;
      SOURCE!C262&amp;", "&amp; IF(SOURCE!$O$2-LEN(SOURCE!C262) &gt;= 0, REPT(" ",SOURCE!$O$2-LEN(SOURCE!C262)), "")&amp;
      SOURCE!D262&amp;", "&amp; IF(SOURCE!$P$2-LEN(SOURCE!D262) &gt;= 0, REPT(" ",SOURCE!$P$2-LEN(SOURCE!D262)), "")&amp;
      SOURCE!E262&amp;", "&amp; IF(SOURCE!$Q$2-LEN(SOURCE!E262) &gt;=0, REPT(" ",SOURCE!$Q$2-LEN(SOURCE!E262)), "")&amp;
      SOURCE!F262&amp;", "&amp; IF(SOURCE!$R$2-LEN(SOURCE!F262) &gt;= 0, REPT(" ",SOURCE!$R$2-LEN(SOURCE!F262)+2), "")&amp;"("&amp;
      SUBSTITUTE(TEXT(SOURCE!G262,"??0"),"  ","")&amp;" &lt;&lt; TAM_MAX_BITS) |"&amp; IF(SOURCE!$S$2-3 &gt;= 0, REPT(" ",SOURCE!$S$2-5+4+1-1-LEN(SUBSTITUTE(SUBSTITUTE(TEXT(SOURCE!H262,"????0"),"  ","")," ",""))), "")&amp;
      SUBSTITUTE(SUBSTITUTE(TEXT(SOURCE!H262,"????0"),"  ","")," ","")&amp;","&amp; IF(SOURCE!$T$2-3 &gt;= 0, REPT(" ",SOURCE!$T$2-3-5), "")&amp;
      SOURCE!I262&amp;" | "&amp; IF(SOURCE!$U$2-LEN(SOURCE!I262) &gt;= 0, REPT(" ",SOURCE!$U$2-LEN(SOURCE!I262)), "")&amp;
      SOURCE!J262&amp;      IF(SOURCE!$V$2-LEN(SOURCE!J262) &gt;= 0, REPT(" ",SOURCE!$V$2-LEN(SOURCE!J262)), "")&amp;
  " | "&amp; SOURCE!K262&amp;      IF(SOURCE!$X$2-LEN(SOURCE!K262) &gt;= 0, REPT(" ",SOURCE!$X$2-LEN(SOURCE!K262)), "")&amp;
      "},"&amp;IF(SOURCE!L262&lt;&gt;"",""&amp;SOURCE!L262,"")
 )
)
)</f>
        <v>/*  250 */  { fnCvtCalJ,                   multiply,                    "cal" STD_RIGHT_ARROW "J",                     "cal" STD_RIGHT_ARROW "J",                     (0 &lt;&lt; TAM_MAX_BITS) |     0, CAT_FNCT | SLS_ENABLED   | US_ENABLED  },</v>
      </c>
    </row>
    <row r="263" spans="1:1">
      <c r="A263" s="168" t="str">
        <f>IF(AND(OR(SOURCE!A263="",ISBLANK(SOURCE!A263)),SOURCE!B263&gt;0),IF(ISBLANK(SOURCE!C263),"",SOURCE!C263),
IF(SOURCE!B263&lt;0,VLOOKUP(SOURCE!B263,lookups!A$1:B$25,2,0),
  IF(ISBLANK(SOURCE!B263),
    "",
    "/* "&amp;TEXT(SOURCE!B263,"???0")&amp;" *"&amp;
      SOURCE!C263&amp;", "&amp; IF(SOURCE!$O$2-LEN(SOURCE!C263) &gt;= 0, REPT(" ",SOURCE!$O$2-LEN(SOURCE!C263)), "")&amp;
      SOURCE!D263&amp;", "&amp; IF(SOURCE!$P$2-LEN(SOURCE!D263) &gt;= 0, REPT(" ",SOURCE!$P$2-LEN(SOURCE!D263)), "")&amp;
      SOURCE!E263&amp;", "&amp; IF(SOURCE!$Q$2-LEN(SOURCE!E263) &gt;=0, REPT(" ",SOURCE!$Q$2-LEN(SOURCE!E263)), "")&amp;
      SOURCE!F263&amp;", "&amp; IF(SOURCE!$R$2-LEN(SOURCE!F263) &gt;= 0, REPT(" ",SOURCE!$R$2-LEN(SOURCE!F263)+2), "")&amp;"("&amp;
      SUBSTITUTE(TEXT(SOURCE!G263,"??0"),"  ","")&amp;" &lt;&lt; TAM_MAX_BITS) |"&amp; IF(SOURCE!$S$2-3 &gt;= 0, REPT(" ",SOURCE!$S$2-5+4+1-1-LEN(SUBSTITUTE(SUBSTITUTE(TEXT(SOURCE!H263,"????0"),"  ","")," ",""))), "")&amp;
      SUBSTITUTE(SUBSTITUTE(TEXT(SOURCE!H263,"????0"),"  ","")," ","")&amp;","&amp; IF(SOURCE!$T$2-3 &gt;= 0, REPT(" ",SOURCE!$T$2-3-5), "")&amp;
      SOURCE!I263&amp;" | "&amp; IF(SOURCE!$U$2-LEN(SOURCE!I263) &gt;= 0, REPT(" ",SOURCE!$U$2-LEN(SOURCE!I263)), "")&amp;
      SOURCE!J263&amp;      IF(SOURCE!$V$2-LEN(SOURCE!J263) &gt;= 0, REPT(" ",SOURCE!$V$2-LEN(SOURCE!J263)), "")&amp;
  " | "&amp; SOURCE!K263&amp;      IF(SOURCE!$X$2-LEN(SOURCE!K263) &gt;= 0, REPT(" ",SOURCE!$X$2-LEN(SOURCE!K263)), "")&amp;
      "},"&amp;IF(SOURCE!L263&lt;&gt;"",""&amp;SOURCE!L263,"")
 )
)
)</f>
        <v>/*  251 */  { fnCvtCalJ,                   divide,                      "J" STD_RIGHT_ARROW "cal",                     "J" STD_RIGHT_ARROW "cal",                     (0 &lt;&lt; TAM_MAX_BITS) |     0, CAT_FNCT | SLS_ENABLED   | US_ENABLED  },</v>
      </c>
    </row>
    <row r="264" spans="1:1">
      <c r="A264" s="168" t="str">
        <f>IF(AND(OR(SOURCE!A264="",ISBLANK(SOURCE!A264)),SOURCE!B264&gt;0),IF(ISBLANK(SOURCE!C264),"",SOURCE!C264),
IF(SOURCE!B264&lt;0,VLOOKUP(SOURCE!B264,lookups!A$1:B$25,2,0),
  IF(ISBLANK(SOURCE!B264),
    "",
    "/* "&amp;TEXT(SOURCE!B264,"???0")&amp;" *"&amp;
      SOURCE!C264&amp;", "&amp; IF(SOURCE!$O$2-LEN(SOURCE!C264) &gt;= 0, REPT(" ",SOURCE!$O$2-LEN(SOURCE!C264)), "")&amp;
      SOURCE!D264&amp;", "&amp; IF(SOURCE!$P$2-LEN(SOURCE!D264) &gt;= 0, REPT(" ",SOURCE!$P$2-LEN(SOURCE!D264)), "")&amp;
      SOURCE!E264&amp;", "&amp; IF(SOURCE!$Q$2-LEN(SOURCE!E264) &gt;=0, REPT(" ",SOURCE!$Q$2-LEN(SOURCE!E264)), "")&amp;
      SOURCE!F264&amp;", "&amp; IF(SOURCE!$R$2-LEN(SOURCE!F264) &gt;= 0, REPT(" ",SOURCE!$R$2-LEN(SOURCE!F264)+2), "")&amp;"("&amp;
      SUBSTITUTE(TEXT(SOURCE!G264,"??0"),"  ","")&amp;" &lt;&lt; TAM_MAX_BITS) |"&amp; IF(SOURCE!$S$2-3 &gt;= 0, REPT(" ",SOURCE!$S$2-5+4+1-1-LEN(SUBSTITUTE(SUBSTITUTE(TEXT(SOURCE!H264,"????0"),"  ","")," ",""))), "")&amp;
      SUBSTITUTE(SUBSTITUTE(TEXT(SOURCE!H264,"????0"),"  ","")," ","")&amp;","&amp; IF(SOURCE!$T$2-3 &gt;= 0, REPT(" ",SOURCE!$T$2-3-5), "")&amp;
      SOURCE!I264&amp;" | "&amp; IF(SOURCE!$U$2-LEN(SOURCE!I264) &gt;= 0, REPT(" ",SOURCE!$U$2-LEN(SOURCE!I264)), "")&amp;
      SOURCE!J264&amp;      IF(SOURCE!$V$2-LEN(SOURCE!J264) &gt;= 0, REPT(" ",SOURCE!$V$2-LEN(SOURCE!J264)), "")&amp;
  " | "&amp; SOURCE!K264&amp;      IF(SOURCE!$X$2-LEN(SOURCE!K264) &gt;= 0, REPT(" ",SOURCE!$X$2-LEN(SOURCE!K264)), "")&amp;
      "},"&amp;IF(SOURCE!L264&lt;&gt;"",""&amp;SOURCE!L264,"")
 )
)
)</f>
        <v>/*  252 */  { fnCvtLbfftNm,                multiply,                    "lbft" STD_RIGHT_SHORT_ARROW "Nm",             "lbf" STD_DOT "ft",                            (0 &lt;&lt; TAM_MAX_BITS) |     0, CAT_FNCT | SLS_ENABLED   | US_ENABLED  },</v>
      </c>
    </row>
    <row r="265" spans="1:1">
      <c r="A265" s="168" t="str">
        <f>IF(AND(OR(SOURCE!A265="",ISBLANK(SOURCE!A265)),SOURCE!B265&gt;0),IF(ISBLANK(SOURCE!C265),"",SOURCE!C265),
IF(SOURCE!B265&lt;0,VLOOKUP(SOURCE!B265,lookups!A$1:B$25,2,0),
  IF(ISBLANK(SOURCE!B265),
    "",
    "/* "&amp;TEXT(SOURCE!B265,"???0")&amp;" *"&amp;
      SOURCE!C265&amp;", "&amp; IF(SOURCE!$O$2-LEN(SOURCE!C265) &gt;= 0, REPT(" ",SOURCE!$O$2-LEN(SOURCE!C265)), "")&amp;
      SOURCE!D265&amp;", "&amp; IF(SOURCE!$P$2-LEN(SOURCE!D265) &gt;= 0, REPT(" ",SOURCE!$P$2-LEN(SOURCE!D265)), "")&amp;
      SOURCE!E265&amp;", "&amp; IF(SOURCE!$Q$2-LEN(SOURCE!E265) &gt;=0, REPT(" ",SOURCE!$Q$2-LEN(SOURCE!E265)), "")&amp;
      SOURCE!F265&amp;", "&amp; IF(SOURCE!$R$2-LEN(SOURCE!F265) &gt;= 0, REPT(" ",SOURCE!$R$2-LEN(SOURCE!F265)+2), "")&amp;"("&amp;
      SUBSTITUTE(TEXT(SOURCE!G265,"??0"),"  ","")&amp;" &lt;&lt; TAM_MAX_BITS) |"&amp; IF(SOURCE!$S$2-3 &gt;= 0, REPT(" ",SOURCE!$S$2-5+4+1-1-LEN(SUBSTITUTE(SUBSTITUTE(TEXT(SOURCE!H265,"????0"),"  ","")," ",""))), "")&amp;
      SUBSTITUTE(SUBSTITUTE(TEXT(SOURCE!H265,"????0"),"  ","")," ","")&amp;","&amp; IF(SOURCE!$T$2-3 &gt;= 0, REPT(" ",SOURCE!$T$2-3-5), "")&amp;
      SOURCE!I265&amp;" | "&amp; IF(SOURCE!$U$2-LEN(SOURCE!I265) &gt;= 0, REPT(" ",SOURCE!$U$2-LEN(SOURCE!I265)), "")&amp;
      SOURCE!J265&amp;      IF(SOURCE!$V$2-LEN(SOURCE!J265) &gt;= 0, REPT(" ",SOURCE!$V$2-LEN(SOURCE!J265)), "")&amp;
  " | "&amp; SOURCE!K265&amp;      IF(SOURCE!$X$2-LEN(SOURCE!K265) &gt;= 0, REPT(" ",SOURCE!$X$2-LEN(SOURCE!K265)), "")&amp;
      "},"&amp;IF(SOURCE!L265&lt;&gt;"",""&amp;SOURCE!L265,"")
 )
)
)</f>
        <v>/*  253 */  { fnCvtLbfftNm,                multiply,                    "lbft" STD_RIGHT_SHORT_ARROW "Nm",             STD_RIGHT_ARROW " Nm",                         (0 &lt;&lt; TAM_MAX_BITS) |     0, CAT_DUPL | SLS_ENABLED   | US_ENABLED  },</v>
      </c>
    </row>
    <row r="266" spans="1:1">
      <c r="A266" s="168" t="str">
        <f>IF(AND(OR(SOURCE!A266="",ISBLANK(SOURCE!A266)),SOURCE!B266&gt;0),IF(ISBLANK(SOURCE!C266),"",SOURCE!C266),
IF(SOURCE!B266&lt;0,VLOOKUP(SOURCE!B266,lookups!A$1:B$25,2,0),
  IF(ISBLANK(SOURCE!B266),
    "",
    "/* "&amp;TEXT(SOURCE!B266,"???0")&amp;" *"&amp;
      SOURCE!C266&amp;", "&amp; IF(SOURCE!$O$2-LEN(SOURCE!C266) &gt;= 0, REPT(" ",SOURCE!$O$2-LEN(SOURCE!C266)), "")&amp;
      SOURCE!D266&amp;", "&amp; IF(SOURCE!$P$2-LEN(SOURCE!D266) &gt;= 0, REPT(" ",SOURCE!$P$2-LEN(SOURCE!D266)), "")&amp;
      SOURCE!E266&amp;", "&amp; IF(SOURCE!$Q$2-LEN(SOURCE!E266) &gt;=0, REPT(" ",SOURCE!$Q$2-LEN(SOURCE!E266)), "")&amp;
      SOURCE!F266&amp;", "&amp; IF(SOURCE!$R$2-LEN(SOURCE!F266) &gt;= 0, REPT(" ",SOURCE!$R$2-LEN(SOURCE!F266)+2), "")&amp;"("&amp;
      SUBSTITUTE(TEXT(SOURCE!G266,"??0"),"  ","")&amp;" &lt;&lt; TAM_MAX_BITS) |"&amp; IF(SOURCE!$S$2-3 &gt;= 0, REPT(" ",SOURCE!$S$2-5+4+1-1-LEN(SUBSTITUTE(SUBSTITUTE(TEXT(SOURCE!H266,"????0"),"  ","")," ",""))), "")&amp;
      SUBSTITUTE(SUBSTITUTE(TEXT(SOURCE!H266,"????0"),"  ","")," ","")&amp;","&amp; IF(SOURCE!$T$2-3 &gt;= 0, REPT(" ",SOURCE!$T$2-3-5), "")&amp;
      SOURCE!I266&amp;" | "&amp; IF(SOURCE!$U$2-LEN(SOURCE!I266) &gt;= 0, REPT(" ",SOURCE!$U$2-LEN(SOURCE!I266)), "")&amp;
      SOURCE!J266&amp;      IF(SOURCE!$V$2-LEN(SOURCE!J266) &gt;= 0, REPT(" ",SOURCE!$V$2-LEN(SOURCE!J266)), "")&amp;
  " | "&amp; SOURCE!K266&amp;      IF(SOURCE!$X$2-LEN(SOURCE!K266) &gt;= 0, REPT(" ",SOURCE!$X$2-LEN(SOURCE!K266)), "")&amp;
      "},"&amp;IF(SOURCE!L266&lt;&gt;"",""&amp;SOURCE!L266,"")
 )
)
)</f>
        <v>/*  254 */  { fnCvtLbfftNm,                divide,                      "Nm" STD_RIGHT_SHORT_ARROW "lbft",             "Nm " STD_RIGHT_ARROW,                         (0 &lt;&lt; TAM_MAX_BITS) |     0, CAT_FNCT | SLS_ENABLED   | US_ENABLED  },</v>
      </c>
    </row>
    <row r="267" spans="1:1">
      <c r="A267" s="168" t="str">
        <f>IF(AND(OR(SOURCE!A267="",ISBLANK(SOURCE!A267)),SOURCE!B267&gt;0),IF(ISBLANK(SOURCE!C267),"",SOURCE!C267),
IF(SOURCE!B267&lt;0,VLOOKUP(SOURCE!B267,lookups!A$1:B$25,2,0),
  IF(ISBLANK(SOURCE!B267),
    "",
    "/* "&amp;TEXT(SOURCE!B267,"???0")&amp;" *"&amp;
      SOURCE!C267&amp;", "&amp; IF(SOURCE!$O$2-LEN(SOURCE!C267) &gt;= 0, REPT(" ",SOURCE!$O$2-LEN(SOURCE!C267)), "")&amp;
      SOURCE!D267&amp;", "&amp; IF(SOURCE!$P$2-LEN(SOURCE!D267) &gt;= 0, REPT(" ",SOURCE!$P$2-LEN(SOURCE!D267)), "")&amp;
      SOURCE!E267&amp;", "&amp; IF(SOURCE!$Q$2-LEN(SOURCE!E267) &gt;=0, REPT(" ",SOURCE!$Q$2-LEN(SOURCE!E267)), "")&amp;
      SOURCE!F267&amp;", "&amp; IF(SOURCE!$R$2-LEN(SOURCE!F267) &gt;= 0, REPT(" ",SOURCE!$R$2-LEN(SOURCE!F267)+2), "")&amp;"("&amp;
      SUBSTITUTE(TEXT(SOURCE!G267,"??0"),"  ","")&amp;" &lt;&lt; TAM_MAX_BITS) |"&amp; IF(SOURCE!$S$2-3 &gt;= 0, REPT(" ",SOURCE!$S$2-5+4+1-1-LEN(SUBSTITUTE(SUBSTITUTE(TEXT(SOURCE!H267,"????0"),"  ","")," ",""))), "")&amp;
      SUBSTITUTE(SUBSTITUTE(TEXT(SOURCE!H267,"????0"),"  ","")," ","")&amp;","&amp; IF(SOURCE!$T$2-3 &gt;= 0, REPT(" ",SOURCE!$T$2-3-5), "")&amp;
      SOURCE!I267&amp;" | "&amp; IF(SOURCE!$U$2-LEN(SOURCE!I267) &gt;= 0, REPT(" ",SOURCE!$U$2-LEN(SOURCE!I267)), "")&amp;
      SOURCE!J267&amp;      IF(SOURCE!$V$2-LEN(SOURCE!J267) &gt;= 0, REPT(" ",SOURCE!$V$2-LEN(SOURCE!J267)), "")&amp;
  " | "&amp; SOURCE!K267&amp;      IF(SOURCE!$X$2-LEN(SOURCE!K267) &gt;= 0, REPT(" ",SOURCE!$X$2-LEN(SOURCE!K267)), "")&amp;
      "},"&amp;IF(SOURCE!L267&lt;&gt;"",""&amp;SOURCE!L267,"")
 )
)
)</f>
        <v>/*  255 */  { fnCvtLbfftNm,                divide,                      "Nm" STD_RIGHT_SHORT_ARROW "lbft",             "lbf" STD_DOT "ft",                            (0 &lt;&lt; TAM_MAX_BITS) |     0, CAT_DUPL | SLS_ENABLED   | US_ENABLED  },</v>
      </c>
    </row>
    <row r="268" spans="1:1">
      <c r="A268" s="168" t="str">
        <f>IF(AND(OR(SOURCE!A268="",ISBLANK(SOURCE!A268)),SOURCE!B268&gt;0),IF(ISBLANK(SOURCE!C268),"",SOURCE!C268),
IF(SOURCE!B268&lt;0,VLOOKUP(SOURCE!B268,lookups!A$1:B$25,2,0),
  IF(ISBLANK(SOURCE!B268),
    "",
    "/* "&amp;TEXT(SOURCE!B268,"???0")&amp;" *"&amp;
      SOURCE!C268&amp;", "&amp; IF(SOURCE!$O$2-LEN(SOURCE!C268) &gt;= 0, REPT(" ",SOURCE!$O$2-LEN(SOURCE!C268)), "")&amp;
      SOURCE!D268&amp;", "&amp; IF(SOURCE!$P$2-LEN(SOURCE!D268) &gt;= 0, REPT(" ",SOURCE!$P$2-LEN(SOURCE!D268)), "")&amp;
      SOURCE!E268&amp;", "&amp; IF(SOURCE!$Q$2-LEN(SOURCE!E268) &gt;=0, REPT(" ",SOURCE!$Q$2-LEN(SOURCE!E268)), "")&amp;
      SOURCE!F268&amp;", "&amp; IF(SOURCE!$R$2-LEN(SOURCE!F268) &gt;= 0, REPT(" ",SOURCE!$R$2-LEN(SOURCE!F268)+2), "")&amp;"("&amp;
      SUBSTITUTE(TEXT(SOURCE!G268,"??0"),"  ","")&amp;" &lt;&lt; TAM_MAX_BITS) |"&amp; IF(SOURCE!$S$2-3 &gt;= 0, REPT(" ",SOURCE!$S$2-5+4+1-1-LEN(SUBSTITUTE(SUBSTITUTE(TEXT(SOURCE!H268,"????0"),"  ","")," ",""))), "")&amp;
      SUBSTITUTE(SUBSTITUTE(TEXT(SOURCE!H268,"????0"),"  ","")," ","")&amp;","&amp; IF(SOURCE!$T$2-3 &gt;= 0, REPT(" ",SOURCE!$T$2-3-5), "")&amp;
      SOURCE!I268&amp;" | "&amp; IF(SOURCE!$U$2-LEN(SOURCE!I268) &gt;= 0, REPT(" ",SOURCE!$U$2-LEN(SOURCE!I268)), "")&amp;
      SOURCE!J268&amp;      IF(SOURCE!$V$2-LEN(SOURCE!J268) &gt;= 0, REPT(" ",SOURCE!$V$2-LEN(SOURCE!J268)), "")&amp;
  " | "&amp; SOURCE!K268&amp;      IF(SOURCE!$X$2-LEN(SOURCE!K268) &gt;= 0, REPT(" ",SOURCE!$X$2-LEN(SOURCE!K268)), "")&amp;
      "},"&amp;IF(SOURCE!L268&lt;&gt;"",""&amp;SOURCE!L268,"")
 )
)
)</f>
        <v>/*  256 */  { fnCvtCwtKg,                  multiply,                    "cwt" STD_RIGHT_ARROW "kg",                    "cwt" STD_RIGHT_ARROW "kg",                    (0 &lt;&lt; TAM_MAX_BITS) |     0, CAT_FNCT | SLS_ENABLED   | US_ENABLED  },</v>
      </c>
    </row>
    <row r="269" spans="1:1">
      <c r="A269" s="168" t="str">
        <f>IF(AND(OR(SOURCE!A269="",ISBLANK(SOURCE!A269)),SOURCE!B269&gt;0),IF(ISBLANK(SOURCE!C269),"",SOURCE!C269),
IF(SOURCE!B269&lt;0,VLOOKUP(SOURCE!B269,lookups!A$1:B$25,2,0),
  IF(ISBLANK(SOURCE!B269),
    "",
    "/* "&amp;TEXT(SOURCE!B269,"???0")&amp;" *"&amp;
      SOURCE!C269&amp;", "&amp; IF(SOURCE!$O$2-LEN(SOURCE!C269) &gt;= 0, REPT(" ",SOURCE!$O$2-LEN(SOURCE!C269)), "")&amp;
      SOURCE!D269&amp;", "&amp; IF(SOURCE!$P$2-LEN(SOURCE!D269) &gt;= 0, REPT(" ",SOURCE!$P$2-LEN(SOURCE!D269)), "")&amp;
      SOURCE!E269&amp;", "&amp; IF(SOURCE!$Q$2-LEN(SOURCE!E269) &gt;=0, REPT(" ",SOURCE!$Q$2-LEN(SOURCE!E269)), "")&amp;
      SOURCE!F269&amp;", "&amp; IF(SOURCE!$R$2-LEN(SOURCE!F269) &gt;= 0, REPT(" ",SOURCE!$R$2-LEN(SOURCE!F269)+2), "")&amp;"("&amp;
      SUBSTITUTE(TEXT(SOURCE!G269,"??0"),"  ","")&amp;" &lt;&lt; TAM_MAX_BITS) |"&amp; IF(SOURCE!$S$2-3 &gt;= 0, REPT(" ",SOURCE!$S$2-5+4+1-1-LEN(SUBSTITUTE(SUBSTITUTE(TEXT(SOURCE!H269,"????0"),"  ","")," ",""))), "")&amp;
      SUBSTITUTE(SUBSTITUTE(TEXT(SOURCE!H269,"????0"),"  ","")," ","")&amp;","&amp; IF(SOURCE!$T$2-3 &gt;= 0, REPT(" ",SOURCE!$T$2-3-5), "")&amp;
      SOURCE!I269&amp;" | "&amp; IF(SOURCE!$U$2-LEN(SOURCE!I269) &gt;= 0, REPT(" ",SOURCE!$U$2-LEN(SOURCE!I269)), "")&amp;
      SOURCE!J269&amp;      IF(SOURCE!$V$2-LEN(SOURCE!J269) &gt;= 0, REPT(" ",SOURCE!$V$2-LEN(SOURCE!J269)), "")&amp;
  " | "&amp; SOURCE!K269&amp;      IF(SOURCE!$X$2-LEN(SOURCE!K269) &gt;= 0, REPT(" ",SOURCE!$X$2-LEN(SOURCE!K269)), "")&amp;
      "},"&amp;IF(SOURCE!L269&lt;&gt;"",""&amp;SOURCE!L269,"")
 )
)
)</f>
        <v>/*  257 */  { fnCvtCwtKg,                  divide,                      "kg" STD_RIGHT_ARROW "cwt",                    "kg" STD_RIGHT_ARROW "cwt",                    (0 &lt;&lt; TAM_MAX_BITS) |     0, CAT_FNCT | SLS_ENABLED   | US_ENABLED  },</v>
      </c>
    </row>
    <row r="270" spans="1:1">
      <c r="A270" s="168" t="str">
        <f>IF(AND(OR(SOURCE!A270="",ISBLANK(SOURCE!A270)),SOURCE!B270&gt;0),IF(ISBLANK(SOURCE!C270),"",SOURCE!C270),
IF(SOURCE!B270&lt;0,VLOOKUP(SOURCE!B270,lookups!A$1:B$25,2,0),
  IF(ISBLANK(SOURCE!B270),
    "",
    "/* "&amp;TEXT(SOURCE!B270,"???0")&amp;" *"&amp;
      SOURCE!C270&amp;", "&amp; IF(SOURCE!$O$2-LEN(SOURCE!C270) &gt;= 0, REPT(" ",SOURCE!$O$2-LEN(SOURCE!C270)), "")&amp;
      SOURCE!D270&amp;", "&amp; IF(SOURCE!$P$2-LEN(SOURCE!D270) &gt;= 0, REPT(" ",SOURCE!$P$2-LEN(SOURCE!D270)), "")&amp;
      SOURCE!E270&amp;", "&amp; IF(SOURCE!$Q$2-LEN(SOURCE!E270) &gt;=0, REPT(" ",SOURCE!$Q$2-LEN(SOURCE!E270)), "")&amp;
      SOURCE!F270&amp;", "&amp; IF(SOURCE!$R$2-LEN(SOURCE!F270) &gt;= 0, REPT(" ",SOURCE!$R$2-LEN(SOURCE!F270)+2), "")&amp;"("&amp;
      SUBSTITUTE(TEXT(SOURCE!G270,"??0"),"  ","")&amp;" &lt;&lt; TAM_MAX_BITS) |"&amp; IF(SOURCE!$S$2-3 &gt;= 0, REPT(" ",SOURCE!$S$2-5+4+1-1-LEN(SUBSTITUTE(SUBSTITUTE(TEXT(SOURCE!H270,"????0"),"  ","")," ",""))), "")&amp;
      SUBSTITUTE(SUBSTITUTE(TEXT(SOURCE!H270,"????0"),"  ","")," ","")&amp;","&amp; IF(SOURCE!$T$2-3 &gt;= 0, REPT(" ",SOURCE!$T$2-3-5), "")&amp;
      SOURCE!I270&amp;" | "&amp; IF(SOURCE!$U$2-LEN(SOURCE!I270) &gt;= 0, REPT(" ",SOURCE!$U$2-LEN(SOURCE!I270)), "")&amp;
      SOURCE!J270&amp;      IF(SOURCE!$V$2-LEN(SOURCE!J270) &gt;= 0, REPT(" ",SOURCE!$V$2-LEN(SOURCE!J270)), "")&amp;
  " | "&amp; SOURCE!K270&amp;      IF(SOURCE!$X$2-LEN(SOURCE!K270) &gt;= 0, REPT(" ",SOURCE!$X$2-LEN(SOURCE!K270)), "")&amp;
      "},"&amp;IF(SOURCE!L270&lt;&gt;"",""&amp;SOURCE!L270,"")
 )
)
)</f>
        <v>/*  258 */  { fnCvtFtM,                    multiply,                    "ft." STD_RIGHT_ARROW "m",                     "ft." STD_RIGHT_ARROW "m",                     (0 &lt;&lt; TAM_MAX_BITS) |     0, CAT_FNCT | SLS_ENABLED   | US_ENABLED  },</v>
      </c>
    </row>
    <row r="271" spans="1:1">
      <c r="A271" s="168" t="str">
        <f>IF(AND(OR(SOURCE!A271="",ISBLANK(SOURCE!A271)),SOURCE!B271&gt;0),IF(ISBLANK(SOURCE!C271),"",SOURCE!C271),
IF(SOURCE!B271&lt;0,VLOOKUP(SOURCE!B271,lookups!A$1:B$25,2,0),
  IF(ISBLANK(SOURCE!B271),
    "",
    "/* "&amp;TEXT(SOURCE!B271,"???0")&amp;" *"&amp;
      SOURCE!C271&amp;", "&amp; IF(SOURCE!$O$2-LEN(SOURCE!C271) &gt;= 0, REPT(" ",SOURCE!$O$2-LEN(SOURCE!C271)), "")&amp;
      SOURCE!D271&amp;", "&amp; IF(SOURCE!$P$2-LEN(SOURCE!D271) &gt;= 0, REPT(" ",SOURCE!$P$2-LEN(SOURCE!D271)), "")&amp;
      SOURCE!E271&amp;", "&amp; IF(SOURCE!$Q$2-LEN(SOURCE!E271) &gt;=0, REPT(" ",SOURCE!$Q$2-LEN(SOURCE!E271)), "")&amp;
      SOURCE!F271&amp;", "&amp; IF(SOURCE!$R$2-LEN(SOURCE!F271) &gt;= 0, REPT(" ",SOURCE!$R$2-LEN(SOURCE!F271)+2), "")&amp;"("&amp;
      SUBSTITUTE(TEXT(SOURCE!G271,"??0"),"  ","")&amp;" &lt;&lt; TAM_MAX_BITS) |"&amp; IF(SOURCE!$S$2-3 &gt;= 0, REPT(" ",SOURCE!$S$2-5+4+1-1-LEN(SUBSTITUTE(SUBSTITUTE(TEXT(SOURCE!H271,"????0"),"  ","")," ",""))), "")&amp;
      SUBSTITUTE(SUBSTITUTE(TEXT(SOURCE!H271,"????0"),"  ","")," ","")&amp;","&amp; IF(SOURCE!$T$2-3 &gt;= 0, REPT(" ",SOURCE!$T$2-3-5), "")&amp;
      SOURCE!I271&amp;" | "&amp; IF(SOURCE!$U$2-LEN(SOURCE!I271) &gt;= 0, REPT(" ",SOURCE!$U$2-LEN(SOURCE!I271)), "")&amp;
      SOURCE!J271&amp;      IF(SOURCE!$V$2-LEN(SOURCE!J271) &gt;= 0, REPT(" ",SOURCE!$V$2-LEN(SOURCE!J271)), "")&amp;
  " | "&amp; SOURCE!K271&amp;      IF(SOURCE!$X$2-LEN(SOURCE!K271) &gt;= 0, REPT(" ",SOURCE!$X$2-LEN(SOURCE!K271)), "")&amp;
      "},"&amp;IF(SOURCE!L271&lt;&gt;"",""&amp;SOURCE!L271,"")
 )
)
)</f>
        <v>/*  259 */  { fnCvtFtM,                    divide,                      "m" STD_RIGHT_ARROW "ft.",                     "m" STD_RIGHT_ARROW "ft.",                     (0 &lt;&lt; TAM_MAX_BITS) |     0, CAT_FNCT | SLS_ENABLED   | US_ENABLED  },</v>
      </c>
    </row>
    <row r="272" spans="1:1">
      <c r="A272" s="168" t="str">
        <f>IF(AND(OR(SOURCE!A272="",ISBLANK(SOURCE!A272)),SOURCE!B272&gt;0),IF(ISBLANK(SOURCE!C272),"",SOURCE!C272),
IF(SOURCE!B272&lt;0,VLOOKUP(SOURCE!B272,lookups!A$1:B$25,2,0),
  IF(ISBLANK(SOURCE!B272),
    "",
    "/* "&amp;TEXT(SOURCE!B272,"???0")&amp;" *"&amp;
      SOURCE!C272&amp;", "&amp; IF(SOURCE!$O$2-LEN(SOURCE!C272) &gt;= 0, REPT(" ",SOURCE!$O$2-LEN(SOURCE!C272)), "")&amp;
      SOURCE!D272&amp;", "&amp; IF(SOURCE!$P$2-LEN(SOURCE!D272) &gt;= 0, REPT(" ",SOURCE!$P$2-LEN(SOURCE!D272)), "")&amp;
      SOURCE!E272&amp;", "&amp; IF(SOURCE!$Q$2-LEN(SOURCE!E272) &gt;=0, REPT(" ",SOURCE!$Q$2-LEN(SOURCE!E272)), "")&amp;
      SOURCE!F272&amp;", "&amp; IF(SOURCE!$R$2-LEN(SOURCE!F272) &gt;= 0, REPT(" ",SOURCE!$R$2-LEN(SOURCE!F272)+2), "")&amp;"("&amp;
      SUBSTITUTE(TEXT(SOURCE!G272,"??0"),"  ","")&amp;" &lt;&lt; TAM_MAX_BITS) |"&amp; IF(SOURCE!$S$2-3 &gt;= 0, REPT(" ",SOURCE!$S$2-5+4+1-1-LEN(SUBSTITUTE(SUBSTITUTE(TEXT(SOURCE!H272,"????0"),"  ","")," ",""))), "")&amp;
      SUBSTITUTE(SUBSTITUTE(TEXT(SOURCE!H272,"????0"),"  ","")," ","")&amp;","&amp; IF(SOURCE!$T$2-3 &gt;= 0, REPT(" ",SOURCE!$T$2-3-5), "")&amp;
      SOURCE!I272&amp;" | "&amp; IF(SOURCE!$U$2-LEN(SOURCE!I272) &gt;= 0, REPT(" ",SOURCE!$U$2-LEN(SOURCE!I272)), "")&amp;
      SOURCE!J272&amp;      IF(SOURCE!$V$2-LEN(SOURCE!J272) &gt;= 0, REPT(" ",SOURCE!$V$2-LEN(SOURCE!J272)), "")&amp;
  " | "&amp; SOURCE!K272&amp;      IF(SOURCE!$X$2-LEN(SOURCE!K272) &gt;= 0, REPT(" ",SOURCE!$X$2-LEN(SOURCE!K272)), "")&amp;
      "},"&amp;IF(SOURCE!L272&lt;&gt;"",""&amp;SOURCE!L272,"")
 )
)
)</f>
        <v>/*  260 */  { fnCvtSfeetM,                 multiply,                    "ft" STD_US STD_RIGHT_ARROW "m",               "survey",                                      (0 &lt;&lt; TAM_MAX_BITS) |     0, CAT_FNCT | SLS_ENABLED   | US_ENABLED  },</v>
      </c>
    </row>
    <row r="273" spans="1:1">
      <c r="A273" s="168" t="str">
        <f>IF(AND(OR(SOURCE!A273="",ISBLANK(SOURCE!A273)),SOURCE!B273&gt;0),IF(ISBLANK(SOURCE!C273),"",SOURCE!C273),
IF(SOURCE!B273&lt;0,VLOOKUP(SOURCE!B273,lookups!A$1:B$25,2,0),
  IF(ISBLANK(SOURCE!B273),
    "",
    "/* "&amp;TEXT(SOURCE!B273,"???0")&amp;" *"&amp;
      SOURCE!C273&amp;", "&amp; IF(SOURCE!$O$2-LEN(SOURCE!C273) &gt;= 0, REPT(" ",SOURCE!$O$2-LEN(SOURCE!C273)), "")&amp;
      SOURCE!D273&amp;", "&amp; IF(SOURCE!$P$2-LEN(SOURCE!D273) &gt;= 0, REPT(" ",SOURCE!$P$2-LEN(SOURCE!D273)), "")&amp;
      SOURCE!E273&amp;", "&amp; IF(SOURCE!$Q$2-LEN(SOURCE!E273) &gt;=0, REPT(" ",SOURCE!$Q$2-LEN(SOURCE!E273)), "")&amp;
      SOURCE!F273&amp;", "&amp; IF(SOURCE!$R$2-LEN(SOURCE!F273) &gt;= 0, REPT(" ",SOURCE!$R$2-LEN(SOURCE!F273)+2), "")&amp;"("&amp;
      SUBSTITUTE(TEXT(SOURCE!G273,"??0"),"  ","")&amp;" &lt;&lt; TAM_MAX_BITS) |"&amp; IF(SOURCE!$S$2-3 &gt;= 0, REPT(" ",SOURCE!$S$2-5+4+1-1-LEN(SUBSTITUTE(SUBSTITUTE(TEXT(SOURCE!H273,"????0"),"  ","")," ",""))), "")&amp;
      SUBSTITUTE(SUBSTITUTE(TEXT(SOURCE!H273,"????0"),"  ","")," ","")&amp;","&amp; IF(SOURCE!$T$2-3 &gt;= 0, REPT(" ",SOURCE!$T$2-3-5), "")&amp;
      SOURCE!I273&amp;" | "&amp; IF(SOURCE!$U$2-LEN(SOURCE!I273) &gt;= 0, REPT(" ",SOURCE!$U$2-LEN(SOURCE!I273)), "")&amp;
      SOURCE!J273&amp;      IF(SOURCE!$V$2-LEN(SOURCE!J273) &gt;= 0, REPT(" ",SOURCE!$V$2-LEN(SOURCE!J273)), "")&amp;
  " | "&amp; SOURCE!K273&amp;      IF(SOURCE!$X$2-LEN(SOURCE!K273) &gt;= 0, REPT(" ",SOURCE!$X$2-LEN(SOURCE!K273)), "")&amp;
      "},"&amp;IF(SOURCE!L273&lt;&gt;"",""&amp;SOURCE!L273,"")
 )
)
)</f>
        <v>/*  261 */  { fnCvtSfeetM,                 multiply,                    "ft" STD_US STD_RIGHT_ARROW "m",               "foot" STD_US,                                 (0 &lt;&lt; TAM_MAX_BITS) |     0, CAT_DUPL | SLS_ENABLED   | US_ENABLED  },</v>
      </c>
    </row>
    <row r="274" spans="1:1">
      <c r="A274" s="168" t="str">
        <f>IF(AND(OR(SOURCE!A274="",ISBLANK(SOURCE!A274)),SOURCE!B274&gt;0),IF(ISBLANK(SOURCE!C274),"",SOURCE!C274),
IF(SOURCE!B274&lt;0,VLOOKUP(SOURCE!B274,lookups!A$1:B$25,2,0),
  IF(ISBLANK(SOURCE!B274),
    "",
    "/* "&amp;TEXT(SOURCE!B274,"???0")&amp;" *"&amp;
      SOURCE!C274&amp;", "&amp; IF(SOURCE!$O$2-LEN(SOURCE!C274) &gt;= 0, REPT(" ",SOURCE!$O$2-LEN(SOURCE!C274)), "")&amp;
      SOURCE!D274&amp;", "&amp; IF(SOURCE!$P$2-LEN(SOURCE!D274) &gt;= 0, REPT(" ",SOURCE!$P$2-LEN(SOURCE!D274)), "")&amp;
      SOURCE!E274&amp;", "&amp; IF(SOURCE!$Q$2-LEN(SOURCE!E274) &gt;=0, REPT(" ",SOURCE!$Q$2-LEN(SOURCE!E274)), "")&amp;
      SOURCE!F274&amp;", "&amp; IF(SOURCE!$R$2-LEN(SOURCE!F274) &gt;= 0, REPT(" ",SOURCE!$R$2-LEN(SOURCE!F274)+2), "")&amp;"("&amp;
      SUBSTITUTE(TEXT(SOURCE!G274,"??0"),"  ","")&amp;" &lt;&lt; TAM_MAX_BITS) |"&amp; IF(SOURCE!$S$2-3 &gt;= 0, REPT(" ",SOURCE!$S$2-5+4+1-1-LEN(SUBSTITUTE(SUBSTITUTE(TEXT(SOURCE!H274,"????0"),"  ","")," ",""))), "")&amp;
      SUBSTITUTE(SUBSTITUTE(TEXT(SOURCE!H274,"????0"),"  ","")," ","")&amp;","&amp; IF(SOURCE!$T$2-3 &gt;= 0, REPT(" ",SOURCE!$T$2-3-5), "")&amp;
      SOURCE!I274&amp;" | "&amp; IF(SOURCE!$U$2-LEN(SOURCE!I274) &gt;= 0, REPT(" ",SOURCE!$U$2-LEN(SOURCE!I274)), "")&amp;
      SOURCE!J274&amp;      IF(SOURCE!$V$2-LEN(SOURCE!J274) &gt;= 0, REPT(" ",SOURCE!$V$2-LEN(SOURCE!J274)), "")&amp;
  " | "&amp; SOURCE!K274&amp;      IF(SOURCE!$X$2-LEN(SOURCE!K274) &gt;= 0, REPT(" ",SOURCE!$X$2-LEN(SOURCE!K274)), "")&amp;
      "},"&amp;IF(SOURCE!L274&lt;&gt;"",""&amp;SOURCE!L274,"")
 )
)
)</f>
        <v>/*  262 */  { fnCvtSfeetM,                 multiply,                    "ft" STD_US STD_RIGHT_ARROW "m",               STD_RIGHT_ARROW " m",                          (0 &lt;&lt; TAM_MAX_BITS) |     0, CAT_DUPL | SLS_ENABLED   | US_ENABLED  },</v>
      </c>
    </row>
    <row r="275" spans="1:1">
      <c r="A275" s="168" t="str">
        <f>IF(AND(OR(SOURCE!A275="",ISBLANK(SOURCE!A275)),SOURCE!B275&gt;0),IF(ISBLANK(SOURCE!C275),"",SOURCE!C275),
IF(SOURCE!B275&lt;0,VLOOKUP(SOURCE!B275,lookups!A$1:B$25,2,0),
  IF(ISBLANK(SOURCE!B275),
    "",
    "/* "&amp;TEXT(SOURCE!B275,"???0")&amp;" *"&amp;
      SOURCE!C275&amp;", "&amp; IF(SOURCE!$O$2-LEN(SOURCE!C275) &gt;= 0, REPT(" ",SOURCE!$O$2-LEN(SOURCE!C275)), "")&amp;
      SOURCE!D275&amp;", "&amp; IF(SOURCE!$P$2-LEN(SOURCE!D275) &gt;= 0, REPT(" ",SOURCE!$P$2-LEN(SOURCE!D275)), "")&amp;
      SOURCE!E275&amp;", "&amp; IF(SOURCE!$Q$2-LEN(SOURCE!E275) &gt;=0, REPT(" ",SOURCE!$Q$2-LEN(SOURCE!E275)), "")&amp;
      SOURCE!F275&amp;", "&amp; IF(SOURCE!$R$2-LEN(SOURCE!F275) &gt;= 0, REPT(" ",SOURCE!$R$2-LEN(SOURCE!F275)+2), "")&amp;"("&amp;
      SUBSTITUTE(TEXT(SOURCE!G275,"??0"),"  ","")&amp;" &lt;&lt; TAM_MAX_BITS) |"&amp; IF(SOURCE!$S$2-3 &gt;= 0, REPT(" ",SOURCE!$S$2-5+4+1-1-LEN(SUBSTITUTE(SUBSTITUTE(TEXT(SOURCE!H275,"????0"),"  ","")," ",""))), "")&amp;
      SUBSTITUTE(SUBSTITUTE(TEXT(SOURCE!H275,"????0"),"  ","")," ","")&amp;","&amp; IF(SOURCE!$T$2-3 &gt;= 0, REPT(" ",SOURCE!$T$2-3-5), "")&amp;
      SOURCE!I275&amp;" | "&amp; IF(SOURCE!$U$2-LEN(SOURCE!I275) &gt;= 0, REPT(" ",SOURCE!$U$2-LEN(SOURCE!I275)), "")&amp;
      SOURCE!J275&amp;      IF(SOURCE!$V$2-LEN(SOURCE!J275) &gt;= 0, REPT(" ",SOURCE!$V$2-LEN(SOURCE!J275)), "")&amp;
  " | "&amp; SOURCE!K275&amp;      IF(SOURCE!$X$2-LEN(SOURCE!K275) &gt;= 0, REPT(" ",SOURCE!$X$2-LEN(SOURCE!K275)), "")&amp;
      "},"&amp;IF(SOURCE!L275&lt;&gt;"",""&amp;SOURCE!L275,"")
 )
)
)</f>
        <v>/*  263 */  { fnCvtSfeetM,                 divide,                      "m" STD_RIGHT_ARROW "ft" STD_US,               "m " STD_RIGHT_ARROW,                          (0 &lt;&lt; TAM_MAX_BITS) |     0, CAT_FNCT | SLS_ENABLED   | US_ENABLED  },</v>
      </c>
    </row>
    <row r="276" spans="1:1">
      <c r="A276" s="168" t="str">
        <f>IF(AND(OR(SOURCE!A276="",ISBLANK(SOURCE!A276)),SOURCE!B276&gt;0),IF(ISBLANK(SOURCE!C276),"",SOURCE!C276),
IF(SOURCE!B276&lt;0,VLOOKUP(SOURCE!B276,lookups!A$1:B$25,2,0),
  IF(ISBLANK(SOURCE!B276),
    "",
    "/* "&amp;TEXT(SOURCE!B276,"???0")&amp;" *"&amp;
      SOURCE!C276&amp;", "&amp; IF(SOURCE!$O$2-LEN(SOURCE!C276) &gt;= 0, REPT(" ",SOURCE!$O$2-LEN(SOURCE!C276)), "")&amp;
      SOURCE!D276&amp;", "&amp; IF(SOURCE!$P$2-LEN(SOURCE!D276) &gt;= 0, REPT(" ",SOURCE!$P$2-LEN(SOURCE!D276)), "")&amp;
      SOURCE!E276&amp;", "&amp; IF(SOURCE!$Q$2-LEN(SOURCE!E276) &gt;=0, REPT(" ",SOURCE!$Q$2-LEN(SOURCE!E276)), "")&amp;
      SOURCE!F276&amp;", "&amp; IF(SOURCE!$R$2-LEN(SOURCE!F276) &gt;= 0, REPT(" ",SOURCE!$R$2-LEN(SOURCE!F276)+2), "")&amp;"("&amp;
      SUBSTITUTE(TEXT(SOURCE!G276,"??0"),"  ","")&amp;" &lt;&lt; TAM_MAX_BITS) |"&amp; IF(SOURCE!$S$2-3 &gt;= 0, REPT(" ",SOURCE!$S$2-5+4+1-1-LEN(SUBSTITUTE(SUBSTITUTE(TEXT(SOURCE!H276,"????0"),"  ","")," ",""))), "")&amp;
      SUBSTITUTE(SUBSTITUTE(TEXT(SOURCE!H276,"????0"),"  ","")," ","")&amp;","&amp; IF(SOURCE!$T$2-3 &gt;= 0, REPT(" ",SOURCE!$T$2-3-5), "")&amp;
      SOURCE!I276&amp;" | "&amp; IF(SOURCE!$U$2-LEN(SOURCE!I276) &gt;= 0, REPT(" ",SOURCE!$U$2-LEN(SOURCE!I276)), "")&amp;
      SOURCE!J276&amp;      IF(SOURCE!$V$2-LEN(SOURCE!J276) &gt;= 0, REPT(" ",SOURCE!$V$2-LEN(SOURCE!J276)), "")&amp;
  " | "&amp; SOURCE!K276&amp;      IF(SOURCE!$X$2-LEN(SOURCE!K276) &gt;= 0, REPT(" ",SOURCE!$X$2-LEN(SOURCE!K276)), "")&amp;
      "},"&amp;IF(SOURCE!L276&lt;&gt;"",""&amp;SOURCE!L276,"")
 )
)
)</f>
        <v>/*  264 */  { fnCvtSfeetM,                 divide,                      "m" STD_RIGHT_ARROW "ft" STD_US,               "survey",                                      (0 &lt;&lt; TAM_MAX_BITS) |     0, CAT_DUPL | SLS_ENABLED   | US_ENABLED  },</v>
      </c>
    </row>
    <row r="277" spans="1:1">
      <c r="A277" s="168" t="str">
        <f>IF(AND(OR(SOURCE!A277="",ISBLANK(SOURCE!A277)),SOURCE!B277&gt;0),IF(ISBLANK(SOURCE!C277),"",SOURCE!C277),
IF(SOURCE!B277&lt;0,VLOOKUP(SOURCE!B277,lookups!A$1:B$25,2,0),
  IF(ISBLANK(SOURCE!B277),
    "",
    "/* "&amp;TEXT(SOURCE!B277,"???0")&amp;" *"&amp;
      SOURCE!C277&amp;", "&amp; IF(SOURCE!$O$2-LEN(SOURCE!C277) &gt;= 0, REPT(" ",SOURCE!$O$2-LEN(SOURCE!C277)), "")&amp;
      SOURCE!D277&amp;", "&amp; IF(SOURCE!$P$2-LEN(SOURCE!D277) &gt;= 0, REPT(" ",SOURCE!$P$2-LEN(SOURCE!D277)), "")&amp;
      SOURCE!E277&amp;", "&amp; IF(SOURCE!$Q$2-LEN(SOURCE!E277) &gt;=0, REPT(" ",SOURCE!$Q$2-LEN(SOURCE!E277)), "")&amp;
      SOURCE!F277&amp;", "&amp; IF(SOURCE!$R$2-LEN(SOURCE!F277) &gt;= 0, REPT(" ",SOURCE!$R$2-LEN(SOURCE!F277)+2), "")&amp;"("&amp;
      SUBSTITUTE(TEXT(SOURCE!G277,"??0"),"  ","")&amp;" &lt;&lt; TAM_MAX_BITS) |"&amp; IF(SOURCE!$S$2-3 &gt;= 0, REPT(" ",SOURCE!$S$2-5+4+1-1-LEN(SUBSTITUTE(SUBSTITUTE(TEXT(SOURCE!H277,"????0"),"  ","")," ",""))), "")&amp;
      SUBSTITUTE(SUBSTITUTE(TEXT(SOURCE!H277,"????0"),"  ","")," ","")&amp;","&amp; IF(SOURCE!$T$2-3 &gt;= 0, REPT(" ",SOURCE!$T$2-3-5), "")&amp;
      SOURCE!I277&amp;" | "&amp; IF(SOURCE!$U$2-LEN(SOURCE!I277) &gt;= 0, REPT(" ",SOURCE!$U$2-LEN(SOURCE!I277)), "")&amp;
      SOURCE!J277&amp;      IF(SOURCE!$V$2-LEN(SOURCE!J277) &gt;= 0, REPT(" ",SOURCE!$V$2-LEN(SOURCE!J277)), "")&amp;
  " | "&amp; SOURCE!K277&amp;      IF(SOURCE!$X$2-LEN(SOURCE!K277) &gt;= 0, REPT(" ",SOURCE!$X$2-LEN(SOURCE!K277)), "")&amp;
      "},"&amp;IF(SOURCE!L277&lt;&gt;"",""&amp;SOURCE!L277,"")
 )
)
)</f>
        <v>/*  265 */  { fnCvtSfeetM,                 divide,                      "m" STD_RIGHT_ARROW "ft" STD_US,               "foot" STD_US,                                 (0 &lt;&lt; TAM_MAX_BITS) |     0, CAT_DUPL | SLS_ENABLED   | US_ENABLED  },</v>
      </c>
    </row>
    <row r="278" spans="1:1">
      <c r="A278" s="168" t="str">
        <f>IF(AND(OR(SOURCE!A278="",ISBLANK(SOURCE!A278)),SOURCE!B278&gt;0),IF(ISBLANK(SOURCE!C278),"",SOURCE!C278),
IF(SOURCE!B278&lt;0,VLOOKUP(SOURCE!B278,lookups!A$1:B$25,2,0),
  IF(ISBLANK(SOURCE!B278),
    "",
    "/* "&amp;TEXT(SOURCE!B278,"???0")&amp;" *"&amp;
      SOURCE!C278&amp;", "&amp; IF(SOURCE!$O$2-LEN(SOURCE!C278) &gt;= 0, REPT(" ",SOURCE!$O$2-LEN(SOURCE!C278)), "")&amp;
      SOURCE!D278&amp;", "&amp; IF(SOURCE!$P$2-LEN(SOURCE!D278) &gt;= 0, REPT(" ",SOURCE!$P$2-LEN(SOURCE!D278)), "")&amp;
      SOURCE!E278&amp;", "&amp; IF(SOURCE!$Q$2-LEN(SOURCE!E278) &gt;=0, REPT(" ",SOURCE!$Q$2-LEN(SOURCE!E278)), "")&amp;
      SOURCE!F278&amp;", "&amp; IF(SOURCE!$R$2-LEN(SOURCE!F278) &gt;= 0, REPT(" ",SOURCE!$R$2-LEN(SOURCE!F278)+2), "")&amp;"("&amp;
      SUBSTITUTE(TEXT(SOURCE!G278,"??0"),"  ","")&amp;" &lt;&lt; TAM_MAX_BITS) |"&amp; IF(SOURCE!$S$2-3 &gt;= 0, REPT(" ",SOURCE!$S$2-5+4+1-1-LEN(SUBSTITUTE(SUBSTITUTE(TEXT(SOURCE!H278,"????0"),"  ","")," ",""))), "")&amp;
      SUBSTITUTE(SUBSTITUTE(TEXT(SOURCE!H278,"????0"),"  ","")," ","")&amp;","&amp; IF(SOURCE!$T$2-3 &gt;= 0, REPT(" ",SOURCE!$T$2-3-5), "")&amp;
      SOURCE!I278&amp;" | "&amp; IF(SOURCE!$U$2-LEN(SOURCE!I278) &gt;= 0, REPT(" ",SOURCE!$U$2-LEN(SOURCE!I278)), "")&amp;
      SOURCE!J278&amp;      IF(SOURCE!$V$2-LEN(SOURCE!J278) &gt;= 0, REPT(" ",SOURCE!$V$2-LEN(SOURCE!J278)), "")&amp;
  " | "&amp; SOURCE!K278&amp;      IF(SOURCE!$X$2-LEN(SOURCE!K278) &gt;= 0, REPT(" ",SOURCE!$X$2-LEN(SOURCE!K278)), "")&amp;
      "},"&amp;IF(SOURCE!L278&lt;&gt;"",""&amp;SOURCE!L278,"")
 )
)
)</f>
        <v>/*  266 */  { fnCvtFlozukMl,               multiply,                    "fz" STD_UK STD_RIGHT_ARROW "ml",              "floz" STD_UK,                                 (0 &lt;&lt; TAM_MAX_BITS) |     0, CAT_FNCT | SLS_ENABLED   | US_ENABLED  },</v>
      </c>
    </row>
    <row r="279" spans="1:1">
      <c r="A279" s="168" t="str">
        <f>IF(AND(OR(SOURCE!A279="",ISBLANK(SOURCE!A279)),SOURCE!B279&gt;0),IF(ISBLANK(SOURCE!C279),"",SOURCE!C279),
IF(SOURCE!B279&lt;0,VLOOKUP(SOURCE!B279,lookups!A$1:B$25,2,0),
  IF(ISBLANK(SOURCE!B279),
    "",
    "/* "&amp;TEXT(SOURCE!B279,"???0")&amp;" *"&amp;
      SOURCE!C279&amp;", "&amp; IF(SOURCE!$O$2-LEN(SOURCE!C279) &gt;= 0, REPT(" ",SOURCE!$O$2-LEN(SOURCE!C279)), "")&amp;
      SOURCE!D279&amp;", "&amp; IF(SOURCE!$P$2-LEN(SOURCE!D279) &gt;= 0, REPT(" ",SOURCE!$P$2-LEN(SOURCE!D279)), "")&amp;
      SOURCE!E279&amp;", "&amp; IF(SOURCE!$Q$2-LEN(SOURCE!E279) &gt;=0, REPT(" ",SOURCE!$Q$2-LEN(SOURCE!E279)), "")&amp;
      SOURCE!F279&amp;", "&amp; IF(SOURCE!$R$2-LEN(SOURCE!F279) &gt;= 0, REPT(" ",SOURCE!$R$2-LEN(SOURCE!F279)+2), "")&amp;"("&amp;
      SUBSTITUTE(TEXT(SOURCE!G279,"??0"),"  ","")&amp;" &lt;&lt; TAM_MAX_BITS) |"&amp; IF(SOURCE!$S$2-3 &gt;= 0, REPT(" ",SOURCE!$S$2-5+4+1-1-LEN(SUBSTITUTE(SUBSTITUTE(TEXT(SOURCE!H279,"????0"),"  ","")," ",""))), "")&amp;
      SUBSTITUTE(SUBSTITUTE(TEXT(SOURCE!H279,"????0"),"  ","")," ","")&amp;","&amp; IF(SOURCE!$T$2-3 &gt;= 0, REPT(" ",SOURCE!$T$2-3-5), "")&amp;
      SOURCE!I279&amp;" | "&amp; IF(SOURCE!$U$2-LEN(SOURCE!I279) &gt;= 0, REPT(" ",SOURCE!$U$2-LEN(SOURCE!I279)), "")&amp;
      SOURCE!J279&amp;      IF(SOURCE!$V$2-LEN(SOURCE!J279) &gt;= 0, REPT(" ",SOURCE!$V$2-LEN(SOURCE!J279)), "")&amp;
  " | "&amp; SOURCE!K279&amp;      IF(SOURCE!$X$2-LEN(SOURCE!K279) &gt;= 0, REPT(" ",SOURCE!$X$2-LEN(SOURCE!K279)), "")&amp;
      "},"&amp;IF(SOURCE!L279&lt;&gt;"",""&amp;SOURCE!L279,"")
 )
)
)</f>
        <v>/*  267 */  { fnCvtFlozukMl,               multiply,                    "fz" STD_UK STD_RIGHT_ARROW "ml",              STD_RIGHT_ARROW " ml",                         (0 &lt;&lt; TAM_MAX_BITS) |     0, CAT_DUPL | SLS_ENABLED   | US_ENABLED  },</v>
      </c>
    </row>
    <row r="280" spans="1:1">
      <c r="A280" s="168" t="str">
        <f>IF(AND(OR(SOURCE!A280="",ISBLANK(SOURCE!A280)),SOURCE!B280&gt;0),IF(ISBLANK(SOURCE!C280),"",SOURCE!C280),
IF(SOURCE!B280&lt;0,VLOOKUP(SOURCE!B280,lookups!A$1:B$25,2,0),
  IF(ISBLANK(SOURCE!B280),
    "",
    "/* "&amp;TEXT(SOURCE!B280,"???0")&amp;" *"&amp;
      SOURCE!C280&amp;", "&amp; IF(SOURCE!$O$2-LEN(SOURCE!C280) &gt;= 0, REPT(" ",SOURCE!$O$2-LEN(SOURCE!C280)), "")&amp;
      SOURCE!D280&amp;", "&amp; IF(SOURCE!$P$2-LEN(SOURCE!D280) &gt;= 0, REPT(" ",SOURCE!$P$2-LEN(SOURCE!D280)), "")&amp;
      SOURCE!E280&amp;", "&amp; IF(SOURCE!$Q$2-LEN(SOURCE!E280) &gt;=0, REPT(" ",SOURCE!$Q$2-LEN(SOURCE!E280)), "")&amp;
      SOURCE!F280&amp;", "&amp; IF(SOURCE!$R$2-LEN(SOURCE!F280) &gt;= 0, REPT(" ",SOURCE!$R$2-LEN(SOURCE!F280)+2), "")&amp;"("&amp;
      SUBSTITUTE(TEXT(SOURCE!G280,"??0"),"  ","")&amp;" &lt;&lt; TAM_MAX_BITS) |"&amp; IF(SOURCE!$S$2-3 &gt;= 0, REPT(" ",SOURCE!$S$2-5+4+1-1-LEN(SUBSTITUTE(SUBSTITUTE(TEXT(SOURCE!H280,"????0"),"  ","")," ",""))), "")&amp;
      SUBSTITUTE(SUBSTITUTE(TEXT(SOURCE!H280,"????0"),"  ","")," ","")&amp;","&amp; IF(SOURCE!$T$2-3 &gt;= 0, REPT(" ",SOURCE!$T$2-3-5), "")&amp;
      SOURCE!I280&amp;" | "&amp; IF(SOURCE!$U$2-LEN(SOURCE!I280) &gt;= 0, REPT(" ",SOURCE!$U$2-LEN(SOURCE!I280)), "")&amp;
      SOURCE!J280&amp;      IF(SOURCE!$V$2-LEN(SOURCE!J280) &gt;= 0, REPT(" ",SOURCE!$V$2-LEN(SOURCE!J280)), "")&amp;
  " | "&amp; SOURCE!K280&amp;      IF(SOURCE!$X$2-LEN(SOURCE!K280) &gt;= 0, REPT(" ",SOURCE!$X$2-LEN(SOURCE!K280)), "")&amp;
      "},"&amp;IF(SOURCE!L280&lt;&gt;"",""&amp;SOURCE!L280,"")
 )
)
)</f>
        <v>/*  268 */  { fnCvtFlozukMl,               divide,                      "ml" STD_RIGHT_ARROW "fz" STD_UK,              "ml " STD_RIGHT_ARROW,                         (0 &lt;&lt; TAM_MAX_BITS) |     0, CAT_FNCT | SLS_ENABLED   | US_ENABLED  },</v>
      </c>
    </row>
    <row r="281" spans="1:1">
      <c r="A281" s="168" t="str">
        <f>IF(AND(OR(SOURCE!A281="",ISBLANK(SOURCE!A281)),SOURCE!B281&gt;0),IF(ISBLANK(SOURCE!C281),"",SOURCE!C281),
IF(SOURCE!B281&lt;0,VLOOKUP(SOURCE!B281,lookups!A$1:B$25,2,0),
  IF(ISBLANK(SOURCE!B281),
    "",
    "/* "&amp;TEXT(SOURCE!B281,"???0")&amp;" *"&amp;
      SOURCE!C281&amp;", "&amp; IF(SOURCE!$O$2-LEN(SOURCE!C281) &gt;= 0, REPT(" ",SOURCE!$O$2-LEN(SOURCE!C281)), "")&amp;
      SOURCE!D281&amp;", "&amp; IF(SOURCE!$P$2-LEN(SOURCE!D281) &gt;= 0, REPT(" ",SOURCE!$P$2-LEN(SOURCE!D281)), "")&amp;
      SOURCE!E281&amp;", "&amp; IF(SOURCE!$Q$2-LEN(SOURCE!E281) &gt;=0, REPT(" ",SOURCE!$Q$2-LEN(SOURCE!E281)), "")&amp;
      SOURCE!F281&amp;", "&amp; IF(SOURCE!$R$2-LEN(SOURCE!F281) &gt;= 0, REPT(" ",SOURCE!$R$2-LEN(SOURCE!F281)+2), "")&amp;"("&amp;
      SUBSTITUTE(TEXT(SOURCE!G281,"??0"),"  ","")&amp;" &lt;&lt; TAM_MAX_BITS) |"&amp; IF(SOURCE!$S$2-3 &gt;= 0, REPT(" ",SOURCE!$S$2-5+4+1-1-LEN(SUBSTITUTE(SUBSTITUTE(TEXT(SOURCE!H281,"????0"),"  ","")," ",""))), "")&amp;
      SUBSTITUTE(SUBSTITUTE(TEXT(SOURCE!H281,"????0"),"  ","")," ","")&amp;","&amp; IF(SOURCE!$T$2-3 &gt;= 0, REPT(" ",SOURCE!$T$2-3-5), "")&amp;
      SOURCE!I281&amp;" | "&amp; IF(SOURCE!$U$2-LEN(SOURCE!I281) &gt;= 0, REPT(" ",SOURCE!$U$2-LEN(SOURCE!I281)), "")&amp;
      SOURCE!J281&amp;      IF(SOURCE!$V$2-LEN(SOURCE!J281) &gt;= 0, REPT(" ",SOURCE!$V$2-LEN(SOURCE!J281)), "")&amp;
  " | "&amp; SOURCE!K281&amp;      IF(SOURCE!$X$2-LEN(SOURCE!K281) &gt;= 0, REPT(" ",SOURCE!$X$2-LEN(SOURCE!K281)), "")&amp;
      "},"&amp;IF(SOURCE!L281&lt;&gt;"",""&amp;SOURCE!L281,"")
 )
)
)</f>
        <v>/*  269 */  { fnCvtFlozukMl,               divide,                      "ml" STD_RIGHT_ARROW "fz" STD_UK,              "floz" STD_UK,                                 (0 &lt;&lt; TAM_MAX_BITS) |     0, CAT_DUPL | SLS_ENABLED   | US_ENABLED  },</v>
      </c>
    </row>
    <row r="282" spans="1:1">
      <c r="A282" s="168" t="str">
        <f>IF(AND(OR(SOURCE!A282="",ISBLANK(SOURCE!A282)),SOURCE!B282&gt;0),IF(ISBLANK(SOURCE!C282),"",SOURCE!C282),
IF(SOURCE!B282&lt;0,VLOOKUP(SOURCE!B282,lookups!A$1:B$25,2,0),
  IF(ISBLANK(SOURCE!B282),
    "",
    "/* "&amp;TEXT(SOURCE!B282,"???0")&amp;" *"&amp;
      SOURCE!C282&amp;", "&amp; IF(SOURCE!$O$2-LEN(SOURCE!C282) &gt;= 0, REPT(" ",SOURCE!$O$2-LEN(SOURCE!C282)), "")&amp;
      SOURCE!D282&amp;", "&amp; IF(SOURCE!$P$2-LEN(SOURCE!D282) &gt;= 0, REPT(" ",SOURCE!$P$2-LEN(SOURCE!D282)), "")&amp;
      SOURCE!E282&amp;", "&amp; IF(SOURCE!$Q$2-LEN(SOURCE!E282) &gt;=0, REPT(" ",SOURCE!$Q$2-LEN(SOURCE!E282)), "")&amp;
      SOURCE!F282&amp;", "&amp; IF(SOURCE!$R$2-LEN(SOURCE!F282) &gt;= 0, REPT(" ",SOURCE!$R$2-LEN(SOURCE!F282)+2), "")&amp;"("&amp;
      SUBSTITUTE(TEXT(SOURCE!G282,"??0"),"  ","")&amp;" &lt;&lt; TAM_MAX_BITS) |"&amp; IF(SOURCE!$S$2-3 &gt;= 0, REPT(" ",SOURCE!$S$2-5+4+1-1-LEN(SUBSTITUTE(SUBSTITUTE(TEXT(SOURCE!H282,"????0"),"  ","")," ",""))), "")&amp;
      SUBSTITUTE(SUBSTITUTE(TEXT(SOURCE!H282,"????0"),"  ","")," ","")&amp;","&amp; IF(SOURCE!$T$2-3 &gt;= 0, REPT(" ",SOURCE!$T$2-3-5), "")&amp;
      SOURCE!I282&amp;" | "&amp; IF(SOURCE!$U$2-LEN(SOURCE!I282) &gt;= 0, REPT(" ",SOURCE!$U$2-LEN(SOURCE!I282)), "")&amp;
      SOURCE!J282&amp;      IF(SOURCE!$V$2-LEN(SOURCE!J282) &gt;= 0, REPT(" ",SOURCE!$V$2-LEN(SOURCE!J282)), "")&amp;
  " | "&amp; SOURCE!K282&amp;      IF(SOURCE!$X$2-LEN(SOURCE!K282) &gt;= 0, REPT(" ",SOURCE!$X$2-LEN(SOURCE!K282)), "")&amp;
      "},"&amp;IF(SOURCE!L282&lt;&gt;"",""&amp;SOURCE!L282,"")
 )
)
)</f>
        <v>/*  270 */  { fnCvtFlozusMl,               multiply,                    "fz" STD_US STD_RIGHT_ARROW "ml",              "floz" STD_US,                                 (0 &lt;&lt; TAM_MAX_BITS) |     0, CAT_FNCT | SLS_ENABLED   | US_ENABLED  },</v>
      </c>
    </row>
    <row r="283" spans="1:1">
      <c r="A283" s="168" t="str">
        <f>IF(AND(OR(SOURCE!A283="",ISBLANK(SOURCE!A283)),SOURCE!B283&gt;0),IF(ISBLANK(SOURCE!C283),"",SOURCE!C283),
IF(SOURCE!B283&lt;0,VLOOKUP(SOURCE!B283,lookups!A$1:B$25,2,0),
  IF(ISBLANK(SOURCE!B283),
    "",
    "/* "&amp;TEXT(SOURCE!B283,"???0")&amp;" *"&amp;
      SOURCE!C283&amp;", "&amp; IF(SOURCE!$O$2-LEN(SOURCE!C283) &gt;= 0, REPT(" ",SOURCE!$O$2-LEN(SOURCE!C283)), "")&amp;
      SOURCE!D283&amp;", "&amp; IF(SOURCE!$P$2-LEN(SOURCE!D283) &gt;= 0, REPT(" ",SOURCE!$P$2-LEN(SOURCE!D283)), "")&amp;
      SOURCE!E283&amp;", "&amp; IF(SOURCE!$Q$2-LEN(SOURCE!E283) &gt;=0, REPT(" ",SOURCE!$Q$2-LEN(SOURCE!E283)), "")&amp;
      SOURCE!F283&amp;", "&amp; IF(SOURCE!$R$2-LEN(SOURCE!F283) &gt;= 0, REPT(" ",SOURCE!$R$2-LEN(SOURCE!F283)+2), "")&amp;"("&amp;
      SUBSTITUTE(TEXT(SOURCE!G283,"??0"),"  ","")&amp;" &lt;&lt; TAM_MAX_BITS) |"&amp; IF(SOURCE!$S$2-3 &gt;= 0, REPT(" ",SOURCE!$S$2-5+4+1-1-LEN(SUBSTITUTE(SUBSTITUTE(TEXT(SOURCE!H283,"????0"),"  ","")," ",""))), "")&amp;
      SUBSTITUTE(SUBSTITUTE(TEXT(SOURCE!H283,"????0"),"  ","")," ","")&amp;","&amp; IF(SOURCE!$T$2-3 &gt;= 0, REPT(" ",SOURCE!$T$2-3-5), "")&amp;
      SOURCE!I283&amp;" | "&amp; IF(SOURCE!$U$2-LEN(SOURCE!I283) &gt;= 0, REPT(" ",SOURCE!$U$2-LEN(SOURCE!I283)), "")&amp;
      SOURCE!J283&amp;      IF(SOURCE!$V$2-LEN(SOURCE!J283) &gt;= 0, REPT(" ",SOURCE!$V$2-LEN(SOURCE!J283)), "")&amp;
  " | "&amp; SOURCE!K283&amp;      IF(SOURCE!$X$2-LEN(SOURCE!K283) &gt;= 0, REPT(" ",SOURCE!$X$2-LEN(SOURCE!K283)), "")&amp;
      "},"&amp;IF(SOURCE!L283&lt;&gt;"",""&amp;SOURCE!L283,"")
 )
)
)</f>
        <v>/*  271 */  { fnCvtFlozusMl,               multiply,                    "fz" STD_US STD_RIGHT_ARROW "ml",              STD_RIGHT_ARROW " ml",                         (0 &lt;&lt; TAM_MAX_BITS) |     0, CAT_DUPL | SLS_ENABLED   | US_ENABLED  },</v>
      </c>
    </row>
    <row r="284" spans="1:1">
      <c r="A284" s="168" t="str">
        <f>IF(AND(OR(SOURCE!A284="",ISBLANK(SOURCE!A284)),SOURCE!B284&gt;0),IF(ISBLANK(SOURCE!C284),"",SOURCE!C284),
IF(SOURCE!B284&lt;0,VLOOKUP(SOURCE!B284,lookups!A$1:B$25,2,0),
  IF(ISBLANK(SOURCE!B284),
    "",
    "/* "&amp;TEXT(SOURCE!B284,"???0")&amp;" *"&amp;
      SOURCE!C284&amp;", "&amp; IF(SOURCE!$O$2-LEN(SOURCE!C284) &gt;= 0, REPT(" ",SOURCE!$O$2-LEN(SOURCE!C284)), "")&amp;
      SOURCE!D284&amp;", "&amp; IF(SOURCE!$P$2-LEN(SOURCE!D284) &gt;= 0, REPT(" ",SOURCE!$P$2-LEN(SOURCE!D284)), "")&amp;
      SOURCE!E284&amp;", "&amp; IF(SOURCE!$Q$2-LEN(SOURCE!E284) &gt;=0, REPT(" ",SOURCE!$Q$2-LEN(SOURCE!E284)), "")&amp;
      SOURCE!F284&amp;", "&amp; IF(SOURCE!$R$2-LEN(SOURCE!F284) &gt;= 0, REPT(" ",SOURCE!$R$2-LEN(SOURCE!F284)+2), "")&amp;"("&amp;
      SUBSTITUTE(TEXT(SOURCE!G284,"??0"),"  ","")&amp;" &lt;&lt; TAM_MAX_BITS) |"&amp; IF(SOURCE!$S$2-3 &gt;= 0, REPT(" ",SOURCE!$S$2-5+4+1-1-LEN(SUBSTITUTE(SUBSTITUTE(TEXT(SOURCE!H284,"????0"),"  ","")," ",""))), "")&amp;
      SUBSTITUTE(SUBSTITUTE(TEXT(SOURCE!H284,"????0"),"  ","")," ","")&amp;","&amp; IF(SOURCE!$T$2-3 &gt;= 0, REPT(" ",SOURCE!$T$2-3-5), "")&amp;
      SOURCE!I284&amp;" | "&amp; IF(SOURCE!$U$2-LEN(SOURCE!I284) &gt;= 0, REPT(" ",SOURCE!$U$2-LEN(SOURCE!I284)), "")&amp;
      SOURCE!J284&amp;      IF(SOURCE!$V$2-LEN(SOURCE!J284) &gt;= 0, REPT(" ",SOURCE!$V$2-LEN(SOURCE!J284)), "")&amp;
  " | "&amp; SOURCE!K284&amp;      IF(SOURCE!$X$2-LEN(SOURCE!K284) &gt;= 0, REPT(" ",SOURCE!$X$2-LEN(SOURCE!K284)), "")&amp;
      "},"&amp;IF(SOURCE!L284&lt;&gt;"",""&amp;SOURCE!L284,"")
 )
)
)</f>
        <v>/*  272 */  { fnCvtFlozusMl,               divide,                      "ml" STD_RIGHT_ARROW "fz" STD_US,              "ml " STD_RIGHT_ARROW,                         (0 &lt;&lt; TAM_MAX_BITS) |     0, CAT_FNCT | SLS_ENABLED   | US_ENABLED  },</v>
      </c>
    </row>
    <row r="285" spans="1:1">
      <c r="A285" s="168" t="str">
        <f>IF(AND(OR(SOURCE!A285="",ISBLANK(SOURCE!A285)),SOURCE!B285&gt;0),IF(ISBLANK(SOURCE!C285),"",SOURCE!C285),
IF(SOURCE!B285&lt;0,VLOOKUP(SOURCE!B285,lookups!A$1:B$25,2,0),
  IF(ISBLANK(SOURCE!B285),
    "",
    "/* "&amp;TEXT(SOURCE!B285,"???0")&amp;" *"&amp;
      SOURCE!C285&amp;", "&amp; IF(SOURCE!$O$2-LEN(SOURCE!C285) &gt;= 0, REPT(" ",SOURCE!$O$2-LEN(SOURCE!C285)), "")&amp;
      SOURCE!D285&amp;", "&amp; IF(SOURCE!$P$2-LEN(SOURCE!D285) &gt;= 0, REPT(" ",SOURCE!$P$2-LEN(SOURCE!D285)), "")&amp;
      SOURCE!E285&amp;", "&amp; IF(SOURCE!$Q$2-LEN(SOURCE!E285) &gt;=0, REPT(" ",SOURCE!$Q$2-LEN(SOURCE!E285)), "")&amp;
      SOURCE!F285&amp;", "&amp; IF(SOURCE!$R$2-LEN(SOURCE!F285) &gt;= 0, REPT(" ",SOURCE!$R$2-LEN(SOURCE!F285)+2), "")&amp;"("&amp;
      SUBSTITUTE(TEXT(SOURCE!G285,"??0"),"  ","")&amp;" &lt;&lt; TAM_MAX_BITS) |"&amp; IF(SOURCE!$S$2-3 &gt;= 0, REPT(" ",SOURCE!$S$2-5+4+1-1-LEN(SUBSTITUTE(SUBSTITUTE(TEXT(SOURCE!H285,"????0"),"  ","")," ",""))), "")&amp;
      SUBSTITUTE(SUBSTITUTE(TEXT(SOURCE!H285,"????0"),"  ","")," ","")&amp;","&amp; IF(SOURCE!$T$2-3 &gt;= 0, REPT(" ",SOURCE!$T$2-3-5), "")&amp;
      SOURCE!I285&amp;" | "&amp; IF(SOURCE!$U$2-LEN(SOURCE!I285) &gt;= 0, REPT(" ",SOURCE!$U$2-LEN(SOURCE!I285)), "")&amp;
      SOURCE!J285&amp;      IF(SOURCE!$V$2-LEN(SOURCE!J285) &gt;= 0, REPT(" ",SOURCE!$V$2-LEN(SOURCE!J285)), "")&amp;
  " | "&amp; SOURCE!K285&amp;      IF(SOURCE!$X$2-LEN(SOURCE!K285) &gt;= 0, REPT(" ",SOURCE!$X$2-LEN(SOURCE!K285)), "")&amp;
      "},"&amp;IF(SOURCE!L285&lt;&gt;"",""&amp;SOURCE!L285,"")
 )
)
)</f>
        <v>/*  273 */  { fnCvtFlozusMl,               divide,                      "ml" STD_RIGHT_ARROW "fz" STD_US,              "floz" STD_US,                                 (0 &lt;&lt; TAM_MAX_BITS) |     0, CAT_DUPL | SLS_ENABLED   | US_ENABLED  },</v>
      </c>
    </row>
    <row r="286" spans="1:1">
      <c r="A286" s="168" t="str">
        <f>IF(AND(OR(SOURCE!A286="",ISBLANK(SOURCE!A286)),SOURCE!B286&gt;0),IF(ISBLANK(SOURCE!C286),"",SOURCE!C286),
IF(SOURCE!B286&lt;0,VLOOKUP(SOURCE!B286,lookups!A$1:B$25,2,0),
  IF(ISBLANK(SOURCE!B286),
    "",
    "/* "&amp;TEXT(SOURCE!B286,"???0")&amp;" *"&amp;
      SOURCE!C286&amp;", "&amp; IF(SOURCE!$O$2-LEN(SOURCE!C286) &gt;= 0, REPT(" ",SOURCE!$O$2-LEN(SOURCE!C286)), "")&amp;
      SOURCE!D286&amp;", "&amp; IF(SOURCE!$P$2-LEN(SOURCE!D286) &gt;= 0, REPT(" ",SOURCE!$P$2-LEN(SOURCE!D286)), "")&amp;
      SOURCE!E286&amp;", "&amp; IF(SOURCE!$Q$2-LEN(SOURCE!E286) &gt;=0, REPT(" ",SOURCE!$Q$2-LEN(SOURCE!E286)), "")&amp;
      SOURCE!F286&amp;", "&amp; IF(SOURCE!$R$2-LEN(SOURCE!F286) &gt;= 0, REPT(" ",SOURCE!$R$2-LEN(SOURCE!F286)+2), "")&amp;"("&amp;
      SUBSTITUTE(TEXT(SOURCE!G286,"??0"),"  ","")&amp;" &lt;&lt; TAM_MAX_BITS) |"&amp; IF(SOURCE!$S$2-3 &gt;= 0, REPT(" ",SOURCE!$S$2-5+4+1-1-LEN(SUBSTITUTE(SUBSTITUTE(TEXT(SOURCE!H286,"????0"),"  ","")," ",""))), "")&amp;
      SUBSTITUTE(SUBSTITUTE(TEXT(SOURCE!H286,"????0"),"  ","")," ","")&amp;","&amp; IF(SOURCE!$T$2-3 &gt;= 0, REPT(" ",SOURCE!$T$2-3-5), "")&amp;
      SOURCE!I286&amp;" | "&amp; IF(SOURCE!$U$2-LEN(SOURCE!I286) &gt;= 0, REPT(" ",SOURCE!$U$2-LEN(SOURCE!I286)), "")&amp;
      SOURCE!J286&amp;      IF(SOURCE!$V$2-LEN(SOURCE!J286) &gt;= 0, REPT(" ",SOURCE!$V$2-LEN(SOURCE!J286)), "")&amp;
  " | "&amp; SOURCE!K286&amp;      IF(SOURCE!$X$2-LEN(SOURCE!K286) &gt;= 0, REPT(" ",SOURCE!$X$2-LEN(SOURCE!K286)), "")&amp;
      "},"&amp;IF(SOURCE!L286&lt;&gt;"",""&amp;SOURCE!L286,"")
 )
)
)</f>
        <v>/*  274 */  { fnCvtGalukL,                 multiply,                    "gal" STD_UK STD_RIGHT_ARROW "l",              "gal" STD_UK STD_RIGHT_ARROW "l",              (0 &lt;&lt; TAM_MAX_BITS) |     0, CAT_FNCT | SLS_ENABLED   | US_ENABLED  },</v>
      </c>
    </row>
    <row r="287" spans="1:1">
      <c r="A287" s="168" t="str">
        <f>IF(AND(OR(SOURCE!A287="",ISBLANK(SOURCE!A287)),SOURCE!B287&gt;0),IF(ISBLANK(SOURCE!C287),"",SOURCE!C287),
IF(SOURCE!B287&lt;0,VLOOKUP(SOURCE!B287,lookups!A$1:B$25,2,0),
  IF(ISBLANK(SOURCE!B287),
    "",
    "/* "&amp;TEXT(SOURCE!B287,"???0")&amp;" *"&amp;
      SOURCE!C287&amp;", "&amp; IF(SOURCE!$O$2-LEN(SOURCE!C287) &gt;= 0, REPT(" ",SOURCE!$O$2-LEN(SOURCE!C287)), "")&amp;
      SOURCE!D287&amp;", "&amp; IF(SOURCE!$P$2-LEN(SOURCE!D287) &gt;= 0, REPT(" ",SOURCE!$P$2-LEN(SOURCE!D287)), "")&amp;
      SOURCE!E287&amp;", "&amp; IF(SOURCE!$Q$2-LEN(SOURCE!E287) &gt;=0, REPT(" ",SOURCE!$Q$2-LEN(SOURCE!E287)), "")&amp;
      SOURCE!F287&amp;", "&amp; IF(SOURCE!$R$2-LEN(SOURCE!F287) &gt;= 0, REPT(" ",SOURCE!$R$2-LEN(SOURCE!F287)+2), "")&amp;"("&amp;
      SUBSTITUTE(TEXT(SOURCE!G287,"??0"),"  ","")&amp;" &lt;&lt; TAM_MAX_BITS) |"&amp; IF(SOURCE!$S$2-3 &gt;= 0, REPT(" ",SOURCE!$S$2-5+4+1-1-LEN(SUBSTITUTE(SUBSTITUTE(TEXT(SOURCE!H287,"????0"),"  ","")," ",""))), "")&amp;
      SUBSTITUTE(SUBSTITUTE(TEXT(SOURCE!H287,"????0"),"  ","")," ","")&amp;","&amp; IF(SOURCE!$T$2-3 &gt;= 0, REPT(" ",SOURCE!$T$2-3-5), "")&amp;
      SOURCE!I287&amp;" | "&amp; IF(SOURCE!$U$2-LEN(SOURCE!I287) &gt;= 0, REPT(" ",SOURCE!$U$2-LEN(SOURCE!I287)), "")&amp;
      SOURCE!J287&amp;      IF(SOURCE!$V$2-LEN(SOURCE!J287) &gt;= 0, REPT(" ",SOURCE!$V$2-LEN(SOURCE!J287)), "")&amp;
  " | "&amp; SOURCE!K287&amp;      IF(SOURCE!$X$2-LEN(SOURCE!K287) &gt;= 0, REPT(" ",SOURCE!$X$2-LEN(SOURCE!K287)), "")&amp;
      "},"&amp;IF(SOURCE!L287&lt;&gt;"",""&amp;SOURCE!L287,"")
 )
)
)</f>
        <v>/*  275 */  { fnCvtGalukL,                 divide,                      "l" STD_RIGHT_ARROW "gal" STD_UK,              "l" STD_RIGHT_ARROW "gal" STD_UK,              (0 &lt;&lt; TAM_MAX_BITS) |     0, CAT_FNCT | SLS_ENABLED   | US_ENABLED  },</v>
      </c>
    </row>
    <row r="288" spans="1:1">
      <c r="A288" s="168" t="str">
        <f>IF(AND(OR(SOURCE!A288="",ISBLANK(SOURCE!A288)),SOURCE!B288&gt;0),IF(ISBLANK(SOURCE!C288),"",SOURCE!C288),
IF(SOURCE!B288&lt;0,VLOOKUP(SOURCE!B288,lookups!A$1:B$25,2,0),
  IF(ISBLANK(SOURCE!B288),
    "",
    "/* "&amp;TEXT(SOURCE!B288,"???0")&amp;" *"&amp;
      SOURCE!C288&amp;", "&amp; IF(SOURCE!$O$2-LEN(SOURCE!C288) &gt;= 0, REPT(" ",SOURCE!$O$2-LEN(SOURCE!C288)), "")&amp;
      SOURCE!D288&amp;", "&amp; IF(SOURCE!$P$2-LEN(SOURCE!D288) &gt;= 0, REPT(" ",SOURCE!$P$2-LEN(SOURCE!D288)), "")&amp;
      SOURCE!E288&amp;", "&amp; IF(SOURCE!$Q$2-LEN(SOURCE!E288) &gt;=0, REPT(" ",SOURCE!$Q$2-LEN(SOURCE!E288)), "")&amp;
      SOURCE!F288&amp;", "&amp; IF(SOURCE!$R$2-LEN(SOURCE!F288) &gt;= 0, REPT(" ",SOURCE!$R$2-LEN(SOURCE!F288)+2), "")&amp;"("&amp;
      SUBSTITUTE(TEXT(SOURCE!G288,"??0"),"  ","")&amp;" &lt;&lt; TAM_MAX_BITS) |"&amp; IF(SOURCE!$S$2-3 &gt;= 0, REPT(" ",SOURCE!$S$2-5+4+1-1-LEN(SUBSTITUTE(SUBSTITUTE(TEXT(SOURCE!H288,"????0"),"  ","")," ",""))), "")&amp;
      SUBSTITUTE(SUBSTITUTE(TEXT(SOURCE!H288,"????0"),"  ","")," ","")&amp;","&amp; IF(SOURCE!$T$2-3 &gt;= 0, REPT(" ",SOURCE!$T$2-3-5), "")&amp;
      SOURCE!I288&amp;" | "&amp; IF(SOURCE!$U$2-LEN(SOURCE!I288) &gt;= 0, REPT(" ",SOURCE!$U$2-LEN(SOURCE!I288)), "")&amp;
      SOURCE!J288&amp;      IF(SOURCE!$V$2-LEN(SOURCE!J288) &gt;= 0, REPT(" ",SOURCE!$V$2-LEN(SOURCE!J288)), "")&amp;
  " | "&amp; SOURCE!K288&amp;      IF(SOURCE!$X$2-LEN(SOURCE!K288) &gt;= 0, REPT(" ",SOURCE!$X$2-LEN(SOURCE!K288)), "")&amp;
      "},"&amp;IF(SOURCE!L288&lt;&gt;"",""&amp;SOURCE!L288,"")
 )
)
)</f>
        <v>/*  276 */  { fnCvtGalusL,                 multiply,                    "gal" STD_US STD_RIGHT_ARROW "l",              "gal" STD_US STD_RIGHT_ARROW "l",              (0 &lt;&lt; TAM_MAX_BITS) |     0, CAT_FNCT | SLS_ENABLED   | US_ENABLED  },</v>
      </c>
    </row>
    <row r="289" spans="1:1">
      <c r="A289" s="168" t="str">
        <f>IF(AND(OR(SOURCE!A289="",ISBLANK(SOURCE!A289)),SOURCE!B289&gt;0),IF(ISBLANK(SOURCE!C289),"",SOURCE!C289),
IF(SOURCE!B289&lt;0,VLOOKUP(SOURCE!B289,lookups!A$1:B$25,2,0),
  IF(ISBLANK(SOURCE!B289),
    "",
    "/* "&amp;TEXT(SOURCE!B289,"???0")&amp;" *"&amp;
      SOURCE!C289&amp;", "&amp; IF(SOURCE!$O$2-LEN(SOURCE!C289) &gt;= 0, REPT(" ",SOURCE!$O$2-LEN(SOURCE!C289)), "")&amp;
      SOURCE!D289&amp;", "&amp; IF(SOURCE!$P$2-LEN(SOURCE!D289) &gt;= 0, REPT(" ",SOURCE!$P$2-LEN(SOURCE!D289)), "")&amp;
      SOURCE!E289&amp;", "&amp; IF(SOURCE!$Q$2-LEN(SOURCE!E289) &gt;=0, REPT(" ",SOURCE!$Q$2-LEN(SOURCE!E289)), "")&amp;
      SOURCE!F289&amp;", "&amp; IF(SOURCE!$R$2-LEN(SOURCE!F289) &gt;= 0, REPT(" ",SOURCE!$R$2-LEN(SOURCE!F289)+2), "")&amp;"("&amp;
      SUBSTITUTE(TEXT(SOURCE!G289,"??0"),"  ","")&amp;" &lt;&lt; TAM_MAX_BITS) |"&amp; IF(SOURCE!$S$2-3 &gt;= 0, REPT(" ",SOURCE!$S$2-5+4+1-1-LEN(SUBSTITUTE(SUBSTITUTE(TEXT(SOURCE!H289,"????0"),"  ","")," ",""))), "")&amp;
      SUBSTITUTE(SUBSTITUTE(TEXT(SOURCE!H289,"????0"),"  ","")," ","")&amp;","&amp; IF(SOURCE!$T$2-3 &gt;= 0, REPT(" ",SOURCE!$T$2-3-5), "")&amp;
      SOURCE!I289&amp;" | "&amp; IF(SOURCE!$U$2-LEN(SOURCE!I289) &gt;= 0, REPT(" ",SOURCE!$U$2-LEN(SOURCE!I289)), "")&amp;
      SOURCE!J289&amp;      IF(SOURCE!$V$2-LEN(SOURCE!J289) &gt;= 0, REPT(" ",SOURCE!$V$2-LEN(SOURCE!J289)), "")&amp;
  " | "&amp; SOURCE!K289&amp;      IF(SOURCE!$X$2-LEN(SOURCE!K289) &gt;= 0, REPT(" ",SOURCE!$X$2-LEN(SOURCE!K289)), "")&amp;
      "},"&amp;IF(SOURCE!L289&lt;&gt;"",""&amp;SOURCE!L289,"")
 )
)
)</f>
        <v>/*  277 */  { fnCvtGalusL,                 divide,                      "l" STD_RIGHT_ARROW "gal" STD_US,              "l" STD_RIGHT_ARROW "gal" STD_US,              (0 &lt;&lt; TAM_MAX_BITS) |     0, CAT_FNCT | SLS_ENABLED   | US_ENABLED  },</v>
      </c>
    </row>
    <row r="290" spans="1:1">
      <c r="A290" s="168" t="str">
        <f>IF(AND(OR(SOURCE!A290="",ISBLANK(SOURCE!A290)),SOURCE!B290&gt;0),IF(ISBLANK(SOURCE!C290),"",SOURCE!C290),
IF(SOURCE!B290&lt;0,VLOOKUP(SOURCE!B290,lookups!A$1:B$25,2,0),
  IF(ISBLANK(SOURCE!B290),
    "",
    "/* "&amp;TEXT(SOURCE!B290,"???0")&amp;" *"&amp;
      SOURCE!C290&amp;", "&amp; IF(SOURCE!$O$2-LEN(SOURCE!C290) &gt;= 0, REPT(" ",SOURCE!$O$2-LEN(SOURCE!C290)), "")&amp;
      SOURCE!D290&amp;", "&amp; IF(SOURCE!$P$2-LEN(SOURCE!D290) &gt;= 0, REPT(" ",SOURCE!$P$2-LEN(SOURCE!D290)), "")&amp;
      SOURCE!E290&amp;", "&amp; IF(SOURCE!$Q$2-LEN(SOURCE!E290) &gt;=0, REPT(" ",SOURCE!$Q$2-LEN(SOURCE!E290)), "")&amp;
      SOURCE!F290&amp;", "&amp; IF(SOURCE!$R$2-LEN(SOURCE!F290) &gt;= 0, REPT(" ",SOURCE!$R$2-LEN(SOURCE!F290)+2), "")&amp;"("&amp;
      SUBSTITUTE(TEXT(SOURCE!G290,"??0"),"  ","")&amp;" &lt;&lt; TAM_MAX_BITS) |"&amp; IF(SOURCE!$S$2-3 &gt;= 0, REPT(" ",SOURCE!$S$2-5+4+1-1-LEN(SUBSTITUTE(SUBSTITUTE(TEXT(SOURCE!H290,"????0"),"  ","")," ",""))), "")&amp;
      SUBSTITUTE(SUBSTITUTE(TEXT(SOURCE!H290,"????0"),"  ","")," ","")&amp;","&amp; IF(SOURCE!$T$2-3 &gt;= 0, REPT(" ",SOURCE!$T$2-3-5), "")&amp;
      SOURCE!I290&amp;" | "&amp; IF(SOURCE!$U$2-LEN(SOURCE!I290) &gt;= 0, REPT(" ",SOURCE!$U$2-LEN(SOURCE!I290)), "")&amp;
      SOURCE!J290&amp;      IF(SOURCE!$V$2-LEN(SOURCE!J290) &gt;= 0, REPT(" ",SOURCE!$V$2-LEN(SOURCE!J290)), "")&amp;
  " | "&amp; SOURCE!K290&amp;      IF(SOURCE!$X$2-LEN(SOURCE!K290) &gt;= 0, REPT(" ",SOURCE!$X$2-LEN(SOURCE!K290)), "")&amp;
      "},"&amp;IF(SOURCE!L290&lt;&gt;"",""&amp;SOURCE!L290,"")
 )
)
)</f>
        <v>/*  278 */  { fnCvtHpeW,                   multiply,                    "hp" STD_SUB_E STD_RIGHT_ARROW "W",            "hp" STD_SUB_E STD_RIGHT_ARROW "W",            (0 &lt;&lt; TAM_MAX_BITS) |     0, CAT_FNCT | SLS_ENABLED   | US_ENABLED  },</v>
      </c>
    </row>
    <row r="291" spans="1:1">
      <c r="A291" s="168" t="str">
        <f>IF(AND(OR(SOURCE!A291="",ISBLANK(SOURCE!A291)),SOURCE!B291&gt;0),IF(ISBLANK(SOURCE!C291),"",SOURCE!C291),
IF(SOURCE!B291&lt;0,VLOOKUP(SOURCE!B291,lookups!A$1:B$25,2,0),
  IF(ISBLANK(SOURCE!B291),
    "",
    "/* "&amp;TEXT(SOURCE!B291,"???0")&amp;" *"&amp;
      SOURCE!C291&amp;", "&amp; IF(SOURCE!$O$2-LEN(SOURCE!C291) &gt;= 0, REPT(" ",SOURCE!$O$2-LEN(SOURCE!C291)), "")&amp;
      SOURCE!D291&amp;", "&amp; IF(SOURCE!$P$2-LEN(SOURCE!D291) &gt;= 0, REPT(" ",SOURCE!$P$2-LEN(SOURCE!D291)), "")&amp;
      SOURCE!E291&amp;", "&amp; IF(SOURCE!$Q$2-LEN(SOURCE!E291) &gt;=0, REPT(" ",SOURCE!$Q$2-LEN(SOURCE!E291)), "")&amp;
      SOURCE!F291&amp;", "&amp; IF(SOURCE!$R$2-LEN(SOURCE!F291) &gt;= 0, REPT(" ",SOURCE!$R$2-LEN(SOURCE!F291)+2), "")&amp;"("&amp;
      SUBSTITUTE(TEXT(SOURCE!G291,"??0"),"  ","")&amp;" &lt;&lt; TAM_MAX_BITS) |"&amp; IF(SOURCE!$S$2-3 &gt;= 0, REPT(" ",SOURCE!$S$2-5+4+1-1-LEN(SUBSTITUTE(SUBSTITUTE(TEXT(SOURCE!H291,"????0"),"  ","")," ",""))), "")&amp;
      SUBSTITUTE(SUBSTITUTE(TEXT(SOURCE!H291,"????0"),"  ","")," ","")&amp;","&amp; IF(SOURCE!$T$2-3 &gt;= 0, REPT(" ",SOURCE!$T$2-3-5), "")&amp;
      SOURCE!I291&amp;" | "&amp; IF(SOURCE!$U$2-LEN(SOURCE!I291) &gt;= 0, REPT(" ",SOURCE!$U$2-LEN(SOURCE!I291)), "")&amp;
      SOURCE!J291&amp;      IF(SOURCE!$V$2-LEN(SOURCE!J291) &gt;= 0, REPT(" ",SOURCE!$V$2-LEN(SOURCE!J291)), "")&amp;
  " | "&amp; SOURCE!K291&amp;      IF(SOURCE!$X$2-LEN(SOURCE!K291) &gt;= 0, REPT(" ",SOURCE!$X$2-LEN(SOURCE!K291)), "")&amp;
      "},"&amp;IF(SOURCE!L291&lt;&gt;"",""&amp;SOURCE!L291,"")
 )
)
)</f>
        <v>/*  279 */  { fnCvtHpeW,                   divide,                      "W" STD_RIGHT_ARROW "hp" STD_SUB_E,            "W" STD_RIGHT_ARROW "hp" STD_SUB_E,            (0 &lt;&lt; TAM_MAX_BITS) |     0, CAT_FNCT | SLS_ENABLED   | US_ENABLED  },</v>
      </c>
    </row>
    <row r="292" spans="1:1">
      <c r="A292" s="168" t="str">
        <f>IF(AND(OR(SOURCE!A292="",ISBLANK(SOURCE!A292)),SOURCE!B292&gt;0),IF(ISBLANK(SOURCE!C292),"",SOURCE!C292),
IF(SOURCE!B292&lt;0,VLOOKUP(SOURCE!B292,lookups!A$1:B$25,2,0),
  IF(ISBLANK(SOURCE!B292),
    "",
    "/* "&amp;TEXT(SOURCE!B292,"???0")&amp;" *"&amp;
      SOURCE!C292&amp;", "&amp; IF(SOURCE!$O$2-LEN(SOURCE!C292) &gt;= 0, REPT(" ",SOURCE!$O$2-LEN(SOURCE!C292)), "")&amp;
      SOURCE!D292&amp;", "&amp; IF(SOURCE!$P$2-LEN(SOURCE!D292) &gt;= 0, REPT(" ",SOURCE!$P$2-LEN(SOURCE!D292)), "")&amp;
      SOURCE!E292&amp;", "&amp; IF(SOURCE!$Q$2-LEN(SOURCE!E292) &gt;=0, REPT(" ",SOURCE!$Q$2-LEN(SOURCE!E292)), "")&amp;
      SOURCE!F292&amp;", "&amp; IF(SOURCE!$R$2-LEN(SOURCE!F292) &gt;= 0, REPT(" ",SOURCE!$R$2-LEN(SOURCE!F292)+2), "")&amp;"("&amp;
      SUBSTITUTE(TEXT(SOURCE!G292,"??0"),"  ","")&amp;" &lt;&lt; TAM_MAX_BITS) |"&amp; IF(SOURCE!$S$2-3 &gt;= 0, REPT(" ",SOURCE!$S$2-5+4+1-1-LEN(SUBSTITUTE(SUBSTITUTE(TEXT(SOURCE!H292,"????0"),"  ","")," ",""))), "")&amp;
      SUBSTITUTE(SUBSTITUTE(TEXT(SOURCE!H292,"????0"),"  ","")," ","")&amp;","&amp; IF(SOURCE!$T$2-3 &gt;= 0, REPT(" ",SOURCE!$T$2-3-5), "")&amp;
      SOURCE!I292&amp;" | "&amp; IF(SOURCE!$U$2-LEN(SOURCE!I292) &gt;= 0, REPT(" ",SOURCE!$U$2-LEN(SOURCE!I292)), "")&amp;
      SOURCE!J292&amp;      IF(SOURCE!$V$2-LEN(SOURCE!J292) &gt;= 0, REPT(" ",SOURCE!$V$2-LEN(SOURCE!J292)), "")&amp;
  " | "&amp; SOURCE!K292&amp;      IF(SOURCE!$X$2-LEN(SOURCE!K292) &gt;= 0, REPT(" ",SOURCE!$X$2-LEN(SOURCE!K292)), "")&amp;
      "},"&amp;IF(SOURCE!L292&lt;&gt;"",""&amp;SOURCE!L292,"")
 )
)
)</f>
        <v>/*  280 */  { fnCvtHpmW,                   multiply,                    "hp" STD_SUB_M STD_RIGHT_ARROW "W",            "hp" STD_SUB_M STD_RIGHT_ARROW "W",            (0 &lt;&lt; TAM_MAX_BITS) |     0, CAT_FNCT | SLS_ENABLED   | US_ENABLED  },</v>
      </c>
    </row>
    <row r="293" spans="1:1">
      <c r="A293" s="168" t="str">
        <f>IF(AND(OR(SOURCE!A293="",ISBLANK(SOURCE!A293)),SOURCE!B293&gt;0),IF(ISBLANK(SOURCE!C293),"",SOURCE!C293),
IF(SOURCE!B293&lt;0,VLOOKUP(SOURCE!B293,lookups!A$1:B$25,2,0),
  IF(ISBLANK(SOURCE!B293),
    "",
    "/* "&amp;TEXT(SOURCE!B293,"???0")&amp;" *"&amp;
      SOURCE!C293&amp;", "&amp; IF(SOURCE!$O$2-LEN(SOURCE!C293) &gt;= 0, REPT(" ",SOURCE!$O$2-LEN(SOURCE!C293)), "")&amp;
      SOURCE!D293&amp;", "&amp; IF(SOURCE!$P$2-LEN(SOURCE!D293) &gt;= 0, REPT(" ",SOURCE!$P$2-LEN(SOURCE!D293)), "")&amp;
      SOURCE!E293&amp;", "&amp; IF(SOURCE!$Q$2-LEN(SOURCE!E293) &gt;=0, REPT(" ",SOURCE!$Q$2-LEN(SOURCE!E293)), "")&amp;
      SOURCE!F293&amp;", "&amp; IF(SOURCE!$R$2-LEN(SOURCE!F293) &gt;= 0, REPT(" ",SOURCE!$R$2-LEN(SOURCE!F293)+2), "")&amp;"("&amp;
      SUBSTITUTE(TEXT(SOURCE!G293,"??0"),"  ","")&amp;" &lt;&lt; TAM_MAX_BITS) |"&amp; IF(SOURCE!$S$2-3 &gt;= 0, REPT(" ",SOURCE!$S$2-5+4+1-1-LEN(SUBSTITUTE(SUBSTITUTE(TEXT(SOURCE!H293,"????0"),"  ","")," ",""))), "")&amp;
      SUBSTITUTE(SUBSTITUTE(TEXT(SOURCE!H293,"????0"),"  ","")," ","")&amp;","&amp; IF(SOURCE!$T$2-3 &gt;= 0, REPT(" ",SOURCE!$T$2-3-5), "")&amp;
      SOURCE!I293&amp;" | "&amp; IF(SOURCE!$U$2-LEN(SOURCE!I293) &gt;= 0, REPT(" ",SOURCE!$U$2-LEN(SOURCE!I293)), "")&amp;
      SOURCE!J293&amp;      IF(SOURCE!$V$2-LEN(SOURCE!J293) &gt;= 0, REPT(" ",SOURCE!$V$2-LEN(SOURCE!J293)), "")&amp;
  " | "&amp; SOURCE!K293&amp;      IF(SOURCE!$X$2-LEN(SOURCE!K293) &gt;= 0, REPT(" ",SOURCE!$X$2-LEN(SOURCE!K293)), "")&amp;
      "},"&amp;IF(SOURCE!L293&lt;&gt;"",""&amp;SOURCE!L293,"")
 )
)
)</f>
        <v>/*  281 */  { fnCvtHpmW,                   divide,                      "W" STD_RIGHT_ARROW "hp" STD_SUB_M,            "W" STD_RIGHT_ARROW "hp" STD_SUB_M,            (0 &lt;&lt; TAM_MAX_BITS) |     0, CAT_FNCT | SLS_ENABLED   | US_ENABLED  },</v>
      </c>
    </row>
    <row r="294" spans="1:1">
      <c r="A294" s="168" t="str">
        <f>IF(AND(OR(SOURCE!A294="",ISBLANK(SOURCE!A294)),SOURCE!B294&gt;0),IF(ISBLANK(SOURCE!C294),"",SOURCE!C294),
IF(SOURCE!B294&lt;0,VLOOKUP(SOURCE!B294,lookups!A$1:B$25,2,0),
  IF(ISBLANK(SOURCE!B294),
    "",
    "/* "&amp;TEXT(SOURCE!B294,"???0")&amp;" *"&amp;
      SOURCE!C294&amp;", "&amp; IF(SOURCE!$O$2-LEN(SOURCE!C294) &gt;= 0, REPT(" ",SOURCE!$O$2-LEN(SOURCE!C294)), "")&amp;
      SOURCE!D294&amp;", "&amp; IF(SOURCE!$P$2-LEN(SOURCE!D294) &gt;= 0, REPT(" ",SOURCE!$P$2-LEN(SOURCE!D294)), "")&amp;
      SOURCE!E294&amp;", "&amp; IF(SOURCE!$Q$2-LEN(SOURCE!E294) &gt;=0, REPT(" ",SOURCE!$Q$2-LEN(SOURCE!E294)), "")&amp;
      SOURCE!F294&amp;", "&amp; IF(SOURCE!$R$2-LEN(SOURCE!F294) &gt;= 0, REPT(" ",SOURCE!$R$2-LEN(SOURCE!F294)+2), "")&amp;"("&amp;
      SUBSTITUTE(TEXT(SOURCE!G294,"??0"),"  ","")&amp;" &lt;&lt; TAM_MAX_BITS) |"&amp; IF(SOURCE!$S$2-3 &gt;= 0, REPT(" ",SOURCE!$S$2-5+4+1-1-LEN(SUBSTITUTE(SUBSTITUTE(TEXT(SOURCE!H294,"????0"),"  ","")," ",""))), "")&amp;
      SUBSTITUTE(SUBSTITUTE(TEXT(SOURCE!H294,"????0"),"  ","")," ","")&amp;","&amp; IF(SOURCE!$T$2-3 &gt;= 0, REPT(" ",SOURCE!$T$2-3-5), "")&amp;
      SOURCE!I294&amp;" | "&amp; IF(SOURCE!$U$2-LEN(SOURCE!I294) &gt;= 0, REPT(" ",SOURCE!$U$2-LEN(SOURCE!I294)), "")&amp;
      SOURCE!J294&amp;      IF(SOURCE!$V$2-LEN(SOURCE!J294) &gt;= 0, REPT(" ",SOURCE!$V$2-LEN(SOURCE!J294)), "")&amp;
  " | "&amp; SOURCE!K294&amp;      IF(SOURCE!$X$2-LEN(SOURCE!K294) &gt;= 0, REPT(" ",SOURCE!$X$2-LEN(SOURCE!K294)), "")&amp;
      "},"&amp;IF(SOURCE!L294&lt;&gt;"",""&amp;SOURCE!L294,"")
 )
)
)</f>
        <v>/*  282 */  { fnCvtHpukW,                  multiply,                    "hp" STD_UK STD_RIGHT_ARROW "W",               "hp" STD_UK STD_RIGHT_ARROW "W",               (0 &lt;&lt; TAM_MAX_BITS) |     0, CAT_FNCT | SLS_ENABLED   | US_ENABLED  },</v>
      </c>
    </row>
    <row r="295" spans="1:1">
      <c r="A295" s="168" t="str">
        <f>IF(AND(OR(SOURCE!A295="",ISBLANK(SOURCE!A295)),SOURCE!B295&gt;0),IF(ISBLANK(SOURCE!C295),"",SOURCE!C295),
IF(SOURCE!B295&lt;0,VLOOKUP(SOURCE!B295,lookups!A$1:B$25,2,0),
  IF(ISBLANK(SOURCE!B295),
    "",
    "/* "&amp;TEXT(SOURCE!B295,"???0")&amp;" *"&amp;
      SOURCE!C295&amp;", "&amp; IF(SOURCE!$O$2-LEN(SOURCE!C295) &gt;= 0, REPT(" ",SOURCE!$O$2-LEN(SOURCE!C295)), "")&amp;
      SOURCE!D295&amp;", "&amp; IF(SOURCE!$P$2-LEN(SOURCE!D295) &gt;= 0, REPT(" ",SOURCE!$P$2-LEN(SOURCE!D295)), "")&amp;
      SOURCE!E295&amp;", "&amp; IF(SOURCE!$Q$2-LEN(SOURCE!E295) &gt;=0, REPT(" ",SOURCE!$Q$2-LEN(SOURCE!E295)), "")&amp;
      SOURCE!F295&amp;", "&amp; IF(SOURCE!$R$2-LEN(SOURCE!F295) &gt;= 0, REPT(" ",SOURCE!$R$2-LEN(SOURCE!F295)+2), "")&amp;"("&amp;
      SUBSTITUTE(TEXT(SOURCE!G295,"??0"),"  ","")&amp;" &lt;&lt; TAM_MAX_BITS) |"&amp; IF(SOURCE!$S$2-3 &gt;= 0, REPT(" ",SOURCE!$S$2-5+4+1-1-LEN(SUBSTITUTE(SUBSTITUTE(TEXT(SOURCE!H295,"????0"),"  ","")," ",""))), "")&amp;
      SUBSTITUTE(SUBSTITUTE(TEXT(SOURCE!H295,"????0"),"  ","")," ","")&amp;","&amp; IF(SOURCE!$T$2-3 &gt;= 0, REPT(" ",SOURCE!$T$2-3-5), "")&amp;
      SOURCE!I295&amp;" | "&amp; IF(SOURCE!$U$2-LEN(SOURCE!I295) &gt;= 0, REPT(" ",SOURCE!$U$2-LEN(SOURCE!I295)), "")&amp;
      SOURCE!J295&amp;      IF(SOURCE!$V$2-LEN(SOURCE!J295) &gt;= 0, REPT(" ",SOURCE!$V$2-LEN(SOURCE!J295)), "")&amp;
  " | "&amp; SOURCE!K295&amp;      IF(SOURCE!$X$2-LEN(SOURCE!K295) &gt;= 0, REPT(" ",SOURCE!$X$2-LEN(SOURCE!K295)), "")&amp;
      "},"&amp;IF(SOURCE!L295&lt;&gt;"",""&amp;SOURCE!L295,"")
 )
)
)</f>
        <v>/*  283 */  { fnCvtHpukW,                  divide,                      "W" STD_RIGHT_ARROW "hp" STD_UK,               "W" STD_RIGHT_ARROW "hp" STD_UK,               (0 &lt;&lt; TAM_MAX_BITS) |     0, CAT_FNCT | SLS_ENABLED   | US_ENABLED  },</v>
      </c>
    </row>
    <row r="296" spans="1:1">
      <c r="A296" s="168" t="str">
        <f>IF(AND(OR(SOURCE!A296="",ISBLANK(SOURCE!A296)),SOURCE!B296&gt;0),IF(ISBLANK(SOURCE!C296),"",SOURCE!C296),
IF(SOURCE!B296&lt;0,VLOOKUP(SOURCE!B296,lookups!A$1:B$25,2,0),
  IF(ISBLANK(SOURCE!B296),
    "",
    "/* "&amp;TEXT(SOURCE!B296,"???0")&amp;" *"&amp;
      SOURCE!C296&amp;", "&amp; IF(SOURCE!$O$2-LEN(SOURCE!C296) &gt;= 0, REPT(" ",SOURCE!$O$2-LEN(SOURCE!C296)), "")&amp;
      SOURCE!D296&amp;", "&amp; IF(SOURCE!$P$2-LEN(SOURCE!D296) &gt;= 0, REPT(" ",SOURCE!$P$2-LEN(SOURCE!D296)), "")&amp;
      SOURCE!E296&amp;", "&amp; IF(SOURCE!$Q$2-LEN(SOURCE!E296) &gt;=0, REPT(" ",SOURCE!$Q$2-LEN(SOURCE!E296)), "")&amp;
      SOURCE!F296&amp;", "&amp; IF(SOURCE!$R$2-LEN(SOURCE!F296) &gt;= 0, REPT(" ",SOURCE!$R$2-LEN(SOURCE!F296)+2), "")&amp;"("&amp;
      SUBSTITUTE(TEXT(SOURCE!G296,"??0"),"  ","")&amp;" &lt;&lt; TAM_MAX_BITS) |"&amp; IF(SOURCE!$S$2-3 &gt;= 0, REPT(" ",SOURCE!$S$2-5+4+1-1-LEN(SUBSTITUTE(SUBSTITUTE(TEXT(SOURCE!H296,"????0"),"  ","")," ",""))), "")&amp;
      SUBSTITUTE(SUBSTITUTE(TEXT(SOURCE!H296,"????0"),"  ","")," ","")&amp;","&amp; IF(SOURCE!$T$2-3 &gt;= 0, REPT(" ",SOURCE!$T$2-3-5), "")&amp;
      SOURCE!I296&amp;" | "&amp; IF(SOURCE!$U$2-LEN(SOURCE!I296) &gt;= 0, REPT(" ",SOURCE!$U$2-LEN(SOURCE!I296)), "")&amp;
      SOURCE!J296&amp;      IF(SOURCE!$V$2-LEN(SOURCE!J296) &gt;= 0, REPT(" ",SOURCE!$V$2-LEN(SOURCE!J296)), "")&amp;
  " | "&amp; SOURCE!K296&amp;      IF(SOURCE!$X$2-LEN(SOURCE!K296) &gt;= 0, REPT(" ",SOURCE!$X$2-LEN(SOURCE!K296)), "")&amp;
      "},"&amp;IF(SOURCE!L296&lt;&gt;"",""&amp;SOURCE!L296,"")
 )
)
)</f>
        <v>/*  284 */  { fnCvtInhgPa,                 multiply,                    "iHg" STD_RIGHT_ARROW "Pa",                    "in.Hg",                                       (0 &lt;&lt; TAM_MAX_BITS) |     0, CAT_FNCT | SLS_ENABLED   | US_ENABLED  },</v>
      </c>
    </row>
    <row r="297" spans="1:1">
      <c r="A297" s="168" t="str">
        <f>IF(AND(OR(SOURCE!A297="",ISBLANK(SOURCE!A297)),SOURCE!B297&gt;0),IF(ISBLANK(SOURCE!C297),"",SOURCE!C297),
IF(SOURCE!B297&lt;0,VLOOKUP(SOURCE!B297,lookups!A$1:B$25,2,0),
  IF(ISBLANK(SOURCE!B297),
    "",
    "/* "&amp;TEXT(SOURCE!B297,"???0")&amp;" *"&amp;
      SOURCE!C297&amp;", "&amp; IF(SOURCE!$O$2-LEN(SOURCE!C297) &gt;= 0, REPT(" ",SOURCE!$O$2-LEN(SOURCE!C297)), "")&amp;
      SOURCE!D297&amp;", "&amp; IF(SOURCE!$P$2-LEN(SOURCE!D297) &gt;= 0, REPT(" ",SOURCE!$P$2-LEN(SOURCE!D297)), "")&amp;
      SOURCE!E297&amp;", "&amp; IF(SOURCE!$Q$2-LEN(SOURCE!E297) &gt;=0, REPT(" ",SOURCE!$Q$2-LEN(SOURCE!E297)), "")&amp;
      SOURCE!F297&amp;", "&amp; IF(SOURCE!$R$2-LEN(SOURCE!F297) &gt;= 0, REPT(" ",SOURCE!$R$2-LEN(SOURCE!F297)+2), "")&amp;"("&amp;
      SUBSTITUTE(TEXT(SOURCE!G297,"??0"),"  ","")&amp;" &lt;&lt; TAM_MAX_BITS) |"&amp; IF(SOURCE!$S$2-3 &gt;= 0, REPT(" ",SOURCE!$S$2-5+4+1-1-LEN(SUBSTITUTE(SUBSTITUTE(TEXT(SOURCE!H297,"????0"),"  ","")," ",""))), "")&amp;
      SUBSTITUTE(SUBSTITUTE(TEXT(SOURCE!H297,"????0"),"  ","")," ","")&amp;","&amp; IF(SOURCE!$T$2-3 &gt;= 0, REPT(" ",SOURCE!$T$2-3-5), "")&amp;
      SOURCE!I297&amp;" | "&amp; IF(SOURCE!$U$2-LEN(SOURCE!I297) &gt;= 0, REPT(" ",SOURCE!$U$2-LEN(SOURCE!I297)), "")&amp;
      SOURCE!J297&amp;      IF(SOURCE!$V$2-LEN(SOURCE!J297) &gt;= 0, REPT(" ",SOURCE!$V$2-LEN(SOURCE!J297)), "")&amp;
  " | "&amp; SOURCE!K297&amp;      IF(SOURCE!$X$2-LEN(SOURCE!K297) &gt;= 0, REPT(" ",SOURCE!$X$2-LEN(SOURCE!K297)), "")&amp;
      "},"&amp;IF(SOURCE!L297&lt;&gt;"",""&amp;SOURCE!L297,"")
 )
)
)</f>
        <v>/*  285 */  { fnCvtInhgPa,                 multiply,                    "iHg" STD_RIGHT_ARROW "Pa",                    STD_RIGHT_ARROW " Pa",                         (0 &lt;&lt; TAM_MAX_BITS) |     0, CAT_DUPL | SLS_ENABLED   | US_ENABLED  },</v>
      </c>
    </row>
    <row r="298" spans="1:1">
      <c r="A298" s="168" t="str">
        <f>IF(AND(OR(SOURCE!A298="",ISBLANK(SOURCE!A298)),SOURCE!B298&gt;0),IF(ISBLANK(SOURCE!C298),"",SOURCE!C298),
IF(SOURCE!B298&lt;0,VLOOKUP(SOURCE!B298,lookups!A$1:B$25,2,0),
  IF(ISBLANK(SOURCE!B298),
    "",
    "/* "&amp;TEXT(SOURCE!B298,"???0")&amp;" *"&amp;
      SOURCE!C298&amp;", "&amp; IF(SOURCE!$O$2-LEN(SOURCE!C298) &gt;= 0, REPT(" ",SOURCE!$O$2-LEN(SOURCE!C298)), "")&amp;
      SOURCE!D298&amp;", "&amp; IF(SOURCE!$P$2-LEN(SOURCE!D298) &gt;= 0, REPT(" ",SOURCE!$P$2-LEN(SOURCE!D298)), "")&amp;
      SOURCE!E298&amp;", "&amp; IF(SOURCE!$Q$2-LEN(SOURCE!E298) &gt;=0, REPT(" ",SOURCE!$Q$2-LEN(SOURCE!E298)), "")&amp;
      SOURCE!F298&amp;", "&amp; IF(SOURCE!$R$2-LEN(SOURCE!F298) &gt;= 0, REPT(" ",SOURCE!$R$2-LEN(SOURCE!F298)+2), "")&amp;"("&amp;
      SUBSTITUTE(TEXT(SOURCE!G298,"??0"),"  ","")&amp;" &lt;&lt; TAM_MAX_BITS) |"&amp; IF(SOURCE!$S$2-3 &gt;= 0, REPT(" ",SOURCE!$S$2-5+4+1-1-LEN(SUBSTITUTE(SUBSTITUTE(TEXT(SOURCE!H298,"????0"),"  ","")," ",""))), "")&amp;
      SUBSTITUTE(SUBSTITUTE(TEXT(SOURCE!H298,"????0"),"  ","")," ","")&amp;","&amp; IF(SOURCE!$T$2-3 &gt;= 0, REPT(" ",SOURCE!$T$2-3-5), "")&amp;
      SOURCE!I298&amp;" | "&amp; IF(SOURCE!$U$2-LEN(SOURCE!I298) &gt;= 0, REPT(" ",SOURCE!$U$2-LEN(SOURCE!I298)), "")&amp;
      SOURCE!J298&amp;      IF(SOURCE!$V$2-LEN(SOURCE!J298) &gt;= 0, REPT(" ",SOURCE!$V$2-LEN(SOURCE!J298)), "")&amp;
  " | "&amp; SOURCE!K298&amp;      IF(SOURCE!$X$2-LEN(SOURCE!K298) &gt;= 0, REPT(" ",SOURCE!$X$2-LEN(SOURCE!K298)), "")&amp;
      "},"&amp;IF(SOURCE!L298&lt;&gt;"",""&amp;SOURCE!L298,"")
 )
)
)</f>
        <v>/*  286 */  { fnCvtInhgPa,                 divide,                      "Pa" STD_RIGHT_ARROW "iHg",                    "Pa " STD_RIGHT_ARROW,                         (0 &lt;&lt; TAM_MAX_BITS) |     0, CAT_FNCT | SLS_ENABLED   | US_ENABLED  },</v>
      </c>
    </row>
    <row r="299" spans="1:1">
      <c r="A299" s="168" t="str">
        <f>IF(AND(OR(SOURCE!A299="",ISBLANK(SOURCE!A299)),SOURCE!B299&gt;0),IF(ISBLANK(SOURCE!C299),"",SOURCE!C299),
IF(SOURCE!B299&lt;0,VLOOKUP(SOURCE!B299,lookups!A$1:B$25,2,0),
  IF(ISBLANK(SOURCE!B299),
    "",
    "/* "&amp;TEXT(SOURCE!B299,"???0")&amp;" *"&amp;
      SOURCE!C299&amp;", "&amp; IF(SOURCE!$O$2-LEN(SOURCE!C299) &gt;= 0, REPT(" ",SOURCE!$O$2-LEN(SOURCE!C299)), "")&amp;
      SOURCE!D299&amp;", "&amp; IF(SOURCE!$P$2-LEN(SOURCE!D299) &gt;= 0, REPT(" ",SOURCE!$P$2-LEN(SOURCE!D299)), "")&amp;
      SOURCE!E299&amp;", "&amp; IF(SOURCE!$Q$2-LEN(SOURCE!E299) &gt;=0, REPT(" ",SOURCE!$Q$2-LEN(SOURCE!E299)), "")&amp;
      SOURCE!F299&amp;", "&amp; IF(SOURCE!$R$2-LEN(SOURCE!F299) &gt;= 0, REPT(" ",SOURCE!$R$2-LEN(SOURCE!F299)+2), "")&amp;"("&amp;
      SUBSTITUTE(TEXT(SOURCE!G299,"??0"),"  ","")&amp;" &lt;&lt; TAM_MAX_BITS) |"&amp; IF(SOURCE!$S$2-3 &gt;= 0, REPT(" ",SOURCE!$S$2-5+4+1-1-LEN(SUBSTITUTE(SUBSTITUTE(TEXT(SOURCE!H299,"????0"),"  ","")," ",""))), "")&amp;
      SUBSTITUTE(SUBSTITUTE(TEXT(SOURCE!H299,"????0"),"  ","")," ","")&amp;","&amp; IF(SOURCE!$T$2-3 &gt;= 0, REPT(" ",SOURCE!$T$2-3-5), "")&amp;
      SOURCE!I299&amp;" | "&amp; IF(SOURCE!$U$2-LEN(SOURCE!I299) &gt;= 0, REPT(" ",SOURCE!$U$2-LEN(SOURCE!I299)), "")&amp;
      SOURCE!J299&amp;      IF(SOURCE!$V$2-LEN(SOURCE!J299) &gt;= 0, REPT(" ",SOURCE!$V$2-LEN(SOURCE!J299)), "")&amp;
  " | "&amp; SOURCE!K299&amp;      IF(SOURCE!$X$2-LEN(SOURCE!K299) &gt;= 0, REPT(" ",SOURCE!$X$2-LEN(SOURCE!K299)), "")&amp;
      "},"&amp;IF(SOURCE!L299&lt;&gt;"",""&amp;SOURCE!L299,"")
 )
)
)</f>
        <v>/*  287 */  { fnCvtInhgPa,                 divide,                      "Pa" STD_RIGHT_ARROW "iHg",                    "in.Hg",                                       (0 &lt;&lt; TAM_MAX_BITS) |     0, CAT_DUPL | SLS_ENABLED   | US_ENABLED  },</v>
      </c>
    </row>
    <row r="300" spans="1:1">
      <c r="A300" s="168" t="str">
        <f>IF(AND(OR(SOURCE!A300="",ISBLANK(SOURCE!A300)),SOURCE!B300&gt;0),IF(ISBLANK(SOURCE!C300),"",SOURCE!C300),
IF(SOURCE!B300&lt;0,VLOOKUP(SOURCE!B300,lookups!A$1:B$25,2,0),
  IF(ISBLANK(SOURCE!B300),
    "",
    "/* "&amp;TEXT(SOURCE!B300,"???0")&amp;" *"&amp;
      SOURCE!C300&amp;", "&amp; IF(SOURCE!$O$2-LEN(SOURCE!C300) &gt;= 0, REPT(" ",SOURCE!$O$2-LEN(SOURCE!C300)), "")&amp;
      SOURCE!D300&amp;", "&amp; IF(SOURCE!$P$2-LEN(SOURCE!D300) &gt;= 0, REPT(" ",SOURCE!$P$2-LEN(SOURCE!D300)), "")&amp;
      SOURCE!E300&amp;", "&amp; IF(SOURCE!$Q$2-LEN(SOURCE!E300) &gt;=0, REPT(" ",SOURCE!$Q$2-LEN(SOURCE!E300)), "")&amp;
      SOURCE!F300&amp;", "&amp; IF(SOURCE!$R$2-LEN(SOURCE!F300) &gt;= 0, REPT(" ",SOURCE!$R$2-LEN(SOURCE!F300)+2), "")&amp;"("&amp;
      SUBSTITUTE(TEXT(SOURCE!G300,"??0"),"  ","")&amp;" &lt;&lt; TAM_MAX_BITS) |"&amp; IF(SOURCE!$S$2-3 &gt;= 0, REPT(" ",SOURCE!$S$2-5+4+1-1-LEN(SUBSTITUTE(SUBSTITUTE(TEXT(SOURCE!H300,"????0"),"  ","")," ",""))), "")&amp;
      SUBSTITUTE(SUBSTITUTE(TEXT(SOURCE!H300,"????0"),"  ","")," ","")&amp;","&amp; IF(SOURCE!$T$2-3 &gt;= 0, REPT(" ",SOURCE!$T$2-3-5), "")&amp;
      SOURCE!I300&amp;" | "&amp; IF(SOURCE!$U$2-LEN(SOURCE!I300) &gt;= 0, REPT(" ",SOURCE!$U$2-LEN(SOURCE!I300)), "")&amp;
      SOURCE!J300&amp;      IF(SOURCE!$V$2-LEN(SOURCE!J300) &gt;= 0, REPT(" ",SOURCE!$V$2-LEN(SOURCE!J300)), "")&amp;
  " | "&amp; SOURCE!K300&amp;      IF(SOURCE!$X$2-LEN(SOURCE!K300) &gt;= 0, REPT(" ",SOURCE!$X$2-LEN(SOURCE!K300)), "")&amp;
      "},"&amp;IF(SOURCE!L300&lt;&gt;"",""&amp;SOURCE!L300,"")
 )
)
)</f>
        <v>/*  288 */  { fnCvtInchMm,                 multiply,                    "in." STD_RIGHT_ARROW "mm",                    "in." STD_RIGHT_ARROW "mm",                    (0 &lt;&lt; TAM_MAX_BITS) |     0, CAT_FNCT | SLS_ENABLED   | US_ENABLED  },</v>
      </c>
    </row>
    <row r="301" spans="1:1">
      <c r="A301" s="168" t="str">
        <f>IF(AND(OR(SOURCE!A301="",ISBLANK(SOURCE!A301)),SOURCE!B301&gt;0),IF(ISBLANK(SOURCE!C301),"",SOURCE!C301),
IF(SOURCE!B301&lt;0,VLOOKUP(SOURCE!B301,lookups!A$1:B$25,2,0),
  IF(ISBLANK(SOURCE!B301),
    "",
    "/* "&amp;TEXT(SOURCE!B301,"???0")&amp;" *"&amp;
      SOURCE!C301&amp;", "&amp; IF(SOURCE!$O$2-LEN(SOURCE!C301) &gt;= 0, REPT(" ",SOURCE!$O$2-LEN(SOURCE!C301)), "")&amp;
      SOURCE!D301&amp;", "&amp; IF(SOURCE!$P$2-LEN(SOURCE!D301) &gt;= 0, REPT(" ",SOURCE!$P$2-LEN(SOURCE!D301)), "")&amp;
      SOURCE!E301&amp;", "&amp; IF(SOURCE!$Q$2-LEN(SOURCE!E301) &gt;=0, REPT(" ",SOURCE!$Q$2-LEN(SOURCE!E301)), "")&amp;
      SOURCE!F301&amp;", "&amp; IF(SOURCE!$R$2-LEN(SOURCE!F301) &gt;= 0, REPT(" ",SOURCE!$R$2-LEN(SOURCE!F301)+2), "")&amp;"("&amp;
      SUBSTITUTE(TEXT(SOURCE!G301,"??0"),"  ","")&amp;" &lt;&lt; TAM_MAX_BITS) |"&amp; IF(SOURCE!$S$2-3 &gt;= 0, REPT(" ",SOURCE!$S$2-5+4+1-1-LEN(SUBSTITUTE(SUBSTITUTE(TEXT(SOURCE!H301,"????0"),"  ","")," ",""))), "")&amp;
      SUBSTITUTE(SUBSTITUTE(TEXT(SOURCE!H301,"????0"),"  ","")," ","")&amp;","&amp; IF(SOURCE!$T$2-3 &gt;= 0, REPT(" ",SOURCE!$T$2-3-5), "")&amp;
      SOURCE!I301&amp;" | "&amp; IF(SOURCE!$U$2-LEN(SOURCE!I301) &gt;= 0, REPT(" ",SOURCE!$U$2-LEN(SOURCE!I301)), "")&amp;
      SOURCE!J301&amp;      IF(SOURCE!$V$2-LEN(SOURCE!J301) &gt;= 0, REPT(" ",SOURCE!$V$2-LEN(SOURCE!J301)), "")&amp;
  " | "&amp; SOURCE!K301&amp;      IF(SOURCE!$X$2-LEN(SOURCE!K301) &gt;= 0, REPT(" ",SOURCE!$X$2-LEN(SOURCE!K301)), "")&amp;
      "},"&amp;IF(SOURCE!L301&lt;&gt;"",""&amp;SOURCE!L301,"")
 )
)
)</f>
        <v>/*  289 */  { fnCvtInchMm,                 divide,                      "mm" STD_RIGHT_ARROW "in.",                    "mm" STD_RIGHT_ARROW "in.",                    (0 &lt;&lt; TAM_MAX_BITS) |     0, CAT_FNCT | SLS_ENABLED   | US_ENABLED  },</v>
      </c>
    </row>
    <row r="302" spans="1:1">
      <c r="A302" s="168" t="str">
        <f>IF(AND(OR(SOURCE!A302="",ISBLANK(SOURCE!A302)),SOURCE!B302&gt;0),IF(ISBLANK(SOURCE!C302),"",SOURCE!C302),
IF(SOURCE!B302&lt;0,VLOOKUP(SOURCE!B302,lookups!A$1:B$25,2,0),
  IF(ISBLANK(SOURCE!B302),
    "",
    "/* "&amp;TEXT(SOURCE!B302,"???0")&amp;" *"&amp;
      SOURCE!C302&amp;", "&amp; IF(SOURCE!$O$2-LEN(SOURCE!C302) &gt;= 0, REPT(" ",SOURCE!$O$2-LEN(SOURCE!C302)), "")&amp;
      SOURCE!D302&amp;", "&amp; IF(SOURCE!$P$2-LEN(SOURCE!D302) &gt;= 0, REPT(" ",SOURCE!$P$2-LEN(SOURCE!D302)), "")&amp;
      SOURCE!E302&amp;", "&amp; IF(SOURCE!$Q$2-LEN(SOURCE!E302) &gt;=0, REPT(" ",SOURCE!$Q$2-LEN(SOURCE!E302)), "")&amp;
      SOURCE!F302&amp;", "&amp; IF(SOURCE!$R$2-LEN(SOURCE!F302) &gt;= 0, REPT(" ",SOURCE!$R$2-LEN(SOURCE!F302)+2), "")&amp;"("&amp;
      SUBSTITUTE(TEXT(SOURCE!G302,"??0"),"  ","")&amp;" &lt;&lt; TAM_MAX_BITS) |"&amp; IF(SOURCE!$S$2-3 &gt;= 0, REPT(" ",SOURCE!$S$2-5+4+1-1-LEN(SUBSTITUTE(SUBSTITUTE(TEXT(SOURCE!H302,"????0"),"  ","")," ",""))), "")&amp;
      SUBSTITUTE(SUBSTITUTE(TEXT(SOURCE!H302,"????0"),"  ","")," ","")&amp;","&amp; IF(SOURCE!$T$2-3 &gt;= 0, REPT(" ",SOURCE!$T$2-3-5), "")&amp;
      SOURCE!I302&amp;" | "&amp; IF(SOURCE!$U$2-LEN(SOURCE!I302) &gt;= 0, REPT(" ",SOURCE!$U$2-LEN(SOURCE!I302)), "")&amp;
      SOURCE!J302&amp;      IF(SOURCE!$V$2-LEN(SOURCE!J302) &gt;= 0, REPT(" ",SOURCE!$V$2-LEN(SOURCE!J302)), "")&amp;
  " | "&amp; SOURCE!K302&amp;      IF(SOURCE!$X$2-LEN(SOURCE!K302) &gt;= 0, REPT(" ",SOURCE!$X$2-LEN(SOURCE!K302)), "")&amp;
      "},"&amp;IF(SOURCE!L302&lt;&gt;"",""&amp;SOURCE!L302,"")
 )
)
)</f>
        <v>/*  290 */  { fnCvtWhJ,                    multiply,                    "Wh" STD_RIGHT_ARROW "J",                      "Wh" STD_RIGHT_ARROW "J",                      (0 &lt;&lt; TAM_MAX_BITS) |     0, CAT_FNCT | SLS_ENABLED   | US_ENABLED  },</v>
      </c>
    </row>
    <row r="303" spans="1:1">
      <c r="A303" s="168" t="str">
        <f>IF(AND(OR(SOURCE!A303="",ISBLANK(SOURCE!A303)),SOURCE!B303&gt;0),IF(ISBLANK(SOURCE!C303),"",SOURCE!C303),
IF(SOURCE!B303&lt;0,VLOOKUP(SOURCE!B303,lookups!A$1:B$25,2,0),
  IF(ISBLANK(SOURCE!B303),
    "",
    "/* "&amp;TEXT(SOURCE!B303,"???0")&amp;" *"&amp;
      SOURCE!C303&amp;", "&amp; IF(SOURCE!$O$2-LEN(SOURCE!C303) &gt;= 0, REPT(" ",SOURCE!$O$2-LEN(SOURCE!C303)), "")&amp;
      SOURCE!D303&amp;", "&amp; IF(SOURCE!$P$2-LEN(SOURCE!D303) &gt;= 0, REPT(" ",SOURCE!$P$2-LEN(SOURCE!D303)), "")&amp;
      SOURCE!E303&amp;", "&amp; IF(SOURCE!$Q$2-LEN(SOURCE!E303) &gt;=0, REPT(" ",SOURCE!$Q$2-LEN(SOURCE!E303)), "")&amp;
      SOURCE!F303&amp;", "&amp; IF(SOURCE!$R$2-LEN(SOURCE!F303) &gt;= 0, REPT(" ",SOURCE!$R$2-LEN(SOURCE!F303)+2), "")&amp;"("&amp;
      SUBSTITUTE(TEXT(SOURCE!G303,"??0"),"  ","")&amp;" &lt;&lt; TAM_MAX_BITS) |"&amp; IF(SOURCE!$S$2-3 &gt;= 0, REPT(" ",SOURCE!$S$2-5+4+1-1-LEN(SUBSTITUTE(SUBSTITUTE(TEXT(SOURCE!H303,"????0"),"  ","")," ",""))), "")&amp;
      SUBSTITUTE(SUBSTITUTE(TEXT(SOURCE!H303,"????0"),"  ","")," ","")&amp;","&amp; IF(SOURCE!$T$2-3 &gt;= 0, REPT(" ",SOURCE!$T$2-3-5), "")&amp;
      SOURCE!I303&amp;" | "&amp; IF(SOURCE!$U$2-LEN(SOURCE!I303) &gt;= 0, REPT(" ",SOURCE!$U$2-LEN(SOURCE!I303)), "")&amp;
      SOURCE!J303&amp;      IF(SOURCE!$V$2-LEN(SOURCE!J303) &gt;= 0, REPT(" ",SOURCE!$V$2-LEN(SOURCE!J303)), "")&amp;
  " | "&amp; SOURCE!K303&amp;      IF(SOURCE!$X$2-LEN(SOURCE!K303) &gt;= 0, REPT(" ",SOURCE!$X$2-LEN(SOURCE!K303)), "")&amp;
      "},"&amp;IF(SOURCE!L303&lt;&gt;"",""&amp;SOURCE!L303,"")
 )
)
)</f>
        <v>/*  291 */  { fnCvtWhJ,                    divide,                      "J" STD_RIGHT_ARROW "Wh",                      "J" STD_RIGHT_ARROW "Wh",                      (0 &lt;&lt; TAM_MAX_BITS) |     0, CAT_FNCT | SLS_ENABLED   | US_ENABLED  },</v>
      </c>
    </row>
    <row r="304" spans="1:1">
      <c r="A304" s="168" t="str">
        <f>IF(AND(OR(SOURCE!A304="",ISBLANK(SOURCE!A304)),SOURCE!B304&gt;0),IF(ISBLANK(SOURCE!C304),"",SOURCE!C304),
IF(SOURCE!B304&lt;0,VLOOKUP(SOURCE!B304,lookups!A$1:B$25,2,0),
  IF(ISBLANK(SOURCE!B304),
    "",
    "/* "&amp;TEXT(SOURCE!B304,"???0")&amp;" *"&amp;
      SOURCE!C304&amp;", "&amp; IF(SOURCE!$O$2-LEN(SOURCE!C304) &gt;= 0, REPT(" ",SOURCE!$O$2-LEN(SOURCE!C304)), "")&amp;
      SOURCE!D304&amp;", "&amp; IF(SOURCE!$P$2-LEN(SOURCE!D304) &gt;= 0, REPT(" ",SOURCE!$P$2-LEN(SOURCE!D304)), "")&amp;
      SOURCE!E304&amp;", "&amp; IF(SOURCE!$Q$2-LEN(SOURCE!E304) &gt;=0, REPT(" ",SOURCE!$Q$2-LEN(SOURCE!E304)), "")&amp;
      SOURCE!F304&amp;", "&amp; IF(SOURCE!$R$2-LEN(SOURCE!F304) &gt;= 0, REPT(" ",SOURCE!$R$2-LEN(SOURCE!F304)+2), "")&amp;"("&amp;
      SUBSTITUTE(TEXT(SOURCE!G304,"??0"),"  ","")&amp;" &lt;&lt; TAM_MAX_BITS) |"&amp; IF(SOURCE!$S$2-3 &gt;= 0, REPT(" ",SOURCE!$S$2-5+4+1-1-LEN(SUBSTITUTE(SUBSTITUTE(TEXT(SOURCE!H304,"????0"),"  ","")," ",""))), "")&amp;
      SUBSTITUTE(SUBSTITUTE(TEXT(SOURCE!H304,"????0"),"  ","")," ","")&amp;","&amp; IF(SOURCE!$T$2-3 &gt;= 0, REPT(" ",SOURCE!$T$2-3-5), "")&amp;
      SOURCE!I304&amp;" | "&amp; IF(SOURCE!$U$2-LEN(SOURCE!I304) &gt;= 0, REPT(" ",SOURCE!$U$2-LEN(SOURCE!I304)), "")&amp;
      SOURCE!J304&amp;      IF(SOURCE!$V$2-LEN(SOURCE!J304) &gt;= 0, REPT(" ",SOURCE!$V$2-LEN(SOURCE!J304)), "")&amp;
  " | "&amp; SOURCE!K304&amp;      IF(SOURCE!$X$2-LEN(SOURCE!K304) &gt;= 0, REPT(" ",SOURCE!$X$2-LEN(SOURCE!K304)), "")&amp;
      "},"&amp;IF(SOURCE!L304&lt;&gt;"",""&amp;SOURCE!L304,"")
 )
)
)</f>
        <v>/*  292 */  { fnCvtLbKg,                   divide,                      "kg" STD_RIGHT_ARROW "lb.",                    "kg" STD_RIGHT_ARROW "lb.",                    (0 &lt;&lt; TAM_MAX_BITS) |     0, CAT_FNCT | SLS_ENABLED   | US_ENABLED  },</v>
      </c>
    </row>
    <row r="305" spans="1:1">
      <c r="A305" s="168" t="str">
        <f>IF(AND(OR(SOURCE!A305="",ISBLANK(SOURCE!A305)),SOURCE!B305&gt;0),IF(ISBLANK(SOURCE!C305),"",SOURCE!C305),
IF(SOURCE!B305&lt;0,VLOOKUP(SOURCE!B305,lookups!A$1:B$25,2,0),
  IF(ISBLANK(SOURCE!B305),
    "",
    "/* "&amp;TEXT(SOURCE!B305,"???0")&amp;" *"&amp;
      SOURCE!C305&amp;", "&amp; IF(SOURCE!$O$2-LEN(SOURCE!C305) &gt;= 0, REPT(" ",SOURCE!$O$2-LEN(SOURCE!C305)), "")&amp;
      SOURCE!D305&amp;", "&amp; IF(SOURCE!$P$2-LEN(SOURCE!D305) &gt;= 0, REPT(" ",SOURCE!$P$2-LEN(SOURCE!D305)), "")&amp;
      SOURCE!E305&amp;", "&amp; IF(SOURCE!$Q$2-LEN(SOURCE!E305) &gt;=0, REPT(" ",SOURCE!$Q$2-LEN(SOURCE!E305)), "")&amp;
      SOURCE!F305&amp;", "&amp; IF(SOURCE!$R$2-LEN(SOURCE!F305) &gt;= 0, REPT(" ",SOURCE!$R$2-LEN(SOURCE!F305)+2), "")&amp;"("&amp;
      SUBSTITUTE(TEXT(SOURCE!G305,"??0"),"  ","")&amp;" &lt;&lt; TAM_MAX_BITS) |"&amp; IF(SOURCE!$S$2-3 &gt;= 0, REPT(" ",SOURCE!$S$2-5+4+1-1-LEN(SUBSTITUTE(SUBSTITUTE(TEXT(SOURCE!H305,"????0"),"  ","")," ",""))), "")&amp;
      SUBSTITUTE(SUBSTITUTE(TEXT(SOURCE!H305,"????0"),"  ","")," ","")&amp;","&amp; IF(SOURCE!$T$2-3 &gt;= 0, REPT(" ",SOURCE!$T$2-3-5), "")&amp;
      SOURCE!I305&amp;" | "&amp; IF(SOURCE!$U$2-LEN(SOURCE!I305) &gt;= 0, REPT(" ",SOURCE!$U$2-LEN(SOURCE!I305)), "")&amp;
      SOURCE!J305&amp;      IF(SOURCE!$V$2-LEN(SOURCE!J305) &gt;= 0, REPT(" ",SOURCE!$V$2-LEN(SOURCE!J305)), "")&amp;
  " | "&amp; SOURCE!K305&amp;      IF(SOURCE!$X$2-LEN(SOURCE!K305) &gt;= 0, REPT(" ",SOURCE!$X$2-LEN(SOURCE!K305)), "")&amp;
      "},"&amp;IF(SOURCE!L305&lt;&gt;"",""&amp;SOURCE!L305,"")
 )
)
)</f>
        <v>/*  293 */  { fnCvtLbKg,                   multiply,                    "lb." STD_RIGHT_ARROW "kg",                    "lb." STD_RIGHT_ARROW "kg",                    (0 &lt;&lt; TAM_MAX_BITS) |     0, CAT_FNCT | SLS_ENABLED   | US_ENABLED  },</v>
      </c>
    </row>
    <row r="306" spans="1:1">
      <c r="A306" s="168" t="str">
        <f>IF(AND(OR(SOURCE!A306="",ISBLANK(SOURCE!A306)),SOURCE!B306&gt;0),IF(ISBLANK(SOURCE!C306),"",SOURCE!C306),
IF(SOURCE!B306&lt;0,VLOOKUP(SOURCE!B306,lookups!A$1:B$25,2,0),
  IF(ISBLANK(SOURCE!B306),
    "",
    "/* "&amp;TEXT(SOURCE!B306,"???0")&amp;" *"&amp;
      SOURCE!C306&amp;", "&amp; IF(SOURCE!$O$2-LEN(SOURCE!C306) &gt;= 0, REPT(" ",SOURCE!$O$2-LEN(SOURCE!C306)), "")&amp;
      SOURCE!D306&amp;", "&amp; IF(SOURCE!$P$2-LEN(SOURCE!D306) &gt;= 0, REPT(" ",SOURCE!$P$2-LEN(SOURCE!D306)), "")&amp;
      SOURCE!E306&amp;", "&amp; IF(SOURCE!$Q$2-LEN(SOURCE!E306) &gt;=0, REPT(" ",SOURCE!$Q$2-LEN(SOURCE!E306)), "")&amp;
      SOURCE!F306&amp;", "&amp; IF(SOURCE!$R$2-LEN(SOURCE!F306) &gt;= 0, REPT(" ",SOURCE!$R$2-LEN(SOURCE!F306)+2), "")&amp;"("&amp;
      SUBSTITUTE(TEXT(SOURCE!G306,"??0"),"  ","")&amp;" &lt;&lt; TAM_MAX_BITS) |"&amp; IF(SOURCE!$S$2-3 &gt;= 0, REPT(" ",SOURCE!$S$2-5+4+1-1-LEN(SUBSTITUTE(SUBSTITUTE(TEXT(SOURCE!H306,"????0"),"  ","")," ",""))), "")&amp;
      SUBSTITUTE(SUBSTITUTE(TEXT(SOURCE!H306,"????0"),"  ","")," ","")&amp;","&amp; IF(SOURCE!$T$2-3 &gt;= 0, REPT(" ",SOURCE!$T$2-3-5), "")&amp;
      SOURCE!I306&amp;" | "&amp; IF(SOURCE!$U$2-LEN(SOURCE!I306) &gt;= 0, REPT(" ",SOURCE!$U$2-LEN(SOURCE!I306)), "")&amp;
      SOURCE!J306&amp;      IF(SOURCE!$V$2-LEN(SOURCE!J306) &gt;= 0, REPT(" ",SOURCE!$V$2-LEN(SOURCE!J306)), "")&amp;
  " | "&amp; SOURCE!K306&amp;      IF(SOURCE!$X$2-LEN(SOURCE!K306) &gt;= 0, REPT(" ",SOURCE!$X$2-LEN(SOURCE!K306)), "")&amp;
      "},"&amp;IF(SOURCE!L306&lt;&gt;"",""&amp;SOURCE!L306,"")
 )
)
)</f>
        <v>/*  294 */  { fnCvtOzG,                    divide,                      "g" STD_RIGHT_ARROW "oz",                      "g" STD_RIGHT_ARROW "oz",                      (0 &lt;&lt; TAM_MAX_BITS) |     0, CAT_FNCT | SLS_ENABLED   | US_ENABLED  },</v>
      </c>
    </row>
    <row r="307" spans="1:1">
      <c r="A307" s="168" t="str">
        <f>IF(AND(OR(SOURCE!A307="",ISBLANK(SOURCE!A307)),SOURCE!B307&gt;0),IF(ISBLANK(SOURCE!C307),"",SOURCE!C307),
IF(SOURCE!B307&lt;0,VLOOKUP(SOURCE!B307,lookups!A$1:B$25,2,0),
  IF(ISBLANK(SOURCE!B307),
    "",
    "/* "&amp;TEXT(SOURCE!B307,"???0")&amp;" *"&amp;
      SOURCE!C307&amp;", "&amp; IF(SOURCE!$O$2-LEN(SOURCE!C307) &gt;= 0, REPT(" ",SOURCE!$O$2-LEN(SOURCE!C307)), "")&amp;
      SOURCE!D307&amp;", "&amp; IF(SOURCE!$P$2-LEN(SOURCE!D307) &gt;= 0, REPT(" ",SOURCE!$P$2-LEN(SOURCE!D307)), "")&amp;
      SOURCE!E307&amp;", "&amp; IF(SOURCE!$Q$2-LEN(SOURCE!E307) &gt;=0, REPT(" ",SOURCE!$Q$2-LEN(SOURCE!E307)), "")&amp;
      SOURCE!F307&amp;", "&amp; IF(SOURCE!$R$2-LEN(SOURCE!F307) &gt;= 0, REPT(" ",SOURCE!$R$2-LEN(SOURCE!F307)+2), "")&amp;"("&amp;
      SUBSTITUTE(TEXT(SOURCE!G307,"??0"),"  ","")&amp;" &lt;&lt; TAM_MAX_BITS) |"&amp; IF(SOURCE!$S$2-3 &gt;= 0, REPT(" ",SOURCE!$S$2-5+4+1-1-LEN(SUBSTITUTE(SUBSTITUTE(TEXT(SOURCE!H307,"????0"),"  ","")," ",""))), "")&amp;
      SUBSTITUTE(SUBSTITUTE(TEXT(SOURCE!H307,"????0"),"  ","")," ","")&amp;","&amp; IF(SOURCE!$T$2-3 &gt;= 0, REPT(" ",SOURCE!$T$2-3-5), "")&amp;
      SOURCE!I307&amp;" | "&amp; IF(SOURCE!$U$2-LEN(SOURCE!I307) &gt;= 0, REPT(" ",SOURCE!$U$2-LEN(SOURCE!I307)), "")&amp;
      SOURCE!J307&amp;      IF(SOURCE!$V$2-LEN(SOURCE!J307) &gt;= 0, REPT(" ",SOURCE!$V$2-LEN(SOURCE!J307)), "")&amp;
  " | "&amp; SOURCE!K307&amp;      IF(SOURCE!$X$2-LEN(SOURCE!K307) &gt;= 0, REPT(" ",SOURCE!$X$2-LEN(SOURCE!K307)), "")&amp;
      "},"&amp;IF(SOURCE!L307&lt;&gt;"",""&amp;SOURCE!L307,"")
 )
)
)</f>
        <v>/*  295 */  { fnCvtOzG,                    multiply,                    "oz" STD_RIGHT_ARROW "g",                      "oz" STD_RIGHT_ARROW "g",                      (0 &lt;&lt; TAM_MAX_BITS) |     0, CAT_FNCT | SLS_ENABLED   | US_ENABLED  },</v>
      </c>
    </row>
    <row r="308" spans="1:1">
      <c r="A308" s="168" t="str">
        <f>IF(AND(OR(SOURCE!A308="",ISBLANK(SOURCE!A308)),SOURCE!B308&gt;0),IF(ISBLANK(SOURCE!C308),"",SOURCE!C308),
IF(SOURCE!B308&lt;0,VLOOKUP(SOURCE!B308,lookups!A$1:B$25,2,0),
  IF(ISBLANK(SOURCE!B308),
    "",
    "/* "&amp;TEXT(SOURCE!B308,"???0")&amp;" *"&amp;
      SOURCE!C308&amp;", "&amp; IF(SOURCE!$O$2-LEN(SOURCE!C308) &gt;= 0, REPT(" ",SOURCE!$O$2-LEN(SOURCE!C308)), "")&amp;
      SOURCE!D308&amp;", "&amp; IF(SOURCE!$P$2-LEN(SOURCE!D308) &gt;= 0, REPT(" ",SOURCE!$P$2-LEN(SOURCE!D308)), "")&amp;
      SOURCE!E308&amp;", "&amp; IF(SOURCE!$Q$2-LEN(SOURCE!E308) &gt;=0, REPT(" ",SOURCE!$Q$2-LEN(SOURCE!E308)), "")&amp;
      SOURCE!F308&amp;", "&amp; IF(SOURCE!$R$2-LEN(SOURCE!F308) &gt;= 0, REPT(" ",SOURCE!$R$2-LEN(SOURCE!F308)+2), "")&amp;"("&amp;
      SUBSTITUTE(TEXT(SOURCE!G308,"??0"),"  ","")&amp;" &lt;&lt; TAM_MAX_BITS) |"&amp; IF(SOURCE!$S$2-3 &gt;= 0, REPT(" ",SOURCE!$S$2-5+4+1-1-LEN(SUBSTITUTE(SUBSTITUTE(TEXT(SOURCE!H308,"????0"),"  ","")," ",""))), "")&amp;
      SUBSTITUTE(SUBSTITUTE(TEXT(SOURCE!H308,"????0"),"  ","")," ","")&amp;","&amp; IF(SOURCE!$T$2-3 &gt;= 0, REPT(" ",SOURCE!$T$2-3-5), "")&amp;
      SOURCE!I308&amp;" | "&amp; IF(SOURCE!$U$2-LEN(SOURCE!I308) &gt;= 0, REPT(" ",SOURCE!$U$2-LEN(SOURCE!I308)), "")&amp;
      SOURCE!J308&amp;      IF(SOURCE!$V$2-LEN(SOURCE!J308) &gt;= 0, REPT(" ",SOURCE!$V$2-LEN(SOURCE!J308)), "")&amp;
  " | "&amp; SOURCE!K308&amp;      IF(SOURCE!$X$2-LEN(SOURCE!K308) &gt;= 0, REPT(" ",SOURCE!$X$2-LEN(SOURCE!K308)), "")&amp;
      "},"&amp;IF(SOURCE!L308&lt;&gt;"",""&amp;SOURCE!L308,"")
 )
)
)</f>
        <v>/*  296 */  { fnCvtShortcwtKg,             divide,                      "kg" STD_RIGHT_ARROW "scw",                    "kg " STD_RIGHT_ARROW,                         (0 &lt;&lt; TAM_MAX_BITS) |     0, CAT_FNCT | SLS_ENABLED   | US_ENABLED  },</v>
      </c>
    </row>
    <row r="309" spans="1:1">
      <c r="A309" s="168" t="str">
        <f>IF(AND(OR(SOURCE!A309="",ISBLANK(SOURCE!A309)),SOURCE!B309&gt;0),IF(ISBLANK(SOURCE!C309),"",SOURCE!C309),
IF(SOURCE!B309&lt;0,VLOOKUP(SOURCE!B309,lookups!A$1:B$25,2,0),
  IF(ISBLANK(SOURCE!B309),
    "",
    "/* "&amp;TEXT(SOURCE!B309,"???0")&amp;" *"&amp;
      SOURCE!C309&amp;", "&amp; IF(SOURCE!$O$2-LEN(SOURCE!C309) &gt;= 0, REPT(" ",SOURCE!$O$2-LEN(SOURCE!C309)), "")&amp;
      SOURCE!D309&amp;", "&amp; IF(SOURCE!$P$2-LEN(SOURCE!D309) &gt;= 0, REPT(" ",SOURCE!$P$2-LEN(SOURCE!D309)), "")&amp;
      SOURCE!E309&amp;", "&amp; IF(SOURCE!$Q$2-LEN(SOURCE!E309) &gt;=0, REPT(" ",SOURCE!$Q$2-LEN(SOURCE!E309)), "")&amp;
      SOURCE!F309&amp;", "&amp; IF(SOURCE!$R$2-LEN(SOURCE!F309) &gt;= 0, REPT(" ",SOURCE!$R$2-LEN(SOURCE!F309)+2), "")&amp;"("&amp;
      SUBSTITUTE(TEXT(SOURCE!G309,"??0"),"  ","")&amp;" &lt;&lt; TAM_MAX_BITS) |"&amp; IF(SOURCE!$S$2-3 &gt;= 0, REPT(" ",SOURCE!$S$2-5+4+1-1-LEN(SUBSTITUTE(SUBSTITUTE(TEXT(SOURCE!H309,"????0"),"  ","")," ",""))), "")&amp;
      SUBSTITUTE(SUBSTITUTE(TEXT(SOURCE!H309,"????0"),"  ","")," ","")&amp;","&amp; IF(SOURCE!$T$2-3 &gt;= 0, REPT(" ",SOURCE!$T$2-3-5), "")&amp;
      SOURCE!I309&amp;" | "&amp; IF(SOURCE!$U$2-LEN(SOURCE!I309) &gt;= 0, REPT(" ",SOURCE!$U$2-LEN(SOURCE!I309)), "")&amp;
      SOURCE!J309&amp;      IF(SOURCE!$V$2-LEN(SOURCE!J309) &gt;= 0, REPT(" ",SOURCE!$V$2-LEN(SOURCE!J309)), "")&amp;
  " | "&amp; SOURCE!K309&amp;      IF(SOURCE!$X$2-LEN(SOURCE!K309) &gt;= 0, REPT(" ",SOURCE!$X$2-LEN(SOURCE!K309)), "")&amp;
      "},"&amp;IF(SOURCE!L309&lt;&gt;"",""&amp;SOURCE!L309,"")
 )
)
)</f>
        <v>/*  297 */  { fnCvtShortcwtKg,             divide,                      "kg" STD_RIGHT_ARROW "scw",                    "sh.cwt",                                      (0 &lt;&lt; TAM_MAX_BITS) |     0, CAT_DUPL | SLS_ENABLED   | US_ENABLED  },</v>
      </c>
    </row>
    <row r="310" spans="1:1">
      <c r="A310" s="168" t="str">
        <f>IF(AND(OR(SOURCE!A310="",ISBLANK(SOURCE!A310)),SOURCE!B310&gt;0),IF(ISBLANK(SOURCE!C310),"",SOURCE!C310),
IF(SOURCE!B310&lt;0,VLOOKUP(SOURCE!B310,lookups!A$1:B$25,2,0),
  IF(ISBLANK(SOURCE!B310),
    "",
    "/* "&amp;TEXT(SOURCE!B310,"???0")&amp;" *"&amp;
      SOURCE!C310&amp;", "&amp; IF(SOURCE!$O$2-LEN(SOURCE!C310) &gt;= 0, REPT(" ",SOURCE!$O$2-LEN(SOURCE!C310)), "")&amp;
      SOURCE!D310&amp;", "&amp; IF(SOURCE!$P$2-LEN(SOURCE!D310) &gt;= 0, REPT(" ",SOURCE!$P$2-LEN(SOURCE!D310)), "")&amp;
      SOURCE!E310&amp;", "&amp; IF(SOURCE!$Q$2-LEN(SOURCE!E310) &gt;=0, REPT(" ",SOURCE!$Q$2-LEN(SOURCE!E310)), "")&amp;
      SOURCE!F310&amp;", "&amp; IF(SOURCE!$R$2-LEN(SOURCE!F310) &gt;= 0, REPT(" ",SOURCE!$R$2-LEN(SOURCE!F310)+2), "")&amp;"("&amp;
      SUBSTITUTE(TEXT(SOURCE!G310,"??0"),"  ","")&amp;" &lt;&lt; TAM_MAX_BITS) |"&amp; IF(SOURCE!$S$2-3 &gt;= 0, REPT(" ",SOURCE!$S$2-5+4+1-1-LEN(SUBSTITUTE(SUBSTITUTE(TEXT(SOURCE!H310,"????0"),"  ","")," ",""))), "")&amp;
      SUBSTITUTE(SUBSTITUTE(TEXT(SOURCE!H310,"????0"),"  ","")," ","")&amp;","&amp; IF(SOURCE!$T$2-3 &gt;= 0, REPT(" ",SOURCE!$T$2-3-5), "")&amp;
      SOURCE!I310&amp;" | "&amp; IF(SOURCE!$U$2-LEN(SOURCE!I310) &gt;= 0, REPT(" ",SOURCE!$U$2-LEN(SOURCE!I310)), "")&amp;
      SOURCE!J310&amp;      IF(SOURCE!$V$2-LEN(SOURCE!J310) &gt;= 0, REPT(" ",SOURCE!$V$2-LEN(SOURCE!J310)), "")&amp;
  " | "&amp; SOURCE!K310&amp;      IF(SOURCE!$X$2-LEN(SOURCE!K310) &gt;= 0, REPT(" ",SOURCE!$X$2-LEN(SOURCE!K310)), "")&amp;
      "},"&amp;IF(SOURCE!L310&lt;&gt;"",""&amp;SOURCE!L310,"")
 )
)
)</f>
        <v>/*  298 */  { fnCvtShortcwtKg,             multiply,                    "scw" STD_RIGHT_ARROW "kg",                    "short",                                       (0 &lt;&lt; TAM_MAX_BITS) |     0, CAT_FNCT | SLS_ENABLED   | US_ENABLED  },</v>
      </c>
    </row>
    <row r="311" spans="1:1">
      <c r="A311" s="168" t="str">
        <f>IF(AND(OR(SOURCE!A311="",ISBLANK(SOURCE!A311)),SOURCE!B311&gt;0),IF(ISBLANK(SOURCE!C311),"",SOURCE!C311),
IF(SOURCE!B311&lt;0,VLOOKUP(SOURCE!B311,lookups!A$1:B$25,2,0),
  IF(ISBLANK(SOURCE!B311),
    "",
    "/* "&amp;TEXT(SOURCE!B311,"???0")&amp;" *"&amp;
      SOURCE!C311&amp;", "&amp; IF(SOURCE!$O$2-LEN(SOURCE!C311) &gt;= 0, REPT(" ",SOURCE!$O$2-LEN(SOURCE!C311)), "")&amp;
      SOURCE!D311&amp;", "&amp; IF(SOURCE!$P$2-LEN(SOURCE!D311) &gt;= 0, REPT(" ",SOURCE!$P$2-LEN(SOURCE!D311)), "")&amp;
      SOURCE!E311&amp;", "&amp; IF(SOURCE!$Q$2-LEN(SOURCE!E311) &gt;=0, REPT(" ",SOURCE!$Q$2-LEN(SOURCE!E311)), "")&amp;
      SOURCE!F311&amp;", "&amp; IF(SOURCE!$R$2-LEN(SOURCE!F311) &gt;= 0, REPT(" ",SOURCE!$R$2-LEN(SOURCE!F311)+2), "")&amp;"("&amp;
      SUBSTITUTE(TEXT(SOURCE!G311,"??0"),"  ","")&amp;" &lt;&lt; TAM_MAX_BITS) |"&amp; IF(SOURCE!$S$2-3 &gt;= 0, REPT(" ",SOURCE!$S$2-5+4+1-1-LEN(SUBSTITUTE(SUBSTITUTE(TEXT(SOURCE!H311,"????0"),"  ","")," ",""))), "")&amp;
      SUBSTITUTE(SUBSTITUTE(TEXT(SOURCE!H311,"????0"),"  ","")," ","")&amp;","&amp; IF(SOURCE!$T$2-3 &gt;= 0, REPT(" ",SOURCE!$T$2-3-5), "")&amp;
      SOURCE!I311&amp;" | "&amp; IF(SOURCE!$U$2-LEN(SOURCE!I311) &gt;= 0, REPT(" ",SOURCE!$U$2-LEN(SOURCE!I311)), "")&amp;
      SOURCE!J311&amp;      IF(SOURCE!$V$2-LEN(SOURCE!J311) &gt;= 0, REPT(" ",SOURCE!$V$2-LEN(SOURCE!J311)), "")&amp;
  " | "&amp; SOURCE!K311&amp;      IF(SOURCE!$X$2-LEN(SOURCE!K311) &gt;= 0, REPT(" ",SOURCE!$X$2-LEN(SOURCE!K311)), "")&amp;
      "},"&amp;IF(SOURCE!L311&lt;&gt;"",""&amp;SOURCE!L311,"")
 )
)
)</f>
        <v>/*  299 */  { fnCvtShortcwtKg,             multiply,                    "scw" STD_RIGHT_ARROW "kg",                    "cwt" STD_RIGHT_ARROW "kg",                    (0 &lt;&lt; TAM_MAX_BITS) |     0, CAT_DUPL | SLS_ENABLED   | US_ENABLED  },</v>
      </c>
    </row>
    <row r="312" spans="1:1">
      <c r="A312" s="168" t="str">
        <f>IF(AND(OR(SOURCE!A312="",ISBLANK(SOURCE!A312)),SOURCE!B312&gt;0),IF(ISBLANK(SOURCE!C312),"",SOURCE!C312),
IF(SOURCE!B312&lt;0,VLOOKUP(SOURCE!B312,lookups!A$1:B$25,2,0),
  IF(ISBLANK(SOURCE!B312),
    "",
    "/* "&amp;TEXT(SOURCE!B312,"???0")&amp;" *"&amp;
      SOURCE!C312&amp;", "&amp; IF(SOURCE!$O$2-LEN(SOURCE!C312) &gt;= 0, REPT(" ",SOURCE!$O$2-LEN(SOURCE!C312)), "")&amp;
      SOURCE!D312&amp;", "&amp; IF(SOURCE!$P$2-LEN(SOURCE!D312) &gt;= 0, REPT(" ",SOURCE!$P$2-LEN(SOURCE!D312)), "")&amp;
      SOURCE!E312&amp;", "&amp; IF(SOURCE!$Q$2-LEN(SOURCE!E312) &gt;=0, REPT(" ",SOURCE!$Q$2-LEN(SOURCE!E312)), "")&amp;
      SOURCE!F312&amp;", "&amp; IF(SOURCE!$R$2-LEN(SOURCE!F312) &gt;= 0, REPT(" ",SOURCE!$R$2-LEN(SOURCE!F312)+2), "")&amp;"("&amp;
      SUBSTITUTE(TEXT(SOURCE!G312,"??0"),"  ","")&amp;" &lt;&lt; TAM_MAX_BITS) |"&amp; IF(SOURCE!$S$2-3 &gt;= 0, REPT(" ",SOURCE!$S$2-5+4+1-1-LEN(SUBSTITUTE(SUBSTITUTE(TEXT(SOURCE!H312,"????0"),"  ","")," ",""))), "")&amp;
      SUBSTITUTE(SUBSTITUTE(TEXT(SOURCE!H312,"????0"),"  ","")," ","")&amp;","&amp; IF(SOURCE!$T$2-3 &gt;= 0, REPT(" ",SOURCE!$T$2-3-5), "")&amp;
      SOURCE!I312&amp;" | "&amp; IF(SOURCE!$U$2-LEN(SOURCE!I312) &gt;= 0, REPT(" ",SOURCE!$U$2-LEN(SOURCE!I312)), "")&amp;
      SOURCE!J312&amp;      IF(SOURCE!$V$2-LEN(SOURCE!J312) &gt;= 0, REPT(" ",SOURCE!$V$2-LEN(SOURCE!J312)), "")&amp;
  " | "&amp; SOURCE!K312&amp;      IF(SOURCE!$X$2-LEN(SOURCE!K312) &gt;= 0, REPT(" ",SOURCE!$X$2-LEN(SOURCE!K312)), "")&amp;
      "},"&amp;IF(SOURCE!L312&lt;&gt;"",""&amp;SOURCE!L312,"")
 )
)
)</f>
        <v>/*  300 */  { fnCvtStoneKg,                divide,                      "kg" STD_RIGHT_ARROW "sto",                    "kg " STD_RIGHT_ARROW,                         (0 &lt;&lt; TAM_MAX_BITS) |     0, CAT_FNCT | SLS_ENABLED   | US_ENABLED  },</v>
      </c>
    </row>
    <row r="313" spans="1:1">
      <c r="A313" s="168" t="str">
        <f>IF(AND(OR(SOURCE!A313="",ISBLANK(SOURCE!A313)),SOURCE!B313&gt;0),IF(ISBLANK(SOURCE!C313),"",SOURCE!C313),
IF(SOURCE!B313&lt;0,VLOOKUP(SOURCE!B313,lookups!A$1:B$25,2,0),
  IF(ISBLANK(SOURCE!B313),
    "",
    "/* "&amp;TEXT(SOURCE!B313,"???0")&amp;" *"&amp;
      SOURCE!C313&amp;", "&amp; IF(SOURCE!$O$2-LEN(SOURCE!C313) &gt;= 0, REPT(" ",SOURCE!$O$2-LEN(SOURCE!C313)), "")&amp;
      SOURCE!D313&amp;", "&amp; IF(SOURCE!$P$2-LEN(SOURCE!D313) &gt;= 0, REPT(" ",SOURCE!$P$2-LEN(SOURCE!D313)), "")&amp;
      SOURCE!E313&amp;", "&amp; IF(SOURCE!$Q$2-LEN(SOURCE!E313) &gt;=0, REPT(" ",SOURCE!$Q$2-LEN(SOURCE!E313)), "")&amp;
      SOURCE!F313&amp;", "&amp; IF(SOURCE!$R$2-LEN(SOURCE!F313) &gt;= 0, REPT(" ",SOURCE!$R$2-LEN(SOURCE!F313)+2), "")&amp;"("&amp;
      SUBSTITUTE(TEXT(SOURCE!G313,"??0"),"  ","")&amp;" &lt;&lt; TAM_MAX_BITS) |"&amp; IF(SOURCE!$S$2-3 &gt;= 0, REPT(" ",SOURCE!$S$2-5+4+1-1-LEN(SUBSTITUTE(SUBSTITUTE(TEXT(SOURCE!H313,"????0"),"  ","")," ",""))), "")&amp;
      SUBSTITUTE(SUBSTITUTE(TEXT(SOURCE!H313,"????0"),"  ","")," ","")&amp;","&amp; IF(SOURCE!$T$2-3 &gt;= 0, REPT(" ",SOURCE!$T$2-3-5), "")&amp;
      SOURCE!I313&amp;" | "&amp; IF(SOURCE!$U$2-LEN(SOURCE!I313) &gt;= 0, REPT(" ",SOURCE!$U$2-LEN(SOURCE!I313)), "")&amp;
      SOURCE!J313&amp;      IF(SOURCE!$V$2-LEN(SOURCE!J313) &gt;= 0, REPT(" ",SOURCE!$V$2-LEN(SOURCE!J313)), "")&amp;
  " | "&amp; SOURCE!K313&amp;      IF(SOURCE!$X$2-LEN(SOURCE!K313) &gt;= 0, REPT(" ",SOURCE!$X$2-LEN(SOURCE!K313)), "")&amp;
      "},"&amp;IF(SOURCE!L313&lt;&gt;"",""&amp;SOURCE!L313,"")
 )
)
)</f>
        <v>/*  301 */  { fnCvtStoneKg,                divide,                      "kg" STD_RIGHT_ARROW "sto",                    "stone",                                       (0 &lt;&lt; TAM_MAX_BITS) |     0, CAT_DUPL | SLS_ENABLED   | US_ENABLED  },</v>
      </c>
    </row>
    <row r="314" spans="1:1">
      <c r="A314" s="168" t="str">
        <f>IF(AND(OR(SOURCE!A314="",ISBLANK(SOURCE!A314)),SOURCE!B314&gt;0),IF(ISBLANK(SOURCE!C314),"",SOURCE!C314),
IF(SOURCE!B314&lt;0,VLOOKUP(SOURCE!B314,lookups!A$1:B$25,2,0),
  IF(ISBLANK(SOURCE!B314),
    "",
    "/* "&amp;TEXT(SOURCE!B314,"???0")&amp;" *"&amp;
      SOURCE!C314&amp;", "&amp; IF(SOURCE!$O$2-LEN(SOURCE!C314) &gt;= 0, REPT(" ",SOURCE!$O$2-LEN(SOURCE!C314)), "")&amp;
      SOURCE!D314&amp;", "&amp; IF(SOURCE!$P$2-LEN(SOURCE!D314) &gt;= 0, REPT(" ",SOURCE!$P$2-LEN(SOURCE!D314)), "")&amp;
      SOURCE!E314&amp;", "&amp; IF(SOURCE!$Q$2-LEN(SOURCE!E314) &gt;=0, REPT(" ",SOURCE!$Q$2-LEN(SOURCE!E314)), "")&amp;
      SOURCE!F314&amp;", "&amp; IF(SOURCE!$R$2-LEN(SOURCE!F314) &gt;= 0, REPT(" ",SOURCE!$R$2-LEN(SOURCE!F314)+2), "")&amp;"("&amp;
      SUBSTITUTE(TEXT(SOURCE!G314,"??0"),"  ","")&amp;" &lt;&lt; TAM_MAX_BITS) |"&amp; IF(SOURCE!$S$2-3 &gt;= 0, REPT(" ",SOURCE!$S$2-5+4+1-1-LEN(SUBSTITUTE(SUBSTITUTE(TEXT(SOURCE!H314,"????0"),"  ","")," ",""))), "")&amp;
      SUBSTITUTE(SUBSTITUTE(TEXT(SOURCE!H314,"????0"),"  ","")," ","")&amp;","&amp; IF(SOURCE!$T$2-3 &gt;= 0, REPT(" ",SOURCE!$T$2-3-5), "")&amp;
      SOURCE!I314&amp;" | "&amp; IF(SOURCE!$U$2-LEN(SOURCE!I314) &gt;= 0, REPT(" ",SOURCE!$U$2-LEN(SOURCE!I314)), "")&amp;
      SOURCE!J314&amp;      IF(SOURCE!$V$2-LEN(SOURCE!J314) &gt;= 0, REPT(" ",SOURCE!$V$2-LEN(SOURCE!J314)), "")&amp;
  " | "&amp; SOURCE!K314&amp;      IF(SOURCE!$X$2-LEN(SOURCE!K314) &gt;= 0, REPT(" ",SOURCE!$X$2-LEN(SOURCE!K314)), "")&amp;
      "},"&amp;IF(SOURCE!L314&lt;&gt;"",""&amp;SOURCE!L314,"")
 )
)
)</f>
        <v>/*  302 */  { fnCvtStoneKg,                multiply,                    "sto" STD_RIGHT_ARROW "kg",                    "stone",                                       (0 &lt;&lt; TAM_MAX_BITS) |     0, CAT_FNCT | SLS_ENABLED   | US_ENABLED  },</v>
      </c>
    </row>
    <row r="315" spans="1:1">
      <c r="A315" s="168" t="str">
        <f>IF(AND(OR(SOURCE!A315="",ISBLANK(SOURCE!A315)),SOURCE!B315&gt;0),IF(ISBLANK(SOURCE!C315),"",SOURCE!C315),
IF(SOURCE!B315&lt;0,VLOOKUP(SOURCE!B315,lookups!A$1:B$25,2,0),
  IF(ISBLANK(SOURCE!B315),
    "",
    "/* "&amp;TEXT(SOURCE!B315,"???0")&amp;" *"&amp;
      SOURCE!C315&amp;", "&amp; IF(SOURCE!$O$2-LEN(SOURCE!C315) &gt;= 0, REPT(" ",SOURCE!$O$2-LEN(SOURCE!C315)), "")&amp;
      SOURCE!D315&amp;", "&amp; IF(SOURCE!$P$2-LEN(SOURCE!D315) &gt;= 0, REPT(" ",SOURCE!$P$2-LEN(SOURCE!D315)), "")&amp;
      SOURCE!E315&amp;", "&amp; IF(SOURCE!$Q$2-LEN(SOURCE!E315) &gt;=0, REPT(" ",SOURCE!$Q$2-LEN(SOURCE!E315)), "")&amp;
      SOURCE!F315&amp;", "&amp; IF(SOURCE!$R$2-LEN(SOURCE!F315) &gt;= 0, REPT(" ",SOURCE!$R$2-LEN(SOURCE!F315)+2), "")&amp;"("&amp;
      SUBSTITUTE(TEXT(SOURCE!G315,"??0"),"  ","")&amp;" &lt;&lt; TAM_MAX_BITS) |"&amp; IF(SOURCE!$S$2-3 &gt;= 0, REPT(" ",SOURCE!$S$2-5+4+1-1-LEN(SUBSTITUTE(SUBSTITUTE(TEXT(SOURCE!H315,"????0"),"  ","")," ",""))), "")&amp;
      SUBSTITUTE(SUBSTITUTE(TEXT(SOURCE!H315,"????0"),"  ","")," ","")&amp;","&amp; IF(SOURCE!$T$2-3 &gt;= 0, REPT(" ",SOURCE!$T$2-3-5), "")&amp;
      SOURCE!I315&amp;" | "&amp; IF(SOURCE!$U$2-LEN(SOURCE!I315) &gt;= 0, REPT(" ",SOURCE!$U$2-LEN(SOURCE!I315)), "")&amp;
      SOURCE!J315&amp;      IF(SOURCE!$V$2-LEN(SOURCE!J315) &gt;= 0, REPT(" ",SOURCE!$V$2-LEN(SOURCE!J315)), "")&amp;
  " | "&amp; SOURCE!K315&amp;      IF(SOURCE!$X$2-LEN(SOURCE!K315) &gt;= 0, REPT(" ",SOURCE!$X$2-LEN(SOURCE!K315)), "")&amp;
      "},"&amp;IF(SOURCE!L315&lt;&gt;"",""&amp;SOURCE!L315,"")
 )
)
)</f>
        <v>/*  303 */  { fnCvtStoneKg,                multiply,                    "sto" STD_RIGHT_ARROW "kg",                    STD_RIGHT_ARROW " kg",                         (0 &lt;&lt; TAM_MAX_BITS) |     0, CAT_DUPL | SLS_ENABLED   | US_ENABLED  },</v>
      </c>
    </row>
    <row r="316" spans="1:1">
      <c r="A316" s="168" t="str">
        <f>IF(AND(OR(SOURCE!A316="",ISBLANK(SOURCE!A316)),SOURCE!B316&gt;0),IF(ISBLANK(SOURCE!C316),"",SOURCE!C316),
IF(SOURCE!B316&lt;0,VLOOKUP(SOURCE!B316,lookups!A$1:B$25,2,0),
  IF(ISBLANK(SOURCE!B316),
    "",
    "/* "&amp;TEXT(SOURCE!B316,"???0")&amp;" *"&amp;
      SOURCE!C316&amp;", "&amp; IF(SOURCE!$O$2-LEN(SOURCE!C316) &gt;= 0, REPT(" ",SOURCE!$O$2-LEN(SOURCE!C316)), "")&amp;
      SOURCE!D316&amp;", "&amp; IF(SOURCE!$P$2-LEN(SOURCE!D316) &gt;= 0, REPT(" ",SOURCE!$P$2-LEN(SOURCE!D316)), "")&amp;
      SOURCE!E316&amp;", "&amp; IF(SOURCE!$Q$2-LEN(SOURCE!E316) &gt;=0, REPT(" ",SOURCE!$Q$2-LEN(SOURCE!E316)), "")&amp;
      SOURCE!F316&amp;", "&amp; IF(SOURCE!$R$2-LEN(SOURCE!F316) &gt;= 0, REPT(" ",SOURCE!$R$2-LEN(SOURCE!F316)+2), "")&amp;"("&amp;
      SUBSTITUTE(TEXT(SOURCE!G316,"??0"),"  ","")&amp;" &lt;&lt; TAM_MAX_BITS) |"&amp; IF(SOURCE!$S$2-3 &gt;= 0, REPT(" ",SOURCE!$S$2-5+4+1-1-LEN(SUBSTITUTE(SUBSTITUTE(TEXT(SOURCE!H316,"????0"),"  ","")," ",""))), "")&amp;
      SUBSTITUTE(SUBSTITUTE(TEXT(SOURCE!H316,"????0"),"  ","")," ","")&amp;","&amp; IF(SOURCE!$T$2-3 &gt;= 0, REPT(" ",SOURCE!$T$2-3-5), "")&amp;
      SOURCE!I316&amp;" | "&amp; IF(SOURCE!$U$2-LEN(SOURCE!I316) &gt;= 0, REPT(" ",SOURCE!$U$2-LEN(SOURCE!I316)), "")&amp;
      SOURCE!J316&amp;      IF(SOURCE!$V$2-LEN(SOURCE!J316) &gt;= 0, REPT(" ",SOURCE!$V$2-LEN(SOURCE!J316)), "")&amp;
  " | "&amp; SOURCE!K316&amp;      IF(SOURCE!$X$2-LEN(SOURCE!K316) &gt;= 0, REPT(" ",SOURCE!$X$2-LEN(SOURCE!K316)), "")&amp;
      "},"&amp;IF(SOURCE!L316&lt;&gt;"",""&amp;SOURCE!L316,"")
 )
)
)</f>
        <v>/*  304 */  { fnCvtShorttonKg,             divide,                      "kg" STD_RIGHT_ARROW "s.t",                    "kg " STD_RIGHT_ARROW,                         (0 &lt;&lt; TAM_MAX_BITS) |     0, CAT_FNCT | SLS_ENABLED   | US_ENABLED  },</v>
      </c>
    </row>
    <row r="317" spans="1:1">
      <c r="A317" s="168" t="str">
        <f>IF(AND(OR(SOURCE!A317="",ISBLANK(SOURCE!A317)),SOURCE!B317&gt;0),IF(ISBLANK(SOURCE!C317),"",SOURCE!C317),
IF(SOURCE!B317&lt;0,VLOOKUP(SOURCE!B317,lookups!A$1:B$25,2,0),
  IF(ISBLANK(SOURCE!B317),
    "",
    "/* "&amp;TEXT(SOURCE!B317,"???0")&amp;" *"&amp;
      SOURCE!C317&amp;", "&amp; IF(SOURCE!$O$2-LEN(SOURCE!C317) &gt;= 0, REPT(" ",SOURCE!$O$2-LEN(SOURCE!C317)), "")&amp;
      SOURCE!D317&amp;", "&amp; IF(SOURCE!$P$2-LEN(SOURCE!D317) &gt;= 0, REPT(" ",SOURCE!$P$2-LEN(SOURCE!D317)), "")&amp;
      SOURCE!E317&amp;", "&amp; IF(SOURCE!$Q$2-LEN(SOURCE!E317) &gt;=0, REPT(" ",SOURCE!$Q$2-LEN(SOURCE!E317)), "")&amp;
      SOURCE!F317&amp;", "&amp; IF(SOURCE!$R$2-LEN(SOURCE!F317) &gt;= 0, REPT(" ",SOURCE!$R$2-LEN(SOURCE!F317)+2), "")&amp;"("&amp;
      SUBSTITUTE(TEXT(SOURCE!G317,"??0"),"  ","")&amp;" &lt;&lt; TAM_MAX_BITS) |"&amp; IF(SOURCE!$S$2-3 &gt;= 0, REPT(" ",SOURCE!$S$2-5+4+1-1-LEN(SUBSTITUTE(SUBSTITUTE(TEXT(SOURCE!H317,"????0"),"  ","")," ",""))), "")&amp;
      SUBSTITUTE(SUBSTITUTE(TEXT(SOURCE!H317,"????0"),"  ","")," ","")&amp;","&amp; IF(SOURCE!$T$2-3 &gt;= 0, REPT(" ",SOURCE!$T$2-3-5), "")&amp;
      SOURCE!I317&amp;" | "&amp; IF(SOURCE!$U$2-LEN(SOURCE!I317) &gt;= 0, REPT(" ",SOURCE!$U$2-LEN(SOURCE!I317)), "")&amp;
      SOURCE!J317&amp;      IF(SOURCE!$V$2-LEN(SOURCE!J317) &gt;= 0, REPT(" ",SOURCE!$V$2-LEN(SOURCE!J317)), "")&amp;
  " | "&amp; SOURCE!K317&amp;      IF(SOURCE!$X$2-LEN(SOURCE!K317) &gt;= 0, REPT(" ",SOURCE!$X$2-LEN(SOURCE!K317)), "")&amp;
      "},"&amp;IF(SOURCE!L317&lt;&gt;"",""&amp;SOURCE!L317,"")
 )
)
)</f>
        <v>/*  305 */  { fnCvtShorttonKg,             divide,                      "kg" STD_RIGHT_ARROW "s.t",                    "short",                                       (0 &lt;&lt; TAM_MAX_BITS) |     0, CAT_DUPL | SLS_ENABLED   | US_ENABLED  },</v>
      </c>
    </row>
    <row r="318" spans="1:1">
      <c r="A318" s="168" t="str">
        <f>IF(AND(OR(SOURCE!A318="",ISBLANK(SOURCE!A318)),SOURCE!B318&gt;0),IF(ISBLANK(SOURCE!C318),"",SOURCE!C318),
IF(SOURCE!B318&lt;0,VLOOKUP(SOURCE!B318,lookups!A$1:B$25,2,0),
  IF(ISBLANK(SOURCE!B318),
    "",
    "/* "&amp;TEXT(SOURCE!B318,"???0")&amp;" *"&amp;
      SOURCE!C318&amp;", "&amp; IF(SOURCE!$O$2-LEN(SOURCE!C318) &gt;= 0, REPT(" ",SOURCE!$O$2-LEN(SOURCE!C318)), "")&amp;
      SOURCE!D318&amp;", "&amp; IF(SOURCE!$P$2-LEN(SOURCE!D318) &gt;= 0, REPT(" ",SOURCE!$P$2-LEN(SOURCE!D318)), "")&amp;
      SOURCE!E318&amp;", "&amp; IF(SOURCE!$Q$2-LEN(SOURCE!E318) &gt;=0, REPT(" ",SOURCE!$Q$2-LEN(SOURCE!E318)), "")&amp;
      SOURCE!F318&amp;", "&amp; IF(SOURCE!$R$2-LEN(SOURCE!F318) &gt;= 0, REPT(" ",SOURCE!$R$2-LEN(SOURCE!F318)+2), "")&amp;"("&amp;
      SUBSTITUTE(TEXT(SOURCE!G318,"??0"),"  ","")&amp;" &lt;&lt; TAM_MAX_BITS) |"&amp; IF(SOURCE!$S$2-3 &gt;= 0, REPT(" ",SOURCE!$S$2-5+4+1-1-LEN(SUBSTITUTE(SUBSTITUTE(TEXT(SOURCE!H318,"????0"),"  ","")," ",""))), "")&amp;
      SUBSTITUTE(SUBSTITUTE(TEXT(SOURCE!H318,"????0"),"  ","")," ","")&amp;","&amp; IF(SOURCE!$T$2-3 &gt;= 0, REPT(" ",SOURCE!$T$2-3-5), "")&amp;
      SOURCE!I318&amp;" | "&amp; IF(SOURCE!$U$2-LEN(SOURCE!I318) &gt;= 0, REPT(" ",SOURCE!$U$2-LEN(SOURCE!I318)), "")&amp;
      SOURCE!J318&amp;      IF(SOURCE!$V$2-LEN(SOURCE!J318) &gt;= 0, REPT(" ",SOURCE!$V$2-LEN(SOURCE!J318)), "")&amp;
  " | "&amp; SOURCE!K318&amp;      IF(SOURCE!$X$2-LEN(SOURCE!K318) &gt;= 0, REPT(" ",SOURCE!$X$2-LEN(SOURCE!K318)), "")&amp;
      "},"&amp;IF(SOURCE!L318&lt;&gt;"",""&amp;SOURCE!L318,"")
 )
)
)</f>
        <v>/*  306 */  { fnCvtShorttonKg,             divide,                      "kg" STD_RIGHT_ARROW "s.t",                    "ton",                                         (0 &lt;&lt; TAM_MAX_BITS) |     0, CAT_DUPL | SLS_ENABLED   | US_ENABLED  },</v>
      </c>
    </row>
    <row r="319" spans="1:1">
      <c r="A319" s="168" t="str">
        <f>IF(AND(OR(SOURCE!A319="",ISBLANK(SOURCE!A319)),SOURCE!B319&gt;0),IF(ISBLANK(SOURCE!C319),"",SOURCE!C319),
IF(SOURCE!B319&lt;0,VLOOKUP(SOURCE!B319,lookups!A$1:B$25,2,0),
  IF(ISBLANK(SOURCE!B319),
    "",
    "/* "&amp;TEXT(SOURCE!B319,"???0")&amp;" *"&amp;
      SOURCE!C319&amp;", "&amp; IF(SOURCE!$O$2-LEN(SOURCE!C319) &gt;= 0, REPT(" ",SOURCE!$O$2-LEN(SOURCE!C319)), "")&amp;
      SOURCE!D319&amp;", "&amp; IF(SOURCE!$P$2-LEN(SOURCE!D319) &gt;= 0, REPT(" ",SOURCE!$P$2-LEN(SOURCE!D319)), "")&amp;
      SOURCE!E319&amp;", "&amp; IF(SOURCE!$Q$2-LEN(SOURCE!E319) &gt;=0, REPT(" ",SOURCE!$Q$2-LEN(SOURCE!E319)), "")&amp;
      SOURCE!F319&amp;", "&amp; IF(SOURCE!$R$2-LEN(SOURCE!F319) &gt;= 0, REPT(" ",SOURCE!$R$2-LEN(SOURCE!F319)+2), "")&amp;"("&amp;
      SUBSTITUTE(TEXT(SOURCE!G319,"??0"),"  ","")&amp;" &lt;&lt; TAM_MAX_BITS) |"&amp; IF(SOURCE!$S$2-3 &gt;= 0, REPT(" ",SOURCE!$S$2-5+4+1-1-LEN(SUBSTITUTE(SUBSTITUTE(TEXT(SOURCE!H319,"????0"),"  ","")," ",""))), "")&amp;
      SUBSTITUTE(SUBSTITUTE(TEXT(SOURCE!H319,"????0"),"  ","")," ","")&amp;","&amp; IF(SOURCE!$T$2-3 &gt;= 0, REPT(" ",SOURCE!$T$2-3-5), "")&amp;
      SOURCE!I319&amp;" | "&amp; IF(SOURCE!$U$2-LEN(SOURCE!I319) &gt;= 0, REPT(" ",SOURCE!$U$2-LEN(SOURCE!I319)), "")&amp;
      SOURCE!J319&amp;      IF(SOURCE!$V$2-LEN(SOURCE!J319) &gt;= 0, REPT(" ",SOURCE!$V$2-LEN(SOURCE!J319)), "")&amp;
  " | "&amp; SOURCE!K319&amp;      IF(SOURCE!$X$2-LEN(SOURCE!K319) &gt;= 0, REPT(" ",SOURCE!$X$2-LEN(SOURCE!K319)), "")&amp;
      "},"&amp;IF(SOURCE!L319&lt;&gt;"",""&amp;SOURCE!L319,"")
 )
)
)</f>
        <v>/*  307 */  { fnCvtShorttonKg,             multiply,                    "s.t" STD_RIGHT_ARROW "kg",                    "short",                                       (0 &lt;&lt; TAM_MAX_BITS) |     0, CAT_FNCT | SLS_ENABLED   | US_ENABLED  },</v>
      </c>
    </row>
    <row r="320" spans="1:1">
      <c r="A320" s="168" t="str">
        <f>IF(AND(OR(SOURCE!A320="",ISBLANK(SOURCE!A320)),SOURCE!B320&gt;0),IF(ISBLANK(SOURCE!C320),"",SOURCE!C320),
IF(SOURCE!B320&lt;0,VLOOKUP(SOURCE!B320,lookups!A$1:B$25,2,0),
  IF(ISBLANK(SOURCE!B320),
    "",
    "/* "&amp;TEXT(SOURCE!B320,"???0")&amp;" *"&amp;
      SOURCE!C320&amp;", "&amp; IF(SOURCE!$O$2-LEN(SOURCE!C320) &gt;= 0, REPT(" ",SOURCE!$O$2-LEN(SOURCE!C320)), "")&amp;
      SOURCE!D320&amp;", "&amp; IF(SOURCE!$P$2-LEN(SOURCE!D320) &gt;= 0, REPT(" ",SOURCE!$P$2-LEN(SOURCE!D320)), "")&amp;
      SOURCE!E320&amp;", "&amp; IF(SOURCE!$Q$2-LEN(SOURCE!E320) &gt;=0, REPT(" ",SOURCE!$Q$2-LEN(SOURCE!E320)), "")&amp;
      SOURCE!F320&amp;", "&amp; IF(SOURCE!$R$2-LEN(SOURCE!F320) &gt;= 0, REPT(" ",SOURCE!$R$2-LEN(SOURCE!F320)+2), "")&amp;"("&amp;
      SUBSTITUTE(TEXT(SOURCE!G320,"??0"),"  ","")&amp;" &lt;&lt; TAM_MAX_BITS) |"&amp; IF(SOURCE!$S$2-3 &gt;= 0, REPT(" ",SOURCE!$S$2-5+4+1-1-LEN(SUBSTITUTE(SUBSTITUTE(TEXT(SOURCE!H320,"????0"),"  ","")," ",""))), "")&amp;
      SUBSTITUTE(SUBSTITUTE(TEXT(SOURCE!H320,"????0"),"  ","")," ","")&amp;","&amp; IF(SOURCE!$T$2-3 &gt;= 0, REPT(" ",SOURCE!$T$2-3-5), "")&amp;
      SOURCE!I320&amp;" | "&amp; IF(SOURCE!$U$2-LEN(SOURCE!I320) &gt;= 0, REPT(" ",SOURCE!$U$2-LEN(SOURCE!I320)), "")&amp;
      SOURCE!J320&amp;      IF(SOURCE!$V$2-LEN(SOURCE!J320) &gt;= 0, REPT(" ",SOURCE!$V$2-LEN(SOURCE!J320)), "")&amp;
  " | "&amp; SOURCE!K320&amp;      IF(SOURCE!$X$2-LEN(SOURCE!K320) &gt;= 0, REPT(" ",SOURCE!$X$2-LEN(SOURCE!K320)), "")&amp;
      "},"&amp;IF(SOURCE!L320&lt;&gt;"",""&amp;SOURCE!L320,"")
 )
)
)</f>
        <v>/*  308 */  { fnCvtShorttonKg,             multiply,                    "s.t" STD_RIGHT_ARROW "kg",                    "ton",                                         (0 &lt;&lt; TAM_MAX_BITS) |     0, CAT_DUPL | SLS_ENABLED   | US_ENABLED  },</v>
      </c>
    </row>
    <row r="321" spans="1:1">
      <c r="A321" s="168" t="str">
        <f>IF(AND(OR(SOURCE!A321="",ISBLANK(SOURCE!A321)),SOURCE!B321&gt;0),IF(ISBLANK(SOURCE!C321),"",SOURCE!C321),
IF(SOURCE!B321&lt;0,VLOOKUP(SOURCE!B321,lookups!A$1:B$25,2,0),
  IF(ISBLANK(SOURCE!B321),
    "",
    "/* "&amp;TEXT(SOURCE!B321,"???0")&amp;" *"&amp;
      SOURCE!C321&amp;", "&amp; IF(SOURCE!$O$2-LEN(SOURCE!C321) &gt;= 0, REPT(" ",SOURCE!$O$2-LEN(SOURCE!C321)), "")&amp;
      SOURCE!D321&amp;", "&amp; IF(SOURCE!$P$2-LEN(SOURCE!D321) &gt;= 0, REPT(" ",SOURCE!$P$2-LEN(SOURCE!D321)), "")&amp;
      SOURCE!E321&amp;", "&amp; IF(SOURCE!$Q$2-LEN(SOURCE!E321) &gt;=0, REPT(" ",SOURCE!$Q$2-LEN(SOURCE!E321)), "")&amp;
      SOURCE!F321&amp;", "&amp; IF(SOURCE!$R$2-LEN(SOURCE!F321) &gt;= 0, REPT(" ",SOURCE!$R$2-LEN(SOURCE!F321)+2), "")&amp;"("&amp;
      SUBSTITUTE(TEXT(SOURCE!G321,"??0"),"  ","")&amp;" &lt;&lt; TAM_MAX_BITS) |"&amp; IF(SOURCE!$S$2-3 &gt;= 0, REPT(" ",SOURCE!$S$2-5+4+1-1-LEN(SUBSTITUTE(SUBSTITUTE(TEXT(SOURCE!H321,"????0"),"  ","")," ",""))), "")&amp;
      SUBSTITUTE(SUBSTITUTE(TEXT(SOURCE!H321,"????0"),"  ","")," ","")&amp;","&amp; IF(SOURCE!$T$2-3 &gt;= 0, REPT(" ",SOURCE!$T$2-3-5), "")&amp;
      SOURCE!I321&amp;" | "&amp; IF(SOURCE!$U$2-LEN(SOURCE!I321) &gt;= 0, REPT(" ",SOURCE!$U$2-LEN(SOURCE!I321)), "")&amp;
      SOURCE!J321&amp;      IF(SOURCE!$V$2-LEN(SOURCE!J321) &gt;= 0, REPT(" ",SOURCE!$V$2-LEN(SOURCE!J321)), "")&amp;
  " | "&amp; SOURCE!K321&amp;      IF(SOURCE!$X$2-LEN(SOURCE!K321) &gt;= 0, REPT(" ",SOURCE!$X$2-LEN(SOURCE!K321)), "")&amp;
      "},"&amp;IF(SOURCE!L321&lt;&gt;"",""&amp;SOURCE!L321,"")
 )
)
)</f>
        <v>/*  309 */  { fnCvtShorttonKg,             multiply,                    "s.t" STD_RIGHT_ARROW "kg",                    STD_RIGHT_ARROW " kg",                         (0 &lt;&lt; TAM_MAX_BITS) |     0, CAT_DUPL | SLS_ENABLED   | US_ENABLED  },</v>
      </c>
    </row>
    <row r="322" spans="1:1">
      <c r="A322" s="168" t="str">
        <f>IF(AND(OR(SOURCE!A322="",ISBLANK(SOURCE!A322)),SOURCE!B322&gt;0),IF(ISBLANK(SOURCE!C322),"",SOURCE!C322),
IF(SOURCE!B322&lt;0,VLOOKUP(SOURCE!B322,lookups!A$1:B$25,2,0),
  IF(ISBLANK(SOURCE!B322),
    "",
    "/* "&amp;TEXT(SOURCE!B322,"???0")&amp;" *"&amp;
      SOURCE!C322&amp;", "&amp; IF(SOURCE!$O$2-LEN(SOURCE!C322) &gt;= 0, REPT(" ",SOURCE!$O$2-LEN(SOURCE!C322)), "")&amp;
      SOURCE!D322&amp;", "&amp; IF(SOURCE!$P$2-LEN(SOURCE!D322) &gt;= 0, REPT(" ",SOURCE!$P$2-LEN(SOURCE!D322)), "")&amp;
      SOURCE!E322&amp;", "&amp; IF(SOURCE!$Q$2-LEN(SOURCE!E322) &gt;=0, REPT(" ",SOURCE!$Q$2-LEN(SOURCE!E322)), "")&amp;
      SOURCE!F322&amp;", "&amp; IF(SOURCE!$R$2-LEN(SOURCE!F322) &gt;= 0, REPT(" ",SOURCE!$R$2-LEN(SOURCE!F322)+2), "")&amp;"("&amp;
      SUBSTITUTE(TEXT(SOURCE!G322,"??0"),"  ","")&amp;" &lt;&lt; TAM_MAX_BITS) |"&amp; IF(SOURCE!$S$2-3 &gt;= 0, REPT(" ",SOURCE!$S$2-5+4+1-1-LEN(SUBSTITUTE(SUBSTITUTE(TEXT(SOURCE!H322,"????0"),"  ","")," ",""))), "")&amp;
      SUBSTITUTE(SUBSTITUTE(TEXT(SOURCE!H322,"????0"),"  ","")," ","")&amp;","&amp; IF(SOURCE!$T$2-3 &gt;= 0, REPT(" ",SOURCE!$T$2-3-5), "")&amp;
      SOURCE!I322&amp;" | "&amp; IF(SOURCE!$U$2-LEN(SOURCE!I322) &gt;= 0, REPT(" ",SOURCE!$U$2-LEN(SOURCE!I322)), "")&amp;
      SOURCE!J322&amp;      IF(SOURCE!$V$2-LEN(SOURCE!J322) &gt;= 0, REPT(" ",SOURCE!$V$2-LEN(SOURCE!J322)), "")&amp;
  " | "&amp; SOURCE!K322&amp;      IF(SOURCE!$X$2-LEN(SOURCE!K322) &gt;= 0, REPT(" ",SOURCE!$X$2-LEN(SOURCE!K322)), "")&amp;
      "},"&amp;IF(SOURCE!L322&lt;&gt;"",""&amp;SOURCE!L322,"")
 )
)
)</f>
        <v>/*  310 */  { fnCvtTonKg,                  divide,                      "kg" STD_RIGHT_ARROW "ton",                    "kg" STD_RIGHT_ARROW "ton",                    (0 &lt;&lt; TAM_MAX_BITS) |     0, CAT_FNCT | SLS_ENABLED   | US_ENABLED  },</v>
      </c>
    </row>
    <row r="323" spans="1:1">
      <c r="A323" s="168" t="str">
        <f>IF(AND(OR(SOURCE!A323="",ISBLANK(SOURCE!A323)),SOURCE!B323&gt;0),IF(ISBLANK(SOURCE!C323),"",SOURCE!C323),
IF(SOURCE!B323&lt;0,VLOOKUP(SOURCE!B323,lookups!A$1:B$25,2,0),
  IF(ISBLANK(SOURCE!B323),
    "",
    "/* "&amp;TEXT(SOURCE!B323,"???0")&amp;" *"&amp;
      SOURCE!C323&amp;", "&amp; IF(SOURCE!$O$2-LEN(SOURCE!C323) &gt;= 0, REPT(" ",SOURCE!$O$2-LEN(SOURCE!C323)), "")&amp;
      SOURCE!D323&amp;", "&amp; IF(SOURCE!$P$2-LEN(SOURCE!D323) &gt;= 0, REPT(" ",SOURCE!$P$2-LEN(SOURCE!D323)), "")&amp;
      SOURCE!E323&amp;", "&amp; IF(SOURCE!$Q$2-LEN(SOURCE!E323) &gt;=0, REPT(" ",SOURCE!$Q$2-LEN(SOURCE!E323)), "")&amp;
      SOURCE!F323&amp;", "&amp; IF(SOURCE!$R$2-LEN(SOURCE!F323) &gt;= 0, REPT(" ",SOURCE!$R$2-LEN(SOURCE!F323)+2), "")&amp;"("&amp;
      SUBSTITUTE(TEXT(SOURCE!G323,"??0"),"  ","")&amp;" &lt;&lt; TAM_MAX_BITS) |"&amp; IF(SOURCE!$S$2-3 &gt;= 0, REPT(" ",SOURCE!$S$2-5+4+1-1-LEN(SUBSTITUTE(SUBSTITUTE(TEXT(SOURCE!H323,"????0"),"  ","")," ",""))), "")&amp;
      SUBSTITUTE(SUBSTITUTE(TEXT(SOURCE!H323,"????0"),"  ","")," ","")&amp;","&amp; IF(SOURCE!$T$2-3 &gt;= 0, REPT(" ",SOURCE!$T$2-3-5), "")&amp;
      SOURCE!I323&amp;" | "&amp; IF(SOURCE!$U$2-LEN(SOURCE!I323) &gt;= 0, REPT(" ",SOURCE!$U$2-LEN(SOURCE!I323)), "")&amp;
      SOURCE!J323&amp;      IF(SOURCE!$V$2-LEN(SOURCE!J323) &gt;= 0, REPT(" ",SOURCE!$V$2-LEN(SOURCE!J323)), "")&amp;
  " | "&amp; SOURCE!K323&amp;      IF(SOURCE!$X$2-LEN(SOURCE!K323) &gt;= 0, REPT(" ",SOURCE!$X$2-LEN(SOURCE!K323)), "")&amp;
      "},"&amp;IF(SOURCE!L323&lt;&gt;"",""&amp;SOURCE!L323,"")
 )
)
)</f>
        <v>/*  311 */  { fnCvtLiangKg,                multiply,                    "kg" STD_RIGHT_ARROW "lian",                   "kg " STD_RIGHT_ARROW,                         (0 &lt;&lt; TAM_MAX_BITS) |     0, CAT_FNCT | SLS_ENABLED   | US_ENABLED  },</v>
      </c>
    </row>
    <row r="324" spans="1:1">
      <c r="A324" s="168" t="str">
        <f>IF(AND(OR(SOURCE!A324="",ISBLANK(SOURCE!A324)),SOURCE!B324&gt;0),IF(ISBLANK(SOURCE!C324),"",SOURCE!C324),
IF(SOURCE!B324&lt;0,VLOOKUP(SOURCE!B324,lookups!A$1:B$25,2,0),
  IF(ISBLANK(SOURCE!B324),
    "",
    "/* "&amp;TEXT(SOURCE!B324,"???0")&amp;" *"&amp;
      SOURCE!C324&amp;", "&amp; IF(SOURCE!$O$2-LEN(SOURCE!C324) &gt;= 0, REPT(" ",SOURCE!$O$2-LEN(SOURCE!C324)), "")&amp;
      SOURCE!D324&amp;", "&amp; IF(SOURCE!$P$2-LEN(SOURCE!D324) &gt;= 0, REPT(" ",SOURCE!$P$2-LEN(SOURCE!D324)), "")&amp;
      SOURCE!E324&amp;", "&amp; IF(SOURCE!$Q$2-LEN(SOURCE!E324) &gt;=0, REPT(" ",SOURCE!$Q$2-LEN(SOURCE!E324)), "")&amp;
      SOURCE!F324&amp;", "&amp; IF(SOURCE!$R$2-LEN(SOURCE!F324) &gt;= 0, REPT(" ",SOURCE!$R$2-LEN(SOURCE!F324)+2), "")&amp;"("&amp;
      SUBSTITUTE(TEXT(SOURCE!G324,"??0"),"  ","")&amp;" &lt;&lt; TAM_MAX_BITS) |"&amp; IF(SOURCE!$S$2-3 &gt;= 0, REPT(" ",SOURCE!$S$2-5+4+1-1-LEN(SUBSTITUTE(SUBSTITUTE(TEXT(SOURCE!H324,"????0"),"  ","")," ",""))), "")&amp;
      SUBSTITUTE(SUBSTITUTE(TEXT(SOURCE!H324,"????0"),"  ","")," ","")&amp;","&amp; IF(SOURCE!$T$2-3 &gt;= 0, REPT(" ",SOURCE!$T$2-3-5), "")&amp;
      SOURCE!I324&amp;" | "&amp; IF(SOURCE!$U$2-LEN(SOURCE!I324) &gt;= 0, REPT(" ",SOURCE!$U$2-LEN(SOURCE!I324)), "")&amp;
      SOURCE!J324&amp;      IF(SOURCE!$V$2-LEN(SOURCE!J324) &gt;= 0, REPT(" ",SOURCE!$V$2-LEN(SOURCE!J324)), "")&amp;
  " | "&amp; SOURCE!K324&amp;      IF(SOURCE!$X$2-LEN(SOURCE!K324) &gt;= 0, REPT(" ",SOURCE!$X$2-LEN(SOURCE!K324)), "")&amp;
      "},"&amp;IF(SOURCE!L324&lt;&gt;"",""&amp;SOURCE!L324,"")
 )
)
)</f>
        <v>/*  312 */  { fnCvtLiangKg,                multiply,                    "kg" STD_RIGHT_ARROW "lian",                   "li" STD_a_BREVE "ng",                         (0 &lt;&lt; TAM_MAX_BITS) |     0, CAT_DUPL | SLS_ENABLED   | US_ENABLED  },</v>
      </c>
    </row>
    <row r="325" spans="1:1">
      <c r="A325" s="168" t="str">
        <f>IF(AND(OR(SOURCE!A325="",ISBLANK(SOURCE!A325)),SOURCE!B325&gt;0),IF(ISBLANK(SOURCE!C325),"",SOURCE!C325),
IF(SOURCE!B325&lt;0,VLOOKUP(SOURCE!B325,lookups!A$1:B$25,2,0),
  IF(ISBLANK(SOURCE!B325),
    "",
    "/* "&amp;TEXT(SOURCE!B325,"???0")&amp;" *"&amp;
      SOURCE!C325&amp;", "&amp; IF(SOURCE!$O$2-LEN(SOURCE!C325) &gt;= 0, REPT(" ",SOURCE!$O$2-LEN(SOURCE!C325)), "")&amp;
      SOURCE!D325&amp;", "&amp; IF(SOURCE!$P$2-LEN(SOURCE!D325) &gt;= 0, REPT(" ",SOURCE!$P$2-LEN(SOURCE!D325)), "")&amp;
      SOURCE!E325&amp;", "&amp; IF(SOURCE!$Q$2-LEN(SOURCE!E325) &gt;=0, REPT(" ",SOURCE!$Q$2-LEN(SOURCE!E325)), "")&amp;
      SOURCE!F325&amp;", "&amp; IF(SOURCE!$R$2-LEN(SOURCE!F325) &gt;= 0, REPT(" ",SOURCE!$R$2-LEN(SOURCE!F325)+2), "")&amp;"("&amp;
      SUBSTITUTE(TEXT(SOURCE!G325,"??0"),"  ","")&amp;" &lt;&lt; TAM_MAX_BITS) |"&amp; IF(SOURCE!$S$2-3 &gt;= 0, REPT(" ",SOURCE!$S$2-5+4+1-1-LEN(SUBSTITUTE(SUBSTITUTE(TEXT(SOURCE!H325,"????0"),"  ","")," ",""))), "")&amp;
      SUBSTITUTE(SUBSTITUTE(TEXT(SOURCE!H325,"????0"),"  ","")," ","")&amp;","&amp; IF(SOURCE!$T$2-3 &gt;= 0, REPT(" ",SOURCE!$T$2-3-5), "")&amp;
      SOURCE!I325&amp;" | "&amp; IF(SOURCE!$U$2-LEN(SOURCE!I325) &gt;= 0, REPT(" ",SOURCE!$U$2-LEN(SOURCE!I325)), "")&amp;
      SOURCE!J325&amp;      IF(SOURCE!$V$2-LEN(SOURCE!J325) &gt;= 0, REPT(" ",SOURCE!$V$2-LEN(SOURCE!J325)), "")&amp;
  " | "&amp; SOURCE!K325&amp;      IF(SOURCE!$X$2-LEN(SOURCE!K325) &gt;= 0, REPT(" ",SOURCE!$X$2-LEN(SOURCE!K325)), "")&amp;
      "},"&amp;IF(SOURCE!L325&lt;&gt;"",""&amp;SOURCE!L325,"")
 )
)
)</f>
        <v>/*  313 */  { fnCvtTonKg,                  multiply,                    "ton" STD_RIGHT_ARROW "kg",                    "ton" STD_RIGHT_ARROW "kg",                    (0 &lt;&lt; TAM_MAX_BITS) |     0, CAT_FNCT | SLS_ENABLED   | US_ENABLED  },</v>
      </c>
    </row>
    <row r="326" spans="1:1">
      <c r="A326" s="168" t="str">
        <f>IF(AND(OR(SOURCE!A326="",ISBLANK(SOURCE!A326)),SOURCE!B326&gt;0),IF(ISBLANK(SOURCE!C326),"",SOURCE!C326),
IF(SOURCE!B326&lt;0,VLOOKUP(SOURCE!B326,lookups!A$1:B$25,2,0),
  IF(ISBLANK(SOURCE!B326),
    "",
    "/* "&amp;TEXT(SOURCE!B326,"???0")&amp;" *"&amp;
      SOURCE!C326&amp;", "&amp; IF(SOURCE!$O$2-LEN(SOURCE!C326) &gt;= 0, REPT(" ",SOURCE!$O$2-LEN(SOURCE!C326)), "")&amp;
      SOURCE!D326&amp;", "&amp; IF(SOURCE!$P$2-LEN(SOURCE!D326) &gt;= 0, REPT(" ",SOURCE!$P$2-LEN(SOURCE!D326)), "")&amp;
      SOURCE!E326&amp;", "&amp; IF(SOURCE!$Q$2-LEN(SOURCE!E326) &gt;=0, REPT(" ",SOURCE!$Q$2-LEN(SOURCE!E326)), "")&amp;
      SOURCE!F326&amp;", "&amp; IF(SOURCE!$R$2-LEN(SOURCE!F326) &gt;= 0, REPT(" ",SOURCE!$R$2-LEN(SOURCE!F326)+2), "")&amp;"("&amp;
      SUBSTITUTE(TEXT(SOURCE!G326,"??0"),"  ","")&amp;" &lt;&lt; TAM_MAX_BITS) |"&amp; IF(SOURCE!$S$2-3 &gt;= 0, REPT(" ",SOURCE!$S$2-5+4+1-1-LEN(SUBSTITUTE(SUBSTITUTE(TEXT(SOURCE!H326,"????0"),"  ","")," ",""))), "")&amp;
      SUBSTITUTE(SUBSTITUTE(TEXT(SOURCE!H326,"????0"),"  ","")," ","")&amp;","&amp; IF(SOURCE!$T$2-3 &gt;= 0, REPT(" ",SOURCE!$T$2-3-5), "")&amp;
      SOURCE!I326&amp;" | "&amp; IF(SOURCE!$U$2-LEN(SOURCE!I326) &gt;= 0, REPT(" ",SOURCE!$U$2-LEN(SOURCE!I326)), "")&amp;
      SOURCE!J326&amp;      IF(SOURCE!$V$2-LEN(SOURCE!J326) &gt;= 0, REPT(" ",SOURCE!$V$2-LEN(SOURCE!J326)), "")&amp;
  " | "&amp; SOURCE!K326&amp;      IF(SOURCE!$X$2-LEN(SOURCE!K326) &gt;= 0, REPT(" ",SOURCE!$X$2-LEN(SOURCE!K326)), "")&amp;
      "},"&amp;IF(SOURCE!L326&lt;&gt;"",""&amp;SOURCE!L326,"")
 )
)
)</f>
        <v>/*  314 */  { fnCvtLiangKg,                divide,                      "lian" STD_RIGHT_ARROW "kg",                   "li" STD_a_BREVE "ng",                         (0 &lt;&lt; TAM_MAX_BITS) |     0, CAT_FNCT | SLS_ENABLED   | US_ENABLED  },</v>
      </c>
    </row>
    <row r="327" spans="1:1">
      <c r="A327" s="168" t="str">
        <f>IF(AND(OR(SOURCE!A327="",ISBLANK(SOURCE!A327)),SOURCE!B327&gt;0),IF(ISBLANK(SOURCE!C327),"",SOURCE!C327),
IF(SOURCE!B327&lt;0,VLOOKUP(SOURCE!B327,lookups!A$1:B$25,2,0),
  IF(ISBLANK(SOURCE!B327),
    "",
    "/* "&amp;TEXT(SOURCE!B327,"???0")&amp;" *"&amp;
      SOURCE!C327&amp;", "&amp; IF(SOURCE!$O$2-LEN(SOURCE!C327) &gt;= 0, REPT(" ",SOURCE!$O$2-LEN(SOURCE!C327)), "")&amp;
      SOURCE!D327&amp;", "&amp; IF(SOURCE!$P$2-LEN(SOURCE!D327) &gt;= 0, REPT(" ",SOURCE!$P$2-LEN(SOURCE!D327)), "")&amp;
      SOURCE!E327&amp;", "&amp; IF(SOURCE!$Q$2-LEN(SOURCE!E327) &gt;=0, REPT(" ",SOURCE!$Q$2-LEN(SOURCE!E327)), "")&amp;
      SOURCE!F327&amp;", "&amp; IF(SOURCE!$R$2-LEN(SOURCE!F327) &gt;= 0, REPT(" ",SOURCE!$R$2-LEN(SOURCE!F327)+2), "")&amp;"("&amp;
      SUBSTITUTE(TEXT(SOURCE!G327,"??0"),"  ","")&amp;" &lt;&lt; TAM_MAX_BITS) |"&amp; IF(SOURCE!$S$2-3 &gt;= 0, REPT(" ",SOURCE!$S$2-5+4+1-1-LEN(SUBSTITUTE(SUBSTITUTE(TEXT(SOURCE!H327,"????0"),"  ","")," ",""))), "")&amp;
      SUBSTITUTE(SUBSTITUTE(TEXT(SOURCE!H327,"????0"),"  ","")," ","")&amp;","&amp; IF(SOURCE!$T$2-3 &gt;= 0, REPT(" ",SOURCE!$T$2-3-5), "")&amp;
      SOURCE!I327&amp;" | "&amp; IF(SOURCE!$U$2-LEN(SOURCE!I327) &gt;= 0, REPT(" ",SOURCE!$U$2-LEN(SOURCE!I327)), "")&amp;
      SOURCE!J327&amp;      IF(SOURCE!$V$2-LEN(SOURCE!J327) &gt;= 0, REPT(" ",SOURCE!$V$2-LEN(SOURCE!J327)), "")&amp;
  " | "&amp; SOURCE!K327&amp;      IF(SOURCE!$X$2-LEN(SOURCE!K327) &gt;= 0, REPT(" ",SOURCE!$X$2-LEN(SOURCE!K327)), "")&amp;
      "},"&amp;IF(SOURCE!L327&lt;&gt;"",""&amp;SOURCE!L327,"")
 )
)
)</f>
        <v>/*  315 */  { fnCvtLiangKg,                divide,                      "lian" STD_RIGHT_ARROW "kg",                   STD_RIGHT_ARROW " kg",                         (0 &lt;&lt; TAM_MAX_BITS) |     0, CAT_DUPL | SLS_ENABLED   | US_ENABLED  },</v>
      </c>
    </row>
    <row r="328" spans="1:1">
      <c r="A328" s="168" t="str">
        <f>IF(AND(OR(SOURCE!A328="",ISBLANK(SOURCE!A328)),SOURCE!B328&gt;0),IF(ISBLANK(SOURCE!C328),"",SOURCE!C328),
IF(SOURCE!B328&lt;0,VLOOKUP(SOURCE!B328,lookups!A$1:B$25,2,0),
  IF(ISBLANK(SOURCE!B328),
    "",
    "/* "&amp;TEXT(SOURCE!B328,"???0")&amp;" *"&amp;
      SOURCE!C328&amp;", "&amp; IF(SOURCE!$O$2-LEN(SOURCE!C328) &gt;= 0, REPT(" ",SOURCE!$O$2-LEN(SOURCE!C328)), "")&amp;
      SOURCE!D328&amp;", "&amp; IF(SOURCE!$P$2-LEN(SOURCE!D328) &gt;= 0, REPT(" ",SOURCE!$P$2-LEN(SOURCE!D328)), "")&amp;
      SOURCE!E328&amp;", "&amp; IF(SOURCE!$Q$2-LEN(SOURCE!E328) &gt;=0, REPT(" ",SOURCE!$Q$2-LEN(SOURCE!E328)), "")&amp;
      SOURCE!F328&amp;", "&amp; IF(SOURCE!$R$2-LEN(SOURCE!F328) &gt;= 0, REPT(" ",SOURCE!$R$2-LEN(SOURCE!F328)+2), "")&amp;"("&amp;
      SUBSTITUTE(TEXT(SOURCE!G328,"??0"),"  ","")&amp;" &lt;&lt; TAM_MAX_BITS) |"&amp; IF(SOURCE!$S$2-3 &gt;= 0, REPT(" ",SOURCE!$S$2-5+4+1-1-LEN(SUBSTITUTE(SUBSTITUTE(TEXT(SOURCE!H328,"????0"),"  ","")," ",""))), "")&amp;
      SUBSTITUTE(SUBSTITUTE(TEXT(SOURCE!H328,"????0"),"  ","")," ","")&amp;","&amp; IF(SOURCE!$T$2-3 &gt;= 0, REPT(" ",SOURCE!$T$2-3-5), "")&amp;
      SOURCE!I328&amp;" | "&amp; IF(SOURCE!$U$2-LEN(SOURCE!I328) &gt;= 0, REPT(" ",SOURCE!$U$2-LEN(SOURCE!I328)), "")&amp;
      SOURCE!J328&amp;      IF(SOURCE!$V$2-LEN(SOURCE!J328) &gt;= 0, REPT(" ",SOURCE!$V$2-LEN(SOURCE!J328)), "")&amp;
  " | "&amp; SOURCE!K328&amp;      IF(SOURCE!$X$2-LEN(SOURCE!K328) &gt;= 0, REPT(" ",SOURCE!$X$2-LEN(SOURCE!K328)), "")&amp;
      "},"&amp;IF(SOURCE!L328&lt;&gt;"",""&amp;SOURCE!L328,"")
 )
)
)</f>
        <v>/*  316 */  { fnCvtTrozG,                  divide,                      "g" STD_RIGHT_ARROW "trz",                     "g " STD_RIGHT_ARROW,                          (0 &lt;&lt; TAM_MAX_BITS) |     0, CAT_FNCT | SLS_ENABLED   | US_ENABLED  },</v>
      </c>
    </row>
    <row r="329" spans="1:1">
      <c r="A329" s="168" t="str">
        <f>IF(AND(OR(SOURCE!A329="",ISBLANK(SOURCE!A329)),SOURCE!B329&gt;0),IF(ISBLANK(SOURCE!C329),"",SOURCE!C329),
IF(SOURCE!B329&lt;0,VLOOKUP(SOURCE!B329,lookups!A$1:B$25,2,0),
  IF(ISBLANK(SOURCE!B329),
    "",
    "/* "&amp;TEXT(SOURCE!B329,"???0")&amp;" *"&amp;
      SOURCE!C329&amp;", "&amp; IF(SOURCE!$O$2-LEN(SOURCE!C329) &gt;= 0, REPT(" ",SOURCE!$O$2-LEN(SOURCE!C329)), "")&amp;
      SOURCE!D329&amp;", "&amp; IF(SOURCE!$P$2-LEN(SOURCE!D329) &gt;= 0, REPT(" ",SOURCE!$P$2-LEN(SOURCE!D329)), "")&amp;
      SOURCE!E329&amp;", "&amp; IF(SOURCE!$Q$2-LEN(SOURCE!E329) &gt;=0, REPT(" ",SOURCE!$Q$2-LEN(SOURCE!E329)), "")&amp;
      SOURCE!F329&amp;", "&amp; IF(SOURCE!$R$2-LEN(SOURCE!F329) &gt;= 0, REPT(" ",SOURCE!$R$2-LEN(SOURCE!F329)+2), "")&amp;"("&amp;
      SUBSTITUTE(TEXT(SOURCE!G329,"??0"),"  ","")&amp;" &lt;&lt; TAM_MAX_BITS) |"&amp; IF(SOURCE!$S$2-3 &gt;= 0, REPT(" ",SOURCE!$S$2-5+4+1-1-LEN(SUBSTITUTE(SUBSTITUTE(TEXT(SOURCE!H329,"????0"),"  ","")," ",""))), "")&amp;
      SUBSTITUTE(SUBSTITUTE(TEXT(SOURCE!H329,"????0"),"  ","")," ","")&amp;","&amp; IF(SOURCE!$T$2-3 &gt;= 0, REPT(" ",SOURCE!$T$2-3-5), "")&amp;
      SOURCE!I329&amp;" | "&amp; IF(SOURCE!$U$2-LEN(SOURCE!I329) &gt;= 0, REPT(" ",SOURCE!$U$2-LEN(SOURCE!I329)), "")&amp;
      SOURCE!J329&amp;      IF(SOURCE!$V$2-LEN(SOURCE!J329) &gt;= 0, REPT(" ",SOURCE!$V$2-LEN(SOURCE!J329)), "")&amp;
  " | "&amp; SOURCE!K329&amp;      IF(SOURCE!$X$2-LEN(SOURCE!K329) &gt;= 0, REPT(" ",SOURCE!$X$2-LEN(SOURCE!K329)), "")&amp;
      "},"&amp;IF(SOURCE!L329&lt;&gt;"",""&amp;SOURCE!L329,"")
 )
)
)</f>
        <v>/*  317 */  { fnCvtTrozG,                  divide,                      "g" STD_RIGHT_ARROW "trz",                     "tr.oz",                                       (0 &lt;&lt; TAM_MAX_BITS) |     0, CAT_DUPL | SLS_ENABLED   | US_ENABLED  },</v>
      </c>
    </row>
    <row r="330" spans="1:1">
      <c r="A330" s="168" t="str">
        <f>IF(AND(OR(SOURCE!A330="",ISBLANK(SOURCE!A330)),SOURCE!B330&gt;0),IF(ISBLANK(SOURCE!C330),"",SOURCE!C330),
IF(SOURCE!B330&lt;0,VLOOKUP(SOURCE!B330,lookups!A$1:B$25,2,0),
  IF(ISBLANK(SOURCE!B330),
    "",
    "/* "&amp;TEXT(SOURCE!B330,"???0")&amp;" *"&amp;
      SOURCE!C330&amp;", "&amp; IF(SOURCE!$O$2-LEN(SOURCE!C330) &gt;= 0, REPT(" ",SOURCE!$O$2-LEN(SOURCE!C330)), "")&amp;
      SOURCE!D330&amp;", "&amp; IF(SOURCE!$P$2-LEN(SOURCE!D330) &gt;= 0, REPT(" ",SOURCE!$P$2-LEN(SOURCE!D330)), "")&amp;
      SOURCE!E330&amp;", "&amp; IF(SOURCE!$Q$2-LEN(SOURCE!E330) &gt;=0, REPT(" ",SOURCE!$Q$2-LEN(SOURCE!E330)), "")&amp;
      SOURCE!F330&amp;", "&amp; IF(SOURCE!$R$2-LEN(SOURCE!F330) &gt;= 0, REPT(" ",SOURCE!$R$2-LEN(SOURCE!F330)+2), "")&amp;"("&amp;
      SUBSTITUTE(TEXT(SOURCE!G330,"??0"),"  ","")&amp;" &lt;&lt; TAM_MAX_BITS) |"&amp; IF(SOURCE!$S$2-3 &gt;= 0, REPT(" ",SOURCE!$S$2-5+4+1-1-LEN(SUBSTITUTE(SUBSTITUTE(TEXT(SOURCE!H330,"????0"),"  ","")," ",""))), "")&amp;
      SUBSTITUTE(SUBSTITUTE(TEXT(SOURCE!H330,"????0"),"  ","")," ","")&amp;","&amp; IF(SOURCE!$T$2-3 &gt;= 0, REPT(" ",SOURCE!$T$2-3-5), "")&amp;
      SOURCE!I330&amp;" | "&amp; IF(SOURCE!$U$2-LEN(SOURCE!I330) &gt;= 0, REPT(" ",SOURCE!$U$2-LEN(SOURCE!I330)), "")&amp;
      SOURCE!J330&amp;      IF(SOURCE!$V$2-LEN(SOURCE!J330) &gt;= 0, REPT(" ",SOURCE!$V$2-LEN(SOURCE!J330)), "")&amp;
  " | "&amp; SOURCE!K330&amp;      IF(SOURCE!$X$2-LEN(SOURCE!K330) &gt;= 0, REPT(" ",SOURCE!$X$2-LEN(SOURCE!K330)), "")&amp;
      "},"&amp;IF(SOURCE!L330&lt;&gt;"",""&amp;SOURCE!L330,"")
 )
)
)</f>
        <v>/*  318 */  { fnCvtTrozG,                  multiply,                    "trz" STD_RIGHT_ARROW "g",                     "tr.oz",                                       (0 &lt;&lt; TAM_MAX_BITS) |     0, CAT_FNCT | SLS_ENABLED   | US_ENABLED  },</v>
      </c>
    </row>
    <row r="331" spans="1:1">
      <c r="A331" s="168" t="str">
        <f>IF(AND(OR(SOURCE!A331="",ISBLANK(SOURCE!A331)),SOURCE!B331&gt;0),IF(ISBLANK(SOURCE!C331),"",SOURCE!C331),
IF(SOURCE!B331&lt;0,VLOOKUP(SOURCE!B331,lookups!A$1:B$25,2,0),
  IF(ISBLANK(SOURCE!B331),
    "",
    "/* "&amp;TEXT(SOURCE!B331,"???0")&amp;" *"&amp;
      SOURCE!C331&amp;", "&amp; IF(SOURCE!$O$2-LEN(SOURCE!C331) &gt;= 0, REPT(" ",SOURCE!$O$2-LEN(SOURCE!C331)), "")&amp;
      SOURCE!D331&amp;", "&amp; IF(SOURCE!$P$2-LEN(SOURCE!D331) &gt;= 0, REPT(" ",SOURCE!$P$2-LEN(SOURCE!D331)), "")&amp;
      SOURCE!E331&amp;", "&amp; IF(SOURCE!$Q$2-LEN(SOURCE!E331) &gt;=0, REPT(" ",SOURCE!$Q$2-LEN(SOURCE!E331)), "")&amp;
      SOURCE!F331&amp;", "&amp; IF(SOURCE!$R$2-LEN(SOURCE!F331) &gt;= 0, REPT(" ",SOURCE!$R$2-LEN(SOURCE!F331)+2), "")&amp;"("&amp;
      SUBSTITUTE(TEXT(SOURCE!G331,"??0"),"  ","")&amp;" &lt;&lt; TAM_MAX_BITS) |"&amp; IF(SOURCE!$S$2-3 &gt;= 0, REPT(" ",SOURCE!$S$2-5+4+1-1-LEN(SUBSTITUTE(SUBSTITUTE(TEXT(SOURCE!H331,"????0"),"  ","")," ",""))), "")&amp;
      SUBSTITUTE(SUBSTITUTE(TEXT(SOURCE!H331,"????0"),"  ","")," ","")&amp;","&amp; IF(SOURCE!$T$2-3 &gt;= 0, REPT(" ",SOURCE!$T$2-3-5), "")&amp;
      SOURCE!I331&amp;" | "&amp; IF(SOURCE!$U$2-LEN(SOURCE!I331) &gt;= 0, REPT(" ",SOURCE!$U$2-LEN(SOURCE!I331)), "")&amp;
      SOURCE!J331&amp;      IF(SOURCE!$V$2-LEN(SOURCE!J331) &gt;= 0, REPT(" ",SOURCE!$V$2-LEN(SOURCE!J331)), "")&amp;
  " | "&amp; SOURCE!K331&amp;      IF(SOURCE!$X$2-LEN(SOURCE!K331) &gt;= 0, REPT(" ",SOURCE!$X$2-LEN(SOURCE!K331)), "")&amp;
      "},"&amp;IF(SOURCE!L331&lt;&gt;"",""&amp;SOURCE!L331,"")
 )
)
)</f>
        <v>/*  319 */  { fnCvtTrozG,                  multiply,                    "trz" STD_RIGHT_ARROW "g",                     STD_RIGHT_ARROW " g",                          (0 &lt;&lt; TAM_MAX_BITS) |     0, CAT_DUPL | SLS_ENABLED   | US_ENABLED  },</v>
      </c>
    </row>
    <row r="332" spans="1:1">
      <c r="A332" s="168" t="str">
        <f>IF(AND(OR(SOURCE!A332="",ISBLANK(SOURCE!A332)),SOURCE!B332&gt;0),IF(ISBLANK(SOURCE!C332),"",SOURCE!C332),
IF(SOURCE!B332&lt;0,VLOOKUP(SOURCE!B332,lookups!A$1:B$25,2,0),
  IF(ISBLANK(SOURCE!B332),
    "",
    "/* "&amp;TEXT(SOURCE!B332,"???0")&amp;" *"&amp;
      SOURCE!C332&amp;", "&amp; IF(SOURCE!$O$2-LEN(SOURCE!C332) &gt;= 0, REPT(" ",SOURCE!$O$2-LEN(SOURCE!C332)), "")&amp;
      SOURCE!D332&amp;", "&amp; IF(SOURCE!$P$2-LEN(SOURCE!D332) &gt;= 0, REPT(" ",SOURCE!$P$2-LEN(SOURCE!D332)), "")&amp;
      SOURCE!E332&amp;", "&amp; IF(SOURCE!$Q$2-LEN(SOURCE!E332) &gt;=0, REPT(" ",SOURCE!$Q$2-LEN(SOURCE!E332)), "")&amp;
      SOURCE!F332&amp;", "&amp; IF(SOURCE!$R$2-LEN(SOURCE!F332) &gt;= 0, REPT(" ",SOURCE!$R$2-LEN(SOURCE!F332)+2), "")&amp;"("&amp;
      SUBSTITUTE(TEXT(SOURCE!G332,"??0"),"  ","")&amp;" &lt;&lt; TAM_MAX_BITS) |"&amp; IF(SOURCE!$S$2-3 &gt;= 0, REPT(" ",SOURCE!$S$2-5+4+1-1-LEN(SUBSTITUTE(SUBSTITUTE(TEXT(SOURCE!H332,"????0"),"  ","")," ",""))), "")&amp;
      SUBSTITUTE(SUBSTITUTE(TEXT(SOURCE!H332,"????0"),"  ","")," ","")&amp;","&amp; IF(SOURCE!$T$2-3 &gt;= 0, REPT(" ",SOURCE!$T$2-3-5), "")&amp;
      SOURCE!I332&amp;" | "&amp; IF(SOURCE!$U$2-LEN(SOURCE!I332) &gt;= 0, REPT(" ",SOURCE!$U$2-LEN(SOURCE!I332)), "")&amp;
      SOURCE!J332&amp;      IF(SOURCE!$V$2-LEN(SOURCE!J332) &gt;= 0, REPT(" ",SOURCE!$V$2-LEN(SOURCE!J332)), "")&amp;
  " | "&amp; SOURCE!K332&amp;      IF(SOURCE!$X$2-LEN(SOURCE!K332) &gt;= 0, REPT(" ",SOURCE!$X$2-LEN(SOURCE!K332)), "")&amp;
      "},"&amp;IF(SOURCE!L332&lt;&gt;"",""&amp;SOURCE!L332,"")
 )
)
)</f>
        <v>/*  320 */  { fnCvtLbfN,                   multiply,                    "lbf" STD_RIGHT_ARROW "N",                     "lbf" STD_RIGHT_ARROW "N",                     (0 &lt;&lt; TAM_MAX_BITS) |     0, CAT_FNCT | SLS_ENABLED   | US_ENABLED  },</v>
      </c>
    </row>
    <row r="333" spans="1:1">
      <c r="A333" s="168" t="str">
        <f>IF(AND(OR(SOURCE!A333="",ISBLANK(SOURCE!A333)),SOURCE!B333&gt;0),IF(ISBLANK(SOURCE!C333),"",SOURCE!C333),
IF(SOURCE!B333&lt;0,VLOOKUP(SOURCE!B333,lookups!A$1:B$25,2,0),
  IF(ISBLANK(SOURCE!B333),
    "",
    "/* "&amp;TEXT(SOURCE!B333,"???0")&amp;" *"&amp;
      SOURCE!C333&amp;", "&amp; IF(SOURCE!$O$2-LEN(SOURCE!C333) &gt;= 0, REPT(" ",SOURCE!$O$2-LEN(SOURCE!C333)), "")&amp;
      SOURCE!D333&amp;", "&amp; IF(SOURCE!$P$2-LEN(SOURCE!D333) &gt;= 0, REPT(" ",SOURCE!$P$2-LEN(SOURCE!D333)), "")&amp;
      SOURCE!E333&amp;", "&amp; IF(SOURCE!$Q$2-LEN(SOURCE!E333) &gt;=0, REPT(" ",SOURCE!$Q$2-LEN(SOURCE!E333)), "")&amp;
      SOURCE!F333&amp;", "&amp; IF(SOURCE!$R$2-LEN(SOURCE!F333) &gt;= 0, REPT(" ",SOURCE!$R$2-LEN(SOURCE!F333)+2), "")&amp;"("&amp;
      SUBSTITUTE(TEXT(SOURCE!G333,"??0"),"  ","")&amp;" &lt;&lt; TAM_MAX_BITS) |"&amp; IF(SOURCE!$S$2-3 &gt;= 0, REPT(" ",SOURCE!$S$2-5+4+1-1-LEN(SUBSTITUTE(SUBSTITUTE(TEXT(SOURCE!H333,"????0"),"  ","")," ",""))), "")&amp;
      SUBSTITUTE(SUBSTITUTE(TEXT(SOURCE!H333,"????0"),"  ","")," ","")&amp;","&amp; IF(SOURCE!$T$2-3 &gt;= 0, REPT(" ",SOURCE!$T$2-3-5), "")&amp;
      SOURCE!I333&amp;" | "&amp; IF(SOURCE!$U$2-LEN(SOURCE!I333) &gt;= 0, REPT(" ",SOURCE!$U$2-LEN(SOURCE!I333)), "")&amp;
      SOURCE!J333&amp;      IF(SOURCE!$V$2-LEN(SOURCE!J333) &gt;= 0, REPT(" ",SOURCE!$V$2-LEN(SOURCE!J333)), "")&amp;
  " | "&amp; SOURCE!K333&amp;      IF(SOURCE!$X$2-LEN(SOURCE!K333) &gt;= 0, REPT(" ",SOURCE!$X$2-LEN(SOURCE!K333)), "")&amp;
      "},"&amp;IF(SOURCE!L333&lt;&gt;"",""&amp;SOURCE!L333,"")
 )
)
)</f>
        <v>/*  321 */  { fnCvtLbfN,                   divide,                      "N" STD_RIGHT_ARROW "lbf",                     "N" STD_RIGHT_ARROW "lbf",                     (0 &lt;&lt; TAM_MAX_BITS) |     0, CAT_FNCT | SLS_ENABLED   | US_ENABLED  },</v>
      </c>
    </row>
    <row r="334" spans="1:1">
      <c r="A334" s="168" t="str">
        <f>IF(AND(OR(SOURCE!A334="",ISBLANK(SOURCE!A334)),SOURCE!B334&gt;0),IF(ISBLANK(SOURCE!C334),"",SOURCE!C334),
IF(SOURCE!B334&lt;0,VLOOKUP(SOURCE!B334,lookups!A$1:B$25,2,0),
  IF(ISBLANK(SOURCE!B334),
    "",
    "/* "&amp;TEXT(SOURCE!B334,"???0")&amp;" *"&amp;
      SOURCE!C334&amp;", "&amp; IF(SOURCE!$O$2-LEN(SOURCE!C334) &gt;= 0, REPT(" ",SOURCE!$O$2-LEN(SOURCE!C334)), "")&amp;
      SOURCE!D334&amp;", "&amp; IF(SOURCE!$P$2-LEN(SOURCE!D334) &gt;= 0, REPT(" ",SOURCE!$P$2-LEN(SOURCE!D334)), "")&amp;
      SOURCE!E334&amp;", "&amp; IF(SOURCE!$Q$2-LEN(SOURCE!E334) &gt;=0, REPT(" ",SOURCE!$Q$2-LEN(SOURCE!E334)), "")&amp;
      SOURCE!F334&amp;", "&amp; IF(SOURCE!$R$2-LEN(SOURCE!F334) &gt;= 0, REPT(" ",SOURCE!$R$2-LEN(SOURCE!F334)+2), "")&amp;"("&amp;
      SUBSTITUTE(TEXT(SOURCE!G334,"??0"),"  ","")&amp;" &lt;&lt; TAM_MAX_BITS) |"&amp; IF(SOURCE!$S$2-3 &gt;= 0, REPT(" ",SOURCE!$S$2-5+4+1-1-LEN(SUBSTITUTE(SUBSTITUTE(TEXT(SOURCE!H334,"????0"),"  ","")," ",""))), "")&amp;
      SUBSTITUTE(SUBSTITUTE(TEXT(SOURCE!H334,"????0"),"  ","")," ","")&amp;","&amp; IF(SOURCE!$T$2-3 &gt;= 0, REPT(" ",SOURCE!$T$2-3-5), "")&amp;
      SOURCE!I334&amp;" | "&amp; IF(SOURCE!$U$2-LEN(SOURCE!I334) &gt;= 0, REPT(" ",SOURCE!$U$2-LEN(SOURCE!I334)), "")&amp;
      SOURCE!J334&amp;      IF(SOURCE!$V$2-LEN(SOURCE!J334) &gt;= 0, REPT(" ",SOURCE!$V$2-LEN(SOURCE!J334)), "")&amp;
  " | "&amp; SOURCE!K334&amp;      IF(SOURCE!$X$2-LEN(SOURCE!K334) &gt;= 0, REPT(" ",SOURCE!$X$2-LEN(SOURCE!K334)), "")&amp;
      "},"&amp;IF(SOURCE!L334&lt;&gt;"",""&amp;SOURCE!L334,"")
 )
)
)</f>
        <v>/*  322 */  { fnCvtLyM,                    multiply,                    "l.y." STD_RIGHT_ARROW "m",                    "l.y." STD_RIGHT_ARROW "m",                    (0 &lt;&lt; TAM_MAX_BITS) |     0, CAT_FNCT | SLS_ENABLED   | US_ENABLED  },</v>
      </c>
    </row>
    <row r="335" spans="1:1">
      <c r="A335" s="168" t="str">
        <f>IF(AND(OR(SOURCE!A335="",ISBLANK(SOURCE!A335)),SOURCE!B335&gt;0),IF(ISBLANK(SOURCE!C335),"",SOURCE!C335),
IF(SOURCE!B335&lt;0,VLOOKUP(SOURCE!B335,lookups!A$1:B$25,2,0),
  IF(ISBLANK(SOURCE!B335),
    "",
    "/* "&amp;TEXT(SOURCE!B335,"???0")&amp;" *"&amp;
      SOURCE!C335&amp;", "&amp; IF(SOURCE!$O$2-LEN(SOURCE!C335) &gt;= 0, REPT(" ",SOURCE!$O$2-LEN(SOURCE!C335)), "")&amp;
      SOURCE!D335&amp;", "&amp; IF(SOURCE!$P$2-LEN(SOURCE!D335) &gt;= 0, REPT(" ",SOURCE!$P$2-LEN(SOURCE!D335)), "")&amp;
      SOURCE!E335&amp;", "&amp; IF(SOURCE!$Q$2-LEN(SOURCE!E335) &gt;=0, REPT(" ",SOURCE!$Q$2-LEN(SOURCE!E335)), "")&amp;
      SOURCE!F335&amp;", "&amp; IF(SOURCE!$R$2-LEN(SOURCE!F335) &gt;= 0, REPT(" ",SOURCE!$R$2-LEN(SOURCE!F335)+2), "")&amp;"("&amp;
      SUBSTITUTE(TEXT(SOURCE!G335,"??0"),"  ","")&amp;" &lt;&lt; TAM_MAX_BITS) |"&amp; IF(SOURCE!$S$2-3 &gt;= 0, REPT(" ",SOURCE!$S$2-5+4+1-1-LEN(SUBSTITUTE(SUBSTITUTE(TEXT(SOURCE!H335,"????0"),"  ","")," ",""))), "")&amp;
      SUBSTITUTE(SUBSTITUTE(TEXT(SOURCE!H335,"????0"),"  ","")," ","")&amp;","&amp; IF(SOURCE!$T$2-3 &gt;= 0, REPT(" ",SOURCE!$T$2-3-5), "")&amp;
      SOURCE!I335&amp;" | "&amp; IF(SOURCE!$U$2-LEN(SOURCE!I335) &gt;= 0, REPT(" ",SOURCE!$U$2-LEN(SOURCE!I335)), "")&amp;
      SOURCE!J335&amp;      IF(SOURCE!$V$2-LEN(SOURCE!J335) &gt;= 0, REPT(" ",SOURCE!$V$2-LEN(SOURCE!J335)), "")&amp;
  " | "&amp; SOURCE!K335&amp;      IF(SOURCE!$X$2-LEN(SOURCE!K335) &gt;= 0, REPT(" ",SOURCE!$X$2-LEN(SOURCE!K335)), "")&amp;
      "},"&amp;IF(SOURCE!L335&lt;&gt;"",""&amp;SOURCE!L335,"")
 )
)
)</f>
        <v>/*  323 */  { fnCvtLyM,                    divide,                      "m" STD_RIGHT_ARROW "l.y.",                    "m" STD_RIGHT_ARROW "l.y.",                    (0 &lt;&lt; TAM_MAX_BITS) |     0, CAT_FNCT | SLS_ENABLED   | US_ENABLED  },</v>
      </c>
    </row>
    <row r="336" spans="1:1">
      <c r="A336" s="168" t="str">
        <f>IF(AND(OR(SOURCE!A336="",ISBLANK(SOURCE!A336)),SOURCE!B336&gt;0),IF(ISBLANK(SOURCE!C336),"",SOURCE!C336),
IF(SOURCE!B336&lt;0,VLOOKUP(SOURCE!B336,lookups!A$1:B$25,2,0),
  IF(ISBLANK(SOURCE!B336),
    "",
    "/* "&amp;TEXT(SOURCE!B336,"???0")&amp;" *"&amp;
      SOURCE!C336&amp;", "&amp; IF(SOURCE!$O$2-LEN(SOURCE!C336) &gt;= 0, REPT(" ",SOURCE!$O$2-LEN(SOURCE!C336)), "")&amp;
      SOURCE!D336&amp;", "&amp; IF(SOURCE!$P$2-LEN(SOURCE!D336) &gt;= 0, REPT(" ",SOURCE!$P$2-LEN(SOURCE!D336)), "")&amp;
      SOURCE!E336&amp;", "&amp; IF(SOURCE!$Q$2-LEN(SOURCE!E336) &gt;=0, REPT(" ",SOURCE!$Q$2-LEN(SOURCE!E336)), "")&amp;
      SOURCE!F336&amp;", "&amp; IF(SOURCE!$R$2-LEN(SOURCE!F336) &gt;= 0, REPT(" ",SOURCE!$R$2-LEN(SOURCE!F336)+2), "")&amp;"("&amp;
      SUBSTITUTE(TEXT(SOURCE!G336,"??0"),"  ","")&amp;" &lt;&lt; TAM_MAX_BITS) |"&amp; IF(SOURCE!$S$2-3 &gt;= 0, REPT(" ",SOURCE!$S$2-5+4+1-1-LEN(SUBSTITUTE(SUBSTITUTE(TEXT(SOURCE!H336,"????0"),"  ","")," ",""))), "")&amp;
      SUBSTITUTE(SUBSTITUTE(TEXT(SOURCE!H336,"????0"),"  ","")," ","")&amp;","&amp; IF(SOURCE!$T$2-3 &gt;= 0, REPT(" ",SOURCE!$T$2-3-5), "")&amp;
      SOURCE!I336&amp;" | "&amp; IF(SOURCE!$U$2-LEN(SOURCE!I336) &gt;= 0, REPT(" ",SOURCE!$U$2-LEN(SOURCE!I336)), "")&amp;
      SOURCE!J336&amp;      IF(SOURCE!$V$2-LEN(SOURCE!J336) &gt;= 0, REPT(" ",SOURCE!$V$2-LEN(SOURCE!J336)), "")&amp;
  " | "&amp; SOURCE!K336&amp;      IF(SOURCE!$X$2-LEN(SOURCE!K336) &gt;= 0, REPT(" ",SOURCE!$X$2-LEN(SOURCE!K336)), "")&amp;
      "},"&amp;IF(SOURCE!L336&lt;&gt;"",""&amp;SOURCE!L336,"")
 )
)
)</f>
        <v>/*  324 */  { fnCvtMmhgPa,                 multiply,                    "mmH" STD_RIGHT_SHORT_ARROW "Pa",              "mm.Hg",                                       (0 &lt;&lt; TAM_MAX_BITS) |     0, CAT_FNCT | SLS_ENABLED   | US_ENABLED  },</v>
      </c>
    </row>
    <row r="337" spans="1:1">
      <c r="A337" s="168" t="str">
        <f>IF(AND(OR(SOURCE!A337="",ISBLANK(SOURCE!A337)),SOURCE!B337&gt;0),IF(ISBLANK(SOURCE!C337),"",SOURCE!C337),
IF(SOURCE!B337&lt;0,VLOOKUP(SOURCE!B337,lookups!A$1:B$25,2,0),
  IF(ISBLANK(SOURCE!B337),
    "",
    "/* "&amp;TEXT(SOURCE!B337,"???0")&amp;" *"&amp;
      SOURCE!C337&amp;", "&amp; IF(SOURCE!$O$2-LEN(SOURCE!C337) &gt;= 0, REPT(" ",SOURCE!$O$2-LEN(SOURCE!C337)), "")&amp;
      SOURCE!D337&amp;", "&amp; IF(SOURCE!$P$2-LEN(SOURCE!D337) &gt;= 0, REPT(" ",SOURCE!$P$2-LEN(SOURCE!D337)), "")&amp;
      SOURCE!E337&amp;", "&amp; IF(SOURCE!$Q$2-LEN(SOURCE!E337) &gt;=0, REPT(" ",SOURCE!$Q$2-LEN(SOURCE!E337)), "")&amp;
      SOURCE!F337&amp;", "&amp; IF(SOURCE!$R$2-LEN(SOURCE!F337) &gt;= 0, REPT(" ",SOURCE!$R$2-LEN(SOURCE!F337)+2), "")&amp;"("&amp;
      SUBSTITUTE(TEXT(SOURCE!G337,"??0"),"  ","")&amp;" &lt;&lt; TAM_MAX_BITS) |"&amp; IF(SOURCE!$S$2-3 &gt;= 0, REPT(" ",SOURCE!$S$2-5+4+1-1-LEN(SUBSTITUTE(SUBSTITUTE(TEXT(SOURCE!H337,"????0"),"  ","")," ",""))), "")&amp;
      SUBSTITUTE(SUBSTITUTE(TEXT(SOURCE!H337,"????0"),"  ","")," ","")&amp;","&amp; IF(SOURCE!$T$2-3 &gt;= 0, REPT(" ",SOURCE!$T$2-3-5), "")&amp;
      SOURCE!I337&amp;" | "&amp; IF(SOURCE!$U$2-LEN(SOURCE!I337) &gt;= 0, REPT(" ",SOURCE!$U$2-LEN(SOURCE!I337)), "")&amp;
      SOURCE!J337&amp;      IF(SOURCE!$V$2-LEN(SOURCE!J337) &gt;= 0, REPT(" ",SOURCE!$V$2-LEN(SOURCE!J337)), "")&amp;
  " | "&amp; SOURCE!K337&amp;      IF(SOURCE!$X$2-LEN(SOURCE!K337) &gt;= 0, REPT(" ",SOURCE!$X$2-LEN(SOURCE!K337)), "")&amp;
      "},"&amp;IF(SOURCE!L337&lt;&gt;"",""&amp;SOURCE!L337,"")
 )
)
)</f>
        <v>/*  325 */  { fnCvtMmhgPa,                 multiply,                    "mmH" STD_RIGHT_SHORT_ARROW "Pa",              STD_RIGHT_ARROW " Pa",                         (0 &lt;&lt; TAM_MAX_BITS) |     0, CAT_DUPL | SLS_ENABLED   | US_ENABLED  },</v>
      </c>
    </row>
    <row r="338" spans="1:1">
      <c r="A338" s="168" t="str">
        <f>IF(AND(OR(SOURCE!A338="",ISBLANK(SOURCE!A338)),SOURCE!B338&gt;0),IF(ISBLANK(SOURCE!C338),"",SOURCE!C338),
IF(SOURCE!B338&lt;0,VLOOKUP(SOURCE!B338,lookups!A$1:B$25,2,0),
  IF(ISBLANK(SOURCE!B338),
    "",
    "/* "&amp;TEXT(SOURCE!B338,"???0")&amp;" *"&amp;
      SOURCE!C338&amp;", "&amp; IF(SOURCE!$O$2-LEN(SOURCE!C338) &gt;= 0, REPT(" ",SOURCE!$O$2-LEN(SOURCE!C338)), "")&amp;
      SOURCE!D338&amp;", "&amp; IF(SOURCE!$P$2-LEN(SOURCE!D338) &gt;= 0, REPT(" ",SOURCE!$P$2-LEN(SOURCE!D338)), "")&amp;
      SOURCE!E338&amp;", "&amp; IF(SOURCE!$Q$2-LEN(SOURCE!E338) &gt;=0, REPT(" ",SOURCE!$Q$2-LEN(SOURCE!E338)), "")&amp;
      SOURCE!F338&amp;", "&amp; IF(SOURCE!$R$2-LEN(SOURCE!F338) &gt;= 0, REPT(" ",SOURCE!$R$2-LEN(SOURCE!F338)+2), "")&amp;"("&amp;
      SUBSTITUTE(TEXT(SOURCE!G338,"??0"),"  ","")&amp;" &lt;&lt; TAM_MAX_BITS) |"&amp; IF(SOURCE!$S$2-3 &gt;= 0, REPT(" ",SOURCE!$S$2-5+4+1-1-LEN(SUBSTITUTE(SUBSTITUTE(TEXT(SOURCE!H338,"????0"),"  ","")," ",""))), "")&amp;
      SUBSTITUTE(SUBSTITUTE(TEXT(SOURCE!H338,"????0"),"  ","")," ","")&amp;","&amp; IF(SOURCE!$T$2-3 &gt;= 0, REPT(" ",SOURCE!$T$2-3-5), "")&amp;
      SOURCE!I338&amp;" | "&amp; IF(SOURCE!$U$2-LEN(SOURCE!I338) &gt;= 0, REPT(" ",SOURCE!$U$2-LEN(SOURCE!I338)), "")&amp;
      SOURCE!J338&amp;      IF(SOURCE!$V$2-LEN(SOURCE!J338) &gt;= 0, REPT(" ",SOURCE!$V$2-LEN(SOURCE!J338)), "")&amp;
  " | "&amp; SOURCE!K338&amp;      IF(SOURCE!$X$2-LEN(SOURCE!K338) &gt;= 0, REPT(" ",SOURCE!$X$2-LEN(SOURCE!K338)), "")&amp;
      "},"&amp;IF(SOURCE!L338&lt;&gt;"",""&amp;SOURCE!L338,"")
 )
)
)</f>
        <v>/*  326 */  { fnCvtMmhgPa,                 divide,                      "Pa" STD_RIGHT_SHORT_ARROW "mmH",              "Pa " STD_RIGHT_ARROW,                         (0 &lt;&lt; TAM_MAX_BITS) |     0, CAT_FNCT | SLS_ENABLED   | US_ENABLED  },</v>
      </c>
    </row>
    <row r="339" spans="1:1">
      <c r="A339" s="168" t="str">
        <f>IF(AND(OR(SOURCE!A339="",ISBLANK(SOURCE!A339)),SOURCE!B339&gt;0),IF(ISBLANK(SOURCE!C339),"",SOURCE!C339),
IF(SOURCE!B339&lt;0,VLOOKUP(SOURCE!B339,lookups!A$1:B$25,2,0),
  IF(ISBLANK(SOURCE!B339),
    "",
    "/* "&amp;TEXT(SOURCE!B339,"???0")&amp;" *"&amp;
      SOURCE!C339&amp;", "&amp; IF(SOURCE!$O$2-LEN(SOURCE!C339) &gt;= 0, REPT(" ",SOURCE!$O$2-LEN(SOURCE!C339)), "")&amp;
      SOURCE!D339&amp;", "&amp; IF(SOURCE!$P$2-LEN(SOURCE!D339) &gt;= 0, REPT(" ",SOURCE!$P$2-LEN(SOURCE!D339)), "")&amp;
      SOURCE!E339&amp;", "&amp; IF(SOURCE!$Q$2-LEN(SOURCE!E339) &gt;=0, REPT(" ",SOURCE!$Q$2-LEN(SOURCE!E339)), "")&amp;
      SOURCE!F339&amp;", "&amp; IF(SOURCE!$R$2-LEN(SOURCE!F339) &gt;= 0, REPT(" ",SOURCE!$R$2-LEN(SOURCE!F339)+2), "")&amp;"("&amp;
      SUBSTITUTE(TEXT(SOURCE!G339,"??0"),"  ","")&amp;" &lt;&lt; TAM_MAX_BITS) |"&amp; IF(SOURCE!$S$2-3 &gt;= 0, REPT(" ",SOURCE!$S$2-5+4+1-1-LEN(SUBSTITUTE(SUBSTITUTE(TEXT(SOURCE!H339,"????0"),"  ","")," ",""))), "")&amp;
      SUBSTITUTE(SUBSTITUTE(TEXT(SOURCE!H339,"????0"),"  ","")," ","")&amp;","&amp; IF(SOURCE!$T$2-3 &gt;= 0, REPT(" ",SOURCE!$T$2-3-5), "")&amp;
      SOURCE!I339&amp;" | "&amp; IF(SOURCE!$U$2-LEN(SOURCE!I339) &gt;= 0, REPT(" ",SOURCE!$U$2-LEN(SOURCE!I339)), "")&amp;
      SOURCE!J339&amp;      IF(SOURCE!$V$2-LEN(SOURCE!J339) &gt;= 0, REPT(" ",SOURCE!$V$2-LEN(SOURCE!J339)), "")&amp;
  " | "&amp; SOURCE!K339&amp;      IF(SOURCE!$X$2-LEN(SOURCE!K339) &gt;= 0, REPT(" ",SOURCE!$X$2-LEN(SOURCE!K339)), "")&amp;
      "},"&amp;IF(SOURCE!L339&lt;&gt;"",""&amp;SOURCE!L339,"")
 )
)
)</f>
        <v>/*  327 */  { fnCvtMmhgPa,                 divide,                      "Pa" STD_RIGHT_SHORT_ARROW "mmH",              "mm.Hg",                                       (0 &lt;&lt; TAM_MAX_BITS) |     0, CAT_DUPL | SLS_ENABLED   | US_ENABLED  },</v>
      </c>
    </row>
    <row r="340" spans="1:1">
      <c r="A340" s="168" t="str">
        <f>IF(AND(OR(SOURCE!A340="",ISBLANK(SOURCE!A340)),SOURCE!B340&gt;0),IF(ISBLANK(SOURCE!C340),"",SOURCE!C340),
IF(SOURCE!B340&lt;0,VLOOKUP(SOURCE!B340,lookups!A$1:B$25,2,0),
  IF(ISBLANK(SOURCE!B340),
    "",
    "/* "&amp;TEXT(SOURCE!B340,"???0")&amp;" *"&amp;
      SOURCE!C340&amp;", "&amp; IF(SOURCE!$O$2-LEN(SOURCE!C340) &gt;= 0, REPT(" ",SOURCE!$O$2-LEN(SOURCE!C340)), "")&amp;
      SOURCE!D340&amp;", "&amp; IF(SOURCE!$P$2-LEN(SOURCE!D340) &gt;= 0, REPT(" ",SOURCE!$P$2-LEN(SOURCE!D340)), "")&amp;
      SOURCE!E340&amp;", "&amp; IF(SOURCE!$Q$2-LEN(SOURCE!E340) &gt;=0, REPT(" ",SOURCE!$Q$2-LEN(SOURCE!E340)), "")&amp;
      SOURCE!F340&amp;", "&amp; IF(SOURCE!$R$2-LEN(SOURCE!F340) &gt;= 0, REPT(" ",SOURCE!$R$2-LEN(SOURCE!F340)+2), "")&amp;"("&amp;
      SUBSTITUTE(TEXT(SOURCE!G340,"??0"),"  ","")&amp;" &lt;&lt; TAM_MAX_BITS) |"&amp; IF(SOURCE!$S$2-3 &gt;= 0, REPT(" ",SOURCE!$S$2-5+4+1-1-LEN(SUBSTITUTE(SUBSTITUTE(TEXT(SOURCE!H340,"????0"),"  ","")," ",""))), "")&amp;
      SUBSTITUTE(SUBSTITUTE(TEXT(SOURCE!H340,"????0"),"  ","")," ","")&amp;","&amp; IF(SOURCE!$T$2-3 &gt;= 0, REPT(" ",SOURCE!$T$2-3-5), "")&amp;
      SOURCE!I340&amp;" | "&amp; IF(SOURCE!$U$2-LEN(SOURCE!I340) &gt;= 0, REPT(" ",SOURCE!$U$2-LEN(SOURCE!I340)), "")&amp;
      SOURCE!J340&amp;      IF(SOURCE!$V$2-LEN(SOURCE!J340) &gt;= 0, REPT(" ",SOURCE!$V$2-LEN(SOURCE!J340)), "")&amp;
  " | "&amp; SOURCE!K340&amp;      IF(SOURCE!$X$2-LEN(SOURCE!K340) &gt;= 0, REPT(" ",SOURCE!$X$2-LEN(SOURCE!K340)), "")&amp;
      "},"&amp;IF(SOURCE!L340&lt;&gt;"",""&amp;SOURCE!L340,"")
 )
)
)</f>
        <v>/*  328 */  { fnCvtMiKm,                   multiply,                    "mi." STD_RIGHT_ARROW "km",                    "mi." STD_RIGHT_ARROW "km",                    (0 &lt;&lt; TAM_MAX_BITS) |     0, CAT_FNCT | SLS_ENABLED   | US_ENABLED  },</v>
      </c>
    </row>
    <row r="341" spans="1:1">
      <c r="A341" s="168" t="str">
        <f>IF(AND(OR(SOURCE!A341="",ISBLANK(SOURCE!A341)),SOURCE!B341&gt;0),IF(ISBLANK(SOURCE!C341),"",SOURCE!C341),
IF(SOURCE!B341&lt;0,VLOOKUP(SOURCE!B341,lookups!A$1:B$25,2,0),
  IF(ISBLANK(SOURCE!B341),
    "",
    "/* "&amp;TEXT(SOURCE!B341,"???0")&amp;" *"&amp;
      SOURCE!C341&amp;", "&amp; IF(SOURCE!$O$2-LEN(SOURCE!C341) &gt;= 0, REPT(" ",SOURCE!$O$2-LEN(SOURCE!C341)), "")&amp;
      SOURCE!D341&amp;", "&amp; IF(SOURCE!$P$2-LEN(SOURCE!D341) &gt;= 0, REPT(" ",SOURCE!$P$2-LEN(SOURCE!D341)), "")&amp;
      SOURCE!E341&amp;", "&amp; IF(SOURCE!$Q$2-LEN(SOURCE!E341) &gt;=0, REPT(" ",SOURCE!$Q$2-LEN(SOURCE!E341)), "")&amp;
      SOURCE!F341&amp;", "&amp; IF(SOURCE!$R$2-LEN(SOURCE!F341) &gt;= 0, REPT(" ",SOURCE!$R$2-LEN(SOURCE!F341)+2), "")&amp;"("&amp;
      SUBSTITUTE(TEXT(SOURCE!G341,"??0"),"  ","")&amp;" &lt;&lt; TAM_MAX_BITS) |"&amp; IF(SOURCE!$S$2-3 &gt;= 0, REPT(" ",SOURCE!$S$2-5+4+1-1-LEN(SUBSTITUTE(SUBSTITUTE(TEXT(SOURCE!H341,"????0"),"  ","")," ",""))), "")&amp;
      SUBSTITUTE(SUBSTITUTE(TEXT(SOURCE!H341,"????0"),"  ","")," ","")&amp;","&amp; IF(SOURCE!$T$2-3 &gt;= 0, REPT(" ",SOURCE!$T$2-3-5), "")&amp;
      SOURCE!I341&amp;" | "&amp; IF(SOURCE!$U$2-LEN(SOURCE!I341) &gt;= 0, REPT(" ",SOURCE!$U$2-LEN(SOURCE!I341)), "")&amp;
      SOURCE!J341&amp;      IF(SOURCE!$V$2-LEN(SOURCE!J341) &gt;= 0, REPT(" ",SOURCE!$V$2-LEN(SOURCE!J341)), "")&amp;
  " | "&amp; SOURCE!K341&amp;      IF(SOURCE!$X$2-LEN(SOURCE!K341) &gt;= 0, REPT(" ",SOURCE!$X$2-LEN(SOURCE!K341)), "")&amp;
      "},"&amp;IF(SOURCE!L341&lt;&gt;"",""&amp;SOURCE!L341,"")
 )
)
)</f>
        <v>/*  329 */  { fnCvtMiKm,                   divide,                      "km" STD_RIGHT_ARROW "mi.",                    "km" STD_RIGHT_ARROW "mi.",                    (0 &lt;&lt; TAM_MAX_BITS) |     0, CAT_FNCT | SLS_ENABLED   | US_ENABLED  },</v>
      </c>
    </row>
    <row r="342" spans="1:1">
      <c r="A342" s="168" t="str">
        <f>IF(AND(OR(SOURCE!A342="",ISBLANK(SOURCE!A342)),SOURCE!B342&gt;0),IF(ISBLANK(SOURCE!C342),"",SOURCE!C342),
IF(SOURCE!B342&lt;0,VLOOKUP(SOURCE!B342,lookups!A$1:B$25,2,0),
  IF(ISBLANK(SOURCE!B342),
    "",
    "/* "&amp;TEXT(SOURCE!B342,"???0")&amp;" *"&amp;
      SOURCE!C342&amp;", "&amp; IF(SOURCE!$O$2-LEN(SOURCE!C342) &gt;= 0, REPT(" ",SOURCE!$O$2-LEN(SOURCE!C342)), "")&amp;
      SOURCE!D342&amp;", "&amp; IF(SOURCE!$P$2-LEN(SOURCE!D342) &gt;= 0, REPT(" ",SOURCE!$P$2-LEN(SOURCE!D342)), "")&amp;
      SOURCE!E342&amp;", "&amp; IF(SOURCE!$Q$2-LEN(SOURCE!E342) &gt;=0, REPT(" ",SOURCE!$Q$2-LEN(SOURCE!E342)), "")&amp;
      SOURCE!F342&amp;", "&amp; IF(SOURCE!$R$2-LEN(SOURCE!F342) &gt;= 0, REPT(" ",SOURCE!$R$2-LEN(SOURCE!F342)+2), "")&amp;"("&amp;
      SUBSTITUTE(TEXT(SOURCE!G342,"??0"),"  ","")&amp;" &lt;&lt; TAM_MAX_BITS) |"&amp; IF(SOURCE!$S$2-3 &gt;= 0, REPT(" ",SOURCE!$S$2-5+4+1-1-LEN(SUBSTITUTE(SUBSTITUTE(TEXT(SOURCE!H342,"????0"),"  ","")," ",""))), "")&amp;
      SUBSTITUTE(SUBSTITUTE(TEXT(SOURCE!H342,"????0"),"  ","")," ","")&amp;","&amp; IF(SOURCE!$T$2-3 &gt;= 0, REPT(" ",SOURCE!$T$2-3-5), "")&amp;
      SOURCE!I342&amp;" | "&amp; IF(SOURCE!$U$2-LEN(SOURCE!I342) &gt;= 0, REPT(" ",SOURCE!$U$2-LEN(SOURCE!I342)), "")&amp;
      SOURCE!J342&amp;      IF(SOURCE!$V$2-LEN(SOURCE!J342) &gt;= 0, REPT(" ",SOURCE!$V$2-LEN(SOURCE!J342)), "")&amp;
  " | "&amp; SOURCE!K342&amp;      IF(SOURCE!$X$2-LEN(SOURCE!K342) &gt;= 0, REPT(" ",SOURCE!$X$2-LEN(SOURCE!K342)), "")&amp;
      "},"&amp;IF(SOURCE!L342&lt;&gt;"",""&amp;SOURCE!L342,"")
 )
)
)</f>
        <v>/*  330 */  { fnCvtNmiKm,                  divide,                      "km" STD_RIGHT_ARROW "nmi",                    "km" STD_RIGHT_ARROW "nmi",                    (0 &lt;&lt; TAM_MAX_BITS) |     0, CAT_FNCT | SLS_ENABLED   | US_ENABLED  },</v>
      </c>
    </row>
    <row r="343" spans="1:1">
      <c r="A343" s="168" t="str">
        <f>IF(AND(OR(SOURCE!A343="",ISBLANK(SOURCE!A343)),SOURCE!B343&gt;0),IF(ISBLANK(SOURCE!C343),"",SOURCE!C343),
IF(SOURCE!B343&lt;0,VLOOKUP(SOURCE!B343,lookups!A$1:B$25,2,0),
  IF(ISBLANK(SOURCE!B343),
    "",
    "/* "&amp;TEXT(SOURCE!B343,"???0")&amp;" *"&amp;
      SOURCE!C343&amp;", "&amp; IF(SOURCE!$O$2-LEN(SOURCE!C343) &gt;= 0, REPT(" ",SOURCE!$O$2-LEN(SOURCE!C343)), "")&amp;
      SOURCE!D343&amp;", "&amp; IF(SOURCE!$P$2-LEN(SOURCE!D343) &gt;= 0, REPT(" ",SOURCE!$P$2-LEN(SOURCE!D343)), "")&amp;
      SOURCE!E343&amp;", "&amp; IF(SOURCE!$Q$2-LEN(SOURCE!E343) &gt;=0, REPT(" ",SOURCE!$Q$2-LEN(SOURCE!E343)), "")&amp;
      SOURCE!F343&amp;", "&amp; IF(SOURCE!$R$2-LEN(SOURCE!F343) &gt;= 0, REPT(" ",SOURCE!$R$2-LEN(SOURCE!F343)+2), "")&amp;"("&amp;
      SUBSTITUTE(TEXT(SOURCE!G343,"??0"),"  ","")&amp;" &lt;&lt; TAM_MAX_BITS) |"&amp; IF(SOURCE!$S$2-3 &gt;= 0, REPT(" ",SOURCE!$S$2-5+4+1-1-LEN(SUBSTITUTE(SUBSTITUTE(TEXT(SOURCE!H343,"????0"),"  ","")," ",""))), "")&amp;
      SUBSTITUTE(SUBSTITUTE(TEXT(SOURCE!H343,"????0"),"  ","")," ","")&amp;","&amp; IF(SOURCE!$T$2-3 &gt;= 0, REPT(" ",SOURCE!$T$2-3-5), "")&amp;
      SOURCE!I343&amp;" | "&amp; IF(SOURCE!$U$2-LEN(SOURCE!I343) &gt;= 0, REPT(" ",SOURCE!$U$2-LEN(SOURCE!I343)), "")&amp;
      SOURCE!J343&amp;      IF(SOURCE!$V$2-LEN(SOURCE!J343) &gt;= 0, REPT(" ",SOURCE!$V$2-LEN(SOURCE!J343)), "")&amp;
  " | "&amp; SOURCE!K343&amp;      IF(SOURCE!$X$2-LEN(SOURCE!K343) &gt;= 0, REPT(" ",SOURCE!$X$2-LEN(SOURCE!K343)), "")&amp;
      "},"&amp;IF(SOURCE!L343&lt;&gt;"",""&amp;SOURCE!L343,"")
 )
)
)</f>
        <v>/*  331 */  { fnCvtNmiKm,                  multiply,                    "nmi" STD_RIGHT_ARROW "km",                    "nmi" STD_RIGHT_ARROW "km",                    (0 &lt;&lt; TAM_MAX_BITS) |     0, CAT_FNCT | SLS_ENABLED   | US_ENABLED  },</v>
      </c>
    </row>
    <row r="344" spans="1:1">
      <c r="A344" s="168" t="str">
        <f>IF(AND(OR(SOURCE!A344="",ISBLANK(SOURCE!A344)),SOURCE!B344&gt;0),IF(ISBLANK(SOURCE!C344),"",SOURCE!C344),
IF(SOURCE!B344&lt;0,VLOOKUP(SOURCE!B344,lookups!A$1:B$25,2,0),
  IF(ISBLANK(SOURCE!B344),
    "",
    "/* "&amp;TEXT(SOURCE!B344,"???0")&amp;" *"&amp;
      SOURCE!C344&amp;", "&amp; IF(SOURCE!$O$2-LEN(SOURCE!C344) &gt;= 0, REPT(" ",SOURCE!$O$2-LEN(SOURCE!C344)), "")&amp;
      SOURCE!D344&amp;", "&amp; IF(SOURCE!$P$2-LEN(SOURCE!D344) &gt;= 0, REPT(" ",SOURCE!$P$2-LEN(SOURCE!D344)), "")&amp;
      SOURCE!E344&amp;", "&amp; IF(SOURCE!$Q$2-LEN(SOURCE!E344) &gt;=0, REPT(" ",SOURCE!$Q$2-LEN(SOURCE!E344)), "")&amp;
      SOURCE!F344&amp;", "&amp; IF(SOURCE!$R$2-LEN(SOURCE!F344) &gt;= 0, REPT(" ",SOURCE!$R$2-LEN(SOURCE!F344)+2), "")&amp;"("&amp;
      SUBSTITUTE(TEXT(SOURCE!G344,"??0"),"  ","")&amp;" &lt;&lt; TAM_MAX_BITS) |"&amp; IF(SOURCE!$S$2-3 &gt;= 0, REPT(" ",SOURCE!$S$2-5+4+1-1-LEN(SUBSTITUTE(SUBSTITUTE(TEXT(SOURCE!H344,"????0"),"  ","")," ",""))), "")&amp;
      SUBSTITUTE(SUBSTITUTE(TEXT(SOURCE!H344,"????0"),"  ","")," ","")&amp;","&amp; IF(SOURCE!$T$2-3 &gt;= 0, REPT(" ",SOURCE!$T$2-3-5), "")&amp;
      SOURCE!I344&amp;" | "&amp; IF(SOURCE!$U$2-LEN(SOURCE!I344) &gt;= 0, REPT(" ",SOURCE!$U$2-LEN(SOURCE!I344)), "")&amp;
      SOURCE!J344&amp;      IF(SOURCE!$V$2-LEN(SOURCE!J344) &gt;= 0, REPT(" ",SOURCE!$V$2-LEN(SOURCE!J344)), "")&amp;
  " | "&amp; SOURCE!K344&amp;      IF(SOURCE!$X$2-LEN(SOURCE!K344) &gt;= 0, REPT(" ",SOURCE!$X$2-LEN(SOURCE!K344)), "")&amp;
      "},"&amp;IF(SOURCE!L344&lt;&gt;"",""&amp;SOURCE!L344,"")
 )
)
)</f>
        <v>/*  332 */  { fnCvtPcM,                    divide,                      "m" STD_RIGHT_ARROW "pc",                      "m" STD_RIGHT_ARROW "pc",                      (0 &lt;&lt; TAM_MAX_BITS) |     0, CAT_FNCT | SLS_ENABLED   | US_ENABLED  },</v>
      </c>
    </row>
    <row r="345" spans="1:1">
      <c r="A345" s="168" t="str">
        <f>IF(AND(OR(SOURCE!A345="",ISBLANK(SOURCE!A345)),SOURCE!B345&gt;0),IF(ISBLANK(SOURCE!C345),"",SOURCE!C345),
IF(SOURCE!B345&lt;0,VLOOKUP(SOURCE!B345,lookups!A$1:B$25,2,0),
  IF(ISBLANK(SOURCE!B345),
    "",
    "/* "&amp;TEXT(SOURCE!B345,"???0")&amp;" *"&amp;
      SOURCE!C345&amp;", "&amp; IF(SOURCE!$O$2-LEN(SOURCE!C345) &gt;= 0, REPT(" ",SOURCE!$O$2-LEN(SOURCE!C345)), "")&amp;
      SOURCE!D345&amp;", "&amp; IF(SOURCE!$P$2-LEN(SOURCE!D345) &gt;= 0, REPT(" ",SOURCE!$P$2-LEN(SOURCE!D345)), "")&amp;
      SOURCE!E345&amp;", "&amp; IF(SOURCE!$Q$2-LEN(SOURCE!E345) &gt;=0, REPT(" ",SOURCE!$Q$2-LEN(SOURCE!E345)), "")&amp;
      SOURCE!F345&amp;", "&amp; IF(SOURCE!$R$2-LEN(SOURCE!F345) &gt;= 0, REPT(" ",SOURCE!$R$2-LEN(SOURCE!F345)+2), "")&amp;"("&amp;
      SUBSTITUTE(TEXT(SOURCE!G345,"??0"),"  ","")&amp;" &lt;&lt; TAM_MAX_BITS) |"&amp; IF(SOURCE!$S$2-3 &gt;= 0, REPT(" ",SOURCE!$S$2-5+4+1-1-LEN(SUBSTITUTE(SUBSTITUTE(TEXT(SOURCE!H345,"????0"),"  ","")," ",""))), "")&amp;
      SUBSTITUTE(SUBSTITUTE(TEXT(SOURCE!H345,"????0"),"  ","")," ","")&amp;","&amp; IF(SOURCE!$T$2-3 &gt;= 0, REPT(" ",SOURCE!$T$2-3-5), "")&amp;
      SOURCE!I345&amp;" | "&amp; IF(SOURCE!$U$2-LEN(SOURCE!I345) &gt;= 0, REPT(" ",SOURCE!$U$2-LEN(SOURCE!I345)), "")&amp;
      SOURCE!J345&amp;      IF(SOURCE!$V$2-LEN(SOURCE!J345) &gt;= 0, REPT(" ",SOURCE!$V$2-LEN(SOURCE!J345)), "")&amp;
  " | "&amp; SOURCE!K345&amp;      IF(SOURCE!$X$2-LEN(SOURCE!K345) &gt;= 0, REPT(" ",SOURCE!$X$2-LEN(SOURCE!K345)), "")&amp;
      "},"&amp;IF(SOURCE!L345&lt;&gt;"",""&amp;SOURCE!L345,"")
 )
)
)</f>
        <v>/*  333 */  { fnCvtPcM,                    multiply,                    "pc" STD_RIGHT_ARROW "m",                      "pc" STD_RIGHT_ARROW "m",                      (0 &lt;&lt; TAM_MAX_BITS) |     0, CAT_FNCT | SLS_ENABLED   | US_ENABLED  },</v>
      </c>
    </row>
    <row r="346" spans="1:1">
      <c r="A346" s="168" t="str">
        <f>IF(AND(OR(SOURCE!A346="",ISBLANK(SOURCE!A346)),SOURCE!B346&gt;0),IF(ISBLANK(SOURCE!C346),"",SOURCE!C346),
IF(SOURCE!B346&lt;0,VLOOKUP(SOURCE!B346,lookups!A$1:B$25,2,0),
  IF(ISBLANK(SOURCE!B346),
    "",
    "/* "&amp;TEXT(SOURCE!B346,"???0")&amp;" *"&amp;
      SOURCE!C346&amp;", "&amp; IF(SOURCE!$O$2-LEN(SOURCE!C346) &gt;= 0, REPT(" ",SOURCE!$O$2-LEN(SOURCE!C346)), "")&amp;
      SOURCE!D346&amp;", "&amp; IF(SOURCE!$P$2-LEN(SOURCE!D346) &gt;= 0, REPT(" ",SOURCE!$P$2-LEN(SOURCE!D346)), "")&amp;
      SOURCE!E346&amp;", "&amp; IF(SOURCE!$Q$2-LEN(SOURCE!E346) &gt;=0, REPT(" ",SOURCE!$Q$2-LEN(SOURCE!E346)), "")&amp;
      SOURCE!F346&amp;", "&amp; IF(SOURCE!$R$2-LEN(SOURCE!F346) &gt;= 0, REPT(" ",SOURCE!$R$2-LEN(SOURCE!F346)+2), "")&amp;"("&amp;
      SUBSTITUTE(TEXT(SOURCE!G346,"??0"),"  ","")&amp;" &lt;&lt; TAM_MAX_BITS) |"&amp; IF(SOURCE!$S$2-3 &gt;= 0, REPT(" ",SOURCE!$S$2-5+4+1-1-LEN(SUBSTITUTE(SUBSTITUTE(TEXT(SOURCE!H346,"????0"),"  ","")," ",""))), "")&amp;
      SUBSTITUTE(SUBSTITUTE(TEXT(SOURCE!H346,"????0"),"  ","")," ","")&amp;","&amp; IF(SOURCE!$T$2-3 &gt;= 0, REPT(" ",SOURCE!$T$2-3-5), "")&amp;
      SOURCE!I346&amp;" | "&amp; IF(SOURCE!$U$2-LEN(SOURCE!I346) &gt;= 0, REPT(" ",SOURCE!$U$2-LEN(SOURCE!I346)), "")&amp;
      SOURCE!J346&amp;      IF(SOURCE!$V$2-LEN(SOURCE!J346) &gt;= 0, REPT(" ",SOURCE!$V$2-LEN(SOURCE!J346)), "")&amp;
  " | "&amp; SOURCE!K346&amp;      IF(SOURCE!$X$2-LEN(SOURCE!K346) &gt;= 0, REPT(" ",SOURCE!$X$2-LEN(SOURCE!K346)), "")&amp;
      "},"&amp;IF(SOURCE!L346&lt;&gt;"",""&amp;SOURCE!L346,"")
 )
)
)</f>
        <v>/*  334 */  { fnCvtPointMm,                divide,                      "mm" STD_RIGHT_ARROW "pt.",                    "mm " STD_RIGHT_ARROW,                         (0 &lt;&lt; TAM_MAX_BITS) |     0, CAT_DUPL | SLS_ENABLED   | US_ENABLED  },</v>
      </c>
    </row>
    <row r="347" spans="1:1">
      <c r="A347" s="168" t="str">
        <f>IF(AND(OR(SOURCE!A347="",ISBLANK(SOURCE!A347)),SOURCE!B347&gt;0),IF(ISBLANK(SOURCE!C347),"",SOURCE!C347),
IF(SOURCE!B347&lt;0,VLOOKUP(SOURCE!B347,lookups!A$1:B$25,2,0),
  IF(ISBLANK(SOURCE!B347),
    "",
    "/* "&amp;TEXT(SOURCE!B347,"???0")&amp;" *"&amp;
      SOURCE!C347&amp;", "&amp; IF(SOURCE!$O$2-LEN(SOURCE!C347) &gt;= 0, REPT(" ",SOURCE!$O$2-LEN(SOURCE!C347)), "")&amp;
      SOURCE!D347&amp;", "&amp; IF(SOURCE!$P$2-LEN(SOURCE!D347) &gt;= 0, REPT(" ",SOURCE!$P$2-LEN(SOURCE!D347)), "")&amp;
      SOURCE!E347&amp;", "&amp; IF(SOURCE!$Q$2-LEN(SOURCE!E347) &gt;=0, REPT(" ",SOURCE!$Q$2-LEN(SOURCE!E347)), "")&amp;
      SOURCE!F347&amp;", "&amp; IF(SOURCE!$R$2-LEN(SOURCE!F347) &gt;= 0, REPT(" ",SOURCE!$R$2-LEN(SOURCE!F347)+2), "")&amp;"("&amp;
      SUBSTITUTE(TEXT(SOURCE!G347,"??0"),"  ","")&amp;" &lt;&lt; TAM_MAX_BITS) |"&amp; IF(SOURCE!$S$2-3 &gt;= 0, REPT(" ",SOURCE!$S$2-5+4+1-1-LEN(SUBSTITUTE(SUBSTITUTE(TEXT(SOURCE!H347,"????0"),"  ","")," ",""))), "")&amp;
      SUBSTITUTE(SUBSTITUTE(TEXT(SOURCE!H347,"????0"),"  ","")," ","")&amp;","&amp; IF(SOURCE!$T$2-3 &gt;= 0, REPT(" ",SOURCE!$T$2-3-5), "")&amp;
      SOURCE!I347&amp;" | "&amp; IF(SOURCE!$U$2-LEN(SOURCE!I347) &gt;= 0, REPT(" ",SOURCE!$U$2-LEN(SOURCE!I347)), "")&amp;
      SOURCE!J347&amp;      IF(SOURCE!$V$2-LEN(SOURCE!J347) &gt;= 0, REPT(" ",SOURCE!$V$2-LEN(SOURCE!J347)), "")&amp;
  " | "&amp; SOURCE!K347&amp;      IF(SOURCE!$X$2-LEN(SOURCE!K347) &gt;= 0, REPT(" ",SOURCE!$X$2-LEN(SOURCE!K347)), "")&amp;
      "},"&amp;IF(SOURCE!L347&lt;&gt;"",""&amp;SOURCE!L347,"")
 )
)
)</f>
        <v>/*  335 */  { fnCvtPointMm,                divide,                      "mm" STD_RIGHT_ARROW "pt.",                    "point",                                       (0 &lt;&lt; TAM_MAX_BITS) |     0, CAT_FNCT | SLS_ENABLED   | US_ENABLED  },</v>
      </c>
    </row>
    <row r="348" spans="1:1">
      <c r="A348" s="168" t="str">
        <f>IF(AND(OR(SOURCE!A348="",ISBLANK(SOURCE!A348)),SOURCE!B348&gt;0),IF(ISBLANK(SOURCE!C348),"",SOURCE!C348),
IF(SOURCE!B348&lt;0,VLOOKUP(SOURCE!B348,lookups!A$1:B$25,2,0),
  IF(ISBLANK(SOURCE!B348),
    "",
    "/* "&amp;TEXT(SOURCE!B348,"???0")&amp;" *"&amp;
      SOURCE!C348&amp;", "&amp; IF(SOURCE!$O$2-LEN(SOURCE!C348) &gt;= 0, REPT(" ",SOURCE!$O$2-LEN(SOURCE!C348)), "")&amp;
      SOURCE!D348&amp;", "&amp; IF(SOURCE!$P$2-LEN(SOURCE!D348) &gt;= 0, REPT(" ",SOURCE!$P$2-LEN(SOURCE!D348)), "")&amp;
      SOURCE!E348&amp;", "&amp; IF(SOURCE!$Q$2-LEN(SOURCE!E348) &gt;=0, REPT(" ",SOURCE!$Q$2-LEN(SOURCE!E348)), "")&amp;
      SOURCE!F348&amp;", "&amp; IF(SOURCE!$R$2-LEN(SOURCE!F348) &gt;= 0, REPT(" ",SOURCE!$R$2-LEN(SOURCE!F348)+2), "")&amp;"("&amp;
      SUBSTITUTE(TEXT(SOURCE!G348,"??0"),"  ","")&amp;" &lt;&lt; TAM_MAX_BITS) |"&amp; IF(SOURCE!$S$2-3 &gt;= 0, REPT(" ",SOURCE!$S$2-5+4+1-1-LEN(SUBSTITUTE(SUBSTITUTE(TEXT(SOURCE!H348,"????0"),"  ","")," ",""))), "")&amp;
      SUBSTITUTE(SUBSTITUTE(TEXT(SOURCE!H348,"????0"),"  ","")," ","")&amp;","&amp; IF(SOURCE!$T$2-3 &gt;= 0, REPT(" ",SOURCE!$T$2-3-5), "")&amp;
      SOURCE!I348&amp;" | "&amp; IF(SOURCE!$U$2-LEN(SOURCE!I348) &gt;= 0, REPT(" ",SOURCE!$U$2-LEN(SOURCE!I348)), "")&amp;
      SOURCE!J348&amp;      IF(SOURCE!$V$2-LEN(SOURCE!J348) &gt;= 0, REPT(" ",SOURCE!$V$2-LEN(SOURCE!J348)), "")&amp;
  " | "&amp; SOURCE!K348&amp;      IF(SOURCE!$X$2-LEN(SOURCE!K348) &gt;= 0, REPT(" ",SOURCE!$X$2-LEN(SOURCE!K348)), "")&amp;
      "},"&amp;IF(SOURCE!L348&lt;&gt;"",""&amp;SOURCE!L348,"")
 )
)
)</f>
        <v>/*  336 */  { fnCvtPointMm,                divide,                      "mm" STD_RIGHT_ARROW "pt.",                    STD_SPACE_HAIR,                                (0 &lt;&lt; TAM_MAX_BITS) |     0, CAT_DUPL | SLS_ENABLED   | US_ENABLED  },</v>
      </c>
    </row>
    <row r="349" spans="1:1">
      <c r="A349" s="168" t="str">
        <f>IF(AND(OR(SOURCE!A349="",ISBLANK(SOURCE!A349)),SOURCE!B349&gt;0),IF(ISBLANK(SOURCE!C349),"",SOURCE!C349),
IF(SOURCE!B349&lt;0,VLOOKUP(SOURCE!B349,lookups!A$1:B$25,2,0),
  IF(ISBLANK(SOURCE!B349),
    "",
    "/* "&amp;TEXT(SOURCE!B349,"???0")&amp;" *"&amp;
      SOURCE!C349&amp;", "&amp; IF(SOURCE!$O$2-LEN(SOURCE!C349) &gt;= 0, REPT(" ",SOURCE!$O$2-LEN(SOURCE!C349)), "")&amp;
      SOURCE!D349&amp;", "&amp; IF(SOURCE!$P$2-LEN(SOURCE!D349) &gt;= 0, REPT(" ",SOURCE!$P$2-LEN(SOURCE!D349)), "")&amp;
      SOURCE!E349&amp;", "&amp; IF(SOURCE!$Q$2-LEN(SOURCE!E349) &gt;=0, REPT(" ",SOURCE!$Q$2-LEN(SOURCE!E349)), "")&amp;
      SOURCE!F349&amp;", "&amp; IF(SOURCE!$R$2-LEN(SOURCE!F349) &gt;= 0, REPT(" ",SOURCE!$R$2-LEN(SOURCE!F349)+2), "")&amp;"("&amp;
      SUBSTITUTE(TEXT(SOURCE!G349,"??0"),"  ","")&amp;" &lt;&lt; TAM_MAX_BITS) |"&amp; IF(SOURCE!$S$2-3 &gt;= 0, REPT(" ",SOURCE!$S$2-5+4+1-1-LEN(SUBSTITUTE(SUBSTITUTE(TEXT(SOURCE!H349,"????0"),"  ","")," ",""))), "")&amp;
      SUBSTITUTE(SUBSTITUTE(TEXT(SOURCE!H349,"????0"),"  ","")," ","")&amp;","&amp; IF(SOURCE!$T$2-3 &gt;= 0, REPT(" ",SOURCE!$T$2-3-5), "")&amp;
      SOURCE!I349&amp;" | "&amp; IF(SOURCE!$U$2-LEN(SOURCE!I349) &gt;= 0, REPT(" ",SOURCE!$U$2-LEN(SOURCE!I349)), "")&amp;
      SOURCE!J349&amp;      IF(SOURCE!$V$2-LEN(SOURCE!J349) &gt;= 0, REPT(" ",SOURCE!$V$2-LEN(SOURCE!J349)), "")&amp;
  " | "&amp; SOURCE!K349&amp;      IF(SOURCE!$X$2-LEN(SOURCE!K349) &gt;= 0, REPT(" ",SOURCE!$X$2-LEN(SOURCE!K349)), "")&amp;
      "},"&amp;IF(SOURCE!L349&lt;&gt;"",""&amp;SOURCE!L349,"")
 )
)
)</f>
        <v>/*  337 */  { fnCvtPointMm,                multiply,                    "pt." STD_RIGHT_ARROW "mm",                    "point",                                       (0 &lt;&lt; TAM_MAX_BITS) |     0, CAT_FNCT | SLS_ENABLED   | US_ENABLED  },</v>
      </c>
    </row>
    <row r="350" spans="1:1">
      <c r="A350" s="168" t="str">
        <f>IF(AND(OR(SOURCE!A350="",ISBLANK(SOURCE!A350)),SOURCE!B350&gt;0),IF(ISBLANK(SOURCE!C350),"",SOURCE!C350),
IF(SOURCE!B350&lt;0,VLOOKUP(SOURCE!B350,lookups!A$1:B$25,2,0),
  IF(ISBLANK(SOURCE!B350),
    "",
    "/* "&amp;TEXT(SOURCE!B350,"???0")&amp;" *"&amp;
      SOURCE!C350&amp;", "&amp; IF(SOURCE!$O$2-LEN(SOURCE!C350) &gt;= 0, REPT(" ",SOURCE!$O$2-LEN(SOURCE!C350)), "")&amp;
      SOURCE!D350&amp;", "&amp; IF(SOURCE!$P$2-LEN(SOURCE!D350) &gt;= 0, REPT(" ",SOURCE!$P$2-LEN(SOURCE!D350)), "")&amp;
      SOURCE!E350&amp;", "&amp; IF(SOURCE!$Q$2-LEN(SOURCE!E350) &gt;=0, REPT(" ",SOURCE!$Q$2-LEN(SOURCE!E350)), "")&amp;
      SOURCE!F350&amp;", "&amp; IF(SOURCE!$R$2-LEN(SOURCE!F350) &gt;= 0, REPT(" ",SOURCE!$R$2-LEN(SOURCE!F350)+2), "")&amp;"("&amp;
      SUBSTITUTE(TEXT(SOURCE!G350,"??0"),"  ","")&amp;" &lt;&lt; TAM_MAX_BITS) |"&amp; IF(SOURCE!$S$2-3 &gt;= 0, REPT(" ",SOURCE!$S$2-5+4+1-1-LEN(SUBSTITUTE(SUBSTITUTE(TEXT(SOURCE!H350,"????0"),"  ","")," ",""))), "")&amp;
      SUBSTITUTE(SUBSTITUTE(TEXT(SOURCE!H350,"????0"),"  ","")," ","")&amp;","&amp; IF(SOURCE!$T$2-3 &gt;= 0, REPT(" ",SOURCE!$T$2-3-5), "")&amp;
      SOURCE!I350&amp;" | "&amp; IF(SOURCE!$U$2-LEN(SOURCE!I350) &gt;= 0, REPT(" ",SOURCE!$U$2-LEN(SOURCE!I350)), "")&amp;
      SOURCE!J350&amp;      IF(SOURCE!$V$2-LEN(SOURCE!J350) &gt;= 0, REPT(" ",SOURCE!$V$2-LEN(SOURCE!J350)), "")&amp;
  " | "&amp; SOURCE!K350&amp;      IF(SOURCE!$X$2-LEN(SOURCE!K350) &gt;= 0, REPT(" ",SOURCE!$X$2-LEN(SOURCE!K350)), "")&amp;
      "},"&amp;IF(SOURCE!L350&lt;&gt;"",""&amp;SOURCE!L350,"")
 )
)
)</f>
        <v>/*  338 */  { fnCvtPointMm,                multiply,                    "pt." STD_RIGHT_ARROW "mm",                    STD_RIGHT_ARROW " mm",                         (0 &lt;&lt; TAM_MAX_BITS) |     0, CAT_DUPL | SLS_ENABLED   | US_ENABLED  },</v>
      </c>
    </row>
    <row r="351" spans="1:1">
      <c r="A351" s="168" t="str">
        <f>IF(AND(OR(SOURCE!A351="",ISBLANK(SOURCE!A351)),SOURCE!B351&gt;0),IF(ISBLANK(SOURCE!C351),"",SOURCE!C351),
IF(SOURCE!B351&lt;0,VLOOKUP(SOURCE!B351,lookups!A$1:B$25,2,0),
  IF(ISBLANK(SOURCE!B351),
    "",
    "/* "&amp;TEXT(SOURCE!B351,"???0")&amp;" *"&amp;
      SOURCE!C351&amp;", "&amp; IF(SOURCE!$O$2-LEN(SOURCE!C351) &gt;= 0, REPT(" ",SOURCE!$O$2-LEN(SOURCE!C351)), "")&amp;
      SOURCE!D351&amp;", "&amp; IF(SOURCE!$P$2-LEN(SOURCE!D351) &gt;= 0, REPT(" ",SOURCE!$P$2-LEN(SOURCE!D351)), "")&amp;
      SOURCE!E351&amp;", "&amp; IF(SOURCE!$Q$2-LEN(SOURCE!E351) &gt;=0, REPT(" ",SOURCE!$Q$2-LEN(SOURCE!E351)), "")&amp;
      SOURCE!F351&amp;", "&amp; IF(SOURCE!$R$2-LEN(SOURCE!F351) &gt;= 0, REPT(" ",SOURCE!$R$2-LEN(SOURCE!F351)+2), "")&amp;"("&amp;
      SUBSTITUTE(TEXT(SOURCE!G351,"??0"),"  ","")&amp;" &lt;&lt; TAM_MAX_BITS) |"&amp; IF(SOURCE!$S$2-3 &gt;= 0, REPT(" ",SOURCE!$S$2-5+4+1-1-LEN(SUBSTITUTE(SUBSTITUTE(TEXT(SOURCE!H351,"????0"),"  ","")," ",""))), "")&amp;
      SUBSTITUTE(SUBSTITUTE(TEXT(SOURCE!H351,"????0"),"  ","")," ","")&amp;","&amp; IF(SOURCE!$T$2-3 &gt;= 0, REPT(" ",SOURCE!$T$2-3-5), "")&amp;
      SOURCE!I351&amp;" | "&amp; IF(SOURCE!$U$2-LEN(SOURCE!I351) &gt;= 0, REPT(" ",SOURCE!$U$2-LEN(SOURCE!I351)), "")&amp;
      SOURCE!J351&amp;      IF(SOURCE!$V$2-LEN(SOURCE!J351) &gt;= 0, REPT(" ",SOURCE!$V$2-LEN(SOURCE!J351)), "")&amp;
  " | "&amp; SOURCE!K351&amp;      IF(SOURCE!$X$2-LEN(SOURCE!K351) &gt;= 0, REPT(" ",SOURCE!$X$2-LEN(SOURCE!K351)), "")&amp;
      "},"&amp;IF(SOURCE!L351&lt;&gt;"",""&amp;SOURCE!L351,"")
 )
)
)</f>
        <v>/*  339 */  { fnCvtPointMm,                multiply,                    "pt." STD_RIGHT_ARROW "mm",                    STD_SPACE_HAIR,                                (0 &lt;&lt; TAM_MAX_BITS) |     0, CAT_DUPL | SLS_ENABLED   | US_ENABLED  },</v>
      </c>
    </row>
    <row r="352" spans="1:1">
      <c r="A352" s="168" t="str">
        <f>IF(AND(OR(SOURCE!A352="",ISBLANK(SOURCE!A352)),SOURCE!B352&gt;0),IF(ISBLANK(SOURCE!C352),"",SOURCE!C352),
IF(SOURCE!B352&lt;0,VLOOKUP(SOURCE!B352,lookups!A$1:B$25,2,0),
  IF(ISBLANK(SOURCE!B352),
    "",
    "/* "&amp;TEXT(SOURCE!B352,"???0")&amp;" *"&amp;
      SOURCE!C352&amp;", "&amp; IF(SOURCE!$O$2-LEN(SOURCE!C352) &gt;= 0, REPT(" ",SOURCE!$O$2-LEN(SOURCE!C352)), "")&amp;
      SOURCE!D352&amp;", "&amp; IF(SOURCE!$P$2-LEN(SOURCE!D352) &gt;= 0, REPT(" ",SOURCE!$P$2-LEN(SOURCE!D352)), "")&amp;
      SOURCE!E352&amp;", "&amp; IF(SOURCE!$Q$2-LEN(SOURCE!E352) &gt;=0, REPT(" ",SOURCE!$Q$2-LEN(SOURCE!E352)), "")&amp;
      SOURCE!F352&amp;", "&amp; IF(SOURCE!$R$2-LEN(SOURCE!F352) &gt;= 0, REPT(" ",SOURCE!$R$2-LEN(SOURCE!F352)+2), "")&amp;"("&amp;
      SUBSTITUTE(TEXT(SOURCE!G352,"??0"),"  ","")&amp;" &lt;&lt; TAM_MAX_BITS) |"&amp; IF(SOURCE!$S$2-3 &gt;= 0, REPT(" ",SOURCE!$S$2-5+4+1-1-LEN(SUBSTITUTE(SUBSTITUTE(TEXT(SOURCE!H352,"????0"),"  ","")," ",""))), "")&amp;
      SUBSTITUTE(SUBSTITUTE(TEXT(SOURCE!H352,"????0"),"  ","")," ","")&amp;","&amp; IF(SOURCE!$T$2-3 &gt;= 0, REPT(" ",SOURCE!$T$2-3-5), "")&amp;
      SOURCE!I352&amp;" | "&amp; IF(SOURCE!$U$2-LEN(SOURCE!I352) &gt;= 0, REPT(" ",SOURCE!$U$2-LEN(SOURCE!I352)), "")&amp;
      SOURCE!J352&amp;      IF(SOURCE!$V$2-LEN(SOURCE!J352) &gt;= 0, REPT(" ",SOURCE!$V$2-LEN(SOURCE!J352)), "")&amp;
  " | "&amp; SOURCE!K352&amp;      IF(SOURCE!$X$2-LEN(SOURCE!K352) &gt;= 0, REPT(" ",SOURCE!$X$2-LEN(SOURCE!K352)), "")&amp;
      "},"&amp;IF(SOURCE!L352&lt;&gt;"",""&amp;SOURCE!L352,"")
 )
)
)</f>
        <v>/*  340 */  { fnCvtYardM,                  divide,                      "m" STD_RIGHT_ARROW "yd.",                     "m" STD_RIGHT_ARROW "yd.",                     (0 &lt;&lt; TAM_MAX_BITS) |     0, CAT_FNCT | SLS_ENABLED   | US_ENABLED  },</v>
      </c>
    </row>
    <row r="353" spans="1:1">
      <c r="A353" s="168" t="str">
        <f>IF(AND(OR(SOURCE!A353="",ISBLANK(SOURCE!A353)),SOURCE!B353&gt;0),IF(ISBLANK(SOURCE!C353),"",SOURCE!C353),
IF(SOURCE!B353&lt;0,VLOOKUP(SOURCE!B353,lookups!A$1:B$25,2,0),
  IF(ISBLANK(SOURCE!B353),
    "",
    "/* "&amp;TEXT(SOURCE!B353,"???0")&amp;" *"&amp;
      SOURCE!C353&amp;", "&amp; IF(SOURCE!$O$2-LEN(SOURCE!C353) &gt;= 0, REPT(" ",SOURCE!$O$2-LEN(SOURCE!C353)), "")&amp;
      SOURCE!D353&amp;", "&amp; IF(SOURCE!$P$2-LEN(SOURCE!D353) &gt;= 0, REPT(" ",SOURCE!$P$2-LEN(SOURCE!D353)), "")&amp;
      SOURCE!E353&amp;", "&amp; IF(SOURCE!$Q$2-LEN(SOURCE!E353) &gt;=0, REPT(" ",SOURCE!$Q$2-LEN(SOURCE!E353)), "")&amp;
      SOURCE!F353&amp;", "&amp; IF(SOURCE!$R$2-LEN(SOURCE!F353) &gt;= 0, REPT(" ",SOURCE!$R$2-LEN(SOURCE!F353)+2), "")&amp;"("&amp;
      SUBSTITUTE(TEXT(SOURCE!G353,"??0"),"  ","")&amp;" &lt;&lt; TAM_MAX_BITS) |"&amp; IF(SOURCE!$S$2-3 &gt;= 0, REPT(" ",SOURCE!$S$2-5+4+1-1-LEN(SUBSTITUTE(SUBSTITUTE(TEXT(SOURCE!H353,"????0"),"  ","")," ",""))), "")&amp;
      SUBSTITUTE(SUBSTITUTE(TEXT(SOURCE!H353,"????0"),"  ","")," ","")&amp;","&amp; IF(SOURCE!$T$2-3 &gt;= 0, REPT(" ",SOURCE!$T$2-3-5), "")&amp;
      SOURCE!I353&amp;" | "&amp; IF(SOURCE!$U$2-LEN(SOURCE!I353) &gt;= 0, REPT(" ",SOURCE!$U$2-LEN(SOURCE!I353)), "")&amp;
      SOURCE!J353&amp;      IF(SOURCE!$V$2-LEN(SOURCE!J353) &gt;= 0, REPT(" ",SOURCE!$V$2-LEN(SOURCE!J353)), "")&amp;
  " | "&amp; SOURCE!K353&amp;      IF(SOURCE!$X$2-LEN(SOURCE!K353) &gt;= 0, REPT(" ",SOURCE!$X$2-LEN(SOURCE!K353)), "")&amp;
      "},"&amp;IF(SOURCE!L353&lt;&gt;"",""&amp;SOURCE!L353,"")
 )
)
)</f>
        <v>/*  341 */  { fnCvtYardM,                  multiply,                    "yd." STD_RIGHT_ARROW "m",                     "yd." STD_RIGHT_ARROW "m",                     (0 &lt;&lt; TAM_MAX_BITS) |     0, CAT_FNCT | SLS_ENABLED   | US_ENABLED  },</v>
      </c>
    </row>
    <row r="354" spans="1:1">
      <c r="A354" s="168" t="str">
        <f>IF(AND(OR(SOURCE!A354="",ISBLANK(SOURCE!A354)),SOURCE!B354&gt;0),IF(ISBLANK(SOURCE!C354),"",SOURCE!C354),
IF(SOURCE!B354&lt;0,VLOOKUP(SOURCE!B354,lookups!A$1:B$25,2,0),
  IF(ISBLANK(SOURCE!B354),
    "",
    "/* "&amp;TEXT(SOURCE!B354,"???0")&amp;" *"&amp;
      SOURCE!C354&amp;", "&amp; IF(SOURCE!$O$2-LEN(SOURCE!C354) &gt;= 0, REPT(" ",SOURCE!$O$2-LEN(SOURCE!C354)), "")&amp;
      SOURCE!D354&amp;", "&amp; IF(SOURCE!$P$2-LEN(SOURCE!D354) &gt;= 0, REPT(" ",SOURCE!$P$2-LEN(SOURCE!D354)), "")&amp;
      SOURCE!E354&amp;", "&amp; IF(SOURCE!$Q$2-LEN(SOURCE!E354) &gt;=0, REPT(" ",SOURCE!$Q$2-LEN(SOURCE!E354)), "")&amp;
      SOURCE!F354&amp;", "&amp; IF(SOURCE!$R$2-LEN(SOURCE!F354) &gt;= 0, REPT(" ",SOURCE!$R$2-LEN(SOURCE!F354)+2), "")&amp;"("&amp;
      SUBSTITUTE(TEXT(SOURCE!G354,"??0"),"  ","")&amp;" &lt;&lt; TAM_MAX_BITS) |"&amp; IF(SOURCE!$S$2-3 &gt;= 0, REPT(" ",SOURCE!$S$2-5+4+1-1-LEN(SUBSTITUTE(SUBSTITUTE(TEXT(SOURCE!H354,"????0"),"  ","")," ",""))), "")&amp;
      SUBSTITUTE(SUBSTITUTE(TEXT(SOURCE!H354,"????0"),"  ","")," ","")&amp;","&amp; IF(SOURCE!$T$2-3 &gt;= 0, REPT(" ",SOURCE!$T$2-3-5), "")&amp;
      SOURCE!I354&amp;" | "&amp; IF(SOURCE!$U$2-LEN(SOURCE!I354) &gt;= 0, REPT(" ",SOURCE!$U$2-LEN(SOURCE!I354)), "")&amp;
      SOURCE!J354&amp;      IF(SOURCE!$V$2-LEN(SOURCE!J354) &gt;= 0, REPT(" ",SOURCE!$V$2-LEN(SOURCE!J354)), "")&amp;
  " | "&amp; SOURCE!K354&amp;      IF(SOURCE!$X$2-LEN(SOURCE!K354) &gt;= 0, REPT(" ",SOURCE!$X$2-LEN(SOURCE!K354)), "")&amp;
      "},"&amp;IF(SOURCE!L354&lt;&gt;"",""&amp;SOURCE!L354,"")
 )
)
)</f>
        <v>/*  342 */  { fnCvtPsiPa,                  multiply,                    "psi" STD_RIGHT_ARROW "Pa",                    "psi" STD_RIGHT_ARROW "Pa",                    (0 &lt;&lt; TAM_MAX_BITS) |     0, CAT_FNCT | SLS_ENABLED   | US_ENABLED  },</v>
      </c>
    </row>
    <row r="355" spans="1:1">
      <c r="A355" s="168" t="str">
        <f>IF(AND(OR(SOURCE!A355="",ISBLANK(SOURCE!A355)),SOURCE!B355&gt;0),IF(ISBLANK(SOURCE!C355),"",SOURCE!C355),
IF(SOURCE!B355&lt;0,VLOOKUP(SOURCE!B355,lookups!A$1:B$25,2,0),
  IF(ISBLANK(SOURCE!B355),
    "",
    "/* "&amp;TEXT(SOURCE!B355,"???0")&amp;" *"&amp;
      SOURCE!C355&amp;", "&amp; IF(SOURCE!$O$2-LEN(SOURCE!C355) &gt;= 0, REPT(" ",SOURCE!$O$2-LEN(SOURCE!C355)), "")&amp;
      SOURCE!D355&amp;", "&amp; IF(SOURCE!$P$2-LEN(SOURCE!D355) &gt;= 0, REPT(" ",SOURCE!$P$2-LEN(SOURCE!D355)), "")&amp;
      SOURCE!E355&amp;", "&amp; IF(SOURCE!$Q$2-LEN(SOURCE!E355) &gt;=0, REPT(" ",SOURCE!$Q$2-LEN(SOURCE!E355)), "")&amp;
      SOURCE!F355&amp;", "&amp; IF(SOURCE!$R$2-LEN(SOURCE!F355) &gt;= 0, REPT(" ",SOURCE!$R$2-LEN(SOURCE!F355)+2), "")&amp;"("&amp;
      SUBSTITUTE(TEXT(SOURCE!G355,"??0"),"  ","")&amp;" &lt;&lt; TAM_MAX_BITS) |"&amp; IF(SOURCE!$S$2-3 &gt;= 0, REPT(" ",SOURCE!$S$2-5+4+1-1-LEN(SUBSTITUTE(SUBSTITUTE(TEXT(SOURCE!H355,"????0"),"  ","")," ",""))), "")&amp;
      SUBSTITUTE(SUBSTITUTE(TEXT(SOURCE!H355,"????0"),"  ","")," ","")&amp;","&amp; IF(SOURCE!$T$2-3 &gt;= 0, REPT(" ",SOURCE!$T$2-3-5), "")&amp;
      SOURCE!I355&amp;" | "&amp; IF(SOURCE!$U$2-LEN(SOURCE!I355) &gt;= 0, REPT(" ",SOURCE!$U$2-LEN(SOURCE!I355)), "")&amp;
      SOURCE!J355&amp;      IF(SOURCE!$V$2-LEN(SOURCE!J355) &gt;= 0, REPT(" ",SOURCE!$V$2-LEN(SOURCE!J355)), "")&amp;
  " | "&amp; SOURCE!K355&amp;      IF(SOURCE!$X$2-LEN(SOURCE!K355) &gt;= 0, REPT(" ",SOURCE!$X$2-LEN(SOURCE!K355)), "")&amp;
      "},"&amp;IF(SOURCE!L355&lt;&gt;"",""&amp;SOURCE!L355,"")
 )
)
)</f>
        <v>/*  343 */  { fnCvtPsiPa,                  divide,                      "Pa" STD_RIGHT_ARROW "psi",                    "Pa" STD_RIGHT_ARROW "psi",                    (0 &lt;&lt; TAM_MAX_BITS) |     0, CAT_FNCT | SLS_ENABLED   | US_ENABLED  },</v>
      </c>
    </row>
    <row r="356" spans="1:1">
      <c r="A356" s="168" t="str">
        <f>IF(AND(OR(SOURCE!A356="",ISBLANK(SOURCE!A356)),SOURCE!B356&gt;0),IF(ISBLANK(SOURCE!C356),"",SOURCE!C356),
IF(SOURCE!B356&lt;0,VLOOKUP(SOURCE!B356,lookups!A$1:B$25,2,0),
  IF(ISBLANK(SOURCE!B356),
    "",
    "/* "&amp;TEXT(SOURCE!B356,"???0")&amp;" *"&amp;
      SOURCE!C356&amp;", "&amp; IF(SOURCE!$O$2-LEN(SOURCE!C356) &gt;= 0, REPT(" ",SOURCE!$O$2-LEN(SOURCE!C356)), "")&amp;
      SOURCE!D356&amp;", "&amp; IF(SOURCE!$P$2-LEN(SOURCE!D356) &gt;= 0, REPT(" ",SOURCE!$P$2-LEN(SOURCE!D356)), "")&amp;
      SOURCE!E356&amp;", "&amp; IF(SOURCE!$Q$2-LEN(SOURCE!E356) &gt;=0, REPT(" ",SOURCE!$Q$2-LEN(SOURCE!E356)), "")&amp;
      SOURCE!F356&amp;", "&amp; IF(SOURCE!$R$2-LEN(SOURCE!F356) &gt;= 0, REPT(" ",SOURCE!$R$2-LEN(SOURCE!F356)+2), "")&amp;"("&amp;
      SUBSTITUTE(TEXT(SOURCE!G356,"??0"),"  ","")&amp;" &lt;&lt; TAM_MAX_BITS) |"&amp; IF(SOURCE!$S$2-3 &gt;= 0, REPT(" ",SOURCE!$S$2-5+4+1-1-LEN(SUBSTITUTE(SUBSTITUTE(TEXT(SOURCE!H356,"????0"),"  ","")," ",""))), "")&amp;
      SUBSTITUTE(SUBSTITUTE(TEXT(SOURCE!H356,"????0"),"  ","")," ","")&amp;","&amp; IF(SOURCE!$T$2-3 &gt;= 0, REPT(" ",SOURCE!$T$2-3-5), "")&amp;
      SOURCE!I356&amp;" | "&amp; IF(SOURCE!$U$2-LEN(SOURCE!I356) &gt;= 0, REPT(" ",SOURCE!$U$2-LEN(SOURCE!I356)), "")&amp;
      SOURCE!J356&amp;      IF(SOURCE!$V$2-LEN(SOURCE!J356) &gt;= 0, REPT(" ",SOURCE!$V$2-LEN(SOURCE!J356)), "")&amp;
  " | "&amp; SOURCE!K356&amp;      IF(SOURCE!$X$2-LEN(SOURCE!K356) &gt;= 0, REPT(" ",SOURCE!$X$2-LEN(SOURCE!K356)), "")&amp;
      "},"&amp;IF(SOURCE!L356&lt;&gt;"",""&amp;SOURCE!L356,"")
 )
)
)</f>
        <v>/*  344 */  { fnCvtTorrPa,                 divide,                      "Pa" STD_RIGHT_ARROW "tor",                    "Pa " STD_RIGHT_ARROW,                         (0 &lt;&lt; TAM_MAX_BITS) |     0, CAT_FNCT | SLS_ENABLED   | US_ENABLED  },</v>
      </c>
    </row>
    <row r="357" spans="1:1">
      <c r="A357" s="168" t="str">
        <f>IF(AND(OR(SOURCE!A357="",ISBLANK(SOURCE!A357)),SOURCE!B357&gt;0),IF(ISBLANK(SOURCE!C357),"",SOURCE!C357),
IF(SOURCE!B357&lt;0,VLOOKUP(SOURCE!B357,lookups!A$1:B$25,2,0),
  IF(ISBLANK(SOURCE!B357),
    "",
    "/* "&amp;TEXT(SOURCE!B357,"???0")&amp;" *"&amp;
      SOURCE!C357&amp;", "&amp; IF(SOURCE!$O$2-LEN(SOURCE!C357) &gt;= 0, REPT(" ",SOURCE!$O$2-LEN(SOURCE!C357)), "")&amp;
      SOURCE!D357&amp;", "&amp; IF(SOURCE!$P$2-LEN(SOURCE!D357) &gt;= 0, REPT(" ",SOURCE!$P$2-LEN(SOURCE!D357)), "")&amp;
      SOURCE!E357&amp;", "&amp; IF(SOURCE!$Q$2-LEN(SOURCE!E357) &gt;=0, REPT(" ",SOURCE!$Q$2-LEN(SOURCE!E357)), "")&amp;
      SOURCE!F357&amp;", "&amp; IF(SOURCE!$R$2-LEN(SOURCE!F357) &gt;= 0, REPT(" ",SOURCE!$R$2-LEN(SOURCE!F357)+2), "")&amp;"("&amp;
      SUBSTITUTE(TEXT(SOURCE!G357,"??0"),"  ","")&amp;" &lt;&lt; TAM_MAX_BITS) |"&amp; IF(SOURCE!$S$2-3 &gt;= 0, REPT(" ",SOURCE!$S$2-5+4+1-1-LEN(SUBSTITUTE(SUBSTITUTE(TEXT(SOURCE!H357,"????0"),"  ","")," ",""))), "")&amp;
      SUBSTITUTE(SUBSTITUTE(TEXT(SOURCE!H357,"????0"),"  ","")," ","")&amp;","&amp; IF(SOURCE!$T$2-3 &gt;= 0, REPT(" ",SOURCE!$T$2-3-5), "")&amp;
      SOURCE!I357&amp;" | "&amp; IF(SOURCE!$U$2-LEN(SOURCE!I357) &gt;= 0, REPT(" ",SOURCE!$U$2-LEN(SOURCE!I357)), "")&amp;
      SOURCE!J357&amp;      IF(SOURCE!$V$2-LEN(SOURCE!J357) &gt;= 0, REPT(" ",SOURCE!$V$2-LEN(SOURCE!J357)), "")&amp;
  " | "&amp; SOURCE!K357&amp;      IF(SOURCE!$X$2-LEN(SOURCE!K357) &gt;= 0, REPT(" ",SOURCE!$X$2-LEN(SOURCE!K357)), "")&amp;
      "},"&amp;IF(SOURCE!L357&lt;&gt;"",""&amp;SOURCE!L357,"")
 )
)
)</f>
        <v>/*  345 */  { fnCvtTorrPa,                 divide,                      "Pa" STD_RIGHT_ARROW "tor",                    "torr",                                        (0 &lt;&lt; TAM_MAX_BITS) |     0, CAT_DUPL | SLS_ENABLED   | US_ENABLED  },</v>
      </c>
    </row>
    <row r="358" spans="1:1">
      <c r="A358" s="168" t="str">
        <f>IF(AND(OR(SOURCE!A358="",ISBLANK(SOURCE!A358)),SOURCE!B358&gt;0),IF(ISBLANK(SOURCE!C358),"",SOURCE!C358),
IF(SOURCE!B358&lt;0,VLOOKUP(SOURCE!B358,lookups!A$1:B$25,2,0),
  IF(ISBLANK(SOURCE!B358),
    "",
    "/* "&amp;TEXT(SOURCE!B358,"???0")&amp;" *"&amp;
      SOURCE!C358&amp;", "&amp; IF(SOURCE!$O$2-LEN(SOURCE!C358) &gt;= 0, REPT(" ",SOURCE!$O$2-LEN(SOURCE!C358)), "")&amp;
      SOURCE!D358&amp;", "&amp; IF(SOURCE!$P$2-LEN(SOURCE!D358) &gt;= 0, REPT(" ",SOURCE!$P$2-LEN(SOURCE!D358)), "")&amp;
      SOURCE!E358&amp;", "&amp; IF(SOURCE!$Q$2-LEN(SOURCE!E358) &gt;=0, REPT(" ",SOURCE!$Q$2-LEN(SOURCE!E358)), "")&amp;
      SOURCE!F358&amp;", "&amp; IF(SOURCE!$R$2-LEN(SOURCE!F358) &gt;= 0, REPT(" ",SOURCE!$R$2-LEN(SOURCE!F358)+2), "")&amp;"("&amp;
      SUBSTITUTE(TEXT(SOURCE!G358,"??0"),"  ","")&amp;" &lt;&lt; TAM_MAX_BITS) |"&amp; IF(SOURCE!$S$2-3 &gt;= 0, REPT(" ",SOURCE!$S$2-5+4+1-1-LEN(SUBSTITUTE(SUBSTITUTE(TEXT(SOURCE!H358,"????0"),"  ","")," ",""))), "")&amp;
      SUBSTITUTE(SUBSTITUTE(TEXT(SOURCE!H358,"????0"),"  ","")," ","")&amp;","&amp; IF(SOURCE!$T$2-3 &gt;= 0, REPT(" ",SOURCE!$T$2-3-5), "")&amp;
      SOURCE!I358&amp;" | "&amp; IF(SOURCE!$U$2-LEN(SOURCE!I358) &gt;= 0, REPT(" ",SOURCE!$U$2-LEN(SOURCE!I358)), "")&amp;
      SOURCE!J358&amp;      IF(SOURCE!$V$2-LEN(SOURCE!J358) &gt;= 0, REPT(" ",SOURCE!$V$2-LEN(SOURCE!J358)), "")&amp;
  " | "&amp; SOURCE!K358&amp;      IF(SOURCE!$X$2-LEN(SOURCE!K358) &gt;= 0, REPT(" ",SOURCE!$X$2-LEN(SOURCE!K358)), "")&amp;
      "},"&amp;IF(SOURCE!L358&lt;&gt;"",""&amp;SOURCE!L358,"")
 )
)
)</f>
        <v>/*  346 */  { fnCvtTorrPa,                 multiply,                    "tor" STD_RIGHT_ARROW "Pa",                    "torr",                                        (0 &lt;&lt; TAM_MAX_BITS) |     0, CAT_FNCT | SLS_ENABLED   | US_ENABLED  },</v>
      </c>
    </row>
    <row r="359" spans="1:1">
      <c r="A359" s="168" t="str">
        <f>IF(AND(OR(SOURCE!A359="",ISBLANK(SOURCE!A359)),SOURCE!B359&gt;0),IF(ISBLANK(SOURCE!C359),"",SOURCE!C359),
IF(SOURCE!B359&lt;0,VLOOKUP(SOURCE!B359,lookups!A$1:B$25,2,0),
  IF(ISBLANK(SOURCE!B359),
    "",
    "/* "&amp;TEXT(SOURCE!B359,"???0")&amp;" *"&amp;
      SOURCE!C359&amp;", "&amp; IF(SOURCE!$O$2-LEN(SOURCE!C359) &gt;= 0, REPT(" ",SOURCE!$O$2-LEN(SOURCE!C359)), "")&amp;
      SOURCE!D359&amp;", "&amp; IF(SOURCE!$P$2-LEN(SOURCE!D359) &gt;= 0, REPT(" ",SOURCE!$P$2-LEN(SOURCE!D359)), "")&amp;
      SOURCE!E359&amp;", "&amp; IF(SOURCE!$Q$2-LEN(SOURCE!E359) &gt;=0, REPT(" ",SOURCE!$Q$2-LEN(SOURCE!E359)), "")&amp;
      SOURCE!F359&amp;", "&amp; IF(SOURCE!$R$2-LEN(SOURCE!F359) &gt;= 0, REPT(" ",SOURCE!$R$2-LEN(SOURCE!F359)+2), "")&amp;"("&amp;
      SUBSTITUTE(TEXT(SOURCE!G359,"??0"),"  ","")&amp;" &lt;&lt; TAM_MAX_BITS) |"&amp; IF(SOURCE!$S$2-3 &gt;= 0, REPT(" ",SOURCE!$S$2-5+4+1-1-LEN(SUBSTITUTE(SUBSTITUTE(TEXT(SOURCE!H359,"????0"),"  ","")," ",""))), "")&amp;
      SUBSTITUTE(SUBSTITUTE(TEXT(SOURCE!H359,"????0"),"  ","")," ","")&amp;","&amp; IF(SOURCE!$T$2-3 &gt;= 0, REPT(" ",SOURCE!$T$2-3-5), "")&amp;
      SOURCE!I359&amp;" | "&amp; IF(SOURCE!$U$2-LEN(SOURCE!I359) &gt;= 0, REPT(" ",SOURCE!$U$2-LEN(SOURCE!I359)), "")&amp;
      SOURCE!J359&amp;      IF(SOURCE!$V$2-LEN(SOURCE!J359) &gt;= 0, REPT(" ",SOURCE!$V$2-LEN(SOURCE!J359)), "")&amp;
  " | "&amp; SOURCE!K359&amp;      IF(SOURCE!$X$2-LEN(SOURCE!K359) &gt;= 0, REPT(" ",SOURCE!$X$2-LEN(SOURCE!K359)), "")&amp;
      "},"&amp;IF(SOURCE!L359&lt;&gt;"",""&amp;SOURCE!L359,"")
 )
)
)</f>
        <v>/*  347 */  { fnCvtTorrPa,                 multiply,                    "tor" STD_RIGHT_ARROW "Pa",                    STD_RIGHT_ARROW " Pa",                         (0 &lt;&lt; TAM_MAX_BITS) |     0, CAT_DUPL | SLS_ENABLED   | US_ENABLED  },</v>
      </c>
    </row>
    <row r="360" spans="1:1">
      <c r="A360" s="168" t="str">
        <f>IF(AND(OR(SOURCE!A360="",ISBLANK(SOURCE!A360)),SOURCE!B360&gt;0),IF(ISBLANK(SOURCE!C360),"",SOURCE!C360),
IF(SOURCE!B360&lt;0,VLOOKUP(SOURCE!B360,lookups!A$1:B$25,2,0),
  IF(ISBLANK(SOURCE!B360),
    "",
    "/* "&amp;TEXT(SOURCE!B360,"???0")&amp;" *"&amp;
      SOURCE!C360&amp;", "&amp; IF(SOURCE!$O$2-LEN(SOURCE!C360) &gt;= 0, REPT(" ",SOURCE!$O$2-LEN(SOURCE!C360)), "")&amp;
      SOURCE!D360&amp;", "&amp; IF(SOURCE!$P$2-LEN(SOURCE!D360) &gt;= 0, REPT(" ",SOURCE!$P$2-LEN(SOURCE!D360)), "")&amp;
      SOURCE!E360&amp;", "&amp; IF(SOURCE!$Q$2-LEN(SOURCE!E360) &gt;=0, REPT(" ",SOURCE!$Q$2-LEN(SOURCE!E360)), "")&amp;
      SOURCE!F360&amp;", "&amp; IF(SOURCE!$R$2-LEN(SOURCE!F360) &gt;= 0, REPT(" ",SOURCE!$R$2-LEN(SOURCE!F360)+2), "")&amp;"("&amp;
      SUBSTITUTE(TEXT(SOURCE!G360,"??0"),"  ","")&amp;" &lt;&lt; TAM_MAX_BITS) |"&amp; IF(SOURCE!$S$2-3 &gt;= 0, REPT(" ",SOURCE!$S$2-5+4+1-1-LEN(SUBSTITUTE(SUBSTITUTE(TEXT(SOURCE!H360,"????0"),"  ","")," ",""))), "")&amp;
      SUBSTITUTE(SUBSTITUTE(TEXT(SOURCE!H360,"????0"),"  ","")," ","")&amp;","&amp; IF(SOURCE!$T$2-3 &gt;= 0, REPT(" ",SOURCE!$T$2-3-5), "")&amp;
      SOURCE!I360&amp;" | "&amp; IF(SOURCE!$U$2-LEN(SOURCE!I360) &gt;= 0, REPT(" ",SOURCE!$U$2-LEN(SOURCE!I360)), "")&amp;
      SOURCE!J360&amp;      IF(SOURCE!$V$2-LEN(SOURCE!J360) &gt;= 0, REPT(" ",SOURCE!$V$2-LEN(SOURCE!J360)), "")&amp;
  " | "&amp; SOURCE!K360&amp;      IF(SOURCE!$X$2-LEN(SOURCE!K360) &gt;= 0, REPT(" ",SOURCE!$X$2-LEN(SOURCE!K360)), "")&amp;
      "},"&amp;IF(SOURCE!L360&lt;&gt;"",""&amp;SOURCE!L360,"")
 )
)
)</f>
        <v>/*  348 */  { fnCvtYearS,                  divide,                      "s" STD_RIGHT_ARROW "year",                    "s" STD_RIGHT_ARROW "year",                    (0 &lt;&lt; TAM_MAX_BITS) |     0, CAT_FNCT | SLS_ENABLED   | US_ENABLED  },</v>
      </c>
    </row>
    <row r="361" spans="1:1">
      <c r="A361" s="168" t="str">
        <f>IF(AND(OR(SOURCE!A361="",ISBLANK(SOURCE!A361)),SOURCE!B361&gt;0),IF(ISBLANK(SOURCE!C361),"",SOURCE!C361),
IF(SOURCE!B361&lt;0,VLOOKUP(SOURCE!B361,lookups!A$1:B$25,2,0),
  IF(ISBLANK(SOURCE!B361),
    "",
    "/* "&amp;TEXT(SOURCE!B361,"???0")&amp;" *"&amp;
      SOURCE!C361&amp;", "&amp; IF(SOURCE!$O$2-LEN(SOURCE!C361) &gt;= 0, REPT(" ",SOURCE!$O$2-LEN(SOURCE!C361)), "")&amp;
      SOURCE!D361&amp;", "&amp; IF(SOURCE!$P$2-LEN(SOURCE!D361) &gt;= 0, REPT(" ",SOURCE!$P$2-LEN(SOURCE!D361)), "")&amp;
      SOURCE!E361&amp;", "&amp; IF(SOURCE!$Q$2-LEN(SOURCE!E361) &gt;=0, REPT(" ",SOURCE!$Q$2-LEN(SOURCE!E361)), "")&amp;
      SOURCE!F361&amp;", "&amp; IF(SOURCE!$R$2-LEN(SOURCE!F361) &gt;= 0, REPT(" ",SOURCE!$R$2-LEN(SOURCE!F361)+2), "")&amp;"("&amp;
      SUBSTITUTE(TEXT(SOURCE!G361,"??0"),"  ","")&amp;" &lt;&lt; TAM_MAX_BITS) |"&amp; IF(SOURCE!$S$2-3 &gt;= 0, REPT(" ",SOURCE!$S$2-5+4+1-1-LEN(SUBSTITUTE(SUBSTITUTE(TEXT(SOURCE!H361,"????0"),"  ","")," ",""))), "")&amp;
      SUBSTITUTE(SUBSTITUTE(TEXT(SOURCE!H361,"????0"),"  ","")," ","")&amp;","&amp; IF(SOURCE!$T$2-3 &gt;= 0, REPT(" ",SOURCE!$T$2-3-5), "")&amp;
      SOURCE!I361&amp;" | "&amp; IF(SOURCE!$U$2-LEN(SOURCE!I361) &gt;= 0, REPT(" ",SOURCE!$U$2-LEN(SOURCE!I361)), "")&amp;
      SOURCE!J361&amp;      IF(SOURCE!$V$2-LEN(SOURCE!J361) &gt;= 0, REPT(" ",SOURCE!$V$2-LEN(SOURCE!J361)), "")&amp;
  " | "&amp; SOURCE!K361&amp;      IF(SOURCE!$X$2-LEN(SOURCE!K361) &gt;= 0, REPT(" ",SOURCE!$X$2-LEN(SOURCE!K361)), "")&amp;
      "},"&amp;IF(SOURCE!L361&lt;&gt;"",""&amp;SOURCE!L361,"")
 )
)
)</f>
        <v>/*  349 */  { fnCvtYearS,                  multiply,                    "year" STD_RIGHT_ARROW "s",                    "year" STD_RIGHT_ARROW "s",                    (0 &lt;&lt; TAM_MAX_BITS) |     0, CAT_FNCT | SLS_ENABLED   | US_ENABLED  },</v>
      </c>
    </row>
    <row r="362" spans="1:1">
      <c r="A362" s="168" t="str">
        <f>IF(AND(OR(SOURCE!A362="",ISBLANK(SOURCE!A362)),SOURCE!B362&gt;0),IF(ISBLANK(SOURCE!C362),"",SOURCE!C362),
IF(SOURCE!B362&lt;0,VLOOKUP(SOURCE!B362,lookups!A$1:B$25,2,0),
  IF(ISBLANK(SOURCE!B362),
    "",
    "/* "&amp;TEXT(SOURCE!B362,"???0")&amp;" *"&amp;
      SOURCE!C362&amp;", "&amp; IF(SOURCE!$O$2-LEN(SOURCE!C362) &gt;= 0, REPT(" ",SOURCE!$O$2-LEN(SOURCE!C362)), "")&amp;
      SOURCE!D362&amp;", "&amp; IF(SOURCE!$P$2-LEN(SOURCE!D362) &gt;= 0, REPT(" ",SOURCE!$P$2-LEN(SOURCE!D362)), "")&amp;
      SOURCE!E362&amp;", "&amp; IF(SOURCE!$Q$2-LEN(SOURCE!E362) &gt;=0, REPT(" ",SOURCE!$Q$2-LEN(SOURCE!E362)), "")&amp;
      SOURCE!F362&amp;", "&amp; IF(SOURCE!$R$2-LEN(SOURCE!F362) &gt;= 0, REPT(" ",SOURCE!$R$2-LEN(SOURCE!F362)+2), "")&amp;"("&amp;
      SUBSTITUTE(TEXT(SOURCE!G362,"??0"),"  ","")&amp;" &lt;&lt; TAM_MAX_BITS) |"&amp; IF(SOURCE!$S$2-3 &gt;= 0, REPT(" ",SOURCE!$S$2-5+4+1-1-LEN(SUBSTITUTE(SUBSTITUTE(TEXT(SOURCE!H362,"????0"),"  ","")," ",""))), "")&amp;
      SUBSTITUTE(SUBSTITUTE(TEXT(SOURCE!H362,"????0"),"  ","")," ","")&amp;","&amp; IF(SOURCE!$T$2-3 &gt;= 0, REPT(" ",SOURCE!$T$2-3-5), "")&amp;
      SOURCE!I362&amp;" | "&amp; IF(SOURCE!$U$2-LEN(SOURCE!I362) &gt;= 0, REPT(" ",SOURCE!$U$2-LEN(SOURCE!I362)), "")&amp;
      SOURCE!J362&amp;      IF(SOURCE!$V$2-LEN(SOURCE!J362) &gt;= 0, REPT(" ",SOURCE!$V$2-LEN(SOURCE!J362)), "")&amp;
  " | "&amp; SOURCE!K362&amp;      IF(SOURCE!$X$2-LEN(SOURCE!K362) &gt;= 0, REPT(" ",SOURCE!$X$2-LEN(SOURCE!K362)), "")&amp;
      "},"&amp;IF(SOURCE!L362&lt;&gt;"",""&amp;SOURCE!L362,"")
 )
)
)</f>
        <v>/*  350 */  { fnCvtCaratG,                 multiply,                    "ct" STD_RIGHT_ARROW "g",                      "carat",                                       (0 &lt;&lt; TAM_MAX_BITS) |     0, CAT_FNCT | SLS_ENABLED   | US_ENABLED  },</v>
      </c>
    </row>
    <row r="363" spans="1:1">
      <c r="A363" s="168" t="str">
        <f>IF(AND(OR(SOURCE!A363="",ISBLANK(SOURCE!A363)),SOURCE!B363&gt;0),IF(ISBLANK(SOURCE!C363),"",SOURCE!C363),
IF(SOURCE!B363&lt;0,VLOOKUP(SOURCE!B363,lookups!A$1:B$25,2,0),
  IF(ISBLANK(SOURCE!B363),
    "",
    "/* "&amp;TEXT(SOURCE!B363,"???0")&amp;" *"&amp;
      SOURCE!C363&amp;", "&amp; IF(SOURCE!$O$2-LEN(SOURCE!C363) &gt;= 0, REPT(" ",SOURCE!$O$2-LEN(SOURCE!C363)), "")&amp;
      SOURCE!D363&amp;", "&amp; IF(SOURCE!$P$2-LEN(SOURCE!D363) &gt;= 0, REPT(" ",SOURCE!$P$2-LEN(SOURCE!D363)), "")&amp;
      SOURCE!E363&amp;", "&amp; IF(SOURCE!$Q$2-LEN(SOURCE!E363) &gt;=0, REPT(" ",SOURCE!$Q$2-LEN(SOURCE!E363)), "")&amp;
      SOURCE!F363&amp;", "&amp; IF(SOURCE!$R$2-LEN(SOURCE!F363) &gt;= 0, REPT(" ",SOURCE!$R$2-LEN(SOURCE!F363)+2), "")&amp;"("&amp;
      SUBSTITUTE(TEXT(SOURCE!G363,"??0"),"  ","")&amp;" &lt;&lt; TAM_MAX_BITS) |"&amp; IF(SOURCE!$S$2-3 &gt;= 0, REPT(" ",SOURCE!$S$2-5+4+1-1-LEN(SUBSTITUTE(SUBSTITUTE(TEXT(SOURCE!H363,"????0"),"  ","")," ",""))), "")&amp;
      SUBSTITUTE(SUBSTITUTE(TEXT(SOURCE!H363,"????0"),"  ","")," ","")&amp;","&amp; IF(SOURCE!$T$2-3 &gt;= 0, REPT(" ",SOURCE!$T$2-3-5), "")&amp;
      SOURCE!I363&amp;" | "&amp; IF(SOURCE!$U$2-LEN(SOURCE!I363) &gt;= 0, REPT(" ",SOURCE!$U$2-LEN(SOURCE!I363)), "")&amp;
      SOURCE!J363&amp;      IF(SOURCE!$V$2-LEN(SOURCE!J363) &gt;= 0, REPT(" ",SOURCE!$V$2-LEN(SOURCE!J363)), "")&amp;
  " | "&amp; SOURCE!K363&amp;      IF(SOURCE!$X$2-LEN(SOURCE!K363) &gt;= 0, REPT(" ",SOURCE!$X$2-LEN(SOURCE!K363)), "")&amp;
      "},"&amp;IF(SOURCE!L363&lt;&gt;"",""&amp;SOURCE!L363,"")
 )
)
)</f>
        <v>/*  351 */  { fnCvtCaratG,                 multiply,                    "ct" STD_RIGHT_ARROW "g",                      STD_RIGHT_ARROW " g",                          (0 &lt;&lt; TAM_MAX_BITS) |     0, CAT_DUPL | SLS_ENABLED   | US_ENABLED  },</v>
      </c>
    </row>
    <row r="364" spans="1:1">
      <c r="A364" s="168" t="str">
        <f>IF(AND(OR(SOURCE!A364="",ISBLANK(SOURCE!A364)),SOURCE!B364&gt;0),IF(ISBLANK(SOURCE!C364),"",SOURCE!C364),
IF(SOURCE!B364&lt;0,VLOOKUP(SOURCE!B364,lookups!A$1:B$25,2,0),
  IF(ISBLANK(SOURCE!B364),
    "",
    "/* "&amp;TEXT(SOURCE!B364,"???0")&amp;" *"&amp;
      SOURCE!C364&amp;", "&amp; IF(SOURCE!$O$2-LEN(SOURCE!C364) &gt;= 0, REPT(" ",SOURCE!$O$2-LEN(SOURCE!C364)), "")&amp;
      SOURCE!D364&amp;", "&amp; IF(SOURCE!$P$2-LEN(SOURCE!D364) &gt;= 0, REPT(" ",SOURCE!$P$2-LEN(SOURCE!D364)), "")&amp;
      SOURCE!E364&amp;", "&amp; IF(SOURCE!$Q$2-LEN(SOURCE!E364) &gt;=0, REPT(" ",SOURCE!$Q$2-LEN(SOURCE!E364)), "")&amp;
      SOURCE!F364&amp;", "&amp; IF(SOURCE!$R$2-LEN(SOURCE!F364) &gt;= 0, REPT(" ",SOURCE!$R$2-LEN(SOURCE!F364)+2), "")&amp;"("&amp;
      SUBSTITUTE(TEXT(SOURCE!G364,"??0"),"  ","")&amp;" &lt;&lt; TAM_MAX_BITS) |"&amp; IF(SOURCE!$S$2-3 &gt;= 0, REPT(" ",SOURCE!$S$2-5+4+1-1-LEN(SUBSTITUTE(SUBSTITUTE(TEXT(SOURCE!H364,"????0"),"  ","")," ",""))), "")&amp;
      SUBSTITUTE(SUBSTITUTE(TEXT(SOURCE!H364,"????0"),"  ","")," ","")&amp;","&amp; IF(SOURCE!$T$2-3 &gt;= 0, REPT(" ",SOURCE!$T$2-3-5), "")&amp;
      SOURCE!I364&amp;" | "&amp; IF(SOURCE!$U$2-LEN(SOURCE!I364) &gt;= 0, REPT(" ",SOURCE!$U$2-LEN(SOURCE!I364)), "")&amp;
      SOURCE!J364&amp;      IF(SOURCE!$V$2-LEN(SOURCE!J364) &gt;= 0, REPT(" ",SOURCE!$V$2-LEN(SOURCE!J364)), "")&amp;
  " | "&amp; SOURCE!K364&amp;      IF(SOURCE!$X$2-LEN(SOURCE!K364) &gt;= 0, REPT(" ",SOURCE!$X$2-LEN(SOURCE!K364)), "")&amp;
      "},"&amp;IF(SOURCE!L364&lt;&gt;"",""&amp;SOURCE!L364,"")
 )
)
)</f>
        <v>/*  352 */  { fnCvtJinKg,                  divide,                      "j" STD_i_MACRON "n" STD_RIGHT_ARROW "kg",     "j" STD_i_MACRON "n" STD_RIGHT_ARROW "kg",     (0 &lt;&lt; TAM_MAX_BITS) |     0, CAT_FNCT | SLS_ENABLED   | US_ENABLED  },</v>
      </c>
    </row>
    <row r="365" spans="1:1">
      <c r="A365" s="168" t="str">
        <f>IF(AND(OR(SOURCE!A365="",ISBLANK(SOURCE!A365)),SOURCE!B365&gt;0),IF(ISBLANK(SOURCE!C365),"",SOURCE!C365),
IF(SOURCE!B365&lt;0,VLOOKUP(SOURCE!B365,lookups!A$1:B$25,2,0),
  IF(ISBLANK(SOURCE!B365),
    "",
    "/* "&amp;TEXT(SOURCE!B365,"???0")&amp;" *"&amp;
      SOURCE!C365&amp;", "&amp; IF(SOURCE!$O$2-LEN(SOURCE!C365) &gt;= 0, REPT(" ",SOURCE!$O$2-LEN(SOURCE!C365)), "")&amp;
      SOURCE!D365&amp;", "&amp; IF(SOURCE!$P$2-LEN(SOURCE!D365) &gt;= 0, REPT(" ",SOURCE!$P$2-LEN(SOURCE!D365)), "")&amp;
      SOURCE!E365&amp;", "&amp; IF(SOURCE!$Q$2-LEN(SOURCE!E365) &gt;=0, REPT(" ",SOURCE!$Q$2-LEN(SOURCE!E365)), "")&amp;
      SOURCE!F365&amp;", "&amp; IF(SOURCE!$R$2-LEN(SOURCE!F365) &gt;= 0, REPT(" ",SOURCE!$R$2-LEN(SOURCE!F365)+2), "")&amp;"("&amp;
      SUBSTITUTE(TEXT(SOURCE!G365,"??0"),"  ","")&amp;" &lt;&lt; TAM_MAX_BITS) |"&amp; IF(SOURCE!$S$2-3 &gt;= 0, REPT(" ",SOURCE!$S$2-5+4+1-1-LEN(SUBSTITUTE(SUBSTITUTE(TEXT(SOURCE!H365,"????0"),"  ","")," ",""))), "")&amp;
      SUBSTITUTE(SUBSTITUTE(TEXT(SOURCE!H365,"????0"),"  ","")," ","")&amp;","&amp; IF(SOURCE!$T$2-3 &gt;= 0, REPT(" ",SOURCE!$T$2-3-5), "")&amp;
      SOURCE!I365&amp;" | "&amp; IF(SOURCE!$U$2-LEN(SOURCE!I365) &gt;= 0, REPT(" ",SOURCE!$U$2-LEN(SOURCE!I365)), "")&amp;
      SOURCE!J365&amp;      IF(SOURCE!$V$2-LEN(SOURCE!J365) &gt;= 0, REPT(" ",SOURCE!$V$2-LEN(SOURCE!J365)), "")&amp;
  " | "&amp; SOURCE!K365&amp;      IF(SOURCE!$X$2-LEN(SOURCE!K365) &gt;= 0, REPT(" ",SOURCE!$X$2-LEN(SOURCE!K365)), "")&amp;
      "},"&amp;IF(SOURCE!L365&lt;&gt;"",""&amp;SOURCE!L365,"")
 )
)
)</f>
        <v>/*  353 */  { fnCvtCaratG,                 divide,                      "g" STD_RIGHT_ARROW "ct",                      "g " STD_RIGHT_ARROW,                          (0 &lt;&lt; TAM_MAX_BITS) |     0, CAT_FNCT | SLS_ENABLED   | US_ENABLED  },</v>
      </c>
    </row>
    <row r="366" spans="1:1">
      <c r="A366" s="168" t="str">
        <f>IF(AND(OR(SOURCE!A366="",ISBLANK(SOURCE!A366)),SOURCE!B366&gt;0),IF(ISBLANK(SOURCE!C366),"",SOURCE!C366),
IF(SOURCE!B366&lt;0,VLOOKUP(SOURCE!B366,lookups!A$1:B$25,2,0),
  IF(ISBLANK(SOURCE!B366),
    "",
    "/* "&amp;TEXT(SOURCE!B366,"???0")&amp;" *"&amp;
      SOURCE!C366&amp;", "&amp; IF(SOURCE!$O$2-LEN(SOURCE!C366) &gt;= 0, REPT(" ",SOURCE!$O$2-LEN(SOURCE!C366)), "")&amp;
      SOURCE!D366&amp;", "&amp; IF(SOURCE!$P$2-LEN(SOURCE!D366) &gt;= 0, REPT(" ",SOURCE!$P$2-LEN(SOURCE!D366)), "")&amp;
      SOURCE!E366&amp;", "&amp; IF(SOURCE!$Q$2-LEN(SOURCE!E366) &gt;=0, REPT(" ",SOURCE!$Q$2-LEN(SOURCE!E366)), "")&amp;
      SOURCE!F366&amp;", "&amp; IF(SOURCE!$R$2-LEN(SOURCE!F366) &gt;= 0, REPT(" ",SOURCE!$R$2-LEN(SOURCE!F366)+2), "")&amp;"("&amp;
      SUBSTITUTE(TEXT(SOURCE!G366,"??0"),"  ","")&amp;" &lt;&lt; TAM_MAX_BITS) |"&amp; IF(SOURCE!$S$2-3 &gt;= 0, REPT(" ",SOURCE!$S$2-5+4+1-1-LEN(SUBSTITUTE(SUBSTITUTE(TEXT(SOURCE!H366,"????0"),"  ","")," ",""))), "")&amp;
      SUBSTITUTE(SUBSTITUTE(TEXT(SOURCE!H366,"????0"),"  ","")," ","")&amp;","&amp; IF(SOURCE!$T$2-3 &gt;= 0, REPT(" ",SOURCE!$T$2-3-5), "")&amp;
      SOURCE!I366&amp;" | "&amp; IF(SOURCE!$U$2-LEN(SOURCE!I366) &gt;= 0, REPT(" ",SOURCE!$U$2-LEN(SOURCE!I366)), "")&amp;
      SOURCE!J366&amp;      IF(SOURCE!$V$2-LEN(SOURCE!J366) &gt;= 0, REPT(" ",SOURCE!$V$2-LEN(SOURCE!J366)), "")&amp;
  " | "&amp; SOURCE!K366&amp;      IF(SOURCE!$X$2-LEN(SOURCE!K366) &gt;= 0, REPT(" ",SOURCE!$X$2-LEN(SOURCE!K366)), "")&amp;
      "},"&amp;IF(SOURCE!L366&lt;&gt;"",""&amp;SOURCE!L366,"")
 )
)
)</f>
        <v>/*  354 */  { fnCvtCaratG,                 divide,                      "g" STD_RIGHT_ARROW "ct",                      "carat",                                       (0 &lt;&lt; TAM_MAX_BITS) |     0, CAT_DUPL | SLS_ENABLED   | US_ENABLED  },</v>
      </c>
    </row>
    <row r="367" spans="1:1">
      <c r="A367" s="168" t="str">
        <f>IF(AND(OR(SOURCE!A367="",ISBLANK(SOURCE!A367)),SOURCE!B367&gt;0),IF(ISBLANK(SOURCE!C367),"",SOURCE!C367),
IF(SOURCE!B367&lt;0,VLOOKUP(SOURCE!B367,lookups!A$1:B$25,2,0),
  IF(ISBLANK(SOURCE!B367),
    "",
    "/* "&amp;TEXT(SOURCE!B367,"???0")&amp;" *"&amp;
      SOURCE!C367&amp;", "&amp; IF(SOURCE!$O$2-LEN(SOURCE!C367) &gt;= 0, REPT(" ",SOURCE!$O$2-LEN(SOURCE!C367)), "")&amp;
      SOURCE!D367&amp;", "&amp; IF(SOURCE!$P$2-LEN(SOURCE!D367) &gt;= 0, REPT(" ",SOURCE!$P$2-LEN(SOURCE!D367)), "")&amp;
      SOURCE!E367&amp;", "&amp; IF(SOURCE!$Q$2-LEN(SOURCE!E367) &gt;=0, REPT(" ",SOURCE!$Q$2-LEN(SOURCE!E367)), "")&amp;
      SOURCE!F367&amp;", "&amp; IF(SOURCE!$R$2-LEN(SOURCE!F367) &gt;= 0, REPT(" ",SOURCE!$R$2-LEN(SOURCE!F367)+2), "")&amp;"("&amp;
      SUBSTITUTE(TEXT(SOURCE!G367,"??0"),"  ","")&amp;" &lt;&lt; TAM_MAX_BITS) |"&amp; IF(SOURCE!$S$2-3 &gt;= 0, REPT(" ",SOURCE!$S$2-5+4+1-1-LEN(SUBSTITUTE(SUBSTITUTE(TEXT(SOURCE!H367,"????0"),"  ","")," ",""))), "")&amp;
      SUBSTITUTE(SUBSTITUTE(TEXT(SOURCE!H367,"????0"),"  ","")," ","")&amp;","&amp; IF(SOURCE!$T$2-3 &gt;= 0, REPT(" ",SOURCE!$T$2-3-5), "")&amp;
      SOURCE!I367&amp;" | "&amp; IF(SOURCE!$U$2-LEN(SOURCE!I367) &gt;= 0, REPT(" ",SOURCE!$U$2-LEN(SOURCE!I367)), "")&amp;
      SOURCE!J367&amp;      IF(SOURCE!$V$2-LEN(SOURCE!J367) &gt;= 0, REPT(" ",SOURCE!$V$2-LEN(SOURCE!J367)), "")&amp;
  " | "&amp; SOURCE!K367&amp;      IF(SOURCE!$X$2-LEN(SOURCE!K367) &gt;= 0, REPT(" ",SOURCE!$X$2-LEN(SOURCE!K367)), "")&amp;
      "},"&amp;IF(SOURCE!L367&lt;&gt;"",""&amp;SOURCE!L367,"")
 )
)
)</f>
        <v>/*  355 */  { fnCvtJinKg,                  multiply,                    "kg" STD_RIGHT_ARROW "j" STD_i_MACRON "n",     "kg" STD_RIGHT_ARROW "j" STD_i_MACRON "n",     (0 &lt;&lt; TAM_MAX_BITS) |     0, CAT_FNCT | SLS_ENABLED   | US_ENABLED  },</v>
      </c>
    </row>
    <row r="368" spans="1:1">
      <c r="A368" s="168" t="str">
        <f>IF(AND(OR(SOURCE!A368="",ISBLANK(SOURCE!A368)),SOURCE!B368&gt;0),IF(ISBLANK(SOURCE!C368),"",SOURCE!C368),
IF(SOURCE!B368&lt;0,VLOOKUP(SOURCE!B368,lookups!A$1:B$25,2,0),
  IF(ISBLANK(SOURCE!B368),
    "",
    "/* "&amp;TEXT(SOURCE!B368,"???0")&amp;" *"&amp;
      SOURCE!C368&amp;", "&amp; IF(SOURCE!$O$2-LEN(SOURCE!C368) &gt;= 0, REPT(" ",SOURCE!$O$2-LEN(SOURCE!C368)), "")&amp;
      SOURCE!D368&amp;", "&amp; IF(SOURCE!$P$2-LEN(SOURCE!D368) &gt;= 0, REPT(" ",SOURCE!$P$2-LEN(SOURCE!D368)), "")&amp;
      SOURCE!E368&amp;", "&amp; IF(SOURCE!$Q$2-LEN(SOURCE!E368) &gt;=0, REPT(" ",SOURCE!$Q$2-LEN(SOURCE!E368)), "")&amp;
      SOURCE!F368&amp;", "&amp; IF(SOURCE!$R$2-LEN(SOURCE!F368) &gt;= 0, REPT(" ",SOURCE!$R$2-LEN(SOURCE!F368)+2), "")&amp;"("&amp;
      SUBSTITUTE(TEXT(SOURCE!G368,"??0"),"  ","")&amp;" &lt;&lt; TAM_MAX_BITS) |"&amp; IF(SOURCE!$S$2-3 &gt;= 0, REPT(" ",SOURCE!$S$2-5+4+1-1-LEN(SUBSTITUTE(SUBSTITUTE(TEXT(SOURCE!H368,"????0"),"  ","")," ",""))), "")&amp;
      SUBSTITUTE(SUBSTITUTE(TEXT(SOURCE!H368,"????0"),"  ","")," ","")&amp;","&amp; IF(SOURCE!$T$2-3 &gt;= 0, REPT(" ",SOURCE!$T$2-3-5), "")&amp;
      SOURCE!I368&amp;" | "&amp; IF(SOURCE!$U$2-LEN(SOURCE!I368) &gt;= 0, REPT(" ",SOURCE!$U$2-LEN(SOURCE!I368)), "")&amp;
      SOURCE!J368&amp;      IF(SOURCE!$V$2-LEN(SOURCE!J368) &gt;= 0, REPT(" ",SOURCE!$V$2-LEN(SOURCE!J368)), "")&amp;
  " | "&amp; SOURCE!K368&amp;      IF(SOURCE!$X$2-LEN(SOURCE!K368) &gt;= 0, REPT(" ",SOURCE!$X$2-LEN(SOURCE!K368)), "")&amp;
      "},"&amp;IF(SOURCE!L368&lt;&gt;"",""&amp;SOURCE!L368,"")
 )
)
)</f>
        <v>/*  356 */  { fnCvtQuartL,                 multiply,                    "qt." STD_RIGHT_ARROW "l",                     "qt." STD_RIGHT_ARROW "l",                     (0 &lt;&lt; TAM_MAX_BITS) |     0, CAT_FNCT | SLS_ENABLED   | US_ENABLED  },</v>
      </c>
    </row>
    <row r="369" spans="1:1">
      <c r="A369" s="168" t="str">
        <f>IF(AND(OR(SOURCE!A369="",ISBLANK(SOURCE!A369)),SOURCE!B369&gt;0),IF(ISBLANK(SOURCE!C369),"",SOURCE!C369),
IF(SOURCE!B369&lt;0,VLOOKUP(SOURCE!B369,lookups!A$1:B$25,2,0),
  IF(ISBLANK(SOURCE!B369),
    "",
    "/* "&amp;TEXT(SOURCE!B369,"???0")&amp;" *"&amp;
      SOURCE!C369&amp;", "&amp; IF(SOURCE!$O$2-LEN(SOURCE!C369) &gt;= 0, REPT(" ",SOURCE!$O$2-LEN(SOURCE!C369)), "")&amp;
      SOURCE!D369&amp;", "&amp; IF(SOURCE!$P$2-LEN(SOURCE!D369) &gt;= 0, REPT(" ",SOURCE!$P$2-LEN(SOURCE!D369)), "")&amp;
      SOURCE!E369&amp;", "&amp; IF(SOURCE!$Q$2-LEN(SOURCE!E369) &gt;=0, REPT(" ",SOURCE!$Q$2-LEN(SOURCE!E369)), "")&amp;
      SOURCE!F369&amp;", "&amp; IF(SOURCE!$R$2-LEN(SOURCE!F369) &gt;= 0, REPT(" ",SOURCE!$R$2-LEN(SOURCE!F369)+2), "")&amp;"("&amp;
      SUBSTITUTE(TEXT(SOURCE!G369,"??0"),"  ","")&amp;" &lt;&lt; TAM_MAX_BITS) |"&amp; IF(SOURCE!$S$2-3 &gt;= 0, REPT(" ",SOURCE!$S$2-5+4+1-1-LEN(SUBSTITUTE(SUBSTITUTE(TEXT(SOURCE!H369,"????0"),"  ","")," ",""))), "")&amp;
      SUBSTITUTE(SUBSTITUTE(TEXT(SOURCE!H369,"????0"),"  ","")," ","")&amp;","&amp; IF(SOURCE!$T$2-3 &gt;= 0, REPT(" ",SOURCE!$T$2-3-5), "")&amp;
      SOURCE!I369&amp;" | "&amp; IF(SOURCE!$U$2-LEN(SOURCE!I369) &gt;= 0, REPT(" ",SOURCE!$U$2-LEN(SOURCE!I369)), "")&amp;
      SOURCE!J369&amp;      IF(SOURCE!$V$2-LEN(SOURCE!J369) &gt;= 0, REPT(" ",SOURCE!$V$2-LEN(SOURCE!J369)), "")&amp;
  " | "&amp; SOURCE!K369&amp;      IF(SOURCE!$X$2-LEN(SOURCE!K369) &gt;= 0, REPT(" ",SOURCE!$X$2-LEN(SOURCE!K369)), "")&amp;
      "},"&amp;IF(SOURCE!L369&lt;&gt;"",""&amp;SOURCE!L369,"")
 )
)
)</f>
        <v>/*  357 */  { fnCvtQuartL,                 divide,                      "l" STD_RIGHT_ARROW "qt.",                     "l" STD_RIGHT_ARROW "qt.",                     (0 &lt;&lt; TAM_MAX_BITS) |     0, CAT_FNCT | SLS_ENABLED   | US_ENABLED  },</v>
      </c>
    </row>
    <row r="370" spans="1:1">
      <c r="A370" s="168" t="str">
        <f>IF(AND(OR(SOURCE!A370="",ISBLANK(SOURCE!A370)),SOURCE!B370&gt;0),IF(ISBLANK(SOURCE!C370),"",SOURCE!C370),
IF(SOURCE!B370&lt;0,VLOOKUP(SOURCE!B370,lookups!A$1:B$25,2,0),
  IF(ISBLANK(SOURCE!B370),
    "",
    "/* "&amp;TEXT(SOURCE!B370,"???0")&amp;" *"&amp;
      SOURCE!C370&amp;", "&amp; IF(SOURCE!$O$2-LEN(SOURCE!C370) &gt;= 0, REPT(" ",SOURCE!$O$2-LEN(SOURCE!C370)), "")&amp;
      SOURCE!D370&amp;", "&amp; IF(SOURCE!$P$2-LEN(SOURCE!D370) &gt;= 0, REPT(" ",SOURCE!$P$2-LEN(SOURCE!D370)), "")&amp;
      SOURCE!E370&amp;", "&amp; IF(SOURCE!$Q$2-LEN(SOURCE!E370) &gt;=0, REPT(" ",SOURCE!$Q$2-LEN(SOURCE!E370)), "")&amp;
      SOURCE!F370&amp;", "&amp; IF(SOURCE!$R$2-LEN(SOURCE!F370) &gt;= 0, REPT(" ",SOURCE!$R$2-LEN(SOURCE!F370)+2), "")&amp;"("&amp;
      SUBSTITUTE(TEXT(SOURCE!G370,"??0"),"  ","")&amp;" &lt;&lt; TAM_MAX_BITS) |"&amp; IF(SOURCE!$S$2-3 &gt;= 0, REPT(" ",SOURCE!$S$2-5+4+1-1-LEN(SUBSTITUTE(SUBSTITUTE(TEXT(SOURCE!H370,"????0"),"  ","")," ",""))), "")&amp;
      SUBSTITUTE(SUBSTITUTE(TEXT(SOURCE!H370,"????0"),"  ","")," ","")&amp;","&amp; IF(SOURCE!$T$2-3 &gt;= 0, REPT(" ",SOURCE!$T$2-3-5), "")&amp;
      SOURCE!I370&amp;" | "&amp; IF(SOURCE!$U$2-LEN(SOURCE!I370) &gt;= 0, REPT(" ",SOURCE!$U$2-LEN(SOURCE!I370)), "")&amp;
      SOURCE!J370&amp;      IF(SOURCE!$V$2-LEN(SOURCE!J370) &gt;= 0, REPT(" ",SOURCE!$V$2-LEN(SOURCE!J370)), "")&amp;
  " | "&amp; SOURCE!K370&amp;      IF(SOURCE!$X$2-LEN(SOURCE!K370) &gt;= 0, REPT(" ",SOURCE!$X$2-LEN(SOURCE!K370)), "")&amp;
      "},"&amp;IF(SOURCE!L370&lt;&gt;"",""&amp;SOURCE!L370,"")
 )
)
)</f>
        <v>/*  358 */  { fnCvtFathomM,                multiply,                    "fm." STD_RIGHT_ARROW "m",                     "fathom",                                      (0 &lt;&lt; TAM_MAX_BITS) |     0, CAT_FNCT | SLS_ENABLED   | US_ENABLED  },</v>
      </c>
    </row>
    <row r="371" spans="1:1">
      <c r="A371" s="168" t="str">
        <f>IF(AND(OR(SOURCE!A371="",ISBLANK(SOURCE!A371)),SOURCE!B371&gt;0),IF(ISBLANK(SOURCE!C371),"",SOURCE!C371),
IF(SOURCE!B371&lt;0,VLOOKUP(SOURCE!B371,lookups!A$1:B$25,2,0),
  IF(ISBLANK(SOURCE!B371),
    "",
    "/* "&amp;TEXT(SOURCE!B371,"???0")&amp;" *"&amp;
      SOURCE!C371&amp;", "&amp; IF(SOURCE!$O$2-LEN(SOURCE!C371) &gt;= 0, REPT(" ",SOURCE!$O$2-LEN(SOURCE!C371)), "")&amp;
      SOURCE!D371&amp;", "&amp; IF(SOURCE!$P$2-LEN(SOURCE!D371) &gt;= 0, REPT(" ",SOURCE!$P$2-LEN(SOURCE!D371)), "")&amp;
      SOURCE!E371&amp;", "&amp; IF(SOURCE!$Q$2-LEN(SOURCE!E371) &gt;=0, REPT(" ",SOURCE!$Q$2-LEN(SOURCE!E371)), "")&amp;
      SOURCE!F371&amp;", "&amp; IF(SOURCE!$R$2-LEN(SOURCE!F371) &gt;= 0, REPT(" ",SOURCE!$R$2-LEN(SOURCE!F371)+2), "")&amp;"("&amp;
      SUBSTITUTE(TEXT(SOURCE!G371,"??0"),"  ","")&amp;" &lt;&lt; TAM_MAX_BITS) |"&amp; IF(SOURCE!$S$2-3 &gt;= 0, REPT(" ",SOURCE!$S$2-5+4+1-1-LEN(SUBSTITUTE(SUBSTITUTE(TEXT(SOURCE!H371,"????0"),"  ","")," ",""))), "")&amp;
      SUBSTITUTE(SUBSTITUTE(TEXT(SOURCE!H371,"????0"),"  ","")," ","")&amp;","&amp; IF(SOURCE!$T$2-3 &gt;= 0, REPT(" ",SOURCE!$T$2-3-5), "")&amp;
      SOURCE!I371&amp;" | "&amp; IF(SOURCE!$U$2-LEN(SOURCE!I371) &gt;= 0, REPT(" ",SOURCE!$U$2-LEN(SOURCE!I371)), "")&amp;
      SOURCE!J371&amp;      IF(SOURCE!$V$2-LEN(SOURCE!J371) &gt;= 0, REPT(" ",SOURCE!$V$2-LEN(SOURCE!J371)), "")&amp;
  " | "&amp; SOURCE!K371&amp;      IF(SOURCE!$X$2-LEN(SOURCE!K371) &gt;= 0, REPT(" ",SOURCE!$X$2-LEN(SOURCE!K371)), "")&amp;
      "},"&amp;IF(SOURCE!L371&lt;&gt;"",""&amp;SOURCE!L371,"")
 )
)
)</f>
        <v>/*  359 */  { fnCvtFathomM,                multiply,                    "fm." STD_RIGHT_ARROW "m",                     STD_RIGHT_ARROW " m",                          (0 &lt;&lt; TAM_MAX_BITS) |     0, CAT_DUPL | SLS_ENABLED   | US_ENABLED  },</v>
      </c>
    </row>
    <row r="372" spans="1:1">
      <c r="A372" s="168" t="str">
        <f>IF(AND(OR(SOURCE!A372="",ISBLANK(SOURCE!A372)),SOURCE!B372&gt;0),IF(ISBLANK(SOURCE!C372),"",SOURCE!C372),
IF(SOURCE!B372&lt;0,VLOOKUP(SOURCE!B372,lookups!A$1:B$25,2,0),
  IF(ISBLANK(SOURCE!B372),
    "",
    "/* "&amp;TEXT(SOURCE!B372,"???0")&amp;" *"&amp;
      SOURCE!C372&amp;", "&amp; IF(SOURCE!$O$2-LEN(SOURCE!C372) &gt;= 0, REPT(" ",SOURCE!$O$2-LEN(SOURCE!C372)), "")&amp;
      SOURCE!D372&amp;", "&amp; IF(SOURCE!$P$2-LEN(SOURCE!D372) &gt;= 0, REPT(" ",SOURCE!$P$2-LEN(SOURCE!D372)), "")&amp;
      SOURCE!E372&amp;", "&amp; IF(SOURCE!$Q$2-LEN(SOURCE!E372) &gt;=0, REPT(" ",SOURCE!$Q$2-LEN(SOURCE!E372)), "")&amp;
      SOURCE!F372&amp;", "&amp; IF(SOURCE!$R$2-LEN(SOURCE!F372) &gt;= 0, REPT(" ",SOURCE!$R$2-LEN(SOURCE!F372)+2), "")&amp;"("&amp;
      SUBSTITUTE(TEXT(SOURCE!G372,"??0"),"  ","")&amp;" &lt;&lt; TAM_MAX_BITS) |"&amp; IF(SOURCE!$S$2-3 &gt;= 0, REPT(" ",SOURCE!$S$2-5+4+1-1-LEN(SUBSTITUTE(SUBSTITUTE(TEXT(SOURCE!H372,"????0"),"  ","")," ",""))), "")&amp;
      SUBSTITUTE(SUBSTITUTE(TEXT(SOURCE!H372,"????0"),"  ","")," ","")&amp;","&amp; IF(SOURCE!$T$2-3 &gt;= 0, REPT(" ",SOURCE!$T$2-3-5), "")&amp;
      SOURCE!I372&amp;" | "&amp; IF(SOURCE!$U$2-LEN(SOURCE!I372) &gt;= 0, REPT(" ",SOURCE!$U$2-LEN(SOURCE!I372)), "")&amp;
      SOURCE!J372&amp;      IF(SOURCE!$V$2-LEN(SOURCE!J372) &gt;= 0, REPT(" ",SOURCE!$V$2-LEN(SOURCE!J372)), "")&amp;
  " | "&amp; SOURCE!K372&amp;      IF(SOURCE!$X$2-LEN(SOURCE!K372) &gt;= 0, REPT(" ",SOURCE!$X$2-LEN(SOURCE!K372)), "")&amp;
      "},"&amp;IF(SOURCE!L372&lt;&gt;"",""&amp;SOURCE!L372,"")
 )
)
)</f>
        <v>/*  360 */  { fnCvtFathomM,                multiply,                    "fm." STD_RIGHT_ARROW "m",                     STD_SPACE_HAIR,                                (0 &lt;&lt; TAM_MAX_BITS) |     0, CAT_DUPL | SLS_ENABLED   | US_ENABLED  },</v>
      </c>
    </row>
    <row r="373" spans="1:1">
      <c r="A373" s="168" t="str">
        <f>IF(AND(OR(SOURCE!A373="",ISBLANK(SOURCE!A373)),SOURCE!B373&gt;0),IF(ISBLANK(SOURCE!C373),"",SOURCE!C373),
IF(SOURCE!B373&lt;0,VLOOKUP(SOURCE!B373,lookups!A$1:B$25,2,0),
  IF(ISBLANK(SOURCE!B373),
    "",
    "/* "&amp;TEXT(SOURCE!B373,"???0")&amp;" *"&amp;
      SOURCE!C373&amp;", "&amp; IF(SOURCE!$O$2-LEN(SOURCE!C373) &gt;= 0, REPT(" ",SOURCE!$O$2-LEN(SOURCE!C373)), "")&amp;
      SOURCE!D373&amp;", "&amp; IF(SOURCE!$P$2-LEN(SOURCE!D373) &gt;= 0, REPT(" ",SOURCE!$P$2-LEN(SOURCE!D373)), "")&amp;
      SOURCE!E373&amp;", "&amp; IF(SOURCE!$Q$2-LEN(SOURCE!E373) &gt;=0, REPT(" ",SOURCE!$Q$2-LEN(SOURCE!E373)), "")&amp;
      SOURCE!F373&amp;", "&amp; IF(SOURCE!$R$2-LEN(SOURCE!F373) &gt;= 0, REPT(" ",SOURCE!$R$2-LEN(SOURCE!F373)+2), "")&amp;"("&amp;
      SUBSTITUTE(TEXT(SOURCE!G373,"??0"),"  ","")&amp;" &lt;&lt; TAM_MAX_BITS) |"&amp; IF(SOURCE!$S$2-3 &gt;= 0, REPT(" ",SOURCE!$S$2-5+4+1-1-LEN(SUBSTITUTE(SUBSTITUTE(TEXT(SOURCE!H373,"????0"),"  ","")," ",""))), "")&amp;
      SUBSTITUTE(SUBSTITUTE(TEXT(SOURCE!H373,"????0"),"  ","")," ","")&amp;","&amp; IF(SOURCE!$T$2-3 &gt;= 0, REPT(" ",SOURCE!$T$2-3-5), "")&amp;
      SOURCE!I373&amp;" | "&amp; IF(SOURCE!$U$2-LEN(SOURCE!I373) &gt;= 0, REPT(" ",SOURCE!$U$2-LEN(SOURCE!I373)), "")&amp;
      SOURCE!J373&amp;      IF(SOURCE!$V$2-LEN(SOURCE!J373) &gt;= 0, REPT(" ",SOURCE!$V$2-LEN(SOURCE!J373)), "")&amp;
  " | "&amp; SOURCE!K373&amp;      IF(SOURCE!$X$2-LEN(SOURCE!K373) &gt;= 0, REPT(" ",SOURCE!$X$2-LEN(SOURCE!K373)), "")&amp;
      "},"&amp;IF(SOURCE!L373&lt;&gt;"",""&amp;SOURCE!L373,"")
 )
)
)</f>
        <v>/*  361 */  { fnCvtFathomM,                divide,                      "m" STD_RIGHT_ARROW "fm.",                     "m " STD_RIGHT_ARROW,                          (0 &lt;&lt; TAM_MAX_BITS) |     0, CAT_FNCT | SLS_ENABLED   | US_ENABLED  },</v>
      </c>
    </row>
    <row r="374" spans="1:1">
      <c r="A374" s="168" t="str">
        <f>IF(AND(OR(SOURCE!A374="",ISBLANK(SOURCE!A374)),SOURCE!B374&gt;0),IF(ISBLANK(SOURCE!C374),"",SOURCE!C374),
IF(SOURCE!B374&lt;0,VLOOKUP(SOURCE!B374,lookups!A$1:B$25,2,0),
  IF(ISBLANK(SOURCE!B374),
    "",
    "/* "&amp;TEXT(SOURCE!B374,"???0")&amp;" *"&amp;
      SOURCE!C374&amp;", "&amp; IF(SOURCE!$O$2-LEN(SOURCE!C374) &gt;= 0, REPT(" ",SOURCE!$O$2-LEN(SOURCE!C374)), "")&amp;
      SOURCE!D374&amp;", "&amp; IF(SOURCE!$P$2-LEN(SOURCE!D374) &gt;= 0, REPT(" ",SOURCE!$P$2-LEN(SOURCE!D374)), "")&amp;
      SOURCE!E374&amp;", "&amp; IF(SOURCE!$Q$2-LEN(SOURCE!E374) &gt;=0, REPT(" ",SOURCE!$Q$2-LEN(SOURCE!E374)), "")&amp;
      SOURCE!F374&amp;", "&amp; IF(SOURCE!$R$2-LEN(SOURCE!F374) &gt;= 0, REPT(" ",SOURCE!$R$2-LEN(SOURCE!F374)+2), "")&amp;"("&amp;
      SUBSTITUTE(TEXT(SOURCE!G374,"??0"),"  ","")&amp;" &lt;&lt; TAM_MAX_BITS) |"&amp; IF(SOURCE!$S$2-3 &gt;= 0, REPT(" ",SOURCE!$S$2-5+4+1-1-LEN(SUBSTITUTE(SUBSTITUTE(TEXT(SOURCE!H374,"????0"),"  ","")," ",""))), "")&amp;
      SUBSTITUTE(SUBSTITUTE(TEXT(SOURCE!H374,"????0"),"  ","")," ","")&amp;","&amp; IF(SOURCE!$T$2-3 &gt;= 0, REPT(" ",SOURCE!$T$2-3-5), "")&amp;
      SOURCE!I374&amp;" | "&amp; IF(SOURCE!$U$2-LEN(SOURCE!I374) &gt;= 0, REPT(" ",SOURCE!$U$2-LEN(SOURCE!I374)), "")&amp;
      SOURCE!J374&amp;      IF(SOURCE!$V$2-LEN(SOURCE!J374) &gt;= 0, REPT(" ",SOURCE!$V$2-LEN(SOURCE!J374)), "")&amp;
  " | "&amp; SOURCE!K374&amp;      IF(SOURCE!$X$2-LEN(SOURCE!K374) &gt;= 0, REPT(" ",SOURCE!$X$2-LEN(SOURCE!K374)), "")&amp;
      "},"&amp;IF(SOURCE!L374&lt;&gt;"",""&amp;SOURCE!L374,"")
 )
)
)</f>
        <v>/*  362 */  { fnCvtFathomM,                divide,                      "m" STD_RIGHT_ARROW "fm.",                     "fathom",                                      (0 &lt;&lt; TAM_MAX_BITS) |     0, CAT_DUPL | SLS_ENABLED   | US_ENABLED  },</v>
      </c>
    </row>
    <row r="375" spans="1:1">
      <c r="A375" s="168" t="str">
        <f>IF(AND(OR(SOURCE!A375="",ISBLANK(SOURCE!A375)),SOURCE!B375&gt;0),IF(ISBLANK(SOURCE!C375),"",SOURCE!C375),
IF(SOURCE!B375&lt;0,VLOOKUP(SOURCE!B375,lookups!A$1:B$25,2,0),
  IF(ISBLANK(SOURCE!B375),
    "",
    "/* "&amp;TEXT(SOURCE!B375,"???0")&amp;" *"&amp;
      SOURCE!C375&amp;", "&amp; IF(SOURCE!$O$2-LEN(SOURCE!C375) &gt;= 0, REPT(" ",SOURCE!$O$2-LEN(SOURCE!C375)), "")&amp;
      SOURCE!D375&amp;", "&amp; IF(SOURCE!$P$2-LEN(SOURCE!D375) &gt;= 0, REPT(" ",SOURCE!$P$2-LEN(SOURCE!D375)), "")&amp;
      SOURCE!E375&amp;", "&amp; IF(SOURCE!$Q$2-LEN(SOURCE!E375) &gt;=0, REPT(" ",SOURCE!$Q$2-LEN(SOURCE!E375)), "")&amp;
      SOURCE!F375&amp;", "&amp; IF(SOURCE!$R$2-LEN(SOURCE!F375) &gt;= 0, REPT(" ",SOURCE!$R$2-LEN(SOURCE!F375)+2), "")&amp;"("&amp;
      SUBSTITUTE(TEXT(SOURCE!G375,"??0"),"  ","")&amp;" &lt;&lt; TAM_MAX_BITS) |"&amp; IF(SOURCE!$S$2-3 &gt;= 0, REPT(" ",SOURCE!$S$2-5+4+1-1-LEN(SUBSTITUTE(SUBSTITUTE(TEXT(SOURCE!H375,"????0"),"  ","")," ",""))), "")&amp;
      SUBSTITUTE(SUBSTITUTE(TEXT(SOURCE!H375,"????0"),"  ","")," ","")&amp;","&amp; IF(SOURCE!$T$2-3 &gt;= 0, REPT(" ",SOURCE!$T$2-3-5), "")&amp;
      SOURCE!I375&amp;" | "&amp; IF(SOURCE!$U$2-LEN(SOURCE!I375) &gt;= 0, REPT(" ",SOURCE!$U$2-LEN(SOURCE!I375)), "")&amp;
      SOURCE!J375&amp;      IF(SOURCE!$V$2-LEN(SOURCE!J375) &gt;= 0, REPT(" ",SOURCE!$V$2-LEN(SOURCE!J375)), "")&amp;
  " | "&amp; SOURCE!K375&amp;      IF(SOURCE!$X$2-LEN(SOURCE!K375) &gt;= 0, REPT(" ",SOURCE!$X$2-LEN(SOURCE!K375)), "")&amp;
      "},"&amp;IF(SOURCE!L375&lt;&gt;"",""&amp;SOURCE!L375,"")
 )
)
)</f>
        <v>/*  363 */  { fnCvtFathomM,                divide,                      "m" STD_RIGHT_ARROW "fm.",                     STD_SPACE_HAIR,                                (0 &lt;&lt; TAM_MAX_BITS) |     0, CAT_DUPL | SLS_ENABLED   | US_ENABLED  },</v>
      </c>
    </row>
    <row r="376" spans="1:1">
      <c r="A376" s="168" t="str">
        <f>IF(AND(OR(SOURCE!A376="",ISBLANK(SOURCE!A376)),SOURCE!B376&gt;0),IF(ISBLANK(SOURCE!C376),"",SOURCE!C376),
IF(SOURCE!B376&lt;0,VLOOKUP(SOURCE!B376,lookups!A$1:B$25,2,0),
  IF(ISBLANK(SOURCE!B376),
    "",
    "/* "&amp;TEXT(SOURCE!B376,"???0")&amp;" *"&amp;
      SOURCE!C376&amp;", "&amp; IF(SOURCE!$O$2-LEN(SOURCE!C376) &gt;= 0, REPT(" ",SOURCE!$O$2-LEN(SOURCE!C376)), "")&amp;
      SOURCE!D376&amp;", "&amp; IF(SOURCE!$P$2-LEN(SOURCE!D376) &gt;= 0, REPT(" ",SOURCE!$P$2-LEN(SOURCE!D376)), "")&amp;
      SOURCE!E376&amp;", "&amp; IF(SOURCE!$Q$2-LEN(SOURCE!E376) &gt;=0, REPT(" ",SOURCE!$Q$2-LEN(SOURCE!E376)), "")&amp;
      SOURCE!F376&amp;", "&amp; IF(SOURCE!$R$2-LEN(SOURCE!F376) &gt;= 0, REPT(" ",SOURCE!$R$2-LEN(SOURCE!F376)+2), "")&amp;"("&amp;
      SUBSTITUTE(TEXT(SOURCE!G376,"??0"),"  ","")&amp;" &lt;&lt; TAM_MAX_BITS) |"&amp; IF(SOURCE!$S$2-3 &gt;= 0, REPT(" ",SOURCE!$S$2-5+4+1-1-LEN(SUBSTITUTE(SUBSTITUTE(TEXT(SOURCE!H376,"????0"),"  ","")," ",""))), "")&amp;
      SUBSTITUTE(SUBSTITUTE(TEXT(SOURCE!H376,"????0"),"  ","")," ","")&amp;","&amp; IF(SOURCE!$T$2-3 &gt;= 0, REPT(" ",SOURCE!$T$2-3-5), "")&amp;
      SOURCE!I376&amp;" | "&amp; IF(SOURCE!$U$2-LEN(SOURCE!I376) &gt;= 0, REPT(" ",SOURCE!$U$2-LEN(SOURCE!I376)), "")&amp;
      SOURCE!J376&amp;      IF(SOURCE!$V$2-LEN(SOURCE!J376) &gt;= 0, REPT(" ",SOURCE!$V$2-LEN(SOURCE!J376)), "")&amp;
  " | "&amp; SOURCE!K376&amp;      IF(SOURCE!$X$2-LEN(SOURCE!K376) &gt;= 0, REPT(" ",SOURCE!$X$2-LEN(SOURCE!K376)), "")&amp;
      "},"&amp;IF(SOURCE!L376&lt;&gt;"",""&amp;SOURCE!L376,"")
 )
)
)</f>
        <v>/*  364 */  { fnCvtBarrelM3,               multiply,                    "bbl" STD_RIGHT_ARROW "m" STD_SUP_3,           "barrel",                                      (0 &lt;&lt; TAM_MAX_BITS) |     0, CAT_FNCT | SLS_ENABLED   | US_ENABLED  },</v>
      </c>
    </row>
    <row r="377" spans="1:1">
      <c r="A377" s="168" t="str">
        <f>IF(AND(OR(SOURCE!A377="",ISBLANK(SOURCE!A377)),SOURCE!B377&gt;0),IF(ISBLANK(SOURCE!C377),"",SOURCE!C377),
IF(SOURCE!B377&lt;0,VLOOKUP(SOURCE!B377,lookups!A$1:B$25,2,0),
  IF(ISBLANK(SOURCE!B377),
    "",
    "/* "&amp;TEXT(SOURCE!B377,"???0")&amp;" *"&amp;
      SOURCE!C377&amp;", "&amp; IF(SOURCE!$O$2-LEN(SOURCE!C377) &gt;= 0, REPT(" ",SOURCE!$O$2-LEN(SOURCE!C377)), "")&amp;
      SOURCE!D377&amp;", "&amp; IF(SOURCE!$P$2-LEN(SOURCE!D377) &gt;= 0, REPT(" ",SOURCE!$P$2-LEN(SOURCE!D377)), "")&amp;
      SOURCE!E377&amp;", "&amp; IF(SOURCE!$Q$2-LEN(SOURCE!E377) &gt;=0, REPT(" ",SOURCE!$Q$2-LEN(SOURCE!E377)), "")&amp;
      SOURCE!F377&amp;", "&amp; IF(SOURCE!$R$2-LEN(SOURCE!F377) &gt;= 0, REPT(" ",SOURCE!$R$2-LEN(SOURCE!F377)+2), "")&amp;"("&amp;
      SUBSTITUTE(TEXT(SOURCE!G377,"??0"),"  ","")&amp;" &lt;&lt; TAM_MAX_BITS) |"&amp; IF(SOURCE!$S$2-3 &gt;= 0, REPT(" ",SOURCE!$S$2-5+4+1-1-LEN(SUBSTITUTE(SUBSTITUTE(TEXT(SOURCE!H377,"????0"),"  ","")," ",""))), "")&amp;
      SUBSTITUTE(SUBSTITUTE(TEXT(SOURCE!H377,"????0"),"  ","")," ","")&amp;","&amp; IF(SOURCE!$T$2-3 &gt;= 0, REPT(" ",SOURCE!$T$2-3-5), "")&amp;
      SOURCE!I377&amp;" | "&amp; IF(SOURCE!$U$2-LEN(SOURCE!I377) &gt;= 0, REPT(" ",SOURCE!$U$2-LEN(SOURCE!I377)), "")&amp;
      SOURCE!J377&amp;      IF(SOURCE!$V$2-LEN(SOURCE!J377) &gt;= 0, REPT(" ",SOURCE!$V$2-LEN(SOURCE!J377)), "")&amp;
  " | "&amp; SOURCE!K377&amp;      IF(SOURCE!$X$2-LEN(SOURCE!K377) &gt;= 0, REPT(" ",SOURCE!$X$2-LEN(SOURCE!K377)), "")&amp;
      "},"&amp;IF(SOURCE!L377&lt;&gt;"",""&amp;SOURCE!L377,"")
 )
)
)</f>
        <v>/*  365 */  { fnCvtBarrelM3,               multiply,                    "bbl" STD_RIGHT_ARROW "m" STD_SUP_3,           STD_RIGHT_ARROW " m" STD_SUP_3,                (0 &lt;&lt; TAM_MAX_BITS) |     0, CAT_DUPL | SLS_ENABLED   | US_ENABLED  },</v>
      </c>
    </row>
    <row r="378" spans="1:1">
      <c r="A378" s="168" t="str">
        <f>IF(AND(OR(SOURCE!A378="",ISBLANK(SOURCE!A378)),SOURCE!B378&gt;0),IF(ISBLANK(SOURCE!C378),"",SOURCE!C378),
IF(SOURCE!B378&lt;0,VLOOKUP(SOURCE!B378,lookups!A$1:B$25,2,0),
  IF(ISBLANK(SOURCE!B378),
    "",
    "/* "&amp;TEXT(SOURCE!B378,"???0")&amp;" *"&amp;
      SOURCE!C378&amp;", "&amp; IF(SOURCE!$O$2-LEN(SOURCE!C378) &gt;= 0, REPT(" ",SOURCE!$O$2-LEN(SOURCE!C378)), "")&amp;
      SOURCE!D378&amp;", "&amp; IF(SOURCE!$P$2-LEN(SOURCE!D378) &gt;= 0, REPT(" ",SOURCE!$P$2-LEN(SOURCE!D378)), "")&amp;
      SOURCE!E378&amp;", "&amp; IF(SOURCE!$Q$2-LEN(SOURCE!E378) &gt;=0, REPT(" ",SOURCE!$Q$2-LEN(SOURCE!E378)), "")&amp;
      SOURCE!F378&amp;", "&amp; IF(SOURCE!$R$2-LEN(SOURCE!F378) &gt;= 0, REPT(" ",SOURCE!$R$2-LEN(SOURCE!F378)+2), "")&amp;"("&amp;
      SUBSTITUTE(TEXT(SOURCE!G378,"??0"),"  ","")&amp;" &lt;&lt; TAM_MAX_BITS) |"&amp; IF(SOURCE!$S$2-3 &gt;= 0, REPT(" ",SOURCE!$S$2-5+4+1-1-LEN(SUBSTITUTE(SUBSTITUTE(TEXT(SOURCE!H378,"????0"),"  ","")," ",""))), "")&amp;
      SUBSTITUTE(SUBSTITUTE(TEXT(SOURCE!H378,"????0"),"  ","")," ","")&amp;","&amp; IF(SOURCE!$T$2-3 &gt;= 0, REPT(" ",SOURCE!$T$2-3-5), "")&amp;
      SOURCE!I378&amp;" | "&amp; IF(SOURCE!$U$2-LEN(SOURCE!I378) &gt;= 0, REPT(" ",SOURCE!$U$2-LEN(SOURCE!I378)), "")&amp;
      SOURCE!J378&amp;      IF(SOURCE!$V$2-LEN(SOURCE!J378) &gt;= 0, REPT(" ",SOURCE!$V$2-LEN(SOURCE!J378)), "")&amp;
  " | "&amp; SOURCE!K378&amp;      IF(SOURCE!$X$2-LEN(SOURCE!K378) &gt;= 0, REPT(" ",SOURCE!$X$2-LEN(SOURCE!K378)), "")&amp;
      "},"&amp;IF(SOURCE!L378&lt;&gt;"",""&amp;SOURCE!L378,"")
 )
)
)</f>
        <v>/*  366 */  { fnCvtBarrelM3,               divide,                      "m" STD_SUP_3 STD_RIGHT_ARROW "bbl",           STD_RIGHT_ARROW " m" STD_SUP_3,                (0 &lt;&lt; TAM_MAX_BITS) |     0, CAT_FNCT | SLS_ENABLED   | US_ENABLED  },</v>
      </c>
    </row>
    <row r="379" spans="1:1">
      <c r="A379" s="168" t="str">
        <f>IF(AND(OR(SOURCE!A379="",ISBLANK(SOURCE!A379)),SOURCE!B379&gt;0),IF(ISBLANK(SOURCE!C379),"",SOURCE!C379),
IF(SOURCE!B379&lt;0,VLOOKUP(SOURCE!B379,lookups!A$1:B$25,2,0),
  IF(ISBLANK(SOURCE!B379),
    "",
    "/* "&amp;TEXT(SOURCE!B379,"???0")&amp;" *"&amp;
      SOURCE!C379&amp;", "&amp; IF(SOURCE!$O$2-LEN(SOURCE!C379) &gt;= 0, REPT(" ",SOURCE!$O$2-LEN(SOURCE!C379)), "")&amp;
      SOURCE!D379&amp;", "&amp; IF(SOURCE!$P$2-LEN(SOURCE!D379) &gt;= 0, REPT(" ",SOURCE!$P$2-LEN(SOURCE!D379)), "")&amp;
      SOURCE!E379&amp;", "&amp; IF(SOURCE!$Q$2-LEN(SOURCE!E379) &gt;=0, REPT(" ",SOURCE!$Q$2-LEN(SOURCE!E379)), "")&amp;
      SOURCE!F379&amp;", "&amp; IF(SOURCE!$R$2-LEN(SOURCE!F379) &gt;= 0, REPT(" ",SOURCE!$R$2-LEN(SOURCE!F379)+2), "")&amp;"("&amp;
      SUBSTITUTE(TEXT(SOURCE!G379,"??0"),"  ","")&amp;" &lt;&lt; TAM_MAX_BITS) |"&amp; IF(SOURCE!$S$2-3 &gt;= 0, REPT(" ",SOURCE!$S$2-5+4+1-1-LEN(SUBSTITUTE(SUBSTITUTE(TEXT(SOURCE!H379,"????0"),"  ","")," ",""))), "")&amp;
      SUBSTITUTE(SUBSTITUTE(TEXT(SOURCE!H379,"????0"),"  ","")," ","")&amp;","&amp; IF(SOURCE!$T$2-3 &gt;= 0, REPT(" ",SOURCE!$T$2-3-5), "")&amp;
      SOURCE!I379&amp;" | "&amp; IF(SOURCE!$U$2-LEN(SOURCE!I379) &gt;= 0, REPT(" ",SOURCE!$U$2-LEN(SOURCE!I379)), "")&amp;
      SOURCE!J379&amp;      IF(SOURCE!$V$2-LEN(SOURCE!J379) &gt;= 0, REPT(" ",SOURCE!$V$2-LEN(SOURCE!J379)), "")&amp;
  " | "&amp; SOURCE!K379&amp;      IF(SOURCE!$X$2-LEN(SOURCE!K379) &gt;= 0, REPT(" ",SOURCE!$X$2-LEN(SOURCE!K379)), "")&amp;
      "},"&amp;IF(SOURCE!L379&lt;&gt;"",""&amp;SOURCE!L379,"")
 )
)
)</f>
        <v>/*  367 */  { fnCvtBarrelM3,               divide,                      "m" STD_SUP_3 STD_RIGHT_ARROW "bbl",           "barrel",                                      (0 &lt;&lt; TAM_MAX_BITS) |     0, CAT_DUPL | SLS_ENABLED   | US_ENABLED  },</v>
      </c>
    </row>
    <row r="380" spans="1:1">
      <c r="A380" s="168" t="str">
        <f>IF(AND(OR(SOURCE!A380="",ISBLANK(SOURCE!A380)),SOURCE!B380&gt;0),IF(ISBLANK(SOURCE!C380),"",SOURCE!C380),
IF(SOURCE!B380&lt;0,VLOOKUP(SOURCE!B380,lookups!A$1:B$25,2,0),
  IF(ISBLANK(SOURCE!B380),
    "",
    "/* "&amp;TEXT(SOURCE!B380,"???0")&amp;" *"&amp;
      SOURCE!C380&amp;", "&amp; IF(SOURCE!$O$2-LEN(SOURCE!C380) &gt;= 0, REPT(" ",SOURCE!$O$2-LEN(SOURCE!C380)), "")&amp;
      SOURCE!D380&amp;", "&amp; IF(SOURCE!$P$2-LEN(SOURCE!D380) &gt;= 0, REPT(" ",SOURCE!$P$2-LEN(SOURCE!D380)), "")&amp;
      SOURCE!E380&amp;", "&amp; IF(SOURCE!$Q$2-LEN(SOURCE!E380) &gt;=0, REPT(" ",SOURCE!$Q$2-LEN(SOURCE!E380)), "")&amp;
      SOURCE!F380&amp;", "&amp; IF(SOURCE!$R$2-LEN(SOURCE!F380) &gt;= 0, REPT(" ",SOURCE!$R$2-LEN(SOURCE!F380)+2), "")&amp;"("&amp;
      SUBSTITUTE(TEXT(SOURCE!G380,"??0"),"  ","")&amp;" &lt;&lt; TAM_MAX_BITS) |"&amp; IF(SOURCE!$S$2-3 &gt;= 0, REPT(" ",SOURCE!$S$2-5+4+1-1-LEN(SUBSTITUTE(SUBSTITUTE(TEXT(SOURCE!H380,"????0"),"  ","")," ",""))), "")&amp;
      SUBSTITUTE(SUBSTITUTE(TEXT(SOURCE!H380,"????0"),"  ","")," ","")&amp;","&amp; IF(SOURCE!$T$2-3 &gt;= 0, REPT(" ",SOURCE!$T$2-3-5), "")&amp;
      SOURCE!I380&amp;" | "&amp; IF(SOURCE!$U$2-LEN(SOURCE!I380) &gt;= 0, REPT(" ",SOURCE!$U$2-LEN(SOURCE!I380)), "")&amp;
      SOURCE!J380&amp;      IF(SOURCE!$V$2-LEN(SOURCE!J380) &gt;= 0, REPT(" ",SOURCE!$V$2-LEN(SOURCE!J380)), "")&amp;
  " | "&amp; SOURCE!K380&amp;      IF(SOURCE!$X$2-LEN(SOURCE!K380) &gt;= 0, REPT(" ",SOURCE!$X$2-LEN(SOURCE!K380)), "")&amp;
      "},"&amp;IF(SOURCE!L380&lt;&gt;"",""&amp;SOURCE!L380,"")
 )
)
)</f>
        <v>/*  368 */  { fnCvtAtmPa,                  multiply,                    "atm" STD_RIGHT_ARROW "Pa",                    STD_SPACE_HAIR,                                (0 &lt;&lt; TAM_MAX_BITS) |     0, CAT_DUPL | SLS_ENABLED   | US_ENABLED  },</v>
      </c>
    </row>
    <row r="381" spans="1:1">
      <c r="A381" s="168" t="str">
        <f>IF(AND(OR(SOURCE!A381="",ISBLANK(SOURCE!A381)),SOURCE!B381&gt;0),IF(ISBLANK(SOURCE!C381),"",SOURCE!C381),
IF(SOURCE!B381&lt;0,VLOOKUP(SOURCE!B381,lookups!A$1:B$25,2,0),
  IF(ISBLANK(SOURCE!B381),
    "",
    "/* "&amp;TEXT(SOURCE!B381,"???0")&amp;" *"&amp;
      SOURCE!C381&amp;", "&amp; IF(SOURCE!$O$2-LEN(SOURCE!C381) &gt;= 0, REPT(" ",SOURCE!$O$2-LEN(SOURCE!C381)), "")&amp;
      SOURCE!D381&amp;", "&amp; IF(SOURCE!$P$2-LEN(SOURCE!D381) &gt;= 0, REPT(" ",SOURCE!$P$2-LEN(SOURCE!D381)), "")&amp;
      SOURCE!E381&amp;", "&amp; IF(SOURCE!$Q$2-LEN(SOURCE!E381) &gt;=0, REPT(" ",SOURCE!$Q$2-LEN(SOURCE!E381)), "")&amp;
      SOURCE!F381&amp;", "&amp; IF(SOURCE!$R$2-LEN(SOURCE!F381) &gt;= 0, REPT(" ",SOURCE!$R$2-LEN(SOURCE!F381)+2), "")&amp;"("&amp;
      SUBSTITUTE(TEXT(SOURCE!G381,"??0"),"  ","")&amp;" &lt;&lt; TAM_MAX_BITS) |"&amp; IF(SOURCE!$S$2-3 &gt;= 0, REPT(" ",SOURCE!$S$2-5+4+1-1-LEN(SUBSTITUTE(SUBSTITUTE(TEXT(SOURCE!H381,"????0"),"  ","")," ",""))), "")&amp;
      SUBSTITUTE(SUBSTITUTE(TEXT(SOURCE!H381,"????0"),"  ","")," ","")&amp;","&amp; IF(SOURCE!$T$2-3 &gt;= 0, REPT(" ",SOURCE!$T$2-3-5), "")&amp;
      SOURCE!I381&amp;" | "&amp; IF(SOURCE!$U$2-LEN(SOURCE!I381) &gt;= 0, REPT(" ",SOURCE!$U$2-LEN(SOURCE!I381)), "")&amp;
      SOURCE!J381&amp;      IF(SOURCE!$V$2-LEN(SOURCE!J381) &gt;= 0, REPT(" ",SOURCE!$V$2-LEN(SOURCE!J381)), "")&amp;
  " | "&amp; SOURCE!K381&amp;      IF(SOURCE!$X$2-LEN(SOURCE!K381) &gt;= 0, REPT(" ",SOURCE!$X$2-LEN(SOURCE!K381)), "")&amp;
      "},"&amp;IF(SOURCE!L381&lt;&gt;"",""&amp;SOURCE!L381,"")
 )
)
)</f>
        <v>/*  369 */  { fnCvtAtmPa,                  divide,                      "Pa" STD_RIGHT_ARROW "atm",                    STD_SPACE_HAIR,                                (0 &lt;&lt; TAM_MAX_BITS) |     0, CAT_DUPL | SLS_ENABLED   | US_ENABLED  },</v>
      </c>
    </row>
    <row r="382" spans="1:1">
      <c r="A382" s="168" t="str">
        <f>IF(AND(OR(SOURCE!A382="",ISBLANK(SOURCE!A382)),SOURCE!B382&gt;0),IF(ISBLANK(SOURCE!C382),"",SOURCE!C382),
IF(SOURCE!B382&lt;0,VLOOKUP(SOURCE!B382,lookups!A$1:B$25,2,0),
  IF(ISBLANK(SOURCE!B382),
    "",
    "/* "&amp;TEXT(SOURCE!B382,"???0")&amp;" *"&amp;
      SOURCE!C382&amp;", "&amp; IF(SOURCE!$O$2-LEN(SOURCE!C382) &gt;= 0, REPT(" ",SOURCE!$O$2-LEN(SOURCE!C382)), "")&amp;
      SOURCE!D382&amp;", "&amp; IF(SOURCE!$P$2-LEN(SOURCE!D382) &gt;= 0, REPT(" ",SOURCE!$P$2-LEN(SOURCE!D382)), "")&amp;
      SOURCE!E382&amp;", "&amp; IF(SOURCE!$Q$2-LEN(SOURCE!E382) &gt;=0, REPT(" ",SOURCE!$Q$2-LEN(SOURCE!E382)), "")&amp;
      SOURCE!F382&amp;", "&amp; IF(SOURCE!$R$2-LEN(SOURCE!F382) &gt;= 0, REPT(" ",SOURCE!$R$2-LEN(SOURCE!F382)+2), "")&amp;"("&amp;
      SUBSTITUTE(TEXT(SOURCE!G382,"??0"),"  ","")&amp;" &lt;&lt; TAM_MAX_BITS) |"&amp; IF(SOURCE!$S$2-3 &gt;= 0, REPT(" ",SOURCE!$S$2-5+4+1-1-LEN(SUBSTITUTE(SUBSTITUTE(TEXT(SOURCE!H382,"????0"),"  ","")," ",""))), "")&amp;
      SUBSTITUTE(SUBSTITUTE(TEXT(SOURCE!H382,"????0"),"  ","")," ","")&amp;","&amp; IF(SOURCE!$T$2-3 &gt;= 0, REPT(" ",SOURCE!$T$2-3-5), "")&amp;
      SOURCE!I382&amp;" | "&amp; IF(SOURCE!$U$2-LEN(SOURCE!I382) &gt;= 0, REPT(" ",SOURCE!$U$2-LEN(SOURCE!I382)), "")&amp;
      SOURCE!J382&amp;      IF(SOURCE!$V$2-LEN(SOURCE!J382) &gt;= 0, REPT(" ",SOURCE!$V$2-LEN(SOURCE!J382)), "")&amp;
  " | "&amp; SOURCE!K382&amp;      IF(SOURCE!$X$2-LEN(SOURCE!K382) &gt;= 0, REPT(" ",SOURCE!$X$2-LEN(SOURCE!K382)), "")&amp;
      "},"&amp;IF(SOURCE!L382&lt;&gt;"",""&amp;SOURCE!L382,"")
 )
)
)</f>
        <v>/*  370 */  { fnCvtHectareM2,              multiply,                    "ha" STD_RIGHT_ARROW "m" STD_SUP_2,            "ha" STD_RIGHT_ARROW "m" STD_SUP_2,            (0 &lt;&lt; TAM_MAX_BITS) |     0, CAT_FNCT | SLS_ENABLED   | US_ENABLED  },</v>
      </c>
    </row>
    <row r="383" spans="1:1">
      <c r="A383" s="168" t="str">
        <f>IF(AND(OR(SOURCE!A383="",ISBLANK(SOURCE!A383)),SOURCE!B383&gt;0),IF(ISBLANK(SOURCE!C383),"",SOURCE!C383),
IF(SOURCE!B383&lt;0,VLOOKUP(SOURCE!B383,lookups!A$1:B$25,2,0),
  IF(ISBLANK(SOURCE!B383),
    "",
    "/* "&amp;TEXT(SOURCE!B383,"???0")&amp;" *"&amp;
      SOURCE!C383&amp;", "&amp; IF(SOURCE!$O$2-LEN(SOURCE!C383) &gt;= 0, REPT(" ",SOURCE!$O$2-LEN(SOURCE!C383)), "")&amp;
      SOURCE!D383&amp;", "&amp; IF(SOURCE!$P$2-LEN(SOURCE!D383) &gt;= 0, REPT(" ",SOURCE!$P$2-LEN(SOURCE!D383)), "")&amp;
      SOURCE!E383&amp;", "&amp; IF(SOURCE!$Q$2-LEN(SOURCE!E383) &gt;=0, REPT(" ",SOURCE!$Q$2-LEN(SOURCE!E383)), "")&amp;
      SOURCE!F383&amp;", "&amp; IF(SOURCE!$R$2-LEN(SOURCE!F383) &gt;= 0, REPT(" ",SOURCE!$R$2-LEN(SOURCE!F383)+2), "")&amp;"("&amp;
      SUBSTITUTE(TEXT(SOURCE!G383,"??0"),"  ","")&amp;" &lt;&lt; TAM_MAX_BITS) |"&amp; IF(SOURCE!$S$2-3 &gt;= 0, REPT(" ",SOURCE!$S$2-5+4+1-1-LEN(SUBSTITUTE(SUBSTITUTE(TEXT(SOURCE!H383,"????0"),"  ","")," ",""))), "")&amp;
      SUBSTITUTE(SUBSTITUTE(TEXT(SOURCE!H383,"????0"),"  ","")," ","")&amp;","&amp; IF(SOURCE!$T$2-3 &gt;= 0, REPT(" ",SOURCE!$T$2-3-5), "")&amp;
      SOURCE!I383&amp;" | "&amp; IF(SOURCE!$U$2-LEN(SOURCE!I383) &gt;= 0, REPT(" ",SOURCE!$U$2-LEN(SOURCE!I383)), "")&amp;
      SOURCE!J383&amp;      IF(SOURCE!$V$2-LEN(SOURCE!J383) &gt;= 0, REPT(" ",SOURCE!$V$2-LEN(SOURCE!J383)), "")&amp;
  " | "&amp; SOURCE!K383&amp;      IF(SOURCE!$X$2-LEN(SOURCE!K383) &gt;= 0, REPT(" ",SOURCE!$X$2-LEN(SOURCE!K383)), "")&amp;
      "},"&amp;IF(SOURCE!L383&lt;&gt;"",""&amp;SOURCE!L383,"")
 )
)
)</f>
        <v>/*  371 */  { fnCvtHectareM2,              divide,                      "m" STD_SUP_2 STD_RIGHT_ARROW "ha",            "m" STD_SUP_2 STD_RIGHT_ARROW "ha",            (0 &lt;&lt; TAM_MAX_BITS) |     0, CAT_FNCT | SLS_ENABLED   | US_ENABLED  },</v>
      </c>
    </row>
    <row r="384" spans="1:1">
      <c r="A384" s="168" t="str">
        <f>IF(AND(OR(SOURCE!A384="",ISBLANK(SOURCE!A384)),SOURCE!B384&gt;0),IF(ISBLANK(SOURCE!C384),"",SOURCE!C384),
IF(SOURCE!B384&lt;0,VLOOKUP(SOURCE!B384,lookups!A$1:B$25,2,0),
  IF(ISBLANK(SOURCE!B384),
    "",
    "/* "&amp;TEXT(SOURCE!B384,"???0")&amp;" *"&amp;
      SOURCE!C384&amp;", "&amp; IF(SOURCE!$O$2-LEN(SOURCE!C384) &gt;= 0, REPT(" ",SOURCE!$O$2-LEN(SOURCE!C384)), "")&amp;
      SOURCE!D384&amp;", "&amp; IF(SOURCE!$P$2-LEN(SOURCE!D384) &gt;= 0, REPT(" ",SOURCE!$P$2-LEN(SOURCE!D384)), "")&amp;
      SOURCE!E384&amp;", "&amp; IF(SOURCE!$Q$2-LEN(SOURCE!E384) &gt;=0, REPT(" ",SOURCE!$Q$2-LEN(SOURCE!E384)), "")&amp;
      SOURCE!F384&amp;", "&amp; IF(SOURCE!$R$2-LEN(SOURCE!F384) &gt;= 0, REPT(" ",SOURCE!$R$2-LEN(SOURCE!F384)+2), "")&amp;"("&amp;
      SUBSTITUTE(TEXT(SOURCE!G384,"??0"),"  ","")&amp;" &lt;&lt; TAM_MAX_BITS) |"&amp; IF(SOURCE!$S$2-3 &gt;= 0, REPT(" ",SOURCE!$S$2-5+4+1-1-LEN(SUBSTITUTE(SUBSTITUTE(TEXT(SOURCE!H384,"????0"),"  ","")," ",""))), "")&amp;
      SUBSTITUTE(SUBSTITUTE(TEXT(SOURCE!H384,"????0"),"  ","")," ","")&amp;","&amp; IF(SOURCE!$T$2-3 &gt;= 0, REPT(" ",SOURCE!$T$2-3-5), "")&amp;
      SOURCE!I384&amp;" | "&amp; IF(SOURCE!$U$2-LEN(SOURCE!I384) &gt;= 0, REPT(" ",SOURCE!$U$2-LEN(SOURCE!I384)), "")&amp;
      SOURCE!J384&amp;      IF(SOURCE!$V$2-LEN(SOURCE!J384) &gt;= 0, REPT(" ",SOURCE!$V$2-LEN(SOURCE!J384)), "")&amp;
  " | "&amp; SOURCE!K384&amp;      IF(SOURCE!$X$2-LEN(SOURCE!K384) &gt;= 0, REPT(" ",SOURCE!$X$2-LEN(SOURCE!K384)), "")&amp;
      "},"&amp;IF(SOURCE!L384&lt;&gt;"",""&amp;SOURCE!L384,"")
 )
)
)</f>
        <v>/*  372 */  { fnCvtMuM2,                   divide,                      "m" STD_u_BREVE STD_RIGHT_ARROW "m" STD_SUP_2, "m" STD_u_BREVE STD_RIGHT_ARROW "m" STD_SUP_2, (0 &lt;&lt; TAM_MAX_BITS) |     0, CAT_FNCT | SLS_ENABLED   | US_ENABLED  },</v>
      </c>
    </row>
    <row r="385" spans="1:1">
      <c r="A385" s="168" t="str">
        <f>IF(AND(OR(SOURCE!A385="",ISBLANK(SOURCE!A385)),SOURCE!B385&gt;0),IF(ISBLANK(SOURCE!C385),"",SOURCE!C385),
IF(SOURCE!B385&lt;0,VLOOKUP(SOURCE!B385,lookups!A$1:B$25,2,0),
  IF(ISBLANK(SOURCE!B385),
    "",
    "/* "&amp;TEXT(SOURCE!B385,"???0")&amp;" *"&amp;
      SOURCE!C385&amp;", "&amp; IF(SOURCE!$O$2-LEN(SOURCE!C385) &gt;= 0, REPT(" ",SOURCE!$O$2-LEN(SOURCE!C385)), "")&amp;
      SOURCE!D385&amp;", "&amp; IF(SOURCE!$P$2-LEN(SOURCE!D385) &gt;= 0, REPT(" ",SOURCE!$P$2-LEN(SOURCE!D385)), "")&amp;
      SOURCE!E385&amp;", "&amp; IF(SOURCE!$Q$2-LEN(SOURCE!E385) &gt;=0, REPT(" ",SOURCE!$Q$2-LEN(SOURCE!E385)), "")&amp;
      SOURCE!F385&amp;", "&amp; IF(SOURCE!$R$2-LEN(SOURCE!F385) &gt;= 0, REPT(" ",SOURCE!$R$2-LEN(SOURCE!F385)+2), "")&amp;"("&amp;
      SUBSTITUTE(TEXT(SOURCE!G385,"??0"),"  ","")&amp;" &lt;&lt; TAM_MAX_BITS) |"&amp; IF(SOURCE!$S$2-3 &gt;= 0, REPT(" ",SOURCE!$S$2-5+4+1-1-LEN(SUBSTITUTE(SUBSTITUTE(TEXT(SOURCE!H385,"????0"),"  ","")," ",""))), "")&amp;
      SUBSTITUTE(SUBSTITUTE(TEXT(SOURCE!H385,"????0"),"  ","")," ","")&amp;","&amp; IF(SOURCE!$T$2-3 &gt;= 0, REPT(" ",SOURCE!$T$2-3-5), "")&amp;
      SOURCE!I385&amp;" | "&amp; IF(SOURCE!$U$2-LEN(SOURCE!I385) &gt;= 0, REPT(" ",SOURCE!$U$2-LEN(SOURCE!I385)), "")&amp;
      SOURCE!J385&amp;      IF(SOURCE!$V$2-LEN(SOURCE!J385) &gt;= 0, REPT(" ",SOURCE!$V$2-LEN(SOURCE!J385)), "")&amp;
  " | "&amp; SOURCE!K385&amp;      IF(SOURCE!$X$2-LEN(SOURCE!K385) &gt;= 0, REPT(" ",SOURCE!$X$2-LEN(SOURCE!K385)), "")&amp;
      "},"&amp;IF(SOURCE!L385&lt;&gt;"",""&amp;SOURCE!L385,"")
 )
)
)</f>
        <v>/*  373 */  { fnCvtMuM2,                   multiply,                    "m" STD_SUP_2 STD_RIGHT_ARROW "m" STD_u_BREVE, "m" STD_SUP_2 STD_RIGHT_ARROW "m" STD_u_BREVE, (0 &lt;&lt; TAM_MAX_BITS) |     0, CAT_FNCT | SLS_ENABLED   | US_ENABLED  },</v>
      </c>
    </row>
    <row r="386" spans="1:1">
      <c r="A386" s="168" t="str">
        <f>IF(AND(OR(SOURCE!A386="",ISBLANK(SOURCE!A386)),SOURCE!B386&gt;0),IF(ISBLANK(SOURCE!C386),"",SOURCE!C386),
IF(SOURCE!B386&lt;0,VLOOKUP(SOURCE!B386,lookups!A$1:B$25,2,0),
  IF(ISBLANK(SOURCE!B386),
    "",
    "/* "&amp;TEXT(SOURCE!B386,"???0")&amp;" *"&amp;
      SOURCE!C386&amp;", "&amp; IF(SOURCE!$O$2-LEN(SOURCE!C386) &gt;= 0, REPT(" ",SOURCE!$O$2-LEN(SOURCE!C386)), "")&amp;
      SOURCE!D386&amp;", "&amp; IF(SOURCE!$P$2-LEN(SOURCE!D386) &gt;= 0, REPT(" ",SOURCE!$P$2-LEN(SOURCE!D386)), "")&amp;
      SOURCE!E386&amp;", "&amp; IF(SOURCE!$Q$2-LEN(SOURCE!E386) &gt;=0, REPT(" ",SOURCE!$Q$2-LEN(SOURCE!E386)), "")&amp;
      SOURCE!F386&amp;", "&amp; IF(SOURCE!$R$2-LEN(SOURCE!F386) &gt;= 0, REPT(" ",SOURCE!$R$2-LEN(SOURCE!F386)+2), "")&amp;"("&amp;
      SUBSTITUTE(TEXT(SOURCE!G386,"??0"),"  ","")&amp;" &lt;&lt; TAM_MAX_BITS) |"&amp; IF(SOURCE!$S$2-3 &gt;= 0, REPT(" ",SOURCE!$S$2-5+4+1-1-LEN(SUBSTITUTE(SUBSTITUTE(TEXT(SOURCE!H386,"????0"),"  ","")," ",""))), "")&amp;
      SUBSTITUTE(SUBSTITUTE(TEXT(SOURCE!H386,"????0"),"  ","")," ","")&amp;","&amp; IF(SOURCE!$T$2-3 &gt;= 0, REPT(" ",SOURCE!$T$2-3-5), "")&amp;
      SOURCE!I386&amp;" | "&amp; IF(SOURCE!$U$2-LEN(SOURCE!I386) &gt;= 0, REPT(" ",SOURCE!$U$2-LEN(SOURCE!I386)), "")&amp;
      SOURCE!J386&amp;      IF(SOURCE!$V$2-LEN(SOURCE!J386) &gt;= 0, REPT(" ",SOURCE!$V$2-LEN(SOURCE!J386)), "")&amp;
  " | "&amp; SOURCE!K386&amp;      IF(SOURCE!$X$2-LEN(SOURCE!K386) &gt;= 0, REPT(" ",SOURCE!$X$2-LEN(SOURCE!K386)), "")&amp;
      "},"&amp;IF(SOURCE!L386&lt;&gt;"",""&amp;SOURCE!L386,"")
 )
)
)</f>
        <v>/*  374 */  { fnCvtLiM,                    multiply,                    "l" STD_i_BREVE STD_RIGHT_ARROW "m",           "l" STD_i_BREVE STD_RIGHT_ARROW "m",           (0 &lt;&lt; TAM_MAX_BITS) |     0, CAT_FNCT | SLS_ENABLED   | US_ENABLED  },</v>
      </c>
    </row>
    <row r="387" spans="1:1">
      <c r="A387" s="168" t="str">
        <f>IF(AND(OR(SOURCE!A387="",ISBLANK(SOURCE!A387)),SOURCE!B387&gt;0),IF(ISBLANK(SOURCE!C387),"",SOURCE!C387),
IF(SOURCE!B387&lt;0,VLOOKUP(SOURCE!B387,lookups!A$1:B$25,2,0),
  IF(ISBLANK(SOURCE!B387),
    "",
    "/* "&amp;TEXT(SOURCE!B387,"???0")&amp;" *"&amp;
      SOURCE!C387&amp;", "&amp; IF(SOURCE!$O$2-LEN(SOURCE!C387) &gt;= 0, REPT(" ",SOURCE!$O$2-LEN(SOURCE!C387)), "")&amp;
      SOURCE!D387&amp;", "&amp; IF(SOURCE!$P$2-LEN(SOURCE!D387) &gt;= 0, REPT(" ",SOURCE!$P$2-LEN(SOURCE!D387)), "")&amp;
      SOURCE!E387&amp;", "&amp; IF(SOURCE!$Q$2-LEN(SOURCE!E387) &gt;=0, REPT(" ",SOURCE!$Q$2-LEN(SOURCE!E387)), "")&amp;
      SOURCE!F387&amp;", "&amp; IF(SOURCE!$R$2-LEN(SOURCE!F387) &gt;= 0, REPT(" ",SOURCE!$R$2-LEN(SOURCE!F387)+2), "")&amp;"("&amp;
      SUBSTITUTE(TEXT(SOURCE!G387,"??0"),"  ","")&amp;" &lt;&lt; TAM_MAX_BITS) |"&amp; IF(SOURCE!$S$2-3 &gt;= 0, REPT(" ",SOURCE!$S$2-5+4+1-1-LEN(SUBSTITUTE(SUBSTITUTE(TEXT(SOURCE!H387,"????0"),"  ","")," ",""))), "")&amp;
      SUBSTITUTE(SUBSTITUTE(TEXT(SOURCE!H387,"????0"),"  ","")," ","")&amp;","&amp; IF(SOURCE!$T$2-3 &gt;= 0, REPT(" ",SOURCE!$T$2-3-5), "")&amp;
      SOURCE!I387&amp;" | "&amp; IF(SOURCE!$U$2-LEN(SOURCE!I387) &gt;= 0, REPT(" ",SOURCE!$U$2-LEN(SOURCE!I387)), "")&amp;
      SOURCE!J387&amp;      IF(SOURCE!$V$2-LEN(SOURCE!J387) &gt;= 0, REPT(" ",SOURCE!$V$2-LEN(SOURCE!J387)), "")&amp;
  " | "&amp; SOURCE!K387&amp;      IF(SOURCE!$X$2-LEN(SOURCE!K387) &gt;= 0, REPT(" ",SOURCE!$X$2-LEN(SOURCE!K387)), "")&amp;
      "},"&amp;IF(SOURCE!L387&lt;&gt;"",""&amp;SOURCE!L387,"")
 )
)
)</f>
        <v>/*  375 */  { fnCvtLiM,                    divide,                      "m" STD_RIGHT_ARROW "l" STD_i_BREVE,           "m" STD_RIGHT_ARROW "l" STD_i_BREVE,           (0 &lt;&lt; TAM_MAX_BITS) |     0, CAT_FNCT | SLS_ENABLED   | US_ENABLED  },</v>
      </c>
    </row>
    <row r="388" spans="1:1">
      <c r="A388" s="168" t="str">
        <f>IF(AND(OR(SOURCE!A388="",ISBLANK(SOURCE!A388)),SOURCE!B388&gt;0),IF(ISBLANK(SOURCE!C388),"",SOURCE!C388),
IF(SOURCE!B388&lt;0,VLOOKUP(SOURCE!B388,lookups!A$1:B$25,2,0),
  IF(ISBLANK(SOURCE!B388),
    "",
    "/* "&amp;TEXT(SOURCE!B388,"???0")&amp;" *"&amp;
      SOURCE!C388&amp;", "&amp; IF(SOURCE!$O$2-LEN(SOURCE!C388) &gt;= 0, REPT(" ",SOURCE!$O$2-LEN(SOURCE!C388)), "")&amp;
      SOURCE!D388&amp;", "&amp; IF(SOURCE!$P$2-LEN(SOURCE!D388) &gt;= 0, REPT(" ",SOURCE!$P$2-LEN(SOURCE!D388)), "")&amp;
      SOURCE!E388&amp;", "&amp; IF(SOURCE!$Q$2-LEN(SOURCE!E388) &gt;=0, REPT(" ",SOURCE!$Q$2-LEN(SOURCE!E388)), "")&amp;
      SOURCE!F388&amp;", "&amp; IF(SOURCE!$R$2-LEN(SOURCE!F388) &gt;= 0, REPT(" ",SOURCE!$R$2-LEN(SOURCE!F388)+2), "")&amp;"("&amp;
      SUBSTITUTE(TEXT(SOURCE!G388,"??0"),"  ","")&amp;" &lt;&lt; TAM_MAX_BITS) |"&amp; IF(SOURCE!$S$2-3 &gt;= 0, REPT(" ",SOURCE!$S$2-5+4+1-1-LEN(SUBSTITUTE(SUBSTITUTE(TEXT(SOURCE!H388,"????0"),"  ","")," ",""))), "")&amp;
      SUBSTITUTE(SUBSTITUTE(TEXT(SOURCE!H388,"????0"),"  ","")," ","")&amp;","&amp; IF(SOURCE!$T$2-3 &gt;= 0, REPT(" ",SOURCE!$T$2-3-5), "")&amp;
      SOURCE!I388&amp;" | "&amp; IF(SOURCE!$U$2-LEN(SOURCE!I388) &gt;= 0, REPT(" ",SOURCE!$U$2-LEN(SOURCE!I388)), "")&amp;
      SOURCE!J388&amp;      IF(SOURCE!$V$2-LEN(SOURCE!J388) &gt;= 0, REPT(" ",SOURCE!$V$2-LEN(SOURCE!J388)), "")&amp;
  " | "&amp; SOURCE!K388&amp;      IF(SOURCE!$X$2-LEN(SOURCE!K388) &gt;= 0, REPT(" ",SOURCE!$X$2-LEN(SOURCE!K388)), "")&amp;
      "},"&amp;IF(SOURCE!L388&lt;&gt;"",""&amp;SOURCE!L388,"")
 )
)
)</f>
        <v>/*  376 */  { fnCvtChiM,                   divide,                      "ch" STD_i_BREVE STD_RIGHT_ARROW "m",          "ch" STD_i_BREVE STD_RIGHT_ARROW "m",          (0 &lt;&lt; TAM_MAX_BITS) |     0, CAT_FNCT | SLS_ENABLED   | US_ENABLED  },</v>
      </c>
    </row>
    <row r="389" spans="1:1">
      <c r="A389" s="168" t="str">
        <f>IF(AND(OR(SOURCE!A389="",ISBLANK(SOURCE!A389)),SOURCE!B389&gt;0),IF(ISBLANK(SOURCE!C389),"",SOURCE!C389),
IF(SOURCE!B389&lt;0,VLOOKUP(SOURCE!B389,lookups!A$1:B$25,2,0),
  IF(ISBLANK(SOURCE!B389),
    "",
    "/* "&amp;TEXT(SOURCE!B389,"???0")&amp;" *"&amp;
      SOURCE!C389&amp;", "&amp; IF(SOURCE!$O$2-LEN(SOURCE!C389) &gt;= 0, REPT(" ",SOURCE!$O$2-LEN(SOURCE!C389)), "")&amp;
      SOURCE!D389&amp;", "&amp; IF(SOURCE!$P$2-LEN(SOURCE!D389) &gt;= 0, REPT(" ",SOURCE!$P$2-LEN(SOURCE!D389)), "")&amp;
      SOURCE!E389&amp;", "&amp; IF(SOURCE!$Q$2-LEN(SOURCE!E389) &gt;=0, REPT(" ",SOURCE!$Q$2-LEN(SOURCE!E389)), "")&amp;
      SOURCE!F389&amp;", "&amp; IF(SOURCE!$R$2-LEN(SOURCE!F389) &gt;= 0, REPT(" ",SOURCE!$R$2-LEN(SOURCE!F389)+2), "")&amp;"("&amp;
      SUBSTITUTE(TEXT(SOURCE!G389,"??0"),"  ","")&amp;" &lt;&lt; TAM_MAX_BITS) |"&amp; IF(SOURCE!$S$2-3 &gt;= 0, REPT(" ",SOURCE!$S$2-5+4+1-1-LEN(SUBSTITUTE(SUBSTITUTE(TEXT(SOURCE!H389,"????0"),"  ","")," ",""))), "")&amp;
      SUBSTITUTE(SUBSTITUTE(TEXT(SOURCE!H389,"????0"),"  ","")," ","")&amp;","&amp; IF(SOURCE!$T$2-3 &gt;= 0, REPT(" ",SOURCE!$T$2-3-5), "")&amp;
      SOURCE!I389&amp;" | "&amp; IF(SOURCE!$U$2-LEN(SOURCE!I389) &gt;= 0, REPT(" ",SOURCE!$U$2-LEN(SOURCE!I389)), "")&amp;
      SOURCE!J389&amp;      IF(SOURCE!$V$2-LEN(SOURCE!J389) &gt;= 0, REPT(" ",SOURCE!$V$2-LEN(SOURCE!J389)), "")&amp;
  " | "&amp; SOURCE!K389&amp;      IF(SOURCE!$X$2-LEN(SOURCE!K389) &gt;= 0, REPT(" ",SOURCE!$X$2-LEN(SOURCE!K389)), "")&amp;
      "},"&amp;IF(SOURCE!L389&lt;&gt;"",""&amp;SOURCE!L389,"")
 )
)
)</f>
        <v>/*  377 */  { fnCvtChiM,                   multiply,                    "m" STD_RIGHT_ARROW "ch" STD_i_BREVE,          "m" STD_RIGHT_ARROW "ch" STD_i_BREVE,          (0 &lt;&lt; TAM_MAX_BITS) |     0, CAT_FNCT | SLS_ENABLED   | US_ENABLED  },</v>
      </c>
    </row>
    <row r="390" spans="1:1">
      <c r="A390" s="168" t="str">
        <f>IF(AND(OR(SOURCE!A390="",ISBLANK(SOURCE!A390)),SOURCE!B390&gt;0),IF(ISBLANK(SOURCE!C390),"",SOURCE!C390),
IF(SOURCE!B390&lt;0,VLOOKUP(SOURCE!B390,lookups!A$1:B$25,2,0),
  IF(ISBLANK(SOURCE!B390),
    "",
    "/* "&amp;TEXT(SOURCE!B390,"???0")&amp;" *"&amp;
      SOURCE!C390&amp;", "&amp; IF(SOURCE!$O$2-LEN(SOURCE!C390) &gt;= 0, REPT(" ",SOURCE!$O$2-LEN(SOURCE!C390)), "")&amp;
      SOURCE!D390&amp;", "&amp; IF(SOURCE!$P$2-LEN(SOURCE!D390) &gt;= 0, REPT(" ",SOURCE!$P$2-LEN(SOURCE!D390)), "")&amp;
      SOURCE!E390&amp;", "&amp; IF(SOURCE!$Q$2-LEN(SOURCE!E390) &gt;=0, REPT(" ",SOURCE!$Q$2-LEN(SOURCE!E390)), "")&amp;
      SOURCE!F390&amp;", "&amp; IF(SOURCE!$R$2-LEN(SOURCE!F390) &gt;= 0, REPT(" ",SOURCE!$R$2-LEN(SOURCE!F390)+2), "")&amp;"("&amp;
      SUBSTITUTE(TEXT(SOURCE!G390,"??0"),"  ","")&amp;" &lt;&lt; TAM_MAX_BITS) |"&amp; IF(SOURCE!$S$2-3 &gt;= 0, REPT(" ",SOURCE!$S$2-5+4+1-1-LEN(SUBSTITUTE(SUBSTITUTE(TEXT(SOURCE!H390,"????0"),"  ","")," ",""))), "")&amp;
      SUBSTITUTE(SUBSTITUTE(TEXT(SOURCE!H390,"????0"),"  ","")," ","")&amp;","&amp; IF(SOURCE!$T$2-3 &gt;= 0, REPT(" ",SOURCE!$T$2-3-5), "")&amp;
      SOURCE!I390&amp;" | "&amp; IF(SOURCE!$U$2-LEN(SOURCE!I390) &gt;= 0, REPT(" ",SOURCE!$U$2-LEN(SOURCE!I390)), "")&amp;
      SOURCE!J390&amp;      IF(SOURCE!$V$2-LEN(SOURCE!J390) &gt;= 0, REPT(" ",SOURCE!$V$2-LEN(SOURCE!J390)), "")&amp;
  " | "&amp; SOURCE!K390&amp;      IF(SOURCE!$X$2-LEN(SOURCE!K390) &gt;= 0, REPT(" ",SOURCE!$X$2-LEN(SOURCE!K390)), "")&amp;
      "},"&amp;IF(SOURCE!L390&lt;&gt;"",""&amp;SOURCE!L390,"")
 )
)
)</f>
        <v>/*  378 */  { fnCvtYinM,                   divide,                      "y" STD_i_BREVE "n" STD_RIGHT_ARROW "m",       "y" STD_i_BREVE "n" STD_RIGHT_ARROW "m",       (0 &lt;&lt; TAM_MAX_BITS) |     0, CAT_FNCT | SLS_ENABLED   | US_ENABLED  },</v>
      </c>
    </row>
    <row r="391" spans="1:1">
      <c r="A391" s="168" t="str">
        <f>IF(AND(OR(SOURCE!A391="",ISBLANK(SOURCE!A391)),SOURCE!B391&gt;0),IF(ISBLANK(SOURCE!C391),"",SOURCE!C391),
IF(SOURCE!B391&lt;0,VLOOKUP(SOURCE!B391,lookups!A$1:B$25,2,0),
  IF(ISBLANK(SOURCE!B391),
    "",
    "/* "&amp;TEXT(SOURCE!B391,"???0")&amp;" *"&amp;
      SOURCE!C391&amp;", "&amp; IF(SOURCE!$O$2-LEN(SOURCE!C391) &gt;= 0, REPT(" ",SOURCE!$O$2-LEN(SOURCE!C391)), "")&amp;
      SOURCE!D391&amp;", "&amp; IF(SOURCE!$P$2-LEN(SOURCE!D391) &gt;= 0, REPT(" ",SOURCE!$P$2-LEN(SOURCE!D391)), "")&amp;
      SOURCE!E391&amp;", "&amp; IF(SOURCE!$Q$2-LEN(SOURCE!E391) &gt;=0, REPT(" ",SOURCE!$Q$2-LEN(SOURCE!E391)), "")&amp;
      SOURCE!F391&amp;", "&amp; IF(SOURCE!$R$2-LEN(SOURCE!F391) &gt;= 0, REPT(" ",SOURCE!$R$2-LEN(SOURCE!F391)+2), "")&amp;"("&amp;
      SUBSTITUTE(TEXT(SOURCE!G391,"??0"),"  ","")&amp;" &lt;&lt; TAM_MAX_BITS) |"&amp; IF(SOURCE!$S$2-3 &gt;= 0, REPT(" ",SOURCE!$S$2-5+4+1-1-LEN(SUBSTITUTE(SUBSTITUTE(TEXT(SOURCE!H391,"????0"),"  ","")," ",""))), "")&amp;
      SUBSTITUTE(SUBSTITUTE(TEXT(SOURCE!H391,"????0"),"  ","")," ","")&amp;","&amp; IF(SOURCE!$T$2-3 &gt;= 0, REPT(" ",SOURCE!$T$2-3-5), "")&amp;
      SOURCE!I391&amp;" | "&amp; IF(SOURCE!$U$2-LEN(SOURCE!I391) &gt;= 0, REPT(" ",SOURCE!$U$2-LEN(SOURCE!I391)), "")&amp;
      SOURCE!J391&amp;      IF(SOURCE!$V$2-LEN(SOURCE!J391) &gt;= 0, REPT(" ",SOURCE!$V$2-LEN(SOURCE!J391)), "")&amp;
  " | "&amp; SOURCE!K391&amp;      IF(SOURCE!$X$2-LEN(SOURCE!K391) &gt;= 0, REPT(" ",SOURCE!$X$2-LEN(SOURCE!K391)), "")&amp;
      "},"&amp;IF(SOURCE!L391&lt;&gt;"",""&amp;SOURCE!L391,"")
 )
)
)</f>
        <v>/*  379 */  { fnCvtYinM,                   multiply,                    "m" STD_RIGHT_ARROW "y" STD_i_BREVE "n",       "m" STD_RIGHT_ARROW "y" STD_i_BREVE "n",       (0 &lt;&lt; TAM_MAX_BITS) |     0, CAT_FNCT | SLS_ENABLED   | US_ENABLED  },</v>
      </c>
    </row>
    <row r="392" spans="1:1">
      <c r="A392" s="168" t="str">
        <f>IF(AND(OR(SOURCE!A392="",ISBLANK(SOURCE!A392)),SOURCE!B392&gt;0),IF(ISBLANK(SOURCE!C392),"",SOURCE!C392),
IF(SOURCE!B392&lt;0,VLOOKUP(SOURCE!B392,lookups!A$1:B$25,2,0),
  IF(ISBLANK(SOURCE!B392),
    "",
    "/* "&amp;TEXT(SOURCE!B392,"???0")&amp;" *"&amp;
      SOURCE!C392&amp;", "&amp; IF(SOURCE!$O$2-LEN(SOURCE!C392) &gt;= 0, REPT(" ",SOURCE!$O$2-LEN(SOURCE!C392)), "")&amp;
      SOURCE!D392&amp;", "&amp; IF(SOURCE!$P$2-LEN(SOURCE!D392) &gt;= 0, REPT(" ",SOURCE!$P$2-LEN(SOURCE!D392)), "")&amp;
      SOURCE!E392&amp;", "&amp; IF(SOURCE!$Q$2-LEN(SOURCE!E392) &gt;=0, REPT(" ",SOURCE!$Q$2-LEN(SOURCE!E392)), "")&amp;
      SOURCE!F392&amp;", "&amp; IF(SOURCE!$R$2-LEN(SOURCE!F392) &gt;= 0, REPT(" ",SOURCE!$R$2-LEN(SOURCE!F392)+2), "")&amp;"("&amp;
      SUBSTITUTE(TEXT(SOURCE!G392,"??0"),"  ","")&amp;" &lt;&lt; TAM_MAX_BITS) |"&amp; IF(SOURCE!$S$2-3 &gt;= 0, REPT(" ",SOURCE!$S$2-5+4+1-1-LEN(SUBSTITUTE(SUBSTITUTE(TEXT(SOURCE!H392,"????0"),"  ","")," ",""))), "")&amp;
      SUBSTITUTE(SUBSTITUTE(TEXT(SOURCE!H392,"????0"),"  ","")," ","")&amp;","&amp; IF(SOURCE!$T$2-3 &gt;= 0, REPT(" ",SOURCE!$T$2-3-5), "")&amp;
      SOURCE!I392&amp;" | "&amp; IF(SOURCE!$U$2-LEN(SOURCE!I392) &gt;= 0, REPT(" ",SOURCE!$U$2-LEN(SOURCE!I392)), "")&amp;
      SOURCE!J392&amp;      IF(SOURCE!$V$2-LEN(SOURCE!J392) &gt;= 0, REPT(" ",SOURCE!$V$2-LEN(SOURCE!J392)), "")&amp;
  " | "&amp; SOURCE!K392&amp;      IF(SOURCE!$X$2-LEN(SOURCE!K392) &gt;= 0, REPT(" ",SOURCE!$X$2-LEN(SOURCE!K392)), "")&amp;
      "},"&amp;IF(SOURCE!L392&lt;&gt;"",""&amp;SOURCE!L392,"")
 )
)
)</f>
        <v>/*  380 */  { fnCvtCunM,                   divide,                      "c" STD_u_GRAVE "n" STD_RIGHT_ARROW "m",       "c" STD_u_GRAVE "n" STD_RIGHT_ARROW "m",       (0 &lt;&lt; TAM_MAX_BITS) |     0, CAT_FNCT | SLS_ENABLED   | US_ENABLED  },</v>
      </c>
    </row>
    <row r="393" spans="1:1">
      <c r="A393" s="168" t="str">
        <f>IF(AND(OR(SOURCE!A393="",ISBLANK(SOURCE!A393)),SOURCE!B393&gt;0),IF(ISBLANK(SOURCE!C393),"",SOURCE!C393),
IF(SOURCE!B393&lt;0,VLOOKUP(SOURCE!B393,lookups!A$1:B$25,2,0),
  IF(ISBLANK(SOURCE!B393),
    "",
    "/* "&amp;TEXT(SOURCE!B393,"???0")&amp;" *"&amp;
      SOURCE!C393&amp;", "&amp; IF(SOURCE!$O$2-LEN(SOURCE!C393) &gt;= 0, REPT(" ",SOURCE!$O$2-LEN(SOURCE!C393)), "")&amp;
      SOURCE!D393&amp;", "&amp; IF(SOURCE!$P$2-LEN(SOURCE!D393) &gt;= 0, REPT(" ",SOURCE!$P$2-LEN(SOURCE!D393)), "")&amp;
      SOURCE!E393&amp;", "&amp; IF(SOURCE!$Q$2-LEN(SOURCE!E393) &gt;=0, REPT(" ",SOURCE!$Q$2-LEN(SOURCE!E393)), "")&amp;
      SOURCE!F393&amp;", "&amp; IF(SOURCE!$R$2-LEN(SOURCE!F393) &gt;= 0, REPT(" ",SOURCE!$R$2-LEN(SOURCE!F393)+2), "")&amp;"("&amp;
      SUBSTITUTE(TEXT(SOURCE!G393,"??0"),"  ","")&amp;" &lt;&lt; TAM_MAX_BITS) |"&amp; IF(SOURCE!$S$2-3 &gt;= 0, REPT(" ",SOURCE!$S$2-5+4+1-1-LEN(SUBSTITUTE(SUBSTITUTE(TEXT(SOURCE!H393,"????0"),"  ","")," ",""))), "")&amp;
      SUBSTITUTE(SUBSTITUTE(TEXT(SOURCE!H393,"????0"),"  ","")," ","")&amp;","&amp; IF(SOURCE!$T$2-3 &gt;= 0, REPT(" ",SOURCE!$T$2-3-5), "")&amp;
      SOURCE!I393&amp;" | "&amp; IF(SOURCE!$U$2-LEN(SOURCE!I393) &gt;= 0, REPT(" ",SOURCE!$U$2-LEN(SOURCE!I393)), "")&amp;
      SOURCE!J393&amp;      IF(SOURCE!$V$2-LEN(SOURCE!J393) &gt;= 0, REPT(" ",SOURCE!$V$2-LEN(SOURCE!J393)), "")&amp;
  " | "&amp; SOURCE!K393&amp;      IF(SOURCE!$X$2-LEN(SOURCE!K393) &gt;= 0, REPT(" ",SOURCE!$X$2-LEN(SOURCE!K393)), "")&amp;
      "},"&amp;IF(SOURCE!L393&lt;&gt;"",""&amp;SOURCE!L393,"")
 )
)
)</f>
        <v>/*  381 */  { fnCvtCunM,                   multiply,                    "m" STD_RIGHT_ARROW "c" STD_u_GRAVE "n",       "m" STD_RIGHT_ARROW "c" STD_u_GRAVE "n",       (0 &lt;&lt; TAM_MAX_BITS) |     0, CAT_FNCT | SLS_ENABLED   | US_ENABLED  },</v>
      </c>
    </row>
    <row r="394" spans="1:1">
      <c r="A394" s="168" t="str">
        <f>IF(AND(OR(SOURCE!A394="",ISBLANK(SOURCE!A394)),SOURCE!B394&gt;0),IF(ISBLANK(SOURCE!C394),"",SOURCE!C394),
IF(SOURCE!B394&lt;0,VLOOKUP(SOURCE!B394,lookups!A$1:B$25,2,0),
  IF(ISBLANK(SOURCE!B394),
    "",
    "/* "&amp;TEXT(SOURCE!B394,"???0")&amp;" *"&amp;
      SOURCE!C394&amp;", "&amp; IF(SOURCE!$O$2-LEN(SOURCE!C394) &gt;= 0, REPT(" ",SOURCE!$O$2-LEN(SOURCE!C394)), "")&amp;
      SOURCE!D394&amp;", "&amp; IF(SOURCE!$P$2-LEN(SOURCE!D394) &gt;= 0, REPT(" ",SOURCE!$P$2-LEN(SOURCE!D394)), "")&amp;
      SOURCE!E394&amp;", "&amp; IF(SOURCE!$Q$2-LEN(SOURCE!E394) &gt;=0, REPT(" ",SOURCE!$Q$2-LEN(SOURCE!E394)), "")&amp;
      SOURCE!F394&amp;", "&amp; IF(SOURCE!$R$2-LEN(SOURCE!F394) &gt;= 0, REPT(" ",SOURCE!$R$2-LEN(SOURCE!F394)+2), "")&amp;"("&amp;
      SUBSTITUTE(TEXT(SOURCE!G394,"??0"),"  ","")&amp;" &lt;&lt; TAM_MAX_BITS) |"&amp; IF(SOURCE!$S$2-3 &gt;= 0, REPT(" ",SOURCE!$S$2-5+4+1-1-LEN(SUBSTITUTE(SUBSTITUTE(TEXT(SOURCE!H394,"????0"),"  ","")," ",""))), "")&amp;
      SUBSTITUTE(SUBSTITUTE(TEXT(SOURCE!H394,"????0"),"  ","")," ","")&amp;","&amp; IF(SOURCE!$T$2-3 &gt;= 0, REPT(" ",SOURCE!$T$2-3-5), "")&amp;
      SOURCE!I394&amp;" | "&amp; IF(SOURCE!$U$2-LEN(SOURCE!I394) &gt;= 0, REPT(" ",SOURCE!$U$2-LEN(SOURCE!I394)), "")&amp;
      SOURCE!J394&amp;      IF(SOURCE!$V$2-LEN(SOURCE!J394) &gt;= 0, REPT(" ",SOURCE!$V$2-LEN(SOURCE!J394)), "")&amp;
  " | "&amp; SOURCE!K394&amp;      IF(SOURCE!$X$2-LEN(SOURCE!K394) &gt;= 0, REPT(" ",SOURCE!$X$2-LEN(SOURCE!K394)), "")&amp;
      "},"&amp;IF(SOURCE!L394&lt;&gt;"",""&amp;SOURCE!L394,"")
 )
)
)</f>
        <v>/*  382 */  { fnCvtZhangM,                 divide,                      "zh" STD_a_GRAVE "n" STD_RIGHT_ARROW "m",      "zh" STD_a_GRAVE "ng",                         (0 &lt;&lt; TAM_MAX_BITS) |     0, CAT_FNCT | SLS_ENABLED   | US_ENABLED  },</v>
      </c>
    </row>
    <row r="395" spans="1:1">
      <c r="A395" s="168" t="str">
        <f>IF(AND(OR(SOURCE!A395="",ISBLANK(SOURCE!A395)),SOURCE!B395&gt;0),IF(ISBLANK(SOURCE!C395),"",SOURCE!C395),
IF(SOURCE!B395&lt;0,VLOOKUP(SOURCE!B395,lookups!A$1:B$25,2,0),
  IF(ISBLANK(SOURCE!B395),
    "",
    "/* "&amp;TEXT(SOURCE!B395,"???0")&amp;" *"&amp;
      SOURCE!C395&amp;", "&amp; IF(SOURCE!$O$2-LEN(SOURCE!C395) &gt;= 0, REPT(" ",SOURCE!$O$2-LEN(SOURCE!C395)), "")&amp;
      SOURCE!D395&amp;", "&amp; IF(SOURCE!$P$2-LEN(SOURCE!D395) &gt;= 0, REPT(" ",SOURCE!$P$2-LEN(SOURCE!D395)), "")&amp;
      SOURCE!E395&amp;", "&amp; IF(SOURCE!$Q$2-LEN(SOURCE!E395) &gt;=0, REPT(" ",SOURCE!$Q$2-LEN(SOURCE!E395)), "")&amp;
      SOURCE!F395&amp;", "&amp; IF(SOURCE!$R$2-LEN(SOURCE!F395) &gt;= 0, REPT(" ",SOURCE!$R$2-LEN(SOURCE!F395)+2), "")&amp;"("&amp;
      SUBSTITUTE(TEXT(SOURCE!G395,"??0"),"  ","")&amp;" &lt;&lt; TAM_MAX_BITS) |"&amp; IF(SOURCE!$S$2-3 &gt;= 0, REPT(" ",SOURCE!$S$2-5+4+1-1-LEN(SUBSTITUTE(SUBSTITUTE(TEXT(SOURCE!H395,"????0"),"  ","")," ",""))), "")&amp;
      SUBSTITUTE(SUBSTITUTE(TEXT(SOURCE!H395,"????0"),"  ","")," ","")&amp;","&amp; IF(SOURCE!$T$2-3 &gt;= 0, REPT(" ",SOURCE!$T$2-3-5), "")&amp;
      SOURCE!I395&amp;" | "&amp; IF(SOURCE!$U$2-LEN(SOURCE!I395) &gt;= 0, REPT(" ",SOURCE!$U$2-LEN(SOURCE!I395)), "")&amp;
      SOURCE!J395&amp;      IF(SOURCE!$V$2-LEN(SOURCE!J395) &gt;= 0, REPT(" ",SOURCE!$V$2-LEN(SOURCE!J395)), "")&amp;
  " | "&amp; SOURCE!K395&amp;      IF(SOURCE!$X$2-LEN(SOURCE!K395) &gt;= 0, REPT(" ",SOURCE!$X$2-LEN(SOURCE!K395)), "")&amp;
      "},"&amp;IF(SOURCE!L395&lt;&gt;"",""&amp;SOURCE!L395,"")
 )
)
)</f>
        <v>/*  383 */  { fnCvtZhangM,                 divide,                      "zh" STD_a_GRAVE "n" STD_RIGHT_ARROW "m",      STD_RIGHT_ARROW " m",                          (0 &lt;&lt; TAM_MAX_BITS) |     0, CAT_DUPL | SLS_ENABLED   | US_ENABLED  },</v>
      </c>
    </row>
    <row r="396" spans="1:1">
      <c r="A396" s="168" t="str">
        <f>IF(AND(OR(SOURCE!A396="",ISBLANK(SOURCE!A396)),SOURCE!B396&gt;0),IF(ISBLANK(SOURCE!C396),"",SOURCE!C396),
IF(SOURCE!B396&lt;0,VLOOKUP(SOURCE!B396,lookups!A$1:B$25,2,0),
  IF(ISBLANK(SOURCE!B396),
    "",
    "/* "&amp;TEXT(SOURCE!B396,"???0")&amp;" *"&amp;
      SOURCE!C396&amp;", "&amp; IF(SOURCE!$O$2-LEN(SOURCE!C396) &gt;= 0, REPT(" ",SOURCE!$O$2-LEN(SOURCE!C396)), "")&amp;
      SOURCE!D396&amp;", "&amp; IF(SOURCE!$P$2-LEN(SOURCE!D396) &gt;= 0, REPT(" ",SOURCE!$P$2-LEN(SOURCE!D396)), "")&amp;
      SOURCE!E396&amp;", "&amp; IF(SOURCE!$Q$2-LEN(SOURCE!E396) &gt;=0, REPT(" ",SOURCE!$Q$2-LEN(SOURCE!E396)), "")&amp;
      SOURCE!F396&amp;", "&amp; IF(SOURCE!$R$2-LEN(SOURCE!F396) &gt;= 0, REPT(" ",SOURCE!$R$2-LEN(SOURCE!F396)+2), "")&amp;"("&amp;
      SUBSTITUTE(TEXT(SOURCE!G396,"??0"),"  ","")&amp;" &lt;&lt; TAM_MAX_BITS) |"&amp; IF(SOURCE!$S$2-3 &gt;= 0, REPT(" ",SOURCE!$S$2-5+4+1-1-LEN(SUBSTITUTE(SUBSTITUTE(TEXT(SOURCE!H396,"????0"),"  ","")," ",""))), "")&amp;
      SUBSTITUTE(SUBSTITUTE(TEXT(SOURCE!H396,"????0"),"  ","")," ","")&amp;","&amp; IF(SOURCE!$T$2-3 &gt;= 0, REPT(" ",SOURCE!$T$2-3-5), "")&amp;
      SOURCE!I396&amp;" | "&amp; IF(SOURCE!$U$2-LEN(SOURCE!I396) &gt;= 0, REPT(" ",SOURCE!$U$2-LEN(SOURCE!I396)), "")&amp;
      SOURCE!J396&amp;      IF(SOURCE!$V$2-LEN(SOURCE!J396) &gt;= 0, REPT(" ",SOURCE!$V$2-LEN(SOURCE!J396)), "")&amp;
  " | "&amp; SOURCE!K396&amp;      IF(SOURCE!$X$2-LEN(SOURCE!K396) &gt;= 0, REPT(" ",SOURCE!$X$2-LEN(SOURCE!K396)), "")&amp;
      "},"&amp;IF(SOURCE!L396&lt;&gt;"",""&amp;SOURCE!L396,"")
 )
)
)</f>
        <v>/*  384 */  { fnCvtZhangM,                 multiply,                    "m" STD_RIGHT_ARROW "zh" STD_a_GRAVE "n",      "m " STD_RIGHT_ARROW,                          (0 &lt;&lt; TAM_MAX_BITS) |     0, CAT_FNCT | SLS_ENABLED   | US_ENABLED  },</v>
      </c>
    </row>
    <row r="397" spans="1:1">
      <c r="A397" s="168" t="str">
        <f>IF(AND(OR(SOURCE!A397="",ISBLANK(SOURCE!A397)),SOURCE!B397&gt;0),IF(ISBLANK(SOURCE!C397),"",SOURCE!C397),
IF(SOURCE!B397&lt;0,VLOOKUP(SOURCE!B397,lookups!A$1:B$25,2,0),
  IF(ISBLANK(SOURCE!B397),
    "",
    "/* "&amp;TEXT(SOURCE!B397,"???0")&amp;" *"&amp;
      SOURCE!C397&amp;", "&amp; IF(SOURCE!$O$2-LEN(SOURCE!C397) &gt;= 0, REPT(" ",SOURCE!$O$2-LEN(SOURCE!C397)), "")&amp;
      SOURCE!D397&amp;", "&amp; IF(SOURCE!$P$2-LEN(SOURCE!D397) &gt;= 0, REPT(" ",SOURCE!$P$2-LEN(SOURCE!D397)), "")&amp;
      SOURCE!E397&amp;", "&amp; IF(SOURCE!$Q$2-LEN(SOURCE!E397) &gt;=0, REPT(" ",SOURCE!$Q$2-LEN(SOURCE!E397)), "")&amp;
      SOURCE!F397&amp;", "&amp; IF(SOURCE!$R$2-LEN(SOURCE!F397) &gt;= 0, REPT(" ",SOURCE!$R$2-LEN(SOURCE!F397)+2), "")&amp;"("&amp;
      SUBSTITUTE(TEXT(SOURCE!G397,"??0"),"  ","")&amp;" &lt;&lt; TAM_MAX_BITS) |"&amp; IF(SOURCE!$S$2-3 &gt;= 0, REPT(" ",SOURCE!$S$2-5+4+1-1-LEN(SUBSTITUTE(SUBSTITUTE(TEXT(SOURCE!H397,"????0"),"  ","")," ",""))), "")&amp;
      SUBSTITUTE(SUBSTITUTE(TEXT(SOURCE!H397,"????0"),"  ","")," ","")&amp;","&amp; IF(SOURCE!$T$2-3 &gt;= 0, REPT(" ",SOURCE!$T$2-3-5), "")&amp;
      SOURCE!I397&amp;" | "&amp; IF(SOURCE!$U$2-LEN(SOURCE!I397) &gt;= 0, REPT(" ",SOURCE!$U$2-LEN(SOURCE!I397)), "")&amp;
      SOURCE!J397&amp;      IF(SOURCE!$V$2-LEN(SOURCE!J397) &gt;= 0, REPT(" ",SOURCE!$V$2-LEN(SOURCE!J397)), "")&amp;
  " | "&amp; SOURCE!K397&amp;      IF(SOURCE!$X$2-LEN(SOURCE!K397) &gt;= 0, REPT(" ",SOURCE!$X$2-LEN(SOURCE!K397)), "")&amp;
      "},"&amp;IF(SOURCE!L397&lt;&gt;"",""&amp;SOURCE!L397,"")
 )
)
)</f>
        <v>/*  385 */  { fnCvtZhangM,                 multiply,                    "m" STD_RIGHT_ARROW "zh" STD_a_GRAVE "n",      "zh" STD_a_GRAVE "ng",                         (0 &lt;&lt; TAM_MAX_BITS) |     0, CAT_DUPL | SLS_ENABLED   | US_ENABLED  },</v>
      </c>
    </row>
    <row r="398" spans="1:1">
      <c r="A398" s="168" t="str">
        <f>IF(AND(OR(SOURCE!A398="",ISBLANK(SOURCE!A398)),SOURCE!B398&gt;0),IF(ISBLANK(SOURCE!C398),"",SOURCE!C398),
IF(SOURCE!B398&lt;0,VLOOKUP(SOURCE!B398,lookups!A$1:B$25,2,0),
  IF(ISBLANK(SOURCE!B398),
    "",
    "/* "&amp;TEXT(SOURCE!B398,"???0")&amp;" *"&amp;
      SOURCE!C398&amp;", "&amp; IF(SOURCE!$O$2-LEN(SOURCE!C398) &gt;= 0, REPT(" ",SOURCE!$O$2-LEN(SOURCE!C398)), "")&amp;
      SOURCE!D398&amp;", "&amp; IF(SOURCE!$P$2-LEN(SOURCE!D398) &gt;= 0, REPT(" ",SOURCE!$P$2-LEN(SOURCE!D398)), "")&amp;
      SOURCE!E398&amp;", "&amp; IF(SOURCE!$Q$2-LEN(SOURCE!E398) &gt;=0, REPT(" ",SOURCE!$Q$2-LEN(SOURCE!E398)), "")&amp;
      SOURCE!F398&amp;", "&amp; IF(SOURCE!$R$2-LEN(SOURCE!F398) &gt;= 0, REPT(" ",SOURCE!$R$2-LEN(SOURCE!F398)+2), "")&amp;"("&amp;
      SUBSTITUTE(TEXT(SOURCE!G398,"??0"),"  ","")&amp;" &lt;&lt; TAM_MAX_BITS) |"&amp; IF(SOURCE!$S$2-3 &gt;= 0, REPT(" ",SOURCE!$S$2-5+4+1-1-LEN(SUBSTITUTE(SUBSTITUTE(TEXT(SOURCE!H398,"????0"),"  ","")," ",""))), "")&amp;
      SUBSTITUTE(SUBSTITUTE(TEXT(SOURCE!H398,"????0"),"  ","")," ","")&amp;","&amp; IF(SOURCE!$T$2-3 &gt;= 0, REPT(" ",SOURCE!$T$2-3-5), "")&amp;
      SOURCE!I398&amp;" | "&amp; IF(SOURCE!$U$2-LEN(SOURCE!I398) &gt;= 0, REPT(" ",SOURCE!$U$2-LEN(SOURCE!I398)), "")&amp;
      SOURCE!J398&amp;      IF(SOURCE!$V$2-LEN(SOURCE!J398) &gt;= 0, REPT(" ",SOURCE!$V$2-LEN(SOURCE!J398)), "")&amp;
  " | "&amp; SOURCE!K398&amp;      IF(SOURCE!$X$2-LEN(SOURCE!K398) &gt;= 0, REPT(" ",SOURCE!$X$2-LEN(SOURCE!K398)), "")&amp;
      "},"&amp;IF(SOURCE!L398&lt;&gt;"",""&amp;SOURCE!L398,"")
 )
)
)</f>
        <v>/*  386 */  { fnCvtFenM,                   divide,                      "f" STD_e_MACRON "n" STD_RIGHT_ARROW "m",      "f" STD_e_MACRON "n" STD_RIGHT_ARROW "m",      (0 &lt;&lt; TAM_MAX_BITS) |     0, CAT_FNCT | SLS_ENABLED   | US_ENABLED  },</v>
      </c>
    </row>
    <row r="399" spans="1:1">
      <c r="A399" s="168" t="str">
        <f>IF(AND(OR(SOURCE!A399="",ISBLANK(SOURCE!A399)),SOURCE!B399&gt;0),IF(ISBLANK(SOURCE!C399),"",SOURCE!C399),
IF(SOURCE!B399&lt;0,VLOOKUP(SOURCE!B399,lookups!A$1:B$25,2,0),
  IF(ISBLANK(SOURCE!B399),
    "",
    "/* "&amp;TEXT(SOURCE!B399,"???0")&amp;" *"&amp;
      SOURCE!C399&amp;", "&amp; IF(SOURCE!$O$2-LEN(SOURCE!C399) &gt;= 0, REPT(" ",SOURCE!$O$2-LEN(SOURCE!C399)), "")&amp;
      SOURCE!D399&amp;", "&amp; IF(SOURCE!$P$2-LEN(SOURCE!D399) &gt;= 0, REPT(" ",SOURCE!$P$2-LEN(SOURCE!D399)), "")&amp;
      SOURCE!E399&amp;", "&amp; IF(SOURCE!$Q$2-LEN(SOURCE!E399) &gt;=0, REPT(" ",SOURCE!$Q$2-LEN(SOURCE!E399)), "")&amp;
      SOURCE!F399&amp;", "&amp; IF(SOURCE!$R$2-LEN(SOURCE!F399) &gt;= 0, REPT(" ",SOURCE!$R$2-LEN(SOURCE!F399)+2), "")&amp;"("&amp;
      SUBSTITUTE(TEXT(SOURCE!G399,"??0"),"  ","")&amp;" &lt;&lt; TAM_MAX_BITS) |"&amp; IF(SOURCE!$S$2-3 &gt;= 0, REPT(" ",SOURCE!$S$2-5+4+1-1-LEN(SUBSTITUTE(SUBSTITUTE(TEXT(SOURCE!H399,"????0"),"  ","")," ",""))), "")&amp;
      SUBSTITUTE(SUBSTITUTE(TEXT(SOURCE!H399,"????0"),"  ","")," ","")&amp;","&amp; IF(SOURCE!$T$2-3 &gt;= 0, REPT(" ",SOURCE!$T$2-3-5), "")&amp;
      SOURCE!I399&amp;" | "&amp; IF(SOURCE!$U$2-LEN(SOURCE!I399) &gt;= 0, REPT(" ",SOURCE!$U$2-LEN(SOURCE!I399)), "")&amp;
      SOURCE!J399&amp;      IF(SOURCE!$V$2-LEN(SOURCE!J399) &gt;= 0, REPT(" ",SOURCE!$V$2-LEN(SOURCE!J399)), "")&amp;
  " | "&amp; SOURCE!K399&amp;      IF(SOURCE!$X$2-LEN(SOURCE!K399) &gt;= 0, REPT(" ",SOURCE!$X$2-LEN(SOURCE!K399)), "")&amp;
      "},"&amp;IF(SOURCE!L399&lt;&gt;"",""&amp;SOURCE!L399,"")
 )
)
)</f>
        <v>/*  387 */  { fnCvtFenM,                   multiply,                    "m" STD_RIGHT_ARROW "f" STD_e_MACRON "n",      "m" STD_RIGHT_ARROW "f" STD_e_MACRON "n",      (0 &lt;&lt; TAM_MAX_BITS) |     0, CAT_FNCT | SLS_ENABLED   | US_ENABLED  },</v>
      </c>
    </row>
    <row r="400" spans="1:1">
      <c r="A400" s="168" t="str">
        <f>IF(AND(OR(SOURCE!A400="",ISBLANK(SOURCE!A400)),SOURCE!B400&gt;0),IF(ISBLANK(SOURCE!C400),"",SOURCE!C400),
IF(SOURCE!B400&lt;0,VLOOKUP(SOURCE!B400,lookups!A$1:B$25,2,0),
  IF(ISBLANK(SOURCE!B400),
    "",
    "/* "&amp;TEXT(SOURCE!B400,"???0")&amp;" *"&amp;
      SOURCE!C400&amp;", "&amp; IF(SOURCE!$O$2-LEN(SOURCE!C400) &gt;= 0, REPT(" ",SOURCE!$O$2-LEN(SOURCE!C400)), "")&amp;
      SOURCE!D400&amp;", "&amp; IF(SOURCE!$P$2-LEN(SOURCE!D400) &gt;= 0, REPT(" ",SOURCE!$P$2-LEN(SOURCE!D400)), "")&amp;
      SOURCE!E400&amp;", "&amp; IF(SOURCE!$Q$2-LEN(SOURCE!E400) &gt;=0, REPT(" ",SOURCE!$Q$2-LEN(SOURCE!E400)), "")&amp;
      SOURCE!F400&amp;", "&amp; IF(SOURCE!$R$2-LEN(SOURCE!F400) &gt;= 0, REPT(" ",SOURCE!$R$2-LEN(SOURCE!F400)+2), "")&amp;"("&amp;
      SUBSTITUTE(TEXT(SOURCE!G400,"??0"),"  ","")&amp;" &lt;&lt; TAM_MAX_BITS) |"&amp; IF(SOURCE!$S$2-3 &gt;= 0, REPT(" ",SOURCE!$S$2-5+4+1-1-LEN(SUBSTITUTE(SUBSTITUTE(TEXT(SOURCE!H400,"????0"),"  ","")," ",""))), "")&amp;
      SUBSTITUTE(SUBSTITUTE(TEXT(SOURCE!H400,"????0"),"  ","")," ","")&amp;","&amp; IF(SOURCE!$T$2-3 &gt;= 0, REPT(" ",SOURCE!$T$2-3-5), "")&amp;
      SOURCE!I400&amp;" | "&amp; IF(SOURCE!$U$2-LEN(SOURCE!I400) &gt;= 0, REPT(" ",SOURCE!$U$2-LEN(SOURCE!I400)), "")&amp;
      SOURCE!J400&amp;      IF(SOURCE!$V$2-LEN(SOURCE!J400) &gt;= 0, REPT(" ",SOURCE!$V$2-LEN(SOURCE!J400)), "")&amp;
  " | "&amp; SOURCE!K400&amp;      IF(SOURCE!$X$2-LEN(SOURCE!K400) &gt;= 0, REPT(" ",SOURCE!$X$2-LEN(SOURCE!K400)), "")&amp;
      "},"&amp;IF(SOURCE!L400&lt;&gt;"",""&amp;SOURCE!L400,"")
 )
)
)</f>
        <v>/*  388 */  { itemToBeCoded,               NOPARAM,                     "0388",                                        "0388",                                        (0 &lt;&lt; TAM_MAX_BITS) |     0, CAT_FREE | SLS_ENABLED   | US_UNCHANGED},</v>
      </c>
    </row>
    <row r="401" spans="1:1">
      <c r="A401" s="168" t="str">
        <f>IF(AND(OR(SOURCE!A401="",ISBLANK(SOURCE!A401)),SOURCE!B401&gt;0),IF(ISBLANK(SOURCE!C401),"",SOURCE!C401),
IF(SOURCE!B401&lt;0,VLOOKUP(SOURCE!B401,lookups!A$1:B$25,2,0),
  IF(ISBLANK(SOURCE!B401),
    "",
    "/* "&amp;TEXT(SOURCE!B401,"???0")&amp;" *"&amp;
      SOURCE!C401&amp;", "&amp; IF(SOURCE!$O$2-LEN(SOURCE!C401) &gt;= 0, REPT(" ",SOURCE!$O$2-LEN(SOURCE!C401)), "")&amp;
      SOURCE!D401&amp;", "&amp; IF(SOURCE!$P$2-LEN(SOURCE!D401) &gt;= 0, REPT(" ",SOURCE!$P$2-LEN(SOURCE!D401)), "")&amp;
      SOURCE!E401&amp;", "&amp; IF(SOURCE!$Q$2-LEN(SOURCE!E401) &gt;=0, REPT(" ",SOURCE!$Q$2-LEN(SOURCE!E401)), "")&amp;
      SOURCE!F401&amp;", "&amp; IF(SOURCE!$R$2-LEN(SOURCE!F401) &gt;= 0, REPT(" ",SOURCE!$R$2-LEN(SOURCE!F401)+2), "")&amp;"("&amp;
      SUBSTITUTE(TEXT(SOURCE!G401,"??0"),"  ","")&amp;" &lt;&lt; TAM_MAX_BITS) |"&amp; IF(SOURCE!$S$2-3 &gt;= 0, REPT(" ",SOURCE!$S$2-5+4+1-1-LEN(SUBSTITUTE(SUBSTITUTE(TEXT(SOURCE!H401,"????0"),"  ","")," ",""))), "")&amp;
      SUBSTITUTE(SUBSTITUTE(TEXT(SOURCE!H401,"????0"),"  ","")," ","")&amp;","&amp; IF(SOURCE!$T$2-3 &gt;= 0, REPT(" ",SOURCE!$T$2-3-5), "")&amp;
      SOURCE!I401&amp;" | "&amp; IF(SOURCE!$U$2-LEN(SOURCE!I401) &gt;= 0, REPT(" ",SOURCE!$U$2-LEN(SOURCE!I401)), "")&amp;
      SOURCE!J401&amp;      IF(SOURCE!$V$2-LEN(SOURCE!J401) &gt;= 0, REPT(" ",SOURCE!$V$2-LEN(SOURCE!J401)), "")&amp;
  " | "&amp; SOURCE!K401&amp;      IF(SOURCE!$X$2-LEN(SOURCE!K401) &gt;= 0, REPT(" ",SOURCE!$X$2-LEN(SOURCE!K401)), "")&amp;
      "},"&amp;IF(SOURCE!L401&lt;&gt;"",""&amp;SOURCE!L401,"")
 )
)
)</f>
        <v>/*  389 */  { itemToBeCoded,               NOPARAM,                     "0389",                                        "0389",                                        (0 &lt;&lt; TAM_MAX_BITS) |     0, CAT_FREE | SLS_ENABLED   | US_UNCHANGED},</v>
      </c>
    </row>
    <row r="402" spans="1:1">
      <c r="A402" s="168" t="str">
        <f>IF(AND(OR(SOURCE!A402="",ISBLANK(SOURCE!A402)),SOURCE!B402&gt;0),IF(ISBLANK(SOURCE!C402),"",SOURCE!C402),
IF(SOURCE!B402&lt;0,VLOOKUP(SOURCE!B402,lookups!A$1:B$25,2,0),
  IF(ISBLANK(SOURCE!B402),
    "",
    "/* "&amp;TEXT(SOURCE!B402,"???0")&amp;" *"&amp;
      SOURCE!C402&amp;", "&amp; IF(SOURCE!$O$2-LEN(SOURCE!C402) &gt;= 0, REPT(" ",SOURCE!$O$2-LEN(SOURCE!C402)), "")&amp;
      SOURCE!D402&amp;", "&amp; IF(SOURCE!$P$2-LEN(SOURCE!D402) &gt;= 0, REPT(" ",SOURCE!$P$2-LEN(SOURCE!D402)), "")&amp;
      SOURCE!E402&amp;", "&amp; IF(SOURCE!$Q$2-LEN(SOURCE!E402) &gt;=0, REPT(" ",SOURCE!$Q$2-LEN(SOURCE!E402)), "")&amp;
      SOURCE!F402&amp;", "&amp; IF(SOURCE!$R$2-LEN(SOURCE!F402) &gt;= 0, REPT(" ",SOURCE!$R$2-LEN(SOURCE!F402)+2), "")&amp;"("&amp;
      SUBSTITUTE(TEXT(SOURCE!G402,"??0"),"  ","")&amp;" &lt;&lt; TAM_MAX_BITS) |"&amp; IF(SOURCE!$S$2-3 &gt;= 0, REPT(" ",SOURCE!$S$2-5+4+1-1-LEN(SUBSTITUTE(SUBSTITUTE(TEXT(SOURCE!H402,"????0"),"  ","")," ",""))), "")&amp;
      SUBSTITUTE(SUBSTITUTE(TEXT(SOURCE!H402,"????0"),"  ","")," ","")&amp;","&amp; IF(SOURCE!$T$2-3 &gt;= 0, REPT(" ",SOURCE!$T$2-3-5), "")&amp;
      SOURCE!I402&amp;" | "&amp; IF(SOURCE!$U$2-LEN(SOURCE!I402) &gt;= 0, REPT(" ",SOURCE!$U$2-LEN(SOURCE!I402)), "")&amp;
      SOURCE!J402&amp;      IF(SOURCE!$V$2-LEN(SOURCE!J402) &gt;= 0, REPT(" ",SOURCE!$V$2-LEN(SOURCE!J402)), "")&amp;
  " | "&amp; SOURCE!K402&amp;      IF(SOURCE!$X$2-LEN(SOURCE!K402) &gt;= 0, REPT(" ",SOURCE!$X$2-LEN(SOURCE!K402)), "")&amp;
      "},"&amp;IF(SOURCE!L402&lt;&gt;"",""&amp;SOURCE!L402,"")
 )
)
)</f>
        <v>/*  390 */  { itemToBeCoded,               NOPARAM,                     "0390",                                        "0390",                                        (0 &lt;&lt; TAM_MAX_BITS) |     0, CAT_FREE | SLS_ENABLED   | US_UNCHANGED},</v>
      </c>
    </row>
    <row r="403" spans="1:1">
      <c r="A403" s="168" t="str">
        <f>IF(AND(OR(SOURCE!A403="",ISBLANK(SOURCE!A403)),SOURCE!B403&gt;0),IF(ISBLANK(SOURCE!C403),"",SOURCE!C403),
IF(SOURCE!B403&lt;0,VLOOKUP(SOURCE!B403,lookups!A$1:B$25,2,0),
  IF(ISBLANK(SOURCE!B403),
    "",
    "/* "&amp;TEXT(SOURCE!B403,"???0")&amp;" *"&amp;
      SOURCE!C403&amp;", "&amp; IF(SOURCE!$O$2-LEN(SOURCE!C403) &gt;= 0, REPT(" ",SOURCE!$O$2-LEN(SOURCE!C403)), "")&amp;
      SOURCE!D403&amp;", "&amp; IF(SOURCE!$P$2-LEN(SOURCE!D403) &gt;= 0, REPT(" ",SOURCE!$P$2-LEN(SOURCE!D403)), "")&amp;
      SOURCE!E403&amp;", "&amp; IF(SOURCE!$Q$2-LEN(SOURCE!E403) &gt;=0, REPT(" ",SOURCE!$Q$2-LEN(SOURCE!E403)), "")&amp;
      SOURCE!F403&amp;", "&amp; IF(SOURCE!$R$2-LEN(SOURCE!F403) &gt;= 0, REPT(" ",SOURCE!$R$2-LEN(SOURCE!F403)+2), "")&amp;"("&amp;
      SUBSTITUTE(TEXT(SOURCE!G403,"??0"),"  ","")&amp;" &lt;&lt; TAM_MAX_BITS) |"&amp; IF(SOURCE!$S$2-3 &gt;= 0, REPT(" ",SOURCE!$S$2-5+4+1-1-LEN(SUBSTITUTE(SUBSTITUTE(TEXT(SOURCE!H403,"????0"),"  ","")," ",""))), "")&amp;
      SUBSTITUTE(SUBSTITUTE(TEXT(SOURCE!H403,"????0"),"  ","")," ","")&amp;","&amp; IF(SOURCE!$T$2-3 &gt;= 0, REPT(" ",SOURCE!$T$2-3-5), "")&amp;
      SOURCE!I403&amp;" | "&amp; IF(SOURCE!$U$2-LEN(SOURCE!I403) &gt;= 0, REPT(" ",SOURCE!$U$2-LEN(SOURCE!I403)), "")&amp;
      SOURCE!J403&amp;      IF(SOURCE!$V$2-LEN(SOURCE!J403) &gt;= 0, REPT(" ",SOURCE!$V$2-LEN(SOURCE!J403)), "")&amp;
  " | "&amp; SOURCE!K403&amp;      IF(SOURCE!$X$2-LEN(SOURCE!K403) &gt;= 0, REPT(" ",SOURCE!$X$2-LEN(SOURCE!K403)), "")&amp;
      "},"&amp;IF(SOURCE!L403&lt;&gt;"",""&amp;SOURCE!L403,"")
 )
)
)</f>
        <v>/*  391 */  { itemToBeCoded,               NOPARAM,                     "0391",                                        "0391",                                        (0 &lt;&lt; TAM_MAX_BITS) |     0, CAT_FREE | SLS_ENABLED   | US_UNCHANGED},</v>
      </c>
    </row>
    <row r="404" spans="1:1">
      <c r="A404" s="168" t="str">
        <f>IF(AND(OR(SOURCE!A404="",ISBLANK(SOURCE!A404)),SOURCE!B404&gt;0),IF(ISBLANK(SOURCE!C404),"",SOURCE!C404),
IF(SOURCE!B404&lt;0,VLOOKUP(SOURCE!B404,lookups!A$1:B$25,2,0),
  IF(ISBLANK(SOURCE!B404),
    "",
    "/* "&amp;TEXT(SOURCE!B404,"???0")&amp;" *"&amp;
      SOURCE!C404&amp;", "&amp; IF(SOURCE!$O$2-LEN(SOURCE!C404) &gt;= 0, REPT(" ",SOURCE!$O$2-LEN(SOURCE!C404)), "")&amp;
      SOURCE!D404&amp;", "&amp; IF(SOURCE!$P$2-LEN(SOURCE!D404) &gt;= 0, REPT(" ",SOURCE!$P$2-LEN(SOURCE!D404)), "")&amp;
      SOURCE!E404&amp;", "&amp; IF(SOURCE!$Q$2-LEN(SOURCE!E404) &gt;=0, REPT(" ",SOURCE!$Q$2-LEN(SOURCE!E404)), "")&amp;
      SOURCE!F404&amp;", "&amp; IF(SOURCE!$R$2-LEN(SOURCE!F404) &gt;= 0, REPT(" ",SOURCE!$R$2-LEN(SOURCE!F404)+2), "")&amp;"("&amp;
      SUBSTITUTE(TEXT(SOURCE!G404,"??0"),"  ","")&amp;" &lt;&lt; TAM_MAX_BITS) |"&amp; IF(SOURCE!$S$2-3 &gt;= 0, REPT(" ",SOURCE!$S$2-5+4+1-1-LEN(SUBSTITUTE(SUBSTITUTE(TEXT(SOURCE!H404,"????0"),"  ","")," ",""))), "")&amp;
      SUBSTITUTE(SUBSTITUTE(TEXT(SOURCE!H404,"????0"),"  ","")," ","")&amp;","&amp; IF(SOURCE!$T$2-3 &gt;= 0, REPT(" ",SOURCE!$T$2-3-5), "")&amp;
      SOURCE!I404&amp;" | "&amp; IF(SOURCE!$U$2-LEN(SOURCE!I404) &gt;= 0, REPT(" ",SOURCE!$U$2-LEN(SOURCE!I404)), "")&amp;
      SOURCE!J404&amp;      IF(SOURCE!$V$2-LEN(SOURCE!J404) &gt;= 0, REPT(" ",SOURCE!$V$2-LEN(SOURCE!J404)), "")&amp;
  " | "&amp; SOURCE!K404&amp;      IF(SOURCE!$X$2-LEN(SOURCE!K404) &gt;= 0, REPT(" ",SOURCE!$X$2-LEN(SOURCE!K404)), "")&amp;
      "},"&amp;IF(SOURCE!L404&lt;&gt;"",""&amp;SOURCE!L404,"")
 )
)
)</f>
        <v>/*  392 */  { itemToBeCoded,               NOPARAM,                     "0392",                                        "0392",                                        (0 &lt;&lt; TAM_MAX_BITS) |     0, CAT_FREE | SLS_ENABLED   | US_UNCHANGED},</v>
      </c>
    </row>
    <row r="405" spans="1:1">
      <c r="A405" s="168" t="str">
        <f>IF(AND(OR(SOURCE!A405="",ISBLANK(SOURCE!A405)),SOURCE!B405&gt;0),IF(ISBLANK(SOURCE!C405),"",SOURCE!C405),
IF(SOURCE!B405&lt;0,VLOOKUP(SOURCE!B405,lookups!A$1:B$25,2,0),
  IF(ISBLANK(SOURCE!B405),
    "",
    "/* "&amp;TEXT(SOURCE!B405,"???0")&amp;" *"&amp;
      SOURCE!C405&amp;", "&amp; IF(SOURCE!$O$2-LEN(SOURCE!C405) &gt;= 0, REPT(" ",SOURCE!$O$2-LEN(SOURCE!C405)), "")&amp;
      SOURCE!D405&amp;", "&amp; IF(SOURCE!$P$2-LEN(SOURCE!D405) &gt;= 0, REPT(" ",SOURCE!$P$2-LEN(SOURCE!D405)), "")&amp;
      SOURCE!E405&amp;", "&amp; IF(SOURCE!$Q$2-LEN(SOURCE!E405) &gt;=0, REPT(" ",SOURCE!$Q$2-LEN(SOURCE!E405)), "")&amp;
      SOURCE!F405&amp;", "&amp; IF(SOURCE!$R$2-LEN(SOURCE!F405) &gt;= 0, REPT(" ",SOURCE!$R$2-LEN(SOURCE!F405)+2), "")&amp;"("&amp;
      SUBSTITUTE(TEXT(SOURCE!G405,"??0"),"  ","")&amp;" &lt;&lt; TAM_MAX_BITS) |"&amp; IF(SOURCE!$S$2-3 &gt;= 0, REPT(" ",SOURCE!$S$2-5+4+1-1-LEN(SUBSTITUTE(SUBSTITUTE(TEXT(SOURCE!H405,"????0"),"  ","")," ",""))), "")&amp;
      SUBSTITUTE(SUBSTITUTE(TEXT(SOURCE!H405,"????0"),"  ","")," ","")&amp;","&amp; IF(SOURCE!$T$2-3 &gt;= 0, REPT(" ",SOURCE!$T$2-3-5), "")&amp;
      SOURCE!I405&amp;" | "&amp; IF(SOURCE!$U$2-LEN(SOURCE!I405) &gt;= 0, REPT(" ",SOURCE!$U$2-LEN(SOURCE!I405)), "")&amp;
      SOURCE!J405&amp;      IF(SOURCE!$V$2-LEN(SOURCE!J405) &gt;= 0, REPT(" ",SOURCE!$V$2-LEN(SOURCE!J405)), "")&amp;
  " | "&amp; SOURCE!K405&amp;      IF(SOURCE!$X$2-LEN(SOURCE!K405) &gt;= 0, REPT(" ",SOURCE!$X$2-LEN(SOURCE!K405)), "")&amp;
      "},"&amp;IF(SOURCE!L405&lt;&gt;"",""&amp;SOURCE!L405,"")
 )
)
)</f>
        <v>/*  393 */  { itemToBeCoded,               NOPARAM,                     "0393",                                        "0393",                                        (0 &lt;&lt; TAM_MAX_BITS) |     0, CAT_FREE | SLS_ENABLED   | US_UNCHANGED},</v>
      </c>
    </row>
    <row r="406" spans="1:1">
      <c r="A406" s="168" t="str">
        <f>IF(AND(OR(SOURCE!A406="",ISBLANK(SOURCE!A406)),SOURCE!B406&gt;0),IF(ISBLANK(SOURCE!C406),"",SOURCE!C406),
IF(SOURCE!B406&lt;0,VLOOKUP(SOURCE!B406,lookups!A$1:B$25,2,0),
  IF(ISBLANK(SOURCE!B406),
    "",
    "/* "&amp;TEXT(SOURCE!B406,"???0")&amp;" *"&amp;
      SOURCE!C406&amp;", "&amp; IF(SOURCE!$O$2-LEN(SOURCE!C406) &gt;= 0, REPT(" ",SOURCE!$O$2-LEN(SOURCE!C406)), "")&amp;
      SOURCE!D406&amp;", "&amp; IF(SOURCE!$P$2-LEN(SOURCE!D406) &gt;= 0, REPT(" ",SOURCE!$P$2-LEN(SOURCE!D406)), "")&amp;
      SOURCE!E406&amp;", "&amp; IF(SOURCE!$Q$2-LEN(SOURCE!E406) &gt;=0, REPT(" ",SOURCE!$Q$2-LEN(SOURCE!E406)), "")&amp;
      SOURCE!F406&amp;", "&amp; IF(SOURCE!$R$2-LEN(SOURCE!F406) &gt;= 0, REPT(" ",SOURCE!$R$2-LEN(SOURCE!F406)+2), "")&amp;"("&amp;
      SUBSTITUTE(TEXT(SOURCE!G406,"??0"),"  ","")&amp;" &lt;&lt; TAM_MAX_BITS) |"&amp; IF(SOURCE!$S$2-3 &gt;= 0, REPT(" ",SOURCE!$S$2-5+4+1-1-LEN(SUBSTITUTE(SUBSTITUTE(TEXT(SOURCE!H406,"????0"),"  ","")," ",""))), "")&amp;
      SUBSTITUTE(SUBSTITUTE(TEXT(SOURCE!H406,"????0"),"  ","")," ","")&amp;","&amp; IF(SOURCE!$T$2-3 &gt;= 0, REPT(" ",SOURCE!$T$2-3-5), "")&amp;
      SOURCE!I406&amp;" | "&amp; IF(SOURCE!$U$2-LEN(SOURCE!I406) &gt;= 0, REPT(" ",SOURCE!$U$2-LEN(SOURCE!I406)), "")&amp;
      SOURCE!J406&amp;      IF(SOURCE!$V$2-LEN(SOURCE!J406) &gt;= 0, REPT(" ",SOURCE!$V$2-LEN(SOURCE!J406)), "")&amp;
  " | "&amp; SOURCE!K406&amp;      IF(SOURCE!$X$2-LEN(SOURCE!K406) &gt;= 0, REPT(" ",SOURCE!$X$2-LEN(SOURCE!K406)), "")&amp;
      "},"&amp;IF(SOURCE!L406&lt;&gt;"",""&amp;SOURCE!L406,"")
 )
)
)</f>
        <v>/*  394 */  { itemToBeCoded,               NOPARAM,                     "0394",                                        "0394",                                        (0 &lt;&lt; TAM_MAX_BITS) |     0, CAT_FREE | SLS_ENABLED   | US_UNCHANGED},</v>
      </c>
    </row>
    <row r="407" spans="1:1">
      <c r="A407" s="168" t="str">
        <f>IF(AND(OR(SOURCE!A407="",ISBLANK(SOURCE!A407)),SOURCE!B407&gt;0),IF(ISBLANK(SOURCE!C407),"",SOURCE!C407),
IF(SOURCE!B407&lt;0,VLOOKUP(SOURCE!B407,lookups!A$1:B$25,2,0),
  IF(ISBLANK(SOURCE!B407),
    "",
    "/* "&amp;TEXT(SOURCE!B407,"???0")&amp;" *"&amp;
      SOURCE!C407&amp;", "&amp; IF(SOURCE!$O$2-LEN(SOURCE!C407) &gt;= 0, REPT(" ",SOURCE!$O$2-LEN(SOURCE!C407)), "")&amp;
      SOURCE!D407&amp;", "&amp; IF(SOURCE!$P$2-LEN(SOURCE!D407) &gt;= 0, REPT(" ",SOURCE!$P$2-LEN(SOURCE!D407)), "")&amp;
      SOURCE!E407&amp;", "&amp; IF(SOURCE!$Q$2-LEN(SOURCE!E407) &gt;=0, REPT(" ",SOURCE!$Q$2-LEN(SOURCE!E407)), "")&amp;
      SOURCE!F407&amp;", "&amp; IF(SOURCE!$R$2-LEN(SOURCE!F407) &gt;= 0, REPT(" ",SOURCE!$R$2-LEN(SOURCE!F407)+2), "")&amp;"("&amp;
      SUBSTITUTE(TEXT(SOURCE!G407,"??0"),"  ","")&amp;" &lt;&lt; TAM_MAX_BITS) |"&amp; IF(SOURCE!$S$2-3 &gt;= 0, REPT(" ",SOURCE!$S$2-5+4+1-1-LEN(SUBSTITUTE(SUBSTITUTE(TEXT(SOURCE!H407,"????0"),"  ","")," ",""))), "")&amp;
      SUBSTITUTE(SUBSTITUTE(TEXT(SOURCE!H407,"????0"),"  ","")," ","")&amp;","&amp; IF(SOURCE!$T$2-3 &gt;= 0, REPT(" ",SOURCE!$T$2-3-5), "")&amp;
      SOURCE!I407&amp;" | "&amp; IF(SOURCE!$U$2-LEN(SOURCE!I407) &gt;= 0, REPT(" ",SOURCE!$U$2-LEN(SOURCE!I407)), "")&amp;
      SOURCE!J407&amp;      IF(SOURCE!$V$2-LEN(SOURCE!J407) &gt;= 0, REPT(" ",SOURCE!$V$2-LEN(SOURCE!J407)), "")&amp;
  " | "&amp; SOURCE!K407&amp;      IF(SOURCE!$X$2-LEN(SOURCE!K407) &gt;= 0, REPT(" ",SOURCE!$X$2-LEN(SOURCE!K407)), "")&amp;
      "},"&amp;IF(SOURCE!L407&lt;&gt;"",""&amp;SOURCE!L407,"")
 )
)
)</f>
        <v>/*  395 */  { itemToBeCoded,               NOPARAM,                     "0395",                                        "0395",                                        (0 &lt;&lt; TAM_MAX_BITS) |     0, CAT_FREE | SLS_ENABLED   | US_UNCHANGED},</v>
      </c>
    </row>
    <row r="408" spans="1:1">
      <c r="A408" s="168" t="str">
        <f>IF(AND(OR(SOURCE!A408="",ISBLANK(SOURCE!A408)),SOURCE!B408&gt;0),IF(ISBLANK(SOURCE!C408),"",SOURCE!C408),
IF(SOURCE!B408&lt;0,VLOOKUP(SOURCE!B408,lookups!A$1:B$25,2,0),
  IF(ISBLANK(SOURCE!B408),
    "",
    "/* "&amp;TEXT(SOURCE!B408,"???0")&amp;" *"&amp;
      SOURCE!C408&amp;", "&amp; IF(SOURCE!$O$2-LEN(SOURCE!C408) &gt;= 0, REPT(" ",SOURCE!$O$2-LEN(SOURCE!C408)), "")&amp;
      SOURCE!D408&amp;", "&amp; IF(SOURCE!$P$2-LEN(SOURCE!D408) &gt;= 0, REPT(" ",SOURCE!$P$2-LEN(SOURCE!D408)), "")&amp;
      SOURCE!E408&amp;", "&amp; IF(SOURCE!$Q$2-LEN(SOURCE!E408) &gt;=0, REPT(" ",SOURCE!$Q$2-LEN(SOURCE!E408)), "")&amp;
      SOURCE!F408&amp;", "&amp; IF(SOURCE!$R$2-LEN(SOURCE!F408) &gt;= 0, REPT(" ",SOURCE!$R$2-LEN(SOURCE!F408)+2), "")&amp;"("&amp;
      SUBSTITUTE(TEXT(SOURCE!G408,"??0"),"  ","")&amp;" &lt;&lt; TAM_MAX_BITS) |"&amp; IF(SOURCE!$S$2-3 &gt;= 0, REPT(" ",SOURCE!$S$2-5+4+1-1-LEN(SUBSTITUTE(SUBSTITUTE(TEXT(SOURCE!H408,"????0"),"  ","")," ",""))), "")&amp;
      SUBSTITUTE(SUBSTITUTE(TEXT(SOURCE!H408,"????0"),"  ","")," ","")&amp;","&amp; IF(SOURCE!$T$2-3 &gt;= 0, REPT(" ",SOURCE!$T$2-3-5), "")&amp;
      SOURCE!I408&amp;" | "&amp; IF(SOURCE!$U$2-LEN(SOURCE!I408) &gt;= 0, REPT(" ",SOURCE!$U$2-LEN(SOURCE!I408)), "")&amp;
      SOURCE!J408&amp;      IF(SOURCE!$V$2-LEN(SOURCE!J408) &gt;= 0, REPT(" ",SOURCE!$V$2-LEN(SOURCE!J408)), "")&amp;
  " | "&amp; SOURCE!K408&amp;      IF(SOURCE!$X$2-LEN(SOURCE!K408) &gt;= 0, REPT(" ",SOURCE!$X$2-LEN(SOURCE!K408)), "")&amp;
      "},"&amp;IF(SOURCE!L408&lt;&gt;"",""&amp;SOURCE!L408,"")
 )
)
)</f>
        <v/>
      </c>
    </row>
    <row r="409" spans="1:1">
      <c r="A409" s="168" t="str">
        <f>IF(AND(OR(SOURCE!A409="",ISBLANK(SOURCE!A409)),SOURCE!B409&gt;0),IF(ISBLANK(SOURCE!C409),"",SOURCE!C409),
IF(SOURCE!B409&lt;0,VLOOKUP(SOURCE!B409,lookups!A$1:B$25,2,0),
  IF(ISBLANK(SOURCE!B409),
    "",
    "/* "&amp;TEXT(SOURCE!B409,"???0")&amp;" *"&amp;
      SOURCE!C409&amp;", "&amp; IF(SOURCE!$O$2-LEN(SOURCE!C409) &gt;= 0, REPT(" ",SOURCE!$O$2-LEN(SOURCE!C409)), "")&amp;
      SOURCE!D409&amp;", "&amp; IF(SOURCE!$P$2-LEN(SOURCE!D409) &gt;= 0, REPT(" ",SOURCE!$P$2-LEN(SOURCE!D409)), "")&amp;
      SOURCE!E409&amp;", "&amp; IF(SOURCE!$Q$2-LEN(SOURCE!E409) &gt;=0, REPT(" ",SOURCE!$Q$2-LEN(SOURCE!E409)), "")&amp;
      SOURCE!F409&amp;", "&amp; IF(SOURCE!$R$2-LEN(SOURCE!F409) &gt;= 0, REPT(" ",SOURCE!$R$2-LEN(SOURCE!F409)+2), "")&amp;"("&amp;
      SUBSTITUTE(TEXT(SOURCE!G409,"??0"),"  ","")&amp;" &lt;&lt; TAM_MAX_BITS) |"&amp; IF(SOURCE!$S$2-3 &gt;= 0, REPT(" ",SOURCE!$S$2-5+4+1-1-LEN(SUBSTITUTE(SUBSTITUTE(TEXT(SOURCE!H409,"????0"),"  ","")," ",""))), "")&amp;
      SUBSTITUTE(SUBSTITUTE(TEXT(SOURCE!H409,"????0"),"  ","")," ","")&amp;","&amp; IF(SOURCE!$T$2-3 &gt;= 0, REPT(" ",SOURCE!$T$2-3-5), "")&amp;
      SOURCE!I409&amp;" | "&amp; IF(SOURCE!$U$2-LEN(SOURCE!I409) &gt;= 0, REPT(" ",SOURCE!$U$2-LEN(SOURCE!I409)), "")&amp;
      SOURCE!J409&amp;      IF(SOURCE!$V$2-LEN(SOURCE!J409) &gt;= 0, REPT(" ",SOURCE!$V$2-LEN(SOURCE!J409)), "")&amp;
  " | "&amp; SOURCE!K409&amp;      IF(SOURCE!$X$2-LEN(SOURCE!K409) &gt;= 0, REPT(" ",SOURCE!$X$2-LEN(SOURCE!K409)), "")&amp;
      "},"&amp;IF(SOURCE!L409&lt;&gt;"",""&amp;SOURCE!L409,"")
 )
)
)</f>
        <v/>
      </c>
    </row>
    <row r="410" spans="1:1">
      <c r="A410" s="168" t="str">
        <f>IF(AND(OR(SOURCE!A410="",ISBLANK(SOURCE!A410)),SOURCE!B410&gt;0),IF(ISBLANK(SOURCE!C410),"",SOURCE!C410),
IF(SOURCE!B410&lt;0,VLOOKUP(SOURCE!B410,lookups!A$1:B$25,2,0),
  IF(ISBLANK(SOURCE!B410),
    "",
    "/* "&amp;TEXT(SOURCE!B410,"???0")&amp;" *"&amp;
      SOURCE!C410&amp;", "&amp; IF(SOURCE!$O$2-LEN(SOURCE!C410) &gt;= 0, REPT(" ",SOURCE!$O$2-LEN(SOURCE!C410)), "")&amp;
      SOURCE!D410&amp;", "&amp; IF(SOURCE!$P$2-LEN(SOURCE!D410) &gt;= 0, REPT(" ",SOURCE!$P$2-LEN(SOURCE!D410)), "")&amp;
      SOURCE!E410&amp;", "&amp; IF(SOURCE!$Q$2-LEN(SOURCE!E410) &gt;=0, REPT(" ",SOURCE!$Q$2-LEN(SOURCE!E410)), "")&amp;
      SOURCE!F410&amp;", "&amp; IF(SOURCE!$R$2-LEN(SOURCE!F410) &gt;= 0, REPT(" ",SOURCE!$R$2-LEN(SOURCE!F410)+2), "")&amp;"("&amp;
      SUBSTITUTE(TEXT(SOURCE!G410,"??0"),"  ","")&amp;" &lt;&lt; TAM_MAX_BITS) |"&amp; IF(SOURCE!$S$2-3 &gt;= 0, REPT(" ",SOURCE!$S$2-5+4+1-1-LEN(SUBSTITUTE(SUBSTITUTE(TEXT(SOURCE!H410,"????0"),"  ","")," ",""))), "")&amp;
      SUBSTITUTE(SUBSTITUTE(TEXT(SOURCE!H410,"????0"),"  ","")," ","")&amp;","&amp; IF(SOURCE!$T$2-3 &gt;= 0, REPT(" ",SOURCE!$T$2-3-5), "")&amp;
      SOURCE!I410&amp;" | "&amp; IF(SOURCE!$U$2-LEN(SOURCE!I410) &gt;= 0, REPT(" ",SOURCE!$U$2-LEN(SOURCE!I410)), "")&amp;
      SOURCE!J410&amp;      IF(SOURCE!$V$2-LEN(SOURCE!J410) &gt;= 0, REPT(" ",SOURCE!$V$2-LEN(SOURCE!J410)), "")&amp;
  " | "&amp; SOURCE!K410&amp;      IF(SOURCE!$X$2-LEN(SOURCE!K410) &gt;= 0, REPT(" ",SOURCE!$X$2-LEN(SOURCE!K410)), "")&amp;
      "},"&amp;IF(SOURCE!L410&lt;&gt;"",""&amp;SOURCE!L410,"")
 )
)
)</f>
        <v>// Flag, bit, rotation, and logical OPs</v>
      </c>
    </row>
    <row r="411" spans="1:1">
      <c r="A411" s="168" t="str">
        <f>IF(AND(OR(SOURCE!A411="",ISBLANK(SOURCE!A411)),SOURCE!B411&gt;0),IF(ISBLANK(SOURCE!C411),"",SOURCE!C411),
IF(SOURCE!B411&lt;0,VLOOKUP(SOURCE!B411,lookups!A$1:B$25,2,0),
  IF(ISBLANK(SOURCE!B411),
    "",
    "/* "&amp;TEXT(SOURCE!B411,"???0")&amp;" *"&amp;
      SOURCE!C411&amp;", "&amp; IF(SOURCE!$O$2-LEN(SOURCE!C411) &gt;= 0, REPT(" ",SOURCE!$O$2-LEN(SOURCE!C411)), "")&amp;
      SOURCE!D411&amp;", "&amp; IF(SOURCE!$P$2-LEN(SOURCE!D411) &gt;= 0, REPT(" ",SOURCE!$P$2-LEN(SOURCE!D411)), "")&amp;
      SOURCE!E411&amp;", "&amp; IF(SOURCE!$Q$2-LEN(SOURCE!E411) &gt;=0, REPT(" ",SOURCE!$Q$2-LEN(SOURCE!E411)), "")&amp;
      SOURCE!F411&amp;", "&amp; IF(SOURCE!$R$2-LEN(SOURCE!F411) &gt;= 0, REPT(" ",SOURCE!$R$2-LEN(SOURCE!F411)+2), "")&amp;"("&amp;
      SUBSTITUTE(TEXT(SOURCE!G411,"??0"),"  ","")&amp;" &lt;&lt; TAM_MAX_BITS) |"&amp; IF(SOURCE!$S$2-3 &gt;= 0, REPT(" ",SOURCE!$S$2-5+4+1-1-LEN(SUBSTITUTE(SUBSTITUTE(TEXT(SOURCE!H411,"????0"),"  ","")," ",""))), "")&amp;
      SUBSTITUTE(SUBSTITUTE(TEXT(SOURCE!H411,"????0"),"  ","")," ","")&amp;","&amp; IF(SOURCE!$T$2-3 &gt;= 0, REPT(" ",SOURCE!$T$2-3-5), "")&amp;
      SOURCE!I411&amp;" | "&amp; IF(SOURCE!$U$2-LEN(SOURCE!I411) &gt;= 0, REPT(" ",SOURCE!$U$2-LEN(SOURCE!I411)), "")&amp;
      SOURCE!J411&amp;      IF(SOURCE!$V$2-LEN(SOURCE!J411) &gt;= 0, REPT(" ",SOURCE!$V$2-LEN(SOURCE!J411)), "")&amp;
  " | "&amp; SOURCE!K411&amp;      IF(SOURCE!$X$2-LEN(SOURCE!K411) &gt;= 0, REPT(" ",SOURCE!$X$2-LEN(SOURCE!K411)), "")&amp;
      "},"&amp;IF(SOURCE!L411&lt;&gt;"",""&amp;SOURCE!L411,"")
 )
)
)</f>
        <v>/*  396 */  { fnIsFlagClearClear,          TM_FLAGW,                    "FC?C",                                        "FC?C",                                        (0 &lt;&lt; TAM_MAX_BITS) |    99, CAT_FNCT | SLS_ENABLED   | US_ENABLED  },</v>
      </c>
    </row>
    <row r="412" spans="1:1">
      <c r="A412" s="168" t="str">
        <f>IF(AND(OR(SOURCE!A412="",ISBLANK(SOURCE!A412)),SOURCE!B412&gt;0),IF(ISBLANK(SOURCE!C412),"",SOURCE!C412),
IF(SOURCE!B412&lt;0,VLOOKUP(SOURCE!B412,lookups!A$1:B$25,2,0),
  IF(ISBLANK(SOURCE!B412),
    "",
    "/* "&amp;TEXT(SOURCE!B412,"???0")&amp;" *"&amp;
      SOURCE!C412&amp;", "&amp; IF(SOURCE!$O$2-LEN(SOURCE!C412) &gt;= 0, REPT(" ",SOURCE!$O$2-LEN(SOURCE!C412)), "")&amp;
      SOURCE!D412&amp;", "&amp; IF(SOURCE!$P$2-LEN(SOURCE!D412) &gt;= 0, REPT(" ",SOURCE!$P$2-LEN(SOURCE!D412)), "")&amp;
      SOURCE!E412&amp;", "&amp; IF(SOURCE!$Q$2-LEN(SOURCE!E412) &gt;=0, REPT(" ",SOURCE!$Q$2-LEN(SOURCE!E412)), "")&amp;
      SOURCE!F412&amp;", "&amp; IF(SOURCE!$R$2-LEN(SOURCE!F412) &gt;= 0, REPT(" ",SOURCE!$R$2-LEN(SOURCE!F412)+2), "")&amp;"("&amp;
      SUBSTITUTE(TEXT(SOURCE!G412,"??0"),"  ","")&amp;" &lt;&lt; TAM_MAX_BITS) |"&amp; IF(SOURCE!$S$2-3 &gt;= 0, REPT(" ",SOURCE!$S$2-5+4+1-1-LEN(SUBSTITUTE(SUBSTITUTE(TEXT(SOURCE!H412,"????0"),"  ","")," ",""))), "")&amp;
      SUBSTITUTE(SUBSTITUTE(TEXT(SOURCE!H412,"????0"),"  ","")," ","")&amp;","&amp; IF(SOURCE!$T$2-3 &gt;= 0, REPT(" ",SOURCE!$T$2-3-5), "")&amp;
      SOURCE!I412&amp;" | "&amp; IF(SOURCE!$U$2-LEN(SOURCE!I412) &gt;= 0, REPT(" ",SOURCE!$U$2-LEN(SOURCE!I412)), "")&amp;
      SOURCE!J412&amp;      IF(SOURCE!$V$2-LEN(SOURCE!J412) &gt;= 0, REPT(" ",SOURCE!$V$2-LEN(SOURCE!J412)), "")&amp;
  " | "&amp; SOURCE!K412&amp;      IF(SOURCE!$X$2-LEN(SOURCE!K412) &gt;= 0, REPT(" ",SOURCE!$X$2-LEN(SOURCE!K412)), "")&amp;
      "},"&amp;IF(SOURCE!L412&lt;&gt;"",""&amp;SOURCE!L412,"")
 )
)
)</f>
        <v>/*  397 */  { fnIsFlagClearSet,            TM_FLAGW,                    "FC?S",                                        "FC?S",                                        (0 &lt;&lt; TAM_MAX_BITS) |    99, CAT_FNCT | SLS_ENABLED   | US_ENABLED  },</v>
      </c>
    </row>
    <row r="413" spans="1:1">
      <c r="A413" s="168" t="str">
        <f>IF(AND(OR(SOURCE!A413="",ISBLANK(SOURCE!A413)),SOURCE!B413&gt;0),IF(ISBLANK(SOURCE!C413),"",SOURCE!C413),
IF(SOURCE!B413&lt;0,VLOOKUP(SOURCE!B413,lookups!A$1:B$25,2,0),
  IF(ISBLANK(SOURCE!B413),
    "",
    "/* "&amp;TEXT(SOURCE!B413,"???0")&amp;" *"&amp;
      SOURCE!C413&amp;", "&amp; IF(SOURCE!$O$2-LEN(SOURCE!C413) &gt;= 0, REPT(" ",SOURCE!$O$2-LEN(SOURCE!C413)), "")&amp;
      SOURCE!D413&amp;", "&amp; IF(SOURCE!$P$2-LEN(SOURCE!D413) &gt;= 0, REPT(" ",SOURCE!$P$2-LEN(SOURCE!D413)), "")&amp;
      SOURCE!E413&amp;", "&amp; IF(SOURCE!$Q$2-LEN(SOURCE!E413) &gt;=0, REPT(" ",SOURCE!$Q$2-LEN(SOURCE!E413)), "")&amp;
      SOURCE!F413&amp;", "&amp; IF(SOURCE!$R$2-LEN(SOURCE!F413) &gt;= 0, REPT(" ",SOURCE!$R$2-LEN(SOURCE!F413)+2), "")&amp;"("&amp;
      SUBSTITUTE(TEXT(SOURCE!G413,"??0"),"  ","")&amp;" &lt;&lt; TAM_MAX_BITS) |"&amp; IF(SOURCE!$S$2-3 &gt;= 0, REPT(" ",SOURCE!$S$2-5+4+1-1-LEN(SUBSTITUTE(SUBSTITUTE(TEXT(SOURCE!H413,"????0"),"  ","")," ",""))), "")&amp;
      SUBSTITUTE(SUBSTITUTE(TEXT(SOURCE!H413,"????0"),"  ","")," ","")&amp;","&amp; IF(SOURCE!$T$2-3 &gt;= 0, REPT(" ",SOURCE!$T$2-3-5), "")&amp;
      SOURCE!I413&amp;" | "&amp; IF(SOURCE!$U$2-LEN(SOURCE!I413) &gt;= 0, REPT(" ",SOURCE!$U$2-LEN(SOURCE!I413)), "")&amp;
      SOURCE!J413&amp;      IF(SOURCE!$V$2-LEN(SOURCE!J413) &gt;= 0, REPT(" ",SOURCE!$V$2-LEN(SOURCE!J413)), "")&amp;
  " | "&amp; SOURCE!K413&amp;      IF(SOURCE!$X$2-LEN(SOURCE!K413) &gt;= 0, REPT(" ",SOURCE!$X$2-LEN(SOURCE!K413)), "")&amp;
      "},"&amp;IF(SOURCE!L413&lt;&gt;"",""&amp;SOURCE!L413,"")
 )
)
)</f>
        <v>/*  398 */  { fnIsFlagClearFlip,           TM_FLAGW,                    "FC?F",                                        "FC?F",                                        (0 &lt;&lt; TAM_MAX_BITS) |    99, CAT_FNCT | SLS_ENABLED   | US_ENABLED  },</v>
      </c>
    </row>
    <row r="414" spans="1:1">
      <c r="A414" s="168" t="str">
        <f>IF(AND(OR(SOURCE!A414="",ISBLANK(SOURCE!A414)),SOURCE!B414&gt;0),IF(ISBLANK(SOURCE!C414),"",SOURCE!C414),
IF(SOURCE!B414&lt;0,VLOOKUP(SOURCE!B414,lookups!A$1:B$25,2,0),
  IF(ISBLANK(SOURCE!B414),
    "",
    "/* "&amp;TEXT(SOURCE!B414,"???0")&amp;" *"&amp;
      SOURCE!C414&amp;", "&amp; IF(SOURCE!$O$2-LEN(SOURCE!C414) &gt;= 0, REPT(" ",SOURCE!$O$2-LEN(SOURCE!C414)), "")&amp;
      SOURCE!D414&amp;", "&amp; IF(SOURCE!$P$2-LEN(SOURCE!D414) &gt;= 0, REPT(" ",SOURCE!$P$2-LEN(SOURCE!D414)), "")&amp;
      SOURCE!E414&amp;", "&amp; IF(SOURCE!$Q$2-LEN(SOURCE!E414) &gt;=0, REPT(" ",SOURCE!$Q$2-LEN(SOURCE!E414)), "")&amp;
      SOURCE!F414&amp;", "&amp; IF(SOURCE!$R$2-LEN(SOURCE!F414) &gt;= 0, REPT(" ",SOURCE!$R$2-LEN(SOURCE!F414)+2), "")&amp;"("&amp;
      SUBSTITUTE(TEXT(SOURCE!G414,"??0"),"  ","")&amp;" &lt;&lt; TAM_MAX_BITS) |"&amp; IF(SOURCE!$S$2-3 &gt;= 0, REPT(" ",SOURCE!$S$2-5+4+1-1-LEN(SUBSTITUTE(SUBSTITUTE(TEXT(SOURCE!H414,"????0"),"  ","")," ",""))), "")&amp;
      SUBSTITUTE(SUBSTITUTE(TEXT(SOURCE!H414,"????0"),"  ","")," ","")&amp;","&amp; IF(SOURCE!$T$2-3 &gt;= 0, REPT(" ",SOURCE!$T$2-3-5), "")&amp;
      SOURCE!I414&amp;" | "&amp; IF(SOURCE!$U$2-LEN(SOURCE!I414) &gt;= 0, REPT(" ",SOURCE!$U$2-LEN(SOURCE!I414)), "")&amp;
      SOURCE!J414&amp;      IF(SOURCE!$V$2-LEN(SOURCE!J414) &gt;= 0, REPT(" ",SOURCE!$V$2-LEN(SOURCE!J414)), "")&amp;
  " | "&amp; SOURCE!K414&amp;      IF(SOURCE!$X$2-LEN(SOURCE!K414) &gt;= 0, REPT(" ",SOURCE!$X$2-LEN(SOURCE!K414)), "")&amp;
      "},"&amp;IF(SOURCE!L414&lt;&gt;"",""&amp;SOURCE!L414,"")
 )
)
)</f>
        <v>/*  399 */  { fnIsFlagSetClear,            TM_FLAGW,                    "FS?C",                                        "FS?C",                                        (0 &lt;&lt; TAM_MAX_BITS) |    99, CAT_FNCT | SLS_ENABLED   | US_ENABLED  },</v>
      </c>
    </row>
    <row r="415" spans="1:1">
      <c r="A415" s="168" t="str">
        <f>IF(AND(OR(SOURCE!A415="",ISBLANK(SOURCE!A415)),SOURCE!B415&gt;0),IF(ISBLANK(SOURCE!C415),"",SOURCE!C415),
IF(SOURCE!B415&lt;0,VLOOKUP(SOURCE!B415,lookups!A$1:B$25,2,0),
  IF(ISBLANK(SOURCE!B415),
    "",
    "/* "&amp;TEXT(SOURCE!B415,"???0")&amp;" *"&amp;
      SOURCE!C415&amp;", "&amp; IF(SOURCE!$O$2-LEN(SOURCE!C415) &gt;= 0, REPT(" ",SOURCE!$O$2-LEN(SOURCE!C415)), "")&amp;
      SOURCE!D415&amp;", "&amp; IF(SOURCE!$P$2-LEN(SOURCE!D415) &gt;= 0, REPT(" ",SOURCE!$P$2-LEN(SOURCE!D415)), "")&amp;
      SOURCE!E415&amp;", "&amp; IF(SOURCE!$Q$2-LEN(SOURCE!E415) &gt;=0, REPT(" ",SOURCE!$Q$2-LEN(SOURCE!E415)), "")&amp;
      SOURCE!F415&amp;", "&amp; IF(SOURCE!$R$2-LEN(SOURCE!F415) &gt;= 0, REPT(" ",SOURCE!$R$2-LEN(SOURCE!F415)+2), "")&amp;"("&amp;
      SUBSTITUTE(TEXT(SOURCE!G415,"??0"),"  ","")&amp;" &lt;&lt; TAM_MAX_BITS) |"&amp; IF(SOURCE!$S$2-3 &gt;= 0, REPT(" ",SOURCE!$S$2-5+4+1-1-LEN(SUBSTITUTE(SUBSTITUTE(TEXT(SOURCE!H415,"????0"),"  ","")," ",""))), "")&amp;
      SUBSTITUTE(SUBSTITUTE(TEXT(SOURCE!H415,"????0"),"  ","")," ","")&amp;","&amp; IF(SOURCE!$T$2-3 &gt;= 0, REPT(" ",SOURCE!$T$2-3-5), "")&amp;
      SOURCE!I415&amp;" | "&amp; IF(SOURCE!$U$2-LEN(SOURCE!I415) &gt;= 0, REPT(" ",SOURCE!$U$2-LEN(SOURCE!I415)), "")&amp;
      SOURCE!J415&amp;      IF(SOURCE!$V$2-LEN(SOURCE!J415) &gt;= 0, REPT(" ",SOURCE!$V$2-LEN(SOURCE!J415)), "")&amp;
  " | "&amp; SOURCE!K415&amp;      IF(SOURCE!$X$2-LEN(SOURCE!K415) &gt;= 0, REPT(" ",SOURCE!$X$2-LEN(SOURCE!K415)), "")&amp;
      "},"&amp;IF(SOURCE!L415&lt;&gt;"",""&amp;SOURCE!L415,"")
 )
)
)</f>
        <v>/*  400 */  { fnIsFlagSetSet,              TM_FLAGW,                    "FS?S",                                        "FS?S",                                        (0 &lt;&lt; TAM_MAX_BITS) |    99, CAT_FNCT | SLS_ENABLED   | US_ENABLED  },</v>
      </c>
    </row>
    <row r="416" spans="1:1">
      <c r="A416" s="168" t="str">
        <f>IF(AND(OR(SOURCE!A416="",ISBLANK(SOURCE!A416)),SOURCE!B416&gt;0),IF(ISBLANK(SOURCE!C416),"",SOURCE!C416),
IF(SOURCE!B416&lt;0,VLOOKUP(SOURCE!B416,lookups!A$1:B$25,2,0),
  IF(ISBLANK(SOURCE!B416),
    "",
    "/* "&amp;TEXT(SOURCE!B416,"???0")&amp;" *"&amp;
      SOURCE!C416&amp;", "&amp; IF(SOURCE!$O$2-LEN(SOURCE!C416) &gt;= 0, REPT(" ",SOURCE!$O$2-LEN(SOURCE!C416)), "")&amp;
      SOURCE!D416&amp;", "&amp; IF(SOURCE!$P$2-LEN(SOURCE!D416) &gt;= 0, REPT(" ",SOURCE!$P$2-LEN(SOURCE!D416)), "")&amp;
      SOURCE!E416&amp;", "&amp; IF(SOURCE!$Q$2-LEN(SOURCE!E416) &gt;=0, REPT(" ",SOURCE!$Q$2-LEN(SOURCE!E416)), "")&amp;
      SOURCE!F416&amp;", "&amp; IF(SOURCE!$R$2-LEN(SOURCE!F416) &gt;= 0, REPT(" ",SOURCE!$R$2-LEN(SOURCE!F416)+2), "")&amp;"("&amp;
      SUBSTITUTE(TEXT(SOURCE!G416,"??0"),"  ","")&amp;" &lt;&lt; TAM_MAX_BITS) |"&amp; IF(SOURCE!$S$2-3 &gt;= 0, REPT(" ",SOURCE!$S$2-5+4+1-1-LEN(SUBSTITUTE(SUBSTITUTE(TEXT(SOURCE!H416,"????0"),"  ","")," ",""))), "")&amp;
      SUBSTITUTE(SUBSTITUTE(TEXT(SOURCE!H416,"????0"),"  ","")," ","")&amp;","&amp; IF(SOURCE!$T$2-3 &gt;= 0, REPT(" ",SOURCE!$T$2-3-5), "")&amp;
      SOURCE!I416&amp;" | "&amp; IF(SOURCE!$U$2-LEN(SOURCE!I416) &gt;= 0, REPT(" ",SOURCE!$U$2-LEN(SOURCE!I416)), "")&amp;
      SOURCE!J416&amp;      IF(SOURCE!$V$2-LEN(SOURCE!J416) &gt;= 0, REPT(" ",SOURCE!$V$2-LEN(SOURCE!J416)), "")&amp;
  " | "&amp; SOURCE!K416&amp;      IF(SOURCE!$X$2-LEN(SOURCE!K416) &gt;= 0, REPT(" ",SOURCE!$X$2-LEN(SOURCE!K416)), "")&amp;
      "},"&amp;IF(SOURCE!L416&lt;&gt;"",""&amp;SOURCE!L416,"")
 )
)
)</f>
        <v>/*  401 */  { fnIsFlagSetFlip,             TM_FLAGW,                    "FS?F",                                        "FS?F",                                        (0 &lt;&lt; TAM_MAX_BITS) |    99, CAT_FNCT | SLS_ENABLED   | US_ENABLED  },</v>
      </c>
    </row>
    <row r="417" spans="1:1">
      <c r="A417" s="168" t="str">
        <f>IF(AND(OR(SOURCE!A417="",ISBLANK(SOURCE!A417)),SOURCE!B417&gt;0),IF(ISBLANK(SOURCE!C417),"",SOURCE!C417),
IF(SOURCE!B417&lt;0,VLOOKUP(SOURCE!B417,lookups!A$1:B$25,2,0),
  IF(ISBLANK(SOURCE!B417),
    "",
    "/* "&amp;TEXT(SOURCE!B417,"???0")&amp;" *"&amp;
      SOURCE!C417&amp;", "&amp; IF(SOURCE!$O$2-LEN(SOURCE!C417) &gt;= 0, REPT(" ",SOURCE!$O$2-LEN(SOURCE!C417)), "")&amp;
      SOURCE!D417&amp;", "&amp; IF(SOURCE!$P$2-LEN(SOURCE!D417) &gt;= 0, REPT(" ",SOURCE!$P$2-LEN(SOURCE!D417)), "")&amp;
      SOURCE!E417&amp;", "&amp; IF(SOURCE!$Q$2-LEN(SOURCE!E417) &gt;=0, REPT(" ",SOURCE!$Q$2-LEN(SOURCE!E417)), "")&amp;
      SOURCE!F417&amp;", "&amp; IF(SOURCE!$R$2-LEN(SOURCE!F417) &gt;= 0, REPT(" ",SOURCE!$R$2-LEN(SOURCE!F417)+2), "")&amp;"("&amp;
      SUBSTITUTE(TEXT(SOURCE!G417,"??0"),"  ","")&amp;" &lt;&lt; TAM_MAX_BITS) |"&amp; IF(SOURCE!$S$2-3 &gt;= 0, REPT(" ",SOURCE!$S$2-5+4+1-1-LEN(SUBSTITUTE(SUBSTITUTE(TEXT(SOURCE!H417,"????0"),"  ","")," ",""))), "")&amp;
      SUBSTITUTE(SUBSTITUTE(TEXT(SOURCE!H417,"????0"),"  ","")," ","")&amp;","&amp; IF(SOURCE!$T$2-3 &gt;= 0, REPT(" ",SOURCE!$T$2-3-5), "")&amp;
      SOURCE!I417&amp;" | "&amp; IF(SOURCE!$U$2-LEN(SOURCE!I417) &gt;= 0, REPT(" ",SOURCE!$U$2-LEN(SOURCE!I417)), "")&amp;
      SOURCE!J417&amp;      IF(SOURCE!$V$2-LEN(SOURCE!J417) &gt;= 0, REPT(" ",SOURCE!$V$2-LEN(SOURCE!J417)), "")&amp;
  " | "&amp; SOURCE!K417&amp;      IF(SOURCE!$X$2-LEN(SOURCE!K417) &gt;= 0, REPT(" ",SOURCE!$X$2-LEN(SOURCE!K417)), "")&amp;
      "},"&amp;IF(SOURCE!L417&lt;&gt;"",""&amp;SOURCE!L417,"")
 )
)
)</f>
        <v>/*  402 */  { fnLogicalNand,               NOPARAM,                     "NAND",                                        "NAND",                                        (0 &lt;&lt; TAM_MAX_BITS) |     0, CAT_FNCT | SLS_ENABLED   | US_ENABLED  },</v>
      </c>
    </row>
    <row r="418" spans="1:1">
      <c r="A418" s="168" t="str">
        <f>IF(AND(OR(SOURCE!A418="",ISBLANK(SOURCE!A418)),SOURCE!B418&gt;0),IF(ISBLANK(SOURCE!C418),"",SOURCE!C418),
IF(SOURCE!B418&lt;0,VLOOKUP(SOURCE!B418,lookups!A$1:B$25,2,0),
  IF(ISBLANK(SOURCE!B418),
    "",
    "/* "&amp;TEXT(SOURCE!B418,"???0")&amp;" *"&amp;
      SOURCE!C418&amp;", "&amp; IF(SOURCE!$O$2-LEN(SOURCE!C418) &gt;= 0, REPT(" ",SOURCE!$O$2-LEN(SOURCE!C418)), "")&amp;
      SOURCE!D418&amp;", "&amp; IF(SOURCE!$P$2-LEN(SOURCE!D418) &gt;= 0, REPT(" ",SOURCE!$P$2-LEN(SOURCE!D418)), "")&amp;
      SOURCE!E418&amp;", "&amp; IF(SOURCE!$Q$2-LEN(SOURCE!E418) &gt;=0, REPT(" ",SOURCE!$Q$2-LEN(SOURCE!E418)), "")&amp;
      SOURCE!F418&amp;", "&amp; IF(SOURCE!$R$2-LEN(SOURCE!F418) &gt;= 0, REPT(" ",SOURCE!$R$2-LEN(SOURCE!F418)+2), "")&amp;"("&amp;
      SUBSTITUTE(TEXT(SOURCE!G418,"??0"),"  ","")&amp;" &lt;&lt; TAM_MAX_BITS) |"&amp; IF(SOURCE!$S$2-3 &gt;= 0, REPT(" ",SOURCE!$S$2-5+4+1-1-LEN(SUBSTITUTE(SUBSTITUTE(TEXT(SOURCE!H418,"????0"),"  ","")," ",""))), "")&amp;
      SUBSTITUTE(SUBSTITUTE(TEXT(SOURCE!H418,"????0"),"  ","")," ","")&amp;","&amp; IF(SOURCE!$T$2-3 &gt;= 0, REPT(" ",SOURCE!$T$2-3-5), "")&amp;
      SOURCE!I418&amp;" | "&amp; IF(SOURCE!$U$2-LEN(SOURCE!I418) &gt;= 0, REPT(" ",SOURCE!$U$2-LEN(SOURCE!I418)), "")&amp;
      SOURCE!J418&amp;      IF(SOURCE!$V$2-LEN(SOURCE!J418) &gt;= 0, REPT(" ",SOURCE!$V$2-LEN(SOURCE!J418)), "")&amp;
  " | "&amp; SOURCE!K418&amp;      IF(SOURCE!$X$2-LEN(SOURCE!K418) &gt;= 0, REPT(" ",SOURCE!$X$2-LEN(SOURCE!K418)), "")&amp;
      "},"&amp;IF(SOURCE!L418&lt;&gt;"",""&amp;SOURCE!L418,"")
 )
)
)</f>
        <v>/*  403 */  { fnLogicalNor,                NOPARAM,                     "NOR",                                         "NOR",                                         (0 &lt;&lt; TAM_MAX_BITS) |     0, CAT_FNCT | SLS_ENABLED   | US_ENABLED  },</v>
      </c>
    </row>
    <row r="419" spans="1:1">
      <c r="A419" s="168" t="str">
        <f>IF(AND(OR(SOURCE!A419="",ISBLANK(SOURCE!A419)),SOURCE!B419&gt;0),IF(ISBLANK(SOURCE!C419),"",SOURCE!C419),
IF(SOURCE!B419&lt;0,VLOOKUP(SOURCE!B419,lookups!A$1:B$25,2,0),
  IF(ISBLANK(SOURCE!B419),
    "",
    "/* "&amp;TEXT(SOURCE!B419,"???0")&amp;" *"&amp;
      SOURCE!C419&amp;", "&amp; IF(SOURCE!$O$2-LEN(SOURCE!C419) &gt;= 0, REPT(" ",SOURCE!$O$2-LEN(SOURCE!C419)), "")&amp;
      SOURCE!D419&amp;", "&amp; IF(SOURCE!$P$2-LEN(SOURCE!D419) &gt;= 0, REPT(" ",SOURCE!$P$2-LEN(SOURCE!D419)), "")&amp;
      SOURCE!E419&amp;", "&amp; IF(SOURCE!$Q$2-LEN(SOURCE!E419) &gt;=0, REPT(" ",SOURCE!$Q$2-LEN(SOURCE!E419)), "")&amp;
      SOURCE!F419&amp;", "&amp; IF(SOURCE!$R$2-LEN(SOURCE!F419) &gt;= 0, REPT(" ",SOURCE!$R$2-LEN(SOURCE!F419)+2), "")&amp;"("&amp;
      SUBSTITUTE(TEXT(SOURCE!G419,"??0"),"  ","")&amp;" &lt;&lt; TAM_MAX_BITS) |"&amp; IF(SOURCE!$S$2-3 &gt;= 0, REPT(" ",SOURCE!$S$2-5+4+1-1-LEN(SUBSTITUTE(SUBSTITUTE(TEXT(SOURCE!H419,"????0"),"  ","")," ",""))), "")&amp;
      SUBSTITUTE(SUBSTITUTE(TEXT(SOURCE!H419,"????0"),"  ","")," ","")&amp;","&amp; IF(SOURCE!$T$2-3 &gt;= 0, REPT(" ",SOURCE!$T$2-3-5), "")&amp;
      SOURCE!I419&amp;" | "&amp; IF(SOURCE!$U$2-LEN(SOURCE!I419) &gt;= 0, REPT(" ",SOURCE!$U$2-LEN(SOURCE!I419)), "")&amp;
      SOURCE!J419&amp;      IF(SOURCE!$V$2-LEN(SOURCE!J419) &gt;= 0, REPT(" ",SOURCE!$V$2-LEN(SOURCE!J419)), "")&amp;
  " | "&amp; SOURCE!K419&amp;      IF(SOURCE!$X$2-LEN(SOURCE!K419) &gt;= 0, REPT(" ",SOURCE!$X$2-LEN(SOURCE!K419)), "")&amp;
      "},"&amp;IF(SOURCE!L419&lt;&gt;"",""&amp;SOURCE!L419,"")
 )
)
)</f>
        <v>/*  404 */  { fnLogicalXnor,               NOPARAM,                     "XNOR",                                        "XNOR",                                        (0 &lt;&lt; TAM_MAX_BITS) |     0, CAT_FNCT | SLS_ENABLED   | US_ENABLED  },</v>
      </c>
    </row>
    <row r="420" spans="1:1">
      <c r="A420" s="168" t="str">
        <f>IF(AND(OR(SOURCE!A420="",ISBLANK(SOURCE!A420)),SOURCE!B420&gt;0),IF(ISBLANK(SOURCE!C420),"",SOURCE!C420),
IF(SOURCE!B420&lt;0,VLOOKUP(SOURCE!B420,lookups!A$1:B$25,2,0),
  IF(ISBLANK(SOURCE!B420),
    "",
    "/* "&amp;TEXT(SOURCE!B420,"???0")&amp;" *"&amp;
      SOURCE!C420&amp;", "&amp; IF(SOURCE!$O$2-LEN(SOURCE!C420) &gt;= 0, REPT(" ",SOURCE!$O$2-LEN(SOURCE!C420)), "")&amp;
      SOURCE!D420&amp;", "&amp; IF(SOURCE!$P$2-LEN(SOURCE!D420) &gt;= 0, REPT(" ",SOURCE!$P$2-LEN(SOURCE!D420)), "")&amp;
      SOURCE!E420&amp;", "&amp; IF(SOURCE!$Q$2-LEN(SOURCE!E420) &gt;=0, REPT(" ",SOURCE!$Q$2-LEN(SOURCE!E420)), "")&amp;
      SOURCE!F420&amp;", "&amp; IF(SOURCE!$R$2-LEN(SOURCE!F420) &gt;= 0, REPT(" ",SOURCE!$R$2-LEN(SOURCE!F420)+2), "")&amp;"("&amp;
      SUBSTITUTE(TEXT(SOURCE!G420,"??0"),"  ","")&amp;" &lt;&lt; TAM_MAX_BITS) |"&amp; IF(SOURCE!$S$2-3 &gt;= 0, REPT(" ",SOURCE!$S$2-5+4+1-1-LEN(SUBSTITUTE(SUBSTITUTE(TEXT(SOURCE!H420,"????0"),"  ","")," ",""))), "")&amp;
      SUBSTITUTE(SUBSTITUTE(TEXT(SOURCE!H420,"????0"),"  ","")," ","")&amp;","&amp; IF(SOURCE!$T$2-3 &gt;= 0, REPT(" ",SOURCE!$T$2-3-5), "")&amp;
      SOURCE!I420&amp;" | "&amp; IF(SOURCE!$U$2-LEN(SOURCE!I420) &gt;= 0, REPT(" ",SOURCE!$U$2-LEN(SOURCE!I420)), "")&amp;
      SOURCE!J420&amp;      IF(SOURCE!$V$2-LEN(SOURCE!J420) &gt;= 0, REPT(" ",SOURCE!$V$2-LEN(SOURCE!J420)), "")&amp;
  " | "&amp; SOURCE!K420&amp;      IF(SOURCE!$X$2-LEN(SOURCE!K420) &gt;= 0, REPT(" ",SOURCE!$X$2-LEN(SOURCE!K420)), "")&amp;
      "},"&amp;IF(SOURCE!L420&lt;&gt;"",""&amp;SOURCE!L420,"")
 )
)
)</f>
        <v>/*  405 */  { fnBs,                        TM_VALUE,                    "BS?",                                         "BS?",                                         (0 &lt;&lt; TAM_MAX_BITS) |    63, CAT_FNCT | SLS_ENABLED   | US_ENABLED  },</v>
      </c>
    </row>
    <row r="421" spans="1:1">
      <c r="A421" s="168" t="str">
        <f>IF(AND(OR(SOURCE!A421="",ISBLANK(SOURCE!A421)),SOURCE!B421&gt;0),IF(ISBLANK(SOURCE!C421),"",SOURCE!C421),
IF(SOURCE!B421&lt;0,VLOOKUP(SOURCE!B421,lookups!A$1:B$25,2,0),
  IF(ISBLANK(SOURCE!B421),
    "",
    "/* "&amp;TEXT(SOURCE!B421,"???0")&amp;" *"&amp;
      SOURCE!C421&amp;", "&amp; IF(SOURCE!$O$2-LEN(SOURCE!C421) &gt;= 0, REPT(" ",SOURCE!$O$2-LEN(SOURCE!C421)), "")&amp;
      SOURCE!D421&amp;", "&amp; IF(SOURCE!$P$2-LEN(SOURCE!D421) &gt;= 0, REPT(" ",SOURCE!$P$2-LEN(SOURCE!D421)), "")&amp;
      SOURCE!E421&amp;", "&amp; IF(SOURCE!$Q$2-LEN(SOURCE!E421) &gt;=0, REPT(" ",SOURCE!$Q$2-LEN(SOURCE!E421)), "")&amp;
      SOURCE!F421&amp;", "&amp; IF(SOURCE!$R$2-LEN(SOURCE!F421) &gt;= 0, REPT(" ",SOURCE!$R$2-LEN(SOURCE!F421)+2), "")&amp;"("&amp;
      SUBSTITUTE(TEXT(SOURCE!G421,"??0"),"  ","")&amp;" &lt;&lt; TAM_MAX_BITS) |"&amp; IF(SOURCE!$S$2-3 &gt;= 0, REPT(" ",SOURCE!$S$2-5+4+1-1-LEN(SUBSTITUTE(SUBSTITUTE(TEXT(SOURCE!H421,"????0"),"  ","")," ",""))), "")&amp;
      SUBSTITUTE(SUBSTITUTE(TEXT(SOURCE!H421,"????0"),"  ","")," ","")&amp;","&amp; IF(SOURCE!$T$2-3 &gt;= 0, REPT(" ",SOURCE!$T$2-3-5), "")&amp;
      SOURCE!I421&amp;" | "&amp; IF(SOURCE!$U$2-LEN(SOURCE!I421) &gt;= 0, REPT(" ",SOURCE!$U$2-LEN(SOURCE!I421)), "")&amp;
      SOURCE!J421&amp;      IF(SOURCE!$V$2-LEN(SOURCE!J421) &gt;= 0, REPT(" ",SOURCE!$V$2-LEN(SOURCE!J421)), "")&amp;
  " | "&amp; SOURCE!K421&amp;      IF(SOURCE!$X$2-LEN(SOURCE!K421) &gt;= 0, REPT(" ",SOURCE!$X$2-LEN(SOURCE!K421)), "")&amp;
      "},"&amp;IF(SOURCE!L421&lt;&gt;"",""&amp;SOURCE!L421,"")
 )
)
)</f>
        <v>/*  406 */  { fnBc,                        TM_VALUE,                    "BC?",                                         "BC?",                                         (0 &lt;&lt; TAM_MAX_BITS) |    63, CAT_FNCT | SLS_ENABLED   | US_ENABLED  },</v>
      </c>
    </row>
    <row r="422" spans="1:1">
      <c r="A422" s="168" t="str">
        <f>IF(AND(OR(SOURCE!A422="",ISBLANK(SOURCE!A422)),SOURCE!B422&gt;0),IF(ISBLANK(SOURCE!C422),"",SOURCE!C422),
IF(SOURCE!B422&lt;0,VLOOKUP(SOURCE!B422,lookups!A$1:B$25,2,0),
  IF(ISBLANK(SOURCE!B422),
    "",
    "/* "&amp;TEXT(SOURCE!B422,"???0")&amp;" *"&amp;
      SOURCE!C422&amp;", "&amp; IF(SOURCE!$O$2-LEN(SOURCE!C422) &gt;= 0, REPT(" ",SOURCE!$O$2-LEN(SOURCE!C422)), "")&amp;
      SOURCE!D422&amp;", "&amp; IF(SOURCE!$P$2-LEN(SOURCE!D422) &gt;= 0, REPT(" ",SOURCE!$P$2-LEN(SOURCE!D422)), "")&amp;
      SOURCE!E422&amp;", "&amp; IF(SOURCE!$Q$2-LEN(SOURCE!E422) &gt;=0, REPT(" ",SOURCE!$Q$2-LEN(SOURCE!E422)), "")&amp;
      SOURCE!F422&amp;", "&amp; IF(SOURCE!$R$2-LEN(SOURCE!F422) &gt;= 0, REPT(" ",SOURCE!$R$2-LEN(SOURCE!F422)+2), "")&amp;"("&amp;
      SUBSTITUTE(TEXT(SOURCE!G422,"??0"),"  ","")&amp;" &lt;&lt; TAM_MAX_BITS) |"&amp; IF(SOURCE!$S$2-3 &gt;= 0, REPT(" ",SOURCE!$S$2-5+4+1-1-LEN(SUBSTITUTE(SUBSTITUTE(TEXT(SOURCE!H422,"????0"),"  ","")," ",""))), "")&amp;
      SUBSTITUTE(SUBSTITUTE(TEXT(SOURCE!H422,"????0"),"  ","")," ","")&amp;","&amp; IF(SOURCE!$T$2-3 &gt;= 0, REPT(" ",SOURCE!$T$2-3-5), "")&amp;
      SOURCE!I422&amp;" | "&amp; IF(SOURCE!$U$2-LEN(SOURCE!I422) &gt;= 0, REPT(" ",SOURCE!$U$2-LEN(SOURCE!I422)), "")&amp;
      SOURCE!J422&amp;      IF(SOURCE!$V$2-LEN(SOURCE!J422) &gt;= 0, REPT(" ",SOURCE!$V$2-LEN(SOURCE!J422)), "")&amp;
  " | "&amp; SOURCE!K422&amp;      IF(SOURCE!$X$2-LEN(SOURCE!K422) &gt;= 0, REPT(" ",SOURCE!$X$2-LEN(SOURCE!K422)), "")&amp;
      "},"&amp;IF(SOURCE!L422&lt;&gt;"",""&amp;SOURCE!L422,"")
 )
)
)</f>
        <v>/*  407 */  { fnCb,                        TM_VALUE,                    "CB",                                          "CB",                                          (0 &lt;&lt; TAM_MAX_BITS) |    63, CAT_FNCT | SLS_ENABLED   | US_ENABLED  },</v>
      </c>
    </row>
    <row r="423" spans="1:1">
      <c r="A423" s="168" t="str">
        <f>IF(AND(OR(SOURCE!A423="",ISBLANK(SOURCE!A423)),SOURCE!B423&gt;0),IF(ISBLANK(SOURCE!C423),"",SOURCE!C423),
IF(SOURCE!B423&lt;0,VLOOKUP(SOURCE!B423,lookups!A$1:B$25,2,0),
  IF(ISBLANK(SOURCE!B423),
    "",
    "/* "&amp;TEXT(SOURCE!B423,"???0")&amp;" *"&amp;
      SOURCE!C423&amp;", "&amp; IF(SOURCE!$O$2-LEN(SOURCE!C423) &gt;= 0, REPT(" ",SOURCE!$O$2-LEN(SOURCE!C423)), "")&amp;
      SOURCE!D423&amp;", "&amp; IF(SOURCE!$P$2-LEN(SOURCE!D423) &gt;= 0, REPT(" ",SOURCE!$P$2-LEN(SOURCE!D423)), "")&amp;
      SOURCE!E423&amp;", "&amp; IF(SOURCE!$Q$2-LEN(SOURCE!E423) &gt;=0, REPT(" ",SOURCE!$Q$2-LEN(SOURCE!E423)), "")&amp;
      SOURCE!F423&amp;", "&amp; IF(SOURCE!$R$2-LEN(SOURCE!F423) &gt;= 0, REPT(" ",SOURCE!$R$2-LEN(SOURCE!F423)+2), "")&amp;"("&amp;
      SUBSTITUTE(TEXT(SOURCE!G423,"??0"),"  ","")&amp;" &lt;&lt; TAM_MAX_BITS) |"&amp; IF(SOURCE!$S$2-3 &gt;= 0, REPT(" ",SOURCE!$S$2-5+4+1-1-LEN(SUBSTITUTE(SUBSTITUTE(TEXT(SOURCE!H423,"????0"),"  ","")," ",""))), "")&amp;
      SUBSTITUTE(SUBSTITUTE(TEXT(SOURCE!H423,"????0"),"  ","")," ","")&amp;","&amp; IF(SOURCE!$T$2-3 &gt;= 0, REPT(" ",SOURCE!$T$2-3-5), "")&amp;
      SOURCE!I423&amp;" | "&amp; IF(SOURCE!$U$2-LEN(SOURCE!I423) &gt;= 0, REPT(" ",SOURCE!$U$2-LEN(SOURCE!I423)), "")&amp;
      SOURCE!J423&amp;      IF(SOURCE!$V$2-LEN(SOURCE!J423) &gt;= 0, REPT(" ",SOURCE!$V$2-LEN(SOURCE!J423)), "")&amp;
  " | "&amp; SOURCE!K423&amp;      IF(SOURCE!$X$2-LEN(SOURCE!K423) &gt;= 0, REPT(" ",SOURCE!$X$2-LEN(SOURCE!K423)), "")&amp;
      "},"&amp;IF(SOURCE!L423&lt;&gt;"",""&amp;SOURCE!L423,"")
 )
)
)</f>
        <v>/*  408 */  { fnSb,                        TM_VALUE,                    "SB",                                          "SB",                                          (0 &lt;&lt; TAM_MAX_BITS) |    63, CAT_FNCT | SLS_ENABLED   | US_ENABLED  },</v>
      </c>
    </row>
    <row r="424" spans="1:1">
      <c r="A424" s="168" t="str">
        <f>IF(AND(OR(SOURCE!A424="",ISBLANK(SOURCE!A424)),SOURCE!B424&gt;0),IF(ISBLANK(SOURCE!C424),"",SOURCE!C424),
IF(SOURCE!B424&lt;0,VLOOKUP(SOURCE!B424,lookups!A$1:B$25,2,0),
  IF(ISBLANK(SOURCE!B424),
    "",
    "/* "&amp;TEXT(SOURCE!B424,"???0")&amp;" *"&amp;
      SOURCE!C424&amp;", "&amp; IF(SOURCE!$O$2-LEN(SOURCE!C424) &gt;= 0, REPT(" ",SOURCE!$O$2-LEN(SOURCE!C424)), "")&amp;
      SOURCE!D424&amp;", "&amp; IF(SOURCE!$P$2-LEN(SOURCE!D424) &gt;= 0, REPT(" ",SOURCE!$P$2-LEN(SOURCE!D424)), "")&amp;
      SOURCE!E424&amp;", "&amp; IF(SOURCE!$Q$2-LEN(SOURCE!E424) &gt;=0, REPT(" ",SOURCE!$Q$2-LEN(SOURCE!E424)), "")&amp;
      SOURCE!F424&amp;", "&amp; IF(SOURCE!$R$2-LEN(SOURCE!F424) &gt;= 0, REPT(" ",SOURCE!$R$2-LEN(SOURCE!F424)+2), "")&amp;"("&amp;
      SUBSTITUTE(TEXT(SOURCE!G424,"??0"),"  ","")&amp;" &lt;&lt; TAM_MAX_BITS) |"&amp; IF(SOURCE!$S$2-3 &gt;= 0, REPT(" ",SOURCE!$S$2-5+4+1-1-LEN(SUBSTITUTE(SUBSTITUTE(TEXT(SOURCE!H424,"????0"),"  ","")," ",""))), "")&amp;
      SUBSTITUTE(SUBSTITUTE(TEXT(SOURCE!H424,"????0"),"  ","")," ","")&amp;","&amp; IF(SOURCE!$T$2-3 &gt;= 0, REPT(" ",SOURCE!$T$2-3-5), "")&amp;
      SOURCE!I424&amp;" | "&amp; IF(SOURCE!$U$2-LEN(SOURCE!I424) &gt;= 0, REPT(" ",SOURCE!$U$2-LEN(SOURCE!I424)), "")&amp;
      SOURCE!J424&amp;      IF(SOURCE!$V$2-LEN(SOURCE!J424) &gt;= 0, REPT(" ",SOURCE!$V$2-LEN(SOURCE!J424)), "")&amp;
  " | "&amp; SOURCE!K424&amp;      IF(SOURCE!$X$2-LEN(SOURCE!K424) &gt;= 0, REPT(" ",SOURCE!$X$2-LEN(SOURCE!K424)), "")&amp;
      "},"&amp;IF(SOURCE!L424&lt;&gt;"",""&amp;SOURCE!L424,"")
 )
)
)</f>
        <v>/*  409 */  { fnFb,                        TM_VALUE,                    "FB",                                          "FB",                                          (0 &lt;&lt; TAM_MAX_BITS) |    63, CAT_FNCT | SLS_ENABLED   | US_ENABLED  },</v>
      </c>
    </row>
    <row r="425" spans="1:1">
      <c r="A425" s="168" t="str">
        <f>IF(AND(OR(SOURCE!A425="",ISBLANK(SOURCE!A425)),SOURCE!B425&gt;0),IF(ISBLANK(SOURCE!C425),"",SOURCE!C425),
IF(SOURCE!B425&lt;0,VLOOKUP(SOURCE!B425,lookups!A$1:B$25,2,0),
  IF(ISBLANK(SOURCE!B425),
    "",
    "/* "&amp;TEXT(SOURCE!B425,"???0")&amp;" *"&amp;
      SOURCE!C425&amp;", "&amp; IF(SOURCE!$O$2-LEN(SOURCE!C425) &gt;= 0, REPT(" ",SOURCE!$O$2-LEN(SOURCE!C425)), "")&amp;
      SOURCE!D425&amp;", "&amp; IF(SOURCE!$P$2-LEN(SOURCE!D425) &gt;= 0, REPT(" ",SOURCE!$P$2-LEN(SOURCE!D425)), "")&amp;
      SOURCE!E425&amp;", "&amp; IF(SOURCE!$Q$2-LEN(SOURCE!E425) &gt;=0, REPT(" ",SOURCE!$Q$2-LEN(SOURCE!E425)), "")&amp;
      SOURCE!F425&amp;", "&amp; IF(SOURCE!$R$2-LEN(SOURCE!F425) &gt;= 0, REPT(" ",SOURCE!$R$2-LEN(SOURCE!F425)+2), "")&amp;"("&amp;
      SUBSTITUTE(TEXT(SOURCE!G425,"??0"),"  ","")&amp;" &lt;&lt; TAM_MAX_BITS) |"&amp; IF(SOURCE!$S$2-3 &gt;= 0, REPT(" ",SOURCE!$S$2-5+4+1-1-LEN(SUBSTITUTE(SUBSTITUTE(TEXT(SOURCE!H425,"????0"),"  ","")," ",""))), "")&amp;
      SUBSTITUTE(SUBSTITUTE(TEXT(SOURCE!H425,"????0"),"  ","")," ","")&amp;","&amp; IF(SOURCE!$T$2-3 &gt;= 0, REPT(" ",SOURCE!$T$2-3-5), "")&amp;
      SOURCE!I425&amp;" | "&amp; IF(SOURCE!$U$2-LEN(SOURCE!I425) &gt;= 0, REPT(" ",SOURCE!$U$2-LEN(SOURCE!I425)), "")&amp;
      SOURCE!J425&amp;      IF(SOURCE!$V$2-LEN(SOURCE!J425) &gt;= 0, REPT(" ",SOURCE!$V$2-LEN(SOURCE!J425)), "")&amp;
  " | "&amp; SOURCE!K425&amp;      IF(SOURCE!$X$2-LEN(SOURCE!K425) &gt;= 0, REPT(" ",SOURCE!$X$2-LEN(SOURCE!K425)), "")&amp;
      "},"&amp;IF(SOURCE!L425&lt;&gt;"",""&amp;SOURCE!L425,"")
 )
)
)</f>
        <v>/*  410 */  { fnRl,                        TM_VALUE,                    "RL",                                          "RL",                                          (0 &lt;&lt; TAM_MAX_BITS) |    63, CAT_FNCT | SLS_ENABLED   | US_ENABLED  },</v>
      </c>
    </row>
    <row r="426" spans="1:1">
      <c r="A426" s="168" t="str">
        <f>IF(AND(OR(SOURCE!A426="",ISBLANK(SOURCE!A426)),SOURCE!B426&gt;0),IF(ISBLANK(SOURCE!C426),"",SOURCE!C426),
IF(SOURCE!B426&lt;0,VLOOKUP(SOURCE!B426,lookups!A$1:B$25,2,0),
  IF(ISBLANK(SOURCE!B426),
    "",
    "/* "&amp;TEXT(SOURCE!B426,"???0")&amp;" *"&amp;
      SOURCE!C426&amp;", "&amp; IF(SOURCE!$O$2-LEN(SOURCE!C426) &gt;= 0, REPT(" ",SOURCE!$O$2-LEN(SOURCE!C426)), "")&amp;
      SOURCE!D426&amp;", "&amp; IF(SOURCE!$P$2-LEN(SOURCE!D426) &gt;= 0, REPT(" ",SOURCE!$P$2-LEN(SOURCE!D426)), "")&amp;
      SOURCE!E426&amp;", "&amp; IF(SOURCE!$Q$2-LEN(SOURCE!E426) &gt;=0, REPT(" ",SOURCE!$Q$2-LEN(SOURCE!E426)), "")&amp;
      SOURCE!F426&amp;", "&amp; IF(SOURCE!$R$2-LEN(SOURCE!F426) &gt;= 0, REPT(" ",SOURCE!$R$2-LEN(SOURCE!F426)+2), "")&amp;"("&amp;
      SUBSTITUTE(TEXT(SOURCE!G426,"??0"),"  ","")&amp;" &lt;&lt; TAM_MAX_BITS) |"&amp; IF(SOURCE!$S$2-3 &gt;= 0, REPT(" ",SOURCE!$S$2-5+4+1-1-LEN(SUBSTITUTE(SUBSTITUTE(TEXT(SOURCE!H426,"????0"),"  ","")," ",""))), "")&amp;
      SUBSTITUTE(SUBSTITUTE(TEXT(SOURCE!H426,"????0"),"  ","")," ","")&amp;","&amp; IF(SOURCE!$T$2-3 &gt;= 0, REPT(" ",SOURCE!$T$2-3-5), "")&amp;
      SOURCE!I426&amp;" | "&amp; IF(SOURCE!$U$2-LEN(SOURCE!I426) &gt;= 0, REPT(" ",SOURCE!$U$2-LEN(SOURCE!I426)), "")&amp;
      SOURCE!J426&amp;      IF(SOURCE!$V$2-LEN(SOURCE!J426) &gt;= 0, REPT(" ",SOURCE!$V$2-LEN(SOURCE!J426)), "")&amp;
  " | "&amp; SOURCE!K426&amp;      IF(SOURCE!$X$2-LEN(SOURCE!K426) &gt;= 0, REPT(" ",SOURCE!$X$2-LEN(SOURCE!K426)), "")&amp;
      "},"&amp;IF(SOURCE!L426&lt;&gt;"",""&amp;SOURCE!L426,"")
 )
)
)</f>
        <v>/*  411 */  { fnRlc,                       TM_VALUE,                    "RLC",                                         "RLC",                                         (0 &lt;&lt; TAM_MAX_BITS) |    63, CAT_FNCT | SLS_ENABLED   | US_ENABLED  },</v>
      </c>
    </row>
    <row r="427" spans="1:1">
      <c r="A427" s="168" t="str">
        <f>IF(AND(OR(SOURCE!A427="",ISBLANK(SOURCE!A427)),SOURCE!B427&gt;0),IF(ISBLANK(SOURCE!C427),"",SOURCE!C427),
IF(SOURCE!B427&lt;0,VLOOKUP(SOURCE!B427,lookups!A$1:B$25,2,0),
  IF(ISBLANK(SOURCE!B427),
    "",
    "/* "&amp;TEXT(SOURCE!B427,"???0")&amp;" *"&amp;
      SOURCE!C427&amp;", "&amp; IF(SOURCE!$O$2-LEN(SOURCE!C427) &gt;= 0, REPT(" ",SOURCE!$O$2-LEN(SOURCE!C427)), "")&amp;
      SOURCE!D427&amp;", "&amp; IF(SOURCE!$P$2-LEN(SOURCE!D427) &gt;= 0, REPT(" ",SOURCE!$P$2-LEN(SOURCE!D427)), "")&amp;
      SOURCE!E427&amp;", "&amp; IF(SOURCE!$Q$2-LEN(SOURCE!E427) &gt;=0, REPT(" ",SOURCE!$Q$2-LEN(SOURCE!E427)), "")&amp;
      SOURCE!F427&amp;", "&amp; IF(SOURCE!$R$2-LEN(SOURCE!F427) &gt;= 0, REPT(" ",SOURCE!$R$2-LEN(SOURCE!F427)+2), "")&amp;"("&amp;
      SUBSTITUTE(TEXT(SOURCE!G427,"??0"),"  ","")&amp;" &lt;&lt; TAM_MAX_BITS) |"&amp; IF(SOURCE!$S$2-3 &gt;= 0, REPT(" ",SOURCE!$S$2-5+4+1-1-LEN(SUBSTITUTE(SUBSTITUTE(TEXT(SOURCE!H427,"????0"),"  ","")," ",""))), "")&amp;
      SUBSTITUTE(SUBSTITUTE(TEXT(SOURCE!H427,"????0"),"  ","")," ","")&amp;","&amp; IF(SOURCE!$T$2-3 &gt;= 0, REPT(" ",SOURCE!$T$2-3-5), "")&amp;
      SOURCE!I427&amp;" | "&amp; IF(SOURCE!$U$2-LEN(SOURCE!I427) &gt;= 0, REPT(" ",SOURCE!$U$2-LEN(SOURCE!I427)), "")&amp;
      SOURCE!J427&amp;      IF(SOURCE!$V$2-LEN(SOURCE!J427) &gt;= 0, REPT(" ",SOURCE!$V$2-LEN(SOURCE!J427)), "")&amp;
  " | "&amp; SOURCE!K427&amp;      IF(SOURCE!$X$2-LEN(SOURCE!K427) &gt;= 0, REPT(" ",SOURCE!$X$2-LEN(SOURCE!K427)), "")&amp;
      "},"&amp;IF(SOURCE!L427&lt;&gt;"",""&amp;SOURCE!L427,"")
 )
)
)</f>
        <v>/*  412 */  { fnRr,                        TM_VALUE,                    "RR",                                          "RR",                                          (0 &lt;&lt; TAM_MAX_BITS) |    63, CAT_FNCT | SLS_ENABLED   | US_ENABLED  },</v>
      </c>
    </row>
    <row r="428" spans="1:1">
      <c r="A428" s="168" t="str">
        <f>IF(AND(OR(SOURCE!A428="",ISBLANK(SOURCE!A428)),SOURCE!B428&gt;0),IF(ISBLANK(SOURCE!C428),"",SOURCE!C428),
IF(SOURCE!B428&lt;0,VLOOKUP(SOURCE!B428,lookups!A$1:B$25,2,0),
  IF(ISBLANK(SOURCE!B428),
    "",
    "/* "&amp;TEXT(SOURCE!B428,"???0")&amp;" *"&amp;
      SOURCE!C428&amp;", "&amp; IF(SOURCE!$O$2-LEN(SOURCE!C428) &gt;= 0, REPT(" ",SOURCE!$O$2-LEN(SOURCE!C428)), "")&amp;
      SOURCE!D428&amp;", "&amp; IF(SOURCE!$P$2-LEN(SOURCE!D428) &gt;= 0, REPT(" ",SOURCE!$P$2-LEN(SOURCE!D428)), "")&amp;
      SOURCE!E428&amp;", "&amp; IF(SOURCE!$Q$2-LEN(SOURCE!E428) &gt;=0, REPT(" ",SOURCE!$Q$2-LEN(SOURCE!E428)), "")&amp;
      SOURCE!F428&amp;", "&amp; IF(SOURCE!$R$2-LEN(SOURCE!F428) &gt;= 0, REPT(" ",SOURCE!$R$2-LEN(SOURCE!F428)+2), "")&amp;"("&amp;
      SUBSTITUTE(TEXT(SOURCE!G428,"??0"),"  ","")&amp;" &lt;&lt; TAM_MAX_BITS) |"&amp; IF(SOURCE!$S$2-3 &gt;= 0, REPT(" ",SOURCE!$S$2-5+4+1-1-LEN(SUBSTITUTE(SUBSTITUTE(TEXT(SOURCE!H428,"????0"),"  ","")," ",""))), "")&amp;
      SUBSTITUTE(SUBSTITUTE(TEXT(SOURCE!H428,"????0"),"  ","")," ","")&amp;","&amp; IF(SOURCE!$T$2-3 &gt;= 0, REPT(" ",SOURCE!$T$2-3-5), "")&amp;
      SOURCE!I428&amp;" | "&amp; IF(SOURCE!$U$2-LEN(SOURCE!I428) &gt;= 0, REPT(" ",SOURCE!$U$2-LEN(SOURCE!I428)), "")&amp;
      SOURCE!J428&amp;      IF(SOURCE!$V$2-LEN(SOURCE!J428) &gt;= 0, REPT(" ",SOURCE!$V$2-LEN(SOURCE!J428)), "")&amp;
  " | "&amp; SOURCE!K428&amp;      IF(SOURCE!$X$2-LEN(SOURCE!K428) &gt;= 0, REPT(" ",SOURCE!$X$2-LEN(SOURCE!K428)), "")&amp;
      "},"&amp;IF(SOURCE!L428&lt;&gt;"",""&amp;SOURCE!L428,"")
 )
)
)</f>
        <v>/*  413 */  { fnRrc,                       TM_VALUE,                    "RRC",                                         "RRC",                                         (0 &lt;&lt; TAM_MAX_BITS) |    63, CAT_FNCT | SLS_ENABLED   | US_ENABLED  },</v>
      </c>
    </row>
    <row r="429" spans="1:1">
      <c r="A429" s="168" t="str">
        <f>IF(AND(OR(SOURCE!A429="",ISBLANK(SOURCE!A429)),SOURCE!B429&gt;0),IF(ISBLANK(SOURCE!C429),"",SOURCE!C429),
IF(SOURCE!B429&lt;0,VLOOKUP(SOURCE!B429,lookups!A$1:B$25,2,0),
  IF(ISBLANK(SOURCE!B429),
    "",
    "/* "&amp;TEXT(SOURCE!B429,"???0")&amp;" *"&amp;
      SOURCE!C429&amp;", "&amp; IF(SOURCE!$O$2-LEN(SOURCE!C429) &gt;= 0, REPT(" ",SOURCE!$O$2-LEN(SOURCE!C429)), "")&amp;
      SOURCE!D429&amp;", "&amp; IF(SOURCE!$P$2-LEN(SOURCE!D429) &gt;= 0, REPT(" ",SOURCE!$P$2-LEN(SOURCE!D429)), "")&amp;
      SOURCE!E429&amp;", "&amp; IF(SOURCE!$Q$2-LEN(SOURCE!E429) &gt;=0, REPT(" ",SOURCE!$Q$2-LEN(SOURCE!E429)), "")&amp;
      SOURCE!F429&amp;", "&amp; IF(SOURCE!$R$2-LEN(SOURCE!F429) &gt;= 0, REPT(" ",SOURCE!$R$2-LEN(SOURCE!F429)+2), "")&amp;"("&amp;
      SUBSTITUTE(TEXT(SOURCE!G429,"??0"),"  ","")&amp;" &lt;&lt; TAM_MAX_BITS) |"&amp; IF(SOURCE!$S$2-3 &gt;= 0, REPT(" ",SOURCE!$S$2-5+4+1-1-LEN(SUBSTITUTE(SUBSTITUTE(TEXT(SOURCE!H429,"????0"),"  ","")," ",""))), "")&amp;
      SUBSTITUTE(SUBSTITUTE(TEXT(SOURCE!H429,"????0"),"  ","")," ","")&amp;","&amp; IF(SOURCE!$T$2-3 &gt;= 0, REPT(" ",SOURCE!$T$2-3-5), "")&amp;
      SOURCE!I429&amp;" | "&amp; IF(SOURCE!$U$2-LEN(SOURCE!I429) &gt;= 0, REPT(" ",SOURCE!$U$2-LEN(SOURCE!I429)), "")&amp;
      SOURCE!J429&amp;      IF(SOURCE!$V$2-LEN(SOURCE!J429) &gt;= 0, REPT(" ",SOURCE!$V$2-LEN(SOURCE!J429)), "")&amp;
  " | "&amp; SOURCE!K429&amp;      IF(SOURCE!$X$2-LEN(SOURCE!K429) &gt;= 0, REPT(" ",SOURCE!$X$2-LEN(SOURCE!K429)), "")&amp;
      "},"&amp;IF(SOURCE!L429&lt;&gt;"",""&amp;SOURCE!L429,"")
 )
)
)</f>
        <v>/*  414 */  { fnSl,                        TM_VALUE,                    "SL",                                          "SL",                                          (0 &lt;&lt; TAM_MAX_BITS) |    63, CAT_FNCT | SLS_ENABLED   | US_ENABLED  },</v>
      </c>
    </row>
    <row r="430" spans="1:1">
      <c r="A430" s="168" t="str">
        <f>IF(AND(OR(SOURCE!A430="",ISBLANK(SOURCE!A430)),SOURCE!B430&gt;0),IF(ISBLANK(SOURCE!C430),"",SOURCE!C430),
IF(SOURCE!B430&lt;0,VLOOKUP(SOURCE!B430,lookups!A$1:B$25,2,0),
  IF(ISBLANK(SOURCE!B430),
    "",
    "/* "&amp;TEXT(SOURCE!B430,"???0")&amp;" *"&amp;
      SOURCE!C430&amp;", "&amp; IF(SOURCE!$O$2-LEN(SOURCE!C430) &gt;= 0, REPT(" ",SOURCE!$O$2-LEN(SOURCE!C430)), "")&amp;
      SOURCE!D430&amp;", "&amp; IF(SOURCE!$P$2-LEN(SOURCE!D430) &gt;= 0, REPT(" ",SOURCE!$P$2-LEN(SOURCE!D430)), "")&amp;
      SOURCE!E430&amp;", "&amp; IF(SOURCE!$Q$2-LEN(SOURCE!E430) &gt;=0, REPT(" ",SOURCE!$Q$2-LEN(SOURCE!E430)), "")&amp;
      SOURCE!F430&amp;", "&amp; IF(SOURCE!$R$2-LEN(SOURCE!F430) &gt;= 0, REPT(" ",SOURCE!$R$2-LEN(SOURCE!F430)+2), "")&amp;"("&amp;
      SUBSTITUTE(TEXT(SOURCE!G430,"??0"),"  ","")&amp;" &lt;&lt; TAM_MAX_BITS) |"&amp; IF(SOURCE!$S$2-3 &gt;= 0, REPT(" ",SOURCE!$S$2-5+4+1-1-LEN(SUBSTITUTE(SUBSTITUTE(TEXT(SOURCE!H430,"????0"),"  ","")," ",""))), "")&amp;
      SUBSTITUTE(SUBSTITUTE(TEXT(SOURCE!H430,"????0"),"  ","")," ","")&amp;","&amp; IF(SOURCE!$T$2-3 &gt;= 0, REPT(" ",SOURCE!$T$2-3-5), "")&amp;
      SOURCE!I430&amp;" | "&amp; IF(SOURCE!$U$2-LEN(SOURCE!I430) &gt;= 0, REPT(" ",SOURCE!$U$2-LEN(SOURCE!I430)), "")&amp;
      SOURCE!J430&amp;      IF(SOURCE!$V$2-LEN(SOURCE!J430) &gt;= 0, REPT(" ",SOURCE!$V$2-LEN(SOURCE!J430)), "")&amp;
  " | "&amp; SOURCE!K430&amp;      IF(SOURCE!$X$2-LEN(SOURCE!K430) &gt;= 0, REPT(" ",SOURCE!$X$2-LEN(SOURCE!K430)), "")&amp;
      "},"&amp;IF(SOURCE!L430&lt;&gt;"",""&amp;SOURCE!L430,"")
 )
)
)</f>
        <v>/*  415 */  { fnSr,                        TM_VALUE,                    "SR",                                          "SR",                                          (0 &lt;&lt; TAM_MAX_BITS) |    63, CAT_FNCT | SLS_ENABLED   | US_ENABLED  },</v>
      </c>
    </row>
    <row r="431" spans="1:1">
      <c r="A431" s="168" t="str">
        <f>IF(AND(OR(SOURCE!A431="",ISBLANK(SOURCE!A431)),SOURCE!B431&gt;0),IF(ISBLANK(SOURCE!C431),"",SOURCE!C431),
IF(SOURCE!B431&lt;0,VLOOKUP(SOURCE!B431,lookups!A$1:B$25,2,0),
  IF(ISBLANK(SOURCE!B431),
    "",
    "/* "&amp;TEXT(SOURCE!B431,"???0")&amp;" *"&amp;
      SOURCE!C431&amp;", "&amp; IF(SOURCE!$O$2-LEN(SOURCE!C431) &gt;= 0, REPT(" ",SOURCE!$O$2-LEN(SOURCE!C431)), "")&amp;
      SOURCE!D431&amp;", "&amp; IF(SOURCE!$P$2-LEN(SOURCE!D431) &gt;= 0, REPT(" ",SOURCE!$P$2-LEN(SOURCE!D431)), "")&amp;
      SOURCE!E431&amp;", "&amp; IF(SOURCE!$Q$2-LEN(SOURCE!E431) &gt;=0, REPT(" ",SOURCE!$Q$2-LEN(SOURCE!E431)), "")&amp;
      SOURCE!F431&amp;", "&amp; IF(SOURCE!$R$2-LEN(SOURCE!F431) &gt;= 0, REPT(" ",SOURCE!$R$2-LEN(SOURCE!F431)+2), "")&amp;"("&amp;
      SUBSTITUTE(TEXT(SOURCE!G431,"??0"),"  ","")&amp;" &lt;&lt; TAM_MAX_BITS) |"&amp; IF(SOURCE!$S$2-3 &gt;= 0, REPT(" ",SOURCE!$S$2-5+4+1-1-LEN(SUBSTITUTE(SUBSTITUTE(TEXT(SOURCE!H431,"????0"),"  ","")," ",""))), "")&amp;
      SUBSTITUTE(SUBSTITUTE(TEXT(SOURCE!H431,"????0"),"  ","")," ","")&amp;","&amp; IF(SOURCE!$T$2-3 &gt;= 0, REPT(" ",SOURCE!$T$2-3-5), "")&amp;
      SOURCE!I431&amp;" | "&amp; IF(SOURCE!$U$2-LEN(SOURCE!I431) &gt;= 0, REPT(" ",SOURCE!$U$2-LEN(SOURCE!I431)), "")&amp;
      SOURCE!J431&amp;      IF(SOURCE!$V$2-LEN(SOURCE!J431) &gt;= 0, REPT(" ",SOURCE!$V$2-LEN(SOURCE!J431)), "")&amp;
  " | "&amp; SOURCE!K431&amp;      IF(SOURCE!$X$2-LEN(SOURCE!K431) &gt;= 0, REPT(" ",SOURCE!$X$2-LEN(SOURCE!K431)), "")&amp;
      "},"&amp;IF(SOURCE!L431&lt;&gt;"",""&amp;SOURCE!L431,"")
 )
)
)</f>
        <v>/*  416 */  { fnAsr,                       TM_VALUE,                    "ASR",                                         "ASR",                                         (0 &lt;&lt; TAM_MAX_BITS) |    63, CAT_FNCT | SLS_ENABLED   | US_ENABLED  },</v>
      </c>
    </row>
    <row r="432" spans="1:1">
      <c r="A432" s="168" t="str">
        <f>IF(AND(OR(SOURCE!A432="",ISBLANK(SOURCE!A432)),SOURCE!B432&gt;0),IF(ISBLANK(SOURCE!C432),"",SOURCE!C432),
IF(SOURCE!B432&lt;0,VLOOKUP(SOURCE!B432,lookups!A$1:B$25,2,0),
  IF(ISBLANK(SOURCE!B432),
    "",
    "/* "&amp;TEXT(SOURCE!B432,"???0")&amp;" *"&amp;
      SOURCE!C432&amp;", "&amp; IF(SOURCE!$O$2-LEN(SOURCE!C432) &gt;= 0, REPT(" ",SOURCE!$O$2-LEN(SOURCE!C432)), "")&amp;
      SOURCE!D432&amp;", "&amp; IF(SOURCE!$P$2-LEN(SOURCE!D432) &gt;= 0, REPT(" ",SOURCE!$P$2-LEN(SOURCE!D432)), "")&amp;
      SOURCE!E432&amp;", "&amp; IF(SOURCE!$Q$2-LEN(SOURCE!E432) &gt;=0, REPT(" ",SOURCE!$Q$2-LEN(SOURCE!E432)), "")&amp;
      SOURCE!F432&amp;", "&amp; IF(SOURCE!$R$2-LEN(SOURCE!F432) &gt;= 0, REPT(" ",SOURCE!$R$2-LEN(SOURCE!F432)+2), "")&amp;"("&amp;
      SUBSTITUTE(TEXT(SOURCE!G432,"??0"),"  ","")&amp;" &lt;&lt; TAM_MAX_BITS) |"&amp; IF(SOURCE!$S$2-3 &gt;= 0, REPT(" ",SOURCE!$S$2-5+4+1-1-LEN(SUBSTITUTE(SUBSTITUTE(TEXT(SOURCE!H432,"????0"),"  ","")," ",""))), "")&amp;
      SUBSTITUTE(SUBSTITUTE(TEXT(SOURCE!H432,"????0"),"  ","")," ","")&amp;","&amp; IF(SOURCE!$T$2-3 &gt;= 0, REPT(" ",SOURCE!$T$2-3-5), "")&amp;
      SOURCE!I432&amp;" | "&amp; IF(SOURCE!$U$2-LEN(SOURCE!I432) &gt;= 0, REPT(" ",SOURCE!$U$2-LEN(SOURCE!I432)), "")&amp;
      SOURCE!J432&amp;      IF(SOURCE!$V$2-LEN(SOURCE!J432) &gt;= 0, REPT(" ",SOURCE!$V$2-LEN(SOURCE!J432)), "")&amp;
  " | "&amp; SOURCE!K432&amp;      IF(SOURCE!$X$2-LEN(SOURCE!K432) &gt;= 0, REPT(" ",SOURCE!$X$2-LEN(SOURCE!K432)), "")&amp;
      "},"&amp;IF(SOURCE!L432&lt;&gt;"",""&amp;SOURCE!L432,"")
 )
)
)</f>
        <v>/*  417 */  { fnLj,                        NOPARAM,                     "LJ",                                          "LJ",                                          (0 &lt;&lt; TAM_MAX_BITS) |     0, CAT_FNCT | SLS_ENABLED   | US_ENABLED  },</v>
      </c>
    </row>
    <row r="433" spans="1:1">
      <c r="A433" s="168" t="str">
        <f>IF(AND(OR(SOURCE!A433="",ISBLANK(SOURCE!A433)),SOURCE!B433&gt;0),IF(ISBLANK(SOURCE!C433),"",SOURCE!C433),
IF(SOURCE!B433&lt;0,VLOOKUP(SOURCE!B433,lookups!A$1:B$25,2,0),
  IF(ISBLANK(SOURCE!B433),
    "",
    "/* "&amp;TEXT(SOURCE!B433,"???0")&amp;" *"&amp;
      SOURCE!C433&amp;", "&amp; IF(SOURCE!$O$2-LEN(SOURCE!C433) &gt;= 0, REPT(" ",SOURCE!$O$2-LEN(SOURCE!C433)), "")&amp;
      SOURCE!D433&amp;", "&amp; IF(SOURCE!$P$2-LEN(SOURCE!D433) &gt;= 0, REPT(" ",SOURCE!$P$2-LEN(SOURCE!D433)), "")&amp;
      SOURCE!E433&amp;", "&amp; IF(SOURCE!$Q$2-LEN(SOURCE!E433) &gt;=0, REPT(" ",SOURCE!$Q$2-LEN(SOURCE!E433)), "")&amp;
      SOURCE!F433&amp;", "&amp; IF(SOURCE!$R$2-LEN(SOURCE!F433) &gt;= 0, REPT(" ",SOURCE!$R$2-LEN(SOURCE!F433)+2), "")&amp;"("&amp;
      SUBSTITUTE(TEXT(SOURCE!G433,"??0"),"  ","")&amp;" &lt;&lt; TAM_MAX_BITS) |"&amp; IF(SOURCE!$S$2-3 &gt;= 0, REPT(" ",SOURCE!$S$2-5+4+1-1-LEN(SUBSTITUTE(SUBSTITUTE(TEXT(SOURCE!H433,"????0"),"  ","")," ",""))), "")&amp;
      SUBSTITUTE(SUBSTITUTE(TEXT(SOURCE!H433,"????0"),"  ","")," ","")&amp;","&amp; IF(SOURCE!$T$2-3 &gt;= 0, REPT(" ",SOURCE!$T$2-3-5), "")&amp;
      SOURCE!I433&amp;" | "&amp; IF(SOURCE!$U$2-LEN(SOURCE!I433) &gt;= 0, REPT(" ",SOURCE!$U$2-LEN(SOURCE!I433)), "")&amp;
      SOURCE!J433&amp;      IF(SOURCE!$V$2-LEN(SOURCE!J433) &gt;= 0, REPT(" ",SOURCE!$V$2-LEN(SOURCE!J433)), "")&amp;
  " | "&amp; SOURCE!K433&amp;      IF(SOURCE!$X$2-LEN(SOURCE!K433) &gt;= 0, REPT(" ",SOURCE!$X$2-LEN(SOURCE!K433)), "")&amp;
      "},"&amp;IF(SOURCE!L433&lt;&gt;"",""&amp;SOURCE!L433,"")
 )
)
)</f>
        <v>/*  418 */  { fnRj,                        NOPARAM,                     "RJ",                                          "RJ",                                          (0 &lt;&lt; TAM_MAX_BITS) |     0, CAT_FNCT | SLS_ENABLED   | US_ENABLED  },</v>
      </c>
    </row>
    <row r="434" spans="1:1">
      <c r="A434" s="168" t="str">
        <f>IF(AND(OR(SOURCE!A434="",ISBLANK(SOURCE!A434)),SOURCE!B434&gt;0),IF(ISBLANK(SOURCE!C434),"",SOURCE!C434),
IF(SOURCE!B434&lt;0,VLOOKUP(SOURCE!B434,lookups!A$1:B$25,2,0),
  IF(ISBLANK(SOURCE!B434),
    "",
    "/* "&amp;TEXT(SOURCE!B434,"???0")&amp;" *"&amp;
      SOURCE!C434&amp;", "&amp; IF(SOURCE!$O$2-LEN(SOURCE!C434) &gt;= 0, REPT(" ",SOURCE!$O$2-LEN(SOURCE!C434)), "")&amp;
      SOURCE!D434&amp;", "&amp; IF(SOURCE!$P$2-LEN(SOURCE!D434) &gt;= 0, REPT(" ",SOURCE!$P$2-LEN(SOURCE!D434)), "")&amp;
      SOURCE!E434&amp;", "&amp; IF(SOURCE!$Q$2-LEN(SOURCE!E434) &gt;=0, REPT(" ",SOURCE!$Q$2-LEN(SOURCE!E434)), "")&amp;
      SOURCE!F434&amp;", "&amp; IF(SOURCE!$R$2-LEN(SOURCE!F434) &gt;= 0, REPT(" ",SOURCE!$R$2-LEN(SOURCE!F434)+2), "")&amp;"("&amp;
      SUBSTITUTE(TEXT(SOURCE!G434,"??0"),"  ","")&amp;" &lt;&lt; TAM_MAX_BITS) |"&amp; IF(SOURCE!$S$2-3 &gt;= 0, REPT(" ",SOURCE!$S$2-5+4+1-1-LEN(SUBSTITUTE(SUBSTITUTE(TEXT(SOURCE!H434,"????0"),"  ","")," ",""))), "")&amp;
      SUBSTITUTE(SUBSTITUTE(TEXT(SOURCE!H434,"????0"),"  ","")," ","")&amp;","&amp; IF(SOURCE!$T$2-3 &gt;= 0, REPT(" ",SOURCE!$T$2-3-5), "")&amp;
      SOURCE!I434&amp;" | "&amp; IF(SOURCE!$U$2-LEN(SOURCE!I434) &gt;= 0, REPT(" ",SOURCE!$U$2-LEN(SOURCE!I434)), "")&amp;
      SOURCE!J434&amp;      IF(SOURCE!$V$2-LEN(SOURCE!J434) &gt;= 0, REPT(" ",SOURCE!$V$2-LEN(SOURCE!J434)), "")&amp;
  " | "&amp; SOURCE!K434&amp;      IF(SOURCE!$X$2-LEN(SOURCE!K434) &gt;= 0, REPT(" ",SOURCE!$X$2-LEN(SOURCE!K434)), "")&amp;
      "},"&amp;IF(SOURCE!L434&lt;&gt;"",""&amp;SOURCE!L434,"")
 )
)
)</f>
        <v>/*  419 */  { fnMaskl,                     TM_VALUE,                    "MASKL",                                       "MASKL",                                       (0 &lt;&lt; TAM_MAX_BITS) |    64, CAT_FNCT | SLS_ENABLED   | US_ENABLED  },</v>
      </c>
    </row>
    <row r="435" spans="1:1">
      <c r="A435" s="168" t="str">
        <f>IF(AND(OR(SOURCE!A435="",ISBLANK(SOURCE!A435)),SOURCE!B435&gt;0),IF(ISBLANK(SOURCE!C435),"",SOURCE!C435),
IF(SOURCE!B435&lt;0,VLOOKUP(SOURCE!B435,lookups!A$1:B$25,2,0),
  IF(ISBLANK(SOURCE!B435),
    "",
    "/* "&amp;TEXT(SOURCE!B435,"???0")&amp;" *"&amp;
      SOURCE!C435&amp;", "&amp; IF(SOURCE!$O$2-LEN(SOURCE!C435) &gt;= 0, REPT(" ",SOURCE!$O$2-LEN(SOURCE!C435)), "")&amp;
      SOURCE!D435&amp;", "&amp; IF(SOURCE!$P$2-LEN(SOURCE!D435) &gt;= 0, REPT(" ",SOURCE!$P$2-LEN(SOURCE!D435)), "")&amp;
      SOURCE!E435&amp;", "&amp; IF(SOURCE!$Q$2-LEN(SOURCE!E435) &gt;=0, REPT(" ",SOURCE!$Q$2-LEN(SOURCE!E435)), "")&amp;
      SOURCE!F435&amp;", "&amp; IF(SOURCE!$R$2-LEN(SOURCE!F435) &gt;= 0, REPT(" ",SOURCE!$R$2-LEN(SOURCE!F435)+2), "")&amp;"("&amp;
      SUBSTITUTE(TEXT(SOURCE!G435,"??0"),"  ","")&amp;" &lt;&lt; TAM_MAX_BITS) |"&amp; IF(SOURCE!$S$2-3 &gt;= 0, REPT(" ",SOURCE!$S$2-5+4+1-1-LEN(SUBSTITUTE(SUBSTITUTE(TEXT(SOURCE!H435,"????0"),"  ","")," ",""))), "")&amp;
      SUBSTITUTE(SUBSTITUTE(TEXT(SOURCE!H435,"????0"),"  ","")," ","")&amp;","&amp; IF(SOURCE!$T$2-3 &gt;= 0, REPT(" ",SOURCE!$T$2-3-5), "")&amp;
      SOURCE!I435&amp;" | "&amp; IF(SOURCE!$U$2-LEN(SOURCE!I435) &gt;= 0, REPT(" ",SOURCE!$U$2-LEN(SOURCE!I435)), "")&amp;
      SOURCE!J435&amp;      IF(SOURCE!$V$2-LEN(SOURCE!J435) &gt;= 0, REPT(" ",SOURCE!$V$2-LEN(SOURCE!J435)), "")&amp;
  " | "&amp; SOURCE!K435&amp;      IF(SOURCE!$X$2-LEN(SOURCE!K435) &gt;= 0, REPT(" ",SOURCE!$X$2-LEN(SOURCE!K435)), "")&amp;
      "},"&amp;IF(SOURCE!L435&lt;&gt;"",""&amp;SOURCE!L435,"")
 )
)
)</f>
        <v>/*  420 */  { fnMaskr,                     TM_VALUE,                    "MASKR",                                       "MASKR",                                       (0 &lt;&lt; TAM_MAX_BITS) |    64, CAT_FNCT | SLS_ENABLED   | US_ENABLED  },</v>
      </c>
    </row>
    <row r="436" spans="1:1">
      <c r="A436" s="168" t="str">
        <f>IF(AND(OR(SOURCE!A436="",ISBLANK(SOURCE!A436)),SOURCE!B436&gt;0),IF(ISBLANK(SOURCE!C436),"",SOURCE!C436),
IF(SOURCE!B436&lt;0,VLOOKUP(SOURCE!B436,lookups!A$1:B$25,2,0),
  IF(ISBLANK(SOURCE!B436),
    "",
    "/* "&amp;TEXT(SOURCE!B436,"???0")&amp;" *"&amp;
      SOURCE!C436&amp;", "&amp; IF(SOURCE!$O$2-LEN(SOURCE!C436) &gt;= 0, REPT(" ",SOURCE!$O$2-LEN(SOURCE!C436)), "")&amp;
      SOURCE!D436&amp;", "&amp; IF(SOURCE!$P$2-LEN(SOURCE!D436) &gt;= 0, REPT(" ",SOURCE!$P$2-LEN(SOURCE!D436)), "")&amp;
      SOURCE!E436&amp;", "&amp; IF(SOURCE!$Q$2-LEN(SOURCE!E436) &gt;=0, REPT(" ",SOURCE!$Q$2-LEN(SOURCE!E436)), "")&amp;
      SOURCE!F436&amp;", "&amp; IF(SOURCE!$R$2-LEN(SOURCE!F436) &gt;= 0, REPT(" ",SOURCE!$R$2-LEN(SOURCE!F436)+2), "")&amp;"("&amp;
      SUBSTITUTE(TEXT(SOURCE!G436,"??0"),"  ","")&amp;" &lt;&lt; TAM_MAX_BITS) |"&amp; IF(SOURCE!$S$2-3 &gt;= 0, REPT(" ",SOURCE!$S$2-5+4+1-1-LEN(SUBSTITUTE(SUBSTITUTE(TEXT(SOURCE!H436,"????0"),"  ","")," ",""))), "")&amp;
      SUBSTITUTE(SUBSTITUTE(TEXT(SOURCE!H436,"????0"),"  ","")," ","")&amp;","&amp; IF(SOURCE!$T$2-3 &gt;= 0, REPT(" ",SOURCE!$T$2-3-5), "")&amp;
      SOURCE!I436&amp;" | "&amp; IF(SOURCE!$U$2-LEN(SOURCE!I436) &gt;= 0, REPT(" ",SOURCE!$U$2-LEN(SOURCE!I436)), "")&amp;
      SOURCE!J436&amp;      IF(SOURCE!$V$2-LEN(SOURCE!J436) &gt;= 0, REPT(" ",SOURCE!$V$2-LEN(SOURCE!J436)), "")&amp;
  " | "&amp; SOURCE!K436&amp;      IF(SOURCE!$X$2-LEN(SOURCE!K436) &gt;= 0, REPT(" ",SOURCE!$X$2-LEN(SOURCE!K436)), "")&amp;
      "},"&amp;IF(SOURCE!L436&lt;&gt;"",""&amp;SOURCE!L436,"")
 )
)
)</f>
        <v>/*  421 */  { fnMirror,                    NOPARAM,                     "MIRROR",                                      "MIRROR",                                      (0 &lt;&lt; TAM_MAX_BITS) |     0, CAT_FNCT | SLS_ENABLED   | US_ENABLED  },</v>
      </c>
    </row>
    <row r="437" spans="1:1">
      <c r="A437" s="168" t="str">
        <f>IF(AND(OR(SOURCE!A437="",ISBLANK(SOURCE!A437)),SOURCE!B437&gt;0),IF(ISBLANK(SOURCE!C437),"",SOURCE!C437),
IF(SOURCE!B437&lt;0,VLOOKUP(SOURCE!B437,lookups!A$1:B$25,2,0),
  IF(ISBLANK(SOURCE!B437),
    "",
    "/* "&amp;TEXT(SOURCE!B437,"???0")&amp;" *"&amp;
      SOURCE!C437&amp;", "&amp; IF(SOURCE!$O$2-LEN(SOURCE!C437) &gt;= 0, REPT(" ",SOURCE!$O$2-LEN(SOURCE!C437)), "")&amp;
      SOURCE!D437&amp;", "&amp; IF(SOURCE!$P$2-LEN(SOURCE!D437) &gt;= 0, REPT(" ",SOURCE!$P$2-LEN(SOURCE!D437)), "")&amp;
      SOURCE!E437&amp;", "&amp; IF(SOURCE!$Q$2-LEN(SOURCE!E437) &gt;=0, REPT(" ",SOURCE!$Q$2-LEN(SOURCE!E437)), "")&amp;
      SOURCE!F437&amp;", "&amp; IF(SOURCE!$R$2-LEN(SOURCE!F437) &gt;= 0, REPT(" ",SOURCE!$R$2-LEN(SOURCE!F437)+2), "")&amp;"("&amp;
      SUBSTITUTE(TEXT(SOURCE!G437,"??0"),"  ","")&amp;" &lt;&lt; TAM_MAX_BITS) |"&amp; IF(SOURCE!$S$2-3 &gt;= 0, REPT(" ",SOURCE!$S$2-5+4+1-1-LEN(SUBSTITUTE(SUBSTITUTE(TEXT(SOURCE!H437,"????0"),"  ","")," ",""))), "")&amp;
      SUBSTITUTE(SUBSTITUTE(TEXT(SOURCE!H437,"????0"),"  ","")," ","")&amp;","&amp; IF(SOURCE!$T$2-3 &gt;= 0, REPT(" ",SOURCE!$T$2-3-5), "")&amp;
      SOURCE!I437&amp;" | "&amp; IF(SOURCE!$U$2-LEN(SOURCE!I437) &gt;= 0, REPT(" ",SOURCE!$U$2-LEN(SOURCE!I437)), "")&amp;
      SOURCE!J437&amp;      IF(SOURCE!$V$2-LEN(SOURCE!J437) &gt;= 0, REPT(" ",SOURCE!$V$2-LEN(SOURCE!J437)), "")&amp;
  " | "&amp; SOURCE!K437&amp;      IF(SOURCE!$X$2-LEN(SOURCE!K437) &gt;= 0, REPT(" ",SOURCE!$X$2-LEN(SOURCE!K437)), "")&amp;
      "},"&amp;IF(SOURCE!L437&lt;&gt;"",""&amp;SOURCE!L437,"")
 )
)
)</f>
        <v>/*  422 */  { fnCountBits,                 NOPARAM,                     "#B",                                          "#B",                                          (0 &lt;&lt; TAM_MAX_BITS) |     0, CAT_FNCT | SLS_ENABLED   | US_ENABLED  },</v>
      </c>
    </row>
    <row r="438" spans="1:1">
      <c r="A438" s="168" t="str">
        <f>IF(AND(OR(SOURCE!A438="",ISBLANK(SOURCE!A438)),SOURCE!B438&gt;0),IF(ISBLANK(SOURCE!C438),"",SOURCE!C438),
IF(SOURCE!B438&lt;0,VLOOKUP(SOURCE!B438,lookups!A$1:B$25,2,0),
  IF(ISBLANK(SOURCE!B438),
    "",
    "/* "&amp;TEXT(SOURCE!B438,"???0")&amp;" *"&amp;
      SOURCE!C438&amp;", "&amp; IF(SOURCE!$O$2-LEN(SOURCE!C438) &gt;= 0, REPT(" ",SOURCE!$O$2-LEN(SOURCE!C438)), "")&amp;
      SOURCE!D438&amp;", "&amp; IF(SOURCE!$P$2-LEN(SOURCE!D438) &gt;= 0, REPT(" ",SOURCE!$P$2-LEN(SOURCE!D438)), "")&amp;
      SOURCE!E438&amp;", "&amp; IF(SOURCE!$Q$2-LEN(SOURCE!E438) &gt;=0, REPT(" ",SOURCE!$Q$2-LEN(SOURCE!E438)), "")&amp;
      SOURCE!F438&amp;", "&amp; IF(SOURCE!$R$2-LEN(SOURCE!F438) &gt;= 0, REPT(" ",SOURCE!$R$2-LEN(SOURCE!F438)+2), "")&amp;"("&amp;
      SUBSTITUTE(TEXT(SOURCE!G438,"??0"),"  ","")&amp;" &lt;&lt; TAM_MAX_BITS) |"&amp; IF(SOURCE!$S$2-3 &gt;= 0, REPT(" ",SOURCE!$S$2-5+4+1-1-LEN(SUBSTITUTE(SUBSTITUTE(TEXT(SOURCE!H438,"????0"),"  ","")," ",""))), "")&amp;
      SUBSTITUTE(SUBSTITUTE(TEXT(SOURCE!H438,"????0"),"  ","")," ","")&amp;","&amp; IF(SOURCE!$T$2-3 &gt;= 0, REPT(" ",SOURCE!$T$2-3-5), "")&amp;
      SOURCE!I438&amp;" | "&amp; IF(SOURCE!$U$2-LEN(SOURCE!I438) &gt;= 0, REPT(" ",SOURCE!$U$2-LEN(SOURCE!I438)), "")&amp;
      SOURCE!J438&amp;      IF(SOURCE!$V$2-LEN(SOURCE!J438) &gt;= 0, REPT(" ",SOURCE!$V$2-LEN(SOURCE!J438)), "")&amp;
  " | "&amp; SOURCE!K438&amp;      IF(SOURCE!$X$2-LEN(SOURCE!K438) &gt;= 0, REPT(" ",SOURCE!$X$2-LEN(SOURCE!K438)), "")&amp;
      "},"&amp;IF(SOURCE!L438&lt;&gt;"",""&amp;SOURCE!L438,"")
 )
)
)</f>
        <v>/*  423 */  { fnSdl,                       TM_VALUE,                    "SDL",                                         "SDL",                                         (0 &lt;&lt; TAM_MAX_BITS) |    99, CAT_FNCT | SLS_ENABLED   | US_ENABLED  },</v>
      </c>
    </row>
    <row r="439" spans="1:1">
      <c r="A439" s="168" t="str">
        <f>IF(AND(OR(SOURCE!A439="",ISBLANK(SOURCE!A439)),SOURCE!B439&gt;0),IF(ISBLANK(SOURCE!C439),"",SOURCE!C439),
IF(SOURCE!B439&lt;0,VLOOKUP(SOURCE!B439,lookups!A$1:B$25,2,0),
  IF(ISBLANK(SOURCE!B439),
    "",
    "/* "&amp;TEXT(SOURCE!B439,"???0")&amp;" *"&amp;
      SOURCE!C439&amp;", "&amp; IF(SOURCE!$O$2-LEN(SOURCE!C439) &gt;= 0, REPT(" ",SOURCE!$O$2-LEN(SOURCE!C439)), "")&amp;
      SOURCE!D439&amp;", "&amp; IF(SOURCE!$P$2-LEN(SOURCE!D439) &gt;= 0, REPT(" ",SOURCE!$P$2-LEN(SOURCE!D439)), "")&amp;
      SOURCE!E439&amp;", "&amp; IF(SOURCE!$Q$2-LEN(SOURCE!E439) &gt;=0, REPT(" ",SOURCE!$Q$2-LEN(SOURCE!E439)), "")&amp;
      SOURCE!F439&amp;", "&amp; IF(SOURCE!$R$2-LEN(SOURCE!F439) &gt;= 0, REPT(" ",SOURCE!$R$2-LEN(SOURCE!F439)+2), "")&amp;"("&amp;
      SUBSTITUTE(TEXT(SOURCE!G439,"??0"),"  ","")&amp;" &lt;&lt; TAM_MAX_BITS) |"&amp; IF(SOURCE!$S$2-3 &gt;= 0, REPT(" ",SOURCE!$S$2-5+4+1-1-LEN(SUBSTITUTE(SUBSTITUTE(TEXT(SOURCE!H439,"????0"),"  ","")," ",""))), "")&amp;
      SUBSTITUTE(SUBSTITUTE(TEXT(SOURCE!H439,"????0"),"  ","")," ","")&amp;","&amp; IF(SOURCE!$T$2-3 &gt;= 0, REPT(" ",SOURCE!$T$2-3-5), "")&amp;
      SOURCE!I439&amp;" | "&amp; IF(SOURCE!$U$2-LEN(SOURCE!I439) &gt;= 0, REPT(" ",SOURCE!$U$2-LEN(SOURCE!I439)), "")&amp;
      SOURCE!J439&amp;      IF(SOURCE!$V$2-LEN(SOURCE!J439) &gt;= 0, REPT(" ",SOURCE!$V$2-LEN(SOURCE!J439)), "")&amp;
  " | "&amp; SOURCE!K439&amp;      IF(SOURCE!$X$2-LEN(SOURCE!K439) &gt;= 0, REPT(" ",SOURCE!$X$2-LEN(SOURCE!K439)), "")&amp;
      "},"&amp;IF(SOURCE!L439&lt;&gt;"",""&amp;SOURCE!L439,"")
 )
)
)</f>
        <v>/*  424 */  { fnSdr,                       TM_VALUE,                    "SDR",                                         "SDR",                                         (0 &lt;&lt; TAM_MAX_BITS) |    99, CAT_FNCT | SLS_ENABLED   | US_ENABLED  },</v>
      </c>
    </row>
    <row r="440" spans="1:1">
      <c r="A440" s="168" t="str">
        <f>IF(AND(OR(SOURCE!A440="",ISBLANK(SOURCE!A440)),SOURCE!B440&gt;0),IF(ISBLANK(SOURCE!C440),"",SOURCE!C440),
IF(SOURCE!B440&lt;0,VLOOKUP(SOURCE!B440,lookups!A$1:B$25,2,0),
  IF(ISBLANK(SOURCE!B440),
    "",
    "/* "&amp;TEXT(SOURCE!B440,"???0")&amp;" *"&amp;
      SOURCE!C440&amp;", "&amp; IF(SOURCE!$O$2-LEN(SOURCE!C440) &gt;= 0, REPT(" ",SOURCE!$O$2-LEN(SOURCE!C440)), "")&amp;
      SOURCE!D440&amp;", "&amp; IF(SOURCE!$P$2-LEN(SOURCE!D440) &gt;= 0, REPT(" ",SOURCE!$P$2-LEN(SOURCE!D440)), "")&amp;
      SOURCE!E440&amp;", "&amp; IF(SOURCE!$Q$2-LEN(SOURCE!E440) &gt;=0, REPT(" ",SOURCE!$Q$2-LEN(SOURCE!E440)), "")&amp;
      SOURCE!F440&amp;", "&amp; IF(SOURCE!$R$2-LEN(SOURCE!F440) &gt;= 0, REPT(" ",SOURCE!$R$2-LEN(SOURCE!F440)+2), "")&amp;"("&amp;
      SUBSTITUTE(TEXT(SOURCE!G440,"??0"),"  ","")&amp;" &lt;&lt; TAM_MAX_BITS) |"&amp; IF(SOURCE!$S$2-3 &gt;= 0, REPT(" ",SOURCE!$S$2-5+4+1-1-LEN(SUBSTITUTE(SUBSTITUTE(TEXT(SOURCE!H440,"????0"),"  ","")," ",""))), "")&amp;
      SUBSTITUTE(SUBSTITUTE(TEXT(SOURCE!H440,"????0"),"  ","")," ","")&amp;","&amp; IF(SOURCE!$T$2-3 &gt;= 0, REPT(" ",SOURCE!$T$2-3-5), "")&amp;
      SOURCE!I440&amp;" | "&amp; IF(SOURCE!$U$2-LEN(SOURCE!I440) &gt;= 0, REPT(" ",SOURCE!$U$2-LEN(SOURCE!I440)), "")&amp;
      SOURCE!J440&amp;      IF(SOURCE!$V$2-LEN(SOURCE!J440) &gt;= 0, REPT(" ",SOURCE!$V$2-LEN(SOURCE!J440)), "")&amp;
  " | "&amp; SOURCE!K440&amp;      IF(SOURCE!$X$2-LEN(SOURCE!K440) &gt;= 0, REPT(" ",SOURCE!$X$2-LEN(SOURCE!K440)), "")&amp;
      "},"&amp;IF(SOURCE!L440&lt;&gt;"",""&amp;SOURCE!L440,"")
 )
)
)</f>
        <v>/*  425 */  { itemToBeCoded,               NOPARAM,                     "0425",                                        "0425",                                        (0 &lt;&lt; TAM_MAX_BITS) |     0, CAT_FREE | SLS_ENABLED   | US_UNCHANGED},</v>
      </c>
    </row>
    <row r="441" spans="1:1">
      <c r="A441" s="168" t="str">
        <f>IF(AND(OR(SOURCE!A441="",ISBLANK(SOURCE!A441)),SOURCE!B441&gt;0),IF(ISBLANK(SOURCE!C441),"",SOURCE!C441),
IF(SOURCE!B441&lt;0,VLOOKUP(SOURCE!B441,lookups!A$1:B$25,2,0),
  IF(ISBLANK(SOURCE!B441),
    "",
    "/* "&amp;TEXT(SOURCE!B441,"???0")&amp;" *"&amp;
      SOURCE!C441&amp;", "&amp; IF(SOURCE!$O$2-LEN(SOURCE!C441) &gt;= 0, REPT(" ",SOURCE!$O$2-LEN(SOURCE!C441)), "")&amp;
      SOURCE!D441&amp;", "&amp; IF(SOURCE!$P$2-LEN(SOURCE!D441) &gt;= 0, REPT(" ",SOURCE!$P$2-LEN(SOURCE!D441)), "")&amp;
      SOURCE!E441&amp;", "&amp; IF(SOURCE!$Q$2-LEN(SOURCE!E441) &gt;=0, REPT(" ",SOURCE!$Q$2-LEN(SOURCE!E441)), "")&amp;
      SOURCE!F441&amp;", "&amp; IF(SOURCE!$R$2-LEN(SOURCE!F441) &gt;= 0, REPT(" ",SOURCE!$R$2-LEN(SOURCE!F441)+2), "")&amp;"("&amp;
      SUBSTITUTE(TEXT(SOURCE!G441,"??0"),"  ","")&amp;" &lt;&lt; TAM_MAX_BITS) |"&amp; IF(SOURCE!$S$2-3 &gt;= 0, REPT(" ",SOURCE!$S$2-5+4+1-1-LEN(SUBSTITUTE(SUBSTITUTE(TEXT(SOURCE!H441,"????0"),"  ","")," ",""))), "")&amp;
      SUBSTITUTE(SUBSTITUTE(TEXT(SOURCE!H441,"????0"),"  ","")," ","")&amp;","&amp; IF(SOURCE!$T$2-3 &gt;= 0, REPT(" ",SOURCE!$T$2-3-5), "")&amp;
      SOURCE!I441&amp;" | "&amp; IF(SOURCE!$U$2-LEN(SOURCE!I441) &gt;= 0, REPT(" ",SOURCE!$U$2-LEN(SOURCE!I441)), "")&amp;
      SOURCE!J441&amp;      IF(SOURCE!$V$2-LEN(SOURCE!J441) &gt;= 0, REPT(" ",SOURCE!$V$2-LEN(SOURCE!J441)), "")&amp;
  " | "&amp; SOURCE!K441&amp;      IF(SOURCE!$X$2-LEN(SOURCE!K441) &gt;= 0, REPT(" ",SOURCE!$X$2-LEN(SOURCE!K441)), "")&amp;
      "},"&amp;IF(SOURCE!L441&lt;&gt;"",""&amp;SOURCE!L441,"")
 )
)
)</f>
        <v>/*  426 */  { itemToBeCoded,               NOPARAM,                     "0426",                                        "0426",                                        (0 &lt;&lt; TAM_MAX_BITS) |     0, CAT_FREE | SLS_ENABLED   | US_UNCHANGED},</v>
      </c>
    </row>
    <row r="442" spans="1:1">
      <c r="A442" s="168" t="str">
        <f>IF(AND(OR(SOURCE!A442="",ISBLANK(SOURCE!A442)),SOURCE!B442&gt;0),IF(ISBLANK(SOURCE!C442),"",SOURCE!C442),
IF(SOURCE!B442&lt;0,VLOOKUP(SOURCE!B442,lookups!A$1:B$25,2,0),
  IF(ISBLANK(SOURCE!B442),
    "",
    "/* "&amp;TEXT(SOURCE!B442,"???0")&amp;" *"&amp;
      SOURCE!C442&amp;", "&amp; IF(SOURCE!$O$2-LEN(SOURCE!C442) &gt;= 0, REPT(" ",SOURCE!$O$2-LEN(SOURCE!C442)), "")&amp;
      SOURCE!D442&amp;", "&amp; IF(SOURCE!$P$2-LEN(SOURCE!D442) &gt;= 0, REPT(" ",SOURCE!$P$2-LEN(SOURCE!D442)), "")&amp;
      SOURCE!E442&amp;", "&amp; IF(SOURCE!$Q$2-LEN(SOURCE!E442) &gt;=0, REPT(" ",SOURCE!$Q$2-LEN(SOURCE!E442)), "")&amp;
      SOURCE!F442&amp;", "&amp; IF(SOURCE!$R$2-LEN(SOURCE!F442) &gt;= 0, REPT(" ",SOURCE!$R$2-LEN(SOURCE!F442)+2), "")&amp;"("&amp;
      SUBSTITUTE(TEXT(SOURCE!G442,"??0"),"  ","")&amp;" &lt;&lt; TAM_MAX_BITS) |"&amp; IF(SOURCE!$S$2-3 &gt;= 0, REPT(" ",SOURCE!$S$2-5+4+1-1-LEN(SUBSTITUTE(SUBSTITUTE(TEXT(SOURCE!H442,"????0"),"  ","")," ",""))), "")&amp;
      SUBSTITUTE(SUBSTITUTE(TEXT(SOURCE!H442,"????0"),"  ","")," ","")&amp;","&amp; IF(SOURCE!$T$2-3 &gt;= 0, REPT(" ",SOURCE!$T$2-3-5), "")&amp;
      SOURCE!I442&amp;" | "&amp; IF(SOURCE!$U$2-LEN(SOURCE!I442) &gt;= 0, REPT(" ",SOURCE!$U$2-LEN(SOURCE!I442)), "")&amp;
      SOURCE!J442&amp;      IF(SOURCE!$V$2-LEN(SOURCE!J442) &gt;= 0, REPT(" ",SOURCE!$V$2-LEN(SOURCE!J442)), "")&amp;
  " | "&amp; SOURCE!K442&amp;      IF(SOURCE!$X$2-LEN(SOURCE!K442) &gt;= 0, REPT(" ",SOURCE!$X$2-LEN(SOURCE!K442)), "")&amp;
      "},"&amp;IF(SOURCE!L442&lt;&gt;"",""&amp;SOURCE!L442,"")
 )
)
)</f>
        <v>/*  427 */  { itemToBeCoded,               NOPARAM,                     "0427",                                        "0427",                                        (0 &lt;&lt; TAM_MAX_BITS) |     0, CAT_FREE | SLS_ENABLED   | US_UNCHANGED},</v>
      </c>
    </row>
    <row r="443" spans="1:1">
      <c r="A443" s="168" t="str">
        <f>IF(AND(OR(SOURCE!A443="",ISBLANK(SOURCE!A443)),SOURCE!B443&gt;0),IF(ISBLANK(SOURCE!C443),"",SOURCE!C443),
IF(SOURCE!B443&lt;0,VLOOKUP(SOURCE!B443,lookups!A$1:B$25,2,0),
  IF(ISBLANK(SOURCE!B443),
    "",
    "/* "&amp;TEXT(SOURCE!B443,"???0")&amp;" *"&amp;
      SOURCE!C443&amp;", "&amp; IF(SOURCE!$O$2-LEN(SOURCE!C443) &gt;= 0, REPT(" ",SOURCE!$O$2-LEN(SOURCE!C443)), "")&amp;
      SOURCE!D443&amp;", "&amp; IF(SOURCE!$P$2-LEN(SOURCE!D443) &gt;= 0, REPT(" ",SOURCE!$P$2-LEN(SOURCE!D443)), "")&amp;
      SOURCE!E443&amp;", "&amp; IF(SOURCE!$Q$2-LEN(SOURCE!E443) &gt;=0, REPT(" ",SOURCE!$Q$2-LEN(SOURCE!E443)), "")&amp;
      SOURCE!F443&amp;", "&amp; IF(SOURCE!$R$2-LEN(SOURCE!F443) &gt;= 0, REPT(" ",SOURCE!$R$2-LEN(SOURCE!F443)+2), "")&amp;"("&amp;
      SUBSTITUTE(TEXT(SOURCE!G443,"??0"),"  ","")&amp;" &lt;&lt; TAM_MAX_BITS) |"&amp; IF(SOURCE!$S$2-3 &gt;= 0, REPT(" ",SOURCE!$S$2-5+4+1-1-LEN(SUBSTITUTE(SUBSTITUTE(TEXT(SOURCE!H443,"????0"),"  ","")," ",""))), "")&amp;
      SUBSTITUTE(SUBSTITUTE(TEXT(SOURCE!H443,"????0"),"  ","")," ","")&amp;","&amp; IF(SOURCE!$T$2-3 &gt;= 0, REPT(" ",SOURCE!$T$2-3-5), "")&amp;
      SOURCE!I443&amp;" | "&amp; IF(SOURCE!$U$2-LEN(SOURCE!I443) &gt;= 0, REPT(" ",SOURCE!$U$2-LEN(SOURCE!I443)), "")&amp;
      SOURCE!J443&amp;      IF(SOURCE!$V$2-LEN(SOURCE!J443) &gt;= 0, REPT(" ",SOURCE!$V$2-LEN(SOURCE!J443)), "")&amp;
  " | "&amp; SOURCE!K443&amp;      IF(SOURCE!$X$2-LEN(SOURCE!K443) &gt;= 0, REPT(" ",SOURCE!$X$2-LEN(SOURCE!K443)), "")&amp;
      "},"&amp;IF(SOURCE!L443&lt;&gt;"",""&amp;SOURCE!L443,"")
 )
)
)</f>
        <v>/*  428 */  { itemToBeCoded,               NOPARAM,                     "0428",                                        "0428",                                        (0 &lt;&lt; TAM_MAX_BITS) |     0, CAT_FREE | SLS_ENABLED   | US_UNCHANGED},</v>
      </c>
    </row>
    <row r="444" spans="1:1">
      <c r="A444" s="168" t="str">
        <f>IF(AND(OR(SOURCE!A444="",ISBLANK(SOURCE!A444)),SOURCE!B444&gt;0),IF(ISBLANK(SOURCE!C444),"",SOURCE!C444),
IF(SOURCE!B444&lt;0,VLOOKUP(SOURCE!B444,lookups!A$1:B$25,2,0),
  IF(ISBLANK(SOURCE!B444),
    "",
    "/* "&amp;TEXT(SOURCE!B444,"???0")&amp;" *"&amp;
      SOURCE!C444&amp;", "&amp; IF(SOURCE!$O$2-LEN(SOURCE!C444) &gt;= 0, REPT(" ",SOURCE!$O$2-LEN(SOURCE!C444)), "")&amp;
      SOURCE!D444&amp;", "&amp; IF(SOURCE!$P$2-LEN(SOURCE!D444) &gt;= 0, REPT(" ",SOURCE!$P$2-LEN(SOURCE!D444)), "")&amp;
      SOURCE!E444&amp;", "&amp; IF(SOURCE!$Q$2-LEN(SOURCE!E444) &gt;=0, REPT(" ",SOURCE!$Q$2-LEN(SOURCE!E444)), "")&amp;
      SOURCE!F444&amp;", "&amp; IF(SOURCE!$R$2-LEN(SOURCE!F444) &gt;= 0, REPT(" ",SOURCE!$R$2-LEN(SOURCE!F444)+2), "")&amp;"("&amp;
      SUBSTITUTE(TEXT(SOURCE!G444,"??0"),"  ","")&amp;" &lt;&lt; TAM_MAX_BITS) |"&amp; IF(SOURCE!$S$2-3 &gt;= 0, REPT(" ",SOURCE!$S$2-5+4+1-1-LEN(SUBSTITUTE(SUBSTITUTE(TEXT(SOURCE!H444,"????0"),"  ","")," ",""))), "")&amp;
      SUBSTITUTE(SUBSTITUTE(TEXT(SOURCE!H444,"????0"),"  ","")," ","")&amp;","&amp; IF(SOURCE!$T$2-3 &gt;= 0, REPT(" ",SOURCE!$T$2-3-5), "")&amp;
      SOURCE!I444&amp;" | "&amp; IF(SOURCE!$U$2-LEN(SOURCE!I444) &gt;= 0, REPT(" ",SOURCE!$U$2-LEN(SOURCE!I444)), "")&amp;
      SOURCE!J444&amp;      IF(SOURCE!$V$2-LEN(SOURCE!J444) &gt;= 0, REPT(" ",SOURCE!$V$2-LEN(SOURCE!J444)), "")&amp;
  " | "&amp; SOURCE!K444&amp;      IF(SOURCE!$X$2-LEN(SOURCE!K444) &gt;= 0, REPT(" ",SOURCE!$X$2-LEN(SOURCE!K444)), "")&amp;
      "},"&amp;IF(SOURCE!L444&lt;&gt;"",""&amp;SOURCE!L444,"")
 )
)
)</f>
        <v>/*  429 */  { itemToBeCoded,               NOPARAM,                     "0429",                                        "0429",                                        (0 &lt;&lt; TAM_MAX_BITS) |     0, CAT_FREE | SLS_ENABLED   | US_UNCHANGED},</v>
      </c>
    </row>
    <row r="445" spans="1:1">
      <c r="A445" s="168" t="str">
        <f>IF(AND(OR(SOURCE!A445="",ISBLANK(SOURCE!A445)),SOURCE!B445&gt;0),IF(ISBLANK(SOURCE!C445),"",SOURCE!C445),
IF(SOURCE!B445&lt;0,VLOOKUP(SOURCE!B445,lookups!A$1:B$25,2,0),
  IF(ISBLANK(SOURCE!B445),
    "",
    "/* "&amp;TEXT(SOURCE!B445,"???0")&amp;" *"&amp;
      SOURCE!C445&amp;", "&amp; IF(SOURCE!$O$2-LEN(SOURCE!C445) &gt;= 0, REPT(" ",SOURCE!$O$2-LEN(SOURCE!C445)), "")&amp;
      SOURCE!D445&amp;", "&amp; IF(SOURCE!$P$2-LEN(SOURCE!D445) &gt;= 0, REPT(" ",SOURCE!$P$2-LEN(SOURCE!D445)), "")&amp;
      SOURCE!E445&amp;", "&amp; IF(SOURCE!$Q$2-LEN(SOURCE!E445) &gt;=0, REPT(" ",SOURCE!$Q$2-LEN(SOURCE!E445)), "")&amp;
      SOURCE!F445&amp;", "&amp; IF(SOURCE!$R$2-LEN(SOURCE!F445) &gt;= 0, REPT(" ",SOURCE!$R$2-LEN(SOURCE!F445)+2), "")&amp;"("&amp;
      SUBSTITUTE(TEXT(SOURCE!G445,"??0"),"  ","")&amp;" &lt;&lt; TAM_MAX_BITS) |"&amp; IF(SOURCE!$S$2-3 &gt;= 0, REPT(" ",SOURCE!$S$2-5+4+1-1-LEN(SUBSTITUTE(SUBSTITUTE(TEXT(SOURCE!H445,"????0"),"  ","")," ",""))), "")&amp;
      SUBSTITUTE(SUBSTITUTE(TEXT(SOURCE!H445,"????0"),"  ","")," ","")&amp;","&amp; IF(SOURCE!$T$2-3 &gt;= 0, REPT(" ",SOURCE!$T$2-3-5), "")&amp;
      SOURCE!I445&amp;" | "&amp; IF(SOURCE!$U$2-LEN(SOURCE!I445) &gt;= 0, REPT(" ",SOURCE!$U$2-LEN(SOURCE!I445)), "")&amp;
      SOURCE!J445&amp;      IF(SOURCE!$V$2-LEN(SOURCE!J445) &gt;= 0, REPT(" ",SOURCE!$V$2-LEN(SOURCE!J445)), "")&amp;
  " | "&amp; SOURCE!K445&amp;      IF(SOURCE!$X$2-LEN(SOURCE!K445) &gt;= 0, REPT(" ",SOURCE!$X$2-LEN(SOURCE!K445)), "")&amp;
      "},"&amp;IF(SOURCE!L445&lt;&gt;"",""&amp;SOURCE!L445,"")
 )
)
)</f>
        <v>/*  430 */  { itemToBeCoded,               NOPARAM,                     "0430",                                        "0430",                                        (0 &lt;&lt; TAM_MAX_BITS) |     0, CAT_FREE | SLS_ENABLED   | US_UNCHANGED},</v>
      </c>
    </row>
    <row r="446" spans="1:1">
      <c r="A446" s="168" t="str">
        <f>IF(AND(OR(SOURCE!A446="",ISBLANK(SOURCE!A446)),SOURCE!B446&gt;0),IF(ISBLANK(SOURCE!C446),"",SOURCE!C446),
IF(SOURCE!B446&lt;0,VLOOKUP(SOURCE!B446,lookups!A$1:B$25,2,0),
  IF(ISBLANK(SOURCE!B446),
    "",
    "/* "&amp;TEXT(SOURCE!B446,"???0")&amp;" *"&amp;
      SOURCE!C446&amp;", "&amp; IF(SOURCE!$O$2-LEN(SOURCE!C446) &gt;= 0, REPT(" ",SOURCE!$O$2-LEN(SOURCE!C446)), "")&amp;
      SOURCE!D446&amp;", "&amp; IF(SOURCE!$P$2-LEN(SOURCE!D446) &gt;= 0, REPT(" ",SOURCE!$P$2-LEN(SOURCE!D446)), "")&amp;
      SOURCE!E446&amp;", "&amp; IF(SOURCE!$Q$2-LEN(SOURCE!E446) &gt;=0, REPT(" ",SOURCE!$Q$2-LEN(SOURCE!E446)), "")&amp;
      SOURCE!F446&amp;", "&amp; IF(SOURCE!$R$2-LEN(SOURCE!F446) &gt;= 0, REPT(" ",SOURCE!$R$2-LEN(SOURCE!F446)+2), "")&amp;"("&amp;
      SUBSTITUTE(TEXT(SOURCE!G446,"??0"),"  ","")&amp;" &lt;&lt; TAM_MAX_BITS) |"&amp; IF(SOURCE!$S$2-3 &gt;= 0, REPT(" ",SOURCE!$S$2-5+4+1-1-LEN(SUBSTITUTE(SUBSTITUTE(TEXT(SOURCE!H446,"????0"),"  ","")," ",""))), "")&amp;
      SUBSTITUTE(SUBSTITUTE(TEXT(SOURCE!H446,"????0"),"  ","")," ","")&amp;","&amp; IF(SOURCE!$T$2-3 &gt;= 0, REPT(" ",SOURCE!$T$2-3-5), "")&amp;
      SOURCE!I446&amp;" | "&amp; IF(SOURCE!$U$2-LEN(SOURCE!I446) &gt;= 0, REPT(" ",SOURCE!$U$2-LEN(SOURCE!I446)), "")&amp;
      SOURCE!J446&amp;      IF(SOURCE!$V$2-LEN(SOURCE!J446) &gt;= 0, REPT(" ",SOURCE!$V$2-LEN(SOURCE!J446)), "")&amp;
  " | "&amp; SOURCE!K446&amp;      IF(SOURCE!$X$2-LEN(SOURCE!K446) &gt;= 0, REPT(" ",SOURCE!$X$2-LEN(SOURCE!K446)), "")&amp;
      "},"&amp;IF(SOURCE!L446&lt;&gt;"",""&amp;SOURCE!L446,"")
 )
)
)</f>
        <v>/*  431 */  { itemToBeCoded,               NOPARAM,                     "0431",                                        "0431",                                        (0 &lt;&lt; TAM_MAX_BITS) |     0, CAT_FREE | SLS_ENABLED   | US_UNCHANGED},</v>
      </c>
    </row>
    <row r="447" spans="1:1">
      <c r="A447" s="168" t="str">
        <f>IF(AND(OR(SOURCE!A447="",ISBLANK(SOURCE!A447)),SOURCE!B447&gt;0),IF(ISBLANK(SOURCE!C447),"",SOURCE!C447),
IF(SOURCE!B447&lt;0,VLOOKUP(SOURCE!B447,lookups!A$1:B$25,2,0),
  IF(ISBLANK(SOURCE!B447),
    "",
    "/* "&amp;TEXT(SOURCE!B447,"???0")&amp;" *"&amp;
      SOURCE!C447&amp;", "&amp; IF(SOURCE!$O$2-LEN(SOURCE!C447) &gt;= 0, REPT(" ",SOURCE!$O$2-LEN(SOURCE!C447)), "")&amp;
      SOURCE!D447&amp;", "&amp; IF(SOURCE!$P$2-LEN(SOURCE!D447) &gt;= 0, REPT(" ",SOURCE!$P$2-LEN(SOURCE!D447)), "")&amp;
      SOURCE!E447&amp;", "&amp; IF(SOURCE!$Q$2-LEN(SOURCE!E447) &gt;=0, REPT(" ",SOURCE!$Q$2-LEN(SOURCE!E447)), "")&amp;
      SOURCE!F447&amp;", "&amp; IF(SOURCE!$R$2-LEN(SOURCE!F447) &gt;= 0, REPT(" ",SOURCE!$R$2-LEN(SOURCE!F447)+2), "")&amp;"("&amp;
      SUBSTITUTE(TEXT(SOURCE!G447,"??0"),"  ","")&amp;" &lt;&lt; TAM_MAX_BITS) |"&amp; IF(SOURCE!$S$2-3 &gt;= 0, REPT(" ",SOURCE!$S$2-5+4+1-1-LEN(SUBSTITUTE(SUBSTITUTE(TEXT(SOURCE!H447,"????0"),"  ","")," ",""))), "")&amp;
      SUBSTITUTE(SUBSTITUTE(TEXT(SOURCE!H447,"????0"),"  ","")," ","")&amp;","&amp; IF(SOURCE!$T$2-3 &gt;= 0, REPT(" ",SOURCE!$T$2-3-5), "")&amp;
      SOURCE!I447&amp;" | "&amp; IF(SOURCE!$U$2-LEN(SOURCE!I447) &gt;= 0, REPT(" ",SOURCE!$U$2-LEN(SOURCE!I447)), "")&amp;
      SOURCE!J447&amp;      IF(SOURCE!$V$2-LEN(SOURCE!J447) &gt;= 0, REPT(" ",SOURCE!$V$2-LEN(SOURCE!J447)), "")&amp;
  " | "&amp; SOURCE!K447&amp;      IF(SOURCE!$X$2-LEN(SOURCE!K447) &gt;= 0, REPT(" ",SOURCE!$X$2-LEN(SOURCE!K447)), "")&amp;
      "},"&amp;IF(SOURCE!L447&lt;&gt;"",""&amp;SOURCE!L447,"")
 )
)
)</f>
        <v>/*  432 */  { itemToBeCoded,               NOPARAM,                     "0432",                                        "0432",                                        (0 &lt;&lt; TAM_MAX_BITS) |     0, CAT_FREE | SLS_ENABLED   | US_UNCHANGED},</v>
      </c>
    </row>
    <row r="448" spans="1:1">
      <c r="A448" s="168" t="str">
        <f>IF(AND(OR(SOURCE!A448="",ISBLANK(SOURCE!A448)),SOURCE!B448&gt;0),IF(ISBLANK(SOURCE!C448),"",SOURCE!C448),
IF(SOURCE!B448&lt;0,VLOOKUP(SOURCE!B448,lookups!A$1:B$25,2,0),
  IF(ISBLANK(SOURCE!B448),
    "",
    "/* "&amp;TEXT(SOURCE!B448,"???0")&amp;" *"&amp;
      SOURCE!C448&amp;", "&amp; IF(SOURCE!$O$2-LEN(SOURCE!C448) &gt;= 0, REPT(" ",SOURCE!$O$2-LEN(SOURCE!C448)), "")&amp;
      SOURCE!D448&amp;", "&amp; IF(SOURCE!$P$2-LEN(SOURCE!D448) &gt;= 0, REPT(" ",SOURCE!$P$2-LEN(SOURCE!D448)), "")&amp;
      SOURCE!E448&amp;", "&amp; IF(SOURCE!$Q$2-LEN(SOURCE!E448) &gt;=0, REPT(" ",SOURCE!$Q$2-LEN(SOURCE!E448)), "")&amp;
      SOURCE!F448&amp;", "&amp; IF(SOURCE!$R$2-LEN(SOURCE!F448) &gt;= 0, REPT(" ",SOURCE!$R$2-LEN(SOURCE!F448)+2), "")&amp;"("&amp;
      SUBSTITUTE(TEXT(SOURCE!G448,"??0"),"  ","")&amp;" &lt;&lt; TAM_MAX_BITS) |"&amp; IF(SOURCE!$S$2-3 &gt;= 0, REPT(" ",SOURCE!$S$2-5+4+1-1-LEN(SUBSTITUTE(SUBSTITUTE(TEXT(SOURCE!H448,"????0"),"  ","")," ",""))), "")&amp;
      SUBSTITUTE(SUBSTITUTE(TEXT(SOURCE!H448,"????0"),"  ","")," ","")&amp;","&amp; IF(SOURCE!$T$2-3 &gt;= 0, REPT(" ",SOURCE!$T$2-3-5), "")&amp;
      SOURCE!I448&amp;" | "&amp; IF(SOURCE!$U$2-LEN(SOURCE!I448) &gt;= 0, REPT(" ",SOURCE!$U$2-LEN(SOURCE!I448)), "")&amp;
      SOURCE!J448&amp;      IF(SOURCE!$V$2-LEN(SOURCE!J448) &gt;= 0, REPT(" ",SOURCE!$V$2-LEN(SOURCE!J448)), "")&amp;
  " | "&amp; SOURCE!K448&amp;      IF(SOURCE!$X$2-LEN(SOURCE!K448) &gt;= 0, REPT(" ",SOURCE!$X$2-LEN(SOURCE!K448)), "")&amp;
      "},"&amp;IF(SOURCE!L448&lt;&gt;"",""&amp;SOURCE!L448,"")
 )
)
)</f>
        <v/>
      </c>
    </row>
    <row r="449" spans="1:1">
      <c r="A449" s="168" t="str">
        <f>IF(AND(OR(SOURCE!A449="",ISBLANK(SOURCE!A449)),SOURCE!B449&gt;0),IF(ISBLANK(SOURCE!C449),"",SOURCE!C449),
IF(SOURCE!B449&lt;0,VLOOKUP(SOURCE!B449,lookups!A$1:B$25,2,0),
  IF(ISBLANK(SOURCE!B449),
    "",
    "/* "&amp;TEXT(SOURCE!B449,"???0")&amp;" *"&amp;
      SOURCE!C449&amp;", "&amp; IF(SOURCE!$O$2-LEN(SOURCE!C449) &gt;= 0, REPT(" ",SOURCE!$O$2-LEN(SOURCE!C449)), "")&amp;
      SOURCE!D449&amp;", "&amp; IF(SOURCE!$P$2-LEN(SOURCE!D449) &gt;= 0, REPT(" ",SOURCE!$P$2-LEN(SOURCE!D449)), "")&amp;
      SOURCE!E449&amp;", "&amp; IF(SOURCE!$Q$2-LEN(SOURCE!E449) &gt;=0, REPT(" ",SOURCE!$Q$2-LEN(SOURCE!E449)), "")&amp;
      SOURCE!F449&amp;", "&amp; IF(SOURCE!$R$2-LEN(SOURCE!F449) &gt;= 0, REPT(" ",SOURCE!$R$2-LEN(SOURCE!F449)+2), "")&amp;"("&amp;
      SUBSTITUTE(TEXT(SOURCE!G449,"??0"),"  ","")&amp;" &lt;&lt; TAM_MAX_BITS) |"&amp; IF(SOURCE!$S$2-3 &gt;= 0, REPT(" ",SOURCE!$S$2-5+4+1-1-LEN(SUBSTITUTE(SUBSTITUTE(TEXT(SOURCE!H449,"????0"),"  ","")," ",""))), "")&amp;
      SUBSTITUTE(SUBSTITUTE(TEXT(SOURCE!H449,"????0"),"  ","")," ","")&amp;","&amp; IF(SOURCE!$T$2-3 &gt;= 0, REPT(" ",SOURCE!$T$2-3-5), "")&amp;
      SOURCE!I449&amp;" | "&amp; IF(SOURCE!$U$2-LEN(SOURCE!I449) &gt;= 0, REPT(" ",SOURCE!$U$2-LEN(SOURCE!I449)), "")&amp;
      SOURCE!J449&amp;      IF(SOURCE!$V$2-LEN(SOURCE!J449) &gt;= 0, REPT(" ",SOURCE!$V$2-LEN(SOURCE!J449)), "")&amp;
  " | "&amp; SOURCE!K449&amp;      IF(SOURCE!$X$2-LEN(SOURCE!K449) &gt;= 0, REPT(" ",SOURCE!$X$2-LEN(SOURCE!K449)), "")&amp;
      "},"&amp;IF(SOURCE!L449&lt;&gt;"",""&amp;SOURCE!L449,"")
 )
)
)</f>
        <v/>
      </c>
    </row>
    <row r="450" spans="1:1">
      <c r="A450" s="168" t="str">
        <f>IF(AND(OR(SOURCE!A450="",ISBLANK(SOURCE!A450)),SOURCE!B450&gt;0),IF(ISBLANK(SOURCE!C450),"",SOURCE!C450),
IF(SOURCE!B450&lt;0,VLOOKUP(SOURCE!B450,lookups!A$1:B$25,2,0),
  IF(ISBLANK(SOURCE!B450),
    "",
    "/* "&amp;TEXT(SOURCE!B450,"???0")&amp;" *"&amp;
      SOURCE!C450&amp;", "&amp; IF(SOURCE!$O$2-LEN(SOURCE!C450) &gt;= 0, REPT(" ",SOURCE!$O$2-LEN(SOURCE!C450)), "")&amp;
      SOURCE!D450&amp;", "&amp; IF(SOURCE!$P$2-LEN(SOURCE!D450) &gt;= 0, REPT(" ",SOURCE!$P$2-LEN(SOURCE!D450)), "")&amp;
      SOURCE!E450&amp;", "&amp; IF(SOURCE!$Q$2-LEN(SOURCE!E450) &gt;=0, REPT(" ",SOURCE!$Q$2-LEN(SOURCE!E450)), "")&amp;
      SOURCE!F450&amp;", "&amp; IF(SOURCE!$R$2-LEN(SOURCE!F450) &gt;= 0, REPT(" ",SOURCE!$R$2-LEN(SOURCE!F450)+2), "")&amp;"("&amp;
      SUBSTITUTE(TEXT(SOURCE!G450,"??0"),"  ","")&amp;" &lt;&lt; TAM_MAX_BITS) |"&amp; IF(SOURCE!$S$2-3 &gt;= 0, REPT(" ",SOURCE!$S$2-5+4+1-1-LEN(SUBSTITUTE(SUBSTITUTE(TEXT(SOURCE!H450,"????0"),"  ","")," ",""))), "")&amp;
      SUBSTITUTE(SUBSTITUTE(TEXT(SOURCE!H450,"????0"),"  ","")," ","")&amp;","&amp; IF(SOURCE!$T$2-3 &gt;= 0, REPT(" ",SOURCE!$T$2-3-5), "")&amp;
      SOURCE!I450&amp;" | "&amp; IF(SOURCE!$U$2-LEN(SOURCE!I450) &gt;= 0, REPT(" ",SOURCE!$U$2-LEN(SOURCE!I450)), "")&amp;
      SOURCE!J450&amp;      IF(SOURCE!$V$2-LEN(SOURCE!J450) &gt;= 0, REPT(" ",SOURCE!$V$2-LEN(SOURCE!J450)), "")&amp;
  " | "&amp; SOURCE!K450&amp;      IF(SOURCE!$X$2-LEN(SOURCE!K450) &gt;= 0, REPT(" ",SOURCE!$X$2-LEN(SOURCE!K450)), "")&amp;
      "},"&amp;IF(SOURCE!L450&lt;&gt;"",""&amp;SOURCE!L450,"")
 )
)
)</f>
        <v>// Statistical sums</v>
      </c>
    </row>
    <row r="451" spans="1:1">
      <c r="A451" s="168" t="str">
        <f>IF(AND(OR(SOURCE!A451="",ISBLANK(SOURCE!A451)),SOURCE!B451&gt;0),IF(ISBLANK(SOURCE!C451),"",SOURCE!C451),
IF(SOURCE!B451&lt;0,VLOOKUP(SOURCE!B451,lookups!A$1:B$25,2,0),
  IF(ISBLANK(SOURCE!B451),
    "",
    "/* "&amp;TEXT(SOURCE!B451,"???0")&amp;" *"&amp;
      SOURCE!C451&amp;", "&amp; IF(SOURCE!$O$2-LEN(SOURCE!C451) &gt;= 0, REPT(" ",SOURCE!$O$2-LEN(SOURCE!C451)), "")&amp;
      SOURCE!D451&amp;", "&amp; IF(SOURCE!$P$2-LEN(SOURCE!D451) &gt;= 0, REPT(" ",SOURCE!$P$2-LEN(SOURCE!D451)), "")&amp;
      SOURCE!E451&amp;", "&amp; IF(SOURCE!$Q$2-LEN(SOURCE!E451) &gt;=0, REPT(" ",SOURCE!$Q$2-LEN(SOURCE!E451)), "")&amp;
      SOURCE!F451&amp;", "&amp; IF(SOURCE!$R$2-LEN(SOURCE!F451) &gt;= 0, REPT(" ",SOURCE!$R$2-LEN(SOURCE!F451)+2), "")&amp;"("&amp;
      SUBSTITUTE(TEXT(SOURCE!G451,"??0"),"  ","")&amp;" &lt;&lt; TAM_MAX_BITS) |"&amp; IF(SOURCE!$S$2-3 &gt;= 0, REPT(" ",SOURCE!$S$2-5+4+1-1-LEN(SUBSTITUTE(SUBSTITUTE(TEXT(SOURCE!H451,"????0"),"  ","")," ",""))), "")&amp;
      SUBSTITUTE(SUBSTITUTE(TEXT(SOURCE!H451,"????0"),"  ","")," ","")&amp;","&amp; IF(SOURCE!$T$2-3 &gt;= 0, REPT(" ",SOURCE!$T$2-3-5), "")&amp;
      SOURCE!I451&amp;" | "&amp; IF(SOURCE!$U$2-LEN(SOURCE!I451) &gt;= 0, REPT(" ",SOURCE!$U$2-LEN(SOURCE!I451)), "")&amp;
      SOURCE!J451&amp;      IF(SOURCE!$V$2-LEN(SOURCE!J451) &gt;= 0, REPT(" ",SOURCE!$V$2-LEN(SOURCE!J451)), "")&amp;
  " | "&amp; SOURCE!K451&amp;      IF(SOURCE!$X$2-LEN(SOURCE!K451) &gt;= 0, REPT(" ",SOURCE!$X$2-LEN(SOURCE!K451)), "")&amp;
      "},"&amp;IF(SOURCE!L451&lt;&gt;"",""&amp;SOURCE!L451,"")
 )
)
)</f>
        <v>/*  433 */  { fnSigma,                     1,                           STD_SIGMA "+",                                 STD_SIGMA "+",                                 (0 &lt;&lt; TAM_MAX_BITS) |     0, CAT_FNCT | SLS_DISABLED  | US_ENABLED  },</v>
      </c>
    </row>
    <row r="452" spans="1:1">
      <c r="A452" s="168" t="str">
        <f>IF(AND(OR(SOURCE!A452="",ISBLANK(SOURCE!A452)),SOURCE!B452&gt;0),IF(ISBLANK(SOURCE!C452),"",SOURCE!C452),
IF(SOURCE!B452&lt;0,VLOOKUP(SOURCE!B452,lookups!A$1:B$25,2,0),
  IF(ISBLANK(SOURCE!B452),
    "",
    "/* "&amp;TEXT(SOURCE!B452,"???0")&amp;" *"&amp;
      SOURCE!C452&amp;", "&amp; IF(SOURCE!$O$2-LEN(SOURCE!C452) &gt;= 0, REPT(" ",SOURCE!$O$2-LEN(SOURCE!C452)), "")&amp;
      SOURCE!D452&amp;", "&amp; IF(SOURCE!$P$2-LEN(SOURCE!D452) &gt;= 0, REPT(" ",SOURCE!$P$2-LEN(SOURCE!D452)), "")&amp;
      SOURCE!E452&amp;", "&amp; IF(SOURCE!$Q$2-LEN(SOURCE!E452) &gt;=0, REPT(" ",SOURCE!$Q$2-LEN(SOURCE!E452)), "")&amp;
      SOURCE!F452&amp;", "&amp; IF(SOURCE!$R$2-LEN(SOURCE!F452) &gt;= 0, REPT(" ",SOURCE!$R$2-LEN(SOURCE!F452)+2), "")&amp;"("&amp;
      SUBSTITUTE(TEXT(SOURCE!G452,"??0"),"  ","")&amp;" &lt;&lt; TAM_MAX_BITS) |"&amp; IF(SOURCE!$S$2-3 &gt;= 0, REPT(" ",SOURCE!$S$2-5+4+1-1-LEN(SUBSTITUTE(SUBSTITUTE(TEXT(SOURCE!H452,"????0"),"  ","")," ",""))), "")&amp;
      SUBSTITUTE(SUBSTITUTE(TEXT(SOURCE!H452,"????0"),"  ","")," ","")&amp;","&amp; IF(SOURCE!$T$2-3 &gt;= 0, REPT(" ",SOURCE!$T$2-3-5), "")&amp;
      SOURCE!I452&amp;" | "&amp; IF(SOURCE!$U$2-LEN(SOURCE!I452) &gt;= 0, REPT(" ",SOURCE!$U$2-LEN(SOURCE!I452)), "")&amp;
      SOURCE!J452&amp;      IF(SOURCE!$V$2-LEN(SOURCE!J452) &gt;= 0, REPT(" ",SOURCE!$V$2-LEN(SOURCE!J452)), "")&amp;
  " | "&amp; SOURCE!K452&amp;      IF(SOURCE!$X$2-LEN(SOURCE!K452) &gt;= 0, REPT(" ",SOURCE!$X$2-LEN(SOURCE!K452)), "")&amp;
      "},"&amp;IF(SOURCE!L452&lt;&gt;"",""&amp;SOURCE!L452,"")
 )
)
)</f>
        <v>/*  434 */  { fnSigma,                     2,                           STD_SIGMA "-",                                 STD_SIGMA "-",                                 (0 &lt;&lt; TAM_MAX_BITS) |     0, CAT_FNCT | SLS_DISABLED  | US_ENABLED  },</v>
      </c>
    </row>
    <row r="453" spans="1:1">
      <c r="A453" s="168" t="str">
        <f>IF(AND(OR(SOURCE!A453="",ISBLANK(SOURCE!A453)),SOURCE!B453&gt;0),IF(ISBLANK(SOURCE!C453),"",SOURCE!C453),
IF(SOURCE!B453&lt;0,VLOOKUP(SOURCE!B453,lookups!A$1:B$25,2,0),
  IF(ISBLANK(SOURCE!B453),
    "",
    "/* "&amp;TEXT(SOURCE!B453,"???0")&amp;" *"&amp;
      SOURCE!C453&amp;", "&amp; IF(SOURCE!$O$2-LEN(SOURCE!C453) &gt;= 0, REPT(" ",SOURCE!$O$2-LEN(SOURCE!C453)), "")&amp;
      SOURCE!D453&amp;", "&amp; IF(SOURCE!$P$2-LEN(SOURCE!D453) &gt;= 0, REPT(" ",SOURCE!$P$2-LEN(SOURCE!D453)), "")&amp;
      SOURCE!E453&amp;", "&amp; IF(SOURCE!$Q$2-LEN(SOURCE!E453) &gt;=0, REPT(" ",SOURCE!$Q$2-LEN(SOURCE!E453)), "")&amp;
      SOURCE!F453&amp;", "&amp; IF(SOURCE!$R$2-LEN(SOURCE!F453) &gt;= 0, REPT(" ",SOURCE!$R$2-LEN(SOURCE!F453)+2), "")&amp;"("&amp;
      SUBSTITUTE(TEXT(SOURCE!G453,"??0"),"  ","")&amp;" &lt;&lt; TAM_MAX_BITS) |"&amp; IF(SOURCE!$S$2-3 &gt;= 0, REPT(" ",SOURCE!$S$2-5+4+1-1-LEN(SUBSTITUTE(SUBSTITUTE(TEXT(SOURCE!H453,"????0"),"  ","")," ",""))), "")&amp;
      SUBSTITUTE(SUBSTITUTE(TEXT(SOURCE!H453,"????0"),"  ","")," ","")&amp;","&amp; IF(SOURCE!$T$2-3 &gt;= 0, REPT(" ",SOURCE!$T$2-3-5), "")&amp;
      SOURCE!I453&amp;" | "&amp; IF(SOURCE!$U$2-LEN(SOURCE!I453) &gt;= 0, REPT(" ",SOURCE!$U$2-LEN(SOURCE!I453)), "")&amp;
      SOURCE!J453&amp;      IF(SOURCE!$V$2-LEN(SOURCE!J453) &gt;= 0, REPT(" ",SOURCE!$V$2-LEN(SOURCE!J453)), "")&amp;
  " | "&amp; SOURCE!K453&amp;      IF(SOURCE!$X$2-LEN(SOURCE!K453) &gt;= 0, REPT(" ",SOURCE!$X$2-LEN(SOURCE!K453)), "")&amp;
      "},"&amp;IF(SOURCE!L453&lt;&gt;"",""&amp;SOURCE!L453,"")
 )
)
)</f>
        <v>/*  435 */  { fnStatSum,                   0,                           "n" STD_SIGMA,                                 "n",                                           (0 &lt;&lt; TAM_MAX_BITS) |     0, CAT_FNCT | SLS_ENABLED   | US_ENABLED  },</v>
      </c>
    </row>
    <row r="454" spans="1:1">
      <c r="A454" s="168" t="str">
        <f>IF(AND(OR(SOURCE!A454="",ISBLANK(SOURCE!A454)),SOURCE!B454&gt;0),IF(ISBLANK(SOURCE!C454),"",SOURCE!C454),
IF(SOURCE!B454&lt;0,VLOOKUP(SOURCE!B454,lookups!A$1:B$25,2,0),
  IF(ISBLANK(SOURCE!B454),
    "",
    "/* "&amp;TEXT(SOURCE!B454,"???0")&amp;" *"&amp;
      SOURCE!C454&amp;", "&amp; IF(SOURCE!$O$2-LEN(SOURCE!C454) &gt;= 0, REPT(" ",SOURCE!$O$2-LEN(SOURCE!C454)), "")&amp;
      SOURCE!D454&amp;", "&amp; IF(SOURCE!$P$2-LEN(SOURCE!D454) &gt;= 0, REPT(" ",SOURCE!$P$2-LEN(SOURCE!D454)), "")&amp;
      SOURCE!E454&amp;", "&amp; IF(SOURCE!$Q$2-LEN(SOURCE!E454) &gt;=0, REPT(" ",SOURCE!$Q$2-LEN(SOURCE!E454)), "")&amp;
      SOURCE!F454&amp;", "&amp; IF(SOURCE!$R$2-LEN(SOURCE!F454) &gt;= 0, REPT(" ",SOURCE!$R$2-LEN(SOURCE!F454)+2), "")&amp;"("&amp;
      SUBSTITUTE(TEXT(SOURCE!G454,"??0"),"  ","")&amp;" &lt;&lt; TAM_MAX_BITS) |"&amp; IF(SOURCE!$S$2-3 &gt;= 0, REPT(" ",SOURCE!$S$2-5+4+1-1-LEN(SUBSTITUTE(SUBSTITUTE(TEXT(SOURCE!H454,"????0"),"  ","")," ",""))), "")&amp;
      SUBSTITUTE(SUBSTITUTE(TEXT(SOURCE!H454,"????0"),"  ","")," ","")&amp;","&amp; IF(SOURCE!$T$2-3 &gt;= 0, REPT(" ",SOURCE!$T$2-3-5), "")&amp;
      SOURCE!I454&amp;" | "&amp; IF(SOURCE!$U$2-LEN(SOURCE!I454) &gt;= 0, REPT(" ",SOURCE!$U$2-LEN(SOURCE!I454)), "")&amp;
      SOURCE!J454&amp;      IF(SOURCE!$V$2-LEN(SOURCE!J454) &gt;= 0, REPT(" ",SOURCE!$V$2-LEN(SOURCE!J454)), "")&amp;
  " | "&amp; SOURCE!K454&amp;      IF(SOURCE!$X$2-LEN(SOURCE!K454) &gt;= 0, REPT(" ",SOURCE!$X$2-LEN(SOURCE!K454)), "")&amp;
      "},"&amp;IF(SOURCE!L454&lt;&gt;"",""&amp;SOURCE!L454,"")
 )
)
)</f>
        <v>/*  436 */  { fnStatSum,                   1,                           STD_SIGMA "x",                                 STD_SIGMA "x",                                 (0 &lt;&lt; TAM_MAX_BITS) |     0, CAT_FNCT | SLS_ENABLED   | US_ENABLED  },</v>
      </c>
    </row>
    <row r="455" spans="1:1">
      <c r="A455" s="168" t="str">
        <f>IF(AND(OR(SOURCE!A455="",ISBLANK(SOURCE!A455)),SOURCE!B455&gt;0),IF(ISBLANK(SOURCE!C455),"",SOURCE!C455),
IF(SOURCE!B455&lt;0,VLOOKUP(SOURCE!B455,lookups!A$1:B$25,2,0),
  IF(ISBLANK(SOURCE!B455),
    "",
    "/* "&amp;TEXT(SOURCE!B455,"???0")&amp;" *"&amp;
      SOURCE!C455&amp;", "&amp; IF(SOURCE!$O$2-LEN(SOURCE!C455) &gt;= 0, REPT(" ",SOURCE!$O$2-LEN(SOURCE!C455)), "")&amp;
      SOURCE!D455&amp;", "&amp; IF(SOURCE!$P$2-LEN(SOURCE!D455) &gt;= 0, REPT(" ",SOURCE!$P$2-LEN(SOURCE!D455)), "")&amp;
      SOURCE!E455&amp;", "&amp; IF(SOURCE!$Q$2-LEN(SOURCE!E455) &gt;=0, REPT(" ",SOURCE!$Q$2-LEN(SOURCE!E455)), "")&amp;
      SOURCE!F455&amp;", "&amp; IF(SOURCE!$R$2-LEN(SOURCE!F455) &gt;= 0, REPT(" ",SOURCE!$R$2-LEN(SOURCE!F455)+2), "")&amp;"("&amp;
      SUBSTITUTE(TEXT(SOURCE!G455,"??0"),"  ","")&amp;" &lt;&lt; TAM_MAX_BITS) |"&amp; IF(SOURCE!$S$2-3 &gt;= 0, REPT(" ",SOURCE!$S$2-5+4+1-1-LEN(SUBSTITUTE(SUBSTITUTE(TEXT(SOURCE!H455,"????0"),"  ","")," ",""))), "")&amp;
      SUBSTITUTE(SUBSTITUTE(TEXT(SOURCE!H455,"????0"),"  ","")," ","")&amp;","&amp; IF(SOURCE!$T$2-3 &gt;= 0, REPT(" ",SOURCE!$T$2-3-5), "")&amp;
      SOURCE!I455&amp;" | "&amp; IF(SOURCE!$U$2-LEN(SOURCE!I455) &gt;= 0, REPT(" ",SOURCE!$U$2-LEN(SOURCE!I455)), "")&amp;
      SOURCE!J455&amp;      IF(SOURCE!$V$2-LEN(SOURCE!J455) &gt;= 0, REPT(" ",SOURCE!$V$2-LEN(SOURCE!J455)), "")&amp;
  " | "&amp; SOURCE!K455&amp;      IF(SOURCE!$X$2-LEN(SOURCE!K455) &gt;= 0, REPT(" ",SOURCE!$X$2-LEN(SOURCE!K455)), "")&amp;
      "},"&amp;IF(SOURCE!L455&lt;&gt;"",""&amp;SOURCE!L455,"")
 )
)
)</f>
        <v>/*  437 */  { fnStatSum,                   2,                           STD_SIGMA "y",                                 STD_SIGMA "y",                                 (0 &lt;&lt; TAM_MAX_BITS) |     0, CAT_FNCT | SLS_ENABLED   | US_ENABLED  },</v>
      </c>
    </row>
    <row r="456" spans="1:1">
      <c r="A456" s="168" t="str">
        <f>IF(AND(OR(SOURCE!A456="",ISBLANK(SOURCE!A456)),SOURCE!B456&gt;0),IF(ISBLANK(SOURCE!C456),"",SOURCE!C456),
IF(SOURCE!B456&lt;0,VLOOKUP(SOURCE!B456,lookups!A$1:B$25,2,0),
  IF(ISBLANK(SOURCE!B456),
    "",
    "/* "&amp;TEXT(SOURCE!B456,"???0")&amp;" *"&amp;
      SOURCE!C456&amp;", "&amp; IF(SOURCE!$O$2-LEN(SOURCE!C456) &gt;= 0, REPT(" ",SOURCE!$O$2-LEN(SOURCE!C456)), "")&amp;
      SOURCE!D456&amp;", "&amp; IF(SOURCE!$P$2-LEN(SOURCE!D456) &gt;= 0, REPT(" ",SOURCE!$P$2-LEN(SOURCE!D456)), "")&amp;
      SOURCE!E456&amp;", "&amp; IF(SOURCE!$Q$2-LEN(SOURCE!E456) &gt;=0, REPT(" ",SOURCE!$Q$2-LEN(SOURCE!E456)), "")&amp;
      SOURCE!F456&amp;", "&amp; IF(SOURCE!$R$2-LEN(SOURCE!F456) &gt;= 0, REPT(" ",SOURCE!$R$2-LEN(SOURCE!F456)+2), "")&amp;"("&amp;
      SUBSTITUTE(TEXT(SOURCE!G456,"??0"),"  ","")&amp;" &lt;&lt; TAM_MAX_BITS) |"&amp; IF(SOURCE!$S$2-3 &gt;= 0, REPT(" ",SOURCE!$S$2-5+4+1-1-LEN(SUBSTITUTE(SUBSTITUTE(TEXT(SOURCE!H456,"????0"),"  ","")," ",""))), "")&amp;
      SUBSTITUTE(SUBSTITUTE(TEXT(SOURCE!H456,"????0"),"  ","")," ","")&amp;","&amp; IF(SOURCE!$T$2-3 &gt;= 0, REPT(" ",SOURCE!$T$2-3-5), "")&amp;
      SOURCE!I456&amp;" | "&amp; IF(SOURCE!$U$2-LEN(SOURCE!I456) &gt;= 0, REPT(" ",SOURCE!$U$2-LEN(SOURCE!I456)), "")&amp;
      SOURCE!J456&amp;      IF(SOURCE!$V$2-LEN(SOURCE!J456) &gt;= 0, REPT(" ",SOURCE!$V$2-LEN(SOURCE!J456)), "")&amp;
  " | "&amp; SOURCE!K456&amp;      IF(SOURCE!$X$2-LEN(SOURCE!K456) &gt;= 0, REPT(" ",SOURCE!$X$2-LEN(SOURCE!K456)), "")&amp;
      "},"&amp;IF(SOURCE!L456&lt;&gt;"",""&amp;SOURCE!L456,"")
 )
)
)</f>
        <v>/*  438 */  { fnStatSum,                   3,                           STD_SIGMA "x" STD_SUP_2,                       STD_SIGMA "x" STD_SUP_2,                       (0 &lt;&lt; TAM_MAX_BITS) |     0, CAT_FNCT | SLS_ENABLED   | US_ENABLED  },</v>
      </c>
    </row>
    <row r="457" spans="1:1">
      <c r="A457" s="168" t="str">
        <f>IF(AND(OR(SOURCE!A457="",ISBLANK(SOURCE!A457)),SOURCE!B457&gt;0),IF(ISBLANK(SOURCE!C457),"",SOURCE!C457),
IF(SOURCE!B457&lt;0,VLOOKUP(SOURCE!B457,lookups!A$1:B$25,2,0),
  IF(ISBLANK(SOURCE!B457),
    "",
    "/* "&amp;TEXT(SOURCE!B457,"???0")&amp;" *"&amp;
      SOURCE!C457&amp;", "&amp; IF(SOURCE!$O$2-LEN(SOURCE!C457) &gt;= 0, REPT(" ",SOURCE!$O$2-LEN(SOURCE!C457)), "")&amp;
      SOURCE!D457&amp;", "&amp; IF(SOURCE!$P$2-LEN(SOURCE!D457) &gt;= 0, REPT(" ",SOURCE!$P$2-LEN(SOURCE!D457)), "")&amp;
      SOURCE!E457&amp;", "&amp; IF(SOURCE!$Q$2-LEN(SOURCE!E457) &gt;=0, REPT(" ",SOURCE!$Q$2-LEN(SOURCE!E457)), "")&amp;
      SOURCE!F457&amp;", "&amp; IF(SOURCE!$R$2-LEN(SOURCE!F457) &gt;= 0, REPT(" ",SOURCE!$R$2-LEN(SOURCE!F457)+2), "")&amp;"("&amp;
      SUBSTITUTE(TEXT(SOURCE!G457,"??0"),"  ","")&amp;" &lt;&lt; TAM_MAX_BITS) |"&amp; IF(SOURCE!$S$2-3 &gt;= 0, REPT(" ",SOURCE!$S$2-5+4+1-1-LEN(SUBSTITUTE(SUBSTITUTE(TEXT(SOURCE!H457,"????0"),"  ","")," ",""))), "")&amp;
      SUBSTITUTE(SUBSTITUTE(TEXT(SOURCE!H457,"????0"),"  ","")," ","")&amp;","&amp; IF(SOURCE!$T$2-3 &gt;= 0, REPT(" ",SOURCE!$T$2-3-5), "")&amp;
      SOURCE!I457&amp;" | "&amp; IF(SOURCE!$U$2-LEN(SOURCE!I457) &gt;= 0, REPT(" ",SOURCE!$U$2-LEN(SOURCE!I457)), "")&amp;
      SOURCE!J457&amp;      IF(SOURCE!$V$2-LEN(SOURCE!J457) &gt;= 0, REPT(" ",SOURCE!$V$2-LEN(SOURCE!J457)), "")&amp;
  " | "&amp; SOURCE!K457&amp;      IF(SOURCE!$X$2-LEN(SOURCE!K457) &gt;= 0, REPT(" ",SOURCE!$X$2-LEN(SOURCE!K457)), "")&amp;
      "},"&amp;IF(SOURCE!L457&lt;&gt;"",""&amp;SOURCE!L457,"")
 )
)
)</f>
        <v>/*  439 */  { fnStatSum,                   4,                           STD_SIGMA "x" STD_SUP_2 "y",                   STD_SIGMA "x" STD_SUP_2 "y",                   (0 &lt;&lt; TAM_MAX_BITS) |     0, CAT_FNCT | SLS_ENABLED   | US_ENABLED  },</v>
      </c>
    </row>
    <row r="458" spans="1:1">
      <c r="A458" s="168" t="str">
        <f>IF(AND(OR(SOURCE!A458="",ISBLANK(SOURCE!A458)),SOURCE!B458&gt;0),IF(ISBLANK(SOURCE!C458),"",SOURCE!C458),
IF(SOURCE!B458&lt;0,VLOOKUP(SOURCE!B458,lookups!A$1:B$25,2,0),
  IF(ISBLANK(SOURCE!B458),
    "",
    "/* "&amp;TEXT(SOURCE!B458,"???0")&amp;" *"&amp;
      SOURCE!C458&amp;", "&amp; IF(SOURCE!$O$2-LEN(SOURCE!C458) &gt;= 0, REPT(" ",SOURCE!$O$2-LEN(SOURCE!C458)), "")&amp;
      SOURCE!D458&amp;", "&amp; IF(SOURCE!$P$2-LEN(SOURCE!D458) &gt;= 0, REPT(" ",SOURCE!$P$2-LEN(SOURCE!D458)), "")&amp;
      SOURCE!E458&amp;", "&amp; IF(SOURCE!$Q$2-LEN(SOURCE!E458) &gt;=0, REPT(" ",SOURCE!$Q$2-LEN(SOURCE!E458)), "")&amp;
      SOURCE!F458&amp;", "&amp; IF(SOURCE!$R$2-LEN(SOURCE!F458) &gt;= 0, REPT(" ",SOURCE!$R$2-LEN(SOURCE!F458)+2), "")&amp;"("&amp;
      SUBSTITUTE(TEXT(SOURCE!G458,"??0"),"  ","")&amp;" &lt;&lt; TAM_MAX_BITS) |"&amp; IF(SOURCE!$S$2-3 &gt;= 0, REPT(" ",SOURCE!$S$2-5+4+1-1-LEN(SUBSTITUTE(SUBSTITUTE(TEXT(SOURCE!H458,"????0"),"  ","")," ",""))), "")&amp;
      SUBSTITUTE(SUBSTITUTE(TEXT(SOURCE!H458,"????0"),"  ","")," ","")&amp;","&amp; IF(SOURCE!$T$2-3 &gt;= 0, REPT(" ",SOURCE!$T$2-3-5), "")&amp;
      SOURCE!I458&amp;" | "&amp; IF(SOURCE!$U$2-LEN(SOURCE!I458) &gt;= 0, REPT(" ",SOURCE!$U$2-LEN(SOURCE!I458)), "")&amp;
      SOURCE!J458&amp;      IF(SOURCE!$V$2-LEN(SOURCE!J458) &gt;= 0, REPT(" ",SOURCE!$V$2-LEN(SOURCE!J458)), "")&amp;
  " | "&amp; SOURCE!K458&amp;      IF(SOURCE!$X$2-LEN(SOURCE!K458) &gt;= 0, REPT(" ",SOURCE!$X$2-LEN(SOURCE!K458)), "")&amp;
      "},"&amp;IF(SOURCE!L458&lt;&gt;"",""&amp;SOURCE!L458,"")
 )
)
)</f>
        <v>/*  440 */  { fnStatSum,                   5,                           STD_SIGMA "y" STD_SUP_2,                       STD_SIGMA "y" STD_SUP_2,                       (0 &lt;&lt; TAM_MAX_BITS) |     0, CAT_FNCT | SLS_ENABLED   | US_ENABLED  },</v>
      </c>
    </row>
    <row r="459" spans="1:1">
      <c r="A459" s="168" t="str">
        <f>IF(AND(OR(SOURCE!A459="",ISBLANK(SOURCE!A459)),SOURCE!B459&gt;0),IF(ISBLANK(SOURCE!C459),"",SOURCE!C459),
IF(SOURCE!B459&lt;0,VLOOKUP(SOURCE!B459,lookups!A$1:B$25,2,0),
  IF(ISBLANK(SOURCE!B459),
    "",
    "/* "&amp;TEXT(SOURCE!B459,"???0")&amp;" *"&amp;
      SOURCE!C459&amp;", "&amp; IF(SOURCE!$O$2-LEN(SOURCE!C459) &gt;= 0, REPT(" ",SOURCE!$O$2-LEN(SOURCE!C459)), "")&amp;
      SOURCE!D459&amp;", "&amp; IF(SOURCE!$P$2-LEN(SOURCE!D459) &gt;= 0, REPT(" ",SOURCE!$P$2-LEN(SOURCE!D459)), "")&amp;
      SOURCE!E459&amp;", "&amp; IF(SOURCE!$Q$2-LEN(SOURCE!E459) &gt;=0, REPT(" ",SOURCE!$Q$2-LEN(SOURCE!E459)), "")&amp;
      SOURCE!F459&amp;", "&amp; IF(SOURCE!$R$2-LEN(SOURCE!F459) &gt;= 0, REPT(" ",SOURCE!$R$2-LEN(SOURCE!F459)+2), "")&amp;"("&amp;
      SUBSTITUTE(TEXT(SOURCE!G459,"??0"),"  ","")&amp;" &lt;&lt; TAM_MAX_BITS) |"&amp; IF(SOURCE!$S$2-3 &gt;= 0, REPT(" ",SOURCE!$S$2-5+4+1-1-LEN(SUBSTITUTE(SUBSTITUTE(TEXT(SOURCE!H459,"????0"),"  ","")," ",""))), "")&amp;
      SUBSTITUTE(SUBSTITUTE(TEXT(SOURCE!H459,"????0"),"  ","")," ","")&amp;","&amp; IF(SOURCE!$T$2-3 &gt;= 0, REPT(" ",SOURCE!$T$2-3-5), "")&amp;
      SOURCE!I459&amp;" | "&amp; IF(SOURCE!$U$2-LEN(SOURCE!I459) &gt;= 0, REPT(" ",SOURCE!$U$2-LEN(SOURCE!I459)), "")&amp;
      SOURCE!J459&amp;      IF(SOURCE!$V$2-LEN(SOURCE!J459) &gt;= 0, REPT(" ",SOURCE!$V$2-LEN(SOURCE!J459)), "")&amp;
  " | "&amp; SOURCE!K459&amp;      IF(SOURCE!$X$2-LEN(SOURCE!K459) &gt;= 0, REPT(" ",SOURCE!$X$2-LEN(SOURCE!K459)), "")&amp;
      "},"&amp;IF(SOURCE!L459&lt;&gt;"",""&amp;SOURCE!L459,"")
 )
)
)</f>
        <v>/*  441 */  { fnStatSum,                   6,                           STD_SIGMA "xy",                                STD_SIGMA "xy",                                (0 &lt;&lt; TAM_MAX_BITS) |     0, CAT_FNCT | SLS_ENABLED   | US_ENABLED  },</v>
      </c>
    </row>
    <row r="460" spans="1:1">
      <c r="A460" s="168" t="str">
        <f>IF(AND(OR(SOURCE!A460="",ISBLANK(SOURCE!A460)),SOURCE!B460&gt;0),IF(ISBLANK(SOURCE!C460),"",SOURCE!C460),
IF(SOURCE!B460&lt;0,VLOOKUP(SOURCE!B460,lookups!A$1:B$25,2,0),
  IF(ISBLANK(SOURCE!B460),
    "",
    "/* "&amp;TEXT(SOURCE!B460,"???0")&amp;" *"&amp;
      SOURCE!C460&amp;", "&amp; IF(SOURCE!$O$2-LEN(SOURCE!C460) &gt;= 0, REPT(" ",SOURCE!$O$2-LEN(SOURCE!C460)), "")&amp;
      SOURCE!D460&amp;", "&amp; IF(SOURCE!$P$2-LEN(SOURCE!D460) &gt;= 0, REPT(" ",SOURCE!$P$2-LEN(SOURCE!D460)), "")&amp;
      SOURCE!E460&amp;", "&amp; IF(SOURCE!$Q$2-LEN(SOURCE!E460) &gt;=0, REPT(" ",SOURCE!$Q$2-LEN(SOURCE!E460)), "")&amp;
      SOURCE!F460&amp;", "&amp; IF(SOURCE!$R$2-LEN(SOURCE!F460) &gt;= 0, REPT(" ",SOURCE!$R$2-LEN(SOURCE!F460)+2), "")&amp;"("&amp;
      SUBSTITUTE(TEXT(SOURCE!G460,"??0"),"  ","")&amp;" &lt;&lt; TAM_MAX_BITS) |"&amp; IF(SOURCE!$S$2-3 &gt;= 0, REPT(" ",SOURCE!$S$2-5+4+1-1-LEN(SUBSTITUTE(SUBSTITUTE(TEXT(SOURCE!H460,"????0"),"  ","")," ",""))), "")&amp;
      SUBSTITUTE(SUBSTITUTE(TEXT(SOURCE!H460,"????0"),"  ","")," ","")&amp;","&amp; IF(SOURCE!$T$2-3 &gt;= 0, REPT(" ",SOURCE!$T$2-3-5), "")&amp;
      SOURCE!I460&amp;" | "&amp; IF(SOURCE!$U$2-LEN(SOURCE!I460) &gt;= 0, REPT(" ",SOURCE!$U$2-LEN(SOURCE!I460)), "")&amp;
      SOURCE!J460&amp;      IF(SOURCE!$V$2-LEN(SOURCE!J460) &gt;= 0, REPT(" ",SOURCE!$V$2-LEN(SOURCE!J460)), "")&amp;
  " | "&amp; SOURCE!K460&amp;      IF(SOURCE!$X$2-LEN(SOURCE!K460) &gt;= 0, REPT(" ",SOURCE!$X$2-LEN(SOURCE!K460)), "")&amp;
      "},"&amp;IF(SOURCE!L460&lt;&gt;"",""&amp;SOURCE!L460,"")
 )
)
)</f>
        <v>/*  442 */  { fnStatSum,                   7,                           STD_SIGMA "lnxy",                              STD_SIGMA "lnxy",                              (0 &lt;&lt; TAM_MAX_BITS) |     0, CAT_FNCT | SLS_ENABLED   | US_ENABLED  },</v>
      </c>
    </row>
    <row r="461" spans="1:1">
      <c r="A461" s="168" t="str">
        <f>IF(AND(OR(SOURCE!A461="",ISBLANK(SOURCE!A461)),SOURCE!B461&gt;0),IF(ISBLANK(SOURCE!C461),"",SOURCE!C461),
IF(SOURCE!B461&lt;0,VLOOKUP(SOURCE!B461,lookups!A$1:B$25,2,0),
  IF(ISBLANK(SOURCE!B461),
    "",
    "/* "&amp;TEXT(SOURCE!B461,"???0")&amp;" *"&amp;
      SOURCE!C461&amp;", "&amp; IF(SOURCE!$O$2-LEN(SOURCE!C461) &gt;= 0, REPT(" ",SOURCE!$O$2-LEN(SOURCE!C461)), "")&amp;
      SOURCE!D461&amp;", "&amp; IF(SOURCE!$P$2-LEN(SOURCE!D461) &gt;= 0, REPT(" ",SOURCE!$P$2-LEN(SOURCE!D461)), "")&amp;
      SOURCE!E461&amp;", "&amp; IF(SOURCE!$Q$2-LEN(SOURCE!E461) &gt;=0, REPT(" ",SOURCE!$Q$2-LEN(SOURCE!E461)), "")&amp;
      SOURCE!F461&amp;", "&amp; IF(SOURCE!$R$2-LEN(SOURCE!F461) &gt;= 0, REPT(" ",SOURCE!$R$2-LEN(SOURCE!F461)+2), "")&amp;"("&amp;
      SUBSTITUTE(TEXT(SOURCE!G461,"??0"),"  ","")&amp;" &lt;&lt; TAM_MAX_BITS) |"&amp; IF(SOURCE!$S$2-3 &gt;= 0, REPT(" ",SOURCE!$S$2-5+4+1-1-LEN(SUBSTITUTE(SUBSTITUTE(TEXT(SOURCE!H461,"????0"),"  ","")," ",""))), "")&amp;
      SUBSTITUTE(SUBSTITUTE(TEXT(SOURCE!H461,"????0"),"  ","")," ","")&amp;","&amp; IF(SOURCE!$T$2-3 &gt;= 0, REPT(" ",SOURCE!$T$2-3-5), "")&amp;
      SOURCE!I461&amp;" | "&amp; IF(SOURCE!$U$2-LEN(SOURCE!I461) &gt;= 0, REPT(" ",SOURCE!$U$2-LEN(SOURCE!I461)), "")&amp;
      SOURCE!J461&amp;      IF(SOURCE!$V$2-LEN(SOURCE!J461) &gt;= 0, REPT(" ",SOURCE!$V$2-LEN(SOURCE!J461)), "")&amp;
  " | "&amp; SOURCE!K461&amp;      IF(SOURCE!$X$2-LEN(SOURCE!K461) &gt;= 0, REPT(" ",SOURCE!$X$2-LEN(SOURCE!K461)), "")&amp;
      "},"&amp;IF(SOURCE!L461&lt;&gt;"",""&amp;SOURCE!L461,"")
 )
)
)</f>
        <v>/*  443 */  { fnStatSum,                   8,                           STD_SIGMA "lnx",                               STD_SIGMA "lnx",                               (0 &lt;&lt; TAM_MAX_BITS) |     0, CAT_FNCT | SLS_ENABLED   | US_ENABLED  },</v>
      </c>
    </row>
    <row r="462" spans="1:1">
      <c r="A462" s="168" t="str">
        <f>IF(AND(OR(SOURCE!A462="",ISBLANK(SOURCE!A462)),SOURCE!B462&gt;0),IF(ISBLANK(SOURCE!C462),"",SOURCE!C462),
IF(SOURCE!B462&lt;0,VLOOKUP(SOURCE!B462,lookups!A$1:B$25,2,0),
  IF(ISBLANK(SOURCE!B462),
    "",
    "/* "&amp;TEXT(SOURCE!B462,"???0")&amp;" *"&amp;
      SOURCE!C462&amp;", "&amp; IF(SOURCE!$O$2-LEN(SOURCE!C462) &gt;= 0, REPT(" ",SOURCE!$O$2-LEN(SOURCE!C462)), "")&amp;
      SOURCE!D462&amp;", "&amp; IF(SOURCE!$P$2-LEN(SOURCE!D462) &gt;= 0, REPT(" ",SOURCE!$P$2-LEN(SOURCE!D462)), "")&amp;
      SOURCE!E462&amp;", "&amp; IF(SOURCE!$Q$2-LEN(SOURCE!E462) &gt;=0, REPT(" ",SOURCE!$Q$2-LEN(SOURCE!E462)), "")&amp;
      SOURCE!F462&amp;", "&amp; IF(SOURCE!$R$2-LEN(SOURCE!F462) &gt;= 0, REPT(" ",SOURCE!$R$2-LEN(SOURCE!F462)+2), "")&amp;"("&amp;
      SUBSTITUTE(TEXT(SOURCE!G462,"??0"),"  ","")&amp;" &lt;&lt; TAM_MAX_BITS) |"&amp; IF(SOURCE!$S$2-3 &gt;= 0, REPT(" ",SOURCE!$S$2-5+4+1-1-LEN(SUBSTITUTE(SUBSTITUTE(TEXT(SOURCE!H462,"????0"),"  ","")," ",""))), "")&amp;
      SUBSTITUTE(SUBSTITUTE(TEXT(SOURCE!H462,"????0"),"  ","")," ","")&amp;","&amp; IF(SOURCE!$T$2-3 &gt;= 0, REPT(" ",SOURCE!$T$2-3-5), "")&amp;
      SOURCE!I462&amp;" | "&amp; IF(SOURCE!$U$2-LEN(SOURCE!I462) &gt;= 0, REPT(" ",SOURCE!$U$2-LEN(SOURCE!I462)), "")&amp;
      SOURCE!J462&amp;      IF(SOURCE!$V$2-LEN(SOURCE!J462) &gt;= 0, REPT(" ",SOURCE!$V$2-LEN(SOURCE!J462)), "")&amp;
  " | "&amp; SOURCE!K462&amp;      IF(SOURCE!$X$2-LEN(SOURCE!K462) &gt;= 0, REPT(" ",SOURCE!$X$2-LEN(SOURCE!K462)), "")&amp;
      "},"&amp;IF(SOURCE!L462&lt;&gt;"",""&amp;SOURCE!L462,"")
 )
)
)</f>
        <v>/*  444 */  { fnStatSum,                   9,                           STD_SIGMA "ln" STD_SUP_2 "x",                  STD_SIGMA "ln" STD_SUP_2 "x",                  (0 &lt;&lt; TAM_MAX_BITS) |     0, CAT_FNCT | SLS_ENABLED   | US_ENABLED  },</v>
      </c>
    </row>
    <row r="463" spans="1:1">
      <c r="A463" s="168" t="str">
        <f>IF(AND(OR(SOURCE!A463="",ISBLANK(SOURCE!A463)),SOURCE!B463&gt;0),IF(ISBLANK(SOURCE!C463),"",SOURCE!C463),
IF(SOURCE!B463&lt;0,VLOOKUP(SOURCE!B463,lookups!A$1:B$25,2,0),
  IF(ISBLANK(SOURCE!B463),
    "",
    "/* "&amp;TEXT(SOURCE!B463,"???0")&amp;" *"&amp;
      SOURCE!C463&amp;", "&amp; IF(SOURCE!$O$2-LEN(SOURCE!C463) &gt;= 0, REPT(" ",SOURCE!$O$2-LEN(SOURCE!C463)), "")&amp;
      SOURCE!D463&amp;", "&amp; IF(SOURCE!$P$2-LEN(SOURCE!D463) &gt;= 0, REPT(" ",SOURCE!$P$2-LEN(SOURCE!D463)), "")&amp;
      SOURCE!E463&amp;", "&amp; IF(SOURCE!$Q$2-LEN(SOURCE!E463) &gt;=0, REPT(" ",SOURCE!$Q$2-LEN(SOURCE!E463)), "")&amp;
      SOURCE!F463&amp;", "&amp; IF(SOURCE!$R$2-LEN(SOURCE!F463) &gt;= 0, REPT(" ",SOURCE!$R$2-LEN(SOURCE!F463)+2), "")&amp;"("&amp;
      SUBSTITUTE(TEXT(SOURCE!G463,"??0"),"  ","")&amp;" &lt;&lt; TAM_MAX_BITS) |"&amp; IF(SOURCE!$S$2-3 &gt;= 0, REPT(" ",SOURCE!$S$2-5+4+1-1-LEN(SUBSTITUTE(SUBSTITUTE(TEXT(SOURCE!H463,"????0"),"  ","")," ",""))), "")&amp;
      SUBSTITUTE(SUBSTITUTE(TEXT(SOURCE!H463,"????0"),"  ","")," ","")&amp;","&amp; IF(SOURCE!$T$2-3 &gt;= 0, REPT(" ",SOURCE!$T$2-3-5), "")&amp;
      SOURCE!I463&amp;" | "&amp; IF(SOURCE!$U$2-LEN(SOURCE!I463) &gt;= 0, REPT(" ",SOURCE!$U$2-LEN(SOURCE!I463)), "")&amp;
      SOURCE!J463&amp;      IF(SOURCE!$V$2-LEN(SOURCE!J463) &gt;= 0, REPT(" ",SOURCE!$V$2-LEN(SOURCE!J463)), "")&amp;
  " | "&amp; SOURCE!K463&amp;      IF(SOURCE!$X$2-LEN(SOURCE!K463) &gt;= 0, REPT(" ",SOURCE!$X$2-LEN(SOURCE!K463)), "")&amp;
      "},"&amp;IF(SOURCE!L463&lt;&gt;"",""&amp;SOURCE!L463,"")
 )
)
)</f>
        <v>/*  445 */  { fnStatSum,                   10,                          STD_SIGMA "ylnx",                              STD_SIGMA "ylnx",                              (0 &lt;&lt; TAM_MAX_BITS) |     0, CAT_FNCT | SLS_ENABLED   | US_ENABLED  },</v>
      </c>
    </row>
    <row r="464" spans="1:1">
      <c r="A464" s="168" t="str">
        <f>IF(AND(OR(SOURCE!A464="",ISBLANK(SOURCE!A464)),SOURCE!B464&gt;0),IF(ISBLANK(SOURCE!C464),"",SOURCE!C464),
IF(SOURCE!B464&lt;0,VLOOKUP(SOURCE!B464,lookups!A$1:B$25,2,0),
  IF(ISBLANK(SOURCE!B464),
    "",
    "/* "&amp;TEXT(SOURCE!B464,"???0")&amp;" *"&amp;
      SOURCE!C464&amp;", "&amp; IF(SOURCE!$O$2-LEN(SOURCE!C464) &gt;= 0, REPT(" ",SOURCE!$O$2-LEN(SOURCE!C464)), "")&amp;
      SOURCE!D464&amp;", "&amp; IF(SOURCE!$P$2-LEN(SOURCE!D464) &gt;= 0, REPT(" ",SOURCE!$P$2-LEN(SOURCE!D464)), "")&amp;
      SOURCE!E464&amp;", "&amp; IF(SOURCE!$Q$2-LEN(SOURCE!E464) &gt;=0, REPT(" ",SOURCE!$Q$2-LEN(SOURCE!E464)), "")&amp;
      SOURCE!F464&amp;", "&amp; IF(SOURCE!$R$2-LEN(SOURCE!F464) &gt;= 0, REPT(" ",SOURCE!$R$2-LEN(SOURCE!F464)+2), "")&amp;"("&amp;
      SUBSTITUTE(TEXT(SOURCE!G464,"??0"),"  ","")&amp;" &lt;&lt; TAM_MAX_BITS) |"&amp; IF(SOURCE!$S$2-3 &gt;= 0, REPT(" ",SOURCE!$S$2-5+4+1-1-LEN(SUBSTITUTE(SUBSTITUTE(TEXT(SOURCE!H464,"????0"),"  ","")," ",""))), "")&amp;
      SUBSTITUTE(SUBSTITUTE(TEXT(SOURCE!H464,"????0"),"  ","")," ","")&amp;","&amp; IF(SOURCE!$T$2-3 &gt;= 0, REPT(" ",SOURCE!$T$2-3-5), "")&amp;
      SOURCE!I464&amp;" | "&amp; IF(SOURCE!$U$2-LEN(SOURCE!I464) &gt;= 0, REPT(" ",SOURCE!$U$2-LEN(SOURCE!I464)), "")&amp;
      SOURCE!J464&amp;      IF(SOURCE!$V$2-LEN(SOURCE!J464) &gt;= 0, REPT(" ",SOURCE!$V$2-LEN(SOURCE!J464)), "")&amp;
  " | "&amp; SOURCE!K464&amp;      IF(SOURCE!$X$2-LEN(SOURCE!K464) &gt;= 0, REPT(" ",SOURCE!$X$2-LEN(SOURCE!K464)), "")&amp;
      "},"&amp;IF(SOURCE!L464&lt;&gt;"",""&amp;SOURCE!L464,"")
 )
)
)</f>
        <v>/*  446 */  { fnStatSum,                   11,                          STD_SIGMA "lny",                               STD_SIGMA "lny",                               (0 &lt;&lt; TAM_MAX_BITS) |     0, CAT_FNCT | SLS_ENABLED   | US_ENABLED  },</v>
      </c>
    </row>
    <row r="465" spans="1:1">
      <c r="A465" s="168" t="str">
        <f>IF(AND(OR(SOURCE!A465="",ISBLANK(SOURCE!A465)),SOURCE!B465&gt;0),IF(ISBLANK(SOURCE!C465),"",SOURCE!C465),
IF(SOURCE!B465&lt;0,VLOOKUP(SOURCE!B465,lookups!A$1:B$25,2,0),
  IF(ISBLANK(SOURCE!B465),
    "",
    "/* "&amp;TEXT(SOURCE!B465,"???0")&amp;" *"&amp;
      SOURCE!C465&amp;", "&amp; IF(SOURCE!$O$2-LEN(SOURCE!C465) &gt;= 0, REPT(" ",SOURCE!$O$2-LEN(SOURCE!C465)), "")&amp;
      SOURCE!D465&amp;", "&amp; IF(SOURCE!$P$2-LEN(SOURCE!D465) &gt;= 0, REPT(" ",SOURCE!$P$2-LEN(SOURCE!D465)), "")&amp;
      SOURCE!E465&amp;", "&amp; IF(SOURCE!$Q$2-LEN(SOURCE!E465) &gt;=0, REPT(" ",SOURCE!$Q$2-LEN(SOURCE!E465)), "")&amp;
      SOURCE!F465&amp;", "&amp; IF(SOURCE!$R$2-LEN(SOURCE!F465) &gt;= 0, REPT(" ",SOURCE!$R$2-LEN(SOURCE!F465)+2), "")&amp;"("&amp;
      SUBSTITUTE(TEXT(SOURCE!G465,"??0"),"  ","")&amp;" &lt;&lt; TAM_MAX_BITS) |"&amp; IF(SOURCE!$S$2-3 &gt;= 0, REPT(" ",SOURCE!$S$2-5+4+1-1-LEN(SUBSTITUTE(SUBSTITUTE(TEXT(SOURCE!H465,"????0"),"  ","")," ",""))), "")&amp;
      SUBSTITUTE(SUBSTITUTE(TEXT(SOURCE!H465,"????0"),"  ","")," ","")&amp;","&amp; IF(SOURCE!$T$2-3 &gt;= 0, REPT(" ",SOURCE!$T$2-3-5), "")&amp;
      SOURCE!I465&amp;" | "&amp; IF(SOURCE!$U$2-LEN(SOURCE!I465) &gt;= 0, REPT(" ",SOURCE!$U$2-LEN(SOURCE!I465)), "")&amp;
      SOURCE!J465&amp;      IF(SOURCE!$V$2-LEN(SOURCE!J465) &gt;= 0, REPT(" ",SOURCE!$V$2-LEN(SOURCE!J465)), "")&amp;
  " | "&amp; SOURCE!K465&amp;      IF(SOURCE!$X$2-LEN(SOURCE!K465) &gt;= 0, REPT(" ",SOURCE!$X$2-LEN(SOURCE!K465)), "")&amp;
      "},"&amp;IF(SOURCE!L465&lt;&gt;"",""&amp;SOURCE!L465,"")
 )
)
)</f>
        <v>/*  447 */  { fnStatSum,                   12,                          STD_SIGMA "ln" STD_SUP_2 "y",                  STD_SIGMA "ln" STD_SUP_2 "y",                  (0 &lt;&lt; TAM_MAX_BITS) |     0, CAT_FNCT | SLS_ENABLED   | US_ENABLED  },</v>
      </c>
    </row>
    <row r="466" spans="1:1">
      <c r="A466" s="168" t="str">
        <f>IF(AND(OR(SOURCE!A466="",ISBLANK(SOURCE!A466)),SOURCE!B466&gt;0),IF(ISBLANK(SOURCE!C466),"",SOURCE!C466),
IF(SOURCE!B466&lt;0,VLOOKUP(SOURCE!B466,lookups!A$1:B$25,2,0),
  IF(ISBLANK(SOURCE!B466),
    "",
    "/* "&amp;TEXT(SOURCE!B466,"???0")&amp;" *"&amp;
      SOURCE!C466&amp;", "&amp; IF(SOURCE!$O$2-LEN(SOURCE!C466) &gt;= 0, REPT(" ",SOURCE!$O$2-LEN(SOURCE!C466)), "")&amp;
      SOURCE!D466&amp;", "&amp; IF(SOURCE!$P$2-LEN(SOURCE!D466) &gt;= 0, REPT(" ",SOURCE!$P$2-LEN(SOURCE!D466)), "")&amp;
      SOURCE!E466&amp;", "&amp; IF(SOURCE!$Q$2-LEN(SOURCE!E466) &gt;=0, REPT(" ",SOURCE!$Q$2-LEN(SOURCE!E466)), "")&amp;
      SOURCE!F466&amp;", "&amp; IF(SOURCE!$R$2-LEN(SOURCE!F466) &gt;= 0, REPT(" ",SOURCE!$R$2-LEN(SOURCE!F466)+2), "")&amp;"("&amp;
      SUBSTITUTE(TEXT(SOURCE!G466,"??0"),"  ","")&amp;" &lt;&lt; TAM_MAX_BITS) |"&amp; IF(SOURCE!$S$2-3 &gt;= 0, REPT(" ",SOURCE!$S$2-5+4+1-1-LEN(SUBSTITUTE(SUBSTITUTE(TEXT(SOURCE!H466,"????0"),"  ","")," ",""))), "")&amp;
      SUBSTITUTE(SUBSTITUTE(TEXT(SOURCE!H466,"????0"),"  ","")," ","")&amp;","&amp; IF(SOURCE!$T$2-3 &gt;= 0, REPT(" ",SOURCE!$T$2-3-5), "")&amp;
      SOURCE!I466&amp;" | "&amp; IF(SOURCE!$U$2-LEN(SOURCE!I466) &gt;= 0, REPT(" ",SOURCE!$U$2-LEN(SOURCE!I466)), "")&amp;
      SOURCE!J466&amp;      IF(SOURCE!$V$2-LEN(SOURCE!J466) &gt;= 0, REPT(" ",SOURCE!$V$2-LEN(SOURCE!J466)), "")&amp;
  " | "&amp; SOURCE!K466&amp;      IF(SOURCE!$X$2-LEN(SOURCE!K466) &gt;= 0, REPT(" ",SOURCE!$X$2-LEN(SOURCE!K466)), "")&amp;
      "},"&amp;IF(SOURCE!L466&lt;&gt;"",""&amp;SOURCE!L466,"")
 )
)
)</f>
        <v>/*  448 */  { fnStatSum,                   13,                          STD_SIGMA "xlny",                              STD_SIGMA "xlny",                              (0 &lt;&lt; TAM_MAX_BITS) |     0, CAT_FNCT | SLS_ENABLED   | US_ENABLED  },</v>
      </c>
    </row>
    <row r="467" spans="1:1">
      <c r="A467" s="168" t="str">
        <f>IF(AND(OR(SOURCE!A467="",ISBLANK(SOURCE!A467)),SOURCE!B467&gt;0),IF(ISBLANK(SOURCE!C467),"",SOURCE!C467),
IF(SOURCE!B467&lt;0,VLOOKUP(SOURCE!B467,lookups!A$1:B$25,2,0),
  IF(ISBLANK(SOURCE!B467),
    "",
    "/* "&amp;TEXT(SOURCE!B467,"???0")&amp;" *"&amp;
      SOURCE!C467&amp;", "&amp; IF(SOURCE!$O$2-LEN(SOURCE!C467) &gt;= 0, REPT(" ",SOURCE!$O$2-LEN(SOURCE!C467)), "")&amp;
      SOURCE!D467&amp;", "&amp; IF(SOURCE!$P$2-LEN(SOURCE!D467) &gt;= 0, REPT(" ",SOURCE!$P$2-LEN(SOURCE!D467)), "")&amp;
      SOURCE!E467&amp;", "&amp; IF(SOURCE!$Q$2-LEN(SOURCE!E467) &gt;=0, REPT(" ",SOURCE!$Q$2-LEN(SOURCE!E467)), "")&amp;
      SOURCE!F467&amp;", "&amp; IF(SOURCE!$R$2-LEN(SOURCE!F467) &gt;= 0, REPT(" ",SOURCE!$R$2-LEN(SOURCE!F467)+2), "")&amp;"("&amp;
      SUBSTITUTE(TEXT(SOURCE!G467,"??0"),"  ","")&amp;" &lt;&lt; TAM_MAX_BITS) |"&amp; IF(SOURCE!$S$2-3 &gt;= 0, REPT(" ",SOURCE!$S$2-5+4+1-1-LEN(SUBSTITUTE(SUBSTITUTE(TEXT(SOURCE!H467,"????0"),"  ","")," ",""))), "")&amp;
      SUBSTITUTE(SUBSTITUTE(TEXT(SOURCE!H467,"????0"),"  ","")," ","")&amp;","&amp; IF(SOURCE!$T$2-3 &gt;= 0, REPT(" ",SOURCE!$T$2-3-5), "")&amp;
      SOURCE!I467&amp;" | "&amp; IF(SOURCE!$U$2-LEN(SOURCE!I467) &gt;= 0, REPT(" ",SOURCE!$U$2-LEN(SOURCE!I467)), "")&amp;
      SOURCE!J467&amp;      IF(SOURCE!$V$2-LEN(SOURCE!J467) &gt;= 0, REPT(" ",SOURCE!$V$2-LEN(SOURCE!J467)), "")&amp;
  " | "&amp; SOURCE!K467&amp;      IF(SOURCE!$X$2-LEN(SOURCE!K467) &gt;= 0, REPT(" ",SOURCE!$X$2-LEN(SOURCE!K467)), "")&amp;
      "},"&amp;IF(SOURCE!L467&lt;&gt;"",""&amp;SOURCE!L467,"")
 )
)
)</f>
        <v>/*  449 */  { fnStatSum,                   14,                          STD_SIGMA "lny/x",                             STD_SIGMA "lny/x",                             (0 &lt;&lt; TAM_MAX_BITS) |     0, CAT_FNCT | SLS_ENABLED   | US_ENABLED  },</v>
      </c>
    </row>
    <row r="468" spans="1:1">
      <c r="A468" s="168" t="str">
        <f>IF(AND(OR(SOURCE!A468="",ISBLANK(SOURCE!A468)),SOURCE!B468&gt;0),IF(ISBLANK(SOURCE!C468),"",SOURCE!C468),
IF(SOURCE!B468&lt;0,VLOOKUP(SOURCE!B468,lookups!A$1:B$25,2,0),
  IF(ISBLANK(SOURCE!B468),
    "",
    "/* "&amp;TEXT(SOURCE!B468,"???0")&amp;" *"&amp;
      SOURCE!C468&amp;", "&amp; IF(SOURCE!$O$2-LEN(SOURCE!C468) &gt;= 0, REPT(" ",SOURCE!$O$2-LEN(SOURCE!C468)), "")&amp;
      SOURCE!D468&amp;", "&amp; IF(SOURCE!$P$2-LEN(SOURCE!D468) &gt;= 0, REPT(" ",SOURCE!$P$2-LEN(SOURCE!D468)), "")&amp;
      SOURCE!E468&amp;", "&amp; IF(SOURCE!$Q$2-LEN(SOURCE!E468) &gt;=0, REPT(" ",SOURCE!$Q$2-LEN(SOURCE!E468)), "")&amp;
      SOURCE!F468&amp;", "&amp; IF(SOURCE!$R$2-LEN(SOURCE!F468) &gt;= 0, REPT(" ",SOURCE!$R$2-LEN(SOURCE!F468)+2), "")&amp;"("&amp;
      SUBSTITUTE(TEXT(SOURCE!G468,"??0"),"  ","")&amp;" &lt;&lt; TAM_MAX_BITS) |"&amp; IF(SOURCE!$S$2-3 &gt;= 0, REPT(" ",SOURCE!$S$2-5+4+1-1-LEN(SUBSTITUTE(SUBSTITUTE(TEXT(SOURCE!H468,"????0"),"  ","")," ",""))), "")&amp;
      SUBSTITUTE(SUBSTITUTE(TEXT(SOURCE!H468,"????0"),"  ","")," ","")&amp;","&amp; IF(SOURCE!$T$2-3 &gt;= 0, REPT(" ",SOURCE!$T$2-3-5), "")&amp;
      SOURCE!I468&amp;" | "&amp; IF(SOURCE!$U$2-LEN(SOURCE!I468) &gt;= 0, REPT(" ",SOURCE!$U$2-LEN(SOURCE!I468)), "")&amp;
      SOURCE!J468&amp;      IF(SOURCE!$V$2-LEN(SOURCE!J468) &gt;= 0, REPT(" ",SOURCE!$V$2-LEN(SOURCE!J468)), "")&amp;
  " | "&amp; SOURCE!K468&amp;      IF(SOURCE!$X$2-LEN(SOURCE!K468) &gt;= 0, REPT(" ",SOURCE!$X$2-LEN(SOURCE!K468)), "")&amp;
      "},"&amp;IF(SOURCE!L468&lt;&gt;"",""&amp;SOURCE!L468,"")
 )
)
)</f>
        <v>/*  450 */  { fnStatSum,                   15,                          STD_SIGMA "x" STD_SUP_2 "/y",                  STD_SIGMA "x" STD_SUP_2 "/y",                  (0 &lt;&lt; TAM_MAX_BITS) |     0, CAT_FNCT | SLS_ENABLED   | US_ENABLED  },</v>
      </c>
    </row>
    <row r="469" spans="1:1">
      <c r="A469" s="168" t="str">
        <f>IF(AND(OR(SOURCE!A469="",ISBLANK(SOURCE!A469)),SOURCE!B469&gt;0),IF(ISBLANK(SOURCE!C469),"",SOURCE!C469),
IF(SOURCE!B469&lt;0,VLOOKUP(SOURCE!B469,lookups!A$1:B$25,2,0),
  IF(ISBLANK(SOURCE!B469),
    "",
    "/* "&amp;TEXT(SOURCE!B469,"???0")&amp;" *"&amp;
      SOURCE!C469&amp;", "&amp; IF(SOURCE!$O$2-LEN(SOURCE!C469) &gt;= 0, REPT(" ",SOURCE!$O$2-LEN(SOURCE!C469)), "")&amp;
      SOURCE!D469&amp;", "&amp; IF(SOURCE!$P$2-LEN(SOURCE!D469) &gt;= 0, REPT(" ",SOURCE!$P$2-LEN(SOURCE!D469)), "")&amp;
      SOURCE!E469&amp;", "&amp; IF(SOURCE!$Q$2-LEN(SOURCE!E469) &gt;=0, REPT(" ",SOURCE!$Q$2-LEN(SOURCE!E469)), "")&amp;
      SOURCE!F469&amp;", "&amp; IF(SOURCE!$R$2-LEN(SOURCE!F469) &gt;= 0, REPT(" ",SOURCE!$R$2-LEN(SOURCE!F469)+2), "")&amp;"("&amp;
      SUBSTITUTE(TEXT(SOURCE!G469,"??0"),"  ","")&amp;" &lt;&lt; TAM_MAX_BITS) |"&amp; IF(SOURCE!$S$2-3 &gt;= 0, REPT(" ",SOURCE!$S$2-5+4+1-1-LEN(SUBSTITUTE(SUBSTITUTE(TEXT(SOURCE!H469,"????0"),"  ","")," ",""))), "")&amp;
      SUBSTITUTE(SUBSTITUTE(TEXT(SOURCE!H469,"????0"),"  ","")," ","")&amp;","&amp; IF(SOURCE!$T$2-3 &gt;= 0, REPT(" ",SOURCE!$T$2-3-5), "")&amp;
      SOURCE!I469&amp;" | "&amp; IF(SOURCE!$U$2-LEN(SOURCE!I469) &gt;= 0, REPT(" ",SOURCE!$U$2-LEN(SOURCE!I469)), "")&amp;
      SOURCE!J469&amp;      IF(SOURCE!$V$2-LEN(SOURCE!J469) &gt;= 0, REPT(" ",SOURCE!$V$2-LEN(SOURCE!J469)), "")&amp;
  " | "&amp; SOURCE!K469&amp;      IF(SOURCE!$X$2-LEN(SOURCE!K469) &gt;= 0, REPT(" ",SOURCE!$X$2-LEN(SOURCE!K469)), "")&amp;
      "},"&amp;IF(SOURCE!L469&lt;&gt;"",""&amp;SOURCE!L469,"")
 )
)
)</f>
        <v>/*  451 */  { fnStatSum,                   16,                          STD_SIGMA STD_SUP_1 "/x",                      STD_SIGMA STD_SUP_1 "/x",                      (0 &lt;&lt; TAM_MAX_BITS) |     0, CAT_FNCT | SLS_ENABLED   | US_ENABLED  },</v>
      </c>
    </row>
    <row r="470" spans="1:1">
      <c r="A470" s="168" t="str">
        <f>IF(AND(OR(SOURCE!A470="",ISBLANK(SOURCE!A470)),SOURCE!B470&gt;0),IF(ISBLANK(SOURCE!C470),"",SOURCE!C470),
IF(SOURCE!B470&lt;0,VLOOKUP(SOURCE!B470,lookups!A$1:B$25,2,0),
  IF(ISBLANK(SOURCE!B470),
    "",
    "/* "&amp;TEXT(SOURCE!B470,"???0")&amp;" *"&amp;
      SOURCE!C470&amp;", "&amp; IF(SOURCE!$O$2-LEN(SOURCE!C470) &gt;= 0, REPT(" ",SOURCE!$O$2-LEN(SOURCE!C470)), "")&amp;
      SOURCE!D470&amp;", "&amp; IF(SOURCE!$P$2-LEN(SOURCE!D470) &gt;= 0, REPT(" ",SOURCE!$P$2-LEN(SOURCE!D470)), "")&amp;
      SOURCE!E470&amp;", "&amp; IF(SOURCE!$Q$2-LEN(SOURCE!E470) &gt;=0, REPT(" ",SOURCE!$Q$2-LEN(SOURCE!E470)), "")&amp;
      SOURCE!F470&amp;", "&amp; IF(SOURCE!$R$2-LEN(SOURCE!F470) &gt;= 0, REPT(" ",SOURCE!$R$2-LEN(SOURCE!F470)+2), "")&amp;"("&amp;
      SUBSTITUTE(TEXT(SOURCE!G470,"??0"),"  ","")&amp;" &lt;&lt; TAM_MAX_BITS) |"&amp; IF(SOURCE!$S$2-3 &gt;= 0, REPT(" ",SOURCE!$S$2-5+4+1-1-LEN(SUBSTITUTE(SUBSTITUTE(TEXT(SOURCE!H470,"????0"),"  ","")," ",""))), "")&amp;
      SUBSTITUTE(SUBSTITUTE(TEXT(SOURCE!H470,"????0"),"  ","")," ","")&amp;","&amp; IF(SOURCE!$T$2-3 &gt;= 0, REPT(" ",SOURCE!$T$2-3-5), "")&amp;
      SOURCE!I470&amp;" | "&amp; IF(SOURCE!$U$2-LEN(SOURCE!I470) &gt;= 0, REPT(" ",SOURCE!$U$2-LEN(SOURCE!I470)), "")&amp;
      SOURCE!J470&amp;      IF(SOURCE!$V$2-LEN(SOURCE!J470) &gt;= 0, REPT(" ",SOURCE!$V$2-LEN(SOURCE!J470)), "")&amp;
  " | "&amp; SOURCE!K470&amp;      IF(SOURCE!$X$2-LEN(SOURCE!K470) &gt;= 0, REPT(" ",SOURCE!$X$2-LEN(SOURCE!K470)), "")&amp;
      "},"&amp;IF(SOURCE!L470&lt;&gt;"",""&amp;SOURCE!L470,"")
 )
)
)</f>
        <v>/*  452 */  { fnStatSum,                   17,                          STD_SIGMA STD_SUP_1 "/x" STD_SUP_2,            STD_SIGMA STD_SUP_1 "/x" STD_SUP_2,            (0 &lt;&lt; TAM_MAX_BITS) |     0, CAT_FNCT | SLS_ENABLED   | US_ENABLED  },</v>
      </c>
    </row>
    <row r="471" spans="1:1">
      <c r="A471" s="168" t="str">
        <f>IF(AND(OR(SOURCE!A471="",ISBLANK(SOURCE!A471)),SOURCE!B471&gt;0),IF(ISBLANK(SOURCE!C471),"",SOURCE!C471),
IF(SOURCE!B471&lt;0,VLOOKUP(SOURCE!B471,lookups!A$1:B$25,2,0),
  IF(ISBLANK(SOURCE!B471),
    "",
    "/* "&amp;TEXT(SOURCE!B471,"???0")&amp;" *"&amp;
      SOURCE!C471&amp;", "&amp; IF(SOURCE!$O$2-LEN(SOURCE!C471) &gt;= 0, REPT(" ",SOURCE!$O$2-LEN(SOURCE!C471)), "")&amp;
      SOURCE!D471&amp;", "&amp; IF(SOURCE!$P$2-LEN(SOURCE!D471) &gt;= 0, REPT(" ",SOURCE!$P$2-LEN(SOURCE!D471)), "")&amp;
      SOURCE!E471&amp;", "&amp; IF(SOURCE!$Q$2-LEN(SOURCE!E471) &gt;=0, REPT(" ",SOURCE!$Q$2-LEN(SOURCE!E471)), "")&amp;
      SOURCE!F471&amp;", "&amp; IF(SOURCE!$R$2-LEN(SOURCE!F471) &gt;= 0, REPT(" ",SOURCE!$R$2-LEN(SOURCE!F471)+2), "")&amp;"("&amp;
      SUBSTITUTE(TEXT(SOURCE!G471,"??0"),"  ","")&amp;" &lt;&lt; TAM_MAX_BITS) |"&amp; IF(SOURCE!$S$2-3 &gt;= 0, REPT(" ",SOURCE!$S$2-5+4+1-1-LEN(SUBSTITUTE(SUBSTITUTE(TEXT(SOURCE!H471,"????0"),"  ","")," ",""))), "")&amp;
      SUBSTITUTE(SUBSTITUTE(TEXT(SOURCE!H471,"????0"),"  ","")," ","")&amp;","&amp; IF(SOURCE!$T$2-3 &gt;= 0, REPT(" ",SOURCE!$T$2-3-5), "")&amp;
      SOURCE!I471&amp;" | "&amp; IF(SOURCE!$U$2-LEN(SOURCE!I471) &gt;= 0, REPT(" ",SOURCE!$U$2-LEN(SOURCE!I471)), "")&amp;
      SOURCE!J471&amp;      IF(SOURCE!$V$2-LEN(SOURCE!J471) &gt;= 0, REPT(" ",SOURCE!$V$2-LEN(SOURCE!J471)), "")&amp;
  " | "&amp; SOURCE!K471&amp;      IF(SOURCE!$X$2-LEN(SOURCE!K471) &gt;= 0, REPT(" ",SOURCE!$X$2-LEN(SOURCE!K471)), "")&amp;
      "},"&amp;IF(SOURCE!L471&lt;&gt;"",""&amp;SOURCE!L471,"")
 )
)
)</f>
        <v>/*  453 */  { fnStatSum,                   18,                          STD_SIGMA "x/y",                               STD_SIGMA "x/y",                               (0 &lt;&lt; TAM_MAX_BITS) |     0, CAT_FNCT | SLS_ENABLED   | US_ENABLED  },</v>
      </c>
    </row>
    <row r="472" spans="1:1">
      <c r="A472" s="168" t="str">
        <f>IF(AND(OR(SOURCE!A472="",ISBLANK(SOURCE!A472)),SOURCE!B472&gt;0),IF(ISBLANK(SOURCE!C472),"",SOURCE!C472),
IF(SOURCE!B472&lt;0,VLOOKUP(SOURCE!B472,lookups!A$1:B$25,2,0),
  IF(ISBLANK(SOURCE!B472),
    "",
    "/* "&amp;TEXT(SOURCE!B472,"???0")&amp;" *"&amp;
      SOURCE!C472&amp;", "&amp; IF(SOURCE!$O$2-LEN(SOURCE!C472) &gt;= 0, REPT(" ",SOURCE!$O$2-LEN(SOURCE!C472)), "")&amp;
      SOURCE!D472&amp;", "&amp; IF(SOURCE!$P$2-LEN(SOURCE!D472) &gt;= 0, REPT(" ",SOURCE!$P$2-LEN(SOURCE!D472)), "")&amp;
      SOURCE!E472&amp;", "&amp; IF(SOURCE!$Q$2-LEN(SOURCE!E472) &gt;=0, REPT(" ",SOURCE!$Q$2-LEN(SOURCE!E472)), "")&amp;
      SOURCE!F472&amp;", "&amp; IF(SOURCE!$R$2-LEN(SOURCE!F472) &gt;= 0, REPT(" ",SOURCE!$R$2-LEN(SOURCE!F472)+2), "")&amp;"("&amp;
      SUBSTITUTE(TEXT(SOURCE!G472,"??0"),"  ","")&amp;" &lt;&lt; TAM_MAX_BITS) |"&amp; IF(SOURCE!$S$2-3 &gt;= 0, REPT(" ",SOURCE!$S$2-5+4+1-1-LEN(SUBSTITUTE(SUBSTITUTE(TEXT(SOURCE!H472,"????0"),"  ","")," ",""))), "")&amp;
      SUBSTITUTE(SUBSTITUTE(TEXT(SOURCE!H472,"????0"),"  ","")," ","")&amp;","&amp; IF(SOURCE!$T$2-3 &gt;= 0, REPT(" ",SOURCE!$T$2-3-5), "")&amp;
      SOURCE!I472&amp;" | "&amp; IF(SOURCE!$U$2-LEN(SOURCE!I472) &gt;= 0, REPT(" ",SOURCE!$U$2-LEN(SOURCE!I472)), "")&amp;
      SOURCE!J472&amp;      IF(SOURCE!$V$2-LEN(SOURCE!J472) &gt;= 0, REPT(" ",SOURCE!$V$2-LEN(SOURCE!J472)), "")&amp;
  " | "&amp; SOURCE!K472&amp;      IF(SOURCE!$X$2-LEN(SOURCE!K472) &gt;= 0, REPT(" ",SOURCE!$X$2-LEN(SOURCE!K472)), "")&amp;
      "},"&amp;IF(SOURCE!L472&lt;&gt;"",""&amp;SOURCE!L472,"")
 )
)
)</f>
        <v>/*  454 */  { fnStatSum,                   19,                          STD_SIGMA STD_SUP_1 "/y",                      STD_SIGMA STD_SUP_1 "/y",                      (0 &lt;&lt; TAM_MAX_BITS) |     0, CAT_FNCT | SLS_ENABLED   | US_ENABLED  },</v>
      </c>
    </row>
    <row r="473" spans="1:1">
      <c r="A473" s="168" t="str">
        <f>IF(AND(OR(SOURCE!A473="",ISBLANK(SOURCE!A473)),SOURCE!B473&gt;0),IF(ISBLANK(SOURCE!C473),"",SOURCE!C473),
IF(SOURCE!B473&lt;0,VLOOKUP(SOURCE!B473,lookups!A$1:B$25,2,0),
  IF(ISBLANK(SOURCE!B473),
    "",
    "/* "&amp;TEXT(SOURCE!B473,"???0")&amp;" *"&amp;
      SOURCE!C473&amp;", "&amp; IF(SOURCE!$O$2-LEN(SOURCE!C473) &gt;= 0, REPT(" ",SOURCE!$O$2-LEN(SOURCE!C473)), "")&amp;
      SOURCE!D473&amp;", "&amp; IF(SOURCE!$P$2-LEN(SOURCE!D473) &gt;= 0, REPT(" ",SOURCE!$P$2-LEN(SOURCE!D473)), "")&amp;
      SOURCE!E473&amp;", "&amp; IF(SOURCE!$Q$2-LEN(SOURCE!E473) &gt;=0, REPT(" ",SOURCE!$Q$2-LEN(SOURCE!E473)), "")&amp;
      SOURCE!F473&amp;", "&amp; IF(SOURCE!$R$2-LEN(SOURCE!F473) &gt;= 0, REPT(" ",SOURCE!$R$2-LEN(SOURCE!F473)+2), "")&amp;"("&amp;
      SUBSTITUTE(TEXT(SOURCE!G473,"??0"),"  ","")&amp;" &lt;&lt; TAM_MAX_BITS) |"&amp; IF(SOURCE!$S$2-3 &gt;= 0, REPT(" ",SOURCE!$S$2-5+4+1-1-LEN(SUBSTITUTE(SUBSTITUTE(TEXT(SOURCE!H473,"????0"),"  ","")," ",""))), "")&amp;
      SUBSTITUTE(SUBSTITUTE(TEXT(SOURCE!H473,"????0"),"  ","")," ","")&amp;","&amp; IF(SOURCE!$T$2-3 &gt;= 0, REPT(" ",SOURCE!$T$2-3-5), "")&amp;
      SOURCE!I473&amp;" | "&amp; IF(SOURCE!$U$2-LEN(SOURCE!I473) &gt;= 0, REPT(" ",SOURCE!$U$2-LEN(SOURCE!I473)), "")&amp;
      SOURCE!J473&amp;      IF(SOURCE!$V$2-LEN(SOURCE!J473) &gt;= 0, REPT(" ",SOURCE!$V$2-LEN(SOURCE!J473)), "")&amp;
  " | "&amp; SOURCE!K473&amp;      IF(SOURCE!$X$2-LEN(SOURCE!K473) &gt;= 0, REPT(" ",SOURCE!$X$2-LEN(SOURCE!K473)), "")&amp;
      "},"&amp;IF(SOURCE!L473&lt;&gt;"",""&amp;SOURCE!L473,"")
 )
)
)</f>
        <v>/*  455 */  { fnStatSum,                   20,                          STD_SIGMA STD_SUP_1 "/y" STD_SUP_2,            STD_SIGMA STD_SUP_1 "/y" STD_SUP_2,            (0 &lt;&lt; TAM_MAX_BITS) |     0, CAT_FNCT | SLS_ENABLED   | US_ENABLED  },</v>
      </c>
    </row>
    <row r="474" spans="1:1">
      <c r="A474" s="168" t="str">
        <f>IF(AND(OR(SOURCE!A474="",ISBLANK(SOURCE!A474)),SOURCE!B474&gt;0),IF(ISBLANK(SOURCE!C474),"",SOURCE!C474),
IF(SOURCE!B474&lt;0,VLOOKUP(SOURCE!B474,lookups!A$1:B$25,2,0),
  IF(ISBLANK(SOURCE!B474),
    "",
    "/* "&amp;TEXT(SOURCE!B474,"???0")&amp;" *"&amp;
      SOURCE!C474&amp;", "&amp; IF(SOURCE!$O$2-LEN(SOURCE!C474) &gt;= 0, REPT(" ",SOURCE!$O$2-LEN(SOURCE!C474)), "")&amp;
      SOURCE!D474&amp;", "&amp; IF(SOURCE!$P$2-LEN(SOURCE!D474) &gt;= 0, REPT(" ",SOURCE!$P$2-LEN(SOURCE!D474)), "")&amp;
      SOURCE!E474&amp;", "&amp; IF(SOURCE!$Q$2-LEN(SOURCE!E474) &gt;=0, REPT(" ",SOURCE!$Q$2-LEN(SOURCE!E474)), "")&amp;
      SOURCE!F474&amp;", "&amp; IF(SOURCE!$R$2-LEN(SOURCE!F474) &gt;= 0, REPT(" ",SOURCE!$R$2-LEN(SOURCE!F474)+2), "")&amp;"("&amp;
      SUBSTITUTE(TEXT(SOURCE!G474,"??0"),"  ","")&amp;" &lt;&lt; TAM_MAX_BITS) |"&amp; IF(SOURCE!$S$2-3 &gt;= 0, REPT(" ",SOURCE!$S$2-5+4+1-1-LEN(SUBSTITUTE(SUBSTITUTE(TEXT(SOURCE!H474,"????0"),"  ","")," ",""))), "")&amp;
      SUBSTITUTE(SUBSTITUTE(TEXT(SOURCE!H474,"????0"),"  ","")," ","")&amp;","&amp; IF(SOURCE!$T$2-3 &gt;= 0, REPT(" ",SOURCE!$T$2-3-5), "")&amp;
      SOURCE!I474&amp;" | "&amp; IF(SOURCE!$U$2-LEN(SOURCE!I474) &gt;= 0, REPT(" ",SOURCE!$U$2-LEN(SOURCE!I474)), "")&amp;
      SOURCE!J474&amp;      IF(SOURCE!$V$2-LEN(SOURCE!J474) &gt;= 0, REPT(" ",SOURCE!$V$2-LEN(SOURCE!J474)), "")&amp;
  " | "&amp; SOURCE!K474&amp;      IF(SOURCE!$X$2-LEN(SOURCE!K474) &gt;= 0, REPT(" ",SOURCE!$X$2-LEN(SOURCE!K474)), "")&amp;
      "},"&amp;IF(SOURCE!L474&lt;&gt;"",""&amp;SOURCE!L474,"")
 )
)
)</f>
        <v>/*  456 */  { fnStatSum,                   21,                          STD_SIGMA "x" STD_SUP_3,                       STD_SIGMA "x" STD_SUP_3,                       (0 &lt;&lt; TAM_MAX_BITS) |     0, CAT_FNCT | SLS_ENABLED   | US_ENABLED  },</v>
      </c>
    </row>
    <row r="475" spans="1:1">
      <c r="A475" s="168" t="str">
        <f>IF(AND(OR(SOURCE!A475="",ISBLANK(SOURCE!A475)),SOURCE!B475&gt;0),IF(ISBLANK(SOURCE!C475),"",SOURCE!C475),
IF(SOURCE!B475&lt;0,VLOOKUP(SOURCE!B475,lookups!A$1:B$25,2,0),
  IF(ISBLANK(SOURCE!B475),
    "",
    "/* "&amp;TEXT(SOURCE!B475,"???0")&amp;" *"&amp;
      SOURCE!C475&amp;", "&amp; IF(SOURCE!$O$2-LEN(SOURCE!C475) &gt;= 0, REPT(" ",SOURCE!$O$2-LEN(SOURCE!C475)), "")&amp;
      SOURCE!D475&amp;", "&amp; IF(SOURCE!$P$2-LEN(SOURCE!D475) &gt;= 0, REPT(" ",SOURCE!$P$2-LEN(SOURCE!D475)), "")&amp;
      SOURCE!E475&amp;", "&amp; IF(SOURCE!$Q$2-LEN(SOURCE!E475) &gt;=0, REPT(" ",SOURCE!$Q$2-LEN(SOURCE!E475)), "")&amp;
      SOURCE!F475&amp;", "&amp; IF(SOURCE!$R$2-LEN(SOURCE!F475) &gt;= 0, REPT(" ",SOURCE!$R$2-LEN(SOURCE!F475)+2), "")&amp;"("&amp;
      SUBSTITUTE(TEXT(SOURCE!G475,"??0"),"  ","")&amp;" &lt;&lt; TAM_MAX_BITS) |"&amp; IF(SOURCE!$S$2-3 &gt;= 0, REPT(" ",SOURCE!$S$2-5+4+1-1-LEN(SUBSTITUTE(SUBSTITUTE(TEXT(SOURCE!H475,"????0"),"  ","")," ",""))), "")&amp;
      SUBSTITUTE(SUBSTITUTE(TEXT(SOURCE!H475,"????0"),"  ","")," ","")&amp;","&amp; IF(SOURCE!$T$2-3 &gt;= 0, REPT(" ",SOURCE!$T$2-3-5), "")&amp;
      SOURCE!I475&amp;" | "&amp; IF(SOURCE!$U$2-LEN(SOURCE!I475) &gt;= 0, REPT(" ",SOURCE!$U$2-LEN(SOURCE!I475)), "")&amp;
      SOURCE!J475&amp;      IF(SOURCE!$V$2-LEN(SOURCE!J475) &gt;= 0, REPT(" ",SOURCE!$V$2-LEN(SOURCE!J475)), "")&amp;
  " | "&amp; SOURCE!K475&amp;      IF(SOURCE!$X$2-LEN(SOURCE!K475) &gt;= 0, REPT(" ",SOURCE!$X$2-LEN(SOURCE!K475)), "")&amp;
      "},"&amp;IF(SOURCE!L475&lt;&gt;"",""&amp;SOURCE!L475,"")
 )
)
)</f>
        <v>/*  457 */  { fnStatSum,                   22,                          STD_SIGMA "x" STD_SUP_4,                       STD_SIGMA "x" STD_SUP_4,                       (0 &lt;&lt; TAM_MAX_BITS) |     0, CAT_FNCT | SLS_ENABLED   | US_ENABLED  },</v>
      </c>
    </row>
    <row r="476" spans="1:1">
      <c r="A476" s="168" t="str">
        <f>IF(AND(OR(SOURCE!A476="",ISBLANK(SOURCE!A476)),SOURCE!B476&gt;0),IF(ISBLANK(SOURCE!C476),"",SOURCE!C476),
IF(SOURCE!B476&lt;0,VLOOKUP(SOURCE!B476,lookups!A$1:B$25,2,0),
  IF(ISBLANK(SOURCE!B476),
    "",
    "/* "&amp;TEXT(SOURCE!B476,"???0")&amp;" *"&amp;
      SOURCE!C476&amp;", "&amp; IF(SOURCE!$O$2-LEN(SOURCE!C476) &gt;= 0, REPT(" ",SOURCE!$O$2-LEN(SOURCE!C476)), "")&amp;
      SOURCE!D476&amp;", "&amp; IF(SOURCE!$P$2-LEN(SOURCE!D476) &gt;= 0, REPT(" ",SOURCE!$P$2-LEN(SOURCE!D476)), "")&amp;
      SOURCE!E476&amp;", "&amp; IF(SOURCE!$Q$2-LEN(SOURCE!E476) &gt;=0, REPT(" ",SOURCE!$Q$2-LEN(SOURCE!E476)), "")&amp;
      SOURCE!F476&amp;", "&amp; IF(SOURCE!$R$2-LEN(SOURCE!F476) &gt;= 0, REPT(" ",SOURCE!$R$2-LEN(SOURCE!F476)+2), "")&amp;"("&amp;
      SUBSTITUTE(TEXT(SOURCE!G476,"??0"),"  ","")&amp;" &lt;&lt; TAM_MAX_BITS) |"&amp; IF(SOURCE!$S$2-3 &gt;= 0, REPT(" ",SOURCE!$S$2-5+4+1-1-LEN(SUBSTITUTE(SUBSTITUTE(TEXT(SOURCE!H476,"????0"),"  ","")," ",""))), "")&amp;
      SUBSTITUTE(SUBSTITUTE(TEXT(SOURCE!H476,"????0"),"  ","")," ","")&amp;","&amp; IF(SOURCE!$T$2-3 &gt;= 0, REPT(" ",SOURCE!$T$2-3-5), "")&amp;
      SOURCE!I476&amp;" | "&amp; IF(SOURCE!$U$2-LEN(SOURCE!I476) &gt;= 0, REPT(" ",SOURCE!$U$2-LEN(SOURCE!I476)), "")&amp;
      SOURCE!J476&amp;      IF(SOURCE!$V$2-LEN(SOURCE!J476) &gt;= 0, REPT(" ",SOURCE!$V$2-LEN(SOURCE!J476)), "")&amp;
  " | "&amp; SOURCE!K476&amp;      IF(SOURCE!$X$2-LEN(SOURCE!K476) &gt;= 0, REPT(" ",SOURCE!$X$2-LEN(SOURCE!K476)), "")&amp;
      "},"&amp;IF(SOURCE!L476&lt;&gt;"",""&amp;SOURCE!L476,"")
 )
)
)</f>
        <v>/*  458 */  { itemToBeCoded,               NOPARAM,                     "0458",                                        "0458",                                        (0 &lt;&lt; TAM_MAX_BITS) |     0, CAT_FREE | SLS_ENABLED   | US_UNCHANGED},</v>
      </c>
    </row>
    <row r="477" spans="1:1">
      <c r="A477" s="168" t="str">
        <f>IF(AND(OR(SOURCE!A477="",ISBLANK(SOURCE!A477)),SOURCE!B477&gt;0),IF(ISBLANK(SOURCE!C477),"",SOURCE!C477),
IF(SOURCE!B477&lt;0,VLOOKUP(SOURCE!B477,lookups!A$1:B$25,2,0),
  IF(ISBLANK(SOURCE!B477),
    "",
    "/* "&amp;TEXT(SOURCE!B477,"???0")&amp;" *"&amp;
      SOURCE!C477&amp;", "&amp; IF(SOURCE!$O$2-LEN(SOURCE!C477) &gt;= 0, REPT(" ",SOURCE!$O$2-LEN(SOURCE!C477)), "")&amp;
      SOURCE!D477&amp;", "&amp; IF(SOURCE!$P$2-LEN(SOURCE!D477) &gt;= 0, REPT(" ",SOURCE!$P$2-LEN(SOURCE!D477)), "")&amp;
      SOURCE!E477&amp;", "&amp; IF(SOURCE!$Q$2-LEN(SOURCE!E477) &gt;=0, REPT(" ",SOURCE!$Q$2-LEN(SOURCE!E477)), "")&amp;
      SOURCE!F477&amp;", "&amp; IF(SOURCE!$R$2-LEN(SOURCE!F477) &gt;= 0, REPT(" ",SOURCE!$R$2-LEN(SOURCE!F477)+2), "")&amp;"("&amp;
      SUBSTITUTE(TEXT(SOURCE!G477,"??0"),"  ","")&amp;" &lt;&lt; TAM_MAX_BITS) |"&amp; IF(SOURCE!$S$2-3 &gt;= 0, REPT(" ",SOURCE!$S$2-5+4+1-1-LEN(SUBSTITUTE(SUBSTITUTE(TEXT(SOURCE!H477,"????0"),"  ","")," ",""))), "")&amp;
      SUBSTITUTE(SUBSTITUTE(TEXT(SOURCE!H477,"????0"),"  ","")," ","")&amp;","&amp; IF(SOURCE!$T$2-3 &gt;= 0, REPT(" ",SOURCE!$T$2-3-5), "")&amp;
      SOURCE!I477&amp;" | "&amp; IF(SOURCE!$U$2-LEN(SOURCE!I477) &gt;= 0, REPT(" ",SOURCE!$U$2-LEN(SOURCE!I477)), "")&amp;
      SOURCE!J477&amp;      IF(SOURCE!$V$2-LEN(SOURCE!J477) &gt;= 0, REPT(" ",SOURCE!$V$2-LEN(SOURCE!J477)), "")&amp;
  " | "&amp; SOURCE!K477&amp;      IF(SOURCE!$X$2-LEN(SOURCE!K477) &gt;= 0, REPT(" ",SOURCE!$X$2-LEN(SOURCE!K477)), "")&amp;
      "},"&amp;IF(SOURCE!L477&lt;&gt;"",""&amp;SOURCE!L477,"")
 )
)
)</f>
        <v>/*  459 */  { itemToBeCoded,               NOPARAM,                     "0459",                                        "0459",                                        (0 &lt;&lt; TAM_MAX_BITS) |     0, CAT_FREE | SLS_ENABLED   | US_UNCHANGED},</v>
      </c>
    </row>
    <row r="478" spans="1:1">
      <c r="A478" s="168" t="str">
        <f>IF(AND(OR(SOURCE!A478="",ISBLANK(SOURCE!A478)),SOURCE!B478&gt;0),IF(ISBLANK(SOURCE!C478),"",SOURCE!C478),
IF(SOURCE!B478&lt;0,VLOOKUP(SOURCE!B478,lookups!A$1:B$25,2,0),
  IF(ISBLANK(SOURCE!B478),
    "",
    "/* "&amp;TEXT(SOURCE!B478,"???0")&amp;" *"&amp;
      SOURCE!C478&amp;", "&amp; IF(SOURCE!$O$2-LEN(SOURCE!C478) &gt;= 0, REPT(" ",SOURCE!$O$2-LEN(SOURCE!C478)), "")&amp;
      SOURCE!D478&amp;", "&amp; IF(SOURCE!$P$2-LEN(SOURCE!D478) &gt;= 0, REPT(" ",SOURCE!$P$2-LEN(SOURCE!D478)), "")&amp;
      SOURCE!E478&amp;", "&amp; IF(SOURCE!$Q$2-LEN(SOURCE!E478) &gt;=0, REPT(" ",SOURCE!$Q$2-LEN(SOURCE!E478)), "")&amp;
      SOURCE!F478&amp;", "&amp; IF(SOURCE!$R$2-LEN(SOURCE!F478) &gt;= 0, REPT(" ",SOURCE!$R$2-LEN(SOURCE!F478)+2), "")&amp;"("&amp;
      SUBSTITUTE(TEXT(SOURCE!G478,"??0"),"  ","")&amp;" &lt;&lt; TAM_MAX_BITS) |"&amp; IF(SOURCE!$S$2-3 &gt;= 0, REPT(" ",SOURCE!$S$2-5+4+1-1-LEN(SUBSTITUTE(SUBSTITUTE(TEXT(SOURCE!H478,"????0"),"  ","")," ",""))), "")&amp;
      SUBSTITUTE(SUBSTITUTE(TEXT(SOURCE!H478,"????0"),"  ","")," ","")&amp;","&amp; IF(SOURCE!$T$2-3 &gt;= 0, REPT(" ",SOURCE!$T$2-3-5), "")&amp;
      SOURCE!I478&amp;" | "&amp; IF(SOURCE!$U$2-LEN(SOURCE!I478) &gt;= 0, REPT(" ",SOURCE!$U$2-LEN(SOURCE!I478)), "")&amp;
      SOURCE!J478&amp;      IF(SOURCE!$V$2-LEN(SOURCE!J478) &gt;= 0, REPT(" ",SOURCE!$V$2-LEN(SOURCE!J478)), "")&amp;
  " | "&amp; SOURCE!K478&amp;      IF(SOURCE!$X$2-LEN(SOURCE!K478) &gt;= 0, REPT(" ",SOURCE!$X$2-LEN(SOURCE!K478)), "")&amp;
      "},"&amp;IF(SOURCE!L478&lt;&gt;"",""&amp;SOURCE!L478,"")
 )
)
)</f>
        <v>/*  460 */  { itemToBeCoded,               NOPARAM,                     "0460",                                        "0460",                                        (0 &lt;&lt; TAM_MAX_BITS) |     0, CAT_FREE | SLS_ENABLED   | US_UNCHANGED},</v>
      </c>
    </row>
    <row r="479" spans="1:1">
      <c r="A479" s="168" t="str">
        <f>IF(AND(OR(SOURCE!A479="",ISBLANK(SOURCE!A479)),SOURCE!B479&gt;0),IF(ISBLANK(SOURCE!C479),"",SOURCE!C479),
IF(SOURCE!B479&lt;0,VLOOKUP(SOURCE!B479,lookups!A$1:B$25,2,0),
  IF(ISBLANK(SOURCE!B479),
    "",
    "/* "&amp;TEXT(SOURCE!B479,"???0")&amp;" *"&amp;
      SOURCE!C479&amp;", "&amp; IF(SOURCE!$O$2-LEN(SOURCE!C479) &gt;= 0, REPT(" ",SOURCE!$O$2-LEN(SOURCE!C479)), "")&amp;
      SOURCE!D479&amp;", "&amp; IF(SOURCE!$P$2-LEN(SOURCE!D479) &gt;= 0, REPT(" ",SOURCE!$P$2-LEN(SOURCE!D479)), "")&amp;
      SOURCE!E479&amp;", "&amp; IF(SOURCE!$Q$2-LEN(SOURCE!E479) &gt;=0, REPT(" ",SOURCE!$Q$2-LEN(SOURCE!E479)), "")&amp;
      SOURCE!F479&amp;", "&amp; IF(SOURCE!$R$2-LEN(SOURCE!F479) &gt;= 0, REPT(" ",SOURCE!$R$2-LEN(SOURCE!F479)+2), "")&amp;"("&amp;
      SUBSTITUTE(TEXT(SOURCE!G479,"??0"),"  ","")&amp;" &lt;&lt; TAM_MAX_BITS) |"&amp; IF(SOURCE!$S$2-3 &gt;= 0, REPT(" ",SOURCE!$S$2-5+4+1-1-LEN(SUBSTITUTE(SUBSTITUTE(TEXT(SOURCE!H479,"????0"),"  ","")," ",""))), "")&amp;
      SUBSTITUTE(SUBSTITUTE(TEXT(SOURCE!H479,"????0"),"  ","")," ","")&amp;","&amp; IF(SOURCE!$T$2-3 &gt;= 0, REPT(" ",SOURCE!$T$2-3-5), "")&amp;
      SOURCE!I479&amp;" | "&amp; IF(SOURCE!$U$2-LEN(SOURCE!I479) &gt;= 0, REPT(" ",SOURCE!$U$2-LEN(SOURCE!I479)), "")&amp;
      SOURCE!J479&amp;      IF(SOURCE!$V$2-LEN(SOURCE!J479) &gt;= 0, REPT(" ",SOURCE!$V$2-LEN(SOURCE!J479)), "")&amp;
  " | "&amp; SOURCE!K479&amp;      IF(SOURCE!$X$2-LEN(SOURCE!K479) &gt;= 0, REPT(" ",SOURCE!$X$2-LEN(SOURCE!K479)), "")&amp;
      "},"&amp;IF(SOURCE!L479&lt;&gt;"",""&amp;SOURCE!L479,"")
 )
)
)</f>
        <v>/*  461 */  { itemToBeCoded,               NOPARAM,                     "0461",                                        "0461",                                        (0 &lt;&lt; TAM_MAX_BITS) |     0, CAT_FREE | SLS_ENABLED   | US_UNCHANGED},</v>
      </c>
    </row>
    <row r="480" spans="1:1">
      <c r="A480" s="168" t="str">
        <f>IF(AND(OR(SOURCE!A480="",ISBLANK(SOURCE!A480)),SOURCE!B480&gt;0),IF(ISBLANK(SOURCE!C480),"",SOURCE!C480),
IF(SOURCE!B480&lt;0,VLOOKUP(SOURCE!B480,lookups!A$1:B$25,2,0),
  IF(ISBLANK(SOURCE!B480),
    "",
    "/* "&amp;TEXT(SOURCE!B480,"???0")&amp;" *"&amp;
      SOURCE!C480&amp;", "&amp; IF(SOURCE!$O$2-LEN(SOURCE!C480) &gt;= 0, REPT(" ",SOURCE!$O$2-LEN(SOURCE!C480)), "")&amp;
      SOURCE!D480&amp;", "&amp; IF(SOURCE!$P$2-LEN(SOURCE!D480) &gt;= 0, REPT(" ",SOURCE!$P$2-LEN(SOURCE!D480)), "")&amp;
      SOURCE!E480&amp;", "&amp; IF(SOURCE!$Q$2-LEN(SOURCE!E480) &gt;=0, REPT(" ",SOURCE!$Q$2-LEN(SOURCE!E480)), "")&amp;
      SOURCE!F480&amp;", "&amp; IF(SOURCE!$R$2-LEN(SOURCE!F480) &gt;= 0, REPT(" ",SOURCE!$R$2-LEN(SOURCE!F480)+2), "")&amp;"("&amp;
      SUBSTITUTE(TEXT(SOURCE!G480,"??0"),"  ","")&amp;" &lt;&lt; TAM_MAX_BITS) |"&amp; IF(SOURCE!$S$2-3 &gt;= 0, REPT(" ",SOURCE!$S$2-5+4+1-1-LEN(SUBSTITUTE(SUBSTITUTE(TEXT(SOURCE!H480,"????0"),"  ","")," ",""))), "")&amp;
      SUBSTITUTE(SUBSTITUTE(TEXT(SOURCE!H480,"????0"),"  ","")," ","")&amp;","&amp; IF(SOURCE!$T$2-3 &gt;= 0, REPT(" ",SOURCE!$T$2-3-5), "")&amp;
      SOURCE!I480&amp;" | "&amp; IF(SOURCE!$U$2-LEN(SOURCE!I480) &gt;= 0, REPT(" ",SOURCE!$U$2-LEN(SOURCE!I480)), "")&amp;
      SOURCE!J480&amp;      IF(SOURCE!$V$2-LEN(SOURCE!J480) &gt;= 0, REPT(" ",SOURCE!$V$2-LEN(SOURCE!J480)), "")&amp;
  " | "&amp; SOURCE!K480&amp;      IF(SOURCE!$X$2-LEN(SOURCE!K480) &gt;= 0, REPT(" ",SOURCE!$X$2-LEN(SOURCE!K480)), "")&amp;
      "},"&amp;IF(SOURCE!L480&lt;&gt;"",""&amp;SOURCE!L480,"")
 )
)
)</f>
        <v>/*  462 */  { itemToBeCoded,               NOPARAM,                     "0462",                                        "0462",                                        (0 &lt;&lt; TAM_MAX_BITS) |     0, CAT_FREE | SLS_ENABLED   | US_UNCHANGED},</v>
      </c>
    </row>
    <row r="481" spans="1:1">
      <c r="A481" s="168" t="str">
        <f>IF(AND(OR(SOURCE!A481="",ISBLANK(SOURCE!A481)),SOURCE!B481&gt;0),IF(ISBLANK(SOURCE!C481),"",SOURCE!C481),
IF(SOURCE!B481&lt;0,VLOOKUP(SOURCE!B481,lookups!A$1:B$25,2,0),
  IF(ISBLANK(SOURCE!B481),
    "",
    "/* "&amp;TEXT(SOURCE!B481,"???0")&amp;" *"&amp;
      SOURCE!C481&amp;", "&amp; IF(SOURCE!$O$2-LEN(SOURCE!C481) &gt;= 0, REPT(" ",SOURCE!$O$2-LEN(SOURCE!C481)), "")&amp;
      SOURCE!D481&amp;", "&amp; IF(SOURCE!$P$2-LEN(SOURCE!D481) &gt;= 0, REPT(" ",SOURCE!$P$2-LEN(SOURCE!D481)), "")&amp;
      SOURCE!E481&amp;", "&amp; IF(SOURCE!$Q$2-LEN(SOURCE!E481) &gt;=0, REPT(" ",SOURCE!$Q$2-LEN(SOURCE!E481)), "")&amp;
      SOURCE!F481&amp;", "&amp; IF(SOURCE!$R$2-LEN(SOURCE!F481) &gt;= 0, REPT(" ",SOURCE!$R$2-LEN(SOURCE!F481)+2), "")&amp;"("&amp;
      SUBSTITUTE(TEXT(SOURCE!G481,"??0"),"  ","")&amp;" &lt;&lt; TAM_MAX_BITS) |"&amp; IF(SOURCE!$S$2-3 &gt;= 0, REPT(" ",SOURCE!$S$2-5+4+1-1-LEN(SUBSTITUTE(SUBSTITUTE(TEXT(SOURCE!H481,"????0"),"  ","")," ",""))), "")&amp;
      SUBSTITUTE(SUBSTITUTE(TEXT(SOURCE!H481,"????0"),"  ","")," ","")&amp;","&amp; IF(SOURCE!$T$2-3 &gt;= 0, REPT(" ",SOURCE!$T$2-3-5), "")&amp;
      SOURCE!I481&amp;" | "&amp; IF(SOURCE!$U$2-LEN(SOURCE!I481) &gt;= 0, REPT(" ",SOURCE!$U$2-LEN(SOURCE!I481)), "")&amp;
      SOURCE!J481&amp;      IF(SOURCE!$V$2-LEN(SOURCE!J481) &gt;= 0, REPT(" ",SOURCE!$V$2-LEN(SOURCE!J481)), "")&amp;
  " | "&amp; SOURCE!K481&amp;      IF(SOURCE!$X$2-LEN(SOURCE!K481) &gt;= 0, REPT(" ",SOURCE!$X$2-LEN(SOURCE!K481)), "")&amp;
      "},"&amp;IF(SOURCE!L481&lt;&gt;"",""&amp;SOURCE!L481,"")
 )
)
)</f>
        <v/>
      </c>
    </row>
    <row r="482" spans="1:1">
      <c r="A482" s="168" t="str">
        <f>IF(AND(OR(SOURCE!A482="",ISBLANK(SOURCE!A482)),SOURCE!B482&gt;0),IF(ISBLANK(SOURCE!C482),"",SOURCE!C482),
IF(SOURCE!B482&lt;0,VLOOKUP(SOURCE!B482,lookups!A$1:B$25,2,0),
  IF(ISBLANK(SOURCE!B482),
    "",
    "/* "&amp;TEXT(SOURCE!B482,"???0")&amp;" *"&amp;
      SOURCE!C482&amp;", "&amp; IF(SOURCE!$O$2-LEN(SOURCE!C482) &gt;= 0, REPT(" ",SOURCE!$O$2-LEN(SOURCE!C482)), "")&amp;
      SOURCE!D482&amp;", "&amp; IF(SOURCE!$P$2-LEN(SOURCE!D482) &gt;= 0, REPT(" ",SOURCE!$P$2-LEN(SOURCE!D482)), "")&amp;
      SOURCE!E482&amp;", "&amp; IF(SOURCE!$Q$2-LEN(SOURCE!E482) &gt;=0, REPT(" ",SOURCE!$Q$2-LEN(SOURCE!E482)), "")&amp;
      SOURCE!F482&amp;", "&amp; IF(SOURCE!$R$2-LEN(SOURCE!F482) &gt;= 0, REPT(" ",SOURCE!$R$2-LEN(SOURCE!F482)+2), "")&amp;"("&amp;
      SUBSTITUTE(TEXT(SOURCE!G482,"??0"),"  ","")&amp;" &lt;&lt; TAM_MAX_BITS) |"&amp; IF(SOURCE!$S$2-3 &gt;= 0, REPT(" ",SOURCE!$S$2-5+4+1-1-LEN(SUBSTITUTE(SUBSTITUTE(TEXT(SOURCE!H482,"????0"),"  ","")," ",""))), "")&amp;
      SUBSTITUTE(SUBSTITUTE(TEXT(SOURCE!H482,"????0"),"  ","")," ","")&amp;","&amp; IF(SOURCE!$T$2-3 &gt;= 0, REPT(" ",SOURCE!$T$2-3-5), "")&amp;
      SOURCE!I482&amp;" | "&amp; IF(SOURCE!$U$2-LEN(SOURCE!I482) &gt;= 0, REPT(" ",SOURCE!$U$2-LEN(SOURCE!I482)), "")&amp;
      SOURCE!J482&amp;      IF(SOURCE!$V$2-LEN(SOURCE!J482) &gt;= 0, REPT(" ",SOURCE!$V$2-LEN(SOURCE!J482)), "")&amp;
  " | "&amp; SOURCE!K482&amp;      IF(SOURCE!$X$2-LEN(SOURCE!K482) &gt;= 0, REPT(" ",SOURCE!$X$2-LEN(SOURCE!K482)), "")&amp;
      "},"&amp;IF(SOURCE!L482&lt;&gt;"",""&amp;SOURCE!L482,"")
 )
)
)</f>
        <v/>
      </c>
    </row>
    <row r="483" spans="1:1">
      <c r="A483" s="168" t="str">
        <f>IF(AND(OR(SOURCE!A483="",ISBLANK(SOURCE!A483)),SOURCE!B483&gt;0),IF(ISBLANK(SOURCE!C483),"",SOURCE!C483),
IF(SOURCE!B483&lt;0,VLOOKUP(SOURCE!B483,lookups!A$1:B$25,2,0),
  IF(ISBLANK(SOURCE!B483),
    "",
    "/* "&amp;TEXT(SOURCE!B483,"???0")&amp;" *"&amp;
      SOURCE!C483&amp;", "&amp; IF(SOURCE!$O$2-LEN(SOURCE!C483) &gt;= 0, REPT(" ",SOURCE!$O$2-LEN(SOURCE!C483)), "")&amp;
      SOURCE!D483&amp;", "&amp; IF(SOURCE!$P$2-LEN(SOURCE!D483) &gt;= 0, REPT(" ",SOURCE!$P$2-LEN(SOURCE!D483)), "")&amp;
      SOURCE!E483&amp;", "&amp; IF(SOURCE!$Q$2-LEN(SOURCE!E483) &gt;=0, REPT(" ",SOURCE!$Q$2-LEN(SOURCE!E483)), "")&amp;
      SOURCE!F483&amp;", "&amp; IF(SOURCE!$R$2-LEN(SOURCE!F483) &gt;= 0, REPT(" ",SOURCE!$R$2-LEN(SOURCE!F483)+2), "")&amp;"("&amp;
      SUBSTITUTE(TEXT(SOURCE!G483,"??0"),"  ","")&amp;" &lt;&lt; TAM_MAX_BITS) |"&amp; IF(SOURCE!$S$2-3 &gt;= 0, REPT(" ",SOURCE!$S$2-5+4+1-1-LEN(SUBSTITUTE(SUBSTITUTE(TEXT(SOURCE!H483,"????0"),"  ","")," ",""))), "")&amp;
      SUBSTITUTE(SUBSTITUTE(TEXT(SOURCE!H483,"????0"),"  ","")," ","")&amp;","&amp; IF(SOURCE!$T$2-3 &gt;= 0, REPT(" ",SOURCE!$T$2-3-5), "")&amp;
      SOURCE!I483&amp;" | "&amp; IF(SOURCE!$U$2-LEN(SOURCE!I483) &gt;= 0, REPT(" ",SOURCE!$U$2-LEN(SOURCE!I483)), "")&amp;
      SOURCE!J483&amp;      IF(SOURCE!$V$2-LEN(SOURCE!J483) &gt;= 0, REPT(" ",SOURCE!$V$2-LEN(SOURCE!J483)), "")&amp;
  " | "&amp; SOURCE!K483&amp;      IF(SOURCE!$X$2-LEN(SOURCE!K483) &gt;= 0, REPT(" ",SOURCE!$X$2-LEN(SOURCE!K483)), "")&amp;
      "},"&amp;IF(SOURCE!L483&lt;&gt;"",""&amp;SOURCE!L483,"")
 )
)
)</f>
        <v>// System flags</v>
      </c>
    </row>
    <row r="484" spans="1:1">
      <c r="A484" s="168" t="str">
        <f>IF(AND(OR(SOURCE!A484="",ISBLANK(SOURCE!A484)),SOURCE!B484&gt;0),IF(ISBLANK(SOURCE!C484),"",SOURCE!C484),
IF(SOURCE!B484&lt;0,VLOOKUP(SOURCE!B484,lookups!A$1:B$25,2,0),
  IF(ISBLANK(SOURCE!B484),
    "",
    "/* "&amp;TEXT(SOURCE!B484,"???0")&amp;" *"&amp;
      SOURCE!C484&amp;", "&amp; IF(SOURCE!$O$2-LEN(SOURCE!C484) &gt;= 0, REPT(" ",SOURCE!$O$2-LEN(SOURCE!C484)), "")&amp;
      SOURCE!D484&amp;", "&amp; IF(SOURCE!$P$2-LEN(SOURCE!D484) &gt;= 0, REPT(" ",SOURCE!$P$2-LEN(SOURCE!D484)), "")&amp;
      SOURCE!E484&amp;", "&amp; IF(SOURCE!$Q$2-LEN(SOURCE!E484) &gt;=0, REPT(" ",SOURCE!$Q$2-LEN(SOURCE!E484)), "")&amp;
      SOURCE!F484&amp;", "&amp; IF(SOURCE!$R$2-LEN(SOURCE!F484) &gt;= 0, REPT(" ",SOURCE!$R$2-LEN(SOURCE!F484)+2), "")&amp;"("&amp;
      SUBSTITUTE(TEXT(SOURCE!G484,"??0"),"  ","")&amp;" &lt;&lt; TAM_MAX_BITS) |"&amp; IF(SOURCE!$S$2-3 &gt;= 0, REPT(" ",SOURCE!$S$2-5+4+1-1-LEN(SUBSTITUTE(SUBSTITUTE(TEXT(SOURCE!H484,"????0"),"  ","")," ",""))), "")&amp;
      SUBSTITUTE(SUBSTITUTE(TEXT(SOURCE!H484,"????0"),"  ","")," ","")&amp;","&amp; IF(SOURCE!$T$2-3 &gt;= 0, REPT(" ",SOURCE!$T$2-3-5), "")&amp;
      SOURCE!I484&amp;" | "&amp; IF(SOURCE!$U$2-LEN(SOURCE!I484) &gt;= 0, REPT(" ",SOURCE!$U$2-LEN(SOURCE!I484)), "")&amp;
      SOURCE!J484&amp;      IF(SOURCE!$V$2-LEN(SOURCE!J484) &gt;= 0, REPT(" ",SOURCE!$V$2-LEN(SOURCE!J484)), "")&amp;
  " | "&amp; SOURCE!K484&amp;      IF(SOURCE!$X$2-LEN(SOURCE!K484) &gt;= 0, REPT(" ",SOURCE!$X$2-LEN(SOURCE!K484)), "")&amp;
      "},"&amp;IF(SOURCE!L484&lt;&gt;"",""&amp;SOURCE!L484,"")
 )
)
)</f>
        <v>/*  463 */  { fnGetSystemFlag,             FLAG_TDM24,                  "TDM24",                                       "TDM24",                                       (0 &lt;&lt; TAM_MAX_BITS) |     0, CAT_SYFL | SLS_ENABLED   | US_UNCHANGED}, // The system flags,</v>
      </c>
    </row>
    <row r="485" spans="1:1">
      <c r="A485" s="168" t="str">
        <f>IF(AND(OR(SOURCE!A485="",ISBLANK(SOURCE!A485)),SOURCE!B485&gt;0),IF(ISBLANK(SOURCE!C485),"",SOURCE!C485),
IF(SOURCE!B485&lt;0,VLOOKUP(SOURCE!B485,lookups!A$1:B$25,2,0),
  IF(ISBLANK(SOURCE!B485),
    "",
    "/* "&amp;TEXT(SOURCE!B485,"???0")&amp;" *"&amp;
      SOURCE!C485&amp;", "&amp; IF(SOURCE!$O$2-LEN(SOURCE!C485) &gt;= 0, REPT(" ",SOURCE!$O$2-LEN(SOURCE!C485)), "")&amp;
      SOURCE!D485&amp;", "&amp; IF(SOURCE!$P$2-LEN(SOURCE!D485) &gt;= 0, REPT(" ",SOURCE!$P$2-LEN(SOURCE!D485)), "")&amp;
      SOURCE!E485&amp;", "&amp; IF(SOURCE!$Q$2-LEN(SOURCE!E485) &gt;=0, REPT(" ",SOURCE!$Q$2-LEN(SOURCE!E485)), "")&amp;
      SOURCE!F485&amp;", "&amp; IF(SOURCE!$R$2-LEN(SOURCE!F485) &gt;= 0, REPT(" ",SOURCE!$R$2-LEN(SOURCE!F485)+2), "")&amp;"("&amp;
      SUBSTITUTE(TEXT(SOURCE!G485,"??0"),"  ","")&amp;" &lt;&lt; TAM_MAX_BITS) |"&amp; IF(SOURCE!$S$2-3 &gt;= 0, REPT(" ",SOURCE!$S$2-5+4+1-1-LEN(SUBSTITUTE(SUBSTITUTE(TEXT(SOURCE!H485,"????0"),"  ","")," ",""))), "")&amp;
      SUBSTITUTE(SUBSTITUTE(TEXT(SOURCE!H485,"????0"),"  ","")," ","")&amp;","&amp; IF(SOURCE!$T$2-3 &gt;= 0, REPT(" ",SOURCE!$T$2-3-5), "")&amp;
      SOURCE!I485&amp;" | "&amp; IF(SOURCE!$U$2-LEN(SOURCE!I485) &gt;= 0, REPT(" ",SOURCE!$U$2-LEN(SOURCE!I485)), "")&amp;
      SOURCE!J485&amp;      IF(SOURCE!$V$2-LEN(SOURCE!J485) &gt;= 0, REPT(" ",SOURCE!$V$2-LEN(SOURCE!J485)), "")&amp;
  " | "&amp; SOURCE!K485&amp;      IF(SOURCE!$X$2-LEN(SOURCE!K485) &gt;= 0, REPT(" ",SOURCE!$X$2-LEN(SOURCE!K485)), "")&amp;
      "},"&amp;IF(SOURCE!L485&lt;&gt;"",""&amp;SOURCE!L485,"")
 )
)
)</f>
        <v>/*  464 */  { fnGetSystemFlag,             FLAG_YMD,                    "YMD",                                         "YMD",                                         (0 &lt;&lt; TAM_MAX_BITS) |     0, CAT_SYFL | SLS_ENABLED   | US_UNCHANGED}, // items from 453 to 493,</v>
      </c>
    </row>
    <row r="486" spans="1:1">
      <c r="A486" s="168" t="str">
        <f>IF(AND(OR(SOURCE!A486="",ISBLANK(SOURCE!A486)),SOURCE!B486&gt;0),IF(ISBLANK(SOURCE!C486),"",SOURCE!C486),
IF(SOURCE!B486&lt;0,VLOOKUP(SOURCE!B486,lookups!A$1:B$25,2,0),
  IF(ISBLANK(SOURCE!B486),
    "",
    "/* "&amp;TEXT(SOURCE!B486,"???0")&amp;" *"&amp;
      SOURCE!C486&amp;", "&amp; IF(SOURCE!$O$2-LEN(SOURCE!C486) &gt;= 0, REPT(" ",SOURCE!$O$2-LEN(SOURCE!C486)), "")&amp;
      SOURCE!D486&amp;", "&amp; IF(SOURCE!$P$2-LEN(SOURCE!D486) &gt;= 0, REPT(" ",SOURCE!$P$2-LEN(SOURCE!D486)), "")&amp;
      SOURCE!E486&amp;", "&amp; IF(SOURCE!$Q$2-LEN(SOURCE!E486) &gt;=0, REPT(" ",SOURCE!$Q$2-LEN(SOURCE!E486)), "")&amp;
      SOURCE!F486&amp;", "&amp; IF(SOURCE!$R$2-LEN(SOURCE!F486) &gt;= 0, REPT(" ",SOURCE!$R$2-LEN(SOURCE!F486)+2), "")&amp;"("&amp;
      SUBSTITUTE(TEXT(SOURCE!G486,"??0"),"  ","")&amp;" &lt;&lt; TAM_MAX_BITS) |"&amp; IF(SOURCE!$S$2-3 &gt;= 0, REPT(" ",SOURCE!$S$2-5+4+1-1-LEN(SUBSTITUTE(SUBSTITUTE(TEXT(SOURCE!H486,"????0"),"  ","")," ",""))), "")&amp;
      SUBSTITUTE(SUBSTITUTE(TEXT(SOURCE!H486,"????0"),"  ","")," ","")&amp;","&amp; IF(SOURCE!$T$2-3 &gt;= 0, REPT(" ",SOURCE!$T$2-3-5), "")&amp;
      SOURCE!I486&amp;" | "&amp; IF(SOURCE!$U$2-LEN(SOURCE!I486) &gt;= 0, REPT(" ",SOURCE!$U$2-LEN(SOURCE!I486)), "")&amp;
      SOURCE!J486&amp;      IF(SOURCE!$V$2-LEN(SOURCE!J486) &gt;= 0, REPT(" ",SOURCE!$V$2-LEN(SOURCE!J486)), "")&amp;
  " | "&amp; SOURCE!K486&amp;      IF(SOURCE!$X$2-LEN(SOURCE!K486) &gt;= 0, REPT(" ",SOURCE!$X$2-LEN(SOURCE!K486)), "")&amp;
      "},"&amp;IF(SOURCE!L486&lt;&gt;"",""&amp;SOURCE!L486,"")
 )
)
)</f>
        <v>/*  465 */  { fnGetSystemFlag,             FLAG_DMY,                    "DMY",                                         "DMY",                                         (0 &lt;&lt; TAM_MAX_BITS) |     0, CAT_SYFL | SLS_ENABLED   | US_UNCHANGED}, // MUST be in the same</v>
      </c>
    </row>
    <row r="487" spans="1:1">
      <c r="A487" s="168" t="str">
        <f>IF(AND(OR(SOURCE!A487="",ISBLANK(SOURCE!A487)),SOURCE!B487&gt;0),IF(ISBLANK(SOURCE!C487),"",SOURCE!C487),
IF(SOURCE!B487&lt;0,VLOOKUP(SOURCE!B487,lookups!A$1:B$25,2,0),
  IF(ISBLANK(SOURCE!B487),
    "",
    "/* "&amp;TEXT(SOURCE!B487,"???0")&amp;" *"&amp;
      SOURCE!C487&amp;", "&amp; IF(SOURCE!$O$2-LEN(SOURCE!C487) &gt;= 0, REPT(" ",SOURCE!$O$2-LEN(SOURCE!C487)), "")&amp;
      SOURCE!D487&amp;", "&amp; IF(SOURCE!$P$2-LEN(SOURCE!D487) &gt;= 0, REPT(" ",SOURCE!$P$2-LEN(SOURCE!D487)), "")&amp;
      SOURCE!E487&amp;", "&amp; IF(SOURCE!$Q$2-LEN(SOURCE!E487) &gt;=0, REPT(" ",SOURCE!$Q$2-LEN(SOURCE!E487)), "")&amp;
      SOURCE!F487&amp;", "&amp; IF(SOURCE!$R$2-LEN(SOURCE!F487) &gt;= 0, REPT(" ",SOURCE!$R$2-LEN(SOURCE!F487)+2), "")&amp;"("&amp;
      SUBSTITUTE(TEXT(SOURCE!G487,"??0"),"  ","")&amp;" &lt;&lt; TAM_MAX_BITS) |"&amp; IF(SOURCE!$S$2-3 &gt;= 0, REPT(" ",SOURCE!$S$2-5+4+1-1-LEN(SUBSTITUTE(SUBSTITUTE(TEXT(SOURCE!H487,"????0"),"  ","")," ",""))), "")&amp;
      SUBSTITUTE(SUBSTITUTE(TEXT(SOURCE!H487,"????0"),"  ","")," ","")&amp;","&amp; IF(SOURCE!$T$2-3 &gt;= 0, REPT(" ",SOURCE!$T$2-3-5), "")&amp;
      SOURCE!I487&amp;" | "&amp; IF(SOURCE!$U$2-LEN(SOURCE!I487) &gt;= 0, REPT(" ",SOURCE!$U$2-LEN(SOURCE!I487)), "")&amp;
      SOURCE!J487&amp;      IF(SOURCE!$V$2-LEN(SOURCE!J487) &gt;= 0, REPT(" ",SOURCE!$V$2-LEN(SOURCE!J487)), "")&amp;
  " | "&amp; SOURCE!K487&amp;      IF(SOURCE!$X$2-LEN(SOURCE!K487) &gt;= 0, REPT(" ",SOURCE!$X$2-LEN(SOURCE!K487)), "")&amp;
      "},"&amp;IF(SOURCE!L487&lt;&gt;"",""&amp;SOURCE!L487,"")
 )
)
)</f>
        <v>/*  466 */  { fnGetSystemFlag,             FLAG_MDY,                    "MDY",                                         "MDY",                                         (0 &lt;&lt; TAM_MAX_BITS) |     0, CAT_SYFL | SLS_ENABLED   | US_UNCHANGED}, // order as the flag</v>
      </c>
    </row>
    <row r="488" spans="1:1">
      <c r="A488" s="168" t="str">
        <f>IF(AND(OR(SOURCE!A488="",ISBLANK(SOURCE!A488)),SOURCE!B488&gt;0),IF(ISBLANK(SOURCE!C488),"",SOURCE!C488),
IF(SOURCE!B488&lt;0,VLOOKUP(SOURCE!B488,lookups!A$1:B$25,2,0),
  IF(ISBLANK(SOURCE!B488),
    "",
    "/* "&amp;TEXT(SOURCE!B488,"???0")&amp;" *"&amp;
      SOURCE!C488&amp;", "&amp; IF(SOURCE!$O$2-LEN(SOURCE!C488) &gt;= 0, REPT(" ",SOURCE!$O$2-LEN(SOURCE!C488)), "")&amp;
      SOURCE!D488&amp;", "&amp; IF(SOURCE!$P$2-LEN(SOURCE!D488) &gt;= 0, REPT(" ",SOURCE!$P$2-LEN(SOURCE!D488)), "")&amp;
      SOURCE!E488&amp;", "&amp; IF(SOURCE!$Q$2-LEN(SOURCE!E488) &gt;=0, REPT(" ",SOURCE!$Q$2-LEN(SOURCE!E488)), "")&amp;
      SOURCE!F488&amp;", "&amp; IF(SOURCE!$R$2-LEN(SOURCE!F488) &gt;= 0, REPT(" ",SOURCE!$R$2-LEN(SOURCE!F488)+2), "")&amp;"("&amp;
      SUBSTITUTE(TEXT(SOURCE!G488,"??0"),"  ","")&amp;" &lt;&lt; TAM_MAX_BITS) |"&amp; IF(SOURCE!$S$2-3 &gt;= 0, REPT(" ",SOURCE!$S$2-5+4+1-1-LEN(SUBSTITUTE(SUBSTITUTE(TEXT(SOURCE!H488,"????0"),"  ","")," ",""))), "")&amp;
      SUBSTITUTE(SUBSTITUTE(TEXT(SOURCE!H488,"????0"),"  ","")," ","")&amp;","&amp; IF(SOURCE!$T$2-3 &gt;= 0, REPT(" ",SOURCE!$T$2-3-5), "")&amp;
      SOURCE!I488&amp;" | "&amp; IF(SOURCE!$U$2-LEN(SOURCE!I488) &gt;= 0, REPT(" ",SOURCE!$U$2-LEN(SOURCE!I488)), "")&amp;
      SOURCE!J488&amp;      IF(SOURCE!$V$2-LEN(SOURCE!J488) &gt;= 0, REPT(" ",SOURCE!$V$2-LEN(SOURCE!J488)), "")&amp;
  " | "&amp; SOURCE!K488&amp;      IF(SOURCE!$X$2-LEN(SOURCE!K488) &gt;= 0, REPT(" ",SOURCE!$X$2-LEN(SOURCE!K488)), "")&amp;
      "},"&amp;IF(SOURCE!L488&lt;&gt;"",""&amp;SOURCE!L488,"")
 )
)
)</f>
        <v>/*  467 */  { fnGetSystemFlag,             FLAG_CPXRES,                 "CPXRES",                                      "CPXRES",                                      (0 &lt;&lt; TAM_MAX_BITS) |     0, CAT_SYFL | SLS_ENABLED   | US_UNCHANGED}, // number (8 LSB) defined</v>
      </c>
    </row>
    <row r="489" spans="1:1">
      <c r="A489" s="168" t="str">
        <f>IF(AND(OR(SOURCE!A489="",ISBLANK(SOURCE!A489)),SOURCE!B489&gt;0),IF(ISBLANK(SOURCE!C489),"",SOURCE!C489),
IF(SOURCE!B489&lt;0,VLOOKUP(SOURCE!B489,lookups!A$1:B$25,2,0),
  IF(ISBLANK(SOURCE!B489),
    "",
    "/* "&amp;TEXT(SOURCE!B489,"???0")&amp;" *"&amp;
      SOURCE!C489&amp;", "&amp; IF(SOURCE!$O$2-LEN(SOURCE!C489) &gt;= 0, REPT(" ",SOURCE!$O$2-LEN(SOURCE!C489)), "")&amp;
      SOURCE!D489&amp;", "&amp; IF(SOURCE!$P$2-LEN(SOURCE!D489) &gt;= 0, REPT(" ",SOURCE!$P$2-LEN(SOURCE!D489)), "")&amp;
      SOURCE!E489&amp;", "&amp; IF(SOURCE!$Q$2-LEN(SOURCE!E489) &gt;=0, REPT(" ",SOURCE!$Q$2-LEN(SOURCE!E489)), "")&amp;
      SOURCE!F489&amp;", "&amp; IF(SOURCE!$R$2-LEN(SOURCE!F489) &gt;= 0, REPT(" ",SOURCE!$R$2-LEN(SOURCE!F489)+2), "")&amp;"("&amp;
      SUBSTITUTE(TEXT(SOURCE!G489,"??0"),"  ","")&amp;" &lt;&lt; TAM_MAX_BITS) |"&amp; IF(SOURCE!$S$2-3 &gt;= 0, REPT(" ",SOURCE!$S$2-5+4+1-1-LEN(SUBSTITUTE(SUBSTITUTE(TEXT(SOURCE!H489,"????0"),"  ","")," ",""))), "")&amp;
      SUBSTITUTE(SUBSTITUTE(TEXT(SOURCE!H489,"????0"),"  ","")," ","")&amp;","&amp; IF(SOURCE!$T$2-3 &gt;= 0, REPT(" ",SOURCE!$T$2-3-5), "")&amp;
      SOURCE!I489&amp;" | "&amp; IF(SOURCE!$U$2-LEN(SOURCE!I489) &gt;= 0, REPT(" ",SOURCE!$U$2-LEN(SOURCE!I489)), "")&amp;
      SOURCE!J489&amp;      IF(SOURCE!$V$2-LEN(SOURCE!J489) &gt;= 0, REPT(" ",SOURCE!$V$2-LEN(SOURCE!J489)), "")&amp;
  " | "&amp; SOURCE!K489&amp;      IF(SOURCE!$X$2-LEN(SOURCE!K489) &gt;= 0, REPT(" ",SOURCE!$X$2-LEN(SOURCE!K489)), "")&amp;
      "},"&amp;IF(SOURCE!L489&lt;&gt;"",""&amp;SOURCE!L489,"")
 )
)
)</f>
        <v>/*  468 */  { fnGetSystemFlag,             FLAG_CPXj,                   "CPXj",                                        "CPXj",                                        (0 &lt;&lt; TAM_MAX_BITS) |     0, CAT_SYFL | SLS_ENABLED   | US_UNCHANGED}, // in defines.h</v>
      </c>
    </row>
    <row r="490" spans="1:1">
      <c r="A490" s="168" t="str">
        <f>IF(AND(OR(SOURCE!A490="",ISBLANK(SOURCE!A490)),SOURCE!B490&gt;0),IF(ISBLANK(SOURCE!C490),"",SOURCE!C490),
IF(SOURCE!B490&lt;0,VLOOKUP(SOURCE!B490,lookups!A$1:B$25,2,0),
  IF(ISBLANK(SOURCE!B490),
    "",
    "/* "&amp;TEXT(SOURCE!B490,"???0")&amp;" *"&amp;
      SOURCE!C490&amp;", "&amp; IF(SOURCE!$O$2-LEN(SOURCE!C490) &gt;= 0, REPT(" ",SOURCE!$O$2-LEN(SOURCE!C490)), "")&amp;
      SOURCE!D490&amp;", "&amp; IF(SOURCE!$P$2-LEN(SOURCE!D490) &gt;= 0, REPT(" ",SOURCE!$P$2-LEN(SOURCE!D490)), "")&amp;
      SOURCE!E490&amp;", "&amp; IF(SOURCE!$Q$2-LEN(SOURCE!E490) &gt;=0, REPT(" ",SOURCE!$Q$2-LEN(SOURCE!E490)), "")&amp;
      SOURCE!F490&amp;", "&amp; IF(SOURCE!$R$2-LEN(SOURCE!F490) &gt;= 0, REPT(" ",SOURCE!$R$2-LEN(SOURCE!F490)+2), "")&amp;"("&amp;
      SUBSTITUTE(TEXT(SOURCE!G490,"??0"),"  ","")&amp;" &lt;&lt; TAM_MAX_BITS) |"&amp; IF(SOURCE!$S$2-3 &gt;= 0, REPT(" ",SOURCE!$S$2-5+4+1-1-LEN(SUBSTITUTE(SUBSTITUTE(TEXT(SOURCE!H490,"????0"),"  ","")," ",""))), "")&amp;
      SUBSTITUTE(SUBSTITUTE(TEXT(SOURCE!H490,"????0"),"  ","")," ","")&amp;","&amp; IF(SOURCE!$T$2-3 &gt;= 0, REPT(" ",SOURCE!$T$2-3-5), "")&amp;
      SOURCE!I490&amp;" | "&amp; IF(SOURCE!$U$2-LEN(SOURCE!I490) &gt;= 0, REPT(" ",SOURCE!$U$2-LEN(SOURCE!I490)), "")&amp;
      SOURCE!J490&amp;      IF(SOURCE!$V$2-LEN(SOURCE!J490) &gt;= 0, REPT(" ",SOURCE!$V$2-LEN(SOURCE!J490)), "")&amp;
  " | "&amp; SOURCE!K490&amp;      IF(SOURCE!$X$2-LEN(SOURCE!K490) &gt;= 0, REPT(" ",SOURCE!$X$2-LEN(SOURCE!K490)), "")&amp;
      "},"&amp;IF(SOURCE!L490&lt;&gt;"",""&amp;SOURCE!L490,"")
 )
)
)</f>
        <v>/*  469 */  { fnGetSystemFlag,             FLAG_POLAR,                  "POLAR",                                       "POLAR",                                       (0 &lt;&lt; TAM_MAX_BITS) |     0, CAT_SYFL | SLS_ENABLED   | US_UNCHANGED},</v>
      </c>
    </row>
    <row r="491" spans="1:1">
      <c r="A491" s="168" t="str">
        <f>IF(AND(OR(SOURCE!A491="",ISBLANK(SOURCE!A491)),SOURCE!B491&gt;0),IF(ISBLANK(SOURCE!C491),"",SOURCE!C491),
IF(SOURCE!B491&lt;0,VLOOKUP(SOURCE!B491,lookups!A$1:B$25,2,0),
  IF(ISBLANK(SOURCE!B491),
    "",
    "/* "&amp;TEXT(SOURCE!B491,"???0")&amp;" *"&amp;
      SOURCE!C491&amp;", "&amp; IF(SOURCE!$O$2-LEN(SOURCE!C491) &gt;= 0, REPT(" ",SOURCE!$O$2-LEN(SOURCE!C491)), "")&amp;
      SOURCE!D491&amp;", "&amp; IF(SOURCE!$P$2-LEN(SOURCE!D491) &gt;= 0, REPT(" ",SOURCE!$P$2-LEN(SOURCE!D491)), "")&amp;
      SOURCE!E491&amp;", "&amp; IF(SOURCE!$Q$2-LEN(SOURCE!E491) &gt;=0, REPT(" ",SOURCE!$Q$2-LEN(SOURCE!E491)), "")&amp;
      SOURCE!F491&amp;", "&amp; IF(SOURCE!$R$2-LEN(SOURCE!F491) &gt;= 0, REPT(" ",SOURCE!$R$2-LEN(SOURCE!F491)+2), "")&amp;"("&amp;
      SUBSTITUTE(TEXT(SOURCE!G491,"??0"),"  ","")&amp;" &lt;&lt; TAM_MAX_BITS) |"&amp; IF(SOURCE!$S$2-3 &gt;= 0, REPT(" ",SOURCE!$S$2-5+4+1-1-LEN(SUBSTITUTE(SUBSTITUTE(TEXT(SOURCE!H491,"????0"),"  ","")," ",""))), "")&amp;
      SUBSTITUTE(SUBSTITUTE(TEXT(SOURCE!H491,"????0"),"  ","")," ","")&amp;","&amp; IF(SOURCE!$T$2-3 &gt;= 0, REPT(" ",SOURCE!$T$2-3-5), "")&amp;
      SOURCE!I491&amp;" | "&amp; IF(SOURCE!$U$2-LEN(SOURCE!I491) &gt;= 0, REPT(" ",SOURCE!$U$2-LEN(SOURCE!I491)), "")&amp;
      SOURCE!J491&amp;      IF(SOURCE!$V$2-LEN(SOURCE!J491) &gt;= 0, REPT(" ",SOURCE!$V$2-LEN(SOURCE!J491)), "")&amp;
  " | "&amp; SOURCE!K491&amp;      IF(SOURCE!$X$2-LEN(SOURCE!K491) &gt;= 0, REPT(" ",SOURCE!$X$2-LEN(SOURCE!K491)), "")&amp;
      "},"&amp;IF(SOURCE!L491&lt;&gt;"",""&amp;SOURCE!L491,"")
 )
)
)</f>
        <v>/*  470 */  { fnGetSystemFlag,             FLAG_FRACT,                  "FRACT",                                       "FRACT",                                       (0 &lt;&lt; TAM_MAX_BITS) |     0, CAT_SYFL | SLS_ENABLED   | US_UNCHANGED}, // And TDM24 MUST be</v>
      </c>
    </row>
    <row r="492" spans="1:1">
      <c r="A492" s="168" t="str">
        <f>IF(AND(OR(SOURCE!A492="",ISBLANK(SOURCE!A492)),SOURCE!B492&gt;0),IF(ISBLANK(SOURCE!C492),"",SOURCE!C492),
IF(SOURCE!B492&lt;0,VLOOKUP(SOURCE!B492,lookups!A$1:B$25,2,0),
  IF(ISBLANK(SOURCE!B492),
    "",
    "/* "&amp;TEXT(SOURCE!B492,"???0")&amp;" *"&amp;
      SOURCE!C492&amp;", "&amp; IF(SOURCE!$O$2-LEN(SOURCE!C492) &gt;= 0, REPT(" ",SOURCE!$O$2-LEN(SOURCE!C492)), "")&amp;
      SOURCE!D492&amp;", "&amp; IF(SOURCE!$P$2-LEN(SOURCE!D492) &gt;= 0, REPT(" ",SOURCE!$P$2-LEN(SOURCE!D492)), "")&amp;
      SOURCE!E492&amp;", "&amp; IF(SOURCE!$Q$2-LEN(SOURCE!E492) &gt;=0, REPT(" ",SOURCE!$Q$2-LEN(SOURCE!E492)), "")&amp;
      SOURCE!F492&amp;", "&amp; IF(SOURCE!$R$2-LEN(SOURCE!F492) &gt;= 0, REPT(" ",SOURCE!$R$2-LEN(SOURCE!F492)+2), "")&amp;"("&amp;
      SUBSTITUTE(TEXT(SOURCE!G492,"??0"),"  ","")&amp;" &lt;&lt; TAM_MAX_BITS) |"&amp; IF(SOURCE!$S$2-3 &gt;= 0, REPT(" ",SOURCE!$S$2-5+4+1-1-LEN(SUBSTITUTE(SUBSTITUTE(TEXT(SOURCE!H492,"????0"),"  ","")," ",""))), "")&amp;
      SUBSTITUTE(SUBSTITUTE(TEXT(SOURCE!H492,"????0"),"  ","")," ","")&amp;","&amp; IF(SOURCE!$T$2-3 &gt;= 0, REPT(" ",SOURCE!$T$2-3-5), "")&amp;
      SOURCE!I492&amp;" | "&amp; IF(SOURCE!$U$2-LEN(SOURCE!I492) &gt;= 0, REPT(" ",SOURCE!$U$2-LEN(SOURCE!I492)), "")&amp;
      SOURCE!J492&amp;      IF(SOURCE!$V$2-LEN(SOURCE!J492) &gt;= 0, REPT(" ",SOURCE!$V$2-LEN(SOURCE!J492)), "")&amp;
  " | "&amp; SOURCE!K492&amp;      IF(SOURCE!$X$2-LEN(SOURCE!K492) &gt;= 0, REPT(" ",SOURCE!$X$2-LEN(SOURCE!K492)), "")&amp;
      "},"&amp;IF(SOURCE!L492&lt;&gt;"",""&amp;SOURCE!L492,"")
 )
)
)</f>
        <v>/*  471 */  { fnGetSystemFlag,             FLAG_PROPFR,                 "PROPFR",                                      "PROPFR",                                      (0 &lt;&lt; TAM_MAX_BITS) |     0, CAT_SYFL | SLS_ENABLED   | US_UNCHANGED}, // the first.</v>
      </c>
    </row>
    <row r="493" spans="1:1">
      <c r="A493" s="168" t="str">
        <f>IF(AND(OR(SOURCE!A493="",ISBLANK(SOURCE!A493)),SOURCE!B493&gt;0),IF(ISBLANK(SOURCE!C493),"",SOURCE!C493),
IF(SOURCE!B493&lt;0,VLOOKUP(SOURCE!B493,lookups!A$1:B$25,2,0),
  IF(ISBLANK(SOURCE!B493),
    "",
    "/* "&amp;TEXT(SOURCE!B493,"???0")&amp;" *"&amp;
      SOURCE!C493&amp;", "&amp; IF(SOURCE!$O$2-LEN(SOURCE!C493) &gt;= 0, REPT(" ",SOURCE!$O$2-LEN(SOURCE!C493)), "")&amp;
      SOURCE!D493&amp;", "&amp; IF(SOURCE!$P$2-LEN(SOURCE!D493) &gt;= 0, REPT(" ",SOURCE!$P$2-LEN(SOURCE!D493)), "")&amp;
      SOURCE!E493&amp;", "&amp; IF(SOURCE!$Q$2-LEN(SOURCE!E493) &gt;=0, REPT(" ",SOURCE!$Q$2-LEN(SOURCE!E493)), "")&amp;
      SOURCE!F493&amp;", "&amp; IF(SOURCE!$R$2-LEN(SOURCE!F493) &gt;= 0, REPT(" ",SOURCE!$R$2-LEN(SOURCE!F493)+2), "")&amp;"("&amp;
      SUBSTITUTE(TEXT(SOURCE!G493,"??0"),"  ","")&amp;" &lt;&lt; TAM_MAX_BITS) |"&amp; IF(SOURCE!$S$2-3 &gt;= 0, REPT(" ",SOURCE!$S$2-5+4+1-1-LEN(SUBSTITUTE(SUBSTITUTE(TEXT(SOURCE!H493,"????0"),"  ","")," ",""))), "")&amp;
      SUBSTITUTE(SUBSTITUTE(TEXT(SOURCE!H493,"????0"),"  ","")," ","")&amp;","&amp; IF(SOURCE!$T$2-3 &gt;= 0, REPT(" ",SOURCE!$T$2-3-5), "")&amp;
      SOURCE!I493&amp;" | "&amp; IF(SOURCE!$U$2-LEN(SOURCE!I493) &gt;= 0, REPT(" ",SOURCE!$U$2-LEN(SOURCE!I493)), "")&amp;
      SOURCE!J493&amp;      IF(SOURCE!$V$2-LEN(SOURCE!J493) &gt;= 0, REPT(" ",SOURCE!$V$2-LEN(SOURCE!J493)), "")&amp;
  " | "&amp; SOURCE!K493&amp;      IF(SOURCE!$X$2-LEN(SOURCE!K493) &gt;= 0, REPT(" ",SOURCE!$X$2-LEN(SOURCE!K493)), "")&amp;
      "},"&amp;IF(SOURCE!L493&lt;&gt;"",""&amp;SOURCE!L493,"")
 )
)
)</f>
        <v>/*  472 */  { fnGetSystemFlag,             FLAG_DENANY,                 "DENANY",                                      "DENANY",                                      (0 &lt;&lt; TAM_MAX_BITS) |     0, CAT_SYFL | SLS_ENABLED   | US_UNCHANGED},</v>
      </c>
    </row>
    <row r="494" spans="1:1">
      <c r="A494" s="168" t="str">
        <f>IF(AND(OR(SOURCE!A494="",ISBLANK(SOURCE!A494)),SOURCE!B494&gt;0),IF(ISBLANK(SOURCE!C494),"",SOURCE!C494),
IF(SOURCE!B494&lt;0,VLOOKUP(SOURCE!B494,lookups!A$1:B$25,2,0),
  IF(ISBLANK(SOURCE!B494),
    "",
    "/* "&amp;TEXT(SOURCE!B494,"???0")&amp;" *"&amp;
      SOURCE!C494&amp;", "&amp; IF(SOURCE!$O$2-LEN(SOURCE!C494) &gt;= 0, REPT(" ",SOURCE!$O$2-LEN(SOURCE!C494)), "")&amp;
      SOURCE!D494&amp;", "&amp; IF(SOURCE!$P$2-LEN(SOURCE!D494) &gt;= 0, REPT(" ",SOURCE!$P$2-LEN(SOURCE!D494)), "")&amp;
      SOURCE!E494&amp;", "&amp; IF(SOURCE!$Q$2-LEN(SOURCE!E494) &gt;=0, REPT(" ",SOURCE!$Q$2-LEN(SOURCE!E494)), "")&amp;
      SOURCE!F494&amp;", "&amp; IF(SOURCE!$R$2-LEN(SOURCE!F494) &gt;= 0, REPT(" ",SOURCE!$R$2-LEN(SOURCE!F494)+2), "")&amp;"("&amp;
      SUBSTITUTE(TEXT(SOURCE!G494,"??0"),"  ","")&amp;" &lt;&lt; TAM_MAX_BITS) |"&amp; IF(SOURCE!$S$2-3 &gt;= 0, REPT(" ",SOURCE!$S$2-5+4+1-1-LEN(SUBSTITUTE(SUBSTITUTE(TEXT(SOURCE!H494,"????0"),"  ","")," ",""))), "")&amp;
      SUBSTITUTE(SUBSTITUTE(TEXT(SOURCE!H494,"????0"),"  ","")," ","")&amp;","&amp; IF(SOURCE!$T$2-3 &gt;= 0, REPT(" ",SOURCE!$T$2-3-5), "")&amp;
      SOURCE!I494&amp;" | "&amp; IF(SOURCE!$U$2-LEN(SOURCE!I494) &gt;= 0, REPT(" ",SOURCE!$U$2-LEN(SOURCE!I494)), "")&amp;
      SOURCE!J494&amp;      IF(SOURCE!$V$2-LEN(SOURCE!J494) &gt;= 0, REPT(" ",SOURCE!$V$2-LEN(SOURCE!J494)), "")&amp;
  " | "&amp; SOURCE!K494&amp;      IF(SOURCE!$X$2-LEN(SOURCE!K494) &gt;= 0, REPT(" ",SOURCE!$X$2-LEN(SOURCE!K494)), "")&amp;
      "},"&amp;IF(SOURCE!L494&lt;&gt;"",""&amp;SOURCE!L494,"")
 )
)
)</f>
        <v>/*  473 */  { fnGetSystemFlag,             FLAG_DENFIX,                 "DENFIX",                                      "DENFIX",                                      (0 &lt;&lt; TAM_MAX_BITS) |     0, CAT_SYFL | SLS_ENABLED   | US_UNCHANGED},</v>
      </c>
    </row>
    <row r="495" spans="1:1">
      <c r="A495" s="168" t="str">
        <f>IF(AND(OR(SOURCE!A495="",ISBLANK(SOURCE!A495)),SOURCE!B495&gt;0),IF(ISBLANK(SOURCE!C495),"",SOURCE!C495),
IF(SOURCE!B495&lt;0,VLOOKUP(SOURCE!B495,lookups!A$1:B$25,2,0),
  IF(ISBLANK(SOURCE!B495),
    "",
    "/* "&amp;TEXT(SOURCE!B495,"???0")&amp;" *"&amp;
      SOURCE!C495&amp;", "&amp; IF(SOURCE!$O$2-LEN(SOURCE!C495) &gt;= 0, REPT(" ",SOURCE!$O$2-LEN(SOURCE!C495)), "")&amp;
      SOURCE!D495&amp;", "&amp; IF(SOURCE!$P$2-LEN(SOURCE!D495) &gt;= 0, REPT(" ",SOURCE!$P$2-LEN(SOURCE!D495)), "")&amp;
      SOURCE!E495&amp;", "&amp; IF(SOURCE!$Q$2-LEN(SOURCE!E495) &gt;=0, REPT(" ",SOURCE!$Q$2-LEN(SOURCE!E495)), "")&amp;
      SOURCE!F495&amp;", "&amp; IF(SOURCE!$R$2-LEN(SOURCE!F495) &gt;= 0, REPT(" ",SOURCE!$R$2-LEN(SOURCE!F495)+2), "")&amp;"("&amp;
      SUBSTITUTE(TEXT(SOURCE!G495,"??0"),"  ","")&amp;" &lt;&lt; TAM_MAX_BITS) |"&amp; IF(SOURCE!$S$2-3 &gt;= 0, REPT(" ",SOURCE!$S$2-5+4+1-1-LEN(SUBSTITUTE(SUBSTITUTE(TEXT(SOURCE!H495,"????0"),"  ","")," ",""))), "")&amp;
      SUBSTITUTE(SUBSTITUTE(TEXT(SOURCE!H495,"????0"),"  ","")," ","")&amp;","&amp; IF(SOURCE!$T$2-3 &gt;= 0, REPT(" ",SOURCE!$T$2-3-5), "")&amp;
      SOURCE!I495&amp;" | "&amp; IF(SOURCE!$U$2-LEN(SOURCE!I495) &gt;= 0, REPT(" ",SOURCE!$U$2-LEN(SOURCE!I495)), "")&amp;
      SOURCE!J495&amp;      IF(SOURCE!$V$2-LEN(SOURCE!J495) &gt;= 0, REPT(" ",SOURCE!$V$2-LEN(SOURCE!J495)), "")&amp;
  " | "&amp; SOURCE!K495&amp;      IF(SOURCE!$X$2-LEN(SOURCE!K495) &gt;= 0, REPT(" ",SOURCE!$X$2-LEN(SOURCE!K495)), "")&amp;
      "},"&amp;IF(SOURCE!L495&lt;&gt;"",""&amp;SOURCE!L495,"")
 )
)
)</f>
        <v>/*  474 */  { fnGetSystemFlag,             FLAG_CARRY,                  "CARRY",                                       "CARRY",                                       (0 &lt;&lt; TAM_MAX_BITS) |     0, CAT_SYFL | SLS_ENABLED   | US_UNCHANGED},</v>
      </c>
    </row>
    <row r="496" spans="1:1">
      <c r="A496" s="168" t="str">
        <f>IF(AND(OR(SOURCE!A496="",ISBLANK(SOURCE!A496)),SOURCE!B496&gt;0),IF(ISBLANK(SOURCE!C496),"",SOURCE!C496),
IF(SOURCE!B496&lt;0,VLOOKUP(SOURCE!B496,lookups!A$1:B$25,2,0),
  IF(ISBLANK(SOURCE!B496),
    "",
    "/* "&amp;TEXT(SOURCE!B496,"???0")&amp;" *"&amp;
      SOURCE!C496&amp;", "&amp; IF(SOURCE!$O$2-LEN(SOURCE!C496) &gt;= 0, REPT(" ",SOURCE!$O$2-LEN(SOURCE!C496)), "")&amp;
      SOURCE!D496&amp;", "&amp; IF(SOURCE!$P$2-LEN(SOURCE!D496) &gt;= 0, REPT(" ",SOURCE!$P$2-LEN(SOURCE!D496)), "")&amp;
      SOURCE!E496&amp;", "&amp; IF(SOURCE!$Q$2-LEN(SOURCE!E496) &gt;=0, REPT(" ",SOURCE!$Q$2-LEN(SOURCE!E496)), "")&amp;
      SOURCE!F496&amp;", "&amp; IF(SOURCE!$R$2-LEN(SOURCE!F496) &gt;= 0, REPT(" ",SOURCE!$R$2-LEN(SOURCE!F496)+2), "")&amp;"("&amp;
      SUBSTITUTE(TEXT(SOURCE!G496,"??0"),"  ","")&amp;" &lt;&lt; TAM_MAX_BITS) |"&amp; IF(SOURCE!$S$2-3 &gt;= 0, REPT(" ",SOURCE!$S$2-5+4+1-1-LEN(SUBSTITUTE(SUBSTITUTE(TEXT(SOURCE!H496,"????0"),"  ","")," ",""))), "")&amp;
      SUBSTITUTE(SUBSTITUTE(TEXT(SOURCE!H496,"????0"),"  ","")," ","")&amp;","&amp; IF(SOURCE!$T$2-3 &gt;= 0, REPT(" ",SOURCE!$T$2-3-5), "")&amp;
      SOURCE!I496&amp;" | "&amp; IF(SOURCE!$U$2-LEN(SOURCE!I496) &gt;= 0, REPT(" ",SOURCE!$U$2-LEN(SOURCE!I496)), "")&amp;
      SOURCE!J496&amp;      IF(SOURCE!$V$2-LEN(SOURCE!J496) &gt;= 0, REPT(" ",SOURCE!$V$2-LEN(SOURCE!J496)), "")&amp;
  " | "&amp; SOURCE!K496&amp;      IF(SOURCE!$X$2-LEN(SOURCE!K496) &gt;= 0, REPT(" ",SOURCE!$X$2-LEN(SOURCE!K496)), "")&amp;
      "},"&amp;IF(SOURCE!L496&lt;&gt;"",""&amp;SOURCE!L496,"")
 )
)
)</f>
        <v>/*  475 */  { fnGetSystemFlag,             FLAG_OVERFLOW,               "OVERFL",                                      "OVERFL",                                      (0 &lt;&lt; TAM_MAX_BITS) |     0, CAT_SYFL | SLS_ENABLED   | US_UNCHANGED},</v>
      </c>
    </row>
    <row r="497" spans="1:1">
      <c r="A497" s="168" t="str">
        <f>IF(AND(OR(SOURCE!A497="",ISBLANK(SOURCE!A497)),SOURCE!B497&gt;0),IF(ISBLANK(SOURCE!C497),"",SOURCE!C497),
IF(SOURCE!B497&lt;0,VLOOKUP(SOURCE!B497,lookups!A$1:B$25,2,0),
  IF(ISBLANK(SOURCE!B497),
    "",
    "/* "&amp;TEXT(SOURCE!B497,"???0")&amp;" *"&amp;
      SOURCE!C497&amp;", "&amp; IF(SOURCE!$O$2-LEN(SOURCE!C497) &gt;= 0, REPT(" ",SOURCE!$O$2-LEN(SOURCE!C497)), "")&amp;
      SOURCE!D497&amp;", "&amp; IF(SOURCE!$P$2-LEN(SOURCE!D497) &gt;= 0, REPT(" ",SOURCE!$P$2-LEN(SOURCE!D497)), "")&amp;
      SOURCE!E497&amp;", "&amp; IF(SOURCE!$Q$2-LEN(SOURCE!E497) &gt;=0, REPT(" ",SOURCE!$Q$2-LEN(SOURCE!E497)), "")&amp;
      SOURCE!F497&amp;", "&amp; IF(SOURCE!$R$2-LEN(SOURCE!F497) &gt;= 0, REPT(" ",SOURCE!$R$2-LEN(SOURCE!F497)+2), "")&amp;"("&amp;
      SUBSTITUTE(TEXT(SOURCE!G497,"??0"),"  ","")&amp;" &lt;&lt; TAM_MAX_BITS) |"&amp; IF(SOURCE!$S$2-3 &gt;= 0, REPT(" ",SOURCE!$S$2-5+4+1-1-LEN(SUBSTITUTE(SUBSTITUTE(TEXT(SOURCE!H497,"????0"),"  ","")," ",""))), "")&amp;
      SUBSTITUTE(SUBSTITUTE(TEXT(SOURCE!H497,"????0"),"  ","")," ","")&amp;","&amp; IF(SOURCE!$T$2-3 &gt;= 0, REPT(" ",SOURCE!$T$2-3-5), "")&amp;
      SOURCE!I497&amp;" | "&amp; IF(SOURCE!$U$2-LEN(SOURCE!I497) &gt;= 0, REPT(" ",SOURCE!$U$2-LEN(SOURCE!I497)), "")&amp;
      SOURCE!J497&amp;      IF(SOURCE!$V$2-LEN(SOURCE!J497) &gt;= 0, REPT(" ",SOURCE!$V$2-LEN(SOURCE!J497)), "")&amp;
  " | "&amp; SOURCE!K497&amp;      IF(SOURCE!$X$2-LEN(SOURCE!K497) &gt;= 0, REPT(" ",SOURCE!$X$2-LEN(SOURCE!K497)), "")&amp;
      "},"&amp;IF(SOURCE!L497&lt;&gt;"",""&amp;SOURCE!L497,"")
 )
)
)</f>
        <v>/*  476 */  { fnGetSystemFlag,             FLAG_LEAD0,                  "LEAD.0",                                      "LEAD.0",                                      (0 &lt;&lt; TAM_MAX_BITS) |     0, CAT_SYFL | SLS_ENABLED   | US_UNCHANGED},</v>
      </c>
    </row>
    <row r="498" spans="1:1">
      <c r="A498" s="168" t="str">
        <f>IF(AND(OR(SOURCE!A498="",ISBLANK(SOURCE!A498)),SOURCE!B498&gt;0),IF(ISBLANK(SOURCE!C498),"",SOURCE!C498),
IF(SOURCE!B498&lt;0,VLOOKUP(SOURCE!B498,lookups!A$1:B$25,2,0),
  IF(ISBLANK(SOURCE!B498),
    "",
    "/* "&amp;TEXT(SOURCE!B498,"???0")&amp;" *"&amp;
      SOURCE!C498&amp;", "&amp; IF(SOURCE!$O$2-LEN(SOURCE!C498) &gt;= 0, REPT(" ",SOURCE!$O$2-LEN(SOURCE!C498)), "")&amp;
      SOURCE!D498&amp;", "&amp; IF(SOURCE!$P$2-LEN(SOURCE!D498) &gt;= 0, REPT(" ",SOURCE!$P$2-LEN(SOURCE!D498)), "")&amp;
      SOURCE!E498&amp;", "&amp; IF(SOURCE!$Q$2-LEN(SOURCE!E498) &gt;=0, REPT(" ",SOURCE!$Q$2-LEN(SOURCE!E498)), "")&amp;
      SOURCE!F498&amp;", "&amp; IF(SOURCE!$R$2-LEN(SOURCE!F498) &gt;= 0, REPT(" ",SOURCE!$R$2-LEN(SOURCE!F498)+2), "")&amp;"("&amp;
      SUBSTITUTE(TEXT(SOURCE!G498,"??0"),"  ","")&amp;" &lt;&lt; TAM_MAX_BITS) |"&amp; IF(SOURCE!$S$2-3 &gt;= 0, REPT(" ",SOURCE!$S$2-5+4+1-1-LEN(SUBSTITUTE(SUBSTITUTE(TEXT(SOURCE!H498,"????0"),"  ","")," ",""))), "")&amp;
      SUBSTITUTE(SUBSTITUTE(TEXT(SOURCE!H498,"????0"),"  ","")," ","")&amp;","&amp; IF(SOURCE!$T$2-3 &gt;= 0, REPT(" ",SOURCE!$T$2-3-5), "")&amp;
      SOURCE!I498&amp;" | "&amp; IF(SOURCE!$U$2-LEN(SOURCE!I498) &gt;= 0, REPT(" ",SOURCE!$U$2-LEN(SOURCE!I498)), "")&amp;
      SOURCE!J498&amp;      IF(SOURCE!$V$2-LEN(SOURCE!J498) &gt;= 0, REPT(" ",SOURCE!$V$2-LEN(SOURCE!J498)), "")&amp;
  " | "&amp; SOURCE!K498&amp;      IF(SOURCE!$X$2-LEN(SOURCE!K498) &gt;= 0, REPT(" ",SOURCE!$X$2-LEN(SOURCE!K498)), "")&amp;
      "},"&amp;IF(SOURCE!L498&lt;&gt;"",""&amp;SOURCE!L498,"")
 )
)
)</f>
        <v>/*  477 */  { fnGetSystemFlag,             FLAG_ALPHA,                  "ALPHA",                                       "ALPHA",                                       (0 &lt;&lt; TAM_MAX_BITS) |     0, CAT_SYFL | SLS_ENABLED   | US_UNCHANGED},</v>
      </c>
    </row>
    <row r="499" spans="1:1">
      <c r="A499" s="168" t="str">
        <f>IF(AND(OR(SOURCE!A499="",ISBLANK(SOURCE!A499)),SOURCE!B499&gt;0),IF(ISBLANK(SOURCE!C499),"",SOURCE!C499),
IF(SOURCE!B499&lt;0,VLOOKUP(SOURCE!B499,lookups!A$1:B$25,2,0),
  IF(ISBLANK(SOURCE!B499),
    "",
    "/* "&amp;TEXT(SOURCE!B499,"???0")&amp;" *"&amp;
      SOURCE!C499&amp;", "&amp; IF(SOURCE!$O$2-LEN(SOURCE!C499) &gt;= 0, REPT(" ",SOURCE!$O$2-LEN(SOURCE!C499)), "")&amp;
      SOURCE!D499&amp;", "&amp; IF(SOURCE!$P$2-LEN(SOURCE!D499) &gt;= 0, REPT(" ",SOURCE!$P$2-LEN(SOURCE!D499)), "")&amp;
      SOURCE!E499&amp;", "&amp; IF(SOURCE!$Q$2-LEN(SOURCE!E499) &gt;=0, REPT(" ",SOURCE!$Q$2-LEN(SOURCE!E499)), "")&amp;
      SOURCE!F499&amp;", "&amp; IF(SOURCE!$R$2-LEN(SOURCE!F499) &gt;= 0, REPT(" ",SOURCE!$R$2-LEN(SOURCE!F499)+2), "")&amp;"("&amp;
      SUBSTITUTE(TEXT(SOURCE!G499,"??0"),"  ","")&amp;" &lt;&lt; TAM_MAX_BITS) |"&amp; IF(SOURCE!$S$2-3 &gt;= 0, REPT(" ",SOURCE!$S$2-5+4+1-1-LEN(SUBSTITUTE(SUBSTITUTE(TEXT(SOURCE!H499,"????0"),"  ","")," ",""))), "")&amp;
      SUBSTITUTE(SUBSTITUTE(TEXT(SOURCE!H499,"????0"),"  ","")," ","")&amp;","&amp; IF(SOURCE!$T$2-3 &gt;= 0, REPT(" ",SOURCE!$T$2-3-5), "")&amp;
      SOURCE!I499&amp;" | "&amp; IF(SOURCE!$U$2-LEN(SOURCE!I499) &gt;= 0, REPT(" ",SOURCE!$U$2-LEN(SOURCE!I499)), "")&amp;
      SOURCE!J499&amp;      IF(SOURCE!$V$2-LEN(SOURCE!J499) &gt;= 0, REPT(" ",SOURCE!$V$2-LEN(SOURCE!J499)), "")&amp;
  " | "&amp; SOURCE!K499&amp;      IF(SOURCE!$X$2-LEN(SOURCE!K499) &gt;= 0, REPT(" ",SOURCE!$X$2-LEN(SOURCE!K499)), "")&amp;
      "},"&amp;IF(SOURCE!L499&lt;&gt;"",""&amp;SOURCE!L499,"")
 )
)
)</f>
        <v>/*  478 */  { fnGetSystemFlag,             FLAG_alphaCAP,               STD_alpha "CAP",                               STD_alpha "CAP",                               (0 &lt;&lt; TAM_MAX_BITS) |     0, CAT_SYFL | SLS_ENABLED   | US_UNCHANGED},</v>
      </c>
    </row>
    <row r="500" spans="1:1">
      <c r="A500" s="168" t="str">
        <f>IF(AND(OR(SOURCE!A500="",ISBLANK(SOURCE!A500)),SOURCE!B500&gt;0),IF(ISBLANK(SOURCE!C500),"",SOURCE!C500),
IF(SOURCE!B500&lt;0,VLOOKUP(SOURCE!B500,lookups!A$1:B$25,2,0),
  IF(ISBLANK(SOURCE!B500),
    "",
    "/* "&amp;TEXT(SOURCE!B500,"???0")&amp;" *"&amp;
      SOURCE!C500&amp;", "&amp; IF(SOURCE!$O$2-LEN(SOURCE!C500) &gt;= 0, REPT(" ",SOURCE!$O$2-LEN(SOURCE!C500)), "")&amp;
      SOURCE!D500&amp;", "&amp; IF(SOURCE!$P$2-LEN(SOURCE!D500) &gt;= 0, REPT(" ",SOURCE!$P$2-LEN(SOURCE!D500)), "")&amp;
      SOURCE!E500&amp;", "&amp; IF(SOURCE!$Q$2-LEN(SOURCE!E500) &gt;=0, REPT(" ",SOURCE!$Q$2-LEN(SOURCE!E500)), "")&amp;
      SOURCE!F500&amp;", "&amp; IF(SOURCE!$R$2-LEN(SOURCE!F500) &gt;= 0, REPT(" ",SOURCE!$R$2-LEN(SOURCE!F500)+2), "")&amp;"("&amp;
      SUBSTITUTE(TEXT(SOURCE!G500,"??0"),"  ","")&amp;" &lt;&lt; TAM_MAX_BITS) |"&amp; IF(SOURCE!$S$2-3 &gt;= 0, REPT(" ",SOURCE!$S$2-5+4+1-1-LEN(SUBSTITUTE(SUBSTITUTE(TEXT(SOURCE!H500,"????0"),"  ","")," ",""))), "")&amp;
      SUBSTITUTE(SUBSTITUTE(TEXT(SOURCE!H500,"????0"),"  ","")," ","")&amp;","&amp; IF(SOURCE!$T$2-3 &gt;= 0, REPT(" ",SOURCE!$T$2-3-5), "")&amp;
      SOURCE!I500&amp;" | "&amp; IF(SOURCE!$U$2-LEN(SOURCE!I500) &gt;= 0, REPT(" ",SOURCE!$U$2-LEN(SOURCE!I500)), "")&amp;
      SOURCE!J500&amp;      IF(SOURCE!$V$2-LEN(SOURCE!J500) &gt;= 0, REPT(" ",SOURCE!$V$2-LEN(SOURCE!J500)), "")&amp;
  " | "&amp; SOURCE!K500&amp;      IF(SOURCE!$X$2-LEN(SOURCE!K500) &gt;= 0, REPT(" ",SOURCE!$X$2-LEN(SOURCE!K500)), "")&amp;
      "},"&amp;IF(SOURCE!L500&lt;&gt;"",""&amp;SOURCE!L500,"")
 )
)
)</f>
        <v>/*  479 */  { fnGetSystemFlag,             FLAG_RUNTIM,                 "RUNTIM",                                      "RUNTIM",                                      (0 &lt;&lt; TAM_MAX_BITS) |     0, CAT_SYFL | SLS_ENABLED   | US_UNCHANGED},</v>
      </c>
    </row>
    <row r="501" spans="1:1">
      <c r="A501" s="168" t="str">
        <f>IF(AND(OR(SOURCE!A501="",ISBLANK(SOURCE!A501)),SOURCE!B501&gt;0),IF(ISBLANK(SOURCE!C501),"",SOURCE!C501),
IF(SOURCE!B501&lt;0,VLOOKUP(SOURCE!B501,lookups!A$1:B$25,2,0),
  IF(ISBLANK(SOURCE!B501),
    "",
    "/* "&amp;TEXT(SOURCE!B501,"???0")&amp;" *"&amp;
      SOURCE!C501&amp;", "&amp; IF(SOURCE!$O$2-LEN(SOURCE!C501) &gt;= 0, REPT(" ",SOURCE!$O$2-LEN(SOURCE!C501)), "")&amp;
      SOURCE!D501&amp;", "&amp; IF(SOURCE!$P$2-LEN(SOURCE!D501) &gt;= 0, REPT(" ",SOURCE!$P$2-LEN(SOURCE!D501)), "")&amp;
      SOURCE!E501&amp;", "&amp; IF(SOURCE!$Q$2-LEN(SOURCE!E501) &gt;=0, REPT(" ",SOURCE!$Q$2-LEN(SOURCE!E501)), "")&amp;
      SOURCE!F501&amp;", "&amp; IF(SOURCE!$R$2-LEN(SOURCE!F501) &gt;= 0, REPT(" ",SOURCE!$R$2-LEN(SOURCE!F501)+2), "")&amp;"("&amp;
      SUBSTITUTE(TEXT(SOURCE!G501,"??0"),"  ","")&amp;" &lt;&lt; TAM_MAX_BITS) |"&amp; IF(SOURCE!$S$2-3 &gt;= 0, REPT(" ",SOURCE!$S$2-5+4+1-1-LEN(SUBSTITUTE(SUBSTITUTE(TEXT(SOURCE!H501,"????0"),"  ","")," ",""))), "")&amp;
      SUBSTITUTE(SUBSTITUTE(TEXT(SOURCE!H501,"????0"),"  ","")," ","")&amp;","&amp; IF(SOURCE!$T$2-3 &gt;= 0, REPT(" ",SOURCE!$T$2-3-5), "")&amp;
      SOURCE!I501&amp;" | "&amp; IF(SOURCE!$U$2-LEN(SOURCE!I501) &gt;= 0, REPT(" ",SOURCE!$U$2-LEN(SOURCE!I501)), "")&amp;
      SOURCE!J501&amp;      IF(SOURCE!$V$2-LEN(SOURCE!J501) &gt;= 0, REPT(" ",SOURCE!$V$2-LEN(SOURCE!J501)), "")&amp;
  " | "&amp; SOURCE!K501&amp;      IF(SOURCE!$X$2-LEN(SOURCE!K501) &gt;= 0, REPT(" ",SOURCE!$X$2-LEN(SOURCE!K501)), "")&amp;
      "},"&amp;IF(SOURCE!L501&lt;&gt;"",""&amp;SOURCE!L501,"")
 )
)
)</f>
        <v>/*  480 */  { fnGetSystemFlag,             FLAG_RUNIO,                  "RUNIO",                                       "RUNIO",                                       (0 &lt;&lt; TAM_MAX_BITS) |     0, CAT_SYFL | SLS_ENABLED   | US_UNCHANGED},</v>
      </c>
    </row>
    <row r="502" spans="1:1">
      <c r="A502" s="168" t="str">
        <f>IF(AND(OR(SOURCE!A502="",ISBLANK(SOURCE!A502)),SOURCE!B502&gt;0),IF(ISBLANK(SOURCE!C502),"",SOURCE!C502),
IF(SOURCE!B502&lt;0,VLOOKUP(SOURCE!B502,lookups!A$1:B$25,2,0),
  IF(ISBLANK(SOURCE!B502),
    "",
    "/* "&amp;TEXT(SOURCE!B502,"???0")&amp;" *"&amp;
      SOURCE!C502&amp;", "&amp; IF(SOURCE!$O$2-LEN(SOURCE!C502) &gt;= 0, REPT(" ",SOURCE!$O$2-LEN(SOURCE!C502)), "")&amp;
      SOURCE!D502&amp;", "&amp; IF(SOURCE!$P$2-LEN(SOURCE!D502) &gt;= 0, REPT(" ",SOURCE!$P$2-LEN(SOURCE!D502)), "")&amp;
      SOURCE!E502&amp;", "&amp; IF(SOURCE!$Q$2-LEN(SOURCE!E502) &gt;=0, REPT(" ",SOURCE!$Q$2-LEN(SOURCE!E502)), "")&amp;
      SOURCE!F502&amp;", "&amp; IF(SOURCE!$R$2-LEN(SOURCE!F502) &gt;= 0, REPT(" ",SOURCE!$R$2-LEN(SOURCE!F502)+2), "")&amp;"("&amp;
      SUBSTITUTE(TEXT(SOURCE!G502,"??0"),"  ","")&amp;" &lt;&lt; TAM_MAX_BITS) |"&amp; IF(SOURCE!$S$2-3 &gt;= 0, REPT(" ",SOURCE!$S$2-5+4+1-1-LEN(SUBSTITUTE(SUBSTITUTE(TEXT(SOURCE!H502,"????0"),"  ","")," ",""))), "")&amp;
      SUBSTITUTE(SUBSTITUTE(TEXT(SOURCE!H502,"????0"),"  ","")," ","")&amp;","&amp; IF(SOURCE!$T$2-3 &gt;= 0, REPT(" ",SOURCE!$T$2-3-5), "")&amp;
      SOURCE!I502&amp;" | "&amp; IF(SOURCE!$U$2-LEN(SOURCE!I502) &gt;= 0, REPT(" ",SOURCE!$U$2-LEN(SOURCE!I502)), "")&amp;
      SOURCE!J502&amp;      IF(SOURCE!$V$2-LEN(SOURCE!J502) &gt;= 0, REPT(" ",SOURCE!$V$2-LEN(SOURCE!J502)), "")&amp;
  " | "&amp; SOURCE!K502&amp;      IF(SOURCE!$X$2-LEN(SOURCE!K502) &gt;= 0, REPT(" ",SOURCE!$X$2-LEN(SOURCE!K502)), "")&amp;
      "},"&amp;IF(SOURCE!L502&lt;&gt;"",""&amp;SOURCE!L502,"")
 )
)
)</f>
        <v>/*  481 */  { fnGetSystemFlag,             FLAG_PRINT,                  "PRINT",                                       "PRINT",                                       (0 &lt;&lt; TAM_MAX_BITS) |     0, CAT_SYFL | SLS_ENABLED   | US_UNCHANGED},</v>
      </c>
    </row>
    <row r="503" spans="1:1">
      <c r="A503" s="168" t="str">
        <f>IF(AND(OR(SOURCE!A503="",ISBLANK(SOURCE!A503)),SOURCE!B503&gt;0),IF(ISBLANK(SOURCE!C503),"",SOURCE!C503),
IF(SOURCE!B503&lt;0,VLOOKUP(SOURCE!B503,lookups!A$1:B$25,2,0),
  IF(ISBLANK(SOURCE!B503),
    "",
    "/* "&amp;TEXT(SOURCE!B503,"???0")&amp;" *"&amp;
      SOURCE!C503&amp;", "&amp; IF(SOURCE!$O$2-LEN(SOURCE!C503) &gt;= 0, REPT(" ",SOURCE!$O$2-LEN(SOURCE!C503)), "")&amp;
      SOURCE!D503&amp;", "&amp; IF(SOURCE!$P$2-LEN(SOURCE!D503) &gt;= 0, REPT(" ",SOURCE!$P$2-LEN(SOURCE!D503)), "")&amp;
      SOURCE!E503&amp;", "&amp; IF(SOURCE!$Q$2-LEN(SOURCE!E503) &gt;=0, REPT(" ",SOURCE!$Q$2-LEN(SOURCE!E503)), "")&amp;
      SOURCE!F503&amp;", "&amp; IF(SOURCE!$R$2-LEN(SOURCE!F503) &gt;= 0, REPT(" ",SOURCE!$R$2-LEN(SOURCE!F503)+2), "")&amp;"("&amp;
      SUBSTITUTE(TEXT(SOURCE!G503,"??0"),"  ","")&amp;" &lt;&lt; TAM_MAX_BITS) |"&amp; IF(SOURCE!$S$2-3 &gt;= 0, REPT(" ",SOURCE!$S$2-5+4+1-1-LEN(SUBSTITUTE(SUBSTITUTE(TEXT(SOURCE!H503,"????0"),"  ","")," ",""))), "")&amp;
      SUBSTITUTE(SUBSTITUTE(TEXT(SOURCE!H503,"????0"),"  ","")," ","")&amp;","&amp; IF(SOURCE!$T$2-3 &gt;= 0, REPT(" ",SOURCE!$T$2-3-5), "")&amp;
      SOURCE!I503&amp;" | "&amp; IF(SOURCE!$U$2-LEN(SOURCE!I503) &gt;= 0, REPT(" ",SOURCE!$U$2-LEN(SOURCE!I503)), "")&amp;
      SOURCE!J503&amp;      IF(SOURCE!$V$2-LEN(SOURCE!J503) &gt;= 0, REPT(" ",SOURCE!$V$2-LEN(SOURCE!J503)), "")&amp;
  " | "&amp; SOURCE!K503&amp;      IF(SOURCE!$X$2-LEN(SOURCE!K503) &gt;= 0, REPT(" ",SOURCE!$X$2-LEN(SOURCE!K503)), "")&amp;
      "},"&amp;IF(SOURCE!L503&lt;&gt;"",""&amp;SOURCE!L503,"")
 )
)
)</f>
        <v>/*  482 */  { fnGetSystemFlag,             FLAG_TRACE,                  "TRACE",                                       "TRACE",                                       (0 &lt;&lt; TAM_MAX_BITS) |     0, CAT_SYFL | SLS_ENABLED   | US_UNCHANGED},</v>
      </c>
    </row>
    <row r="504" spans="1:1">
      <c r="A504" s="168" t="str">
        <f>IF(AND(OR(SOURCE!A504="",ISBLANK(SOURCE!A504)),SOURCE!B504&gt;0),IF(ISBLANK(SOURCE!C504),"",SOURCE!C504),
IF(SOURCE!B504&lt;0,VLOOKUP(SOURCE!B504,lookups!A$1:B$25,2,0),
  IF(ISBLANK(SOURCE!B504),
    "",
    "/* "&amp;TEXT(SOURCE!B504,"???0")&amp;" *"&amp;
      SOURCE!C504&amp;", "&amp; IF(SOURCE!$O$2-LEN(SOURCE!C504) &gt;= 0, REPT(" ",SOURCE!$O$2-LEN(SOURCE!C504)), "")&amp;
      SOURCE!D504&amp;", "&amp; IF(SOURCE!$P$2-LEN(SOURCE!D504) &gt;= 0, REPT(" ",SOURCE!$P$2-LEN(SOURCE!D504)), "")&amp;
      SOURCE!E504&amp;", "&amp; IF(SOURCE!$Q$2-LEN(SOURCE!E504) &gt;=0, REPT(" ",SOURCE!$Q$2-LEN(SOURCE!E504)), "")&amp;
      SOURCE!F504&amp;", "&amp; IF(SOURCE!$R$2-LEN(SOURCE!F504) &gt;= 0, REPT(" ",SOURCE!$R$2-LEN(SOURCE!F504)+2), "")&amp;"("&amp;
      SUBSTITUTE(TEXT(SOURCE!G504,"??0"),"  ","")&amp;" &lt;&lt; TAM_MAX_BITS) |"&amp; IF(SOURCE!$S$2-3 &gt;= 0, REPT(" ",SOURCE!$S$2-5+4+1-1-LEN(SUBSTITUTE(SUBSTITUTE(TEXT(SOURCE!H504,"????0"),"  ","")," ",""))), "")&amp;
      SUBSTITUTE(SUBSTITUTE(TEXT(SOURCE!H504,"????0"),"  ","")," ","")&amp;","&amp; IF(SOURCE!$T$2-3 &gt;= 0, REPT(" ",SOURCE!$T$2-3-5), "")&amp;
      SOURCE!I504&amp;" | "&amp; IF(SOURCE!$U$2-LEN(SOURCE!I504) &gt;= 0, REPT(" ",SOURCE!$U$2-LEN(SOURCE!I504)), "")&amp;
      SOURCE!J504&amp;      IF(SOURCE!$V$2-LEN(SOURCE!J504) &gt;= 0, REPT(" ",SOURCE!$V$2-LEN(SOURCE!J504)), "")&amp;
  " | "&amp; SOURCE!K504&amp;      IF(SOURCE!$X$2-LEN(SOURCE!K504) &gt;= 0, REPT(" ",SOURCE!$X$2-LEN(SOURCE!K504)), "")&amp;
      "},"&amp;IF(SOURCE!L504&lt;&gt;"",""&amp;SOURCE!L504,"")
 )
)
)</f>
        <v>/*  483 */  { fnGetSystemFlag,             FLAG_USER,                   "USER",                                        "USER",                                        (0 &lt;&lt; TAM_MAX_BITS) |     0, CAT_SYFL | SLS_ENABLED   | US_UNCHANGED},</v>
      </c>
    </row>
    <row r="505" spans="1:1">
      <c r="A505" s="168" t="str">
        <f>IF(AND(OR(SOURCE!A505="",ISBLANK(SOURCE!A505)),SOURCE!B505&gt;0),IF(ISBLANK(SOURCE!C505),"",SOURCE!C505),
IF(SOURCE!B505&lt;0,VLOOKUP(SOURCE!B505,lookups!A$1:B$25,2,0),
  IF(ISBLANK(SOURCE!B505),
    "",
    "/* "&amp;TEXT(SOURCE!B505,"???0")&amp;" *"&amp;
      SOURCE!C505&amp;", "&amp; IF(SOURCE!$O$2-LEN(SOURCE!C505) &gt;= 0, REPT(" ",SOURCE!$O$2-LEN(SOURCE!C505)), "")&amp;
      SOURCE!D505&amp;", "&amp; IF(SOURCE!$P$2-LEN(SOURCE!D505) &gt;= 0, REPT(" ",SOURCE!$P$2-LEN(SOURCE!D505)), "")&amp;
      SOURCE!E505&amp;", "&amp; IF(SOURCE!$Q$2-LEN(SOURCE!E505) &gt;=0, REPT(" ",SOURCE!$Q$2-LEN(SOURCE!E505)), "")&amp;
      SOURCE!F505&amp;", "&amp; IF(SOURCE!$R$2-LEN(SOURCE!F505) &gt;= 0, REPT(" ",SOURCE!$R$2-LEN(SOURCE!F505)+2), "")&amp;"("&amp;
      SUBSTITUTE(TEXT(SOURCE!G505,"??0"),"  ","")&amp;" &lt;&lt; TAM_MAX_BITS) |"&amp; IF(SOURCE!$S$2-3 &gt;= 0, REPT(" ",SOURCE!$S$2-5+4+1-1-LEN(SUBSTITUTE(SUBSTITUTE(TEXT(SOURCE!H505,"????0"),"  ","")," ",""))), "")&amp;
      SUBSTITUTE(SUBSTITUTE(TEXT(SOURCE!H505,"????0"),"  ","")," ","")&amp;","&amp; IF(SOURCE!$T$2-3 &gt;= 0, REPT(" ",SOURCE!$T$2-3-5), "")&amp;
      SOURCE!I505&amp;" | "&amp; IF(SOURCE!$U$2-LEN(SOURCE!I505) &gt;= 0, REPT(" ",SOURCE!$U$2-LEN(SOURCE!I505)), "")&amp;
      SOURCE!J505&amp;      IF(SOURCE!$V$2-LEN(SOURCE!J505) &gt;= 0, REPT(" ",SOURCE!$V$2-LEN(SOURCE!J505)), "")&amp;
  " | "&amp; SOURCE!K505&amp;      IF(SOURCE!$X$2-LEN(SOURCE!K505) &gt;= 0, REPT(" ",SOURCE!$X$2-LEN(SOURCE!K505)), "")&amp;
      "},"&amp;IF(SOURCE!L505&lt;&gt;"",""&amp;SOURCE!L505,"")
 )
)
)</f>
        <v>/*  484 */  { fnGetSystemFlag,             FLAG_LOWBAT,                 "LOWBAT",                                      "LOWBAT",                                      (0 &lt;&lt; TAM_MAX_BITS) |     0, CAT_SYFL | SLS_ENABLED   | US_UNCHANGED},</v>
      </c>
    </row>
    <row r="506" spans="1:1">
      <c r="A506" s="168" t="str">
        <f>IF(AND(OR(SOURCE!A506="",ISBLANK(SOURCE!A506)),SOURCE!B506&gt;0),IF(ISBLANK(SOURCE!C506),"",SOURCE!C506),
IF(SOURCE!B506&lt;0,VLOOKUP(SOURCE!B506,lookups!A$1:B$25,2,0),
  IF(ISBLANK(SOURCE!B506),
    "",
    "/* "&amp;TEXT(SOURCE!B506,"???0")&amp;" *"&amp;
      SOURCE!C506&amp;", "&amp; IF(SOURCE!$O$2-LEN(SOURCE!C506) &gt;= 0, REPT(" ",SOURCE!$O$2-LEN(SOURCE!C506)), "")&amp;
      SOURCE!D506&amp;", "&amp; IF(SOURCE!$P$2-LEN(SOURCE!D506) &gt;= 0, REPT(" ",SOURCE!$P$2-LEN(SOURCE!D506)), "")&amp;
      SOURCE!E506&amp;", "&amp; IF(SOURCE!$Q$2-LEN(SOURCE!E506) &gt;=0, REPT(" ",SOURCE!$Q$2-LEN(SOURCE!E506)), "")&amp;
      SOURCE!F506&amp;", "&amp; IF(SOURCE!$R$2-LEN(SOURCE!F506) &gt;= 0, REPT(" ",SOURCE!$R$2-LEN(SOURCE!F506)+2), "")&amp;"("&amp;
      SUBSTITUTE(TEXT(SOURCE!G506,"??0"),"  ","")&amp;" &lt;&lt; TAM_MAX_BITS) |"&amp; IF(SOURCE!$S$2-3 &gt;= 0, REPT(" ",SOURCE!$S$2-5+4+1-1-LEN(SUBSTITUTE(SUBSTITUTE(TEXT(SOURCE!H506,"????0"),"  ","")," ",""))), "")&amp;
      SUBSTITUTE(SUBSTITUTE(TEXT(SOURCE!H506,"????0"),"  ","")," ","")&amp;","&amp; IF(SOURCE!$T$2-3 &gt;= 0, REPT(" ",SOURCE!$T$2-3-5), "")&amp;
      SOURCE!I506&amp;" | "&amp; IF(SOURCE!$U$2-LEN(SOURCE!I506) &gt;= 0, REPT(" ",SOURCE!$U$2-LEN(SOURCE!I506)), "")&amp;
      SOURCE!J506&amp;      IF(SOURCE!$V$2-LEN(SOURCE!J506) &gt;= 0, REPT(" ",SOURCE!$V$2-LEN(SOURCE!J506)), "")&amp;
  " | "&amp; SOURCE!K506&amp;      IF(SOURCE!$X$2-LEN(SOURCE!K506) &gt;= 0, REPT(" ",SOURCE!$X$2-LEN(SOURCE!K506)), "")&amp;
      "},"&amp;IF(SOURCE!L506&lt;&gt;"",""&amp;SOURCE!L506,"")
 )
)
)</f>
        <v>/*  485 */  { fnGetSystemFlag,             FLAG_SLOW,                   "SLOW",                                        "SLOW",                                        (0 &lt;&lt; TAM_MAX_BITS) |     0, CAT_SYFL | SLS_ENABLED   | US_UNCHANGED},</v>
      </c>
    </row>
    <row r="507" spans="1:1">
      <c r="A507" s="168" t="str">
        <f>IF(AND(OR(SOURCE!A507="",ISBLANK(SOURCE!A507)),SOURCE!B507&gt;0),IF(ISBLANK(SOURCE!C507),"",SOURCE!C507),
IF(SOURCE!B507&lt;0,VLOOKUP(SOURCE!B507,lookups!A$1:B$25,2,0),
  IF(ISBLANK(SOURCE!B507),
    "",
    "/* "&amp;TEXT(SOURCE!B507,"???0")&amp;" *"&amp;
      SOURCE!C507&amp;", "&amp; IF(SOURCE!$O$2-LEN(SOURCE!C507) &gt;= 0, REPT(" ",SOURCE!$O$2-LEN(SOURCE!C507)), "")&amp;
      SOURCE!D507&amp;", "&amp; IF(SOURCE!$P$2-LEN(SOURCE!D507) &gt;= 0, REPT(" ",SOURCE!$P$2-LEN(SOURCE!D507)), "")&amp;
      SOURCE!E507&amp;", "&amp; IF(SOURCE!$Q$2-LEN(SOURCE!E507) &gt;=0, REPT(" ",SOURCE!$Q$2-LEN(SOURCE!E507)), "")&amp;
      SOURCE!F507&amp;", "&amp; IF(SOURCE!$R$2-LEN(SOURCE!F507) &gt;= 0, REPT(" ",SOURCE!$R$2-LEN(SOURCE!F507)+2), "")&amp;"("&amp;
      SUBSTITUTE(TEXT(SOURCE!G507,"??0"),"  ","")&amp;" &lt;&lt; TAM_MAX_BITS) |"&amp; IF(SOURCE!$S$2-3 &gt;= 0, REPT(" ",SOURCE!$S$2-5+4+1-1-LEN(SUBSTITUTE(SUBSTITUTE(TEXT(SOURCE!H507,"????0"),"  ","")," ",""))), "")&amp;
      SUBSTITUTE(SUBSTITUTE(TEXT(SOURCE!H507,"????0"),"  ","")," ","")&amp;","&amp; IF(SOURCE!$T$2-3 &gt;= 0, REPT(" ",SOURCE!$T$2-3-5), "")&amp;
      SOURCE!I507&amp;" | "&amp; IF(SOURCE!$U$2-LEN(SOURCE!I507) &gt;= 0, REPT(" ",SOURCE!$U$2-LEN(SOURCE!I507)), "")&amp;
      SOURCE!J507&amp;      IF(SOURCE!$V$2-LEN(SOURCE!J507) &gt;= 0, REPT(" ",SOURCE!$V$2-LEN(SOURCE!J507)), "")&amp;
  " | "&amp; SOURCE!K507&amp;      IF(SOURCE!$X$2-LEN(SOURCE!K507) &gt;= 0, REPT(" ",SOURCE!$X$2-LEN(SOURCE!K507)), "")&amp;
      "},"&amp;IF(SOURCE!L507&lt;&gt;"",""&amp;SOURCE!L507,"")
 )
)
)</f>
        <v>/*  486 */  { fnGetSystemFlag,             FLAG_SPCRES,                 "SPCRES",                                      "SPCRES",                                      (0 &lt;&lt; TAM_MAX_BITS) |     0, CAT_SYFL | SLS_ENABLED   | US_UNCHANGED},</v>
      </c>
    </row>
    <row r="508" spans="1:1">
      <c r="A508" s="168" t="str">
        <f>IF(AND(OR(SOURCE!A508="",ISBLANK(SOURCE!A508)),SOURCE!B508&gt;0),IF(ISBLANK(SOURCE!C508),"",SOURCE!C508),
IF(SOURCE!B508&lt;0,VLOOKUP(SOURCE!B508,lookups!A$1:B$25,2,0),
  IF(ISBLANK(SOURCE!B508),
    "",
    "/* "&amp;TEXT(SOURCE!B508,"???0")&amp;" *"&amp;
      SOURCE!C508&amp;", "&amp; IF(SOURCE!$O$2-LEN(SOURCE!C508) &gt;= 0, REPT(" ",SOURCE!$O$2-LEN(SOURCE!C508)), "")&amp;
      SOURCE!D508&amp;", "&amp; IF(SOURCE!$P$2-LEN(SOURCE!D508) &gt;= 0, REPT(" ",SOURCE!$P$2-LEN(SOURCE!D508)), "")&amp;
      SOURCE!E508&amp;", "&amp; IF(SOURCE!$Q$2-LEN(SOURCE!E508) &gt;=0, REPT(" ",SOURCE!$Q$2-LEN(SOURCE!E508)), "")&amp;
      SOURCE!F508&amp;", "&amp; IF(SOURCE!$R$2-LEN(SOURCE!F508) &gt;= 0, REPT(" ",SOURCE!$R$2-LEN(SOURCE!F508)+2), "")&amp;"("&amp;
      SUBSTITUTE(TEXT(SOURCE!G508,"??0"),"  ","")&amp;" &lt;&lt; TAM_MAX_BITS) |"&amp; IF(SOURCE!$S$2-3 &gt;= 0, REPT(" ",SOURCE!$S$2-5+4+1-1-LEN(SUBSTITUTE(SUBSTITUTE(TEXT(SOURCE!H508,"????0"),"  ","")," ",""))), "")&amp;
      SUBSTITUTE(SUBSTITUTE(TEXT(SOURCE!H508,"????0"),"  ","")," ","")&amp;","&amp; IF(SOURCE!$T$2-3 &gt;= 0, REPT(" ",SOURCE!$T$2-3-5), "")&amp;
      SOURCE!I508&amp;" | "&amp; IF(SOURCE!$U$2-LEN(SOURCE!I508) &gt;= 0, REPT(" ",SOURCE!$U$2-LEN(SOURCE!I508)), "")&amp;
      SOURCE!J508&amp;      IF(SOURCE!$V$2-LEN(SOURCE!J508) &gt;= 0, REPT(" ",SOURCE!$V$2-LEN(SOURCE!J508)), "")&amp;
  " | "&amp; SOURCE!K508&amp;      IF(SOURCE!$X$2-LEN(SOURCE!K508) &gt;= 0, REPT(" ",SOURCE!$X$2-LEN(SOURCE!K508)), "")&amp;
      "},"&amp;IF(SOURCE!L508&lt;&gt;"",""&amp;SOURCE!L508,"")
 )
)
)</f>
        <v>/*  487 */  { fnGetSystemFlag,             FLAG_SSIZE8,                 "SSIZE8",                                      "SSIZE8",                                      (0 &lt;&lt; TAM_MAX_BITS) |     0, CAT_SYFL | SLS_ENABLED   | US_UNCHANGED},</v>
      </c>
    </row>
    <row r="509" spans="1:1">
      <c r="A509" s="168" t="str">
        <f>IF(AND(OR(SOURCE!A509="",ISBLANK(SOURCE!A509)),SOURCE!B509&gt;0),IF(ISBLANK(SOURCE!C509),"",SOURCE!C509),
IF(SOURCE!B509&lt;0,VLOOKUP(SOURCE!B509,lookups!A$1:B$25,2,0),
  IF(ISBLANK(SOURCE!B509),
    "",
    "/* "&amp;TEXT(SOURCE!B509,"???0")&amp;" *"&amp;
      SOURCE!C509&amp;", "&amp; IF(SOURCE!$O$2-LEN(SOURCE!C509) &gt;= 0, REPT(" ",SOURCE!$O$2-LEN(SOURCE!C509)), "")&amp;
      SOURCE!D509&amp;", "&amp; IF(SOURCE!$P$2-LEN(SOURCE!D509) &gt;= 0, REPT(" ",SOURCE!$P$2-LEN(SOURCE!D509)), "")&amp;
      SOURCE!E509&amp;", "&amp; IF(SOURCE!$Q$2-LEN(SOURCE!E509) &gt;=0, REPT(" ",SOURCE!$Q$2-LEN(SOURCE!E509)), "")&amp;
      SOURCE!F509&amp;", "&amp; IF(SOURCE!$R$2-LEN(SOURCE!F509) &gt;= 0, REPT(" ",SOURCE!$R$2-LEN(SOURCE!F509)+2), "")&amp;"("&amp;
      SUBSTITUTE(TEXT(SOURCE!G509,"??0"),"  ","")&amp;" &lt;&lt; TAM_MAX_BITS) |"&amp; IF(SOURCE!$S$2-3 &gt;= 0, REPT(" ",SOURCE!$S$2-5+4+1-1-LEN(SUBSTITUTE(SUBSTITUTE(TEXT(SOURCE!H509,"????0"),"  ","")," ",""))), "")&amp;
      SUBSTITUTE(SUBSTITUTE(TEXT(SOURCE!H509,"????0"),"  ","")," ","")&amp;","&amp; IF(SOURCE!$T$2-3 &gt;= 0, REPT(" ",SOURCE!$T$2-3-5), "")&amp;
      SOURCE!I509&amp;" | "&amp; IF(SOURCE!$U$2-LEN(SOURCE!I509) &gt;= 0, REPT(" ",SOURCE!$U$2-LEN(SOURCE!I509)), "")&amp;
      SOURCE!J509&amp;      IF(SOURCE!$V$2-LEN(SOURCE!J509) &gt;= 0, REPT(" ",SOURCE!$V$2-LEN(SOURCE!J509)), "")&amp;
  " | "&amp; SOURCE!K509&amp;      IF(SOURCE!$X$2-LEN(SOURCE!K509) &gt;= 0, REPT(" ",SOURCE!$X$2-LEN(SOURCE!K509)), "")&amp;
      "},"&amp;IF(SOURCE!L509&lt;&gt;"",""&amp;SOURCE!L509,"")
 )
)
)</f>
        <v>/*  488 */  { fnGetSystemFlag,             FLAG_QUIET,                  "QUIET",                                       "QUIET",                                       (0 &lt;&lt; TAM_MAX_BITS) |     0, CAT_SYFL | SLS_ENABLED   | US_UNCHANGED},</v>
      </c>
    </row>
    <row r="510" spans="1:1">
      <c r="A510" s="168" t="str">
        <f>IF(AND(OR(SOURCE!A510="",ISBLANK(SOURCE!A510)),SOURCE!B510&gt;0),IF(ISBLANK(SOURCE!C510),"",SOURCE!C510),
IF(SOURCE!B510&lt;0,VLOOKUP(SOURCE!B510,lookups!A$1:B$25,2,0),
  IF(ISBLANK(SOURCE!B510),
    "",
    "/* "&amp;TEXT(SOURCE!B510,"???0")&amp;" *"&amp;
      SOURCE!C510&amp;", "&amp; IF(SOURCE!$O$2-LEN(SOURCE!C510) &gt;= 0, REPT(" ",SOURCE!$O$2-LEN(SOURCE!C510)), "")&amp;
      SOURCE!D510&amp;", "&amp; IF(SOURCE!$P$2-LEN(SOURCE!D510) &gt;= 0, REPT(" ",SOURCE!$P$2-LEN(SOURCE!D510)), "")&amp;
      SOURCE!E510&amp;", "&amp; IF(SOURCE!$Q$2-LEN(SOURCE!E510) &gt;=0, REPT(" ",SOURCE!$Q$2-LEN(SOURCE!E510)), "")&amp;
      SOURCE!F510&amp;", "&amp; IF(SOURCE!$R$2-LEN(SOURCE!F510) &gt;= 0, REPT(" ",SOURCE!$R$2-LEN(SOURCE!F510)+2), "")&amp;"("&amp;
      SUBSTITUTE(TEXT(SOURCE!G510,"??0"),"  ","")&amp;" &lt;&lt; TAM_MAX_BITS) |"&amp; IF(SOURCE!$S$2-3 &gt;= 0, REPT(" ",SOURCE!$S$2-5+4+1-1-LEN(SUBSTITUTE(SUBSTITUTE(TEXT(SOURCE!H510,"????0"),"  ","")," ",""))), "")&amp;
      SUBSTITUTE(SUBSTITUTE(TEXT(SOURCE!H510,"????0"),"  ","")," ","")&amp;","&amp; IF(SOURCE!$T$2-3 &gt;= 0, REPT(" ",SOURCE!$T$2-3-5), "")&amp;
      SOURCE!I510&amp;" | "&amp; IF(SOURCE!$U$2-LEN(SOURCE!I510) &gt;= 0, REPT(" ",SOURCE!$U$2-LEN(SOURCE!I510)), "")&amp;
      SOURCE!J510&amp;      IF(SOURCE!$V$2-LEN(SOURCE!J510) &gt;= 0, REPT(" ",SOURCE!$V$2-LEN(SOURCE!J510)), "")&amp;
  " | "&amp; SOURCE!K510&amp;      IF(SOURCE!$X$2-LEN(SOURCE!K510) &gt;= 0, REPT(" ",SOURCE!$X$2-LEN(SOURCE!K510)), "")&amp;
      "},"&amp;IF(SOURCE!L510&lt;&gt;"",""&amp;SOURCE!L510,"")
 )
)
)</f>
        <v>/*  489 */  { fnGetSystemFlag,             FLAG_DECIMP,                 "DECIM.",                                      "DECIM.",                                      (0 &lt;&lt; TAM_MAX_BITS) |     0, CAT_SYFL | SLS_ENABLED   | US_UNCHANGED},</v>
      </c>
    </row>
    <row r="511" spans="1:1">
      <c r="A511" s="168" t="str">
        <f>IF(AND(OR(SOURCE!A511="",ISBLANK(SOURCE!A511)),SOURCE!B511&gt;0),IF(ISBLANK(SOURCE!C511),"",SOURCE!C511),
IF(SOURCE!B511&lt;0,VLOOKUP(SOURCE!B511,lookups!A$1:B$25,2,0),
  IF(ISBLANK(SOURCE!B511),
    "",
    "/* "&amp;TEXT(SOURCE!B511,"???0")&amp;" *"&amp;
      SOURCE!C511&amp;", "&amp; IF(SOURCE!$O$2-LEN(SOURCE!C511) &gt;= 0, REPT(" ",SOURCE!$O$2-LEN(SOURCE!C511)), "")&amp;
      SOURCE!D511&amp;", "&amp; IF(SOURCE!$P$2-LEN(SOURCE!D511) &gt;= 0, REPT(" ",SOURCE!$P$2-LEN(SOURCE!D511)), "")&amp;
      SOURCE!E511&amp;", "&amp; IF(SOURCE!$Q$2-LEN(SOURCE!E511) &gt;=0, REPT(" ",SOURCE!$Q$2-LEN(SOURCE!E511)), "")&amp;
      SOURCE!F511&amp;", "&amp; IF(SOURCE!$R$2-LEN(SOURCE!F511) &gt;= 0, REPT(" ",SOURCE!$R$2-LEN(SOURCE!F511)+2), "")&amp;"("&amp;
      SUBSTITUTE(TEXT(SOURCE!G511,"??0"),"  ","")&amp;" &lt;&lt; TAM_MAX_BITS) |"&amp; IF(SOURCE!$S$2-3 &gt;= 0, REPT(" ",SOURCE!$S$2-5+4+1-1-LEN(SUBSTITUTE(SUBSTITUTE(TEXT(SOURCE!H511,"????0"),"  ","")," ",""))), "")&amp;
      SUBSTITUTE(SUBSTITUTE(TEXT(SOURCE!H511,"????0"),"  ","")," ","")&amp;","&amp; IF(SOURCE!$T$2-3 &gt;= 0, REPT(" ",SOURCE!$T$2-3-5), "")&amp;
      SOURCE!I511&amp;" | "&amp; IF(SOURCE!$U$2-LEN(SOURCE!I511) &gt;= 0, REPT(" ",SOURCE!$U$2-LEN(SOURCE!I511)), "")&amp;
      SOURCE!J511&amp;      IF(SOURCE!$V$2-LEN(SOURCE!J511) &gt;= 0, REPT(" ",SOURCE!$V$2-LEN(SOURCE!J511)), "")&amp;
  " | "&amp; SOURCE!K511&amp;      IF(SOURCE!$X$2-LEN(SOURCE!K511) &gt;= 0, REPT(" ",SOURCE!$X$2-LEN(SOURCE!K511)), "")&amp;
      "},"&amp;IF(SOURCE!L511&lt;&gt;"",""&amp;SOURCE!L511,"")
 )
)
)</f>
        <v>/*  490 */  { fnGetSystemFlag,             FLAG_MULTx,                  "MULT" STD_CROSS,                              "MULT" STD_CROSS,                              (0 &lt;&lt; TAM_MAX_BITS) |     0, CAT_SYFL | SLS_ENABLED   | US_UNCHANGED},</v>
      </c>
    </row>
    <row r="512" spans="1:1">
      <c r="A512" s="168" t="str">
        <f>IF(AND(OR(SOURCE!A512="",ISBLANK(SOURCE!A512)),SOURCE!B512&gt;0),IF(ISBLANK(SOURCE!C512),"",SOURCE!C512),
IF(SOURCE!B512&lt;0,VLOOKUP(SOURCE!B512,lookups!A$1:B$25,2,0),
  IF(ISBLANK(SOURCE!B512),
    "",
    "/* "&amp;TEXT(SOURCE!B512,"???0")&amp;" *"&amp;
      SOURCE!C512&amp;", "&amp; IF(SOURCE!$O$2-LEN(SOURCE!C512) &gt;= 0, REPT(" ",SOURCE!$O$2-LEN(SOURCE!C512)), "")&amp;
      SOURCE!D512&amp;", "&amp; IF(SOURCE!$P$2-LEN(SOURCE!D512) &gt;= 0, REPT(" ",SOURCE!$P$2-LEN(SOURCE!D512)), "")&amp;
      SOURCE!E512&amp;", "&amp; IF(SOURCE!$Q$2-LEN(SOURCE!E512) &gt;=0, REPT(" ",SOURCE!$Q$2-LEN(SOURCE!E512)), "")&amp;
      SOURCE!F512&amp;", "&amp; IF(SOURCE!$R$2-LEN(SOURCE!F512) &gt;= 0, REPT(" ",SOURCE!$R$2-LEN(SOURCE!F512)+2), "")&amp;"("&amp;
      SUBSTITUTE(TEXT(SOURCE!G512,"??0"),"  ","")&amp;" &lt;&lt; TAM_MAX_BITS) |"&amp; IF(SOURCE!$S$2-3 &gt;= 0, REPT(" ",SOURCE!$S$2-5+4+1-1-LEN(SUBSTITUTE(SUBSTITUTE(TEXT(SOURCE!H512,"????0"),"  ","")," ",""))), "")&amp;
      SUBSTITUTE(SUBSTITUTE(TEXT(SOURCE!H512,"????0"),"  ","")," ","")&amp;","&amp; IF(SOURCE!$T$2-3 &gt;= 0, REPT(" ",SOURCE!$T$2-3-5), "")&amp;
      SOURCE!I512&amp;" | "&amp; IF(SOURCE!$U$2-LEN(SOURCE!I512) &gt;= 0, REPT(" ",SOURCE!$U$2-LEN(SOURCE!I512)), "")&amp;
      SOURCE!J512&amp;      IF(SOURCE!$V$2-LEN(SOURCE!J512) &gt;= 0, REPT(" ",SOURCE!$V$2-LEN(SOURCE!J512)), "")&amp;
  " | "&amp; SOURCE!K512&amp;      IF(SOURCE!$X$2-LEN(SOURCE!K512) &gt;= 0, REPT(" ",SOURCE!$X$2-LEN(SOURCE!K512)), "")&amp;
      "},"&amp;IF(SOURCE!L512&lt;&gt;"",""&amp;SOURCE!L512,"")
 )
)
)</f>
        <v>/*  491 */  { fnGetSystemFlag,             FLAG_ALLENG,                 "ALLENG",                                      "ALLENG",                                      (0 &lt;&lt; TAM_MAX_BITS) |     0, CAT_SYFL | SLS_ENABLED   | US_UNCHANGED},</v>
      </c>
    </row>
    <row r="513" spans="1:1">
      <c r="A513" s="168" t="str">
        <f>IF(AND(OR(SOURCE!A513="",ISBLANK(SOURCE!A513)),SOURCE!B513&gt;0),IF(ISBLANK(SOURCE!C513),"",SOURCE!C513),
IF(SOURCE!B513&lt;0,VLOOKUP(SOURCE!B513,lookups!A$1:B$25,2,0),
  IF(ISBLANK(SOURCE!B513),
    "",
    "/* "&amp;TEXT(SOURCE!B513,"???0")&amp;" *"&amp;
      SOURCE!C513&amp;", "&amp; IF(SOURCE!$O$2-LEN(SOURCE!C513) &gt;= 0, REPT(" ",SOURCE!$O$2-LEN(SOURCE!C513)), "")&amp;
      SOURCE!D513&amp;", "&amp; IF(SOURCE!$P$2-LEN(SOURCE!D513) &gt;= 0, REPT(" ",SOURCE!$P$2-LEN(SOURCE!D513)), "")&amp;
      SOURCE!E513&amp;", "&amp; IF(SOURCE!$Q$2-LEN(SOURCE!E513) &gt;=0, REPT(" ",SOURCE!$Q$2-LEN(SOURCE!E513)), "")&amp;
      SOURCE!F513&amp;", "&amp; IF(SOURCE!$R$2-LEN(SOURCE!F513) &gt;= 0, REPT(" ",SOURCE!$R$2-LEN(SOURCE!F513)+2), "")&amp;"("&amp;
      SUBSTITUTE(TEXT(SOURCE!G513,"??0"),"  ","")&amp;" &lt;&lt; TAM_MAX_BITS) |"&amp; IF(SOURCE!$S$2-3 &gt;= 0, REPT(" ",SOURCE!$S$2-5+4+1-1-LEN(SUBSTITUTE(SUBSTITUTE(TEXT(SOURCE!H513,"????0"),"  ","")," ",""))), "")&amp;
      SUBSTITUTE(SUBSTITUTE(TEXT(SOURCE!H513,"????0"),"  ","")," ","")&amp;","&amp; IF(SOURCE!$T$2-3 &gt;= 0, REPT(" ",SOURCE!$T$2-3-5), "")&amp;
      SOURCE!I513&amp;" | "&amp; IF(SOURCE!$U$2-LEN(SOURCE!I513) &gt;= 0, REPT(" ",SOURCE!$U$2-LEN(SOURCE!I513)), "")&amp;
      SOURCE!J513&amp;      IF(SOURCE!$V$2-LEN(SOURCE!J513) &gt;= 0, REPT(" ",SOURCE!$V$2-LEN(SOURCE!J513)), "")&amp;
  " | "&amp; SOURCE!K513&amp;      IF(SOURCE!$X$2-LEN(SOURCE!K513) &gt;= 0, REPT(" ",SOURCE!$X$2-LEN(SOURCE!K513)), "")&amp;
      "},"&amp;IF(SOURCE!L513&lt;&gt;"",""&amp;SOURCE!L513,"")
 )
)
)</f>
        <v>/*  492 */  { fnGetSystemFlag,             FLAG_GROW,                   "GROW",                                        "GROW",                                        (0 &lt;&lt; TAM_MAX_BITS) |     0, CAT_SYFL | SLS_ENABLED   | US_UNCHANGED},</v>
      </c>
    </row>
    <row r="514" spans="1:1">
      <c r="A514" s="168" t="str">
        <f>IF(AND(OR(SOURCE!A514="",ISBLANK(SOURCE!A514)),SOURCE!B514&gt;0),IF(ISBLANK(SOURCE!C514),"",SOURCE!C514),
IF(SOURCE!B514&lt;0,VLOOKUP(SOURCE!B514,lookups!A$1:B$25,2,0),
  IF(ISBLANK(SOURCE!B514),
    "",
    "/* "&amp;TEXT(SOURCE!B514,"???0")&amp;" *"&amp;
      SOURCE!C514&amp;", "&amp; IF(SOURCE!$O$2-LEN(SOURCE!C514) &gt;= 0, REPT(" ",SOURCE!$O$2-LEN(SOURCE!C514)), "")&amp;
      SOURCE!D514&amp;", "&amp; IF(SOURCE!$P$2-LEN(SOURCE!D514) &gt;= 0, REPT(" ",SOURCE!$P$2-LEN(SOURCE!D514)), "")&amp;
      SOURCE!E514&amp;", "&amp; IF(SOURCE!$Q$2-LEN(SOURCE!E514) &gt;=0, REPT(" ",SOURCE!$Q$2-LEN(SOURCE!E514)), "")&amp;
      SOURCE!F514&amp;", "&amp; IF(SOURCE!$R$2-LEN(SOURCE!F514) &gt;= 0, REPT(" ",SOURCE!$R$2-LEN(SOURCE!F514)+2), "")&amp;"("&amp;
      SUBSTITUTE(TEXT(SOURCE!G514,"??0"),"  ","")&amp;" &lt;&lt; TAM_MAX_BITS) |"&amp; IF(SOURCE!$S$2-3 &gt;= 0, REPT(" ",SOURCE!$S$2-5+4+1-1-LEN(SUBSTITUTE(SUBSTITUTE(TEXT(SOURCE!H514,"????0"),"  ","")," ",""))), "")&amp;
      SUBSTITUTE(SUBSTITUTE(TEXT(SOURCE!H514,"????0"),"  ","")," ","")&amp;","&amp; IF(SOURCE!$T$2-3 &gt;= 0, REPT(" ",SOURCE!$T$2-3-5), "")&amp;
      SOURCE!I514&amp;" | "&amp; IF(SOURCE!$U$2-LEN(SOURCE!I514) &gt;= 0, REPT(" ",SOURCE!$U$2-LEN(SOURCE!I514)), "")&amp;
      SOURCE!J514&amp;      IF(SOURCE!$V$2-LEN(SOURCE!J514) &gt;= 0, REPT(" ",SOURCE!$V$2-LEN(SOURCE!J514)), "")&amp;
  " | "&amp; SOURCE!K514&amp;      IF(SOURCE!$X$2-LEN(SOURCE!K514) &gt;= 0, REPT(" ",SOURCE!$X$2-LEN(SOURCE!K514)), "")&amp;
      "},"&amp;IF(SOURCE!L514&lt;&gt;"",""&amp;SOURCE!L514,"")
 )
)
)</f>
        <v>/*  493 */  { fnGetSystemFlag,             FLAG_AUTOFF,                 "AUTOFF",                                      "AUTOFF",                                      (0 &lt;&lt; TAM_MAX_BITS) |     0, CAT_SYFL | SLS_ENABLED   | US_UNCHANGED},</v>
      </c>
    </row>
    <row r="515" spans="1:1">
      <c r="A515" s="168" t="str">
        <f>IF(AND(OR(SOURCE!A515="",ISBLANK(SOURCE!A515)),SOURCE!B515&gt;0),IF(ISBLANK(SOURCE!C515),"",SOURCE!C515),
IF(SOURCE!B515&lt;0,VLOOKUP(SOURCE!B515,lookups!A$1:B$25,2,0),
  IF(ISBLANK(SOURCE!B515),
    "",
    "/* "&amp;TEXT(SOURCE!B515,"???0")&amp;" *"&amp;
      SOURCE!C515&amp;", "&amp; IF(SOURCE!$O$2-LEN(SOURCE!C515) &gt;= 0, REPT(" ",SOURCE!$O$2-LEN(SOURCE!C515)), "")&amp;
      SOURCE!D515&amp;", "&amp; IF(SOURCE!$P$2-LEN(SOURCE!D515) &gt;= 0, REPT(" ",SOURCE!$P$2-LEN(SOURCE!D515)), "")&amp;
      SOURCE!E515&amp;", "&amp; IF(SOURCE!$Q$2-LEN(SOURCE!E515) &gt;=0, REPT(" ",SOURCE!$Q$2-LEN(SOURCE!E515)), "")&amp;
      SOURCE!F515&amp;", "&amp; IF(SOURCE!$R$2-LEN(SOURCE!F515) &gt;= 0, REPT(" ",SOURCE!$R$2-LEN(SOURCE!F515)+2), "")&amp;"("&amp;
      SUBSTITUTE(TEXT(SOURCE!G515,"??0"),"  ","")&amp;" &lt;&lt; TAM_MAX_BITS) |"&amp; IF(SOURCE!$S$2-3 &gt;= 0, REPT(" ",SOURCE!$S$2-5+4+1-1-LEN(SUBSTITUTE(SUBSTITUTE(TEXT(SOURCE!H515,"????0"),"  ","")," ",""))), "")&amp;
      SUBSTITUTE(SUBSTITUTE(TEXT(SOURCE!H515,"????0"),"  ","")," ","")&amp;","&amp; IF(SOURCE!$T$2-3 &gt;= 0, REPT(" ",SOURCE!$T$2-3-5), "")&amp;
      SOURCE!I515&amp;" | "&amp; IF(SOURCE!$U$2-LEN(SOURCE!I515) &gt;= 0, REPT(" ",SOURCE!$U$2-LEN(SOURCE!I515)), "")&amp;
      SOURCE!J515&amp;      IF(SOURCE!$V$2-LEN(SOURCE!J515) &gt;= 0, REPT(" ",SOURCE!$V$2-LEN(SOURCE!J515)), "")&amp;
  " | "&amp; SOURCE!K515&amp;      IF(SOURCE!$X$2-LEN(SOURCE!K515) &gt;= 0, REPT(" ",SOURCE!$X$2-LEN(SOURCE!K515)), "")&amp;
      "},"&amp;IF(SOURCE!L515&lt;&gt;"",""&amp;SOURCE!L515,"")
 )
)
)</f>
        <v>/*  494 */  { fnGetSystemFlag,             FLAG_AUTXEQ,                 "AUTXEQ",                                      "AUTXEQ",                                      (0 &lt;&lt; TAM_MAX_BITS) |     0, CAT_SYFL | SLS_ENABLED   | US_UNCHANGED},</v>
      </c>
    </row>
    <row r="516" spans="1:1">
      <c r="A516" s="168" t="str">
        <f>IF(AND(OR(SOURCE!A516="",ISBLANK(SOURCE!A516)),SOURCE!B516&gt;0),IF(ISBLANK(SOURCE!C516),"",SOURCE!C516),
IF(SOURCE!B516&lt;0,VLOOKUP(SOURCE!B516,lookups!A$1:B$25,2,0),
  IF(ISBLANK(SOURCE!B516),
    "",
    "/* "&amp;TEXT(SOURCE!B516,"???0")&amp;" *"&amp;
      SOURCE!C516&amp;", "&amp; IF(SOURCE!$O$2-LEN(SOURCE!C516) &gt;= 0, REPT(" ",SOURCE!$O$2-LEN(SOURCE!C516)), "")&amp;
      SOURCE!D516&amp;", "&amp; IF(SOURCE!$P$2-LEN(SOURCE!D516) &gt;= 0, REPT(" ",SOURCE!$P$2-LEN(SOURCE!D516)), "")&amp;
      SOURCE!E516&amp;", "&amp; IF(SOURCE!$Q$2-LEN(SOURCE!E516) &gt;=0, REPT(" ",SOURCE!$Q$2-LEN(SOURCE!E516)), "")&amp;
      SOURCE!F516&amp;", "&amp; IF(SOURCE!$R$2-LEN(SOURCE!F516) &gt;= 0, REPT(" ",SOURCE!$R$2-LEN(SOURCE!F516)+2), "")&amp;"("&amp;
      SUBSTITUTE(TEXT(SOURCE!G516,"??0"),"  ","")&amp;" &lt;&lt; TAM_MAX_BITS) |"&amp; IF(SOURCE!$S$2-3 &gt;= 0, REPT(" ",SOURCE!$S$2-5+4+1-1-LEN(SUBSTITUTE(SUBSTITUTE(TEXT(SOURCE!H516,"????0"),"  ","")," ",""))), "")&amp;
      SUBSTITUTE(SUBSTITUTE(TEXT(SOURCE!H516,"????0"),"  ","")," ","")&amp;","&amp; IF(SOURCE!$T$2-3 &gt;= 0, REPT(" ",SOURCE!$T$2-3-5), "")&amp;
      SOURCE!I516&amp;" | "&amp; IF(SOURCE!$U$2-LEN(SOURCE!I516) &gt;= 0, REPT(" ",SOURCE!$U$2-LEN(SOURCE!I516)), "")&amp;
      SOURCE!J516&amp;      IF(SOURCE!$V$2-LEN(SOURCE!J516) &gt;= 0, REPT(" ",SOURCE!$V$2-LEN(SOURCE!J516)), "")&amp;
  " | "&amp; SOURCE!K516&amp;      IF(SOURCE!$X$2-LEN(SOURCE!K516) &gt;= 0, REPT(" ",SOURCE!$X$2-LEN(SOURCE!K516)), "")&amp;
      "},"&amp;IF(SOURCE!L516&lt;&gt;"",""&amp;SOURCE!L516,"")
 )
)
)</f>
        <v>/*  495 */  { fnGetSystemFlag,             FLAG_PRTACT,                 "PRTACT",                                      "PRTACT",                                      (0 &lt;&lt; TAM_MAX_BITS) |     0, CAT_SYFL | SLS_ENABLED   | US_UNCHANGED},</v>
      </c>
    </row>
    <row r="517" spans="1:1">
      <c r="A517" s="168" t="str">
        <f>IF(AND(OR(SOURCE!A517="",ISBLANK(SOURCE!A517)),SOURCE!B517&gt;0),IF(ISBLANK(SOURCE!C517),"",SOURCE!C517),
IF(SOURCE!B517&lt;0,VLOOKUP(SOURCE!B517,lookups!A$1:B$25,2,0),
  IF(ISBLANK(SOURCE!B517),
    "",
    "/* "&amp;TEXT(SOURCE!B517,"???0")&amp;" *"&amp;
      SOURCE!C517&amp;", "&amp; IF(SOURCE!$O$2-LEN(SOURCE!C517) &gt;= 0, REPT(" ",SOURCE!$O$2-LEN(SOURCE!C517)), "")&amp;
      SOURCE!D517&amp;", "&amp; IF(SOURCE!$P$2-LEN(SOURCE!D517) &gt;= 0, REPT(" ",SOURCE!$P$2-LEN(SOURCE!D517)), "")&amp;
      SOURCE!E517&amp;", "&amp; IF(SOURCE!$Q$2-LEN(SOURCE!E517) &gt;=0, REPT(" ",SOURCE!$Q$2-LEN(SOURCE!E517)), "")&amp;
      SOURCE!F517&amp;", "&amp; IF(SOURCE!$R$2-LEN(SOURCE!F517) &gt;= 0, REPT(" ",SOURCE!$R$2-LEN(SOURCE!F517)+2), "")&amp;"("&amp;
      SUBSTITUTE(TEXT(SOURCE!G517,"??0"),"  ","")&amp;" &lt;&lt; TAM_MAX_BITS) |"&amp; IF(SOURCE!$S$2-3 &gt;= 0, REPT(" ",SOURCE!$S$2-5+4+1-1-LEN(SUBSTITUTE(SUBSTITUTE(TEXT(SOURCE!H517,"????0"),"  ","")," ",""))), "")&amp;
      SUBSTITUTE(SUBSTITUTE(TEXT(SOURCE!H517,"????0"),"  ","")," ","")&amp;","&amp; IF(SOURCE!$T$2-3 &gt;= 0, REPT(" ",SOURCE!$T$2-3-5), "")&amp;
      SOURCE!I517&amp;" | "&amp; IF(SOURCE!$U$2-LEN(SOURCE!I517) &gt;= 0, REPT(" ",SOURCE!$U$2-LEN(SOURCE!I517)), "")&amp;
      SOURCE!J517&amp;      IF(SOURCE!$V$2-LEN(SOURCE!J517) &gt;= 0, REPT(" ",SOURCE!$V$2-LEN(SOURCE!J517)), "")&amp;
  " | "&amp; SOURCE!K517&amp;      IF(SOURCE!$X$2-LEN(SOURCE!K517) &gt;= 0, REPT(" ",SOURCE!$X$2-LEN(SOURCE!K517)), "")&amp;
      "},"&amp;IF(SOURCE!L517&lt;&gt;"",""&amp;SOURCE!L517,"")
 )
)
)</f>
        <v>/*  496 */  { fnGetSystemFlag,             FLAG_NUMIN,                  "NUM.IN",                                      "NUM.IN",                                      (0 &lt;&lt; TAM_MAX_BITS) |     0, CAT_SYFL | SLS_ENABLED   | US_UNCHANGED},</v>
      </c>
    </row>
    <row r="518" spans="1:1">
      <c r="A518" s="168" t="str">
        <f>IF(AND(OR(SOURCE!A518="",ISBLANK(SOURCE!A518)),SOURCE!B518&gt;0),IF(ISBLANK(SOURCE!C518),"",SOURCE!C518),
IF(SOURCE!B518&lt;0,VLOOKUP(SOURCE!B518,lookups!A$1:B$25,2,0),
  IF(ISBLANK(SOURCE!B518),
    "",
    "/* "&amp;TEXT(SOURCE!B518,"???0")&amp;" *"&amp;
      SOURCE!C518&amp;", "&amp; IF(SOURCE!$O$2-LEN(SOURCE!C518) &gt;= 0, REPT(" ",SOURCE!$O$2-LEN(SOURCE!C518)), "")&amp;
      SOURCE!D518&amp;", "&amp; IF(SOURCE!$P$2-LEN(SOURCE!D518) &gt;= 0, REPT(" ",SOURCE!$P$2-LEN(SOURCE!D518)), "")&amp;
      SOURCE!E518&amp;", "&amp; IF(SOURCE!$Q$2-LEN(SOURCE!E518) &gt;=0, REPT(" ",SOURCE!$Q$2-LEN(SOURCE!E518)), "")&amp;
      SOURCE!F518&amp;", "&amp; IF(SOURCE!$R$2-LEN(SOURCE!F518) &gt;= 0, REPT(" ",SOURCE!$R$2-LEN(SOURCE!F518)+2), "")&amp;"("&amp;
      SUBSTITUTE(TEXT(SOURCE!G518,"??0"),"  ","")&amp;" &lt;&lt; TAM_MAX_BITS) |"&amp; IF(SOURCE!$S$2-3 &gt;= 0, REPT(" ",SOURCE!$S$2-5+4+1-1-LEN(SUBSTITUTE(SUBSTITUTE(TEXT(SOURCE!H518,"????0"),"  ","")," ",""))), "")&amp;
      SUBSTITUTE(SUBSTITUTE(TEXT(SOURCE!H518,"????0"),"  ","")," ","")&amp;","&amp; IF(SOURCE!$T$2-3 &gt;= 0, REPT(" ",SOURCE!$T$2-3-5), "")&amp;
      SOURCE!I518&amp;" | "&amp; IF(SOURCE!$U$2-LEN(SOURCE!I518) &gt;= 0, REPT(" ",SOURCE!$U$2-LEN(SOURCE!I518)), "")&amp;
      SOURCE!J518&amp;      IF(SOURCE!$V$2-LEN(SOURCE!J518) &gt;= 0, REPT(" ",SOURCE!$V$2-LEN(SOURCE!J518)), "")&amp;
  " | "&amp; SOURCE!K518&amp;      IF(SOURCE!$X$2-LEN(SOURCE!K518) &gt;= 0, REPT(" ",SOURCE!$X$2-LEN(SOURCE!K518)), "")&amp;
      "},"&amp;IF(SOURCE!L518&lt;&gt;"",""&amp;SOURCE!L518,"")
 )
)
)</f>
        <v>/*  497 */  { fnGetSystemFlag,             FLAG_ALPIN,                  "ALP.IN",                                      "ALP.IN",                                      (0 &lt;&lt; TAM_MAX_BITS) |     0, CAT_SYFL | SLS_ENABLED   | US_UNCHANGED},</v>
      </c>
    </row>
    <row r="519" spans="1:1">
      <c r="A519" s="168" t="str">
        <f>IF(AND(OR(SOURCE!A519="",ISBLANK(SOURCE!A519)),SOURCE!B519&gt;0),IF(ISBLANK(SOURCE!C519),"",SOURCE!C519),
IF(SOURCE!B519&lt;0,VLOOKUP(SOURCE!B519,lookups!A$1:B$25,2,0),
  IF(ISBLANK(SOURCE!B519),
    "",
    "/* "&amp;TEXT(SOURCE!B519,"???0")&amp;" *"&amp;
      SOURCE!C519&amp;", "&amp; IF(SOURCE!$O$2-LEN(SOURCE!C519) &gt;= 0, REPT(" ",SOURCE!$O$2-LEN(SOURCE!C519)), "")&amp;
      SOURCE!D519&amp;", "&amp; IF(SOURCE!$P$2-LEN(SOURCE!D519) &gt;= 0, REPT(" ",SOURCE!$P$2-LEN(SOURCE!D519)), "")&amp;
      SOURCE!E519&amp;", "&amp; IF(SOURCE!$Q$2-LEN(SOURCE!E519) &gt;=0, REPT(" ",SOURCE!$Q$2-LEN(SOURCE!E519)), "")&amp;
      SOURCE!F519&amp;", "&amp; IF(SOURCE!$R$2-LEN(SOURCE!F519) &gt;= 0, REPT(" ",SOURCE!$R$2-LEN(SOURCE!F519)+2), "")&amp;"("&amp;
      SUBSTITUTE(TEXT(SOURCE!G519,"??0"),"  ","")&amp;" &lt;&lt; TAM_MAX_BITS) |"&amp; IF(SOURCE!$S$2-3 &gt;= 0, REPT(" ",SOURCE!$S$2-5+4+1-1-LEN(SUBSTITUTE(SUBSTITUTE(TEXT(SOURCE!H519,"????0"),"  ","")," ",""))), "")&amp;
      SUBSTITUTE(SUBSTITUTE(TEXT(SOURCE!H519,"????0"),"  ","")," ","")&amp;","&amp; IF(SOURCE!$T$2-3 &gt;= 0, REPT(" ",SOURCE!$T$2-3-5), "")&amp;
      SOURCE!I519&amp;" | "&amp; IF(SOURCE!$U$2-LEN(SOURCE!I519) &gt;= 0, REPT(" ",SOURCE!$U$2-LEN(SOURCE!I519)), "")&amp;
      SOURCE!J519&amp;      IF(SOURCE!$V$2-LEN(SOURCE!J519) &gt;= 0, REPT(" ",SOURCE!$V$2-LEN(SOURCE!J519)), "")&amp;
  " | "&amp; SOURCE!K519&amp;      IF(SOURCE!$X$2-LEN(SOURCE!K519) &gt;= 0, REPT(" ",SOURCE!$X$2-LEN(SOURCE!K519)), "")&amp;
      "},"&amp;IF(SOURCE!L519&lt;&gt;"",""&amp;SOURCE!L519,"")
 )
)
)</f>
        <v>/*  498 */  { fnGetSystemFlag,             FLAG_ASLIFT,                 "ASLIFT",                                      "ASLIFT",                                      (0 &lt;&lt; TAM_MAX_BITS) |     0, CAT_SYFL | SLS_ENABLED   | US_UNCHANGED},</v>
      </c>
    </row>
    <row r="520" spans="1:1">
      <c r="A520" s="168" t="str">
        <f>IF(AND(OR(SOURCE!A520="",ISBLANK(SOURCE!A520)),SOURCE!B520&gt;0),IF(ISBLANK(SOURCE!C520),"",SOURCE!C520),
IF(SOURCE!B520&lt;0,VLOOKUP(SOURCE!B520,lookups!A$1:B$25,2,0),
  IF(ISBLANK(SOURCE!B520),
    "",
    "/* "&amp;TEXT(SOURCE!B520,"???0")&amp;" *"&amp;
      SOURCE!C520&amp;", "&amp; IF(SOURCE!$O$2-LEN(SOURCE!C520) &gt;= 0, REPT(" ",SOURCE!$O$2-LEN(SOURCE!C520)), "")&amp;
      SOURCE!D520&amp;", "&amp; IF(SOURCE!$P$2-LEN(SOURCE!D520) &gt;= 0, REPT(" ",SOURCE!$P$2-LEN(SOURCE!D520)), "")&amp;
      SOURCE!E520&amp;", "&amp; IF(SOURCE!$Q$2-LEN(SOURCE!E520) &gt;=0, REPT(" ",SOURCE!$Q$2-LEN(SOURCE!E520)), "")&amp;
      SOURCE!F520&amp;", "&amp; IF(SOURCE!$R$2-LEN(SOURCE!F520) &gt;= 0, REPT(" ",SOURCE!$R$2-LEN(SOURCE!F520)+2), "")&amp;"("&amp;
      SUBSTITUTE(TEXT(SOURCE!G520,"??0"),"  ","")&amp;" &lt;&lt; TAM_MAX_BITS) |"&amp; IF(SOURCE!$S$2-3 &gt;= 0, REPT(" ",SOURCE!$S$2-5+4+1-1-LEN(SUBSTITUTE(SUBSTITUTE(TEXT(SOURCE!H520,"????0"),"  ","")," ",""))), "")&amp;
      SUBSTITUTE(SUBSTITUTE(TEXT(SOURCE!H520,"????0"),"  ","")," ","")&amp;","&amp; IF(SOURCE!$T$2-3 &gt;= 0, REPT(" ",SOURCE!$T$2-3-5), "")&amp;
      SOURCE!I520&amp;" | "&amp; IF(SOURCE!$U$2-LEN(SOURCE!I520) &gt;= 0, REPT(" ",SOURCE!$U$2-LEN(SOURCE!I520)), "")&amp;
      SOURCE!J520&amp;      IF(SOURCE!$V$2-LEN(SOURCE!J520) &gt;= 0, REPT(" ",SOURCE!$V$2-LEN(SOURCE!J520)), "")&amp;
  " | "&amp; SOURCE!K520&amp;      IF(SOURCE!$X$2-LEN(SOURCE!K520) &gt;= 0, REPT(" ",SOURCE!$X$2-LEN(SOURCE!K520)), "")&amp;
      "},"&amp;IF(SOURCE!L520&lt;&gt;"",""&amp;SOURCE!L520,"")
 )
)
)</f>
        <v>/*  499 */  { fnGetSystemFlag,             FLAG_IGN1ER,                 "IGN1ER",                                      "IGN1ER",                                      (0 &lt;&lt; TAM_MAX_BITS) |     0, CAT_SYFL | SLS_ENABLED   | US_UNCHANGED},</v>
      </c>
    </row>
    <row r="521" spans="1:1">
      <c r="A521" s="168" t="str">
        <f>IF(AND(OR(SOURCE!A521="",ISBLANK(SOURCE!A521)),SOURCE!B521&gt;0),IF(ISBLANK(SOURCE!C521),"",SOURCE!C521),
IF(SOURCE!B521&lt;0,VLOOKUP(SOURCE!B521,lookups!A$1:B$25,2,0),
  IF(ISBLANK(SOURCE!B521),
    "",
    "/* "&amp;TEXT(SOURCE!B521,"???0")&amp;" *"&amp;
      SOURCE!C521&amp;", "&amp; IF(SOURCE!$O$2-LEN(SOURCE!C521) &gt;= 0, REPT(" ",SOURCE!$O$2-LEN(SOURCE!C521)), "")&amp;
      SOURCE!D521&amp;", "&amp; IF(SOURCE!$P$2-LEN(SOURCE!D521) &gt;= 0, REPT(" ",SOURCE!$P$2-LEN(SOURCE!D521)), "")&amp;
      SOURCE!E521&amp;", "&amp; IF(SOURCE!$Q$2-LEN(SOURCE!E521) &gt;=0, REPT(" ",SOURCE!$Q$2-LEN(SOURCE!E521)), "")&amp;
      SOURCE!F521&amp;", "&amp; IF(SOURCE!$R$2-LEN(SOURCE!F521) &gt;= 0, REPT(" ",SOURCE!$R$2-LEN(SOURCE!F521)+2), "")&amp;"("&amp;
      SUBSTITUTE(TEXT(SOURCE!G521,"??0"),"  ","")&amp;" &lt;&lt; TAM_MAX_BITS) |"&amp; IF(SOURCE!$S$2-3 &gt;= 0, REPT(" ",SOURCE!$S$2-5+4+1-1-LEN(SUBSTITUTE(SUBSTITUTE(TEXT(SOURCE!H521,"????0"),"  ","")," ",""))), "")&amp;
      SUBSTITUTE(SUBSTITUTE(TEXT(SOURCE!H521,"????0"),"  ","")," ","")&amp;","&amp; IF(SOURCE!$T$2-3 &gt;= 0, REPT(" ",SOURCE!$T$2-3-5), "")&amp;
      SOURCE!I521&amp;" | "&amp; IF(SOURCE!$U$2-LEN(SOURCE!I521) &gt;= 0, REPT(" ",SOURCE!$U$2-LEN(SOURCE!I521)), "")&amp;
      SOURCE!J521&amp;      IF(SOURCE!$V$2-LEN(SOURCE!J521) &gt;= 0, REPT(" ",SOURCE!$V$2-LEN(SOURCE!J521)), "")&amp;
  " | "&amp; SOURCE!K521&amp;      IF(SOURCE!$X$2-LEN(SOURCE!K521) &gt;= 0, REPT(" ",SOURCE!$X$2-LEN(SOURCE!K521)), "")&amp;
      "},"&amp;IF(SOURCE!L521&lt;&gt;"",""&amp;SOURCE!L521,"")
 )
)
)</f>
        <v>/*  500 */  { fnGetSystemFlag,             FLAG_INTING,                 "INTING",                                      "INTING",                                      (0 &lt;&lt; TAM_MAX_BITS) |     0, CAT_SYFL | SLS_ENABLED   | US_UNCHANGED},</v>
      </c>
    </row>
    <row r="522" spans="1:1">
      <c r="A522" s="168" t="str">
        <f>IF(AND(OR(SOURCE!A522="",ISBLANK(SOURCE!A522)),SOURCE!B522&gt;0),IF(ISBLANK(SOURCE!C522),"",SOURCE!C522),
IF(SOURCE!B522&lt;0,VLOOKUP(SOURCE!B522,lookups!A$1:B$25,2,0),
  IF(ISBLANK(SOURCE!B522),
    "",
    "/* "&amp;TEXT(SOURCE!B522,"???0")&amp;" *"&amp;
      SOURCE!C522&amp;", "&amp; IF(SOURCE!$O$2-LEN(SOURCE!C522) &gt;= 0, REPT(" ",SOURCE!$O$2-LEN(SOURCE!C522)), "")&amp;
      SOURCE!D522&amp;", "&amp; IF(SOURCE!$P$2-LEN(SOURCE!D522) &gt;= 0, REPT(" ",SOURCE!$P$2-LEN(SOURCE!D522)), "")&amp;
      SOURCE!E522&amp;", "&amp; IF(SOURCE!$Q$2-LEN(SOURCE!E522) &gt;=0, REPT(" ",SOURCE!$Q$2-LEN(SOURCE!E522)), "")&amp;
      SOURCE!F522&amp;", "&amp; IF(SOURCE!$R$2-LEN(SOURCE!F522) &gt;= 0, REPT(" ",SOURCE!$R$2-LEN(SOURCE!F522)+2), "")&amp;"("&amp;
      SUBSTITUTE(TEXT(SOURCE!G522,"??0"),"  ","")&amp;" &lt;&lt; TAM_MAX_BITS) |"&amp; IF(SOURCE!$S$2-3 &gt;= 0, REPT(" ",SOURCE!$S$2-5+4+1-1-LEN(SUBSTITUTE(SUBSTITUTE(TEXT(SOURCE!H522,"????0"),"  ","")," ",""))), "")&amp;
      SUBSTITUTE(SUBSTITUTE(TEXT(SOURCE!H522,"????0"),"  ","")," ","")&amp;","&amp; IF(SOURCE!$T$2-3 &gt;= 0, REPT(" ",SOURCE!$T$2-3-5), "")&amp;
      SOURCE!I522&amp;" | "&amp; IF(SOURCE!$U$2-LEN(SOURCE!I522) &gt;= 0, REPT(" ",SOURCE!$U$2-LEN(SOURCE!I522)), "")&amp;
      SOURCE!J522&amp;      IF(SOURCE!$V$2-LEN(SOURCE!J522) &gt;= 0, REPT(" ",SOURCE!$V$2-LEN(SOURCE!J522)), "")&amp;
  " | "&amp; SOURCE!K522&amp;      IF(SOURCE!$X$2-LEN(SOURCE!K522) &gt;= 0, REPT(" ",SOURCE!$X$2-LEN(SOURCE!K522)), "")&amp;
      "},"&amp;IF(SOURCE!L522&lt;&gt;"",""&amp;SOURCE!L522,"")
 )
)
)</f>
        <v>/*  501 */  { fnGetSystemFlag,             FLAG_SOLVING,                "SOLVING",                                     "SOLVING",                                     (0 &lt;&lt; TAM_MAX_BITS) |     0, CAT_SYFL | SLS_ENABLED   | US_UNCHANGED},</v>
      </c>
    </row>
    <row r="523" spans="1:1">
      <c r="A523" s="168" t="str">
        <f>IF(AND(OR(SOURCE!A523="",ISBLANK(SOURCE!A523)),SOURCE!B523&gt;0),IF(ISBLANK(SOURCE!C523),"",SOURCE!C523),
IF(SOURCE!B523&lt;0,VLOOKUP(SOURCE!B523,lookups!A$1:B$25,2,0),
  IF(ISBLANK(SOURCE!B523),
    "",
    "/* "&amp;TEXT(SOURCE!B523,"???0")&amp;" *"&amp;
      SOURCE!C523&amp;", "&amp; IF(SOURCE!$O$2-LEN(SOURCE!C523) &gt;= 0, REPT(" ",SOURCE!$O$2-LEN(SOURCE!C523)), "")&amp;
      SOURCE!D523&amp;", "&amp; IF(SOURCE!$P$2-LEN(SOURCE!D523) &gt;= 0, REPT(" ",SOURCE!$P$2-LEN(SOURCE!D523)), "")&amp;
      SOURCE!E523&amp;", "&amp; IF(SOURCE!$Q$2-LEN(SOURCE!E523) &gt;=0, REPT(" ",SOURCE!$Q$2-LEN(SOURCE!E523)), "")&amp;
      SOURCE!F523&amp;", "&amp; IF(SOURCE!$R$2-LEN(SOURCE!F523) &gt;= 0, REPT(" ",SOURCE!$R$2-LEN(SOURCE!F523)+2), "")&amp;"("&amp;
      SUBSTITUTE(TEXT(SOURCE!G523,"??0"),"  ","")&amp;" &lt;&lt; TAM_MAX_BITS) |"&amp; IF(SOURCE!$S$2-3 &gt;= 0, REPT(" ",SOURCE!$S$2-5+4+1-1-LEN(SUBSTITUTE(SUBSTITUTE(TEXT(SOURCE!H523,"????0"),"  ","")," ",""))), "")&amp;
      SUBSTITUTE(SUBSTITUTE(TEXT(SOURCE!H523,"????0"),"  ","")," ","")&amp;","&amp; IF(SOURCE!$T$2-3 &gt;= 0, REPT(" ",SOURCE!$T$2-3-5), "")&amp;
      SOURCE!I523&amp;" | "&amp; IF(SOURCE!$U$2-LEN(SOURCE!I523) &gt;= 0, REPT(" ",SOURCE!$U$2-LEN(SOURCE!I523)), "")&amp;
      SOURCE!J523&amp;      IF(SOURCE!$V$2-LEN(SOURCE!J523) &gt;= 0, REPT(" ",SOURCE!$V$2-LEN(SOURCE!J523)), "")&amp;
  " | "&amp; SOURCE!K523&amp;      IF(SOURCE!$X$2-LEN(SOURCE!K523) &gt;= 0, REPT(" ",SOURCE!$X$2-LEN(SOURCE!K523)), "")&amp;
      "},"&amp;IF(SOURCE!L523&lt;&gt;"",""&amp;SOURCE!L523,"")
 )
)
)</f>
        <v>/*  502 */  { fnGetSystemFlag,             FLAG_VMDISP,                 "VMDISP",                                      "VMDISP",                                      (0 &lt;&lt; TAM_MAX_BITS) |     0, CAT_SYFL | SLS_ENABLED   | US_UNCHANGED},</v>
      </c>
    </row>
    <row r="524" spans="1:1">
      <c r="A524" s="168" t="str">
        <f>IF(AND(OR(SOURCE!A524="",ISBLANK(SOURCE!A524)),SOURCE!B524&gt;0),IF(ISBLANK(SOURCE!C524),"",SOURCE!C524),
IF(SOURCE!B524&lt;0,VLOOKUP(SOURCE!B524,lookups!A$1:B$25,2,0),
  IF(ISBLANK(SOURCE!B524),
    "",
    "/* "&amp;TEXT(SOURCE!B524,"???0")&amp;" *"&amp;
      SOURCE!C524&amp;", "&amp; IF(SOURCE!$O$2-LEN(SOURCE!C524) &gt;= 0, REPT(" ",SOURCE!$O$2-LEN(SOURCE!C524)), "")&amp;
      SOURCE!D524&amp;", "&amp; IF(SOURCE!$P$2-LEN(SOURCE!D524) &gt;= 0, REPT(" ",SOURCE!$P$2-LEN(SOURCE!D524)), "")&amp;
      SOURCE!E524&amp;", "&amp; IF(SOURCE!$Q$2-LEN(SOURCE!E524) &gt;=0, REPT(" ",SOURCE!$Q$2-LEN(SOURCE!E524)), "")&amp;
      SOURCE!F524&amp;", "&amp; IF(SOURCE!$R$2-LEN(SOURCE!F524) &gt;= 0, REPT(" ",SOURCE!$R$2-LEN(SOURCE!F524)+2), "")&amp;"("&amp;
      SUBSTITUTE(TEXT(SOURCE!G524,"??0"),"  ","")&amp;" &lt;&lt; TAM_MAX_BITS) |"&amp; IF(SOURCE!$S$2-3 &gt;= 0, REPT(" ",SOURCE!$S$2-5+4+1-1-LEN(SUBSTITUTE(SUBSTITUTE(TEXT(SOURCE!H524,"????0"),"  ","")," ",""))), "")&amp;
      SUBSTITUTE(SUBSTITUTE(TEXT(SOURCE!H524,"????0"),"  ","")," ","")&amp;","&amp; IF(SOURCE!$T$2-3 &gt;= 0, REPT(" ",SOURCE!$T$2-3-5), "")&amp;
      SOURCE!I524&amp;" | "&amp; IF(SOURCE!$U$2-LEN(SOURCE!I524) &gt;= 0, REPT(" ",SOURCE!$U$2-LEN(SOURCE!I524)), "")&amp;
      SOURCE!J524&amp;      IF(SOURCE!$V$2-LEN(SOURCE!J524) &gt;= 0, REPT(" ",SOURCE!$V$2-LEN(SOURCE!J524)), "")&amp;
  " | "&amp; SOURCE!K524&amp;      IF(SOURCE!$X$2-LEN(SOURCE!K524) &gt;= 0, REPT(" ",SOURCE!$X$2-LEN(SOURCE!K524)), "")&amp;
      "},"&amp;IF(SOURCE!L524&lt;&gt;"",""&amp;SOURCE!L524,"")
 )
)
)</f>
        <v>/*  503 */  { fnGetSystemFlag,             FLAG_USB,                    "USB",                                         "USB",                                         (0 &lt;&lt; TAM_MAX_BITS) |     0, CAT_SYFL | SLS_ENABLED   | US_UNCHANGED},</v>
      </c>
    </row>
    <row r="525" spans="1:1">
      <c r="A525" s="168" t="str">
        <f>IF(AND(OR(SOURCE!A525="",ISBLANK(SOURCE!A525)),SOURCE!B525&gt;0),IF(ISBLANK(SOURCE!C525),"",SOURCE!C525),
IF(SOURCE!B525&lt;0,VLOOKUP(SOURCE!B525,lookups!A$1:B$25,2,0),
  IF(ISBLANK(SOURCE!B525),
    "",
    "/* "&amp;TEXT(SOURCE!B525,"???0")&amp;" *"&amp;
      SOURCE!C525&amp;", "&amp; IF(SOURCE!$O$2-LEN(SOURCE!C525) &gt;= 0, REPT(" ",SOURCE!$O$2-LEN(SOURCE!C525)), "")&amp;
      SOURCE!D525&amp;", "&amp; IF(SOURCE!$P$2-LEN(SOURCE!D525) &gt;= 0, REPT(" ",SOURCE!$P$2-LEN(SOURCE!D525)), "")&amp;
      SOURCE!E525&amp;", "&amp; IF(SOURCE!$Q$2-LEN(SOURCE!E525) &gt;=0, REPT(" ",SOURCE!$Q$2-LEN(SOURCE!E525)), "")&amp;
      SOURCE!F525&amp;", "&amp; IF(SOURCE!$R$2-LEN(SOURCE!F525) &gt;= 0, REPT(" ",SOURCE!$R$2-LEN(SOURCE!F525)+2), "")&amp;"("&amp;
      SUBSTITUTE(TEXT(SOURCE!G525,"??0"),"  ","")&amp;" &lt;&lt; TAM_MAX_BITS) |"&amp; IF(SOURCE!$S$2-3 &gt;= 0, REPT(" ",SOURCE!$S$2-5+4+1-1-LEN(SUBSTITUTE(SUBSTITUTE(TEXT(SOURCE!H525,"????0"),"  ","")," ",""))), "")&amp;
      SUBSTITUTE(SUBSTITUTE(TEXT(SOURCE!H525,"????0"),"  ","")," ","")&amp;","&amp; IF(SOURCE!$T$2-3 &gt;= 0, REPT(" ",SOURCE!$T$2-3-5), "")&amp;
      SOURCE!I525&amp;" | "&amp; IF(SOURCE!$U$2-LEN(SOURCE!I525) &gt;= 0, REPT(" ",SOURCE!$U$2-LEN(SOURCE!I525)), "")&amp;
      SOURCE!J525&amp;      IF(SOURCE!$V$2-LEN(SOURCE!J525) &gt;= 0, REPT(" ",SOURCE!$V$2-LEN(SOURCE!J525)), "")&amp;
  " | "&amp; SOURCE!K525&amp;      IF(SOURCE!$X$2-LEN(SOURCE!K525) &gt;= 0, REPT(" ",SOURCE!$X$2-LEN(SOURCE!K525)), "")&amp;
      "},"&amp;IF(SOURCE!L525&lt;&gt;"",""&amp;SOURCE!L525,"")
 )
)
)</f>
        <v>/*  504 */  { itemToBeCoded,               NOPARAM,                     "0504",                                        "0504",                                        (0 &lt;&lt; TAM_MAX_BITS) |     0, CAT_FREE | SLS_ENABLED   | US_UNCHANGED},</v>
      </c>
    </row>
    <row r="526" spans="1:1">
      <c r="A526" s="168" t="str">
        <f>IF(AND(OR(SOURCE!A526="",ISBLANK(SOURCE!A526)),SOURCE!B526&gt;0),IF(ISBLANK(SOURCE!C526),"",SOURCE!C526),
IF(SOURCE!B526&lt;0,VLOOKUP(SOURCE!B526,lookups!A$1:B$25,2,0),
  IF(ISBLANK(SOURCE!B526),
    "",
    "/* "&amp;TEXT(SOURCE!B526,"???0")&amp;" *"&amp;
      SOURCE!C526&amp;", "&amp; IF(SOURCE!$O$2-LEN(SOURCE!C526) &gt;= 0, REPT(" ",SOURCE!$O$2-LEN(SOURCE!C526)), "")&amp;
      SOURCE!D526&amp;", "&amp; IF(SOURCE!$P$2-LEN(SOURCE!D526) &gt;= 0, REPT(" ",SOURCE!$P$2-LEN(SOURCE!D526)), "")&amp;
      SOURCE!E526&amp;", "&amp; IF(SOURCE!$Q$2-LEN(SOURCE!E526) &gt;=0, REPT(" ",SOURCE!$Q$2-LEN(SOURCE!E526)), "")&amp;
      SOURCE!F526&amp;", "&amp; IF(SOURCE!$R$2-LEN(SOURCE!F526) &gt;= 0, REPT(" ",SOURCE!$R$2-LEN(SOURCE!F526)+2), "")&amp;"("&amp;
      SUBSTITUTE(TEXT(SOURCE!G526,"??0"),"  ","")&amp;" &lt;&lt; TAM_MAX_BITS) |"&amp; IF(SOURCE!$S$2-3 &gt;= 0, REPT(" ",SOURCE!$S$2-5+4+1-1-LEN(SUBSTITUTE(SUBSTITUTE(TEXT(SOURCE!H526,"????0"),"  ","")," ",""))), "")&amp;
      SUBSTITUTE(SUBSTITUTE(TEXT(SOURCE!H526,"????0"),"  ","")," ","")&amp;","&amp; IF(SOURCE!$T$2-3 &gt;= 0, REPT(" ",SOURCE!$T$2-3-5), "")&amp;
      SOURCE!I526&amp;" | "&amp; IF(SOURCE!$U$2-LEN(SOURCE!I526) &gt;= 0, REPT(" ",SOURCE!$U$2-LEN(SOURCE!I526)), "")&amp;
      SOURCE!J526&amp;      IF(SOURCE!$V$2-LEN(SOURCE!J526) &gt;= 0, REPT(" ",SOURCE!$V$2-LEN(SOURCE!J526)), "")&amp;
  " | "&amp; SOURCE!K526&amp;      IF(SOURCE!$X$2-LEN(SOURCE!K526) &gt;= 0, REPT(" ",SOURCE!$X$2-LEN(SOURCE!K526)), "")&amp;
      "},"&amp;IF(SOURCE!L526&lt;&gt;"",""&amp;SOURCE!L526,"")
 )
)
)</f>
        <v>/*  505 */  { itemToBeCoded,               NOPARAM,                     "0505",                                        "0505",                                        (0 &lt;&lt; TAM_MAX_BITS) |     0, CAT_FREE | SLS_ENABLED   | US_UNCHANGED},</v>
      </c>
    </row>
    <row r="527" spans="1:1">
      <c r="A527" s="168" t="str">
        <f>IF(AND(OR(SOURCE!A527="",ISBLANK(SOURCE!A527)),SOURCE!B527&gt;0),IF(ISBLANK(SOURCE!C527),"",SOURCE!C527),
IF(SOURCE!B527&lt;0,VLOOKUP(SOURCE!B527,lookups!A$1:B$25,2,0),
  IF(ISBLANK(SOURCE!B527),
    "",
    "/* "&amp;TEXT(SOURCE!B527,"???0")&amp;" *"&amp;
      SOURCE!C527&amp;", "&amp; IF(SOURCE!$O$2-LEN(SOURCE!C527) &gt;= 0, REPT(" ",SOURCE!$O$2-LEN(SOURCE!C527)), "")&amp;
      SOURCE!D527&amp;", "&amp; IF(SOURCE!$P$2-LEN(SOURCE!D527) &gt;= 0, REPT(" ",SOURCE!$P$2-LEN(SOURCE!D527)), "")&amp;
      SOURCE!E527&amp;", "&amp; IF(SOURCE!$Q$2-LEN(SOURCE!E527) &gt;=0, REPT(" ",SOURCE!$Q$2-LEN(SOURCE!E527)), "")&amp;
      SOURCE!F527&amp;", "&amp; IF(SOURCE!$R$2-LEN(SOURCE!F527) &gt;= 0, REPT(" ",SOURCE!$R$2-LEN(SOURCE!F527)+2), "")&amp;"("&amp;
      SUBSTITUTE(TEXT(SOURCE!G527,"??0"),"  ","")&amp;" &lt;&lt; TAM_MAX_BITS) |"&amp; IF(SOURCE!$S$2-3 &gt;= 0, REPT(" ",SOURCE!$S$2-5+4+1-1-LEN(SUBSTITUTE(SUBSTITUTE(TEXT(SOURCE!H527,"????0"),"  ","")," ",""))), "")&amp;
      SUBSTITUTE(SUBSTITUTE(TEXT(SOURCE!H527,"????0"),"  ","")," ","")&amp;","&amp; IF(SOURCE!$T$2-3 &gt;= 0, REPT(" ",SOURCE!$T$2-3-5), "")&amp;
      SOURCE!I527&amp;" | "&amp; IF(SOURCE!$U$2-LEN(SOURCE!I527) &gt;= 0, REPT(" ",SOURCE!$U$2-LEN(SOURCE!I527)), "")&amp;
      SOURCE!J527&amp;      IF(SOURCE!$V$2-LEN(SOURCE!J527) &gt;= 0, REPT(" ",SOURCE!$V$2-LEN(SOURCE!J527)), "")&amp;
  " | "&amp; SOURCE!K527&amp;      IF(SOURCE!$X$2-LEN(SOURCE!K527) &gt;= 0, REPT(" ",SOURCE!$X$2-LEN(SOURCE!K527)), "")&amp;
      "},"&amp;IF(SOURCE!L527&lt;&gt;"",""&amp;SOURCE!L527,"")
 )
)
)</f>
        <v>/*  506 */  { itemToBeCoded,               NOPARAM,                     "0506",                                        "0506",                                        (0 &lt;&lt; TAM_MAX_BITS) |     0, CAT_FREE | SLS_ENABLED   | US_UNCHANGED},</v>
      </c>
    </row>
    <row r="528" spans="1:1">
      <c r="A528" s="168" t="str">
        <f>IF(AND(OR(SOURCE!A528="",ISBLANK(SOURCE!A528)),SOURCE!B528&gt;0),IF(ISBLANK(SOURCE!C528),"",SOURCE!C528),
IF(SOURCE!B528&lt;0,VLOOKUP(SOURCE!B528,lookups!A$1:B$25,2,0),
  IF(ISBLANK(SOURCE!B528),
    "",
    "/* "&amp;TEXT(SOURCE!B528,"???0")&amp;" *"&amp;
      SOURCE!C528&amp;", "&amp; IF(SOURCE!$O$2-LEN(SOURCE!C528) &gt;= 0, REPT(" ",SOURCE!$O$2-LEN(SOURCE!C528)), "")&amp;
      SOURCE!D528&amp;", "&amp; IF(SOURCE!$P$2-LEN(SOURCE!D528) &gt;= 0, REPT(" ",SOURCE!$P$2-LEN(SOURCE!D528)), "")&amp;
      SOURCE!E528&amp;", "&amp; IF(SOURCE!$Q$2-LEN(SOURCE!E528) &gt;=0, REPT(" ",SOURCE!$Q$2-LEN(SOURCE!E528)), "")&amp;
      SOURCE!F528&amp;", "&amp; IF(SOURCE!$R$2-LEN(SOURCE!F528) &gt;= 0, REPT(" ",SOURCE!$R$2-LEN(SOURCE!F528)+2), "")&amp;"("&amp;
      SUBSTITUTE(TEXT(SOURCE!G528,"??0"),"  ","")&amp;" &lt;&lt; TAM_MAX_BITS) |"&amp; IF(SOURCE!$S$2-3 &gt;= 0, REPT(" ",SOURCE!$S$2-5+4+1-1-LEN(SUBSTITUTE(SUBSTITUTE(TEXT(SOURCE!H528,"????0"),"  ","")," ",""))), "")&amp;
      SUBSTITUTE(SUBSTITUTE(TEXT(SOURCE!H528,"????0"),"  ","")," ","")&amp;","&amp; IF(SOURCE!$T$2-3 &gt;= 0, REPT(" ",SOURCE!$T$2-3-5), "")&amp;
      SOURCE!I528&amp;" | "&amp; IF(SOURCE!$U$2-LEN(SOURCE!I528) &gt;= 0, REPT(" ",SOURCE!$U$2-LEN(SOURCE!I528)), "")&amp;
      SOURCE!J528&amp;      IF(SOURCE!$V$2-LEN(SOURCE!J528) &gt;= 0, REPT(" ",SOURCE!$V$2-LEN(SOURCE!J528)), "")&amp;
  " | "&amp; SOURCE!K528&amp;      IF(SOURCE!$X$2-LEN(SOURCE!K528) &gt;= 0, REPT(" ",SOURCE!$X$2-LEN(SOURCE!K528)), "")&amp;
      "},"&amp;IF(SOURCE!L528&lt;&gt;"",""&amp;SOURCE!L528,"")
 )
)
)</f>
        <v>/*  507 */  { itemToBeCoded,               NOPARAM,                     "0507",                                        "0507",                                        (0 &lt;&lt; TAM_MAX_BITS) |     0, CAT_FREE | SLS_ENABLED   | US_UNCHANGED},</v>
      </c>
    </row>
    <row r="529" spans="1:1">
      <c r="A529" s="168" t="str">
        <f>IF(AND(OR(SOURCE!A529="",ISBLANK(SOURCE!A529)),SOURCE!B529&gt;0),IF(ISBLANK(SOURCE!C529),"",SOURCE!C529),
IF(SOURCE!B529&lt;0,VLOOKUP(SOURCE!B529,lookups!A$1:B$25,2,0),
  IF(ISBLANK(SOURCE!B529),
    "",
    "/* "&amp;TEXT(SOURCE!B529,"???0")&amp;" *"&amp;
      SOURCE!C529&amp;", "&amp; IF(SOURCE!$O$2-LEN(SOURCE!C529) &gt;= 0, REPT(" ",SOURCE!$O$2-LEN(SOURCE!C529)), "")&amp;
      SOURCE!D529&amp;", "&amp; IF(SOURCE!$P$2-LEN(SOURCE!D529) &gt;= 0, REPT(" ",SOURCE!$P$2-LEN(SOURCE!D529)), "")&amp;
      SOURCE!E529&amp;", "&amp; IF(SOURCE!$Q$2-LEN(SOURCE!E529) &gt;=0, REPT(" ",SOURCE!$Q$2-LEN(SOURCE!E529)), "")&amp;
      SOURCE!F529&amp;", "&amp; IF(SOURCE!$R$2-LEN(SOURCE!F529) &gt;= 0, REPT(" ",SOURCE!$R$2-LEN(SOURCE!F529)+2), "")&amp;"("&amp;
      SUBSTITUTE(TEXT(SOURCE!G529,"??0"),"  ","")&amp;" &lt;&lt; TAM_MAX_BITS) |"&amp; IF(SOURCE!$S$2-3 &gt;= 0, REPT(" ",SOURCE!$S$2-5+4+1-1-LEN(SUBSTITUTE(SUBSTITUTE(TEXT(SOURCE!H529,"????0"),"  ","")," ",""))), "")&amp;
      SUBSTITUTE(SUBSTITUTE(TEXT(SOURCE!H529,"????0"),"  ","")," ","")&amp;","&amp; IF(SOURCE!$T$2-3 &gt;= 0, REPT(" ",SOURCE!$T$2-3-5), "")&amp;
      SOURCE!I529&amp;" | "&amp; IF(SOURCE!$U$2-LEN(SOURCE!I529) &gt;= 0, REPT(" ",SOURCE!$U$2-LEN(SOURCE!I529)), "")&amp;
      SOURCE!J529&amp;      IF(SOURCE!$V$2-LEN(SOURCE!J529) &gt;= 0, REPT(" ",SOURCE!$V$2-LEN(SOURCE!J529)), "")&amp;
  " | "&amp; SOURCE!K529&amp;      IF(SOURCE!$X$2-LEN(SOURCE!K529) &gt;= 0, REPT(" ",SOURCE!$X$2-LEN(SOURCE!K529)), "")&amp;
      "},"&amp;IF(SOURCE!L529&lt;&gt;"",""&amp;SOURCE!L529,"")
 )
)
)</f>
        <v>/*  508 */  { itemToBeCoded,               NOPARAM,                     "0508",                                        "0508",                                        (0 &lt;&lt; TAM_MAX_BITS) |     0, CAT_FREE | SLS_ENABLED   | US_UNCHANGED},</v>
      </c>
    </row>
    <row r="530" spans="1:1">
      <c r="A530" s="168" t="str">
        <f>IF(AND(OR(SOURCE!A530="",ISBLANK(SOURCE!A530)),SOURCE!B530&gt;0),IF(ISBLANK(SOURCE!C530),"",SOURCE!C530),
IF(SOURCE!B530&lt;0,VLOOKUP(SOURCE!B530,lookups!A$1:B$25,2,0),
  IF(ISBLANK(SOURCE!B530),
    "",
    "/* "&amp;TEXT(SOURCE!B530,"???0")&amp;" *"&amp;
      SOURCE!C530&amp;", "&amp; IF(SOURCE!$O$2-LEN(SOURCE!C530) &gt;= 0, REPT(" ",SOURCE!$O$2-LEN(SOURCE!C530)), "")&amp;
      SOURCE!D530&amp;", "&amp; IF(SOURCE!$P$2-LEN(SOURCE!D530) &gt;= 0, REPT(" ",SOURCE!$P$2-LEN(SOURCE!D530)), "")&amp;
      SOURCE!E530&amp;", "&amp; IF(SOURCE!$Q$2-LEN(SOURCE!E530) &gt;=0, REPT(" ",SOURCE!$Q$2-LEN(SOURCE!E530)), "")&amp;
      SOURCE!F530&amp;", "&amp; IF(SOURCE!$R$2-LEN(SOURCE!F530) &gt;= 0, REPT(" ",SOURCE!$R$2-LEN(SOURCE!F530)+2), "")&amp;"("&amp;
      SUBSTITUTE(TEXT(SOURCE!G530,"??0"),"  ","")&amp;" &lt;&lt; TAM_MAX_BITS) |"&amp; IF(SOURCE!$S$2-3 &gt;= 0, REPT(" ",SOURCE!$S$2-5+4+1-1-LEN(SUBSTITUTE(SUBSTITUTE(TEXT(SOURCE!H530,"????0"),"  ","")," ",""))), "")&amp;
      SUBSTITUTE(SUBSTITUTE(TEXT(SOURCE!H530,"????0"),"  ","")," ","")&amp;","&amp; IF(SOURCE!$T$2-3 &gt;= 0, REPT(" ",SOURCE!$T$2-3-5), "")&amp;
      SOURCE!I530&amp;" | "&amp; IF(SOURCE!$U$2-LEN(SOURCE!I530) &gt;= 0, REPT(" ",SOURCE!$U$2-LEN(SOURCE!I530)), "")&amp;
      SOURCE!J530&amp;      IF(SOURCE!$V$2-LEN(SOURCE!J530) &gt;= 0, REPT(" ",SOURCE!$V$2-LEN(SOURCE!J530)), "")&amp;
  " | "&amp; SOURCE!K530&amp;      IF(SOURCE!$X$2-LEN(SOURCE!K530) &gt;= 0, REPT(" ",SOURCE!$X$2-LEN(SOURCE!K530)), "")&amp;
      "},"&amp;IF(SOURCE!L530&lt;&gt;"",""&amp;SOURCE!L530,"")
 )
)
)</f>
        <v>/*  509 */  { itemToBeCoded,               NOPARAM,                     "0509",                                        "0509",                                        (0 &lt;&lt; TAM_MAX_BITS) |     0, CAT_FREE | SLS_ENABLED   | US_UNCHANGED},</v>
      </c>
    </row>
    <row r="531" spans="1:1">
      <c r="A531" s="168" t="str">
        <f>IF(AND(OR(SOURCE!A531="",ISBLANK(SOURCE!A531)),SOURCE!B531&gt;0),IF(ISBLANK(SOURCE!C531),"",SOURCE!C531),
IF(SOURCE!B531&lt;0,VLOOKUP(SOURCE!B531,lookups!A$1:B$25,2,0),
  IF(ISBLANK(SOURCE!B531),
    "",
    "/* "&amp;TEXT(SOURCE!B531,"???0")&amp;" *"&amp;
      SOURCE!C531&amp;", "&amp; IF(SOURCE!$O$2-LEN(SOURCE!C531) &gt;= 0, REPT(" ",SOURCE!$O$2-LEN(SOURCE!C531)), "")&amp;
      SOURCE!D531&amp;", "&amp; IF(SOURCE!$P$2-LEN(SOURCE!D531) &gt;= 0, REPT(" ",SOURCE!$P$2-LEN(SOURCE!D531)), "")&amp;
      SOURCE!E531&amp;", "&amp; IF(SOURCE!$Q$2-LEN(SOURCE!E531) &gt;=0, REPT(" ",SOURCE!$Q$2-LEN(SOURCE!E531)), "")&amp;
      SOURCE!F531&amp;", "&amp; IF(SOURCE!$R$2-LEN(SOURCE!F531) &gt;= 0, REPT(" ",SOURCE!$R$2-LEN(SOURCE!F531)+2), "")&amp;"("&amp;
      SUBSTITUTE(TEXT(SOURCE!G531,"??0"),"  ","")&amp;" &lt;&lt; TAM_MAX_BITS) |"&amp; IF(SOURCE!$S$2-3 &gt;= 0, REPT(" ",SOURCE!$S$2-5+4+1-1-LEN(SUBSTITUTE(SUBSTITUTE(TEXT(SOURCE!H531,"????0"),"  ","")," ",""))), "")&amp;
      SUBSTITUTE(SUBSTITUTE(TEXT(SOURCE!H531,"????0"),"  ","")," ","")&amp;","&amp; IF(SOURCE!$T$2-3 &gt;= 0, REPT(" ",SOURCE!$T$2-3-5), "")&amp;
      SOURCE!I531&amp;" | "&amp; IF(SOURCE!$U$2-LEN(SOURCE!I531) &gt;= 0, REPT(" ",SOURCE!$U$2-LEN(SOURCE!I531)), "")&amp;
      SOURCE!J531&amp;      IF(SOURCE!$V$2-LEN(SOURCE!J531) &gt;= 0, REPT(" ",SOURCE!$V$2-LEN(SOURCE!J531)), "")&amp;
  " | "&amp; SOURCE!K531&amp;      IF(SOURCE!$X$2-LEN(SOURCE!K531) &gt;= 0, REPT(" ",SOURCE!$X$2-LEN(SOURCE!K531)), "")&amp;
      "},"&amp;IF(SOURCE!L531&lt;&gt;"",""&amp;SOURCE!L531,"")
 )
)
)</f>
        <v>/*  510 */  { itemToBeCoded,               NOPARAM,                     "0510",                                        "0510",                                        (0 &lt;&lt; TAM_MAX_BITS) |     0, CAT_FREE | SLS_ENABLED   | US_UNCHANGED},</v>
      </c>
    </row>
    <row r="532" spans="1:1">
      <c r="A532" s="168" t="str">
        <f>IF(AND(OR(SOURCE!A532="",ISBLANK(SOURCE!A532)),SOURCE!B532&gt;0),IF(ISBLANK(SOURCE!C532),"",SOURCE!C532),
IF(SOURCE!B532&lt;0,VLOOKUP(SOURCE!B532,lookups!A$1:B$25,2,0),
  IF(ISBLANK(SOURCE!B532),
    "",
    "/* "&amp;TEXT(SOURCE!B532,"???0")&amp;" *"&amp;
      SOURCE!C532&amp;", "&amp; IF(SOURCE!$O$2-LEN(SOURCE!C532) &gt;= 0, REPT(" ",SOURCE!$O$2-LEN(SOURCE!C532)), "")&amp;
      SOURCE!D532&amp;", "&amp; IF(SOURCE!$P$2-LEN(SOURCE!D532) &gt;= 0, REPT(" ",SOURCE!$P$2-LEN(SOURCE!D532)), "")&amp;
      SOURCE!E532&amp;", "&amp; IF(SOURCE!$Q$2-LEN(SOURCE!E532) &gt;=0, REPT(" ",SOURCE!$Q$2-LEN(SOURCE!E532)), "")&amp;
      SOURCE!F532&amp;", "&amp; IF(SOURCE!$R$2-LEN(SOURCE!F532) &gt;= 0, REPT(" ",SOURCE!$R$2-LEN(SOURCE!F532)+2), "")&amp;"("&amp;
      SUBSTITUTE(TEXT(SOURCE!G532,"??0"),"  ","")&amp;" &lt;&lt; TAM_MAX_BITS) |"&amp; IF(SOURCE!$S$2-3 &gt;= 0, REPT(" ",SOURCE!$S$2-5+4+1-1-LEN(SUBSTITUTE(SUBSTITUTE(TEXT(SOURCE!H532,"????0"),"  ","")," ",""))), "")&amp;
      SUBSTITUTE(SUBSTITUTE(TEXT(SOURCE!H532,"????0"),"  ","")," ","")&amp;","&amp; IF(SOURCE!$T$2-3 &gt;= 0, REPT(" ",SOURCE!$T$2-3-5), "")&amp;
      SOURCE!I532&amp;" | "&amp; IF(SOURCE!$U$2-LEN(SOURCE!I532) &gt;= 0, REPT(" ",SOURCE!$U$2-LEN(SOURCE!I532)), "")&amp;
      SOURCE!J532&amp;      IF(SOURCE!$V$2-LEN(SOURCE!J532) &gt;= 0, REPT(" ",SOURCE!$V$2-LEN(SOURCE!J532)), "")&amp;
  " | "&amp; SOURCE!K532&amp;      IF(SOURCE!$X$2-LEN(SOURCE!K532) &gt;= 0, REPT(" ",SOURCE!$X$2-LEN(SOURCE!K532)), "")&amp;
      "},"&amp;IF(SOURCE!L532&lt;&gt;"",""&amp;SOURCE!L532,"")
 )
)
)</f>
        <v>/*  511 */  { itemToBeCoded,               NOPARAM,                     "0511",                                        "0511",                                        (0 &lt;&lt; TAM_MAX_BITS) |     0, CAT_FREE | SLS_ENABLED   | US_UNCHANGED},</v>
      </c>
    </row>
    <row r="533" spans="1:1">
      <c r="A533" s="168" t="str">
        <f>IF(AND(OR(SOURCE!A533="",ISBLANK(SOURCE!A533)),SOURCE!B533&gt;0),IF(ISBLANK(SOURCE!C533),"",SOURCE!C533),
IF(SOURCE!B533&lt;0,VLOOKUP(SOURCE!B533,lookups!A$1:B$25,2,0),
  IF(ISBLANK(SOURCE!B533),
    "",
    "/* "&amp;TEXT(SOURCE!B533,"???0")&amp;" *"&amp;
      SOURCE!C533&amp;", "&amp; IF(SOURCE!$O$2-LEN(SOURCE!C533) &gt;= 0, REPT(" ",SOURCE!$O$2-LEN(SOURCE!C533)), "")&amp;
      SOURCE!D533&amp;", "&amp; IF(SOURCE!$P$2-LEN(SOURCE!D533) &gt;= 0, REPT(" ",SOURCE!$P$2-LEN(SOURCE!D533)), "")&amp;
      SOURCE!E533&amp;", "&amp; IF(SOURCE!$Q$2-LEN(SOURCE!E533) &gt;=0, REPT(" ",SOURCE!$Q$2-LEN(SOURCE!E533)), "")&amp;
      SOURCE!F533&amp;", "&amp; IF(SOURCE!$R$2-LEN(SOURCE!F533) &gt;= 0, REPT(" ",SOURCE!$R$2-LEN(SOURCE!F533)+2), "")&amp;"("&amp;
      SUBSTITUTE(TEXT(SOURCE!G533,"??0"),"  ","")&amp;" &lt;&lt; TAM_MAX_BITS) |"&amp; IF(SOURCE!$S$2-3 &gt;= 0, REPT(" ",SOURCE!$S$2-5+4+1-1-LEN(SUBSTITUTE(SUBSTITUTE(TEXT(SOURCE!H533,"????0"),"  ","")," ",""))), "")&amp;
      SUBSTITUTE(SUBSTITUTE(TEXT(SOURCE!H533,"????0"),"  ","")," ","")&amp;","&amp; IF(SOURCE!$T$2-3 &gt;= 0, REPT(" ",SOURCE!$T$2-3-5), "")&amp;
      SOURCE!I533&amp;" | "&amp; IF(SOURCE!$U$2-LEN(SOURCE!I533) &gt;= 0, REPT(" ",SOURCE!$U$2-LEN(SOURCE!I533)), "")&amp;
      SOURCE!J533&amp;      IF(SOURCE!$V$2-LEN(SOURCE!J533) &gt;= 0, REPT(" ",SOURCE!$V$2-LEN(SOURCE!J533)), "")&amp;
  " | "&amp; SOURCE!K533&amp;      IF(SOURCE!$X$2-LEN(SOURCE!K533) &gt;= 0, REPT(" ",SOURCE!$X$2-LEN(SOURCE!K533)), "")&amp;
      "},"&amp;IF(SOURCE!L533&lt;&gt;"",""&amp;SOURCE!L533,"")
 )
)
)</f>
        <v>/*  512 */  { itemToBeCoded,               NOPARAM,                     "0512",                                        "0512",                                        (0 &lt;&lt; TAM_MAX_BITS) |     0, CAT_FREE | SLS_ENABLED   | US_UNCHANGED},</v>
      </c>
    </row>
    <row r="534" spans="1:1">
      <c r="A534" s="168" t="str">
        <f>IF(AND(OR(SOURCE!A534="",ISBLANK(SOURCE!A534)),SOURCE!B534&gt;0),IF(ISBLANK(SOURCE!C534),"",SOURCE!C534),
IF(SOURCE!B534&lt;0,VLOOKUP(SOURCE!B534,lookups!A$1:B$25,2,0),
  IF(ISBLANK(SOURCE!B534),
    "",
    "/* "&amp;TEXT(SOURCE!B534,"???0")&amp;" *"&amp;
      SOURCE!C534&amp;", "&amp; IF(SOURCE!$O$2-LEN(SOURCE!C534) &gt;= 0, REPT(" ",SOURCE!$O$2-LEN(SOURCE!C534)), "")&amp;
      SOURCE!D534&amp;", "&amp; IF(SOURCE!$P$2-LEN(SOURCE!D534) &gt;= 0, REPT(" ",SOURCE!$P$2-LEN(SOURCE!D534)), "")&amp;
      SOURCE!E534&amp;", "&amp; IF(SOURCE!$Q$2-LEN(SOURCE!E534) &gt;=0, REPT(" ",SOURCE!$Q$2-LEN(SOURCE!E534)), "")&amp;
      SOURCE!F534&amp;", "&amp; IF(SOURCE!$R$2-LEN(SOURCE!F534) &gt;= 0, REPT(" ",SOURCE!$R$2-LEN(SOURCE!F534)+2), "")&amp;"("&amp;
      SUBSTITUTE(TEXT(SOURCE!G534,"??0"),"  ","")&amp;" &lt;&lt; TAM_MAX_BITS) |"&amp; IF(SOURCE!$S$2-3 &gt;= 0, REPT(" ",SOURCE!$S$2-5+4+1-1-LEN(SUBSTITUTE(SUBSTITUTE(TEXT(SOURCE!H534,"????0"),"  ","")," ",""))), "")&amp;
      SUBSTITUTE(SUBSTITUTE(TEXT(SOURCE!H534,"????0"),"  ","")," ","")&amp;","&amp; IF(SOURCE!$T$2-3 &gt;= 0, REPT(" ",SOURCE!$T$2-3-5), "")&amp;
      SOURCE!I534&amp;" | "&amp; IF(SOURCE!$U$2-LEN(SOURCE!I534) &gt;= 0, REPT(" ",SOURCE!$U$2-LEN(SOURCE!I534)), "")&amp;
      SOURCE!J534&amp;      IF(SOURCE!$V$2-LEN(SOURCE!J534) &gt;= 0, REPT(" ",SOURCE!$V$2-LEN(SOURCE!J534)), "")&amp;
  " | "&amp; SOURCE!K534&amp;      IF(SOURCE!$X$2-LEN(SOURCE!K534) &gt;= 0, REPT(" ",SOURCE!$X$2-LEN(SOURCE!K534)), "")&amp;
      "},"&amp;IF(SOURCE!L534&lt;&gt;"",""&amp;SOURCE!L534,"")
 )
)
)</f>
        <v>/*  513 */  { itemToBeCoded,               NOPARAM,                     "0513",                                        "0513",                                        (0 &lt;&lt; TAM_MAX_BITS) |     0, CAT_FREE | SLS_ENABLED   | US_UNCHANGED},</v>
      </c>
    </row>
    <row r="535" spans="1:1">
      <c r="A535" s="168" t="str">
        <f>IF(AND(OR(SOURCE!A535="",ISBLANK(SOURCE!A535)),SOURCE!B535&gt;0),IF(ISBLANK(SOURCE!C535),"",SOURCE!C535),
IF(SOURCE!B535&lt;0,VLOOKUP(SOURCE!B535,lookups!A$1:B$25,2,0),
  IF(ISBLANK(SOURCE!B535),
    "",
    "/* "&amp;TEXT(SOURCE!B535,"???0")&amp;" *"&amp;
      SOURCE!C535&amp;", "&amp; IF(SOURCE!$O$2-LEN(SOURCE!C535) &gt;= 0, REPT(" ",SOURCE!$O$2-LEN(SOURCE!C535)), "")&amp;
      SOURCE!D535&amp;", "&amp; IF(SOURCE!$P$2-LEN(SOURCE!D535) &gt;= 0, REPT(" ",SOURCE!$P$2-LEN(SOURCE!D535)), "")&amp;
      SOURCE!E535&amp;", "&amp; IF(SOURCE!$Q$2-LEN(SOURCE!E535) &gt;=0, REPT(" ",SOURCE!$Q$2-LEN(SOURCE!E535)), "")&amp;
      SOURCE!F535&amp;", "&amp; IF(SOURCE!$R$2-LEN(SOURCE!F535) &gt;= 0, REPT(" ",SOURCE!$R$2-LEN(SOURCE!F535)+2), "")&amp;"("&amp;
      SUBSTITUTE(TEXT(SOURCE!G535,"??0"),"  ","")&amp;" &lt;&lt; TAM_MAX_BITS) |"&amp; IF(SOURCE!$S$2-3 &gt;= 0, REPT(" ",SOURCE!$S$2-5+4+1-1-LEN(SUBSTITUTE(SUBSTITUTE(TEXT(SOURCE!H535,"????0"),"  ","")," ",""))), "")&amp;
      SUBSTITUTE(SUBSTITUTE(TEXT(SOURCE!H535,"????0"),"  ","")," ","")&amp;","&amp; IF(SOURCE!$T$2-3 &gt;= 0, REPT(" ",SOURCE!$T$2-3-5), "")&amp;
      SOURCE!I535&amp;" | "&amp; IF(SOURCE!$U$2-LEN(SOURCE!I535) &gt;= 0, REPT(" ",SOURCE!$U$2-LEN(SOURCE!I535)), "")&amp;
      SOURCE!J535&amp;      IF(SOURCE!$V$2-LEN(SOURCE!J535) &gt;= 0, REPT(" ",SOURCE!$V$2-LEN(SOURCE!J535)), "")&amp;
  " | "&amp; SOURCE!K535&amp;      IF(SOURCE!$X$2-LEN(SOURCE!K535) &gt;= 0, REPT(" ",SOURCE!$X$2-LEN(SOURCE!K535)), "")&amp;
      "},"&amp;IF(SOURCE!L535&lt;&gt;"",""&amp;SOURCE!L535,"")
 )
)
)</f>
        <v>/*  514 */  { itemToBeCoded,               NOPARAM,                     "0514",                                        "0514",                                        (0 &lt;&lt; TAM_MAX_BITS) |     0, CAT_FREE | SLS_ENABLED   | US_UNCHANGED},</v>
      </c>
    </row>
    <row r="536" spans="1:1">
      <c r="A536" s="168" t="str">
        <f>IF(AND(OR(SOURCE!A536="",ISBLANK(SOURCE!A536)),SOURCE!B536&gt;0),IF(ISBLANK(SOURCE!C536),"",SOURCE!C536),
IF(SOURCE!B536&lt;0,VLOOKUP(SOURCE!B536,lookups!A$1:B$25,2,0),
  IF(ISBLANK(SOURCE!B536),
    "",
    "/* "&amp;TEXT(SOURCE!B536,"???0")&amp;" *"&amp;
      SOURCE!C536&amp;", "&amp; IF(SOURCE!$O$2-LEN(SOURCE!C536) &gt;= 0, REPT(" ",SOURCE!$O$2-LEN(SOURCE!C536)), "")&amp;
      SOURCE!D536&amp;", "&amp; IF(SOURCE!$P$2-LEN(SOURCE!D536) &gt;= 0, REPT(" ",SOURCE!$P$2-LEN(SOURCE!D536)), "")&amp;
      SOURCE!E536&amp;", "&amp; IF(SOURCE!$Q$2-LEN(SOURCE!E536) &gt;=0, REPT(" ",SOURCE!$Q$2-LEN(SOURCE!E536)), "")&amp;
      SOURCE!F536&amp;", "&amp; IF(SOURCE!$R$2-LEN(SOURCE!F536) &gt;= 0, REPT(" ",SOURCE!$R$2-LEN(SOURCE!F536)+2), "")&amp;"("&amp;
      SUBSTITUTE(TEXT(SOURCE!G536,"??0"),"  ","")&amp;" &lt;&lt; TAM_MAX_BITS) |"&amp; IF(SOURCE!$S$2-3 &gt;= 0, REPT(" ",SOURCE!$S$2-5+4+1-1-LEN(SUBSTITUTE(SUBSTITUTE(TEXT(SOURCE!H536,"????0"),"  ","")," ",""))), "")&amp;
      SUBSTITUTE(SUBSTITUTE(TEXT(SOURCE!H536,"????0"),"  ","")," ","")&amp;","&amp; IF(SOURCE!$T$2-3 &gt;= 0, REPT(" ",SOURCE!$T$2-3-5), "")&amp;
      SOURCE!I536&amp;" | "&amp; IF(SOURCE!$U$2-LEN(SOURCE!I536) &gt;= 0, REPT(" ",SOURCE!$U$2-LEN(SOURCE!I536)), "")&amp;
      SOURCE!J536&amp;      IF(SOURCE!$V$2-LEN(SOURCE!J536) &gt;= 0, REPT(" ",SOURCE!$V$2-LEN(SOURCE!J536)), "")&amp;
  " | "&amp; SOURCE!K536&amp;      IF(SOURCE!$X$2-LEN(SOURCE!K536) &gt;= 0, REPT(" ",SOURCE!$X$2-LEN(SOURCE!K536)), "")&amp;
      "},"&amp;IF(SOURCE!L536&lt;&gt;"",""&amp;SOURCE!L536,"")
 )
)
)</f>
        <v>/*  515 */  { itemToBeCoded,               NOPARAM,                     "0515",                                        "0515",                                        (0 &lt;&lt; TAM_MAX_BITS) |     0, CAT_FREE | SLS_ENABLED   | US_UNCHANGED},</v>
      </c>
    </row>
    <row r="537" spans="1:1">
      <c r="A537" s="168" t="str">
        <f>IF(AND(OR(SOURCE!A537="",ISBLANK(SOURCE!A537)),SOURCE!B537&gt;0),IF(ISBLANK(SOURCE!C537),"",SOURCE!C537),
IF(SOURCE!B537&lt;0,VLOOKUP(SOURCE!B537,lookups!A$1:B$25,2,0),
  IF(ISBLANK(SOURCE!B537),
    "",
    "/* "&amp;TEXT(SOURCE!B537,"???0")&amp;" *"&amp;
      SOURCE!C537&amp;", "&amp; IF(SOURCE!$O$2-LEN(SOURCE!C537) &gt;= 0, REPT(" ",SOURCE!$O$2-LEN(SOURCE!C537)), "")&amp;
      SOURCE!D537&amp;", "&amp; IF(SOURCE!$P$2-LEN(SOURCE!D537) &gt;= 0, REPT(" ",SOURCE!$P$2-LEN(SOURCE!D537)), "")&amp;
      SOURCE!E537&amp;", "&amp; IF(SOURCE!$Q$2-LEN(SOURCE!E537) &gt;=0, REPT(" ",SOURCE!$Q$2-LEN(SOURCE!E537)), "")&amp;
      SOURCE!F537&amp;", "&amp; IF(SOURCE!$R$2-LEN(SOURCE!F537) &gt;= 0, REPT(" ",SOURCE!$R$2-LEN(SOURCE!F537)+2), "")&amp;"("&amp;
      SUBSTITUTE(TEXT(SOURCE!G537,"??0"),"  ","")&amp;" &lt;&lt; TAM_MAX_BITS) |"&amp; IF(SOURCE!$S$2-3 &gt;= 0, REPT(" ",SOURCE!$S$2-5+4+1-1-LEN(SUBSTITUTE(SUBSTITUTE(TEXT(SOURCE!H537,"????0"),"  ","")," ",""))), "")&amp;
      SUBSTITUTE(SUBSTITUTE(TEXT(SOURCE!H537,"????0"),"  ","")," ","")&amp;","&amp; IF(SOURCE!$T$2-3 &gt;= 0, REPT(" ",SOURCE!$T$2-3-5), "")&amp;
      SOURCE!I537&amp;" | "&amp; IF(SOURCE!$U$2-LEN(SOURCE!I537) &gt;= 0, REPT(" ",SOURCE!$U$2-LEN(SOURCE!I537)), "")&amp;
      SOURCE!J537&amp;      IF(SOURCE!$V$2-LEN(SOURCE!J537) &gt;= 0, REPT(" ",SOURCE!$V$2-LEN(SOURCE!J537)), "")&amp;
  " | "&amp; SOURCE!K537&amp;      IF(SOURCE!$X$2-LEN(SOURCE!K537) &gt;= 0, REPT(" ",SOURCE!$X$2-LEN(SOURCE!K537)), "")&amp;
      "},"&amp;IF(SOURCE!L537&lt;&gt;"",""&amp;SOURCE!L537,"")
 )
)
)</f>
        <v>/*  516 */  { itemToBeCoded,               NOPARAM,                     "0516",                                        "0516",                                        (0 &lt;&lt; TAM_MAX_BITS) |     0, CAT_FREE | SLS_ENABLED   | US_UNCHANGED},</v>
      </c>
    </row>
    <row r="538" spans="1:1">
      <c r="A538" s="168" t="str">
        <f>IF(AND(OR(SOURCE!A538="",ISBLANK(SOURCE!A538)),SOURCE!B538&gt;0),IF(ISBLANK(SOURCE!C538),"",SOURCE!C538),
IF(SOURCE!B538&lt;0,VLOOKUP(SOURCE!B538,lookups!A$1:B$25,2,0),
  IF(ISBLANK(SOURCE!B538),
    "",
    "/* "&amp;TEXT(SOURCE!B538,"???0")&amp;" *"&amp;
      SOURCE!C538&amp;", "&amp; IF(SOURCE!$O$2-LEN(SOURCE!C538) &gt;= 0, REPT(" ",SOURCE!$O$2-LEN(SOURCE!C538)), "")&amp;
      SOURCE!D538&amp;", "&amp; IF(SOURCE!$P$2-LEN(SOURCE!D538) &gt;= 0, REPT(" ",SOURCE!$P$2-LEN(SOURCE!D538)), "")&amp;
      SOURCE!E538&amp;", "&amp; IF(SOURCE!$Q$2-LEN(SOURCE!E538) &gt;=0, REPT(" ",SOURCE!$Q$2-LEN(SOURCE!E538)), "")&amp;
      SOURCE!F538&amp;", "&amp; IF(SOURCE!$R$2-LEN(SOURCE!F538) &gt;= 0, REPT(" ",SOURCE!$R$2-LEN(SOURCE!F538)+2), "")&amp;"("&amp;
      SUBSTITUTE(TEXT(SOURCE!G538,"??0"),"  ","")&amp;" &lt;&lt; TAM_MAX_BITS) |"&amp; IF(SOURCE!$S$2-3 &gt;= 0, REPT(" ",SOURCE!$S$2-5+4+1-1-LEN(SUBSTITUTE(SUBSTITUTE(TEXT(SOURCE!H538,"????0"),"  ","")," ",""))), "")&amp;
      SUBSTITUTE(SUBSTITUTE(TEXT(SOURCE!H538,"????0"),"  ","")," ","")&amp;","&amp; IF(SOURCE!$T$2-3 &gt;= 0, REPT(" ",SOURCE!$T$2-3-5), "")&amp;
      SOURCE!I538&amp;" | "&amp; IF(SOURCE!$U$2-LEN(SOURCE!I538) &gt;= 0, REPT(" ",SOURCE!$U$2-LEN(SOURCE!I538)), "")&amp;
      SOURCE!J538&amp;      IF(SOURCE!$V$2-LEN(SOURCE!J538) &gt;= 0, REPT(" ",SOURCE!$V$2-LEN(SOURCE!J538)), "")&amp;
  " | "&amp; SOURCE!K538&amp;      IF(SOURCE!$X$2-LEN(SOURCE!K538) &gt;= 0, REPT(" ",SOURCE!$X$2-LEN(SOURCE!K538)), "")&amp;
      "},"&amp;IF(SOURCE!L538&lt;&gt;"",""&amp;SOURCE!L538,"")
 )
)
)</f>
        <v>/*  517 */  { itemToBeCoded,               NOPARAM,                     "0517",                                        "0517",                                        (0 &lt;&lt; TAM_MAX_BITS) |     0, CAT_FREE | SLS_ENABLED   | US_UNCHANGED},</v>
      </c>
    </row>
    <row r="539" spans="1:1">
      <c r="A539" s="168" t="str">
        <f>IF(AND(OR(SOURCE!A539="",ISBLANK(SOURCE!A539)),SOURCE!B539&gt;0),IF(ISBLANK(SOURCE!C539),"",SOURCE!C539),
IF(SOURCE!B539&lt;0,VLOOKUP(SOURCE!B539,lookups!A$1:B$25,2,0),
  IF(ISBLANK(SOURCE!B539),
    "",
    "/* "&amp;TEXT(SOURCE!B539,"???0")&amp;" *"&amp;
      SOURCE!C539&amp;", "&amp; IF(SOURCE!$O$2-LEN(SOURCE!C539) &gt;= 0, REPT(" ",SOURCE!$O$2-LEN(SOURCE!C539)), "")&amp;
      SOURCE!D539&amp;", "&amp; IF(SOURCE!$P$2-LEN(SOURCE!D539) &gt;= 0, REPT(" ",SOURCE!$P$2-LEN(SOURCE!D539)), "")&amp;
      SOURCE!E539&amp;", "&amp; IF(SOURCE!$Q$2-LEN(SOURCE!E539) &gt;=0, REPT(" ",SOURCE!$Q$2-LEN(SOURCE!E539)), "")&amp;
      SOURCE!F539&amp;", "&amp; IF(SOURCE!$R$2-LEN(SOURCE!F539) &gt;= 0, REPT(" ",SOURCE!$R$2-LEN(SOURCE!F539)+2), "")&amp;"("&amp;
      SUBSTITUTE(TEXT(SOURCE!G539,"??0"),"  ","")&amp;" &lt;&lt; TAM_MAX_BITS) |"&amp; IF(SOURCE!$S$2-3 &gt;= 0, REPT(" ",SOURCE!$S$2-5+4+1-1-LEN(SUBSTITUTE(SUBSTITUTE(TEXT(SOURCE!H539,"????0"),"  ","")," ",""))), "")&amp;
      SUBSTITUTE(SUBSTITUTE(TEXT(SOURCE!H539,"????0"),"  ","")," ","")&amp;","&amp; IF(SOURCE!$T$2-3 &gt;= 0, REPT(" ",SOURCE!$T$2-3-5), "")&amp;
      SOURCE!I539&amp;" | "&amp; IF(SOURCE!$U$2-LEN(SOURCE!I539) &gt;= 0, REPT(" ",SOURCE!$U$2-LEN(SOURCE!I539)), "")&amp;
      SOURCE!J539&amp;      IF(SOURCE!$V$2-LEN(SOURCE!J539) &gt;= 0, REPT(" ",SOURCE!$V$2-LEN(SOURCE!J539)), "")&amp;
  " | "&amp; SOURCE!K539&amp;      IF(SOURCE!$X$2-LEN(SOURCE!K539) &gt;= 0, REPT(" ",SOURCE!$X$2-LEN(SOURCE!K539)), "")&amp;
      "},"&amp;IF(SOURCE!L539&lt;&gt;"",""&amp;SOURCE!L539,"")
 )
)
)</f>
        <v>/*  518 */  { itemToBeCoded,               NOPARAM,                     "0518",                                        "0518",                                        (0 &lt;&lt; TAM_MAX_BITS) |     0, CAT_FREE | SLS_ENABLED   | US_UNCHANGED},</v>
      </c>
    </row>
    <row r="540" spans="1:1">
      <c r="A540" s="168" t="str">
        <f>IF(AND(OR(SOURCE!A540="",ISBLANK(SOURCE!A540)),SOURCE!B540&gt;0),IF(ISBLANK(SOURCE!C540),"",SOURCE!C540),
IF(SOURCE!B540&lt;0,VLOOKUP(SOURCE!B540,lookups!A$1:B$25,2,0),
  IF(ISBLANK(SOURCE!B540),
    "",
    "/* "&amp;TEXT(SOURCE!B540,"???0")&amp;" *"&amp;
      SOURCE!C540&amp;", "&amp; IF(SOURCE!$O$2-LEN(SOURCE!C540) &gt;= 0, REPT(" ",SOURCE!$O$2-LEN(SOURCE!C540)), "")&amp;
      SOURCE!D540&amp;", "&amp; IF(SOURCE!$P$2-LEN(SOURCE!D540) &gt;= 0, REPT(" ",SOURCE!$P$2-LEN(SOURCE!D540)), "")&amp;
      SOURCE!E540&amp;", "&amp; IF(SOURCE!$Q$2-LEN(SOURCE!E540) &gt;=0, REPT(" ",SOURCE!$Q$2-LEN(SOURCE!E540)), "")&amp;
      SOURCE!F540&amp;", "&amp; IF(SOURCE!$R$2-LEN(SOURCE!F540) &gt;= 0, REPT(" ",SOURCE!$R$2-LEN(SOURCE!F540)+2), "")&amp;"("&amp;
      SUBSTITUTE(TEXT(SOURCE!G540,"??0"),"  ","")&amp;" &lt;&lt; TAM_MAX_BITS) |"&amp; IF(SOURCE!$S$2-3 &gt;= 0, REPT(" ",SOURCE!$S$2-5+4+1-1-LEN(SUBSTITUTE(SUBSTITUTE(TEXT(SOURCE!H540,"????0"),"  ","")," ",""))), "")&amp;
      SUBSTITUTE(SUBSTITUTE(TEXT(SOURCE!H540,"????0"),"  ","")," ","")&amp;","&amp; IF(SOURCE!$T$2-3 &gt;= 0, REPT(" ",SOURCE!$T$2-3-5), "")&amp;
      SOURCE!I540&amp;" | "&amp; IF(SOURCE!$U$2-LEN(SOURCE!I540) &gt;= 0, REPT(" ",SOURCE!$U$2-LEN(SOURCE!I540)), "")&amp;
      SOURCE!J540&amp;      IF(SOURCE!$V$2-LEN(SOURCE!J540) &gt;= 0, REPT(" ",SOURCE!$V$2-LEN(SOURCE!J540)), "")&amp;
  " | "&amp; SOURCE!K540&amp;      IF(SOURCE!$X$2-LEN(SOURCE!K540) &gt;= 0, REPT(" ",SOURCE!$X$2-LEN(SOURCE!K540)), "")&amp;
      "},"&amp;IF(SOURCE!L540&lt;&gt;"",""&amp;SOURCE!L540,"")
 )
)
)</f>
        <v>/*  519 */  { itemToBeCoded,               NOPARAM,                     "0519",                                        "0519",                                        (0 &lt;&lt; TAM_MAX_BITS) |     0, CAT_FREE | SLS_ENABLED   | US_UNCHANGED},</v>
      </c>
    </row>
    <row r="541" spans="1:1">
      <c r="A541" s="168" t="str">
        <f>IF(AND(OR(SOURCE!A541="",ISBLANK(SOURCE!A541)),SOURCE!B541&gt;0),IF(ISBLANK(SOURCE!C541),"",SOURCE!C541),
IF(SOURCE!B541&lt;0,VLOOKUP(SOURCE!B541,lookups!A$1:B$25,2,0),
  IF(ISBLANK(SOURCE!B541),
    "",
    "/* "&amp;TEXT(SOURCE!B541,"???0")&amp;" *"&amp;
      SOURCE!C541&amp;", "&amp; IF(SOURCE!$O$2-LEN(SOURCE!C541) &gt;= 0, REPT(" ",SOURCE!$O$2-LEN(SOURCE!C541)), "")&amp;
      SOURCE!D541&amp;", "&amp; IF(SOURCE!$P$2-LEN(SOURCE!D541) &gt;= 0, REPT(" ",SOURCE!$P$2-LEN(SOURCE!D541)), "")&amp;
      SOURCE!E541&amp;", "&amp; IF(SOURCE!$Q$2-LEN(SOURCE!E541) &gt;=0, REPT(" ",SOURCE!$Q$2-LEN(SOURCE!E541)), "")&amp;
      SOURCE!F541&amp;", "&amp; IF(SOURCE!$R$2-LEN(SOURCE!F541) &gt;= 0, REPT(" ",SOURCE!$R$2-LEN(SOURCE!F541)+2), "")&amp;"("&amp;
      SUBSTITUTE(TEXT(SOURCE!G541,"??0"),"  ","")&amp;" &lt;&lt; TAM_MAX_BITS) |"&amp; IF(SOURCE!$S$2-3 &gt;= 0, REPT(" ",SOURCE!$S$2-5+4+1-1-LEN(SUBSTITUTE(SUBSTITUTE(TEXT(SOURCE!H541,"????0"),"  ","")," ",""))), "")&amp;
      SUBSTITUTE(SUBSTITUTE(TEXT(SOURCE!H541,"????0"),"  ","")," ","")&amp;","&amp; IF(SOURCE!$T$2-3 &gt;= 0, REPT(" ",SOURCE!$T$2-3-5), "")&amp;
      SOURCE!I541&amp;" | "&amp; IF(SOURCE!$U$2-LEN(SOURCE!I541) &gt;= 0, REPT(" ",SOURCE!$U$2-LEN(SOURCE!I541)), "")&amp;
      SOURCE!J541&amp;      IF(SOURCE!$V$2-LEN(SOURCE!J541) &gt;= 0, REPT(" ",SOURCE!$V$2-LEN(SOURCE!J541)), "")&amp;
  " | "&amp; SOURCE!K541&amp;      IF(SOURCE!$X$2-LEN(SOURCE!K541) &gt;= 0, REPT(" ",SOURCE!$X$2-LEN(SOURCE!K541)), "")&amp;
      "},"&amp;IF(SOURCE!L541&lt;&gt;"",""&amp;SOURCE!L541,"")
 )
)
)</f>
        <v>/*  520 */  { itemToBeCoded,               NOPARAM,                     "0520",                                        "0520",                                        (0 &lt;&lt; TAM_MAX_BITS) |     0, CAT_FREE | SLS_ENABLED   | US_UNCHANGED},</v>
      </c>
    </row>
    <row r="542" spans="1:1">
      <c r="A542" s="168" t="str">
        <f>IF(AND(OR(SOURCE!A542="",ISBLANK(SOURCE!A542)),SOURCE!B542&gt;0),IF(ISBLANK(SOURCE!C542),"",SOURCE!C542),
IF(SOURCE!B542&lt;0,VLOOKUP(SOURCE!B542,lookups!A$1:B$25,2,0),
  IF(ISBLANK(SOURCE!B542),
    "",
    "/* "&amp;TEXT(SOURCE!B542,"???0")&amp;" *"&amp;
      SOURCE!C542&amp;", "&amp; IF(SOURCE!$O$2-LEN(SOURCE!C542) &gt;= 0, REPT(" ",SOURCE!$O$2-LEN(SOURCE!C542)), "")&amp;
      SOURCE!D542&amp;", "&amp; IF(SOURCE!$P$2-LEN(SOURCE!D542) &gt;= 0, REPT(" ",SOURCE!$P$2-LEN(SOURCE!D542)), "")&amp;
      SOURCE!E542&amp;", "&amp; IF(SOURCE!$Q$2-LEN(SOURCE!E542) &gt;=0, REPT(" ",SOURCE!$Q$2-LEN(SOURCE!E542)), "")&amp;
      SOURCE!F542&amp;", "&amp; IF(SOURCE!$R$2-LEN(SOURCE!F542) &gt;= 0, REPT(" ",SOURCE!$R$2-LEN(SOURCE!F542)+2), "")&amp;"("&amp;
      SUBSTITUTE(TEXT(SOURCE!G542,"??0"),"  ","")&amp;" &lt;&lt; TAM_MAX_BITS) |"&amp; IF(SOURCE!$S$2-3 &gt;= 0, REPT(" ",SOURCE!$S$2-5+4+1-1-LEN(SUBSTITUTE(SUBSTITUTE(TEXT(SOURCE!H542,"????0"),"  ","")," ",""))), "")&amp;
      SUBSTITUTE(SUBSTITUTE(TEXT(SOURCE!H542,"????0"),"  ","")," ","")&amp;","&amp; IF(SOURCE!$T$2-3 &gt;= 0, REPT(" ",SOURCE!$T$2-3-5), "")&amp;
      SOURCE!I542&amp;" | "&amp; IF(SOURCE!$U$2-LEN(SOURCE!I542) &gt;= 0, REPT(" ",SOURCE!$U$2-LEN(SOURCE!I542)), "")&amp;
      SOURCE!J542&amp;      IF(SOURCE!$V$2-LEN(SOURCE!J542) &gt;= 0, REPT(" ",SOURCE!$V$2-LEN(SOURCE!J542)), "")&amp;
  " | "&amp; SOURCE!K542&amp;      IF(SOURCE!$X$2-LEN(SOURCE!K542) &gt;= 0, REPT(" ",SOURCE!$X$2-LEN(SOURCE!K542)), "")&amp;
      "},"&amp;IF(SOURCE!L542&lt;&gt;"",""&amp;SOURCE!L542,"")
 )
)
)</f>
        <v>/*  521 */  { itemToBeCoded,               NOPARAM,                     "0521",                                        "0521",                                        (0 &lt;&lt; TAM_MAX_BITS) |     0, CAT_FREE | SLS_ENABLED   | US_UNCHANGED},</v>
      </c>
    </row>
    <row r="543" spans="1:1">
      <c r="A543" s="168" t="str">
        <f>IF(AND(OR(SOURCE!A543="",ISBLANK(SOURCE!A543)),SOURCE!B543&gt;0),IF(ISBLANK(SOURCE!C543),"",SOURCE!C543),
IF(SOURCE!B543&lt;0,VLOOKUP(SOURCE!B543,lookups!A$1:B$25,2,0),
  IF(ISBLANK(SOURCE!B543),
    "",
    "/* "&amp;TEXT(SOURCE!B543,"???0")&amp;" *"&amp;
      SOURCE!C543&amp;", "&amp; IF(SOURCE!$O$2-LEN(SOURCE!C543) &gt;= 0, REPT(" ",SOURCE!$O$2-LEN(SOURCE!C543)), "")&amp;
      SOURCE!D543&amp;", "&amp; IF(SOURCE!$P$2-LEN(SOURCE!D543) &gt;= 0, REPT(" ",SOURCE!$P$2-LEN(SOURCE!D543)), "")&amp;
      SOURCE!E543&amp;", "&amp; IF(SOURCE!$Q$2-LEN(SOURCE!E543) &gt;=0, REPT(" ",SOURCE!$Q$2-LEN(SOURCE!E543)), "")&amp;
      SOURCE!F543&amp;", "&amp; IF(SOURCE!$R$2-LEN(SOURCE!F543) &gt;= 0, REPT(" ",SOURCE!$R$2-LEN(SOURCE!F543)+2), "")&amp;"("&amp;
      SUBSTITUTE(TEXT(SOURCE!G543,"??0"),"  ","")&amp;" &lt;&lt; TAM_MAX_BITS) |"&amp; IF(SOURCE!$S$2-3 &gt;= 0, REPT(" ",SOURCE!$S$2-5+4+1-1-LEN(SUBSTITUTE(SUBSTITUTE(TEXT(SOURCE!H543,"????0"),"  ","")," ",""))), "")&amp;
      SUBSTITUTE(SUBSTITUTE(TEXT(SOURCE!H543,"????0"),"  ","")," ","")&amp;","&amp; IF(SOURCE!$T$2-3 &gt;= 0, REPT(" ",SOURCE!$T$2-3-5), "")&amp;
      SOURCE!I543&amp;" | "&amp; IF(SOURCE!$U$2-LEN(SOURCE!I543) &gt;= 0, REPT(" ",SOURCE!$U$2-LEN(SOURCE!I543)), "")&amp;
      SOURCE!J543&amp;      IF(SOURCE!$V$2-LEN(SOURCE!J543) &gt;= 0, REPT(" ",SOURCE!$V$2-LEN(SOURCE!J543)), "")&amp;
  " | "&amp; SOURCE!K543&amp;      IF(SOURCE!$X$2-LEN(SOURCE!K543) &gt;= 0, REPT(" ",SOURCE!$X$2-LEN(SOURCE!K543)), "")&amp;
      "},"&amp;IF(SOURCE!L543&lt;&gt;"",""&amp;SOURCE!L543,"")
 )
)
)</f>
        <v>/*  522 */  { itemToBeCoded,               NOPARAM,                     "0522",                                        "0522",                                        (0 &lt;&lt; TAM_MAX_BITS) |     0, CAT_FREE | SLS_ENABLED   | US_UNCHANGED},</v>
      </c>
    </row>
    <row r="544" spans="1:1">
      <c r="A544" s="168" t="str">
        <f>IF(AND(OR(SOURCE!A544="",ISBLANK(SOURCE!A544)),SOURCE!B544&gt;0),IF(ISBLANK(SOURCE!C544),"",SOURCE!C544),
IF(SOURCE!B544&lt;0,VLOOKUP(SOURCE!B544,lookups!A$1:B$25,2,0),
  IF(ISBLANK(SOURCE!B544),
    "",
    "/* "&amp;TEXT(SOURCE!B544,"???0")&amp;" *"&amp;
      SOURCE!C544&amp;", "&amp; IF(SOURCE!$O$2-LEN(SOURCE!C544) &gt;= 0, REPT(" ",SOURCE!$O$2-LEN(SOURCE!C544)), "")&amp;
      SOURCE!D544&amp;", "&amp; IF(SOURCE!$P$2-LEN(SOURCE!D544) &gt;= 0, REPT(" ",SOURCE!$P$2-LEN(SOURCE!D544)), "")&amp;
      SOURCE!E544&amp;", "&amp; IF(SOURCE!$Q$2-LEN(SOURCE!E544) &gt;=0, REPT(" ",SOURCE!$Q$2-LEN(SOURCE!E544)), "")&amp;
      SOURCE!F544&amp;", "&amp; IF(SOURCE!$R$2-LEN(SOURCE!F544) &gt;= 0, REPT(" ",SOURCE!$R$2-LEN(SOURCE!F544)+2), "")&amp;"("&amp;
      SUBSTITUTE(TEXT(SOURCE!G544,"??0"),"  ","")&amp;" &lt;&lt; TAM_MAX_BITS) |"&amp; IF(SOURCE!$S$2-3 &gt;= 0, REPT(" ",SOURCE!$S$2-5+4+1-1-LEN(SUBSTITUTE(SUBSTITUTE(TEXT(SOURCE!H544,"????0"),"  ","")," ",""))), "")&amp;
      SUBSTITUTE(SUBSTITUTE(TEXT(SOURCE!H544,"????0"),"  ","")," ","")&amp;","&amp; IF(SOURCE!$T$2-3 &gt;= 0, REPT(" ",SOURCE!$T$2-3-5), "")&amp;
      SOURCE!I544&amp;" | "&amp; IF(SOURCE!$U$2-LEN(SOURCE!I544) &gt;= 0, REPT(" ",SOURCE!$U$2-LEN(SOURCE!I544)), "")&amp;
      SOURCE!J544&amp;      IF(SOURCE!$V$2-LEN(SOURCE!J544) &gt;= 0, REPT(" ",SOURCE!$V$2-LEN(SOURCE!J544)), "")&amp;
  " | "&amp; SOURCE!K544&amp;      IF(SOURCE!$X$2-LEN(SOURCE!K544) &gt;= 0, REPT(" ",SOURCE!$X$2-LEN(SOURCE!K544)), "")&amp;
      "},"&amp;IF(SOURCE!L544&lt;&gt;"",""&amp;SOURCE!L544,"")
 )
)
)</f>
        <v>/*  523 */  { itemToBeCoded,               NOPARAM,                     "0523",                                        "0523",                                        (0 &lt;&lt; TAM_MAX_BITS) |     0, CAT_FREE | SLS_ENABLED   | US_UNCHANGED},</v>
      </c>
    </row>
    <row r="545" spans="1:1">
      <c r="A545" s="168" t="str">
        <f>IF(AND(OR(SOURCE!A545="",ISBLANK(SOURCE!A545)),SOURCE!B545&gt;0),IF(ISBLANK(SOURCE!C545),"",SOURCE!C545),
IF(SOURCE!B545&lt;0,VLOOKUP(SOURCE!B545,lookups!A$1:B$25,2,0),
  IF(ISBLANK(SOURCE!B545),
    "",
    "/* "&amp;TEXT(SOURCE!B545,"???0")&amp;" *"&amp;
      SOURCE!C545&amp;", "&amp; IF(SOURCE!$O$2-LEN(SOURCE!C545) &gt;= 0, REPT(" ",SOURCE!$O$2-LEN(SOURCE!C545)), "")&amp;
      SOURCE!D545&amp;", "&amp; IF(SOURCE!$P$2-LEN(SOURCE!D545) &gt;= 0, REPT(" ",SOURCE!$P$2-LEN(SOURCE!D545)), "")&amp;
      SOURCE!E545&amp;", "&amp; IF(SOURCE!$Q$2-LEN(SOURCE!E545) &gt;=0, REPT(" ",SOURCE!$Q$2-LEN(SOURCE!E545)), "")&amp;
      SOURCE!F545&amp;", "&amp; IF(SOURCE!$R$2-LEN(SOURCE!F545) &gt;= 0, REPT(" ",SOURCE!$R$2-LEN(SOURCE!F545)+2), "")&amp;"("&amp;
      SUBSTITUTE(TEXT(SOURCE!G545,"??0"),"  ","")&amp;" &lt;&lt; TAM_MAX_BITS) |"&amp; IF(SOURCE!$S$2-3 &gt;= 0, REPT(" ",SOURCE!$S$2-5+4+1-1-LEN(SUBSTITUTE(SUBSTITUTE(TEXT(SOURCE!H545,"????0"),"  ","")," ",""))), "")&amp;
      SUBSTITUTE(SUBSTITUTE(TEXT(SOURCE!H545,"????0"),"  ","")," ","")&amp;","&amp; IF(SOURCE!$T$2-3 &gt;= 0, REPT(" ",SOURCE!$T$2-3-5), "")&amp;
      SOURCE!I545&amp;" | "&amp; IF(SOURCE!$U$2-LEN(SOURCE!I545) &gt;= 0, REPT(" ",SOURCE!$U$2-LEN(SOURCE!I545)), "")&amp;
      SOURCE!J545&amp;      IF(SOURCE!$V$2-LEN(SOURCE!J545) &gt;= 0, REPT(" ",SOURCE!$V$2-LEN(SOURCE!J545)), "")&amp;
  " | "&amp; SOURCE!K545&amp;      IF(SOURCE!$X$2-LEN(SOURCE!K545) &gt;= 0, REPT(" ",SOURCE!$X$2-LEN(SOURCE!K545)), "")&amp;
      "},"&amp;IF(SOURCE!L545&lt;&gt;"",""&amp;SOURCE!L545,"")
 )
)
)</f>
        <v>/*  524 */  { itemToBeCoded,               NOPARAM,                     "0524",                                        "0524",                                        (0 &lt;&lt; TAM_MAX_BITS) |     0, CAT_FREE | SLS_ENABLED   | US_UNCHANGED},</v>
      </c>
    </row>
    <row r="546" spans="1:1">
      <c r="A546" s="168" t="str">
        <f>IF(AND(OR(SOURCE!A546="",ISBLANK(SOURCE!A546)),SOURCE!B546&gt;0),IF(ISBLANK(SOURCE!C546),"",SOURCE!C546),
IF(SOURCE!B546&lt;0,VLOOKUP(SOURCE!B546,lookups!A$1:B$25,2,0),
  IF(ISBLANK(SOURCE!B546),
    "",
    "/* "&amp;TEXT(SOURCE!B546,"???0")&amp;" *"&amp;
      SOURCE!C546&amp;", "&amp; IF(SOURCE!$O$2-LEN(SOURCE!C546) &gt;= 0, REPT(" ",SOURCE!$O$2-LEN(SOURCE!C546)), "")&amp;
      SOURCE!D546&amp;", "&amp; IF(SOURCE!$P$2-LEN(SOURCE!D546) &gt;= 0, REPT(" ",SOURCE!$P$2-LEN(SOURCE!D546)), "")&amp;
      SOURCE!E546&amp;", "&amp; IF(SOURCE!$Q$2-LEN(SOURCE!E546) &gt;=0, REPT(" ",SOURCE!$Q$2-LEN(SOURCE!E546)), "")&amp;
      SOURCE!F546&amp;", "&amp; IF(SOURCE!$R$2-LEN(SOURCE!F546) &gt;= 0, REPT(" ",SOURCE!$R$2-LEN(SOURCE!F546)+2), "")&amp;"("&amp;
      SUBSTITUTE(TEXT(SOURCE!G546,"??0"),"  ","")&amp;" &lt;&lt; TAM_MAX_BITS) |"&amp; IF(SOURCE!$S$2-3 &gt;= 0, REPT(" ",SOURCE!$S$2-5+4+1-1-LEN(SUBSTITUTE(SUBSTITUTE(TEXT(SOURCE!H546,"????0"),"  ","")," ",""))), "")&amp;
      SUBSTITUTE(SUBSTITUTE(TEXT(SOURCE!H546,"????0"),"  ","")," ","")&amp;","&amp; IF(SOURCE!$T$2-3 &gt;= 0, REPT(" ",SOURCE!$T$2-3-5), "")&amp;
      SOURCE!I546&amp;" | "&amp; IF(SOURCE!$U$2-LEN(SOURCE!I546) &gt;= 0, REPT(" ",SOURCE!$U$2-LEN(SOURCE!I546)), "")&amp;
      SOURCE!J546&amp;      IF(SOURCE!$V$2-LEN(SOURCE!J546) &gt;= 0, REPT(" ",SOURCE!$V$2-LEN(SOURCE!J546)), "")&amp;
  " | "&amp; SOURCE!K546&amp;      IF(SOURCE!$X$2-LEN(SOURCE!K546) &gt;= 0, REPT(" ",SOURCE!$X$2-LEN(SOURCE!K546)), "")&amp;
      "},"&amp;IF(SOURCE!L546&lt;&gt;"",""&amp;SOURCE!L546,"")
 )
)
)</f>
        <v>/*  525 */  { itemToBeCoded,               NOPARAM,                     "0525",                                        "0525",                                        (0 &lt;&lt; TAM_MAX_BITS) |     0, CAT_FREE | SLS_ENABLED   | US_UNCHANGED},</v>
      </c>
    </row>
    <row r="547" spans="1:1">
      <c r="A547" s="168" t="str">
        <f>IF(AND(OR(SOURCE!A547="",ISBLANK(SOURCE!A547)),SOURCE!B547&gt;0),IF(ISBLANK(SOURCE!C547),"",SOURCE!C547),
IF(SOURCE!B547&lt;0,VLOOKUP(SOURCE!B547,lookups!A$1:B$25,2,0),
  IF(ISBLANK(SOURCE!B547),
    "",
    "/* "&amp;TEXT(SOURCE!B547,"???0")&amp;" *"&amp;
      SOURCE!C547&amp;", "&amp; IF(SOURCE!$O$2-LEN(SOURCE!C547) &gt;= 0, REPT(" ",SOURCE!$O$2-LEN(SOURCE!C547)), "")&amp;
      SOURCE!D547&amp;", "&amp; IF(SOURCE!$P$2-LEN(SOURCE!D547) &gt;= 0, REPT(" ",SOURCE!$P$2-LEN(SOURCE!D547)), "")&amp;
      SOURCE!E547&amp;", "&amp; IF(SOURCE!$Q$2-LEN(SOURCE!E547) &gt;=0, REPT(" ",SOURCE!$Q$2-LEN(SOURCE!E547)), "")&amp;
      SOURCE!F547&amp;", "&amp; IF(SOURCE!$R$2-LEN(SOURCE!F547) &gt;= 0, REPT(" ",SOURCE!$R$2-LEN(SOURCE!F547)+2), "")&amp;"("&amp;
      SUBSTITUTE(TEXT(SOURCE!G547,"??0"),"  ","")&amp;" &lt;&lt; TAM_MAX_BITS) |"&amp; IF(SOURCE!$S$2-3 &gt;= 0, REPT(" ",SOURCE!$S$2-5+4+1-1-LEN(SUBSTITUTE(SUBSTITUTE(TEXT(SOURCE!H547,"????0"),"  ","")," ",""))), "")&amp;
      SUBSTITUTE(SUBSTITUTE(TEXT(SOURCE!H547,"????0"),"  ","")," ","")&amp;","&amp; IF(SOURCE!$T$2-3 &gt;= 0, REPT(" ",SOURCE!$T$2-3-5), "")&amp;
      SOURCE!I547&amp;" | "&amp; IF(SOURCE!$U$2-LEN(SOURCE!I547) &gt;= 0, REPT(" ",SOURCE!$U$2-LEN(SOURCE!I547)), "")&amp;
      SOURCE!J547&amp;      IF(SOURCE!$V$2-LEN(SOURCE!J547) &gt;= 0, REPT(" ",SOURCE!$V$2-LEN(SOURCE!J547)), "")&amp;
  " | "&amp; SOURCE!K547&amp;      IF(SOURCE!$X$2-LEN(SOURCE!K547) &gt;= 0, REPT(" ",SOURCE!$X$2-LEN(SOURCE!K547)), "")&amp;
      "},"&amp;IF(SOURCE!L547&lt;&gt;"",""&amp;SOURCE!L547,"")
 )
)
)</f>
        <v>/*  526 */  { itemToBeCoded,               NOPARAM,                     "0526",                                        "0526",                                        (0 &lt;&lt; TAM_MAX_BITS) |     0, CAT_FREE | SLS_ENABLED   | US_UNCHANGED},</v>
      </c>
    </row>
    <row r="548" spans="1:1">
      <c r="A548" s="168" t="str">
        <f>IF(AND(OR(SOURCE!A548="",ISBLANK(SOURCE!A548)),SOURCE!B548&gt;0),IF(ISBLANK(SOURCE!C548),"",SOURCE!C548),
IF(SOURCE!B548&lt;0,VLOOKUP(SOURCE!B548,lookups!A$1:B$25,2,0),
  IF(ISBLANK(SOURCE!B548),
    "",
    "/* "&amp;TEXT(SOURCE!B548,"???0")&amp;" *"&amp;
      SOURCE!C548&amp;", "&amp; IF(SOURCE!$O$2-LEN(SOURCE!C548) &gt;= 0, REPT(" ",SOURCE!$O$2-LEN(SOURCE!C548)), "")&amp;
      SOURCE!D548&amp;", "&amp; IF(SOURCE!$P$2-LEN(SOURCE!D548) &gt;= 0, REPT(" ",SOURCE!$P$2-LEN(SOURCE!D548)), "")&amp;
      SOURCE!E548&amp;", "&amp; IF(SOURCE!$Q$2-LEN(SOURCE!E548) &gt;=0, REPT(" ",SOURCE!$Q$2-LEN(SOURCE!E548)), "")&amp;
      SOURCE!F548&amp;", "&amp; IF(SOURCE!$R$2-LEN(SOURCE!F548) &gt;= 0, REPT(" ",SOURCE!$R$2-LEN(SOURCE!F548)+2), "")&amp;"("&amp;
      SUBSTITUTE(TEXT(SOURCE!G548,"??0"),"  ","")&amp;" &lt;&lt; TAM_MAX_BITS) |"&amp; IF(SOURCE!$S$2-3 &gt;= 0, REPT(" ",SOURCE!$S$2-5+4+1-1-LEN(SUBSTITUTE(SUBSTITUTE(TEXT(SOURCE!H548,"????0"),"  ","")," ",""))), "")&amp;
      SUBSTITUTE(SUBSTITUTE(TEXT(SOURCE!H548,"????0"),"  ","")," ","")&amp;","&amp; IF(SOURCE!$T$2-3 &gt;= 0, REPT(" ",SOURCE!$T$2-3-5), "")&amp;
      SOURCE!I548&amp;" | "&amp; IF(SOURCE!$U$2-LEN(SOURCE!I548) &gt;= 0, REPT(" ",SOURCE!$U$2-LEN(SOURCE!I548)), "")&amp;
      SOURCE!J548&amp;      IF(SOURCE!$V$2-LEN(SOURCE!J548) &gt;= 0, REPT(" ",SOURCE!$V$2-LEN(SOURCE!J548)), "")&amp;
  " | "&amp; SOURCE!K548&amp;      IF(SOURCE!$X$2-LEN(SOURCE!K548) &gt;= 0, REPT(" ",SOURCE!$X$2-LEN(SOURCE!K548)), "")&amp;
      "},"&amp;IF(SOURCE!L548&lt;&gt;"",""&amp;SOURCE!L548,"")
 )
)
)</f>
        <v/>
      </c>
    </row>
    <row r="549" spans="1:1">
      <c r="A549" s="168" t="str">
        <f>IF(AND(OR(SOURCE!A549="",ISBLANK(SOURCE!A549)),SOURCE!B549&gt;0),IF(ISBLANK(SOURCE!C549),"",SOURCE!C549),
IF(SOURCE!B549&lt;0,VLOOKUP(SOURCE!B549,lookups!A$1:B$25,2,0),
  IF(ISBLANK(SOURCE!B549),
    "",
    "/* "&amp;TEXT(SOURCE!B549,"???0")&amp;" *"&amp;
      SOURCE!C549&amp;", "&amp; IF(SOURCE!$O$2-LEN(SOURCE!C549) &gt;= 0, REPT(" ",SOURCE!$O$2-LEN(SOURCE!C549)), "")&amp;
      SOURCE!D549&amp;", "&amp; IF(SOURCE!$P$2-LEN(SOURCE!D549) &gt;= 0, REPT(" ",SOURCE!$P$2-LEN(SOURCE!D549)), "")&amp;
      SOURCE!E549&amp;", "&amp; IF(SOURCE!$Q$2-LEN(SOURCE!E549) &gt;=0, REPT(" ",SOURCE!$Q$2-LEN(SOURCE!E549)), "")&amp;
      SOURCE!F549&amp;", "&amp; IF(SOURCE!$R$2-LEN(SOURCE!F549) &gt;= 0, REPT(" ",SOURCE!$R$2-LEN(SOURCE!F549)+2), "")&amp;"("&amp;
      SUBSTITUTE(TEXT(SOURCE!G549,"??0"),"  ","")&amp;" &lt;&lt; TAM_MAX_BITS) |"&amp; IF(SOURCE!$S$2-3 &gt;= 0, REPT(" ",SOURCE!$S$2-5+4+1-1-LEN(SUBSTITUTE(SUBSTITUTE(TEXT(SOURCE!H549,"????0"),"  ","")," ",""))), "")&amp;
      SUBSTITUTE(SUBSTITUTE(TEXT(SOURCE!H549,"????0"),"  ","")," ","")&amp;","&amp; IF(SOURCE!$T$2-3 &gt;= 0, REPT(" ",SOURCE!$T$2-3-5), "")&amp;
      SOURCE!I549&amp;" | "&amp; IF(SOURCE!$U$2-LEN(SOURCE!I549) &gt;= 0, REPT(" ",SOURCE!$U$2-LEN(SOURCE!I549)), "")&amp;
      SOURCE!J549&amp;      IF(SOURCE!$V$2-LEN(SOURCE!J549) &gt;= 0, REPT(" ",SOURCE!$V$2-LEN(SOURCE!J549)), "")&amp;
  " | "&amp; SOURCE!K549&amp;      IF(SOURCE!$X$2-LEN(SOURCE!K549) &gt;= 0, REPT(" ",SOURCE!$X$2-LEN(SOURCE!K549)), "")&amp;
      "},"&amp;IF(SOURCE!L549&lt;&gt;"",""&amp;SOURCE!L549,"")
 )
)
)</f>
        <v/>
      </c>
    </row>
    <row r="550" spans="1:1">
      <c r="A550" s="168" t="str">
        <f>IF(AND(OR(SOURCE!A550="",ISBLANK(SOURCE!A550)),SOURCE!B550&gt;0),IF(ISBLANK(SOURCE!C550),"",SOURCE!C550),
IF(SOURCE!B550&lt;0,VLOOKUP(SOURCE!B550,lookups!A$1:B$25,2,0),
  IF(ISBLANK(SOURCE!B550),
    "",
    "/* "&amp;TEXT(SOURCE!B550,"???0")&amp;" *"&amp;
      SOURCE!C550&amp;", "&amp; IF(SOURCE!$O$2-LEN(SOURCE!C550) &gt;= 0, REPT(" ",SOURCE!$O$2-LEN(SOURCE!C550)), "")&amp;
      SOURCE!D550&amp;", "&amp; IF(SOURCE!$P$2-LEN(SOURCE!D550) &gt;= 0, REPT(" ",SOURCE!$P$2-LEN(SOURCE!D550)), "")&amp;
      SOURCE!E550&amp;", "&amp; IF(SOURCE!$Q$2-LEN(SOURCE!E550) &gt;=0, REPT(" ",SOURCE!$Q$2-LEN(SOURCE!E550)), "")&amp;
      SOURCE!F550&amp;", "&amp; IF(SOURCE!$R$2-LEN(SOURCE!F550) &gt;= 0, REPT(" ",SOURCE!$R$2-LEN(SOURCE!F550)+2), "")&amp;"("&amp;
      SUBSTITUTE(TEXT(SOURCE!G550,"??0"),"  ","")&amp;" &lt;&lt; TAM_MAX_BITS) |"&amp; IF(SOURCE!$S$2-3 &gt;= 0, REPT(" ",SOURCE!$S$2-5+4+1-1-LEN(SUBSTITUTE(SUBSTITUTE(TEXT(SOURCE!H550,"????0"),"  ","")," ",""))), "")&amp;
      SUBSTITUTE(SUBSTITUTE(TEXT(SOURCE!H550,"????0"),"  ","")," ","")&amp;","&amp; IF(SOURCE!$T$2-3 &gt;= 0, REPT(" ",SOURCE!$T$2-3-5), "")&amp;
      SOURCE!I550&amp;" | "&amp; IF(SOURCE!$U$2-LEN(SOURCE!I550) &gt;= 0, REPT(" ",SOURCE!$U$2-LEN(SOURCE!I550)), "")&amp;
      SOURCE!J550&amp;      IF(SOURCE!$V$2-LEN(SOURCE!J550) &gt;= 0, REPT(" ",SOURCE!$V$2-LEN(SOURCE!J550)), "")&amp;
  " | "&amp; SOURCE!K550&amp;      IF(SOURCE!$X$2-LEN(SOURCE!K550) &gt;= 0, REPT(" ",SOURCE!$X$2-LEN(SOURCE!K550)), "")&amp;
      "},"&amp;IF(SOURCE!L550&lt;&gt;"",""&amp;SOURCE!L550,"")
 )
)
)</f>
        <v>// Bufferized items</v>
      </c>
    </row>
    <row r="551" spans="1:1">
      <c r="A551" s="168" t="str">
        <f>IF(AND(OR(SOURCE!A551="",ISBLANK(SOURCE!A551)),SOURCE!B551&gt;0),IF(ISBLANK(SOURCE!C551),"",SOURCE!C551),
IF(SOURCE!B551&lt;0,VLOOKUP(SOURCE!B551,lookups!A$1:B$25,2,0),
  IF(ISBLANK(SOURCE!B551),
    "",
    "/* "&amp;TEXT(SOURCE!B551,"???0")&amp;" *"&amp;
      SOURCE!C551&amp;", "&amp; IF(SOURCE!$O$2-LEN(SOURCE!C551) &gt;= 0, REPT(" ",SOURCE!$O$2-LEN(SOURCE!C551)), "")&amp;
      SOURCE!D551&amp;", "&amp; IF(SOURCE!$P$2-LEN(SOURCE!D551) &gt;= 0, REPT(" ",SOURCE!$P$2-LEN(SOURCE!D551)), "")&amp;
      SOURCE!E551&amp;", "&amp; IF(SOURCE!$Q$2-LEN(SOURCE!E551) &gt;=0, REPT(" ",SOURCE!$Q$2-LEN(SOURCE!E551)), "")&amp;
      SOURCE!F551&amp;", "&amp; IF(SOURCE!$R$2-LEN(SOURCE!F551) &gt;= 0, REPT(" ",SOURCE!$R$2-LEN(SOURCE!F551)+2), "")&amp;"("&amp;
      SUBSTITUTE(TEXT(SOURCE!G551,"??0"),"  ","")&amp;" &lt;&lt; TAM_MAX_BITS) |"&amp; IF(SOURCE!$S$2-3 &gt;= 0, REPT(" ",SOURCE!$S$2-5+4+1-1-LEN(SUBSTITUTE(SUBSTITUTE(TEXT(SOURCE!H551,"????0"),"  ","")," ",""))), "")&amp;
      SUBSTITUTE(SUBSTITUTE(TEXT(SOURCE!H551,"????0"),"  ","")," ","")&amp;","&amp; IF(SOURCE!$T$2-3 &gt;= 0, REPT(" ",SOURCE!$T$2-3-5), "")&amp;
      SOURCE!I551&amp;" | "&amp; IF(SOURCE!$U$2-LEN(SOURCE!I551) &gt;= 0, REPT(" ",SOURCE!$U$2-LEN(SOURCE!I551)), "")&amp;
      SOURCE!J551&amp;      IF(SOURCE!$V$2-LEN(SOURCE!J551) &gt;= 0, REPT(" ",SOURCE!$V$2-LEN(SOURCE!J551)), "")&amp;
  " | "&amp; SOURCE!K551&amp;      IF(SOURCE!$X$2-LEN(SOURCE!K551) &gt;= 0, REPT(" ",SOURCE!$X$2-LEN(SOURCE!K551)), "")&amp;
      "},"&amp;IF(SOURCE!L551&lt;&gt;"",""&amp;SOURCE!L551,"")
 )
)
)</f>
        <v>/*  527 */  { addItemToBuffer,             REGISTER_X,                  "X",                                           "X",                                           (0 &lt;&lt; TAM_MAX_BITS) |     0, CAT_REGS | SLS_UNCHANGED | US_UNCHANGED}, // The</v>
      </c>
    </row>
    <row r="552" spans="1:1">
      <c r="A552" s="168" t="str">
        <f>IF(AND(OR(SOURCE!A552="",ISBLANK(SOURCE!A552)),SOURCE!B552&gt;0),IF(ISBLANK(SOURCE!C552),"",SOURCE!C552),
IF(SOURCE!B552&lt;0,VLOOKUP(SOURCE!B552,lookups!A$1:B$25,2,0),
  IF(ISBLANK(SOURCE!B552),
    "",
    "/* "&amp;TEXT(SOURCE!B552,"???0")&amp;" *"&amp;
      SOURCE!C552&amp;", "&amp; IF(SOURCE!$O$2-LEN(SOURCE!C552) &gt;= 0, REPT(" ",SOURCE!$O$2-LEN(SOURCE!C552)), "")&amp;
      SOURCE!D552&amp;", "&amp; IF(SOURCE!$P$2-LEN(SOURCE!D552) &gt;= 0, REPT(" ",SOURCE!$P$2-LEN(SOURCE!D552)), "")&amp;
      SOURCE!E552&amp;", "&amp; IF(SOURCE!$Q$2-LEN(SOURCE!E552) &gt;=0, REPT(" ",SOURCE!$Q$2-LEN(SOURCE!E552)), "")&amp;
      SOURCE!F552&amp;", "&amp; IF(SOURCE!$R$2-LEN(SOURCE!F552) &gt;= 0, REPT(" ",SOURCE!$R$2-LEN(SOURCE!F552)+2), "")&amp;"("&amp;
      SUBSTITUTE(TEXT(SOURCE!G552,"??0"),"  ","")&amp;" &lt;&lt; TAM_MAX_BITS) |"&amp; IF(SOURCE!$S$2-3 &gt;= 0, REPT(" ",SOURCE!$S$2-5+4+1-1-LEN(SUBSTITUTE(SUBSTITUTE(TEXT(SOURCE!H552,"????0"),"  ","")," ",""))), "")&amp;
      SUBSTITUTE(SUBSTITUTE(TEXT(SOURCE!H552,"????0"),"  ","")," ","")&amp;","&amp; IF(SOURCE!$T$2-3 &gt;= 0, REPT(" ",SOURCE!$T$2-3-5), "")&amp;
      SOURCE!I552&amp;" | "&amp; IF(SOURCE!$U$2-LEN(SOURCE!I552) &gt;= 0, REPT(" ",SOURCE!$U$2-LEN(SOURCE!I552)), "")&amp;
      SOURCE!J552&amp;      IF(SOURCE!$V$2-LEN(SOURCE!J552) &gt;= 0, REPT(" ",SOURCE!$V$2-LEN(SOURCE!J552)), "")&amp;
  " | "&amp; SOURCE!K552&amp;      IF(SOURCE!$X$2-LEN(SOURCE!K552) &gt;= 0, REPT(" ",SOURCE!$X$2-LEN(SOURCE!K552)), "")&amp;
      "},"&amp;IF(SOURCE!L552&lt;&gt;"",""&amp;SOURCE!L552,"")
 )
)
)</f>
        <v>/*  528 */  { addItemToBuffer,             REGISTER_Y,                  "Y",                                           "Y",                                           (0 &lt;&lt; TAM_MAX_BITS) |     0, CAT_REGS | SLS_UNCHANGED | US_UNCHANGED}, // order</v>
      </c>
    </row>
    <row r="553" spans="1:1">
      <c r="A553" s="168" t="str">
        <f>IF(AND(OR(SOURCE!A553="",ISBLANK(SOURCE!A553)),SOURCE!B553&gt;0),IF(ISBLANK(SOURCE!C553),"",SOURCE!C553),
IF(SOURCE!B553&lt;0,VLOOKUP(SOURCE!B553,lookups!A$1:B$25,2,0),
  IF(ISBLANK(SOURCE!B553),
    "",
    "/* "&amp;TEXT(SOURCE!B553,"???0")&amp;" *"&amp;
      SOURCE!C553&amp;", "&amp; IF(SOURCE!$O$2-LEN(SOURCE!C553) &gt;= 0, REPT(" ",SOURCE!$O$2-LEN(SOURCE!C553)), "")&amp;
      SOURCE!D553&amp;", "&amp; IF(SOURCE!$P$2-LEN(SOURCE!D553) &gt;= 0, REPT(" ",SOURCE!$P$2-LEN(SOURCE!D553)), "")&amp;
      SOURCE!E553&amp;", "&amp; IF(SOURCE!$Q$2-LEN(SOURCE!E553) &gt;=0, REPT(" ",SOURCE!$Q$2-LEN(SOURCE!E553)), "")&amp;
      SOURCE!F553&amp;", "&amp; IF(SOURCE!$R$2-LEN(SOURCE!F553) &gt;= 0, REPT(" ",SOURCE!$R$2-LEN(SOURCE!F553)+2), "")&amp;"("&amp;
      SUBSTITUTE(TEXT(SOURCE!G553,"??0"),"  ","")&amp;" &lt;&lt; TAM_MAX_BITS) |"&amp; IF(SOURCE!$S$2-3 &gt;= 0, REPT(" ",SOURCE!$S$2-5+4+1-1-LEN(SUBSTITUTE(SUBSTITUTE(TEXT(SOURCE!H553,"????0"),"  ","")," ",""))), "")&amp;
      SUBSTITUTE(SUBSTITUTE(TEXT(SOURCE!H553,"????0"),"  ","")," ","")&amp;","&amp; IF(SOURCE!$T$2-3 &gt;= 0, REPT(" ",SOURCE!$T$2-3-5), "")&amp;
      SOURCE!I553&amp;" | "&amp; IF(SOURCE!$U$2-LEN(SOURCE!I553) &gt;= 0, REPT(" ",SOURCE!$U$2-LEN(SOURCE!I553)), "")&amp;
      SOURCE!J553&amp;      IF(SOURCE!$V$2-LEN(SOURCE!J553) &gt;= 0, REPT(" ",SOURCE!$V$2-LEN(SOURCE!J553)), "")&amp;
  " | "&amp; SOURCE!K553&amp;      IF(SOURCE!$X$2-LEN(SOURCE!K553) &gt;= 0, REPT(" ",SOURCE!$X$2-LEN(SOURCE!K553)), "")&amp;
      "},"&amp;IF(SOURCE!L553&lt;&gt;"",""&amp;SOURCE!L553,"")
 )
)
)</f>
        <v>/*  529 */  { addItemToBuffer,             REGISTER_Z,                  "Z",                                           "Z",                                           (0 &lt;&lt; TAM_MAX_BITS) |     0, CAT_REGS | SLS_UNCHANGED | US_UNCHANGED}, // of these</v>
      </c>
    </row>
    <row r="554" spans="1:1">
      <c r="A554" s="168" t="str">
        <f>IF(AND(OR(SOURCE!A554="",ISBLANK(SOURCE!A554)),SOURCE!B554&gt;0),IF(ISBLANK(SOURCE!C554),"",SOURCE!C554),
IF(SOURCE!B554&lt;0,VLOOKUP(SOURCE!B554,lookups!A$1:B$25,2,0),
  IF(ISBLANK(SOURCE!B554),
    "",
    "/* "&amp;TEXT(SOURCE!B554,"???0")&amp;" *"&amp;
      SOURCE!C554&amp;", "&amp; IF(SOURCE!$O$2-LEN(SOURCE!C554) &gt;= 0, REPT(" ",SOURCE!$O$2-LEN(SOURCE!C554)), "")&amp;
      SOURCE!D554&amp;", "&amp; IF(SOURCE!$P$2-LEN(SOURCE!D554) &gt;= 0, REPT(" ",SOURCE!$P$2-LEN(SOURCE!D554)), "")&amp;
      SOURCE!E554&amp;", "&amp; IF(SOURCE!$Q$2-LEN(SOURCE!E554) &gt;=0, REPT(" ",SOURCE!$Q$2-LEN(SOURCE!E554)), "")&amp;
      SOURCE!F554&amp;", "&amp; IF(SOURCE!$R$2-LEN(SOURCE!F554) &gt;= 0, REPT(" ",SOURCE!$R$2-LEN(SOURCE!F554)+2), "")&amp;"("&amp;
      SUBSTITUTE(TEXT(SOURCE!G554,"??0"),"  ","")&amp;" &lt;&lt; TAM_MAX_BITS) |"&amp; IF(SOURCE!$S$2-3 &gt;= 0, REPT(" ",SOURCE!$S$2-5+4+1-1-LEN(SUBSTITUTE(SUBSTITUTE(TEXT(SOURCE!H554,"????0"),"  ","")," ",""))), "")&amp;
      SUBSTITUTE(SUBSTITUTE(TEXT(SOURCE!H554,"????0"),"  ","")," ","")&amp;","&amp; IF(SOURCE!$T$2-3 &gt;= 0, REPT(" ",SOURCE!$T$2-3-5), "")&amp;
      SOURCE!I554&amp;" | "&amp; IF(SOURCE!$U$2-LEN(SOURCE!I554) &gt;= 0, REPT(" ",SOURCE!$U$2-LEN(SOURCE!I554)), "")&amp;
      SOURCE!J554&amp;      IF(SOURCE!$V$2-LEN(SOURCE!J554) &gt;= 0, REPT(" ",SOURCE!$V$2-LEN(SOURCE!J554)), "")&amp;
  " | "&amp; SOURCE!K554&amp;      IF(SOURCE!$X$2-LEN(SOURCE!K554) &gt;= 0, REPT(" ",SOURCE!$X$2-LEN(SOURCE!K554)), "")&amp;
      "},"&amp;IF(SOURCE!L554&lt;&gt;"",""&amp;SOURCE!L554,"")
 )
)
)</f>
        <v>/*  530 */  { addItemToBuffer,             REGISTER_T,                  "T",                                           "T",                                           (0 &lt;&lt; TAM_MAX_BITS) |     0, CAT_REGS | SLS_UNCHANGED | US_UNCHANGED}, // 12 lines</v>
      </c>
    </row>
    <row r="555" spans="1:1">
      <c r="A555" s="168" t="str">
        <f>IF(AND(OR(SOURCE!A555="",ISBLANK(SOURCE!A555)),SOURCE!B555&gt;0),IF(ISBLANK(SOURCE!C555),"",SOURCE!C555),
IF(SOURCE!B555&lt;0,VLOOKUP(SOURCE!B555,lookups!A$1:B$25,2,0),
  IF(ISBLANK(SOURCE!B555),
    "",
    "/* "&amp;TEXT(SOURCE!B555,"???0")&amp;" *"&amp;
      SOURCE!C555&amp;", "&amp; IF(SOURCE!$O$2-LEN(SOURCE!C555) &gt;= 0, REPT(" ",SOURCE!$O$2-LEN(SOURCE!C555)), "")&amp;
      SOURCE!D555&amp;", "&amp; IF(SOURCE!$P$2-LEN(SOURCE!D555) &gt;= 0, REPT(" ",SOURCE!$P$2-LEN(SOURCE!D555)), "")&amp;
      SOURCE!E555&amp;", "&amp; IF(SOURCE!$Q$2-LEN(SOURCE!E555) &gt;=0, REPT(" ",SOURCE!$Q$2-LEN(SOURCE!E555)), "")&amp;
      SOURCE!F555&amp;", "&amp; IF(SOURCE!$R$2-LEN(SOURCE!F555) &gt;= 0, REPT(" ",SOURCE!$R$2-LEN(SOURCE!F555)+2), "")&amp;"("&amp;
      SUBSTITUTE(TEXT(SOURCE!G555,"??0"),"  ","")&amp;" &lt;&lt; TAM_MAX_BITS) |"&amp; IF(SOURCE!$S$2-3 &gt;= 0, REPT(" ",SOURCE!$S$2-5+4+1-1-LEN(SUBSTITUTE(SUBSTITUTE(TEXT(SOURCE!H555,"????0"),"  ","")," ",""))), "")&amp;
      SUBSTITUTE(SUBSTITUTE(TEXT(SOURCE!H555,"????0"),"  ","")," ","")&amp;","&amp; IF(SOURCE!$T$2-3 &gt;= 0, REPT(" ",SOURCE!$T$2-3-5), "")&amp;
      SOURCE!I555&amp;" | "&amp; IF(SOURCE!$U$2-LEN(SOURCE!I555) &gt;= 0, REPT(" ",SOURCE!$U$2-LEN(SOURCE!I555)), "")&amp;
      SOURCE!J555&amp;      IF(SOURCE!$V$2-LEN(SOURCE!J555) &gt;= 0, REPT(" ",SOURCE!$V$2-LEN(SOURCE!J555)), "")&amp;
  " | "&amp; SOURCE!K555&amp;      IF(SOURCE!$X$2-LEN(SOURCE!K555) &gt;= 0, REPT(" ",SOURCE!$X$2-LEN(SOURCE!K555)), "")&amp;
      "},"&amp;IF(SOURCE!L555&lt;&gt;"",""&amp;SOURCE!L555,"")
 )
)
)</f>
        <v>/*  531 */  { addItemToBuffer,             REGISTER_A,                  "A",                                           "A",                                           (0 &lt;&lt; TAM_MAX_BITS) |     0, CAT_REGS | SLS_UNCHANGED | US_UNCHANGED}, // Must be</v>
      </c>
    </row>
    <row r="556" spans="1:1">
      <c r="A556" s="168" t="str">
        <f>IF(AND(OR(SOURCE!A556="",ISBLANK(SOURCE!A556)),SOURCE!B556&gt;0),IF(ISBLANK(SOURCE!C556),"",SOURCE!C556),
IF(SOURCE!B556&lt;0,VLOOKUP(SOURCE!B556,lookups!A$1:B$25,2,0),
  IF(ISBLANK(SOURCE!B556),
    "",
    "/* "&amp;TEXT(SOURCE!B556,"???0")&amp;" *"&amp;
      SOURCE!C556&amp;", "&amp; IF(SOURCE!$O$2-LEN(SOURCE!C556) &gt;= 0, REPT(" ",SOURCE!$O$2-LEN(SOURCE!C556)), "")&amp;
      SOURCE!D556&amp;", "&amp; IF(SOURCE!$P$2-LEN(SOURCE!D556) &gt;= 0, REPT(" ",SOURCE!$P$2-LEN(SOURCE!D556)), "")&amp;
      SOURCE!E556&amp;", "&amp; IF(SOURCE!$Q$2-LEN(SOURCE!E556) &gt;=0, REPT(" ",SOURCE!$Q$2-LEN(SOURCE!E556)), "")&amp;
      SOURCE!F556&amp;", "&amp; IF(SOURCE!$R$2-LEN(SOURCE!F556) &gt;= 0, REPT(" ",SOURCE!$R$2-LEN(SOURCE!F556)+2), "")&amp;"("&amp;
      SUBSTITUTE(TEXT(SOURCE!G556,"??0"),"  ","")&amp;" &lt;&lt; TAM_MAX_BITS) |"&amp; IF(SOURCE!$S$2-3 &gt;= 0, REPT(" ",SOURCE!$S$2-5+4+1-1-LEN(SUBSTITUTE(SUBSTITUTE(TEXT(SOURCE!H556,"????0"),"  ","")," ",""))), "")&amp;
      SUBSTITUTE(SUBSTITUTE(TEXT(SOURCE!H556,"????0"),"  ","")," ","")&amp;","&amp; IF(SOURCE!$T$2-3 &gt;= 0, REPT(" ",SOURCE!$T$2-3-5), "")&amp;
      SOURCE!I556&amp;" | "&amp; IF(SOURCE!$U$2-LEN(SOURCE!I556) &gt;= 0, REPT(" ",SOURCE!$U$2-LEN(SOURCE!I556)), "")&amp;
      SOURCE!J556&amp;      IF(SOURCE!$V$2-LEN(SOURCE!J556) &gt;= 0, REPT(" ",SOURCE!$V$2-LEN(SOURCE!J556)), "")&amp;
  " | "&amp; SOURCE!K556&amp;      IF(SOURCE!$X$2-LEN(SOURCE!K556) &gt;= 0, REPT(" ",SOURCE!$X$2-LEN(SOURCE!K556)), "")&amp;
      "},"&amp;IF(SOURCE!L556&lt;&gt;"",""&amp;SOURCE!L556,"")
 )
)
)</f>
        <v>/*  532 */  { addItemToBuffer,             REGISTER_B,                  "B",                                           "B",                                           (0 &lt;&lt; TAM_MAX_BITS) |     0, CAT_REGS | SLS_UNCHANGED | US_UNCHANGED}, // kept as</v>
      </c>
    </row>
    <row r="557" spans="1:1">
      <c r="A557" s="168" t="str">
        <f>IF(AND(OR(SOURCE!A557="",ISBLANK(SOURCE!A557)),SOURCE!B557&gt;0),IF(ISBLANK(SOURCE!C557),"",SOURCE!C557),
IF(SOURCE!B557&lt;0,VLOOKUP(SOURCE!B557,lookups!A$1:B$25,2,0),
  IF(ISBLANK(SOURCE!B557),
    "",
    "/* "&amp;TEXT(SOURCE!B557,"???0")&amp;" *"&amp;
      SOURCE!C557&amp;", "&amp; IF(SOURCE!$O$2-LEN(SOURCE!C557) &gt;= 0, REPT(" ",SOURCE!$O$2-LEN(SOURCE!C557)), "")&amp;
      SOURCE!D557&amp;", "&amp; IF(SOURCE!$P$2-LEN(SOURCE!D557) &gt;= 0, REPT(" ",SOURCE!$P$2-LEN(SOURCE!D557)), "")&amp;
      SOURCE!E557&amp;", "&amp; IF(SOURCE!$Q$2-LEN(SOURCE!E557) &gt;=0, REPT(" ",SOURCE!$Q$2-LEN(SOURCE!E557)), "")&amp;
      SOURCE!F557&amp;", "&amp; IF(SOURCE!$R$2-LEN(SOURCE!F557) &gt;= 0, REPT(" ",SOURCE!$R$2-LEN(SOURCE!F557)+2), "")&amp;"("&amp;
      SUBSTITUTE(TEXT(SOURCE!G557,"??0"),"  ","")&amp;" &lt;&lt; TAM_MAX_BITS) |"&amp; IF(SOURCE!$S$2-3 &gt;= 0, REPT(" ",SOURCE!$S$2-5+4+1-1-LEN(SUBSTITUTE(SUBSTITUTE(TEXT(SOURCE!H557,"????0"),"  ","")," ",""))), "")&amp;
      SUBSTITUTE(SUBSTITUTE(TEXT(SOURCE!H557,"????0"),"  ","")," ","")&amp;","&amp; IF(SOURCE!$T$2-3 &gt;= 0, REPT(" ",SOURCE!$T$2-3-5), "")&amp;
      SOURCE!I557&amp;" | "&amp; IF(SOURCE!$U$2-LEN(SOURCE!I557) &gt;= 0, REPT(" ",SOURCE!$U$2-LEN(SOURCE!I557)), "")&amp;
      SOURCE!J557&amp;      IF(SOURCE!$V$2-LEN(SOURCE!J557) &gt;= 0, REPT(" ",SOURCE!$V$2-LEN(SOURCE!J557)), "")&amp;
  " | "&amp; SOURCE!K557&amp;      IF(SOURCE!$X$2-LEN(SOURCE!K557) &gt;= 0, REPT(" ",SOURCE!$X$2-LEN(SOURCE!K557)), "")&amp;
      "},"&amp;IF(SOURCE!L557&lt;&gt;"",""&amp;SOURCE!L557,"")
 )
)
)</f>
        <v>/*  533 */  { addItemToBuffer,             REGISTER_C,                  "C",                                           "C",                                           (0 &lt;&lt; TAM_MAX_BITS) |     0, CAT_REGS | SLS_UNCHANGED | US_UNCHANGED}, // is.</v>
      </c>
    </row>
    <row r="558" spans="1:1">
      <c r="A558" s="168" t="str">
        <f>IF(AND(OR(SOURCE!A558="",ISBLANK(SOURCE!A558)),SOURCE!B558&gt;0),IF(ISBLANK(SOURCE!C558),"",SOURCE!C558),
IF(SOURCE!B558&lt;0,VLOOKUP(SOURCE!B558,lookups!A$1:B$25,2,0),
  IF(ISBLANK(SOURCE!B558),
    "",
    "/* "&amp;TEXT(SOURCE!B558,"???0")&amp;" *"&amp;
      SOURCE!C558&amp;", "&amp; IF(SOURCE!$O$2-LEN(SOURCE!C558) &gt;= 0, REPT(" ",SOURCE!$O$2-LEN(SOURCE!C558)), "")&amp;
      SOURCE!D558&amp;", "&amp; IF(SOURCE!$P$2-LEN(SOURCE!D558) &gt;= 0, REPT(" ",SOURCE!$P$2-LEN(SOURCE!D558)), "")&amp;
      SOURCE!E558&amp;", "&amp; IF(SOURCE!$Q$2-LEN(SOURCE!E558) &gt;=0, REPT(" ",SOURCE!$Q$2-LEN(SOURCE!E558)), "")&amp;
      SOURCE!F558&amp;", "&amp; IF(SOURCE!$R$2-LEN(SOURCE!F558) &gt;= 0, REPT(" ",SOURCE!$R$2-LEN(SOURCE!F558)+2), "")&amp;"("&amp;
      SUBSTITUTE(TEXT(SOURCE!G558,"??0"),"  ","")&amp;" &lt;&lt; TAM_MAX_BITS) |"&amp; IF(SOURCE!$S$2-3 &gt;= 0, REPT(" ",SOURCE!$S$2-5+4+1-1-LEN(SUBSTITUTE(SUBSTITUTE(TEXT(SOURCE!H558,"????0"),"  ","")," ",""))), "")&amp;
      SUBSTITUTE(SUBSTITUTE(TEXT(SOURCE!H558,"????0"),"  ","")," ","")&amp;","&amp; IF(SOURCE!$T$2-3 &gt;= 0, REPT(" ",SOURCE!$T$2-3-5), "")&amp;
      SOURCE!I558&amp;" | "&amp; IF(SOURCE!$U$2-LEN(SOURCE!I558) &gt;= 0, REPT(" ",SOURCE!$U$2-LEN(SOURCE!I558)), "")&amp;
      SOURCE!J558&amp;      IF(SOURCE!$V$2-LEN(SOURCE!J558) &gt;= 0, REPT(" ",SOURCE!$V$2-LEN(SOURCE!J558)), "")&amp;
  " | "&amp; SOURCE!K558&amp;      IF(SOURCE!$X$2-LEN(SOURCE!K558) &gt;= 0, REPT(" ",SOURCE!$X$2-LEN(SOURCE!K558)), "")&amp;
      "},"&amp;IF(SOURCE!L558&lt;&gt;"",""&amp;SOURCE!L558,"")
 )
)
)</f>
        <v>/*  534 */  { addItemToBuffer,             REGISTER_D,                  "D",                                           "D",                                           (0 &lt;&lt; TAM_MAX_BITS) |     0, CAT_REGS | SLS_UNCHANGED | US_UNCHANGED}, // Do not</v>
      </c>
    </row>
    <row r="559" spans="1:1">
      <c r="A559" s="168" t="str">
        <f>IF(AND(OR(SOURCE!A559="",ISBLANK(SOURCE!A559)),SOURCE!B559&gt;0),IF(ISBLANK(SOURCE!C559),"",SOURCE!C559),
IF(SOURCE!B559&lt;0,VLOOKUP(SOURCE!B559,lookups!A$1:B$25,2,0),
  IF(ISBLANK(SOURCE!B559),
    "",
    "/* "&amp;TEXT(SOURCE!B559,"???0")&amp;" *"&amp;
      SOURCE!C559&amp;", "&amp; IF(SOURCE!$O$2-LEN(SOURCE!C559) &gt;= 0, REPT(" ",SOURCE!$O$2-LEN(SOURCE!C559)), "")&amp;
      SOURCE!D559&amp;", "&amp; IF(SOURCE!$P$2-LEN(SOURCE!D559) &gt;= 0, REPT(" ",SOURCE!$P$2-LEN(SOURCE!D559)), "")&amp;
      SOURCE!E559&amp;", "&amp; IF(SOURCE!$Q$2-LEN(SOURCE!E559) &gt;=0, REPT(" ",SOURCE!$Q$2-LEN(SOURCE!E559)), "")&amp;
      SOURCE!F559&amp;", "&amp; IF(SOURCE!$R$2-LEN(SOURCE!F559) &gt;= 0, REPT(" ",SOURCE!$R$2-LEN(SOURCE!F559)+2), "")&amp;"("&amp;
      SUBSTITUTE(TEXT(SOURCE!G559,"??0"),"  ","")&amp;" &lt;&lt; TAM_MAX_BITS) |"&amp; IF(SOURCE!$S$2-3 &gt;= 0, REPT(" ",SOURCE!$S$2-5+4+1-1-LEN(SUBSTITUTE(SUBSTITUTE(TEXT(SOURCE!H559,"????0"),"  ","")," ",""))), "")&amp;
      SUBSTITUTE(SUBSTITUTE(TEXT(SOURCE!H559,"????0"),"  ","")," ","")&amp;","&amp; IF(SOURCE!$T$2-3 &gt;= 0, REPT(" ",SOURCE!$T$2-3-5), "")&amp;
      SOURCE!I559&amp;" | "&amp; IF(SOURCE!$U$2-LEN(SOURCE!I559) &gt;= 0, REPT(" ",SOURCE!$U$2-LEN(SOURCE!I559)), "")&amp;
      SOURCE!J559&amp;      IF(SOURCE!$V$2-LEN(SOURCE!J559) &gt;= 0, REPT(" ",SOURCE!$V$2-LEN(SOURCE!J559)), "")&amp;
  " | "&amp; SOURCE!K559&amp;      IF(SOURCE!$X$2-LEN(SOURCE!K559) &gt;= 0, REPT(" ",SOURCE!$X$2-LEN(SOURCE!K559)), "")&amp;
      "},"&amp;IF(SOURCE!L559&lt;&gt;"",""&amp;SOURCE!L559,"")
 )
)
)</f>
        <v>/*  535 */  { addItemToBuffer,             REGISTER_L,                  "L",                                           "L",                                           (0 &lt;&lt; TAM_MAX_BITS) |     0, CAT_REGS | SLS_UNCHANGED | US_UNCHANGED}, // put them</v>
      </c>
    </row>
    <row r="560" spans="1:1">
      <c r="A560" s="168" t="str">
        <f>IF(AND(OR(SOURCE!A560="",ISBLANK(SOURCE!A560)),SOURCE!B560&gt;0),IF(ISBLANK(SOURCE!C560),"",SOURCE!C560),
IF(SOURCE!B560&lt;0,VLOOKUP(SOURCE!B560,lookups!A$1:B$25,2,0),
  IF(ISBLANK(SOURCE!B560),
    "",
    "/* "&amp;TEXT(SOURCE!B560,"???0")&amp;" *"&amp;
      SOURCE!C560&amp;", "&amp; IF(SOURCE!$O$2-LEN(SOURCE!C560) &gt;= 0, REPT(" ",SOURCE!$O$2-LEN(SOURCE!C560)), "")&amp;
      SOURCE!D560&amp;", "&amp; IF(SOURCE!$P$2-LEN(SOURCE!D560) &gt;= 0, REPT(" ",SOURCE!$P$2-LEN(SOURCE!D560)), "")&amp;
      SOURCE!E560&amp;", "&amp; IF(SOURCE!$Q$2-LEN(SOURCE!E560) &gt;=0, REPT(" ",SOURCE!$Q$2-LEN(SOURCE!E560)), "")&amp;
      SOURCE!F560&amp;", "&amp; IF(SOURCE!$R$2-LEN(SOURCE!F560) &gt;= 0, REPT(" ",SOURCE!$R$2-LEN(SOURCE!F560)+2), "")&amp;"("&amp;
      SUBSTITUTE(TEXT(SOURCE!G560,"??0"),"  ","")&amp;" &lt;&lt; TAM_MAX_BITS) |"&amp; IF(SOURCE!$S$2-3 &gt;= 0, REPT(" ",SOURCE!$S$2-5+4+1-1-LEN(SUBSTITUTE(SUBSTITUTE(TEXT(SOURCE!H560,"????0"),"  ","")," ",""))), "")&amp;
      SUBSTITUTE(SUBSTITUTE(TEXT(SOURCE!H560,"????0"),"  ","")," ","")&amp;","&amp; IF(SOURCE!$T$2-3 &gt;= 0, REPT(" ",SOURCE!$T$2-3-5), "")&amp;
      SOURCE!I560&amp;" | "&amp; IF(SOURCE!$U$2-LEN(SOURCE!I560) &gt;= 0, REPT(" ",SOURCE!$U$2-LEN(SOURCE!I560)), "")&amp;
      SOURCE!J560&amp;      IF(SOURCE!$V$2-LEN(SOURCE!J560) &gt;= 0, REPT(" ",SOURCE!$V$2-LEN(SOURCE!J560)), "")&amp;
  " | "&amp; SOURCE!K560&amp;      IF(SOURCE!$X$2-LEN(SOURCE!K560) &gt;= 0, REPT(" ",SOURCE!$X$2-LEN(SOURCE!K560)), "")&amp;
      "},"&amp;IF(SOURCE!L560&lt;&gt;"",""&amp;SOURCE!L560,"")
 )
)
)</f>
        <v>/*  536 */  { addItemToBuffer,             REGISTER_I,                  "I",                                           "I",                                           (0 &lt;&lt; TAM_MAX_BITS) |     0, CAT_REGS | SLS_UNCHANGED | US_UNCHANGED}, // in a</v>
      </c>
    </row>
    <row r="561" spans="1:1">
      <c r="A561" s="168" t="str">
        <f>IF(AND(OR(SOURCE!A561="",ISBLANK(SOURCE!A561)),SOURCE!B561&gt;0),IF(ISBLANK(SOURCE!C561),"",SOURCE!C561),
IF(SOURCE!B561&lt;0,VLOOKUP(SOURCE!B561,lookups!A$1:B$25,2,0),
  IF(ISBLANK(SOURCE!B561),
    "",
    "/* "&amp;TEXT(SOURCE!B561,"???0")&amp;" *"&amp;
      SOURCE!C561&amp;", "&amp; IF(SOURCE!$O$2-LEN(SOURCE!C561) &gt;= 0, REPT(" ",SOURCE!$O$2-LEN(SOURCE!C561)), "")&amp;
      SOURCE!D561&amp;", "&amp; IF(SOURCE!$P$2-LEN(SOURCE!D561) &gt;= 0, REPT(" ",SOURCE!$P$2-LEN(SOURCE!D561)), "")&amp;
      SOURCE!E561&amp;", "&amp; IF(SOURCE!$Q$2-LEN(SOURCE!E561) &gt;=0, REPT(" ",SOURCE!$Q$2-LEN(SOURCE!E561)), "")&amp;
      SOURCE!F561&amp;", "&amp; IF(SOURCE!$R$2-LEN(SOURCE!F561) &gt;= 0, REPT(" ",SOURCE!$R$2-LEN(SOURCE!F561)+2), "")&amp;"("&amp;
      SUBSTITUTE(TEXT(SOURCE!G561,"??0"),"  ","")&amp;" &lt;&lt; TAM_MAX_BITS) |"&amp; IF(SOURCE!$S$2-3 &gt;= 0, REPT(" ",SOURCE!$S$2-5+4+1-1-LEN(SUBSTITUTE(SUBSTITUTE(TEXT(SOURCE!H561,"????0"),"  ","")," ",""))), "")&amp;
      SUBSTITUTE(SUBSTITUTE(TEXT(SOURCE!H561,"????0"),"  ","")," ","")&amp;","&amp; IF(SOURCE!$T$2-3 &gt;= 0, REPT(" ",SOURCE!$T$2-3-5), "")&amp;
      SOURCE!I561&amp;" | "&amp; IF(SOURCE!$U$2-LEN(SOURCE!I561) &gt;= 0, REPT(" ",SOURCE!$U$2-LEN(SOURCE!I561)), "")&amp;
      SOURCE!J561&amp;      IF(SOURCE!$V$2-LEN(SOURCE!J561) &gt;= 0, REPT(" ",SOURCE!$V$2-LEN(SOURCE!J561)), "")&amp;
  " | "&amp; SOURCE!K561&amp;      IF(SOURCE!$X$2-LEN(SOURCE!K561) &gt;= 0, REPT(" ",SOURCE!$X$2-LEN(SOURCE!K561)), "")&amp;
      "},"&amp;IF(SOURCE!L561&lt;&gt;"",""&amp;SOURCE!L561,"")
 )
)
)</f>
        <v>/*  537 */  { addItemToBuffer,             REGISTER_J,                  "J",                                           "J",                                           (0 &lt;&lt; TAM_MAX_BITS) |     0, CAT_REGS | SLS_UNCHANGED | US_UNCHANGED}, // different</v>
      </c>
    </row>
    <row r="562" spans="1:1">
      <c r="A562" s="168" t="str">
        <f>IF(AND(OR(SOURCE!A562="",ISBLANK(SOURCE!A562)),SOURCE!B562&gt;0),IF(ISBLANK(SOURCE!C562),"",SOURCE!C562),
IF(SOURCE!B562&lt;0,VLOOKUP(SOURCE!B562,lookups!A$1:B$25,2,0),
  IF(ISBLANK(SOURCE!B562),
    "",
    "/* "&amp;TEXT(SOURCE!B562,"???0")&amp;" *"&amp;
      SOURCE!C562&amp;", "&amp; IF(SOURCE!$O$2-LEN(SOURCE!C562) &gt;= 0, REPT(" ",SOURCE!$O$2-LEN(SOURCE!C562)), "")&amp;
      SOURCE!D562&amp;", "&amp; IF(SOURCE!$P$2-LEN(SOURCE!D562) &gt;= 0, REPT(" ",SOURCE!$P$2-LEN(SOURCE!D562)), "")&amp;
      SOURCE!E562&amp;", "&amp; IF(SOURCE!$Q$2-LEN(SOURCE!E562) &gt;=0, REPT(" ",SOURCE!$Q$2-LEN(SOURCE!E562)), "")&amp;
      SOURCE!F562&amp;", "&amp; IF(SOURCE!$R$2-LEN(SOURCE!F562) &gt;= 0, REPT(" ",SOURCE!$R$2-LEN(SOURCE!F562)+2), "")&amp;"("&amp;
      SUBSTITUTE(TEXT(SOURCE!G562,"??0"),"  ","")&amp;" &lt;&lt; TAM_MAX_BITS) |"&amp; IF(SOURCE!$S$2-3 &gt;= 0, REPT(" ",SOURCE!$S$2-5+4+1-1-LEN(SUBSTITUTE(SUBSTITUTE(TEXT(SOURCE!H562,"????0"),"  ","")," ",""))), "")&amp;
      SUBSTITUTE(SUBSTITUTE(TEXT(SOURCE!H562,"????0"),"  ","")," ","")&amp;","&amp; IF(SOURCE!$T$2-3 &gt;= 0, REPT(" ",SOURCE!$T$2-3-5), "")&amp;
      SOURCE!I562&amp;" | "&amp; IF(SOURCE!$U$2-LEN(SOURCE!I562) &gt;= 0, REPT(" ",SOURCE!$U$2-LEN(SOURCE!I562)), "")&amp;
      SOURCE!J562&amp;      IF(SOURCE!$V$2-LEN(SOURCE!J562) &gt;= 0, REPT(" ",SOURCE!$V$2-LEN(SOURCE!J562)), "")&amp;
  " | "&amp; SOURCE!K562&amp;      IF(SOURCE!$X$2-LEN(SOURCE!K562) &gt;= 0, REPT(" ",SOURCE!$X$2-LEN(SOURCE!K562)), "")&amp;
      "},"&amp;IF(SOURCE!L562&lt;&gt;"",""&amp;SOURCE!L562,"")
 )
)
)</f>
        <v>/*  538 */  { addItemToBuffer,             REGISTER_K,                  "K",                                           "K",                                           (0 &lt;&lt; TAM_MAX_BITS) |     0, CAT_REGS | SLS_UNCHANGED | US_UNCHANGED}, // order!</v>
      </c>
    </row>
    <row r="563" spans="1:1">
      <c r="A563" s="168" t="str">
        <f>IF(AND(OR(SOURCE!A563="",ISBLANK(SOURCE!A563)),SOURCE!B563&gt;0),IF(ISBLANK(SOURCE!C563),"",SOURCE!C563),
IF(SOURCE!B563&lt;0,VLOOKUP(SOURCE!B563,lookups!A$1:B$25,2,0),
  IF(ISBLANK(SOURCE!B563),
    "",
    "/* "&amp;TEXT(SOURCE!B563,"???0")&amp;" *"&amp;
      SOURCE!C563&amp;", "&amp; IF(SOURCE!$O$2-LEN(SOURCE!C563) &gt;= 0, REPT(" ",SOURCE!$O$2-LEN(SOURCE!C563)), "")&amp;
      SOURCE!D563&amp;", "&amp; IF(SOURCE!$P$2-LEN(SOURCE!D563) &gt;= 0, REPT(" ",SOURCE!$P$2-LEN(SOURCE!D563)), "")&amp;
      SOURCE!E563&amp;", "&amp; IF(SOURCE!$Q$2-LEN(SOURCE!E563) &gt;=0, REPT(" ",SOURCE!$Q$2-LEN(SOURCE!E563)), "")&amp;
      SOURCE!F563&amp;", "&amp; IF(SOURCE!$R$2-LEN(SOURCE!F563) &gt;= 0, REPT(" ",SOURCE!$R$2-LEN(SOURCE!F563)+2), "")&amp;"("&amp;
      SUBSTITUTE(TEXT(SOURCE!G563,"??0"),"  ","")&amp;" &lt;&lt; TAM_MAX_BITS) |"&amp; IF(SOURCE!$S$2-3 &gt;= 0, REPT(" ",SOURCE!$S$2-5+4+1-1-LEN(SUBSTITUTE(SUBSTITUTE(TEXT(SOURCE!H563,"????0"),"  ","")," ",""))), "")&amp;
      SUBSTITUTE(SUBSTITUTE(TEXT(SOURCE!H563,"????0"),"  ","")," ","")&amp;","&amp; IF(SOURCE!$T$2-3 &gt;= 0, REPT(" ",SOURCE!$T$2-3-5), "")&amp;
      SOURCE!I563&amp;" | "&amp; IF(SOURCE!$U$2-LEN(SOURCE!I563) &gt;= 0, REPT(" ",SOURCE!$U$2-LEN(SOURCE!I563)), "")&amp;
      SOURCE!J563&amp;      IF(SOURCE!$V$2-LEN(SOURCE!J563) &gt;= 0, REPT(" ",SOURCE!$V$2-LEN(SOURCE!J563)), "")&amp;
  " | "&amp; SOURCE!K563&amp;      IF(SOURCE!$X$2-LEN(SOURCE!K563) &gt;= 0, REPT(" ",SOURCE!$X$2-LEN(SOURCE!K563)), "")&amp;
      "},"&amp;IF(SOURCE!L563&lt;&gt;"",""&amp;SOURCE!L563,"")
 )
)
)</f>
        <v>/*  539 */  { addItemToBuffer,             ITM_INDIRECTION,             STD_RIGHT_ARROW,                               STD_RIGHT_ARROW,                               (0 &lt;&lt; TAM_MAX_BITS) |     0, CAT_NONE | SLS_UNCHANGED | US_UNCHANGED},</v>
      </c>
    </row>
    <row r="564" spans="1:1">
      <c r="A564" s="168" t="str">
        <f>IF(AND(OR(SOURCE!A564="",ISBLANK(SOURCE!A564)),SOURCE!B564&gt;0),IF(ISBLANK(SOURCE!C564),"",SOURCE!C564),
IF(SOURCE!B564&lt;0,VLOOKUP(SOURCE!B564,lookups!A$1:B$25,2,0),
  IF(ISBLANK(SOURCE!B564),
    "",
    "/* "&amp;TEXT(SOURCE!B564,"???0")&amp;" *"&amp;
      SOURCE!C564&amp;", "&amp; IF(SOURCE!$O$2-LEN(SOURCE!C564) &gt;= 0, REPT(" ",SOURCE!$O$2-LEN(SOURCE!C564)), "")&amp;
      SOURCE!D564&amp;", "&amp; IF(SOURCE!$P$2-LEN(SOURCE!D564) &gt;= 0, REPT(" ",SOURCE!$P$2-LEN(SOURCE!D564)), "")&amp;
      SOURCE!E564&amp;", "&amp; IF(SOURCE!$Q$2-LEN(SOURCE!E564) &gt;=0, REPT(" ",SOURCE!$Q$2-LEN(SOURCE!E564)), "")&amp;
      SOURCE!F564&amp;", "&amp; IF(SOURCE!$R$2-LEN(SOURCE!F564) &gt;= 0, REPT(" ",SOURCE!$R$2-LEN(SOURCE!F564)+2), "")&amp;"("&amp;
      SUBSTITUTE(TEXT(SOURCE!G564,"??0"),"  ","")&amp;" &lt;&lt; TAM_MAX_BITS) |"&amp; IF(SOURCE!$S$2-3 &gt;= 0, REPT(" ",SOURCE!$S$2-5+4+1-1-LEN(SUBSTITUTE(SUBSTITUTE(TEXT(SOURCE!H564,"????0"),"  ","")," ",""))), "")&amp;
      SUBSTITUTE(SUBSTITUTE(TEXT(SOURCE!H564,"????0"),"  ","")," ","")&amp;","&amp; IF(SOURCE!$T$2-3 &gt;= 0, REPT(" ",SOURCE!$T$2-3-5), "")&amp;
      SOURCE!I564&amp;" | "&amp; IF(SOURCE!$U$2-LEN(SOURCE!I564) &gt;= 0, REPT(" ",SOURCE!$U$2-LEN(SOURCE!I564)), "")&amp;
      SOURCE!J564&amp;      IF(SOURCE!$V$2-LEN(SOURCE!J564) &gt;= 0, REPT(" ",SOURCE!$V$2-LEN(SOURCE!J564)), "")&amp;
  " | "&amp; SOURCE!K564&amp;      IF(SOURCE!$X$2-LEN(SOURCE!K564) &gt;= 0, REPT(" ",SOURCE!$X$2-LEN(SOURCE!K564)), "")&amp;
      "},"&amp;IF(SOURCE!L564&lt;&gt;"",""&amp;SOURCE!L564,"")
 )
)
)</f>
        <v>/*  540 */  { itemToBeCoded,               NOPARAM,                     "0540",                                        "0540",                                        (0 &lt;&lt; TAM_MAX_BITS) |     0, CAT_FREE | SLS_UNCHANGED | US_UNCHANGED},</v>
      </c>
    </row>
    <row r="565" spans="1:1">
      <c r="A565" s="168" t="str">
        <f>IF(AND(OR(SOURCE!A565="",ISBLANK(SOURCE!A565)),SOURCE!B565&gt;0),IF(ISBLANK(SOURCE!C565),"",SOURCE!C565),
IF(SOURCE!B565&lt;0,VLOOKUP(SOURCE!B565,lookups!A$1:B$25,2,0),
  IF(ISBLANK(SOURCE!B565),
    "",
    "/* "&amp;TEXT(SOURCE!B565,"???0")&amp;" *"&amp;
      SOURCE!C565&amp;", "&amp; IF(SOURCE!$O$2-LEN(SOURCE!C565) &gt;= 0, REPT(" ",SOURCE!$O$2-LEN(SOURCE!C565)), "")&amp;
      SOURCE!D565&amp;", "&amp; IF(SOURCE!$P$2-LEN(SOURCE!D565) &gt;= 0, REPT(" ",SOURCE!$P$2-LEN(SOURCE!D565)), "")&amp;
      SOURCE!E565&amp;", "&amp; IF(SOURCE!$Q$2-LEN(SOURCE!E565) &gt;=0, REPT(" ",SOURCE!$Q$2-LEN(SOURCE!E565)), "")&amp;
      SOURCE!F565&amp;", "&amp; IF(SOURCE!$R$2-LEN(SOURCE!F565) &gt;= 0, REPT(" ",SOURCE!$R$2-LEN(SOURCE!F565)+2), "")&amp;"("&amp;
      SUBSTITUTE(TEXT(SOURCE!G565,"??0"),"  ","")&amp;" &lt;&lt; TAM_MAX_BITS) |"&amp; IF(SOURCE!$S$2-3 &gt;= 0, REPT(" ",SOURCE!$S$2-5+4+1-1-LEN(SUBSTITUTE(SUBSTITUTE(TEXT(SOURCE!H565,"????0"),"  ","")," ",""))), "")&amp;
      SUBSTITUTE(SUBSTITUTE(TEXT(SOURCE!H565,"????0"),"  ","")," ","")&amp;","&amp; IF(SOURCE!$T$2-3 &gt;= 0, REPT(" ",SOURCE!$T$2-3-5), "")&amp;
      SOURCE!I565&amp;" | "&amp; IF(SOURCE!$U$2-LEN(SOURCE!I565) &gt;= 0, REPT(" ",SOURCE!$U$2-LEN(SOURCE!I565)), "")&amp;
      SOURCE!J565&amp;      IF(SOURCE!$V$2-LEN(SOURCE!J565) &gt;= 0, REPT(" ",SOURCE!$V$2-LEN(SOURCE!J565)), "")&amp;
  " | "&amp; SOURCE!K565&amp;      IF(SOURCE!$X$2-LEN(SOURCE!K565) &gt;= 0, REPT(" ",SOURCE!$X$2-LEN(SOURCE!K565)), "")&amp;
      "},"&amp;IF(SOURCE!L565&lt;&gt;"",""&amp;SOURCE!L565,"")
 )
)
)</f>
        <v>/*  541 */  { itemToBeCoded,               NOPARAM,                     "0541",                                        "0541",                                        (0 &lt;&lt; TAM_MAX_BITS) |     0, CAT_FREE | SLS_UNCHANGED | US_UNCHANGED},</v>
      </c>
    </row>
    <row r="566" spans="1:1">
      <c r="A566" s="168" t="str">
        <f>IF(AND(OR(SOURCE!A566="",ISBLANK(SOURCE!A566)),SOURCE!B566&gt;0),IF(ISBLANK(SOURCE!C566),"",SOURCE!C566),
IF(SOURCE!B566&lt;0,VLOOKUP(SOURCE!B566,lookups!A$1:B$25,2,0),
  IF(ISBLANK(SOURCE!B566),
    "",
    "/* "&amp;TEXT(SOURCE!B566,"???0")&amp;" *"&amp;
      SOURCE!C566&amp;", "&amp; IF(SOURCE!$O$2-LEN(SOURCE!C566) &gt;= 0, REPT(" ",SOURCE!$O$2-LEN(SOURCE!C566)), "")&amp;
      SOURCE!D566&amp;", "&amp; IF(SOURCE!$P$2-LEN(SOURCE!D566) &gt;= 0, REPT(" ",SOURCE!$P$2-LEN(SOURCE!D566)), "")&amp;
      SOURCE!E566&amp;", "&amp; IF(SOURCE!$Q$2-LEN(SOURCE!E566) &gt;=0, REPT(" ",SOURCE!$Q$2-LEN(SOURCE!E566)), "")&amp;
      SOURCE!F566&amp;", "&amp; IF(SOURCE!$R$2-LEN(SOURCE!F566) &gt;= 0, REPT(" ",SOURCE!$R$2-LEN(SOURCE!F566)+2), "")&amp;"("&amp;
      SUBSTITUTE(TEXT(SOURCE!G566,"??0"),"  ","")&amp;" &lt;&lt; TAM_MAX_BITS) |"&amp; IF(SOURCE!$S$2-3 &gt;= 0, REPT(" ",SOURCE!$S$2-5+4+1-1-LEN(SUBSTITUTE(SUBSTITUTE(TEXT(SOURCE!H566,"????0"),"  ","")," ",""))), "")&amp;
      SUBSTITUTE(SUBSTITUTE(TEXT(SOURCE!H566,"????0"),"  ","")," ","")&amp;","&amp; IF(SOURCE!$T$2-3 &gt;= 0, REPT(" ",SOURCE!$T$2-3-5), "")&amp;
      SOURCE!I566&amp;" | "&amp; IF(SOURCE!$U$2-LEN(SOURCE!I566) &gt;= 0, REPT(" ",SOURCE!$U$2-LEN(SOURCE!I566)), "")&amp;
      SOURCE!J566&amp;      IF(SOURCE!$V$2-LEN(SOURCE!J566) &gt;= 0, REPT(" ",SOURCE!$V$2-LEN(SOURCE!J566)), "")&amp;
  " | "&amp; SOURCE!K566&amp;      IF(SOURCE!$X$2-LEN(SOURCE!K566) &gt;= 0, REPT(" ",SOURCE!$X$2-LEN(SOURCE!K566)), "")&amp;
      "},"&amp;IF(SOURCE!L566&lt;&gt;"",""&amp;SOURCE!L566,"")
 )
)
)</f>
        <v>/*  542 */  { itemToBeCoded,               NOPARAM,                     "0542",                                        "0542",                                        (0 &lt;&lt; TAM_MAX_BITS) |     0, CAT_FREE | SLS_UNCHANGED | US_UNCHANGED},</v>
      </c>
    </row>
    <row r="567" spans="1:1">
      <c r="A567" s="168" t="str">
        <f>IF(AND(OR(SOURCE!A567="",ISBLANK(SOURCE!A567)),SOURCE!B567&gt;0),IF(ISBLANK(SOURCE!C567),"",SOURCE!C567),
IF(SOURCE!B567&lt;0,VLOOKUP(SOURCE!B567,lookups!A$1:B$25,2,0),
  IF(ISBLANK(SOURCE!B567),
    "",
    "/* "&amp;TEXT(SOURCE!B567,"???0")&amp;" *"&amp;
      SOURCE!C567&amp;", "&amp; IF(SOURCE!$O$2-LEN(SOURCE!C567) &gt;= 0, REPT(" ",SOURCE!$O$2-LEN(SOURCE!C567)), "")&amp;
      SOURCE!D567&amp;", "&amp; IF(SOURCE!$P$2-LEN(SOURCE!D567) &gt;= 0, REPT(" ",SOURCE!$P$2-LEN(SOURCE!D567)), "")&amp;
      SOURCE!E567&amp;", "&amp; IF(SOURCE!$Q$2-LEN(SOURCE!E567) &gt;=0, REPT(" ",SOURCE!$Q$2-LEN(SOURCE!E567)), "")&amp;
      SOURCE!F567&amp;", "&amp; IF(SOURCE!$R$2-LEN(SOURCE!F567) &gt;= 0, REPT(" ",SOURCE!$R$2-LEN(SOURCE!F567)+2), "")&amp;"("&amp;
      SUBSTITUTE(TEXT(SOURCE!G567,"??0"),"  ","")&amp;" &lt;&lt; TAM_MAX_BITS) |"&amp; IF(SOURCE!$S$2-3 &gt;= 0, REPT(" ",SOURCE!$S$2-5+4+1-1-LEN(SUBSTITUTE(SUBSTITUTE(TEXT(SOURCE!H567,"????0"),"  ","")," ",""))), "")&amp;
      SUBSTITUTE(SUBSTITUTE(TEXT(SOURCE!H567,"????0"),"  ","")," ","")&amp;","&amp; IF(SOURCE!$T$2-3 &gt;= 0, REPT(" ",SOURCE!$T$2-3-5), "")&amp;
      SOURCE!I567&amp;" | "&amp; IF(SOURCE!$U$2-LEN(SOURCE!I567) &gt;= 0, REPT(" ",SOURCE!$U$2-LEN(SOURCE!I567)), "")&amp;
      SOURCE!J567&amp;      IF(SOURCE!$V$2-LEN(SOURCE!J567) &gt;= 0, REPT(" ",SOURCE!$V$2-LEN(SOURCE!J567)), "")&amp;
  " | "&amp; SOURCE!K567&amp;      IF(SOURCE!$X$2-LEN(SOURCE!K567) &gt;= 0, REPT(" ",SOURCE!$X$2-LEN(SOURCE!K567)), "")&amp;
      "},"&amp;IF(SOURCE!L567&lt;&gt;"",""&amp;SOURCE!L567,"")
 )
)
)</f>
        <v>/*  543 */  { itemToBeCoded,               NOPARAM,                     "0543",                                        "0543",                                        (0 &lt;&lt; TAM_MAX_BITS) |     0, CAT_FREE | SLS_UNCHANGED | US_UNCHANGED},</v>
      </c>
    </row>
    <row r="568" spans="1:1">
      <c r="A568" s="168" t="str">
        <f>IF(AND(OR(SOURCE!A568="",ISBLANK(SOURCE!A568)),SOURCE!B568&gt;0),IF(ISBLANK(SOURCE!C568),"",SOURCE!C568),
IF(SOURCE!B568&lt;0,VLOOKUP(SOURCE!B568,lookups!A$1:B$25,2,0),
  IF(ISBLANK(SOURCE!B568),
    "",
    "/* "&amp;TEXT(SOURCE!B568,"???0")&amp;" *"&amp;
      SOURCE!C568&amp;", "&amp; IF(SOURCE!$O$2-LEN(SOURCE!C568) &gt;= 0, REPT(" ",SOURCE!$O$2-LEN(SOURCE!C568)), "")&amp;
      SOURCE!D568&amp;", "&amp; IF(SOURCE!$P$2-LEN(SOURCE!D568) &gt;= 0, REPT(" ",SOURCE!$P$2-LEN(SOURCE!D568)), "")&amp;
      SOURCE!E568&amp;", "&amp; IF(SOURCE!$Q$2-LEN(SOURCE!E568) &gt;=0, REPT(" ",SOURCE!$Q$2-LEN(SOURCE!E568)), "")&amp;
      SOURCE!F568&amp;", "&amp; IF(SOURCE!$R$2-LEN(SOURCE!F568) &gt;= 0, REPT(" ",SOURCE!$R$2-LEN(SOURCE!F568)+2), "")&amp;"("&amp;
      SUBSTITUTE(TEXT(SOURCE!G568,"??0"),"  ","")&amp;" &lt;&lt; TAM_MAX_BITS) |"&amp; IF(SOURCE!$S$2-3 &gt;= 0, REPT(" ",SOURCE!$S$2-5+4+1-1-LEN(SUBSTITUTE(SUBSTITUTE(TEXT(SOURCE!H568,"????0"),"  ","")," ",""))), "")&amp;
      SUBSTITUTE(SUBSTITUTE(TEXT(SOURCE!H568,"????0"),"  ","")," ","")&amp;","&amp; IF(SOURCE!$T$2-3 &gt;= 0, REPT(" ",SOURCE!$T$2-3-5), "")&amp;
      SOURCE!I568&amp;" | "&amp; IF(SOURCE!$U$2-LEN(SOURCE!I568) &gt;= 0, REPT(" ",SOURCE!$U$2-LEN(SOURCE!I568)), "")&amp;
      SOURCE!J568&amp;      IF(SOURCE!$V$2-LEN(SOURCE!J568) &gt;= 0, REPT(" ",SOURCE!$V$2-LEN(SOURCE!J568)), "")&amp;
  " | "&amp; SOURCE!K568&amp;      IF(SOURCE!$X$2-LEN(SOURCE!K568) &gt;= 0, REPT(" ",SOURCE!$X$2-LEN(SOURCE!K568)), "")&amp;
      "},"&amp;IF(SOURCE!L568&lt;&gt;"",""&amp;SOURCE!L568,"")
 )
)
)</f>
        <v>/*  544 */  { itemToBeCoded,               NOPARAM,                     "0544",                                        "0544",                                        (0 &lt;&lt; TAM_MAX_BITS) |     0, CAT_FREE | SLS_UNCHANGED | US_UNCHANGED},</v>
      </c>
    </row>
    <row r="569" spans="1:1">
      <c r="A569" s="168" t="str">
        <f>IF(AND(OR(SOURCE!A569="",ISBLANK(SOURCE!A569)),SOURCE!B569&gt;0),IF(ISBLANK(SOURCE!C569),"",SOURCE!C569),
IF(SOURCE!B569&lt;0,VLOOKUP(SOURCE!B569,lookups!A$1:B$25,2,0),
  IF(ISBLANK(SOURCE!B569),
    "",
    "/* "&amp;TEXT(SOURCE!B569,"???0")&amp;" *"&amp;
      SOURCE!C569&amp;", "&amp; IF(SOURCE!$O$2-LEN(SOURCE!C569) &gt;= 0, REPT(" ",SOURCE!$O$2-LEN(SOURCE!C569)), "")&amp;
      SOURCE!D569&amp;", "&amp; IF(SOURCE!$P$2-LEN(SOURCE!D569) &gt;= 0, REPT(" ",SOURCE!$P$2-LEN(SOURCE!D569)), "")&amp;
      SOURCE!E569&amp;", "&amp; IF(SOURCE!$Q$2-LEN(SOURCE!E569) &gt;=0, REPT(" ",SOURCE!$Q$2-LEN(SOURCE!E569)), "")&amp;
      SOURCE!F569&amp;", "&amp; IF(SOURCE!$R$2-LEN(SOURCE!F569) &gt;= 0, REPT(" ",SOURCE!$R$2-LEN(SOURCE!F569)+2), "")&amp;"("&amp;
      SUBSTITUTE(TEXT(SOURCE!G569,"??0"),"  ","")&amp;" &lt;&lt; TAM_MAX_BITS) |"&amp; IF(SOURCE!$S$2-3 &gt;= 0, REPT(" ",SOURCE!$S$2-5+4+1-1-LEN(SUBSTITUTE(SUBSTITUTE(TEXT(SOURCE!H569,"????0"),"  ","")," ",""))), "")&amp;
      SUBSTITUTE(SUBSTITUTE(TEXT(SOURCE!H569,"????0"),"  ","")," ","")&amp;","&amp; IF(SOURCE!$T$2-3 &gt;= 0, REPT(" ",SOURCE!$T$2-3-5), "")&amp;
      SOURCE!I569&amp;" | "&amp; IF(SOURCE!$U$2-LEN(SOURCE!I569) &gt;= 0, REPT(" ",SOURCE!$U$2-LEN(SOURCE!I569)), "")&amp;
      SOURCE!J569&amp;      IF(SOURCE!$V$2-LEN(SOURCE!J569) &gt;= 0, REPT(" ",SOURCE!$V$2-LEN(SOURCE!J569)), "")&amp;
  " | "&amp; SOURCE!K569&amp;      IF(SOURCE!$X$2-LEN(SOURCE!K569) &gt;= 0, REPT(" ",SOURCE!$X$2-LEN(SOURCE!K569)), "")&amp;
      "},"&amp;IF(SOURCE!L569&lt;&gt;"",""&amp;SOURCE!L569,"")
 )
)
)</f>
        <v>/*  545 */  { itemToBeCoded,               NOPARAM,                     "0545",                                        "0545",                                        (0 &lt;&lt; TAM_MAX_BITS) |     0, CAT_FREE | SLS_UNCHANGED | US_UNCHANGED},</v>
      </c>
    </row>
    <row r="570" spans="1:1">
      <c r="A570" s="168" t="str">
        <f>IF(AND(OR(SOURCE!A570="",ISBLANK(SOURCE!A570)),SOURCE!B570&gt;0),IF(ISBLANK(SOURCE!C570),"",SOURCE!C570),
IF(SOURCE!B570&lt;0,VLOOKUP(SOURCE!B570,lookups!A$1:B$25,2,0),
  IF(ISBLANK(SOURCE!B570),
    "",
    "/* "&amp;TEXT(SOURCE!B570,"???0")&amp;" *"&amp;
      SOURCE!C570&amp;", "&amp; IF(SOURCE!$O$2-LEN(SOURCE!C570) &gt;= 0, REPT(" ",SOURCE!$O$2-LEN(SOURCE!C570)), "")&amp;
      SOURCE!D570&amp;", "&amp; IF(SOURCE!$P$2-LEN(SOURCE!D570) &gt;= 0, REPT(" ",SOURCE!$P$2-LEN(SOURCE!D570)), "")&amp;
      SOURCE!E570&amp;", "&amp; IF(SOURCE!$Q$2-LEN(SOURCE!E570) &gt;=0, REPT(" ",SOURCE!$Q$2-LEN(SOURCE!E570)), "")&amp;
      SOURCE!F570&amp;", "&amp; IF(SOURCE!$R$2-LEN(SOURCE!F570) &gt;= 0, REPT(" ",SOURCE!$R$2-LEN(SOURCE!F570)+2), "")&amp;"("&amp;
      SUBSTITUTE(TEXT(SOURCE!G570,"??0"),"  ","")&amp;" &lt;&lt; TAM_MAX_BITS) |"&amp; IF(SOURCE!$S$2-3 &gt;= 0, REPT(" ",SOURCE!$S$2-5+4+1-1-LEN(SUBSTITUTE(SUBSTITUTE(TEXT(SOURCE!H570,"????0"),"  ","")," ",""))), "")&amp;
      SUBSTITUTE(SUBSTITUTE(TEXT(SOURCE!H570,"????0"),"  ","")," ","")&amp;","&amp; IF(SOURCE!$T$2-3 &gt;= 0, REPT(" ",SOURCE!$T$2-3-5), "")&amp;
      SOURCE!I570&amp;" | "&amp; IF(SOURCE!$U$2-LEN(SOURCE!I570) &gt;= 0, REPT(" ",SOURCE!$U$2-LEN(SOURCE!I570)), "")&amp;
      SOURCE!J570&amp;      IF(SOURCE!$V$2-LEN(SOURCE!J570) &gt;= 0, REPT(" ",SOURCE!$V$2-LEN(SOURCE!J570)), "")&amp;
  " | "&amp; SOURCE!K570&amp;      IF(SOURCE!$X$2-LEN(SOURCE!K570) &gt;= 0, REPT(" ",SOURCE!$X$2-LEN(SOURCE!K570)), "")&amp;
      "},"&amp;IF(SOURCE!L570&lt;&gt;"",""&amp;SOURCE!L570,"")
 )
)
)</f>
        <v>/*  546 */  { itemToBeCoded,               NOPARAM,                     "0546",                                        "0546",                                        (0 &lt;&lt; TAM_MAX_BITS) |     0, CAT_FREE | SLS_UNCHANGED | US_UNCHANGED},</v>
      </c>
    </row>
    <row r="571" spans="1:1">
      <c r="A571" s="168" t="str">
        <f>IF(AND(OR(SOURCE!A571="",ISBLANK(SOURCE!A571)),SOURCE!B571&gt;0),IF(ISBLANK(SOURCE!C571),"",SOURCE!C571),
IF(SOURCE!B571&lt;0,VLOOKUP(SOURCE!B571,lookups!A$1:B$25,2,0),
  IF(ISBLANK(SOURCE!B571),
    "",
    "/* "&amp;TEXT(SOURCE!B571,"???0")&amp;" *"&amp;
      SOURCE!C571&amp;", "&amp; IF(SOURCE!$O$2-LEN(SOURCE!C571) &gt;= 0, REPT(" ",SOURCE!$O$2-LEN(SOURCE!C571)), "")&amp;
      SOURCE!D571&amp;", "&amp; IF(SOURCE!$P$2-LEN(SOURCE!D571) &gt;= 0, REPT(" ",SOURCE!$P$2-LEN(SOURCE!D571)), "")&amp;
      SOURCE!E571&amp;", "&amp; IF(SOURCE!$Q$2-LEN(SOURCE!E571) &gt;=0, REPT(" ",SOURCE!$Q$2-LEN(SOURCE!E571)), "")&amp;
      SOURCE!F571&amp;", "&amp; IF(SOURCE!$R$2-LEN(SOURCE!F571) &gt;= 0, REPT(" ",SOURCE!$R$2-LEN(SOURCE!F571)+2), "")&amp;"("&amp;
      SUBSTITUTE(TEXT(SOURCE!G571,"??0"),"  ","")&amp;" &lt;&lt; TAM_MAX_BITS) |"&amp; IF(SOURCE!$S$2-3 &gt;= 0, REPT(" ",SOURCE!$S$2-5+4+1-1-LEN(SUBSTITUTE(SUBSTITUTE(TEXT(SOURCE!H571,"????0"),"  ","")," ",""))), "")&amp;
      SUBSTITUTE(SUBSTITUTE(TEXT(SOURCE!H571,"????0"),"  ","")," ","")&amp;","&amp; IF(SOURCE!$T$2-3 &gt;= 0, REPT(" ",SOURCE!$T$2-3-5), "")&amp;
      SOURCE!I571&amp;" | "&amp; IF(SOURCE!$U$2-LEN(SOURCE!I571) &gt;= 0, REPT(" ",SOURCE!$U$2-LEN(SOURCE!I571)), "")&amp;
      SOURCE!J571&amp;      IF(SOURCE!$V$2-LEN(SOURCE!J571) &gt;= 0, REPT(" ",SOURCE!$V$2-LEN(SOURCE!J571)), "")&amp;
  " | "&amp; SOURCE!K571&amp;      IF(SOURCE!$X$2-LEN(SOURCE!K571) &gt;= 0, REPT(" ",SOURCE!$X$2-LEN(SOURCE!K571)), "")&amp;
      "},"&amp;IF(SOURCE!L571&lt;&gt;"",""&amp;SOURCE!L571,"")
 )
)
)</f>
        <v>/*  547 */  { itemToBeCoded,               NOPARAM,                     "0547",                                        "0547",                                        (0 &lt;&lt; TAM_MAX_BITS) |     0, CAT_FREE | SLS_UNCHANGED | US_UNCHANGED},</v>
      </c>
    </row>
    <row r="572" spans="1:1">
      <c r="A572" s="168" t="str">
        <f>IF(AND(OR(SOURCE!A572="",ISBLANK(SOURCE!A572)),SOURCE!B572&gt;0),IF(ISBLANK(SOURCE!C572),"",SOURCE!C572),
IF(SOURCE!B572&lt;0,VLOOKUP(SOURCE!B572,lookups!A$1:B$25,2,0),
  IF(ISBLANK(SOURCE!B572),
    "",
    "/* "&amp;TEXT(SOURCE!B572,"???0")&amp;" *"&amp;
      SOURCE!C572&amp;", "&amp; IF(SOURCE!$O$2-LEN(SOURCE!C572) &gt;= 0, REPT(" ",SOURCE!$O$2-LEN(SOURCE!C572)), "")&amp;
      SOURCE!D572&amp;", "&amp; IF(SOURCE!$P$2-LEN(SOURCE!D572) &gt;= 0, REPT(" ",SOURCE!$P$2-LEN(SOURCE!D572)), "")&amp;
      SOURCE!E572&amp;", "&amp; IF(SOURCE!$Q$2-LEN(SOURCE!E572) &gt;=0, REPT(" ",SOURCE!$Q$2-LEN(SOURCE!E572)), "")&amp;
      SOURCE!F572&amp;", "&amp; IF(SOURCE!$R$2-LEN(SOURCE!F572) &gt;= 0, REPT(" ",SOURCE!$R$2-LEN(SOURCE!F572)+2), "")&amp;"("&amp;
      SUBSTITUTE(TEXT(SOURCE!G572,"??0"),"  ","")&amp;" &lt;&lt; TAM_MAX_BITS) |"&amp; IF(SOURCE!$S$2-3 &gt;= 0, REPT(" ",SOURCE!$S$2-5+4+1-1-LEN(SUBSTITUTE(SUBSTITUTE(TEXT(SOURCE!H572,"????0"),"  ","")," ",""))), "")&amp;
      SUBSTITUTE(SUBSTITUTE(TEXT(SOURCE!H572,"????0"),"  ","")," ","")&amp;","&amp; IF(SOURCE!$T$2-3 &gt;= 0, REPT(" ",SOURCE!$T$2-3-5), "")&amp;
      SOURCE!I572&amp;" | "&amp; IF(SOURCE!$U$2-LEN(SOURCE!I572) &gt;= 0, REPT(" ",SOURCE!$U$2-LEN(SOURCE!I572)), "")&amp;
      SOURCE!J572&amp;      IF(SOURCE!$V$2-LEN(SOURCE!J572) &gt;= 0, REPT(" ",SOURCE!$V$2-LEN(SOURCE!J572)), "")&amp;
  " | "&amp; SOURCE!K572&amp;      IF(SOURCE!$X$2-LEN(SOURCE!K572) &gt;= 0, REPT(" ",SOURCE!$X$2-LEN(SOURCE!K572)), "")&amp;
      "},"&amp;IF(SOURCE!L572&lt;&gt;"",""&amp;SOURCE!L572,"")
 )
)
)</f>
        <v>/*  548 */  { addItemToBuffer,             ITM_0,                       "",                                            "0",                                           (0 &lt;&lt; TAM_MAX_BITS) |     0, CAT_NONE | SLS_UNCHANGED | US_UNCHANGED},</v>
      </c>
    </row>
    <row r="573" spans="1:1">
      <c r="A573" s="168" t="str">
        <f>IF(AND(OR(SOURCE!A573="",ISBLANK(SOURCE!A573)),SOURCE!B573&gt;0),IF(ISBLANK(SOURCE!C573),"",SOURCE!C573),
IF(SOURCE!B573&lt;0,VLOOKUP(SOURCE!B573,lookups!A$1:B$25,2,0),
  IF(ISBLANK(SOURCE!B573),
    "",
    "/* "&amp;TEXT(SOURCE!B573,"???0")&amp;" *"&amp;
      SOURCE!C573&amp;", "&amp; IF(SOURCE!$O$2-LEN(SOURCE!C573) &gt;= 0, REPT(" ",SOURCE!$O$2-LEN(SOURCE!C573)), "")&amp;
      SOURCE!D573&amp;", "&amp; IF(SOURCE!$P$2-LEN(SOURCE!D573) &gt;= 0, REPT(" ",SOURCE!$P$2-LEN(SOURCE!D573)), "")&amp;
      SOURCE!E573&amp;", "&amp; IF(SOURCE!$Q$2-LEN(SOURCE!E573) &gt;=0, REPT(" ",SOURCE!$Q$2-LEN(SOURCE!E573)), "")&amp;
      SOURCE!F573&amp;", "&amp; IF(SOURCE!$R$2-LEN(SOURCE!F573) &gt;= 0, REPT(" ",SOURCE!$R$2-LEN(SOURCE!F573)+2), "")&amp;"("&amp;
      SUBSTITUTE(TEXT(SOURCE!G573,"??0"),"  ","")&amp;" &lt;&lt; TAM_MAX_BITS) |"&amp; IF(SOURCE!$S$2-3 &gt;= 0, REPT(" ",SOURCE!$S$2-5+4+1-1-LEN(SUBSTITUTE(SUBSTITUTE(TEXT(SOURCE!H573,"????0"),"  ","")," ",""))), "")&amp;
      SUBSTITUTE(SUBSTITUTE(TEXT(SOURCE!H573,"????0"),"  ","")," ","")&amp;","&amp; IF(SOURCE!$T$2-3 &gt;= 0, REPT(" ",SOURCE!$T$2-3-5), "")&amp;
      SOURCE!I573&amp;" | "&amp; IF(SOURCE!$U$2-LEN(SOURCE!I573) &gt;= 0, REPT(" ",SOURCE!$U$2-LEN(SOURCE!I573)), "")&amp;
      SOURCE!J573&amp;      IF(SOURCE!$V$2-LEN(SOURCE!J573) &gt;= 0, REPT(" ",SOURCE!$V$2-LEN(SOURCE!J573)), "")&amp;
  " | "&amp; SOURCE!K573&amp;      IF(SOURCE!$X$2-LEN(SOURCE!K573) &gt;= 0, REPT(" ",SOURCE!$X$2-LEN(SOURCE!K573)), "")&amp;
      "},"&amp;IF(SOURCE!L573&lt;&gt;"",""&amp;SOURCE!L573,"")
 )
)
)</f>
        <v>/*  549 */  { addItemToBuffer,             ITM_1,                       "",                                            "1",                                           (0 &lt;&lt; TAM_MAX_BITS) |     0, CAT_NONE | SLS_UNCHANGED | US_UNCHANGED},</v>
      </c>
    </row>
    <row r="574" spans="1:1">
      <c r="A574" s="168" t="str">
        <f>IF(AND(OR(SOURCE!A574="",ISBLANK(SOURCE!A574)),SOURCE!B574&gt;0),IF(ISBLANK(SOURCE!C574),"",SOURCE!C574),
IF(SOURCE!B574&lt;0,VLOOKUP(SOURCE!B574,lookups!A$1:B$25,2,0),
  IF(ISBLANK(SOURCE!B574),
    "",
    "/* "&amp;TEXT(SOURCE!B574,"???0")&amp;" *"&amp;
      SOURCE!C574&amp;", "&amp; IF(SOURCE!$O$2-LEN(SOURCE!C574) &gt;= 0, REPT(" ",SOURCE!$O$2-LEN(SOURCE!C574)), "")&amp;
      SOURCE!D574&amp;", "&amp; IF(SOURCE!$P$2-LEN(SOURCE!D574) &gt;= 0, REPT(" ",SOURCE!$P$2-LEN(SOURCE!D574)), "")&amp;
      SOURCE!E574&amp;", "&amp; IF(SOURCE!$Q$2-LEN(SOURCE!E574) &gt;=0, REPT(" ",SOURCE!$Q$2-LEN(SOURCE!E574)), "")&amp;
      SOURCE!F574&amp;", "&amp; IF(SOURCE!$R$2-LEN(SOURCE!F574) &gt;= 0, REPT(" ",SOURCE!$R$2-LEN(SOURCE!F574)+2), "")&amp;"("&amp;
      SUBSTITUTE(TEXT(SOURCE!G574,"??0"),"  ","")&amp;" &lt;&lt; TAM_MAX_BITS) |"&amp; IF(SOURCE!$S$2-3 &gt;= 0, REPT(" ",SOURCE!$S$2-5+4+1-1-LEN(SUBSTITUTE(SUBSTITUTE(TEXT(SOURCE!H574,"????0"),"  ","")," ",""))), "")&amp;
      SUBSTITUTE(SUBSTITUTE(TEXT(SOURCE!H574,"????0"),"  ","")," ","")&amp;","&amp; IF(SOURCE!$T$2-3 &gt;= 0, REPT(" ",SOURCE!$T$2-3-5), "")&amp;
      SOURCE!I574&amp;" | "&amp; IF(SOURCE!$U$2-LEN(SOURCE!I574) &gt;= 0, REPT(" ",SOURCE!$U$2-LEN(SOURCE!I574)), "")&amp;
      SOURCE!J574&amp;      IF(SOURCE!$V$2-LEN(SOURCE!J574) &gt;= 0, REPT(" ",SOURCE!$V$2-LEN(SOURCE!J574)), "")&amp;
  " | "&amp; SOURCE!K574&amp;      IF(SOURCE!$X$2-LEN(SOURCE!K574) &gt;= 0, REPT(" ",SOURCE!$X$2-LEN(SOURCE!K574)), "")&amp;
      "},"&amp;IF(SOURCE!L574&lt;&gt;"",""&amp;SOURCE!L574,"")
 )
)
)</f>
        <v>/*  550 */  { addItemToBuffer,             ITM_2,                       "",                                            "2",                                           (0 &lt;&lt; TAM_MAX_BITS) |     0, CAT_NONE | SLS_UNCHANGED | US_UNCHANGED},</v>
      </c>
    </row>
    <row r="575" spans="1:1">
      <c r="A575" s="168" t="str">
        <f>IF(AND(OR(SOURCE!A575="",ISBLANK(SOURCE!A575)),SOURCE!B575&gt;0),IF(ISBLANK(SOURCE!C575),"",SOURCE!C575),
IF(SOURCE!B575&lt;0,VLOOKUP(SOURCE!B575,lookups!A$1:B$25,2,0),
  IF(ISBLANK(SOURCE!B575),
    "",
    "/* "&amp;TEXT(SOURCE!B575,"???0")&amp;" *"&amp;
      SOURCE!C575&amp;", "&amp; IF(SOURCE!$O$2-LEN(SOURCE!C575) &gt;= 0, REPT(" ",SOURCE!$O$2-LEN(SOURCE!C575)), "")&amp;
      SOURCE!D575&amp;", "&amp; IF(SOURCE!$P$2-LEN(SOURCE!D575) &gt;= 0, REPT(" ",SOURCE!$P$2-LEN(SOURCE!D575)), "")&amp;
      SOURCE!E575&amp;", "&amp; IF(SOURCE!$Q$2-LEN(SOURCE!E575) &gt;=0, REPT(" ",SOURCE!$Q$2-LEN(SOURCE!E575)), "")&amp;
      SOURCE!F575&amp;", "&amp; IF(SOURCE!$R$2-LEN(SOURCE!F575) &gt;= 0, REPT(" ",SOURCE!$R$2-LEN(SOURCE!F575)+2), "")&amp;"("&amp;
      SUBSTITUTE(TEXT(SOURCE!G575,"??0"),"  ","")&amp;" &lt;&lt; TAM_MAX_BITS) |"&amp; IF(SOURCE!$S$2-3 &gt;= 0, REPT(" ",SOURCE!$S$2-5+4+1-1-LEN(SUBSTITUTE(SUBSTITUTE(TEXT(SOURCE!H575,"????0"),"  ","")," ",""))), "")&amp;
      SUBSTITUTE(SUBSTITUTE(TEXT(SOURCE!H575,"????0"),"  ","")," ","")&amp;","&amp; IF(SOURCE!$T$2-3 &gt;= 0, REPT(" ",SOURCE!$T$2-3-5), "")&amp;
      SOURCE!I575&amp;" | "&amp; IF(SOURCE!$U$2-LEN(SOURCE!I575) &gt;= 0, REPT(" ",SOURCE!$U$2-LEN(SOURCE!I575)), "")&amp;
      SOURCE!J575&amp;      IF(SOURCE!$V$2-LEN(SOURCE!J575) &gt;= 0, REPT(" ",SOURCE!$V$2-LEN(SOURCE!J575)), "")&amp;
  " | "&amp; SOURCE!K575&amp;      IF(SOURCE!$X$2-LEN(SOURCE!K575) &gt;= 0, REPT(" ",SOURCE!$X$2-LEN(SOURCE!K575)), "")&amp;
      "},"&amp;IF(SOURCE!L575&lt;&gt;"",""&amp;SOURCE!L575,"")
 )
)
)</f>
        <v>/*  551 */  { addItemToBuffer,             ITM_3,                       "",                                            "3",                                           (0 &lt;&lt; TAM_MAX_BITS) |     0, CAT_NONE | SLS_UNCHANGED | US_UNCHANGED},</v>
      </c>
    </row>
    <row r="576" spans="1:1">
      <c r="A576" s="168" t="str">
        <f>IF(AND(OR(SOURCE!A576="",ISBLANK(SOURCE!A576)),SOURCE!B576&gt;0),IF(ISBLANK(SOURCE!C576),"",SOURCE!C576),
IF(SOURCE!B576&lt;0,VLOOKUP(SOURCE!B576,lookups!A$1:B$25,2,0),
  IF(ISBLANK(SOURCE!B576),
    "",
    "/* "&amp;TEXT(SOURCE!B576,"???0")&amp;" *"&amp;
      SOURCE!C576&amp;", "&amp; IF(SOURCE!$O$2-LEN(SOURCE!C576) &gt;= 0, REPT(" ",SOURCE!$O$2-LEN(SOURCE!C576)), "")&amp;
      SOURCE!D576&amp;", "&amp; IF(SOURCE!$P$2-LEN(SOURCE!D576) &gt;= 0, REPT(" ",SOURCE!$P$2-LEN(SOURCE!D576)), "")&amp;
      SOURCE!E576&amp;", "&amp; IF(SOURCE!$Q$2-LEN(SOURCE!E576) &gt;=0, REPT(" ",SOURCE!$Q$2-LEN(SOURCE!E576)), "")&amp;
      SOURCE!F576&amp;", "&amp; IF(SOURCE!$R$2-LEN(SOURCE!F576) &gt;= 0, REPT(" ",SOURCE!$R$2-LEN(SOURCE!F576)+2), "")&amp;"("&amp;
      SUBSTITUTE(TEXT(SOURCE!G576,"??0"),"  ","")&amp;" &lt;&lt; TAM_MAX_BITS) |"&amp; IF(SOURCE!$S$2-3 &gt;= 0, REPT(" ",SOURCE!$S$2-5+4+1-1-LEN(SUBSTITUTE(SUBSTITUTE(TEXT(SOURCE!H576,"????0"),"  ","")," ",""))), "")&amp;
      SUBSTITUTE(SUBSTITUTE(TEXT(SOURCE!H576,"????0"),"  ","")," ","")&amp;","&amp; IF(SOURCE!$T$2-3 &gt;= 0, REPT(" ",SOURCE!$T$2-3-5), "")&amp;
      SOURCE!I576&amp;" | "&amp; IF(SOURCE!$U$2-LEN(SOURCE!I576) &gt;= 0, REPT(" ",SOURCE!$U$2-LEN(SOURCE!I576)), "")&amp;
      SOURCE!J576&amp;      IF(SOURCE!$V$2-LEN(SOURCE!J576) &gt;= 0, REPT(" ",SOURCE!$V$2-LEN(SOURCE!J576)), "")&amp;
  " | "&amp; SOURCE!K576&amp;      IF(SOURCE!$X$2-LEN(SOURCE!K576) &gt;= 0, REPT(" ",SOURCE!$X$2-LEN(SOURCE!K576)), "")&amp;
      "},"&amp;IF(SOURCE!L576&lt;&gt;"",""&amp;SOURCE!L576,"")
 )
)
)</f>
        <v>/*  552 */  { addItemToBuffer,             ITM_4,                       "",                                            "4",                                           (0 &lt;&lt; TAM_MAX_BITS) |     0, CAT_NONE | SLS_UNCHANGED | US_UNCHANGED},</v>
      </c>
    </row>
    <row r="577" spans="1:1">
      <c r="A577" s="168" t="str">
        <f>IF(AND(OR(SOURCE!A577="",ISBLANK(SOURCE!A577)),SOURCE!B577&gt;0),IF(ISBLANK(SOURCE!C577),"",SOURCE!C577),
IF(SOURCE!B577&lt;0,VLOOKUP(SOURCE!B577,lookups!A$1:B$25,2,0),
  IF(ISBLANK(SOURCE!B577),
    "",
    "/* "&amp;TEXT(SOURCE!B577,"???0")&amp;" *"&amp;
      SOURCE!C577&amp;", "&amp; IF(SOURCE!$O$2-LEN(SOURCE!C577) &gt;= 0, REPT(" ",SOURCE!$O$2-LEN(SOURCE!C577)), "")&amp;
      SOURCE!D577&amp;", "&amp; IF(SOURCE!$P$2-LEN(SOURCE!D577) &gt;= 0, REPT(" ",SOURCE!$P$2-LEN(SOURCE!D577)), "")&amp;
      SOURCE!E577&amp;", "&amp; IF(SOURCE!$Q$2-LEN(SOURCE!E577) &gt;=0, REPT(" ",SOURCE!$Q$2-LEN(SOURCE!E577)), "")&amp;
      SOURCE!F577&amp;", "&amp; IF(SOURCE!$R$2-LEN(SOURCE!F577) &gt;= 0, REPT(" ",SOURCE!$R$2-LEN(SOURCE!F577)+2), "")&amp;"("&amp;
      SUBSTITUTE(TEXT(SOURCE!G577,"??0"),"  ","")&amp;" &lt;&lt; TAM_MAX_BITS) |"&amp; IF(SOURCE!$S$2-3 &gt;= 0, REPT(" ",SOURCE!$S$2-5+4+1-1-LEN(SUBSTITUTE(SUBSTITUTE(TEXT(SOURCE!H577,"????0"),"  ","")," ",""))), "")&amp;
      SUBSTITUTE(SUBSTITUTE(TEXT(SOURCE!H577,"????0"),"  ","")," ","")&amp;","&amp; IF(SOURCE!$T$2-3 &gt;= 0, REPT(" ",SOURCE!$T$2-3-5), "")&amp;
      SOURCE!I577&amp;" | "&amp; IF(SOURCE!$U$2-LEN(SOURCE!I577) &gt;= 0, REPT(" ",SOURCE!$U$2-LEN(SOURCE!I577)), "")&amp;
      SOURCE!J577&amp;      IF(SOURCE!$V$2-LEN(SOURCE!J577) &gt;= 0, REPT(" ",SOURCE!$V$2-LEN(SOURCE!J577)), "")&amp;
  " | "&amp; SOURCE!K577&amp;      IF(SOURCE!$X$2-LEN(SOURCE!K577) &gt;= 0, REPT(" ",SOURCE!$X$2-LEN(SOURCE!K577)), "")&amp;
      "},"&amp;IF(SOURCE!L577&lt;&gt;"",""&amp;SOURCE!L577,"")
 )
)
)</f>
        <v>/*  553 */  { addItemToBuffer,             ITM_5,                       "",                                            "5",                                           (0 &lt;&lt; TAM_MAX_BITS) |     0, CAT_NONE | SLS_UNCHANGED | US_UNCHANGED},</v>
      </c>
    </row>
    <row r="578" spans="1:1">
      <c r="A578" s="168" t="str">
        <f>IF(AND(OR(SOURCE!A578="",ISBLANK(SOURCE!A578)),SOURCE!B578&gt;0),IF(ISBLANK(SOURCE!C578),"",SOURCE!C578),
IF(SOURCE!B578&lt;0,VLOOKUP(SOURCE!B578,lookups!A$1:B$25,2,0),
  IF(ISBLANK(SOURCE!B578),
    "",
    "/* "&amp;TEXT(SOURCE!B578,"???0")&amp;" *"&amp;
      SOURCE!C578&amp;", "&amp; IF(SOURCE!$O$2-LEN(SOURCE!C578) &gt;= 0, REPT(" ",SOURCE!$O$2-LEN(SOURCE!C578)), "")&amp;
      SOURCE!D578&amp;", "&amp; IF(SOURCE!$P$2-LEN(SOURCE!D578) &gt;= 0, REPT(" ",SOURCE!$P$2-LEN(SOURCE!D578)), "")&amp;
      SOURCE!E578&amp;", "&amp; IF(SOURCE!$Q$2-LEN(SOURCE!E578) &gt;=0, REPT(" ",SOURCE!$Q$2-LEN(SOURCE!E578)), "")&amp;
      SOURCE!F578&amp;", "&amp; IF(SOURCE!$R$2-LEN(SOURCE!F578) &gt;= 0, REPT(" ",SOURCE!$R$2-LEN(SOURCE!F578)+2), "")&amp;"("&amp;
      SUBSTITUTE(TEXT(SOURCE!G578,"??0"),"  ","")&amp;" &lt;&lt; TAM_MAX_BITS) |"&amp; IF(SOURCE!$S$2-3 &gt;= 0, REPT(" ",SOURCE!$S$2-5+4+1-1-LEN(SUBSTITUTE(SUBSTITUTE(TEXT(SOURCE!H578,"????0"),"  ","")," ",""))), "")&amp;
      SUBSTITUTE(SUBSTITUTE(TEXT(SOURCE!H578,"????0"),"  ","")," ","")&amp;","&amp; IF(SOURCE!$T$2-3 &gt;= 0, REPT(" ",SOURCE!$T$2-3-5), "")&amp;
      SOURCE!I578&amp;" | "&amp; IF(SOURCE!$U$2-LEN(SOURCE!I578) &gt;= 0, REPT(" ",SOURCE!$U$2-LEN(SOURCE!I578)), "")&amp;
      SOURCE!J578&amp;      IF(SOURCE!$V$2-LEN(SOURCE!J578) &gt;= 0, REPT(" ",SOURCE!$V$2-LEN(SOURCE!J578)), "")&amp;
  " | "&amp; SOURCE!K578&amp;      IF(SOURCE!$X$2-LEN(SOURCE!K578) &gt;= 0, REPT(" ",SOURCE!$X$2-LEN(SOURCE!K578)), "")&amp;
      "},"&amp;IF(SOURCE!L578&lt;&gt;"",""&amp;SOURCE!L578,"")
 )
)
)</f>
        <v>/*  554 */  { addItemToBuffer,             ITM_6,                       "",                                            "6",                                           (0 &lt;&lt; TAM_MAX_BITS) |     0, CAT_NONE | SLS_UNCHANGED | US_UNCHANGED},</v>
      </c>
    </row>
    <row r="579" spans="1:1">
      <c r="A579" s="168" t="str">
        <f>IF(AND(OR(SOURCE!A579="",ISBLANK(SOURCE!A579)),SOURCE!B579&gt;0),IF(ISBLANK(SOURCE!C579),"",SOURCE!C579),
IF(SOURCE!B579&lt;0,VLOOKUP(SOURCE!B579,lookups!A$1:B$25,2,0),
  IF(ISBLANK(SOURCE!B579),
    "",
    "/* "&amp;TEXT(SOURCE!B579,"???0")&amp;" *"&amp;
      SOURCE!C579&amp;", "&amp; IF(SOURCE!$O$2-LEN(SOURCE!C579) &gt;= 0, REPT(" ",SOURCE!$O$2-LEN(SOURCE!C579)), "")&amp;
      SOURCE!D579&amp;", "&amp; IF(SOURCE!$P$2-LEN(SOURCE!D579) &gt;= 0, REPT(" ",SOURCE!$P$2-LEN(SOURCE!D579)), "")&amp;
      SOURCE!E579&amp;", "&amp; IF(SOURCE!$Q$2-LEN(SOURCE!E579) &gt;=0, REPT(" ",SOURCE!$Q$2-LEN(SOURCE!E579)), "")&amp;
      SOURCE!F579&amp;", "&amp; IF(SOURCE!$R$2-LEN(SOURCE!F579) &gt;= 0, REPT(" ",SOURCE!$R$2-LEN(SOURCE!F579)+2), "")&amp;"("&amp;
      SUBSTITUTE(TEXT(SOURCE!G579,"??0"),"  ","")&amp;" &lt;&lt; TAM_MAX_BITS) |"&amp; IF(SOURCE!$S$2-3 &gt;= 0, REPT(" ",SOURCE!$S$2-5+4+1-1-LEN(SUBSTITUTE(SUBSTITUTE(TEXT(SOURCE!H579,"????0"),"  ","")," ",""))), "")&amp;
      SUBSTITUTE(SUBSTITUTE(TEXT(SOURCE!H579,"????0"),"  ","")," ","")&amp;","&amp; IF(SOURCE!$T$2-3 &gt;= 0, REPT(" ",SOURCE!$T$2-3-5), "")&amp;
      SOURCE!I579&amp;" | "&amp; IF(SOURCE!$U$2-LEN(SOURCE!I579) &gt;= 0, REPT(" ",SOURCE!$U$2-LEN(SOURCE!I579)), "")&amp;
      SOURCE!J579&amp;      IF(SOURCE!$V$2-LEN(SOURCE!J579) &gt;= 0, REPT(" ",SOURCE!$V$2-LEN(SOURCE!J579)), "")&amp;
  " | "&amp; SOURCE!K579&amp;      IF(SOURCE!$X$2-LEN(SOURCE!K579) &gt;= 0, REPT(" ",SOURCE!$X$2-LEN(SOURCE!K579)), "")&amp;
      "},"&amp;IF(SOURCE!L579&lt;&gt;"",""&amp;SOURCE!L579,"")
 )
)
)</f>
        <v>/*  555 */  { addItemToBuffer,             ITM_7,                       "",                                            "7",                                           (0 &lt;&lt; TAM_MAX_BITS) |     0, CAT_NONE | SLS_UNCHANGED | US_UNCHANGED},</v>
      </c>
    </row>
    <row r="580" spans="1:1">
      <c r="A580" s="168" t="str">
        <f>IF(AND(OR(SOURCE!A580="",ISBLANK(SOURCE!A580)),SOURCE!B580&gt;0),IF(ISBLANK(SOURCE!C580),"",SOURCE!C580),
IF(SOURCE!B580&lt;0,VLOOKUP(SOURCE!B580,lookups!A$1:B$25,2,0),
  IF(ISBLANK(SOURCE!B580),
    "",
    "/* "&amp;TEXT(SOURCE!B580,"???0")&amp;" *"&amp;
      SOURCE!C580&amp;", "&amp; IF(SOURCE!$O$2-LEN(SOURCE!C580) &gt;= 0, REPT(" ",SOURCE!$O$2-LEN(SOURCE!C580)), "")&amp;
      SOURCE!D580&amp;", "&amp; IF(SOURCE!$P$2-LEN(SOURCE!D580) &gt;= 0, REPT(" ",SOURCE!$P$2-LEN(SOURCE!D580)), "")&amp;
      SOURCE!E580&amp;", "&amp; IF(SOURCE!$Q$2-LEN(SOURCE!E580) &gt;=0, REPT(" ",SOURCE!$Q$2-LEN(SOURCE!E580)), "")&amp;
      SOURCE!F580&amp;", "&amp; IF(SOURCE!$R$2-LEN(SOURCE!F580) &gt;= 0, REPT(" ",SOURCE!$R$2-LEN(SOURCE!F580)+2), "")&amp;"("&amp;
      SUBSTITUTE(TEXT(SOURCE!G580,"??0"),"  ","")&amp;" &lt;&lt; TAM_MAX_BITS) |"&amp; IF(SOURCE!$S$2-3 &gt;= 0, REPT(" ",SOURCE!$S$2-5+4+1-1-LEN(SUBSTITUTE(SUBSTITUTE(TEXT(SOURCE!H580,"????0"),"  ","")," ",""))), "")&amp;
      SUBSTITUTE(SUBSTITUTE(TEXT(SOURCE!H580,"????0"),"  ","")," ","")&amp;","&amp; IF(SOURCE!$T$2-3 &gt;= 0, REPT(" ",SOURCE!$T$2-3-5), "")&amp;
      SOURCE!I580&amp;" | "&amp; IF(SOURCE!$U$2-LEN(SOURCE!I580) &gt;= 0, REPT(" ",SOURCE!$U$2-LEN(SOURCE!I580)), "")&amp;
      SOURCE!J580&amp;      IF(SOURCE!$V$2-LEN(SOURCE!J580) &gt;= 0, REPT(" ",SOURCE!$V$2-LEN(SOURCE!J580)), "")&amp;
  " | "&amp; SOURCE!K580&amp;      IF(SOURCE!$X$2-LEN(SOURCE!K580) &gt;= 0, REPT(" ",SOURCE!$X$2-LEN(SOURCE!K580)), "")&amp;
      "},"&amp;IF(SOURCE!L580&lt;&gt;"",""&amp;SOURCE!L580,"")
 )
)
)</f>
        <v>/*  556 */  { addItemToBuffer,             ITM_8,                       "",                                            "8",                                           (0 &lt;&lt; TAM_MAX_BITS) |     0, CAT_NONE | SLS_UNCHANGED | US_UNCHANGED},</v>
      </c>
    </row>
    <row r="581" spans="1:1">
      <c r="A581" s="168" t="str">
        <f>IF(AND(OR(SOURCE!A581="",ISBLANK(SOURCE!A581)),SOURCE!B581&gt;0),IF(ISBLANK(SOURCE!C581),"",SOURCE!C581),
IF(SOURCE!B581&lt;0,VLOOKUP(SOURCE!B581,lookups!A$1:B$25,2,0),
  IF(ISBLANK(SOURCE!B581),
    "",
    "/* "&amp;TEXT(SOURCE!B581,"???0")&amp;" *"&amp;
      SOURCE!C581&amp;", "&amp; IF(SOURCE!$O$2-LEN(SOURCE!C581) &gt;= 0, REPT(" ",SOURCE!$O$2-LEN(SOURCE!C581)), "")&amp;
      SOURCE!D581&amp;", "&amp; IF(SOURCE!$P$2-LEN(SOURCE!D581) &gt;= 0, REPT(" ",SOURCE!$P$2-LEN(SOURCE!D581)), "")&amp;
      SOURCE!E581&amp;", "&amp; IF(SOURCE!$Q$2-LEN(SOURCE!E581) &gt;=0, REPT(" ",SOURCE!$Q$2-LEN(SOURCE!E581)), "")&amp;
      SOURCE!F581&amp;", "&amp; IF(SOURCE!$R$2-LEN(SOURCE!F581) &gt;= 0, REPT(" ",SOURCE!$R$2-LEN(SOURCE!F581)+2), "")&amp;"("&amp;
      SUBSTITUTE(TEXT(SOURCE!G581,"??0"),"  ","")&amp;" &lt;&lt; TAM_MAX_BITS) |"&amp; IF(SOURCE!$S$2-3 &gt;= 0, REPT(" ",SOURCE!$S$2-5+4+1-1-LEN(SUBSTITUTE(SUBSTITUTE(TEXT(SOURCE!H581,"????0"),"  ","")," ",""))), "")&amp;
      SUBSTITUTE(SUBSTITUTE(TEXT(SOURCE!H581,"????0"),"  ","")," ","")&amp;","&amp; IF(SOURCE!$T$2-3 &gt;= 0, REPT(" ",SOURCE!$T$2-3-5), "")&amp;
      SOURCE!I581&amp;" | "&amp; IF(SOURCE!$U$2-LEN(SOURCE!I581) &gt;= 0, REPT(" ",SOURCE!$U$2-LEN(SOURCE!I581)), "")&amp;
      SOURCE!J581&amp;      IF(SOURCE!$V$2-LEN(SOURCE!J581) &gt;= 0, REPT(" ",SOURCE!$V$2-LEN(SOURCE!J581)), "")&amp;
  " | "&amp; SOURCE!K581&amp;      IF(SOURCE!$X$2-LEN(SOURCE!K581) &gt;= 0, REPT(" ",SOURCE!$X$2-LEN(SOURCE!K581)), "")&amp;
      "},"&amp;IF(SOURCE!L581&lt;&gt;"",""&amp;SOURCE!L581,"")
 )
)
)</f>
        <v>/*  557 */  { addItemToBuffer,             ITM_9,                       "",                                            "9",                                           (0 &lt;&lt; TAM_MAX_BITS) |     0, CAT_NONE | SLS_UNCHANGED | US_UNCHANGED},</v>
      </c>
    </row>
    <row r="582" spans="1:1">
      <c r="A582" s="168" t="str">
        <f>IF(AND(OR(SOURCE!A582="",ISBLANK(SOURCE!A582)),SOURCE!B582&gt;0),IF(ISBLANK(SOURCE!C582),"",SOURCE!C582),
IF(SOURCE!B582&lt;0,VLOOKUP(SOURCE!B582,lookups!A$1:B$25,2,0),
  IF(ISBLANK(SOURCE!B582),
    "",
    "/* "&amp;TEXT(SOURCE!B582,"???0")&amp;" *"&amp;
      SOURCE!C582&amp;", "&amp; IF(SOURCE!$O$2-LEN(SOURCE!C582) &gt;= 0, REPT(" ",SOURCE!$O$2-LEN(SOURCE!C582)), "")&amp;
      SOURCE!D582&amp;", "&amp; IF(SOURCE!$P$2-LEN(SOURCE!D582) &gt;= 0, REPT(" ",SOURCE!$P$2-LEN(SOURCE!D582)), "")&amp;
      SOURCE!E582&amp;", "&amp; IF(SOURCE!$Q$2-LEN(SOURCE!E582) &gt;=0, REPT(" ",SOURCE!$Q$2-LEN(SOURCE!E582)), "")&amp;
      SOURCE!F582&amp;", "&amp; IF(SOURCE!$R$2-LEN(SOURCE!F582) &gt;= 0, REPT(" ",SOURCE!$R$2-LEN(SOURCE!F582)+2), "")&amp;"("&amp;
      SUBSTITUTE(TEXT(SOURCE!G582,"??0"),"  ","")&amp;" &lt;&lt; TAM_MAX_BITS) |"&amp; IF(SOURCE!$S$2-3 &gt;= 0, REPT(" ",SOURCE!$S$2-5+4+1-1-LEN(SUBSTITUTE(SUBSTITUTE(TEXT(SOURCE!H582,"????0"),"  ","")," ",""))), "")&amp;
      SUBSTITUTE(SUBSTITUTE(TEXT(SOURCE!H582,"????0"),"  ","")," ","")&amp;","&amp; IF(SOURCE!$T$2-3 &gt;= 0, REPT(" ",SOURCE!$T$2-3-5), "")&amp;
      SOURCE!I582&amp;" | "&amp; IF(SOURCE!$U$2-LEN(SOURCE!I582) &gt;= 0, REPT(" ",SOURCE!$U$2-LEN(SOURCE!I582)), "")&amp;
      SOURCE!J582&amp;      IF(SOURCE!$V$2-LEN(SOURCE!J582) &gt;= 0, REPT(" ",SOURCE!$V$2-LEN(SOURCE!J582)), "")&amp;
  " | "&amp; SOURCE!K582&amp;      IF(SOURCE!$X$2-LEN(SOURCE!K582) &gt;= 0, REPT(" ",SOURCE!$X$2-LEN(SOURCE!K582)), "")&amp;
      "},"&amp;IF(SOURCE!L582&lt;&gt;"",""&amp;SOURCE!L582,"")
 )
)
)</f>
        <v>/*  558 */  { addItemToBuffer,             ITM_A,                       "A",                                           "A",                                           (0 &lt;&lt; TAM_MAX_BITS) |     0, CAT_AINT | SLS_UNCHANGED | US_UNCHANGED},</v>
      </c>
    </row>
    <row r="583" spans="1:1">
      <c r="A583" s="168" t="str">
        <f>IF(AND(OR(SOURCE!A583="",ISBLANK(SOURCE!A583)),SOURCE!B583&gt;0),IF(ISBLANK(SOURCE!C583),"",SOURCE!C583),
IF(SOURCE!B583&lt;0,VLOOKUP(SOURCE!B583,lookups!A$1:B$25,2,0),
  IF(ISBLANK(SOURCE!B583),
    "",
    "/* "&amp;TEXT(SOURCE!B583,"???0")&amp;" *"&amp;
      SOURCE!C583&amp;", "&amp; IF(SOURCE!$O$2-LEN(SOURCE!C583) &gt;= 0, REPT(" ",SOURCE!$O$2-LEN(SOURCE!C583)), "")&amp;
      SOURCE!D583&amp;", "&amp; IF(SOURCE!$P$2-LEN(SOURCE!D583) &gt;= 0, REPT(" ",SOURCE!$P$2-LEN(SOURCE!D583)), "")&amp;
      SOURCE!E583&amp;", "&amp; IF(SOURCE!$Q$2-LEN(SOURCE!E583) &gt;=0, REPT(" ",SOURCE!$Q$2-LEN(SOURCE!E583)), "")&amp;
      SOURCE!F583&amp;", "&amp; IF(SOURCE!$R$2-LEN(SOURCE!F583) &gt;= 0, REPT(" ",SOURCE!$R$2-LEN(SOURCE!F583)+2), "")&amp;"("&amp;
      SUBSTITUTE(TEXT(SOURCE!G583,"??0"),"  ","")&amp;" &lt;&lt; TAM_MAX_BITS) |"&amp; IF(SOURCE!$S$2-3 &gt;= 0, REPT(" ",SOURCE!$S$2-5+4+1-1-LEN(SUBSTITUTE(SUBSTITUTE(TEXT(SOURCE!H583,"????0"),"  ","")," ",""))), "")&amp;
      SUBSTITUTE(SUBSTITUTE(TEXT(SOURCE!H583,"????0"),"  ","")," ","")&amp;","&amp; IF(SOURCE!$T$2-3 &gt;= 0, REPT(" ",SOURCE!$T$2-3-5), "")&amp;
      SOURCE!I583&amp;" | "&amp; IF(SOURCE!$U$2-LEN(SOURCE!I583) &gt;= 0, REPT(" ",SOURCE!$U$2-LEN(SOURCE!I583)), "")&amp;
      SOURCE!J583&amp;      IF(SOURCE!$V$2-LEN(SOURCE!J583) &gt;= 0, REPT(" ",SOURCE!$V$2-LEN(SOURCE!J583)), "")&amp;
  " | "&amp; SOURCE!K583&amp;      IF(SOURCE!$X$2-LEN(SOURCE!K583) &gt;= 0, REPT(" ",SOURCE!$X$2-LEN(SOURCE!K583)), "")&amp;
      "},"&amp;IF(SOURCE!L583&lt;&gt;"",""&amp;SOURCE!L583,"")
 )
)
)</f>
        <v>/*  559 */  { addItemToBuffer,             ITM_B,                       "B",                                           "B",                                           (0 &lt;&lt; TAM_MAX_BITS) |     0, CAT_AINT | SLS_UNCHANGED | US_UNCHANGED},</v>
      </c>
    </row>
    <row r="584" spans="1:1">
      <c r="A584" s="168" t="str">
        <f>IF(AND(OR(SOURCE!A584="",ISBLANK(SOURCE!A584)),SOURCE!B584&gt;0),IF(ISBLANK(SOURCE!C584),"",SOURCE!C584),
IF(SOURCE!B584&lt;0,VLOOKUP(SOURCE!B584,lookups!A$1:B$25,2,0),
  IF(ISBLANK(SOURCE!B584),
    "",
    "/* "&amp;TEXT(SOURCE!B584,"???0")&amp;" *"&amp;
      SOURCE!C584&amp;", "&amp; IF(SOURCE!$O$2-LEN(SOURCE!C584) &gt;= 0, REPT(" ",SOURCE!$O$2-LEN(SOURCE!C584)), "")&amp;
      SOURCE!D584&amp;", "&amp; IF(SOURCE!$P$2-LEN(SOURCE!D584) &gt;= 0, REPT(" ",SOURCE!$P$2-LEN(SOURCE!D584)), "")&amp;
      SOURCE!E584&amp;", "&amp; IF(SOURCE!$Q$2-LEN(SOURCE!E584) &gt;=0, REPT(" ",SOURCE!$Q$2-LEN(SOURCE!E584)), "")&amp;
      SOURCE!F584&amp;", "&amp; IF(SOURCE!$R$2-LEN(SOURCE!F584) &gt;= 0, REPT(" ",SOURCE!$R$2-LEN(SOURCE!F584)+2), "")&amp;"("&amp;
      SUBSTITUTE(TEXT(SOURCE!G584,"??0"),"  ","")&amp;" &lt;&lt; TAM_MAX_BITS) |"&amp; IF(SOURCE!$S$2-3 &gt;= 0, REPT(" ",SOURCE!$S$2-5+4+1-1-LEN(SUBSTITUTE(SUBSTITUTE(TEXT(SOURCE!H584,"????0"),"  ","")," ",""))), "")&amp;
      SUBSTITUTE(SUBSTITUTE(TEXT(SOURCE!H584,"????0"),"  ","")," ","")&amp;","&amp; IF(SOURCE!$T$2-3 &gt;= 0, REPT(" ",SOURCE!$T$2-3-5), "")&amp;
      SOURCE!I584&amp;" | "&amp; IF(SOURCE!$U$2-LEN(SOURCE!I584) &gt;= 0, REPT(" ",SOURCE!$U$2-LEN(SOURCE!I584)), "")&amp;
      SOURCE!J584&amp;      IF(SOURCE!$V$2-LEN(SOURCE!J584) &gt;= 0, REPT(" ",SOURCE!$V$2-LEN(SOURCE!J584)), "")&amp;
  " | "&amp; SOURCE!K584&amp;      IF(SOURCE!$X$2-LEN(SOURCE!K584) &gt;= 0, REPT(" ",SOURCE!$X$2-LEN(SOURCE!K584)), "")&amp;
      "},"&amp;IF(SOURCE!L584&lt;&gt;"",""&amp;SOURCE!L584,"")
 )
)
)</f>
        <v>/*  560 */  { addItemToBuffer,             ITM_C,                       "C",                                           "C",                                           (0 &lt;&lt; TAM_MAX_BITS) |     0, CAT_AINT | SLS_UNCHANGED | US_UNCHANGED},</v>
      </c>
    </row>
    <row r="585" spans="1:1">
      <c r="A585" s="168" t="str">
        <f>IF(AND(OR(SOURCE!A585="",ISBLANK(SOURCE!A585)),SOURCE!B585&gt;0),IF(ISBLANK(SOURCE!C585),"",SOURCE!C585),
IF(SOURCE!B585&lt;0,VLOOKUP(SOURCE!B585,lookups!A$1:B$25,2,0),
  IF(ISBLANK(SOURCE!B585),
    "",
    "/* "&amp;TEXT(SOURCE!B585,"???0")&amp;" *"&amp;
      SOURCE!C585&amp;", "&amp; IF(SOURCE!$O$2-LEN(SOURCE!C585) &gt;= 0, REPT(" ",SOURCE!$O$2-LEN(SOURCE!C585)), "")&amp;
      SOURCE!D585&amp;", "&amp; IF(SOURCE!$P$2-LEN(SOURCE!D585) &gt;= 0, REPT(" ",SOURCE!$P$2-LEN(SOURCE!D585)), "")&amp;
      SOURCE!E585&amp;", "&amp; IF(SOURCE!$Q$2-LEN(SOURCE!E585) &gt;=0, REPT(" ",SOURCE!$Q$2-LEN(SOURCE!E585)), "")&amp;
      SOURCE!F585&amp;", "&amp; IF(SOURCE!$R$2-LEN(SOURCE!F585) &gt;= 0, REPT(" ",SOURCE!$R$2-LEN(SOURCE!F585)+2), "")&amp;"("&amp;
      SUBSTITUTE(TEXT(SOURCE!G585,"??0"),"  ","")&amp;" &lt;&lt; TAM_MAX_BITS) |"&amp; IF(SOURCE!$S$2-3 &gt;= 0, REPT(" ",SOURCE!$S$2-5+4+1-1-LEN(SUBSTITUTE(SUBSTITUTE(TEXT(SOURCE!H585,"????0"),"  ","")," ",""))), "")&amp;
      SUBSTITUTE(SUBSTITUTE(TEXT(SOURCE!H585,"????0"),"  ","")," ","")&amp;","&amp; IF(SOURCE!$T$2-3 &gt;= 0, REPT(" ",SOURCE!$T$2-3-5), "")&amp;
      SOURCE!I585&amp;" | "&amp; IF(SOURCE!$U$2-LEN(SOURCE!I585) &gt;= 0, REPT(" ",SOURCE!$U$2-LEN(SOURCE!I585)), "")&amp;
      SOURCE!J585&amp;      IF(SOURCE!$V$2-LEN(SOURCE!J585) &gt;= 0, REPT(" ",SOURCE!$V$2-LEN(SOURCE!J585)), "")&amp;
  " | "&amp; SOURCE!K585&amp;      IF(SOURCE!$X$2-LEN(SOURCE!K585) &gt;= 0, REPT(" ",SOURCE!$X$2-LEN(SOURCE!K585)), "")&amp;
      "},"&amp;IF(SOURCE!L585&lt;&gt;"",""&amp;SOURCE!L585,"")
 )
)
)</f>
        <v>/*  561 */  { addItemToBuffer,             ITM_D,                       "D",                                           "D",                                           (0 &lt;&lt; TAM_MAX_BITS) |     0, CAT_AINT | SLS_UNCHANGED | US_UNCHANGED},</v>
      </c>
    </row>
    <row r="586" spans="1:1">
      <c r="A586" s="168" t="str">
        <f>IF(AND(OR(SOURCE!A586="",ISBLANK(SOURCE!A586)),SOURCE!B586&gt;0),IF(ISBLANK(SOURCE!C586),"",SOURCE!C586),
IF(SOURCE!B586&lt;0,VLOOKUP(SOURCE!B586,lookups!A$1:B$25,2,0),
  IF(ISBLANK(SOURCE!B586),
    "",
    "/* "&amp;TEXT(SOURCE!B586,"???0")&amp;" *"&amp;
      SOURCE!C586&amp;", "&amp; IF(SOURCE!$O$2-LEN(SOURCE!C586) &gt;= 0, REPT(" ",SOURCE!$O$2-LEN(SOURCE!C586)), "")&amp;
      SOURCE!D586&amp;", "&amp; IF(SOURCE!$P$2-LEN(SOURCE!D586) &gt;= 0, REPT(" ",SOURCE!$P$2-LEN(SOURCE!D586)), "")&amp;
      SOURCE!E586&amp;", "&amp; IF(SOURCE!$Q$2-LEN(SOURCE!E586) &gt;=0, REPT(" ",SOURCE!$Q$2-LEN(SOURCE!E586)), "")&amp;
      SOURCE!F586&amp;", "&amp; IF(SOURCE!$R$2-LEN(SOURCE!F586) &gt;= 0, REPT(" ",SOURCE!$R$2-LEN(SOURCE!F586)+2), "")&amp;"("&amp;
      SUBSTITUTE(TEXT(SOURCE!G586,"??0"),"  ","")&amp;" &lt;&lt; TAM_MAX_BITS) |"&amp; IF(SOURCE!$S$2-3 &gt;= 0, REPT(" ",SOURCE!$S$2-5+4+1-1-LEN(SUBSTITUTE(SUBSTITUTE(TEXT(SOURCE!H586,"????0"),"  ","")," ",""))), "")&amp;
      SUBSTITUTE(SUBSTITUTE(TEXT(SOURCE!H586,"????0"),"  ","")," ","")&amp;","&amp; IF(SOURCE!$T$2-3 &gt;= 0, REPT(" ",SOURCE!$T$2-3-5), "")&amp;
      SOURCE!I586&amp;" | "&amp; IF(SOURCE!$U$2-LEN(SOURCE!I586) &gt;= 0, REPT(" ",SOURCE!$U$2-LEN(SOURCE!I586)), "")&amp;
      SOURCE!J586&amp;      IF(SOURCE!$V$2-LEN(SOURCE!J586) &gt;= 0, REPT(" ",SOURCE!$V$2-LEN(SOURCE!J586)), "")&amp;
  " | "&amp; SOURCE!K586&amp;      IF(SOURCE!$X$2-LEN(SOURCE!K586) &gt;= 0, REPT(" ",SOURCE!$X$2-LEN(SOURCE!K586)), "")&amp;
      "},"&amp;IF(SOURCE!L586&lt;&gt;"",""&amp;SOURCE!L586,"")
 )
)
)</f>
        <v>/*  562 */  { addItemToBuffer,             ITM_E,                       "E",                                           "E",                                           (0 &lt;&lt; TAM_MAX_BITS) |     0, CAT_AINT | SLS_UNCHANGED | US_UNCHANGED},</v>
      </c>
    </row>
    <row r="587" spans="1:1">
      <c r="A587" s="168" t="str">
        <f>IF(AND(OR(SOURCE!A587="",ISBLANK(SOURCE!A587)),SOURCE!B587&gt;0),IF(ISBLANK(SOURCE!C587),"",SOURCE!C587),
IF(SOURCE!B587&lt;0,VLOOKUP(SOURCE!B587,lookups!A$1:B$25,2,0),
  IF(ISBLANK(SOURCE!B587),
    "",
    "/* "&amp;TEXT(SOURCE!B587,"???0")&amp;" *"&amp;
      SOURCE!C587&amp;", "&amp; IF(SOURCE!$O$2-LEN(SOURCE!C587) &gt;= 0, REPT(" ",SOURCE!$O$2-LEN(SOURCE!C587)), "")&amp;
      SOURCE!D587&amp;", "&amp; IF(SOURCE!$P$2-LEN(SOURCE!D587) &gt;= 0, REPT(" ",SOURCE!$P$2-LEN(SOURCE!D587)), "")&amp;
      SOURCE!E587&amp;", "&amp; IF(SOURCE!$Q$2-LEN(SOURCE!E587) &gt;=0, REPT(" ",SOURCE!$Q$2-LEN(SOURCE!E587)), "")&amp;
      SOURCE!F587&amp;", "&amp; IF(SOURCE!$R$2-LEN(SOURCE!F587) &gt;= 0, REPT(" ",SOURCE!$R$2-LEN(SOURCE!F587)+2), "")&amp;"("&amp;
      SUBSTITUTE(TEXT(SOURCE!G587,"??0"),"  ","")&amp;" &lt;&lt; TAM_MAX_BITS) |"&amp; IF(SOURCE!$S$2-3 &gt;= 0, REPT(" ",SOURCE!$S$2-5+4+1-1-LEN(SUBSTITUTE(SUBSTITUTE(TEXT(SOURCE!H587,"????0"),"  ","")," ",""))), "")&amp;
      SUBSTITUTE(SUBSTITUTE(TEXT(SOURCE!H587,"????0"),"  ","")," ","")&amp;","&amp; IF(SOURCE!$T$2-3 &gt;= 0, REPT(" ",SOURCE!$T$2-3-5), "")&amp;
      SOURCE!I587&amp;" | "&amp; IF(SOURCE!$U$2-LEN(SOURCE!I587) &gt;= 0, REPT(" ",SOURCE!$U$2-LEN(SOURCE!I587)), "")&amp;
      SOURCE!J587&amp;      IF(SOURCE!$V$2-LEN(SOURCE!J587) &gt;= 0, REPT(" ",SOURCE!$V$2-LEN(SOURCE!J587)), "")&amp;
  " | "&amp; SOURCE!K587&amp;      IF(SOURCE!$X$2-LEN(SOURCE!K587) &gt;= 0, REPT(" ",SOURCE!$X$2-LEN(SOURCE!K587)), "")&amp;
      "},"&amp;IF(SOURCE!L587&lt;&gt;"",""&amp;SOURCE!L587,"")
 )
)
)</f>
        <v>/*  563 */  { addItemToBuffer,             ITM_F,                       "F",                                           "F",                                           (0 &lt;&lt; TAM_MAX_BITS) |     0, CAT_AINT | SLS_UNCHANGED | US_UNCHANGED},</v>
      </c>
    </row>
    <row r="588" spans="1:1">
      <c r="A588" s="168" t="str">
        <f>IF(AND(OR(SOURCE!A588="",ISBLANK(SOURCE!A588)),SOURCE!B588&gt;0),IF(ISBLANK(SOURCE!C588),"",SOURCE!C588),
IF(SOURCE!B588&lt;0,VLOOKUP(SOURCE!B588,lookups!A$1:B$25,2,0),
  IF(ISBLANK(SOURCE!B588),
    "",
    "/* "&amp;TEXT(SOURCE!B588,"???0")&amp;" *"&amp;
      SOURCE!C588&amp;", "&amp; IF(SOURCE!$O$2-LEN(SOURCE!C588) &gt;= 0, REPT(" ",SOURCE!$O$2-LEN(SOURCE!C588)), "")&amp;
      SOURCE!D588&amp;", "&amp; IF(SOURCE!$P$2-LEN(SOURCE!D588) &gt;= 0, REPT(" ",SOURCE!$P$2-LEN(SOURCE!D588)), "")&amp;
      SOURCE!E588&amp;", "&amp; IF(SOURCE!$Q$2-LEN(SOURCE!E588) &gt;=0, REPT(" ",SOURCE!$Q$2-LEN(SOURCE!E588)), "")&amp;
      SOURCE!F588&amp;", "&amp; IF(SOURCE!$R$2-LEN(SOURCE!F588) &gt;= 0, REPT(" ",SOURCE!$R$2-LEN(SOURCE!F588)+2), "")&amp;"("&amp;
      SUBSTITUTE(TEXT(SOURCE!G588,"??0"),"  ","")&amp;" &lt;&lt; TAM_MAX_BITS) |"&amp; IF(SOURCE!$S$2-3 &gt;= 0, REPT(" ",SOURCE!$S$2-5+4+1-1-LEN(SUBSTITUTE(SUBSTITUTE(TEXT(SOURCE!H588,"????0"),"  ","")," ",""))), "")&amp;
      SUBSTITUTE(SUBSTITUTE(TEXT(SOURCE!H588,"????0"),"  ","")," ","")&amp;","&amp; IF(SOURCE!$T$2-3 &gt;= 0, REPT(" ",SOURCE!$T$2-3-5), "")&amp;
      SOURCE!I588&amp;" | "&amp; IF(SOURCE!$U$2-LEN(SOURCE!I588) &gt;= 0, REPT(" ",SOURCE!$U$2-LEN(SOURCE!I588)), "")&amp;
      SOURCE!J588&amp;      IF(SOURCE!$V$2-LEN(SOURCE!J588) &gt;= 0, REPT(" ",SOURCE!$V$2-LEN(SOURCE!J588)), "")&amp;
  " | "&amp; SOURCE!K588&amp;      IF(SOURCE!$X$2-LEN(SOURCE!K588) &gt;= 0, REPT(" ",SOURCE!$X$2-LEN(SOURCE!K588)), "")&amp;
      "},"&amp;IF(SOURCE!L588&lt;&gt;"",""&amp;SOURCE!L588,"")
 )
)
)</f>
        <v>/*  564 */  { addItemToBuffer,             ITM_G,                       "G",                                           "G",                                           (0 &lt;&lt; TAM_MAX_BITS) |     0, CAT_AINT | SLS_UNCHANGED | US_UNCHANGED},</v>
      </c>
    </row>
    <row r="589" spans="1:1">
      <c r="A589" s="168" t="str">
        <f>IF(AND(OR(SOURCE!A589="",ISBLANK(SOURCE!A589)),SOURCE!B589&gt;0),IF(ISBLANK(SOURCE!C589),"",SOURCE!C589),
IF(SOURCE!B589&lt;0,VLOOKUP(SOURCE!B589,lookups!A$1:B$25,2,0),
  IF(ISBLANK(SOURCE!B589),
    "",
    "/* "&amp;TEXT(SOURCE!B589,"???0")&amp;" *"&amp;
      SOURCE!C589&amp;", "&amp; IF(SOURCE!$O$2-LEN(SOURCE!C589) &gt;= 0, REPT(" ",SOURCE!$O$2-LEN(SOURCE!C589)), "")&amp;
      SOURCE!D589&amp;", "&amp; IF(SOURCE!$P$2-LEN(SOURCE!D589) &gt;= 0, REPT(" ",SOURCE!$P$2-LEN(SOURCE!D589)), "")&amp;
      SOURCE!E589&amp;", "&amp; IF(SOURCE!$Q$2-LEN(SOURCE!E589) &gt;=0, REPT(" ",SOURCE!$Q$2-LEN(SOURCE!E589)), "")&amp;
      SOURCE!F589&amp;", "&amp; IF(SOURCE!$R$2-LEN(SOURCE!F589) &gt;= 0, REPT(" ",SOURCE!$R$2-LEN(SOURCE!F589)+2), "")&amp;"("&amp;
      SUBSTITUTE(TEXT(SOURCE!G589,"??0"),"  ","")&amp;" &lt;&lt; TAM_MAX_BITS) |"&amp; IF(SOURCE!$S$2-3 &gt;= 0, REPT(" ",SOURCE!$S$2-5+4+1-1-LEN(SUBSTITUTE(SUBSTITUTE(TEXT(SOURCE!H589,"????0"),"  ","")," ",""))), "")&amp;
      SUBSTITUTE(SUBSTITUTE(TEXT(SOURCE!H589,"????0"),"  ","")," ","")&amp;","&amp; IF(SOURCE!$T$2-3 &gt;= 0, REPT(" ",SOURCE!$T$2-3-5), "")&amp;
      SOURCE!I589&amp;" | "&amp; IF(SOURCE!$U$2-LEN(SOURCE!I589) &gt;= 0, REPT(" ",SOURCE!$U$2-LEN(SOURCE!I589)), "")&amp;
      SOURCE!J589&amp;      IF(SOURCE!$V$2-LEN(SOURCE!J589) &gt;= 0, REPT(" ",SOURCE!$V$2-LEN(SOURCE!J589)), "")&amp;
  " | "&amp; SOURCE!K589&amp;      IF(SOURCE!$X$2-LEN(SOURCE!K589) &gt;= 0, REPT(" ",SOURCE!$X$2-LEN(SOURCE!K589)), "")&amp;
      "},"&amp;IF(SOURCE!L589&lt;&gt;"",""&amp;SOURCE!L589,"")
 )
)
)</f>
        <v>/*  565 */  { addItemToBuffer,             ITM_H,                       "H",                                           "H",                                           (0 &lt;&lt; TAM_MAX_BITS) |     0, CAT_AINT | SLS_UNCHANGED | US_UNCHANGED},</v>
      </c>
    </row>
    <row r="590" spans="1:1">
      <c r="A590" s="168" t="str">
        <f>IF(AND(OR(SOURCE!A590="",ISBLANK(SOURCE!A590)),SOURCE!B590&gt;0),IF(ISBLANK(SOURCE!C590),"",SOURCE!C590),
IF(SOURCE!B590&lt;0,VLOOKUP(SOURCE!B590,lookups!A$1:B$25,2,0),
  IF(ISBLANK(SOURCE!B590),
    "",
    "/* "&amp;TEXT(SOURCE!B590,"???0")&amp;" *"&amp;
      SOURCE!C590&amp;", "&amp; IF(SOURCE!$O$2-LEN(SOURCE!C590) &gt;= 0, REPT(" ",SOURCE!$O$2-LEN(SOURCE!C590)), "")&amp;
      SOURCE!D590&amp;", "&amp; IF(SOURCE!$P$2-LEN(SOURCE!D590) &gt;= 0, REPT(" ",SOURCE!$P$2-LEN(SOURCE!D590)), "")&amp;
      SOURCE!E590&amp;", "&amp; IF(SOURCE!$Q$2-LEN(SOURCE!E590) &gt;=0, REPT(" ",SOURCE!$Q$2-LEN(SOURCE!E590)), "")&amp;
      SOURCE!F590&amp;", "&amp; IF(SOURCE!$R$2-LEN(SOURCE!F590) &gt;= 0, REPT(" ",SOURCE!$R$2-LEN(SOURCE!F590)+2), "")&amp;"("&amp;
      SUBSTITUTE(TEXT(SOURCE!G590,"??0"),"  ","")&amp;" &lt;&lt; TAM_MAX_BITS) |"&amp; IF(SOURCE!$S$2-3 &gt;= 0, REPT(" ",SOURCE!$S$2-5+4+1-1-LEN(SUBSTITUTE(SUBSTITUTE(TEXT(SOURCE!H590,"????0"),"  ","")," ",""))), "")&amp;
      SUBSTITUTE(SUBSTITUTE(TEXT(SOURCE!H590,"????0"),"  ","")," ","")&amp;","&amp; IF(SOURCE!$T$2-3 &gt;= 0, REPT(" ",SOURCE!$T$2-3-5), "")&amp;
      SOURCE!I590&amp;" | "&amp; IF(SOURCE!$U$2-LEN(SOURCE!I590) &gt;= 0, REPT(" ",SOURCE!$U$2-LEN(SOURCE!I590)), "")&amp;
      SOURCE!J590&amp;      IF(SOURCE!$V$2-LEN(SOURCE!J590) &gt;= 0, REPT(" ",SOURCE!$V$2-LEN(SOURCE!J590)), "")&amp;
  " | "&amp; SOURCE!K590&amp;      IF(SOURCE!$X$2-LEN(SOURCE!K590) &gt;= 0, REPT(" ",SOURCE!$X$2-LEN(SOURCE!K590)), "")&amp;
      "},"&amp;IF(SOURCE!L590&lt;&gt;"",""&amp;SOURCE!L590,"")
 )
)
)</f>
        <v>/*  566 */  { addItemToBuffer,             ITM_I,                       "I",                                           "I",                                           (0 &lt;&lt; TAM_MAX_BITS) |     0, CAT_AINT | SLS_UNCHANGED | US_UNCHANGED},</v>
      </c>
    </row>
    <row r="591" spans="1:1">
      <c r="A591" s="168" t="str">
        <f>IF(AND(OR(SOURCE!A591="",ISBLANK(SOURCE!A591)),SOURCE!B591&gt;0),IF(ISBLANK(SOURCE!C591),"",SOURCE!C591),
IF(SOURCE!B591&lt;0,VLOOKUP(SOURCE!B591,lookups!A$1:B$25,2,0),
  IF(ISBLANK(SOURCE!B591),
    "",
    "/* "&amp;TEXT(SOURCE!B591,"???0")&amp;" *"&amp;
      SOURCE!C591&amp;", "&amp; IF(SOURCE!$O$2-LEN(SOURCE!C591) &gt;= 0, REPT(" ",SOURCE!$O$2-LEN(SOURCE!C591)), "")&amp;
      SOURCE!D591&amp;", "&amp; IF(SOURCE!$P$2-LEN(SOURCE!D591) &gt;= 0, REPT(" ",SOURCE!$P$2-LEN(SOURCE!D591)), "")&amp;
      SOURCE!E591&amp;", "&amp; IF(SOURCE!$Q$2-LEN(SOURCE!E591) &gt;=0, REPT(" ",SOURCE!$Q$2-LEN(SOURCE!E591)), "")&amp;
      SOURCE!F591&amp;", "&amp; IF(SOURCE!$R$2-LEN(SOURCE!F591) &gt;= 0, REPT(" ",SOURCE!$R$2-LEN(SOURCE!F591)+2), "")&amp;"("&amp;
      SUBSTITUTE(TEXT(SOURCE!G591,"??0"),"  ","")&amp;" &lt;&lt; TAM_MAX_BITS) |"&amp; IF(SOURCE!$S$2-3 &gt;= 0, REPT(" ",SOURCE!$S$2-5+4+1-1-LEN(SUBSTITUTE(SUBSTITUTE(TEXT(SOURCE!H591,"????0"),"  ","")," ",""))), "")&amp;
      SUBSTITUTE(SUBSTITUTE(TEXT(SOURCE!H591,"????0"),"  ","")," ","")&amp;","&amp; IF(SOURCE!$T$2-3 &gt;= 0, REPT(" ",SOURCE!$T$2-3-5), "")&amp;
      SOURCE!I591&amp;" | "&amp; IF(SOURCE!$U$2-LEN(SOURCE!I591) &gt;= 0, REPT(" ",SOURCE!$U$2-LEN(SOURCE!I591)), "")&amp;
      SOURCE!J591&amp;      IF(SOURCE!$V$2-LEN(SOURCE!J591) &gt;= 0, REPT(" ",SOURCE!$V$2-LEN(SOURCE!J591)), "")&amp;
  " | "&amp; SOURCE!K591&amp;      IF(SOURCE!$X$2-LEN(SOURCE!K591) &gt;= 0, REPT(" ",SOURCE!$X$2-LEN(SOURCE!K591)), "")&amp;
      "},"&amp;IF(SOURCE!L591&lt;&gt;"",""&amp;SOURCE!L591,"")
 )
)
)</f>
        <v>/*  567 */  { addItemToBuffer,             ITM_J,                       "J",                                           "J",                                           (0 &lt;&lt; TAM_MAX_BITS) |     0, CAT_AINT | SLS_UNCHANGED | US_UNCHANGED},</v>
      </c>
    </row>
    <row r="592" spans="1:1">
      <c r="A592" s="168" t="str">
        <f>IF(AND(OR(SOURCE!A592="",ISBLANK(SOURCE!A592)),SOURCE!B592&gt;0),IF(ISBLANK(SOURCE!C592),"",SOURCE!C592),
IF(SOURCE!B592&lt;0,VLOOKUP(SOURCE!B592,lookups!A$1:B$25,2,0),
  IF(ISBLANK(SOURCE!B592),
    "",
    "/* "&amp;TEXT(SOURCE!B592,"???0")&amp;" *"&amp;
      SOURCE!C592&amp;", "&amp; IF(SOURCE!$O$2-LEN(SOURCE!C592) &gt;= 0, REPT(" ",SOURCE!$O$2-LEN(SOURCE!C592)), "")&amp;
      SOURCE!D592&amp;", "&amp; IF(SOURCE!$P$2-LEN(SOURCE!D592) &gt;= 0, REPT(" ",SOURCE!$P$2-LEN(SOURCE!D592)), "")&amp;
      SOURCE!E592&amp;", "&amp; IF(SOURCE!$Q$2-LEN(SOURCE!E592) &gt;=0, REPT(" ",SOURCE!$Q$2-LEN(SOURCE!E592)), "")&amp;
      SOURCE!F592&amp;", "&amp; IF(SOURCE!$R$2-LEN(SOURCE!F592) &gt;= 0, REPT(" ",SOURCE!$R$2-LEN(SOURCE!F592)+2), "")&amp;"("&amp;
      SUBSTITUTE(TEXT(SOURCE!G592,"??0"),"  ","")&amp;" &lt;&lt; TAM_MAX_BITS) |"&amp; IF(SOURCE!$S$2-3 &gt;= 0, REPT(" ",SOURCE!$S$2-5+4+1-1-LEN(SUBSTITUTE(SUBSTITUTE(TEXT(SOURCE!H592,"????0"),"  ","")," ",""))), "")&amp;
      SUBSTITUTE(SUBSTITUTE(TEXT(SOURCE!H592,"????0"),"  ","")," ","")&amp;","&amp; IF(SOURCE!$T$2-3 &gt;= 0, REPT(" ",SOURCE!$T$2-3-5), "")&amp;
      SOURCE!I592&amp;" | "&amp; IF(SOURCE!$U$2-LEN(SOURCE!I592) &gt;= 0, REPT(" ",SOURCE!$U$2-LEN(SOURCE!I592)), "")&amp;
      SOURCE!J592&amp;      IF(SOURCE!$V$2-LEN(SOURCE!J592) &gt;= 0, REPT(" ",SOURCE!$V$2-LEN(SOURCE!J592)), "")&amp;
  " | "&amp; SOURCE!K592&amp;      IF(SOURCE!$X$2-LEN(SOURCE!K592) &gt;= 0, REPT(" ",SOURCE!$X$2-LEN(SOURCE!K592)), "")&amp;
      "},"&amp;IF(SOURCE!L592&lt;&gt;"",""&amp;SOURCE!L592,"")
 )
)
)</f>
        <v>/*  568 */  { addItemToBuffer,             ITM_K,                       "K",                                           "K",                                           (0 &lt;&lt; TAM_MAX_BITS) |     0, CAT_AINT | SLS_UNCHANGED | US_UNCHANGED},</v>
      </c>
    </row>
    <row r="593" spans="1:1">
      <c r="A593" s="168" t="str">
        <f>IF(AND(OR(SOURCE!A593="",ISBLANK(SOURCE!A593)),SOURCE!B593&gt;0),IF(ISBLANK(SOURCE!C593),"",SOURCE!C593),
IF(SOURCE!B593&lt;0,VLOOKUP(SOURCE!B593,lookups!A$1:B$25,2,0),
  IF(ISBLANK(SOURCE!B593),
    "",
    "/* "&amp;TEXT(SOURCE!B593,"???0")&amp;" *"&amp;
      SOURCE!C593&amp;", "&amp; IF(SOURCE!$O$2-LEN(SOURCE!C593) &gt;= 0, REPT(" ",SOURCE!$O$2-LEN(SOURCE!C593)), "")&amp;
      SOURCE!D593&amp;", "&amp; IF(SOURCE!$P$2-LEN(SOURCE!D593) &gt;= 0, REPT(" ",SOURCE!$P$2-LEN(SOURCE!D593)), "")&amp;
      SOURCE!E593&amp;", "&amp; IF(SOURCE!$Q$2-LEN(SOURCE!E593) &gt;=0, REPT(" ",SOURCE!$Q$2-LEN(SOURCE!E593)), "")&amp;
      SOURCE!F593&amp;", "&amp; IF(SOURCE!$R$2-LEN(SOURCE!F593) &gt;= 0, REPT(" ",SOURCE!$R$2-LEN(SOURCE!F593)+2), "")&amp;"("&amp;
      SUBSTITUTE(TEXT(SOURCE!G593,"??0"),"  ","")&amp;" &lt;&lt; TAM_MAX_BITS) |"&amp; IF(SOURCE!$S$2-3 &gt;= 0, REPT(" ",SOURCE!$S$2-5+4+1-1-LEN(SUBSTITUTE(SUBSTITUTE(TEXT(SOURCE!H593,"????0"),"  ","")," ",""))), "")&amp;
      SUBSTITUTE(SUBSTITUTE(TEXT(SOURCE!H593,"????0"),"  ","")," ","")&amp;","&amp; IF(SOURCE!$T$2-3 &gt;= 0, REPT(" ",SOURCE!$T$2-3-5), "")&amp;
      SOURCE!I593&amp;" | "&amp; IF(SOURCE!$U$2-LEN(SOURCE!I593) &gt;= 0, REPT(" ",SOURCE!$U$2-LEN(SOURCE!I593)), "")&amp;
      SOURCE!J593&amp;      IF(SOURCE!$V$2-LEN(SOURCE!J593) &gt;= 0, REPT(" ",SOURCE!$V$2-LEN(SOURCE!J593)), "")&amp;
  " | "&amp; SOURCE!K593&amp;      IF(SOURCE!$X$2-LEN(SOURCE!K593) &gt;= 0, REPT(" ",SOURCE!$X$2-LEN(SOURCE!K593)), "")&amp;
      "},"&amp;IF(SOURCE!L593&lt;&gt;"",""&amp;SOURCE!L593,"")
 )
)
)</f>
        <v>/*  569 */  { addItemToBuffer,             ITM_L,                       "L",                                           "L",                                           (0 &lt;&lt; TAM_MAX_BITS) |     0, CAT_AINT | SLS_UNCHANGED | US_UNCHANGED},</v>
      </c>
    </row>
    <row r="594" spans="1:1">
      <c r="A594" s="168" t="str">
        <f>IF(AND(OR(SOURCE!A594="",ISBLANK(SOURCE!A594)),SOURCE!B594&gt;0),IF(ISBLANK(SOURCE!C594),"",SOURCE!C594),
IF(SOURCE!B594&lt;0,VLOOKUP(SOURCE!B594,lookups!A$1:B$25,2,0),
  IF(ISBLANK(SOURCE!B594),
    "",
    "/* "&amp;TEXT(SOURCE!B594,"???0")&amp;" *"&amp;
      SOURCE!C594&amp;", "&amp; IF(SOURCE!$O$2-LEN(SOURCE!C594) &gt;= 0, REPT(" ",SOURCE!$O$2-LEN(SOURCE!C594)), "")&amp;
      SOURCE!D594&amp;", "&amp; IF(SOURCE!$P$2-LEN(SOURCE!D594) &gt;= 0, REPT(" ",SOURCE!$P$2-LEN(SOURCE!D594)), "")&amp;
      SOURCE!E594&amp;", "&amp; IF(SOURCE!$Q$2-LEN(SOURCE!E594) &gt;=0, REPT(" ",SOURCE!$Q$2-LEN(SOURCE!E594)), "")&amp;
      SOURCE!F594&amp;", "&amp; IF(SOURCE!$R$2-LEN(SOURCE!F594) &gt;= 0, REPT(" ",SOURCE!$R$2-LEN(SOURCE!F594)+2), "")&amp;"("&amp;
      SUBSTITUTE(TEXT(SOURCE!G594,"??0"),"  ","")&amp;" &lt;&lt; TAM_MAX_BITS) |"&amp; IF(SOURCE!$S$2-3 &gt;= 0, REPT(" ",SOURCE!$S$2-5+4+1-1-LEN(SUBSTITUTE(SUBSTITUTE(TEXT(SOURCE!H594,"????0"),"  ","")," ",""))), "")&amp;
      SUBSTITUTE(SUBSTITUTE(TEXT(SOURCE!H594,"????0"),"  ","")," ","")&amp;","&amp; IF(SOURCE!$T$2-3 &gt;= 0, REPT(" ",SOURCE!$T$2-3-5), "")&amp;
      SOURCE!I594&amp;" | "&amp; IF(SOURCE!$U$2-LEN(SOURCE!I594) &gt;= 0, REPT(" ",SOURCE!$U$2-LEN(SOURCE!I594)), "")&amp;
      SOURCE!J594&amp;      IF(SOURCE!$V$2-LEN(SOURCE!J594) &gt;= 0, REPT(" ",SOURCE!$V$2-LEN(SOURCE!J594)), "")&amp;
  " | "&amp; SOURCE!K594&amp;      IF(SOURCE!$X$2-LEN(SOURCE!K594) &gt;= 0, REPT(" ",SOURCE!$X$2-LEN(SOURCE!K594)), "")&amp;
      "},"&amp;IF(SOURCE!L594&lt;&gt;"",""&amp;SOURCE!L594,"")
 )
)
)</f>
        <v>/*  570 */  { addItemToBuffer,             ITM_M,                       "M",                                           "M",                                           (0 &lt;&lt; TAM_MAX_BITS) |     0, CAT_AINT | SLS_UNCHANGED | US_UNCHANGED},</v>
      </c>
    </row>
    <row r="595" spans="1:1">
      <c r="A595" s="168" t="str">
        <f>IF(AND(OR(SOURCE!A595="",ISBLANK(SOURCE!A595)),SOURCE!B595&gt;0),IF(ISBLANK(SOURCE!C595),"",SOURCE!C595),
IF(SOURCE!B595&lt;0,VLOOKUP(SOURCE!B595,lookups!A$1:B$25,2,0),
  IF(ISBLANK(SOURCE!B595),
    "",
    "/* "&amp;TEXT(SOURCE!B595,"???0")&amp;" *"&amp;
      SOURCE!C595&amp;", "&amp; IF(SOURCE!$O$2-LEN(SOURCE!C595) &gt;= 0, REPT(" ",SOURCE!$O$2-LEN(SOURCE!C595)), "")&amp;
      SOURCE!D595&amp;", "&amp; IF(SOURCE!$P$2-LEN(SOURCE!D595) &gt;= 0, REPT(" ",SOURCE!$P$2-LEN(SOURCE!D595)), "")&amp;
      SOURCE!E595&amp;", "&amp; IF(SOURCE!$Q$2-LEN(SOURCE!E595) &gt;=0, REPT(" ",SOURCE!$Q$2-LEN(SOURCE!E595)), "")&amp;
      SOURCE!F595&amp;", "&amp; IF(SOURCE!$R$2-LEN(SOURCE!F595) &gt;= 0, REPT(" ",SOURCE!$R$2-LEN(SOURCE!F595)+2), "")&amp;"("&amp;
      SUBSTITUTE(TEXT(SOURCE!G595,"??0"),"  ","")&amp;" &lt;&lt; TAM_MAX_BITS) |"&amp; IF(SOURCE!$S$2-3 &gt;= 0, REPT(" ",SOURCE!$S$2-5+4+1-1-LEN(SUBSTITUTE(SUBSTITUTE(TEXT(SOURCE!H595,"????0"),"  ","")," ",""))), "")&amp;
      SUBSTITUTE(SUBSTITUTE(TEXT(SOURCE!H595,"????0"),"  ","")," ","")&amp;","&amp; IF(SOURCE!$T$2-3 &gt;= 0, REPT(" ",SOURCE!$T$2-3-5), "")&amp;
      SOURCE!I595&amp;" | "&amp; IF(SOURCE!$U$2-LEN(SOURCE!I595) &gt;= 0, REPT(" ",SOURCE!$U$2-LEN(SOURCE!I595)), "")&amp;
      SOURCE!J595&amp;      IF(SOURCE!$V$2-LEN(SOURCE!J595) &gt;= 0, REPT(" ",SOURCE!$V$2-LEN(SOURCE!J595)), "")&amp;
  " | "&amp; SOURCE!K595&amp;      IF(SOURCE!$X$2-LEN(SOURCE!K595) &gt;= 0, REPT(" ",SOURCE!$X$2-LEN(SOURCE!K595)), "")&amp;
      "},"&amp;IF(SOURCE!L595&lt;&gt;"",""&amp;SOURCE!L595,"")
 )
)
)</f>
        <v>/*  571 */  { addItemToBuffer,             ITM_N,                       "N",                                           "N",                                           (0 &lt;&lt; TAM_MAX_BITS) |     0, CAT_AINT | SLS_UNCHANGED | US_UNCHANGED},</v>
      </c>
    </row>
    <row r="596" spans="1:1">
      <c r="A596" s="168" t="str">
        <f>IF(AND(OR(SOURCE!A596="",ISBLANK(SOURCE!A596)),SOURCE!B596&gt;0),IF(ISBLANK(SOURCE!C596),"",SOURCE!C596),
IF(SOURCE!B596&lt;0,VLOOKUP(SOURCE!B596,lookups!A$1:B$25,2,0),
  IF(ISBLANK(SOURCE!B596),
    "",
    "/* "&amp;TEXT(SOURCE!B596,"???0")&amp;" *"&amp;
      SOURCE!C596&amp;", "&amp; IF(SOURCE!$O$2-LEN(SOURCE!C596) &gt;= 0, REPT(" ",SOURCE!$O$2-LEN(SOURCE!C596)), "")&amp;
      SOURCE!D596&amp;", "&amp; IF(SOURCE!$P$2-LEN(SOURCE!D596) &gt;= 0, REPT(" ",SOURCE!$P$2-LEN(SOURCE!D596)), "")&amp;
      SOURCE!E596&amp;", "&amp; IF(SOURCE!$Q$2-LEN(SOURCE!E596) &gt;=0, REPT(" ",SOURCE!$Q$2-LEN(SOURCE!E596)), "")&amp;
      SOURCE!F596&amp;", "&amp; IF(SOURCE!$R$2-LEN(SOURCE!F596) &gt;= 0, REPT(" ",SOURCE!$R$2-LEN(SOURCE!F596)+2), "")&amp;"("&amp;
      SUBSTITUTE(TEXT(SOURCE!G596,"??0"),"  ","")&amp;" &lt;&lt; TAM_MAX_BITS) |"&amp; IF(SOURCE!$S$2-3 &gt;= 0, REPT(" ",SOURCE!$S$2-5+4+1-1-LEN(SUBSTITUTE(SUBSTITUTE(TEXT(SOURCE!H596,"????0"),"  ","")," ",""))), "")&amp;
      SUBSTITUTE(SUBSTITUTE(TEXT(SOURCE!H596,"????0"),"  ","")," ","")&amp;","&amp; IF(SOURCE!$T$2-3 &gt;= 0, REPT(" ",SOURCE!$T$2-3-5), "")&amp;
      SOURCE!I596&amp;" | "&amp; IF(SOURCE!$U$2-LEN(SOURCE!I596) &gt;= 0, REPT(" ",SOURCE!$U$2-LEN(SOURCE!I596)), "")&amp;
      SOURCE!J596&amp;      IF(SOURCE!$V$2-LEN(SOURCE!J596) &gt;= 0, REPT(" ",SOURCE!$V$2-LEN(SOURCE!J596)), "")&amp;
  " | "&amp; SOURCE!K596&amp;      IF(SOURCE!$X$2-LEN(SOURCE!K596) &gt;= 0, REPT(" ",SOURCE!$X$2-LEN(SOURCE!K596)), "")&amp;
      "},"&amp;IF(SOURCE!L596&lt;&gt;"",""&amp;SOURCE!L596,"")
 )
)
)</f>
        <v>/*  572 */  { addItemToBuffer,             ITM_O,                       "O",                                           "O",                                           (0 &lt;&lt; TAM_MAX_BITS) |     0, CAT_AINT | SLS_UNCHANGED | US_UNCHANGED},</v>
      </c>
    </row>
    <row r="597" spans="1:1">
      <c r="A597" s="168" t="str">
        <f>IF(AND(OR(SOURCE!A597="",ISBLANK(SOURCE!A597)),SOURCE!B597&gt;0),IF(ISBLANK(SOURCE!C597),"",SOURCE!C597),
IF(SOURCE!B597&lt;0,VLOOKUP(SOURCE!B597,lookups!A$1:B$25,2,0),
  IF(ISBLANK(SOURCE!B597),
    "",
    "/* "&amp;TEXT(SOURCE!B597,"???0")&amp;" *"&amp;
      SOURCE!C597&amp;", "&amp; IF(SOURCE!$O$2-LEN(SOURCE!C597) &gt;= 0, REPT(" ",SOURCE!$O$2-LEN(SOURCE!C597)), "")&amp;
      SOURCE!D597&amp;", "&amp; IF(SOURCE!$P$2-LEN(SOURCE!D597) &gt;= 0, REPT(" ",SOURCE!$P$2-LEN(SOURCE!D597)), "")&amp;
      SOURCE!E597&amp;", "&amp; IF(SOURCE!$Q$2-LEN(SOURCE!E597) &gt;=0, REPT(" ",SOURCE!$Q$2-LEN(SOURCE!E597)), "")&amp;
      SOURCE!F597&amp;", "&amp; IF(SOURCE!$R$2-LEN(SOURCE!F597) &gt;= 0, REPT(" ",SOURCE!$R$2-LEN(SOURCE!F597)+2), "")&amp;"("&amp;
      SUBSTITUTE(TEXT(SOURCE!G597,"??0"),"  ","")&amp;" &lt;&lt; TAM_MAX_BITS) |"&amp; IF(SOURCE!$S$2-3 &gt;= 0, REPT(" ",SOURCE!$S$2-5+4+1-1-LEN(SUBSTITUTE(SUBSTITUTE(TEXT(SOURCE!H597,"????0"),"  ","")," ",""))), "")&amp;
      SUBSTITUTE(SUBSTITUTE(TEXT(SOURCE!H597,"????0"),"  ","")," ","")&amp;","&amp; IF(SOURCE!$T$2-3 &gt;= 0, REPT(" ",SOURCE!$T$2-3-5), "")&amp;
      SOURCE!I597&amp;" | "&amp; IF(SOURCE!$U$2-LEN(SOURCE!I597) &gt;= 0, REPT(" ",SOURCE!$U$2-LEN(SOURCE!I597)), "")&amp;
      SOURCE!J597&amp;      IF(SOURCE!$V$2-LEN(SOURCE!J597) &gt;= 0, REPT(" ",SOURCE!$V$2-LEN(SOURCE!J597)), "")&amp;
  " | "&amp; SOURCE!K597&amp;      IF(SOURCE!$X$2-LEN(SOURCE!K597) &gt;= 0, REPT(" ",SOURCE!$X$2-LEN(SOURCE!K597)), "")&amp;
      "},"&amp;IF(SOURCE!L597&lt;&gt;"",""&amp;SOURCE!L597,"")
 )
)
)</f>
        <v>/*  573 */  { addItemToBuffer,             ITM_P,                       "P",                                           "P",                                           (0 &lt;&lt; TAM_MAX_BITS) |     0, CAT_AINT | SLS_UNCHANGED | US_UNCHANGED},</v>
      </c>
    </row>
    <row r="598" spans="1:1">
      <c r="A598" s="168" t="str">
        <f>IF(AND(OR(SOURCE!A598="",ISBLANK(SOURCE!A598)),SOURCE!B598&gt;0),IF(ISBLANK(SOURCE!C598),"",SOURCE!C598),
IF(SOURCE!B598&lt;0,VLOOKUP(SOURCE!B598,lookups!A$1:B$25,2,0),
  IF(ISBLANK(SOURCE!B598),
    "",
    "/* "&amp;TEXT(SOURCE!B598,"???0")&amp;" *"&amp;
      SOURCE!C598&amp;", "&amp; IF(SOURCE!$O$2-LEN(SOURCE!C598) &gt;= 0, REPT(" ",SOURCE!$O$2-LEN(SOURCE!C598)), "")&amp;
      SOURCE!D598&amp;", "&amp; IF(SOURCE!$P$2-LEN(SOURCE!D598) &gt;= 0, REPT(" ",SOURCE!$P$2-LEN(SOURCE!D598)), "")&amp;
      SOURCE!E598&amp;", "&amp; IF(SOURCE!$Q$2-LEN(SOURCE!E598) &gt;=0, REPT(" ",SOURCE!$Q$2-LEN(SOURCE!E598)), "")&amp;
      SOURCE!F598&amp;", "&amp; IF(SOURCE!$R$2-LEN(SOURCE!F598) &gt;= 0, REPT(" ",SOURCE!$R$2-LEN(SOURCE!F598)+2), "")&amp;"("&amp;
      SUBSTITUTE(TEXT(SOURCE!G598,"??0"),"  ","")&amp;" &lt;&lt; TAM_MAX_BITS) |"&amp; IF(SOURCE!$S$2-3 &gt;= 0, REPT(" ",SOURCE!$S$2-5+4+1-1-LEN(SUBSTITUTE(SUBSTITUTE(TEXT(SOURCE!H598,"????0"),"  ","")," ",""))), "")&amp;
      SUBSTITUTE(SUBSTITUTE(TEXT(SOURCE!H598,"????0"),"  ","")," ","")&amp;","&amp; IF(SOURCE!$T$2-3 &gt;= 0, REPT(" ",SOURCE!$T$2-3-5), "")&amp;
      SOURCE!I598&amp;" | "&amp; IF(SOURCE!$U$2-LEN(SOURCE!I598) &gt;= 0, REPT(" ",SOURCE!$U$2-LEN(SOURCE!I598)), "")&amp;
      SOURCE!J598&amp;      IF(SOURCE!$V$2-LEN(SOURCE!J598) &gt;= 0, REPT(" ",SOURCE!$V$2-LEN(SOURCE!J598)), "")&amp;
  " | "&amp; SOURCE!K598&amp;      IF(SOURCE!$X$2-LEN(SOURCE!K598) &gt;= 0, REPT(" ",SOURCE!$X$2-LEN(SOURCE!K598)), "")&amp;
      "},"&amp;IF(SOURCE!L598&lt;&gt;"",""&amp;SOURCE!L598,"")
 )
)
)</f>
        <v>/*  574 */  { addItemToBuffer,             ITM_Q,                       "Q",                                           "Q",                                           (0 &lt;&lt; TAM_MAX_BITS) |     0, CAT_AINT | SLS_UNCHANGED | US_UNCHANGED},</v>
      </c>
    </row>
    <row r="599" spans="1:1">
      <c r="A599" s="168" t="str">
        <f>IF(AND(OR(SOURCE!A599="",ISBLANK(SOURCE!A599)),SOURCE!B599&gt;0),IF(ISBLANK(SOURCE!C599),"",SOURCE!C599),
IF(SOURCE!B599&lt;0,VLOOKUP(SOURCE!B599,lookups!A$1:B$25,2,0),
  IF(ISBLANK(SOURCE!B599),
    "",
    "/* "&amp;TEXT(SOURCE!B599,"???0")&amp;" *"&amp;
      SOURCE!C599&amp;", "&amp; IF(SOURCE!$O$2-LEN(SOURCE!C599) &gt;= 0, REPT(" ",SOURCE!$O$2-LEN(SOURCE!C599)), "")&amp;
      SOURCE!D599&amp;", "&amp; IF(SOURCE!$P$2-LEN(SOURCE!D599) &gt;= 0, REPT(" ",SOURCE!$P$2-LEN(SOURCE!D599)), "")&amp;
      SOURCE!E599&amp;", "&amp; IF(SOURCE!$Q$2-LEN(SOURCE!E599) &gt;=0, REPT(" ",SOURCE!$Q$2-LEN(SOURCE!E599)), "")&amp;
      SOURCE!F599&amp;", "&amp; IF(SOURCE!$R$2-LEN(SOURCE!F599) &gt;= 0, REPT(" ",SOURCE!$R$2-LEN(SOURCE!F599)+2), "")&amp;"("&amp;
      SUBSTITUTE(TEXT(SOURCE!G599,"??0"),"  ","")&amp;" &lt;&lt; TAM_MAX_BITS) |"&amp; IF(SOURCE!$S$2-3 &gt;= 0, REPT(" ",SOURCE!$S$2-5+4+1-1-LEN(SUBSTITUTE(SUBSTITUTE(TEXT(SOURCE!H599,"????0"),"  ","")," ",""))), "")&amp;
      SUBSTITUTE(SUBSTITUTE(TEXT(SOURCE!H599,"????0"),"  ","")," ","")&amp;","&amp; IF(SOURCE!$T$2-3 &gt;= 0, REPT(" ",SOURCE!$T$2-3-5), "")&amp;
      SOURCE!I599&amp;" | "&amp; IF(SOURCE!$U$2-LEN(SOURCE!I599) &gt;= 0, REPT(" ",SOURCE!$U$2-LEN(SOURCE!I599)), "")&amp;
      SOURCE!J599&amp;      IF(SOURCE!$V$2-LEN(SOURCE!J599) &gt;= 0, REPT(" ",SOURCE!$V$2-LEN(SOURCE!J599)), "")&amp;
  " | "&amp; SOURCE!K599&amp;      IF(SOURCE!$X$2-LEN(SOURCE!K599) &gt;= 0, REPT(" ",SOURCE!$X$2-LEN(SOURCE!K599)), "")&amp;
      "},"&amp;IF(SOURCE!L599&lt;&gt;"",""&amp;SOURCE!L599,"")
 )
)
)</f>
        <v>/*  575 */  { addItemToBuffer,             ITM_R,                       "R",                                           "R",                                           (0 &lt;&lt; TAM_MAX_BITS) |     0, CAT_AINT | SLS_UNCHANGED | US_UNCHANGED},</v>
      </c>
    </row>
    <row r="600" spans="1:1">
      <c r="A600" s="168" t="str">
        <f>IF(AND(OR(SOURCE!A600="",ISBLANK(SOURCE!A600)),SOURCE!B600&gt;0),IF(ISBLANK(SOURCE!C600),"",SOURCE!C600),
IF(SOURCE!B600&lt;0,VLOOKUP(SOURCE!B600,lookups!A$1:B$25,2,0),
  IF(ISBLANK(SOURCE!B600),
    "",
    "/* "&amp;TEXT(SOURCE!B600,"???0")&amp;" *"&amp;
      SOURCE!C600&amp;", "&amp; IF(SOURCE!$O$2-LEN(SOURCE!C600) &gt;= 0, REPT(" ",SOURCE!$O$2-LEN(SOURCE!C600)), "")&amp;
      SOURCE!D600&amp;", "&amp; IF(SOURCE!$P$2-LEN(SOURCE!D600) &gt;= 0, REPT(" ",SOURCE!$P$2-LEN(SOURCE!D600)), "")&amp;
      SOURCE!E600&amp;", "&amp; IF(SOURCE!$Q$2-LEN(SOURCE!E600) &gt;=0, REPT(" ",SOURCE!$Q$2-LEN(SOURCE!E600)), "")&amp;
      SOURCE!F600&amp;", "&amp; IF(SOURCE!$R$2-LEN(SOURCE!F600) &gt;= 0, REPT(" ",SOURCE!$R$2-LEN(SOURCE!F600)+2), "")&amp;"("&amp;
      SUBSTITUTE(TEXT(SOURCE!G600,"??0"),"  ","")&amp;" &lt;&lt; TAM_MAX_BITS) |"&amp; IF(SOURCE!$S$2-3 &gt;= 0, REPT(" ",SOURCE!$S$2-5+4+1-1-LEN(SUBSTITUTE(SUBSTITUTE(TEXT(SOURCE!H600,"????0"),"  ","")," ",""))), "")&amp;
      SUBSTITUTE(SUBSTITUTE(TEXT(SOURCE!H600,"????0"),"  ","")," ","")&amp;","&amp; IF(SOURCE!$T$2-3 &gt;= 0, REPT(" ",SOURCE!$T$2-3-5), "")&amp;
      SOURCE!I600&amp;" | "&amp; IF(SOURCE!$U$2-LEN(SOURCE!I600) &gt;= 0, REPT(" ",SOURCE!$U$2-LEN(SOURCE!I600)), "")&amp;
      SOURCE!J600&amp;      IF(SOURCE!$V$2-LEN(SOURCE!J600) &gt;= 0, REPT(" ",SOURCE!$V$2-LEN(SOURCE!J600)), "")&amp;
  " | "&amp; SOURCE!K600&amp;      IF(SOURCE!$X$2-LEN(SOURCE!K600) &gt;= 0, REPT(" ",SOURCE!$X$2-LEN(SOURCE!K600)), "")&amp;
      "},"&amp;IF(SOURCE!L600&lt;&gt;"",""&amp;SOURCE!L600,"")
 )
)
)</f>
        <v>/*  576 */  { addItemToBuffer,             ITM_S,                       "S",                                           "S",                                           (0 &lt;&lt; TAM_MAX_BITS) |     0, CAT_AINT | SLS_UNCHANGED | US_UNCHANGED},</v>
      </c>
    </row>
    <row r="601" spans="1:1">
      <c r="A601" s="168" t="str">
        <f>IF(AND(OR(SOURCE!A601="",ISBLANK(SOURCE!A601)),SOURCE!B601&gt;0),IF(ISBLANK(SOURCE!C601),"",SOURCE!C601),
IF(SOURCE!B601&lt;0,VLOOKUP(SOURCE!B601,lookups!A$1:B$25,2,0),
  IF(ISBLANK(SOURCE!B601),
    "",
    "/* "&amp;TEXT(SOURCE!B601,"???0")&amp;" *"&amp;
      SOURCE!C601&amp;", "&amp; IF(SOURCE!$O$2-LEN(SOURCE!C601) &gt;= 0, REPT(" ",SOURCE!$O$2-LEN(SOURCE!C601)), "")&amp;
      SOURCE!D601&amp;", "&amp; IF(SOURCE!$P$2-LEN(SOURCE!D601) &gt;= 0, REPT(" ",SOURCE!$P$2-LEN(SOURCE!D601)), "")&amp;
      SOURCE!E601&amp;", "&amp; IF(SOURCE!$Q$2-LEN(SOURCE!E601) &gt;=0, REPT(" ",SOURCE!$Q$2-LEN(SOURCE!E601)), "")&amp;
      SOURCE!F601&amp;", "&amp; IF(SOURCE!$R$2-LEN(SOURCE!F601) &gt;= 0, REPT(" ",SOURCE!$R$2-LEN(SOURCE!F601)+2), "")&amp;"("&amp;
      SUBSTITUTE(TEXT(SOURCE!G601,"??0"),"  ","")&amp;" &lt;&lt; TAM_MAX_BITS) |"&amp; IF(SOURCE!$S$2-3 &gt;= 0, REPT(" ",SOURCE!$S$2-5+4+1-1-LEN(SUBSTITUTE(SUBSTITUTE(TEXT(SOURCE!H601,"????0"),"  ","")," ",""))), "")&amp;
      SUBSTITUTE(SUBSTITUTE(TEXT(SOURCE!H601,"????0"),"  ","")," ","")&amp;","&amp; IF(SOURCE!$T$2-3 &gt;= 0, REPT(" ",SOURCE!$T$2-3-5), "")&amp;
      SOURCE!I601&amp;" | "&amp; IF(SOURCE!$U$2-LEN(SOURCE!I601) &gt;= 0, REPT(" ",SOURCE!$U$2-LEN(SOURCE!I601)), "")&amp;
      SOURCE!J601&amp;      IF(SOURCE!$V$2-LEN(SOURCE!J601) &gt;= 0, REPT(" ",SOURCE!$V$2-LEN(SOURCE!J601)), "")&amp;
  " | "&amp; SOURCE!K601&amp;      IF(SOURCE!$X$2-LEN(SOURCE!K601) &gt;= 0, REPT(" ",SOURCE!$X$2-LEN(SOURCE!K601)), "")&amp;
      "},"&amp;IF(SOURCE!L601&lt;&gt;"",""&amp;SOURCE!L601,"")
 )
)
)</f>
        <v>/*  577 */  { addItemToBuffer,             ITM_T,                       "T",                                           "T",                                           (0 &lt;&lt; TAM_MAX_BITS) |     0, CAT_AINT | SLS_UNCHANGED | US_UNCHANGED},</v>
      </c>
    </row>
    <row r="602" spans="1:1">
      <c r="A602" s="168" t="str">
        <f>IF(AND(OR(SOURCE!A602="",ISBLANK(SOURCE!A602)),SOURCE!B602&gt;0),IF(ISBLANK(SOURCE!C602),"",SOURCE!C602),
IF(SOURCE!B602&lt;0,VLOOKUP(SOURCE!B602,lookups!A$1:B$25,2,0),
  IF(ISBLANK(SOURCE!B602),
    "",
    "/* "&amp;TEXT(SOURCE!B602,"???0")&amp;" *"&amp;
      SOURCE!C602&amp;", "&amp; IF(SOURCE!$O$2-LEN(SOURCE!C602) &gt;= 0, REPT(" ",SOURCE!$O$2-LEN(SOURCE!C602)), "")&amp;
      SOURCE!D602&amp;", "&amp; IF(SOURCE!$P$2-LEN(SOURCE!D602) &gt;= 0, REPT(" ",SOURCE!$P$2-LEN(SOURCE!D602)), "")&amp;
      SOURCE!E602&amp;", "&amp; IF(SOURCE!$Q$2-LEN(SOURCE!E602) &gt;=0, REPT(" ",SOURCE!$Q$2-LEN(SOURCE!E602)), "")&amp;
      SOURCE!F602&amp;", "&amp; IF(SOURCE!$R$2-LEN(SOURCE!F602) &gt;= 0, REPT(" ",SOURCE!$R$2-LEN(SOURCE!F602)+2), "")&amp;"("&amp;
      SUBSTITUTE(TEXT(SOURCE!G602,"??0"),"  ","")&amp;" &lt;&lt; TAM_MAX_BITS) |"&amp; IF(SOURCE!$S$2-3 &gt;= 0, REPT(" ",SOURCE!$S$2-5+4+1-1-LEN(SUBSTITUTE(SUBSTITUTE(TEXT(SOURCE!H602,"????0"),"  ","")," ",""))), "")&amp;
      SUBSTITUTE(SUBSTITUTE(TEXT(SOURCE!H602,"????0"),"  ","")," ","")&amp;","&amp; IF(SOURCE!$T$2-3 &gt;= 0, REPT(" ",SOURCE!$T$2-3-5), "")&amp;
      SOURCE!I602&amp;" | "&amp; IF(SOURCE!$U$2-LEN(SOURCE!I602) &gt;= 0, REPT(" ",SOURCE!$U$2-LEN(SOURCE!I602)), "")&amp;
      SOURCE!J602&amp;      IF(SOURCE!$V$2-LEN(SOURCE!J602) &gt;= 0, REPT(" ",SOURCE!$V$2-LEN(SOURCE!J602)), "")&amp;
  " | "&amp; SOURCE!K602&amp;      IF(SOURCE!$X$2-LEN(SOURCE!K602) &gt;= 0, REPT(" ",SOURCE!$X$2-LEN(SOURCE!K602)), "")&amp;
      "},"&amp;IF(SOURCE!L602&lt;&gt;"",""&amp;SOURCE!L602,"")
 )
)
)</f>
        <v>/*  578 */  { addItemToBuffer,             ITM_U,                       "U",                                           "U",                                           (0 &lt;&lt; TAM_MAX_BITS) |     0, CAT_AINT | SLS_UNCHANGED | US_UNCHANGED},</v>
      </c>
    </row>
    <row r="603" spans="1:1">
      <c r="A603" s="168" t="str">
        <f>IF(AND(OR(SOURCE!A603="",ISBLANK(SOURCE!A603)),SOURCE!B603&gt;0),IF(ISBLANK(SOURCE!C603),"",SOURCE!C603),
IF(SOURCE!B603&lt;0,VLOOKUP(SOURCE!B603,lookups!A$1:B$25,2,0),
  IF(ISBLANK(SOURCE!B603),
    "",
    "/* "&amp;TEXT(SOURCE!B603,"???0")&amp;" *"&amp;
      SOURCE!C603&amp;", "&amp; IF(SOURCE!$O$2-LEN(SOURCE!C603) &gt;= 0, REPT(" ",SOURCE!$O$2-LEN(SOURCE!C603)), "")&amp;
      SOURCE!D603&amp;", "&amp; IF(SOURCE!$P$2-LEN(SOURCE!D603) &gt;= 0, REPT(" ",SOURCE!$P$2-LEN(SOURCE!D603)), "")&amp;
      SOURCE!E603&amp;", "&amp; IF(SOURCE!$Q$2-LEN(SOURCE!E603) &gt;=0, REPT(" ",SOURCE!$Q$2-LEN(SOURCE!E603)), "")&amp;
      SOURCE!F603&amp;", "&amp; IF(SOURCE!$R$2-LEN(SOURCE!F603) &gt;= 0, REPT(" ",SOURCE!$R$2-LEN(SOURCE!F603)+2), "")&amp;"("&amp;
      SUBSTITUTE(TEXT(SOURCE!G603,"??0"),"  ","")&amp;" &lt;&lt; TAM_MAX_BITS) |"&amp; IF(SOURCE!$S$2-3 &gt;= 0, REPT(" ",SOURCE!$S$2-5+4+1-1-LEN(SUBSTITUTE(SUBSTITUTE(TEXT(SOURCE!H603,"????0"),"  ","")," ",""))), "")&amp;
      SUBSTITUTE(SUBSTITUTE(TEXT(SOURCE!H603,"????0"),"  ","")," ","")&amp;","&amp; IF(SOURCE!$T$2-3 &gt;= 0, REPT(" ",SOURCE!$T$2-3-5), "")&amp;
      SOURCE!I603&amp;" | "&amp; IF(SOURCE!$U$2-LEN(SOURCE!I603) &gt;= 0, REPT(" ",SOURCE!$U$2-LEN(SOURCE!I603)), "")&amp;
      SOURCE!J603&amp;      IF(SOURCE!$V$2-LEN(SOURCE!J603) &gt;= 0, REPT(" ",SOURCE!$V$2-LEN(SOURCE!J603)), "")&amp;
  " | "&amp; SOURCE!K603&amp;      IF(SOURCE!$X$2-LEN(SOURCE!K603) &gt;= 0, REPT(" ",SOURCE!$X$2-LEN(SOURCE!K603)), "")&amp;
      "},"&amp;IF(SOURCE!L603&lt;&gt;"",""&amp;SOURCE!L603,"")
 )
)
)</f>
        <v>/*  579 */  { addItemToBuffer,             ITM_V,                       "V",                                           "V",                                           (0 &lt;&lt; TAM_MAX_BITS) |     0, CAT_AINT | SLS_UNCHANGED | US_UNCHANGED},</v>
      </c>
    </row>
    <row r="604" spans="1:1">
      <c r="A604" s="168" t="str">
        <f>IF(AND(OR(SOURCE!A604="",ISBLANK(SOURCE!A604)),SOURCE!B604&gt;0),IF(ISBLANK(SOURCE!C604),"",SOURCE!C604),
IF(SOURCE!B604&lt;0,VLOOKUP(SOURCE!B604,lookups!A$1:B$25,2,0),
  IF(ISBLANK(SOURCE!B604),
    "",
    "/* "&amp;TEXT(SOURCE!B604,"???0")&amp;" *"&amp;
      SOURCE!C604&amp;", "&amp; IF(SOURCE!$O$2-LEN(SOURCE!C604) &gt;= 0, REPT(" ",SOURCE!$O$2-LEN(SOURCE!C604)), "")&amp;
      SOURCE!D604&amp;", "&amp; IF(SOURCE!$P$2-LEN(SOURCE!D604) &gt;= 0, REPT(" ",SOURCE!$P$2-LEN(SOURCE!D604)), "")&amp;
      SOURCE!E604&amp;", "&amp; IF(SOURCE!$Q$2-LEN(SOURCE!E604) &gt;=0, REPT(" ",SOURCE!$Q$2-LEN(SOURCE!E604)), "")&amp;
      SOURCE!F604&amp;", "&amp; IF(SOURCE!$R$2-LEN(SOURCE!F604) &gt;= 0, REPT(" ",SOURCE!$R$2-LEN(SOURCE!F604)+2), "")&amp;"("&amp;
      SUBSTITUTE(TEXT(SOURCE!G604,"??0"),"  ","")&amp;" &lt;&lt; TAM_MAX_BITS) |"&amp; IF(SOURCE!$S$2-3 &gt;= 0, REPT(" ",SOURCE!$S$2-5+4+1-1-LEN(SUBSTITUTE(SUBSTITUTE(TEXT(SOURCE!H604,"????0"),"  ","")," ",""))), "")&amp;
      SUBSTITUTE(SUBSTITUTE(TEXT(SOURCE!H604,"????0"),"  ","")," ","")&amp;","&amp; IF(SOURCE!$T$2-3 &gt;= 0, REPT(" ",SOURCE!$T$2-3-5), "")&amp;
      SOURCE!I604&amp;" | "&amp; IF(SOURCE!$U$2-LEN(SOURCE!I604) &gt;= 0, REPT(" ",SOURCE!$U$2-LEN(SOURCE!I604)), "")&amp;
      SOURCE!J604&amp;      IF(SOURCE!$V$2-LEN(SOURCE!J604) &gt;= 0, REPT(" ",SOURCE!$V$2-LEN(SOURCE!J604)), "")&amp;
  " | "&amp; SOURCE!K604&amp;      IF(SOURCE!$X$2-LEN(SOURCE!K604) &gt;= 0, REPT(" ",SOURCE!$X$2-LEN(SOURCE!K604)), "")&amp;
      "},"&amp;IF(SOURCE!L604&lt;&gt;"",""&amp;SOURCE!L604,"")
 )
)
)</f>
        <v>/*  580 */  { addItemToBuffer,             ITM_W,                       "W",                                           "W",                                           (0 &lt;&lt; TAM_MAX_BITS) |     0, CAT_AINT | SLS_UNCHANGED | US_UNCHANGED},</v>
      </c>
    </row>
    <row r="605" spans="1:1">
      <c r="A605" s="168" t="str">
        <f>IF(AND(OR(SOURCE!A605="",ISBLANK(SOURCE!A605)),SOURCE!B605&gt;0),IF(ISBLANK(SOURCE!C605),"",SOURCE!C605),
IF(SOURCE!B605&lt;0,VLOOKUP(SOURCE!B605,lookups!A$1:B$25,2,0),
  IF(ISBLANK(SOURCE!B605),
    "",
    "/* "&amp;TEXT(SOURCE!B605,"???0")&amp;" *"&amp;
      SOURCE!C605&amp;", "&amp; IF(SOURCE!$O$2-LEN(SOURCE!C605) &gt;= 0, REPT(" ",SOURCE!$O$2-LEN(SOURCE!C605)), "")&amp;
      SOURCE!D605&amp;", "&amp; IF(SOURCE!$P$2-LEN(SOURCE!D605) &gt;= 0, REPT(" ",SOURCE!$P$2-LEN(SOURCE!D605)), "")&amp;
      SOURCE!E605&amp;", "&amp; IF(SOURCE!$Q$2-LEN(SOURCE!E605) &gt;=0, REPT(" ",SOURCE!$Q$2-LEN(SOURCE!E605)), "")&amp;
      SOURCE!F605&amp;", "&amp; IF(SOURCE!$R$2-LEN(SOURCE!F605) &gt;= 0, REPT(" ",SOURCE!$R$2-LEN(SOURCE!F605)+2), "")&amp;"("&amp;
      SUBSTITUTE(TEXT(SOURCE!G605,"??0"),"  ","")&amp;" &lt;&lt; TAM_MAX_BITS) |"&amp; IF(SOURCE!$S$2-3 &gt;= 0, REPT(" ",SOURCE!$S$2-5+4+1-1-LEN(SUBSTITUTE(SUBSTITUTE(TEXT(SOURCE!H605,"????0"),"  ","")," ",""))), "")&amp;
      SUBSTITUTE(SUBSTITUTE(TEXT(SOURCE!H605,"????0"),"  ","")," ","")&amp;","&amp; IF(SOURCE!$T$2-3 &gt;= 0, REPT(" ",SOURCE!$T$2-3-5), "")&amp;
      SOURCE!I605&amp;" | "&amp; IF(SOURCE!$U$2-LEN(SOURCE!I605) &gt;= 0, REPT(" ",SOURCE!$U$2-LEN(SOURCE!I605)), "")&amp;
      SOURCE!J605&amp;      IF(SOURCE!$V$2-LEN(SOURCE!J605) &gt;= 0, REPT(" ",SOURCE!$V$2-LEN(SOURCE!J605)), "")&amp;
  " | "&amp; SOURCE!K605&amp;      IF(SOURCE!$X$2-LEN(SOURCE!K605) &gt;= 0, REPT(" ",SOURCE!$X$2-LEN(SOURCE!K605)), "")&amp;
      "},"&amp;IF(SOURCE!L605&lt;&gt;"",""&amp;SOURCE!L605,"")
 )
)
)</f>
        <v>/*  581 */  { addItemToBuffer,             ITM_X,                       "X",                                           "X",                                           (0 &lt;&lt; TAM_MAX_BITS) |     0, CAT_AINT | SLS_UNCHANGED | US_UNCHANGED},</v>
      </c>
    </row>
    <row r="606" spans="1:1">
      <c r="A606" s="168" t="str">
        <f>IF(AND(OR(SOURCE!A606="",ISBLANK(SOURCE!A606)),SOURCE!B606&gt;0),IF(ISBLANK(SOURCE!C606),"",SOURCE!C606),
IF(SOURCE!B606&lt;0,VLOOKUP(SOURCE!B606,lookups!A$1:B$25,2,0),
  IF(ISBLANK(SOURCE!B606),
    "",
    "/* "&amp;TEXT(SOURCE!B606,"???0")&amp;" *"&amp;
      SOURCE!C606&amp;", "&amp; IF(SOURCE!$O$2-LEN(SOURCE!C606) &gt;= 0, REPT(" ",SOURCE!$O$2-LEN(SOURCE!C606)), "")&amp;
      SOURCE!D606&amp;", "&amp; IF(SOURCE!$P$2-LEN(SOURCE!D606) &gt;= 0, REPT(" ",SOURCE!$P$2-LEN(SOURCE!D606)), "")&amp;
      SOURCE!E606&amp;", "&amp; IF(SOURCE!$Q$2-LEN(SOURCE!E606) &gt;=0, REPT(" ",SOURCE!$Q$2-LEN(SOURCE!E606)), "")&amp;
      SOURCE!F606&amp;", "&amp; IF(SOURCE!$R$2-LEN(SOURCE!F606) &gt;= 0, REPT(" ",SOURCE!$R$2-LEN(SOURCE!F606)+2), "")&amp;"("&amp;
      SUBSTITUTE(TEXT(SOURCE!G606,"??0"),"  ","")&amp;" &lt;&lt; TAM_MAX_BITS) |"&amp; IF(SOURCE!$S$2-3 &gt;= 0, REPT(" ",SOURCE!$S$2-5+4+1-1-LEN(SUBSTITUTE(SUBSTITUTE(TEXT(SOURCE!H606,"????0"),"  ","")," ",""))), "")&amp;
      SUBSTITUTE(SUBSTITUTE(TEXT(SOURCE!H606,"????0"),"  ","")," ","")&amp;","&amp; IF(SOURCE!$T$2-3 &gt;= 0, REPT(" ",SOURCE!$T$2-3-5), "")&amp;
      SOURCE!I606&amp;" | "&amp; IF(SOURCE!$U$2-LEN(SOURCE!I606) &gt;= 0, REPT(" ",SOURCE!$U$2-LEN(SOURCE!I606)), "")&amp;
      SOURCE!J606&amp;      IF(SOURCE!$V$2-LEN(SOURCE!J606) &gt;= 0, REPT(" ",SOURCE!$V$2-LEN(SOURCE!J606)), "")&amp;
  " | "&amp; SOURCE!K606&amp;      IF(SOURCE!$X$2-LEN(SOURCE!K606) &gt;= 0, REPT(" ",SOURCE!$X$2-LEN(SOURCE!K606)), "")&amp;
      "},"&amp;IF(SOURCE!L606&lt;&gt;"",""&amp;SOURCE!L606,"")
 )
)
)</f>
        <v>/*  582 */  { addItemToBuffer,             ITM_Y,                       "Y",                                           "Y",                                           (0 &lt;&lt; TAM_MAX_BITS) |     0, CAT_AINT | SLS_UNCHANGED | US_UNCHANGED},</v>
      </c>
    </row>
    <row r="607" spans="1:1">
      <c r="A607" s="168" t="str">
        <f>IF(AND(OR(SOURCE!A607="",ISBLANK(SOURCE!A607)),SOURCE!B607&gt;0),IF(ISBLANK(SOURCE!C607),"",SOURCE!C607),
IF(SOURCE!B607&lt;0,VLOOKUP(SOURCE!B607,lookups!A$1:B$25,2,0),
  IF(ISBLANK(SOURCE!B607),
    "",
    "/* "&amp;TEXT(SOURCE!B607,"???0")&amp;" *"&amp;
      SOURCE!C607&amp;", "&amp; IF(SOURCE!$O$2-LEN(SOURCE!C607) &gt;= 0, REPT(" ",SOURCE!$O$2-LEN(SOURCE!C607)), "")&amp;
      SOURCE!D607&amp;", "&amp; IF(SOURCE!$P$2-LEN(SOURCE!D607) &gt;= 0, REPT(" ",SOURCE!$P$2-LEN(SOURCE!D607)), "")&amp;
      SOURCE!E607&amp;", "&amp; IF(SOURCE!$Q$2-LEN(SOURCE!E607) &gt;=0, REPT(" ",SOURCE!$Q$2-LEN(SOURCE!E607)), "")&amp;
      SOURCE!F607&amp;", "&amp; IF(SOURCE!$R$2-LEN(SOURCE!F607) &gt;= 0, REPT(" ",SOURCE!$R$2-LEN(SOURCE!F607)+2), "")&amp;"("&amp;
      SUBSTITUTE(TEXT(SOURCE!G607,"??0"),"  ","")&amp;" &lt;&lt; TAM_MAX_BITS) |"&amp; IF(SOURCE!$S$2-3 &gt;= 0, REPT(" ",SOURCE!$S$2-5+4+1-1-LEN(SUBSTITUTE(SUBSTITUTE(TEXT(SOURCE!H607,"????0"),"  ","")," ",""))), "")&amp;
      SUBSTITUTE(SUBSTITUTE(TEXT(SOURCE!H607,"????0"),"  ","")," ","")&amp;","&amp; IF(SOURCE!$T$2-3 &gt;= 0, REPT(" ",SOURCE!$T$2-3-5), "")&amp;
      SOURCE!I607&amp;" | "&amp; IF(SOURCE!$U$2-LEN(SOURCE!I607) &gt;= 0, REPT(" ",SOURCE!$U$2-LEN(SOURCE!I607)), "")&amp;
      SOURCE!J607&amp;      IF(SOURCE!$V$2-LEN(SOURCE!J607) &gt;= 0, REPT(" ",SOURCE!$V$2-LEN(SOURCE!J607)), "")&amp;
  " | "&amp; SOURCE!K607&amp;      IF(SOURCE!$X$2-LEN(SOURCE!K607) &gt;= 0, REPT(" ",SOURCE!$X$2-LEN(SOURCE!K607)), "")&amp;
      "},"&amp;IF(SOURCE!L607&lt;&gt;"",""&amp;SOURCE!L607,"")
 )
)
)</f>
        <v>/*  583 */  { addItemToBuffer,             ITM_Z,                       "Z",                                           "Z",                                           (0 &lt;&lt; TAM_MAX_BITS) |     0, CAT_AINT | SLS_UNCHANGED | US_UNCHANGED},</v>
      </c>
    </row>
    <row r="608" spans="1:1">
      <c r="A608" s="168" t="str">
        <f>IF(AND(OR(SOURCE!A608="",ISBLANK(SOURCE!A608)),SOURCE!B608&gt;0),IF(ISBLANK(SOURCE!C608),"",SOURCE!C608),
IF(SOURCE!B608&lt;0,VLOOKUP(SOURCE!B608,lookups!A$1:B$25,2,0),
  IF(ISBLANK(SOURCE!B608),
    "",
    "/* "&amp;TEXT(SOURCE!B608,"???0")&amp;" *"&amp;
      SOURCE!C608&amp;", "&amp; IF(SOURCE!$O$2-LEN(SOURCE!C608) &gt;= 0, REPT(" ",SOURCE!$O$2-LEN(SOURCE!C608)), "")&amp;
      SOURCE!D608&amp;", "&amp; IF(SOURCE!$P$2-LEN(SOURCE!D608) &gt;= 0, REPT(" ",SOURCE!$P$2-LEN(SOURCE!D608)), "")&amp;
      SOURCE!E608&amp;", "&amp; IF(SOURCE!$Q$2-LEN(SOURCE!E608) &gt;=0, REPT(" ",SOURCE!$Q$2-LEN(SOURCE!E608)), "")&amp;
      SOURCE!F608&amp;", "&amp; IF(SOURCE!$R$2-LEN(SOURCE!F608) &gt;= 0, REPT(" ",SOURCE!$R$2-LEN(SOURCE!F608)+2), "")&amp;"("&amp;
      SUBSTITUTE(TEXT(SOURCE!G608,"??0"),"  ","")&amp;" &lt;&lt; TAM_MAX_BITS) |"&amp; IF(SOURCE!$S$2-3 &gt;= 0, REPT(" ",SOURCE!$S$2-5+4+1-1-LEN(SUBSTITUTE(SUBSTITUTE(TEXT(SOURCE!H608,"????0"),"  ","")," ",""))), "")&amp;
      SUBSTITUTE(SUBSTITUTE(TEXT(SOURCE!H608,"????0"),"  ","")," ","")&amp;","&amp; IF(SOURCE!$T$2-3 &gt;= 0, REPT(" ",SOURCE!$T$2-3-5), "")&amp;
      SOURCE!I608&amp;" | "&amp; IF(SOURCE!$U$2-LEN(SOURCE!I608) &gt;= 0, REPT(" ",SOURCE!$U$2-LEN(SOURCE!I608)), "")&amp;
      SOURCE!J608&amp;      IF(SOURCE!$V$2-LEN(SOURCE!J608) &gt;= 0, REPT(" ",SOURCE!$V$2-LEN(SOURCE!J608)), "")&amp;
  " | "&amp; SOURCE!K608&amp;      IF(SOURCE!$X$2-LEN(SOURCE!K608) &gt;= 0, REPT(" ",SOURCE!$X$2-LEN(SOURCE!K608)), "")&amp;
      "},"&amp;IF(SOURCE!L608&lt;&gt;"",""&amp;SOURCE!L608,"")
 )
)
)</f>
        <v>/*  584 */  { addItemToBuffer,             ITM_a,                       "a",                                           "a",                                           (0 &lt;&lt; TAM_MAX_BITS) |     0, CAT_aint | SLS_UNCHANGED | US_UNCHANGED},</v>
      </c>
    </row>
    <row r="609" spans="1:1">
      <c r="A609" s="168" t="str">
        <f>IF(AND(OR(SOURCE!A609="",ISBLANK(SOURCE!A609)),SOURCE!B609&gt;0),IF(ISBLANK(SOURCE!C609),"",SOURCE!C609),
IF(SOURCE!B609&lt;0,VLOOKUP(SOURCE!B609,lookups!A$1:B$25,2,0),
  IF(ISBLANK(SOURCE!B609),
    "",
    "/* "&amp;TEXT(SOURCE!B609,"???0")&amp;" *"&amp;
      SOURCE!C609&amp;", "&amp; IF(SOURCE!$O$2-LEN(SOURCE!C609) &gt;= 0, REPT(" ",SOURCE!$O$2-LEN(SOURCE!C609)), "")&amp;
      SOURCE!D609&amp;", "&amp; IF(SOURCE!$P$2-LEN(SOURCE!D609) &gt;= 0, REPT(" ",SOURCE!$P$2-LEN(SOURCE!D609)), "")&amp;
      SOURCE!E609&amp;", "&amp; IF(SOURCE!$Q$2-LEN(SOURCE!E609) &gt;=0, REPT(" ",SOURCE!$Q$2-LEN(SOURCE!E609)), "")&amp;
      SOURCE!F609&amp;", "&amp; IF(SOURCE!$R$2-LEN(SOURCE!F609) &gt;= 0, REPT(" ",SOURCE!$R$2-LEN(SOURCE!F609)+2), "")&amp;"("&amp;
      SUBSTITUTE(TEXT(SOURCE!G609,"??0"),"  ","")&amp;" &lt;&lt; TAM_MAX_BITS) |"&amp; IF(SOURCE!$S$2-3 &gt;= 0, REPT(" ",SOURCE!$S$2-5+4+1-1-LEN(SUBSTITUTE(SUBSTITUTE(TEXT(SOURCE!H609,"????0"),"  ","")," ",""))), "")&amp;
      SUBSTITUTE(SUBSTITUTE(TEXT(SOURCE!H609,"????0"),"  ","")," ","")&amp;","&amp; IF(SOURCE!$T$2-3 &gt;= 0, REPT(" ",SOURCE!$T$2-3-5), "")&amp;
      SOURCE!I609&amp;" | "&amp; IF(SOURCE!$U$2-LEN(SOURCE!I609) &gt;= 0, REPT(" ",SOURCE!$U$2-LEN(SOURCE!I609)), "")&amp;
      SOURCE!J609&amp;      IF(SOURCE!$V$2-LEN(SOURCE!J609) &gt;= 0, REPT(" ",SOURCE!$V$2-LEN(SOURCE!J609)), "")&amp;
  " | "&amp; SOURCE!K609&amp;      IF(SOURCE!$X$2-LEN(SOURCE!K609) &gt;= 0, REPT(" ",SOURCE!$X$2-LEN(SOURCE!K609)), "")&amp;
      "},"&amp;IF(SOURCE!L609&lt;&gt;"",""&amp;SOURCE!L609,"")
 )
)
)</f>
        <v>/*  585 */  { addItemToBuffer,             ITM_b,                       "b",                                           "b",                                           (0 &lt;&lt; TAM_MAX_BITS) |     0, CAT_aint | SLS_UNCHANGED | US_UNCHANGED},</v>
      </c>
    </row>
    <row r="610" spans="1:1">
      <c r="A610" s="168" t="str">
        <f>IF(AND(OR(SOURCE!A610="",ISBLANK(SOURCE!A610)),SOURCE!B610&gt;0),IF(ISBLANK(SOURCE!C610),"",SOURCE!C610),
IF(SOURCE!B610&lt;0,VLOOKUP(SOURCE!B610,lookups!A$1:B$25,2,0),
  IF(ISBLANK(SOURCE!B610),
    "",
    "/* "&amp;TEXT(SOURCE!B610,"???0")&amp;" *"&amp;
      SOURCE!C610&amp;", "&amp; IF(SOURCE!$O$2-LEN(SOURCE!C610) &gt;= 0, REPT(" ",SOURCE!$O$2-LEN(SOURCE!C610)), "")&amp;
      SOURCE!D610&amp;", "&amp; IF(SOURCE!$P$2-LEN(SOURCE!D610) &gt;= 0, REPT(" ",SOURCE!$P$2-LEN(SOURCE!D610)), "")&amp;
      SOURCE!E610&amp;", "&amp; IF(SOURCE!$Q$2-LEN(SOURCE!E610) &gt;=0, REPT(" ",SOURCE!$Q$2-LEN(SOURCE!E610)), "")&amp;
      SOURCE!F610&amp;", "&amp; IF(SOURCE!$R$2-LEN(SOURCE!F610) &gt;= 0, REPT(" ",SOURCE!$R$2-LEN(SOURCE!F610)+2), "")&amp;"("&amp;
      SUBSTITUTE(TEXT(SOURCE!G610,"??0"),"  ","")&amp;" &lt;&lt; TAM_MAX_BITS) |"&amp; IF(SOURCE!$S$2-3 &gt;= 0, REPT(" ",SOURCE!$S$2-5+4+1-1-LEN(SUBSTITUTE(SUBSTITUTE(TEXT(SOURCE!H610,"????0"),"  ","")," ",""))), "")&amp;
      SUBSTITUTE(SUBSTITUTE(TEXT(SOURCE!H610,"????0"),"  ","")," ","")&amp;","&amp; IF(SOURCE!$T$2-3 &gt;= 0, REPT(" ",SOURCE!$T$2-3-5), "")&amp;
      SOURCE!I610&amp;" | "&amp; IF(SOURCE!$U$2-LEN(SOURCE!I610) &gt;= 0, REPT(" ",SOURCE!$U$2-LEN(SOURCE!I610)), "")&amp;
      SOURCE!J610&amp;      IF(SOURCE!$V$2-LEN(SOURCE!J610) &gt;= 0, REPT(" ",SOURCE!$V$2-LEN(SOURCE!J610)), "")&amp;
  " | "&amp; SOURCE!K610&amp;      IF(SOURCE!$X$2-LEN(SOURCE!K610) &gt;= 0, REPT(" ",SOURCE!$X$2-LEN(SOURCE!K610)), "")&amp;
      "},"&amp;IF(SOURCE!L610&lt;&gt;"",""&amp;SOURCE!L610,"")
 )
)
)</f>
        <v>/*  586 */  { addItemToBuffer,             ITM_c,                       "c",                                           "c",                                           (0 &lt;&lt; TAM_MAX_BITS) |     0, CAT_aint | SLS_UNCHANGED | US_UNCHANGED},</v>
      </c>
    </row>
    <row r="611" spans="1:1">
      <c r="A611" s="168" t="str">
        <f>IF(AND(OR(SOURCE!A611="",ISBLANK(SOURCE!A611)),SOURCE!B611&gt;0),IF(ISBLANK(SOURCE!C611),"",SOURCE!C611),
IF(SOURCE!B611&lt;0,VLOOKUP(SOURCE!B611,lookups!A$1:B$25,2,0),
  IF(ISBLANK(SOURCE!B611),
    "",
    "/* "&amp;TEXT(SOURCE!B611,"???0")&amp;" *"&amp;
      SOURCE!C611&amp;", "&amp; IF(SOURCE!$O$2-LEN(SOURCE!C611) &gt;= 0, REPT(" ",SOURCE!$O$2-LEN(SOURCE!C611)), "")&amp;
      SOURCE!D611&amp;", "&amp; IF(SOURCE!$P$2-LEN(SOURCE!D611) &gt;= 0, REPT(" ",SOURCE!$P$2-LEN(SOURCE!D611)), "")&amp;
      SOURCE!E611&amp;", "&amp; IF(SOURCE!$Q$2-LEN(SOURCE!E611) &gt;=0, REPT(" ",SOURCE!$Q$2-LEN(SOURCE!E611)), "")&amp;
      SOURCE!F611&amp;", "&amp; IF(SOURCE!$R$2-LEN(SOURCE!F611) &gt;= 0, REPT(" ",SOURCE!$R$2-LEN(SOURCE!F611)+2), "")&amp;"("&amp;
      SUBSTITUTE(TEXT(SOURCE!G611,"??0"),"  ","")&amp;" &lt;&lt; TAM_MAX_BITS) |"&amp; IF(SOURCE!$S$2-3 &gt;= 0, REPT(" ",SOURCE!$S$2-5+4+1-1-LEN(SUBSTITUTE(SUBSTITUTE(TEXT(SOURCE!H611,"????0"),"  ","")," ",""))), "")&amp;
      SUBSTITUTE(SUBSTITUTE(TEXT(SOURCE!H611,"????0"),"  ","")," ","")&amp;","&amp; IF(SOURCE!$T$2-3 &gt;= 0, REPT(" ",SOURCE!$T$2-3-5), "")&amp;
      SOURCE!I611&amp;" | "&amp; IF(SOURCE!$U$2-LEN(SOURCE!I611) &gt;= 0, REPT(" ",SOURCE!$U$2-LEN(SOURCE!I611)), "")&amp;
      SOURCE!J611&amp;      IF(SOURCE!$V$2-LEN(SOURCE!J611) &gt;= 0, REPT(" ",SOURCE!$V$2-LEN(SOURCE!J611)), "")&amp;
  " | "&amp; SOURCE!K611&amp;      IF(SOURCE!$X$2-LEN(SOURCE!K611) &gt;= 0, REPT(" ",SOURCE!$X$2-LEN(SOURCE!K611)), "")&amp;
      "},"&amp;IF(SOURCE!L611&lt;&gt;"",""&amp;SOURCE!L611,"")
 )
)
)</f>
        <v>/*  587 */  { addItemToBuffer,             ITM_d,                       "d",                                           "d",                                           (0 &lt;&lt; TAM_MAX_BITS) |     0, CAT_aint | SLS_UNCHANGED | US_UNCHANGED},</v>
      </c>
    </row>
    <row r="612" spans="1:1">
      <c r="A612" s="168" t="str">
        <f>IF(AND(OR(SOURCE!A612="",ISBLANK(SOURCE!A612)),SOURCE!B612&gt;0),IF(ISBLANK(SOURCE!C612),"",SOURCE!C612),
IF(SOURCE!B612&lt;0,VLOOKUP(SOURCE!B612,lookups!A$1:B$25,2,0),
  IF(ISBLANK(SOURCE!B612),
    "",
    "/* "&amp;TEXT(SOURCE!B612,"???0")&amp;" *"&amp;
      SOURCE!C612&amp;", "&amp; IF(SOURCE!$O$2-LEN(SOURCE!C612) &gt;= 0, REPT(" ",SOURCE!$O$2-LEN(SOURCE!C612)), "")&amp;
      SOURCE!D612&amp;", "&amp; IF(SOURCE!$P$2-LEN(SOURCE!D612) &gt;= 0, REPT(" ",SOURCE!$P$2-LEN(SOURCE!D612)), "")&amp;
      SOURCE!E612&amp;", "&amp; IF(SOURCE!$Q$2-LEN(SOURCE!E612) &gt;=0, REPT(" ",SOURCE!$Q$2-LEN(SOURCE!E612)), "")&amp;
      SOURCE!F612&amp;", "&amp; IF(SOURCE!$R$2-LEN(SOURCE!F612) &gt;= 0, REPT(" ",SOURCE!$R$2-LEN(SOURCE!F612)+2), "")&amp;"("&amp;
      SUBSTITUTE(TEXT(SOURCE!G612,"??0"),"  ","")&amp;" &lt;&lt; TAM_MAX_BITS) |"&amp; IF(SOURCE!$S$2-3 &gt;= 0, REPT(" ",SOURCE!$S$2-5+4+1-1-LEN(SUBSTITUTE(SUBSTITUTE(TEXT(SOURCE!H612,"????0"),"  ","")," ",""))), "")&amp;
      SUBSTITUTE(SUBSTITUTE(TEXT(SOURCE!H612,"????0"),"  ","")," ","")&amp;","&amp; IF(SOURCE!$T$2-3 &gt;= 0, REPT(" ",SOURCE!$T$2-3-5), "")&amp;
      SOURCE!I612&amp;" | "&amp; IF(SOURCE!$U$2-LEN(SOURCE!I612) &gt;= 0, REPT(" ",SOURCE!$U$2-LEN(SOURCE!I612)), "")&amp;
      SOURCE!J612&amp;      IF(SOURCE!$V$2-LEN(SOURCE!J612) &gt;= 0, REPT(" ",SOURCE!$V$2-LEN(SOURCE!J612)), "")&amp;
  " | "&amp; SOURCE!K612&amp;      IF(SOURCE!$X$2-LEN(SOURCE!K612) &gt;= 0, REPT(" ",SOURCE!$X$2-LEN(SOURCE!K612)), "")&amp;
      "},"&amp;IF(SOURCE!L612&lt;&gt;"",""&amp;SOURCE!L612,"")
 )
)
)</f>
        <v>/*  588 */  { addItemToBuffer,             ITM_e,                       "e",                                           "e",                                           (0 &lt;&lt; TAM_MAX_BITS) |     0, CAT_aint | SLS_UNCHANGED | US_UNCHANGED},</v>
      </c>
    </row>
    <row r="613" spans="1:1">
      <c r="A613" s="168" t="str">
        <f>IF(AND(OR(SOURCE!A613="",ISBLANK(SOURCE!A613)),SOURCE!B613&gt;0),IF(ISBLANK(SOURCE!C613),"",SOURCE!C613),
IF(SOURCE!B613&lt;0,VLOOKUP(SOURCE!B613,lookups!A$1:B$25,2,0),
  IF(ISBLANK(SOURCE!B613),
    "",
    "/* "&amp;TEXT(SOURCE!B613,"???0")&amp;" *"&amp;
      SOURCE!C613&amp;", "&amp; IF(SOURCE!$O$2-LEN(SOURCE!C613) &gt;= 0, REPT(" ",SOURCE!$O$2-LEN(SOURCE!C613)), "")&amp;
      SOURCE!D613&amp;", "&amp; IF(SOURCE!$P$2-LEN(SOURCE!D613) &gt;= 0, REPT(" ",SOURCE!$P$2-LEN(SOURCE!D613)), "")&amp;
      SOURCE!E613&amp;", "&amp; IF(SOURCE!$Q$2-LEN(SOURCE!E613) &gt;=0, REPT(" ",SOURCE!$Q$2-LEN(SOURCE!E613)), "")&amp;
      SOURCE!F613&amp;", "&amp; IF(SOURCE!$R$2-LEN(SOURCE!F613) &gt;= 0, REPT(" ",SOURCE!$R$2-LEN(SOURCE!F613)+2), "")&amp;"("&amp;
      SUBSTITUTE(TEXT(SOURCE!G613,"??0"),"  ","")&amp;" &lt;&lt; TAM_MAX_BITS) |"&amp; IF(SOURCE!$S$2-3 &gt;= 0, REPT(" ",SOURCE!$S$2-5+4+1-1-LEN(SUBSTITUTE(SUBSTITUTE(TEXT(SOURCE!H613,"????0"),"  ","")," ",""))), "")&amp;
      SUBSTITUTE(SUBSTITUTE(TEXT(SOURCE!H613,"????0"),"  ","")," ","")&amp;","&amp; IF(SOURCE!$T$2-3 &gt;= 0, REPT(" ",SOURCE!$T$2-3-5), "")&amp;
      SOURCE!I613&amp;" | "&amp; IF(SOURCE!$U$2-LEN(SOURCE!I613) &gt;= 0, REPT(" ",SOURCE!$U$2-LEN(SOURCE!I613)), "")&amp;
      SOURCE!J613&amp;      IF(SOURCE!$V$2-LEN(SOURCE!J613) &gt;= 0, REPT(" ",SOURCE!$V$2-LEN(SOURCE!J613)), "")&amp;
  " | "&amp; SOURCE!K613&amp;      IF(SOURCE!$X$2-LEN(SOURCE!K613) &gt;= 0, REPT(" ",SOURCE!$X$2-LEN(SOURCE!K613)), "")&amp;
      "},"&amp;IF(SOURCE!L613&lt;&gt;"",""&amp;SOURCE!L613,"")
 )
)
)</f>
        <v>/*  589 */  { addItemToBuffer,             ITM_f,                       "f",                                           "f",                                           (0 &lt;&lt; TAM_MAX_BITS) |     0, CAT_aint | SLS_UNCHANGED | US_UNCHANGED},</v>
      </c>
    </row>
    <row r="614" spans="1:1">
      <c r="A614" s="168" t="str">
        <f>IF(AND(OR(SOURCE!A614="",ISBLANK(SOURCE!A614)),SOURCE!B614&gt;0),IF(ISBLANK(SOURCE!C614),"",SOURCE!C614),
IF(SOURCE!B614&lt;0,VLOOKUP(SOURCE!B614,lookups!A$1:B$25,2,0),
  IF(ISBLANK(SOURCE!B614),
    "",
    "/* "&amp;TEXT(SOURCE!B614,"???0")&amp;" *"&amp;
      SOURCE!C614&amp;", "&amp; IF(SOURCE!$O$2-LEN(SOURCE!C614) &gt;= 0, REPT(" ",SOURCE!$O$2-LEN(SOURCE!C614)), "")&amp;
      SOURCE!D614&amp;", "&amp; IF(SOURCE!$P$2-LEN(SOURCE!D614) &gt;= 0, REPT(" ",SOURCE!$P$2-LEN(SOURCE!D614)), "")&amp;
      SOURCE!E614&amp;", "&amp; IF(SOURCE!$Q$2-LEN(SOURCE!E614) &gt;=0, REPT(" ",SOURCE!$Q$2-LEN(SOURCE!E614)), "")&amp;
      SOURCE!F614&amp;", "&amp; IF(SOURCE!$R$2-LEN(SOURCE!F614) &gt;= 0, REPT(" ",SOURCE!$R$2-LEN(SOURCE!F614)+2), "")&amp;"("&amp;
      SUBSTITUTE(TEXT(SOURCE!G614,"??0"),"  ","")&amp;" &lt;&lt; TAM_MAX_BITS) |"&amp; IF(SOURCE!$S$2-3 &gt;= 0, REPT(" ",SOURCE!$S$2-5+4+1-1-LEN(SUBSTITUTE(SUBSTITUTE(TEXT(SOURCE!H614,"????0"),"  ","")," ",""))), "")&amp;
      SUBSTITUTE(SUBSTITUTE(TEXT(SOURCE!H614,"????0"),"  ","")," ","")&amp;","&amp; IF(SOURCE!$T$2-3 &gt;= 0, REPT(" ",SOURCE!$T$2-3-5), "")&amp;
      SOURCE!I614&amp;" | "&amp; IF(SOURCE!$U$2-LEN(SOURCE!I614) &gt;= 0, REPT(" ",SOURCE!$U$2-LEN(SOURCE!I614)), "")&amp;
      SOURCE!J614&amp;      IF(SOURCE!$V$2-LEN(SOURCE!J614) &gt;= 0, REPT(" ",SOURCE!$V$2-LEN(SOURCE!J614)), "")&amp;
  " | "&amp; SOURCE!K614&amp;      IF(SOURCE!$X$2-LEN(SOURCE!K614) &gt;= 0, REPT(" ",SOURCE!$X$2-LEN(SOURCE!K614)), "")&amp;
      "},"&amp;IF(SOURCE!L614&lt;&gt;"",""&amp;SOURCE!L614,"")
 )
)
)</f>
        <v>/*  590 */  { addItemToBuffer,             ITM_g,                       "g",                                           "g",                                           (0 &lt;&lt; TAM_MAX_BITS) |     0, CAT_aint | SLS_UNCHANGED | US_UNCHANGED},</v>
      </c>
    </row>
    <row r="615" spans="1:1">
      <c r="A615" s="168" t="str">
        <f>IF(AND(OR(SOURCE!A615="",ISBLANK(SOURCE!A615)),SOURCE!B615&gt;0),IF(ISBLANK(SOURCE!C615),"",SOURCE!C615),
IF(SOURCE!B615&lt;0,VLOOKUP(SOURCE!B615,lookups!A$1:B$25,2,0),
  IF(ISBLANK(SOURCE!B615),
    "",
    "/* "&amp;TEXT(SOURCE!B615,"???0")&amp;" *"&amp;
      SOURCE!C615&amp;", "&amp; IF(SOURCE!$O$2-LEN(SOURCE!C615) &gt;= 0, REPT(" ",SOURCE!$O$2-LEN(SOURCE!C615)), "")&amp;
      SOURCE!D615&amp;", "&amp; IF(SOURCE!$P$2-LEN(SOURCE!D615) &gt;= 0, REPT(" ",SOURCE!$P$2-LEN(SOURCE!D615)), "")&amp;
      SOURCE!E615&amp;", "&amp; IF(SOURCE!$Q$2-LEN(SOURCE!E615) &gt;=0, REPT(" ",SOURCE!$Q$2-LEN(SOURCE!E615)), "")&amp;
      SOURCE!F615&amp;", "&amp; IF(SOURCE!$R$2-LEN(SOURCE!F615) &gt;= 0, REPT(" ",SOURCE!$R$2-LEN(SOURCE!F615)+2), "")&amp;"("&amp;
      SUBSTITUTE(TEXT(SOURCE!G615,"??0"),"  ","")&amp;" &lt;&lt; TAM_MAX_BITS) |"&amp; IF(SOURCE!$S$2-3 &gt;= 0, REPT(" ",SOURCE!$S$2-5+4+1-1-LEN(SUBSTITUTE(SUBSTITUTE(TEXT(SOURCE!H615,"????0"),"  ","")," ",""))), "")&amp;
      SUBSTITUTE(SUBSTITUTE(TEXT(SOURCE!H615,"????0"),"  ","")," ","")&amp;","&amp; IF(SOURCE!$T$2-3 &gt;= 0, REPT(" ",SOURCE!$T$2-3-5), "")&amp;
      SOURCE!I615&amp;" | "&amp; IF(SOURCE!$U$2-LEN(SOURCE!I615) &gt;= 0, REPT(" ",SOURCE!$U$2-LEN(SOURCE!I615)), "")&amp;
      SOURCE!J615&amp;      IF(SOURCE!$V$2-LEN(SOURCE!J615) &gt;= 0, REPT(" ",SOURCE!$V$2-LEN(SOURCE!J615)), "")&amp;
  " | "&amp; SOURCE!K615&amp;      IF(SOURCE!$X$2-LEN(SOURCE!K615) &gt;= 0, REPT(" ",SOURCE!$X$2-LEN(SOURCE!K615)), "")&amp;
      "},"&amp;IF(SOURCE!L615&lt;&gt;"",""&amp;SOURCE!L615,"")
 )
)
)</f>
        <v>/*  591 */  { addItemToBuffer,             ITM_h,                       "h",                                           "h",                                           (0 &lt;&lt; TAM_MAX_BITS) |     0, CAT_aint | SLS_UNCHANGED | US_UNCHANGED},</v>
      </c>
    </row>
    <row r="616" spans="1:1">
      <c r="A616" s="168" t="str">
        <f>IF(AND(OR(SOURCE!A616="",ISBLANK(SOURCE!A616)),SOURCE!B616&gt;0),IF(ISBLANK(SOURCE!C616),"",SOURCE!C616),
IF(SOURCE!B616&lt;0,VLOOKUP(SOURCE!B616,lookups!A$1:B$25,2,0),
  IF(ISBLANK(SOURCE!B616),
    "",
    "/* "&amp;TEXT(SOURCE!B616,"???0")&amp;" *"&amp;
      SOURCE!C616&amp;", "&amp; IF(SOURCE!$O$2-LEN(SOURCE!C616) &gt;= 0, REPT(" ",SOURCE!$O$2-LEN(SOURCE!C616)), "")&amp;
      SOURCE!D616&amp;", "&amp; IF(SOURCE!$P$2-LEN(SOURCE!D616) &gt;= 0, REPT(" ",SOURCE!$P$2-LEN(SOURCE!D616)), "")&amp;
      SOURCE!E616&amp;", "&amp; IF(SOURCE!$Q$2-LEN(SOURCE!E616) &gt;=0, REPT(" ",SOURCE!$Q$2-LEN(SOURCE!E616)), "")&amp;
      SOURCE!F616&amp;", "&amp; IF(SOURCE!$R$2-LEN(SOURCE!F616) &gt;= 0, REPT(" ",SOURCE!$R$2-LEN(SOURCE!F616)+2), "")&amp;"("&amp;
      SUBSTITUTE(TEXT(SOURCE!G616,"??0"),"  ","")&amp;" &lt;&lt; TAM_MAX_BITS) |"&amp; IF(SOURCE!$S$2-3 &gt;= 0, REPT(" ",SOURCE!$S$2-5+4+1-1-LEN(SUBSTITUTE(SUBSTITUTE(TEXT(SOURCE!H616,"????0"),"  ","")," ",""))), "")&amp;
      SUBSTITUTE(SUBSTITUTE(TEXT(SOURCE!H616,"????0"),"  ","")," ","")&amp;","&amp; IF(SOURCE!$T$2-3 &gt;= 0, REPT(" ",SOURCE!$T$2-3-5), "")&amp;
      SOURCE!I616&amp;" | "&amp; IF(SOURCE!$U$2-LEN(SOURCE!I616) &gt;= 0, REPT(" ",SOURCE!$U$2-LEN(SOURCE!I616)), "")&amp;
      SOURCE!J616&amp;      IF(SOURCE!$V$2-LEN(SOURCE!J616) &gt;= 0, REPT(" ",SOURCE!$V$2-LEN(SOURCE!J616)), "")&amp;
  " | "&amp; SOURCE!K616&amp;      IF(SOURCE!$X$2-LEN(SOURCE!K616) &gt;= 0, REPT(" ",SOURCE!$X$2-LEN(SOURCE!K616)), "")&amp;
      "},"&amp;IF(SOURCE!L616&lt;&gt;"",""&amp;SOURCE!L616,"")
 )
)
)</f>
        <v>/*  592 */  { addItemToBuffer,             ITM_i,                       "i",                                           "i",                                           (0 &lt;&lt; TAM_MAX_BITS) |     0, CAT_aint | SLS_UNCHANGED | US_UNCHANGED},</v>
      </c>
    </row>
    <row r="617" spans="1:1">
      <c r="A617" s="168" t="str">
        <f>IF(AND(OR(SOURCE!A617="",ISBLANK(SOURCE!A617)),SOURCE!B617&gt;0),IF(ISBLANK(SOURCE!C617),"",SOURCE!C617),
IF(SOURCE!B617&lt;0,VLOOKUP(SOURCE!B617,lookups!A$1:B$25,2,0),
  IF(ISBLANK(SOURCE!B617),
    "",
    "/* "&amp;TEXT(SOURCE!B617,"???0")&amp;" *"&amp;
      SOURCE!C617&amp;", "&amp; IF(SOURCE!$O$2-LEN(SOURCE!C617) &gt;= 0, REPT(" ",SOURCE!$O$2-LEN(SOURCE!C617)), "")&amp;
      SOURCE!D617&amp;", "&amp; IF(SOURCE!$P$2-LEN(SOURCE!D617) &gt;= 0, REPT(" ",SOURCE!$P$2-LEN(SOURCE!D617)), "")&amp;
      SOURCE!E617&amp;", "&amp; IF(SOURCE!$Q$2-LEN(SOURCE!E617) &gt;=0, REPT(" ",SOURCE!$Q$2-LEN(SOURCE!E617)), "")&amp;
      SOURCE!F617&amp;", "&amp; IF(SOURCE!$R$2-LEN(SOURCE!F617) &gt;= 0, REPT(" ",SOURCE!$R$2-LEN(SOURCE!F617)+2), "")&amp;"("&amp;
      SUBSTITUTE(TEXT(SOURCE!G617,"??0"),"  ","")&amp;" &lt;&lt; TAM_MAX_BITS) |"&amp; IF(SOURCE!$S$2-3 &gt;= 0, REPT(" ",SOURCE!$S$2-5+4+1-1-LEN(SUBSTITUTE(SUBSTITUTE(TEXT(SOURCE!H617,"????0"),"  ","")," ",""))), "")&amp;
      SUBSTITUTE(SUBSTITUTE(TEXT(SOURCE!H617,"????0"),"  ","")," ","")&amp;","&amp; IF(SOURCE!$T$2-3 &gt;= 0, REPT(" ",SOURCE!$T$2-3-5), "")&amp;
      SOURCE!I617&amp;" | "&amp; IF(SOURCE!$U$2-LEN(SOURCE!I617) &gt;= 0, REPT(" ",SOURCE!$U$2-LEN(SOURCE!I617)), "")&amp;
      SOURCE!J617&amp;      IF(SOURCE!$V$2-LEN(SOURCE!J617) &gt;= 0, REPT(" ",SOURCE!$V$2-LEN(SOURCE!J617)), "")&amp;
  " | "&amp; SOURCE!K617&amp;      IF(SOURCE!$X$2-LEN(SOURCE!K617) &gt;= 0, REPT(" ",SOURCE!$X$2-LEN(SOURCE!K617)), "")&amp;
      "},"&amp;IF(SOURCE!L617&lt;&gt;"",""&amp;SOURCE!L617,"")
 )
)
)</f>
        <v>/*  593 */  { addItemToBuffer,             ITM_j,                       "j",                                           "j",                                           (0 &lt;&lt; TAM_MAX_BITS) |     0, CAT_aint | SLS_UNCHANGED | US_UNCHANGED},</v>
      </c>
    </row>
    <row r="618" spans="1:1">
      <c r="A618" s="168" t="str">
        <f>IF(AND(OR(SOURCE!A618="",ISBLANK(SOURCE!A618)),SOURCE!B618&gt;0),IF(ISBLANK(SOURCE!C618),"",SOURCE!C618),
IF(SOURCE!B618&lt;0,VLOOKUP(SOURCE!B618,lookups!A$1:B$25,2,0),
  IF(ISBLANK(SOURCE!B618),
    "",
    "/* "&amp;TEXT(SOURCE!B618,"???0")&amp;" *"&amp;
      SOURCE!C618&amp;", "&amp; IF(SOURCE!$O$2-LEN(SOURCE!C618) &gt;= 0, REPT(" ",SOURCE!$O$2-LEN(SOURCE!C618)), "")&amp;
      SOURCE!D618&amp;", "&amp; IF(SOURCE!$P$2-LEN(SOURCE!D618) &gt;= 0, REPT(" ",SOURCE!$P$2-LEN(SOURCE!D618)), "")&amp;
      SOURCE!E618&amp;", "&amp; IF(SOURCE!$Q$2-LEN(SOURCE!E618) &gt;=0, REPT(" ",SOURCE!$Q$2-LEN(SOURCE!E618)), "")&amp;
      SOURCE!F618&amp;", "&amp; IF(SOURCE!$R$2-LEN(SOURCE!F618) &gt;= 0, REPT(" ",SOURCE!$R$2-LEN(SOURCE!F618)+2), "")&amp;"("&amp;
      SUBSTITUTE(TEXT(SOURCE!G618,"??0"),"  ","")&amp;" &lt;&lt; TAM_MAX_BITS) |"&amp; IF(SOURCE!$S$2-3 &gt;= 0, REPT(" ",SOURCE!$S$2-5+4+1-1-LEN(SUBSTITUTE(SUBSTITUTE(TEXT(SOURCE!H618,"????0"),"  ","")," ",""))), "")&amp;
      SUBSTITUTE(SUBSTITUTE(TEXT(SOURCE!H618,"????0"),"  ","")," ","")&amp;","&amp; IF(SOURCE!$T$2-3 &gt;= 0, REPT(" ",SOURCE!$T$2-3-5), "")&amp;
      SOURCE!I618&amp;" | "&amp; IF(SOURCE!$U$2-LEN(SOURCE!I618) &gt;= 0, REPT(" ",SOURCE!$U$2-LEN(SOURCE!I618)), "")&amp;
      SOURCE!J618&amp;      IF(SOURCE!$V$2-LEN(SOURCE!J618) &gt;= 0, REPT(" ",SOURCE!$V$2-LEN(SOURCE!J618)), "")&amp;
  " | "&amp; SOURCE!K618&amp;      IF(SOURCE!$X$2-LEN(SOURCE!K618) &gt;= 0, REPT(" ",SOURCE!$X$2-LEN(SOURCE!K618)), "")&amp;
      "},"&amp;IF(SOURCE!L618&lt;&gt;"",""&amp;SOURCE!L618,"")
 )
)
)</f>
        <v>/*  594 */  { addItemToBuffer,             ITM_k,                       "k",                                           "k",                                           (0 &lt;&lt; TAM_MAX_BITS) |     0, CAT_aint | SLS_UNCHANGED | US_UNCHANGED},</v>
      </c>
    </row>
    <row r="619" spans="1:1">
      <c r="A619" s="168" t="str">
        <f>IF(AND(OR(SOURCE!A619="",ISBLANK(SOURCE!A619)),SOURCE!B619&gt;0),IF(ISBLANK(SOURCE!C619),"",SOURCE!C619),
IF(SOURCE!B619&lt;0,VLOOKUP(SOURCE!B619,lookups!A$1:B$25,2,0),
  IF(ISBLANK(SOURCE!B619),
    "",
    "/* "&amp;TEXT(SOURCE!B619,"???0")&amp;" *"&amp;
      SOURCE!C619&amp;", "&amp; IF(SOURCE!$O$2-LEN(SOURCE!C619) &gt;= 0, REPT(" ",SOURCE!$O$2-LEN(SOURCE!C619)), "")&amp;
      SOURCE!D619&amp;", "&amp; IF(SOURCE!$P$2-LEN(SOURCE!D619) &gt;= 0, REPT(" ",SOURCE!$P$2-LEN(SOURCE!D619)), "")&amp;
      SOURCE!E619&amp;", "&amp; IF(SOURCE!$Q$2-LEN(SOURCE!E619) &gt;=0, REPT(" ",SOURCE!$Q$2-LEN(SOURCE!E619)), "")&amp;
      SOURCE!F619&amp;", "&amp; IF(SOURCE!$R$2-LEN(SOURCE!F619) &gt;= 0, REPT(" ",SOURCE!$R$2-LEN(SOURCE!F619)+2), "")&amp;"("&amp;
      SUBSTITUTE(TEXT(SOURCE!G619,"??0"),"  ","")&amp;" &lt;&lt; TAM_MAX_BITS) |"&amp; IF(SOURCE!$S$2-3 &gt;= 0, REPT(" ",SOURCE!$S$2-5+4+1-1-LEN(SUBSTITUTE(SUBSTITUTE(TEXT(SOURCE!H619,"????0"),"  ","")," ",""))), "")&amp;
      SUBSTITUTE(SUBSTITUTE(TEXT(SOURCE!H619,"????0"),"  ","")," ","")&amp;","&amp; IF(SOURCE!$T$2-3 &gt;= 0, REPT(" ",SOURCE!$T$2-3-5), "")&amp;
      SOURCE!I619&amp;" | "&amp; IF(SOURCE!$U$2-LEN(SOURCE!I619) &gt;= 0, REPT(" ",SOURCE!$U$2-LEN(SOURCE!I619)), "")&amp;
      SOURCE!J619&amp;      IF(SOURCE!$V$2-LEN(SOURCE!J619) &gt;= 0, REPT(" ",SOURCE!$V$2-LEN(SOURCE!J619)), "")&amp;
  " | "&amp; SOURCE!K619&amp;      IF(SOURCE!$X$2-LEN(SOURCE!K619) &gt;= 0, REPT(" ",SOURCE!$X$2-LEN(SOURCE!K619)), "")&amp;
      "},"&amp;IF(SOURCE!L619&lt;&gt;"",""&amp;SOURCE!L619,"")
 )
)
)</f>
        <v>/*  595 */  { addItemToBuffer,             ITM_l,                       "l",                                           "l",                                           (0 &lt;&lt; TAM_MAX_BITS) |     0, CAT_aint | SLS_UNCHANGED | US_UNCHANGED},</v>
      </c>
    </row>
    <row r="620" spans="1:1">
      <c r="A620" s="168" t="str">
        <f>IF(AND(OR(SOURCE!A620="",ISBLANK(SOURCE!A620)),SOURCE!B620&gt;0),IF(ISBLANK(SOURCE!C620),"",SOURCE!C620),
IF(SOURCE!B620&lt;0,VLOOKUP(SOURCE!B620,lookups!A$1:B$25,2,0),
  IF(ISBLANK(SOURCE!B620),
    "",
    "/* "&amp;TEXT(SOURCE!B620,"???0")&amp;" *"&amp;
      SOURCE!C620&amp;", "&amp; IF(SOURCE!$O$2-LEN(SOURCE!C620) &gt;= 0, REPT(" ",SOURCE!$O$2-LEN(SOURCE!C620)), "")&amp;
      SOURCE!D620&amp;", "&amp; IF(SOURCE!$P$2-LEN(SOURCE!D620) &gt;= 0, REPT(" ",SOURCE!$P$2-LEN(SOURCE!D620)), "")&amp;
      SOURCE!E620&amp;", "&amp; IF(SOURCE!$Q$2-LEN(SOURCE!E620) &gt;=0, REPT(" ",SOURCE!$Q$2-LEN(SOURCE!E620)), "")&amp;
      SOURCE!F620&amp;", "&amp; IF(SOURCE!$R$2-LEN(SOURCE!F620) &gt;= 0, REPT(" ",SOURCE!$R$2-LEN(SOURCE!F620)+2), "")&amp;"("&amp;
      SUBSTITUTE(TEXT(SOURCE!G620,"??0"),"  ","")&amp;" &lt;&lt; TAM_MAX_BITS) |"&amp; IF(SOURCE!$S$2-3 &gt;= 0, REPT(" ",SOURCE!$S$2-5+4+1-1-LEN(SUBSTITUTE(SUBSTITUTE(TEXT(SOURCE!H620,"????0"),"  ","")," ",""))), "")&amp;
      SUBSTITUTE(SUBSTITUTE(TEXT(SOURCE!H620,"????0"),"  ","")," ","")&amp;","&amp; IF(SOURCE!$T$2-3 &gt;= 0, REPT(" ",SOURCE!$T$2-3-5), "")&amp;
      SOURCE!I620&amp;" | "&amp; IF(SOURCE!$U$2-LEN(SOURCE!I620) &gt;= 0, REPT(" ",SOURCE!$U$2-LEN(SOURCE!I620)), "")&amp;
      SOURCE!J620&amp;      IF(SOURCE!$V$2-LEN(SOURCE!J620) &gt;= 0, REPT(" ",SOURCE!$V$2-LEN(SOURCE!J620)), "")&amp;
  " | "&amp; SOURCE!K620&amp;      IF(SOURCE!$X$2-LEN(SOURCE!K620) &gt;= 0, REPT(" ",SOURCE!$X$2-LEN(SOURCE!K620)), "")&amp;
      "},"&amp;IF(SOURCE!L620&lt;&gt;"",""&amp;SOURCE!L620,"")
 )
)
)</f>
        <v>/*  596 */  { addItemToBuffer,             ITM_m,                       "m",                                           "m",                                           (0 &lt;&lt; TAM_MAX_BITS) |     0, CAT_aint | SLS_UNCHANGED | US_UNCHANGED},</v>
      </c>
    </row>
    <row r="621" spans="1:1">
      <c r="A621" s="168" t="str">
        <f>IF(AND(OR(SOURCE!A621="",ISBLANK(SOURCE!A621)),SOURCE!B621&gt;0),IF(ISBLANK(SOURCE!C621),"",SOURCE!C621),
IF(SOURCE!B621&lt;0,VLOOKUP(SOURCE!B621,lookups!A$1:B$25,2,0),
  IF(ISBLANK(SOURCE!B621),
    "",
    "/* "&amp;TEXT(SOURCE!B621,"???0")&amp;" *"&amp;
      SOURCE!C621&amp;", "&amp; IF(SOURCE!$O$2-LEN(SOURCE!C621) &gt;= 0, REPT(" ",SOURCE!$O$2-LEN(SOURCE!C621)), "")&amp;
      SOURCE!D621&amp;", "&amp; IF(SOURCE!$P$2-LEN(SOURCE!D621) &gt;= 0, REPT(" ",SOURCE!$P$2-LEN(SOURCE!D621)), "")&amp;
      SOURCE!E621&amp;", "&amp; IF(SOURCE!$Q$2-LEN(SOURCE!E621) &gt;=0, REPT(" ",SOURCE!$Q$2-LEN(SOURCE!E621)), "")&amp;
      SOURCE!F621&amp;", "&amp; IF(SOURCE!$R$2-LEN(SOURCE!F621) &gt;= 0, REPT(" ",SOURCE!$R$2-LEN(SOURCE!F621)+2), "")&amp;"("&amp;
      SUBSTITUTE(TEXT(SOURCE!G621,"??0"),"  ","")&amp;" &lt;&lt; TAM_MAX_BITS) |"&amp; IF(SOURCE!$S$2-3 &gt;= 0, REPT(" ",SOURCE!$S$2-5+4+1-1-LEN(SUBSTITUTE(SUBSTITUTE(TEXT(SOURCE!H621,"????0"),"  ","")," ",""))), "")&amp;
      SUBSTITUTE(SUBSTITUTE(TEXT(SOURCE!H621,"????0"),"  ","")," ","")&amp;","&amp; IF(SOURCE!$T$2-3 &gt;= 0, REPT(" ",SOURCE!$T$2-3-5), "")&amp;
      SOURCE!I621&amp;" | "&amp; IF(SOURCE!$U$2-LEN(SOURCE!I621) &gt;= 0, REPT(" ",SOURCE!$U$2-LEN(SOURCE!I621)), "")&amp;
      SOURCE!J621&amp;      IF(SOURCE!$V$2-LEN(SOURCE!J621) &gt;= 0, REPT(" ",SOURCE!$V$2-LEN(SOURCE!J621)), "")&amp;
  " | "&amp; SOURCE!K621&amp;      IF(SOURCE!$X$2-LEN(SOURCE!K621) &gt;= 0, REPT(" ",SOURCE!$X$2-LEN(SOURCE!K621)), "")&amp;
      "},"&amp;IF(SOURCE!L621&lt;&gt;"",""&amp;SOURCE!L621,"")
 )
)
)</f>
        <v>/*  597 */  { addItemToBuffer,             ITM_n,                       "n",                                           "n",                                           (0 &lt;&lt; TAM_MAX_BITS) |     0, CAT_aint | SLS_UNCHANGED | US_UNCHANGED},</v>
      </c>
    </row>
    <row r="622" spans="1:1">
      <c r="A622" s="168" t="str">
        <f>IF(AND(OR(SOURCE!A622="",ISBLANK(SOURCE!A622)),SOURCE!B622&gt;0),IF(ISBLANK(SOURCE!C622),"",SOURCE!C622),
IF(SOURCE!B622&lt;0,VLOOKUP(SOURCE!B622,lookups!A$1:B$25,2,0),
  IF(ISBLANK(SOURCE!B622),
    "",
    "/* "&amp;TEXT(SOURCE!B622,"???0")&amp;" *"&amp;
      SOURCE!C622&amp;", "&amp; IF(SOURCE!$O$2-LEN(SOURCE!C622) &gt;= 0, REPT(" ",SOURCE!$O$2-LEN(SOURCE!C622)), "")&amp;
      SOURCE!D622&amp;", "&amp; IF(SOURCE!$P$2-LEN(SOURCE!D622) &gt;= 0, REPT(" ",SOURCE!$P$2-LEN(SOURCE!D622)), "")&amp;
      SOURCE!E622&amp;", "&amp; IF(SOURCE!$Q$2-LEN(SOURCE!E622) &gt;=0, REPT(" ",SOURCE!$Q$2-LEN(SOURCE!E622)), "")&amp;
      SOURCE!F622&amp;", "&amp; IF(SOURCE!$R$2-LEN(SOURCE!F622) &gt;= 0, REPT(" ",SOURCE!$R$2-LEN(SOURCE!F622)+2), "")&amp;"("&amp;
      SUBSTITUTE(TEXT(SOURCE!G622,"??0"),"  ","")&amp;" &lt;&lt; TAM_MAX_BITS) |"&amp; IF(SOURCE!$S$2-3 &gt;= 0, REPT(" ",SOURCE!$S$2-5+4+1-1-LEN(SUBSTITUTE(SUBSTITUTE(TEXT(SOURCE!H622,"????0"),"  ","")," ",""))), "")&amp;
      SUBSTITUTE(SUBSTITUTE(TEXT(SOURCE!H622,"????0"),"  ","")," ","")&amp;","&amp; IF(SOURCE!$T$2-3 &gt;= 0, REPT(" ",SOURCE!$T$2-3-5), "")&amp;
      SOURCE!I622&amp;" | "&amp; IF(SOURCE!$U$2-LEN(SOURCE!I622) &gt;= 0, REPT(" ",SOURCE!$U$2-LEN(SOURCE!I622)), "")&amp;
      SOURCE!J622&amp;      IF(SOURCE!$V$2-LEN(SOURCE!J622) &gt;= 0, REPT(" ",SOURCE!$V$2-LEN(SOURCE!J622)), "")&amp;
  " | "&amp; SOURCE!K622&amp;      IF(SOURCE!$X$2-LEN(SOURCE!K622) &gt;= 0, REPT(" ",SOURCE!$X$2-LEN(SOURCE!K622)), "")&amp;
      "},"&amp;IF(SOURCE!L622&lt;&gt;"",""&amp;SOURCE!L622,"")
 )
)
)</f>
        <v>/*  598 */  { addItemToBuffer,             ITM_o,                       "o",                                           "o",                                           (0 &lt;&lt; TAM_MAX_BITS) |     0, CAT_aint | SLS_UNCHANGED | US_UNCHANGED},</v>
      </c>
    </row>
    <row r="623" spans="1:1">
      <c r="A623" s="168" t="str">
        <f>IF(AND(OR(SOURCE!A623="",ISBLANK(SOURCE!A623)),SOURCE!B623&gt;0),IF(ISBLANK(SOURCE!C623),"",SOURCE!C623),
IF(SOURCE!B623&lt;0,VLOOKUP(SOURCE!B623,lookups!A$1:B$25,2,0),
  IF(ISBLANK(SOURCE!B623),
    "",
    "/* "&amp;TEXT(SOURCE!B623,"???0")&amp;" *"&amp;
      SOURCE!C623&amp;", "&amp; IF(SOURCE!$O$2-LEN(SOURCE!C623) &gt;= 0, REPT(" ",SOURCE!$O$2-LEN(SOURCE!C623)), "")&amp;
      SOURCE!D623&amp;", "&amp; IF(SOURCE!$P$2-LEN(SOURCE!D623) &gt;= 0, REPT(" ",SOURCE!$P$2-LEN(SOURCE!D623)), "")&amp;
      SOURCE!E623&amp;", "&amp; IF(SOURCE!$Q$2-LEN(SOURCE!E623) &gt;=0, REPT(" ",SOURCE!$Q$2-LEN(SOURCE!E623)), "")&amp;
      SOURCE!F623&amp;", "&amp; IF(SOURCE!$R$2-LEN(SOURCE!F623) &gt;= 0, REPT(" ",SOURCE!$R$2-LEN(SOURCE!F623)+2), "")&amp;"("&amp;
      SUBSTITUTE(TEXT(SOURCE!G623,"??0"),"  ","")&amp;" &lt;&lt; TAM_MAX_BITS) |"&amp; IF(SOURCE!$S$2-3 &gt;= 0, REPT(" ",SOURCE!$S$2-5+4+1-1-LEN(SUBSTITUTE(SUBSTITUTE(TEXT(SOURCE!H623,"????0"),"  ","")," ",""))), "")&amp;
      SUBSTITUTE(SUBSTITUTE(TEXT(SOURCE!H623,"????0"),"  ","")," ","")&amp;","&amp; IF(SOURCE!$T$2-3 &gt;= 0, REPT(" ",SOURCE!$T$2-3-5), "")&amp;
      SOURCE!I623&amp;" | "&amp; IF(SOURCE!$U$2-LEN(SOURCE!I623) &gt;= 0, REPT(" ",SOURCE!$U$2-LEN(SOURCE!I623)), "")&amp;
      SOURCE!J623&amp;      IF(SOURCE!$V$2-LEN(SOURCE!J623) &gt;= 0, REPT(" ",SOURCE!$V$2-LEN(SOURCE!J623)), "")&amp;
  " | "&amp; SOURCE!K623&amp;      IF(SOURCE!$X$2-LEN(SOURCE!K623) &gt;= 0, REPT(" ",SOURCE!$X$2-LEN(SOURCE!K623)), "")&amp;
      "},"&amp;IF(SOURCE!L623&lt;&gt;"",""&amp;SOURCE!L623,"")
 )
)
)</f>
        <v>/*  599 */  { addItemToBuffer,             ITM_p,                       "p",                                           "p",                                           (0 &lt;&lt; TAM_MAX_BITS) |     0, CAT_aint | SLS_UNCHANGED | US_UNCHANGED},</v>
      </c>
    </row>
    <row r="624" spans="1:1">
      <c r="A624" s="168" t="str">
        <f>IF(AND(OR(SOURCE!A624="",ISBLANK(SOURCE!A624)),SOURCE!B624&gt;0),IF(ISBLANK(SOURCE!C624),"",SOURCE!C624),
IF(SOURCE!B624&lt;0,VLOOKUP(SOURCE!B624,lookups!A$1:B$25,2,0),
  IF(ISBLANK(SOURCE!B624),
    "",
    "/* "&amp;TEXT(SOURCE!B624,"???0")&amp;" *"&amp;
      SOURCE!C624&amp;", "&amp; IF(SOURCE!$O$2-LEN(SOURCE!C624) &gt;= 0, REPT(" ",SOURCE!$O$2-LEN(SOURCE!C624)), "")&amp;
      SOURCE!D624&amp;", "&amp; IF(SOURCE!$P$2-LEN(SOURCE!D624) &gt;= 0, REPT(" ",SOURCE!$P$2-LEN(SOURCE!D624)), "")&amp;
      SOURCE!E624&amp;", "&amp; IF(SOURCE!$Q$2-LEN(SOURCE!E624) &gt;=0, REPT(" ",SOURCE!$Q$2-LEN(SOURCE!E624)), "")&amp;
      SOURCE!F624&amp;", "&amp; IF(SOURCE!$R$2-LEN(SOURCE!F624) &gt;= 0, REPT(" ",SOURCE!$R$2-LEN(SOURCE!F624)+2), "")&amp;"("&amp;
      SUBSTITUTE(TEXT(SOURCE!G624,"??0"),"  ","")&amp;" &lt;&lt; TAM_MAX_BITS) |"&amp; IF(SOURCE!$S$2-3 &gt;= 0, REPT(" ",SOURCE!$S$2-5+4+1-1-LEN(SUBSTITUTE(SUBSTITUTE(TEXT(SOURCE!H624,"????0"),"  ","")," ",""))), "")&amp;
      SUBSTITUTE(SUBSTITUTE(TEXT(SOURCE!H624,"????0"),"  ","")," ","")&amp;","&amp; IF(SOURCE!$T$2-3 &gt;= 0, REPT(" ",SOURCE!$T$2-3-5), "")&amp;
      SOURCE!I624&amp;" | "&amp; IF(SOURCE!$U$2-LEN(SOURCE!I624) &gt;= 0, REPT(" ",SOURCE!$U$2-LEN(SOURCE!I624)), "")&amp;
      SOURCE!J624&amp;      IF(SOURCE!$V$2-LEN(SOURCE!J624) &gt;= 0, REPT(" ",SOURCE!$V$2-LEN(SOURCE!J624)), "")&amp;
  " | "&amp; SOURCE!K624&amp;      IF(SOURCE!$X$2-LEN(SOURCE!K624) &gt;= 0, REPT(" ",SOURCE!$X$2-LEN(SOURCE!K624)), "")&amp;
      "},"&amp;IF(SOURCE!L624&lt;&gt;"",""&amp;SOURCE!L624,"")
 )
)
)</f>
        <v>/*  600 */  { addItemToBuffer,             ITM_q,                       "q",                                           "q",                                           (0 &lt;&lt; TAM_MAX_BITS) |     0, CAT_aint | SLS_UNCHANGED | US_UNCHANGED},</v>
      </c>
    </row>
    <row r="625" spans="1:1">
      <c r="A625" s="168" t="str">
        <f>IF(AND(OR(SOURCE!A625="",ISBLANK(SOURCE!A625)),SOURCE!B625&gt;0),IF(ISBLANK(SOURCE!C625),"",SOURCE!C625),
IF(SOURCE!B625&lt;0,VLOOKUP(SOURCE!B625,lookups!A$1:B$25,2,0),
  IF(ISBLANK(SOURCE!B625),
    "",
    "/* "&amp;TEXT(SOURCE!B625,"???0")&amp;" *"&amp;
      SOURCE!C625&amp;", "&amp; IF(SOURCE!$O$2-LEN(SOURCE!C625) &gt;= 0, REPT(" ",SOURCE!$O$2-LEN(SOURCE!C625)), "")&amp;
      SOURCE!D625&amp;", "&amp; IF(SOURCE!$P$2-LEN(SOURCE!D625) &gt;= 0, REPT(" ",SOURCE!$P$2-LEN(SOURCE!D625)), "")&amp;
      SOURCE!E625&amp;", "&amp; IF(SOURCE!$Q$2-LEN(SOURCE!E625) &gt;=0, REPT(" ",SOURCE!$Q$2-LEN(SOURCE!E625)), "")&amp;
      SOURCE!F625&amp;", "&amp; IF(SOURCE!$R$2-LEN(SOURCE!F625) &gt;= 0, REPT(" ",SOURCE!$R$2-LEN(SOURCE!F625)+2), "")&amp;"("&amp;
      SUBSTITUTE(TEXT(SOURCE!G625,"??0"),"  ","")&amp;" &lt;&lt; TAM_MAX_BITS) |"&amp; IF(SOURCE!$S$2-3 &gt;= 0, REPT(" ",SOURCE!$S$2-5+4+1-1-LEN(SUBSTITUTE(SUBSTITUTE(TEXT(SOURCE!H625,"????0"),"  ","")," ",""))), "")&amp;
      SUBSTITUTE(SUBSTITUTE(TEXT(SOURCE!H625,"????0"),"  ","")," ","")&amp;","&amp; IF(SOURCE!$T$2-3 &gt;= 0, REPT(" ",SOURCE!$T$2-3-5), "")&amp;
      SOURCE!I625&amp;" | "&amp; IF(SOURCE!$U$2-LEN(SOURCE!I625) &gt;= 0, REPT(" ",SOURCE!$U$2-LEN(SOURCE!I625)), "")&amp;
      SOURCE!J625&amp;      IF(SOURCE!$V$2-LEN(SOURCE!J625) &gt;= 0, REPT(" ",SOURCE!$V$2-LEN(SOURCE!J625)), "")&amp;
  " | "&amp; SOURCE!K625&amp;      IF(SOURCE!$X$2-LEN(SOURCE!K625) &gt;= 0, REPT(" ",SOURCE!$X$2-LEN(SOURCE!K625)), "")&amp;
      "},"&amp;IF(SOURCE!L625&lt;&gt;"",""&amp;SOURCE!L625,"")
 )
)
)</f>
        <v>/*  601 */  { addItemToBuffer,             ITM_r,                       "r",                                           "r",                                           (0 &lt;&lt; TAM_MAX_BITS) |     0, CAT_aint | SLS_UNCHANGED | US_UNCHANGED},</v>
      </c>
    </row>
    <row r="626" spans="1:1">
      <c r="A626" s="168" t="str">
        <f>IF(AND(OR(SOURCE!A626="",ISBLANK(SOURCE!A626)),SOURCE!B626&gt;0),IF(ISBLANK(SOURCE!C626),"",SOURCE!C626),
IF(SOURCE!B626&lt;0,VLOOKUP(SOURCE!B626,lookups!A$1:B$25,2,0),
  IF(ISBLANK(SOURCE!B626),
    "",
    "/* "&amp;TEXT(SOURCE!B626,"???0")&amp;" *"&amp;
      SOURCE!C626&amp;", "&amp; IF(SOURCE!$O$2-LEN(SOURCE!C626) &gt;= 0, REPT(" ",SOURCE!$O$2-LEN(SOURCE!C626)), "")&amp;
      SOURCE!D626&amp;", "&amp; IF(SOURCE!$P$2-LEN(SOURCE!D626) &gt;= 0, REPT(" ",SOURCE!$P$2-LEN(SOURCE!D626)), "")&amp;
      SOURCE!E626&amp;", "&amp; IF(SOURCE!$Q$2-LEN(SOURCE!E626) &gt;=0, REPT(" ",SOURCE!$Q$2-LEN(SOURCE!E626)), "")&amp;
      SOURCE!F626&amp;", "&amp; IF(SOURCE!$R$2-LEN(SOURCE!F626) &gt;= 0, REPT(" ",SOURCE!$R$2-LEN(SOURCE!F626)+2), "")&amp;"("&amp;
      SUBSTITUTE(TEXT(SOURCE!G626,"??0"),"  ","")&amp;" &lt;&lt; TAM_MAX_BITS) |"&amp; IF(SOURCE!$S$2-3 &gt;= 0, REPT(" ",SOURCE!$S$2-5+4+1-1-LEN(SUBSTITUTE(SUBSTITUTE(TEXT(SOURCE!H626,"????0"),"  ","")," ",""))), "")&amp;
      SUBSTITUTE(SUBSTITUTE(TEXT(SOURCE!H626,"????0"),"  ","")," ","")&amp;","&amp; IF(SOURCE!$T$2-3 &gt;= 0, REPT(" ",SOURCE!$T$2-3-5), "")&amp;
      SOURCE!I626&amp;" | "&amp; IF(SOURCE!$U$2-LEN(SOURCE!I626) &gt;= 0, REPT(" ",SOURCE!$U$2-LEN(SOURCE!I626)), "")&amp;
      SOURCE!J626&amp;      IF(SOURCE!$V$2-LEN(SOURCE!J626) &gt;= 0, REPT(" ",SOURCE!$V$2-LEN(SOURCE!J626)), "")&amp;
  " | "&amp; SOURCE!K626&amp;      IF(SOURCE!$X$2-LEN(SOURCE!K626) &gt;= 0, REPT(" ",SOURCE!$X$2-LEN(SOURCE!K626)), "")&amp;
      "},"&amp;IF(SOURCE!L626&lt;&gt;"",""&amp;SOURCE!L626,"")
 )
)
)</f>
        <v>/*  602 */  { addItemToBuffer,             ITM_s,                       "s",                                           "s",                                           (0 &lt;&lt; TAM_MAX_BITS) |     0, CAT_aint | SLS_UNCHANGED | US_UNCHANGED},</v>
      </c>
    </row>
    <row r="627" spans="1:1">
      <c r="A627" s="168" t="str">
        <f>IF(AND(OR(SOURCE!A627="",ISBLANK(SOURCE!A627)),SOURCE!B627&gt;0),IF(ISBLANK(SOURCE!C627),"",SOURCE!C627),
IF(SOURCE!B627&lt;0,VLOOKUP(SOURCE!B627,lookups!A$1:B$25,2,0),
  IF(ISBLANK(SOURCE!B627),
    "",
    "/* "&amp;TEXT(SOURCE!B627,"???0")&amp;" *"&amp;
      SOURCE!C627&amp;", "&amp; IF(SOURCE!$O$2-LEN(SOURCE!C627) &gt;= 0, REPT(" ",SOURCE!$O$2-LEN(SOURCE!C627)), "")&amp;
      SOURCE!D627&amp;", "&amp; IF(SOURCE!$P$2-LEN(SOURCE!D627) &gt;= 0, REPT(" ",SOURCE!$P$2-LEN(SOURCE!D627)), "")&amp;
      SOURCE!E627&amp;", "&amp; IF(SOURCE!$Q$2-LEN(SOURCE!E627) &gt;=0, REPT(" ",SOURCE!$Q$2-LEN(SOURCE!E627)), "")&amp;
      SOURCE!F627&amp;", "&amp; IF(SOURCE!$R$2-LEN(SOURCE!F627) &gt;= 0, REPT(" ",SOURCE!$R$2-LEN(SOURCE!F627)+2), "")&amp;"("&amp;
      SUBSTITUTE(TEXT(SOURCE!G627,"??0"),"  ","")&amp;" &lt;&lt; TAM_MAX_BITS) |"&amp; IF(SOURCE!$S$2-3 &gt;= 0, REPT(" ",SOURCE!$S$2-5+4+1-1-LEN(SUBSTITUTE(SUBSTITUTE(TEXT(SOURCE!H627,"????0"),"  ","")," ",""))), "")&amp;
      SUBSTITUTE(SUBSTITUTE(TEXT(SOURCE!H627,"????0"),"  ","")," ","")&amp;","&amp; IF(SOURCE!$T$2-3 &gt;= 0, REPT(" ",SOURCE!$T$2-3-5), "")&amp;
      SOURCE!I627&amp;" | "&amp; IF(SOURCE!$U$2-LEN(SOURCE!I627) &gt;= 0, REPT(" ",SOURCE!$U$2-LEN(SOURCE!I627)), "")&amp;
      SOURCE!J627&amp;      IF(SOURCE!$V$2-LEN(SOURCE!J627) &gt;= 0, REPT(" ",SOURCE!$V$2-LEN(SOURCE!J627)), "")&amp;
  " | "&amp; SOURCE!K627&amp;      IF(SOURCE!$X$2-LEN(SOURCE!K627) &gt;= 0, REPT(" ",SOURCE!$X$2-LEN(SOURCE!K627)), "")&amp;
      "},"&amp;IF(SOURCE!L627&lt;&gt;"",""&amp;SOURCE!L627,"")
 )
)
)</f>
        <v>/*  603 */  { addItemToBuffer,             ITM_t,                       "t",                                           "t",                                           (0 &lt;&lt; TAM_MAX_BITS) |     0, CAT_aint | SLS_UNCHANGED | US_UNCHANGED},</v>
      </c>
    </row>
    <row r="628" spans="1:1">
      <c r="A628" s="168" t="str">
        <f>IF(AND(OR(SOURCE!A628="",ISBLANK(SOURCE!A628)),SOURCE!B628&gt;0),IF(ISBLANK(SOURCE!C628),"",SOURCE!C628),
IF(SOURCE!B628&lt;0,VLOOKUP(SOURCE!B628,lookups!A$1:B$25,2,0),
  IF(ISBLANK(SOURCE!B628),
    "",
    "/* "&amp;TEXT(SOURCE!B628,"???0")&amp;" *"&amp;
      SOURCE!C628&amp;", "&amp; IF(SOURCE!$O$2-LEN(SOURCE!C628) &gt;= 0, REPT(" ",SOURCE!$O$2-LEN(SOURCE!C628)), "")&amp;
      SOURCE!D628&amp;", "&amp; IF(SOURCE!$P$2-LEN(SOURCE!D628) &gt;= 0, REPT(" ",SOURCE!$P$2-LEN(SOURCE!D628)), "")&amp;
      SOURCE!E628&amp;", "&amp; IF(SOURCE!$Q$2-LEN(SOURCE!E628) &gt;=0, REPT(" ",SOURCE!$Q$2-LEN(SOURCE!E628)), "")&amp;
      SOURCE!F628&amp;", "&amp; IF(SOURCE!$R$2-LEN(SOURCE!F628) &gt;= 0, REPT(" ",SOURCE!$R$2-LEN(SOURCE!F628)+2), "")&amp;"("&amp;
      SUBSTITUTE(TEXT(SOURCE!G628,"??0"),"  ","")&amp;" &lt;&lt; TAM_MAX_BITS) |"&amp; IF(SOURCE!$S$2-3 &gt;= 0, REPT(" ",SOURCE!$S$2-5+4+1-1-LEN(SUBSTITUTE(SUBSTITUTE(TEXT(SOURCE!H628,"????0"),"  ","")," ",""))), "")&amp;
      SUBSTITUTE(SUBSTITUTE(TEXT(SOURCE!H628,"????0"),"  ","")," ","")&amp;","&amp; IF(SOURCE!$T$2-3 &gt;= 0, REPT(" ",SOURCE!$T$2-3-5), "")&amp;
      SOURCE!I628&amp;" | "&amp; IF(SOURCE!$U$2-LEN(SOURCE!I628) &gt;= 0, REPT(" ",SOURCE!$U$2-LEN(SOURCE!I628)), "")&amp;
      SOURCE!J628&amp;      IF(SOURCE!$V$2-LEN(SOURCE!J628) &gt;= 0, REPT(" ",SOURCE!$V$2-LEN(SOURCE!J628)), "")&amp;
  " | "&amp; SOURCE!K628&amp;      IF(SOURCE!$X$2-LEN(SOURCE!K628) &gt;= 0, REPT(" ",SOURCE!$X$2-LEN(SOURCE!K628)), "")&amp;
      "},"&amp;IF(SOURCE!L628&lt;&gt;"",""&amp;SOURCE!L628,"")
 )
)
)</f>
        <v>/*  604 */  { addItemToBuffer,             ITM_u,                       "u",                                           "u",                                           (0 &lt;&lt; TAM_MAX_BITS) |     0, CAT_aint | SLS_UNCHANGED | US_UNCHANGED},</v>
      </c>
    </row>
    <row r="629" spans="1:1">
      <c r="A629" s="168" t="str">
        <f>IF(AND(OR(SOURCE!A629="",ISBLANK(SOURCE!A629)),SOURCE!B629&gt;0),IF(ISBLANK(SOURCE!C629),"",SOURCE!C629),
IF(SOURCE!B629&lt;0,VLOOKUP(SOURCE!B629,lookups!A$1:B$25,2,0),
  IF(ISBLANK(SOURCE!B629),
    "",
    "/* "&amp;TEXT(SOURCE!B629,"???0")&amp;" *"&amp;
      SOURCE!C629&amp;", "&amp; IF(SOURCE!$O$2-LEN(SOURCE!C629) &gt;= 0, REPT(" ",SOURCE!$O$2-LEN(SOURCE!C629)), "")&amp;
      SOURCE!D629&amp;", "&amp; IF(SOURCE!$P$2-LEN(SOURCE!D629) &gt;= 0, REPT(" ",SOURCE!$P$2-LEN(SOURCE!D629)), "")&amp;
      SOURCE!E629&amp;", "&amp; IF(SOURCE!$Q$2-LEN(SOURCE!E629) &gt;=0, REPT(" ",SOURCE!$Q$2-LEN(SOURCE!E629)), "")&amp;
      SOURCE!F629&amp;", "&amp; IF(SOURCE!$R$2-LEN(SOURCE!F629) &gt;= 0, REPT(" ",SOURCE!$R$2-LEN(SOURCE!F629)+2), "")&amp;"("&amp;
      SUBSTITUTE(TEXT(SOURCE!G629,"??0"),"  ","")&amp;" &lt;&lt; TAM_MAX_BITS) |"&amp; IF(SOURCE!$S$2-3 &gt;= 0, REPT(" ",SOURCE!$S$2-5+4+1-1-LEN(SUBSTITUTE(SUBSTITUTE(TEXT(SOURCE!H629,"????0"),"  ","")," ",""))), "")&amp;
      SUBSTITUTE(SUBSTITUTE(TEXT(SOURCE!H629,"????0"),"  ","")," ","")&amp;","&amp; IF(SOURCE!$T$2-3 &gt;= 0, REPT(" ",SOURCE!$T$2-3-5), "")&amp;
      SOURCE!I629&amp;" | "&amp; IF(SOURCE!$U$2-LEN(SOURCE!I629) &gt;= 0, REPT(" ",SOURCE!$U$2-LEN(SOURCE!I629)), "")&amp;
      SOURCE!J629&amp;      IF(SOURCE!$V$2-LEN(SOURCE!J629) &gt;= 0, REPT(" ",SOURCE!$V$2-LEN(SOURCE!J629)), "")&amp;
  " | "&amp; SOURCE!K629&amp;      IF(SOURCE!$X$2-LEN(SOURCE!K629) &gt;= 0, REPT(" ",SOURCE!$X$2-LEN(SOURCE!K629)), "")&amp;
      "},"&amp;IF(SOURCE!L629&lt;&gt;"",""&amp;SOURCE!L629,"")
 )
)
)</f>
        <v>/*  605 */  { addItemToBuffer,             ITM_v,                       "v",                                           "v",                                           (0 &lt;&lt; TAM_MAX_BITS) |     0, CAT_aint | SLS_UNCHANGED | US_UNCHANGED},</v>
      </c>
    </row>
    <row r="630" spans="1:1">
      <c r="A630" s="168" t="str">
        <f>IF(AND(OR(SOURCE!A630="",ISBLANK(SOURCE!A630)),SOURCE!B630&gt;0),IF(ISBLANK(SOURCE!C630),"",SOURCE!C630),
IF(SOURCE!B630&lt;0,VLOOKUP(SOURCE!B630,lookups!A$1:B$25,2,0),
  IF(ISBLANK(SOURCE!B630),
    "",
    "/* "&amp;TEXT(SOURCE!B630,"???0")&amp;" *"&amp;
      SOURCE!C630&amp;", "&amp; IF(SOURCE!$O$2-LEN(SOURCE!C630) &gt;= 0, REPT(" ",SOURCE!$O$2-LEN(SOURCE!C630)), "")&amp;
      SOURCE!D630&amp;", "&amp; IF(SOURCE!$P$2-LEN(SOURCE!D630) &gt;= 0, REPT(" ",SOURCE!$P$2-LEN(SOURCE!D630)), "")&amp;
      SOURCE!E630&amp;", "&amp; IF(SOURCE!$Q$2-LEN(SOURCE!E630) &gt;=0, REPT(" ",SOURCE!$Q$2-LEN(SOURCE!E630)), "")&amp;
      SOURCE!F630&amp;", "&amp; IF(SOURCE!$R$2-LEN(SOURCE!F630) &gt;= 0, REPT(" ",SOURCE!$R$2-LEN(SOURCE!F630)+2), "")&amp;"("&amp;
      SUBSTITUTE(TEXT(SOURCE!G630,"??0"),"  ","")&amp;" &lt;&lt; TAM_MAX_BITS) |"&amp; IF(SOURCE!$S$2-3 &gt;= 0, REPT(" ",SOURCE!$S$2-5+4+1-1-LEN(SUBSTITUTE(SUBSTITUTE(TEXT(SOURCE!H630,"????0"),"  ","")," ",""))), "")&amp;
      SUBSTITUTE(SUBSTITUTE(TEXT(SOURCE!H630,"????0"),"  ","")," ","")&amp;","&amp; IF(SOURCE!$T$2-3 &gt;= 0, REPT(" ",SOURCE!$T$2-3-5), "")&amp;
      SOURCE!I630&amp;" | "&amp; IF(SOURCE!$U$2-LEN(SOURCE!I630) &gt;= 0, REPT(" ",SOURCE!$U$2-LEN(SOURCE!I630)), "")&amp;
      SOURCE!J630&amp;      IF(SOURCE!$V$2-LEN(SOURCE!J630) &gt;= 0, REPT(" ",SOURCE!$V$2-LEN(SOURCE!J630)), "")&amp;
  " | "&amp; SOURCE!K630&amp;      IF(SOURCE!$X$2-LEN(SOURCE!K630) &gt;= 0, REPT(" ",SOURCE!$X$2-LEN(SOURCE!K630)), "")&amp;
      "},"&amp;IF(SOURCE!L630&lt;&gt;"",""&amp;SOURCE!L630,"")
 )
)
)</f>
        <v>/*  606 */  { addItemToBuffer,             ITM_w,                       "w",                                           "w",                                           (0 &lt;&lt; TAM_MAX_BITS) |     0, CAT_aint | SLS_UNCHANGED | US_UNCHANGED},</v>
      </c>
    </row>
    <row r="631" spans="1:1">
      <c r="A631" s="168" t="str">
        <f>IF(AND(OR(SOURCE!A631="",ISBLANK(SOURCE!A631)),SOURCE!B631&gt;0),IF(ISBLANK(SOURCE!C631),"",SOURCE!C631),
IF(SOURCE!B631&lt;0,VLOOKUP(SOURCE!B631,lookups!A$1:B$25,2,0),
  IF(ISBLANK(SOURCE!B631),
    "",
    "/* "&amp;TEXT(SOURCE!B631,"???0")&amp;" *"&amp;
      SOURCE!C631&amp;", "&amp; IF(SOURCE!$O$2-LEN(SOURCE!C631) &gt;= 0, REPT(" ",SOURCE!$O$2-LEN(SOURCE!C631)), "")&amp;
      SOURCE!D631&amp;", "&amp; IF(SOURCE!$P$2-LEN(SOURCE!D631) &gt;= 0, REPT(" ",SOURCE!$P$2-LEN(SOURCE!D631)), "")&amp;
      SOURCE!E631&amp;", "&amp; IF(SOURCE!$Q$2-LEN(SOURCE!E631) &gt;=0, REPT(" ",SOURCE!$Q$2-LEN(SOURCE!E631)), "")&amp;
      SOURCE!F631&amp;", "&amp; IF(SOURCE!$R$2-LEN(SOURCE!F631) &gt;= 0, REPT(" ",SOURCE!$R$2-LEN(SOURCE!F631)+2), "")&amp;"("&amp;
      SUBSTITUTE(TEXT(SOURCE!G631,"??0"),"  ","")&amp;" &lt;&lt; TAM_MAX_BITS) |"&amp; IF(SOURCE!$S$2-3 &gt;= 0, REPT(" ",SOURCE!$S$2-5+4+1-1-LEN(SUBSTITUTE(SUBSTITUTE(TEXT(SOURCE!H631,"????0"),"  ","")," ",""))), "")&amp;
      SUBSTITUTE(SUBSTITUTE(TEXT(SOURCE!H631,"????0"),"  ","")," ","")&amp;","&amp; IF(SOURCE!$T$2-3 &gt;= 0, REPT(" ",SOURCE!$T$2-3-5), "")&amp;
      SOURCE!I631&amp;" | "&amp; IF(SOURCE!$U$2-LEN(SOURCE!I631) &gt;= 0, REPT(" ",SOURCE!$U$2-LEN(SOURCE!I631)), "")&amp;
      SOURCE!J631&amp;      IF(SOURCE!$V$2-LEN(SOURCE!J631) &gt;= 0, REPT(" ",SOURCE!$V$2-LEN(SOURCE!J631)), "")&amp;
  " | "&amp; SOURCE!K631&amp;      IF(SOURCE!$X$2-LEN(SOURCE!K631) &gt;= 0, REPT(" ",SOURCE!$X$2-LEN(SOURCE!K631)), "")&amp;
      "},"&amp;IF(SOURCE!L631&lt;&gt;"",""&amp;SOURCE!L631,"")
 )
)
)</f>
        <v>/*  607 */  { addItemToBuffer,             ITM_x,                       "x",                                           "x",                                           (0 &lt;&lt; TAM_MAX_BITS) |     0, CAT_aint | SLS_UNCHANGED | US_UNCHANGED},</v>
      </c>
    </row>
    <row r="632" spans="1:1">
      <c r="A632" s="168" t="str">
        <f>IF(AND(OR(SOURCE!A632="",ISBLANK(SOURCE!A632)),SOURCE!B632&gt;0),IF(ISBLANK(SOURCE!C632),"",SOURCE!C632),
IF(SOURCE!B632&lt;0,VLOOKUP(SOURCE!B632,lookups!A$1:B$25,2,0),
  IF(ISBLANK(SOURCE!B632),
    "",
    "/* "&amp;TEXT(SOURCE!B632,"???0")&amp;" *"&amp;
      SOURCE!C632&amp;", "&amp; IF(SOURCE!$O$2-LEN(SOURCE!C632) &gt;= 0, REPT(" ",SOURCE!$O$2-LEN(SOURCE!C632)), "")&amp;
      SOURCE!D632&amp;", "&amp; IF(SOURCE!$P$2-LEN(SOURCE!D632) &gt;= 0, REPT(" ",SOURCE!$P$2-LEN(SOURCE!D632)), "")&amp;
      SOURCE!E632&amp;", "&amp; IF(SOURCE!$Q$2-LEN(SOURCE!E632) &gt;=0, REPT(" ",SOURCE!$Q$2-LEN(SOURCE!E632)), "")&amp;
      SOURCE!F632&amp;", "&amp; IF(SOURCE!$R$2-LEN(SOURCE!F632) &gt;= 0, REPT(" ",SOURCE!$R$2-LEN(SOURCE!F632)+2), "")&amp;"("&amp;
      SUBSTITUTE(TEXT(SOURCE!G632,"??0"),"  ","")&amp;" &lt;&lt; TAM_MAX_BITS) |"&amp; IF(SOURCE!$S$2-3 &gt;= 0, REPT(" ",SOURCE!$S$2-5+4+1-1-LEN(SUBSTITUTE(SUBSTITUTE(TEXT(SOURCE!H632,"????0"),"  ","")," ",""))), "")&amp;
      SUBSTITUTE(SUBSTITUTE(TEXT(SOURCE!H632,"????0"),"  ","")," ","")&amp;","&amp; IF(SOURCE!$T$2-3 &gt;= 0, REPT(" ",SOURCE!$T$2-3-5), "")&amp;
      SOURCE!I632&amp;" | "&amp; IF(SOURCE!$U$2-LEN(SOURCE!I632) &gt;= 0, REPT(" ",SOURCE!$U$2-LEN(SOURCE!I632)), "")&amp;
      SOURCE!J632&amp;      IF(SOURCE!$V$2-LEN(SOURCE!J632) &gt;= 0, REPT(" ",SOURCE!$V$2-LEN(SOURCE!J632)), "")&amp;
  " | "&amp; SOURCE!K632&amp;      IF(SOURCE!$X$2-LEN(SOURCE!K632) &gt;= 0, REPT(" ",SOURCE!$X$2-LEN(SOURCE!K632)), "")&amp;
      "},"&amp;IF(SOURCE!L632&lt;&gt;"",""&amp;SOURCE!L632,"")
 )
)
)</f>
        <v>/*  608 */  { addItemToBuffer,             ITM_y,                       "y",                                           "y",                                           (0 &lt;&lt; TAM_MAX_BITS) |     0, CAT_aint | SLS_UNCHANGED | US_UNCHANGED},</v>
      </c>
    </row>
    <row r="633" spans="1:1">
      <c r="A633" s="168" t="str">
        <f>IF(AND(OR(SOURCE!A633="",ISBLANK(SOURCE!A633)),SOURCE!B633&gt;0),IF(ISBLANK(SOURCE!C633),"",SOURCE!C633),
IF(SOURCE!B633&lt;0,VLOOKUP(SOURCE!B633,lookups!A$1:B$25,2,0),
  IF(ISBLANK(SOURCE!B633),
    "",
    "/* "&amp;TEXT(SOURCE!B633,"???0")&amp;" *"&amp;
      SOURCE!C633&amp;", "&amp; IF(SOURCE!$O$2-LEN(SOURCE!C633) &gt;= 0, REPT(" ",SOURCE!$O$2-LEN(SOURCE!C633)), "")&amp;
      SOURCE!D633&amp;", "&amp; IF(SOURCE!$P$2-LEN(SOURCE!D633) &gt;= 0, REPT(" ",SOURCE!$P$2-LEN(SOURCE!D633)), "")&amp;
      SOURCE!E633&amp;", "&amp; IF(SOURCE!$Q$2-LEN(SOURCE!E633) &gt;=0, REPT(" ",SOURCE!$Q$2-LEN(SOURCE!E633)), "")&amp;
      SOURCE!F633&amp;", "&amp; IF(SOURCE!$R$2-LEN(SOURCE!F633) &gt;= 0, REPT(" ",SOURCE!$R$2-LEN(SOURCE!F633)+2), "")&amp;"("&amp;
      SUBSTITUTE(TEXT(SOURCE!G633,"??0"),"  ","")&amp;" &lt;&lt; TAM_MAX_BITS) |"&amp; IF(SOURCE!$S$2-3 &gt;= 0, REPT(" ",SOURCE!$S$2-5+4+1-1-LEN(SUBSTITUTE(SUBSTITUTE(TEXT(SOURCE!H633,"????0"),"  ","")," ",""))), "")&amp;
      SUBSTITUTE(SUBSTITUTE(TEXT(SOURCE!H633,"????0"),"  ","")," ","")&amp;","&amp; IF(SOURCE!$T$2-3 &gt;= 0, REPT(" ",SOURCE!$T$2-3-5), "")&amp;
      SOURCE!I633&amp;" | "&amp; IF(SOURCE!$U$2-LEN(SOURCE!I633) &gt;= 0, REPT(" ",SOURCE!$U$2-LEN(SOURCE!I633)), "")&amp;
      SOURCE!J633&amp;      IF(SOURCE!$V$2-LEN(SOURCE!J633) &gt;= 0, REPT(" ",SOURCE!$V$2-LEN(SOURCE!J633)), "")&amp;
  " | "&amp; SOURCE!K633&amp;      IF(SOURCE!$X$2-LEN(SOURCE!K633) &gt;= 0, REPT(" ",SOURCE!$X$2-LEN(SOURCE!K633)), "")&amp;
      "},"&amp;IF(SOURCE!L633&lt;&gt;"",""&amp;SOURCE!L633,"")
 )
)
)</f>
        <v>/*  609 */  { addItemToBuffer,             ITM_z,                       "z",                                           "z",                                           (0 &lt;&lt; TAM_MAX_BITS) |     0, CAT_aint | SLS_UNCHANGED | US_UNCHANGED},</v>
      </c>
    </row>
    <row r="634" spans="1:1">
      <c r="A634" s="168" t="str">
        <f>IF(AND(OR(SOURCE!A634="",ISBLANK(SOURCE!A634)),SOURCE!B634&gt;0),IF(ISBLANK(SOURCE!C634),"",SOURCE!C634),
IF(SOURCE!B634&lt;0,VLOOKUP(SOURCE!B634,lookups!A$1:B$25,2,0),
  IF(ISBLANK(SOURCE!B634),
    "",
    "/* "&amp;TEXT(SOURCE!B634,"???0")&amp;" *"&amp;
      SOURCE!C634&amp;", "&amp; IF(SOURCE!$O$2-LEN(SOURCE!C634) &gt;= 0, REPT(" ",SOURCE!$O$2-LEN(SOURCE!C634)), "")&amp;
      SOURCE!D634&amp;", "&amp; IF(SOURCE!$P$2-LEN(SOURCE!D634) &gt;= 0, REPT(" ",SOURCE!$P$2-LEN(SOURCE!D634)), "")&amp;
      SOURCE!E634&amp;", "&amp; IF(SOURCE!$Q$2-LEN(SOURCE!E634) &gt;=0, REPT(" ",SOURCE!$Q$2-LEN(SOURCE!E634)), "")&amp;
      SOURCE!F634&amp;", "&amp; IF(SOURCE!$R$2-LEN(SOURCE!F634) &gt;= 0, REPT(" ",SOURCE!$R$2-LEN(SOURCE!F634)+2), "")&amp;"("&amp;
      SUBSTITUTE(TEXT(SOURCE!G634,"??0"),"  ","")&amp;" &lt;&lt; TAM_MAX_BITS) |"&amp; IF(SOURCE!$S$2-3 &gt;= 0, REPT(" ",SOURCE!$S$2-5+4+1-1-LEN(SUBSTITUTE(SUBSTITUTE(TEXT(SOURCE!H634,"????0"),"  ","")," ",""))), "")&amp;
      SUBSTITUTE(SUBSTITUTE(TEXT(SOURCE!H634,"????0"),"  ","")," ","")&amp;","&amp; IF(SOURCE!$T$2-3 &gt;= 0, REPT(" ",SOURCE!$T$2-3-5), "")&amp;
      SOURCE!I634&amp;" | "&amp; IF(SOURCE!$U$2-LEN(SOURCE!I634) &gt;= 0, REPT(" ",SOURCE!$U$2-LEN(SOURCE!I634)), "")&amp;
      SOURCE!J634&amp;      IF(SOURCE!$V$2-LEN(SOURCE!J634) &gt;= 0, REPT(" ",SOURCE!$V$2-LEN(SOURCE!J634)), "")&amp;
  " | "&amp; SOURCE!K634&amp;      IF(SOURCE!$X$2-LEN(SOURCE!K634) &gt;= 0, REPT(" ",SOURCE!$X$2-LEN(SOURCE!K634)), "")&amp;
      "},"&amp;IF(SOURCE!L634&lt;&gt;"",""&amp;SOURCE!L634,"")
 )
)
)</f>
        <v>/*  610 */  { addItemToBuffer,             ITM_ALPHA,                   "",                                            STD_ALPHA,                                     (0 &lt;&lt; TAM_MAX_BITS) |     0, CAT_NONE | SLS_UNCHANGED | US_UNCHANGED},</v>
      </c>
    </row>
    <row r="635" spans="1:1">
      <c r="A635" s="168" t="str">
        <f>IF(AND(OR(SOURCE!A635="",ISBLANK(SOURCE!A635)),SOURCE!B635&gt;0),IF(ISBLANK(SOURCE!C635),"",SOURCE!C635),
IF(SOURCE!B635&lt;0,VLOOKUP(SOURCE!B635,lookups!A$1:B$25,2,0),
  IF(ISBLANK(SOURCE!B635),
    "",
    "/* "&amp;TEXT(SOURCE!B635,"???0")&amp;" *"&amp;
      SOURCE!C635&amp;", "&amp; IF(SOURCE!$O$2-LEN(SOURCE!C635) &gt;= 0, REPT(" ",SOURCE!$O$2-LEN(SOURCE!C635)), "")&amp;
      SOURCE!D635&amp;", "&amp; IF(SOURCE!$P$2-LEN(SOURCE!D635) &gt;= 0, REPT(" ",SOURCE!$P$2-LEN(SOURCE!D635)), "")&amp;
      SOURCE!E635&amp;", "&amp; IF(SOURCE!$Q$2-LEN(SOURCE!E635) &gt;=0, REPT(" ",SOURCE!$Q$2-LEN(SOURCE!E635)), "")&amp;
      SOURCE!F635&amp;", "&amp; IF(SOURCE!$R$2-LEN(SOURCE!F635) &gt;= 0, REPT(" ",SOURCE!$R$2-LEN(SOURCE!F635)+2), "")&amp;"("&amp;
      SUBSTITUTE(TEXT(SOURCE!G635,"??0"),"  ","")&amp;" &lt;&lt; TAM_MAX_BITS) |"&amp; IF(SOURCE!$S$2-3 &gt;= 0, REPT(" ",SOURCE!$S$2-5+4+1-1-LEN(SUBSTITUTE(SUBSTITUTE(TEXT(SOURCE!H635,"????0"),"  ","")," ",""))), "")&amp;
      SUBSTITUTE(SUBSTITUTE(TEXT(SOURCE!H635,"????0"),"  ","")," ","")&amp;","&amp; IF(SOURCE!$T$2-3 &gt;= 0, REPT(" ",SOURCE!$T$2-3-5), "")&amp;
      SOURCE!I635&amp;" | "&amp; IF(SOURCE!$U$2-LEN(SOURCE!I635) &gt;= 0, REPT(" ",SOURCE!$U$2-LEN(SOURCE!I635)), "")&amp;
      SOURCE!J635&amp;      IF(SOURCE!$V$2-LEN(SOURCE!J635) &gt;= 0, REPT(" ",SOURCE!$V$2-LEN(SOURCE!J635)), "")&amp;
  " | "&amp; SOURCE!K635&amp;      IF(SOURCE!$X$2-LEN(SOURCE!K635) &gt;= 0, REPT(" ",SOURCE!$X$2-LEN(SOURCE!K635)), "")&amp;
      "},"&amp;IF(SOURCE!L635&lt;&gt;"",""&amp;SOURCE!L635,"")
 )
)
)</f>
        <v>/*  611 */  { itemToBeCoded,               NOPARAM,                     "0611",                                        "0611",                                        (0 &lt;&lt; TAM_MAX_BITS) |     0, CAT_FREE | SLS_UNCHANGED | US_UNCHANGED},</v>
      </c>
    </row>
    <row r="636" spans="1:1">
      <c r="A636" s="168" t="str">
        <f>IF(AND(OR(SOURCE!A636="",ISBLANK(SOURCE!A636)),SOURCE!B636&gt;0),IF(ISBLANK(SOURCE!C636),"",SOURCE!C636),
IF(SOURCE!B636&lt;0,VLOOKUP(SOURCE!B636,lookups!A$1:B$25,2,0),
  IF(ISBLANK(SOURCE!B636),
    "",
    "/* "&amp;TEXT(SOURCE!B636,"???0")&amp;" *"&amp;
      SOURCE!C636&amp;", "&amp; IF(SOURCE!$O$2-LEN(SOURCE!C636) &gt;= 0, REPT(" ",SOURCE!$O$2-LEN(SOURCE!C636)), "")&amp;
      SOURCE!D636&amp;", "&amp; IF(SOURCE!$P$2-LEN(SOURCE!D636) &gt;= 0, REPT(" ",SOURCE!$P$2-LEN(SOURCE!D636)), "")&amp;
      SOURCE!E636&amp;", "&amp; IF(SOURCE!$Q$2-LEN(SOURCE!E636) &gt;=0, REPT(" ",SOURCE!$Q$2-LEN(SOURCE!E636)), "")&amp;
      SOURCE!F636&amp;", "&amp; IF(SOURCE!$R$2-LEN(SOURCE!F636) &gt;= 0, REPT(" ",SOURCE!$R$2-LEN(SOURCE!F636)+2), "")&amp;"("&amp;
      SUBSTITUTE(TEXT(SOURCE!G636,"??0"),"  ","")&amp;" &lt;&lt; TAM_MAX_BITS) |"&amp; IF(SOURCE!$S$2-3 &gt;= 0, REPT(" ",SOURCE!$S$2-5+4+1-1-LEN(SUBSTITUTE(SUBSTITUTE(TEXT(SOURCE!H636,"????0"),"  ","")," ",""))), "")&amp;
      SUBSTITUTE(SUBSTITUTE(TEXT(SOURCE!H636,"????0"),"  ","")," ","")&amp;","&amp; IF(SOURCE!$T$2-3 &gt;= 0, REPT(" ",SOURCE!$T$2-3-5), "")&amp;
      SOURCE!I636&amp;" | "&amp; IF(SOURCE!$U$2-LEN(SOURCE!I636) &gt;= 0, REPT(" ",SOURCE!$U$2-LEN(SOURCE!I636)), "")&amp;
      SOURCE!J636&amp;      IF(SOURCE!$V$2-LEN(SOURCE!J636) &gt;= 0, REPT(" ",SOURCE!$V$2-LEN(SOURCE!J636)), "")&amp;
  " | "&amp; SOURCE!K636&amp;      IF(SOURCE!$X$2-LEN(SOURCE!K636) &gt;= 0, REPT(" ",SOURCE!$X$2-LEN(SOURCE!K636)), "")&amp;
      "},"&amp;IF(SOURCE!L636&lt;&gt;"",""&amp;SOURCE!L636,"")
 )
)
)</f>
        <v>/*  612 */  { addItemToBuffer,             ITM_BETA,                    "",                                            STD_BETA,                                      (0 &lt;&lt; TAM_MAX_BITS) |     0, CAT_NONE | SLS_UNCHANGED | US_UNCHANGED},</v>
      </c>
    </row>
    <row r="637" spans="1:1">
      <c r="A637" s="168" t="str">
        <f>IF(AND(OR(SOURCE!A637="",ISBLANK(SOURCE!A637)),SOURCE!B637&gt;0),IF(ISBLANK(SOURCE!C637),"",SOURCE!C637),
IF(SOURCE!B637&lt;0,VLOOKUP(SOURCE!B637,lookups!A$1:B$25,2,0),
  IF(ISBLANK(SOURCE!B637),
    "",
    "/* "&amp;TEXT(SOURCE!B637,"???0")&amp;" *"&amp;
      SOURCE!C637&amp;", "&amp; IF(SOURCE!$O$2-LEN(SOURCE!C637) &gt;= 0, REPT(" ",SOURCE!$O$2-LEN(SOURCE!C637)), "")&amp;
      SOURCE!D637&amp;", "&amp; IF(SOURCE!$P$2-LEN(SOURCE!D637) &gt;= 0, REPT(" ",SOURCE!$P$2-LEN(SOURCE!D637)), "")&amp;
      SOURCE!E637&amp;", "&amp; IF(SOURCE!$Q$2-LEN(SOURCE!E637) &gt;=0, REPT(" ",SOURCE!$Q$2-LEN(SOURCE!E637)), "")&amp;
      SOURCE!F637&amp;", "&amp; IF(SOURCE!$R$2-LEN(SOURCE!F637) &gt;= 0, REPT(" ",SOURCE!$R$2-LEN(SOURCE!F637)+2), "")&amp;"("&amp;
      SUBSTITUTE(TEXT(SOURCE!G637,"??0"),"  ","")&amp;" &lt;&lt; TAM_MAX_BITS) |"&amp; IF(SOURCE!$S$2-3 &gt;= 0, REPT(" ",SOURCE!$S$2-5+4+1-1-LEN(SUBSTITUTE(SUBSTITUTE(TEXT(SOURCE!H637,"????0"),"  ","")," ",""))), "")&amp;
      SUBSTITUTE(SUBSTITUTE(TEXT(SOURCE!H637,"????0"),"  ","")," ","")&amp;","&amp; IF(SOURCE!$T$2-3 &gt;= 0, REPT(" ",SOURCE!$T$2-3-5), "")&amp;
      SOURCE!I637&amp;" | "&amp; IF(SOURCE!$U$2-LEN(SOURCE!I637) &gt;= 0, REPT(" ",SOURCE!$U$2-LEN(SOURCE!I637)), "")&amp;
      SOURCE!J637&amp;      IF(SOURCE!$V$2-LEN(SOURCE!J637) &gt;= 0, REPT(" ",SOURCE!$V$2-LEN(SOURCE!J637)), "")&amp;
  " | "&amp; SOURCE!K637&amp;      IF(SOURCE!$X$2-LEN(SOURCE!K637) &gt;= 0, REPT(" ",SOURCE!$X$2-LEN(SOURCE!K637)), "")&amp;
      "},"&amp;IF(SOURCE!L637&lt;&gt;"",""&amp;SOURCE!L637,"")
 )
)
)</f>
        <v>/*  613 */  { addItemToBuffer,             ITM_GAMMA,                   "",                                            STD_GAMMA,                                     (0 &lt;&lt; TAM_MAX_BITS) |     0, CAT_NONE | SLS_UNCHANGED | US_UNCHANGED},</v>
      </c>
    </row>
    <row r="638" spans="1:1">
      <c r="A638" s="168" t="str">
        <f>IF(AND(OR(SOURCE!A638="",ISBLANK(SOURCE!A638)),SOURCE!B638&gt;0),IF(ISBLANK(SOURCE!C638),"",SOURCE!C638),
IF(SOURCE!B638&lt;0,VLOOKUP(SOURCE!B638,lookups!A$1:B$25,2,0),
  IF(ISBLANK(SOURCE!B638),
    "",
    "/* "&amp;TEXT(SOURCE!B638,"???0")&amp;" *"&amp;
      SOURCE!C638&amp;", "&amp; IF(SOURCE!$O$2-LEN(SOURCE!C638) &gt;= 0, REPT(" ",SOURCE!$O$2-LEN(SOURCE!C638)), "")&amp;
      SOURCE!D638&amp;", "&amp; IF(SOURCE!$P$2-LEN(SOURCE!D638) &gt;= 0, REPT(" ",SOURCE!$P$2-LEN(SOURCE!D638)), "")&amp;
      SOURCE!E638&amp;", "&amp; IF(SOURCE!$Q$2-LEN(SOURCE!E638) &gt;=0, REPT(" ",SOURCE!$Q$2-LEN(SOURCE!E638)), "")&amp;
      SOURCE!F638&amp;", "&amp; IF(SOURCE!$R$2-LEN(SOURCE!F638) &gt;= 0, REPT(" ",SOURCE!$R$2-LEN(SOURCE!F638)+2), "")&amp;"("&amp;
      SUBSTITUTE(TEXT(SOURCE!G638,"??0"),"  ","")&amp;" &lt;&lt; TAM_MAX_BITS) |"&amp; IF(SOURCE!$S$2-3 &gt;= 0, REPT(" ",SOURCE!$S$2-5+4+1-1-LEN(SUBSTITUTE(SUBSTITUTE(TEXT(SOURCE!H638,"????0"),"  ","")," ",""))), "")&amp;
      SUBSTITUTE(SUBSTITUTE(TEXT(SOURCE!H638,"????0"),"  ","")," ","")&amp;","&amp; IF(SOURCE!$T$2-3 &gt;= 0, REPT(" ",SOURCE!$T$2-3-5), "")&amp;
      SOURCE!I638&amp;" | "&amp; IF(SOURCE!$U$2-LEN(SOURCE!I638) &gt;= 0, REPT(" ",SOURCE!$U$2-LEN(SOURCE!I638)), "")&amp;
      SOURCE!J638&amp;      IF(SOURCE!$V$2-LEN(SOURCE!J638) &gt;= 0, REPT(" ",SOURCE!$V$2-LEN(SOURCE!J638)), "")&amp;
  " | "&amp; SOURCE!K638&amp;      IF(SOURCE!$X$2-LEN(SOURCE!K638) &gt;= 0, REPT(" ",SOURCE!$X$2-LEN(SOURCE!K638)), "")&amp;
      "},"&amp;IF(SOURCE!L638&lt;&gt;"",""&amp;SOURCE!L638,"")
 )
)
)</f>
        <v>/*  614 */  { addItemToBuffer,             ITM_DELTA,                   "",                                            STD_DELTA,                                     (0 &lt;&lt; TAM_MAX_BITS) |     0, CAT_NONE | SLS_UNCHANGED | US_UNCHANGED},</v>
      </c>
    </row>
    <row r="639" spans="1:1">
      <c r="A639" s="168" t="str">
        <f>IF(AND(OR(SOURCE!A639="",ISBLANK(SOURCE!A639)),SOURCE!B639&gt;0),IF(ISBLANK(SOURCE!C639),"",SOURCE!C639),
IF(SOURCE!B639&lt;0,VLOOKUP(SOURCE!B639,lookups!A$1:B$25,2,0),
  IF(ISBLANK(SOURCE!B639),
    "",
    "/* "&amp;TEXT(SOURCE!B639,"???0")&amp;" *"&amp;
      SOURCE!C639&amp;", "&amp; IF(SOURCE!$O$2-LEN(SOURCE!C639) &gt;= 0, REPT(" ",SOURCE!$O$2-LEN(SOURCE!C639)), "")&amp;
      SOURCE!D639&amp;", "&amp; IF(SOURCE!$P$2-LEN(SOURCE!D639) &gt;= 0, REPT(" ",SOURCE!$P$2-LEN(SOURCE!D639)), "")&amp;
      SOURCE!E639&amp;", "&amp; IF(SOURCE!$Q$2-LEN(SOURCE!E639) &gt;=0, REPT(" ",SOURCE!$Q$2-LEN(SOURCE!E639)), "")&amp;
      SOURCE!F639&amp;", "&amp; IF(SOURCE!$R$2-LEN(SOURCE!F639) &gt;= 0, REPT(" ",SOURCE!$R$2-LEN(SOURCE!F639)+2), "")&amp;"("&amp;
      SUBSTITUTE(TEXT(SOURCE!G639,"??0"),"  ","")&amp;" &lt;&lt; TAM_MAX_BITS) |"&amp; IF(SOURCE!$S$2-3 &gt;= 0, REPT(" ",SOURCE!$S$2-5+4+1-1-LEN(SUBSTITUTE(SUBSTITUTE(TEXT(SOURCE!H639,"????0"),"  ","")," ",""))), "")&amp;
      SUBSTITUTE(SUBSTITUTE(TEXT(SOURCE!H639,"????0"),"  ","")," ","")&amp;","&amp; IF(SOURCE!$T$2-3 &gt;= 0, REPT(" ",SOURCE!$T$2-3-5), "")&amp;
      SOURCE!I639&amp;" | "&amp; IF(SOURCE!$U$2-LEN(SOURCE!I639) &gt;= 0, REPT(" ",SOURCE!$U$2-LEN(SOURCE!I639)), "")&amp;
      SOURCE!J639&amp;      IF(SOURCE!$V$2-LEN(SOURCE!J639) &gt;= 0, REPT(" ",SOURCE!$V$2-LEN(SOURCE!J639)), "")&amp;
  " | "&amp; SOURCE!K639&amp;      IF(SOURCE!$X$2-LEN(SOURCE!K639) &gt;= 0, REPT(" ",SOURCE!$X$2-LEN(SOURCE!K639)), "")&amp;
      "},"&amp;IF(SOURCE!L639&lt;&gt;"",""&amp;SOURCE!L639,"")
 )
)
)</f>
        <v>/*  615 */  { addItemToBuffer,             ITM_EPSILON,                 "",                                            STD_EPSILON,                                   (0 &lt;&lt; TAM_MAX_BITS) |     0, CAT_NONE | SLS_UNCHANGED | US_UNCHANGED},</v>
      </c>
    </row>
    <row r="640" spans="1:1">
      <c r="A640" s="168" t="str">
        <f>IF(AND(OR(SOURCE!A640="",ISBLANK(SOURCE!A640)),SOURCE!B640&gt;0),IF(ISBLANK(SOURCE!C640),"",SOURCE!C640),
IF(SOURCE!B640&lt;0,VLOOKUP(SOURCE!B640,lookups!A$1:B$25,2,0),
  IF(ISBLANK(SOURCE!B640),
    "",
    "/* "&amp;TEXT(SOURCE!B640,"???0")&amp;" *"&amp;
      SOURCE!C640&amp;", "&amp; IF(SOURCE!$O$2-LEN(SOURCE!C640) &gt;= 0, REPT(" ",SOURCE!$O$2-LEN(SOURCE!C640)), "")&amp;
      SOURCE!D640&amp;", "&amp; IF(SOURCE!$P$2-LEN(SOURCE!D640) &gt;= 0, REPT(" ",SOURCE!$P$2-LEN(SOURCE!D640)), "")&amp;
      SOURCE!E640&amp;", "&amp; IF(SOURCE!$Q$2-LEN(SOURCE!E640) &gt;=0, REPT(" ",SOURCE!$Q$2-LEN(SOURCE!E640)), "")&amp;
      SOURCE!F640&amp;", "&amp; IF(SOURCE!$R$2-LEN(SOURCE!F640) &gt;= 0, REPT(" ",SOURCE!$R$2-LEN(SOURCE!F640)+2), "")&amp;"("&amp;
      SUBSTITUTE(TEXT(SOURCE!G640,"??0"),"  ","")&amp;" &lt;&lt; TAM_MAX_BITS) |"&amp; IF(SOURCE!$S$2-3 &gt;= 0, REPT(" ",SOURCE!$S$2-5+4+1-1-LEN(SUBSTITUTE(SUBSTITUTE(TEXT(SOURCE!H640,"????0"),"  ","")," ",""))), "")&amp;
      SUBSTITUTE(SUBSTITUTE(TEXT(SOURCE!H640,"????0"),"  ","")," ","")&amp;","&amp; IF(SOURCE!$T$2-3 &gt;= 0, REPT(" ",SOURCE!$T$2-3-5), "")&amp;
      SOURCE!I640&amp;" | "&amp; IF(SOURCE!$U$2-LEN(SOURCE!I640) &gt;= 0, REPT(" ",SOURCE!$U$2-LEN(SOURCE!I640)), "")&amp;
      SOURCE!J640&amp;      IF(SOURCE!$V$2-LEN(SOURCE!J640) &gt;= 0, REPT(" ",SOURCE!$V$2-LEN(SOURCE!J640)), "")&amp;
  " | "&amp; SOURCE!K640&amp;      IF(SOURCE!$X$2-LEN(SOURCE!K640) &gt;= 0, REPT(" ",SOURCE!$X$2-LEN(SOURCE!K640)), "")&amp;
      "},"&amp;IF(SOURCE!L640&lt;&gt;"",""&amp;SOURCE!L640,"")
 )
)
)</f>
        <v>/*  616 */  { itemToBeCoded,               NOPARAM,                     "0616",                                        "0616",                                        (0 &lt;&lt; TAM_MAX_BITS) |     0, CAT_FREE | SLS_UNCHANGED | US_UNCHANGED},</v>
      </c>
    </row>
    <row r="641" spans="1:1">
      <c r="A641" s="168" t="str">
        <f>IF(AND(OR(SOURCE!A641="",ISBLANK(SOURCE!A641)),SOURCE!B641&gt;0),IF(ISBLANK(SOURCE!C641),"",SOURCE!C641),
IF(SOURCE!B641&lt;0,VLOOKUP(SOURCE!B641,lookups!A$1:B$25,2,0),
  IF(ISBLANK(SOURCE!B641),
    "",
    "/* "&amp;TEXT(SOURCE!B641,"???0")&amp;" *"&amp;
      SOURCE!C641&amp;", "&amp; IF(SOURCE!$O$2-LEN(SOURCE!C641) &gt;= 0, REPT(" ",SOURCE!$O$2-LEN(SOURCE!C641)), "")&amp;
      SOURCE!D641&amp;", "&amp; IF(SOURCE!$P$2-LEN(SOURCE!D641) &gt;= 0, REPT(" ",SOURCE!$P$2-LEN(SOURCE!D641)), "")&amp;
      SOURCE!E641&amp;", "&amp; IF(SOURCE!$Q$2-LEN(SOURCE!E641) &gt;=0, REPT(" ",SOURCE!$Q$2-LEN(SOURCE!E641)), "")&amp;
      SOURCE!F641&amp;", "&amp; IF(SOURCE!$R$2-LEN(SOURCE!F641) &gt;= 0, REPT(" ",SOURCE!$R$2-LEN(SOURCE!F641)+2), "")&amp;"("&amp;
      SUBSTITUTE(TEXT(SOURCE!G641,"??0"),"  ","")&amp;" &lt;&lt; TAM_MAX_BITS) |"&amp; IF(SOURCE!$S$2-3 &gt;= 0, REPT(" ",SOURCE!$S$2-5+4+1-1-LEN(SUBSTITUTE(SUBSTITUTE(TEXT(SOURCE!H641,"????0"),"  ","")," ",""))), "")&amp;
      SUBSTITUTE(SUBSTITUTE(TEXT(SOURCE!H641,"????0"),"  ","")," ","")&amp;","&amp; IF(SOURCE!$T$2-3 &gt;= 0, REPT(" ",SOURCE!$T$2-3-5), "")&amp;
      SOURCE!I641&amp;" | "&amp; IF(SOURCE!$U$2-LEN(SOURCE!I641) &gt;= 0, REPT(" ",SOURCE!$U$2-LEN(SOURCE!I641)), "")&amp;
      SOURCE!J641&amp;      IF(SOURCE!$V$2-LEN(SOURCE!J641) &gt;= 0, REPT(" ",SOURCE!$V$2-LEN(SOURCE!J641)), "")&amp;
  " | "&amp; SOURCE!K641&amp;      IF(SOURCE!$X$2-LEN(SOURCE!K641) &gt;= 0, REPT(" ",SOURCE!$X$2-LEN(SOURCE!K641)), "")&amp;
      "},"&amp;IF(SOURCE!L641&lt;&gt;"",""&amp;SOURCE!L641,"")
 )
)
)</f>
        <v>/*  617 */  { addItemToBuffer,             ITM_ZETA,                    "",                                            STD_ZETA,                                      (0 &lt;&lt; TAM_MAX_BITS) |     0, CAT_NONE | SLS_UNCHANGED | US_UNCHANGED},</v>
      </c>
    </row>
    <row r="642" spans="1:1">
      <c r="A642" s="168" t="str">
        <f>IF(AND(OR(SOURCE!A642="",ISBLANK(SOURCE!A642)),SOURCE!B642&gt;0),IF(ISBLANK(SOURCE!C642),"",SOURCE!C642),
IF(SOURCE!B642&lt;0,VLOOKUP(SOURCE!B642,lookups!A$1:B$25,2,0),
  IF(ISBLANK(SOURCE!B642),
    "",
    "/* "&amp;TEXT(SOURCE!B642,"???0")&amp;" *"&amp;
      SOURCE!C642&amp;", "&amp; IF(SOURCE!$O$2-LEN(SOURCE!C642) &gt;= 0, REPT(" ",SOURCE!$O$2-LEN(SOURCE!C642)), "")&amp;
      SOURCE!D642&amp;", "&amp; IF(SOURCE!$P$2-LEN(SOURCE!D642) &gt;= 0, REPT(" ",SOURCE!$P$2-LEN(SOURCE!D642)), "")&amp;
      SOURCE!E642&amp;", "&amp; IF(SOURCE!$Q$2-LEN(SOURCE!E642) &gt;=0, REPT(" ",SOURCE!$Q$2-LEN(SOURCE!E642)), "")&amp;
      SOURCE!F642&amp;", "&amp; IF(SOURCE!$R$2-LEN(SOURCE!F642) &gt;= 0, REPT(" ",SOURCE!$R$2-LEN(SOURCE!F642)+2), "")&amp;"("&amp;
      SUBSTITUTE(TEXT(SOURCE!G642,"??0"),"  ","")&amp;" &lt;&lt; TAM_MAX_BITS) |"&amp; IF(SOURCE!$S$2-3 &gt;= 0, REPT(" ",SOURCE!$S$2-5+4+1-1-LEN(SUBSTITUTE(SUBSTITUTE(TEXT(SOURCE!H642,"????0"),"  ","")," ",""))), "")&amp;
      SUBSTITUTE(SUBSTITUTE(TEXT(SOURCE!H642,"????0"),"  ","")," ","")&amp;","&amp; IF(SOURCE!$T$2-3 &gt;= 0, REPT(" ",SOURCE!$T$2-3-5), "")&amp;
      SOURCE!I642&amp;" | "&amp; IF(SOURCE!$U$2-LEN(SOURCE!I642) &gt;= 0, REPT(" ",SOURCE!$U$2-LEN(SOURCE!I642)), "")&amp;
      SOURCE!J642&amp;      IF(SOURCE!$V$2-LEN(SOURCE!J642) &gt;= 0, REPT(" ",SOURCE!$V$2-LEN(SOURCE!J642)), "")&amp;
  " | "&amp; SOURCE!K642&amp;      IF(SOURCE!$X$2-LEN(SOURCE!K642) &gt;= 0, REPT(" ",SOURCE!$X$2-LEN(SOURCE!K642)), "")&amp;
      "},"&amp;IF(SOURCE!L642&lt;&gt;"",""&amp;SOURCE!L642,"")
 )
)
)</f>
        <v>/*  618 */  { addItemToBuffer,             ITM_ETA,                     "",                                            STD_ETA,                                       (0 &lt;&lt; TAM_MAX_BITS) |     0, CAT_NONE | SLS_UNCHANGED | US_UNCHANGED},</v>
      </c>
    </row>
    <row r="643" spans="1:1">
      <c r="A643" s="168" t="str">
        <f>IF(AND(OR(SOURCE!A643="",ISBLANK(SOURCE!A643)),SOURCE!B643&gt;0),IF(ISBLANK(SOURCE!C643),"",SOURCE!C643),
IF(SOURCE!B643&lt;0,VLOOKUP(SOURCE!B643,lookups!A$1:B$25,2,0),
  IF(ISBLANK(SOURCE!B643),
    "",
    "/* "&amp;TEXT(SOURCE!B643,"???0")&amp;" *"&amp;
      SOURCE!C643&amp;", "&amp; IF(SOURCE!$O$2-LEN(SOURCE!C643) &gt;= 0, REPT(" ",SOURCE!$O$2-LEN(SOURCE!C643)), "")&amp;
      SOURCE!D643&amp;", "&amp; IF(SOURCE!$P$2-LEN(SOURCE!D643) &gt;= 0, REPT(" ",SOURCE!$P$2-LEN(SOURCE!D643)), "")&amp;
      SOURCE!E643&amp;", "&amp; IF(SOURCE!$Q$2-LEN(SOURCE!E643) &gt;=0, REPT(" ",SOURCE!$Q$2-LEN(SOURCE!E643)), "")&amp;
      SOURCE!F643&amp;", "&amp; IF(SOURCE!$R$2-LEN(SOURCE!F643) &gt;= 0, REPT(" ",SOURCE!$R$2-LEN(SOURCE!F643)+2), "")&amp;"("&amp;
      SUBSTITUTE(TEXT(SOURCE!G643,"??0"),"  ","")&amp;" &lt;&lt; TAM_MAX_BITS) |"&amp; IF(SOURCE!$S$2-3 &gt;= 0, REPT(" ",SOURCE!$S$2-5+4+1-1-LEN(SUBSTITUTE(SUBSTITUTE(TEXT(SOURCE!H643,"????0"),"  ","")," ",""))), "")&amp;
      SUBSTITUTE(SUBSTITUTE(TEXT(SOURCE!H643,"????0"),"  ","")," ","")&amp;","&amp; IF(SOURCE!$T$2-3 &gt;= 0, REPT(" ",SOURCE!$T$2-3-5), "")&amp;
      SOURCE!I643&amp;" | "&amp; IF(SOURCE!$U$2-LEN(SOURCE!I643) &gt;= 0, REPT(" ",SOURCE!$U$2-LEN(SOURCE!I643)), "")&amp;
      SOURCE!J643&amp;      IF(SOURCE!$V$2-LEN(SOURCE!J643) &gt;= 0, REPT(" ",SOURCE!$V$2-LEN(SOURCE!J643)), "")&amp;
  " | "&amp; SOURCE!K643&amp;      IF(SOURCE!$X$2-LEN(SOURCE!K643) &gt;= 0, REPT(" ",SOURCE!$X$2-LEN(SOURCE!K643)), "")&amp;
      "},"&amp;IF(SOURCE!L643&lt;&gt;"",""&amp;SOURCE!L643,"")
 )
)
)</f>
        <v>/*  619 */  { itemToBeCoded,               NOPARAM,                     "0619",                                        "0619",                                        (0 &lt;&lt; TAM_MAX_BITS) |     0, CAT_NONE | SLS_UNCHANGED | US_UNCHANGED},</v>
      </c>
    </row>
    <row r="644" spans="1:1">
      <c r="A644" s="168" t="str">
        <f>IF(AND(OR(SOURCE!A644="",ISBLANK(SOURCE!A644)),SOURCE!B644&gt;0),IF(ISBLANK(SOURCE!C644),"",SOURCE!C644),
IF(SOURCE!B644&lt;0,VLOOKUP(SOURCE!B644,lookups!A$1:B$25,2,0),
  IF(ISBLANK(SOURCE!B644),
    "",
    "/* "&amp;TEXT(SOURCE!B644,"???0")&amp;" *"&amp;
      SOURCE!C644&amp;", "&amp; IF(SOURCE!$O$2-LEN(SOURCE!C644) &gt;= 0, REPT(" ",SOURCE!$O$2-LEN(SOURCE!C644)), "")&amp;
      SOURCE!D644&amp;", "&amp; IF(SOURCE!$P$2-LEN(SOURCE!D644) &gt;= 0, REPT(" ",SOURCE!$P$2-LEN(SOURCE!D644)), "")&amp;
      SOURCE!E644&amp;", "&amp; IF(SOURCE!$Q$2-LEN(SOURCE!E644) &gt;=0, REPT(" ",SOURCE!$Q$2-LEN(SOURCE!E644)), "")&amp;
      SOURCE!F644&amp;", "&amp; IF(SOURCE!$R$2-LEN(SOURCE!F644) &gt;= 0, REPT(" ",SOURCE!$R$2-LEN(SOURCE!F644)+2), "")&amp;"("&amp;
      SUBSTITUTE(TEXT(SOURCE!G644,"??0"),"  ","")&amp;" &lt;&lt; TAM_MAX_BITS) |"&amp; IF(SOURCE!$S$2-3 &gt;= 0, REPT(" ",SOURCE!$S$2-5+4+1-1-LEN(SUBSTITUTE(SUBSTITUTE(TEXT(SOURCE!H644,"????0"),"  ","")," ",""))), "")&amp;
      SUBSTITUTE(SUBSTITUTE(TEXT(SOURCE!H644,"????0"),"  ","")," ","")&amp;","&amp; IF(SOURCE!$T$2-3 &gt;= 0, REPT(" ",SOURCE!$T$2-3-5), "")&amp;
      SOURCE!I644&amp;" | "&amp; IF(SOURCE!$U$2-LEN(SOURCE!I644) &gt;= 0, REPT(" ",SOURCE!$U$2-LEN(SOURCE!I644)), "")&amp;
      SOURCE!J644&amp;      IF(SOURCE!$V$2-LEN(SOURCE!J644) &gt;= 0, REPT(" ",SOURCE!$V$2-LEN(SOURCE!J644)), "")&amp;
  " | "&amp; SOURCE!K644&amp;      IF(SOURCE!$X$2-LEN(SOURCE!K644) &gt;= 0, REPT(" ",SOURCE!$X$2-LEN(SOURCE!K644)), "")&amp;
      "},"&amp;IF(SOURCE!L644&lt;&gt;"",""&amp;SOURCE!L644,"")
 )
)
)</f>
        <v>/*  620 */  { addItemToBuffer,             ITM_THETA,                   "",                                            STD_THETA,                                     (0 &lt;&lt; TAM_MAX_BITS) |     0, CAT_NONE | SLS_UNCHANGED | US_UNCHANGED},</v>
      </c>
    </row>
    <row r="645" spans="1:1">
      <c r="A645" s="168" t="str">
        <f>IF(AND(OR(SOURCE!A645="",ISBLANK(SOURCE!A645)),SOURCE!B645&gt;0),IF(ISBLANK(SOURCE!C645),"",SOURCE!C645),
IF(SOURCE!B645&lt;0,VLOOKUP(SOURCE!B645,lookups!A$1:B$25,2,0),
  IF(ISBLANK(SOURCE!B645),
    "",
    "/* "&amp;TEXT(SOURCE!B645,"???0")&amp;" *"&amp;
      SOURCE!C645&amp;", "&amp; IF(SOURCE!$O$2-LEN(SOURCE!C645) &gt;= 0, REPT(" ",SOURCE!$O$2-LEN(SOURCE!C645)), "")&amp;
      SOURCE!D645&amp;", "&amp; IF(SOURCE!$P$2-LEN(SOURCE!D645) &gt;= 0, REPT(" ",SOURCE!$P$2-LEN(SOURCE!D645)), "")&amp;
      SOURCE!E645&amp;", "&amp; IF(SOURCE!$Q$2-LEN(SOURCE!E645) &gt;=0, REPT(" ",SOURCE!$Q$2-LEN(SOURCE!E645)), "")&amp;
      SOURCE!F645&amp;", "&amp; IF(SOURCE!$R$2-LEN(SOURCE!F645) &gt;= 0, REPT(" ",SOURCE!$R$2-LEN(SOURCE!F645)+2), "")&amp;"("&amp;
      SUBSTITUTE(TEXT(SOURCE!G645,"??0"),"  ","")&amp;" &lt;&lt; TAM_MAX_BITS) |"&amp; IF(SOURCE!$S$2-3 &gt;= 0, REPT(" ",SOURCE!$S$2-5+4+1-1-LEN(SUBSTITUTE(SUBSTITUTE(TEXT(SOURCE!H645,"????0"),"  ","")," ",""))), "")&amp;
      SUBSTITUTE(SUBSTITUTE(TEXT(SOURCE!H645,"????0"),"  ","")," ","")&amp;","&amp; IF(SOURCE!$T$2-3 &gt;= 0, REPT(" ",SOURCE!$T$2-3-5), "")&amp;
      SOURCE!I645&amp;" | "&amp; IF(SOURCE!$U$2-LEN(SOURCE!I645) &gt;= 0, REPT(" ",SOURCE!$U$2-LEN(SOURCE!I645)), "")&amp;
      SOURCE!J645&amp;      IF(SOURCE!$V$2-LEN(SOURCE!J645) &gt;= 0, REPT(" ",SOURCE!$V$2-LEN(SOURCE!J645)), "")&amp;
  " | "&amp; SOURCE!K645&amp;      IF(SOURCE!$X$2-LEN(SOURCE!K645) &gt;= 0, REPT(" ",SOURCE!$X$2-LEN(SOURCE!K645)), "")&amp;
      "},"&amp;IF(SOURCE!L645&lt;&gt;"",""&amp;SOURCE!L645,"")
 )
)
)</f>
        <v>/*  621 */  { addItemToBuffer,             ITM_IOTA,                    "",                                            STD_IOTA,                                      (0 &lt;&lt; TAM_MAX_BITS) |     0, CAT_NONE | SLS_UNCHANGED | US_UNCHANGED},</v>
      </c>
    </row>
    <row r="646" spans="1:1">
      <c r="A646" s="168" t="str">
        <f>IF(AND(OR(SOURCE!A646="",ISBLANK(SOURCE!A646)),SOURCE!B646&gt;0),IF(ISBLANK(SOURCE!C646),"",SOURCE!C646),
IF(SOURCE!B646&lt;0,VLOOKUP(SOURCE!B646,lookups!A$1:B$25,2,0),
  IF(ISBLANK(SOURCE!B646),
    "",
    "/* "&amp;TEXT(SOURCE!B646,"???0")&amp;" *"&amp;
      SOURCE!C646&amp;", "&amp; IF(SOURCE!$O$2-LEN(SOURCE!C646) &gt;= 0, REPT(" ",SOURCE!$O$2-LEN(SOURCE!C646)), "")&amp;
      SOURCE!D646&amp;", "&amp; IF(SOURCE!$P$2-LEN(SOURCE!D646) &gt;= 0, REPT(" ",SOURCE!$P$2-LEN(SOURCE!D646)), "")&amp;
      SOURCE!E646&amp;", "&amp; IF(SOURCE!$Q$2-LEN(SOURCE!E646) &gt;=0, REPT(" ",SOURCE!$Q$2-LEN(SOURCE!E646)), "")&amp;
      SOURCE!F646&amp;", "&amp; IF(SOURCE!$R$2-LEN(SOURCE!F646) &gt;= 0, REPT(" ",SOURCE!$R$2-LEN(SOURCE!F646)+2), "")&amp;"("&amp;
      SUBSTITUTE(TEXT(SOURCE!G646,"??0"),"  ","")&amp;" &lt;&lt; TAM_MAX_BITS) |"&amp; IF(SOURCE!$S$2-3 &gt;= 0, REPT(" ",SOURCE!$S$2-5+4+1-1-LEN(SUBSTITUTE(SUBSTITUTE(TEXT(SOURCE!H646,"????0"),"  ","")," ",""))), "")&amp;
      SUBSTITUTE(SUBSTITUTE(TEXT(SOURCE!H646,"????0"),"  ","")," ","")&amp;","&amp; IF(SOURCE!$T$2-3 &gt;= 0, REPT(" ",SOURCE!$T$2-3-5), "")&amp;
      SOURCE!I646&amp;" | "&amp; IF(SOURCE!$U$2-LEN(SOURCE!I646) &gt;= 0, REPT(" ",SOURCE!$U$2-LEN(SOURCE!I646)), "")&amp;
      SOURCE!J646&amp;      IF(SOURCE!$V$2-LEN(SOURCE!J646) &gt;= 0, REPT(" ",SOURCE!$V$2-LEN(SOURCE!J646)), "")&amp;
  " | "&amp; SOURCE!K646&amp;      IF(SOURCE!$X$2-LEN(SOURCE!K646) &gt;= 0, REPT(" ",SOURCE!$X$2-LEN(SOURCE!K646)), "")&amp;
      "},"&amp;IF(SOURCE!L646&lt;&gt;"",""&amp;SOURCE!L646,"")
 )
)
)</f>
        <v>/*  622 */  { itemToBeCoded,               NOPARAM,                     "0622",                                        "0622",                                        (0 &lt;&lt; TAM_MAX_BITS) |     0, CAT_FREE | SLS_UNCHANGED | US_UNCHANGED},</v>
      </c>
    </row>
    <row r="647" spans="1:1">
      <c r="A647" s="168" t="str">
        <f>IF(AND(OR(SOURCE!A647="",ISBLANK(SOURCE!A647)),SOURCE!B647&gt;0),IF(ISBLANK(SOURCE!C647),"",SOURCE!C647),
IF(SOURCE!B647&lt;0,VLOOKUP(SOURCE!B647,lookups!A$1:B$25,2,0),
  IF(ISBLANK(SOURCE!B647),
    "",
    "/* "&amp;TEXT(SOURCE!B647,"???0")&amp;" *"&amp;
      SOURCE!C647&amp;", "&amp; IF(SOURCE!$O$2-LEN(SOURCE!C647) &gt;= 0, REPT(" ",SOURCE!$O$2-LEN(SOURCE!C647)), "")&amp;
      SOURCE!D647&amp;", "&amp; IF(SOURCE!$P$2-LEN(SOURCE!D647) &gt;= 0, REPT(" ",SOURCE!$P$2-LEN(SOURCE!D647)), "")&amp;
      SOURCE!E647&amp;", "&amp; IF(SOURCE!$Q$2-LEN(SOURCE!E647) &gt;=0, REPT(" ",SOURCE!$Q$2-LEN(SOURCE!E647)), "")&amp;
      SOURCE!F647&amp;", "&amp; IF(SOURCE!$R$2-LEN(SOURCE!F647) &gt;= 0, REPT(" ",SOURCE!$R$2-LEN(SOURCE!F647)+2), "")&amp;"("&amp;
      SUBSTITUTE(TEXT(SOURCE!G647,"??0"),"  ","")&amp;" &lt;&lt; TAM_MAX_BITS) |"&amp; IF(SOURCE!$S$2-3 &gt;= 0, REPT(" ",SOURCE!$S$2-5+4+1-1-LEN(SUBSTITUTE(SUBSTITUTE(TEXT(SOURCE!H647,"????0"),"  ","")," ",""))), "")&amp;
      SUBSTITUTE(SUBSTITUTE(TEXT(SOURCE!H647,"????0"),"  ","")," ","")&amp;","&amp; IF(SOURCE!$T$2-3 &gt;= 0, REPT(" ",SOURCE!$T$2-3-5), "")&amp;
      SOURCE!I647&amp;" | "&amp; IF(SOURCE!$U$2-LEN(SOURCE!I647) &gt;= 0, REPT(" ",SOURCE!$U$2-LEN(SOURCE!I647)), "")&amp;
      SOURCE!J647&amp;      IF(SOURCE!$V$2-LEN(SOURCE!J647) &gt;= 0, REPT(" ",SOURCE!$V$2-LEN(SOURCE!J647)), "")&amp;
  " | "&amp; SOURCE!K647&amp;      IF(SOURCE!$X$2-LEN(SOURCE!K647) &gt;= 0, REPT(" ",SOURCE!$X$2-LEN(SOURCE!K647)), "")&amp;
      "},"&amp;IF(SOURCE!L647&lt;&gt;"",""&amp;SOURCE!L647,"")
 )
)
)</f>
        <v>/*  623 */  { itemToBeCoded,               NOPARAM,                     "0623",                                        "0623",                                        (0 &lt;&lt; TAM_MAX_BITS) |     0, CAT_FREE | SLS_UNCHANGED | US_UNCHANGED},</v>
      </c>
    </row>
    <row r="648" spans="1:1">
      <c r="A648" s="168" t="str">
        <f>IF(AND(OR(SOURCE!A648="",ISBLANK(SOURCE!A648)),SOURCE!B648&gt;0),IF(ISBLANK(SOURCE!C648),"",SOURCE!C648),
IF(SOURCE!B648&lt;0,VLOOKUP(SOURCE!B648,lookups!A$1:B$25,2,0),
  IF(ISBLANK(SOURCE!B648),
    "",
    "/* "&amp;TEXT(SOURCE!B648,"???0")&amp;" *"&amp;
      SOURCE!C648&amp;", "&amp; IF(SOURCE!$O$2-LEN(SOURCE!C648) &gt;= 0, REPT(" ",SOURCE!$O$2-LEN(SOURCE!C648)), "")&amp;
      SOURCE!D648&amp;", "&amp; IF(SOURCE!$P$2-LEN(SOURCE!D648) &gt;= 0, REPT(" ",SOURCE!$P$2-LEN(SOURCE!D648)), "")&amp;
      SOURCE!E648&amp;", "&amp; IF(SOURCE!$Q$2-LEN(SOURCE!E648) &gt;=0, REPT(" ",SOURCE!$Q$2-LEN(SOURCE!E648)), "")&amp;
      SOURCE!F648&amp;", "&amp; IF(SOURCE!$R$2-LEN(SOURCE!F648) &gt;= 0, REPT(" ",SOURCE!$R$2-LEN(SOURCE!F648)+2), "")&amp;"("&amp;
      SUBSTITUTE(TEXT(SOURCE!G648,"??0"),"  ","")&amp;" &lt;&lt; TAM_MAX_BITS) |"&amp; IF(SOURCE!$S$2-3 &gt;= 0, REPT(" ",SOURCE!$S$2-5+4+1-1-LEN(SUBSTITUTE(SUBSTITUTE(TEXT(SOURCE!H648,"????0"),"  ","")," ",""))), "")&amp;
      SUBSTITUTE(SUBSTITUTE(TEXT(SOURCE!H648,"????0"),"  ","")," ","")&amp;","&amp; IF(SOURCE!$T$2-3 &gt;= 0, REPT(" ",SOURCE!$T$2-3-5), "")&amp;
      SOURCE!I648&amp;" | "&amp; IF(SOURCE!$U$2-LEN(SOURCE!I648) &gt;= 0, REPT(" ",SOURCE!$U$2-LEN(SOURCE!I648)), "")&amp;
      SOURCE!J648&amp;      IF(SOURCE!$V$2-LEN(SOURCE!J648) &gt;= 0, REPT(" ",SOURCE!$V$2-LEN(SOURCE!J648)), "")&amp;
  " | "&amp; SOURCE!K648&amp;      IF(SOURCE!$X$2-LEN(SOURCE!K648) &gt;= 0, REPT(" ",SOURCE!$X$2-LEN(SOURCE!K648)), "")&amp;
      "},"&amp;IF(SOURCE!L648&lt;&gt;"",""&amp;SOURCE!L648,"")
 )
)
)</f>
        <v>/*  624 */  { addItemToBuffer,             ITM_IOTA_DIALYTIKA,          "",                                            STD_IOTA_DIALYTIKA,                            (0 &lt;&lt; TAM_MAX_BITS) |     0, CAT_NONE | SLS_UNCHANGED | US_UNCHANGED},</v>
      </c>
    </row>
    <row r="649" spans="1:1">
      <c r="A649" s="168" t="str">
        <f>IF(AND(OR(SOURCE!A649="",ISBLANK(SOURCE!A649)),SOURCE!B649&gt;0),IF(ISBLANK(SOURCE!C649),"",SOURCE!C649),
IF(SOURCE!B649&lt;0,VLOOKUP(SOURCE!B649,lookups!A$1:B$25,2,0),
  IF(ISBLANK(SOURCE!B649),
    "",
    "/* "&amp;TEXT(SOURCE!B649,"???0")&amp;" *"&amp;
      SOURCE!C649&amp;", "&amp; IF(SOURCE!$O$2-LEN(SOURCE!C649) &gt;= 0, REPT(" ",SOURCE!$O$2-LEN(SOURCE!C649)), "")&amp;
      SOURCE!D649&amp;", "&amp; IF(SOURCE!$P$2-LEN(SOURCE!D649) &gt;= 0, REPT(" ",SOURCE!$P$2-LEN(SOURCE!D649)), "")&amp;
      SOURCE!E649&amp;", "&amp; IF(SOURCE!$Q$2-LEN(SOURCE!E649) &gt;=0, REPT(" ",SOURCE!$Q$2-LEN(SOURCE!E649)), "")&amp;
      SOURCE!F649&amp;", "&amp; IF(SOURCE!$R$2-LEN(SOURCE!F649) &gt;= 0, REPT(" ",SOURCE!$R$2-LEN(SOURCE!F649)+2), "")&amp;"("&amp;
      SUBSTITUTE(TEXT(SOURCE!G649,"??0"),"  ","")&amp;" &lt;&lt; TAM_MAX_BITS) |"&amp; IF(SOURCE!$S$2-3 &gt;= 0, REPT(" ",SOURCE!$S$2-5+4+1-1-LEN(SUBSTITUTE(SUBSTITUTE(TEXT(SOURCE!H649,"????0"),"  ","")," ",""))), "")&amp;
      SUBSTITUTE(SUBSTITUTE(TEXT(SOURCE!H649,"????0"),"  ","")," ","")&amp;","&amp; IF(SOURCE!$T$2-3 &gt;= 0, REPT(" ",SOURCE!$T$2-3-5), "")&amp;
      SOURCE!I649&amp;" | "&amp; IF(SOURCE!$U$2-LEN(SOURCE!I649) &gt;= 0, REPT(" ",SOURCE!$U$2-LEN(SOURCE!I649)), "")&amp;
      SOURCE!J649&amp;      IF(SOURCE!$V$2-LEN(SOURCE!J649) &gt;= 0, REPT(" ",SOURCE!$V$2-LEN(SOURCE!J649)), "")&amp;
  " | "&amp; SOURCE!K649&amp;      IF(SOURCE!$X$2-LEN(SOURCE!K649) &gt;= 0, REPT(" ",SOURCE!$X$2-LEN(SOURCE!K649)), "")&amp;
      "},"&amp;IF(SOURCE!L649&lt;&gt;"",""&amp;SOURCE!L649,"")
 )
)
)</f>
        <v>/*  625 */  { addItemToBuffer,             ITM_KAPPA,                   "",                                            STD_KAPPA,                                     (0 &lt;&lt; TAM_MAX_BITS) |     0, CAT_NONE | SLS_UNCHANGED | US_UNCHANGED},</v>
      </c>
    </row>
    <row r="650" spans="1:1">
      <c r="A650" s="168" t="str">
        <f>IF(AND(OR(SOURCE!A650="",ISBLANK(SOURCE!A650)),SOURCE!B650&gt;0),IF(ISBLANK(SOURCE!C650),"",SOURCE!C650),
IF(SOURCE!B650&lt;0,VLOOKUP(SOURCE!B650,lookups!A$1:B$25,2,0),
  IF(ISBLANK(SOURCE!B650),
    "",
    "/* "&amp;TEXT(SOURCE!B650,"???0")&amp;" *"&amp;
      SOURCE!C650&amp;", "&amp; IF(SOURCE!$O$2-LEN(SOURCE!C650) &gt;= 0, REPT(" ",SOURCE!$O$2-LEN(SOURCE!C650)), "")&amp;
      SOURCE!D650&amp;", "&amp; IF(SOURCE!$P$2-LEN(SOURCE!D650) &gt;= 0, REPT(" ",SOURCE!$P$2-LEN(SOURCE!D650)), "")&amp;
      SOURCE!E650&amp;", "&amp; IF(SOURCE!$Q$2-LEN(SOURCE!E650) &gt;=0, REPT(" ",SOURCE!$Q$2-LEN(SOURCE!E650)), "")&amp;
      SOURCE!F650&amp;", "&amp; IF(SOURCE!$R$2-LEN(SOURCE!F650) &gt;= 0, REPT(" ",SOURCE!$R$2-LEN(SOURCE!F650)+2), "")&amp;"("&amp;
      SUBSTITUTE(TEXT(SOURCE!G650,"??0"),"  ","")&amp;" &lt;&lt; TAM_MAX_BITS) |"&amp; IF(SOURCE!$S$2-3 &gt;= 0, REPT(" ",SOURCE!$S$2-5+4+1-1-LEN(SUBSTITUTE(SUBSTITUTE(TEXT(SOURCE!H650,"????0"),"  ","")," ",""))), "")&amp;
      SUBSTITUTE(SUBSTITUTE(TEXT(SOURCE!H650,"????0"),"  ","")," ","")&amp;","&amp; IF(SOURCE!$T$2-3 &gt;= 0, REPT(" ",SOURCE!$T$2-3-5), "")&amp;
      SOURCE!I650&amp;" | "&amp; IF(SOURCE!$U$2-LEN(SOURCE!I650) &gt;= 0, REPT(" ",SOURCE!$U$2-LEN(SOURCE!I650)), "")&amp;
      SOURCE!J650&amp;      IF(SOURCE!$V$2-LEN(SOURCE!J650) &gt;= 0, REPT(" ",SOURCE!$V$2-LEN(SOURCE!J650)), "")&amp;
  " | "&amp; SOURCE!K650&amp;      IF(SOURCE!$X$2-LEN(SOURCE!K650) &gt;= 0, REPT(" ",SOURCE!$X$2-LEN(SOURCE!K650)), "")&amp;
      "},"&amp;IF(SOURCE!L650&lt;&gt;"",""&amp;SOURCE!L650,"")
 )
)
)</f>
        <v>/*  626 */  { addItemToBuffer,             ITM_LAMBDA,                  "",                                            STD_LAMBDA,                                    (0 &lt;&lt; TAM_MAX_BITS) |     0, CAT_NONE | SLS_UNCHANGED | US_UNCHANGED},</v>
      </c>
    </row>
    <row r="651" spans="1:1">
      <c r="A651" s="168" t="str">
        <f>IF(AND(OR(SOURCE!A651="",ISBLANK(SOURCE!A651)),SOURCE!B651&gt;0),IF(ISBLANK(SOURCE!C651),"",SOURCE!C651),
IF(SOURCE!B651&lt;0,VLOOKUP(SOURCE!B651,lookups!A$1:B$25,2,0),
  IF(ISBLANK(SOURCE!B651),
    "",
    "/* "&amp;TEXT(SOURCE!B651,"???0")&amp;" *"&amp;
      SOURCE!C651&amp;", "&amp; IF(SOURCE!$O$2-LEN(SOURCE!C651) &gt;= 0, REPT(" ",SOURCE!$O$2-LEN(SOURCE!C651)), "")&amp;
      SOURCE!D651&amp;", "&amp; IF(SOURCE!$P$2-LEN(SOURCE!D651) &gt;= 0, REPT(" ",SOURCE!$P$2-LEN(SOURCE!D651)), "")&amp;
      SOURCE!E651&amp;", "&amp; IF(SOURCE!$Q$2-LEN(SOURCE!E651) &gt;=0, REPT(" ",SOURCE!$Q$2-LEN(SOURCE!E651)), "")&amp;
      SOURCE!F651&amp;", "&amp; IF(SOURCE!$R$2-LEN(SOURCE!F651) &gt;= 0, REPT(" ",SOURCE!$R$2-LEN(SOURCE!F651)+2), "")&amp;"("&amp;
      SUBSTITUTE(TEXT(SOURCE!G651,"??0"),"  ","")&amp;" &lt;&lt; TAM_MAX_BITS) |"&amp; IF(SOURCE!$S$2-3 &gt;= 0, REPT(" ",SOURCE!$S$2-5+4+1-1-LEN(SUBSTITUTE(SUBSTITUTE(TEXT(SOURCE!H651,"????0"),"  ","")," ",""))), "")&amp;
      SUBSTITUTE(SUBSTITUTE(TEXT(SOURCE!H651,"????0"),"  ","")," ","")&amp;","&amp; IF(SOURCE!$T$2-3 &gt;= 0, REPT(" ",SOURCE!$T$2-3-5), "")&amp;
      SOURCE!I651&amp;" | "&amp; IF(SOURCE!$U$2-LEN(SOURCE!I651) &gt;= 0, REPT(" ",SOURCE!$U$2-LEN(SOURCE!I651)), "")&amp;
      SOURCE!J651&amp;      IF(SOURCE!$V$2-LEN(SOURCE!J651) &gt;= 0, REPT(" ",SOURCE!$V$2-LEN(SOURCE!J651)), "")&amp;
  " | "&amp; SOURCE!K651&amp;      IF(SOURCE!$X$2-LEN(SOURCE!K651) &gt;= 0, REPT(" ",SOURCE!$X$2-LEN(SOURCE!K651)), "")&amp;
      "},"&amp;IF(SOURCE!L651&lt;&gt;"",""&amp;SOURCE!L651,"")
 )
)
)</f>
        <v>/*  627 */  { addItemToBuffer,             ITM_MU,                      "",                                            STD_MU,                                        (0 &lt;&lt; TAM_MAX_BITS) |     0, CAT_NONE | SLS_UNCHANGED | US_UNCHANGED},</v>
      </c>
    </row>
    <row r="652" spans="1:1">
      <c r="A652" s="168" t="str">
        <f>IF(AND(OR(SOURCE!A652="",ISBLANK(SOURCE!A652)),SOURCE!B652&gt;0),IF(ISBLANK(SOURCE!C652),"",SOURCE!C652),
IF(SOURCE!B652&lt;0,VLOOKUP(SOURCE!B652,lookups!A$1:B$25,2,0),
  IF(ISBLANK(SOURCE!B652),
    "",
    "/* "&amp;TEXT(SOURCE!B652,"???0")&amp;" *"&amp;
      SOURCE!C652&amp;", "&amp; IF(SOURCE!$O$2-LEN(SOURCE!C652) &gt;= 0, REPT(" ",SOURCE!$O$2-LEN(SOURCE!C652)), "")&amp;
      SOURCE!D652&amp;", "&amp; IF(SOURCE!$P$2-LEN(SOURCE!D652) &gt;= 0, REPT(" ",SOURCE!$P$2-LEN(SOURCE!D652)), "")&amp;
      SOURCE!E652&amp;", "&amp; IF(SOURCE!$Q$2-LEN(SOURCE!E652) &gt;=0, REPT(" ",SOURCE!$Q$2-LEN(SOURCE!E652)), "")&amp;
      SOURCE!F652&amp;", "&amp; IF(SOURCE!$R$2-LEN(SOURCE!F652) &gt;= 0, REPT(" ",SOURCE!$R$2-LEN(SOURCE!F652)+2), "")&amp;"("&amp;
      SUBSTITUTE(TEXT(SOURCE!G652,"??0"),"  ","")&amp;" &lt;&lt; TAM_MAX_BITS) |"&amp; IF(SOURCE!$S$2-3 &gt;= 0, REPT(" ",SOURCE!$S$2-5+4+1-1-LEN(SUBSTITUTE(SUBSTITUTE(TEXT(SOURCE!H652,"????0"),"  ","")," ",""))), "")&amp;
      SUBSTITUTE(SUBSTITUTE(TEXT(SOURCE!H652,"????0"),"  ","")," ","")&amp;","&amp; IF(SOURCE!$T$2-3 &gt;= 0, REPT(" ",SOURCE!$T$2-3-5), "")&amp;
      SOURCE!I652&amp;" | "&amp; IF(SOURCE!$U$2-LEN(SOURCE!I652) &gt;= 0, REPT(" ",SOURCE!$U$2-LEN(SOURCE!I652)), "")&amp;
      SOURCE!J652&amp;      IF(SOURCE!$V$2-LEN(SOURCE!J652) &gt;= 0, REPT(" ",SOURCE!$V$2-LEN(SOURCE!J652)), "")&amp;
  " | "&amp; SOURCE!K652&amp;      IF(SOURCE!$X$2-LEN(SOURCE!K652) &gt;= 0, REPT(" ",SOURCE!$X$2-LEN(SOURCE!K652)), "")&amp;
      "},"&amp;IF(SOURCE!L652&lt;&gt;"",""&amp;SOURCE!L652,"")
 )
)
)</f>
        <v>/*  628 */  { addItemToBuffer,             ITM_NU,                      "",                                            STD_NU,                                        (0 &lt;&lt; TAM_MAX_BITS) |     0, CAT_NONE | SLS_UNCHANGED | US_UNCHANGED},</v>
      </c>
    </row>
    <row r="653" spans="1:1">
      <c r="A653" s="168" t="str">
        <f>IF(AND(OR(SOURCE!A653="",ISBLANK(SOURCE!A653)),SOURCE!B653&gt;0),IF(ISBLANK(SOURCE!C653),"",SOURCE!C653),
IF(SOURCE!B653&lt;0,VLOOKUP(SOURCE!B653,lookups!A$1:B$25,2,0),
  IF(ISBLANK(SOURCE!B653),
    "",
    "/* "&amp;TEXT(SOURCE!B653,"???0")&amp;" *"&amp;
      SOURCE!C653&amp;", "&amp; IF(SOURCE!$O$2-LEN(SOURCE!C653) &gt;= 0, REPT(" ",SOURCE!$O$2-LEN(SOURCE!C653)), "")&amp;
      SOURCE!D653&amp;", "&amp; IF(SOURCE!$P$2-LEN(SOURCE!D653) &gt;= 0, REPT(" ",SOURCE!$P$2-LEN(SOURCE!D653)), "")&amp;
      SOURCE!E653&amp;", "&amp; IF(SOURCE!$Q$2-LEN(SOURCE!E653) &gt;=0, REPT(" ",SOURCE!$Q$2-LEN(SOURCE!E653)), "")&amp;
      SOURCE!F653&amp;", "&amp; IF(SOURCE!$R$2-LEN(SOURCE!F653) &gt;= 0, REPT(" ",SOURCE!$R$2-LEN(SOURCE!F653)+2), "")&amp;"("&amp;
      SUBSTITUTE(TEXT(SOURCE!G653,"??0"),"  ","")&amp;" &lt;&lt; TAM_MAX_BITS) |"&amp; IF(SOURCE!$S$2-3 &gt;= 0, REPT(" ",SOURCE!$S$2-5+4+1-1-LEN(SUBSTITUTE(SUBSTITUTE(TEXT(SOURCE!H653,"????0"),"  ","")," ",""))), "")&amp;
      SUBSTITUTE(SUBSTITUTE(TEXT(SOURCE!H653,"????0"),"  ","")," ","")&amp;","&amp; IF(SOURCE!$T$2-3 &gt;= 0, REPT(" ",SOURCE!$T$2-3-5), "")&amp;
      SOURCE!I653&amp;" | "&amp; IF(SOURCE!$U$2-LEN(SOURCE!I653) &gt;= 0, REPT(" ",SOURCE!$U$2-LEN(SOURCE!I653)), "")&amp;
      SOURCE!J653&amp;      IF(SOURCE!$V$2-LEN(SOURCE!J653) &gt;= 0, REPT(" ",SOURCE!$V$2-LEN(SOURCE!J653)), "")&amp;
  " | "&amp; SOURCE!K653&amp;      IF(SOURCE!$X$2-LEN(SOURCE!K653) &gt;= 0, REPT(" ",SOURCE!$X$2-LEN(SOURCE!K653)), "")&amp;
      "},"&amp;IF(SOURCE!L653&lt;&gt;"",""&amp;SOURCE!L653,"")
 )
)
)</f>
        <v>/*  629 */  { addItemToBuffer,             ITM_XI,                      "",                                            STD_XI,                                        (0 &lt;&lt; TAM_MAX_BITS) |     0, CAT_NONE | SLS_UNCHANGED | US_UNCHANGED},</v>
      </c>
    </row>
    <row r="654" spans="1:1">
      <c r="A654" s="168" t="str">
        <f>IF(AND(OR(SOURCE!A654="",ISBLANK(SOURCE!A654)),SOURCE!B654&gt;0),IF(ISBLANK(SOURCE!C654),"",SOURCE!C654),
IF(SOURCE!B654&lt;0,VLOOKUP(SOURCE!B654,lookups!A$1:B$25,2,0),
  IF(ISBLANK(SOURCE!B654),
    "",
    "/* "&amp;TEXT(SOURCE!B654,"???0")&amp;" *"&amp;
      SOURCE!C654&amp;", "&amp; IF(SOURCE!$O$2-LEN(SOURCE!C654) &gt;= 0, REPT(" ",SOURCE!$O$2-LEN(SOURCE!C654)), "")&amp;
      SOURCE!D654&amp;", "&amp; IF(SOURCE!$P$2-LEN(SOURCE!D654) &gt;= 0, REPT(" ",SOURCE!$P$2-LEN(SOURCE!D654)), "")&amp;
      SOURCE!E654&amp;", "&amp; IF(SOURCE!$Q$2-LEN(SOURCE!E654) &gt;=0, REPT(" ",SOURCE!$Q$2-LEN(SOURCE!E654)), "")&amp;
      SOURCE!F654&amp;", "&amp; IF(SOURCE!$R$2-LEN(SOURCE!F654) &gt;= 0, REPT(" ",SOURCE!$R$2-LEN(SOURCE!F654)+2), "")&amp;"("&amp;
      SUBSTITUTE(TEXT(SOURCE!G654,"??0"),"  ","")&amp;" &lt;&lt; TAM_MAX_BITS) |"&amp; IF(SOURCE!$S$2-3 &gt;= 0, REPT(" ",SOURCE!$S$2-5+4+1-1-LEN(SUBSTITUTE(SUBSTITUTE(TEXT(SOURCE!H654,"????0"),"  ","")," ",""))), "")&amp;
      SUBSTITUTE(SUBSTITUTE(TEXT(SOURCE!H654,"????0"),"  ","")," ","")&amp;","&amp; IF(SOURCE!$T$2-3 &gt;= 0, REPT(" ",SOURCE!$T$2-3-5), "")&amp;
      SOURCE!I654&amp;" | "&amp; IF(SOURCE!$U$2-LEN(SOURCE!I654) &gt;= 0, REPT(" ",SOURCE!$U$2-LEN(SOURCE!I654)), "")&amp;
      SOURCE!J654&amp;      IF(SOURCE!$V$2-LEN(SOURCE!J654) &gt;= 0, REPT(" ",SOURCE!$V$2-LEN(SOURCE!J654)), "")&amp;
  " | "&amp; SOURCE!K654&amp;      IF(SOURCE!$X$2-LEN(SOURCE!K654) &gt;= 0, REPT(" ",SOURCE!$X$2-LEN(SOURCE!K654)), "")&amp;
      "},"&amp;IF(SOURCE!L654&lt;&gt;"",""&amp;SOURCE!L654,"")
 )
)
)</f>
        <v>/*  630 */  { addItemToBuffer,             ITM_OMICRON,                 "",                                            STD_OMICRON,                                   (0 &lt;&lt; TAM_MAX_BITS) |     0, CAT_NONE | SLS_UNCHANGED | US_UNCHANGED},</v>
      </c>
    </row>
    <row r="655" spans="1:1">
      <c r="A655" s="168" t="str">
        <f>IF(AND(OR(SOURCE!A655="",ISBLANK(SOURCE!A655)),SOURCE!B655&gt;0),IF(ISBLANK(SOURCE!C655),"",SOURCE!C655),
IF(SOURCE!B655&lt;0,VLOOKUP(SOURCE!B655,lookups!A$1:B$25,2,0),
  IF(ISBLANK(SOURCE!B655),
    "",
    "/* "&amp;TEXT(SOURCE!B655,"???0")&amp;" *"&amp;
      SOURCE!C655&amp;", "&amp; IF(SOURCE!$O$2-LEN(SOURCE!C655) &gt;= 0, REPT(" ",SOURCE!$O$2-LEN(SOURCE!C655)), "")&amp;
      SOURCE!D655&amp;", "&amp; IF(SOURCE!$P$2-LEN(SOURCE!D655) &gt;= 0, REPT(" ",SOURCE!$P$2-LEN(SOURCE!D655)), "")&amp;
      SOURCE!E655&amp;", "&amp; IF(SOURCE!$Q$2-LEN(SOURCE!E655) &gt;=0, REPT(" ",SOURCE!$Q$2-LEN(SOURCE!E655)), "")&amp;
      SOURCE!F655&amp;", "&amp; IF(SOURCE!$R$2-LEN(SOURCE!F655) &gt;= 0, REPT(" ",SOURCE!$R$2-LEN(SOURCE!F655)+2), "")&amp;"("&amp;
      SUBSTITUTE(TEXT(SOURCE!G655,"??0"),"  ","")&amp;" &lt;&lt; TAM_MAX_BITS) |"&amp; IF(SOURCE!$S$2-3 &gt;= 0, REPT(" ",SOURCE!$S$2-5+4+1-1-LEN(SUBSTITUTE(SUBSTITUTE(TEXT(SOURCE!H655,"????0"),"  ","")," ",""))), "")&amp;
      SUBSTITUTE(SUBSTITUTE(TEXT(SOURCE!H655,"????0"),"  ","")," ","")&amp;","&amp; IF(SOURCE!$T$2-3 &gt;= 0, REPT(" ",SOURCE!$T$2-3-5), "")&amp;
      SOURCE!I655&amp;" | "&amp; IF(SOURCE!$U$2-LEN(SOURCE!I655) &gt;= 0, REPT(" ",SOURCE!$U$2-LEN(SOURCE!I655)), "")&amp;
      SOURCE!J655&amp;      IF(SOURCE!$V$2-LEN(SOURCE!J655) &gt;= 0, REPT(" ",SOURCE!$V$2-LEN(SOURCE!J655)), "")&amp;
  " | "&amp; SOURCE!K655&amp;      IF(SOURCE!$X$2-LEN(SOURCE!K655) &gt;= 0, REPT(" ",SOURCE!$X$2-LEN(SOURCE!K655)), "")&amp;
      "},"&amp;IF(SOURCE!L655&lt;&gt;"",""&amp;SOURCE!L655,"")
 )
)
)</f>
        <v>/*  631 */  { itemToBeCoded,               NOPARAM,                     "0631",                                        "0631",                                        (0 &lt;&lt; TAM_MAX_BITS) |     0, CAT_FREE | SLS_UNCHANGED | US_UNCHANGED},</v>
      </c>
    </row>
    <row r="656" spans="1:1">
      <c r="A656" s="168" t="str">
        <f>IF(AND(OR(SOURCE!A656="",ISBLANK(SOURCE!A656)),SOURCE!B656&gt;0),IF(ISBLANK(SOURCE!C656),"",SOURCE!C656),
IF(SOURCE!B656&lt;0,VLOOKUP(SOURCE!B656,lookups!A$1:B$25,2,0),
  IF(ISBLANK(SOURCE!B656),
    "",
    "/* "&amp;TEXT(SOURCE!B656,"???0")&amp;" *"&amp;
      SOURCE!C656&amp;", "&amp; IF(SOURCE!$O$2-LEN(SOURCE!C656) &gt;= 0, REPT(" ",SOURCE!$O$2-LEN(SOURCE!C656)), "")&amp;
      SOURCE!D656&amp;", "&amp; IF(SOURCE!$P$2-LEN(SOURCE!D656) &gt;= 0, REPT(" ",SOURCE!$P$2-LEN(SOURCE!D656)), "")&amp;
      SOURCE!E656&amp;", "&amp; IF(SOURCE!$Q$2-LEN(SOURCE!E656) &gt;=0, REPT(" ",SOURCE!$Q$2-LEN(SOURCE!E656)), "")&amp;
      SOURCE!F656&amp;", "&amp; IF(SOURCE!$R$2-LEN(SOURCE!F656) &gt;= 0, REPT(" ",SOURCE!$R$2-LEN(SOURCE!F656)+2), "")&amp;"("&amp;
      SUBSTITUTE(TEXT(SOURCE!G656,"??0"),"  ","")&amp;" &lt;&lt; TAM_MAX_BITS) |"&amp; IF(SOURCE!$S$2-3 &gt;= 0, REPT(" ",SOURCE!$S$2-5+4+1-1-LEN(SUBSTITUTE(SUBSTITUTE(TEXT(SOURCE!H656,"????0"),"  ","")," ",""))), "")&amp;
      SUBSTITUTE(SUBSTITUTE(TEXT(SOURCE!H656,"????0"),"  ","")," ","")&amp;","&amp; IF(SOURCE!$T$2-3 &gt;= 0, REPT(" ",SOURCE!$T$2-3-5), "")&amp;
      SOURCE!I656&amp;" | "&amp; IF(SOURCE!$U$2-LEN(SOURCE!I656) &gt;= 0, REPT(" ",SOURCE!$U$2-LEN(SOURCE!I656)), "")&amp;
      SOURCE!J656&amp;      IF(SOURCE!$V$2-LEN(SOURCE!J656) &gt;= 0, REPT(" ",SOURCE!$V$2-LEN(SOURCE!J656)), "")&amp;
  " | "&amp; SOURCE!K656&amp;      IF(SOURCE!$X$2-LEN(SOURCE!K656) &gt;= 0, REPT(" ",SOURCE!$X$2-LEN(SOURCE!K656)), "")&amp;
      "},"&amp;IF(SOURCE!L656&lt;&gt;"",""&amp;SOURCE!L656,"")
 )
)
)</f>
        <v>/*  632 */  { addItemToBuffer,             ITM_PI,                      "",                                            STD_PI,                                        (0 &lt;&lt; TAM_MAX_BITS) |     0, CAT_NONE | SLS_UNCHANGED | US_UNCHANGED},</v>
      </c>
    </row>
    <row r="657" spans="1:1">
      <c r="A657" s="168" t="str">
        <f>IF(AND(OR(SOURCE!A657="",ISBLANK(SOURCE!A657)),SOURCE!B657&gt;0),IF(ISBLANK(SOURCE!C657),"",SOURCE!C657),
IF(SOURCE!B657&lt;0,VLOOKUP(SOURCE!B657,lookups!A$1:B$25,2,0),
  IF(ISBLANK(SOURCE!B657),
    "",
    "/* "&amp;TEXT(SOURCE!B657,"???0")&amp;" *"&amp;
      SOURCE!C657&amp;", "&amp; IF(SOURCE!$O$2-LEN(SOURCE!C657) &gt;= 0, REPT(" ",SOURCE!$O$2-LEN(SOURCE!C657)), "")&amp;
      SOURCE!D657&amp;", "&amp; IF(SOURCE!$P$2-LEN(SOURCE!D657) &gt;= 0, REPT(" ",SOURCE!$P$2-LEN(SOURCE!D657)), "")&amp;
      SOURCE!E657&amp;", "&amp; IF(SOURCE!$Q$2-LEN(SOURCE!E657) &gt;=0, REPT(" ",SOURCE!$Q$2-LEN(SOURCE!E657)), "")&amp;
      SOURCE!F657&amp;", "&amp; IF(SOURCE!$R$2-LEN(SOURCE!F657) &gt;= 0, REPT(" ",SOURCE!$R$2-LEN(SOURCE!F657)+2), "")&amp;"("&amp;
      SUBSTITUTE(TEXT(SOURCE!G657,"??0"),"  ","")&amp;" &lt;&lt; TAM_MAX_BITS) |"&amp; IF(SOURCE!$S$2-3 &gt;= 0, REPT(" ",SOURCE!$S$2-5+4+1-1-LEN(SUBSTITUTE(SUBSTITUTE(TEXT(SOURCE!H657,"????0"),"  ","")," ",""))), "")&amp;
      SUBSTITUTE(SUBSTITUTE(TEXT(SOURCE!H657,"????0"),"  ","")," ","")&amp;","&amp; IF(SOURCE!$T$2-3 &gt;= 0, REPT(" ",SOURCE!$T$2-3-5), "")&amp;
      SOURCE!I657&amp;" | "&amp; IF(SOURCE!$U$2-LEN(SOURCE!I657) &gt;= 0, REPT(" ",SOURCE!$U$2-LEN(SOURCE!I657)), "")&amp;
      SOURCE!J657&amp;      IF(SOURCE!$V$2-LEN(SOURCE!J657) &gt;= 0, REPT(" ",SOURCE!$V$2-LEN(SOURCE!J657)), "")&amp;
  " | "&amp; SOURCE!K657&amp;      IF(SOURCE!$X$2-LEN(SOURCE!K657) &gt;= 0, REPT(" ",SOURCE!$X$2-LEN(SOURCE!K657)), "")&amp;
      "},"&amp;IF(SOURCE!L657&lt;&gt;"",""&amp;SOURCE!L657,"")
 )
)
)</f>
        <v>/*  633 */  { addItemToBuffer,             ITM_RHO,                     "",                                            STD_RHO,                                       (0 &lt;&lt; TAM_MAX_BITS) |     0, CAT_NONE | SLS_UNCHANGED | US_UNCHANGED},</v>
      </c>
    </row>
    <row r="658" spans="1:1">
      <c r="A658" s="168" t="str">
        <f>IF(AND(OR(SOURCE!A658="",ISBLANK(SOURCE!A658)),SOURCE!B658&gt;0),IF(ISBLANK(SOURCE!C658),"",SOURCE!C658),
IF(SOURCE!B658&lt;0,VLOOKUP(SOURCE!B658,lookups!A$1:B$25,2,0),
  IF(ISBLANK(SOURCE!B658),
    "",
    "/* "&amp;TEXT(SOURCE!B658,"???0")&amp;" *"&amp;
      SOURCE!C658&amp;", "&amp; IF(SOURCE!$O$2-LEN(SOURCE!C658) &gt;= 0, REPT(" ",SOURCE!$O$2-LEN(SOURCE!C658)), "")&amp;
      SOURCE!D658&amp;", "&amp; IF(SOURCE!$P$2-LEN(SOURCE!D658) &gt;= 0, REPT(" ",SOURCE!$P$2-LEN(SOURCE!D658)), "")&amp;
      SOURCE!E658&amp;", "&amp; IF(SOURCE!$Q$2-LEN(SOURCE!E658) &gt;=0, REPT(" ",SOURCE!$Q$2-LEN(SOURCE!E658)), "")&amp;
      SOURCE!F658&amp;", "&amp; IF(SOURCE!$R$2-LEN(SOURCE!F658) &gt;= 0, REPT(" ",SOURCE!$R$2-LEN(SOURCE!F658)+2), "")&amp;"("&amp;
      SUBSTITUTE(TEXT(SOURCE!G658,"??0"),"  ","")&amp;" &lt;&lt; TAM_MAX_BITS) |"&amp; IF(SOURCE!$S$2-3 &gt;= 0, REPT(" ",SOURCE!$S$2-5+4+1-1-LEN(SUBSTITUTE(SUBSTITUTE(TEXT(SOURCE!H658,"????0"),"  ","")," ",""))), "")&amp;
      SUBSTITUTE(SUBSTITUTE(TEXT(SOURCE!H658,"????0"),"  ","")," ","")&amp;","&amp; IF(SOURCE!$T$2-3 &gt;= 0, REPT(" ",SOURCE!$T$2-3-5), "")&amp;
      SOURCE!I658&amp;" | "&amp; IF(SOURCE!$U$2-LEN(SOURCE!I658) &gt;= 0, REPT(" ",SOURCE!$U$2-LEN(SOURCE!I658)), "")&amp;
      SOURCE!J658&amp;      IF(SOURCE!$V$2-LEN(SOURCE!J658) &gt;= 0, REPT(" ",SOURCE!$V$2-LEN(SOURCE!J658)), "")&amp;
  " | "&amp; SOURCE!K658&amp;      IF(SOURCE!$X$2-LEN(SOURCE!K658) &gt;= 0, REPT(" ",SOURCE!$X$2-LEN(SOURCE!K658)), "")&amp;
      "},"&amp;IF(SOURCE!L658&lt;&gt;"",""&amp;SOURCE!L658,"")
 )
)
)</f>
        <v>/*  634 */  { addItemToBuffer,             ITM_SIGMA,                   "",                                            STD_SIGMA,                                     (0 &lt;&lt; TAM_MAX_BITS) |     0, CAT_NONE | SLS_UNCHANGED | US_UNCHANGED},</v>
      </c>
    </row>
    <row r="659" spans="1:1">
      <c r="A659" s="168" t="str">
        <f>IF(AND(OR(SOURCE!A659="",ISBLANK(SOURCE!A659)),SOURCE!B659&gt;0),IF(ISBLANK(SOURCE!C659),"",SOURCE!C659),
IF(SOURCE!B659&lt;0,VLOOKUP(SOURCE!B659,lookups!A$1:B$25,2,0),
  IF(ISBLANK(SOURCE!B659),
    "",
    "/* "&amp;TEXT(SOURCE!B659,"???0")&amp;" *"&amp;
      SOURCE!C659&amp;", "&amp; IF(SOURCE!$O$2-LEN(SOURCE!C659) &gt;= 0, REPT(" ",SOURCE!$O$2-LEN(SOURCE!C659)), "")&amp;
      SOURCE!D659&amp;", "&amp; IF(SOURCE!$P$2-LEN(SOURCE!D659) &gt;= 0, REPT(" ",SOURCE!$P$2-LEN(SOURCE!D659)), "")&amp;
      SOURCE!E659&amp;", "&amp; IF(SOURCE!$Q$2-LEN(SOURCE!E659) &gt;=0, REPT(" ",SOURCE!$Q$2-LEN(SOURCE!E659)), "")&amp;
      SOURCE!F659&amp;", "&amp; IF(SOURCE!$R$2-LEN(SOURCE!F659) &gt;= 0, REPT(" ",SOURCE!$R$2-LEN(SOURCE!F659)+2), "")&amp;"("&amp;
      SUBSTITUTE(TEXT(SOURCE!G659,"??0"),"  ","")&amp;" &lt;&lt; TAM_MAX_BITS) |"&amp; IF(SOURCE!$S$2-3 &gt;= 0, REPT(" ",SOURCE!$S$2-5+4+1-1-LEN(SUBSTITUTE(SUBSTITUTE(TEXT(SOURCE!H659,"????0"),"  ","")," ",""))), "")&amp;
      SUBSTITUTE(SUBSTITUTE(TEXT(SOURCE!H659,"????0"),"  ","")," ","")&amp;","&amp; IF(SOURCE!$T$2-3 &gt;= 0, REPT(" ",SOURCE!$T$2-3-5), "")&amp;
      SOURCE!I659&amp;" | "&amp; IF(SOURCE!$U$2-LEN(SOURCE!I659) &gt;= 0, REPT(" ",SOURCE!$U$2-LEN(SOURCE!I659)), "")&amp;
      SOURCE!J659&amp;      IF(SOURCE!$V$2-LEN(SOURCE!J659) &gt;= 0, REPT(" ",SOURCE!$V$2-LEN(SOURCE!J659)), "")&amp;
  " | "&amp; SOURCE!K659&amp;      IF(SOURCE!$X$2-LEN(SOURCE!K659) &gt;= 0, REPT(" ",SOURCE!$X$2-LEN(SOURCE!K659)), "")&amp;
      "},"&amp;IF(SOURCE!L659&lt;&gt;"",""&amp;SOURCE!L659,"")
 )
)
)</f>
        <v>/*  635 */  { itemToBeCoded,               NOPARAM,                     "0635",                                        "0635",                                        (0 &lt;&lt; TAM_MAX_BITS) |     0, CAT_FREE | SLS_UNCHANGED | US_UNCHANGED},</v>
      </c>
    </row>
    <row r="660" spans="1:1">
      <c r="A660" s="168" t="str">
        <f>IF(AND(OR(SOURCE!A660="",ISBLANK(SOURCE!A660)),SOURCE!B660&gt;0),IF(ISBLANK(SOURCE!C660),"",SOURCE!C660),
IF(SOURCE!B660&lt;0,VLOOKUP(SOURCE!B660,lookups!A$1:B$25,2,0),
  IF(ISBLANK(SOURCE!B660),
    "",
    "/* "&amp;TEXT(SOURCE!B660,"???0")&amp;" *"&amp;
      SOURCE!C660&amp;", "&amp; IF(SOURCE!$O$2-LEN(SOURCE!C660) &gt;= 0, REPT(" ",SOURCE!$O$2-LEN(SOURCE!C660)), "")&amp;
      SOURCE!D660&amp;", "&amp; IF(SOURCE!$P$2-LEN(SOURCE!D660) &gt;= 0, REPT(" ",SOURCE!$P$2-LEN(SOURCE!D660)), "")&amp;
      SOURCE!E660&amp;", "&amp; IF(SOURCE!$Q$2-LEN(SOURCE!E660) &gt;=0, REPT(" ",SOURCE!$Q$2-LEN(SOURCE!E660)), "")&amp;
      SOURCE!F660&amp;", "&amp; IF(SOURCE!$R$2-LEN(SOURCE!F660) &gt;= 0, REPT(" ",SOURCE!$R$2-LEN(SOURCE!F660)+2), "")&amp;"("&amp;
      SUBSTITUTE(TEXT(SOURCE!G660,"??0"),"  ","")&amp;" &lt;&lt; TAM_MAX_BITS) |"&amp; IF(SOURCE!$S$2-3 &gt;= 0, REPT(" ",SOURCE!$S$2-5+4+1-1-LEN(SUBSTITUTE(SUBSTITUTE(TEXT(SOURCE!H660,"????0"),"  ","")," ",""))), "")&amp;
      SUBSTITUTE(SUBSTITUTE(TEXT(SOURCE!H660,"????0"),"  ","")," ","")&amp;","&amp; IF(SOURCE!$T$2-3 &gt;= 0, REPT(" ",SOURCE!$T$2-3-5), "")&amp;
      SOURCE!I660&amp;" | "&amp; IF(SOURCE!$U$2-LEN(SOURCE!I660) &gt;= 0, REPT(" ",SOURCE!$U$2-LEN(SOURCE!I660)), "")&amp;
      SOURCE!J660&amp;      IF(SOURCE!$V$2-LEN(SOURCE!J660) &gt;= 0, REPT(" ",SOURCE!$V$2-LEN(SOURCE!J660)), "")&amp;
  " | "&amp; SOURCE!K660&amp;      IF(SOURCE!$X$2-LEN(SOURCE!K660) &gt;= 0, REPT(" ",SOURCE!$X$2-LEN(SOURCE!K660)), "")&amp;
      "},"&amp;IF(SOURCE!L660&lt;&gt;"",""&amp;SOURCE!L660,"")
 )
)
)</f>
        <v>/*  636 */  { addItemToBuffer,             ITM_TAU,                     "",                                            STD_TAU,                                       (0 &lt;&lt; TAM_MAX_BITS) |     0, CAT_NONE | SLS_UNCHANGED | US_UNCHANGED},</v>
      </c>
    </row>
    <row r="661" spans="1:1">
      <c r="A661" s="168" t="str">
        <f>IF(AND(OR(SOURCE!A661="",ISBLANK(SOURCE!A661)),SOURCE!B661&gt;0),IF(ISBLANK(SOURCE!C661),"",SOURCE!C661),
IF(SOURCE!B661&lt;0,VLOOKUP(SOURCE!B661,lookups!A$1:B$25,2,0),
  IF(ISBLANK(SOURCE!B661),
    "",
    "/* "&amp;TEXT(SOURCE!B661,"???0")&amp;" *"&amp;
      SOURCE!C661&amp;", "&amp; IF(SOURCE!$O$2-LEN(SOURCE!C661) &gt;= 0, REPT(" ",SOURCE!$O$2-LEN(SOURCE!C661)), "")&amp;
      SOURCE!D661&amp;", "&amp; IF(SOURCE!$P$2-LEN(SOURCE!D661) &gt;= 0, REPT(" ",SOURCE!$P$2-LEN(SOURCE!D661)), "")&amp;
      SOURCE!E661&amp;", "&amp; IF(SOURCE!$Q$2-LEN(SOURCE!E661) &gt;=0, REPT(" ",SOURCE!$Q$2-LEN(SOURCE!E661)), "")&amp;
      SOURCE!F661&amp;", "&amp; IF(SOURCE!$R$2-LEN(SOURCE!F661) &gt;= 0, REPT(" ",SOURCE!$R$2-LEN(SOURCE!F661)+2), "")&amp;"("&amp;
      SUBSTITUTE(TEXT(SOURCE!G661,"??0"),"  ","")&amp;" &lt;&lt; TAM_MAX_BITS) |"&amp; IF(SOURCE!$S$2-3 &gt;= 0, REPT(" ",SOURCE!$S$2-5+4+1-1-LEN(SUBSTITUTE(SUBSTITUTE(TEXT(SOURCE!H661,"????0"),"  ","")," ",""))), "")&amp;
      SUBSTITUTE(SUBSTITUTE(TEXT(SOURCE!H661,"????0"),"  ","")," ","")&amp;","&amp; IF(SOURCE!$T$2-3 &gt;= 0, REPT(" ",SOURCE!$T$2-3-5), "")&amp;
      SOURCE!I661&amp;" | "&amp; IF(SOURCE!$U$2-LEN(SOURCE!I661) &gt;= 0, REPT(" ",SOURCE!$U$2-LEN(SOURCE!I661)), "")&amp;
      SOURCE!J661&amp;      IF(SOURCE!$V$2-LEN(SOURCE!J661) &gt;= 0, REPT(" ",SOURCE!$V$2-LEN(SOURCE!J661)), "")&amp;
  " | "&amp; SOURCE!K661&amp;      IF(SOURCE!$X$2-LEN(SOURCE!K661) &gt;= 0, REPT(" ",SOURCE!$X$2-LEN(SOURCE!K661)), "")&amp;
      "},"&amp;IF(SOURCE!L661&lt;&gt;"",""&amp;SOURCE!L661,"")
 )
)
)</f>
        <v>/*  637 */  { addItemToBuffer,             ITM_UPSILON,                 "",                                            STD_UPSILON,                                   (0 &lt;&lt; TAM_MAX_BITS) |     0, CAT_NONE | SLS_UNCHANGED | US_UNCHANGED},</v>
      </c>
    </row>
    <row r="662" spans="1:1">
      <c r="A662" s="168" t="str">
        <f>IF(AND(OR(SOURCE!A662="",ISBLANK(SOURCE!A662)),SOURCE!B662&gt;0),IF(ISBLANK(SOURCE!C662),"",SOURCE!C662),
IF(SOURCE!B662&lt;0,VLOOKUP(SOURCE!B662,lookups!A$1:B$25,2,0),
  IF(ISBLANK(SOURCE!B662),
    "",
    "/* "&amp;TEXT(SOURCE!B662,"???0")&amp;" *"&amp;
      SOURCE!C662&amp;", "&amp; IF(SOURCE!$O$2-LEN(SOURCE!C662) &gt;= 0, REPT(" ",SOURCE!$O$2-LEN(SOURCE!C662)), "")&amp;
      SOURCE!D662&amp;", "&amp; IF(SOURCE!$P$2-LEN(SOURCE!D662) &gt;= 0, REPT(" ",SOURCE!$P$2-LEN(SOURCE!D662)), "")&amp;
      SOURCE!E662&amp;", "&amp; IF(SOURCE!$Q$2-LEN(SOURCE!E662) &gt;=0, REPT(" ",SOURCE!$Q$2-LEN(SOURCE!E662)), "")&amp;
      SOURCE!F662&amp;", "&amp; IF(SOURCE!$R$2-LEN(SOURCE!F662) &gt;= 0, REPT(" ",SOURCE!$R$2-LEN(SOURCE!F662)+2), "")&amp;"("&amp;
      SUBSTITUTE(TEXT(SOURCE!G662,"??0"),"  ","")&amp;" &lt;&lt; TAM_MAX_BITS) |"&amp; IF(SOURCE!$S$2-3 &gt;= 0, REPT(" ",SOURCE!$S$2-5+4+1-1-LEN(SUBSTITUTE(SUBSTITUTE(TEXT(SOURCE!H662,"????0"),"  ","")," ",""))), "")&amp;
      SUBSTITUTE(SUBSTITUTE(TEXT(SOURCE!H662,"????0"),"  ","")," ","")&amp;","&amp; IF(SOURCE!$T$2-3 &gt;= 0, REPT(" ",SOURCE!$T$2-3-5), "")&amp;
      SOURCE!I662&amp;" | "&amp; IF(SOURCE!$U$2-LEN(SOURCE!I662) &gt;= 0, REPT(" ",SOURCE!$U$2-LEN(SOURCE!I662)), "")&amp;
      SOURCE!J662&amp;      IF(SOURCE!$V$2-LEN(SOURCE!J662) &gt;= 0, REPT(" ",SOURCE!$V$2-LEN(SOURCE!J662)), "")&amp;
  " | "&amp; SOURCE!K662&amp;      IF(SOURCE!$X$2-LEN(SOURCE!K662) &gt;= 0, REPT(" ",SOURCE!$X$2-LEN(SOURCE!K662)), "")&amp;
      "},"&amp;IF(SOURCE!L662&lt;&gt;"",""&amp;SOURCE!L662,"")
 )
)
)</f>
        <v>/*  638 */  { itemToBeCoded,               NOPARAM,                     "0638",                                        "0638",                                        (0 &lt;&lt; TAM_MAX_BITS) |     0, CAT_FREE | SLS_UNCHANGED | US_UNCHANGED},</v>
      </c>
    </row>
    <row r="663" spans="1:1">
      <c r="A663" s="168" t="str">
        <f>IF(AND(OR(SOURCE!A663="",ISBLANK(SOURCE!A663)),SOURCE!B663&gt;0),IF(ISBLANK(SOURCE!C663),"",SOURCE!C663),
IF(SOURCE!B663&lt;0,VLOOKUP(SOURCE!B663,lookups!A$1:B$25,2,0),
  IF(ISBLANK(SOURCE!B663),
    "",
    "/* "&amp;TEXT(SOURCE!B663,"???0")&amp;" *"&amp;
      SOURCE!C663&amp;", "&amp; IF(SOURCE!$O$2-LEN(SOURCE!C663) &gt;= 0, REPT(" ",SOURCE!$O$2-LEN(SOURCE!C663)), "")&amp;
      SOURCE!D663&amp;", "&amp; IF(SOURCE!$P$2-LEN(SOURCE!D663) &gt;= 0, REPT(" ",SOURCE!$P$2-LEN(SOURCE!D663)), "")&amp;
      SOURCE!E663&amp;", "&amp; IF(SOURCE!$Q$2-LEN(SOURCE!E663) &gt;=0, REPT(" ",SOURCE!$Q$2-LEN(SOURCE!E663)), "")&amp;
      SOURCE!F663&amp;", "&amp; IF(SOURCE!$R$2-LEN(SOURCE!F663) &gt;= 0, REPT(" ",SOURCE!$R$2-LEN(SOURCE!F663)+2), "")&amp;"("&amp;
      SUBSTITUTE(TEXT(SOURCE!G663,"??0"),"  ","")&amp;" &lt;&lt; TAM_MAX_BITS) |"&amp; IF(SOURCE!$S$2-3 &gt;= 0, REPT(" ",SOURCE!$S$2-5+4+1-1-LEN(SUBSTITUTE(SUBSTITUTE(TEXT(SOURCE!H663,"????0"),"  ","")," ",""))), "")&amp;
      SUBSTITUTE(SUBSTITUTE(TEXT(SOURCE!H663,"????0"),"  ","")," ","")&amp;","&amp; IF(SOURCE!$T$2-3 &gt;= 0, REPT(" ",SOURCE!$T$2-3-5), "")&amp;
      SOURCE!I663&amp;" | "&amp; IF(SOURCE!$U$2-LEN(SOURCE!I663) &gt;= 0, REPT(" ",SOURCE!$U$2-LEN(SOURCE!I663)), "")&amp;
      SOURCE!J663&amp;      IF(SOURCE!$V$2-LEN(SOURCE!J663) &gt;= 0, REPT(" ",SOURCE!$V$2-LEN(SOURCE!J663)), "")&amp;
  " | "&amp; SOURCE!K663&amp;      IF(SOURCE!$X$2-LEN(SOURCE!K663) &gt;= 0, REPT(" ",SOURCE!$X$2-LEN(SOURCE!K663)), "")&amp;
      "},"&amp;IF(SOURCE!L663&lt;&gt;"",""&amp;SOURCE!L663,"")
 )
)
)</f>
        <v>/*  639 */  { addItemToBuffer,             ITM_UPSILON_DIALYTIKA,       "",                                            STD_UPSILON_DIALYTIKA,                         (0 &lt;&lt; TAM_MAX_BITS) |     0, CAT_NONE | SLS_UNCHANGED | US_UNCHANGED},</v>
      </c>
    </row>
    <row r="664" spans="1:1">
      <c r="A664" s="168" t="str">
        <f>IF(AND(OR(SOURCE!A664="",ISBLANK(SOURCE!A664)),SOURCE!B664&gt;0),IF(ISBLANK(SOURCE!C664),"",SOURCE!C664),
IF(SOURCE!B664&lt;0,VLOOKUP(SOURCE!B664,lookups!A$1:B$25,2,0),
  IF(ISBLANK(SOURCE!B664),
    "",
    "/* "&amp;TEXT(SOURCE!B664,"???0")&amp;" *"&amp;
      SOURCE!C664&amp;", "&amp; IF(SOURCE!$O$2-LEN(SOURCE!C664) &gt;= 0, REPT(" ",SOURCE!$O$2-LEN(SOURCE!C664)), "")&amp;
      SOURCE!D664&amp;", "&amp; IF(SOURCE!$P$2-LEN(SOURCE!D664) &gt;= 0, REPT(" ",SOURCE!$P$2-LEN(SOURCE!D664)), "")&amp;
      SOURCE!E664&amp;", "&amp; IF(SOURCE!$Q$2-LEN(SOURCE!E664) &gt;=0, REPT(" ",SOURCE!$Q$2-LEN(SOURCE!E664)), "")&amp;
      SOURCE!F664&amp;", "&amp; IF(SOURCE!$R$2-LEN(SOURCE!F664) &gt;= 0, REPT(" ",SOURCE!$R$2-LEN(SOURCE!F664)+2), "")&amp;"("&amp;
      SUBSTITUTE(TEXT(SOURCE!G664,"??0"),"  ","")&amp;" &lt;&lt; TAM_MAX_BITS) |"&amp; IF(SOURCE!$S$2-3 &gt;= 0, REPT(" ",SOURCE!$S$2-5+4+1-1-LEN(SUBSTITUTE(SUBSTITUTE(TEXT(SOURCE!H664,"????0"),"  ","")," ",""))), "")&amp;
      SUBSTITUTE(SUBSTITUTE(TEXT(SOURCE!H664,"????0"),"  ","")," ","")&amp;","&amp; IF(SOURCE!$T$2-3 &gt;= 0, REPT(" ",SOURCE!$T$2-3-5), "")&amp;
      SOURCE!I664&amp;" | "&amp; IF(SOURCE!$U$2-LEN(SOURCE!I664) &gt;= 0, REPT(" ",SOURCE!$U$2-LEN(SOURCE!I664)), "")&amp;
      SOURCE!J664&amp;      IF(SOURCE!$V$2-LEN(SOURCE!J664) &gt;= 0, REPT(" ",SOURCE!$V$2-LEN(SOURCE!J664)), "")&amp;
  " | "&amp; SOURCE!K664&amp;      IF(SOURCE!$X$2-LEN(SOURCE!K664) &gt;= 0, REPT(" ",SOURCE!$X$2-LEN(SOURCE!K664)), "")&amp;
      "},"&amp;IF(SOURCE!L664&lt;&gt;"",""&amp;SOURCE!L664,"")
 )
)
)</f>
        <v>/*  640 */  { itemToBeCoded,               NOPARAM,                     "0640",                                        "0640",                                        (0 &lt;&lt; TAM_MAX_BITS) |     0, CAT_FREE | SLS_UNCHANGED | US_UNCHANGED},</v>
      </c>
    </row>
    <row r="665" spans="1:1">
      <c r="A665" s="168" t="str">
        <f>IF(AND(OR(SOURCE!A665="",ISBLANK(SOURCE!A665)),SOURCE!B665&gt;0),IF(ISBLANK(SOURCE!C665),"",SOURCE!C665),
IF(SOURCE!B665&lt;0,VLOOKUP(SOURCE!B665,lookups!A$1:B$25,2,0),
  IF(ISBLANK(SOURCE!B665),
    "",
    "/* "&amp;TEXT(SOURCE!B665,"???0")&amp;" *"&amp;
      SOURCE!C665&amp;", "&amp; IF(SOURCE!$O$2-LEN(SOURCE!C665) &gt;= 0, REPT(" ",SOURCE!$O$2-LEN(SOURCE!C665)), "")&amp;
      SOURCE!D665&amp;", "&amp; IF(SOURCE!$P$2-LEN(SOURCE!D665) &gt;= 0, REPT(" ",SOURCE!$P$2-LEN(SOURCE!D665)), "")&amp;
      SOURCE!E665&amp;", "&amp; IF(SOURCE!$Q$2-LEN(SOURCE!E665) &gt;=0, REPT(" ",SOURCE!$Q$2-LEN(SOURCE!E665)), "")&amp;
      SOURCE!F665&amp;", "&amp; IF(SOURCE!$R$2-LEN(SOURCE!F665) &gt;= 0, REPT(" ",SOURCE!$R$2-LEN(SOURCE!F665)+2), "")&amp;"("&amp;
      SUBSTITUTE(TEXT(SOURCE!G665,"??0"),"  ","")&amp;" &lt;&lt; TAM_MAX_BITS) |"&amp; IF(SOURCE!$S$2-3 &gt;= 0, REPT(" ",SOURCE!$S$2-5+4+1-1-LEN(SUBSTITUTE(SUBSTITUTE(TEXT(SOURCE!H665,"????0"),"  ","")," ",""))), "")&amp;
      SUBSTITUTE(SUBSTITUTE(TEXT(SOURCE!H665,"????0"),"  ","")," ","")&amp;","&amp; IF(SOURCE!$T$2-3 &gt;= 0, REPT(" ",SOURCE!$T$2-3-5), "")&amp;
      SOURCE!I665&amp;" | "&amp; IF(SOURCE!$U$2-LEN(SOURCE!I665) &gt;= 0, REPT(" ",SOURCE!$U$2-LEN(SOURCE!I665)), "")&amp;
      SOURCE!J665&amp;      IF(SOURCE!$V$2-LEN(SOURCE!J665) &gt;= 0, REPT(" ",SOURCE!$V$2-LEN(SOURCE!J665)), "")&amp;
  " | "&amp; SOURCE!K665&amp;      IF(SOURCE!$X$2-LEN(SOURCE!K665) &gt;= 0, REPT(" ",SOURCE!$X$2-LEN(SOURCE!K665)), "")&amp;
      "},"&amp;IF(SOURCE!L665&lt;&gt;"",""&amp;SOURCE!L665,"")
 )
)
)</f>
        <v>/*  641 */  { addItemToBuffer,             ITM_PHI,                     "",                                            STD_PHI,                                       (0 &lt;&lt; TAM_MAX_BITS) |     0, CAT_NONE | SLS_UNCHANGED | US_UNCHANGED},</v>
      </c>
    </row>
    <row r="666" spans="1:1">
      <c r="A666" s="168" t="str">
        <f>IF(AND(OR(SOURCE!A666="",ISBLANK(SOURCE!A666)),SOURCE!B666&gt;0),IF(ISBLANK(SOURCE!C666),"",SOURCE!C666),
IF(SOURCE!B666&lt;0,VLOOKUP(SOURCE!B666,lookups!A$1:B$25,2,0),
  IF(ISBLANK(SOURCE!B666),
    "",
    "/* "&amp;TEXT(SOURCE!B666,"???0")&amp;" *"&amp;
      SOURCE!C666&amp;", "&amp; IF(SOURCE!$O$2-LEN(SOURCE!C666) &gt;= 0, REPT(" ",SOURCE!$O$2-LEN(SOURCE!C666)), "")&amp;
      SOURCE!D666&amp;", "&amp; IF(SOURCE!$P$2-LEN(SOURCE!D666) &gt;= 0, REPT(" ",SOURCE!$P$2-LEN(SOURCE!D666)), "")&amp;
      SOURCE!E666&amp;", "&amp; IF(SOURCE!$Q$2-LEN(SOURCE!E666) &gt;=0, REPT(" ",SOURCE!$Q$2-LEN(SOURCE!E666)), "")&amp;
      SOURCE!F666&amp;", "&amp; IF(SOURCE!$R$2-LEN(SOURCE!F666) &gt;= 0, REPT(" ",SOURCE!$R$2-LEN(SOURCE!F666)+2), "")&amp;"("&amp;
      SUBSTITUTE(TEXT(SOURCE!G666,"??0"),"  ","")&amp;" &lt;&lt; TAM_MAX_BITS) |"&amp; IF(SOURCE!$S$2-3 &gt;= 0, REPT(" ",SOURCE!$S$2-5+4+1-1-LEN(SUBSTITUTE(SUBSTITUTE(TEXT(SOURCE!H666,"????0"),"  ","")," ",""))), "")&amp;
      SUBSTITUTE(SUBSTITUTE(TEXT(SOURCE!H666,"????0"),"  ","")," ","")&amp;","&amp; IF(SOURCE!$T$2-3 &gt;= 0, REPT(" ",SOURCE!$T$2-3-5), "")&amp;
      SOURCE!I666&amp;" | "&amp; IF(SOURCE!$U$2-LEN(SOURCE!I666) &gt;= 0, REPT(" ",SOURCE!$U$2-LEN(SOURCE!I666)), "")&amp;
      SOURCE!J666&amp;      IF(SOURCE!$V$2-LEN(SOURCE!J666) &gt;= 0, REPT(" ",SOURCE!$V$2-LEN(SOURCE!J666)), "")&amp;
  " | "&amp; SOURCE!K666&amp;      IF(SOURCE!$X$2-LEN(SOURCE!K666) &gt;= 0, REPT(" ",SOURCE!$X$2-LEN(SOURCE!K666)), "")&amp;
      "},"&amp;IF(SOURCE!L666&lt;&gt;"",""&amp;SOURCE!L666,"")
 )
)
)</f>
        <v>/*  642 */  { addItemToBuffer,             ITM_CHI,                     "",                                            STD_CHI,                                       (0 &lt;&lt; TAM_MAX_BITS) |     0, CAT_NONE | SLS_UNCHANGED | US_UNCHANGED},</v>
      </c>
    </row>
    <row r="667" spans="1:1">
      <c r="A667" s="168" t="str">
        <f>IF(AND(OR(SOURCE!A667="",ISBLANK(SOURCE!A667)),SOURCE!B667&gt;0),IF(ISBLANK(SOURCE!C667),"",SOURCE!C667),
IF(SOURCE!B667&lt;0,VLOOKUP(SOURCE!B667,lookups!A$1:B$25,2,0),
  IF(ISBLANK(SOURCE!B667),
    "",
    "/* "&amp;TEXT(SOURCE!B667,"???0")&amp;" *"&amp;
      SOURCE!C667&amp;", "&amp; IF(SOURCE!$O$2-LEN(SOURCE!C667) &gt;= 0, REPT(" ",SOURCE!$O$2-LEN(SOURCE!C667)), "")&amp;
      SOURCE!D667&amp;", "&amp; IF(SOURCE!$P$2-LEN(SOURCE!D667) &gt;= 0, REPT(" ",SOURCE!$P$2-LEN(SOURCE!D667)), "")&amp;
      SOURCE!E667&amp;", "&amp; IF(SOURCE!$Q$2-LEN(SOURCE!E667) &gt;=0, REPT(" ",SOURCE!$Q$2-LEN(SOURCE!E667)), "")&amp;
      SOURCE!F667&amp;", "&amp; IF(SOURCE!$R$2-LEN(SOURCE!F667) &gt;= 0, REPT(" ",SOURCE!$R$2-LEN(SOURCE!F667)+2), "")&amp;"("&amp;
      SUBSTITUTE(TEXT(SOURCE!G667,"??0"),"  ","")&amp;" &lt;&lt; TAM_MAX_BITS) |"&amp; IF(SOURCE!$S$2-3 &gt;= 0, REPT(" ",SOURCE!$S$2-5+4+1-1-LEN(SUBSTITUTE(SUBSTITUTE(TEXT(SOURCE!H667,"????0"),"  ","")," ",""))), "")&amp;
      SUBSTITUTE(SUBSTITUTE(TEXT(SOURCE!H667,"????0"),"  ","")," ","")&amp;","&amp; IF(SOURCE!$T$2-3 &gt;= 0, REPT(" ",SOURCE!$T$2-3-5), "")&amp;
      SOURCE!I667&amp;" | "&amp; IF(SOURCE!$U$2-LEN(SOURCE!I667) &gt;= 0, REPT(" ",SOURCE!$U$2-LEN(SOURCE!I667)), "")&amp;
      SOURCE!J667&amp;      IF(SOURCE!$V$2-LEN(SOURCE!J667) &gt;= 0, REPT(" ",SOURCE!$V$2-LEN(SOURCE!J667)), "")&amp;
  " | "&amp; SOURCE!K667&amp;      IF(SOURCE!$X$2-LEN(SOURCE!K667) &gt;= 0, REPT(" ",SOURCE!$X$2-LEN(SOURCE!K667)), "")&amp;
      "},"&amp;IF(SOURCE!L667&lt;&gt;"",""&amp;SOURCE!L667,"")
 )
)
)</f>
        <v>/*  643 */  { addItemToBuffer,             ITM_PSI,                     "",                                            STD_PSI,                                       (0 &lt;&lt; TAM_MAX_BITS) |     0, CAT_NONE | SLS_UNCHANGED | US_UNCHANGED},</v>
      </c>
    </row>
    <row r="668" spans="1:1">
      <c r="A668" s="168" t="str">
        <f>IF(AND(OR(SOURCE!A668="",ISBLANK(SOURCE!A668)),SOURCE!B668&gt;0),IF(ISBLANK(SOURCE!C668),"",SOURCE!C668),
IF(SOURCE!B668&lt;0,VLOOKUP(SOURCE!B668,lookups!A$1:B$25,2,0),
  IF(ISBLANK(SOURCE!B668),
    "",
    "/* "&amp;TEXT(SOURCE!B668,"???0")&amp;" *"&amp;
      SOURCE!C668&amp;", "&amp; IF(SOURCE!$O$2-LEN(SOURCE!C668) &gt;= 0, REPT(" ",SOURCE!$O$2-LEN(SOURCE!C668)), "")&amp;
      SOURCE!D668&amp;", "&amp; IF(SOURCE!$P$2-LEN(SOURCE!D668) &gt;= 0, REPT(" ",SOURCE!$P$2-LEN(SOURCE!D668)), "")&amp;
      SOURCE!E668&amp;", "&amp; IF(SOURCE!$Q$2-LEN(SOURCE!E668) &gt;=0, REPT(" ",SOURCE!$Q$2-LEN(SOURCE!E668)), "")&amp;
      SOURCE!F668&amp;", "&amp; IF(SOURCE!$R$2-LEN(SOURCE!F668) &gt;= 0, REPT(" ",SOURCE!$R$2-LEN(SOURCE!F668)+2), "")&amp;"("&amp;
      SUBSTITUTE(TEXT(SOURCE!G668,"??0"),"  ","")&amp;" &lt;&lt; TAM_MAX_BITS) |"&amp; IF(SOURCE!$S$2-3 &gt;= 0, REPT(" ",SOURCE!$S$2-5+4+1-1-LEN(SUBSTITUTE(SUBSTITUTE(TEXT(SOURCE!H668,"????0"),"  ","")," ",""))), "")&amp;
      SUBSTITUTE(SUBSTITUTE(TEXT(SOURCE!H668,"????0"),"  ","")," ","")&amp;","&amp; IF(SOURCE!$T$2-3 &gt;= 0, REPT(" ",SOURCE!$T$2-3-5), "")&amp;
      SOURCE!I668&amp;" | "&amp; IF(SOURCE!$U$2-LEN(SOURCE!I668) &gt;= 0, REPT(" ",SOURCE!$U$2-LEN(SOURCE!I668)), "")&amp;
      SOURCE!J668&amp;      IF(SOURCE!$V$2-LEN(SOURCE!J668) &gt;= 0, REPT(" ",SOURCE!$V$2-LEN(SOURCE!J668)), "")&amp;
  " | "&amp; SOURCE!K668&amp;      IF(SOURCE!$X$2-LEN(SOURCE!K668) &gt;= 0, REPT(" ",SOURCE!$X$2-LEN(SOURCE!K668)), "")&amp;
      "},"&amp;IF(SOURCE!L668&lt;&gt;"",""&amp;SOURCE!L668,"")
 )
)
)</f>
        <v>/*  644 */  { addItemToBuffer,             ITM_OMEGA,                   "",                                            STD_OMEGA,                                     (0 &lt;&lt; TAM_MAX_BITS) |     0, CAT_NONE | SLS_UNCHANGED | US_UNCHANGED},</v>
      </c>
    </row>
    <row r="669" spans="1:1">
      <c r="A669" s="168" t="str">
        <f>IF(AND(OR(SOURCE!A669="",ISBLANK(SOURCE!A669)),SOURCE!B669&gt;0),IF(ISBLANK(SOURCE!C669),"",SOURCE!C669),
IF(SOURCE!B669&lt;0,VLOOKUP(SOURCE!B669,lookups!A$1:B$25,2,0),
  IF(ISBLANK(SOURCE!B669),
    "",
    "/* "&amp;TEXT(SOURCE!B669,"???0")&amp;" *"&amp;
      SOURCE!C669&amp;", "&amp; IF(SOURCE!$O$2-LEN(SOURCE!C669) &gt;= 0, REPT(" ",SOURCE!$O$2-LEN(SOURCE!C669)), "")&amp;
      SOURCE!D669&amp;", "&amp; IF(SOURCE!$P$2-LEN(SOURCE!D669) &gt;= 0, REPT(" ",SOURCE!$P$2-LEN(SOURCE!D669)), "")&amp;
      SOURCE!E669&amp;", "&amp; IF(SOURCE!$Q$2-LEN(SOURCE!E669) &gt;=0, REPT(" ",SOURCE!$Q$2-LEN(SOURCE!E669)), "")&amp;
      SOURCE!F669&amp;", "&amp; IF(SOURCE!$R$2-LEN(SOURCE!F669) &gt;= 0, REPT(" ",SOURCE!$R$2-LEN(SOURCE!F669)+2), "")&amp;"("&amp;
      SUBSTITUTE(TEXT(SOURCE!G669,"??0"),"  ","")&amp;" &lt;&lt; TAM_MAX_BITS) |"&amp; IF(SOURCE!$S$2-3 &gt;= 0, REPT(" ",SOURCE!$S$2-5+4+1-1-LEN(SUBSTITUTE(SUBSTITUTE(TEXT(SOURCE!H669,"????0"),"  ","")," ",""))), "")&amp;
      SUBSTITUTE(SUBSTITUTE(TEXT(SOURCE!H669,"????0"),"  ","")," ","")&amp;","&amp; IF(SOURCE!$T$2-3 &gt;= 0, REPT(" ",SOURCE!$T$2-3-5), "")&amp;
      SOURCE!I669&amp;" | "&amp; IF(SOURCE!$U$2-LEN(SOURCE!I669) &gt;= 0, REPT(" ",SOURCE!$U$2-LEN(SOURCE!I669)), "")&amp;
      SOURCE!J669&amp;      IF(SOURCE!$V$2-LEN(SOURCE!J669) &gt;= 0, REPT(" ",SOURCE!$V$2-LEN(SOURCE!J669)), "")&amp;
  " | "&amp; SOURCE!K669&amp;      IF(SOURCE!$X$2-LEN(SOURCE!K669) &gt;= 0, REPT(" ",SOURCE!$X$2-LEN(SOURCE!K669)), "")&amp;
      "},"&amp;IF(SOURCE!L669&lt;&gt;"",""&amp;SOURCE!L669,"")
 )
)
)</f>
        <v>/*  645 */  { itemToBeCoded,               NOPARAM,                     "0645",                                        "0645",                                        (0 &lt;&lt; TAM_MAX_BITS) |     0, CAT_FREE | SLS_UNCHANGED | US_UNCHANGED},</v>
      </c>
    </row>
    <row r="670" spans="1:1">
      <c r="A670" s="168" t="str">
        <f>IF(AND(OR(SOURCE!A670="",ISBLANK(SOURCE!A670)),SOURCE!B670&gt;0),IF(ISBLANK(SOURCE!C670),"",SOURCE!C670),
IF(SOURCE!B670&lt;0,VLOOKUP(SOURCE!B670,lookups!A$1:B$25,2,0),
  IF(ISBLANK(SOURCE!B670),
    "",
    "/* "&amp;TEXT(SOURCE!B670,"???0")&amp;" *"&amp;
      SOURCE!C670&amp;", "&amp; IF(SOURCE!$O$2-LEN(SOURCE!C670) &gt;= 0, REPT(" ",SOURCE!$O$2-LEN(SOURCE!C670)), "")&amp;
      SOURCE!D670&amp;", "&amp; IF(SOURCE!$P$2-LEN(SOURCE!D670) &gt;= 0, REPT(" ",SOURCE!$P$2-LEN(SOURCE!D670)), "")&amp;
      SOURCE!E670&amp;", "&amp; IF(SOURCE!$Q$2-LEN(SOURCE!E670) &gt;=0, REPT(" ",SOURCE!$Q$2-LEN(SOURCE!E670)), "")&amp;
      SOURCE!F670&amp;", "&amp; IF(SOURCE!$R$2-LEN(SOURCE!F670) &gt;= 0, REPT(" ",SOURCE!$R$2-LEN(SOURCE!F670)+2), "")&amp;"("&amp;
      SUBSTITUTE(TEXT(SOURCE!G670,"??0"),"  ","")&amp;" &lt;&lt; TAM_MAX_BITS) |"&amp; IF(SOURCE!$S$2-3 &gt;= 0, REPT(" ",SOURCE!$S$2-5+4+1-1-LEN(SUBSTITUTE(SUBSTITUTE(TEXT(SOURCE!H670,"????0"),"  ","")," ",""))), "")&amp;
      SUBSTITUTE(SUBSTITUTE(TEXT(SOURCE!H670,"????0"),"  ","")," ","")&amp;","&amp; IF(SOURCE!$T$2-3 &gt;= 0, REPT(" ",SOURCE!$T$2-3-5), "")&amp;
      SOURCE!I670&amp;" | "&amp; IF(SOURCE!$U$2-LEN(SOURCE!I670) &gt;= 0, REPT(" ",SOURCE!$U$2-LEN(SOURCE!I670)), "")&amp;
      SOURCE!J670&amp;      IF(SOURCE!$V$2-LEN(SOURCE!J670) &gt;= 0, REPT(" ",SOURCE!$V$2-LEN(SOURCE!J670)), "")&amp;
  " | "&amp; SOURCE!K670&amp;      IF(SOURCE!$X$2-LEN(SOURCE!K670) &gt;= 0, REPT(" ",SOURCE!$X$2-LEN(SOURCE!K670)), "")&amp;
      "},"&amp;IF(SOURCE!L670&lt;&gt;"",""&amp;SOURCE!L670,"")
 )
)
)</f>
        <v>/*  646 */  { addItemToBuffer,             ITM_alpha,                   "",                                            STD_alpha,                                     (0 &lt;&lt; TAM_MAX_BITS) |     0, CAT_NONE | SLS_UNCHANGED | US_UNCHANGED},</v>
      </c>
    </row>
    <row r="671" spans="1:1">
      <c r="A671" s="168" t="str">
        <f>IF(AND(OR(SOURCE!A671="",ISBLANK(SOURCE!A671)),SOURCE!B671&gt;0),IF(ISBLANK(SOURCE!C671),"",SOURCE!C671),
IF(SOURCE!B671&lt;0,VLOOKUP(SOURCE!B671,lookups!A$1:B$25,2,0),
  IF(ISBLANK(SOURCE!B671),
    "",
    "/* "&amp;TEXT(SOURCE!B671,"???0")&amp;" *"&amp;
      SOURCE!C671&amp;", "&amp; IF(SOURCE!$O$2-LEN(SOURCE!C671) &gt;= 0, REPT(" ",SOURCE!$O$2-LEN(SOURCE!C671)), "")&amp;
      SOURCE!D671&amp;", "&amp; IF(SOURCE!$P$2-LEN(SOURCE!D671) &gt;= 0, REPT(" ",SOURCE!$P$2-LEN(SOURCE!D671)), "")&amp;
      SOURCE!E671&amp;", "&amp; IF(SOURCE!$Q$2-LEN(SOURCE!E671) &gt;=0, REPT(" ",SOURCE!$Q$2-LEN(SOURCE!E671)), "")&amp;
      SOURCE!F671&amp;", "&amp; IF(SOURCE!$R$2-LEN(SOURCE!F671) &gt;= 0, REPT(" ",SOURCE!$R$2-LEN(SOURCE!F671)+2), "")&amp;"("&amp;
      SUBSTITUTE(TEXT(SOURCE!G671,"??0"),"  ","")&amp;" &lt;&lt; TAM_MAX_BITS) |"&amp; IF(SOURCE!$S$2-3 &gt;= 0, REPT(" ",SOURCE!$S$2-5+4+1-1-LEN(SUBSTITUTE(SUBSTITUTE(TEXT(SOURCE!H671,"????0"),"  ","")," ",""))), "")&amp;
      SUBSTITUTE(SUBSTITUTE(TEXT(SOURCE!H671,"????0"),"  ","")," ","")&amp;","&amp; IF(SOURCE!$T$2-3 &gt;= 0, REPT(" ",SOURCE!$T$2-3-5), "")&amp;
      SOURCE!I671&amp;" | "&amp; IF(SOURCE!$U$2-LEN(SOURCE!I671) &gt;= 0, REPT(" ",SOURCE!$U$2-LEN(SOURCE!I671)), "")&amp;
      SOURCE!J671&amp;      IF(SOURCE!$V$2-LEN(SOURCE!J671) &gt;= 0, REPT(" ",SOURCE!$V$2-LEN(SOURCE!J671)), "")&amp;
  " | "&amp; SOURCE!K671&amp;      IF(SOURCE!$X$2-LEN(SOURCE!K671) &gt;= 0, REPT(" ",SOURCE!$X$2-LEN(SOURCE!K671)), "")&amp;
      "},"&amp;IF(SOURCE!L671&lt;&gt;"",""&amp;SOURCE!L671,"")
 )
)
)</f>
        <v>/*  647 */  { addItemToBuffer,             ITM_alpha_TONOS,             "",                                            STD_alpha_TONOS,                               (0 &lt;&lt; TAM_MAX_BITS) |     0, CAT_NONE | SLS_UNCHANGED | US_UNCHANGED},</v>
      </c>
    </row>
    <row r="672" spans="1:1">
      <c r="A672" s="168" t="str">
        <f>IF(AND(OR(SOURCE!A672="",ISBLANK(SOURCE!A672)),SOURCE!B672&gt;0),IF(ISBLANK(SOURCE!C672),"",SOURCE!C672),
IF(SOURCE!B672&lt;0,VLOOKUP(SOURCE!B672,lookups!A$1:B$25,2,0),
  IF(ISBLANK(SOURCE!B672),
    "",
    "/* "&amp;TEXT(SOURCE!B672,"???0")&amp;" *"&amp;
      SOURCE!C672&amp;", "&amp; IF(SOURCE!$O$2-LEN(SOURCE!C672) &gt;= 0, REPT(" ",SOURCE!$O$2-LEN(SOURCE!C672)), "")&amp;
      SOURCE!D672&amp;", "&amp; IF(SOURCE!$P$2-LEN(SOURCE!D672) &gt;= 0, REPT(" ",SOURCE!$P$2-LEN(SOURCE!D672)), "")&amp;
      SOURCE!E672&amp;", "&amp; IF(SOURCE!$Q$2-LEN(SOURCE!E672) &gt;=0, REPT(" ",SOURCE!$Q$2-LEN(SOURCE!E672)), "")&amp;
      SOURCE!F672&amp;", "&amp; IF(SOURCE!$R$2-LEN(SOURCE!F672) &gt;= 0, REPT(" ",SOURCE!$R$2-LEN(SOURCE!F672)+2), "")&amp;"("&amp;
      SUBSTITUTE(TEXT(SOURCE!G672,"??0"),"  ","")&amp;" &lt;&lt; TAM_MAX_BITS) |"&amp; IF(SOURCE!$S$2-3 &gt;= 0, REPT(" ",SOURCE!$S$2-5+4+1-1-LEN(SUBSTITUTE(SUBSTITUTE(TEXT(SOURCE!H672,"????0"),"  ","")," ",""))), "")&amp;
      SUBSTITUTE(SUBSTITUTE(TEXT(SOURCE!H672,"????0"),"  ","")," ","")&amp;","&amp; IF(SOURCE!$T$2-3 &gt;= 0, REPT(" ",SOURCE!$T$2-3-5), "")&amp;
      SOURCE!I672&amp;" | "&amp; IF(SOURCE!$U$2-LEN(SOURCE!I672) &gt;= 0, REPT(" ",SOURCE!$U$2-LEN(SOURCE!I672)), "")&amp;
      SOURCE!J672&amp;      IF(SOURCE!$V$2-LEN(SOURCE!J672) &gt;= 0, REPT(" ",SOURCE!$V$2-LEN(SOURCE!J672)), "")&amp;
  " | "&amp; SOURCE!K672&amp;      IF(SOURCE!$X$2-LEN(SOURCE!K672) &gt;= 0, REPT(" ",SOURCE!$X$2-LEN(SOURCE!K672)), "")&amp;
      "},"&amp;IF(SOURCE!L672&lt;&gt;"",""&amp;SOURCE!L672,"")
 )
)
)</f>
        <v>/*  648 */  { addItemToBuffer,             ITM_beta,                    "",                                            STD_beta,                                      (0 &lt;&lt; TAM_MAX_BITS) |     0, CAT_NONE | SLS_UNCHANGED | US_UNCHANGED},</v>
      </c>
    </row>
    <row r="673" spans="1:1">
      <c r="A673" s="168" t="str">
        <f>IF(AND(OR(SOURCE!A673="",ISBLANK(SOURCE!A673)),SOURCE!B673&gt;0),IF(ISBLANK(SOURCE!C673),"",SOURCE!C673),
IF(SOURCE!B673&lt;0,VLOOKUP(SOURCE!B673,lookups!A$1:B$25,2,0),
  IF(ISBLANK(SOURCE!B673),
    "",
    "/* "&amp;TEXT(SOURCE!B673,"???0")&amp;" *"&amp;
      SOURCE!C673&amp;", "&amp; IF(SOURCE!$O$2-LEN(SOURCE!C673) &gt;= 0, REPT(" ",SOURCE!$O$2-LEN(SOURCE!C673)), "")&amp;
      SOURCE!D673&amp;", "&amp; IF(SOURCE!$P$2-LEN(SOURCE!D673) &gt;= 0, REPT(" ",SOURCE!$P$2-LEN(SOURCE!D673)), "")&amp;
      SOURCE!E673&amp;", "&amp; IF(SOURCE!$Q$2-LEN(SOURCE!E673) &gt;=0, REPT(" ",SOURCE!$Q$2-LEN(SOURCE!E673)), "")&amp;
      SOURCE!F673&amp;", "&amp; IF(SOURCE!$R$2-LEN(SOURCE!F673) &gt;= 0, REPT(" ",SOURCE!$R$2-LEN(SOURCE!F673)+2), "")&amp;"("&amp;
      SUBSTITUTE(TEXT(SOURCE!G673,"??0"),"  ","")&amp;" &lt;&lt; TAM_MAX_BITS) |"&amp; IF(SOURCE!$S$2-3 &gt;= 0, REPT(" ",SOURCE!$S$2-5+4+1-1-LEN(SUBSTITUTE(SUBSTITUTE(TEXT(SOURCE!H673,"????0"),"  ","")," ",""))), "")&amp;
      SUBSTITUTE(SUBSTITUTE(TEXT(SOURCE!H673,"????0"),"  ","")," ","")&amp;","&amp; IF(SOURCE!$T$2-3 &gt;= 0, REPT(" ",SOURCE!$T$2-3-5), "")&amp;
      SOURCE!I673&amp;" | "&amp; IF(SOURCE!$U$2-LEN(SOURCE!I673) &gt;= 0, REPT(" ",SOURCE!$U$2-LEN(SOURCE!I673)), "")&amp;
      SOURCE!J673&amp;      IF(SOURCE!$V$2-LEN(SOURCE!J673) &gt;= 0, REPT(" ",SOURCE!$V$2-LEN(SOURCE!J673)), "")&amp;
  " | "&amp; SOURCE!K673&amp;      IF(SOURCE!$X$2-LEN(SOURCE!K673) &gt;= 0, REPT(" ",SOURCE!$X$2-LEN(SOURCE!K673)), "")&amp;
      "},"&amp;IF(SOURCE!L673&lt;&gt;"",""&amp;SOURCE!L673,"")
 )
)
)</f>
        <v>/*  649 */  { addItemToBuffer,             ITM_gamma,                   "",                                            STD_gamma,                                     (0 &lt;&lt; TAM_MAX_BITS) |     0, CAT_NONE | SLS_UNCHANGED | US_UNCHANGED},</v>
      </c>
    </row>
    <row r="674" spans="1:1">
      <c r="A674" s="168" t="str">
        <f>IF(AND(OR(SOURCE!A674="",ISBLANK(SOURCE!A674)),SOURCE!B674&gt;0),IF(ISBLANK(SOURCE!C674),"",SOURCE!C674),
IF(SOURCE!B674&lt;0,VLOOKUP(SOURCE!B674,lookups!A$1:B$25,2,0),
  IF(ISBLANK(SOURCE!B674),
    "",
    "/* "&amp;TEXT(SOURCE!B674,"???0")&amp;" *"&amp;
      SOURCE!C674&amp;", "&amp; IF(SOURCE!$O$2-LEN(SOURCE!C674) &gt;= 0, REPT(" ",SOURCE!$O$2-LEN(SOURCE!C674)), "")&amp;
      SOURCE!D674&amp;", "&amp; IF(SOURCE!$P$2-LEN(SOURCE!D674) &gt;= 0, REPT(" ",SOURCE!$P$2-LEN(SOURCE!D674)), "")&amp;
      SOURCE!E674&amp;", "&amp; IF(SOURCE!$Q$2-LEN(SOURCE!E674) &gt;=0, REPT(" ",SOURCE!$Q$2-LEN(SOURCE!E674)), "")&amp;
      SOURCE!F674&amp;", "&amp; IF(SOURCE!$R$2-LEN(SOURCE!F674) &gt;= 0, REPT(" ",SOURCE!$R$2-LEN(SOURCE!F674)+2), "")&amp;"("&amp;
      SUBSTITUTE(TEXT(SOURCE!G674,"??0"),"  ","")&amp;" &lt;&lt; TAM_MAX_BITS) |"&amp; IF(SOURCE!$S$2-3 &gt;= 0, REPT(" ",SOURCE!$S$2-5+4+1-1-LEN(SUBSTITUTE(SUBSTITUTE(TEXT(SOURCE!H674,"????0"),"  ","")," ",""))), "")&amp;
      SUBSTITUTE(SUBSTITUTE(TEXT(SOURCE!H674,"????0"),"  ","")," ","")&amp;","&amp; IF(SOURCE!$T$2-3 &gt;= 0, REPT(" ",SOURCE!$T$2-3-5), "")&amp;
      SOURCE!I674&amp;" | "&amp; IF(SOURCE!$U$2-LEN(SOURCE!I674) &gt;= 0, REPT(" ",SOURCE!$U$2-LEN(SOURCE!I674)), "")&amp;
      SOURCE!J674&amp;      IF(SOURCE!$V$2-LEN(SOURCE!J674) &gt;= 0, REPT(" ",SOURCE!$V$2-LEN(SOURCE!J674)), "")&amp;
  " | "&amp; SOURCE!K674&amp;      IF(SOURCE!$X$2-LEN(SOURCE!K674) &gt;= 0, REPT(" ",SOURCE!$X$2-LEN(SOURCE!K674)), "")&amp;
      "},"&amp;IF(SOURCE!L674&lt;&gt;"",""&amp;SOURCE!L674,"")
 )
)
)</f>
        <v>/*  650 */  { addItemToBuffer,             ITM_delta,                   "",                                            STD_delta,                                     (0 &lt;&lt; TAM_MAX_BITS) |     0, CAT_NONE | SLS_UNCHANGED | US_UNCHANGED},</v>
      </c>
    </row>
    <row r="675" spans="1:1">
      <c r="A675" s="168" t="str">
        <f>IF(AND(OR(SOURCE!A675="",ISBLANK(SOURCE!A675)),SOURCE!B675&gt;0),IF(ISBLANK(SOURCE!C675),"",SOURCE!C675),
IF(SOURCE!B675&lt;0,VLOOKUP(SOURCE!B675,lookups!A$1:B$25,2,0),
  IF(ISBLANK(SOURCE!B675),
    "",
    "/* "&amp;TEXT(SOURCE!B675,"???0")&amp;" *"&amp;
      SOURCE!C675&amp;", "&amp; IF(SOURCE!$O$2-LEN(SOURCE!C675) &gt;= 0, REPT(" ",SOURCE!$O$2-LEN(SOURCE!C675)), "")&amp;
      SOURCE!D675&amp;", "&amp; IF(SOURCE!$P$2-LEN(SOURCE!D675) &gt;= 0, REPT(" ",SOURCE!$P$2-LEN(SOURCE!D675)), "")&amp;
      SOURCE!E675&amp;", "&amp; IF(SOURCE!$Q$2-LEN(SOURCE!E675) &gt;=0, REPT(" ",SOURCE!$Q$2-LEN(SOURCE!E675)), "")&amp;
      SOURCE!F675&amp;", "&amp; IF(SOURCE!$R$2-LEN(SOURCE!F675) &gt;= 0, REPT(" ",SOURCE!$R$2-LEN(SOURCE!F675)+2), "")&amp;"("&amp;
      SUBSTITUTE(TEXT(SOURCE!G675,"??0"),"  ","")&amp;" &lt;&lt; TAM_MAX_BITS) |"&amp; IF(SOURCE!$S$2-3 &gt;= 0, REPT(" ",SOURCE!$S$2-5+4+1-1-LEN(SUBSTITUTE(SUBSTITUTE(TEXT(SOURCE!H675,"????0"),"  ","")," ",""))), "")&amp;
      SUBSTITUTE(SUBSTITUTE(TEXT(SOURCE!H675,"????0"),"  ","")," ","")&amp;","&amp; IF(SOURCE!$T$2-3 &gt;= 0, REPT(" ",SOURCE!$T$2-3-5), "")&amp;
      SOURCE!I675&amp;" | "&amp; IF(SOURCE!$U$2-LEN(SOURCE!I675) &gt;= 0, REPT(" ",SOURCE!$U$2-LEN(SOURCE!I675)), "")&amp;
      SOURCE!J675&amp;      IF(SOURCE!$V$2-LEN(SOURCE!J675) &gt;= 0, REPT(" ",SOURCE!$V$2-LEN(SOURCE!J675)), "")&amp;
  " | "&amp; SOURCE!K675&amp;      IF(SOURCE!$X$2-LEN(SOURCE!K675) &gt;= 0, REPT(" ",SOURCE!$X$2-LEN(SOURCE!K675)), "")&amp;
      "},"&amp;IF(SOURCE!L675&lt;&gt;"",""&amp;SOURCE!L675,"")
 )
)
)</f>
        <v>/*  651 */  { addItemToBuffer,             ITM_epsilon,                 "",                                            STD_epsilon,                                   (0 &lt;&lt; TAM_MAX_BITS) |     0, CAT_NONE | SLS_UNCHANGED | US_UNCHANGED},</v>
      </c>
    </row>
    <row r="676" spans="1:1">
      <c r="A676" s="168" t="str">
        <f>IF(AND(OR(SOURCE!A676="",ISBLANK(SOURCE!A676)),SOURCE!B676&gt;0),IF(ISBLANK(SOURCE!C676),"",SOURCE!C676),
IF(SOURCE!B676&lt;0,VLOOKUP(SOURCE!B676,lookups!A$1:B$25,2,0),
  IF(ISBLANK(SOURCE!B676),
    "",
    "/* "&amp;TEXT(SOURCE!B676,"???0")&amp;" *"&amp;
      SOURCE!C676&amp;", "&amp; IF(SOURCE!$O$2-LEN(SOURCE!C676) &gt;= 0, REPT(" ",SOURCE!$O$2-LEN(SOURCE!C676)), "")&amp;
      SOURCE!D676&amp;", "&amp; IF(SOURCE!$P$2-LEN(SOURCE!D676) &gt;= 0, REPT(" ",SOURCE!$P$2-LEN(SOURCE!D676)), "")&amp;
      SOURCE!E676&amp;", "&amp; IF(SOURCE!$Q$2-LEN(SOURCE!E676) &gt;=0, REPT(" ",SOURCE!$Q$2-LEN(SOURCE!E676)), "")&amp;
      SOURCE!F676&amp;", "&amp; IF(SOURCE!$R$2-LEN(SOURCE!F676) &gt;= 0, REPT(" ",SOURCE!$R$2-LEN(SOURCE!F676)+2), "")&amp;"("&amp;
      SUBSTITUTE(TEXT(SOURCE!G676,"??0"),"  ","")&amp;" &lt;&lt; TAM_MAX_BITS) |"&amp; IF(SOURCE!$S$2-3 &gt;= 0, REPT(" ",SOURCE!$S$2-5+4+1-1-LEN(SUBSTITUTE(SUBSTITUTE(TEXT(SOURCE!H676,"????0"),"  ","")," ",""))), "")&amp;
      SUBSTITUTE(SUBSTITUTE(TEXT(SOURCE!H676,"????0"),"  ","")," ","")&amp;","&amp; IF(SOURCE!$T$2-3 &gt;= 0, REPT(" ",SOURCE!$T$2-3-5), "")&amp;
      SOURCE!I676&amp;" | "&amp; IF(SOURCE!$U$2-LEN(SOURCE!I676) &gt;= 0, REPT(" ",SOURCE!$U$2-LEN(SOURCE!I676)), "")&amp;
      SOURCE!J676&amp;      IF(SOURCE!$V$2-LEN(SOURCE!J676) &gt;= 0, REPT(" ",SOURCE!$V$2-LEN(SOURCE!J676)), "")&amp;
  " | "&amp; SOURCE!K676&amp;      IF(SOURCE!$X$2-LEN(SOURCE!K676) &gt;= 0, REPT(" ",SOURCE!$X$2-LEN(SOURCE!K676)), "")&amp;
      "},"&amp;IF(SOURCE!L676&lt;&gt;"",""&amp;SOURCE!L676,"")
 )
)
)</f>
        <v>/*  652 */  { addItemToBuffer,             ITM_epsilon_TONOS,           "",                                            STD_epsilon_TONOS,                             (0 &lt;&lt; TAM_MAX_BITS) |     0, CAT_NONE | SLS_UNCHANGED | US_UNCHANGED},</v>
      </c>
    </row>
    <row r="677" spans="1:1">
      <c r="A677" s="168" t="str">
        <f>IF(AND(OR(SOURCE!A677="",ISBLANK(SOURCE!A677)),SOURCE!B677&gt;0),IF(ISBLANK(SOURCE!C677),"",SOURCE!C677),
IF(SOURCE!B677&lt;0,VLOOKUP(SOURCE!B677,lookups!A$1:B$25,2,0),
  IF(ISBLANK(SOURCE!B677),
    "",
    "/* "&amp;TEXT(SOURCE!B677,"???0")&amp;" *"&amp;
      SOURCE!C677&amp;", "&amp; IF(SOURCE!$O$2-LEN(SOURCE!C677) &gt;= 0, REPT(" ",SOURCE!$O$2-LEN(SOURCE!C677)), "")&amp;
      SOURCE!D677&amp;", "&amp; IF(SOURCE!$P$2-LEN(SOURCE!D677) &gt;= 0, REPT(" ",SOURCE!$P$2-LEN(SOURCE!D677)), "")&amp;
      SOURCE!E677&amp;", "&amp; IF(SOURCE!$Q$2-LEN(SOURCE!E677) &gt;=0, REPT(" ",SOURCE!$Q$2-LEN(SOURCE!E677)), "")&amp;
      SOURCE!F677&amp;", "&amp; IF(SOURCE!$R$2-LEN(SOURCE!F677) &gt;= 0, REPT(" ",SOURCE!$R$2-LEN(SOURCE!F677)+2), "")&amp;"("&amp;
      SUBSTITUTE(TEXT(SOURCE!G677,"??0"),"  ","")&amp;" &lt;&lt; TAM_MAX_BITS) |"&amp; IF(SOURCE!$S$2-3 &gt;= 0, REPT(" ",SOURCE!$S$2-5+4+1-1-LEN(SUBSTITUTE(SUBSTITUTE(TEXT(SOURCE!H677,"????0"),"  ","")," ",""))), "")&amp;
      SUBSTITUTE(SUBSTITUTE(TEXT(SOURCE!H677,"????0"),"  ","")," ","")&amp;","&amp; IF(SOURCE!$T$2-3 &gt;= 0, REPT(" ",SOURCE!$T$2-3-5), "")&amp;
      SOURCE!I677&amp;" | "&amp; IF(SOURCE!$U$2-LEN(SOURCE!I677) &gt;= 0, REPT(" ",SOURCE!$U$2-LEN(SOURCE!I677)), "")&amp;
      SOURCE!J677&amp;      IF(SOURCE!$V$2-LEN(SOURCE!J677) &gt;= 0, REPT(" ",SOURCE!$V$2-LEN(SOURCE!J677)), "")&amp;
  " | "&amp; SOURCE!K677&amp;      IF(SOURCE!$X$2-LEN(SOURCE!K677) &gt;= 0, REPT(" ",SOURCE!$X$2-LEN(SOURCE!K677)), "")&amp;
      "},"&amp;IF(SOURCE!L677&lt;&gt;"",""&amp;SOURCE!L677,"")
 )
)
)</f>
        <v>/*  653 */  { addItemToBuffer,             ITM_zeta,                    "",                                            STD_zeta,                                      (0 &lt;&lt; TAM_MAX_BITS) |     0, CAT_NONE | SLS_UNCHANGED | US_UNCHANGED},</v>
      </c>
    </row>
    <row r="678" spans="1:1">
      <c r="A678" s="168" t="str">
        <f>IF(AND(OR(SOURCE!A678="",ISBLANK(SOURCE!A678)),SOURCE!B678&gt;0),IF(ISBLANK(SOURCE!C678),"",SOURCE!C678),
IF(SOURCE!B678&lt;0,VLOOKUP(SOURCE!B678,lookups!A$1:B$25,2,0),
  IF(ISBLANK(SOURCE!B678),
    "",
    "/* "&amp;TEXT(SOURCE!B678,"???0")&amp;" *"&amp;
      SOURCE!C678&amp;", "&amp; IF(SOURCE!$O$2-LEN(SOURCE!C678) &gt;= 0, REPT(" ",SOURCE!$O$2-LEN(SOURCE!C678)), "")&amp;
      SOURCE!D678&amp;", "&amp; IF(SOURCE!$P$2-LEN(SOURCE!D678) &gt;= 0, REPT(" ",SOURCE!$P$2-LEN(SOURCE!D678)), "")&amp;
      SOURCE!E678&amp;", "&amp; IF(SOURCE!$Q$2-LEN(SOURCE!E678) &gt;=0, REPT(" ",SOURCE!$Q$2-LEN(SOURCE!E678)), "")&amp;
      SOURCE!F678&amp;", "&amp; IF(SOURCE!$R$2-LEN(SOURCE!F678) &gt;= 0, REPT(" ",SOURCE!$R$2-LEN(SOURCE!F678)+2), "")&amp;"("&amp;
      SUBSTITUTE(TEXT(SOURCE!G678,"??0"),"  ","")&amp;" &lt;&lt; TAM_MAX_BITS) |"&amp; IF(SOURCE!$S$2-3 &gt;= 0, REPT(" ",SOURCE!$S$2-5+4+1-1-LEN(SUBSTITUTE(SUBSTITUTE(TEXT(SOURCE!H678,"????0"),"  ","")," ",""))), "")&amp;
      SUBSTITUTE(SUBSTITUTE(TEXT(SOURCE!H678,"????0"),"  ","")," ","")&amp;","&amp; IF(SOURCE!$T$2-3 &gt;= 0, REPT(" ",SOURCE!$T$2-3-5), "")&amp;
      SOURCE!I678&amp;" | "&amp; IF(SOURCE!$U$2-LEN(SOURCE!I678) &gt;= 0, REPT(" ",SOURCE!$U$2-LEN(SOURCE!I678)), "")&amp;
      SOURCE!J678&amp;      IF(SOURCE!$V$2-LEN(SOURCE!J678) &gt;= 0, REPT(" ",SOURCE!$V$2-LEN(SOURCE!J678)), "")&amp;
  " | "&amp; SOURCE!K678&amp;      IF(SOURCE!$X$2-LEN(SOURCE!K678) &gt;= 0, REPT(" ",SOURCE!$X$2-LEN(SOURCE!K678)), "")&amp;
      "},"&amp;IF(SOURCE!L678&lt;&gt;"",""&amp;SOURCE!L678,"")
 )
)
)</f>
        <v>/*  654 */  { addItemToBuffer,             ITM_eta,                     "",                                            STD_eta,                                       (0 &lt;&lt; TAM_MAX_BITS) |     0, CAT_NONE | SLS_UNCHANGED | US_UNCHANGED},</v>
      </c>
    </row>
    <row r="679" spans="1:1">
      <c r="A679" s="168" t="str">
        <f>IF(AND(OR(SOURCE!A679="",ISBLANK(SOURCE!A679)),SOURCE!B679&gt;0),IF(ISBLANK(SOURCE!C679),"",SOURCE!C679),
IF(SOURCE!B679&lt;0,VLOOKUP(SOURCE!B679,lookups!A$1:B$25,2,0),
  IF(ISBLANK(SOURCE!B679),
    "",
    "/* "&amp;TEXT(SOURCE!B679,"???0")&amp;" *"&amp;
      SOURCE!C679&amp;", "&amp; IF(SOURCE!$O$2-LEN(SOURCE!C679) &gt;= 0, REPT(" ",SOURCE!$O$2-LEN(SOURCE!C679)), "")&amp;
      SOURCE!D679&amp;", "&amp; IF(SOURCE!$P$2-LEN(SOURCE!D679) &gt;= 0, REPT(" ",SOURCE!$P$2-LEN(SOURCE!D679)), "")&amp;
      SOURCE!E679&amp;", "&amp; IF(SOURCE!$Q$2-LEN(SOURCE!E679) &gt;=0, REPT(" ",SOURCE!$Q$2-LEN(SOURCE!E679)), "")&amp;
      SOURCE!F679&amp;", "&amp; IF(SOURCE!$R$2-LEN(SOURCE!F679) &gt;= 0, REPT(" ",SOURCE!$R$2-LEN(SOURCE!F679)+2), "")&amp;"("&amp;
      SUBSTITUTE(TEXT(SOURCE!G679,"??0"),"  ","")&amp;" &lt;&lt; TAM_MAX_BITS) |"&amp; IF(SOURCE!$S$2-3 &gt;= 0, REPT(" ",SOURCE!$S$2-5+4+1-1-LEN(SUBSTITUTE(SUBSTITUTE(TEXT(SOURCE!H679,"????0"),"  ","")," ",""))), "")&amp;
      SUBSTITUTE(SUBSTITUTE(TEXT(SOURCE!H679,"????0"),"  ","")," ","")&amp;","&amp; IF(SOURCE!$T$2-3 &gt;= 0, REPT(" ",SOURCE!$T$2-3-5), "")&amp;
      SOURCE!I679&amp;" | "&amp; IF(SOURCE!$U$2-LEN(SOURCE!I679) &gt;= 0, REPT(" ",SOURCE!$U$2-LEN(SOURCE!I679)), "")&amp;
      SOURCE!J679&amp;      IF(SOURCE!$V$2-LEN(SOURCE!J679) &gt;= 0, REPT(" ",SOURCE!$V$2-LEN(SOURCE!J679)), "")&amp;
  " | "&amp; SOURCE!K679&amp;      IF(SOURCE!$X$2-LEN(SOURCE!K679) &gt;= 0, REPT(" ",SOURCE!$X$2-LEN(SOURCE!K679)), "")&amp;
      "},"&amp;IF(SOURCE!L679&lt;&gt;"",""&amp;SOURCE!L679,"")
 )
)
)</f>
        <v>/*  655 */  { addItemToBuffer,             ITM_eta_TONOS,               "",                                            STD_eta_TONOS,                                 (0 &lt;&lt; TAM_MAX_BITS) |     0, CAT_NONE | SLS_UNCHANGED | US_UNCHANGED},</v>
      </c>
    </row>
    <row r="680" spans="1:1">
      <c r="A680" s="168" t="str">
        <f>IF(AND(OR(SOURCE!A680="",ISBLANK(SOURCE!A680)),SOURCE!B680&gt;0),IF(ISBLANK(SOURCE!C680),"",SOURCE!C680),
IF(SOURCE!B680&lt;0,VLOOKUP(SOURCE!B680,lookups!A$1:B$25,2,0),
  IF(ISBLANK(SOURCE!B680),
    "",
    "/* "&amp;TEXT(SOURCE!B680,"???0")&amp;" *"&amp;
      SOURCE!C680&amp;", "&amp; IF(SOURCE!$O$2-LEN(SOURCE!C680) &gt;= 0, REPT(" ",SOURCE!$O$2-LEN(SOURCE!C680)), "")&amp;
      SOURCE!D680&amp;", "&amp; IF(SOURCE!$P$2-LEN(SOURCE!D680) &gt;= 0, REPT(" ",SOURCE!$P$2-LEN(SOURCE!D680)), "")&amp;
      SOURCE!E680&amp;", "&amp; IF(SOURCE!$Q$2-LEN(SOURCE!E680) &gt;=0, REPT(" ",SOURCE!$Q$2-LEN(SOURCE!E680)), "")&amp;
      SOURCE!F680&amp;", "&amp; IF(SOURCE!$R$2-LEN(SOURCE!F680) &gt;= 0, REPT(" ",SOURCE!$R$2-LEN(SOURCE!F680)+2), "")&amp;"("&amp;
      SUBSTITUTE(TEXT(SOURCE!G680,"??0"),"  ","")&amp;" &lt;&lt; TAM_MAX_BITS) |"&amp; IF(SOURCE!$S$2-3 &gt;= 0, REPT(" ",SOURCE!$S$2-5+4+1-1-LEN(SUBSTITUTE(SUBSTITUTE(TEXT(SOURCE!H680,"????0"),"  ","")," ",""))), "")&amp;
      SUBSTITUTE(SUBSTITUTE(TEXT(SOURCE!H680,"????0"),"  ","")," ","")&amp;","&amp; IF(SOURCE!$T$2-3 &gt;= 0, REPT(" ",SOURCE!$T$2-3-5), "")&amp;
      SOURCE!I680&amp;" | "&amp; IF(SOURCE!$U$2-LEN(SOURCE!I680) &gt;= 0, REPT(" ",SOURCE!$U$2-LEN(SOURCE!I680)), "")&amp;
      SOURCE!J680&amp;      IF(SOURCE!$V$2-LEN(SOURCE!J680) &gt;= 0, REPT(" ",SOURCE!$V$2-LEN(SOURCE!J680)), "")&amp;
  " | "&amp; SOURCE!K680&amp;      IF(SOURCE!$X$2-LEN(SOURCE!K680) &gt;= 0, REPT(" ",SOURCE!$X$2-LEN(SOURCE!K680)), "")&amp;
      "},"&amp;IF(SOURCE!L680&lt;&gt;"",""&amp;SOURCE!L680,"")
 )
)
)</f>
        <v>/*  656 */  { addItemToBuffer,             ITM_theta,                   "",                                            STD_theta,                                     (0 &lt;&lt; TAM_MAX_BITS) |     0, CAT_NONE | SLS_UNCHANGED | US_UNCHANGED},</v>
      </c>
    </row>
    <row r="681" spans="1:1">
      <c r="A681" s="168" t="str">
        <f>IF(AND(OR(SOURCE!A681="",ISBLANK(SOURCE!A681)),SOURCE!B681&gt;0),IF(ISBLANK(SOURCE!C681),"",SOURCE!C681),
IF(SOURCE!B681&lt;0,VLOOKUP(SOURCE!B681,lookups!A$1:B$25,2,0),
  IF(ISBLANK(SOURCE!B681),
    "",
    "/* "&amp;TEXT(SOURCE!B681,"???0")&amp;" *"&amp;
      SOURCE!C681&amp;", "&amp; IF(SOURCE!$O$2-LEN(SOURCE!C681) &gt;= 0, REPT(" ",SOURCE!$O$2-LEN(SOURCE!C681)), "")&amp;
      SOURCE!D681&amp;", "&amp; IF(SOURCE!$P$2-LEN(SOURCE!D681) &gt;= 0, REPT(" ",SOURCE!$P$2-LEN(SOURCE!D681)), "")&amp;
      SOURCE!E681&amp;", "&amp; IF(SOURCE!$Q$2-LEN(SOURCE!E681) &gt;=0, REPT(" ",SOURCE!$Q$2-LEN(SOURCE!E681)), "")&amp;
      SOURCE!F681&amp;", "&amp; IF(SOURCE!$R$2-LEN(SOURCE!F681) &gt;= 0, REPT(" ",SOURCE!$R$2-LEN(SOURCE!F681)+2), "")&amp;"("&amp;
      SUBSTITUTE(TEXT(SOURCE!G681,"??0"),"  ","")&amp;" &lt;&lt; TAM_MAX_BITS) |"&amp; IF(SOURCE!$S$2-3 &gt;= 0, REPT(" ",SOURCE!$S$2-5+4+1-1-LEN(SUBSTITUTE(SUBSTITUTE(TEXT(SOURCE!H681,"????0"),"  ","")," ",""))), "")&amp;
      SUBSTITUTE(SUBSTITUTE(TEXT(SOURCE!H681,"????0"),"  ","")," ","")&amp;","&amp; IF(SOURCE!$T$2-3 &gt;= 0, REPT(" ",SOURCE!$T$2-3-5), "")&amp;
      SOURCE!I681&amp;" | "&amp; IF(SOURCE!$U$2-LEN(SOURCE!I681) &gt;= 0, REPT(" ",SOURCE!$U$2-LEN(SOURCE!I681)), "")&amp;
      SOURCE!J681&amp;      IF(SOURCE!$V$2-LEN(SOURCE!J681) &gt;= 0, REPT(" ",SOURCE!$V$2-LEN(SOURCE!J681)), "")&amp;
  " | "&amp; SOURCE!K681&amp;      IF(SOURCE!$X$2-LEN(SOURCE!K681) &gt;= 0, REPT(" ",SOURCE!$X$2-LEN(SOURCE!K681)), "")&amp;
      "},"&amp;IF(SOURCE!L681&lt;&gt;"",""&amp;SOURCE!L681,"")
 )
)
)</f>
        <v>/*  657 */  { addItemToBuffer,             ITM_iota,                    "",                                            STD_iota,                                      (0 &lt;&lt; TAM_MAX_BITS) |     0, CAT_NONE | SLS_UNCHANGED | US_UNCHANGED},</v>
      </c>
    </row>
    <row r="682" spans="1:1">
      <c r="A682" s="168" t="str">
        <f>IF(AND(OR(SOURCE!A682="",ISBLANK(SOURCE!A682)),SOURCE!B682&gt;0),IF(ISBLANK(SOURCE!C682),"",SOURCE!C682),
IF(SOURCE!B682&lt;0,VLOOKUP(SOURCE!B682,lookups!A$1:B$25,2,0),
  IF(ISBLANK(SOURCE!B682),
    "",
    "/* "&amp;TEXT(SOURCE!B682,"???0")&amp;" *"&amp;
      SOURCE!C682&amp;", "&amp; IF(SOURCE!$O$2-LEN(SOURCE!C682) &gt;= 0, REPT(" ",SOURCE!$O$2-LEN(SOURCE!C682)), "")&amp;
      SOURCE!D682&amp;", "&amp; IF(SOURCE!$P$2-LEN(SOURCE!D682) &gt;= 0, REPT(" ",SOURCE!$P$2-LEN(SOURCE!D682)), "")&amp;
      SOURCE!E682&amp;", "&amp; IF(SOURCE!$Q$2-LEN(SOURCE!E682) &gt;=0, REPT(" ",SOURCE!$Q$2-LEN(SOURCE!E682)), "")&amp;
      SOURCE!F682&amp;", "&amp; IF(SOURCE!$R$2-LEN(SOURCE!F682) &gt;= 0, REPT(" ",SOURCE!$R$2-LEN(SOURCE!F682)+2), "")&amp;"("&amp;
      SUBSTITUTE(TEXT(SOURCE!G682,"??0"),"  ","")&amp;" &lt;&lt; TAM_MAX_BITS) |"&amp; IF(SOURCE!$S$2-3 &gt;= 0, REPT(" ",SOURCE!$S$2-5+4+1-1-LEN(SUBSTITUTE(SUBSTITUTE(TEXT(SOURCE!H682,"????0"),"  ","")," ",""))), "")&amp;
      SUBSTITUTE(SUBSTITUTE(TEXT(SOURCE!H682,"????0"),"  ","")," ","")&amp;","&amp; IF(SOURCE!$T$2-3 &gt;= 0, REPT(" ",SOURCE!$T$2-3-5), "")&amp;
      SOURCE!I682&amp;" | "&amp; IF(SOURCE!$U$2-LEN(SOURCE!I682) &gt;= 0, REPT(" ",SOURCE!$U$2-LEN(SOURCE!I682)), "")&amp;
      SOURCE!J682&amp;      IF(SOURCE!$V$2-LEN(SOURCE!J682) &gt;= 0, REPT(" ",SOURCE!$V$2-LEN(SOURCE!J682)), "")&amp;
  " | "&amp; SOURCE!K682&amp;      IF(SOURCE!$X$2-LEN(SOURCE!K682) &gt;= 0, REPT(" ",SOURCE!$X$2-LEN(SOURCE!K682)), "")&amp;
      "},"&amp;IF(SOURCE!L682&lt;&gt;"",""&amp;SOURCE!L682,"")
 )
)
)</f>
        <v>/*  658 */  { addItemToBuffer,             ITM_iotaTON,                 "",                                            STD_iota_TONOS,                                (0 &lt;&lt; TAM_MAX_BITS) |     0, CAT_NONE | SLS_UNCHANGED | US_UNCHANGED},</v>
      </c>
    </row>
    <row r="683" spans="1:1">
      <c r="A683" s="168" t="str">
        <f>IF(AND(OR(SOURCE!A683="",ISBLANK(SOURCE!A683)),SOURCE!B683&gt;0),IF(ISBLANK(SOURCE!C683),"",SOURCE!C683),
IF(SOURCE!B683&lt;0,VLOOKUP(SOURCE!B683,lookups!A$1:B$25,2,0),
  IF(ISBLANK(SOURCE!B683),
    "",
    "/* "&amp;TEXT(SOURCE!B683,"???0")&amp;" *"&amp;
      SOURCE!C683&amp;", "&amp; IF(SOURCE!$O$2-LEN(SOURCE!C683) &gt;= 0, REPT(" ",SOURCE!$O$2-LEN(SOURCE!C683)), "")&amp;
      SOURCE!D683&amp;", "&amp; IF(SOURCE!$P$2-LEN(SOURCE!D683) &gt;= 0, REPT(" ",SOURCE!$P$2-LEN(SOURCE!D683)), "")&amp;
      SOURCE!E683&amp;", "&amp; IF(SOURCE!$Q$2-LEN(SOURCE!E683) &gt;=0, REPT(" ",SOURCE!$Q$2-LEN(SOURCE!E683)), "")&amp;
      SOURCE!F683&amp;", "&amp; IF(SOURCE!$R$2-LEN(SOURCE!F683) &gt;= 0, REPT(" ",SOURCE!$R$2-LEN(SOURCE!F683)+2), "")&amp;"("&amp;
      SUBSTITUTE(TEXT(SOURCE!G683,"??0"),"  ","")&amp;" &lt;&lt; TAM_MAX_BITS) |"&amp; IF(SOURCE!$S$2-3 &gt;= 0, REPT(" ",SOURCE!$S$2-5+4+1-1-LEN(SUBSTITUTE(SUBSTITUTE(TEXT(SOURCE!H683,"????0"),"  ","")," ",""))), "")&amp;
      SUBSTITUTE(SUBSTITUTE(TEXT(SOURCE!H683,"????0"),"  ","")," ","")&amp;","&amp; IF(SOURCE!$T$2-3 &gt;= 0, REPT(" ",SOURCE!$T$2-3-5), "")&amp;
      SOURCE!I683&amp;" | "&amp; IF(SOURCE!$U$2-LEN(SOURCE!I683) &gt;= 0, REPT(" ",SOURCE!$U$2-LEN(SOURCE!I683)), "")&amp;
      SOURCE!J683&amp;      IF(SOURCE!$V$2-LEN(SOURCE!J683) &gt;= 0, REPT(" ",SOURCE!$V$2-LEN(SOURCE!J683)), "")&amp;
  " | "&amp; SOURCE!K683&amp;      IF(SOURCE!$X$2-LEN(SOURCE!K683) &gt;= 0, REPT(" ",SOURCE!$X$2-LEN(SOURCE!K683)), "")&amp;
      "},"&amp;IF(SOURCE!L683&lt;&gt;"",""&amp;SOURCE!L683,"")
 )
)
)</f>
        <v>/*  659 */  { addItemToBuffer,             ITM_iota_DIALYTIKA_TONOS,    "",                                            STD_iota_DIALYTIKA_TONOS,                      (0 &lt;&lt; TAM_MAX_BITS) |     0, CAT_NONE | SLS_UNCHANGED | US_UNCHANGED},</v>
      </c>
    </row>
    <row r="684" spans="1:1">
      <c r="A684" s="168" t="str">
        <f>IF(AND(OR(SOURCE!A684="",ISBLANK(SOURCE!A684)),SOURCE!B684&gt;0),IF(ISBLANK(SOURCE!C684),"",SOURCE!C684),
IF(SOURCE!B684&lt;0,VLOOKUP(SOURCE!B684,lookups!A$1:B$25,2,0),
  IF(ISBLANK(SOURCE!B684),
    "",
    "/* "&amp;TEXT(SOURCE!B684,"???0")&amp;" *"&amp;
      SOURCE!C684&amp;", "&amp; IF(SOURCE!$O$2-LEN(SOURCE!C684) &gt;= 0, REPT(" ",SOURCE!$O$2-LEN(SOURCE!C684)), "")&amp;
      SOURCE!D684&amp;", "&amp; IF(SOURCE!$P$2-LEN(SOURCE!D684) &gt;= 0, REPT(" ",SOURCE!$P$2-LEN(SOURCE!D684)), "")&amp;
      SOURCE!E684&amp;", "&amp; IF(SOURCE!$Q$2-LEN(SOURCE!E684) &gt;=0, REPT(" ",SOURCE!$Q$2-LEN(SOURCE!E684)), "")&amp;
      SOURCE!F684&amp;", "&amp; IF(SOURCE!$R$2-LEN(SOURCE!F684) &gt;= 0, REPT(" ",SOURCE!$R$2-LEN(SOURCE!F684)+2), "")&amp;"("&amp;
      SUBSTITUTE(TEXT(SOURCE!G684,"??0"),"  ","")&amp;" &lt;&lt; TAM_MAX_BITS) |"&amp; IF(SOURCE!$S$2-3 &gt;= 0, REPT(" ",SOURCE!$S$2-5+4+1-1-LEN(SUBSTITUTE(SUBSTITUTE(TEXT(SOURCE!H684,"????0"),"  ","")," ",""))), "")&amp;
      SUBSTITUTE(SUBSTITUTE(TEXT(SOURCE!H684,"????0"),"  ","")," ","")&amp;","&amp; IF(SOURCE!$T$2-3 &gt;= 0, REPT(" ",SOURCE!$T$2-3-5), "")&amp;
      SOURCE!I684&amp;" | "&amp; IF(SOURCE!$U$2-LEN(SOURCE!I684) &gt;= 0, REPT(" ",SOURCE!$U$2-LEN(SOURCE!I684)), "")&amp;
      SOURCE!J684&amp;      IF(SOURCE!$V$2-LEN(SOURCE!J684) &gt;= 0, REPT(" ",SOURCE!$V$2-LEN(SOURCE!J684)), "")&amp;
  " | "&amp; SOURCE!K684&amp;      IF(SOURCE!$X$2-LEN(SOURCE!K684) &gt;= 0, REPT(" ",SOURCE!$X$2-LEN(SOURCE!K684)), "")&amp;
      "},"&amp;IF(SOURCE!L684&lt;&gt;"",""&amp;SOURCE!L684,"")
 )
)
)</f>
        <v>/*  660 */  { addItemToBuffer,             ITM_iota_DIALYTIKA,          "",                                            STD_iota_DIALYTIKA,                            (0 &lt;&lt; TAM_MAX_BITS) |     0, CAT_NONE | SLS_UNCHANGED | US_UNCHANGED},</v>
      </c>
    </row>
    <row r="685" spans="1:1">
      <c r="A685" s="168" t="str">
        <f>IF(AND(OR(SOURCE!A685="",ISBLANK(SOURCE!A685)),SOURCE!B685&gt;0),IF(ISBLANK(SOURCE!C685),"",SOURCE!C685),
IF(SOURCE!B685&lt;0,VLOOKUP(SOURCE!B685,lookups!A$1:B$25,2,0),
  IF(ISBLANK(SOURCE!B685),
    "",
    "/* "&amp;TEXT(SOURCE!B685,"???0")&amp;" *"&amp;
      SOURCE!C685&amp;", "&amp; IF(SOURCE!$O$2-LEN(SOURCE!C685) &gt;= 0, REPT(" ",SOURCE!$O$2-LEN(SOURCE!C685)), "")&amp;
      SOURCE!D685&amp;", "&amp; IF(SOURCE!$P$2-LEN(SOURCE!D685) &gt;= 0, REPT(" ",SOURCE!$P$2-LEN(SOURCE!D685)), "")&amp;
      SOURCE!E685&amp;", "&amp; IF(SOURCE!$Q$2-LEN(SOURCE!E685) &gt;=0, REPT(" ",SOURCE!$Q$2-LEN(SOURCE!E685)), "")&amp;
      SOURCE!F685&amp;", "&amp; IF(SOURCE!$R$2-LEN(SOURCE!F685) &gt;= 0, REPT(" ",SOURCE!$R$2-LEN(SOURCE!F685)+2), "")&amp;"("&amp;
      SUBSTITUTE(TEXT(SOURCE!G685,"??0"),"  ","")&amp;" &lt;&lt; TAM_MAX_BITS) |"&amp; IF(SOURCE!$S$2-3 &gt;= 0, REPT(" ",SOURCE!$S$2-5+4+1-1-LEN(SUBSTITUTE(SUBSTITUTE(TEXT(SOURCE!H685,"????0"),"  ","")," ",""))), "")&amp;
      SUBSTITUTE(SUBSTITUTE(TEXT(SOURCE!H685,"????0"),"  ","")," ","")&amp;","&amp; IF(SOURCE!$T$2-3 &gt;= 0, REPT(" ",SOURCE!$T$2-3-5), "")&amp;
      SOURCE!I685&amp;" | "&amp; IF(SOURCE!$U$2-LEN(SOURCE!I685) &gt;= 0, REPT(" ",SOURCE!$U$2-LEN(SOURCE!I685)), "")&amp;
      SOURCE!J685&amp;      IF(SOURCE!$V$2-LEN(SOURCE!J685) &gt;= 0, REPT(" ",SOURCE!$V$2-LEN(SOURCE!J685)), "")&amp;
  " | "&amp; SOURCE!K685&amp;      IF(SOURCE!$X$2-LEN(SOURCE!K685) &gt;= 0, REPT(" ",SOURCE!$X$2-LEN(SOURCE!K685)), "")&amp;
      "},"&amp;IF(SOURCE!L685&lt;&gt;"",""&amp;SOURCE!L685,"")
 )
)
)</f>
        <v>/*  661 */  { addItemToBuffer,             ITM_kappa,                   "",                                            STD_kappa,                                     (0 &lt;&lt; TAM_MAX_BITS) |     0, CAT_NONE | SLS_UNCHANGED | US_UNCHANGED},</v>
      </c>
    </row>
    <row r="686" spans="1:1">
      <c r="A686" s="168" t="str">
        <f>IF(AND(OR(SOURCE!A686="",ISBLANK(SOURCE!A686)),SOURCE!B686&gt;0),IF(ISBLANK(SOURCE!C686),"",SOURCE!C686),
IF(SOURCE!B686&lt;0,VLOOKUP(SOURCE!B686,lookups!A$1:B$25,2,0),
  IF(ISBLANK(SOURCE!B686),
    "",
    "/* "&amp;TEXT(SOURCE!B686,"???0")&amp;" *"&amp;
      SOURCE!C686&amp;", "&amp; IF(SOURCE!$O$2-LEN(SOURCE!C686) &gt;= 0, REPT(" ",SOURCE!$O$2-LEN(SOURCE!C686)), "")&amp;
      SOURCE!D686&amp;", "&amp; IF(SOURCE!$P$2-LEN(SOURCE!D686) &gt;= 0, REPT(" ",SOURCE!$P$2-LEN(SOURCE!D686)), "")&amp;
      SOURCE!E686&amp;", "&amp; IF(SOURCE!$Q$2-LEN(SOURCE!E686) &gt;=0, REPT(" ",SOURCE!$Q$2-LEN(SOURCE!E686)), "")&amp;
      SOURCE!F686&amp;", "&amp; IF(SOURCE!$R$2-LEN(SOURCE!F686) &gt;= 0, REPT(" ",SOURCE!$R$2-LEN(SOURCE!F686)+2), "")&amp;"("&amp;
      SUBSTITUTE(TEXT(SOURCE!G686,"??0"),"  ","")&amp;" &lt;&lt; TAM_MAX_BITS) |"&amp; IF(SOURCE!$S$2-3 &gt;= 0, REPT(" ",SOURCE!$S$2-5+4+1-1-LEN(SUBSTITUTE(SUBSTITUTE(TEXT(SOURCE!H686,"????0"),"  ","")," ",""))), "")&amp;
      SUBSTITUTE(SUBSTITUTE(TEXT(SOURCE!H686,"????0"),"  ","")," ","")&amp;","&amp; IF(SOURCE!$T$2-3 &gt;= 0, REPT(" ",SOURCE!$T$2-3-5), "")&amp;
      SOURCE!I686&amp;" | "&amp; IF(SOURCE!$U$2-LEN(SOURCE!I686) &gt;= 0, REPT(" ",SOURCE!$U$2-LEN(SOURCE!I686)), "")&amp;
      SOURCE!J686&amp;      IF(SOURCE!$V$2-LEN(SOURCE!J686) &gt;= 0, REPT(" ",SOURCE!$V$2-LEN(SOURCE!J686)), "")&amp;
  " | "&amp; SOURCE!K686&amp;      IF(SOURCE!$X$2-LEN(SOURCE!K686) &gt;= 0, REPT(" ",SOURCE!$X$2-LEN(SOURCE!K686)), "")&amp;
      "},"&amp;IF(SOURCE!L686&lt;&gt;"",""&amp;SOURCE!L686,"")
 )
)
)</f>
        <v>/*  662 */  { addItemToBuffer,             ITM_lambda,                  "",                                            STD_lambda,                                    (0 &lt;&lt; TAM_MAX_BITS) |     0, CAT_NONE | SLS_UNCHANGED | US_UNCHANGED},</v>
      </c>
    </row>
    <row r="687" spans="1:1">
      <c r="A687" s="168" t="str">
        <f>IF(AND(OR(SOURCE!A687="",ISBLANK(SOURCE!A687)),SOURCE!B687&gt;0),IF(ISBLANK(SOURCE!C687),"",SOURCE!C687),
IF(SOURCE!B687&lt;0,VLOOKUP(SOURCE!B687,lookups!A$1:B$25,2,0),
  IF(ISBLANK(SOURCE!B687),
    "",
    "/* "&amp;TEXT(SOURCE!B687,"???0")&amp;" *"&amp;
      SOURCE!C687&amp;", "&amp; IF(SOURCE!$O$2-LEN(SOURCE!C687) &gt;= 0, REPT(" ",SOURCE!$O$2-LEN(SOURCE!C687)), "")&amp;
      SOURCE!D687&amp;", "&amp; IF(SOURCE!$P$2-LEN(SOURCE!D687) &gt;= 0, REPT(" ",SOURCE!$P$2-LEN(SOURCE!D687)), "")&amp;
      SOURCE!E687&amp;", "&amp; IF(SOURCE!$Q$2-LEN(SOURCE!E687) &gt;=0, REPT(" ",SOURCE!$Q$2-LEN(SOURCE!E687)), "")&amp;
      SOURCE!F687&amp;", "&amp; IF(SOURCE!$R$2-LEN(SOURCE!F687) &gt;= 0, REPT(" ",SOURCE!$R$2-LEN(SOURCE!F687)+2), "")&amp;"("&amp;
      SUBSTITUTE(TEXT(SOURCE!G687,"??0"),"  ","")&amp;" &lt;&lt; TAM_MAX_BITS) |"&amp; IF(SOURCE!$S$2-3 &gt;= 0, REPT(" ",SOURCE!$S$2-5+4+1-1-LEN(SUBSTITUTE(SUBSTITUTE(TEXT(SOURCE!H687,"????0"),"  ","")," ",""))), "")&amp;
      SUBSTITUTE(SUBSTITUTE(TEXT(SOURCE!H687,"????0"),"  ","")," ","")&amp;","&amp; IF(SOURCE!$T$2-3 &gt;= 0, REPT(" ",SOURCE!$T$2-3-5), "")&amp;
      SOURCE!I687&amp;" | "&amp; IF(SOURCE!$U$2-LEN(SOURCE!I687) &gt;= 0, REPT(" ",SOURCE!$U$2-LEN(SOURCE!I687)), "")&amp;
      SOURCE!J687&amp;      IF(SOURCE!$V$2-LEN(SOURCE!J687) &gt;= 0, REPT(" ",SOURCE!$V$2-LEN(SOURCE!J687)), "")&amp;
  " | "&amp; SOURCE!K687&amp;      IF(SOURCE!$X$2-LEN(SOURCE!K687) &gt;= 0, REPT(" ",SOURCE!$X$2-LEN(SOURCE!K687)), "")&amp;
      "},"&amp;IF(SOURCE!L687&lt;&gt;"",""&amp;SOURCE!L687,"")
 )
)
)</f>
        <v>/*  663 */  { addItemToBuffer,             ITM_mu,                      "",                                            STD_mu,                                        (0 &lt;&lt; TAM_MAX_BITS) |     0, CAT_NONE | SLS_UNCHANGED | US_UNCHANGED},</v>
      </c>
    </row>
    <row r="688" spans="1:1">
      <c r="A688" s="168" t="str">
        <f>IF(AND(OR(SOURCE!A688="",ISBLANK(SOURCE!A688)),SOURCE!B688&gt;0),IF(ISBLANK(SOURCE!C688),"",SOURCE!C688),
IF(SOURCE!B688&lt;0,VLOOKUP(SOURCE!B688,lookups!A$1:B$25,2,0),
  IF(ISBLANK(SOURCE!B688),
    "",
    "/* "&amp;TEXT(SOURCE!B688,"???0")&amp;" *"&amp;
      SOURCE!C688&amp;", "&amp; IF(SOURCE!$O$2-LEN(SOURCE!C688) &gt;= 0, REPT(" ",SOURCE!$O$2-LEN(SOURCE!C688)), "")&amp;
      SOURCE!D688&amp;", "&amp; IF(SOURCE!$P$2-LEN(SOURCE!D688) &gt;= 0, REPT(" ",SOURCE!$P$2-LEN(SOURCE!D688)), "")&amp;
      SOURCE!E688&amp;", "&amp; IF(SOURCE!$Q$2-LEN(SOURCE!E688) &gt;=0, REPT(" ",SOURCE!$Q$2-LEN(SOURCE!E688)), "")&amp;
      SOURCE!F688&amp;", "&amp; IF(SOURCE!$R$2-LEN(SOURCE!F688) &gt;= 0, REPT(" ",SOURCE!$R$2-LEN(SOURCE!F688)+2), "")&amp;"("&amp;
      SUBSTITUTE(TEXT(SOURCE!G688,"??0"),"  ","")&amp;" &lt;&lt; TAM_MAX_BITS) |"&amp; IF(SOURCE!$S$2-3 &gt;= 0, REPT(" ",SOURCE!$S$2-5+4+1-1-LEN(SUBSTITUTE(SUBSTITUTE(TEXT(SOURCE!H688,"????0"),"  ","")," ",""))), "")&amp;
      SUBSTITUTE(SUBSTITUTE(TEXT(SOURCE!H688,"????0"),"  ","")," ","")&amp;","&amp; IF(SOURCE!$T$2-3 &gt;= 0, REPT(" ",SOURCE!$T$2-3-5), "")&amp;
      SOURCE!I688&amp;" | "&amp; IF(SOURCE!$U$2-LEN(SOURCE!I688) &gt;= 0, REPT(" ",SOURCE!$U$2-LEN(SOURCE!I688)), "")&amp;
      SOURCE!J688&amp;      IF(SOURCE!$V$2-LEN(SOURCE!J688) &gt;= 0, REPT(" ",SOURCE!$V$2-LEN(SOURCE!J688)), "")&amp;
  " | "&amp; SOURCE!K688&amp;      IF(SOURCE!$X$2-LEN(SOURCE!K688) &gt;= 0, REPT(" ",SOURCE!$X$2-LEN(SOURCE!K688)), "")&amp;
      "},"&amp;IF(SOURCE!L688&lt;&gt;"",""&amp;SOURCE!L688,"")
 )
)
)</f>
        <v>/*  664 */  { addItemToBuffer,             ITM_nu,                      "",                                            STD_nu,                                        (0 &lt;&lt; TAM_MAX_BITS) |     0, CAT_NONE | SLS_UNCHANGED | US_UNCHANGED},</v>
      </c>
    </row>
    <row r="689" spans="1:1">
      <c r="A689" s="168" t="str">
        <f>IF(AND(OR(SOURCE!A689="",ISBLANK(SOURCE!A689)),SOURCE!B689&gt;0),IF(ISBLANK(SOURCE!C689),"",SOURCE!C689),
IF(SOURCE!B689&lt;0,VLOOKUP(SOURCE!B689,lookups!A$1:B$25,2,0),
  IF(ISBLANK(SOURCE!B689),
    "",
    "/* "&amp;TEXT(SOURCE!B689,"???0")&amp;" *"&amp;
      SOURCE!C689&amp;", "&amp; IF(SOURCE!$O$2-LEN(SOURCE!C689) &gt;= 0, REPT(" ",SOURCE!$O$2-LEN(SOURCE!C689)), "")&amp;
      SOURCE!D689&amp;", "&amp; IF(SOURCE!$P$2-LEN(SOURCE!D689) &gt;= 0, REPT(" ",SOURCE!$P$2-LEN(SOURCE!D689)), "")&amp;
      SOURCE!E689&amp;", "&amp; IF(SOURCE!$Q$2-LEN(SOURCE!E689) &gt;=0, REPT(" ",SOURCE!$Q$2-LEN(SOURCE!E689)), "")&amp;
      SOURCE!F689&amp;", "&amp; IF(SOURCE!$R$2-LEN(SOURCE!F689) &gt;= 0, REPT(" ",SOURCE!$R$2-LEN(SOURCE!F689)+2), "")&amp;"("&amp;
      SUBSTITUTE(TEXT(SOURCE!G689,"??0"),"  ","")&amp;" &lt;&lt; TAM_MAX_BITS) |"&amp; IF(SOURCE!$S$2-3 &gt;= 0, REPT(" ",SOURCE!$S$2-5+4+1-1-LEN(SUBSTITUTE(SUBSTITUTE(TEXT(SOURCE!H689,"????0"),"  ","")," ",""))), "")&amp;
      SUBSTITUTE(SUBSTITUTE(TEXT(SOURCE!H689,"????0"),"  ","")," ","")&amp;","&amp; IF(SOURCE!$T$2-3 &gt;= 0, REPT(" ",SOURCE!$T$2-3-5), "")&amp;
      SOURCE!I689&amp;" | "&amp; IF(SOURCE!$U$2-LEN(SOURCE!I689) &gt;= 0, REPT(" ",SOURCE!$U$2-LEN(SOURCE!I689)), "")&amp;
      SOURCE!J689&amp;      IF(SOURCE!$V$2-LEN(SOURCE!J689) &gt;= 0, REPT(" ",SOURCE!$V$2-LEN(SOURCE!J689)), "")&amp;
  " | "&amp; SOURCE!K689&amp;      IF(SOURCE!$X$2-LEN(SOURCE!K689) &gt;= 0, REPT(" ",SOURCE!$X$2-LEN(SOURCE!K689)), "")&amp;
      "},"&amp;IF(SOURCE!L689&lt;&gt;"",""&amp;SOURCE!L689,"")
 )
)
)</f>
        <v>/*  665 */  { addItemToBuffer,             ITM_xi,                      "",                                            STD_xi,                                        (0 &lt;&lt; TAM_MAX_BITS) |     0, CAT_NONE | SLS_UNCHANGED | US_UNCHANGED},</v>
      </c>
    </row>
    <row r="690" spans="1:1">
      <c r="A690" s="168" t="str">
        <f>IF(AND(OR(SOURCE!A690="",ISBLANK(SOURCE!A690)),SOURCE!B690&gt;0),IF(ISBLANK(SOURCE!C690),"",SOURCE!C690),
IF(SOURCE!B690&lt;0,VLOOKUP(SOURCE!B690,lookups!A$1:B$25,2,0),
  IF(ISBLANK(SOURCE!B690),
    "",
    "/* "&amp;TEXT(SOURCE!B690,"???0")&amp;" *"&amp;
      SOURCE!C690&amp;", "&amp; IF(SOURCE!$O$2-LEN(SOURCE!C690) &gt;= 0, REPT(" ",SOURCE!$O$2-LEN(SOURCE!C690)), "")&amp;
      SOURCE!D690&amp;", "&amp; IF(SOURCE!$P$2-LEN(SOURCE!D690) &gt;= 0, REPT(" ",SOURCE!$P$2-LEN(SOURCE!D690)), "")&amp;
      SOURCE!E690&amp;", "&amp; IF(SOURCE!$Q$2-LEN(SOURCE!E690) &gt;=0, REPT(" ",SOURCE!$Q$2-LEN(SOURCE!E690)), "")&amp;
      SOURCE!F690&amp;", "&amp; IF(SOURCE!$R$2-LEN(SOURCE!F690) &gt;= 0, REPT(" ",SOURCE!$R$2-LEN(SOURCE!F690)+2), "")&amp;"("&amp;
      SUBSTITUTE(TEXT(SOURCE!G690,"??0"),"  ","")&amp;" &lt;&lt; TAM_MAX_BITS) |"&amp; IF(SOURCE!$S$2-3 &gt;= 0, REPT(" ",SOURCE!$S$2-5+4+1-1-LEN(SUBSTITUTE(SUBSTITUTE(TEXT(SOURCE!H690,"????0"),"  ","")," ",""))), "")&amp;
      SUBSTITUTE(SUBSTITUTE(TEXT(SOURCE!H690,"????0"),"  ","")," ","")&amp;","&amp; IF(SOURCE!$T$2-3 &gt;= 0, REPT(" ",SOURCE!$T$2-3-5), "")&amp;
      SOURCE!I690&amp;" | "&amp; IF(SOURCE!$U$2-LEN(SOURCE!I690) &gt;= 0, REPT(" ",SOURCE!$U$2-LEN(SOURCE!I690)), "")&amp;
      SOURCE!J690&amp;      IF(SOURCE!$V$2-LEN(SOURCE!J690) &gt;= 0, REPT(" ",SOURCE!$V$2-LEN(SOURCE!J690)), "")&amp;
  " | "&amp; SOURCE!K690&amp;      IF(SOURCE!$X$2-LEN(SOURCE!K690) &gt;= 0, REPT(" ",SOURCE!$X$2-LEN(SOURCE!K690)), "")&amp;
      "},"&amp;IF(SOURCE!L690&lt;&gt;"",""&amp;SOURCE!L690,"")
 )
)
)</f>
        <v>/*  666 */  { addItemToBuffer,             ITM_omicron,                 "",                                            STD_omicron,                                   (0 &lt;&lt; TAM_MAX_BITS) |     0, CAT_NONE | SLS_UNCHANGED | US_UNCHANGED},</v>
      </c>
    </row>
    <row r="691" spans="1:1">
      <c r="A691" s="168" t="str">
        <f>IF(AND(OR(SOURCE!A691="",ISBLANK(SOURCE!A691)),SOURCE!B691&gt;0),IF(ISBLANK(SOURCE!C691),"",SOURCE!C691),
IF(SOURCE!B691&lt;0,VLOOKUP(SOURCE!B691,lookups!A$1:B$25,2,0),
  IF(ISBLANK(SOURCE!B691),
    "",
    "/* "&amp;TEXT(SOURCE!B691,"???0")&amp;" *"&amp;
      SOURCE!C691&amp;", "&amp; IF(SOURCE!$O$2-LEN(SOURCE!C691) &gt;= 0, REPT(" ",SOURCE!$O$2-LEN(SOURCE!C691)), "")&amp;
      SOURCE!D691&amp;", "&amp; IF(SOURCE!$P$2-LEN(SOURCE!D691) &gt;= 0, REPT(" ",SOURCE!$P$2-LEN(SOURCE!D691)), "")&amp;
      SOURCE!E691&amp;", "&amp; IF(SOURCE!$Q$2-LEN(SOURCE!E691) &gt;=0, REPT(" ",SOURCE!$Q$2-LEN(SOURCE!E691)), "")&amp;
      SOURCE!F691&amp;", "&amp; IF(SOURCE!$R$2-LEN(SOURCE!F691) &gt;= 0, REPT(" ",SOURCE!$R$2-LEN(SOURCE!F691)+2), "")&amp;"("&amp;
      SUBSTITUTE(TEXT(SOURCE!G691,"??0"),"  ","")&amp;" &lt;&lt; TAM_MAX_BITS) |"&amp; IF(SOURCE!$S$2-3 &gt;= 0, REPT(" ",SOURCE!$S$2-5+4+1-1-LEN(SUBSTITUTE(SUBSTITUTE(TEXT(SOURCE!H691,"????0"),"  ","")," ",""))), "")&amp;
      SUBSTITUTE(SUBSTITUTE(TEXT(SOURCE!H691,"????0"),"  ","")," ","")&amp;","&amp; IF(SOURCE!$T$2-3 &gt;= 0, REPT(" ",SOURCE!$T$2-3-5), "")&amp;
      SOURCE!I691&amp;" | "&amp; IF(SOURCE!$U$2-LEN(SOURCE!I691) &gt;= 0, REPT(" ",SOURCE!$U$2-LEN(SOURCE!I691)), "")&amp;
      SOURCE!J691&amp;      IF(SOURCE!$V$2-LEN(SOURCE!J691) &gt;= 0, REPT(" ",SOURCE!$V$2-LEN(SOURCE!J691)), "")&amp;
  " | "&amp; SOURCE!K691&amp;      IF(SOURCE!$X$2-LEN(SOURCE!K691) &gt;= 0, REPT(" ",SOURCE!$X$2-LEN(SOURCE!K691)), "")&amp;
      "},"&amp;IF(SOURCE!L691&lt;&gt;"",""&amp;SOURCE!L691,"")
 )
)
)</f>
        <v>/*  667 */  { addItemToBuffer,             ITM_omicron_TONOS,           "",                                            STD_omicron_TONOS,                             (0 &lt;&lt; TAM_MAX_BITS) |     0, CAT_NONE | SLS_UNCHANGED | US_UNCHANGED},</v>
      </c>
    </row>
    <row r="692" spans="1:1">
      <c r="A692" s="168" t="str">
        <f>IF(AND(OR(SOURCE!A692="",ISBLANK(SOURCE!A692)),SOURCE!B692&gt;0),IF(ISBLANK(SOURCE!C692),"",SOURCE!C692),
IF(SOURCE!B692&lt;0,VLOOKUP(SOURCE!B692,lookups!A$1:B$25,2,0),
  IF(ISBLANK(SOURCE!B692),
    "",
    "/* "&amp;TEXT(SOURCE!B692,"???0")&amp;" *"&amp;
      SOURCE!C692&amp;", "&amp; IF(SOURCE!$O$2-LEN(SOURCE!C692) &gt;= 0, REPT(" ",SOURCE!$O$2-LEN(SOURCE!C692)), "")&amp;
      SOURCE!D692&amp;", "&amp; IF(SOURCE!$P$2-LEN(SOURCE!D692) &gt;= 0, REPT(" ",SOURCE!$P$2-LEN(SOURCE!D692)), "")&amp;
      SOURCE!E692&amp;", "&amp; IF(SOURCE!$Q$2-LEN(SOURCE!E692) &gt;=0, REPT(" ",SOURCE!$Q$2-LEN(SOURCE!E692)), "")&amp;
      SOURCE!F692&amp;", "&amp; IF(SOURCE!$R$2-LEN(SOURCE!F692) &gt;= 0, REPT(" ",SOURCE!$R$2-LEN(SOURCE!F692)+2), "")&amp;"("&amp;
      SUBSTITUTE(TEXT(SOURCE!G692,"??0"),"  ","")&amp;" &lt;&lt; TAM_MAX_BITS) |"&amp; IF(SOURCE!$S$2-3 &gt;= 0, REPT(" ",SOURCE!$S$2-5+4+1-1-LEN(SUBSTITUTE(SUBSTITUTE(TEXT(SOURCE!H692,"????0"),"  ","")," ",""))), "")&amp;
      SUBSTITUTE(SUBSTITUTE(TEXT(SOURCE!H692,"????0"),"  ","")," ","")&amp;","&amp; IF(SOURCE!$T$2-3 &gt;= 0, REPT(" ",SOURCE!$T$2-3-5), "")&amp;
      SOURCE!I692&amp;" | "&amp; IF(SOURCE!$U$2-LEN(SOURCE!I692) &gt;= 0, REPT(" ",SOURCE!$U$2-LEN(SOURCE!I692)), "")&amp;
      SOURCE!J692&amp;      IF(SOURCE!$V$2-LEN(SOURCE!J692) &gt;= 0, REPT(" ",SOURCE!$V$2-LEN(SOURCE!J692)), "")&amp;
  " | "&amp; SOURCE!K692&amp;      IF(SOURCE!$X$2-LEN(SOURCE!K692) &gt;= 0, REPT(" ",SOURCE!$X$2-LEN(SOURCE!K692)), "")&amp;
      "},"&amp;IF(SOURCE!L692&lt;&gt;"",""&amp;SOURCE!L692,"")
 )
)
)</f>
        <v>/*  668 */  { addItemToBuffer,             ITM_pi,                      "",                                            STD_pi,                                        (0 &lt;&lt; TAM_MAX_BITS) |     0, CAT_NONE | SLS_UNCHANGED | US_UNCHANGED},</v>
      </c>
    </row>
    <row r="693" spans="1:1">
      <c r="A693" s="168" t="str">
        <f>IF(AND(OR(SOURCE!A693="",ISBLANK(SOURCE!A693)),SOURCE!B693&gt;0),IF(ISBLANK(SOURCE!C693),"",SOURCE!C693),
IF(SOURCE!B693&lt;0,VLOOKUP(SOURCE!B693,lookups!A$1:B$25,2,0),
  IF(ISBLANK(SOURCE!B693),
    "",
    "/* "&amp;TEXT(SOURCE!B693,"???0")&amp;" *"&amp;
      SOURCE!C693&amp;", "&amp; IF(SOURCE!$O$2-LEN(SOURCE!C693) &gt;= 0, REPT(" ",SOURCE!$O$2-LEN(SOURCE!C693)), "")&amp;
      SOURCE!D693&amp;", "&amp; IF(SOURCE!$P$2-LEN(SOURCE!D693) &gt;= 0, REPT(" ",SOURCE!$P$2-LEN(SOURCE!D693)), "")&amp;
      SOURCE!E693&amp;", "&amp; IF(SOURCE!$Q$2-LEN(SOURCE!E693) &gt;=0, REPT(" ",SOURCE!$Q$2-LEN(SOURCE!E693)), "")&amp;
      SOURCE!F693&amp;", "&amp; IF(SOURCE!$R$2-LEN(SOURCE!F693) &gt;= 0, REPT(" ",SOURCE!$R$2-LEN(SOURCE!F693)+2), "")&amp;"("&amp;
      SUBSTITUTE(TEXT(SOURCE!G693,"??0"),"  ","")&amp;" &lt;&lt; TAM_MAX_BITS) |"&amp; IF(SOURCE!$S$2-3 &gt;= 0, REPT(" ",SOURCE!$S$2-5+4+1-1-LEN(SUBSTITUTE(SUBSTITUTE(TEXT(SOURCE!H693,"????0"),"  ","")," ",""))), "")&amp;
      SUBSTITUTE(SUBSTITUTE(TEXT(SOURCE!H693,"????0"),"  ","")," ","")&amp;","&amp; IF(SOURCE!$T$2-3 &gt;= 0, REPT(" ",SOURCE!$T$2-3-5), "")&amp;
      SOURCE!I693&amp;" | "&amp; IF(SOURCE!$U$2-LEN(SOURCE!I693) &gt;= 0, REPT(" ",SOURCE!$U$2-LEN(SOURCE!I693)), "")&amp;
      SOURCE!J693&amp;      IF(SOURCE!$V$2-LEN(SOURCE!J693) &gt;= 0, REPT(" ",SOURCE!$V$2-LEN(SOURCE!J693)), "")&amp;
  " | "&amp; SOURCE!K693&amp;      IF(SOURCE!$X$2-LEN(SOURCE!K693) &gt;= 0, REPT(" ",SOURCE!$X$2-LEN(SOURCE!K693)), "")&amp;
      "},"&amp;IF(SOURCE!L693&lt;&gt;"",""&amp;SOURCE!L693,"")
 )
)
)</f>
        <v>/*  669 */  { addItemToBuffer,             ITM_rho,                     "",                                            STD_rho,                                       (0 &lt;&lt; TAM_MAX_BITS) |     0, CAT_NONE | SLS_UNCHANGED | US_UNCHANGED},</v>
      </c>
    </row>
    <row r="694" spans="1:1">
      <c r="A694" s="168" t="str">
        <f>IF(AND(OR(SOURCE!A694="",ISBLANK(SOURCE!A694)),SOURCE!B694&gt;0),IF(ISBLANK(SOURCE!C694),"",SOURCE!C694),
IF(SOURCE!B694&lt;0,VLOOKUP(SOURCE!B694,lookups!A$1:B$25,2,0),
  IF(ISBLANK(SOURCE!B694),
    "",
    "/* "&amp;TEXT(SOURCE!B694,"???0")&amp;" *"&amp;
      SOURCE!C694&amp;", "&amp; IF(SOURCE!$O$2-LEN(SOURCE!C694) &gt;= 0, REPT(" ",SOURCE!$O$2-LEN(SOURCE!C694)), "")&amp;
      SOURCE!D694&amp;", "&amp; IF(SOURCE!$P$2-LEN(SOURCE!D694) &gt;= 0, REPT(" ",SOURCE!$P$2-LEN(SOURCE!D694)), "")&amp;
      SOURCE!E694&amp;", "&amp; IF(SOURCE!$Q$2-LEN(SOURCE!E694) &gt;=0, REPT(" ",SOURCE!$Q$2-LEN(SOURCE!E694)), "")&amp;
      SOURCE!F694&amp;", "&amp; IF(SOURCE!$R$2-LEN(SOURCE!F694) &gt;= 0, REPT(" ",SOURCE!$R$2-LEN(SOURCE!F694)+2), "")&amp;"("&amp;
      SUBSTITUTE(TEXT(SOURCE!G694,"??0"),"  ","")&amp;" &lt;&lt; TAM_MAX_BITS) |"&amp; IF(SOURCE!$S$2-3 &gt;= 0, REPT(" ",SOURCE!$S$2-5+4+1-1-LEN(SUBSTITUTE(SUBSTITUTE(TEXT(SOURCE!H694,"????0"),"  ","")," ",""))), "")&amp;
      SUBSTITUTE(SUBSTITUTE(TEXT(SOURCE!H694,"????0"),"  ","")," ","")&amp;","&amp; IF(SOURCE!$T$2-3 &gt;= 0, REPT(" ",SOURCE!$T$2-3-5), "")&amp;
      SOURCE!I694&amp;" | "&amp; IF(SOURCE!$U$2-LEN(SOURCE!I694) &gt;= 0, REPT(" ",SOURCE!$U$2-LEN(SOURCE!I694)), "")&amp;
      SOURCE!J694&amp;      IF(SOURCE!$V$2-LEN(SOURCE!J694) &gt;= 0, REPT(" ",SOURCE!$V$2-LEN(SOURCE!J694)), "")&amp;
  " | "&amp; SOURCE!K694&amp;      IF(SOURCE!$X$2-LEN(SOURCE!K694) &gt;= 0, REPT(" ",SOURCE!$X$2-LEN(SOURCE!K694)), "")&amp;
      "},"&amp;IF(SOURCE!L694&lt;&gt;"",""&amp;SOURCE!L694,"")
 )
)
)</f>
        <v>/*  670 */  { addItemToBuffer,             ITM_sigma,                   "",                                            STD_sigma,                                     (0 &lt;&lt; TAM_MAX_BITS) |     0, CAT_NONE | SLS_UNCHANGED | US_UNCHANGED},</v>
      </c>
    </row>
    <row r="695" spans="1:1">
      <c r="A695" s="168" t="str">
        <f>IF(AND(OR(SOURCE!A695="",ISBLANK(SOURCE!A695)),SOURCE!B695&gt;0),IF(ISBLANK(SOURCE!C695),"",SOURCE!C695),
IF(SOURCE!B695&lt;0,VLOOKUP(SOURCE!B695,lookups!A$1:B$25,2,0),
  IF(ISBLANK(SOURCE!B695),
    "",
    "/* "&amp;TEXT(SOURCE!B695,"???0")&amp;" *"&amp;
      SOURCE!C695&amp;", "&amp; IF(SOURCE!$O$2-LEN(SOURCE!C695) &gt;= 0, REPT(" ",SOURCE!$O$2-LEN(SOURCE!C695)), "")&amp;
      SOURCE!D695&amp;", "&amp; IF(SOURCE!$P$2-LEN(SOURCE!D695) &gt;= 0, REPT(" ",SOURCE!$P$2-LEN(SOURCE!D695)), "")&amp;
      SOURCE!E695&amp;", "&amp; IF(SOURCE!$Q$2-LEN(SOURCE!E695) &gt;=0, REPT(" ",SOURCE!$Q$2-LEN(SOURCE!E695)), "")&amp;
      SOURCE!F695&amp;", "&amp; IF(SOURCE!$R$2-LEN(SOURCE!F695) &gt;= 0, REPT(" ",SOURCE!$R$2-LEN(SOURCE!F695)+2), "")&amp;"("&amp;
      SUBSTITUTE(TEXT(SOURCE!G695,"??0"),"  ","")&amp;" &lt;&lt; TAM_MAX_BITS) |"&amp; IF(SOURCE!$S$2-3 &gt;= 0, REPT(" ",SOURCE!$S$2-5+4+1-1-LEN(SUBSTITUTE(SUBSTITUTE(TEXT(SOURCE!H695,"????0"),"  ","")," ",""))), "")&amp;
      SUBSTITUTE(SUBSTITUTE(TEXT(SOURCE!H695,"????0"),"  ","")," ","")&amp;","&amp; IF(SOURCE!$T$2-3 &gt;= 0, REPT(" ",SOURCE!$T$2-3-5), "")&amp;
      SOURCE!I695&amp;" | "&amp; IF(SOURCE!$U$2-LEN(SOURCE!I695) &gt;= 0, REPT(" ",SOURCE!$U$2-LEN(SOURCE!I695)), "")&amp;
      SOURCE!J695&amp;      IF(SOURCE!$V$2-LEN(SOURCE!J695) &gt;= 0, REPT(" ",SOURCE!$V$2-LEN(SOURCE!J695)), "")&amp;
  " | "&amp; SOURCE!K695&amp;      IF(SOURCE!$X$2-LEN(SOURCE!K695) &gt;= 0, REPT(" ",SOURCE!$X$2-LEN(SOURCE!K695)), "")&amp;
      "},"&amp;IF(SOURCE!L695&lt;&gt;"",""&amp;SOURCE!L695,"")
 )
)
)</f>
        <v>/*  671 */  { addItemToBuffer,             ITM_sigma_end,               "",                                            STD_sigma_end,                                 (0 &lt;&lt; TAM_MAX_BITS) |     0, CAT_NONE | SLS_UNCHANGED | US_UNCHANGED},</v>
      </c>
    </row>
    <row r="696" spans="1:1">
      <c r="A696" s="168" t="str">
        <f>IF(AND(OR(SOURCE!A696="",ISBLANK(SOURCE!A696)),SOURCE!B696&gt;0),IF(ISBLANK(SOURCE!C696),"",SOURCE!C696),
IF(SOURCE!B696&lt;0,VLOOKUP(SOURCE!B696,lookups!A$1:B$25,2,0),
  IF(ISBLANK(SOURCE!B696),
    "",
    "/* "&amp;TEXT(SOURCE!B696,"???0")&amp;" *"&amp;
      SOURCE!C696&amp;", "&amp; IF(SOURCE!$O$2-LEN(SOURCE!C696) &gt;= 0, REPT(" ",SOURCE!$O$2-LEN(SOURCE!C696)), "")&amp;
      SOURCE!D696&amp;", "&amp; IF(SOURCE!$P$2-LEN(SOURCE!D696) &gt;= 0, REPT(" ",SOURCE!$P$2-LEN(SOURCE!D696)), "")&amp;
      SOURCE!E696&amp;", "&amp; IF(SOURCE!$Q$2-LEN(SOURCE!E696) &gt;=0, REPT(" ",SOURCE!$Q$2-LEN(SOURCE!E696)), "")&amp;
      SOURCE!F696&amp;", "&amp; IF(SOURCE!$R$2-LEN(SOURCE!F696) &gt;= 0, REPT(" ",SOURCE!$R$2-LEN(SOURCE!F696)+2), "")&amp;"("&amp;
      SUBSTITUTE(TEXT(SOURCE!G696,"??0"),"  ","")&amp;" &lt;&lt; TAM_MAX_BITS) |"&amp; IF(SOURCE!$S$2-3 &gt;= 0, REPT(" ",SOURCE!$S$2-5+4+1-1-LEN(SUBSTITUTE(SUBSTITUTE(TEXT(SOURCE!H696,"????0"),"  ","")," ",""))), "")&amp;
      SUBSTITUTE(SUBSTITUTE(TEXT(SOURCE!H696,"????0"),"  ","")," ","")&amp;","&amp; IF(SOURCE!$T$2-3 &gt;= 0, REPT(" ",SOURCE!$T$2-3-5), "")&amp;
      SOURCE!I696&amp;" | "&amp; IF(SOURCE!$U$2-LEN(SOURCE!I696) &gt;= 0, REPT(" ",SOURCE!$U$2-LEN(SOURCE!I696)), "")&amp;
      SOURCE!J696&amp;      IF(SOURCE!$V$2-LEN(SOURCE!J696) &gt;= 0, REPT(" ",SOURCE!$V$2-LEN(SOURCE!J696)), "")&amp;
  " | "&amp; SOURCE!K696&amp;      IF(SOURCE!$X$2-LEN(SOURCE!K696) &gt;= 0, REPT(" ",SOURCE!$X$2-LEN(SOURCE!K696)), "")&amp;
      "},"&amp;IF(SOURCE!L696&lt;&gt;"",""&amp;SOURCE!L696,"")
 )
)
)</f>
        <v>/*  672 */  { addItemToBuffer,             ITM_tau,                     "",                                            STD_tau,                                       (0 &lt;&lt; TAM_MAX_BITS) |     0, CAT_NONE | SLS_UNCHANGED | US_UNCHANGED},</v>
      </c>
    </row>
    <row r="697" spans="1:1">
      <c r="A697" s="168" t="str">
        <f>IF(AND(OR(SOURCE!A697="",ISBLANK(SOURCE!A697)),SOURCE!B697&gt;0),IF(ISBLANK(SOURCE!C697),"",SOURCE!C697),
IF(SOURCE!B697&lt;0,VLOOKUP(SOURCE!B697,lookups!A$1:B$25,2,0),
  IF(ISBLANK(SOURCE!B697),
    "",
    "/* "&amp;TEXT(SOURCE!B697,"???0")&amp;" *"&amp;
      SOURCE!C697&amp;", "&amp; IF(SOURCE!$O$2-LEN(SOURCE!C697) &gt;= 0, REPT(" ",SOURCE!$O$2-LEN(SOURCE!C697)), "")&amp;
      SOURCE!D697&amp;", "&amp; IF(SOURCE!$P$2-LEN(SOURCE!D697) &gt;= 0, REPT(" ",SOURCE!$P$2-LEN(SOURCE!D697)), "")&amp;
      SOURCE!E697&amp;", "&amp; IF(SOURCE!$Q$2-LEN(SOURCE!E697) &gt;=0, REPT(" ",SOURCE!$Q$2-LEN(SOURCE!E697)), "")&amp;
      SOURCE!F697&amp;", "&amp; IF(SOURCE!$R$2-LEN(SOURCE!F697) &gt;= 0, REPT(" ",SOURCE!$R$2-LEN(SOURCE!F697)+2), "")&amp;"("&amp;
      SUBSTITUTE(TEXT(SOURCE!G697,"??0"),"  ","")&amp;" &lt;&lt; TAM_MAX_BITS) |"&amp; IF(SOURCE!$S$2-3 &gt;= 0, REPT(" ",SOURCE!$S$2-5+4+1-1-LEN(SUBSTITUTE(SUBSTITUTE(TEXT(SOURCE!H697,"????0"),"  ","")," ",""))), "")&amp;
      SUBSTITUTE(SUBSTITUTE(TEXT(SOURCE!H697,"????0"),"  ","")," ","")&amp;","&amp; IF(SOURCE!$T$2-3 &gt;= 0, REPT(" ",SOURCE!$T$2-3-5), "")&amp;
      SOURCE!I697&amp;" | "&amp; IF(SOURCE!$U$2-LEN(SOURCE!I697) &gt;= 0, REPT(" ",SOURCE!$U$2-LEN(SOURCE!I697)), "")&amp;
      SOURCE!J697&amp;      IF(SOURCE!$V$2-LEN(SOURCE!J697) &gt;= 0, REPT(" ",SOURCE!$V$2-LEN(SOURCE!J697)), "")&amp;
  " | "&amp; SOURCE!K697&amp;      IF(SOURCE!$X$2-LEN(SOURCE!K697) &gt;= 0, REPT(" ",SOURCE!$X$2-LEN(SOURCE!K697)), "")&amp;
      "},"&amp;IF(SOURCE!L697&lt;&gt;"",""&amp;SOURCE!L697,"")
 )
)
)</f>
        <v>/*  673 */  { addItemToBuffer,             ITM_upsilon,                 "",                                            STD_upsilon,                                   (0 &lt;&lt; TAM_MAX_BITS) |     0, CAT_NONE | SLS_UNCHANGED | US_UNCHANGED},</v>
      </c>
    </row>
    <row r="698" spans="1:1">
      <c r="A698" s="168" t="str">
        <f>IF(AND(OR(SOURCE!A698="",ISBLANK(SOURCE!A698)),SOURCE!B698&gt;0),IF(ISBLANK(SOURCE!C698),"",SOURCE!C698),
IF(SOURCE!B698&lt;0,VLOOKUP(SOURCE!B698,lookups!A$1:B$25,2,0),
  IF(ISBLANK(SOURCE!B698),
    "",
    "/* "&amp;TEXT(SOURCE!B698,"???0")&amp;" *"&amp;
      SOURCE!C698&amp;", "&amp; IF(SOURCE!$O$2-LEN(SOURCE!C698) &gt;= 0, REPT(" ",SOURCE!$O$2-LEN(SOURCE!C698)), "")&amp;
      SOURCE!D698&amp;", "&amp; IF(SOURCE!$P$2-LEN(SOURCE!D698) &gt;= 0, REPT(" ",SOURCE!$P$2-LEN(SOURCE!D698)), "")&amp;
      SOURCE!E698&amp;", "&amp; IF(SOURCE!$Q$2-LEN(SOURCE!E698) &gt;=0, REPT(" ",SOURCE!$Q$2-LEN(SOURCE!E698)), "")&amp;
      SOURCE!F698&amp;", "&amp; IF(SOURCE!$R$2-LEN(SOURCE!F698) &gt;= 0, REPT(" ",SOURCE!$R$2-LEN(SOURCE!F698)+2), "")&amp;"("&amp;
      SUBSTITUTE(TEXT(SOURCE!G698,"??0"),"  ","")&amp;" &lt;&lt; TAM_MAX_BITS) |"&amp; IF(SOURCE!$S$2-3 &gt;= 0, REPT(" ",SOURCE!$S$2-5+4+1-1-LEN(SUBSTITUTE(SUBSTITUTE(TEXT(SOURCE!H698,"????0"),"  ","")," ",""))), "")&amp;
      SUBSTITUTE(SUBSTITUTE(TEXT(SOURCE!H698,"????0"),"  ","")," ","")&amp;","&amp; IF(SOURCE!$T$2-3 &gt;= 0, REPT(" ",SOURCE!$T$2-3-5), "")&amp;
      SOURCE!I698&amp;" | "&amp; IF(SOURCE!$U$2-LEN(SOURCE!I698) &gt;= 0, REPT(" ",SOURCE!$U$2-LEN(SOURCE!I698)), "")&amp;
      SOURCE!J698&amp;      IF(SOURCE!$V$2-LEN(SOURCE!J698) &gt;= 0, REPT(" ",SOURCE!$V$2-LEN(SOURCE!J698)), "")&amp;
  " | "&amp; SOURCE!K698&amp;      IF(SOURCE!$X$2-LEN(SOURCE!K698) &gt;= 0, REPT(" ",SOURCE!$X$2-LEN(SOURCE!K698)), "")&amp;
      "},"&amp;IF(SOURCE!L698&lt;&gt;"",""&amp;SOURCE!L698,"")
 )
)
)</f>
        <v>/*  674 */  { addItemToBuffer,             ITM_upsilon_TONOS,           "",                                            STD_upsilon_TONOS,                             (0 &lt;&lt; TAM_MAX_BITS) |     0, CAT_NONE | SLS_UNCHANGED | US_UNCHANGED},</v>
      </c>
    </row>
    <row r="699" spans="1:1">
      <c r="A699" s="168" t="str">
        <f>IF(AND(OR(SOURCE!A699="",ISBLANK(SOURCE!A699)),SOURCE!B699&gt;0),IF(ISBLANK(SOURCE!C699),"",SOURCE!C699),
IF(SOURCE!B699&lt;0,VLOOKUP(SOURCE!B699,lookups!A$1:B$25,2,0),
  IF(ISBLANK(SOURCE!B699),
    "",
    "/* "&amp;TEXT(SOURCE!B699,"???0")&amp;" *"&amp;
      SOURCE!C699&amp;", "&amp; IF(SOURCE!$O$2-LEN(SOURCE!C699) &gt;= 0, REPT(" ",SOURCE!$O$2-LEN(SOURCE!C699)), "")&amp;
      SOURCE!D699&amp;", "&amp; IF(SOURCE!$P$2-LEN(SOURCE!D699) &gt;= 0, REPT(" ",SOURCE!$P$2-LEN(SOURCE!D699)), "")&amp;
      SOURCE!E699&amp;", "&amp; IF(SOURCE!$Q$2-LEN(SOURCE!E699) &gt;=0, REPT(" ",SOURCE!$Q$2-LEN(SOURCE!E699)), "")&amp;
      SOURCE!F699&amp;", "&amp; IF(SOURCE!$R$2-LEN(SOURCE!F699) &gt;= 0, REPT(" ",SOURCE!$R$2-LEN(SOURCE!F699)+2), "")&amp;"("&amp;
      SUBSTITUTE(TEXT(SOURCE!G699,"??0"),"  ","")&amp;" &lt;&lt; TAM_MAX_BITS) |"&amp; IF(SOURCE!$S$2-3 &gt;= 0, REPT(" ",SOURCE!$S$2-5+4+1-1-LEN(SUBSTITUTE(SUBSTITUTE(TEXT(SOURCE!H699,"????0"),"  ","")," ",""))), "")&amp;
      SUBSTITUTE(SUBSTITUTE(TEXT(SOURCE!H699,"????0"),"  ","")," ","")&amp;","&amp; IF(SOURCE!$T$2-3 &gt;= 0, REPT(" ",SOURCE!$T$2-3-5), "")&amp;
      SOURCE!I699&amp;" | "&amp; IF(SOURCE!$U$2-LEN(SOURCE!I699) &gt;= 0, REPT(" ",SOURCE!$U$2-LEN(SOURCE!I699)), "")&amp;
      SOURCE!J699&amp;      IF(SOURCE!$V$2-LEN(SOURCE!J699) &gt;= 0, REPT(" ",SOURCE!$V$2-LEN(SOURCE!J699)), "")&amp;
  " | "&amp; SOURCE!K699&amp;      IF(SOURCE!$X$2-LEN(SOURCE!K699) &gt;= 0, REPT(" ",SOURCE!$X$2-LEN(SOURCE!K699)), "")&amp;
      "},"&amp;IF(SOURCE!L699&lt;&gt;"",""&amp;SOURCE!L699,"")
 )
)
)</f>
        <v>/*  675 */  { addItemToBuffer,             ITM_upsilon_DIALYTIKA,       "",                                            STD_upsilon_DIALYTIKA,                         (0 &lt;&lt; TAM_MAX_BITS) |     0, CAT_NONE | SLS_UNCHANGED | US_UNCHANGED},</v>
      </c>
    </row>
    <row r="700" spans="1:1">
      <c r="A700" s="168" t="str">
        <f>IF(AND(OR(SOURCE!A700="",ISBLANK(SOURCE!A700)),SOURCE!B700&gt;0),IF(ISBLANK(SOURCE!C700),"",SOURCE!C700),
IF(SOURCE!B700&lt;0,VLOOKUP(SOURCE!B700,lookups!A$1:B$25,2,0),
  IF(ISBLANK(SOURCE!B700),
    "",
    "/* "&amp;TEXT(SOURCE!B700,"???0")&amp;" *"&amp;
      SOURCE!C700&amp;", "&amp; IF(SOURCE!$O$2-LEN(SOURCE!C700) &gt;= 0, REPT(" ",SOURCE!$O$2-LEN(SOURCE!C700)), "")&amp;
      SOURCE!D700&amp;", "&amp; IF(SOURCE!$P$2-LEN(SOURCE!D700) &gt;= 0, REPT(" ",SOURCE!$P$2-LEN(SOURCE!D700)), "")&amp;
      SOURCE!E700&amp;", "&amp; IF(SOURCE!$Q$2-LEN(SOURCE!E700) &gt;=0, REPT(" ",SOURCE!$Q$2-LEN(SOURCE!E700)), "")&amp;
      SOURCE!F700&amp;", "&amp; IF(SOURCE!$R$2-LEN(SOURCE!F700) &gt;= 0, REPT(" ",SOURCE!$R$2-LEN(SOURCE!F700)+2), "")&amp;"("&amp;
      SUBSTITUTE(TEXT(SOURCE!G700,"??0"),"  ","")&amp;" &lt;&lt; TAM_MAX_BITS) |"&amp; IF(SOURCE!$S$2-3 &gt;= 0, REPT(" ",SOURCE!$S$2-5+4+1-1-LEN(SUBSTITUTE(SUBSTITUTE(TEXT(SOURCE!H700,"????0"),"  ","")," ",""))), "")&amp;
      SUBSTITUTE(SUBSTITUTE(TEXT(SOURCE!H700,"????0"),"  ","")," ","")&amp;","&amp; IF(SOURCE!$T$2-3 &gt;= 0, REPT(" ",SOURCE!$T$2-3-5), "")&amp;
      SOURCE!I700&amp;" | "&amp; IF(SOURCE!$U$2-LEN(SOURCE!I700) &gt;= 0, REPT(" ",SOURCE!$U$2-LEN(SOURCE!I700)), "")&amp;
      SOURCE!J700&amp;      IF(SOURCE!$V$2-LEN(SOURCE!J700) &gt;= 0, REPT(" ",SOURCE!$V$2-LEN(SOURCE!J700)), "")&amp;
  " | "&amp; SOURCE!K700&amp;      IF(SOURCE!$X$2-LEN(SOURCE!K700) &gt;= 0, REPT(" ",SOURCE!$X$2-LEN(SOURCE!K700)), "")&amp;
      "},"&amp;IF(SOURCE!L700&lt;&gt;"",""&amp;SOURCE!L700,"")
 )
)
)</f>
        <v>/*  676 */  { addItemToBuffer,             ITM_upsilon_DIALYTIKA_TONOS, "",                                            STD_upsilon_DIALYTIKA_TONOS,                   (0 &lt;&lt; TAM_MAX_BITS) |     0, CAT_NONE | SLS_UNCHANGED | US_UNCHANGED},</v>
      </c>
    </row>
    <row r="701" spans="1:1">
      <c r="A701" s="168" t="str">
        <f>IF(AND(OR(SOURCE!A701="",ISBLANK(SOURCE!A701)),SOURCE!B701&gt;0),IF(ISBLANK(SOURCE!C701),"",SOURCE!C701),
IF(SOURCE!B701&lt;0,VLOOKUP(SOURCE!B701,lookups!A$1:B$25,2,0),
  IF(ISBLANK(SOURCE!B701),
    "",
    "/* "&amp;TEXT(SOURCE!B701,"???0")&amp;" *"&amp;
      SOURCE!C701&amp;", "&amp; IF(SOURCE!$O$2-LEN(SOURCE!C701) &gt;= 0, REPT(" ",SOURCE!$O$2-LEN(SOURCE!C701)), "")&amp;
      SOURCE!D701&amp;", "&amp; IF(SOURCE!$P$2-LEN(SOURCE!D701) &gt;= 0, REPT(" ",SOURCE!$P$2-LEN(SOURCE!D701)), "")&amp;
      SOURCE!E701&amp;", "&amp; IF(SOURCE!$Q$2-LEN(SOURCE!E701) &gt;=0, REPT(" ",SOURCE!$Q$2-LEN(SOURCE!E701)), "")&amp;
      SOURCE!F701&amp;", "&amp; IF(SOURCE!$R$2-LEN(SOURCE!F701) &gt;= 0, REPT(" ",SOURCE!$R$2-LEN(SOURCE!F701)+2), "")&amp;"("&amp;
      SUBSTITUTE(TEXT(SOURCE!G701,"??0"),"  ","")&amp;" &lt;&lt; TAM_MAX_BITS) |"&amp; IF(SOURCE!$S$2-3 &gt;= 0, REPT(" ",SOURCE!$S$2-5+4+1-1-LEN(SUBSTITUTE(SUBSTITUTE(TEXT(SOURCE!H701,"????0"),"  ","")," ",""))), "")&amp;
      SUBSTITUTE(SUBSTITUTE(TEXT(SOURCE!H701,"????0"),"  ","")," ","")&amp;","&amp; IF(SOURCE!$T$2-3 &gt;= 0, REPT(" ",SOURCE!$T$2-3-5), "")&amp;
      SOURCE!I701&amp;" | "&amp; IF(SOURCE!$U$2-LEN(SOURCE!I701) &gt;= 0, REPT(" ",SOURCE!$U$2-LEN(SOURCE!I701)), "")&amp;
      SOURCE!J701&amp;      IF(SOURCE!$V$2-LEN(SOURCE!J701) &gt;= 0, REPT(" ",SOURCE!$V$2-LEN(SOURCE!J701)), "")&amp;
  " | "&amp; SOURCE!K701&amp;      IF(SOURCE!$X$2-LEN(SOURCE!K701) &gt;= 0, REPT(" ",SOURCE!$X$2-LEN(SOURCE!K701)), "")&amp;
      "},"&amp;IF(SOURCE!L701&lt;&gt;"",""&amp;SOURCE!L701,"")
 )
)
)</f>
        <v>/*  677 */  { addItemToBuffer,             ITM_phi,                     "",                                            STD_phi,                                       (0 &lt;&lt; TAM_MAX_BITS) |     0, CAT_NONE | SLS_UNCHANGED | US_UNCHANGED},</v>
      </c>
    </row>
    <row r="702" spans="1:1">
      <c r="A702" s="168" t="str">
        <f>IF(AND(OR(SOURCE!A702="",ISBLANK(SOURCE!A702)),SOURCE!B702&gt;0),IF(ISBLANK(SOURCE!C702),"",SOURCE!C702),
IF(SOURCE!B702&lt;0,VLOOKUP(SOURCE!B702,lookups!A$1:B$25,2,0),
  IF(ISBLANK(SOURCE!B702),
    "",
    "/* "&amp;TEXT(SOURCE!B702,"???0")&amp;" *"&amp;
      SOURCE!C702&amp;", "&amp; IF(SOURCE!$O$2-LEN(SOURCE!C702) &gt;= 0, REPT(" ",SOURCE!$O$2-LEN(SOURCE!C702)), "")&amp;
      SOURCE!D702&amp;", "&amp; IF(SOURCE!$P$2-LEN(SOURCE!D702) &gt;= 0, REPT(" ",SOURCE!$P$2-LEN(SOURCE!D702)), "")&amp;
      SOURCE!E702&amp;", "&amp; IF(SOURCE!$Q$2-LEN(SOURCE!E702) &gt;=0, REPT(" ",SOURCE!$Q$2-LEN(SOURCE!E702)), "")&amp;
      SOURCE!F702&amp;", "&amp; IF(SOURCE!$R$2-LEN(SOURCE!F702) &gt;= 0, REPT(" ",SOURCE!$R$2-LEN(SOURCE!F702)+2), "")&amp;"("&amp;
      SUBSTITUTE(TEXT(SOURCE!G702,"??0"),"  ","")&amp;" &lt;&lt; TAM_MAX_BITS) |"&amp; IF(SOURCE!$S$2-3 &gt;= 0, REPT(" ",SOURCE!$S$2-5+4+1-1-LEN(SUBSTITUTE(SUBSTITUTE(TEXT(SOURCE!H702,"????0"),"  ","")," ",""))), "")&amp;
      SUBSTITUTE(SUBSTITUTE(TEXT(SOURCE!H702,"????0"),"  ","")," ","")&amp;","&amp; IF(SOURCE!$T$2-3 &gt;= 0, REPT(" ",SOURCE!$T$2-3-5), "")&amp;
      SOURCE!I702&amp;" | "&amp; IF(SOURCE!$U$2-LEN(SOURCE!I702) &gt;= 0, REPT(" ",SOURCE!$U$2-LEN(SOURCE!I702)), "")&amp;
      SOURCE!J702&amp;      IF(SOURCE!$V$2-LEN(SOURCE!J702) &gt;= 0, REPT(" ",SOURCE!$V$2-LEN(SOURCE!J702)), "")&amp;
  " | "&amp; SOURCE!K702&amp;      IF(SOURCE!$X$2-LEN(SOURCE!K702) &gt;= 0, REPT(" ",SOURCE!$X$2-LEN(SOURCE!K702)), "")&amp;
      "},"&amp;IF(SOURCE!L702&lt;&gt;"",""&amp;SOURCE!L702,"")
 )
)
)</f>
        <v>/*  678 */  { addItemToBuffer,             ITM_chi,                     "",                                            STD_chi,                                       (0 &lt;&lt; TAM_MAX_BITS) |     0, CAT_NONE | SLS_UNCHANGED | US_UNCHANGED},</v>
      </c>
    </row>
    <row r="703" spans="1:1">
      <c r="A703" s="168" t="str">
        <f>IF(AND(OR(SOURCE!A703="",ISBLANK(SOURCE!A703)),SOURCE!B703&gt;0),IF(ISBLANK(SOURCE!C703),"",SOURCE!C703),
IF(SOURCE!B703&lt;0,VLOOKUP(SOURCE!B703,lookups!A$1:B$25,2,0),
  IF(ISBLANK(SOURCE!B703),
    "",
    "/* "&amp;TEXT(SOURCE!B703,"???0")&amp;" *"&amp;
      SOURCE!C703&amp;", "&amp; IF(SOURCE!$O$2-LEN(SOURCE!C703) &gt;= 0, REPT(" ",SOURCE!$O$2-LEN(SOURCE!C703)), "")&amp;
      SOURCE!D703&amp;", "&amp; IF(SOURCE!$P$2-LEN(SOURCE!D703) &gt;= 0, REPT(" ",SOURCE!$P$2-LEN(SOURCE!D703)), "")&amp;
      SOURCE!E703&amp;", "&amp; IF(SOURCE!$Q$2-LEN(SOURCE!E703) &gt;=0, REPT(" ",SOURCE!$Q$2-LEN(SOURCE!E703)), "")&amp;
      SOURCE!F703&amp;", "&amp; IF(SOURCE!$R$2-LEN(SOURCE!F703) &gt;= 0, REPT(" ",SOURCE!$R$2-LEN(SOURCE!F703)+2), "")&amp;"("&amp;
      SUBSTITUTE(TEXT(SOURCE!G703,"??0"),"  ","")&amp;" &lt;&lt; TAM_MAX_BITS) |"&amp; IF(SOURCE!$S$2-3 &gt;= 0, REPT(" ",SOURCE!$S$2-5+4+1-1-LEN(SUBSTITUTE(SUBSTITUTE(TEXT(SOURCE!H703,"????0"),"  ","")," ",""))), "")&amp;
      SUBSTITUTE(SUBSTITUTE(TEXT(SOURCE!H703,"????0"),"  ","")," ","")&amp;","&amp; IF(SOURCE!$T$2-3 &gt;= 0, REPT(" ",SOURCE!$T$2-3-5), "")&amp;
      SOURCE!I703&amp;" | "&amp; IF(SOURCE!$U$2-LEN(SOURCE!I703) &gt;= 0, REPT(" ",SOURCE!$U$2-LEN(SOURCE!I703)), "")&amp;
      SOURCE!J703&amp;      IF(SOURCE!$V$2-LEN(SOURCE!J703) &gt;= 0, REPT(" ",SOURCE!$V$2-LEN(SOURCE!J703)), "")&amp;
  " | "&amp; SOURCE!K703&amp;      IF(SOURCE!$X$2-LEN(SOURCE!K703) &gt;= 0, REPT(" ",SOURCE!$X$2-LEN(SOURCE!K703)), "")&amp;
      "},"&amp;IF(SOURCE!L703&lt;&gt;"",""&amp;SOURCE!L703,"")
 )
)
)</f>
        <v>/*  679 */  { addItemToBuffer,             ITM_psi,                     "",                                            STD_psi,                                       (0 &lt;&lt; TAM_MAX_BITS) |     0, CAT_NONE | SLS_UNCHANGED | US_UNCHANGED},</v>
      </c>
    </row>
    <row r="704" spans="1:1">
      <c r="A704" s="168" t="str">
        <f>IF(AND(OR(SOURCE!A704="",ISBLANK(SOURCE!A704)),SOURCE!B704&gt;0),IF(ISBLANK(SOURCE!C704),"",SOURCE!C704),
IF(SOURCE!B704&lt;0,VLOOKUP(SOURCE!B704,lookups!A$1:B$25,2,0),
  IF(ISBLANK(SOURCE!B704),
    "",
    "/* "&amp;TEXT(SOURCE!B704,"???0")&amp;" *"&amp;
      SOURCE!C704&amp;", "&amp; IF(SOURCE!$O$2-LEN(SOURCE!C704) &gt;= 0, REPT(" ",SOURCE!$O$2-LEN(SOURCE!C704)), "")&amp;
      SOURCE!D704&amp;", "&amp; IF(SOURCE!$P$2-LEN(SOURCE!D704) &gt;= 0, REPT(" ",SOURCE!$P$2-LEN(SOURCE!D704)), "")&amp;
      SOURCE!E704&amp;", "&amp; IF(SOURCE!$Q$2-LEN(SOURCE!E704) &gt;=0, REPT(" ",SOURCE!$Q$2-LEN(SOURCE!E704)), "")&amp;
      SOURCE!F704&amp;", "&amp; IF(SOURCE!$R$2-LEN(SOURCE!F704) &gt;= 0, REPT(" ",SOURCE!$R$2-LEN(SOURCE!F704)+2), "")&amp;"("&amp;
      SUBSTITUTE(TEXT(SOURCE!G704,"??0"),"  ","")&amp;" &lt;&lt; TAM_MAX_BITS) |"&amp; IF(SOURCE!$S$2-3 &gt;= 0, REPT(" ",SOURCE!$S$2-5+4+1-1-LEN(SUBSTITUTE(SUBSTITUTE(TEXT(SOURCE!H704,"????0"),"  ","")," ",""))), "")&amp;
      SUBSTITUTE(SUBSTITUTE(TEXT(SOURCE!H704,"????0"),"  ","")," ","")&amp;","&amp; IF(SOURCE!$T$2-3 &gt;= 0, REPT(" ",SOURCE!$T$2-3-5), "")&amp;
      SOURCE!I704&amp;" | "&amp; IF(SOURCE!$U$2-LEN(SOURCE!I704) &gt;= 0, REPT(" ",SOURCE!$U$2-LEN(SOURCE!I704)), "")&amp;
      SOURCE!J704&amp;      IF(SOURCE!$V$2-LEN(SOURCE!J704) &gt;= 0, REPT(" ",SOURCE!$V$2-LEN(SOURCE!J704)), "")&amp;
  " | "&amp; SOURCE!K704&amp;      IF(SOURCE!$X$2-LEN(SOURCE!K704) &gt;= 0, REPT(" ",SOURCE!$X$2-LEN(SOURCE!K704)), "")&amp;
      "},"&amp;IF(SOURCE!L704&lt;&gt;"",""&amp;SOURCE!L704,"")
 )
)
)</f>
        <v>/*  680 */  { addItemToBuffer,             ITM_omega,                   "",                                            STD_omega,                                     (0 &lt;&lt; TAM_MAX_BITS) |     0, CAT_NONE | SLS_UNCHANGED | US_UNCHANGED},</v>
      </c>
    </row>
    <row r="705" spans="1:1">
      <c r="A705" s="168" t="str">
        <f>IF(AND(OR(SOURCE!A705="",ISBLANK(SOURCE!A705)),SOURCE!B705&gt;0),IF(ISBLANK(SOURCE!C705),"",SOURCE!C705),
IF(SOURCE!B705&lt;0,VLOOKUP(SOURCE!B705,lookups!A$1:B$25,2,0),
  IF(ISBLANK(SOURCE!B705),
    "",
    "/* "&amp;TEXT(SOURCE!B705,"???0")&amp;" *"&amp;
      SOURCE!C705&amp;", "&amp; IF(SOURCE!$O$2-LEN(SOURCE!C705) &gt;= 0, REPT(" ",SOURCE!$O$2-LEN(SOURCE!C705)), "")&amp;
      SOURCE!D705&amp;", "&amp; IF(SOURCE!$P$2-LEN(SOURCE!D705) &gt;= 0, REPT(" ",SOURCE!$P$2-LEN(SOURCE!D705)), "")&amp;
      SOURCE!E705&amp;", "&amp; IF(SOURCE!$Q$2-LEN(SOURCE!E705) &gt;=0, REPT(" ",SOURCE!$Q$2-LEN(SOURCE!E705)), "")&amp;
      SOURCE!F705&amp;", "&amp; IF(SOURCE!$R$2-LEN(SOURCE!F705) &gt;= 0, REPT(" ",SOURCE!$R$2-LEN(SOURCE!F705)+2), "")&amp;"("&amp;
      SUBSTITUTE(TEXT(SOURCE!G705,"??0"),"  ","")&amp;" &lt;&lt; TAM_MAX_BITS) |"&amp; IF(SOURCE!$S$2-3 &gt;= 0, REPT(" ",SOURCE!$S$2-5+4+1-1-LEN(SUBSTITUTE(SUBSTITUTE(TEXT(SOURCE!H705,"????0"),"  ","")," ",""))), "")&amp;
      SUBSTITUTE(SUBSTITUTE(TEXT(SOURCE!H705,"????0"),"  ","")," ","")&amp;","&amp; IF(SOURCE!$T$2-3 &gt;= 0, REPT(" ",SOURCE!$T$2-3-5), "")&amp;
      SOURCE!I705&amp;" | "&amp; IF(SOURCE!$U$2-LEN(SOURCE!I705) &gt;= 0, REPT(" ",SOURCE!$U$2-LEN(SOURCE!I705)), "")&amp;
      SOURCE!J705&amp;      IF(SOURCE!$V$2-LEN(SOURCE!J705) &gt;= 0, REPT(" ",SOURCE!$V$2-LEN(SOURCE!J705)), "")&amp;
  " | "&amp; SOURCE!K705&amp;      IF(SOURCE!$X$2-LEN(SOURCE!K705) &gt;= 0, REPT(" ",SOURCE!$X$2-LEN(SOURCE!K705)), "")&amp;
      "},"&amp;IF(SOURCE!L705&lt;&gt;"",""&amp;SOURCE!L705,"")
 )
)
)</f>
        <v>/*  681 */  { addItemToBuffer,             ITM_omega_TONOS,             "",                                            STD_omega_TONOS,                               (0 &lt;&lt; TAM_MAX_BITS) |     0, CAT_NONE | SLS_UNCHANGED | US_UNCHANGED},</v>
      </c>
    </row>
    <row r="706" spans="1:1">
      <c r="A706" s="168" t="str">
        <f>IF(AND(OR(SOURCE!A706="",ISBLANK(SOURCE!A706)),SOURCE!B706&gt;0),IF(ISBLANK(SOURCE!C706),"",SOURCE!C706),
IF(SOURCE!B706&lt;0,VLOOKUP(SOURCE!B706,lookups!A$1:B$25,2,0),
  IF(ISBLANK(SOURCE!B706),
    "",
    "/* "&amp;TEXT(SOURCE!B706,"???0")&amp;" *"&amp;
      SOURCE!C706&amp;", "&amp; IF(SOURCE!$O$2-LEN(SOURCE!C706) &gt;= 0, REPT(" ",SOURCE!$O$2-LEN(SOURCE!C706)), "")&amp;
      SOURCE!D706&amp;", "&amp; IF(SOURCE!$P$2-LEN(SOURCE!D706) &gt;= 0, REPT(" ",SOURCE!$P$2-LEN(SOURCE!D706)), "")&amp;
      SOURCE!E706&amp;", "&amp; IF(SOURCE!$Q$2-LEN(SOURCE!E706) &gt;=0, REPT(" ",SOURCE!$Q$2-LEN(SOURCE!E706)), "")&amp;
      SOURCE!F706&amp;", "&amp; IF(SOURCE!$R$2-LEN(SOURCE!F706) &gt;= 0, REPT(" ",SOURCE!$R$2-LEN(SOURCE!F706)+2), "")&amp;"("&amp;
      SUBSTITUTE(TEXT(SOURCE!G706,"??0"),"  ","")&amp;" &lt;&lt; TAM_MAX_BITS) |"&amp; IF(SOURCE!$S$2-3 &gt;= 0, REPT(" ",SOURCE!$S$2-5+4+1-1-LEN(SUBSTITUTE(SUBSTITUTE(TEXT(SOURCE!H706,"????0"),"  ","")," ",""))), "")&amp;
      SUBSTITUTE(SUBSTITUTE(TEXT(SOURCE!H706,"????0"),"  ","")," ","")&amp;","&amp; IF(SOURCE!$T$2-3 &gt;= 0, REPT(" ",SOURCE!$T$2-3-5), "")&amp;
      SOURCE!I706&amp;" | "&amp; IF(SOURCE!$U$2-LEN(SOURCE!I706) &gt;= 0, REPT(" ",SOURCE!$U$2-LEN(SOURCE!I706)), "")&amp;
      SOURCE!J706&amp;      IF(SOURCE!$V$2-LEN(SOURCE!J706) &gt;= 0, REPT(" ",SOURCE!$V$2-LEN(SOURCE!J706)), "")&amp;
  " | "&amp; SOURCE!K706&amp;      IF(SOURCE!$X$2-LEN(SOURCE!K706) &gt;= 0, REPT(" ",SOURCE!$X$2-LEN(SOURCE!K706)), "")&amp;
      "},"&amp;IF(SOURCE!L706&lt;&gt;"",""&amp;SOURCE!L706,"")
 )
)
)</f>
        <v>/*  682 */  { itemToBeCoded,               NOPARAM,                     "0682",                                        "0682",                                        (0 &lt;&lt; TAM_MAX_BITS) |     0, CAT_FREE | SLS_UNCHANGED | US_UNCHANGED},</v>
      </c>
    </row>
    <row r="707" spans="1:1">
      <c r="A707" s="168" t="str">
        <f>IF(AND(OR(SOURCE!A707="",ISBLANK(SOURCE!A707)),SOURCE!B707&gt;0),IF(ISBLANK(SOURCE!C707),"",SOURCE!C707),
IF(SOURCE!B707&lt;0,VLOOKUP(SOURCE!B707,lookups!A$1:B$25,2,0),
  IF(ISBLANK(SOURCE!B707),
    "",
    "/* "&amp;TEXT(SOURCE!B707,"???0")&amp;" *"&amp;
      SOURCE!C707&amp;", "&amp; IF(SOURCE!$O$2-LEN(SOURCE!C707) &gt;= 0, REPT(" ",SOURCE!$O$2-LEN(SOURCE!C707)), "")&amp;
      SOURCE!D707&amp;", "&amp; IF(SOURCE!$P$2-LEN(SOURCE!D707) &gt;= 0, REPT(" ",SOURCE!$P$2-LEN(SOURCE!D707)), "")&amp;
      SOURCE!E707&amp;", "&amp; IF(SOURCE!$Q$2-LEN(SOURCE!E707) &gt;=0, REPT(" ",SOURCE!$Q$2-LEN(SOURCE!E707)), "")&amp;
      SOURCE!F707&amp;", "&amp; IF(SOURCE!$R$2-LEN(SOURCE!F707) &gt;= 0, REPT(" ",SOURCE!$R$2-LEN(SOURCE!F707)+2), "")&amp;"("&amp;
      SUBSTITUTE(TEXT(SOURCE!G707,"??0"),"  ","")&amp;" &lt;&lt; TAM_MAX_BITS) |"&amp; IF(SOURCE!$S$2-3 &gt;= 0, REPT(" ",SOURCE!$S$2-5+4+1-1-LEN(SUBSTITUTE(SUBSTITUTE(TEXT(SOURCE!H707,"????0"),"  ","")," ",""))), "")&amp;
      SUBSTITUTE(SUBSTITUTE(TEXT(SOURCE!H707,"????0"),"  ","")," ","")&amp;","&amp; IF(SOURCE!$T$2-3 &gt;= 0, REPT(" ",SOURCE!$T$2-3-5), "")&amp;
      SOURCE!I707&amp;" | "&amp; IF(SOURCE!$U$2-LEN(SOURCE!I707) &gt;= 0, REPT(" ",SOURCE!$U$2-LEN(SOURCE!I707)), "")&amp;
      SOURCE!J707&amp;      IF(SOURCE!$V$2-LEN(SOURCE!J707) &gt;= 0, REPT(" ",SOURCE!$V$2-LEN(SOURCE!J707)), "")&amp;
  " | "&amp; SOURCE!K707&amp;      IF(SOURCE!$X$2-LEN(SOURCE!K707) &gt;= 0, REPT(" ",SOURCE!$X$2-LEN(SOURCE!K707)), "")&amp;
      "},"&amp;IF(SOURCE!L707&lt;&gt;"",""&amp;SOURCE!L707,"")
 )
)
)</f>
        <v>/*  683 */  { itemToBeCoded,               NOPARAM,                     "0683",                                        "0683",                                        (0 &lt;&lt; TAM_MAX_BITS) |     0, CAT_FREE | SLS_UNCHANGED | US_UNCHANGED},</v>
      </c>
    </row>
    <row r="708" spans="1:1">
      <c r="A708" s="168" t="str">
        <f>IF(AND(OR(SOURCE!A708="",ISBLANK(SOURCE!A708)),SOURCE!B708&gt;0),IF(ISBLANK(SOURCE!C708),"",SOURCE!C708),
IF(SOURCE!B708&lt;0,VLOOKUP(SOURCE!B708,lookups!A$1:B$25,2,0),
  IF(ISBLANK(SOURCE!B708),
    "",
    "/* "&amp;TEXT(SOURCE!B708,"???0")&amp;" *"&amp;
      SOURCE!C708&amp;", "&amp; IF(SOURCE!$O$2-LEN(SOURCE!C708) &gt;= 0, REPT(" ",SOURCE!$O$2-LEN(SOURCE!C708)), "")&amp;
      SOURCE!D708&amp;", "&amp; IF(SOURCE!$P$2-LEN(SOURCE!D708) &gt;= 0, REPT(" ",SOURCE!$P$2-LEN(SOURCE!D708)), "")&amp;
      SOURCE!E708&amp;", "&amp; IF(SOURCE!$Q$2-LEN(SOURCE!E708) &gt;=0, REPT(" ",SOURCE!$Q$2-LEN(SOURCE!E708)), "")&amp;
      SOURCE!F708&amp;", "&amp; IF(SOURCE!$R$2-LEN(SOURCE!F708) &gt;= 0, REPT(" ",SOURCE!$R$2-LEN(SOURCE!F708)+2), "")&amp;"("&amp;
      SUBSTITUTE(TEXT(SOURCE!G708,"??0"),"  ","")&amp;" &lt;&lt; TAM_MAX_BITS) |"&amp; IF(SOURCE!$S$2-3 &gt;= 0, REPT(" ",SOURCE!$S$2-5+4+1-1-LEN(SUBSTITUTE(SUBSTITUTE(TEXT(SOURCE!H708,"????0"),"  ","")," ",""))), "")&amp;
      SUBSTITUTE(SUBSTITUTE(TEXT(SOURCE!H708,"????0"),"  ","")," ","")&amp;","&amp; IF(SOURCE!$T$2-3 &gt;= 0, REPT(" ",SOURCE!$T$2-3-5), "")&amp;
      SOURCE!I708&amp;" | "&amp; IF(SOURCE!$U$2-LEN(SOURCE!I708) &gt;= 0, REPT(" ",SOURCE!$U$2-LEN(SOURCE!I708)), "")&amp;
      SOURCE!J708&amp;      IF(SOURCE!$V$2-LEN(SOURCE!J708) &gt;= 0, REPT(" ",SOURCE!$V$2-LEN(SOURCE!J708)), "")&amp;
  " | "&amp; SOURCE!K708&amp;      IF(SOURCE!$X$2-LEN(SOURCE!K708) &gt;= 0, REPT(" ",SOURCE!$X$2-LEN(SOURCE!K708)), "")&amp;
      "},"&amp;IF(SOURCE!L708&lt;&gt;"",""&amp;SOURCE!L708,"")
 )
)
)</f>
        <v>/*  684 */  { itemToBeCoded,               NOPARAM,                     "0684",                                        "0684",                                        (0 &lt;&lt; TAM_MAX_BITS) |     0, CAT_FREE | SLS_UNCHANGED | US_UNCHANGED},</v>
      </c>
    </row>
    <row r="709" spans="1:1">
      <c r="A709" s="168" t="str">
        <f>IF(AND(OR(SOURCE!A709="",ISBLANK(SOURCE!A709)),SOURCE!B709&gt;0),IF(ISBLANK(SOURCE!C709),"",SOURCE!C709),
IF(SOURCE!B709&lt;0,VLOOKUP(SOURCE!B709,lookups!A$1:B$25,2,0),
  IF(ISBLANK(SOURCE!B709),
    "",
    "/* "&amp;TEXT(SOURCE!B709,"???0")&amp;" *"&amp;
      SOURCE!C709&amp;", "&amp; IF(SOURCE!$O$2-LEN(SOURCE!C709) &gt;= 0, REPT(" ",SOURCE!$O$2-LEN(SOURCE!C709)), "")&amp;
      SOURCE!D709&amp;", "&amp; IF(SOURCE!$P$2-LEN(SOURCE!D709) &gt;= 0, REPT(" ",SOURCE!$P$2-LEN(SOURCE!D709)), "")&amp;
      SOURCE!E709&amp;", "&amp; IF(SOURCE!$Q$2-LEN(SOURCE!E709) &gt;=0, REPT(" ",SOURCE!$Q$2-LEN(SOURCE!E709)), "")&amp;
      SOURCE!F709&amp;", "&amp; IF(SOURCE!$R$2-LEN(SOURCE!F709) &gt;= 0, REPT(" ",SOURCE!$R$2-LEN(SOURCE!F709)+2), "")&amp;"("&amp;
      SUBSTITUTE(TEXT(SOURCE!G709,"??0"),"  ","")&amp;" &lt;&lt; TAM_MAX_BITS) |"&amp; IF(SOURCE!$S$2-3 &gt;= 0, REPT(" ",SOURCE!$S$2-5+4+1-1-LEN(SUBSTITUTE(SUBSTITUTE(TEXT(SOURCE!H709,"????0"),"  ","")," ",""))), "")&amp;
      SUBSTITUTE(SUBSTITUTE(TEXT(SOURCE!H709,"????0"),"  ","")," ","")&amp;","&amp; IF(SOURCE!$T$2-3 &gt;= 0, REPT(" ",SOURCE!$T$2-3-5), "")&amp;
      SOURCE!I709&amp;" | "&amp; IF(SOURCE!$U$2-LEN(SOURCE!I709) &gt;= 0, REPT(" ",SOURCE!$U$2-LEN(SOURCE!I709)), "")&amp;
      SOURCE!J709&amp;      IF(SOURCE!$V$2-LEN(SOURCE!J709) &gt;= 0, REPT(" ",SOURCE!$V$2-LEN(SOURCE!J709)), "")&amp;
  " | "&amp; SOURCE!K709&amp;      IF(SOURCE!$X$2-LEN(SOURCE!K709) &gt;= 0, REPT(" ",SOURCE!$X$2-LEN(SOURCE!K709)), "")&amp;
      "},"&amp;IF(SOURCE!L709&lt;&gt;"",""&amp;SOURCE!L709,"")
 )
)
)</f>
        <v>/*  685 */  { itemToBeCoded,               NOPARAM,                     "0685",                                        "0685",                                        (0 &lt;&lt; TAM_MAX_BITS) |     0, CAT_FREE | SLS_UNCHANGED | US_UNCHANGED},</v>
      </c>
    </row>
    <row r="710" spans="1:1">
      <c r="A710" s="168" t="str">
        <f>IF(AND(OR(SOURCE!A710="",ISBLANK(SOURCE!A710)),SOURCE!B710&gt;0),IF(ISBLANK(SOURCE!C710),"",SOURCE!C710),
IF(SOURCE!B710&lt;0,VLOOKUP(SOURCE!B710,lookups!A$1:B$25,2,0),
  IF(ISBLANK(SOURCE!B710),
    "",
    "/* "&amp;TEXT(SOURCE!B710,"???0")&amp;" *"&amp;
      SOURCE!C710&amp;", "&amp; IF(SOURCE!$O$2-LEN(SOURCE!C710) &gt;= 0, REPT(" ",SOURCE!$O$2-LEN(SOURCE!C710)), "")&amp;
      SOURCE!D710&amp;", "&amp; IF(SOURCE!$P$2-LEN(SOURCE!D710) &gt;= 0, REPT(" ",SOURCE!$P$2-LEN(SOURCE!D710)), "")&amp;
      SOURCE!E710&amp;", "&amp; IF(SOURCE!$Q$2-LEN(SOURCE!E710) &gt;=0, REPT(" ",SOURCE!$Q$2-LEN(SOURCE!E710)), "")&amp;
      SOURCE!F710&amp;", "&amp; IF(SOURCE!$R$2-LEN(SOURCE!F710) &gt;= 0, REPT(" ",SOURCE!$R$2-LEN(SOURCE!F710)+2), "")&amp;"("&amp;
      SUBSTITUTE(TEXT(SOURCE!G710,"??0"),"  ","")&amp;" &lt;&lt; TAM_MAX_BITS) |"&amp; IF(SOURCE!$S$2-3 &gt;= 0, REPT(" ",SOURCE!$S$2-5+4+1-1-LEN(SUBSTITUTE(SUBSTITUTE(TEXT(SOURCE!H710,"????0"),"  ","")," ",""))), "")&amp;
      SUBSTITUTE(SUBSTITUTE(TEXT(SOURCE!H710,"????0"),"  ","")," ","")&amp;","&amp; IF(SOURCE!$T$2-3 &gt;= 0, REPT(" ",SOURCE!$T$2-3-5), "")&amp;
      SOURCE!I710&amp;" | "&amp; IF(SOURCE!$U$2-LEN(SOURCE!I710) &gt;= 0, REPT(" ",SOURCE!$U$2-LEN(SOURCE!I710)), "")&amp;
      SOURCE!J710&amp;      IF(SOURCE!$V$2-LEN(SOURCE!J710) &gt;= 0, REPT(" ",SOURCE!$V$2-LEN(SOURCE!J710)), "")&amp;
  " | "&amp; SOURCE!K710&amp;      IF(SOURCE!$X$2-LEN(SOURCE!K710) &gt;= 0, REPT(" ",SOURCE!$X$2-LEN(SOURCE!K710)), "")&amp;
      "},"&amp;IF(SOURCE!L710&lt;&gt;"",""&amp;SOURCE!L710,"")
 )
)
)</f>
        <v>/*  686 */  { itemToBeCoded,               NOPARAM,                     "0686",                                        "0686",                                        (0 &lt;&lt; TAM_MAX_BITS) |     0, CAT_FREE | SLS_UNCHANGED | US_UNCHANGED},</v>
      </c>
    </row>
    <row r="711" spans="1:1">
      <c r="A711" s="168" t="str">
        <f>IF(AND(OR(SOURCE!A711="",ISBLANK(SOURCE!A711)),SOURCE!B711&gt;0),IF(ISBLANK(SOURCE!C711),"",SOURCE!C711),
IF(SOURCE!B711&lt;0,VLOOKUP(SOURCE!B711,lookups!A$1:B$25,2,0),
  IF(ISBLANK(SOURCE!B711),
    "",
    "/* "&amp;TEXT(SOURCE!B711,"???0")&amp;" *"&amp;
      SOURCE!C711&amp;", "&amp; IF(SOURCE!$O$2-LEN(SOURCE!C711) &gt;= 0, REPT(" ",SOURCE!$O$2-LEN(SOURCE!C711)), "")&amp;
      SOURCE!D711&amp;", "&amp; IF(SOURCE!$P$2-LEN(SOURCE!D711) &gt;= 0, REPT(" ",SOURCE!$P$2-LEN(SOURCE!D711)), "")&amp;
      SOURCE!E711&amp;", "&amp; IF(SOURCE!$Q$2-LEN(SOURCE!E711) &gt;=0, REPT(" ",SOURCE!$Q$2-LEN(SOURCE!E711)), "")&amp;
      SOURCE!F711&amp;", "&amp; IF(SOURCE!$R$2-LEN(SOURCE!F711) &gt;= 0, REPT(" ",SOURCE!$R$2-LEN(SOURCE!F711)+2), "")&amp;"("&amp;
      SUBSTITUTE(TEXT(SOURCE!G711,"??0"),"  ","")&amp;" &lt;&lt; TAM_MAX_BITS) |"&amp; IF(SOURCE!$S$2-3 &gt;= 0, REPT(" ",SOURCE!$S$2-5+4+1-1-LEN(SUBSTITUTE(SUBSTITUTE(TEXT(SOURCE!H711,"????0"),"  ","")," ",""))), "")&amp;
      SUBSTITUTE(SUBSTITUTE(TEXT(SOURCE!H711,"????0"),"  ","")," ","")&amp;","&amp; IF(SOURCE!$T$2-3 &gt;= 0, REPT(" ",SOURCE!$T$2-3-5), "")&amp;
      SOURCE!I711&amp;" | "&amp; IF(SOURCE!$U$2-LEN(SOURCE!I711) &gt;= 0, REPT(" ",SOURCE!$U$2-LEN(SOURCE!I711)), "")&amp;
      SOURCE!J711&amp;      IF(SOURCE!$V$2-LEN(SOURCE!J711) &gt;= 0, REPT(" ",SOURCE!$V$2-LEN(SOURCE!J711)), "")&amp;
  " | "&amp; SOURCE!K711&amp;      IF(SOURCE!$X$2-LEN(SOURCE!K711) &gt;= 0, REPT(" ",SOURCE!$X$2-LEN(SOURCE!K711)), "")&amp;
      "},"&amp;IF(SOURCE!L711&lt;&gt;"",""&amp;SOURCE!L711,"")
 )
)
)</f>
        <v>/*  687 */  { itemToBeCoded,               NOPARAM,                     "0687",                                        "0687",                                        (0 &lt;&lt; TAM_MAX_BITS) |     0, CAT_FREE | SLS_UNCHANGED | US_UNCHANGED},</v>
      </c>
    </row>
    <row r="712" spans="1:1">
      <c r="A712" s="168" t="str">
        <f>IF(AND(OR(SOURCE!A712="",ISBLANK(SOURCE!A712)),SOURCE!B712&gt;0),IF(ISBLANK(SOURCE!C712),"",SOURCE!C712),
IF(SOURCE!B712&lt;0,VLOOKUP(SOURCE!B712,lookups!A$1:B$25,2,0),
  IF(ISBLANK(SOURCE!B712),
    "",
    "/* "&amp;TEXT(SOURCE!B712,"???0")&amp;" *"&amp;
      SOURCE!C712&amp;", "&amp; IF(SOURCE!$O$2-LEN(SOURCE!C712) &gt;= 0, REPT(" ",SOURCE!$O$2-LEN(SOURCE!C712)), "")&amp;
      SOURCE!D712&amp;", "&amp; IF(SOURCE!$P$2-LEN(SOURCE!D712) &gt;= 0, REPT(" ",SOURCE!$P$2-LEN(SOURCE!D712)), "")&amp;
      SOURCE!E712&amp;", "&amp; IF(SOURCE!$Q$2-LEN(SOURCE!E712) &gt;=0, REPT(" ",SOURCE!$Q$2-LEN(SOURCE!E712)), "")&amp;
      SOURCE!F712&amp;", "&amp; IF(SOURCE!$R$2-LEN(SOURCE!F712) &gt;= 0, REPT(" ",SOURCE!$R$2-LEN(SOURCE!F712)+2), "")&amp;"("&amp;
      SUBSTITUTE(TEXT(SOURCE!G712,"??0"),"  ","")&amp;" &lt;&lt; TAM_MAX_BITS) |"&amp; IF(SOURCE!$S$2-3 &gt;= 0, REPT(" ",SOURCE!$S$2-5+4+1-1-LEN(SUBSTITUTE(SUBSTITUTE(TEXT(SOURCE!H712,"????0"),"  ","")," ",""))), "")&amp;
      SUBSTITUTE(SUBSTITUTE(TEXT(SOURCE!H712,"????0"),"  ","")," ","")&amp;","&amp; IF(SOURCE!$T$2-3 &gt;= 0, REPT(" ",SOURCE!$T$2-3-5), "")&amp;
      SOURCE!I712&amp;" | "&amp; IF(SOURCE!$U$2-LEN(SOURCE!I712) &gt;= 0, REPT(" ",SOURCE!$U$2-LEN(SOURCE!I712)), "")&amp;
      SOURCE!J712&amp;      IF(SOURCE!$V$2-LEN(SOURCE!J712) &gt;= 0, REPT(" ",SOURCE!$V$2-LEN(SOURCE!J712)), "")&amp;
  " | "&amp; SOURCE!K712&amp;      IF(SOURCE!$X$2-LEN(SOURCE!K712) &gt;= 0, REPT(" ",SOURCE!$X$2-LEN(SOURCE!K712)), "")&amp;
      "},"&amp;IF(SOURCE!L712&lt;&gt;"",""&amp;SOURCE!L712,"")
 )
)
)</f>
        <v>/*  688 */  { addItemToBuffer,             ITM_A_MACRON,                STD_A_MACRON,                                  STD_A_MACRON,                                  (0 &lt;&lt; TAM_MAX_BITS) |     0, CAT_AINT | SLS_UNCHANGED | US_UNCHANGED},</v>
      </c>
    </row>
    <row r="713" spans="1:1">
      <c r="A713" s="168" t="str">
        <f>IF(AND(OR(SOURCE!A713="",ISBLANK(SOURCE!A713)),SOURCE!B713&gt;0),IF(ISBLANK(SOURCE!C713),"",SOURCE!C713),
IF(SOURCE!B713&lt;0,VLOOKUP(SOURCE!B713,lookups!A$1:B$25,2,0),
  IF(ISBLANK(SOURCE!B713),
    "",
    "/* "&amp;TEXT(SOURCE!B713,"???0")&amp;" *"&amp;
      SOURCE!C713&amp;", "&amp; IF(SOURCE!$O$2-LEN(SOURCE!C713) &gt;= 0, REPT(" ",SOURCE!$O$2-LEN(SOURCE!C713)), "")&amp;
      SOURCE!D713&amp;", "&amp; IF(SOURCE!$P$2-LEN(SOURCE!D713) &gt;= 0, REPT(" ",SOURCE!$P$2-LEN(SOURCE!D713)), "")&amp;
      SOURCE!E713&amp;", "&amp; IF(SOURCE!$Q$2-LEN(SOURCE!E713) &gt;=0, REPT(" ",SOURCE!$Q$2-LEN(SOURCE!E713)), "")&amp;
      SOURCE!F713&amp;", "&amp; IF(SOURCE!$R$2-LEN(SOURCE!F713) &gt;= 0, REPT(" ",SOURCE!$R$2-LEN(SOURCE!F713)+2), "")&amp;"("&amp;
      SUBSTITUTE(TEXT(SOURCE!G713,"??0"),"  ","")&amp;" &lt;&lt; TAM_MAX_BITS) |"&amp; IF(SOURCE!$S$2-3 &gt;= 0, REPT(" ",SOURCE!$S$2-5+4+1-1-LEN(SUBSTITUTE(SUBSTITUTE(TEXT(SOURCE!H713,"????0"),"  ","")," ",""))), "")&amp;
      SUBSTITUTE(SUBSTITUTE(TEXT(SOURCE!H713,"????0"),"  ","")," ","")&amp;","&amp; IF(SOURCE!$T$2-3 &gt;= 0, REPT(" ",SOURCE!$T$2-3-5), "")&amp;
      SOURCE!I713&amp;" | "&amp; IF(SOURCE!$U$2-LEN(SOURCE!I713) &gt;= 0, REPT(" ",SOURCE!$U$2-LEN(SOURCE!I713)), "")&amp;
      SOURCE!J713&amp;      IF(SOURCE!$V$2-LEN(SOURCE!J713) &gt;= 0, REPT(" ",SOURCE!$V$2-LEN(SOURCE!J713)), "")&amp;
  " | "&amp; SOURCE!K713&amp;      IF(SOURCE!$X$2-LEN(SOURCE!K713) &gt;= 0, REPT(" ",SOURCE!$X$2-LEN(SOURCE!K713)), "")&amp;
      "},"&amp;IF(SOURCE!L713&lt;&gt;"",""&amp;SOURCE!L713,"")
 )
)
)</f>
        <v>/*  689 */  { addItemToBuffer,             ITM_A_ACUTE,                 STD_A_ACUTE,                                   STD_A_ACUTE,                                   (0 &lt;&lt; TAM_MAX_BITS) |     0, CAT_AINT | SLS_UNCHANGED | US_UNCHANGED},</v>
      </c>
    </row>
    <row r="714" spans="1:1">
      <c r="A714" s="168" t="str">
        <f>IF(AND(OR(SOURCE!A714="",ISBLANK(SOURCE!A714)),SOURCE!B714&gt;0),IF(ISBLANK(SOURCE!C714),"",SOURCE!C714),
IF(SOURCE!B714&lt;0,VLOOKUP(SOURCE!B714,lookups!A$1:B$25,2,0),
  IF(ISBLANK(SOURCE!B714),
    "",
    "/* "&amp;TEXT(SOURCE!B714,"???0")&amp;" *"&amp;
      SOURCE!C714&amp;", "&amp; IF(SOURCE!$O$2-LEN(SOURCE!C714) &gt;= 0, REPT(" ",SOURCE!$O$2-LEN(SOURCE!C714)), "")&amp;
      SOURCE!D714&amp;", "&amp; IF(SOURCE!$P$2-LEN(SOURCE!D714) &gt;= 0, REPT(" ",SOURCE!$P$2-LEN(SOURCE!D714)), "")&amp;
      SOURCE!E714&amp;", "&amp; IF(SOURCE!$Q$2-LEN(SOURCE!E714) &gt;=0, REPT(" ",SOURCE!$Q$2-LEN(SOURCE!E714)), "")&amp;
      SOURCE!F714&amp;", "&amp; IF(SOURCE!$R$2-LEN(SOURCE!F714) &gt;= 0, REPT(" ",SOURCE!$R$2-LEN(SOURCE!F714)+2), "")&amp;"("&amp;
      SUBSTITUTE(TEXT(SOURCE!G714,"??0"),"  ","")&amp;" &lt;&lt; TAM_MAX_BITS) |"&amp; IF(SOURCE!$S$2-3 &gt;= 0, REPT(" ",SOURCE!$S$2-5+4+1-1-LEN(SUBSTITUTE(SUBSTITUTE(TEXT(SOURCE!H714,"????0"),"  ","")," ",""))), "")&amp;
      SUBSTITUTE(SUBSTITUTE(TEXT(SOURCE!H714,"????0"),"  ","")," ","")&amp;","&amp; IF(SOURCE!$T$2-3 &gt;= 0, REPT(" ",SOURCE!$T$2-3-5), "")&amp;
      SOURCE!I714&amp;" | "&amp; IF(SOURCE!$U$2-LEN(SOURCE!I714) &gt;= 0, REPT(" ",SOURCE!$U$2-LEN(SOURCE!I714)), "")&amp;
      SOURCE!J714&amp;      IF(SOURCE!$V$2-LEN(SOURCE!J714) &gt;= 0, REPT(" ",SOURCE!$V$2-LEN(SOURCE!J714)), "")&amp;
  " | "&amp; SOURCE!K714&amp;      IF(SOURCE!$X$2-LEN(SOURCE!K714) &gt;= 0, REPT(" ",SOURCE!$X$2-LEN(SOURCE!K714)), "")&amp;
      "},"&amp;IF(SOURCE!L714&lt;&gt;"",""&amp;SOURCE!L714,"")
 )
)
)</f>
        <v>/*  690 */  { addItemToBuffer,             ITM_A_BREVE,                 STD_A_BREVE,                                   STD_A_BREVE,                                   (0 &lt;&lt; TAM_MAX_BITS) |     0, CAT_AINT | SLS_UNCHANGED | US_UNCHANGED},</v>
      </c>
    </row>
    <row r="715" spans="1:1">
      <c r="A715" s="168" t="str">
        <f>IF(AND(OR(SOURCE!A715="",ISBLANK(SOURCE!A715)),SOURCE!B715&gt;0),IF(ISBLANK(SOURCE!C715),"",SOURCE!C715),
IF(SOURCE!B715&lt;0,VLOOKUP(SOURCE!B715,lookups!A$1:B$25,2,0),
  IF(ISBLANK(SOURCE!B715),
    "",
    "/* "&amp;TEXT(SOURCE!B715,"???0")&amp;" *"&amp;
      SOURCE!C715&amp;", "&amp; IF(SOURCE!$O$2-LEN(SOURCE!C715) &gt;= 0, REPT(" ",SOURCE!$O$2-LEN(SOURCE!C715)), "")&amp;
      SOURCE!D715&amp;", "&amp; IF(SOURCE!$P$2-LEN(SOURCE!D715) &gt;= 0, REPT(" ",SOURCE!$P$2-LEN(SOURCE!D715)), "")&amp;
      SOURCE!E715&amp;", "&amp; IF(SOURCE!$Q$2-LEN(SOURCE!E715) &gt;=0, REPT(" ",SOURCE!$Q$2-LEN(SOURCE!E715)), "")&amp;
      SOURCE!F715&amp;", "&amp; IF(SOURCE!$R$2-LEN(SOURCE!F715) &gt;= 0, REPT(" ",SOURCE!$R$2-LEN(SOURCE!F715)+2), "")&amp;"("&amp;
      SUBSTITUTE(TEXT(SOURCE!G715,"??0"),"  ","")&amp;" &lt;&lt; TAM_MAX_BITS) |"&amp; IF(SOURCE!$S$2-3 &gt;= 0, REPT(" ",SOURCE!$S$2-5+4+1-1-LEN(SUBSTITUTE(SUBSTITUTE(TEXT(SOURCE!H715,"????0"),"  ","")," ",""))), "")&amp;
      SUBSTITUTE(SUBSTITUTE(TEXT(SOURCE!H715,"????0"),"  ","")," ","")&amp;","&amp; IF(SOURCE!$T$2-3 &gt;= 0, REPT(" ",SOURCE!$T$2-3-5), "")&amp;
      SOURCE!I715&amp;" | "&amp; IF(SOURCE!$U$2-LEN(SOURCE!I715) &gt;= 0, REPT(" ",SOURCE!$U$2-LEN(SOURCE!I715)), "")&amp;
      SOURCE!J715&amp;      IF(SOURCE!$V$2-LEN(SOURCE!J715) &gt;= 0, REPT(" ",SOURCE!$V$2-LEN(SOURCE!J715)), "")&amp;
  " | "&amp; SOURCE!K715&amp;      IF(SOURCE!$X$2-LEN(SOURCE!K715) &gt;= 0, REPT(" ",SOURCE!$X$2-LEN(SOURCE!K715)), "")&amp;
      "},"&amp;IF(SOURCE!L715&lt;&gt;"",""&amp;SOURCE!L715,"")
 )
)
)</f>
        <v>/*  691 */  { addItemToBuffer,             ITM_A_GRAVE,                 STD_A_GRAVE,                                   STD_A_GRAVE,                                   (0 &lt;&lt; TAM_MAX_BITS) |     0, CAT_AINT | SLS_UNCHANGED | US_UNCHANGED},</v>
      </c>
    </row>
    <row r="716" spans="1:1">
      <c r="A716" s="168" t="str">
        <f>IF(AND(OR(SOURCE!A716="",ISBLANK(SOURCE!A716)),SOURCE!B716&gt;0),IF(ISBLANK(SOURCE!C716),"",SOURCE!C716),
IF(SOURCE!B716&lt;0,VLOOKUP(SOURCE!B716,lookups!A$1:B$25,2,0),
  IF(ISBLANK(SOURCE!B716),
    "",
    "/* "&amp;TEXT(SOURCE!B716,"???0")&amp;" *"&amp;
      SOURCE!C716&amp;", "&amp; IF(SOURCE!$O$2-LEN(SOURCE!C716) &gt;= 0, REPT(" ",SOURCE!$O$2-LEN(SOURCE!C716)), "")&amp;
      SOURCE!D716&amp;", "&amp; IF(SOURCE!$P$2-LEN(SOURCE!D716) &gt;= 0, REPT(" ",SOURCE!$P$2-LEN(SOURCE!D716)), "")&amp;
      SOURCE!E716&amp;", "&amp; IF(SOURCE!$Q$2-LEN(SOURCE!E716) &gt;=0, REPT(" ",SOURCE!$Q$2-LEN(SOURCE!E716)), "")&amp;
      SOURCE!F716&amp;", "&amp; IF(SOURCE!$R$2-LEN(SOURCE!F716) &gt;= 0, REPT(" ",SOURCE!$R$2-LEN(SOURCE!F716)+2), "")&amp;"("&amp;
      SUBSTITUTE(TEXT(SOURCE!G716,"??0"),"  ","")&amp;" &lt;&lt; TAM_MAX_BITS) |"&amp; IF(SOURCE!$S$2-3 &gt;= 0, REPT(" ",SOURCE!$S$2-5+4+1-1-LEN(SUBSTITUTE(SUBSTITUTE(TEXT(SOURCE!H716,"????0"),"  ","")," ",""))), "")&amp;
      SUBSTITUTE(SUBSTITUTE(TEXT(SOURCE!H716,"????0"),"  ","")," ","")&amp;","&amp; IF(SOURCE!$T$2-3 &gt;= 0, REPT(" ",SOURCE!$T$2-3-5), "")&amp;
      SOURCE!I716&amp;" | "&amp; IF(SOURCE!$U$2-LEN(SOURCE!I716) &gt;= 0, REPT(" ",SOURCE!$U$2-LEN(SOURCE!I716)), "")&amp;
      SOURCE!J716&amp;      IF(SOURCE!$V$2-LEN(SOURCE!J716) &gt;= 0, REPT(" ",SOURCE!$V$2-LEN(SOURCE!J716)), "")&amp;
  " | "&amp; SOURCE!K716&amp;      IF(SOURCE!$X$2-LEN(SOURCE!K716) &gt;= 0, REPT(" ",SOURCE!$X$2-LEN(SOURCE!K716)), "")&amp;
      "},"&amp;IF(SOURCE!L716&lt;&gt;"",""&amp;SOURCE!L716,"")
 )
)
)</f>
        <v>/*  692 */  { addItemToBuffer,             ITM_A_DIARESIS,              STD_A_DIARESIS,                                STD_A_DIARESIS,                                (0 &lt;&lt; TAM_MAX_BITS) |     0, CAT_AINT | SLS_UNCHANGED | US_UNCHANGED},</v>
      </c>
    </row>
    <row r="717" spans="1:1">
      <c r="A717" s="168" t="str">
        <f>IF(AND(OR(SOURCE!A717="",ISBLANK(SOURCE!A717)),SOURCE!B717&gt;0),IF(ISBLANK(SOURCE!C717),"",SOURCE!C717),
IF(SOURCE!B717&lt;0,VLOOKUP(SOURCE!B717,lookups!A$1:B$25,2,0),
  IF(ISBLANK(SOURCE!B717),
    "",
    "/* "&amp;TEXT(SOURCE!B717,"???0")&amp;" *"&amp;
      SOURCE!C717&amp;", "&amp; IF(SOURCE!$O$2-LEN(SOURCE!C717) &gt;= 0, REPT(" ",SOURCE!$O$2-LEN(SOURCE!C717)), "")&amp;
      SOURCE!D717&amp;", "&amp; IF(SOURCE!$P$2-LEN(SOURCE!D717) &gt;= 0, REPT(" ",SOURCE!$P$2-LEN(SOURCE!D717)), "")&amp;
      SOURCE!E717&amp;", "&amp; IF(SOURCE!$Q$2-LEN(SOURCE!E717) &gt;=0, REPT(" ",SOURCE!$Q$2-LEN(SOURCE!E717)), "")&amp;
      SOURCE!F717&amp;", "&amp; IF(SOURCE!$R$2-LEN(SOURCE!F717) &gt;= 0, REPT(" ",SOURCE!$R$2-LEN(SOURCE!F717)+2), "")&amp;"("&amp;
      SUBSTITUTE(TEXT(SOURCE!G717,"??0"),"  ","")&amp;" &lt;&lt; TAM_MAX_BITS) |"&amp; IF(SOURCE!$S$2-3 &gt;= 0, REPT(" ",SOURCE!$S$2-5+4+1-1-LEN(SUBSTITUTE(SUBSTITUTE(TEXT(SOURCE!H717,"????0"),"  ","")," ",""))), "")&amp;
      SUBSTITUTE(SUBSTITUTE(TEXT(SOURCE!H717,"????0"),"  ","")," ","")&amp;","&amp; IF(SOURCE!$T$2-3 &gt;= 0, REPT(" ",SOURCE!$T$2-3-5), "")&amp;
      SOURCE!I717&amp;" | "&amp; IF(SOURCE!$U$2-LEN(SOURCE!I717) &gt;= 0, REPT(" ",SOURCE!$U$2-LEN(SOURCE!I717)), "")&amp;
      SOURCE!J717&amp;      IF(SOURCE!$V$2-LEN(SOURCE!J717) &gt;= 0, REPT(" ",SOURCE!$V$2-LEN(SOURCE!J717)), "")&amp;
  " | "&amp; SOURCE!K717&amp;      IF(SOURCE!$X$2-LEN(SOURCE!K717) &gt;= 0, REPT(" ",SOURCE!$X$2-LEN(SOURCE!K717)), "")&amp;
      "},"&amp;IF(SOURCE!L717&lt;&gt;"",""&amp;SOURCE!L717,"")
 )
)
)</f>
        <v>/*  693 */  { addItemToBuffer,             ITM_A_TILDE,                 STD_A_TILDE,                                   STD_A_TILDE,                                   (0 &lt;&lt; TAM_MAX_BITS) |     0, CAT_AINT | SLS_UNCHANGED | US_UNCHANGED},</v>
      </c>
    </row>
    <row r="718" spans="1:1">
      <c r="A718" s="168" t="str">
        <f>IF(AND(OR(SOURCE!A718="",ISBLANK(SOURCE!A718)),SOURCE!B718&gt;0),IF(ISBLANK(SOURCE!C718),"",SOURCE!C718),
IF(SOURCE!B718&lt;0,VLOOKUP(SOURCE!B718,lookups!A$1:B$25,2,0),
  IF(ISBLANK(SOURCE!B718),
    "",
    "/* "&amp;TEXT(SOURCE!B718,"???0")&amp;" *"&amp;
      SOURCE!C718&amp;", "&amp; IF(SOURCE!$O$2-LEN(SOURCE!C718) &gt;= 0, REPT(" ",SOURCE!$O$2-LEN(SOURCE!C718)), "")&amp;
      SOURCE!D718&amp;", "&amp; IF(SOURCE!$P$2-LEN(SOURCE!D718) &gt;= 0, REPT(" ",SOURCE!$P$2-LEN(SOURCE!D718)), "")&amp;
      SOURCE!E718&amp;", "&amp; IF(SOURCE!$Q$2-LEN(SOURCE!E718) &gt;=0, REPT(" ",SOURCE!$Q$2-LEN(SOURCE!E718)), "")&amp;
      SOURCE!F718&amp;", "&amp; IF(SOURCE!$R$2-LEN(SOURCE!F718) &gt;= 0, REPT(" ",SOURCE!$R$2-LEN(SOURCE!F718)+2), "")&amp;"("&amp;
      SUBSTITUTE(TEXT(SOURCE!G718,"??0"),"  ","")&amp;" &lt;&lt; TAM_MAX_BITS) |"&amp; IF(SOURCE!$S$2-3 &gt;= 0, REPT(" ",SOURCE!$S$2-5+4+1-1-LEN(SUBSTITUTE(SUBSTITUTE(TEXT(SOURCE!H718,"????0"),"  ","")," ",""))), "")&amp;
      SUBSTITUTE(SUBSTITUTE(TEXT(SOURCE!H718,"????0"),"  ","")," ","")&amp;","&amp; IF(SOURCE!$T$2-3 &gt;= 0, REPT(" ",SOURCE!$T$2-3-5), "")&amp;
      SOURCE!I718&amp;" | "&amp; IF(SOURCE!$U$2-LEN(SOURCE!I718) &gt;= 0, REPT(" ",SOURCE!$U$2-LEN(SOURCE!I718)), "")&amp;
      SOURCE!J718&amp;      IF(SOURCE!$V$2-LEN(SOURCE!J718) &gt;= 0, REPT(" ",SOURCE!$V$2-LEN(SOURCE!J718)), "")&amp;
  " | "&amp; SOURCE!K718&amp;      IF(SOURCE!$X$2-LEN(SOURCE!K718) &gt;= 0, REPT(" ",SOURCE!$X$2-LEN(SOURCE!K718)), "")&amp;
      "},"&amp;IF(SOURCE!L718&lt;&gt;"",""&amp;SOURCE!L718,"")
 )
)
)</f>
        <v>/*  694 */  { addItemToBuffer,             ITM_A_CIRC,                  STD_A_CIRC,                                    STD_A_CIRC,                                    (0 &lt;&lt; TAM_MAX_BITS) |     0, CAT_AINT | SLS_UNCHANGED | US_UNCHANGED},</v>
      </c>
    </row>
    <row r="719" spans="1:1">
      <c r="A719" s="168" t="str">
        <f>IF(AND(OR(SOURCE!A719="",ISBLANK(SOURCE!A719)),SOURCE!B719&gt;0),IF(ISBLANK(SOURCE!C719),"",SOURCE!C719),
IF(SOURCE!B719&lt;0,VLOOKUP(SOURCE!B719,lookups!A$1:B$25,2,0),
  IF(ISBLANK(SOURCE!B719),
    "",
    "/* "&amp;TEXT(SOURCE!B719,"???0")&amp;" *"&amp;
      SOURCE!C719&amp;", "&amp; IF(SOURCE!$O$2-LEN(SOURCE!C719) &gt;= 0, REPT(" ",SOURCE!$O$2-LEN(SOURCE!C719)), "")&amp;
      SOURCE!D719&amp;", "&amp; IF(SOURCE!$P$2-LEN(SOURCE!D719) &gt;= 0, REPT(" ",SOURCE!$P$2-LEN(SOURCE!D719)), "")&amp;
      SOURCE!E719&amp;", "&amp; IF(SOURCE!$Q$2-LEN(SOURCE!E719) &gt;=0, REPT(" ",SOURCE!$Q$2-LEN(SOURCE!E719)), "")&amp;
      SOURCE!F719&amp;", "&amp; IF(SOURCE!$R$2-LEN(SOURCE!F719) &gt;= 0, REPT(" ",SOURCE!$R$2-LEN(SOURCE!F719)+2), "")&amp;"("&amp;
      SUBSTITUTE(TEXT(SOURCE!G719,"??0"),"  ","")&amp;" &lt;&lt; TAM_MAX_BITS) |"&amp; IF(SOURCE!$S$2-3 &gt;= 0, REPT(" ",SOURCE!$S$2-5+4+1-1-LEN(SUBSTITUTE(SUBSTITUTE(TEXT(SOURCE!H719,"????0"),"  ","")," ",""))), "")&amp;
      SUBSTITUTE(SUBSTITUTE(TEXT(SOURCE!H719,"????0"),"  ","")," ","")&amp;","&amp; IF(SOURCE!$T$2-3 &gt;= 0, REPT(" ",SOURCE!$T$2-3-5), "")&amp;
      SOURCE!I719&amp;" | "&amp; IF(SOURCE!$U$2-LEN(SOURCE!I719) &gt;= 0, REPT(" ",SOURCE!$U$2-LEN(SOURCE!I719)), "")&amp;
      SOURCE!J719&amp;      IF(SOURCE!$V$2-LEN(SOURCE!J719) &gt;= 0, REPT(" ",SOURCE!$V$2-LEN(SOURCE!J719)), "")&amp;
  " | "&amp; SOURCE!K719&amp;      IF(SOURCE!$X$2-LEN(SOURCE!K719) &gt;= 0, REPT(" ",SOURCE!$X$2-LEN(SOURCE!K719)), "")&amp;
      "},"&amp;IF(SOURCE!L719&lt;&gt;"",""&amp;SOURCE!L719,"")
 )
)
)</f>
        <v>/*  695 */  { addItemToBuffer,             ITM_A_RING,                  STD_A_RING,                                    STD_A_RING,                                    (0 &lt;&lt; TAM_MAX_BITS) |     0, CAT_AINT | SLS_UNCHANGED | US_UNCHANGED},</v>
      </c>
    </row>
    <row r="720" spans="1:1">
      <c r="A720" s="168" t="str">
        <f>IF(AND(OR(SOURCE!A720="",ISBLANK(SOURCE!A720)),SOURCE!B720&gt;0),IF(ISBLANK(SOURCE!C720),"",SOURCE!C720),
IF(SOURCE!B720&lt;0,VLOOKUP(SOURCE!B720,lookups!A$1:B$25,2,0),
  IF(ISBLANK(SOURCE!B720),
    "",
    "/* "&amp;TEXT(SOURCE!B720,"???0")&amp;" *"&amp;
      SOURCE!C720&amp;", "&amp; IF(SOURCE!$O$2-LEN(SOURCE!C720) &gt;= 0, REPT(" ",SOURCE!$O$2-LEN(SOURCE!C720)), "")&amp;
      SOURCE!D720&amp;", "&amp; IF(SOURCE!$P$2-LEN(SOURCE!D720) &gt;= 0, REPT(" ",SOURCE!$P$2-LEN(SOURCE!D720)), "")&amp;
      SOURCE!E720&amp;", "&amp; IF(SOURCE!$Q$2-LEN(SOURCE!E720) &gt;=0, REPT(" ",SOURCE!$Q$2-LEN(SOURCE!E720)), "")&amp;
      SOURCE!F720&amp;", "&amp; IF(SOURCE!$R$2-LEN(SOURCE!F720) &gt;= 0, REPT(" ",SOURCE!$R$2-LEN(SOURCE!F720)+2), "")&amp;"("&amp;
      SUBSTITUTE(TEXT(SOURCE!G720,"??0"),"  ","")&amp;" &lt;&lt; TAM_MAX_BITS) |"&amp; IF(SOURCE!$S$2-3 &gt;= 0, REPT(" ",SOURCE!$S$2-5+4+1-1-LEN(SUBSTITUTE(SUBSTITUTE(TEXT(SOURCE!H720,"????0"),"  ","")," ",""))), "")&amp;
      SUBSTITUTE(SUBSTITUTE(TEXT(SOURCE!H720,"????0"),"  ","")," ","")&amp;","&amp; IF(SOURCE!$T$2-3 &gt;= 0, REPT(" ",SOURCE!$T$2-3-5), "")&amp;
      SOURCE!I720&amp;" | "&amp; IF(SOURCE!$U$2-LEN(SOURCE!I720) &gt;= 0, REPT(" ",SOURCE!$U$2-LEN(SOURCE!I720)), "")&amp;
      SOURCE!J720&amp;      IF(SOURCE!$V$2-LEN(SOURCE!J720) &gt;= 0, REPT(" ",SOURCE!$V$2-LEN(SOURCE!J720)), "")&amp;
  " | "&amp; SOURCE!K720&amp;      IF(SOURCE!$X$2-LEN(SOURCE!K720) &gt;= 0, REPT(" ",SOURCE!$X$2-LEN(SOURCE!K720)), "")&amp;
      "},"&amp;IF(SOURCE!L720&lt;&gt;"",""&amp;SOURCE!L720,"")
 )
)
)</f>
        <v>/*  696 */  { addItemToBuffer,             ITM_AE,                      STD_AE,                                        STD_AE,                                        (0 &lt;&lt; TAM_MAX_BITS) |     0, CAT_AINT | SLS_UNCHANGED | US_UNCHANGED},</v>
      </c>
    </row>
    <row r="721" spans="1:1">
      <c r="A721" s="168" t="str">
        <f>IF(AND(OR(SOURCE!A721="",ISBLANK(SOURCE!A721)),SOURCE!B721&gt;0),IF(ISBLANK(SOURCE!C721),"",SOURCE!C721),
IF(SOURCE!B721&lt;0,VLOOKUP(SOURCE!B721,lookups!A$1:B$25,2,0),
  IF(ISBLANK(SOURCE!B721),
    "",
    "/* "&amp;TEXT(SOURCE!B721,"???0")&amp;" *"&amp;
      SOURCE!C721&amp;", "&amp; IF(SOURCE!$O$2-LEN(SOURCE!C721) &gt;= 0, REPT(" ",SOURCE!$O$2-LEN(SOURCE!C721)), "")&amp;
      SOURCE!D721&amp;", "&amp; IF(SOURCE!$P$2-LEN(SOURCE!D721) &gt;= 0, REPT(" ",SOURCE!$P$2-LEN(SOURCE!D721)), "")&amp;
      SOURCE!E721&amp;", "&amp; IF(SOURCE!$Q$2-LEN(SOURCE!E721) &gt;=0, REPT(" ",SOURCE!$Q$2-LEN(SOURCE!E721)), "")&amp;
      SOURCE!F721&amp;", "&amp; IF(SOURCE!$R$2-LEN(SOURCE!F721) &gt;= 0, REPT(" ",SOURCE!$R$2-LEN(SOURCE!F721)+2), "")&amp;"("&amp;
      SUBSTITUTE(TEXT(SOURCE!G721,"??0"),"  ","")&amp;" &lt;&lt; TAM_MAX_BITS) |"&amp; IF(SOURCE!$S$2-3 &gt;= 0, REPT(" ",SOURCE!$S$2-5+4+1-1-LEN(SUBSTITUTE(SUBSTITUTE(TEXT(SOURCE!H721,"????0"),"  ","")," ",""))), "")&amp;
      SUBSTITUTE(SUBSTITUTE(TEXT(SOURCE!H721,"????0"),"  ","")," ","")&amp;","&amp; IF(SOURCE!$T$2-3 &gt;= 0, REPT(" ",SOURCE!$T$2-3-5), "")&amp;
      SOURCE!I721&amp;" | "&amp; IF(SOURCE!$U$2-LEN(SOURCE!I721) &gt;= 0, REPT(" ",SOURCE!$U$2-LEN(SOURCE!I721)), "")&amp;
      SOURCE!J721&amp;      IF(SOURCE!$V$2-LEN(SOURCE!J721) &gt;= 0, REPT(" ",SOURCE!$V$2-LEN(SOURCE!J721)), "")&amp;
  " | "&amp; SOURCE!K721&amp;      IF(SOURCE!$X$2-LEN(SOURCE!K721) &gt;= 0, REPT(" ",SOURCE!$X$2-LEN(SOURCE!K721)), "")&amp;
      "},"&amp;IF(SOURCE!L721&lt;&gt;"",""&amp;SOURCE!L721,"")
 )
)
)</f>
        <v>/*  697 */  { addItemToBuffer,             ITM_A_OGONEK,                STD_A_OGONEK,                                  STD_A_OGONEK,                                  (0 &lt;&lt; TAM_MAX_BITS) |     0, CAT_AINT | SLS_UNCHANGED | US_UNCHANGED},</v>
      </c>
    </row>
    <row r="722" spans="1:1">
      <c r="A722" s="168" t="str">
        <f>IF(AND(OR(SOURCE!A722="",ISBLANK(SOURCE!A722)),SOURCE!B722&gt;0),IF(ISBLANK(SOURCE!C722),"",SOURCE!C722),
IF(SOURCE!B722&lt;0,VLOOKUP(SOURCE!B722,lookups!A$1:B$25,2,0),
  IF(ISBLANK(SOURCE!B722),
    "",
    "/* "&amp;TEXT(SOURCE!B722,"???0")&amp;" *"&amp;
      SOURCE!C722&amp;", "&amp; IF(SOURCE!$O$2-LEN(SOURCE!C722) &gt;= 0, REPT(" ",SOURCE!$O$2-LEN(SOURCE!C722)), "")&amp;
      SOURCE!D722&amp;", "&amp; IF(SOURCE!$P$2-LEN(SOURCE!D722) &gt;= 0, REPT(" ",SOURCE!$P$2-LEN(SOURCE!D722)), "")&amp;
      SOURCE!E722&amp;", "&amp; IF(SOURCE!$Q$2-LEN(SOURCE!E722) &gt;=0, REPT(" ",SOURCE!$Q$2-LEN(SOURCE!E722)), "")&amp;
      SOURCE!F722&amp;", "&amp; IF(SOURCE!$R$2-LEN(SOURCE!F722) &gt;= 0, REPT(" ",SOURCE!$R$2-LEN(SOURCE!F722)+2), "")&amp;"("&amp;
      SUBSTITUTE(TEXT(SOURCE!G722,"??0"),"  ","")&amp;" &lt;&lt; TAM_MAX_BITS) |"&amp; IF(SOURCE!$S$2-3 &gt;= 0, REPT(" ",SOURCE!$S$2-5+4+1-1-LEN(SUBSTITUTE(SUBSTITUTE(TEXT(SOURCE!H722,"????0"),"  ","")," ",""))), "")&amp;
      SUBSTITUTE(SUBSTITUTE(TEXT(SOURCE!H722,"????0"),"  ","")," ","")&amp;","&amp; IF(SOURCE!$T$2-3 &gt;= 0, REPT(" ",SOURCE!$T$2-3-5), "")&amp;
      SOURCE!I722&amp;" | "&amp; IF(SOURCE!$U$2-LEN(SOURCE!I722) &gt;= 0, REPT(" ",SOURCE!$U$2-LEN(SOURCE!I722)), "")&amp;
      SOURCE!J722&amp;      IF(SOURCE!$V$2-LEN(SOURCE!J722) &gt;= 0, REPT(" ",SOURCE!$V$2-LEN(SOURCE!J722)), "")&amp;
  " | "&amp; SOURCE!K722&amp;      IF(SOURCE!$X$2-LEN(SOURCE!K722) &gt;= 0, REPT(" ",SOURCE!$X$2-LEN(SOURCE!K722)), "")&amp;
      "},"&amp;IF(SOURCE!L722&lt;&gt;"",""&amp;SOURCE!L722,"")
 )
)
)</f>
        <v>/*  698 */  { addItemToBuffer,             ITM_C_ACUTE,                 STD_C_ACUTE,                                   STD_C_ACUTE,                                   (0 &lt;&lt; TAM_MAX_BITS) |     0, CAT_AINT | SLS_UNCHANGED | US_UNCHANGED},</v>
      </c>
    </row>
    <row r="723" spans="1:1">
      <c r="A723" s="168" t="str">
        <f>IF(AND(OR(SOURCE!A723="",ISBLANK(SOURCE!A723)),SOURCE!B723&gt;0),IF(ISBLANK(SOURCE!C723),"",SOURCE!C723),
IF(SOURCE!B723&lt;0,VLOOKUP(SOURCE!B723,lookups!A$1:B$25,2,0),
  IF(ISBLANK(SOURCE!B723),
    "",
    "/* "&amp;TEXT(SOURCE!B723,"???0")&amp;" *"&amp;
      SOURCE!C723&amp;", "&amp; IF(SOURCE!$O$2-LEN(SOURCE!C723) &gt;= 0, REPT(" ",SOURCE!$O$2-LEN(SOURCE!C723)), "")&amp;
      SOURCE!D723&amp;", "&amp; IF(SOURCE!$P$2-LEN(SOURCE!D723) &gt;= 0, REPT(" ",SOURCE!$P$2-LEN(SOURCE!D723)), "")&amp;
      SOURCE!E723&amp;", "&amp; IF(SOURCE!$Q$2-LEN(SOURCE!E723) &gt;=0, REPT(" ",SOURCE!$Q$2-LEN(SOURCE!E723)), "")&amp;
      SOURCE!F723&amp;", "&amp; IF(SOURCE!$R$2-LEN(SOURCE!F723) &gt;= 0, REPT(" ",SOURCE!$R$2-LEN(SOURCE!F723)+2), "")&amp;"("&amp;
      SUBSTITUTE(TEXT(SOURCE!G723,"??0"),"  ","")&amp;" &lt;&lt; TAM_MAX_BITS) |"&amp; IF(SOURCE!$S$2-3 &gt;= 0, REPT(" ",SOURCE!$S$2-5+4+1-1-LEN(SUBSTITUTE(SUBSTITUTE(TEXT(SOURCE!H723,"????0"),"  ","")," ",""))), "")&amp;
      SUBSTITUTE(SUBSTITUTE(TEXT(SOURCE!H723,"????0"),"  ","")," ","")&amp;","&amp; IF(SOURCE!$T$2-3 &gt;= 0, REPT(" ",SOURCE!$T$2-3-5), "")&amp;
      SOURCE!I723&amp;" | "&amp; IF(SOURCE!$U$2-LEN(SOURCE!I723) &gt;= 0, REPT(" ",SOURCE!$U$2-LEN(SOURCE!I723)), "")&amp;
      SOURCE!J723&amp;      IF(SOURCE!$V$2-LEN(SOURCE!J723) &gt;= 0, REPT(" ",SOURCE!$V$2-LEN(SOURCE!J723)), "")&amp;
  " | "&amp; SOURCE!K723&amp;      IF(SOURCE!$X$2-LEN(SOURCE!K723) &gt;= 0, REPT(" ",SOURCE!$X$2-LEN(SOURCE!K723)), "")&amp;
      "},"&amp;IF(SOURCE!L723&lt;&gt;"",""&amp;SOURCE!L723,"")
 )
)
)</f>
        <v>/*  699 */  { addItemToBuffer,             ITM_C_CARON,                 STD_C_CARON,                                   STD_C_CARON,                                   (0 &lt;&lt; TAM_MAX_BITS) |     0, CAT_AINT | SLS_UNCHANGED | US_UNCHANGED},</v>
      </c>
    </row>
    <row r="724" spans="1:1">
      <c r="A724" s="168" t="str">
        <f>IF(AND(OR(SOURCE!A724="",ISBLANK(SOURCE!A724)),SOURCE!B724&gt;0),IF(ISBLANK(SOURCE!C724),"",SOURCE!C724),
IF(SOURCE!B724&lt;0,VLOOKUP(SOURCE!B724,lookups!A$1:B$25,2,0),
  IF(ISBLANK(SOURCE!B724),
    "",
    "/* "&amp;TEXT(SOURCE!B724,"???0")&amp;" *"&amp;
      SOURCE!C724&amp;", "&amp; IF(SOURCE!$O$2-LEN(SOURCE!C724) &gt;= 0, REPT(" ",SOURCE!$O$2-LEN(SOURCE!C724)), "")&amp;
      SOURCE!D724&amp;", "&amp; IF(SOURCE!$P$2-LEN(SOURCE!D724) &gt;= 0, REPT(" ",SOURCE!$P$2-LEN(SOURCE!D724)), "")&amp;
      SOURCE!E724&amp;", "&amp; IF(SOURCE!$Q$2-LEN(SOURCE!E724) &gt;=0, REPT(" ",SOURCE!$Q$2-LEN(SOURCE!E724)), "")&amp;
      SOURCE!F724&amp;", "&amp; IF(SOURCE!$R$2-LEN(SOURCE!F724) &gt;= 0, REPT(" ",SOURCE!$R$2-LEN(SOURCE!F724)+2), "")&amp;"("&amp;
      SUBSTITUTE(TEXT(SOURCE!G724,"??0"),"  ","")&amp;" &lt;&lt; TAM_MAX_BITS) |"&amp; IF(SOURCE!$S$2-3 &gt;= 0, REPT(" ",SOURCE!$S$2-5+4+1-1-LEN(SUBSTITUTE(SUBSTITUTE(TEXT(SOURCE!H724,"????0"),"  ","")," ",""))), "")&amp;
      SUBSTITUTE(SUBSTITUTE(TEXT(SOURCE!H724,"????0"),"  ","")," ","")&amp;","&amp; IF(SOURCE!$T$2-3 &gt;= 0, REPT(" ",SOURCE!$T$2-3-5), "")&amp;
      SOURCE!I724&amp;" | "&amp; IF(SOURCE!$U$2-LEN(SOURCE!I724) &gt;= 0, REPT(" ",SOURCE!$U$2-LEN(SOURCE!I724)), "")&amp;
      SOURCE!J724&amp;      IF(SOURCE!$V$2-LEN(SOURCE!J724) &gt;= 0, REPT(" ",SOURCE!$V$2-LEN(SOURCE!J724)), "")&amp;
  " | "&amp; SOURCE!K724&amp;      IF(SOURCE!$X$2-LEN(SOURCE!K724) &gt;= 0, REPT(" ",SOURCE!$X$2-LEN(SOURCE!K724)), "")&amp;
      "},"&amp;IF(SOURCE!L724&lt;&gt;"",""&amp;SOURCE!L724,"")
 )
)
)</f>
        <v>/*  700 */  { addItemToBuffer,             ITM_C_CEDILLA,               STD_C_CEDILLA,                                 STD_C_CEDILLA,                                 (0 &lt;&lt; TAM_MAX_BITS) |     0, CAT_AINT | SLS_UNCHANGED | US_UNCHANGED},</v>
      </c>
    </row>
    <row r="725" spans="1:1">
      <c r="A725" s="168" t="str">
        <f>IF(AND(OR(SOURCE!A725="",ISBLANK(SOURCE!A725)),SOURCE!B725&gt;0),IF(ISBLANK(SOURCE!C725),"",SOURCE!C725),
IF(SOURCE!B725&lt;0,VLOOKUP(SOURCE!B725,lookups!A$1:B$25,2,0),
  IF(ISBLANK(SOURCE!B725),
    "",
    "/* "&amp;TEXT(SOURCE!B725,"???0")&amp;" *"&amp;
      SOURCE!C725&amp;", "&amp; IF(SOURCE!$O$2-LEN(SOURCE!C725) &gt;= 0, REPT(" ",SOURCE!$O$2-LEN(SOURCE!C725)), "")&amp;
      SOURCE!D725&amp;", "&amp; IF(SOURCE!$P$2-LEN(SOURCE!D725) &gt;= 0, REPT(" ",SOURCE!$P$2-LEN(SOURCE!D725)), "")&amp;
      SOURCE!E725&amp;", "&amp; IF(SOURCE!$Q$2-LEN(SOURCE!E725) &gt;=0, REPT(" ",SOURCE!$Q$2-LEN(SOURCE!E725)), "")&amp;
      SOURCE!F725&amp;", "&amp; IF(SOURCE!$R$2-LEN(SOURCE!F725) &gt;= 0, REPT(" ",SOURCE!$R$2-LEN(SOURCE!F725)+2), "")&amp;"("&amp;
      SUBSTITUTE(TEXT(SOURCE!G725,"??0"),"  ","")&amp;" &lt;&lt; TAM_MAX_BITS) |"&amp; IF(SOURCE!$S$2-3 &gt;= 0, REPT(" ",SOURCE!$S$2-5+4+1-1-LEN(SUBSTITUTE(SUBSTITUTE(TEXT(SOURCE!H725,"????0"),"  ","")," ",""))), "")&amp;
      SUBSTITUTE(SUBSTITUTE(TEXT(SOURCE!H725,"????0"),"  ","")," ","")&amp;","&amp; IF(SOURCE!$T$2-3 &gt;= 0, REPT(" ",SOURCE!$T$2-3-5), "")&amp;
      SOURCE!I725&amp;" | "&amp; IF(SOURCE!$U$2-LEN(SOURCE!I725) &gt;= 0, REPT(" ",SOURCE!$U$2-LEN(SOURCE!I725)), "")&amp;
      SOURCE!J725&amp;      IF(SOURCE!$V$2-LEN(SOURCE!J725) &gt;= 0, REPT(" ",SOURCE!$V$2-LEN(SOURCE!J725)), "")&amp;
  " | "&amp; SOURCE!K725&amp;      IF(SOURCE!$X$2-LEN(SOURCE!K725) &gt;= 0, REPT(" ",SOURCE!$X$2-LEN(SOURCE!K725)), "")&amp;
      "},"&amp;IF(SOURCE!L725&lt;&gt;"",""&amp;SOURCE!L725,"")
 )
)
)</f>
        <v>/*  701 */  { addItemToBuffer,             ITM_D_STROKE,                STD_D_STROKE,                                  STD_D_STROKE,                                  (0 &lt;&lt; TAM_MAX_BITS) |     0, CAT_AINT | SLS_UNCHANGED | US_UNCHANGED},</v>
      </c>
    </row>
    <row r="726" spans="1:1">
      <c r="A726" s="168" t="str">
        <f>IF(AND(OR(SOURCE!A726="",ISBLANK(SOURCE!A726)),SOURCE!B726&gt;0),IF(ISBLANK(SOURCE!C726),"",SOURCE!C726),
IF(SOURCE!B726&lt;0,VLOOKUP(SOURCE!B726,lookups!A$1:B$25,2,0),
  IF(ISBLANK(SOURCE!B726),
    "",
    "/* "&amp;TEXT(SOURCE!B726,"???0")&amp;" *"&amp;
      SOURCE!C726&amp;", "&amp; IF(SOURCE!$O$2-LEN(SOURCE!C726) &gt;= 0, REPT(" ",SOURCE!$O$2-LEN(SOURCE!C726)), "")&amp;
      SOURCE!D726&amp;", "&amp; IF(SOURCE!$P$2-LEN(SOURCE!D726) &gt;= 0, REPT(" ",SOURCE!$P$2-LEN(SOURCE!D726)), "")&amp;
      SOURCE!E726&amp;", "&amp; IF(SOURCE!$Q$2-LEN(SOURCE!E726) &gt;=0, REPT(" ",SOURCE!$Q$2-LEN(SOURCE!E726)), "")&amp;
      SOURCE!F726&amp;", "&amp; IF(SOURCE!$R$2-LEN(SOURCE!F726) &gt;= 0, REPT(" ",SOURCE!$R$2-LEN(SOURCE!F726)+2), "")&amp;"("&amp;
      SUBSTITUTE(TEXT(SOURCE!G726,"??0"),"  ","")&amp;" &lt;&lt; TAM_MAX_BITS) |"&amp; IF(SOURCE!$S$2-3 &gt;= 0, REPT(" ",SOURCE!$S$2-5+4+1-1-LEN(SUBSTITUTE(SUBSTITUTE(TEXT(SOURCE!H726,"????0"),"  ","")," ",""))), "")&amp;
      SUBSTITUTE(SUBSTITUTE(TEXT(SOURCE!H726,"????0"),"  ","")," ","")&amp;","&amp; IF(SOURCE!$T$2-3 &gt;= 0, REPT(" ",SOURCE!$T$2-3-5), "")&amp;
      SOURCE!I726&amp;" | "&amp; IF(SOURCE!$U$2-LEN(SOURCE!I726) &gt;= 0, REPT(" ",SOURCE!$U$2-LEN(SOURCE!I726)), "")&amp;
      SOURCE!J726&amp;      IF(SOURCE!$V$2-LEN(SOURCE!J726) &gt;= 0, REPT(" ",SOURCE!$V$2-LEN(SOURCE!J726)), "")&amp;
  " | "&amp; SOURCE!K726&amp;      IF(SOURCE!$X$2-LEN(SOURCE!K726) &gt;= 0, REPT(" ",SOURCE!$X$2-LEN(SOURCE!K726)), "")&amp;
      "},"&amp;IF(SOURCE!L726&lt;&gt;"",""&amp;SOURCE!L726,"")
 )
)
)</f>
        <v>/*  702 */  { addItemToBuffer,             ITM_D_CARON,                 STD_D_CARON,                                   STD_D_CARON,                                   (0 &lt;&lt; TAM_MAX_BITS) |     0, CAT_AINT | SLS_UNCHANGED | US_UNCHANGED},</v>
      </c>
    </row>
    <row r="727" spans="1:1">
      <c r="A727" s="168" t="str">
        <f>IF(AND(OR(SOURCE!A727="",ISBLANK(SOURCE!A727)),SOURCE!B727&gt;0),IF(ISBLANK(SOURCE!C727),"",SOURCE!C727),
IF(SOURCE!B727&lt;0,VLOOKUP(SOURCE!B727,lookups!A$1:B$25,2,0),
  IF(ISBLANK(SOURCE!B727),
    "",
    "/* "&amp;TEXT(SOURCE!B727,"???0")&amp;" *"&amp;
      SOURCE!C727&amp;", "&amp; IF(SOURCE!$O$2-LEN(SOURCE!C727) &gt;= 0, REPT(" ",SOURCE!$O$2-LEN(SOURCE!C727)), "")&amp;
      SOURCE!D727&amp;", "&amp; IF(SOURCE!$P$2-LEN(SOURCE!D727) &gt;= 0, REPT(" ",SOURCE!$P$2-LEN(SOURCE!D727)), "")&amp;
      SOURCE!E727&amp;", "&amp; IF(SOURCE!$Q$2-LEN(SOURCE!E727) &gt;=0, REPT(" ",SOURCE!$Q$2-LEN(SOURCE!E727)), "")&amp;
      SOURCE!F727&amp;", "&amp; IF(SOURCE!$R$2-LEN(SOURCE!F727) &gt;= 0, REPT(" ",SOURCE!$R$2-LEN(SOURCE!F727)+2), "")&amp;"("&amp;
      SUBSTITUTE(TEXT(SOURCE!G727,"??0"),"  ","")&amp;" &lt;&lt; TAM_MAX_BITS) |"&amp; IF(SOURCE!$S$2-3 &gt;= 0, REPT(" ",SOURCE!$S$2-5+4+1-1-LEN(SUBSTITUTE(SUBSTITUTE(TEXT(SOURCE!H727,"????0"),"  ","")," ",""))), "")&amp;
      SUBSTITUTE(SUBSTITUTE(TEXT(SOURCE!H727,"????0"),"  ","")," ","")&amp;","&amp; IF(SOURCE!$T$2-3 &gt;= 0, REPT(" ",SOURCE!$T$2-3-5), "")&amp;
      SOURCE!I727&amp;" | "&amp; IF(SOURCE!$U$2-LEN(SOURCE!I727) &gt;= 0, REPT(" ",SOURCE!$U$2-LEN(SOURCE!I727)), "")&amp;
      SOURCE!J727&amp;      IF(SOURCE!$V$2-LEN(SOURCE!J727) &gt;= 0, REPT(" ",SOURCE!$V$2-LEN(SOURCE!J727)), "")&amp;
  " | "&amp; SOURCE!K727&amp;      IF(SOURCE!$X$2-LEN(SOURCE!K727) &gt;= 0, REPT(" ",SOURCE!$X$2-LEN(SOURCE!K727)), "")&amp;
      "},"&amp;IF(SOURCE!L727&lt;&gt;"",""&amp;SOURCE!L727,"")
 )
)
)</f>
        <v>/*  703 */  { addItemToBuffer,             ITM_E_MACRON,                STD_E_MACRON,                                  STD_E_MACRON,                                  (0 &lt;&lt; TAM_MAX_BITS) |     0, CAT_AINT | SLS_UNCHANGED | US_UNCHANGED},</v>
      </c>
    </row>
    <row r="728" spans="1:1">
      <c r="A728" s="168" t="str">
        <f>IF(AND(OR(SOURCE!A728="",ISBLANK(SOURCE!A728)),SOURCE!B728&gt;0),IF(ISBLANK(SOURCE!C728),"",SOURCE!C728),
IF(SOURCE!B728&lt;0,VLOOKUP(SOURCE!B728,lookups!A$1:B$25,2,0),
  IF(ISBLANK(SOURCE!B728),
    "",
    "/* "&amp;TEXT(SOURCE!B728,"???0")&amp;" *"&amp;
      SOURCE!C728&amp;", "&amp; IF(SOURCE!$O$2-LEN(SOURCE!C728) &gt;= 0, REPT(" ",SOURCE!$O$2-LEN(SOURCE!C728)), "")&amp;
      SOURCE!D728&amp;", "&amp; IF(SOURCE!$P$2-LEN(SOURCE!D728) &gt;= 0, REPT(" ",SOURCE!$P$2-LEN(SOURCE!D728)), "")&amp;
      SOURCE!E728&amp;", "&amp; IF(SOURCE!$Q$2-LEN(SOURCE!E728) &gt;=0, REPT(" ",SOURCE!$Q$2-LEN(SOURCE!E728)), "")&amp;
      SOURCE!F728&amp;", "&amp; IF(SOURCE!$R$2-LEN(SOURCE!F728) &gt;= 0, REPT(" ",SOURCE!$R$2-LEN(SOURCE!F728)+2), "")&amp;"("&amp;
      SUBSTITUTE(TEXT(SOURCE!G728,"??0"),"  ","")&amp;" &lt;&lt; TAM_MAX_BITS) |"&amp; IF(SOURCE!$S$2-3 &gt;= 0, REPT(" ",SOURCE!$S$2-5+4+1-1-LEN(SUBSTITUTE(SUBSTITUTE(TEXT(SOURCE!H728,"????0"),"  ","")," ",""))), "")&amp;
      SUBSTITUTE(SUBSTITUTE(TEXT(SOURCE!H728,"????0"),"  ","")," ","")&amp;","&amp; IF(SOURCE!$T$2-3 &gt;= 0, REPT(" ",SOURCE!$T$2-3-5), "")&amp;
      SOURCE!I728&amp;" | "&amp; IF(SOURCE!$U$2-LEN(SOURCE!I728) &gt;= 0, REPT(" ",SOURCE!$U$2-LEN(SOURCE!I728)), "")&amp;
      SOURCE!J728&amp;      IF(SOURCE!$V$2-LEN(SOURCE!J728) &gt;= 0, REPT(" ",SOURCE!$V$2-LEN(SOURCE!J728)), "")&amp;
  " | "&amp; SOURCE!K728&amp;      IF(SOURCE!$X$2-LEN(SOURCE!K728) &gt;= 0, REPT(" ",SOURCE!$X$2-LEN(SOURCE!K728)), "")&amp;
      "},"&amp;IF(SOURCE!L728&lt;&gt;"",""&amp;SOURCE!L728,"")
 )
)
)</f>
        <v>/*  704 */  { addItemToBuffer,             ITM_E_ACUTE,                 STD_E_ACUTE,                                   STD_E_ACUTE,                                   (0 &lt;&lt; TAM_MAX_BITS) |     0, CAT_AINT | SLS_UNCHANGED | US_UNCHANGED},</v>
      </c>
    </row>
    <row r="729" spans="1:1">
      <c r="A729" s="168" t="str">
        <f>IF(AND(OR(SOURCE!A729="",ISBLANK(SOURCE!A729)),SOURCE!B729&gt;0),IF(ISBLANK(SOURCE!C729),"",SOURCE!C729),
IF(SOURCE!B729&lt;0,VLOOKUP(SOURCE!B729,lookups!A$1:B$25,2,0),
  IF(ISBLANK(SOURCE!B729),
    "",
    "/* "&amp;TEXT(SOURCE!B729,"???0")&amp;" *"&amp;
      SOURCE!C729&amp;", "&amp; IF(SOURCE!$O$2-LEN(SOURCE!C729) &gt;= 0, REPT(" ",SOURCE!$O$2-LEN(SOURCE!C729)), "")&amp;
      SOURCE!D729&amp;", "&amp; IF(SOURCE!$P$2-LEN(SOURCE!D729) &gt;= 0, REPT(" ",SOURCE!$P$2-LEN(SOURCE!D729)), "")&amp;
      SOURCE!E729&amp;", "&amp; IF(SOURCE!$Q$2-LEN(SOURCE!E729) &gt;=0, REPT(" ",SOURCE!$Q$2-LEN(SOURCE!E729)), "")&amp;
      SOURCE!F729&amp;", "&amp; IF(SOURCE!$R$2-LEN(SOURCE!F729) &gt;= 0, REPT(" ",SOURCE!$R$2-LEN(SOURCE!F729)+2), "")&amp;"("&amp;
      SUBSTITUTE(TEXT(SOURCE!G729,"??0"),"  ","")&amp;" &lt;&lt; TAM_MAX_BITS) |"&amp; IF(SOURCE!$S$2-3 &gt;= 0, REPT(" ",SOURCE!$S$2-5+4+1-1-LEN(SUBSTITUTE(SUBSTITUTE(TEXT(SOURCE!H729,"????0"),"  ","")," ",""))), "")&amp;
      SUBSTITUTE(SUBSTITUTE(TEXT(SOURCE!H729,"????0"),"  ","")," ","")&amp;","&amp; IF(SOURCE!$T$2-3 &gt;= 0, REPT(" ",SOURCE!$T$2-3-5), "")&amp;
      SOURCE!I729&amp;" | "&amp; IF(SOURCE!$U$2-LEN(SOURCE!I729) &gt;= 0, REPT(" ",SOURCE!$U$2-LEN(SOURCE!I729)), "")&amp;
      SOURCE!J729&amp;      IF(SOURCE!$V$2-LEN(SOURCE!J729) &gt;= 0, REPT(" ",SOURCE!$V$2-LEN(SOURCE!J729)), "")&amp;
  " | "&amp; SOURCE!K729&amp;      IF(SOURCE!$X$2-LEN(SOURCE!K729) &gt;= 0, REPT(" ",SOURCE!$X$2-LEN(SOURCE!K729)), "")&amp;
      "},"&amp;IF(SOURCE!L729&lt;&gt;"",""&amp;SOURCE!L729,"")
 )
)
)</f>
        <v>/*  705 */  { addItemToBuffer,             ITM_E_BREVE,                 STD_E_BREVE,                                   STD_E_BREVE,                                   (0 &lt;&lt; TAM_MAX_BITS) |     0, CAT_AINT | SLS_UNCHANGED | US_UNCHANGED},</v>
      </c>
    </row>
    <row r="730" spans="1:1">
      <c r="A730" s="168" t="str">
        <f>IF(AND(OR(SOURCE!A730="",ISBLANK(SOURCE!A730)),SOURCE!B730&gt;0),IF(ISBLANK(SOURCE!C730),"",SOURCE!C730),
IF(SOURCE!B730&lt;0,VLOOKUP(SOURCE!B730,lookups!A$1:B$25,2,0),
  IF(ISBLANK(SOURCE!B730),
    "",
    "/* "&amp;TEXT(SOURCE!B730,"???0")&amp;" *"&amp;
      SOURCE!C730&amp;", "&amp; IF(SOURCE!$O$2-LEN(SOURCE!C730) &gt;= 0, REPT(" ",SOURCE!$O$2-LEN(SOURCE!C730)), "")&amp;
      SOURCE!D730&amp;", "&amp; IF(SOURCE!$P$2-LEN(SOURCE!D730) &gt;= 0, REPT(" ",SOURCE!$P$2-LEN(SOURCE!D730)), "")&amp;
      SOURCE!E730&amp;", "&amp; IF(SOURCE!$Q$2-LEN(SOURCE!E730) &gt;=0, REPT(" ",SOURCE!$Q$2-LEN(SOURCE!E730)), "")&amp;
      SOURCE!F730&amp;", "&amp; IF(SOURCE!$R$2-LEN(SOURCE!F730) &gt;= 0, REPT(" ",SOURCE!$R$2-LEN(SOURCE!F730)+2), "")&amp;"("&amp;
      SUBSTITUTE(TEXT(SOURCE!G730,"??0"),"  ","")&amp;" &lt;&lt; TAM_MAX_BITS) |"&amp; IF(SOURCE!$S$2-3 &gt;= 0, REPT(" ",SOURCE!$S$2-5+4+1-1-LEN(SUBSTITUTE(SUBSTITUTE(TEXT(SOURCE!H730,"????0"),"  ","")," ",""))), "")&amp;
      SUBSTITUTE(SUBSTITUTE(TEXT(SOURCE!H730,"????0"),"  ","")," ","")&amp;","&amp; IF(SOURCE!$T$2-3 &gt;= 0, REPT(" ",SOURCE!$T$2-3-5), "")&amp;
      SOURCE!I730&amp;" | "&amp; IF(SOURCE!$U$2-LEN(SOURCE!I730) &gt;= 0, REPT(" ",SOURCE!$U$2-LEN(SOURCE!I730)), "")&amp;
      SOURCE!J730&amp;      IF(SOURCE!$V$2-LEN(SOURCE!J730) &gt;= 0, REPT(" ",SOURCE!$V$2-LEN(SOURCE!J730)), "")&amp;
  " | "&amp; SOURCE!K730&amp;      IF(SOURCE!$X$2-LEN(SOURCE!K730) &gt;= 0, REPT(" ",SOURCE!$X$2-LEN(SOURCE!K730)), "")&amp;
      "},"&amp;IF(SOURCE!L730&lt;&gt;"",""&amp;SOURCE!L730,"")
 )
)
)</f>
        <v>/*  706 */  { addItemToBuffer,             ITM_E_GRAVE,                 STD_E_GRAVE,                                   STD_E_GRAVE,                                   (0 &lt;&lt; TAM_MAX_BITS) |     0, CAT_AINT | SLS_UNCHANGED | US_UNCHANGED},</v>
      </c>
    </row>
    <row r="731" spans="1:1">
      <c r="A731" s="168" t="str">
        <f>IF(AND(OR(SOURCE!A731="",ISBLANK(SOURCE!A731)),SOURCE!B731&gt;0),IF(ISBLANK(SOURCE!C731),"",SOURCE!C731),
IF(SOURCE!B731&lt;0,VLOOKUP(SOURCE!B731,lookups!A$1:B$25,2,0),
  IF(ISBLANK(SOURCE!B731),
    "",
    "/* "&amp;TEXT(SOURCE!B731,"???0")&amp;" *"&amp;
      SOURCE!C731&amp;", "&amp; IF(SOURCE!$O$2-LEN(SOURCE!C731) &gt;= 0, REPT(" ",SOURCE!$O$2-LEN(SOURCE!C731)), "")&amp;
      SOURCE!D731&amp;", "&amp; IF(SOURCE!$P$2-LEN(SOURCE!D731) &gt;= 0, REPT(" ",SOURCE!$P$2-LEN(SOURCE!D731)), "")&amp;
      SOURCE!E731&amp;", "&amp; IF(SOURCE!$Q$2-LEN(SOURCE!E731) &gt;=0, REPT(" ",SOURCE!$Q$2-LEN(SOURCE!E731)), "")&amp;
      SOURCE!F731&amp;", "&amp; IF(SOURCE!$R$2-LEN(SOURCE!F731) &gt;= 0, REPT(" ",SOURCE!$R$2-LEN(SOURCE!F731)+2), "")&amp;"("&amp;
      SUBSTITUTE(TEXT(SOURCE!G731,"??0"),"  ","")&amp;" &lt;&lt; TAM_MAX_BITS) |"&amp; IF(SOURCE!$S$2-3 &gt;= 0, REPT(" ",SOURCE!$S$2-5+4+1-1-LEN(SUBSTITUTE(SUBSTITUTE(TEXT(SOURCE!H731,"????0"),"  ","")," ",""))), "")&amp;
      SUBSTITUTE(SUBSTITUTE(TEXT(SOURCE!H731,"????0"),"  ","")," ","")&amp;","&amp; IF(SOURCE!$T$2-3 &gt;= 0, REPT(" ",SOURCE!$T$2-3-5), "")&amp;
      SOURCE!I731&amp;" | "&amp; IF(SOURCE!$U$2-LEN(SOURCE!I731) &gt;= 0, REPT(" ",SOURCE!$U$2-LEN(SOURCE!I731)), "")&amp;
      SOURCE!J731&amp;      IF(SOURCE!$V$2-LEN(SOURCE!J731) &gt;= 0, REPT(" ",SOURCE!$V$2-LEN(SOURCE!J731)), "")&amp;
  " | "&amp; SOURCE!K731&amp;      IF(SOURCE!$X$2-LEN(SOURCE!K731) &gt;= 0, REPT(" ",SOURCE!$X$2-LEN(SOURCE!K731)), "")&amp;
      "},"&amp;IF(SOURCE!L731&lt;&gt;"",""&amp;SOURCE!L731,"")
 )
)
)</f>
        <v>/*  707 */  { addItemToBuffer,             ITM_E_DIARESIS,              STD_E_DIARESIS,                                STD_E_DIARESIS,                                (0 &lt;&lt; TAM_MAX_BITS) |     0, CAT_AINT | SLS_UNCHANGED | US_UNCHANGED},</v>
      </c>
    </row>
    <row r="732" spans="1:1">
      <c r="A732" s="168" t="str">
        <f>IF(AND(OR(SOURCE!A732="",ISBLANK(SOURCE!A732)),SOURCE!B732&gt;0),IF(ISBLANK(SOURCE!C732),"",SOURCE!C732),
IF(SOURCE!B732&lt;0,VLOOKUP(SOURCE!B732,lookups!A$1:B$25,2,0),
  IF(ISBLANK(SOURCE!B732),
    "",
    "/* "&amp;TEXT(SOURCE!B732,"???0")&amp;" *"&amp;
      SOURCE!C732&amp;", "&amp; IF(SOURCE!$O$2-LEN(SOURCE!C732) &gt;= 0, REPT(" ",SOURCE!$O$2-LEN(SOURCE!C732)), "")&amp;
      SOURCE!D732&amp;", "&amp; IF(SOURCE!$P$2-LEN(SOURCE!D732) &gt;= 0, REPT(" ",SOURCE!$P$2-LEN(SOURCE!D732)), "")&amp;
      SOURCE!E732&amp;", "&amp; IF(SOURCE!$Q$2-LEN(SOURCE!E732) &gt;=0, REPT(" ",SOURCE!$Q$2-LEN(SOURCE!E732)), "")&amp;
      SOURCE!F732&amp;", "&amp; IF(SOURCE!$R$2-LEN(SOURCE!F732) &gt;= 0, REPT(" ",SOURCE!$R$2-LEN(SOURCE!F732)+2), "")&amp;"("&amp;
      SUBSTITUTE(TEXT(SOURCE!G732,"??0"),"  ","")&amp;" &lt;&lt; TAM_MAX_BITS) |"&amp; IF(SOURCE!$S$2-3 &gt;= 0, REPT(" ",SOURCE!$S$2-5+4+1-1-LEN(SUBSTITUTE(SUBSTITUTE(TEXT(SOURCE!H732,"????0"),"  ","")," ",""))), "")&amp;
      SUBSTITUTE(SUBSTITUTE(TEXT(SOURCE!H732,"????0"),"  ","")," ","")&amp;","&amp; IF(SOURCE!$T$2-3 &gt;= 0, REPT(" ",SOURCE!$T$2-3-5), "")&amp;
      SOURCE!I732&amp;" | "&amp; IF(SOURCE!$U$2-LEN(SOURCE!I732) &gt;= 0, REPT(" ",SOURCE!$U$2-LEN(SOURCE!I732)), "")&amp;
      SOURCE!J732&amp;      IF(SOURCE!$V$2-LEN(SOURCE!J732) &gt;= 0, REPT(" ",SOURCE!$V$2-LEN(SOURCE!J732)), "")&amp;
  " | "&amp; SOURCE!K732&amp;      IF(SOURCE!$X$2-LEN(SOURCE!K732) &gt;= 0, REPT(" ",SOURCE!$X$2-LEN(SOURCE!K732)), "")&amp;
      "},"&amp;IF(SOURCE!L732&lt;&gt;"",""&amp;SOURCE!L732,"")
 )
)
)</f>
        <v>/*  708 */  { addItemToBuffer,             ITM_E_CIRC,                  STD_E_CIRC,                                    STD_E_CIRC,                                    (0 &lt;&lt; TAM_MAX_BITS) |     0, CAT_AINT | SLS_UNCHANGED | US_UNCHANGED},</v>
      </c>
    </row>
    <row r="733" spans="1:1">
      <c r="A733" s="168" t="str">
        <f>IF(AND(OR(SOURCE!A733="",ISBLANK(SOURCE!A733)),SOURCE!B733&gt;0),IF(ISBLANK(SOURCE!C733),"",SOURCE!C733),
IF(SOURCE!B733&lt;0,VLOOKUP(SOURCE!B733,lookups!A$1:B$25,2,0),
  IF(ISBLANK(SOURCE!B733),
    "",
    "/* "&amp;TEXT(SOURCE!B733,"???0")&amp;" *"&amp;
      SOURCE!C733&amp;", "&amp; IF(SOURCE!$O$2-LEN(SOURCE!C733) &gt;= 0, REPT(" ",SOURCE!$O$2-LEN(SOURCE!C733)), "")&amp;
      SOURCE!D733&amp;", "&amp; IF(SOURCE!$P$2-LEN(SOURCE!D733) &gt;= 0, REPT(" ",SOURCE!$P$2-LEN(SOURCE!D733)), "")&amp;
      SOURCE!E733&amp;", "&amp; IF(SOURCE!$Q$2-LEN(SOURCE!E733) &gt;=0, REPT(" ",SOURCE!$Q$2-LEN(SOURCE!E733)), "")&amp;
      SOURCE!F733&amp;", "&amp; IF(SOURCE!$R$2-LEN(SOURCE!F733) &gt;= 0, REPT(" ",SOURCE!$R$2-LEN(SOURCE!F733)+2), "")&amp;"("&amp;
      SUBSTITUTE(TEXT(SOURCE!G733,"??0"),"  ","")&amp;" &lt;&lt; TAM_MAX_BITS) |"&amp; IF(SOURCE!$S$2-3 &gt;= 0, REPT(" ",SOURCE!$S$2-5+4+1-1-LEN(SUBSTITUTE(SUBSTITUTE(TEXT(SOURCE!H733,"????0"),"  ","")," ",""))), "")&amp;
      SUBSTITUTE(SUBSTITUTE(TEXT(SOURCE!H733,"????0"),"  ","")," ","")&amp;","&amp; IF(SOURCE!$T$2-3 &gt;= 0, REPT(" ",SOURCE!$T$2-3-5), "")&amp;
      SOURCE!I733&amp;" | "&amp; IF(SOURCE!$U$2-LEN(SOURCE!I733) &gt;= 0, REPT(" ",SOURCE!$U$2-LEN(SOURCE!I733)), "")&amp;
      SOURCE!J733&amp;      IF(SOURCE!$V$2-LEN(SOURCE!J733) &gt;= 0, REPT(" ",SOURCE!$V$2-LEN(SOURCE!J733)), "")&amp;
  " | "&amp; SOURCE!K733&amp;      IF(SOURCE!$X$2-LEN(SOURCE!K733) &gt;= 0, REPT(" ",SOURCE!$X$2-LEN(SOURCE!K733)), "")&amp;
      "},"&amp;IF(SOURCE!L733&lt;&gt;"",""&amp;SOURCE!L733,"")
 )
)
)</f>
        <v>/*  709 */  { addItemToBuffer,             ITM_E_OGONEK,                STD_E_OGONEK,                                  STD_E_OGONEK,                                  (0 &lt;&lt; TAM_MAX_BITS) |     0, CAT_AINT | SLS_UNCHANGED | US_UNCHANGED},</v>
      </c>
    </row>
    <row r="734" spans="1:1">
      <c r="A734" s="168" t="str">
        <f>IF(AND(OR(SOURCE!A734="",ISBLANK(SOURCE!A734)),SOURCE!B734&gt;0),IF(ISBLANK(SOURCE!C734),"",SOURCE!C734),
IF(SOURCE!B734&lt;0,VLOOKUP(SOURCE!B734,lookups!A$1:B$25,2,0),
  IF(ISBLANK(SOURCE!B734),
    "",
    "/* "&amp;TEXT(SOURCE!B734,"???0")&amp;" *"&amp;
      SOURCE!C734&amp;", "&amp; IF(SOURCE!$O$2-LEN(SOURCE!C734) &gt;= 0, REPT(" ",SOURCE!$O$2-LEN(SOURCE!C734)), "")&amp;
      SOURCE!D734&amp;", "&amp; IF(SOURCE!$P$2-LEN(SOURCE!D734) &gt;= 0, REPT(" ",SOURCE!$P$2-LEN(SOURCE!D734)), "")&amp;
      SOURCE!E734&amp;", "&amp; IF(SOURCE!$Q$2-LEN(SOURCE!E734) &gt;=0, REPT(" ",SOURCE!$Q$2-LEN(SOURCE!E734)), "")&amp;
      SOURCE!F734&amp;", "&amp; IF(SOURCE!$R$2-LEN(SOURCE!F734) &gt;= 0, REPT(" ",SOURCE!$R$2-LEN(SOURCE!F734)+2), "")&amp;"("&amp;
      SUBSTITUTE(TEXT(SOURCE!G734,"??0"),"  ","")&amp;" &lt;&lt; TAM_MAX_BITS) |"&amp; IF(SOURCE!$S$2-3 &gt;= 0, REPT(" ",SOURCE!$S$2-5+4+1-1-LEN(SUBSTITUTE(SUBSTITUTE(TEXT(SOURCE!H734,"????0"),"  ","")," ",""))), "")&amp;
      SUBSTITUTE(SUBSTITUTE(TEXT(SOURCE!H734,"????0"),"  ","")," ","")&amp;","&amp; IF(SOURCE!$T$2-3 &gt;= 0, REPT(" ",SOURCE!$T$2-3-5), "")&amp;
      SOURCE!I734&amp;" | "&amp; IF(SOURCE!$U$2-LEN(SOURCE!I734) &gt;= 0, REPT(" ",SOURCE!$U$2-LEN(SOURCE!I734)), "")&amp;
      SOURCE!J734&amp;      IF(SOURCE!$V$2-LEN(SOURCE!J734) &gt;= 0, REPT(" ",SOURCE!$V$2-LEN(SOURCE!J734)), "")&amp;
  " | "&amp; SOURCE!K734&amp;      IF(SOURCE!$X$2-LEN(SOURCE!K734) &gt;= 0, REPT(" ",SOURCE!$X$2-LEN(SOURCE!K734)), "")&amp;
      "},"&amp;IF(SOURCE!L734&lt;&gt;"",""&amp;SOURCE!L734,"")
 )
)
)</f>
        <v>/*  710 */  { addItemToBuffer,             ITM_G_BREVE,                 STD_G_BREVE,                                   STD_G_BREVE,                                   (0 &lt;&lt; TAM_MAX_BITS) |     0, CAT_AINT | SLS_UNCHANGED | US_UNCHANGED},</v>
      </c>
    </row>
    <row r="735" spans="1:1">
      <c r="A735" s="168" t="str">
        <f>IF(AND(OR(SOURCE!A735="",ISBLANK(SOURCE!A735)),SOURCE!B735&gt;0),IF(ISBLANK(SOURCE!C735),"",SOURCE!C735),
IF(SOURCE!B735&lt;0,VLOOKUP(SOURCE!B735,lookups!A$1:B$25,2,0),
  IF(ISBLANK(SOURCE!B735),
    "",
    "/* "&amp;TEXT(SOURCE!B735,"???0")&amp;" *"&amp;
      SOURCE!C735&amp;", "&amp; IF(SOURCE!$O$2-LEN(SOURCE!C735) &gt;= 0, REPT(" ",SOURCE!$O$2-LEN(SOURCE!C735)), "")&amp;
      SOURCE!D735&amp;", "&amp; IF(SOURCE!$P$2-LEN(SOURCE!D735) &gt;= 0, REPT(" ",SOURCE!$P$2-LEN(SOURCE!D735)), "")&amp;
      SOURCE!E735&amp;", "&amp; IF(SOURCE!$Q$2-LEN(SOURCE!E735) &gt;=0, REPT(" ",SOURCE!$Q$2-LEN(SOURCE!E735)), "")&amp;
      SOURCE!F735&amp;", "&amp; IF(SOURCE!$R$2-LEN(SOURCE!F735) &gt;= 0, REPT(" ",SOURCE!$R$2-LEN(SOURCE!F735)+2), "")&amp;"("&amp;
      SUBSTITUTE(TEXT(SOURCE!G735,"??0"),"  ","")&amp;" &lt;&lt; TAM_MAX_BITS) |"&amp; IF(SOURCE!$S$2-3 &gt;= 0, REPT(" ",SOURCE!$S$2-5+4+1-1-LEN(SUBSTITUTE(SUBSTITUTE(TEXT(SOURCE!H735,"????0"),"  ","")," ",""))), "")&amp;
      SUBSTITUTE(SUBSTITUTE(TEXT(SOURCE!H735,"????0"),"  ","")," ","")&amp;","&amp; IF(SOURCE!$T$2-3 &gt;= 0, REPT(" ",SOURCE!$T$2-3-5), "")&amp;
      SOURCE!I735&amp;" | "&amp; IF(SOURCE!$U$2-LEN(SOURCE!I735) &gt;= 0, REPT(" ",SOURCE!$U$2-LEN(SOURCE!I735)), "")&amp;
      SOURCE!J735&amp;      IF(SOURCE!$V$2-LEN(SOURCE!J735) &gt;= 0, REPT(" ",SOURCE!$V$2-LEN(SOURCE!J735)), "")&amp;
  " | "&amp; SOURCE!K735&amp;      IF(SOURCE!$X$2-LEN(SOURCE!K735) &gt;= 0, REPT(" ",SOURCE!$X$2-LEN(SOURCE!K735)), "")&amp;
      "},"&amp;IF(SOURCE!L735&lt;&gt;"",""&amp;SOURCE!L735,"")
 )
)
)</f>
        <v>/*  711 */  { itemToBeCoded,               NOPARAM,                     "0711",                                        "0711",                                        (0 &lt;&lt; TAM_MAX_BITS) |     0, CAT_FREE | SLS_UNCHANGED | US_UNCHANGED},</v>
      </c>
    </row>
    <row r="736" spans="1:1">
      <c r="A736" s="168" t="str">
        <f>IF(AND(OR(SOURCE!A736="",ISBLANK(SOURCE!A736)),SOURCE!B736&gt;0),IF(ISBLANK(SOURCE!C736),"",SOURCE!C736),
IF(SOURCE!B736&lt;0,VLOOKUP(SOURCE!B736,lookups!A$1:B$25,2,0),
  IF(ISBLANK(SOURCE!B736),
    "",
    "/* "&amp;TEXT(SOURCE!B736,"???0")&amp;" *"&amp;
      SOURCE!C736&amp;", "&amp; IF(SOURCE!$O$2-LEN(SOURCE!C736) &gt;= 0, REPT(" ",SOURCE!$O$2-LEN(SOURCE!C736)), "")&amp;
      SOURCE!D736&amp;", "&amp; IF(SOURCE!$P$2-LEN(SOURCE!D736) &gt;= 0, REPT(" ",SOURCE!$P$2-LEN(SOURCE!D736)), "")&amp;
      SOURCE!E736&amp;", "&amp; IF(SOURCE!$Q$2-LEN(SOURCE!E736) &gt;=0, REPT(" ",SOURCE!$Q$2-LEN(SOURCE!E736)), "")&amp;
      SOURCE!F736&amp;", "&amp; IF(SOURCE!$R$2-LEN(SOURCE!F736) &gt;= 0, REPT(" ",SOURCE!$R$2-LEN(SOURCE!F736)+2), "")&amp;"("&amp;
      SUBSTITUTE(TEXT(SOURCE!G736,"??0"),"  ","")&amp;" &lt;&lt; TAM_MAX_BITS) |"&amp; IF(SOURCE!$S$2-3 &gt;= 0, REPT(" ",SOURCE!$S$2-5+4+1-1-LEN(SUBSTITUTE(SUBSTITUTE(TEXT(SOURCE!H736,"????0"),"  ","")," ",""))), "")&amp;
      SUBSTITUTE(SUBSTITUTE(TEXT(SOURCE!H736,"????0"),"  ","")," ","")&amp;","&amp; IF(SOURCE!$T$2-3 &gt;= 0, REPT(" ",SOURCE!$T$2-3-5), "")&amp;
      SOURCE!I736&amp;" | "&amp; IF(SOURCE!$U$2-LEN(SOURCE!I736) &gt;= 0, REPT(" ",SOURCE!$U$2-LEN(SOURCE!I736)), "")&amp;
      SOURCE!J736&amp;      IF(SOURCE!$V$2-LEN(SOURCE!J736) &gt;= 0, REPT(" ",SOURCE!$V$2-LEN(SOURCE!J736)), "")&amp;
  " | "&amp; SOURCE!K736&amp;      IF(SOURCE!$X$2-LEN(SOURCE!K736) &gt;= 0, REPT(" ",SOURCE!$X$2-LEN(SOURCE!K736)), "")&amp;
      "},"&amp;IF(SOURCE!L736&lt;&gt;"",""&amp;SOURCE!L736,"")
 )
)
)</f>
        <v>/*  712 */  { addItemToBuffer,             ITM_I_MACRON,                STD_I_MACRON,                                  STD_I_MACRON,                                  (0 &lt;&lt; TAM_MAX_BITS) |     0, CAT_AINT | SLS_UNCHANGED | US_UNCHANGED},</v>
      </c>
    </row>
    <row r="737" spans="1:1">
      <c r="A737" s="168" t="str">
        <f>IF(AND(OR(SOURCE!A737="",ISBLANK(SOURCE!A737)),SOURCE!B737&gt;0),IF(ISBLANK(SOURCE!C737),"",SOURCE!C737),
IF(SOURCE!B737&lt;0,VLOOKUP(SOURCE!B737,lookups!A$1:B$25,2,0),
  IF(ISBLANK(SOURCE!B737),
    "",
    "/* "&amp;TEXT(SOURCE!B737,"???0")&amp;" *"&amp;
      SOURCE!C737&amp;", "&amp; IF(SOURCE!$O$2-LEN(SOURCE!C737) &gt;= 0, REPT(" ",SOURCE!$O$2-LEN(SOURCE!C737)), "")&amp;
      SOURCE!D737&amp;", "&amp; IF(SOURCE!$P$2-LEN(SOURCE!D737) &gt;= 0, REPT(" ",SOURCE!$P$2-LEN(SOURCE!D737)), "")&amp;
      SOURCE!E737&amp;", "&amp; IF(SOURCE!$Q$2-LEN(SOURCE!E737) &gt;=0, REPT(" ",SOURCE!$Q$2-LEN(SOURCE!E737)), "")&amp;
      SOURCE!F737&amp;", "&amp; IF(SOURCE!$R$2-LEN(SOURCE!F737) &gt;= 0, REPT(" ",SOURCE!$R$2-LEN(SOURCE!F737)+2), "")&amp;"("&amp;
      SUBSTITUTE(TEXT(SOURCE!G737,"??0"),"  ","")&amp;" &lt;&lt; TAM_MAX_BITS) |"&amp; IF(SOURCE!$S$2-3 &gt;= 0, REPT(" ",SOURCE!$S$2-5+4+1-1-LEN(SUBSTITUTE(SUBSTITUTE(TEXT(SOURCE!H737,"????0"),"  ","")," ",""))), "")&amp;
      SUBSTITUTE(SUBSTITUTE(TEXT(SOURCE!H737,"????0"),"  ","")," ","")&amp;","&amp; IF(SOURCE!$T$2-3 &gt;= 0, REPT(" ",SOURCE!$T$2-3-5), "")&amp;
      SOURCE!I737&amp;" | "&amp; IF(SOURCE!$U$2-LEN(SOURCE!I737) &gt;= 0, REPT(" ",SOURCE!$U$2-LEN(SOURCE!I737)), "")&amp;
      SOURCE!J737&amp;      IF(SOURCE!$V$2-LEN(SOURCE!J737) &gt;= 0, REPT(" ",SOURCE!$V$2-LEN(SOURCE!J737)), "")&amp;
  " | "&amp; SOURCE!K737&amp;      IF(SOURCE!$X$2-LEN(SOURCE!K737) &gt;= 0, REPT(" ",SOURCE!$X$2-LEN(SOURCE!K737)), "")&amp;
      "},"&amp;IF(SOURCE!L737&lt;&gt;"",""&amp;SOURCE!L737,"")
 )
)
)</f>
        <v>/*  713 */  { addItemToBuffer,             ITM_I_ACUTE,                 STD_I_ACUTE,                                   STD_I_ACUTE,                                   (0 &lt;&lt; TAM_MAX_BITS) |     0, CAT_AINT | SLS_UNCHANGED | US_UNCHANGED},</v>
      </c>
    </row>
    <row r="738" spans="1:1">
      <c r="A738" s="168" t="str">
        <f>IF(AND(OR(SOURCE!A738="",ISBLANK(SOURCE!A738)),SOURCE!B738&gt;0),IF(ISBLANK(SOURCE!C738),"",SOURCE!C738),
IF(SOURCE!B738&lt;0,VLOOKUP(SOURCE!B738,lookups!A$1:B$25,2,0),
  IF(ISBLANK(SOURCE!B738),
    "",
    "/* "&amp;TEXT(SOURCE!B738,"???0")&amp;" *"&amp;
      SOURCE!C738&amp;", "&amp; IF(SOURCE!$O$2-LEN(SOURCE!C738) &gt;= 0, REPT(" ",SOURCE!$O$2-LEN(SOURCE!C738)), "")&amp;
      SOURCE!D738&amp;", "&amp; IF(SOURCE!$P$2-LEN(SOURCE!D738) &gt;= 0, REPT(" ",SOURCE!$P$2-LEN(SOURCE!D738)), "")&amp;
      SOURCE!E738&amp;", "&amp; IF(SOURCE!$Q$2-LEN(SOURCE!E738) &gt;=0, REPT(" ",SOURCE!$Q$2-LEN(SOURCE!E738)), "")&amp;
      SOURCE!F738&amp;", "&amp; IF(SOURCE!$R$2-LEN(SOURCE!F738) &gt;= 0, REPT(" ",SOURCE!$R$2-LEN(SOURCE!F738)+2), "")&amp;"("&amp;
      SUBSTITUTE(TEXT(SOURCE!G738,"??0"),"  ","")&amp;" &lt;&lt; TAM_MAX_BITS) |"&amp; IF(SOURCE!$S$2-3 &gt;= 0, REPT(" ",SOURCE!$S$2-5+4+1-1-LEN(SUBSTITUTE(SUBSTITUTE(TEXT(SOURCE!H738,"????0"),"  ","")," ",""))), "")&amp;
      SUBSTITUTE(SUBSTITUTE(TEXT(SOURCE!H738,"????0"),"  ","")," ","")&amp;","&amp; IF(SOURCE!$T$2-3 &gt;= 0, REPT(" ",SOURCE!$T$2-3-5), "")&amp;
      SOURCE!I738&amp;" | "&amp; IF(SOURCE!$U$2-LEN(SOURCE!I738) &gt;= 0, REPT(" ",SOURCE!$U$2-LEN(SOURCE!I738)), "")&amp;
      SOURCE!J738&amp;      IF(SOURCE!$V$2-LEN(SOURCE!J738) &gt;= 0, REPT(" ",SOURCE!$V$2-LEN(SOURCE!J738)), "")&amp;
  " | "&amp; SOURCE!K738&amp;      IF(SOURCE!$X$2-LEN(SOURCE!K738) &gt;= 0, REPT(" ",SOURCE!$X$2-LEN(SOURCE!K738)), "")&amp;
      "},"&amp;IF(SOURCE!L738&lt;&gt;"",""&amp;SOURCE!L738,"")
 )
)
)</f>
        <v>/*  714 */  { addItemToBuffer,             ITM_I_BREVE,                 STD_I_BREVE,                                   STD_I_BREVE,                                   (0 &lt;&lt; TAM_MAX_BITS) |     0, CAT_AINT | SLS_UNCHANGED | US_UNCHANGED},</v>
      </c>
    </row>
    <row r="739" spans="1:1">
      <c r="A739" s="168" t="str">
        <f>IF(AND(OR(SOURCE!A739="",ISBLANK(SOURCE!A739)),SOURCE!B739&gt;0),IF(ISBLANK(SOURCE!C739),"",SOURCE!C739),
IF(SOURCE!B739&lt;0,VLOOKUP(SOURCE!B739,lookups!A$1:B$25,2,0),
  IF(ISBLANK(SOURCE!B739),
    "",
    "/* "&amp;TEXT(SOURCE!B739,"???0")&amp;" *"&amp;
      SOURCE!C739&amp;", "&amp; IF(SOURCE!$O$2-LEN(SOURCE!C739) &gt;= 0, REPT(" ",SOURCE!$O$2-LEN(SOURCE!C739)), "")&amp;
      SOURCE!D739&amp;", "&amp; IF(SOURCE!$P$2-LEN(SOURCE!D739) &gt;= 0, REPT(" ",SOURCE!$P$2-LEN(SOURCE!D739)), "")&amp;
      SOURCE!E739&amp;", "&amp; IF(SOURCE!$Q$2-LEN(SOURCE!E739) &gt;=0, REPT(" ",SOURCE!$Q$2-LEN(SOURCE!E739)), "")&amp;
      SOURCE!F739&amp;", "&amp; IF(SOURCE!$R$2-LEN(SOURCE!F739) &gt;= 0, REPT(" ",SOURCE!$R$2-LEN(SOURCE!F739)+2), "")&amp;"("&amp;
      SUBSTITUTE(TEXT(SOURCE!G739,"??0"),"  ","")&amp;" &lt;&lt; TAM_MAX_BITS) |"&amp; IF(SOURCE!$S$2-3 &gt;= 0, REPT(" ",SOURCE!$S$2-5+4+1-1-LEN(SUBSTITUTE(SUBSTITUTE(TEXT(SOURCE!H739,"????0"),"  ","")," ",""))), "")&amp;
      SUBSTITUTE(SUBSTITUTE(TEXT(SOURCE!H739,"????0"),"  ","")," ","")&amp;","&amp; IF(SOURCE!$T$2-3 &gt;= 0, REPT(" ",SOURCE!$T$2-3-5), "")&amp;
      SOURCE!I739&amp;" | "&amp; IF(SOURCE!$U$2-LEN(SOURCE!I739) &gt;= 0, REPT(" ",SOURCE!$U$2-LEN(SOURCE!I739)), "")&amp;
      SOURCE!J739&amp;      IF(SOURCE!$V$2-LEN(SOURCE!J739) &gt;= 0, REPT(" ",SOURCE!$V$2-LEN(SOURCE!J739)), "")&amp;
  " | "&amp; SOURCE!K739&amp;      IF(SOURCE!$X$2-LEN(SOURCE!K739) &gt;= 0, REPT(" ",SOURCE!$X$2-LEN(SOURCE!K739)), "")&amp;
      "},"&amp;IF(SOURCE!L739&lt;&gt;"",""&amp;SOURCE!L739,"")
 )
)
)</f>
        <v>/*  715 */  { addItemToBuffer,             ITM_I_GRAVE,                 STD_I_GRAVE,                                   STD_I_GRAVE,                                   (0 &lt;&lt; TAM_MAX_BITS) |     0, CAT_AINT | SLS_UNCHANGED | US_UNCHANGED},</v>
      </c>
    </row>
    <row r="740" spans="1:1">
      <c r="A740" s="168" t="str">
        <f>IF(AND(OR(SOURCE!A740="",ISBLANK(SOURCE!A740)),SOURCE!B740&gt;0),IF(ISBLANK(SOURCE!C740),"",SOURCE!C740),
IF(SOURCE!B740&lt;0,VLOOKUP(SOURCE!B740,lookups!A$1:B$25,2,0),
  IF(ISBLANK(SOURCE!B740),
    "",
    "/* "&amp;TEXT(SOURCE!B740,"???0")&amp;" *"&amp;
      SOURCE!C740&amp;", "&amp; IF(SOURCE!$O$2-LEN(SOURCE!C740) &gt;= 0, REPT(" ",SOURCE!$O$2-LEN(SOURCE!C740)), "")&amp;
      SOURCE!D740&amp;", "&amp; IF(SOURCE!$P$2-LEN(SOURCE!D740) &gt;= 0, REPT(" ",SOURCE!$P$2-LEN(SOURCE!D740)), "")&amp;
      SOURCE!E740&amp;", "&amp; IF(SOURCE!$Q$2-LEN(SOURCE!E740) &gt;=0, REPT(" ",SOURCE!$Q$2-LEN(SOURCE!E740)), "")&amp;
      SOURCE!F740&amp;", "&amp; IF(SOURCE!$R$2-LEN(SOURCE!F740) &gt;= 0, REPT(" ",SOURCE!$R$2-LEN(SOURCE!F740)+2), "")&amp;"("&amp;
      SUBSTITUTE(TEXT(SOURCE!G740,"??0"),"  ","")&amp;" &lt;&lt; TAM_MAX_BITS) |"&amp; IF(SOURCE!$S$2-3 &gt;= 0, REPT(" ",SOURCE!$S$2-5+4+1-1-LEN(SUBSTITUTE(SUBSTITUTE(TEXT(SOURCE!H740,"????0"),"  ","")," ",""))), "")&amp;
      SUBSTITUTE(SUBSTITUTE(TEXT(SOURCE!H740,"????0"),"  ","")," ","")&amp;","&amp; IF(SOURCE!$T$2-3 &gt;= 0, REPT(" ",SOURCE!$T$2-3-5), "")&amp;
      SOURCE!I740&amp;" | "&amp; IF(SOURCE!$U$2-LEN(SOURCE!I740) &gt;= 0, REPT(" ",SOURCE!$U$2-LEN(SOURCE!I740)), "")&amp;
      SOURCE!J740&amp;      IF(SOURCE!$V$2-LEN(SOURCE!J740) &gt;= 0, REPT(" ",SOURCE!$V$2-LEN(SOURCE!J740)), "")&amp;
  " | "&amp; SOURCE!K740&amp;      IF(SOURCE!$X$2-LEN(SOURCE!K740) &gt;= 0, REPT(" ",SOURCE!$X$2-LEN(SOURCE!K740)), "")&amp;
      "},"&amp;IF(SOURCE!L740&lt;&gt;"",""&amp;SOURCE!L740,"")
 )
)
)</f>
        <v>/*  716 */  { addItemToBuffer,             ITM_I_DIARESIS,              STD_I_DIARESIS,                                STD_I_DIARESIS,                                (0 &lt;&lt; TAM_MAX_BITS) |     0, CAT_AINT | SLS_UNCHANGED | US_UNCHANGED},</v>
      </c>
    </row>
    <row r="741" spans="1:1">
      <c r="A741" s="168" t="str">
        <f>IF(AND(OR(SOURCE!A741="",ISBLANK(SOURCE!A741)),SOURCE!B741&gt;0),IF(ISBLANK(SOURCE!C741),"",SOURCE!C741),
IF(SOURCE!B741&lt;0,VLOOKUP(SOURCE!B741,lookups!A$1:B$25,2,0),
  IF(ISBLANK(SOURCE!B741),
    "",
    "/* "&amp;TEXT(SOURCE!B741,"???0")&amp;" *"&amp;
      SOURCE!C741&amp;", "&amp; IF(SOURCE!$O$2-LEN(SOURCE!C741) &gt;= 0, REPT(" ",SOURCE!$O$2-LEN(SOURCE!C741)), "")&amp;
      SOURCE!D741&amp;", "&amp; IF(SOURCE!$P$2-LEN(SOURCE!D741) &gt;= 0, REPT(" ",SOURCE!$P$2-LEN(SOURCE!D741)), "")&amp;
      SOURCE!E741&amp;", "&amp; IF(SOURCE!$Q$2-LEN(SOURCE!E741) &gt;=0, REPT(" ",SOURCE!$Q$2-LEN(SOURCE!E741)), "")&amp;
      SOURCE!F741&amp;", "&amp; IF(SOURCE!$R$2-LEN(SOURCE!F741) &gt;= 0, REPT(" ",SOURCE!$R$2-LEN(SOURCE!F741)+2), "")&amp;"("&amp;
      SUBSTITUTE(TEXT(SOURCE!G741,"??0"),"  ","")&amp;" &lt;&lt; TAM_MAX_BITS) |"&amp; IF(SOURCE!$S$2-3 &gt;= 0, REPT(" ",SOURCE!$S$2-5+4+1-1-LEN(SUBSTITUTE(SUBSTITUTE(TEXT(SOURCE!H741,"????0"),"  ","")," ",""))), "")&amp;
      SUBSTITUTE(SUBSTITUTE(TEXT(SOURCE!H741,"????0"),"  ","")," ","")&amp;","&amp; IF(SOURCE!$T$2-3 &gt;= 0, REPT(" ",SOURCE!$T$2-3-5), "")&amp;
      SOURCE!I741&amp;" | "&amp; IF(SOURCE!$U$2-LEN(SOURCE!I741) &gt;= 0, REPT(" ",SOURCE!$U$2-LEN(SOURCE!I741)), "")&amp;
      SOURCE!J741&amp;      IF(SOURCE!$V$2-LEN(SOURCE!J741) &gt;= 0, REPT(" ",SOURCE!$V$2-LEN(SOURCE!J741)), "")&amp;
  " | "&amp; SOURCE!K741&amp;      IF(SOURCE!$X$2-LEN(SOURCE!K741) &gt;= 0, REPT(" ",SOURCE!$X$2-LEN(SOURCE!K741)), "")&amp;
      "},"&amp;IF(SOURCE!L741&lt;&gt;"",""&amp;SOURCE!L741,"")
 )
)
)</f>
        <v>/*  717 */  { addItemToBuffer,             ITM_I_CIRC,                  STD_I_CIRC,                                    STD_I_CIRC,                                    (0 &lt;&lt; TAM_MAX_BITS) |     0, CAT_AINT | SLS_UNCHANGED | US_UNCHANGED},</v>
      </c>
    </row>
    <row r="742" spans="1:1">
      <c r="A742" s="168" t="str">
        <f>IF(AND(OR(SOURCE!A742="",ISBLANK(SOURCE!A742)),SOURCE!B742&gt;0),IF(ISBLANK(SOURCE!C742),"",SOURCE!C742),
IF(SOURCE!B742&lt;0,VLOOKUP(SOURCE!B742,lookups!A$1:B$25,2,0),
  IF(ISBLANK(SOURCE!B742),
    "",
    "/* "&amp;TEXT(SOURCE!B742,"???0")&amp;" *"&amp;
      SOURCE!C742&amp;", "&amp; IF(SOURCE!$O$2-LEN(SOURCE!C742) &gt;= 0, REPT(" ",SOURCE!$O$2-LEN(SOURCE!C742)), "")&amp;
      SOURCE!D742&amp;", "&amp; IF(SOURCE!$P$2-LEN(SOURCE!D742) &gt;= 0, REPT(" ",SOURCE!$P$2-LEN(SOURCE!D742)), "")&amp;
      SOURCE!E742&amp;", "&amp; IF(SOURCE!$Q$2-LEN(SOURCE!E742) &gt;=0, REPT(" ",SOURCE!$Q$2-LEN(SOURCE!E742)), "")&amp;
      SOURCE!F742&amp;", "&amp; IF(SOURCE!$R$2-LEN(SOURCE!F742) &gt;= 0, REPT(" ",SOURCE!$R$2-LEN(SOURCE!F742)+2), "")&amp;"("&amp;
      SUBSTITUTE(TEXT(SOURCE!G742,"??0"),"  ","")&amp;" &lt;&lt; TAM_MAX_BITS) |"&amp; IF(SOURCE!$S$2-3 &gt;= 0, REPT(" ",SOURCE!$S$2-5+4+1-1-LEN(SUBSTITUTE(SUBSTITUTE(TEXT(SOURCE!H742,"????0"),"  ","")," ",""))), "")&amp;
      SUBSTITUTE(SUBSTITUTE(TEXT(SOURCE!H742,"????0"),"  ","")," ","")&amp;","&amp; IF(SOURCE!$T$2-3 &gt;= 0, REPT(" ",SOURCE!$T$2-3-5), "")&amp;
      SOURCE!I742&amp;" | "&amp; IF(SOURCE!$U$2-LEN(SOURCE!I742) &gt;= 0, REPT(" ",SOURCE!$U$2-LEN(SOURCE!I742)), "")&amp;
      SOURCE!J742&amp;      IF(SOURCE!$V$2-LEN(SOURCE!J742) &gt;= 0, REPT(" ",SOURCE!$V$2-LEN(SOURCE!J742)), "")&amp;
  " | "&amp; SOURCE!K742&amp;      IF(SOURCE!$X$2-LEN(SOURCE!K742) &gt;= 0, REPT(" ",SOURCE!$X$2-LEN(SOURCE!K742)), "")&amp;
      "},"&amp;IF(SOURCE!L742&lt;&gt;"",""&amp;SOURCE!L742,"")
 )
)
)</f>
        <v>/*  718 */  { addItemToBuffer,             ITM_I_OGONEK,                STD_I_OGONEK,                                  STD_I_OGONEK,                                  (0 &lt;&lt; TAM_MAX_BITS) |     0, CAT_AINT | SLS_UNCHANGED | US_UNCHANGED},</v>
      </c>
    </row>
    <row r="743" spans="1:1">
      <c r="A743" s="168" t="str">
        <f>IF(AND(OR(SOURCE!A743="",ISBLANK(SOURCE!A743)),SOURCE!B743&gt;0),IF(ISBLANK(SOURCE!C743),"",SOURCE!C743),
IF(SOURCE!B743&lt;0,VLOOKUP(SOURCE!B743,lookups!A$1:B$25,2,0),
  IF(ISBLANK(SOURCE!B743),
    "",
    "/* "&amp;TEXT(SOURCE!B743,"???0")&amp;" *"&amp;
      SOURCE!C743&amp;", "&amp; IF(SOURCE!$O$2-LEN(SOURCE!C743) &gt;= 0, REPT(" ",SOURCE!$O$2-LEN(SOURCE!C743)), "")&amp;
      SOURCE!D743&amp;", "&amp; IF(SOURCE!$P$2-LEN(SOURCE!D743) &gt;= 0, REPT(" ",SOURCE!$P$2-LEN(SOURCE!D743)), "")&amp;
      SOURCE!E743&amp;", "&amp; IF(SOURCE!$Q$2-LEN(SOURCE!E743) &gt;=0, REPT(" ",SOURCE!$Q$2-LEN(SOURCE!E743)), "")&amp;
      SOURCE!F743&amp;", "&amp; IF(SOURCE!$R$2-LEN(SOURCE!F743) &gt;= 0, REPT(" ",SOURCE!$R$2-LEN(SOURCE!F743)+2), "")&amp;"("&amp;
      SUBSTITUTE(TEXT(SOURCE!G743,"??0"),"  ","")&amp;" &lt;&lt; TAM_MAX_BITS) |"&amp; IF(SOURCE!$S$2-3 &gt;= 0, REPT(" ",SOURCE!$S$2-5+4+1-1-LEN(SUBSTITUTE(SUBSTITUTE(TEXT(SOURCE!H743,"????0"),"  ","")," ",""))), "")&amp;
      SUBSTITUTE(SUBSTITUTE(TEXT(SOURCE!H743,"????0"),"  ","")," ","")&amp;","&amp; IF(SOURCE!$T$2-3 &gt;= 0, REPT(" ",SOURCE!$T$2-3-5), "")&amp;
      SOURCE!I743&amp;" | "&amp; IF(SOURCE!$U$2-LEN(SOURCE!I743) &gt;= 0, REPT(" ",SOURCE!$U$2-LEN(SOURCE!I743)), "")&amp;
      SOURCE!J743&amp;      IF(SOURCE!$V$2-LEN(SOURCE!J743) &gt;= 0, REPT(" ",SOURCE!$V$2-LEN(SOURCE!J743)), "")&amp;
  " | "&amp; SOURCE!K743&amp;      IF(SOURCE!$X$2-LEN(SOURCE!K743) &gt;= 0, REPT(" ",SOURCE!$X$2-LEN(SOURCE!K743)), "")&amp;
      "},"&amp;IF(SOURCE!L743&lt;&gt;"",""&amp;SOURCE!L743,"")
 )
)
)</f>
        <v>/*  719 */  { addItemToBuffer,             ITM_I_DOT,                   STD_I_DOT,                                     STD_I_DOT,                                     (0 &lt;&lt; TAM_MAX_BITS) |     0, CAT_AINT | SLS_UNCHANGED | US_UNCHANGED},</v>
      </c>
    </row>
    <row r="744" spans="1:1">
      <c r="A744" s="168" t="str">
        <f>IF(AND(OR(SOURCE!A744="",ISBLANK(SOURCE!A744)),SOURCE!B744&gt;0),IF(ISBLANK(SOURCE!C744),"",SOURCE!C744),
IF(SOURCE!B744&lt;0,VLOOKUP(SOURCE!B744,lookups!A$1:B$25,2,0),
  IF(ISBLANK(SOURCE!B744),
    "",
    "/* "&amp;TEXT(SOURCE!B744,"???0")&amp;" *"&amp;
      SOURCE!C744&amp;", "&amp; IF(SOURCE!$O$2-LEN(SOURCE!C744) &gt;= 0, REPT(" ",SOURCE!$O$2-LEN(SOURCE!C744)), "")&amp;
      SOURCE!D744&amp;", "&amp; IF(SOURCE!$P$2-LEN(SOURCE!D744) &gt;= 0, REPT(" ",SOURCE!$P$2-LEN(SOURCE!D744)), "")&amp;
      SOURCE!E744&amp;", "&amp; IF(SOURCE!$Q$2-LEN(SOURCE!E744) &gt;=0, REPT(" ",SOURCE!$Q$2-LEN(SOURCE!E744)), "")&amp;
      SOURCE!F744&amp;", "&amp; IF(SOURCE!$R$2-LEN(SOURCE!F744) &gt;= 0, REPT(" ",SOURCE!$R$2-LEN(SOURCE!F744)+2), "")&amp;"("&amp;
      SUBSTITUTE(TEXT(SOURCE!G744,"??0"),"  ","")&amp;" &lt;&lt; TAM_MAX_BITS) |"&amp; IF(SOURCE!$S$2-3 &gt;= 0, REPT(" ",SOURCE!$S$2-5+4+1-1-LEN(SUBSTITUTE(SUBSTITUTE(TEXT(SOURCE!H744,"????0"),"  ","")," ",""))), "")&amp;
      SUBSTITUTE(SUBSTITUTE(TEXT(SOURCE!H744,"????0"),"  ","")," ","")&amp;","&amp; IF(SOURCE!$T$2-3 &gt;= 0, REPT(" ",SOURCE!$T$2-3-5), "")&amp;
      SOURCE!I744&amp;" | "&amp; IF(SOURCE!$U$2-LEN(SOURCE!I744) &gt;= 0, REPT(" ",SOURCE!$U$2-LEN(SOURCE!I744)), "")&amp;
      SOURCE!J744&amp;      IF(SOURCE!$V$2-LEN(SOURCE!J744) &gt;= 0, REPT(" ",SOURCE!$V$2-LEN(SOURCE!J744)), "")&amp;
  " | "&amp; SOURCE!K744&amp;      IF(SOURCE!$X$2-LEN(SOURCE!K744) &gt;= 0, REPT(" ",SOURCE!$X$2-LEN(SOURCE!K744)), "")&amp;
      "},"&amp;IF(SOURCE!L744&lt;&gt;"",""&amp;SOURCE!L744,"")
 )
)
)</f>
        <v>/*  720 */  { addItemToBuffer,             ITM_I_DOTLESS,               "I",                                           "I",                                           (0 &lt;&lt; TAM_MAX_BITS) |     0, CAT_NONE | SLS_UNCHANGED | US_UNCHANGED},</v>
      </c>
    </row>
    <row r="745" spans="1:1">
      <c r="A745" s="168" t="str">
        <f>IF(AND(OR(SOURCE!A745="",ISBLANK(SOURCE!A745)),SOURCE!B745&gt;0),IF(ISBLANK(SOURCE!C745),"",SOURCE!C745),
IF(SOURCE!B745&lt;0,VLOOKUP(SOURCE!B745,lookups!A$1:B$25,2,0),
  IF(ISBLANK(SOURCE!B745),
    "",
    "/* "&amp;TEXT(SOURCE!B745,"???0")&amp;" *"&amp;
      SOURCE!C745&amp;", "&amp; IF(SOURCE!$O$2-LEN(SOURCE!C745) &gt;= 0, REPT(" ",SOURCE!$O$2-LEN(SOURCE!C745)), "")&amp;
      SOURCE!D745&amp;", "&amp; IF(SOURCE!$P$2-LEN(SOURCE!D745) &gt;= 0, REPT(" ",SOURCE!$P$2-LEN(SOURCE!D745)), "")&amp;
      SOURCE!E745&amp;", "&amp; IF(SOURCE!$Q$2-LEN(SOURCE!E745) &gt;=0, REPT(" ",SOURCE!$Q$2-LEN(SOURCE!E745)), "")&amp;
      SOURCE!F745&amp;", "&amp; IF(SOURCE!$R$2-LEN(SOURCE!F745) &gt;= 0, REPT(" ",SOURCE!$R$2-LEN(SOURCE!F745)+2), "")&amp;"("&amp;
      SUBSTITUTE(TEXT(SOURCE!G745,"??0"),"  ","")&amp;" &lt;&lt; TAM_MAX_BITS) |"&amp; IF(SOURCE!$S$2-3 &gt;= 0, REPT(" ",SOURCE!$S$2-5+4+1-1-LEN(SUBSTITUTE(SUBSTITUTE(TEXT(SOURCE!H745,"????0"),"  ","")," ",""))), "")&amp;
      SUBSTITUTE(SUBSTITUTE(TEXT(SOURCE!H745,"????0"),"  ","")," ","")&amp;","&amp; IF(SOURCE!$T$2-3 &gt;= 0, REPT(" ",SOURCE!$T$2-3-5), "")&amp;
      SOURCE!I745&amp;" | "&amp; IF(SOURCE!$U$2-LEN(SOURCE!I745) &gt;= 0, REPT(" ",SOURCE!$U$2-LEN(SOURCE!I745)), "")&amp;
      SOURCE!J745&amp;      IF(SOURCE!$V$2-LEN(SOURCE!J745) &gt;= 0, REPT(" ",SOURCE!$V$2-LEN(SOURCE!J745)), "")&amp;
  " | "&amp; SOURCE!K745&amp;      IF(SOURCE!$X$2-LEN(SOURCE!K745) &gt;= 0, REPT(" ",SOURCE!$X$2-LEN(SOURCE!K745)), "")&amp;
      "},"&amp;IF(SOURCE!L745&lt;&gt;"",""&amp;SOURCE!L745,"")
 )
)
)</f>
        <v>/*  721 */  { addItemToBuffer,             ITM_L_STROKE,                STD_L_STROKE,                                  STD_L_STROKE,                                  (0 &lt;&lt; TAM_MAX_BITS) |     0, CAT_AINT | SLS_UNCHANGED | US_UNCHANGED},</v>
      </c>
    </row>
    <row r="746" spans="1:1">
      <c r="A746" s="168" t="str">
        <f>IF(AND(OR(SOURCE!A746="",ISBLANK(SOURCE!A746)),SOURCE!B746&gt;0),IF(ISBLANK(SOURCE!C746),"",SOURCE!C746),
IF(SOURCE!B746&lt;0,VLOOKUP(SOURCE!B746,lookups!A$1:B$25,2,0),
  IF(ISBLANK(SOURCE!B746),
    "",
    "/* "&amp;TEXT(SOURCE!B746,"???0")&amp;" *"&amp;
      SOURCE!C746&amp;", "&amp; IF(SOURCE!$O$2-LEN(SOURCE!C746) &gt;= 0, REPT(" ",SOURCE!$O$2-LEN(SOURCE!C746)), "")&amp;
      SOURCE!D746&amp;", "&amp; IF(SOURCE!$P$2-LEN(SOURCE!D746) &gt;= 0, REPT(" ",SOURCE!$P$2-LEN(SOURCE!D746)), "")&amp;
      SOURCE!E746&amp;", "&amp; IF(SOURCE!$Q$2-LEN(SOURCE!E746) &gt;=0, REPT(" ",SOURCE!$Q$2-LEN(SOURCE!E746)), "")&amp;
      SOURCE!F746&amp;", "&amp; IF(SOURCE!$R$2-LEN(SOURCE!F746) &gt;= 0, REPT(" ",SOURCE!$R$2-LEN(SOURCE!F746)+2), "")&amp;"("&amp;
      SUBSTITUTE(TEXT(SOURCE!G746,"??0"),"  ","")&amp;" &lt;&lt; TAM_MAX_BITS) |"&amp; IF(SOURCE!$S$2-3 &gt;= 0, REPT(" ",SOURCE!$S$2-5+4+1-1-LEN(SUBSTITUTE(SUBSTITUTE(TEXT(SOURCE!H746,"????0"),"  ","")," ",""))), "")&amp;
      SUBSTITUTE(SUBSTITUTE(TEXT(SOURCE!H746,"????0"),"  ","")," ","")&amp;","&amp; IF(SOURCE!$T$2-3 &gt;= 0, REPT(" ",SOURCE!$T$2-3-5), "")&amp;
      SOURCE!I746&amp;" | "&amp; IF(SOURCE!$U$2-LEN(SOURCE!I746) &gt;= 0, REPT(" ",SOURCE!$U$2-LEN(SOURCE!I746)), "")&amp;
      SOURCE!J746&amp;      IF(SOURCE!$V$2-LEN(SOURCE!J746) &gt;= 0, REPT(" ",SOURCE!$V$2-LEN(SOURCE!J746)), "")&amp;
  " | "&amp; SOURCE!K746&amp;      IF(SOURCE!$X$2-LEN(SOURCE!K746) &gt;= 0, REPT(" ",SOURCE!$X$2-LEN(SOURCE!K746)), "")&amp;
      "},"&amp;IF(SOURCE!L746&lt;&gt;"",""&amp;SOURCE!L746,"")
 )
)
)</f>
        <v>/*  722 */  { addItemToBuffer,             ITM_L_ACUTE,                 STD_L_ACUTE,                                   STD_L_ACUTE,                                   (0 &lt;&lt; TAM_MAX_BITS) |     0, CAT_AINT | SLS_UNCHANGED | US_UNCHANGED},</v>
      </c>
    </row>
    <row r="747" spans="1:1">
      <c r="A747" s="168" t="str">
        <f>IF(AND(OR(SOURCE!A747="",ISBLANK(SOURCE!A747)),SOURCE!B747&gt;0),IF(ISBLANK(SOURCE!C747),"",SOURCE!C747),
IF(SOURCE!B747&lt;0,VLOOKUP(SOURCE!B747,lookups!A$1:B$25,2,0),
  IF(ISBLANK(SOURCE!B747),
    "",
    "/* "&amp;TEXT(SOURCE!B747,"???0")&amp;" *"&amp;
      SOURCE!C747&amp;", "&amp; IF(SOURCE!$O$2-LEN(SOURCE!C747) &gt;= 0, REPT(" ",SOURCE!$O$2-LEN(SOURCE!C747)), "")&amp;
      SOURCE!D747&amp;", "&amp; IF(SOURCE!$P$2-LEN(SOURCE!D747) &gt;= 0, REPT(" ",SOURCE!$P$2-LEN(SOURCE!D747)), "")&amp;
      SOURCE!E747&amp;", "&amp; IF(SOURCE!$Q$2-LEN(SOURCE!E747) &gt;=0, REPT(" ",SOURCE!$Q$2-LEN(SOURCE!E747)), "")&amp;
      SOURCE!F747&amp;", "&amp; IF(SOURCE!$R$2-LEN(SOURCE!F747) &gt;= 0, REPT(" ",SOURCE!$R$2-LEN(SOURCE!F747)+2), "")&amp;"("&amp;
      SUBSTITUTE(TEXT(SOURCE!G747,"??0"),"  ","")&amp;" &lt;&lt; TAM_MAX_BITS) |"&amp; IF(SOURCE!$S$2-3 &gt;= 0, REPT(" ",SOURCE!$S$2-5+4+1-1-LEN(SUBSTITUTE(SUBSTITUTE(TEXT(SOURCE!H747,"????0"),"  ","")," ",""))), "")&amp;
      SUBSTITUTE(SUBSTITUTE(TEXT(SOURCE!H747,"????0"),"  ","")," ","")&amp;","&amp; IF(SOURCE!$T$2-3 &gt;= 0, REPT(" ",SOURCE!$T$2-3-5), "")&amp;
      SOURCE!I747&amp;" | "&amp; IF(SOURCE!$U$2-LEN(SOURCE!I747) &gt;= 0, REPT(" ",SOURCE!$U$2-LEN(SOURCE!I747)), "")&amp;
      SOURCE!J747&amp;      IF(SOURCE!$V$2-LEN(SOURCE!J747) &gt;= 0, REPT(" ",SOURCE!$V$2-LEN(SOURCE!J747)), "")&amp;
  " | "&amp; SOURCE!K747&amp;      IF(SOURCE!$X$2-LEN(SOURCE!K747) &gt;= 0, REPT(" ",SOURCE!$X$2-LEN(SOURCE!K747)), "")&amp;
      "},"&amp;IF(SOURCE!L747&lt;&gt;"",""&amp;SOURCE!L747,"")
 )
)
)</f>
        <v>/*  723 */  { addItemToBuffer,             ITM_L_APOSTROPHE,            STD_L_APOSTROPHE,                              STD_L_APOSTROPHE,                              (0 &lt;&lt; TAM_MAX_BITS) |     0, CAT_AINT | SLS_UNCHANGED | US_UNCHANGED},</v>
      </c>
    </row>
    <row r="748" spans="1:1">
      <c r="A748" s="168" t="str">
        <f>IF(AND(OR(SOURCE!A748="",ISBLANK(SOURCE!A748)),SOURCE!B748&gt;0),IF(ISBLANK(SOURCE!C748),"",SOURCE!C748),
IF(SOURCE!B748&lt;0,VLOOKUP(SOURCE!B748,lookups!A$1:B$25,2,0),
  IF(ISBLANK(SOURCE!B748),
    "",
    "/* "&amp;TEXT(SOURCE!B748,"???0")&amp;" *"&amp;
      SOURCE!C748&amp;", "&amp; IF(SOURCE!$O$2-LEN(SOURCE!C748) &gt;= 0, REPT(" ",SOURCE!$O$2-LEN(SOURCE!C748)), "")&amp;
      SOURCE!D748&amp;", "&amp; IF(SOURCE!$P$2-LEN(SOURCE!D748) &gt;= 0, REPT(" ",SOURCE!$P$2-LEN(SOURCE!D748)), "")&amp;
      SOURCE!E748&amp;", "&amp; IF(SOURCE!$Q$2-LEN(SOURCE!E748) &gt;=0, REPT(" ",SOURCE!$Q$2-LEN(SOURCE!E748)), "")&amp;
      SOURCE!F748&amp;", "&amp; IF(SOURCE!$R$2-LEN(SOURCE!F748) &gt;= 0, REPT(" ",SOURCE!$R$2-LEN(SOURCE!F748)+2), "")&amp;"("&amp;
      SUBSTITUTE(TEXT(SOURCE!G748,"??0"),"  ","")&amp;" &lt;&lt; TAM_MAX_BITS) |"&amp; IF(SOURCE!$S$2-3 &gt;= 0, REPT(" ",SOURCE!$S$2-5+4+1-1-LEN(SUBSTITUTE(SUBSTITUTE(TEXT(SOURCE!H748,"????0"),"  ","")," ",""))), "")&amp;
      SUBSTITUTE(SUBSTITUTE(TEXT(SOURCE!H748,"????0"),"  ","")," ","")&amp;","&amp; IF(SOURCE!$T$2-3 &gt;= 0, REPT(" ",SOURCE!$T$2-3-5), "")&amp;
      SOURCE!I748&amp;" | "&amp; IF(SOURCE!$U$2-LEN(SOURCE!I748) &gt;= 0, REPT(" ",SOURCE!$U$2-LEN(SOURCE!I748)), "")&amp;
      SOURCE!J748&amp;      IF(SOURCE!$V$2-LEN(SOURCE!J748) &gt;= 0, REPT(" ",SOURCE!$V$2-LEN(SOURCE!J748)), "")&amp;
  " | "&amp; SOURCE!K748&amp;      IF(SOURCE!$X$2-LEN(SOURCE!K748) &gt;= 0, REPT(" ",SOURCE!$X$2-LEN(SOURCE!K748)), "")&amp;
      "},"&amp;IF(SOURCE!L748&lt;&gt;"",""&amp;SOURCE!L748,"")
 )
)
)</f>
        <v>/*  724 */  { addItemToBuffer,             ITM_N_ACUTE,                 STD_N_ACUTE,                                   STD_N_ACUTE,                                   (0 &lt;&lt; TAM_MAX_BITS) |     0, CAT_AINT | SLS_UNCHANGED | US_UNCHANGED},</v>
      </c>
    </row>
    <row r="749" spans="1:1">
      <c r="A749" s="168" t="str">
        <f>IF(AND(OR(SOURCE!A749="",ISBLANK(SOURCE!A749)),SOURCE!B749&gt;0),IF(ISBLANK(SOURCE!C749),"",SOURCE!C749),
IF(SOURCE!B749&lt;0,VLOOKUP(SOURCE!B749,lookups!A$1:B$25,2,0),
  IF(ISBLANK(SOURCE!B749),
    "",
    "/* "&amp;TEXT(SOURCE!B749,"???0")&amp;" *"&amp;
      SOURCE!C749&amp;", "&amp; IF(SOURCE!$O$2-LEN(SOURCE!C749) &gt;= 0, REPT(" ",SOURCE!$O$2-LEN(SOURCE!C749)), "")&amp;
      SOURCE!D749&amp;", "&amp; IF(SOURCE!$P$2-LEN(SOURCE!D749) &gt;= 0, REPT(" ",SOURCE!$P$2-LEN(SOURCE!D749)), "")&amp;
      SOURCE!E749&amp;", "&amp; IF(SOURCE!$Q$2-LEN(SOURCE!E749) &gt;=0, REPT(" ",SOURCE!$Q$2-LEN(SOURCE!E749)), "")&amp;
      SOURCE!F749&amp;", "&amp; IF(SOURCE!$R$2-LEN(SOURCE!F749) &gt;= 0, REPT(" ",SOURCE!$R$2-LEN(SOURCE!F749)+2), "")&amp;"("&amp;
      SUBSTITUTE(TEXT(SOURCE!G749,"??0"),"  ","")&amp;" &lt;&lt; TAM_MAX_BITS) |"&amp; IF(SOURCE!$S$2-3 &gt;= 0, REPT(" ",SOURCE!$S$2-5+4+1-1-LEN(SUBSTITUTE(SUBSTITUTE(TEXT(SOURCE!H749,"????0"),"  ","")," ",""))), "")&amp;
      SUBSTITUTE(SUBSTITUTE(TEXT(SOURCE!H749,"????0"),"  ","")," ","")&amp;","&amp; IF(SOURCE!$T$2-3 &gt;= 0, REPT(" ",SOURCE!$T$2-3-5), "")&amp;
      SOURCE!I749&amp;" | "&amp; IF(SOURCE!$U$2-LEN(SOURCE!I749) &gt;= 0, REPT(" ",SOURCE!$U$2-LEN(SOURCE!I749)), "")&amp;
      SOURCE!J749&amp;      IF(SOURCE!$V$2-LEN(SOURCE!J749) &gt;= 0, REPT(" ",SOURCE!$V$2-LEN(SOURCE!J749)), "")&amp;
  " | "&amp; SOURCE!K749&amp;      IF(SOURCE!$X$2-LEN(SOURCE!K749) &gt;= 0, REPT(" ",SOURCE!$X$2-LEN(SOURCE!K749)), "")&amp;
      "},"&amp;IF(SOURCE!L749&lt;&gt;"",""&amp;SOURCE!L749,"")
 )
)
)</f>
        <v>/*  725 */  { addItemToBuffer,             ITM_N_CARON,                 STD_N_CARON,                                   STD_N_CARON,                                   (0 &lt;&lt; TAM_MAX_BITS) |     0, CAT_AINT | SLS_UNCHANGED | US_UNCHANGED},</v>
      </c>
    </row>
    <row r="750" spans="1:1">
      <c r="A750" s="168" t="str">
        <f>IF(AND(OR(SOURCE!A750="",ISBLANK(SOURCE!A750)),SOURCE!B750&gt;0),IF(ISBLANK(SOURCE!C750),"",SOURCE!C750),
IF(SOURCE!B750&lt;0,VLOOKUP(SOURCE!B750,lookups!A$1:B$25,2,0),
  IF(ISBLANK(SOURCE!B750),
    "",
    "/* "&amp;TEXT(SOURCE!B750,"???0")&amp;" *"&amp;
      SOURCE!C750&amp;", "&amp; IF(SOURCE!$O$2-LEN(SOURCE!C750) &gt;= 0, REPT(" ",SOURCE!$O$2-LEN(SOURCE!C750)), "")&amp;
      SOURCE!D750&amp;", "&amp; IF(SOURCE!$P$2-LEN(SOURCE!D750) &gt;= 0, REPT(" ",SOURCE!$P$2-LEN(SOURCE!D750)), "")&amp;
      SOURCE!E750&amp;", "&amp; IF(SOURCE!$Q$2-LEN(SOURCE!E750) &gt;=0, REPT(" ",SOURCE!$Q$2-LEN(SOURCE!E750)), "")&amp;
      SOURCE!F750&amp;", "&amp; IF(SOURCE!$R$2-LEN(SOURCE!F750) &gt;= 0, REPT(" ",SOURCE!$R$2-LEN(SOURCE!F750)+2), "")&amp;"("&amp;
      SUBSTITUTE(TEXT(SOURCE!G750,"??0"),"  ","")&amp;" &lt;&lt; TAM_MAX_BITS) |"&amp; IF(SOURCE!$S$2-3 &gt;= 0, REPT(" ",SOURCE!$S$2-5+4+1-1-LEN(SUBSTITUTE(SUBSTITUTE(TEXT(SOURCE!H750,"????0"),"  ","")," ",""))), "")&amp;
      SUBSTITUTE(SUBSTITUTE(TEXT(SOURCE!H750,"????0"),"  ","")," ","")&amp;","&amp; IF(SOURCE!$T$2-3 &gt;= 0, REPT(" ",SOURCE!$T$2-3-5), "")&amp;
      SOURCE!I750&amp;" | "&amp; IF(SOURCE!$U$2-LEN(SOURCE!I750) &gt;= 0, REPT(" ",SOURCE!$U$2-LEN(SOURCE!I750)), "")&amp;
      SOURCE!J750&amp;      IF(SOURCE!$V$2-LEN(SOURCE!J750) &gt;= 0, REPT(" ",SOURCE!$V$2-LEN(SOURCE!J750)), "")&amp;
  " | "&amp; SOURCE!K750&amp;      IF(SOURCE!$X$2-LEN(SOURCE!K750) &gt;= 0, REPT(" ",SOURCE!$X$2-LEN(SOURCE!K750)), "")&amp;
      "},"&amp;IF(SOURCE!L750&lt;&gt;"",""&amp;SOURCE!L750,"")
 )
)
)</f>
        <v>/*  726 */  { addItemToBuffer,             ITM_N_TILDE,                 STD_N_TILDE,                                   STD_N_TILDE,                                   (0 &lt;&lt; TAM_MAX_BITS) |     0, CAT_AINT | SLS_UNCHANGED | US_UNCHANGED},</v>
      </c>
    </row>
    <row r="751" spans="1:1">
      <c r="A751" s="168" t="str">
        <f>IF(AND(OR(SOURCE!A751="",ISBLANK(SOURCE!A751)),SOURCE!B751&gt;0),IF(ISBLANK(SOURCE!C751),"",SOURCE!C751),
IF(SOURCE!B751&lt;0,VLOOKUP(SOURCE!B751,lookups!A$1:B$25,2,0),
  IF(ISBLANK(SOURCE!B751),
    "",
    "/* "&amp;TEXT(SOURCE!B751,"???0")&amp;" *"&amp;
      SOURCE!C751&amp;", "&amp; IF(SOURCE!$O$2-LEN(SOURCE!C751) &gt;= 0, REPT(" ",SOURCE!$O$2-LEN(SOURCE!C751)), "")&amp;
      SOURCE!D751&amp;", "&amp; IF(SOURCE!$P$2-LEN(SOURCE!D751) &gt;= 0, REPT(" ",SOURCE!$P$2-LEN(SOURCE!D751)), "")&amp;
      SOURCE!E751&amp;", "&amp; IF(SOURCE!$Q$2-LEN(SOURCE!E751) &gt;=0, REPT(" ",SOURCE!$Q$2-LEN(SOURCE!E751)), "")&amp;
      SOURCE!F751&amp;", "&amp; IF(SOURCE!$R$2-LEN(SOURCE!F751) &gt;= 0, REPT(" ",SOURCE!$R$2-LEN(SOURCE!F751)+2), "")&amp;"("&amp;
      SUBSTITUTE(TEXT(SOURCE!G751,"??0"),"  ","")&amp;" &lt;&lt; TAM_MAX_BITS) |"&amp; IF(SOURCE!$S$2-3 &gt;= 0, REPT(" ",SOURCE!$S$2-5+4+1-1-LEN(SUBSTITUTE(SUBSTITUTE(TEXT(SOURCE!H751,"????0"),"  ","")," ",""))), "")&amp;
      SUBSTITUTE(SUBSTITUTE(TEXT(SOURCE!H751,"????0"),"  ","")," ","")&amp;","&amp; IF(SOURCE!$T$2-3 &gt;= 0, REPT(" ",SOURCE!$T$2-3-5), "")&amp;
      SOURCE!I751&amp;" | "&amp; IF(SOURCE!$U$2-LEN(SOURCE!I751) &gt;= 0, REPT(" ",SOURCE!$U$2-LEN(SOURCE!I751)), "")&amp;
      SOURCE!J751&amp;      IF(SOURCE!$V$2-LEN(SOURCE!J751) &gt;= 0, REPT(" ",SOURCE!$V$2-LEN(SOURCE!J751)), "")&amp;
  " | "&amp; SOURCE!K751&amp;      IF(SOURCE!$X$2-LEN(SOURCE!K751) &gt;= 0, REPT(" ",SOURCE!$X$2-LEN(SOURCE!K751)), "")&amp;
      "},"&amp;IF(SOURCE!L751&lt;&gt;"",""&amp;SOURCE!L751,"")
 )
)
)</f>
        <v>/*  727 */  { addItemToBuffer,             ITM_O_MACRON,                STD_O_MACRON,                                  STD_O_MACRON,                                  (0 &lt;&lt; TAM_MAX_BITS) |     0, CAT_AINT | SLS_UNCHANGED | US_UNCHANGED},</v>
      </c>
    </row>
    <row r="752" spans="1:1">
      <c r="A752" s="168" t="str">
        <f>IF(AND(OR(SOURCE!A752="",ISBLANK(SOURCE!A752)),SOURCE!B752&gt;0),IF(ISBLANK(SOURCE!C752),"",SOURCE!C752),
IF(SOURCE!B752&lt;0,VLOOKUP(SOURCE!B752,lookups!A$1:B$25,2,0),
  IF(ISBLANK(SOURCE!B752),
    "",
    "/* "&amp;TEXT(SOURCE!B752,"???0")&amp;" *"&amp;
      SOURCE!C752&amp;", "&amp; IF(SOURCE!$O$2-LEN(SOURCE!C752) &gt;= 0, REPT(" ",SOURCE!$O$2-LEN(SOURCE!C752)), "")&amp;
      SOURCE!D752&amp;", "&amp; IF(SOURCE!$P$2-LEN(SOURCE!D752) &gt;= 0, REPT(" ",SOURCE!$P$2-LEN(SOURCE!D752)), "")&amp;
      SOURCE!E752&amp;", "&amp; IF(SOURCE!$Q$2-LEN(SOURCE!E752) &gt;=0, REPT(" ",SOURCE!$Q$2-LEN(SOURCE!E752)), "")&amp;
      SOURCE!F752&amp;", "&amp; IF(SOURCE!$R$2-LEN(SOURCE!F752) &gt;= 0, REPT(" ",SOURCE!$R$2-LEN(SOURCE!F752)+2), "")&amp;"("&amp;
      SUBSTITUTE(TEXT(SOURCE!G752,"??0"),"  ","")&amp;" &lt;&lt; TAM_MAX_BITS) |"&amp; IF(SOURCE!$S$2-3 &gt;= 0, REPT(" ",SOURCE!$S$2-5+4+1-1-LEN(SUBSTITUTE(SUBSTITUTE(TEXT(SOURCE!H752,"????0"),"  ","")," ",""))), "")&amp;
      SUBSTITUTE(SUBSTITUTE(TEXT(SOURCE!H752,"????0"),"  ","")," ","")&amp;","&amp; IF(SOURCE!$T$2-3 &gt;= 0, REPT(" ",SOURCE!$T$2-3-5), "")&amp;
      SOURCE!I752&amp;" | "&amp; IF(SOURCE!$U$2-LEN(SOURCE!I752) &gt;= 0, REPT(" ",SOURCE!$U$2-LEN(SOURCE!I752)), "")&amp;
      SOURCE!J752&amp;      IF(SOURCE!$V$2-LEN(SOURCE!J752) &gt;= 0, REPT(" ",SOURCE!$V$2-LEN(SOURCE!J752)), "")&amp;
  " | "&amp; SOURCE!K752&amp;      IF(SOURCE!$X$2-LEN(SOURCE!K752) &gt;= 0, REPT(" ",SOURCE!$X$2-LEN(SOURCE!K752)), "")&amp;
      "},"&amp;IF(SOURCE!L752&lt;&gt;"",""&amp;SOURCE!L752,"")
 )
)
)</f>
        <v>/*  728 */  { addItemToBuffer,             ITM_O_ACUTE,                 STD_O_ACUTE,                                   STD_O_ACUTE,                                   (0 &lt;&lt; TAM_MAX_BITS) |     0, CAT_AINT | SLS_UNCHANGED | US_UNCHANGED},</v>
      </c>
    </row>
    <row r="753" spans="1:1">
      <c r="A753" s="168" t="str">
        <f>IF(AND(OR(SOURCE!A753="",ISBLANK(SOURCE!A753)),SOURCE!B753&gt;0),IF(ISBLANK(SOURCE!C753),"",SOURCE!C753),
IF(SOURCE!B753&lt;0,VLOOKUP(SOURCE!B753,lookups!A$1:B$25,2,0),
  IF(ISBLANK(SOURCE!B753),
    "",
    "/* "&amp;TEXT(SOURCE!B753,"???0")&amp;" *"&amp;
      SOURCE!C753&amp;", "&amp; IF(SOURCE!$O$2-LEN(SOURCE!C753) &gt;= 0, REPT(" ",SOURCE!$O$2-LEN(SOURCE!C753)), "")&amp;
      SOURCE!D753&amp;", "&amp; IF(SOURCE!$P$2-LEN(SOURCE!D753) &gt;= 0, REPT(" ",SOURCE!$P$2-LEN(SOURCE!D753)), "")&amp;
      SOURCE!E753&amp;", "&amp; IF(SOURCE!$Q$2-LEN(SOURCE!E753) &gt;=0, REPT(" ",SOURCE!$Q$2-LEN(SOURCE!E753)), "")&amp;
      SOURCE!F753&amp;", "&amp; IF(SOURCE!$R$2-LEN(SOURCE!F753) &gt;= 0, REPT(" ",SOURCE!$R$2-LEN(SOURCE!F753)+2), "")&amp;"("&amp;
      SUBSTITUTE(TEXT(SOURCE!G753,"??0"),"  ","")&amp;" &lt;&lt; TAM_MAX_BITS) |"&amp; IF(SOURCE!$S$2-3 &gt;= 0, REPT(" ",SOURCE!$S$2-5+4+1-1-LEN(SUBSTITUTE(SUBSTITUTE(TEXT(SOURCE!H753,"????0"),"  ","")," ",""))), "")&amp;
      SUBSTITUTE(SUBSTITUTE(TEXT(SOURCE!H753,"????0"),"  ","")," ","")&amp;","&amp; IF(SOURCE!$T$2-3 &gt;= 0, REPT(" ",SOURCE!$T$2-3-5), "")&amp;
      SOURCE!I753&amp;" | "&amp; IF(SOURCE!$U$2-LEN(SOURCE!I753) &gt;= 0, REPT(" ",SOURCE!$U$2-LEN(SOURCE!I753)), "")&amp;
      SOURCE!J753&amp;      IF(SOURCE!$V$2-LEN(SOURCE!J753) &gt;= 0, REPT(" ",SOURCE!$V$2-LEN(SOURCE!J753)), "")&amp;
  " | "&amp; SOURCE!K753&amp;      IF(SOURCE!$X$2-LEN(SOURCE!K753) &gt;= 0, REPT(" ",SOURCE!$X$2-LEN(SOURCE!K753)), "")&amp;
      "},"&amp;IF(SOURCE!L753&lt;&gt;"",""&amp;SOURCE!L753,"")
 )
)
)</f>
        <v>/*  729 */  { addItemToBuffer,             ITM_O_BREVE,                 STD_O_BREVE,                                   STD_O_BREVE,                                   (0 &lt;&lt; TAM_MAX_BITS) |     0, CAT_AINT | SLS_UNCHANGED | US_UNCHANGED},</v>
      </c>
    </row>
    <row r="754" spans="1:1">
      <c r="A754" s="168" t="str">
        <f>IF(AND(OR(SOURCE!A754="",ISBLANK(SOURCE!A754)),SOURCE!B754&gt;0),IF(ISBLANK(SOURCE!C754),"",SOURCE!C754),
IF(SOURCE!B754&lt;0,VLOOKUP(SOURCE!B754,lookups!A$1:B$25,2,0),
  IF(ISBLANK(SOURCE!B754),
    "",
    "/* "&amp;TEXT(SOURCE!B754,"???0")&amp;" *"&amp;
      SOURCE!C754&amp;", "&amp; IF(SOURCE!$O$2-LEN(SOURCE!C754) &gt;= 0, REPT(" ",SOURCE!$O$2-LEN(SOURCE!C754)), "")&amp;
      SOURCE!D754&amp;", "&amp; IF(SOURCE!$P$2-LEN(SOURCE!D754) &gt;= 0, REPT(" ",SOURCE!$P$2-LEN(SOURCE!D754)), "")&amp;
      SOURCE!E754&amp;", "&amp; IF(SOURCE!$Q$2-LEN(SOURCE!E754) &gt;=0, REPT(" ",SOURCE!$Q$2-LEN(SOURCE!E754)), "")&amp;
      SOURCE!F754&amp;", "&amp; IF(SOURCE!$R$2-LEN(SOURCE!F754) &gt;= 0, REPT(" ",SOURCE!$R$2-LEN(SOURCE!F754)+2), "")&amp;"("&amp;
      SUBSTITUTE(TEXT(SOURCE!G754,"??0"),"  ","")&amp;" &lt;&lt; TAM_MAX_BITS) |"&amp; IF(SOURCE!$S$2-3 &gt;= 0, REPT(" ",SOURCE!$S$2-5+4+1-1-LEN(SUBSTITUTE(SUBSTITUTE(TEXT(SOURCE!H754,"????0"),"  ","")," ",""))), "")&amp;
      SUBSTITUTE(SUBSTITUTE(TEXT(SOURCE!H754,"????0"),"  ","")," ","")&amp;","&amp; IF(SOURCE!$T$2-3 &gt;= 0, REPT(" ",SOURCE!$T$2-3-5), "")&amp;
      SOURCE!I754&amp;" | "&amp; IF(SOURCE!$U$2-LEN(SOURCE!I754) &gt;= 0, REPT(" ",SOURCE!$U$2-LEN(SOURCE!I754)), "")&amp;
      SOURCE!J754&amp;      IF(SOURCE!$V$2-LEN(SOURCE!J754) &gt;= 0, REPT(" ",SOURCE!$V$2-LEN(SOURCE!J754)), "")&amp;
  " | "&amp; SOURCE!K754&amp;      IF(SOURCE!$X$2-LEN(SOURCE!K754) &gt;= 0, REPT(" ",SOURCE!$X$2-LEN(SOURCE!K754)), "")&amp;
      "},"&amp;IF(SOURCE!L754&lt;&gt;"",""&amp;SOURCE!L754,"")
 )
)
)</f>
        <v>/*  730 */  { addItemToBuffer,             ITM_O_GRAVE,                 STD_O_GRAVE,                                   STD_O_GRAVE,                                   (0 &lt;&lt; TAM_MAX_BITS) |     0, CAT_AINT | SLS_UNCHANGED | US_UNCHANGED},</v>
      </c>
    </row>
    <row r="755" spans="1:1">
      <c r="A755" s="168" t="str">
        <f>IF(AND(OR(SOURCE!A755="",ISBLANK(SOURCE!A755)),SOURCE!B755&gt;0),IF(ISBLANK(SOURCE!C755),"",SOURCE!C755),
IF(SOURCE!B755&lt;0,VLOOKUP(SOURCE!B755,lookups!A$1:B$25,2,0),
  IF(ISBLANK(SOURCE!B755),
    "",
    "/* "&amp;TEXT(SOURCE!B755,"???0")&amp;" *"&amp;
      SOURCE!C755&amp;", "&amp; IF(SOURCE!$O$2-LEN(SOURCE!C755) &gt;= 0, REPT(" ",SOURCE!$O$2-LEN(SOURCE!C755)), "")&amp;
      SOURCE!D755&amp;", "&amp; IF(SOURCE!$P$2-LEN(SOURCE!D755) &gt;= 0, REPT(" ",SOURCE!$P$2-LEN(SOURCE!D755)), "")&amp;
      SOURCE!E755&amp;", "&amp; IF(SOURCE!$Q$2-LEN(SOURCE!E755) &gt;=0, REPT(" ",SOURCE!$Q$2-LEN(SOURCE!E755)), "")&amp;
      SOURCE!F755&amp;", "&amp; IF(SOURCE!$R$2-LEN(SOURCE!F755) &gt;= 0, REPT(" ",SOURCE!$R$2-LEN(SOURCE!F755)+2), "")&amp;"("&amp;
      SUBSTITUTE(TEXT(SOURCE!G755,"??0"),"  ","")&amp;" &lt;&lt; TAM_MAX_BITS) |"&amp; IF(SOURCE!$S$2-3 &gt;= 0, REPT(" ",SOURCE!$S$2-5+4+1-1-LEN(SUBSTITUTE(SUBSTITUTE(TEXT(SOURCE!H755,"????0"),"  ","")," ",""))), "")&amp;
      SUBSTITUTE(SUBSTITUTE(TEXT(SOURCE!H755,"????0"),"  ","")," ","")&amp;","&amp; IF(SOURCE!$T$2-3 &gt;= 0, REPT(" ",SOURCE!$T$2-3-5), "")&amp;
      SOURCE!I755&amp;" | "&amp; IF(SOURCE!$U$2-LEN(SOURCE!I755) &gt;= 0, REPT(" ",SOURCE!$U$2-LEN(SOURCE!I755)), "")&amp;
      SOURCE!J755&amp;      IF(SOURCE!$V$2-LEN(SOURCE!J755) &gt;= 0, REPT(" ",SOURCE!$V$2-LEN(SOURCE!J755)), "")&amp;
  " | "&amp; SOURCE!K755&amp;      IF(SOURCE!$X$2-LEN(SOURCE!K755) &gt;= 0, REPT(" ",SOURCE!$X$2-LEN(SOURCE!K755)), "")&amp;
      "},"&amp;IF(SOURCE!L755&lt;&gt;"",""&amp;SOURCE!L755,"")
 )
)
)</f>
        <v>/*  731 */  { addItemToBuffer,             ITM_O_DIARESIS,              STD_O_DIARESIS,                                STD_O_DIARESIS,                                (0 &lt;&lt; TAM_MAX_BITS) |     0, CAT_AINT | SLS_UNCHANGED | US_UNCHANGED},</v>
      </c>
    </row>
    <row r="756" spans="1:1">
      <c r="A756" s="168" t="str">
        <f>IF(AND(OR(SOURCE!A756="",ISBLANK(SOURCE!A756)),SOURCE!B756&gt;0),IF(ISBLANK(SOURCE!C756),"",SOURCE!C756),
IF(SOURCE!B756&lt;0,VLOOKUP(SOURCE!B756,lookups!A$1:B$25,2,0),
  IF(ISBLANK(SOURCE!B756),
    "",
    "/* "&amp;TEXT(SOURCE!B756,"???0")&amp;" *"&amp;
      SOURCE!C756&amp;", "&amp; IF(SOURCE!$O$2-LEN(SOURCE!C756) &gt;= 0, REPT(" ",SOURCE!$O$2-LEN(SOURCE!C756)), "")&amp;
      SOURCE!D756&amp;", "&amp; IF(SOURCE!$P$2-LEN(SOURCE!D756) &gt;= 0, REPT(" ",SOURCE!$P$2-LEN(SOURCE!D756)), "")&amp;
      SOURCE!E756&amp;", "&amp; IF(SOURCE!$Q$2-LEN(SOURCE!E756) &gt;=0, REPT(" ",SOURCE!$Q$2-LEN(SOURCE!E756)), "")&amp;
      SOURCE!F756&amp;", "&amp; IF(SOURCE!$R$2-LEN(SOURCE!F756) &gt;= 0, REPT(" ",SOURCE!$R$2-LEN(SOURCE!F756)+2), "")&amp;"("&amp;
      SUBSTITUTE(TEXT(SOURCE!G756,"??0"),"  ","")&amp;" &lt;&lt; TAM_MAX_BITS) |"&amp; IF(SOURCE!$S$2-3 &gt;= 0, REPT(" ",SOURCE!$S$2-5+4+1-1-LEN(SUBSTITUTE(SUBSTITUTE(TEXT(SOURCE!H756,"????0"),"  ","")," ",""))), "")&amp;
      SUBSTITUTE(SUBSTITUTE(TEXT(SOURCE!H756,"????0"),"  ","")," ","")&amp;","&amp; IF(SOURCE!$T$2-3 &gt;= 0, REPT(" ",SOURCE!$T$2-3-5), "")&amp;
      SOURCE!I756&amp;" | "&amp; IF(SOURCE!$U$2-LEN(SOURCE!I756) &gt;= 0, REPT(" ",SOURCE!$U$2-LEN(SOURCE!I756)), "")&amp;
      SOURCE!J756&amp;      IF(SOURCE!$V$2-LEN(SOURCE!J756) &gt;= 0, REPT(" ",SOURCE!$V$2-LEN(SOURCE!J756)), "")&amp;
  " | "&amp; SOURCE!K756&amp;      IF(SOURCE!$X$2-LEN(SOURCE!K756) &gt;= 0, REPT(" ",SOURCE!$X$2-LEN(SOURCE!K756)), "")&amp;
      "},"&amp;IF(SOURCE!L756&lt;&gt;"",""&amp;SOURCE!L756,"")
 )
)
)</f>
        <v>/*  732 */  { addItemToBuffer,             ITM_O_TILDE,                 STD_O_TILDE,                                   STD_O_TILDE,                                   (0 &lt;&lt; TAM_MAX_BITS) |     0, CAT_AINT | SLS_UNCHANGED | US_UNCHANGED},</v>
      </c>
    </row>
    <row r="757" spans="1:1">
      <c r="A757" s="168" t="str">
        <f>IF(AND(OR(SOURCE!A757="",ISBLANK(SOURCE!A757)),SOURCE!B757&gt;0),IF(ISBLANK(SOURCE!C757),"",SOURCE!C757),
IF(SOURCE!B757&lt;0,VLOOKUP(SOURCE!B757,lookups!A$1:B$25,2,0),
  IF(ISBLANK(SOURCE!B757),
    "",
    "/* "&amp;TEXT(SOURCE!B757,"???0")&amp;" *"&amp;
      SOURCE!C757&amp;", "&amp; IF(SOURCE!$O$2-LEN(SOURCE!C757) &gt;= 0, REPT(" ",SOURCE!$O$2-LEN(SOURCE!C757)), "")&amp;
      SOURCE!D757&amp;", "&amp; IF(SOURCE!$P$2-LEN(SOURCE!D757) &gt;= 0, REPT(" ",SOURCE!$P$2-LEN(SOURCE!D757)), "")&amp;
      SOURCE!E757&amp;", "&amp; IF(SOURCE!$Q$2-LEN(SOURCE!E757) &gt;=0, REPT(" ",SOURCE!$Q$2-LEN(SOURCE!E757)), "")&amp;
      SOURCE!F757&amp;", "&amp; IF(SOURCE!$R$2-LEN(SOURCE!F757) &gt;= 0, REPT(" ",SOURCE!$R$2-LEN(SOURCE!F757)+2), "")&amp;"("&amp;
      SUBSTITUTE(TEXT(SOURCE!G757,"??0"),"  ","")&amp;" &lt;&lt; TAM_MAX_BITS) |"&amp; IF(SOURCE!$S$2-3 &gt;= 0, REPT(" ",SOURCE!$S$2-5+4+1-1-LEN(SUBSTITUTE(SUBSTITUTE(TEXT(SOURCE!H757,"????0"),"  ","")," ",""))), "")&amp;
      SUBSTITUTE(SUBSTITUTE(TEXT(SOURCE!H757,"????0"),"  ","")," ","")&amp;","&amp; IF(SOURCE!$T$2-3 &gt;= 0, REPT(" ",SOURCE!$T$2-3-5), "")&amp;
      SOURCE!I757&amp;" | "&amp; IF(SOURCE!$U$2-LEN(SOURCE!I757) &gt;= 0, REPT(" ",SOURCE!$U$2-LEN(SOURCE!I757)), "")&amp;
      SOURCE!J757&amp;      IF(SOURCE!$V$2-LEN(SOURCE!J757) &gt;= 0, REPT(" ",SOURCE!$V$2-LEN(SOURCE!J757)), "")&amp;
  " | "&amp; SOURCE!K757&amp;      IF(SOURCE!$X$2-LEN(SOURCE!K757) &gt;= 0, REPT(" ",SOURCE!$X$2-LEN(SOURCE!K757)), "")&amp;
      "},"&amp;IF(SOURCE!L757&lt;&gt;"",""&amp;SOURCE!L757,"")
 )
)
)</f>
        <v>/*  733 */  { addItemToBuffer,             ITM_O_CIRC,                  STD_O_CIRC,                                    STD_O_CIRC,                                    (0 &lt;&lt; TAM_MAX_BITS) |     0, CAT_AINT | SLS_UNCHANGED | US_UNCHANGED},</v>
      </c>
    </row>
    <row r="758" spans="1:1">
      <c r="A758" s="168" t="str">
        <f>IF(AND(OR(SOURCE!A758="",ISBLANK(SOURCE!A758)),SOURCE!B758&gt;0),IF(ISBLANK(SOURCE!C758),"",SOURCE!C758),
IF(SOURCE!B758&lt;0,VLOOKUP(SOURCE!B758,lookups!A$1:B$25,2,0),
  IF(ISBLANK(SOURCE!B758),
    "",
    "/* "&amp;TEXT(SOURCE!B758,"???0")&amp;" *"&amp;
      SOURCE!C758&amp;", "&amp; IF(SOURCE!$O$2-LEN(SOURCE!C758) &gt;= 0, REPT(" ",SOURCE!$O$2-LEN(SOURCE!C758)), "")&amp;
      SOURCE!D758&amp;", "&amp; IF(SOURCE!$P$2-LEN(SOURCE!D758) &gt;= 0, REPT(" ",SOURCE!$P$2-LEN(SOURCE!D758)), "")&amp;
      SOURCE!E758&amp;", "&amp; IF(SOURCE!$Q$2-LEN(SOURCE!E758) &gt;=0, REPT(" ",SOURCE!$Q$2-LEN(SOURCE!E758)), "")&amp;
      SOURCE!F758&amp;", "&amp; IF(SOURCE!$R$2-LEN(SOURCE!F758) &gt;= 0, REPT(" ",SOURCE!$R$2-LEN(SOURCE!F758)+2), "")&amp;"("&amp;
      SUBSTITUTE(TEXT(SOURCE!G758,"??0"),"  ","")&amp;" &lt;&lt; TAM_MAX_BITS) |"&amp; IF(SOURCE!$S$2-3 &gt;= 0, REPT(" ",SOURCE!$S$2-5+4+1-1-LEN(SUBSTITUTE(SUBSTITUTE(TEXT(SOURCE!H758,"????0"),"  ","")," ",""))), "")&amp;
      SUBSTITUTE(SUBSTITUTE(TEXT(SOURCE!H758,"????0"),"  ","")," ","")&amp;","&amp; IF(SOURCE!$T$2-3 &gt;= 0, REPT(" ",SOURCE!$T$2-3-5), "")&amp;
      SOURCE!I758&amp;" | "&amp; IF(SOURCE!$U$2-LEN(SOURCE!I758) &gt;= 0, REPT(" ",SOURCE!$U$2-LEN(SOURCE!I758)), "")&amp;
      SOURCE!J758&amp;      IF(SOURCE!$V$2-LEN(SOURCE!J758) &gt;= 0, REPT(" ",SOURCE!$V$2-LEN(SOURCE!J758)), "")&amp;
  " | "&amp; SOURCE!K758&amp;      IF(SOURCE!$X$2-LEN(SOURCE!K758) &gt;= 0, REPT(" ",SOURCE!$X$2-LEN(SOURCE!K758)), "")&amp;
      "},"&amp;IF(SOURCE!L758&lt;&gt;"",""&amp;SOURCE!L758,"")
 )
)
)</f>
        <v>/*  734 */  { addItemToBuffer,             ITM_O_STROKE,                STD_O_STROKE,                                  STD_O_STROKE,                                  (0 &lt;&lt; TAM_MAX_BITS) |     0, CAT_AINT | SLS_UNCHANGED | US_UNCHANGED},</v>
      </c>
    </row>
    <row r="759" spans="1:1">
      <c r="A759" s="168" t="str">
        <f>IF(AND(OR(SOURCE!A759="",ISBLANK(SOURCE!A759)),SOURCE!B759&gt;0),IF(ISBLANK(SOURCE!C759),"",SOURCE!C759),
IF(SOURCE!B759&lt;0,VLOOKUP(SOURCE!B759,lookups!A$1:B$25,2,0),
  IF(ISBLANK(SOURCE!B759),
    "",
    "/* "&amp;TEXT(SOURCE!B759,"???0")&amp;" *"&amp;
      SOURCE!C759&amp;", "&amp; IF(SOURCE!$O$2-LEN(SOURCE!C759) &gt;= 0, REPT(" ",SOURCE!$O$2-LEN(SOURCE!C759)), "")&amp;
      SOURCE!D759&amp;", "&amp; IF(SOURCE!$P$2-LEN(SOURCE!D759) &gt;= 0, REPT(" ",SOURCE!$P$2-LEN(SOURCE!D759)), "")&amp;
      SOURCE!E759&amp;", "&amp; IF(SOURCE!$Q$2-LEN(SOURCE!E759) &gt;=0, REPT(" ",SOURCE!$Q$2-LEN(SOURCE!E759)), "")&amp;
      SOURCE!F759&amp;", "&amp; IF(SOURCE!$R$2-LEN(SOURCE!F759) &gt;= 0, REPT(" ",SOURCE!$R$2-LEN(SOURCE!F759)+2), "")&amp;"("&amp;
      SUBSTITUTE(TEXT(SOURCE!G759,"??0"),"  ","")&amp;" &lt;&lt; TAM_MAX_BITS) |"&amp; IF(SOURCE!$S$2-3 &gt;= 0, REPT(" ",SOURCE!$S$2-5+4+1-1-LEN(SUBSTITUTE(SUBSTITUTE(TEXT(SOURCE!H759,"????0"),"  ","")," ",""))), "")&amp;
      SUBSTITUTE(SUBSTITUTE(TEXT(SOURCE!H759,"????0"),"  ","")," ","")&amp;","&amp; IF(SOURCE!$T$2-3 &gt;= 0, REPT(" ",SOURCE!$T$2-3-5), "")&amp;
      SOURCE!I759&amp;" | "&amp; IF(SOURCE!$U$2-LEN(SOURCE!I759) &gt;= 0, REPT(" ",SOURCE!$U$2-LEN(SOURCE!I759)), "")&amp;
      SOURCE!J759&amp;      IF(SOURCE!$V$2-LEN(SOURCE!J759) &gt;= 0, REPT(" ",SOURCE!$V$2-LEN(SOURCE!J759)), "")&amp;
  " | "&amp; SOURCE!K759&amp;      IF(SOURCE!$X$2-LEN(SOURCE!K759) &gt;= 0, REPT(" ",SOURCE!$X$2-LEN(SOURCE!K759)), "")&amp;
      "},"&amp;IF(SOURCE!L759&lt;&gt;"",""&amp;SOURCE!L759,"")
 )
)
)</f>
        <v>/*  735 */  { addItemToBuffer,             ITM_OE,                      STD_OE,                                        STD_OE,                                        (0 &lt;&lt; TAM_MAX_BITS) |     0, CAT_AINT | SLS_UNCHANGED | US_UNCHANGED},</v>
      </c>
    </row>
    <row r="760" spans="1:1">
      <c r="A760" s="168" t="str">
        <f>IF(AND(OR(SOURCE!A760="",ISBLANK(SOURCE!A760)),SOURCE!B760&gt;0),IF(ISBLANK(SOURCE!C760),"",SOURCE!C760),
IF(SOURCE!B760&lt;0,VLOOKUP(SOURCE!B760,lookups!A$1:B$25,2,0),
  IF(ISBLANK(SOURCE!B760),
    "",
    "/* "&amp;TEXT(SOURCE!B760,"???0")&amp;" *"&amp;
      SOURCE!C760&amp;", "&amp; IF(SOURCE!$O$2-LEN(SOURCE!C760) &gt;= 0, REPT(" ",SOURCE!$O$2-LEN(SOURCE!C760)), "")&amp;
      SOURCE!D760&amp;", "&amp; IF(SOURCE!$P$2-LEN(SOURCE!D760) &gt;= 0, REPT(" ",SOURCE!$P$2-LEN(SOURCE!D760)), "")&amp;
      SOURCE!E760&amp;", "&amp; IF(SOURCE!$Q$2-LEN(SOURCE!E760) &gt;=0, REPT(" ",SOURCE!$Q$2-LEN(SOURCE!E760)), "")&amp;
      SOURCE!F760&amp;", "&amp; IF(SOURCE!$R$2-LEN(SOURCE!F760) &gt;= 0, REPT(" ",SOURCE!$R$2-LEN(SOURCE!F760)+2), "")&amp;"("&amp;
      SUBSTITUTE(TEXT(SOURCE!G760,"??0"),"  ","")&amp;" &lt;&lt; TAM_MAX_BITS) |"&amp; IF(SOURCE!$S$2-3 &gt;= 0, REPT(" ",SOURCE!$S$2-5+4+1-1-LEN(SUBSTITUTE(SUBSTITUTE(TEXT(SOURCE!H760,"????0"),"  ","")," ",""))), "")&amp;
      SUBSTITUTE(SUBSTITUTE(TEXT(SOURCE!H760,"????0"),"  ","")," ","")&amp;","&amp; IF(SOURCE!$T$2-3 &gt;= 0, REPT(" ",SOURCE!$T$2-3-5), "")&amp;
      SOURCE!I760&amp;" | "&amp; IF(SOURCE!$U$2-LEN(SOURCE!I760) &gt;= 0, REPT(" ",SOURCE!$U$2-LEN(SOURCE!I760)), "")&amp;
      SOURCE!J760&amp;      IF(SOURCE!$V$2-LEN(SOURCE!J760) &gt;= 0, REPT(" ",SOURCE!$V$2-LEN(SOURCE!J760)), "")&amp;
  " | "&amp; SOURCE!K760&amp;      IF(SOURCE!$X$2-LEN(SOURCE!K760) &gt;= 0, REPT(" ",SOURCE!$X$2-LEN(SOURCE!K760)), "")&amp;
      "},"&amp;IF(SOURCE!L760&lt;&gt;"",""&amp;SOURCE!L760,"")
 )
)
)</f>
        <v>/*  736 */  { itemToBeCoded,               NOPARAM,                     "0736",                                        "0736",                                        (0 &lt;&lt; TAM_MAX_BITS) |     0, CAT_FREE | SLS_UNCHANGED | US_UNCHANGED},</v>
      </c>
    </row>
    <row r="761" spans="1:1">
      <c r="A761" s="168" t="str">
        <f>IF(AND(OR(SOURCE!A761="",ISBLANK(SOURCE!A761)),SOURCE!B761&gt;0),IF(ISBLANK(SOURCE!C761),"",SOURCE!C761),
IF(SOURCE!B761&lt;0,VLOOKUP(SOURCE!B761,lookups!A$1:B$25,2,0),
  IF(ISBLANK(SOURCE!B761),
    "",
    "/* "&amp;TEXT(SOURCE!B761,"???0")&amp;" *"&amp;
      SOURCE!C761&amp;", "&amp; IF(SOURCE!$O$2-LEN(SOURCE!C761) &gt;= 0, REPT(" ",SOURCE!$O$2-LEN(SOURCE!C761)), "")&amp;
      SOURCE!D761&amp;", "&amp; IF(SOURCE!$P$2-LEN(SOURCE!D761) &gt;= 0, REPT(" ",SOURCE!$P$2-LEN(SOURCE!D761)), "")&amp;
      SOURCE!E761&amp;", "&amp; IF(SOURCE!$Q$2-LEN(SOURCE!E761) &gt;=0, REPT(" ",SOURCE!$Q$2-LEN(SOURCE!E761)), "")&amp;
      SOURCE!F761&amp;", "&amp; IF(SOURCE!$R$2-LEN(SOURCE!F761) &gt;= 0, REPT(" ",SOURCE!$R$2-LEN(SOURCE!F761)+2), "")&amp;"("&amp;
      SUBSTITUTE(TEXT(SOURCE!G761,"??0"),"  ","")&amp;" &lt;&lt; TAM_MAX_BITS) |"&amp; IF(SOURCE!$S$2-3 &gt;= 0, REPT(" ",SOURCE!$S$2-5+4+1-1-LEN(SUBSTITUTE(SUBSTITUTE(TEXT(SOURCE!H761,"????0"),"  ","")," ",""))), "")&amp;
      SUBSTITUTE(SUBSTITUTE(TEXT(SOURCE!H761,"????0"),"  ","")," ","")&amp;","&amp; IF(SOURCE!$T$2-3 &gt;= 0, REPT(" ",SOURCE!$T$2-3-5), "")&amp;
      SOURCE!I761&amp;" | "&amp; IF(SOURCE!$U$2-LEN(SOURCE!I761) &gt;= 0, REPT(" ",SOURCE!$U$2-LEN(SOURCE!I761)), "")&amp;
      SOURCE!J761&amp;      IF(SOURCE!$V$2-LEN(SOURCE!J761) &gt;= 0, REPT(" ",SOURCE!$V$2-LEN(SOURCE!J761)), "")&amp;
  " | "&amp; SOURCE!K761&amp;      IF(SOURCE!$X$2-LEN(SOURCE!K761) &gt;= 0, REPT(" ",SOURCE!$X$2-LEN(SOURCE!K761)), "")&amp;
      "},"&amp;IF(SOURCE!L761&lt;&gt;"",""&amp;SOURCE!L761,"")
 )
)
)</f>
        <v>/*  737 */  { itemToBeCoded,               NOPARAM,                     "0737",                                        "0737",                                        (0 &lt;&lt; TAM_MAX_BITS) |     0, CAT_FREE | SLS_UNCHANGED | US_UNCHANGED},</v>
      </c>
    </row>
    <row r="762" spans="1:1">
      <c r="A762" s="168" t="str">
        <f>IF(AND(OR(SOURCE!A762="",ISBLANK(SOURCE!A762)),SOURCE!B762&gt;0),IF(ISBLANK(SOURCE!C762),"",SOURCE!C762),
IF(SOURCE!B762&lt;0,VLOOKUP(SOURCE!B762,lookups!A$1:B$25,2,0),
  IF(ISBLANK(SOURCE!B762),
    "",
    "/* "&amp;TEXT(SOURCE!B762,"???0")&amp;" *"&amp;
      SOURCE!C762&amp;", "&amp; IF(SOURCE!$O$2-LEN(SOURCE!C762) &gt;= 0, REPT(" ",SOURCE!$O$2-LEN(SOURCE!C762)), "")&amp;
      SOURCE!D762&amp;", "&amp; IF(SOURCE!$P$2-LEN(SOURCE!D762) &gt;= 0, REPT(" ",SOURCE!$P$2-LEN(SOURCE!D762)), "")&amp;
      SOURCE!E762&amp;", "&amp; IF(SOURCE!$Q$2-LEN(SOURCE!E762) &gt;=0, REPT(" ",SOURCE!$Q$2-LEN(SOURCE!E762)), "")&amp;
      SOURCE!F762&amp;", "&amp; IF(SOURCE!$R$2-LEN(SOURCE!F762) &gt;= 0, REPT(" ",SOURCE!$R$2-LEN(SOURCE!F762)+2), "")&amp;"("&amp;
      SUBSTITUTE(TEXT(SOURCE!G762,"??0"),"  ","")&amp;" &lt;&lt; TAM_MAX_BITS) |"&amp; IF(SOURCE!$S$2-3 &gt;= 0, REPT(" ",SOURCE!$S$2-5+4+1-1-LEN(SUBSTITUTE(SUBSTITUTE(TEXT(SOURCE!H762,"????0"),"  ","")," ",""))), "")&amp;
      SUBSTITUTE(SUBSTITUTE(TEXT(SOURCE!H762,"????0"),"  ","")," ","")&amp;","&amp; IF(SOURCE!$T$2-3 &gt;= 0, REPT(" ",SOURCE!$T$2-3-5), "")&amp;
      SOURCE!I762&amp;" | "&amp; IF(SOURCE!$U$2-LEN(SOURCE!I762) &gt;= 0, REPT(" ",SOURCE!$U$2-LEN(SOURCE!I762)), "")&amp;
      SOURCE!J762&amp;      IF(SOURCE!$V$2-LEN(SOURCE!J762) &gt;= 0, REPT(" ",SOURCE!$V$2-LEN(SOURCE!J762)), "")&amp;
  " | "&amp; SOURCE!K762&amp;      IF(SOURCE!$X$2-LEN(SOURCE!K762) &gt;= 0, REPT(" ",SOURCE!$X$2-LEN(SOURCE!K762)), "")&amp;
      "},"&amp;IF(SOURCE!L762&lt;&gt;"",""&amp;SOURCE!L762,"")
 )
)
)</f>
        <v>/*  738 */  { addItemToBuffer,             ITM_S_SHARP,                 STD_s_SHARP,                                   STD_s_SHARP,                                   (0 &lt;&lt; TAM_MAX_BITS) |     0, CAT_AINT | SLS_UNCHANGED | US_UNCHANGED},</v>
      </c>
    </row>
    <row r="763" spans="1:1">
      <c r="A763" s="168" t="str">
        <f>IF(AND(OR(SOURCE!A763="",ISBLANK(SOURCE!A763)),SOURCE!B763&gt;0),IF(ISBLANK(SOURCE!C763),"",SOURCE!C763),
IF(SOURCE!B763&lt;0,VLOOKUP(SOURCE!B763,lookups!A$1:B$25,2,0),
  IF(ISBLANK(SOURCE!B763),
    "",
    "/* "&amp;TEXT(SOURCE!B763,"???0")&amp;" *"&amp;
      SOURCE!C763&amp;", "&amp; IF(SOURCE!$O$2-LEN(SOURCE!C763) &gt;= 0, REPT(" ",SOURCE!$O$2-LEN(SOURCE!C763)), "")&amp;
      SOURCE!D763&amp;", "&amp; IF(SOURCE!$P$2-LEN(SOURCE!D763) &gt;= 0, REPT(" ",SOURCE!$P$2-LEN(SOURCE!D763)), "")&amp;
      SOURCE!E763&amp;", "&amp; IF(SOURCE!$Q$2-LEN(SOURCE!E763) &gt;=0, REPT(" ",SOURCE!$Q$2-LEN(SOURCE!E763)), "")&amp;
      SOURCE!F763&amp;", "&amp; IF(SOURCE!$R$2-LEN(SOURCE!F763) &gt;= 0, REPT(" ",SOURCE!$R$2-LEN(SOURCE!F763)+2), "")&amp;"("&amp;
      SUBSTITUTE(TEXT(SOURCE!G763,"??0"),"  ","")&amp;" &lt;&lt; TAM_MAX_BITS) |"&amp; IF(SOURCE!$S$2-3 &gt;= 0, REPT(" ",SOURCE!$S$2-5+4+1-1-LEN(SUBSTITUTE(SUBSTITUTE(TEXT(SOURCE!H763,"????0"),"  ","")," ",""))), "")&amp;
      SUBSTITUTE(SUBSTITUTE(TEXT(SOURCE!H763,"????0"),"  ","")," ","")&amp;","&amp; IF(SOURCE!$T$2-3 &gt;= 0, REPT(" ",SOURCE!$T$2-3-5), "")&amp;
      SOURCE!I763&amp;" | "&amp; IF(SOURCE!$U$2-LEN(SOURCE!I763) &gt;= 0, REPT(" ",SOURCE!$U$2-LEN(SOURCE!I763)), "")&amp;
      SOURCE!J763&amp;      IF(SOURCE!$V$2-LEN(SOURCE!J763) &gt;= 0, REPT(" ",SOURCE!$V$2-LEN(SOURCE!J763)), "")&amp;
  " | "&amp; SOURCE!K763&amp;      IF(SOURCE!$X$2-LEN(SOURCE!K763) &gt;= 0, REPT(" ",SOURCE!$X$2-LEN(SOURCE!K763)), "")&amp;
      "},"&amp;IF(SOURCE!L763&lt;&gt;"",""&amp;SOURCE!L763,"")
 )
)
)</f>
        <v>/*  739 */  { addItemToBuffer,             ITM_S_ACUTE,                 STD_S_ACUTE,                                   STD_S_ACUTE,                                   (0 &lt;&lt; TAM_MAX_BITS) |     0, CAT_AINT | SLS_UNCHANGED | US_UNCHANGED},</v>
      </c>
    </row>
    <row r="764" spans="1:1">
      <c r="A764" s="168" t="str">
        <f>IF(AND(OR(SOURCE!A764="",ISBLANK(SOURCE!A764)),SOURCE!B764&gt;0),IF(ISBLANK(SOURCE!C764),"",SOURCE!C764),
IF(SOURCE!B764&lt;0,VLOOKUP(SOURCE!B764,lookups!A$1:B$25,2,0),
  IF(ISBLANK(SOURCE!B764),
    "",
    "/* "&amp;TEXT(SOURCE!B764,"???0")&amp;" *"&amp;
      SOURCE!C764&amp;", "&amp; IF(SOURCE!$O$2-LEN(SOURCE!C764) &gt;= 0, REPT(" ",SOURCE!$O$2-LEN(SOURCE!C764)), "")&amp;
      SOURCE!D764&amp;", "&amp; IF(SOURCE!$P$2-LEN(SOURCE!D764) &gt;= 0, REPT(" ",SOURCE!$P$2-LEN(SOURCE!D764)), "")&amp;
      SOURCE!E764&amp;", "&amp; IF(SOURCE!$Q$2-LEN(SOURCE!E764) &gt;=0, REPT(" ",SOURCE!$Q$2-LEN(SOURCE!E764)), "")&amp;
      SOURCE!F764&amp;", "&amp; IF(SOURCE!$R$2-LEN(SOURCE!F764) &gt;= 0, REPT(" ",SOURCE!$R$2-LEN(SOURCE!F764)+2), "")&amp;"("&amp;
      SUBSTITUTE(TEXT(SOURCE!G764,"??0"),"  ","")&amp;" &lt;&lt; TAM_MAX_BITS) |"&amp; IF(SOURCE!$S$2-3 &gt;= 0, REPT(" ",SOURCE!$S$2-5+4+1-1-LEN(SUBSTITUTE(SUBSTITUTE(TEXT(SOURCE!H764,"????0"),"  ","")," ",""))), "")&amp;
      SUBSTITUTE(SUBSTITUTE(TEXT(SOURCE!H764,"????0"),"  ","")," ","")&amp;","&amp; IF(SOURCE!$T$2-3 &gt;= 0, REPT(" ",SOURCE!$T$2-3-5), "")&amp;
      SOURCE!I764&amp;" | "&amp; IF(SOURCE!$U$2-LEN(SOURCE!I764) &gt;= 0, REPT(" ",SOURCE!$U$2-LEN(SOURCE!I764)), "")&amp;
      SOURCE!J764&amp;      IF(SOURCE!$V$2-LEN(SOURCE!J764) &gt;= 0, REPT(" ",SOURCE!$V$2-LEN(SOURCE!J764)), "")&amp;
  " | "&amp; SOURCE!K764&amp;      IF(SOURCE!$X$2-LEN(SOURCE!K764) &gt;= 0, REPT(" ",SOURCE!$X$2-LEN(SOURCE!K764)), "")&amp;
      "},"&amp;IF(SOURCE!L764&lt;&gt;"",""&amp;SOURCE!L764,"")
 )
)
)</f>
        <v>/*  740 */  { addItemToBuffer,             ITM_S_CARON,                 STD_S_CARON,                                   STD_S_CARON,                                   (0 &lt;&lt; TAM_MAX_BITS) |     0, CAT_AINT | SLS_UNCHANGED | US_UNCHANGED},</v>
      </c>
    </row>
    <row r="765" spans="1:1">
      <c r="A765" s="168" t="str">
        <f>IF(AND(OR(SOURCE!A765="",ISBLANK(SOURCE!A765)),SOURCE!B765&gt;0),IF(ISBLANK(SOURCE!C765),"",SOURCE!C765),
IF(SOURCE!B765&lt;0,VLOOKUP(SOURCE!B765,lookups!A$1:B$25,2,0),
  IF(ISBLANK(SOURCE!B765),
    "",
    "/* "&amp;TEXT(SOURCE!B765,"???0")&amp;" *"&amp;
      SOURCE!C765&amp;", "&amp; IF(SOURCE!$O$2-LEN(SOURCE!C765) &gt;= 0, REPT(" ",SOURCE!$O$2-LEN(SOURCE!C765)), "")&amp;
      SOURCE!D765&amp;", "&amp; IF(SOURCE!$P$2-LEN(SOURCE!D765) &gt;= 0, REPT(" ",SOURCE!$P$2-LEN(SOURCE!D765)), "")&amp;
      SOURCE!E765&amp;", "&amp; IF(SOURCE!$Q$2-LEN(SOURCE!E765) &gt;=0, REPT(" ",SOURCE!$Q$2-LEN(SOURCE!E765)), "")&amp;
      SOURCE!F765&amp;", "&amp; IF(SOURCE!$R$2-LEN(SOURCE!F765) &gt;= 0, REPT(" ",SOURCE!$R$2-LEN(SOURCE!F765)+2), "")&amp;"("&amp;
      SUBSTITUTE(TEXT(SOURCE!G765,"??0"),"  ","")&amp;" &lt;&lt; TAM_MAX_BITS) |"&amp; IF(SOURCE!$S$2-3 &gt;= 0, REPT(" ",SOURCE!$S$2-5+4+1-1-LEN(SUBSTITUTE(SUBSTITUTE(TEXT(SOURCE!H765,"????0"),"  ","")," ",""))), "")&amp;
      SUBSTITUTE(SUBSTITUTE(TEXT(SOURCE!H765,"????0"),"  ","")," ","")&amp;","&amp; IF(SOURCE!$T$2-3 &gt;= 0, REPT(" ",SOURCE!$T$2-3-5), "")&amp;
      SOURCE!I765&amp;" | "&amp; IF(SOURCE!$U$2-LEN(SOURCE!I765) &gt;= 0, REPT(" ",SOURCE!$U$2-LEN(SOURCE!I765)), "")&amp;
      SOURCE!J765&amp;      IF(SOURCE!$V$2-LEN(SOURCE!J765) &gt;= 0, REPT(" ",SOURCE!$V$2-LEN(SOURCE!J765)), "")&amp;
  " | "&amp; SOURCE!K765&amp;      IF(SOURCE!$X$2-LEN(SOURCE!K765) &gt;= 0, REPT(" ",SOURCE!$X$2-LEN(SOURCE!K765)), "")&amp;
      "},"&amp;IF(SOURCE!L765&lt;&gt;"",""&amp;SOURCE!L765,"")
 )
)
)</f>
        <v>/*  741 */  { addItemToBuffer,             ITM_S_CEDILLA,               STD_S_CEDILLA,                                 STD_S_CEDILLA,                                 (0 &lt;&lt; TAM_MAX_BITS) |     0, CAT_AINT | SLS_UNCHANGED | US_UNCHANGED},</v>
      </c>
    </row>
    <row r="766" spans="1:1">
      <c r="A766" s="168" t="str">
        <f>IF(AND(OR(SOURCE!A766="",ISBLANK(SOURCE!A766)),SOURCE!B766&gt;0),IF(ISBLANK(SOURCE!C766),"",SOURCE!C766),
IF(SOURCE!B766&lt;0,VLOOKUP(SOURCE!B766,lookups!A$1:B$25,2,0),
  IF(ISBLANK(SOURCE!B766),
    "",
    "/* "&amp;TEXT(SOURCE!B766,"???0")&amp;" *"&amp;
      SOURCE!C766&amp;", "&amp; IF(SOURCE!$O$2-LEN(SOURCE!C766) &gt;= 0, REPT(" ",SOURCE!$O$2-LEN(SOURCE!C766)), "")&amp;
      SOURCE!D766&amp;", "&amp; IF(SOURCE!$P$2-LEN(SOURCE!D766) &gt;= 0, REPT(" ",SOURCE!$P$2-LEN(SOURCE!D766)), "")&amp;
      SOURCE!E766&amp;", "&amp; IF(SOURCE!$Q$2-LEN(SOURCE!E766) &gt;=0, REPT(" ",SOURCE!$Q$2-LEN(SOURCE!E766)), "")&amp;
      SOURCE!F766&amp;", "&amp; IF(SOURCE!$R$2-LEN(SOURCE!F766) &gt;= 0, REPT(" ",SOURCE!$R$2-LEN(SOURCE!F766)+2), "")&amp;"("&amp;
      SUBSTITUTE(TEXT(SOURCE!G766,"??0"),"  ","")&amp;" &lt;&lt; TAM_MAX_BITS) |"&amp; IF(SOURCE!$S$2-3 &gt;= 0, REPT(" ",SOURCE!$S$2-5+4+1-1-LEN(SUBSTITUTE(SUBSTITUTE(TEXT(SOURCE!H766,"????0"),"  ","")," ",""))), "")&amp;
      SUBSTITUTE(SUBSTITUTE(TEXT(SOURCE!H766,"????0"),"  ","")," ","")&amp;","&amp; IF(SOURCE!$T$2-3 &gt;= 0, REPT(" ",SOURCE!$T$2-3-5), "")&amp;
      SOURCE!I766&amp;" | "&amp; IF(SOURCE!$U$2-LEN(SOURCE!I766) &gt;= 0, REPT(" ",SOURCE!$U$2-LEN(SOURCE!I766)), "")&amp;
      SOURCE!J766&amp;      IF(SOURCE!$V$2-LEN(SOURCE!J766) &gt;= 0, REPT(" ",SOURCE!$V$2-LEN(SOURCE!J766)), "")&amp;
  " | "&amp; SOURCE!K766&amp;      IF(SOURCE!$X$2-LEN(SOURCE!K766) &gt;= 0, REPT(" ",SOURCE!$X$2-LEN(SOURCE!K766)), "")&amp;
      "},"&amp;IF(SOURCE!L766&lt;&gt;"",""&amp;SOURCE!L766,"")
 )
)
)</f>
        <v>/*  742 */  { addItemToBuffer,             ITM_T_CARON,                 STD_T_CARON,                                   STD_T_CARON,                                   (0 &lt;&lt; TAM_MAX_BITS) |     0, CAT_AINT | SLS_UNCHANGED | US_UNCHANGED},</v>
      </c>
    </row>
    <row r="767" spans="1:1">
      <c r="A767" s="168" t="str">
        <f>IF(AND(OR(SOURCE!A767="",ISBLANK(SOURCE!A767)),SOURCE!B767&gt;0),IF(ISBLANK(SOURCE!C767),"",SOURCE!C767),
IF(SOURCE!B767&lt;0,VLOOKUP(SOURCE!B767,lookups!A$1:B$25,2,0),
  IF(ISBLANK(SOURCE!B767),
    "",
    "/* "&amp;TEXT(SOURCE!B767,"???0")&amp;" *"&amp;
      SOURCE!C767&amp;", "&amp; IF(SOURCE!$O$2-LEN(SOURCE!C767) &gt;= 0, REPT(" ",SOURCE!$O$2-LEN(SOURCE!C767)), "")&amp;
      SOURCE!D767&amp;", "&amp; IF(SOURCE!$P$2-LEN(SOURCE!D767) &gt;= 0, REPT(" ",SOURCE!$P$2-LEN(SOURCE!D767)), "")&amp;
      SOURCE!E767&amp;", "&amp; IF(SOURCE!$Q$2-LEN(SOURCE!E767) &gt;=0, REPT(" ",SOURCE!$Q$2-LEN(SOURCE!E767)), "")&amp;
      SOURCE!F767&amp;", "&amp; IF(SOURCE!$R$2-LEN(SOURCE!F767) &gt;= 0, REPT(" ",SOURCE!$R$2-LEN(SOURCE!F767)+2), "")&amp;"("&amp;
      SUBSTITUTE(TEXT(SOURCE!G767,"??0"),"  ","")&amp;" &lt;&lt; TAM_MAX_BITS) |"&amp; IF(SOURCE!$S$2-3 &gt;= 0, REPT(" ",SOURCE!$S$2-5+4+1-1-LEN(SUBSTITUTE(SUBSTITUTE(TEXT(SOURCE!H767,"????0"),"  ","")," ",""))), "")&amp;
      SUBSTITUTE(SUBSTITUTE(TEXT(SOURCE!H767,"????0"),"  ","")," ","")&amp;","&amp; IF(SOURCE!$T$2-3 &gt;= 0, REPT(" ",SOURCE!$T$2-3-5), "")&amp;
      SOURCE!I767&amp;" | "&amp; IF(SOURCE!$U$2-LEN(SOURCE!I767) &gt;= 0, REPT(" ",SOURCE!$U$2-LEN(SOURCE!I767)), "")&amp;
      SOURCE!J767&amp;      IF(SOURCE!$V$2-LEN(SOURCE!J767) &gt;= 0, REPT(" ",SOURCE!$V$2-LEN(SOURCE!J767)), "")&amp;
  " | "&amp; SOURCE!K767&amp;      IF(SOURCE!$X$2-LEN(SOURCE!K767) &gt;= 0, REPT(" ",SOURCE!$X$2-LEN(SOURCE!K767)), "")&amp;
      "},"&amp;IF(SOURCE!L767&lt;&gt;"",""&amp;SOURCE!L767,"")
 )
)
)</f>
        <v>/*  743 */  { addItemToBuffer,             ITM_T_CEDILLA,               STD_T_CEDILLA,                                 STD_T_CEDILLA,                                 (0 &lt;&lt; TAM_MAX_BITS) |     0, CAT_AINT | SLS_UNCHANGED | US_UNCHANGED},</v>
      </c>
    </row>
    <row r="768" spans="1:1">
      <c r="A768" s="168" t="str">
        <f>IF(AND(OR(SOURCE!A768="",ISBLANK(SOURCE!A768)),SOURCE!B768&gt;0),IF(ISBLANK(SOURCE!C768),"",SOURCE!C768),
IF(SOURCE!B768&lt;0,VLOOKUP(SOURCE!B768,lookups!A$1:B$25,2,0),
  IF(ISBLANK(SOURCE!B768),
    "",
    "/* "&amp;TEXT(SOURCE!B768,"???0")&amp;" *"&amp;
      SOURCE!C768&amp;", "&amp; IF(SOURCE!$O$2-LEN(SOURCE!C768) &gt;= 0, REPT(" ",SOURCE!$O$2-LEN(SOURCE!C768)), "")&amp;
      SOURCE!D768&amp;", "&amp; IF(SOURCE!$P$2-LEN(SOURCE!D768) &gt;= 0, REPT(" ",SOURCE!$P$2-LEN(SOURCE!D768)), "")&amp;
      SOURCE!E768&amp;", "&amp; IF(SOURCE!$Q$2-LEN(SOURCE!E768) &gt;=0, REPT(" ",SOURCE!$Q$2-LEN(SOURCE!E768)), "")&amp;
      SOURCE!F768&amp;", "&amp; IF(SOURCE!$R$2-LEN(SOURCE!F768) &gt;= 0, REPT(" ",SOURCE!$R$2-LEN(SOURCE!F768)+2), "")&amp;"("&amp;
      SUBSTITUTE(TEXT(SOURCE!G768,"??0"),"  ","")&amp;" &lt;&lt; TAM_MAX_BITS) |"&amp; IF(SOURCE!$S$2-3 &gt;= 0, REPT(" ",SOURCE!$S$2-5+4+1-1-LEN(SUBSTITUTE(SUBSTITUTE(TEXT(SOURCE!H768,"????0"),"  ","")," ",""))), "")&amp;
      SUBSTITUTE(SUBSTITUTE(TEXT(SOURCE!H768,"????0"),"  ","")," ","")&amp;","&amp; IF(SOURCE!$T$2-3 &gt;= 0, REPT(" ",SOURCE!$T$2-3-5), "")&amp;
      SOURCE!I768&amp;" | "&amp; IF(SOURCE!$U$2-LEN(SOURCE!I768) &gt;= 0, REPT(" ",SOURCE!$U$2-LEN(SOURCE!I768)), "")&amp;
      SOURCE!J768&amp;      IF(SOURCE!$V$2-LEN(SOURCE!J768) &gt;= 0, REPT(" ",SOURCE!$V$2-LEN(SOURCE!J768)), "")&amp;
  " | "&amp; SOURCE!K768&amp;      IF(SOURCE!$X$2-LEN(SOURCE!K768) &gt;= 0, REPT(" ",SOURCE!$X$2-LEN(SOURCE!K768)), "")&amp;
      "},"&amp;IF(SOURCE!L768&lt;&gt;"",""&amp;SOURCE!L768,"")
 )
)
)</f>
        <v>/*  744 */  { addItemToBuffer,             ITM_U_MACRON,                STD_U_MACRON,                                  STD_U_MACRON,                                  (0 &lt;&lt; TAM_MAX_BITS) |     0, CAT_AINT | SLS_UNCHANGED | US_UNCHANGED},</v>
      </c>
    </row>
    <row r="769" spans="1:1">
      <c r="A769" s="168" t="str">
        <f>IF(AND(OR(SOURCE!A769="",ISBLANK(SOURCE!A769)),SOURCE!B769&gt;0),IF(ISBLANK(SOURCE!C769),"",SOURCE!C769),
IF(SOURCE!B769&lt;0,VLOOKUP(SOURCE!B769,lookups!A$1:B$25,2,0),
  IF(ISBLANK(SOURCE!B769),
    "",
    "/* "&amp;TEXT(SOURCE!B769,"???0")&amp;" *"&amp;
      SOURCE!C769&amp;", "&amp; IF(SOURCE!$O$2-LEN(SOURCE!C769) &gt;= 0, REPT(" ",SOURCE!$O$2-LEN(SOURCE!C769)), "")&amp;
      SOURCE!D769&amp;", "&amp; IF(SOURCE!$P$2-LEN(SOURCE!D769) &gt;= 0, REPT(" ",SOURCE!$P$2-LEN(SOURCE!D769)), "")&amp;
      SOURCE!E769&amp;", "&amp; IF(SOURCE!$Q$2-LEN(SOURCE!E769) &gt;=0, REPT(" ",SOURCE!$Q$2-LEN(SOURCE!E769)), "")&amp;
      SOURCE!F769&amp;", "&amp; IF(SOURCE!$R$2-LEN(SOURCE!F769) &gt;= 0, REPT(" ",SOURCE!$R$2-LEN(SOURCE!F769)+2), "")&amp;"("&amp;
      SUBSTITUTE(TEXT(SOURCE!G769,"??0"),"  ","")&amp;" &lt;&lt; TAM_MAX_BITS) |"&amp; IF(SOURCE!$S$2-3 &gt;= 0, REPT(" ",SOURCE!$S$2-5+4+1-1-LEN(SUBSTITUTE(SUBSTITUTE(TEXT(SOURCE!H769,"????0"),"  ","")," ",""))), "")&amp;
      SUBSTITUTE(SUBSTITUTE(TEXT(SOURCE!H769,"????0"),"  ","")," ","")&amp;","&amp; IF(SOURCE!$T$2-3 &gt;= 0, REPT(" ",SOURCE!$T$2-3-5), "")&amp;
      SOURCE!I769&amp;" | "&amp; IF(SOURCE!$U$2-LEN(SOURCE!I769) &gt;= 0, REPT(" ",SOURCE!$U$2-LEN(SOURCE!I769)), "")&amp;
      SOURCE!J769&amp;      IF(SOURCE!$V$2-LEN(SOURCE!J769) &gt;= 0, REPT(" ",SOURCE!$V$2-LEN(SOURCE!J769)), "")&amp;
  " | "&amp; SOURCE!K769&amp;      IF(SOURCE!$X$2-LEN(SOURCE!K769) &gt;= 0, REPT(" ",SOURCE!$X$2-LEN(SOURCE!K769)), "")&amp;
      "},"&amp;IF(SOURCE!L769&lt;&gt;"",""&amp;SOURCE!L769,"")
 )
)
)</f>
        <v>/*  745 */  { addItemToBuffer,             ITM_U_ACUTE,                 STD_U_ACUTE,                                   STD_U_ACUTE,                                   (0 &lt;&lt; TAM_MAX_BITS) |     0, CAT_AINT | SLS_UNCHANGED | US_UNCHANGED},</v>
      </c>
    </row>
    <row r="770" spans="1:1">
      <c r="A770" s="168" t="str">
        <f>IF(AND(OR(SOURCE!A770="",ISBLANK(SOURCE!A770)),SOURCE!B770&gt;0),IF(ISBLANK(SOURCE!C770),"",SOURCE!C770),
IF(SOURCE!B770&lt;0,VLOOKUP(SOURCE!B770,lookups!A$1:B$25,2,0),
  IF(ISBLANK(SOURCE!B770),
    "",
    "/* "&amp;TEXT(SOURCE!B770,"???0")&amp;" *"&amp;
      SOURCE!C770&amp;", "&amp; IF(SOURCE!$O$2-LEN(SOURCE!C770) &gt;= 0, REPT(" ",SOURCE!$O$2-LEN(SOURCE!C770)), "")&amp;
      SOURCE!D770&amp;", "&amp; IF(SOURCE!$P$2-LEN(SOURCE!D770) &gt;= 0, REPT(" ",SOURCE!$P$2-LEN(SOURCE!D770)), "")&amp;
      SOURCE!E770&amp;", "&amp; IF(SOURCE!$Q$2-LEN(SOURCE!E770) &gt;=0, REPT(" ",SOURCE!$Q$2-LEN(SOURCE!E770)), "")&amp;
      SOURCE!F770&amp;", "&amp; IF(SOURCE!$R$2-LEN(SOURCE!F770) &gt;= 0, REPT(" ",SOURCE!$R$2-LEN(SOURCE!F770)+2), "")&amp;"("&amp;
      SUBSTITUTE(TEXT(SOURCE!G770,"??0"),"  ","")&amp;" &lt;&lt; TAM_MAX_BITS) |"&amp; IF(SOURCE!$S$2-3 &gt;= 0, REPT(" ",SOURCE!$S$2-5+4+1-1-LEN(SUBSTITUTE(SUBSTITUTE(TEXT(SOURCE!H770,"????0"),"  ","")," ",""))), "")&amp;
      SUBSTITUTE(SUBSTITUTE(TEXT(SOURCE!H770,"????0"),"  ","")," ","")&amp;","&amp; IF(SOURCE!$T$2-3 &gt;= 0, REPT(" ",SOURCE!$T$2-3-5), "")&amp;
      SOURCE!I770&amp;" | "&amp; IF(SOURCE!$U$2-LEN(SOURCE!I770) &gt;= 0, REPT(" ",SOURCE!$U$2-LEN(SOURCE!I770)), "")&amp;
      SOURCE!J770&amp;      IF(SOURCE!$V$2-LEN(SOURCE!J770) &gt;= 0, REPT(" ",SOURCE!$V$2-LEN(SOURCE!J770)), "")&amp;
  " | "&amp; SOURCE!K770&amp;      IF(SOURCE!$X$2-LEN(SOURCE!K770) &gt;= 0, REPT(" ",SOURCE!$X$2-LEN(SOURCE!K770)), "")&amp;
      "},"&amp;IF(SOURCE!L770&lt;&gt;"",""&amp;SOURCE!L770,"")
 )
)
)</f>
        <v>/*  746 */  { addItemToBuffer,             ITM_U_BREVE,                 STD_U_BREVE,                                   STD_U_BREVE,                                   (0 &lt;&lt; TAM_MAX_BITS) |     0, CAT_AINT | SLS_UNCHANGED | US_UNCHANGED},</v>
      </c>
    </row>
    <row r="771" spans="1:1">
      <c r="A771" s="168" t="str">
        <f>IF(AND(OR(SOURCE!A771="",ISBLANK(SOURCE!A771)),SOURCE!B771&gt;0),IF(ISBLANK(SOURCE!C771),"",SOURCE!C771),
IF(SOURCE!B771&lt;0,VLOOKUP(SOURCE!B771,lookups!A$1:B$25,2,0),
  IF(ISBLANK(SOURCE!B771),
    "",
    "/* "&amp;TEXT(SOURCE!B771,"???0")&amp;" *"&amp;
      SOURCE!C771&amp;", "&amp; IF(SOURCE!$O$2-LEN(SOURCE!C771) &gt;= 0, REPT(" ",SOURCE!$O$2-LEN(SOURCE!C771)), "")&amp;
      SOURCE!D771&amp;", "&amp; IF(SOURCE!$P$2-LEN(SOURCE!D771) &gt;= 0, REPT(" ",SOURCE!$P$2-LEN(SOURCE!D771)), "")&amp;
      SOURCE!E771&amp;", "&amp; IF(SOURCE!$Q$2-LEN(SOURCE!E771) &gt;=0, REPT(" ",SOURCE!$Q$2-LEN(SOURCE!E771)), "")&amp;
      SOURCE!F771&amp;", "&amp; IF(SOURCE!$R$2-LEN(SOURCE!F771) &gt;= 0, REPT(" ",SOURCE!$R$2-LEN(SOURCE!F771)+2), "")&amp;"("&amp;
      SUBSTITUTE(TEXT(SOURCE!G771,"??0"),"  ","")&amp;" &lt;&lt; TAM_MAX_BITS) |"&amp; IF(SOURCE!$S$2-3 &gt;= 0, REPT(" ",SOURCE!$S$2-5+4+1-1-LEN(SUBSTITUTE(SUBSTITUTE(TEXT(SOURCE!H771,"????0"),"  ","")," ",""))), "")&amp;
      SUBSTITUTE(SUBSTITUTE(TEXT(SOURCE!H771,"????0"),"  ","")," ","")&amp;","&amp; IF(SOURCE!$T$2-3 &gt;= 0, REPT(" ",SOURCE!$T$2-3-5), "")&amp;
      SOURCE!I771&amp;" | "&amp; IF(SOURCE!$U$2-LEN(SOURCE!I771) &gt;= 0, REPT(" ",SOURCE!$U$2-LEN(SOURCE!I771)), "")&amp;
      SOURCE!J771&amp;      IF(SOURCE!$V$2-LEN(SOURCE!J771) &gt;= 0, REPT(" ",SOURCE!$V$2-LEN(SOURCE!J771)), "")&amp;
  " | "&amp; SOURCE!K771&amp;      IF(SOURCE!$X$2-LEN(SOURCE!K771) &gt;= 0, REPT(" ",SOURCE!$X$2-LEN(SOURCE!K771)), "")&amp;
      "},"&amp;IF(SOURCE!L771&lt;&gt;"",""&amp;SOURCE!L771,"")
 )
)
)</f>
        <v>/*  747 */  { addItemToBuffer,             ITM_U_GRAVE,                 STD_U_GRAVE,                                   STD_U_GRAVE,                                   (0 &lt;&lt; TAM_MAX_BITS) |     0, CAT_AINT | SLS_UNCHANGED | US_UNCHANGED},</v>
      </c>
    </row>
    <row r="772" spans="1:1">
      <c r="A772" s="168" t="str">
        <f>IF(AND(OR(SOURCE!A772="",ISBLANK(SOURCE!A772)),SOURCE!B772&gt;0),IF(ISBLANK(SOURCE!C772),"",SOURCE!C772),
IF(SOURCE!B772&lt;0,VLOOKUP(SOURCE!B772,lookups!A$1:B$25,2,0),
  IF(ISBLANK(SOURCE!B772),
    "",
    "/* "&amp;TEXT(SOURCE!B772,"???0")&amp;" *"&amp;
      SOURCE!C772&amp;", "&amp; IF(SOURCE!$O$2-LEN(SOURCE!C772) &gt;= 0, REPT(" ",SOURCE!$O$2-LEN(SOURCE!C772)), "")&amp;
      SOURCE!D772&amp;", "&amp; IF(SOURCE!$P$2-LEN(SOURCE!D772) &gt;= 0, REPT(" ",SOURCE!$P$2-LEN(SOURCE!D772)), "")&amp;
      SOURCE!E772&amp;", "&amp; IF(SOURCE!$Q$2-LEN(SOURCE!E772) &gt;=0, REPT(" ",SOURCE!$Q$2-LEN(SOURCE!E772)), "")&amp;
      SOURCE!F772&amp;", "&amp; IF(SOURCE!$R$2-LEN(SOURCE!F772) &gt;= 0, REPT(" ",SOURCE!$R$2-LEN(SOURCE!F772)+2), "")&amp;"("&amp;
      SUBSTITUTE(TEXT(SOURCE!G772,"??0"),"  ","")&amp;" &lt;&lt; TAM_MAX_BITS) |"&amp; IF(SOURCE!$S$2-3 &gt;= 0, REPT(" ",SOURCE!$S$2-5+4+1-1-LEN(SUBSTITUTE(SUBSTITUTE(TEXT(SOURCE!H772,"????0"),"  ","")," ",""))), "")&amp;
      SUBSTITUTE(SUBSTITUTE(TEXT(SOURCE!H772,"????0"),"  ","")," ","")&amp;","&amp; IF(SOURCE!$T$2-3 &gt;= 0, REPT(" ",SOURCE!$T$2-3-5), "")&amp;
      SOURCE!I772&amp;" | "&amp; IF(SOURCE!$U$2-LEN(SOURCE!I772) &gt;= 0, REPT(" ",SOURCE!$U$2-LEN(SOURCE!I772)), "")&amp;
      SOURCE!J772&amp;      IF(SOURCE!$V$2-LEN(SOURCE!J772) &gt;= 0, REPT(" ",SOURCE!$V$2-LEN(SOURCE!J772)), "")&amp;
  " | "&amp; SOURCE!K772&amp;      IF(SOURCE!$X$2-LEN(SOURCE!K772) &gt;= 0, REPT(" ",SOURCE!$X$2-LEN(SOURCE!K772)), "")&amp;
      "},"&amp;IF(SOURCE!L772&lt;&gt;"",""&amp;SOURCE!L772,"")
 )
)
)</f>
        <v>/*  748 */  { addItemToBuffer,             ITM_U_DIARESIS,              STD_U_DIARESIS,                                STD_U_DIARESIS,                                (0 &lt;&lt; TAM_MAX_BITS) |     0, CAT_AINT | SLS_UNCHANGED | US_UNCHANGED},</v>
      </c>
    </row>
    <row r="773" spans="1:1">
      <c r="A773" s="168" t="str">
        <f>IF(AND(OR(SOURCE!A773="",ISBLANK(SOURCE!A773)),SOURCE!B773&gt;0),IF(ISBLANK(SOURCE!C773),"",SOURCE!C773),
IF(SOURCE!B773&lt;0,VLOOKUP(SOURCE!B773,lookups!A$1:B$25,2,0),
  IF(ISBLANK(SOURCE!B773),
    "",
    "/* "&amp;TEXT(SOURCE!B773,"???0")&amp;" *"&amp;
      SOURCE!C773&amp;", "&amp; IF(SOURCE!$O$2-LEN(SOURCE!C773) &gt;= 0, REPT(" ",SOURCE!$O$2-LEN(SOURCE!C773)), "")&amp;
      SOURCE!D773&amp;", "&amp; IF(SOURCE!$P$2-LEN(SOURCE!D773) &gt;= 0, REPT(" ",SOURCE!$P$2-LEN(SOURCE!D773)), "")&amp;
      SOURCE!E773&amp;", "&amp; IF(SOURCE!$Q$2-LEN(SOURCE!E773) &gt;=0, REPT(" ",SOURCE!$Q$2-LEN(SOURCE!E773)), "")&amp;
      SOURCE!F773&amp;", "&amp; IF(SOURCE!$R$2-LEN(SOURCE!F773) &gt;= 0, REPT(" ",SOURCE!$R$2-LEN(SOURCE!F773)+2), "")&amp;"("&amp;
      SUBSTITUTE(TEXT(SOURCE!G773,"??0"),"  ","")&amp;" &lt;&lt; TAM_MAX_BITS) |"&amp; IF(SOURCE!$S$2-3 &gt;= 0, REPT(" ",SOURCE!$S$2-5+4+1-1-LEN(SUBSTITUTE(SUBSTITUTE(TEXT(SOURCE!H773,"????0"),"  ","")," ",""))), "")&amp;
      SUBSTITUTE(SUBSTITUTE(TEXT(SOURCE!H773,"????0"),"  ","")," ","")&amp;","&amp; IF(SOURCE!$T$2-3 &gt;= 0, REPT(" ",SOURCE!$T$2-3-5), "")&amp;
      SOURCE!I773&amp;" | "&amp; IF(SOURCE!$U$2-LEN(SOURCE!I773) &gt;= 0, REPT(" ",SOURCE!$U$2-LEN(SOURCE!I773)), "")&amp;
      SOURCE!J773&amp;      IF(SOURCE!$V$2-LEN(SOURCE!J773) &gt;= 0, REPT(" ",SOURCE!$V$2-LEN(SOURCE!J773)), "")&amp;
  " | "&amp; SOURCE!K773&amp;      IF(SOURCE!$X$2-LEN(SOURCE!K773) &gt;= 0, REPT(" ",SOURCE!$X$2-LEN(SOURCE!K773)), "")&amp;
      "},"&amp;IF(SOURCE!L773&lt;&gt;"",""&amp;SOURCE!L773,"")
 )
)
)</f>
        <v>/*  749 */  { addItemToBuffer,             ITM_U_TILDE,                 STD_U_TILDE,                                   STD_U_TILDE,                                   (0 &lt;&lt; TAM_MAX_BITS) |     0, CAT_AINT | SLS_UNCHANGED | US_UNCHANGED},</v>
      </c>
    </row>
    <row r="774" spans="1:1">
      <c r="A774" s="168" t="str">
        <f>IF(AND(OR(SOURCE!A774="",ISBLANK(SOURCE!A774)),SOURCE!B774&gt;0),IF(ISBLANK(SOURCE!C774),"",SOURCE!C774),
IF(SOURCE!B774&lt;0,VLOOKUP(SOURCE!B774,lookups!A$1:B$25,2,0),
  IF(ISBLANK(SOURCE!B774),
    "",
    "/* "&amp;TEXT(SOURCE!B774,"???0")&amp;" *"&amp;
      SOURCE!C774&amp;", "&amp; IF(SOURCE!$O$2-LEN(SOURCE!C774) &gt;= 0, REPT(" ",SOURCE!$O$2-LEN(SOURCE!C774)), "")&amp;
      SOURCE!D774&amp;", "&amp; IF(SOURCE!$P$2-LEN(SOURCE!D774) &gt;= 0, REPT(" ",SOURCE!$P$2-LEN(SOURCE!D774)), "")&amp;
      SOURCE!E774&amp;", "&amp; IF(SOURCE!$Q$2-LEN(SOURCE!E774) &gt;=0, REPT(" ",SOURCE!$Q$2-LEN(SOURCE!E774)), "")&amp;
      SOURCE!F774&amp;", "&amp; IF(SOURCE!$R$2-LEN(SOURCE!F774) &gt;= 0, REPT(" ",SOURCE!$R$2-LEN(SOURCE!F774)+2), "")&amp;"("&amp;
      SUBSTITUTE(TEXT(SOURCE!G774,"??0"),"  ","")&amp;" &lt;&lt; TAM_MAX_BITS) |"&amp; IF(SOURCE!$S$2-3 &gt;= 0, REPT(" ",SOURCE!$S$2-5+4+1-1-LEN(SUBSTITUTE(SUBSTITUTE(TEXT(SOURCE!H774,"????0"),"  ","")," ",""))), "")&amp;
      SUBSTITUTE(SUBSTITUTE(TEXT(SOURCE!H774,"????0"),"  ","")," ","")&amp;","&amp; IF(SOURCE!$T$2-3 &gt;= 0, REPT(" ",SOURCE!$T$2-3-5), "")&amp;
      SOURCE!I774&amp;" | "&amp; IF(SOURCE!$U$2-LEN(SOURCE!I774) &gt;= 0, REPT(" ",SOURCE!$U$2-LEN(SOURCE!I774)), "")&amp;
      SOURCE!J774&amp;      IF(SOURCE!$V$2-LEN(SOURCE!J774) &gt;= 0, REPT(" ",SOURCE!$V$2-LEN(SOURCE!J774)), "")&amp;
  " | "&amp; SOURCE!K774&amp;      IF(SOURCE!$X$2-LEN(SOURCE!K774) &gt;= 0, REPT(" ",SOURCE!$X$2-LEN(SOURCE!K774)), "")&amp;
      "},"&amp;IF(SOURCE!L774&lt;&gt;"",""&amp;SOURCE!L774,"")
 )
)
)</f>
        <v>/*  750 */  { addItemToBuffer,             ITM_U_CIRC,                  STD_U_CIRC,                                    STD_U_CIRC,                                    (0 &lt;&lt; TAM_MAX_BITS) |     0, CAT_AINT | SLS_UNCHANGED | US_UNCHANGED},</v>
      </c>
    </row>
    <row r="775" spans="1:1">
      <c r="A775" s="168" t="str">
        <f>IF(AND(OR(SOURCE!A775="",ISBLANK(SOURCE!A775)),SOURCE!B775&gt;0),IF(ISBLANK(SOURCE!C775),"",SOURCE!C775),
IF(SOURCE!B775&lt;0,VLOOKUP(SOURCE!B775,lookups!A$1:B$25,2,0),
  IF(ISBLANK(SOURCE!B775),
    "",
    "/* "&amp;TEXT(SOURCE!B775,"???0")&amp;" *"&amp;
      SOURCE!C775&amp;", "&amp; IF(SOURCE!$O$2-LEN(SOURCE!C775) &gt;= 0, REPT(" ",SOURCE!$O$2-LEN(SOURCE!C775)), "")&amp;
      SOURCE!D775&amp;", "&amp; IF(SOURCE!$P$2-LEN(SOURCE!D775) &gt;= 0, REPT(" ",SOURCE!$P$2-LEN(SOURCE!D775)), "")&amp;
      SOURCE!E775&amp;", "&amp; IF(SOURCE!$Q$2-LEN(SOURCE!E775) &gt;=0, REPT(" ",SOURCE!$Q$2-LEN(SOURCE!E775)), "")&amp;
      SOURCE!F775&amp;", "&amp; IF(SOURCE!$R$2-LEN(SOURCE!F775) &gt;= 0, REPT(" ",SOURCE!$R$2-LEN(SOURCE!F775)+2), "")&amp;"("&amp;
      SUBSTITUTE(TEXT(SOURCE!G775,"??0"),"  ","")&amp;" &lt;&lt; TAM_MAX_BITS) |"&amp; IF(SOURCE!$S$2-3 &gt;= 0, REPT(" ",SOURCE!$S$2-5+4+1-1-LEN(SUBSTITUTE(SUBSTITUTE(TEXT(SOURCE!H775,"????0"),"  ","")," ",""))), "")&amp;
      SUBSTITUTE(SUBSTITUTE(TEXT(SOURCE!H775,"????0"),"  ","")," ","")&amp;","&amp; IF(SOURCE!$T$2-3 &gt;= 0, REPT(" ",SOURCE!$T$2-3-5), "")&amp;
      SOURCE!I775&amp;" | "&amp; IF(SOURCE!$U$2-LEN(SOURCE!I775) &gt;= 0, REPT(" ",SOURCE!$U$2-LEN(SOURCE!I775)), "")&amp;
      SOURCE!J775&amp;      IF(SOURCE!$V$2-LEN(SOURCE!J775) &gt;= 0, REPT(" ",SOURCE!$V$2-LEN(SOURCE!J775)), "")&amp;
  " | "&amp; SOURCE!K775&amp;      IF(SOURCE!$X$2-LEN(SOURCE!K775) &gt;= 0, REPT(" ",SOURCE!$X$2-LEN(SOURCE!K775)), "")&amp;
      "},"&amp;IF(SOURCE!L775&lt;&gt;"",""&amp;SOURCE!L775,"")
 )
)
)</f>
        <v>/*  751 */  { addItemToBuffer,             ITM_U_RING,                  STD_U_RING,                                    STD_U_RING,                                    (0 &lt;&lt; TAM_MAX_BITS) |     0, CAT_AINT | SLS_UNCHANGED | US_UNCHANGED},</v>
      </c>
    </row>
    <row r="776" spans="1:1">
      <c r="A776" s="168" t="str">
        <f>IF(AND(OR(SOURCE!A776="",ISBLANK(SOURCE!A776)),SOURCE!B776&gt;0),IF(ISBLANK(SOURCE!C776),"",SOURCE!C776),
IF(SOURCE!B776&lt;0,VLOOKUP(SOURCE!B776,lookups!A$1:B$25,2,0),
  IF(ISBLANK(SOURCE!B776),
    "",
    "/* "&amp;TEXT(SOURCE!B776,"???0")&amp;" *"&amp;
      SOURCE!C776&amp;", "&amp; IF(SOURCE!$O$2-LEN(SOURCE!C776) &gt;= 0, REPT(" ",SOURCE!$O$2-LEN(SOURCE!C776)), "")&amp;
      SOURCE!D776&amp;", "&amp; IF(SOURCE!$P$2-LEN(SOURCE!D776) &gt;= 0, REPT(" ",SOURCE!$P$2-LEN(SOURCE!D776)), "")&amp;
      SOURCE!E776&amp;", "&amp; IF(SOURCE!$Q$2-LEN(SOURCE!E776) &gt;=0, REPT(" ",SOURCE!$Q$2-LEN(SOURCE!E776)), "")&amp;
      SOURCE!F776&amp;", "&amp; IF(SOURCE!$R$2-LEN(SOURCE!F776) &gt;= 0, REPT(" ",SOURCE!$R$2-LEN(SOURCE!F776)+2), "")&amp;"("&amp;
      SUBSTITUTE(TEXT(SOURCE!G776,"??0"),"  ","")&amp;" &lt;&lt; TAM_MAX_BITS) |"&amp; IF(SOURCE!$S$2-3 &gt;= 0, REPT(" ",SOURCE!$S$2-5+4+1-1-LEN(SUBSTITUTE(SUBSTITUTE(TEXT(SOURCE!H776,"????0"),"  ","")," ",""))), "")&amp;
      SUBSTITUTE(SUBSTITUTE(TEXT(SOURCE!H776,"????0"),"  ","")," ","")&amp;","&amp; IF(SOURCE!$T$2-3 &gt;= 0, REPT(" ",SOURCE!$T$2-3-5), "")&amp;
      SOURCE!I776&amp;" | "&amp; IF(SOURCE!$U$2-LEN(SOURCE!I776) &gt;= 0, REPT(" ",SOURCE!$U$2-LEN(SOURCE!I776)), "")&amp;
      SOURCE!J776&amp;      IF(SOURCE!$V$2-LEN(SOURCE!J776) &gt;= 0, REPT(" ",SOURCE!$V$2-LEN(SOURCE!J776)), "")&amp;
  " | "&amp; SOURCE!K776&amp;      IF(SOURCE!$X$2-LEN(SOURCE!K776) &gt;= 0, REPT(" ",SOURCE!$X$2-LEN(SOURCE!K776)), "")&amp;
      "},"&amp;IF(SOURCE!L776&lt;&gt;"",""&amp;SOURCE!L776,"")
 )
)
)</f>
        <v>/*  752 */  { addItemToBuffer,             ITM_W_CIRC,                  STD_W_CIRC,                                    STD_W_CIRC,                                    (0 &lt;&lt; TAM_MAX_BITS) |     0, CAT_AINT | SLS_UNCHANGED | US_UNCHANGED},</v>
      </c>
    </row>
    <row r="777" spans="1:1">
      <c r="A777" s="168" t="str">
        <f>IF(AND(OR(SOURCE!A777="",ISBLANK(SOURCE!A777)),SOURCE!B777&gt;0),IF(ISBLANK(SOURCE!C777),"",SOURCE!C777),
IF(SOURCE!B777&lt;0,VLOOKUP(SOURCE!B777,lookups!A$1:B$25,2,0),
  IF(ISBLANK(SOURCE!B777),
    "",
    "/* "&amp;TEXT(SOURCE!B777,"???0")&amp;" *"&amp;
      SOURCE!C777&amp;", "&amp; IF(SOURCE!$O$2-LEN(SOURCE!C777) &gt;= 0, REPT(" ",SOURCE!$O$2-LEN(SOURCE!C777)), "")&amp;
      SOURCE!D777&amp;", "&amp; IF(SOURCE!$P$2-LEN(SOURCE!D777) &gt;= 0, REPT(" ",SOURCE!$P$2-LEN(SOURCE!D777)), "")&amp;
      SOURCE!E777&amp;", "&amp; IF(SOURCE!$Q$2-LEN(SOURCE!E777) &gt;=0, REPT(" ",SOURCE!$Q$2-LEN(SOURCE!E777)), "")&amp;
      SOURCE!F777&amp;", "&amp; IF(SOURCE!$R$2-LEN(SOURCE!F777) &gt;= 0, REPT(" ",SOURCE!$R$2-LEN(SOURCE!F777)+2), "")&amp;"("&amp;
      SUBSTITUTE(TEXT(SOURCE!G777,"??0"),"  ","")&amp;" &lt;&lt; TAM_MAX_BITS) |"&amp; IF(SOURCE!$S$2-3 &gt;= 0, REPT(" ",SOURCE!$S$2-5+4+1-1-LEN(SUBSTITUTE(SUBSTITUTE(TEXT(SOURCE!H777,"????0"),"  ","")," ",""))), "")&amp;
      SUBSTITUTE(SUBSTITUTE(TEXT(SOURCE!H777,"????0"),"  ","")," ","")&amp;","&amp; IF(SOURCE!$T$2-3 &gt;= 0, REPT(" ",SOURCE!$T$2-3-5), "")&amp;
      SOURCE!I777&amp;" | "&amp; IF(SOURCE!$U$2-LEN(SOURCE!I777) &gt;= 0, REPT(" ",SOURCE!$U$2-LEN(SOURCE!I777)), "")&amp;
      SOURCE!J777&amp;      IF(SOURCE!$V$2-LEN(SOURCE!J777) &gt;= 0, REPT(" ",SOURCE!$V$2-LEN(SOURCE!J777)), "")&amp;
  " | "&amp; SOURCE!K777&amp;      IF(SOURCE!$X$2-LEN(SOURCE!K777) &gt;= 0, REPT(" ",SOURCE!$X$2-LEN(SOURCE!K777)), "")&amp;
      "},"&amp;IF(SOURCE!L777&lt;&gt;"",""&amp;SOURCE!L777,"")
 )
)
)</f>
        <v>/*  753 */  { itemToBeCoded,               NOPARAM,                     "0753",                                        "0753",                                        (0 &lt;&lt; TAM_MAX_BITS) |     0, CAT_FREE | SLS_UNCHANGED | US_UNCHANGED},</v>
      </c>
    </row>
    <row r="778" spans="1:1">
      <c r="A778" s="168" t="str">
        <f>IF(AND(OR(SOURCE!A778="",ISBLANK(SOURCE!A778)),SOURCE!B778&gt;0),IF(ISBLANK(SOURCE!C778),"",SOURCE!C778),
IF(SOURCE!B778&lt;0,VLOOKUP(SOURCE!B778,lookups!A$1:B$25,2,0),
  IF(ISBLANK(SOURCE!B778),
    "",
    "/* "&amp;TEXT(SOURCE!B778,"???0")&amp;" *"&amp;
      SOURCE!C778&amp;", "&amp; IF(SOURCE!$O$2-LEN(SOURCE!C778) &gt;= 0, REPT(" ",SOURCE!$O$2-LEN(SOURCE!C778)), "")&amp;
      SOURCE!D778&amp;", "&amp; IF(SOURCE!$P$2-LEN(SOURCE!D778) &gt;= 0, REPT(" ",SOURCE!$P$2-LEN(SOURCE!D778)), "")&amp;
      SOURCE!E778&amp;", "&amp; IF(SOURCE!$Q$2-LEN(SOURCE!E778) &gt;=0, REPT(" ",SOURCE!$Q$2-LEN(SOURCE!E778)), "")&amp;
      SOURCE!F778&amp;", "&amp; IF(SOURCE!$R$2-LEN(SOURCE!F778) &gt;= 0, REPT(" ",SOURCE!$R$2-LEN(SOURCE!F778)+2), "")&amp;"("&amp;
      SUBSTITUTE(TEXT(SOURCE!G778,"??0"),"  ","")&amp;" &lt;&lt; TAM_MAX_BITS) |"&amp; IF(SOURCE!$S$2-3 &gt;= 0, REPT(" ",SOURCE!$S$2-5+4+1-1-LEN(SUBSTITUTE(SUBSTITUTE(TEXT(SOURCE!H778,"????0"),"  ","")," ",""))), "")&amp;
      SUBSTITUTE(SUBSTITUTE(TEXT(SOURCE!H778,"????0"),"  ","")," ","")&amp;","&amp; IF(SOURCE!$T$2-3 &gt;= 0, REPT(" ",SOURCE!$T$2-3-5), "")&amp;
      SOURCE!I778&amp;" | "&amp; IF(SOURCE!$U$2-LEN(SOURCE!I778) &gt;= 0, REPT(" ",SOURCE!$U$2-LEN(SOURCE!I778)), "")&amp;
      SOURCE!J778&amp;      IF(SOURCE!$V$2-LEN(SOURCE!J778) &gt;= 0, REPT(" ",SOURCE!$V$2-LEN(SOURCE!J778)), "")&amp;
  " | "&amp; SOURCE!K778&amp;      IF(SOURCE!$X$2-LEN(SOURCE!K778) &gt;= 0, REPT(" ",SOURCE!$X$2-LEN(SOURCE!K778)), "")&amp;
      "},"&amp;IF(SOURCE!L778&lt;&gt;"",""&amp;SOURCE!L778,"")
 )
)
)</f>
        <v>/*  754 */  { itemToBeCoded,               NOPARAM,                     "0754",                                        "0754",                                        (0 &lt;&lt; TAM_MAX_BITS) |     0, CAT_FREE | SLS_UNCHANGED | US_UNCHANGED},</v>
      </c>
    </row>
    <row r="779" spans="1:1">
      <c r="A779" s="168" t="str">
        <f>IF(AND(OR(SOURCE!A779="",ISBLANK(SOURCE!A779)),SOURCE!B779&gt;0),IF(ISBLANK(SOURCE!C779),"",SOURCE!C779),
IF(SOURCE!B779&lt;0,VLOOKUP(SOURCE!B779,lookups!A$1:B$25,2,0),
  IF(ISBLANK(SOURCE!B779),
    "",
    "/* "&amp;TEXT(SOURCE!B779,"???0")&amp;" *"&amp;
      SOURCE!C779&amp;", "&amp; IF(SOURCE!$O$2-LEN(SOURCE!C779) &gt;= 0, REPT(" ",SOURCE!$O$2-LEN(SOURCE!C779)), "")&amp;
      SOURCE!D779&amp;", "&amp; IF(SOURCE!$P$2-LEN(SOURCE!D779) &gt;= 0, REPT(" ",SOURCE!$P$2-LEN(SOURCE!D779)), "")&amp;
      SOURCE!E779&amp;", "&amp; IF(SOURCE!$Q$2-LEN(SOURCE!E779) &gt;=0, REPT(" ",SOURCE!$Q$2-LEN(SOURCE!E779)), "")&amp;
      SOURCE!F779&amp;", "&amp; IF(SOURCE!$R$2-LEN(SOURCE!F779) &gt;= 0, REPT(" ",SOURCE!$R$2-LEN(SOURCE!F779)+2), "")&amp;"("&amp;
      SUBSTITUTE(TEXT(SOURCE!G779,"??0"),"  ","")&amp;" &lt;&lt; TAM_MAX_BITS) |"&amp; IF(SOURCE!$S$2-3 &gt;= 0, REPT(" ",SOURCE!$S$2-5+4+1-1-LEN(SUBSTITUTE(SUBSTITUTE(TEXT(SOURCE!H779,"????0"),"  ","")," ",""))), "")&amp;
      SUBSTITUTE(SUBSTITUTE(TEXT(SOURCE!H779,"????0"),"  ","")," ","")&amp;","&amp; IF(SOURCE!$T$2-3 &gt;= 0, REPT(" ",SOURCE!$T$2-3-5), "")&amp;
      SOURCE!I779&amp;" | "&amp; IF(SOURCE!$U$2-LEN(SOURCE!I779) &gt;= 0, REPT(" ",SOURCE!$U$2-LEN(SOURCE!I779)), "")&amp;
      SOURCE!J779&amp;      IF(SOURCE!$V$2-LEN(SOURCE!J779) &gt;= 0, REPT(" ",SOURCE!$V$2-LEN(SOURCE!J779)), "")&amp;
  " | "&amp; SOURCE!K779&amp;      IF(SOURCE!$X$2-LEN(SOURCE!K779) &gt;= 0, REPT(" ",SOURCE!$X$2-LEN(SOURCE!K779)), "")&amp;
      "},"&amp;IF(SOURCE!L779&lt;&gt;"",""&amp;SOURCE!L779,"")
 )
)
)</f>
        <v>/*  755 */  { itemToBeCoded,               NOPARAM,                     "0755",                                        "0755",                                        (0 &lt;&lt; TAM_MAX_BITS) |     0, CAT_FREE | SLS_UNCHANGED | US_UNCHANGED},</v>
      </c>
    </row>
    <row r="780" spans="1:1">
      <c r="A780" s="168" t="str">
        <f>IF(AND(OR(SOURCE!A780="",ISBLANK(SOURCE!A780)),SOURCE!B780&gt;0),IF(ISBLANK(SOURCE!C780),"",SOURCE!C780),
IF(SOURCE!B780&lt;0,VLOOKUP(SOURCE!B780,lookups!A$1:B$25,2,0),
  IF(ISBLANK(SOURCE!B780),
    "",
    "/* "&amp;TEXT(SOURCE!B780,"???0")&amp;" *"&amp;
      SOURCE!C780&amp;", "&amp; IF(SOURCE!$O$2-LEN(SOURCE!C780) &gt;= 0, REPT(" ",SOURCE!$O$2-LEN(SOURCE!C780)), "")&amp;
      SOURCE!D780&amp;", "&amp; IF(SOURCE!$P$2-LEN(SOURCE!D780) &gt;= 0, REPT(" ",SOURCE!$P$2-LEN(SOURCE!D780)), "")&amp;
      SOURCE!E780&amp;", "&amp; IF(SOURCE!$Q$2-LEN(SOURCE!E780) &gt;=0, REPT(" ",SOURCE!$Q$2-LEN(SOURCE!E780)), "")&amp;
      SOURCE!F780&amp;", "&amp; IF(SOURCE!$R$2-LEN(SOURCE!F780) &gt;= 0, REPT(" ",SOURCE!$R$2-LEN(SOURCE!F780)+2), "")&amp;"("&amp;
      SUBSTITUTE(TEXT(SOURCE!G780,"??0"),"  ","")&amp;" &lt;&lt; TAM_MAX_BITS) |"&amp; IF(SOURCE!$S$2-3 &gt;= 0, REPT(" ",SOURCE!$S$2-5+4+1-1-LEN(SUBSTITUTE(SUBSTITUTE(TEXT(SOURCE!H780,"????0"),"  ","")," ",""))), "")&amp;
      SUBSTITUTE(SUBSTITUTE(TEXT(SOURCE!H780,"????0"),"  ","")," ","")&amp;","&amp; IF(SOURCE!$T$2-3 &gt;= 0, REPT(" ",SOURCE!$T$2-3-5), "")&amp;
      SOURCE!I780&amp;" | "&amp; IF(SOURCE!$U$2-LEN(SOURCE!I780) &gt;= 0, REPT(" ",SOURCE!$U$2-LEN(SOURCE!I780)), "")&amp;
      SOURCE!J780&amp;      IF(SOURCE!$V$2-LEN(SOURCE!J780) &gt;= 0, REPT(" ",SOURCE!$V$2-LEN(SOURCE!J780)), "")&amp;
  " | "&amp; SOURCE!K780&amp;      IF(SOURCE!$X$2-LEN(SOURCE!K780) &gt;= 0, REPT(" ",SOURCE!$X$2-LEN(SOURCE!K780)), "")&amp;
      "},"&amp;IF(SOURCE!L780&lt;&gt;"",""&amp;SOURCE!L780,"")
 )
)
)</f>
        <v>/*  756 */  { addItemToBuffer,             ITM_Y_CIRC,                  STD_Y_CIRC,                                    STD_Y_CIRC,                                    (0 &lt;&lt; TAM_MAX_BITS) |     0, CAT_AINT | SLS_UNCHANGED | US_UNCHANGED},</v>
      </c>
    </row>
    <row r="781" spans="1:1">
      <c r="A781" s="168" t="str">
        <f>IF(AND(OR(SOURCE!A781="",ISBLANK(SOURCE!A781)),SOURCE!B781&gt;0),IF(ISBLANK(SOURCE!C781),"",SOURCE!C781),
IF(SOURCE!B781&lt;0,VLOOKUP(SOURCE!B781,lookups!A$1:B$25,2,0),
  IF(ISBLANK(SOURCE!B781),
    "",
    "/* "&amp;TEXT(SOURCE!B781,"???0")&amp;" *"&amp;
      SOURCE!C781&amp;", "&amp; IF(SOURCE!$O$2-LEN(SOURCE!C781) &gt;= 0, REPT(" ",SOURCE!$O$2-LEN(SOURCE!C781)), "")&amp;
      SOURCE!D781&amp;", "&amp; IF(SOURCE!$P$2-LEN(SOURCE!D781) &gt;= 0, REPT(" ",SOURCE!$P$2-LEN(SOURCE!D781)), "")&amp;
      SOURCE!E781&amp;", "&amp; IF(SOURCE!$Q$2-LEN(SOURCE!E781) &gt;=0, REPT(" ",SOURCE!$Q$2-LEN(SOURCE!E781)), "")&amp;
      SOURCE!F781&amp;", "&amp; IF(SOURCE!$R$2-LEN(SOURCE!F781) &gt;= 0, REPT(" ",SOURCE!$R$2-LEN(SOURCE!F781)+2), "")&amp;"("&amp;
      SUBSTITUTE(TEXT(SOURCE!G781,"??0"),"  ","")&amp;" &lt;&lt; TAM_MAX_BITS) |"&amp; IF(SOURCE!$S$2-3 &gt;= 0, REPT(" ",SOURCE!$S$2-5+4+1-1-LEN(SUBSTITUTE(SUBSTITUTE(TEXT(SOURCE!H781,"????0"),"  ","")," ",""))), "")&amp;
      SUBSTITUTE(SUBSTITUTE(TEXT(SOURCE!H781,"????0"),"  ","")," ","")&amp;","&amp; IF(SOURCE!$T$2-3 &gt;= 0, REPT(" ",SOURCE!$T$2-3-5), "")&amp;
      SOURCE!I781&amp;" | "&amp; IF(SOURCE!$U$2-LEN(SOURCE!I781) &gt;= 0, REPT(" ",SOURCE!$U$2-LEN(SOURCE!I781)), "")&amp;
      SOURCE!J781&amp;      IF(SOURCE!$V$2-LEN(SOURCE!J781) &gt;= 0, REPT(" ",SOURCE!$V$2-LEN(SOURCE!J781)), "")&amp;
  " | "&amp; SOURCE!K781&amp;      IF(SOURCE!$X$2-LEN(SOURCE!K781) &gt;= 0, REPT(" ",SOURCE!$X$2-LEN(SOURCE!K781)), "")&amp;
      "},"&amp;IF(SOURCE!L781&lt;&gt;"",""&amp;SOURCE!L781,"")
 )
)
)</f>
        <v>/*  757 */  { addItemToBuffer,             ITM_Y_ACUTE,                 STD_Y_ACUTE,                                   STD_Y_ACUTE,                                   (0 &lt;&lt; TAM_MAX_BITS) |     0, CAT_AINT | SLS_UNCHANGED | US_UNCHANGED},</v>
      </c>
    </row>
    <row r="782" spans="1:1">
      <c r="A782" s="168" t="str">
        <f>IF(AND(OR(SOURCE!A782="",ISBLANK(SOURCE!A782)),SOURCE!B782&gt;0),IF(ISBLANK(SOURCE!C782),"",SOURCE!C782),
IF(SOURCE!B782&lt;0,VLOOKUP(SOURCE!B782,lookups!A$1:B$25,2,0),
  IF(ISBLANK(SOURCE!B782),
    "",
    "/* "&amp;TEXT(SOURCE!B782,"???0")&amp;" *"&amp;
      SOURCE!C782&amp;", "&amp; IF(SOURCE!$O$2-LEN(SOURCE!C782) &gt;= 0, REPT(" ",SOURCE!$O$2-LEN(SOURCE!C782)), "")&amp;
      SOURCE!D782&amp;", "&amp; IF(SOURCE!$P$2-LEN(SOURCE!D782) &gt;= 0, REPT(" ",SOURCE!$P$2-LEN(SOURCE!D782)), "")&amp;
      SOURCE!E782&amp;", "&amp; IF(SOURCE!$Q$2-LEN(SOURCE!E782) &gt;=0, REPT(" ",SOURCE!$Q$2-LEN(SOURCE!E782)), "")&amp;
      SOURCE!F782&amp;", "&amp; IF(SOURCE!$R$2-LEN(SOURCE!F782) &gt;= 0, REPT(" ",SOURCE!$R$2-LEN(SOURCE!F782)+2), "")&amp;"("&amp;
      SUBSTITUTE(TEXT(SOURCE!G782,"??0"),"  ","")&amp;" &lt;&lt; TAM_MAX_BITS) |"&amp; IF(SOURCE!$S$2-3 &gt;= 0, REPT(" ",SOURCE!$S$2-5+4+1-1-LEN(SUBSTITUTE(SUBSTITUTE(TEXT(SOURCE!H782,"????0"),"  ","")," ",""))), "")&amp;
      SUBSTITUTE(SUBSTITUTE(TEXT(SOURCE!H782,"????0"),"  ","")," ","")&amp;","&amp; IF(SOURCE!$T$2-3 &gt;= 0, REPT(" ",SOURCE!$T$2-3-5), "")&amp;
      SOURCE!I782&amp;" | "&amp; IF(SOURCE!$U$2-LEN(SOURCE!I782) &gt;= 0, REPT(" ",SOURCE!$U$2-LEN(SOURCE!I782)), "")&amp;
      SOURCE!J782&amp;      IF(SOURCE!$V$2-LEN(SOURCE!J782) &gt;= 0, REPT(" ",SOURCE!$V$2-LEN(SOURCE!J782)), "")&amp;
  " | "&amp; SOURCE!K782&amp;      IF(SOURCE!$X$2-LEN(SOURCE!K782) &gt;= 0, REPT(" ",SOURCE!$X$2-LEN(SOURCE!K782)), "")&amp;
      "},"&amp;IF(SOURCE!L782&lt;&gt;"",""&amp;SOURCE!L782,"")
 )
)
)</f>
        <v>/*  758 */  { addItemToBuffer,             ITM_Y_DIARESIS,              STD_Y_DIARESIS,                                STD_Y_DIARESIS,                                (0 &lt;&lt; TAM_MAX_BITS) |     0, CAT_AINT | SLS_UNCHANGED | US_UNCHANGED},</v>
      </c>
    </row>
    <row r="783" spans="1:1">
      <c r="A783" s="168" t="str">
        <f>IF(AND(OR(SOURCE!A783="",ISBLANK(SOURCE!A783)),SOURCE!B783&gt;0),IF(ISBLANK(SOURCE!C783),"",SOURCE!C783),
IF(SOURCE!B783&lt;0,VLOOKUP(SOURCE!B783,lookups!A$1:B$25,2,0),
  IF(ISBLANK(SOURCE!B783),
    "",
    "/* "&amp;TEXT(SOURCE!B783,"???0")&amp;" *"&amp;
      SOURCE!C783&amp;", "&amp; IF(SOURCE!$O$2-LEN(SOURCE!C783) &gt;= 0, REPT(" ",SOURCE!$O$2-LEN(SOURCE!C783)), "")&amp;
      SOURCE!D783&amp;", "&amp; IF(SOURCE!$P$2-LEN(SOURCE!D783) &gt;= 0, REPT(" ",SOURCE!$P$2-LEN(SOURCE!D783)), "")&amp;
      SOURCE!E783&amp;", "&amp; IF(SOURCE!$Q$2-LEN(SOURCE!E783) &gt;=0, REPT(" ",SOURCE!$Q$2-LEN(SOURCE!E783)), "")&amp;
      SOURCE!F783&amp;", "&amp; IF(SOURCE!$R$2-LEN(SOURCE!F783) &gt;= 0, REPT(" ",SOURCE!$R$2-LEN(SOURCE!F783)+2), "")&amp;"("&amp;
      SUBSTITUTE(TEXT(SOURCE!G783,"??0"),"  ","")&amp;" &lt;&lt; TAM_MAX_BITS) |"&amp; IF(SOURCE!$S$2-3 &gt;= 0, REPT(" ",SOURCE!$S$2-5+4+1-1-LEN(SUBSTITUTE(SUBSTITUTE(TEXT(SOURCE!H783,"????0"),"  ","")," ",""))), "")&amp;
      SUBSTITUTE(SUBSTITUTE(TEXT(SOURCE!H783,"????0"),"  ","")," ","")&amp;","&amp; IF(SOURCE!$T$2-3 &gt;= 0, REPT(" ",SOURCE!$T$2-3-5), "")&amp;
      SOURCE!I783&amp;" | "&amp; IF(SOURCE!$U$2-LEN(SOURCE!I783) &gt;= 0, REPT(" ",SOURCE!$U$2-LEN(SOURCE!I783)), "")&amp;
      SOURCE!J783&amp;      IF(SOURCE!$V$2-LEN(SOURCE!J783) &gt;= 0, REPT(" ",SOURCE!$V$2-LEN(SOURCE!J783)), "")&amp;
  " | "&amp; SOURCE!K783&amp;      IF(SOURCE!$X$2-LEN(SOURCE!K783) &gt;= 0, REPT(" ",SOURCE!$X$2-LEN(SOURCE!K783)), "")&amp;
      "},"&amp;IF(SOURCE!L783&lt;&gt;"",""&amp;SOURCE!L783,"")
 )
)
)</f>
        <v>/*  759 */  { addItemToBuffer,             ITM_Z_ACUTE,                 STD_Z_ACUTE,                                   STD_Z_ACUTE,                                   (0 &lt;&lt; TAM_MAX_BITS) |     0, CAT_AINT | SLS_UNCHANGED | US_UNCHANGED},</v>
      </c>
    </row>
    <row r="784" spans="1:1">
      <c r="A784" s="168" t="str">
        <f>IF(AND(OR(SOURCE!A784="",ISBLANK(SOURCE!A784)),SOURCE!B784&gt;0),IF(ISBLANK(SOURCE!C784),"",SOURCE!C784),
IF(SOURCE!B784&lt;0,VLOOKUP(SOURCE!B784,lookups!A$1:B$25,2,0),
  IF(ISBLANK(SOURCE!B784),
    "",
    "/* "&amp;TEXT(SOURCE!B784,"???0")&amp;" *"&amp;
      SOURCE!C784&amp;", "&amp; IF(SOURCE!$O$2-LEN(SOURCE!C784) &gt;= 0, REPT(" ",SOURCE!$O$2-LEN(SOURCE!C784)), "")&amp;
      SOURCE!D784&amp;", "&amp; IF(SOURCE!$P$2-LEN(SOURCE!D784) &gt;= 0, REPT(" ",SOURCE!$P$2-LEN(SOURCE!D784)), "")&amp;
      SOURCE!E784&amp;", "&amp; IF(SOURCE!$Q$2-LEN(SOURCE!E784) &gt;=0, REPT(" ",SOURCE!$Q$2-LEN(SOURCE!E784)), "")&amp;
      SOURCE!F784&amp;", "&amp; IF(SOURCE!$R$2-LEN(SOURCE!F784) &gt;= 0, REPT(" ",SOURCE!$R$2-LEN(SOURCE!F784)+2), "")&amp;"("&amp;
      SUBSTITUTE(TEXT(SOURCE!G784,"??0"),"  ","")&amp;" &lt;&lt; TAM_MAX_BITS) |"&amp; IF(SOURCE!$S$2-3 &gt;= 0, REPT(" ",SOURCE!$S$2-5+4+1-1-LEN(SUBSTITUTE(SUBSTITUTE(TEXT(SOURCE!H784,"????0"),"  ","")," ",""))), "")&amp;
      SUBSTITUTE(SUBSTITUTE(TEXT(SOURCE!H784,"????0"),"  ","")," ","")&amp;","&amp; IF(SOURCE!$T$2-3 &gt;= 0, REPT(" ",SOURCE!$T$2-3-5), "")&amp;
      SOURCE!I784&amp;" | "&amp; IF(SOURCE!$U$2-LEN(SOURCE!I784) &gt;= 0, REPT(" ",SOURCE!$U$2-LEN(SOURCE!I784)), "")&amp;
      SOURCE!J784&amp;      IF(SOURCE!$V$2-LEN(SOURCE!J784) &gt;= 0, REPT(" ",SOURCE!$V$2-LEN(SOURCE!J784)), "")&amp;
  " | "&amp; SOURCE!K784&amp;      IF(SOURCE!$X$2-LEN(SOURCE!K784) &gt;= 0, REPT(" ",SOURCE!$X$2-LEN(SOURCE!K784)), "")&amp;
      "},"&amp;IF(SOURCE!L784&lt;&gt;"",""&amp;SOURCE!L784,"")
 )
)
)</f>
        <v>/*  760 */  { addItemToBuffer,             ITM_Z_CARON,                 STD_Z_CARON,                                   STD_Z_CARON,                                   (0 &lt;&lt; TAM_MAX_BITS) |     0, CAT_AINT | SLS_UNCHANGED | US_UNCHANGED},</v>
      </c>
    </row>
    <row r="785" spans="1:1">
      <c r="A785" s="168" t="str">
        <f>IF(AND(OR(SOURCE!A785="",ISBLANK(SOURCE!A785)),SOURCE!B785&gt;0),IF(ISBLANK(SOURCE!C785),"",SOURCE!C785),
IF(SOURCE!B785&lt;0,VLOOKUP(SOURCE!B785,lookups!A$1:B$25,2,0),
  IF(ISBLANK(SOURCE!B785),
    "",
    "/* "&amp;TEXT(SOURCE!B785,"???0")&amp;" *"&amp;
      SOURCE!C785&amp;", "&amp; IF(SOURCE!$O$2-LEN(SOURCE!C785) &gt;= 0, REPT(" ",SOURCE!$O$2-LEN(SOURCE!C785)), "")&amp;
      SOURCE!D785&amp;", "&amp; IF(SOURCE!$P$2-LEN(SOURCE!D785) &gt;= 0, REPT(" ",SOURCE!$P$2-LEN(SOURCE!D785)), "")&amp;
      SOURCE!E785&amp;", "&amp; IF(SOURCE!$Q$2-LEN(SOURCE!E785) &gt;=0, REPT(" ",SOURCE!$Q$2-LEN(SOURCE!E785)), "")&amp;
      SOURCE!F785&amp;", "&amp; IF(SOURCE!$R$2-LEN(SOURCE!F785) &gt;= 0, REPT(" ",SOURCE!$R$2-LEN(SOURCE!F785)+2), "")&amp;"("&amp;
      SUBSTITUTE(TEXT(SOURCE!G785,"??0"),"  ","")&amp;" &lt;&lt; TAM_MAX_BITS) |"&amp; IF(SOURCE!$S$2-3 &gt;= 0, REPT(" ",SOURCE!$S$2-5+4+1-1-LEN(SUBSTITUTE(SUBSTITUTE(TEXT(SOURCE!H785,"????0"),"  ","")," ",""))), "")&amp;
      SUBSTITUTE(SUBSTITUTE(TEXT(SOURCE!H785,"????0"),"  ","")," ","")&amp;","&amp; IF(SOURCE!$T$2-3 &gt;= 0, REPT(" ",SOURCE!$T$2-3-5), "")&amp;
      SOURCE!I785&amp;" | "&amp; IF(SOURCE!$U$2-LEN(SOURCE!I785) &gt;= 0, REPT(" ",SOURCE!$U$2-LEN(SOURCE!I785)), "")&amp;
      SOURCE!J785&amp;      IF(SOURCE!$V$2-LEN(SOURCE!J785) &gt;= 0, REPT(" ",SOURCE!$V$2-LEN(SOURCE!J785)), "")&amp;
  " | "&amp; SOURCE!K785&amp;      IF(SOURCE!$X$2-LEN(SOURCE!K785) &gt;= 0, REPT(" ",SOURCE!$X$2-LEN(SOURCE!K785)), "")&amp;
      "},"&amp;IF(SOURCE!L785&lt;&gt;"",""&amp;SOURCE!L785,"")
 )
)
)</f>
        <v>/*  761 */  { addItemToBuffer,             ITM_Z_DOT,                   STD_Z_DOT,                                     STD_Z_DOT,                                     (0 &lt;&lt; TAM_MAX_BITS) |     0, CAT_AINT | SLS_UNCHANGED | US_UNCHANGED},</v>
      </c>
    </row>
    <row r="786" spans="1:1">
      <c r="A786" s="168" t="str">
        <f>IF(AND(OR(SOURCE!A786="",ISBLANK(SOURCE!A786)),SOURCE!B786&gt;0),IF(ISBLANK(SOURCE!C786),"",SOURCE!C786),
IF(SOURCE!B786&lt;0,VLOOKUP(SOURCE!B786,lookups!A$1:B$25,2,0),
  IF(ISBLANK(SOURCE!B786),
    "",
    "/* "&amp;TEXT(SOURCE!B786,"???0")&amp;" *"&amp;
      SOURCE!C786&amp;", "&amp; IF(SOURCE!$O$2-LEN(SOURCE!C786) &gt;= 0, REPT(" ",SOURCE!$O$2-LEN(SOURCE!C786)), "")&amp;
      SOURCE!D786&amp;", "&amp; IF(SOURCE!$P$2-LEN(SOURCE!D786) &gt;= 0, REPT(" ",SOURCE!$P$2-LEN(SOURCE!D786)), "")&amp;
      SOURCE!E786&amp;", "&amp; IF(SOURCE!$Q$2-LEN(SOURCE!E786) &gt;=0, REPT(" ",SOURCE!$Q$2-LEN(SOURCE!E786)), "")&amp;
      SOURCE!F786&amp;", "&amp; IF(SOURCE!$R$2-LEN(SOURCE!F786) &gt;= 0, REPT(" ",SOURCE!$R$2-LEN(SOURCE!F786)+2), "")&amp;"("&amp;
      SUBSTITUTE(TEXT(SOURCE!G786,"??0"),"  ","")&amp;" &lt;&lt; TAM_MAX_BITS) |"&amp; IF(SOURCE!$S$2-3 &gt;= 0, REPT(" ",SOURCE!$S$2-5+4+1-1-LEN(SUBSTITUTE(SUBSTITUTE(TEXT(SOURCE!H786,"????0"),"  ","")," ",""))), "")&amp;
      SUBSTITUTE(SUBSTITUTE(TEXT(SOURCE!H786,"????0"),"  ","")," ","")&amp;","&amp; IF(SOURCE!$T$2-3 &gt;= 0, REPT(" ",SOURCE!$T$2-3-5), "")&amp;
      SOURCE!I786&amp;" | "&amp; IF(SOURCE!$U$2-LEN(SOURCE!I786) &gt;= 0, REPT(" ",SOURCE!$U$2-LEN(SOURCE!I786)), "")&amp;
      SOURCE!J786&amp;      IF(SOURCE!$V$2-LEN(SOURCE!J786) &gt;= 0, REPT(" ",SOURCE!$V$2-LEN(SOURCE!J786)), "")&amp;
  " | "&amp; SOURCE!K786&amp;      IF(SOURCE!$X$2-LEN(SOURCE!K786) &gt;= 0, REPT(" ",SOURCE!$X$2-LEN(SOURCE!K786)), "")&amp;
      "},"&amp;IF(SOURCE!L786&lt;&gt;"",""&amp;SOURCE!L786,"")
 )
)
)</f>
        <v>/*  762 */  { itemToBeCoded,               NOPARAM,                     "0762",                                        "0762",                                        (0 &lt;&lt; TAM_MAX_BITS) |     0, CAT_FREE | SLS_UNCHANGED | US_UNCHANGED},</v>
      </c>
    </row>
    <row r="787" spans="1:1">
      <c r="A787" s="168" t="str">
        <f>IF(AND(OR(SOURCE!A787="",ISBLANK(SOURCE!A787)),SOURCE!B787&gt;0),IF(ISBLANK(SOURCE!C787),"",SOURCE!C787),
IF(SOURCE!B787&lt;0,VLOOKUP(SOURCE!B787,lookups!A$1:B$25,2,0),
  IF(ISBLANK(SOURCE!B787),
    "",
    "/* "&amp;TEXT(SOURCE!B787,"???0")&amp;" *"&amp;
      SOURCE!C787&amp;", "&amp; IF(SOURCE!$O$2-LEN(SOURCE!C787) &gt;= 0, REPT(" ",SOURCE!$O$2-LEN(SOURCE!C787)), "")&amp;
      SOURCE!D787&amp;", "&amp; IF(SOURCE!$P$2-LEN(SOURCE!D787) &gt;= 0, REPT(" ",SOURCE!$P$2-LEN(SOURCE!D787)), "")&amp;
      SOURCE!E787&amp;", "&amp; IF(SOURCE!$Q$2-LEN(SOURCE!E787) &gt;=0, REPT(" ",SOURCE!$Q$2-LEN(SOURCE!E787)), "")&amp;
      SOURCE!F787&amp;", "&amp; IF(SOURCE!$R$2-LEN(SOURCE!F787) &gt;= 0, REPT(" ",SOURCE!$R$2-LEN(SOURCE!F787)+2), "")&amp;"("&amp;
      SUBSTITUTE(TEXT(SOURCE!G787,"??0"),"  ","")&amp;" &lt;&lt; TAM_MAX_BITS) |"&amp; IF(SOURCE!$S$2-3 &gt;= 0, REPT(" ",SOURCE!$S$2-5+4+1-1-LEN(SUBSTITUTE(SUBSTITUTE(TEXT(SOURCE!H787,"????0"),"  ","")," ",""))), "")&amp;
      SUBSTITUTE(SUBSTITUTE(TEXT(SOURCE!H787,"????0"),"  ","")," ","")&amp;","&amp; IF(SOURCE!$T$2-3 &gt;= 0, REPT(" ",SOURCE!$T$2-3-5), "")&amp;
      SOURCE!I787&amp;" | "&amp; IF(SOURCE!$U$2-LEN(SOURCE!I787) &gt;= 0, REPT(" ",SOURCE!$U$2-LEN(SOURCE!I787)), "")&amp;
      SOURCE!J787&amp;      IF(SOURCE!$V$2-LEN(SOURCE!J787) &gt;= 0, REPT(" ",SOURCE!$V$2-LEN(SOURCE!J787)), "")&amp;
  " | "&amp; SOURCE!K787&amp;      IF(SOURCE!$X$2-LEN(SOURCE!K787) &gt;= 0, REPT(" ",SOURCE!$X$2-LEN(SOURCE!K787)), "")&amp;
      "},"&amp;IF(SOURCE!L787&lt;&gt;"",""&amp;SOURCE!L787,"")
 )
)
)</f>
        <v>/*  763 */  { itemToBeCoded,               NOPARAM,                     "0763",                                        "0763",                                        (0 &lt;&lt; TAM_MAX_BITS) |     0, CAT_FREE | SLS_UNCHANGED | US_UNCHANGED},</v>
      </c>
    </row>
    <row r="788" spans="1:1">
      <c r="A788" s="168" t="str">
        <f>IF(AND(OR(SOURCE!A788="",ISBLANK(SOURCE!A788)),SOURCE!B788&gt;0),IF(ISBLANK(SOURCE!C788),"",SOURCE!C788),
IF(SOURCE!B788&lt;0,VLOOKUP(SOURCE!B788,lookups!A$1:B$25,2,0),
  IF(ISBLANK(SOURCE!B788),
    "",
    "/* "&amp;TEXT(SOURCE!B788,"???0")&amp;" *"&amp;
      SOURCE!C788&amp;", "&amp; IF(SOURCE!$O$2-LEN(SOURCE!C788) &gt;= 0, REPT(" ",SOURCE!$O$2-LEN(SOURCE!C788)), "")&amp;
      SOURCE!D788&amp;", "&amp; IF(SOURCE!$P$2-LEN(SOURCE!D788) &gt;= 0, REPT(" ",SOURCE!$P$2-LEN(SOURCE!D788)), "")&amp;
      SOURCE!E788&amp;", "&amp; IF(SOURCE!$Q$2-LEN(SOURCE!E788) &gt;=0, REPT(" ",SOURCE!$Q$2-LEN(SOURCE!E788)), "")&amp;
      SOURCE!F788&amp;", "&amp; IF(SOURCE!$R$2-LEN(SOURCE!F788) &gt;= 0, REPT(" ",SOURCE!$R$2-LEN(SOURCE!F788)+2), "")&amp;"("&amp;
      SUBSTITUTE(TEXT(SOURCE!G788,"??0"),"  ","")&amp;" &lt;&lt; TAM_MAX_BITS) |"&amp; IF(SOURCE!$S$2-3 &gt;= 0, REPT(" ",SOURCE!$S$2-5+4+1-1-LEN(SUBSTITUTE(SUBSTITUTE(TEXT(SOURCE!H788,"????0"),"  ","")," ",""))), "")&amp;
      SUBSTITUTE(SUBSTITUTE(TEXT(SOURCE!H788,"????0"),"  ","")," ","")&amp;","&amp; IF(SOURCE!$T$2-3 &gt;= 0, REPT(" ",SOURCE!$T$2-3-5), "")&amp;
      SOURCE!I788&amp;" | "&amp; IF(SOURCE!$U$2-LEN(SOURCE!I788) &gt;= 0, REPT(" ",SOURCE!$U$2-LEN(SOURCE!I788)), "")&amp;
      SOURCE!J788&amp;      IF(SOURCE!$V$2-LEN(SOURCE!J788) &gt;= 0, REPT(" ",SOURCE!$V$2-LEN(SOURCE!J788)), "")&amp;
  " | "&amp; SOURCE!K788&amp;      IF(SOURCE!$X$2-LEN(SOURCE!K788) &gt;= 0, REPT(" ",SOURCE!$X$2-LEN(SOURCE!K788)), "")&amp;
      "},"&amp;IF(SOURCE!L788&lt;&gt;"",""&amp;SOURCE!L788,"")
 )
)
)</f>
        <v>/*  764 */  { itemToBeCoded,               NOPARAM,                     "0764",                                        "0764",                                        (0 &lt;&lt; TAM_MAX_BITS) |     0, CAT_FREE | SLS_UNCHANGED | US_UNCHANGED},</v>
      </c>
    </row>
    <row r="789" spans="1:1">
      <c r="A789" s="168" t="str">
        <f>IF(AND(OR(SOURCE!A789="",ISBLANK(SOURCE!A789)),SOURCE!B789&gt;0),IF(ISBLANK(SOURCE!C789),"",SOURCE!C789),
IF(SOURCE!B789&lt;0,VLOOKUP(SOURCE!B789,lookups!A$1:B$25,2,0),
  IF(ISBLANK(SOURCE!B789),
    "",
    "/* "&amp;TEXT(SOURCE!B789,"???0")&amp;" *"&amp;
      SOURCE!C789&amp;", "&amp; IF(SOURCE!$O$2-LEN(SOURCE!C789) &gt;= 0, REPT(" ",SOURCE!$O$2-LEN(SOURCE!C789)), "")&amp;
      SOURCE!D789&amp;", "&amp; IF(SOURCE!$P$2-LEN(SOURCE!D789) &gt;= 0, REPT(" ",SOURCE!$P$2-LEN(SOURCE!D789)), "")&amp;
      SOURCE!E789&amp;", "&amp; IF(SOURCE!$Q$2-LEN(SOURCE!E789) &gt;=0, REPT(" ",SOURCE!$Q$2-LEN(SOURCE!E789)), "")&amp;
      SOURCE!F789&amp;", "&amp; IF(SOURCE!$R$2-LEN(SOURCE!F789) &gt;= 0, REPT(" ",SOURCE!$R$2-LEN(SOURCE!F789)+2), "")&amp;"("&amp;
      SUBSTITUTE(TEXT(SOURCE!G789,"??0"),"  ","")&amp;" &lt;&lt; TAM_MAX_BITS) |"&amp; IF(SOURCE!$S$2-3 &gt;= 0, REPT(" ",SOURCE!$S$2-5+4+1-1-LEN(SUBSTITUTE(SUBSTITUTE(TEXT(SOURCE!H789,"????0"),"  ","")," ",""))), "")&amp;
      SUBSTITUTE(SUBSTITUTE(TEXT(SOURCE!H789,"????0"),"  ","")," ","")&amp;","&amp; IF(SOURCE!$T$2-3 &gt;= 0, REPT(" ",SOURCE!$T$2-3-5), "")&amp;
      SOURCE!I789&amp;" | "&amp; IF(SOURCE!$U$2-LEN(SOURCE!I789) &gt;= 0, REPT(" ",SOURCE!$U$2-LEN(SOURCE!I789)), "")&amp;
      SOURCE!J789&amp;      IF(SOURCE!$V$2-LEN(SOURCE!J789) &gt;= 0, REPT(" ",SOURCE!$V$2-LEN(SOURCE!J789)), "")&amp;
  " | "&amp; SOURCE!K789&amp;      IF(SOURCE!$X$2-LEN(SOURCE!K789) &gt;= 0, REPT(" ",SOURCE!$X$2-LEN(SOURCE!K789)), "")&amp;
      "},"&amp;IF(SOURCE!L789&lt;&gt;"",""&amp;SOURCE!L789,"")
 )
)
)</f>
        <v>/*  765 */  { itemToBeCoded,               NOPARAM,                     "0765",                                        "0765",                                        (0 &lt;&lt; TAM_MAX_BITS) |     0, CAT_FREE | SLS_UNCHANGED | US_UNCHANGED},</v>
      </c>
    </row>
    <row r="790" spans="1:1">
      <c r="A790" s="168" t="str">
        <f>IF(AND(OR(SOURCE!A790="",ISBLANK(SOURCE!A790)),SOURCE!B790&gt;0),IF(ISBLANK(SOURCE!C790),"",SOURCE!C790),
IF(SOURCE!B790&lt;0,VLOOKUP(SOURCE!B790,lookups!A$1:B$25,2,0),
  IF(ISBLANK(SOURCE!B790),
    "",
    "/* "&amp;TEXT(SOURCE!B790,"???0")&amp;" *"&amp;
      SOURCE!C790&amp;", "&amp; IF(SOURCE!$O$2-LEN(SOURCE!C790) &gt;= 0, REPT(" ",SOURCE!$O$2-LEN(SOURCE!C790)), "")&amp;
      SOURCE!D790&amp;", "&amp; IF(SOURCE!$P$2-LEN(SOURCE!D790) &gt;= 0, REPT(" ",SOURCE!$P$2-LEN(SOURCE!D790)), "")&amp;
      SOURCE!E790&amp;", "&amp; IF(SOURCE!$Q$2-LEN(SOURCE!E790) &gt;=0, REPT(" ",SOURCE!$Q$2-LEN(SOURCE!E790)), "")&amp;
      SOURCE!F790&amp;", "&amp; IF(SOURCE!$R$2-LEN(SOURCE!F790) &gt;= 0, REPT(" ",SOURCE!$R$2-LEN(SOURCE!F790)+2), "")&amp;"("&amp;
      SUBSTITUTE(TEXT(SOURCE!G790,"??0"),"  ","")&amp;" &lt;&lt; TAM_MAX_BITS) |"&amp; IF(SOURCE!$S$2-3 &gt;= 0, REPT(" ",SOURCE!$S$2-5+4+1-1-LEN(SUBSTITUTE(SUBSTITUTE(TEXT(SOURCE!H790,"????0"),"  ","")," ",""))), "")&amp;
      SUBSTITUTE(SUBSTITUTE(TEXT(SOURCE!H790,"????0"),"  ","")," ","")&amp;","&amp; IF(SOURCE!$T$2-3 &gt;= 0, REPT(" ",SOURCE!$T$2-3-5), "")&amp;
      SOURCE!I790&amp;" | "&amp; IF(SOURCE!$U$2-LEN(SOURCE!I790) &gt;= 0, REPT(" ",SOURCE!$U$2-LEN(SOURCE!I790)), "")&amp;
      SOURCE!J790&amp;      IF(SOURCE!$V$2-LEN(SOURCE!J790) &gt;= 0, REPT(" ",SOURCE!$V$2-LEN(SOURCE!J790)), "")&amp;
  " | "&amp; SOURCE!K790&amp;      IF(SOURCE!$X$2-LEN(SOURCE!K790) &gt;= 0, REPT(" ",SOURCE!$X$2-LEN(SOURCE!K790)), "")&amp;
      "},"&amp;IF(SOURCE!L790&lt;&gt;"",""&amp;SOURCE!L790,"")
 )
)
)</f>
        <v>/*  766 */  { itemToBeCoded,               NOPARAM,                     "0766",                                        "0766",                                        (0 &lt;&lt; TAM_MAX_BITS) |     0, CAT_FREE | SLS_UNCHANGED | US_UNCHANGED},</v>
      </c>
    </row>
    <row r="791" spans="1:1">
      <c r="A791" s="168" t="str">
        <f>IF(AND(OR(SOURCE!A791="",ISBLANK(SOURCE!A791)),SOURCE!B791&gt;0),IF(ISBLANK(SOURCE!C791),"",SOURCE!C791),
IF(SOURCE!B791&lt;0,VLOOKUP(SOURCE!B791,lookups!A$1:B$25,2,0),
  IF(ISBLANK(SOURCE!B791),
    "",
    "/* "&amp;TEXT(SOURCE!B791,"???0")&amp;" *"&amp;
      SOURCE!C791&amp;", "&amp; IF(SOURCE!$O$2-LEN(SOURCE!C791) &gt;= 0, REPT(" ",SOURCE!$O$2-LEN(SOURCE!C791)), "")&amp;
      SOURCE!D791&amp;", "&amp; IF(SOURCE!$P$2-LEN(SOURCE!D791) &gt;= 0, REPT(" ",SOURCE!$P$2-LEN(SOURCE!D791)), "")&amp;
      SOURCE!E791&amp;", "&amp; IF(SOURCE!$Q$2-LEN(SOURCE!E791) &gt;=0, REPT(" ",SOURCE!$Q$2-LEN(SOURCE!E791)), "")&amp;
      SOURCE!F791&amp;", "&amp; IF(SOURCE!$R$2-LEN(SOURCE!F791) &gt;= 0, REPT(" ",SOURCE!$R$2-LEN(SOURCE!F791)+2), "")&amp;"("&amp;
      SUBSTITUTE(TEXT(SOURCE!G791,"??0"),"  ","")&amp;" &lt;&lt; TAM_MAX_BITS) |"&amp; IF(SOURCE!$S$2-3 &gt;= 0, REPT(" ",SOURCE!$S$2-5+4+1-1-LEN(SUBSTITUTE(SUBSTITUTE(TEXT(SOURCE!H791,"????0"),"  ","")," ",""))), "")&amp;
      SUBSTITUTE(SUBSTITUTE(TEXT(SOURCE!H791,"????0"),"  ","")," ","")&amp;","&amp; IF(SOURCE!$T$2-3 &gt;= 0, REPT(" ",SOURCE!$T$2-3-5), "")&amp;
      SOURCE!I791&amp;" | "&amp; IF(SOURCE!$U$2-LEN(SOURCE!I791) &gt;= 0, REPT(" ",SOURCE!$U$2-LEN(SOURCE!I791)), "")&amp;
      SOURCE!J791&amp;      IF(SOURCE!$V$2-LEN(SOURCE!J791) &gt;= 0, REPT(" ",SOURCE!$V$2-LEN(SOURCE!J791)), "")&amp;
  " | "&amp; SOURCE!K791&amp;      IF(SOURCE!$X$2-LEN(SOURCE!K791) &gt;= 0, REPT(" ",SOURCE!$X$2-LEN(SOURCE!K791)), "")&amp;
      "},"&amp;IF(SOURCE!L791&lt;&gt;"",""&amp;SOURCE!L791,"")
 )
)
)</f>
        <v>/*  767 */  { itemToBeCoded,               NOPARAM,                     "0767",                                        "0767",                                        (0 &lt;&lt; TAM_MAX_BITS) |     0, CAT_FREE | SLS_UNCHANGED | US_UNCHANGED},</v>
      </c>
    </row>
    <row r="792" spans="1:1">
      <c r="A792" s="168" t="str">
        <f>IF(AND(OR(SOURCE!A792="",ISBLANK(SOURCE!A792)),SOURCE!B792&gt;0),IF(ISBLANK(SOURCE!C792),"",SOURCE!C792),
IF(SOURCE!B792&lt;0,VLOOKUP(SOURCE!B792,lookups!A$1:B$25,2,0),
  IF(ISBLANK(SOURCE!B792),
    "",
    "/* "&amp;TEXT(SOURCE!B792,"???0")&amp;" *"&amp;
      SOURCE!C792&amp;", "&amp; IF(SOURCE!$O$2-LEN(SOURCE!C792) &gt;= 0, REPT(" ",SOURCE!$O$2-LEN(SOURCE!C792)), "")&amp;
      SOURCE!D792&amp;", "&amp; IF(SOURCE!$P$2-LEN(SOURCE!D792) &gt;= 0, REPT(" ",SOURCE!$P$2-LEN(SOURCE!D792)), "")&amp;
      SOURCE!E792&amp;", "&amp; IF(SOURCE!$Q$2-LEN(SOURCE!E792) &gt;=0, REPT(" ",SOURCE!$Q$2-LEN(SOURCE!E792)), "")&amp;
      SOURCE!F792&amp;", "&amp; IF(SOURCE!$R$2-LEN(SOURCE!F792) &gt;= 0, REPT(" ",SOURCE!$R$2-LEN(SOURCE!F792)+2), "")&amp;"("&amp;
      SUBSTITUTE(TEXT(SOURCE!G792,"??0"),"  ","")&amp;" &lt;&lt; TAM_MAX_BITS) |"&amp; IF(SOURCE!$S$2-3 &gt;= 0, REPT(" ",SOURCE!$S$2-5+4+1-1-LEN(SUBSTITUTE(SUBSTITUTE(TEXT(SOURCE!H792,"????0"),"  ","")," ",""))), "")&amp;
      SUBSTITUTE(SUBSTITUTE(TEXT(SOURCE!H792,"????0"),"  ","")," ","")&amp;","&amp; IF(SOURCE!$T$2-3 &gt;= 0, REPT(" ",SOURCE!$T$2-3-5), "")&amp;
      SOURCE!I792&amp;" | "&amp; IF(SOURCE!$U$2-LEN(SOURCE!I792) &gt;= 0, REPT(" ",SOURCE!$U$2-LEN(SOURCE!I792)), "")&amp;
      SOURCE!J792&amp;      IF(SOURCE!$V$2-LEN(SOURCE!J792) &gt;= 0, REPT(" ",SOURCE!$V$2-LEN(SOURCE!J792)), "")&amp;
  " | "&amp; SOURCE!K792&amp;      IF(SOURCE!$X$2-LEN(SOURCE!K792) &gt;= 0, REPT(" ",SOURCE!$X$2-LEN(SOURCE!K792)), "")&amp;
      "},"&amp;IF(SOURCE!L792&lt;&gt;"",""&amp;SOURCE!L792,"")
 )
)
)</f>
        <v>/*  768 */  { addItemToBuffer,             ITM_a_MACRON,                STD_a_MACRON,                                  STD_a_MACRON,                                  (0 &lt;&lt; TAM_MAX_BITS) |     0, CAT_aint | SLS_UNCHANGED | US_UNCHANGED},</v>
      </c>
    </row>
    <row r="793" spans="1:1">
      <c r="A793" s="168" t="str">
        <f>IF(AND(OR(SOURCE!A793="",ISBLANK(SOURCE!A793)),SOURCE!B793&gt;0),IF(ISBLANK(SOURCE!C793),"",SOURCE!C793),
IF(SOURCE!B793&lt;0,VLOOKUP(SOURCE!B793,lookups!A$1:B$25,2,0),
  IF(ISBLANK(SOURCE!B793),
    "",
    "/* "&amp;TEXT(SOURCE!B793,"???0")&amp;" *"&amp;
      SOURCE!C793&amp;", "&amp; IF(SOURCE!$O$2-LEN(SOURCE!C793) &gt;= 0, REPT(" ",SOURCE!$O$2-LEN(SOURCE!C793)), "")&amp;
      SOURCE!D793&amp;", "&amp; IF(SOURCE!$P$2-LEN(SOURCE!D793) &gt;= 0, REPT(" ",SOURCE!$P$2-LEN(SOURCE!D793)), "")&amp;
      SOURCE!E793&amp;", "&amp; IF(SOURCE!$Q$2-LEN(SOURCE!E793) &gt;=0, REPT(" ",SOURCE!$Q$2-LEN(SOURCE!E793)), "")&amp;
      SOURCE!F793&amp;", "&amp; IF(SOURCE!$R$2-LEN(SOURCE!F793) &gt;= 0, REPT(" ",SOURCE!$R$2-LEN(SOURCE!F793)+2), "")&amp;"("&amp;
      SUBSTITUTE(TEXT(SOURCE!G793,"??0"),"  ","")&amp;" &lt;&lt; TAM_MAX_BITS) |"&amp; IF(SOURCE!$S$2-3 &gt;= 0, REPT(" ",SOURCE!$S$2-5+4+1-1-LEN(SUBSTITUTE(SUBSTITUTE(TEXT(SOURCE!H793,"????0"),"  ","")," ",""))), "")&amp;
      SUBSTITUTE(SUBSTITUTE(TEXT(SOURCE!H793,"????0"),"  ","")," ","")&amp;","&amp; IF(SOURCE!$T$2-3 &gt;= 0, REPT(" ",SOURCE!$T$2-3-5), "")&amp;
      SOURCE!I793&amp;" | "&amp; IF(SOURCE!$U$2-LEN(SOURCE!I793) &gt;= 0, REPT(" ",SOURCE!$U$2-LEN(SOURCE!I793)), "")&amp;
      SOURCE!J793&amp;      IF(SOURCE!$V$2-LEN(SOURCE!J793) &gt;= 0, REPT(" ",SOURCE!$V$2-LEN(SOURCE!J793)), "")&amp;
  " | "&amp; SOURCE!K793&amp;      IF(SOURCE!$X$2-LEN(SOURCE!K793) &gt;= 0, REPT(" ",SOURCE!$X$2-LEN(SOURCE!K793)), "")&amp;
      "},"&amp;IF(SOURCE!L793&lt;&gt;"",""&amp;SOURCE!L793,"")
 )
)
)</f>
        <v>/*  769 */  { addItemToBuffer,             ITM_a_ACUTE,                 STD_a_ACUTE,                                   STD_a_ACUTE,                                   (0 &lt;&lt; TAM_MAX_BITS) |     0, CAT_aint | SLS_UNCHANGED | US_UNCHANGED},</v>
      </c>
    </row>
    <row r="794" spans="1:1">
      <c r="A794" s="168" t="str">
        <f>IF(AND(OR(SOURCE!A794="",ISBLANK(SOURCE!A794)),SOURCE!B794&gt;0),IF(ISBLANK(SOURCE!C794),"",SOURCE!C794),
IF(SOURCE!B794&lt;0,VLOOKUP(SOURCE!B794,lookups!A$1:B$25,2,0),
  IF(ISBLANK(SOURCE!B794),
    "",
    "/* "&amp;TEXT(SOURCE!B794,"???0")&amp;" *"&amp;
      SOURCE!C794&amp;", "&amp; IF(SOURCE!$O$2-LEN(SOURCE!C794) &gt;= 0, REPT(" ",SOURCE!$O$2-LEN(SOURCE!C794)), "")&amp;
      SOURCE!D794&amp;", "&amp; IF(SOURCE!$P$2-LEN(SOURCE!D794) &gt;= 0, REPT(" ",SOURCE!$P$2-LEN(SOURCE!D794)), "")&amp;
      SOURCE!E794&amp;", "&amp; IF(SOURCE!$Q$2-LEN(SOURCE!E794) &gt;=0, REPT(" ",SOURCE!$Q$2-LEN(SOURCE!E794)), "")&amp;
      SOURCE!F794&amp;", "&amp; IF(SOURCE!$R$2-LEN(SOURCE!F794) &gt;= 0, REPT(" ",SOURCE!$R$2-LEN(SOURCE!F794)+2), "")&amp;"("&amp;
      SUBSTITUTE(TEXT(SOURCE!G794,"??0"),"  ","")&amp;" &lt;&lt; TAM_MAX_BITS) |"&amp; IF(SOURCE!$S$2-3 &gt;= 0, REPT(" ",SOURCE!$S$2-5+4+1-1-LEN(SUBSTITUTE(SUBSTITUTE(TEXT(SOURCE!H794,"????0"),"  ","")," ",""))), "")&amp;
      SUBSTITUTE(SUBSTITUTE(TEXT(SOURCE!H794,"????0"),"  ","")," ","")&amp;","&amp; IF(SOURCE!$T$2-3 &gt;= 0, REPT(" ",SOURCE!$T$2-3-5), "")&amp;
      SOURCE!I794&amp;" | "&amp; IF(SOURCE!$U$2-LEN(SOURCE!I794) &gt;= 0, REPT(" ",SOURCE!$U$2-LEN(SOURCE!I794)), "")&amp;
      SOURCE!J794&amp;      IF(SOURCE!$V$2-LEN(SOURCE!J794) &gt;= 0, REPT(" ",SOURCE!$V$2-LEN(SOURCE!J794)), "")&amp;
  " | "&amp; SOURCE!K794&amp;      IF(SOURCE!$X$2-LEN(SOURCE!K794) &gt;= 0, REPT(" ",SOURCE!$X$2-LEN(SOURCE!K794)), "")&amp;
      "},"&amp;IF(SOURCE!L794&lt;&gt;"",""&amp;SOURCE!L794,"")
 )
)
)</f>
        <v>/*  770 */  { addItemToBuffer,             ITM_a_BREVE,                 STD_a_BREVE,                                   STD_a_BREVE,                                   (0 &lt;&lt; TAM_MAX_BITS) |     0, CAT_aint | SLS_UNCHANGED | US_UNCHANGED},</v>
      </c>
    </row>
    <row r="795" spans="1:1">
      <c r="A795" s="168" t="str">
        <f>IF(AND(OR(SOURCE!A795="",ISBLANK(SOURCE!A795)),SOURCE!B795&gt;0),IF(ISBLANK(SOURCE!C795),"",SOURCE!C795),
IF(SOURCE!B795&lt;0,VLOOKUP(SOURCE!B795,lookups!A$1:B$25,2,0),
  IF(ISBLANK(SOURCE!B795),
    "",
    "/* "&amp;TEXT(SOURCE!B795,"???0")&amp;" *"&amp;
      SOURCE!C795&amp;", "&amp; IF(SOURCE!$O$2-LEN(SOURCE!C795) &gt;= 0, REPT(" ",SOURCE!$O$2-LEN(SOURCE!C795)), "")&amp;
      SOURCE!D795&amp;", "&amp; IF(SOURCE!$P$2-LEN(SOURCE!D795) &gt;= 0, REPT(" ",SOURCE!$P$2-LEN(SOURCE!D795)), "")&amp;
      SOURCE!E795&amp;", "&amp; IF(SOURCE!$Q$2-LEN(SOURCE!E795) &gt;=0, REPT(" ",SOURCE!$Q$2-LEN(SOURCE!E795)), "")&amp;
      SOURCE!F795&amp;", "&amp; IF(SOURCE!$R$2-LEN(SOURCE!F795) &gt;= 0, REPT(" ",SOURCE!$R$2-LEN(SOURCE!F795)+2), "")&amp;"("&amp;
      SUBSTITUTE(TEXT(SOURCE!G795,"??0"),"  ","")&amp;" &lt;&lt; TAM_MAX_BITS) |"&amp; IF(SOURCE!$S$2-3 &gt;= 0, REPT(" ",SOURCE!$S$2-5+4+1-1-LEN(SUBSTITUTE(SUBSTITUTE(TEXT(SOURCE!H795,"????0"),"  ","")," ",""))), "")&amp;
      SUBSTITUTE(SUBSTITUTE(TEXT(SOURCE!H795,"????0"),"  ","")," ","")&amp;","&amp; IF(SOURCE!$T$2-3 &gt;= 0, REPT(" ",SOURCE!$T$2-3-5), "")&amp;
      SOURCE!I795&amp;" | "&amp; IF(SOURCE!$U$2-LEN(SOURCE!I795) &gt;= 0, REPT(" ",SOURCE!$U$2-LEN(SOURCE!I795)), "")&amp;
      SOURCE!J795&amp;      IF(SOURCE!$V$2-LEN(SOURCE!J795) &gt;= 0, REPT(" ",SOURCE!$V$2-LEN(SOURCE!J795)), "")&amp;
  " | "&amp; SOURCE!K795&amp;      IF(SOURCE!$X$2-LEN(SOURCE!K795) &gt;= 0, REPT(" ",SOURCE!$X$2-LEN(SOURCE!K795)), "")&amp;
      "},"&amp;IF(SOURCE!L795&lt;&gt;"",""&amp;SOURCE!L795,"")
 )
)
)</f>
        <v>/*  771 */  { addItemToBuffer,             ITM_a_GRAVE,                 STD_a_GRAVE,                                   STD_a_GRAVE,                                   (0 &lt;&lt; TAM_MAX_BITS) |     0, CAT_aint | SLS_UNCHANGED | US_UNCHANGED},</v>
      </c>
    </row>
    <row r="796" spans="1:1">
      <c r="A796" s="168" t="str">
        <f>IF(AND(OR(SOURCE!A796="",ISBLANK(SOURCE!A796)),SOURCE!B796&gt;0),IF(ISBLANK(SOURCE!C796),"",SOURCE!C796),
IF(SOURCE!B796&lt;0,VLOOKUP(SOURCE!B796,lookups!A$1:B$25,2,0),
  IF(ISBLANK(SOURCE!B796),
    "",
    "/* "&amp;TEXT(SOURCE!B796,"???0")&amp;" *"&amp;
      SOURCE!C796&amp;", "&amp; IF(SOURCE!$O$2-LEN(SOURCE!C796) &gt;= 0, REPT(" ",SOURCE!$O$2-LEN(SOURCE!C796)), "")&amp;
      SOURCE!D796&amp;", "&amp; IF(SOURCE!$P$2-LEN(SOURCE!D796) &gt;= 0, REPT(" ",SOURCE!$P$2-LEN(SOURCE!D796)), "")&amp;
      SOURCE!E796&amp;", "&amp; IF(SOURCE!$Q$2-LEN(SOURCE!E796) &gt;=0, REPT(" ",SOURCE!$Q$2-LEN(SOURCE!E796)), "")&amp;
      SOURCE!F796&amp;", "&amp; IF(SOURCE!$R$2-LEN(SOURCE!F796) &gt;= 0, REPT(" ",SOURCE!$R$2-LEN(SOURCE!F796)+2), "")&amp;"("&amp;
      SUBSTITUTE(TEXT(SOURCE!G796,"??0"),"  ","")&amp;" &lt;&lt; TAM_MAX_BITS) |"&amp; IF(SOURCE!$S$2-3 &gt;= 0, REPT(" ",SOURCE!$S$2-5+4+1-1-LEN(SUBSTITUTE(SUBSTITUTE(TEXT(SOURCE!H796,"????0"),"  ","")," ",""))), "")&amp;
      SUBSTITUTE(SUBSTITUTE(TEXT(SOURCE!H796,"????0"),"  ","")," ","")&amp;","&amp; IF(SOURCE!$T$2-3 &gt;= 0, REPT(" ",SOURCE!$T$2-3-5), "")&amp;
      SOURCE!I796&amp;" | "&amp; IF(SOURCE!$U$2-LEN(SOURCE!I796) &gt;= 0, REPT(" ",SOURCE!$U$2-LEN(SOURCE!I796)), "")&amp;
      SOURCE!J796&amp;      IF(SOURCE!$V$2-LEN(SOURCE!J796) &gt;= 0, REPT(" ",SOURCE!$V$2-LEN(SOURCE!J796)), "")&amp;
  " | "&amp; SOURCE!K796&amp;      IF(SOURCE!$X$2-LEN(SOURCE!K796) &gt;= 0, REPT(" ",SOURCE!$X$2-LEN(SOURCE!K796)), "")&amp;
      "},"&amp;IF(SOURCE!L796&lt;&gt;"",""&amp;SOURCE!L796,"")
 )
)
)</f>
        <v>/*  772 */  { addItemToBuffer,             ITM_a_DIARESIS,              STD_a_DIARESIS,                                STD_a_DIARESIS,                                (0 &lt;&lt; TAM_MAX_BITS) |     0, CAT_aint | SLS_UNCHANGED | US_UNCHANGED},</v>
      </c>
    </row>
    <row r="797" spans="1:1">
      <c r="A797" s="168" t="str">
        <f>IF(AND(OR(SOURCE!A797="",ISBLANK(SOURCE!A797)),SOURCE!B797&gt;0),IF(ISBLANK(SOURCE!C797),"",SOURCE!C797),
IF(SOURCE!B797&lt;0,VLOOKUP(SOURCE!B797,lookups!A$1:B$25,2,0),
  IF(ISBLANK(SOURCE!B797),
    "",
    "/* "&amp;TEXT(SOURCE!B797,"???0")&amp;" *"&amp;
      SOURCE!C797&amp;", "&amp; IF(SOURCE!$O$2-LEN(SOURCE!C797) &gt;= 0, REPT(" ",SOURCE!$O$2-LEN(SOURCE!C797)), "")&amp;
      SOURCE!D797&amp;", "&amp; IF(SOURCE!$P$2-LEN(SOURCE!D797) &gt;= 0, REPT(" ",SOURCE!$P$2-LEN(SOURCE!D797)), "")&amp;
      SOURCE!E797&amp;", "&amp; IF(SOURCE!$Q$2-LEN(SOURCE!E797) &gt;=0, REPT(" ",SOURCE!$Q$2-LEN(SOURCE!E797)), "")&amp;
      SOURCE!F797&amp;", "&amp; IF(SOURCE!$R$2-LEN(SOURCE!F797) &gt;= 0, REPT(" ",SOURCE!$R$2-LEN(SOURCE!F797)+2), "")&amp;"("&amp;
      SUBSTITUTE(TEXT(SOURCE!G797,"??0"),"  ","")&amp;" &lt;&lt; TAM_MAX_BITS) |"&amp; IF(SOURCE!$S$2-3 &gt;= 0, REPT(" ",SOURCE!$S$2-5+4+1-1-LEN(SUBSTITUTE(SUBSTITUTE(TEXT(SOURCE!H797,"????0"),"  ","")," ",""))), "")&amp;
      SUBSTITUTE(SUBSTITUTE(TEXT(SOURCE!H797,"????0"),"  ","")," ","")&amp;","&amp; IF(SOURCE!$T$2-3 &gt;= 0, REPT(" ",SOURCE!$T$2-3-5), "")&amp;
      SOURCE!I797&amp;" | "&amp; IF(SOURCE!$U$2-LEN(SOURCE!I797) &gt;= 0, REPT(" ",SOURCE!$U$2-LEN(SOURCE!I797)), "")&amp;
      SOURCE!J797&amp;      IF(SOURCE!$V$2-LEN(SOURCE!J797) &gt;= 0, REPT(" ",SOURCE!$V$2-LEN(SOURCE!J797)), "")&amp;
  " | "&amp; SOURCE!K797&amp;      IF(SOURCE!$X$2-LEN(SOURCE!K797) &gt;= 0, REPT(" ",SOURCE!$X$2-LEN(SOURCE!K797)), "")&amp;
      "},"&amp;IF(SOURCE!L797&lt;&gt;"",""&amp;SOURCE!L797,"")
 )
)
)</f>
        <v>/*  773 */  { addItemToBuffer,             ITM_a_TILDE,                 STD_a_TILDE,                                   STD_a_TILDE,                                   (0 &lt;&lt; TAM_MAX_BITS) |     0, CAT_aint | SLS_UNCHANGED | US_UNCHANGED},</v>
      </c>
    </row>
    <row r="798" spans="1:1">
      <c r="A798" s="168" t="str">
        <f>IF(AND(OR(SOURCE!A798="",ISBLANK(SOURCE!A798)),SOURCE!B798&gt;0),IF(ISBLANK(SOURCE!C798),"",SOURCE!C798),
IF(SOURCE!B798&lt;0,VLOOKUP(SOURCE!B798,lookups!A$1:B$25,2,0),
  IF(ISBLANK(SOURCE!B798),
    "",
    "/* "&amp;TEXT(SOURCE!B798,"???0")&amp;" *"&amp;
      SOURCE!C798&amp;", "&amp; IF(SOURCE!$O$2-LEN(SOURCE!C798) &gt;= 0, REPT(" ",SOURCE!$O$2-LEN(SOURCE!C798)), "")&amp;
      SOURCE!D798&amp;", "&amp; IF(SOURCE!$P$2-LEN(SOURCE!D798) &gt;= 0, REPT(" ",SOURCE!$P$2-LEN(SOURCE!D798)), "")&amp;
      SOURCE!E798&amp;", "&amp; IF(SOURCE!$Q$2-LEN(SOURCE!E798) &gt;=0, REPT(" ",SOURCE!$Q$2-LEN(SOURCE!E798)), "")&amp;
      SOURCE!F798&amp;", "&amp; IF(SOURCE!$R$2-LEN(SOURCE!F798) &gt;= 0, REPT(" ",SOURCE!$R$2-LEN(SOURCE!F798)+2), "")&amp;"("&amp;
      SUBSTITUTE(TEXT(SOURCE!G798,"??0"),"  ","")&amp;" &lt;&lt; TAM_MAX_BITS) |"&amp; IF(SOURCE!$S$2-3 &gt;= 0, REPT(" ",SOURCE!$S$2-5+4+1-1-LEN(SUBSTITUTE(SUBSTITUTE(TEXT(SOURCE!H798,"????0"),"  ","")," ",""))), "")&amp;
      SUBSTITUTE(SUBSTITUTE(TEXT(SOURCE!H798,"????0"),"  ","")," ","")&amp;","&amp; IF(SOURCE!$T$2-3 &gt;= 0, REPT(" ",SOURCE!$T$2-3-5), "")&amp;
      SOURCE!I798&amp;" | "&amp; IF(SOURCE!$U$2-LEN(SOURCE!I798) &gt;= 0, REPT(" ",SOURCE!$U$2-LEN(SOURCE!I798)), "")&amp;
      SOURCE!J798&amp;      IF(SOURCE!$V$2-LEN(SOURCE!J798) &gt;= 0, REPT(" ",SOURCE!$V$2-LEN(SOURCE!J798)), "")&amp;
  " | "&amp; SOURCE!K798&amp;      IF(SOURCE!$X$2-LEN(SOURCE!K798) &gt;= 0, REPT(" ",SOURCE!$X$2-LEN(SOURCE!K798)), "")&amp;
      "},"&amp;IF(SOURCE!L798&lt;&gt;"",""&amp;SOURCE!L798,"")
 )
)
)</f>
        <v>/*  774 */  { addItemToBuffer,             ITM_a_CIRC,                  STD_a_CIRC,                                    STD_a_CIRC,                                    (0 &lt;&lt; TAM_MAX_BITS) |     0, CAT_aint | SLS_UNCHANGED | US_UNCHANGED},</v>
      </c>
    </row>
    <row r="799" spans="1:1">
      <c r="A799" s="168" t="str">
        <f>IF(AND(OR(SOURCE!A799="",ISBLANK(SOURCE!A799)),SOURCE!B799&gt;0),IF(ISBLANK(SOURCE!C799),"",SOURCE!C799),
IF(SOURCE!B799&lt;0,VLOOKUP(SOURCE!B799,lookups!A$1:B$25,2,0),
  IF(ISBLANK(SOURCE!B799),
    "",
    "/* "&amp;TEXT(SOURCE!B799,"???0")&amp;" *"&amp;
      SOURCE!C799&amp;", "&amp; IF(SOURCE!$O$2-LEN(SOURCE!C799) &gt;= 0, REPT(" ",SOURCE!$O$2-LEN(SOURCE!C799)), "")&amp;
      SOURCE!D799&amp;", "&amp; IF(SOURCE!$P$2-LEN(SOURCE!D799) &gt;= 0, REPT(" ",SOURCE!$P$2-LEN(SOURCE!D799)), "")&amp;
      SOURCE!E799&amp;", "&amp; IF(SOURCE!$Q$2-LEN(SOURCE!E799) &gt;=0, REPT(" ",SOURCE!$Q$2-LEN(SOURCE!E799)), "")&amp;
      SOURCE!F799&amp;", "&amp; IF(SOURCE!$R$2-LEN(SOURCE!F799) &gt;= 0, REPT(" ",SOURCE!$R$2-LEN(SOURCE!F799)+2), "")&amp;"("&amp;
      SUBSTITUTE(TEXT(SOURCE!G799,"??0"),"  ","")&amp;" &lt;&lt; TAM_MAX_BITS) |"&amp; IF(SOURCE!$S$2-3 &gt;= 0, REPT(" ",SOURCE!$S$2-5+4+1-1-LEN(SUBSTITUTE(SUBSTITUTE(TEXT(SOURCE!H799,"????0"),"  ","")," ",""))), "")&amp;
      SUBSTITUTE(SUBSTITUTE(TEXT(SOURCE!H799,"????0"),"  ","")," ","")&amp;","&amp; IF(SOURCE!$T$2-3 &gt;= 0, REPT(" ",SOURCE!$T$2-3-5), "")&amp;
      SOURCE!I799&amp;" | "&amp; IF(SOURCE!$U$2-LEN(SOURCE!I799) &gt;= 0, REPT(" ",SOURCE!$U$2-LEN(SOURCE!I799)), "")&amp;
      SOURCE!J799&amp;      IF(SOURCE!$V$2-LEN(SOURCE!J799) &gt;= 0, REPT(" ",SOURCE!$V$2-LEN(SOURCE!J799)), "")&amp;
  " | "&amp; SOURCE!K799&amp;      IF(SOURCE!$X$2-LEN(SOURCE!K799) &gt;= 0, REPT(" ",SOURCE!$X$2-LEN(SOURCE!K799)), "")&amp;
      "},"&amp;IF(SOURCE!L799&lt;&gt;"",""&amp;SOURCE!L799,"")
 )
)
)</f>
        <v>/*  775 */  { addItemToBuffer,             ITM_a_RING,                  STD_a_RING,                                    STD_a_RING,                                    (0 &lt;&lt; TAM_MAX_BITS) |     0, CAT_aint | SLS_UNCHANGED | US_UNCHANGED},</v>
      </c>
    </row>
    <row r="800" spans="1:1">
      <c r="A800" s="168" t="str">
        <f>IF(AND(OR(SOURCE!A800="",ISBLANK(SOURCE!A800)),SOURCE!B800&gt;0),IF(ISBLANK(SOURCE!C800),"",SOURCE!C800),
IF(SOURCE!B800&lt;0,VLOOKUP(SOURCE!B800,lookups!A$1:B$25,2,0),
  IF(ISBLANK(SOURCE!B800),
    "",
    "/* "&amp;TEXT(SOURCE!B800,"???0")&amp;" *"&amp;
      SOURCE!C800&amp;", "&amp; IF(SOURCE!$O$2-LEN(SOURCE!C800) &gt;= 0, REPT(" ",SOURCE!$O$2-LEN(SOURCE!C800)), "")&amp;
      SOURCE!D800&amp;", "&amp; IF(SOURCE!$P$2-LEN(SOURCE!D800) &gt;= 0, REPT(" ",SOURCE!$P$2-LEN(SOURCE!D800)), "")&amp;
      SOURCE!E800&amp;", "&amp; IF(SOURCE!$Q$2-LEN(SOURCE!E800) &gt;=0, REPT(" ",SOURCE!$Q$2-LEN(SOURCE!E800)), "")&amp;
      SOURCE!F800&amp;", "&amp; IF(SOURCE!$R$2-LEN(SOURCE!F800) &gt;= 0, REPT(" ",SOURCE!$R$2-LEN(SOURCE!F800)+2), "")&amp;"("&amp;
      SUBSTITUTE(TEXT(SOURCE!G800,"??0"),"  ","")&amp;" &lt;&lt; TAM_MAX_BITS) |"&amp; IF(SOURCE!$S$2-3 &gt;= 0, REPT(" ",SOURCE!$S$2-5+4+1-1-LEN(SUBSTITUTE(SUBSTITUTE(TEXT(SOURCE!H800,"????0"),"  ","")," ",""))), "")&amp;
      SUBSTITUTE(SUBSTITUTE(TEXT(SOURCE!H800,"????0"),"  ","")," ","")&amp;","&amp; IF(SOURCE!$T$2-3 &gt;= 0, REPT(" ",SOURCE!$T$2-3-5), "")&amp;
      SOURCE!I800&amp;" | "&amp; IF(SOURCE!$U$2-LEN(SOURCE!I800) &gt;= 0, REPT(" ",SOURCE!$U$2-LEN(SOURCE!I800)), "")&amp;
      SOURCE!J800&amp;      IF(SOURCE!$V$2-LEN(SOURCE!J800) &gt;= 0, REPT(" ",SOURCE!$V$2-LEN(SOURCE!J800)), "")&amp;
  " | "&amp; SOURCE!K800&amp;      IF(SOURCE!$X$2-LEN(SOURCE!K800) &gt;= 0, REPT(" ",SOURCE!$X$2-LEN(SOURCE!K800)), "")&amp;
      "},"&amp;IF(SOURCE!L800&lt;&gt;"",""&amp;SOURCE!L800,"")
 )
)
)</f>
        <v>/*  776 */  { addItemToBuffer,             ITM_ae,                      STD_ae,                                        STD_ae,                                        (0 &lt;&lt; TAM_MAX_BITS) |     0, CAT_aint | SLS_UNCHANGED | US_UNCHANGED},</v>
      </c>
    </row>
    <row r="801" spans="1:1">
      <c r="A801" s="168" t="str">
        <f>IF(AND(OR(SOURCE!A801="",ISBLANK(SOURCE!A801)),SOURCE!B801&gt;0),IF(ISBLANK(SOURCE!C801),"",SOURCE!C801),
IF(SOURCE!B801&lt;0,VLOOKUP(SOURCE!B801,lookups!A$1:B$25,2,0),
  IF(ISBLANK(SOURCE!B801),
    "",
    "/* "&amp;TEXT(SOURCE!B801,"???0")&amp;" *"&amp;
      SOURCE!C801&amp;", "&amp; IF(SOURCE!$O$2-LEN(SOURCE!C801) &gt;= 0, REPT(" ",SOURCE!$O$2-LEN(SOURCE!C801)), "")&amp;
      SOURCE!D801&amp;", "&amp; IF(SOURCE!$P$2-LEN(SOURCE!D801) &gt;= 0, REPT(" ",SOURCE!$P$2-LEN(SOURCE!D801)), "")&amp;
      SOURCE!E801&amp;", "&amp; IF(SOURCE!$Q$2-LEN(SOURCE!E801) &gt;=0, REPT(" ",SOURCE!$Q$2-LEN(SOURCE!E801)), "")&amp;
      SOURCE!F801&amp;", "&amp; IF(SOURCE!$R$2-LEN(SOURCE!F801) &gt;= 0, REPT(" ",SOURCE!$R$2-LEN(SOURCE!F801)+2), "")&amp;"("&amp;
      SUBSTITUTE(TEXT(SOURCE!G801,"??0"),"  ","")&amp;" &lt;&lt; TAM_MAX_BITS) |"&amp; IF(SOURCE!$S$2-3 &gt;= 0, REPT(" ",SOURCE!$S$2-5+4+1-1-LEN(SUBSTITUTE(SUBSTITUTE(TEXT(SOURCE!H801,"????0"),"  ","")," ",""))), "")&amp;
      SUBSTITUTE(SUBSTITUTE(TEXT(SOURCE!H801,"????0"),"  ","")," ","")&amp;","&amp; IF(SOURCE!$T$2-3 &gt;= 0, REPT(" ",SOURCE!$T$2-3-5), "")&amp;
      SOURCE!I801&amp;" | "&amp; IF(SOURCE!$U$2-LEN(SOURCE!I801) &gt;= 0, REPT(" ",SOURCE!$U$2-LEN(SOURCE!I801)), "")&amp;
      SOURCE!J801&amp;      IF(SOURCE!$V$2-LEN(SOURCE!J801) &gt;= 0, REPT(" ",SOURCE!$V$2-LEN(SOURCE!J801)), "")&amp;
  " | "&amp; SOURCE!K801&amp;      IF(SOURCE!$X$2-LEN(SOURCE!K801) &gt;= 0, REPT(" ",SOURCE!$X$2-LEN(SOURCE!K801)), "")&amp;
      "},"&amp;IF(SOURCE!L801&lt;&gt;"",""&amp;SOURCE!L801,"")
 )
)
)</f>
        <v>/*  777 */  { addItemToBuffer,             ITM_a_OGONEK,                STD_a_OGONEK,                                  STD_a_OGONEK,                                  (0 &lt;&lt; TAM_MAX_BITS) |     0, CAT_aint | SLS_UNCHANGED | US_UNCHANGED},</v>
      </c>
    </row>
    <row r="802" spans="1:1">
      <c r="A802" s="168" t="str">
        <f>IF(AND(OR(SOURCE!A802="",ISBLANK(SOURCE!A802)),SOURCE!B802&gt;0),IF(ISBLANK(SOURCE!C802),"",SOURCE!C802),
IF(SOURCE!B802&lt;0,VLOOKUP(SOURCE!B802,lookups!A$1:B$25,2,0),
  IF(ISBLANK(SOURCE!B802),
    "",
    "/* "&amp;TEXT(SOURCE!B802,"???0")&amp;" *"&amp;
      SOURCE!C802&amp;", "&amp; IF(SOURCE!$O$2-LEN(SOURCE!C802) &gt;= 0, REPT(" ",SOURCE!$O$2-LEN(SOURCE!C802)), "")&amp;
      SOURCE!D802&amp;", "&amp; IF(SOURCE!$P$2-LEN(SOURCE!D802) &gt;= 0, REPT(" ",SOURCE!$P$2-LEN(SOURCE!D802)), "")&amp;
      SOURCE!E802&amp;", "&amp; IF(SOURCE!$Q$2-LEN(SOURCE!E802) &gt;=0, REPT(" ",SOURCE!$Q$2-LEN(SOURCE!E802)), "")&amp;
      SOURCE!F802&amp;", "&amp; IF(SOURCE!$R$2-LEN(SOURCE!F802) &gt;= 0, REPT(" ",SOURCE!$R$2-LEN(SOURCE!F802)+2), "")&amp;"("&amp;
      SUBSTITUTE(TEXT(SOURCE!G802,"??0"),"  ","")&amp;" &lt;&lt; TAM_MAX_BITS) |"&amp; IF(SOURCE!$S$2-3 &gt;= 0, REPT(" ",SOURCE!$S$2-5+4+1-1-LEN(SUBSTITUTE(SUBSTITUTE(TEXT(SOURCE!H802,"????0"),"  ","")," ",""))), "")&amp;
      SUBSTITUTE(SUBSTITUTE(TEXT(SOURCE!H802,"????0"),"  ","")," ","")&amp;","&amp; IF(SOURCE!$T$2-3 &gt;= 0, REPT(" ",SOURCE!$T$2-3-5), "")&amp;
      SOURCE!I802&amp;" | "&amp; IF(SOURCE!$U$2-LEN(SOURCE!I802) &gt;= 0, REPT(" ",SOURCE!$U$2-LEN(SOURCE!I802)), "")&amp;
      SOURCE!J802&amp;      IF(SOURCE!$V$2-LEN(SOURCE!J802) &gt;= 0, REPT(" ",SOURCE!$V$2-LEN(SOURCE!J802)), "")&amp;
  " | "&amp; SOURCE!K802&amp;      IF(SOURCE!$X$2-LEN(SOURCE!K802) &gt;= 0, REPT(" ",SOURCE!$X$2-LEN(SOURCE!K802)), "")&amp;
      "},"&amp;IF(SOURCE!L802&lt;&gt;"",""&amp;SOURCE!L802,"")
 )
)
)</f>
        <v>/*  778 */  { addItemToBuffer,             ITM_c_ACUTE,                 STD_c_ACUTE,                                   STD_c_ACUTE,                                   (0 &lt;&lt; TAM_MAX_BITS) |     0, CAT_aint | SLS_UNCHANGED | US_UNCHANGED},</v>
      </c>
    </row>
    <row r="803" spans="1:1">
      <c r="A803" s="168" t="str">
        <f>IF(AND(OR(SOURCE!A803="",ISBLANK(SOURCE!A803)),SOURCE!B803&gt;0),IF(ISBLANK(SOURCE!C803),"",SOURCE!C803),
IF(SOURCE!B803&lt;0,VLOOKUP(SOURCE!B803,lookups!A$1:B$25,2,0),
  IF(ISBLANK(SOURCE!B803),
    "",
    "/* "&amp;TEXT(SOURCE!B803,"???0")&amp;" *"&amp;
      SOURCE!C803&amp;", "&amp; IF(SOURCE!$O$2-LEN(SOURCE!C803) &gt;= 0, REPT(" ",SOURCE!$O$2-LEN(SOURCE!C803)), "")&amp;
      SOURCE!D803&amp;", "&amp; IF(SOURCE!$P$2-LEN(SOURCE!D803) &gt;= 0, REPT(" ",SOURCE!$P$2-LEN(SOURCE!D803)), "")&amp;
      SOURCE!E803&amp;", "&amp; IF(SOURCE!$Q$2-LEN(SOURCE!E803) &gt;=0, REPT(" ",SOURCE!$Q$2-LEN(SOURCE!E803)), "")&amp;
      SOURCE!F803&amp;", "&amp; IF(SOURCE!$R$2-LEN(SOURCE!F803) &gt;= 0, REPT(" ",SOURCE!$R$2-LEN(SOURCE!F803)+2), "")&amp;"("&amp;
      SUBSTITUTE(TEXT(SOURCE!G803,"??0"),"  ","")&amp;" &lt;&lt; TAM_MAX_BITS) |"&amp; IF(SOURCE!$S$2-3 &gt;= 0, REPT(" ",SOURCE!$S$2-5+4+1-1-LEN(SUBSTITUTE(SUBSTITUTE(TEXT(SOURCE!H803,"????0"),"  ","")," ",""))), "")&amp;
      SUBSTITUTE(SUBSTITUTE(TEXT(SOURCE!H803,"????0"),"  ","")," ","")&amp;","&amp; IF(SOURCE!$T$2-3 &gt;= 0, REPT(" ",SOURCE!$T$2-3-5), "")&amp;
      SOURCE!I803&amp;" | "&amp; IF(SOURCE!$U$2-LEN(SOURCE!I803) &gt;= 0, REPT(" ",SOURCE!$U$2-LEN(SOURCE!I803)), "")&amp;
      SOURCE!J803&amp;      IF(SOURCE!$V$2-LEN(SOURCE!J803) &gt;= 0, REPT(" ",SOURCE!$V$2-LEN(SOURCE!J803)), "")&amp;
  " | "&amp; SOURCE!K803&amp;      IF(SOURCE!$X$2-LEN(SOURCE!K803) &gt;= 0, REPT(" ",SOURCE!$X$2-LEN(SOURCE!K803)), "")&amp;
      "},"&amp;IF(SOURCE!L803&lt;&gt;"",""&amp;SOURCE!L803,"")
 )
)
)</f>
        <v>/*  779 */  { addItemToBuffer,             ITM_c_CARON,                 STD_c_CARON,                                   STD_c_CARON,                                   (0 &lt;&lt; TAM_MAX_BITS) |     0, CAT_aint | SLS_UNCHANGED | US_UNCHANGED},</v>
      </c>
    </row>
    <row r="804" spans="1:1">
      <c r="A804" s="168" t="str">
        <f>IF(AND(OR(SOURCE!A804="",ISBLANK(SOURCE!A804)),SOURCE!B804&gt;0),IF(ISBLANK(SOURCE!C804),"",SOURCE!C804),
IF(SOURCE!B804&lt;0,VLOOKUP(SOURCE!B804,lookups!A$1:B$25,2,0),
  IF(ISBLANK(SOURCE!B804),
    "",
    "/* "&amp;TEXT(SOURCE!B804,"???0")&amp;" *"&amp;
      SOURCE!C804&amp;", "&amp; IF(SOURCE!$O$2-LEN(SOURCE!C804) &gt;= 0, REPT(" ",SOURCE!$O$2-LEN(SOURCE!C804)), "")&amp;
      SOURCE!D804&amp;", "&amp; IF(SOURCE!$P$2-LEN(SOURCE!D804) &gt;= 0, REPT(" ",SOURCE!$P$2-LEN(SOURCE!D804)), "")&amp;
      SOURCE!E804&amp;", "&amp; IF(SOURCE!$Q$2-LEN(SOURCE!E804) &gt;=0, REPT(" ",SOURCE!$Q$2-LEN(SOURCE!E804)), "")&amp;
      SOURCE!F804&amp;", "&amp; IF(SOURCE!$R$2-LEN(SOURCE!F804) &gt;= 0, REPT(" ",SOURCE!$R$2-LEN(SOURCE!F804)+2), "")&amp;"("&amp;
      SUBSTITUTE(TEXT(SOURCE!G804,"??0"),"  ","")&amp;" &lt;&lt; TAM_MAX_BITS) |"&amp; IF(SOURCE!$S$2-3 &gt;= 0, REPT(" ",SOURCE!$S$2-5+4+1-1-LEN(SUBSTITUTE(SUBSTITUTE(TEXT(SOURCE!H804,"????0"),"  ","")," ",""))), "")&amp;
      SUBSTITUTE(SUBSTITUTE(TEXT(SOURCE!H804,"????0"),"  ","")," ","")&amp;","&amp; IF(SOURCE!$T$2-3 &gt;= 0, REPT(" ",SOURCE!$T$2-3-5), "")&amp;
      SOURCE!I804&amp;" | "&amp; IF(SOURCE!$U$2-LEN(SOURCE!I804) &gt;= 0, REPT(" ",SOURCE!$U$2-LEN(SOURCE!I804)), "")&amp;
      SOURCE!J804&amp;      IF(SOURCE!$V$2-LEN(SOURCE!J804) &gt;= 0, REPT(" ",SOURCE!$V$2-LEN(SOURCE!J804)), "")&amp;
  " | "&amp; SOURCE!K804&amp;      IF(SOURCE!$X$2-LEN(SOURCE!K804) &gt;= 0, REPT(" ",SOURCE!$X$2-LEN(SOURCE!K804)), "")&amp;
      "},"&amp;IF(SOURCE!L804&lt;&gt;"",""&amp;SOURCE!L804,"")
 )
)
)</f>
        <v>/*  780 */  { addItemToBuffer,             ITM_c_CEDILLA,               STD_c_CEDILLA,                                 STD_c_CEDILLA,                                 (0 &lt;&lt; TAM_MAX_BITS) |     0, CAT_aint | SLS_UNCHANGED | US_UNCHANGED},</v>
      </c>
    </row>
    <row r="805" spans="1:1">
      <c r="A805" s="168" t="str">
        <f>IF(AND(OR(SOURCE!A805="",ISBLANK(SOURCE!A805)),SOURCE!B805&gt;0),IF(ISBLANK(SOURCE!C805),"",SOURCE!C805),
IF(SOURCE!B805&lt;0,VLOOKUP(SOURCE!B805,lookups!A$1:B$25,2,0),
  IF(ISBLANK(SOURCE!B805),
    "",
    "/* "&amp;TEXT(SOURCE!B805,"???0")&amp;" *"&amp;
      SOURCE!C805&amp;", "&amp; IF(SOURCE!$O$2-LEN(SOURCE!C805) &gt;= 0, REPT(" ",SOURCE!$O$2-LEN(SOURCE!C805)), "")&amp;
      SOURCE!D805&amp;", "&amp; IF(SOURCE!$P$2-LEN(SOURCE!D805) &gt;= 0, REPT(" ",SOURCE!$P$2-LEN(SOURCE!D805)), "")&amp;
      SOURCE!E805&amp;", "&amp; IF(SOURCE!$Q$2-LEN(SOURCE!E805) &gt;=0, REPT(" ",SOURCE!$Q$2-LEN(SOURCE!E805)), "")&amp;
      SOURCE!F805&amp;", "&amp; IF(SOURCE!$R$2-LEN(SOURCE!F805) &gt;= 0, REPT(" ",SOURCE!$R$2-LEN(SOURCE!F805)+2), "")&amp;"("&amp;
      SUBSTITUTE(TEXT(SOURCE!G805,"??0"),"  ","")&amp;" &lt;&lt; TAM_MAX_BITS) |"&amp; IF(SOURCE!$S$2-3 &gt;= 0, REPT(" ",SOURCE!$S$2-5+4+1-1-LEN(SUBSTITUTE(SUBSTITUTE(TEXT(SOURCE!H805,"????0"),"  ","")," ",""))), "")&amp;
      SUBSTITUTE(SUBSTITUTE(TEXT(SOURCE!H805,"????0"),"  ","")," ","")&amp;","&amp; IF(SOURCE!$T$2-3 &gt;= 0, REPT(" ",SOURCE!$T$2-3-5), "")&amp;
      SOURCE!I805&amp;" | "&amp; IF(SOURCE!$U$2-LEN(SOURCE!I805) &gt;= 0, REPT(" ",SOURCE!$U$2-LEN(SOURCE!I805)), "")&amp;
      SOURCE!J805&amp;      IF(SOURCE!$V$2-LEN(SOURCE!J805) &gt;= 0, REPT(" ",SOURCE!$V$2-LEN(SOURCE!J805)), "")&amp;
  " | "&amp; SOURCE!K805&amp;      IF(SOURCE!$X$2-LEN(SOURCE!K805) &gt;= 0, REPT(" ",SOURCE!$X$2-LEN(SOURCE!K805)), "")&amp;
      "},"&amp;IF(SOURCE!L805&lt;&gt;"",""&amp;SOURCE!L805,"")
 )
)
)</f>
        <v>/*  781 */  { addItemToBuffer,             ITM_d_STROKE,                STD_d_STROKE,                                  STD_d_STROKE,                                  (0 &lt;&lt; TAM_MAX_BITS) |     0, CAT_aint | SLS_UNCHANGED | US_UNCHANGED},</v>
      </c>
    </row>
    <row r="806" spans="1:1">
      <c r="A806" s="168" t="str">
        <f>IF(AND(OR(SOURCE!A806="",ISBLANK(SOURCE!A806)),SOURCE!B806&gt;0),IF(ISBLANK(SOURCE!C806),"",SOURCE!C806),
IF(SOURCE!B806&lt;0,VLOOKUP(SOURCE!B806,lookups!A$1:B$25,2,0),
  IF(ISBLANK(SOURCE!B806),
    "",
    "/* "&amp;TEXT(SOURCE!B806,"???0")&amp;" *"&amp;
      SOURCE!C806&amp;", "&amp; IF(SOURCE!$O$2-LEN(SOURCE!C806) &gt;= 0, REPT(" ",SOURCE!$O$2-LEN(SOURCE!C806)), "")&amp;
      SOURCE!D806&amp;", "&amp; IF(SOURCE!$P$2-LEN(SOURCE!D806) &gt;= 0, REPT(" ",SOURCE!$P$2-LEN(SOURCE!D806)), "")&amp;
      SOURCE!E806&amp;", "&amp; IF(SOURCE!$Q$2-LEN(SOURCE!E806) &gt;=0, REPT(" ",SOURCE!$Q$2-LEN(SOURCE!E806)), "")&amp;
      SOURCE!F806&amp;", "&amp; IF(SOURCE!$R$2-LEN(SOURCE!F806) &gt;= 0, REPT(" ",SOURCE!$R$2-LEN(SOURCE!F806)+2), "")&amp;"("&amp;
      SUBSTITUTE(TEXT(SOURCE!G806,"??0"),"  ","")&amp;" &lt;&lt; TAM_MAX_BITS) |"&amp; IF(SOURCE!$S$2-3 &gt;= 0, REPT(" ",SOURCE!$S$2-5+4+1-1-LEN(SUBSTITUTE(SUBSTITUTE(TEXT(SOURCE!H806,"????0"),"  ","")," ",""))), "")&amp;
      SUBSTITUTE(SUBSTITUTE(TEXT(SOURCE!H806,"????0"),"  ","")," ","")&amp;","&amp; IF(SOURCE!$T$2-3 &gt;= 0, REPT(" ",SOURCE!$T$2-3-5), "")&amp;
      SOURCE!I806&amp;" | "&amp; IF(SOURCE!$U$2-LEN(SOURCE!I806) &gt;= 0, REPT(" ",SOURCE!$U$2-LEN(SOURCE!I806)), "")&amp;
      SOURCE!J806&amp;      IF(SOURCE!$V$2-LEN(SOURCE!J806) &gt;= 0, REPT(" ",SOURCE!$V$2-LEN(SOURCE!J806)), "")&amp;
  " | "&amp; SOURCE!K806&amp;      IF(SOURCE!$X$2-LEN(SOURCE!K806) &gt;= 0, REPT(" ",SOURCE!$X$2-LEN(SOURCE!K806)), "")&amp;
      "},"&amp;IF(SOURCE!L806&lt;&gt;"",""&amp;SOURCE!L806,"")
 )
)
)</f>
        <v>/*  782 */  { addItemToBuffer,             ITM_d_APOSTROPHE,            STD_d_APOSTROPHE,                              STD_d_APOSTROPHE,                              (0 &lt;&lt; TAM_MAX_BITS) |     0, CAT_aint | SLS_UNCHANGED | US_UNCHANGED},</v>
      </c>
    </row>
    <row r="807" spans="1:1">
      <c r="A807" s="168" t="str">
        <f>IF(AND(OR(SOURCE!A807="",ISBLANK(SOURCE!A807)),SOURCE!B807&gt;0),IF(ISBLANK(SOURCE!C807),"",SOURCE!C807),
IF(SOURCE!B807&lt;0,VLOOKUP(SOURCE!B807,lookups!A$1:B$25,2,0),
  IF(ISBLANK(SOURCE!B807),
    "",
    "/* "&amp;TEXT(SOURCE!B807,"???0")&amp;" *"&amp;
      SOURCE!C807&amp;", "&amp; IF(SOURCE!$O$2-LEN(SOURCE!C807) &gt;= 0, REPT(" ",SOURCE!$O$2-LEN(SOURCE!C807)), "")&amp;
      SOURCE!D807&amp;", "&amp; IF(SOURCE!$P$2-LEN(SOURCE!D807) &gt;= 0, REPT(" ",SOURCE!$P$2-LEN(SOURCE!D807)), "")&amp;
      SOURCE!E807&amp;", "&amp; IF(SOURCE!$Q$2-LEN(SOURCE!E807) &gt;=0, REPT(" ",SOURCE!$Q$2-LEN(SOURCE!E807)), "")&amp;
      SOURCE!F807&amp;", "&amp; IF(SOURCE!$R$2-LEN(SOURCE!F807) &gt;= 0, REPT(" ",SOURCE!$R$2-LEN(SOURCE!F807)+2), "")&amp;"("&amp;
      SUBSTITUTE(TEXT(SOURCE!G807,"??0"),"  ","")&amp;" &lt;&lt; TAM_MAX_BITS) |"&amp; IF(SOURCE!$S$2-3 &gt;= 0, REPT(" ",SOURCE!$S$2-5+4+1-1-LEN(SUBSTITUTE(SUBSTITUTE(TEXT(SOURCE!H807,"????0"),"  ","")," ",""))), "")&amp;
      SUBSTITUTE(SUBSTITUTE(TEXT(SOURCE!H807,"????0"),"  ","")," ","")&amp;","&amp; IF(SOURCE!$T$2-3 &gt;= 0, REPT(" ",SOURCE!$T$2-3-5), "")&amp;
      SOURCE!I807&amp;" | "&amp; IF(SOURCE!$U$2-LEN(SOURCE!I807) &gt;= 0, REPT(" ",SOURCE!$U$2-LEN(SOURCE!I807)), "")&amp;
      SOURCE!J807&amp;      IF(SOURCE!$V$2-LEN(SOURCE!J807) &gt;= 0, REPT(" ",SOURCE!$V$2-LEN(SOURCE!J807)), "")&amp;
  " | "&amp; SOURCE!K807&amp;      IF(SOURCE!$X$2-LEN(SOURCE!K807) &gt;= 0, REPT(" ",SOURCE!$X$2-LEN(SOURCE!K807)), "")&amp;
      "},"&amp;IF(SOURCE!L807&lt;&gt;"",""&amp;SOURCE!L807,"")
 )
)
)</f>
        <v>/*  783 */  { addItemToBuffer,             ITM_e_MACRON,                STD_e_MACRON,                                  STD_e_MACRON,                                  (0 &lt;&lt; TAM_MAX_BITS) |     0, CAT_aint | SLS_UNCHANGED | US_UNCHANGED},</v>
      </c>
    </row>
    <row r="808" spans="1:1">
      <c r="A808" s="168" t="str">
        <f>IF(AND(OR(SOURCE!A808="",ISBLANK(SOURCE!A808)),SOURCE!B808&gt;0),IF(ISBLANK(SOURCE!C808),"",SOURCE!C808),
IF(SOURCE!B808&lt;0,VLOOKUP(SOURCE!B808,lookups!A$1:B$25,2,0),
  IF(ISBLANK(SOURCE!B808),
    "",
    "/* "&amp;TEXT(SOURCE!B808,"???0")&amp;" *"&amp;
      SOURCE!C808&amp;", "&amp; IF(SOURCE!$O$2-LEN(SOURCE!C808) &gt;= 0, REPT(" ",SOURCE!$O$2-LEN(SOURCE!C808)), "")&amp;
      SOURCE!D808&amp;", "&amp; IF(SOURCE!$P$2-LEN(SOURCE!D808) &gt;= 0, REPT(" ",SOURCE!$P$2-LEN(SOURCE!D808)), "")&amp;
      SOURCE!E808&amp;", "&amp; IF(SOURCE!$Q$2-LEN(SOURCE!E808) &gt;=0, REPT(" ",SOURCE!$Q$2-LEN(SOURCE!E808)), "")&amp;
      SOURCE!F808&amp;", "&amp; IF(SOURCE!$R$2-LEN(SOURCE!F808) &gt;= 0, REPT(" ",SOURCE!$R$2-LEN(SOURCE!F808)+2), "")&amp;"("&amp;
      SUBSTITUTE(TEXT(SOURCE!G808,"??0"),"  ","")&amp;" &lt;&lt; TAM_MAX_BITS) |"&amp; IF(SOURCE!$S$2-3 &gt;= 0, REPT(" ",SOURCE!$S$2-5+4+1-1-LEN(SUBSTITUTE(SUBSTITUTE(TEXT(SOURCE!H808,"????0"),"  ","")," ",""))), "")&amp;
      SUBSTITUTE(SUBSTITUTE(TEXT(SOURCE!H808,"????0"),"  ","")," ","")&amp;","&amp; IF(SOURCE!$T$2-3 &gt;= 0, REPT(" ",SOURCE!$T$2-3-5), "")&amp;
      SOURCE!I808&amp;" | "&amp; IF(SOURCE!$U$2-LEN(SOURCE!I808) &gt;= 0, REPT(" ",SOURCE!$U$2-LEN(SOURCE!I808)), "")&amp;
      SOURCE!J808&amp;      IF(SOURCE!$V$2-LEN(SOURCE!J808) &gt;= 0, REPT(" ",SOURCE!$V$2-LEN(SOURCE!J808)), "")&amp;
  " | "&amp; SOURCE!K808&amp;      IF(SOURCE!$X$2-LEN(SOURCE!K808) &gt;= 0, REPT(" ",SOURCE!$X$2-LEN(SOURCE!K808)), "")&amp;
      "},"&amp;IF(SOURCE!L808&lt;&gt;"",""&amp;SOURCE!L808,"")
 )
)
)</f>
        <v>/*  784 */  { addItemToBuffer,             ITM_e_ACUTE,                 STD_e_ACUTE,                                   STD_e_ACUTE,                                   (0 &lt;&lt; TAM_MAX_BITS) |     0, CAT_aint | SLS_UNCHANGED | US_UNCHANGED},</v>
      </c>
    </row>
    <row r="809" spans="1:1">
      <c r="A809" s="168" t="str">
        <f>IF(AND(OR(SOURCE!A809="",ISBLANK(SOURCE!A809)),SOURCE!B809&gt;0),IF(ISBLANK(SOURCE!C809),"",SOURCE!C809),
IF(SOURCE!B809&lt;0,VLOOKUP(SOURCE!B809,lookups!A$1:B$25,2,0),
  IF(ISBLANK(SOURCE!B809),
    "",
    "/* "&amp;TEXT(SOURCE!B809,"???0")&amp;" *"&amp;
      SOURCE!C809&amp;", "&amp; IF(SOURCE!$O$2-LEN(SOURCE!C809) &gt;= 0, REPT(" ",SOURCE!$O$2-LEN(SOURCE!C809)), "")&amp;
      SOURCE!D809&amp;", "&amp; IF(SOURCE!$P$2-LEN(SOURCE!D809) &gt;= 0, REPT(" ",SOURCE!$P$2-LEN(SOURCE!D809)), "")&amp;
      SOURCE!E809&amp;", "&amp; IF(SOURCE!$Q$2-LEN(SOURCE!E809) &gt;=0, REPT(" ",SOURCE!$Q$2-LEN(SOURCE!E809)), "")&amp;
      SOURCE!F809&amp;", "&amp; IF(SOURCE!$R$2-LEN(SOURCE!F809) &gt;= 0, REPT(" ",SOURCE!$R$2-LEN(SOURCE!F809)+2), "")&amp;"("&amp;
      SUBSTITUTE(TEXT(SOURCE!G809,"??0"),"  ","")&amp;" &lt;&lt; TAM_MAX_BITS) |"&amp; IF(SOURCE!$S$2-3 &gt;= 0, REPT(" ",SOURCE!$S$2-5+4+1-1-LEN(SUBSTITUTE(SUBSTITUTE(TEXT(SOURCE!H809,"????0"),"  ","")," ",""))), "")&amp;
      SUBSTITUTE(SUBSTITUTE(TEXT(SOURCE!H809,"????0"),"  ","")," ","")&amp;","&amp; IF(SOURCE!$T$2-3 &gt;= 0, REPT(" ",SOURCE!$T$2-3-5), "")&amp;
      SOURCE!I809&amp;" | "&amp; IF(SOURCE!$U$2-LEN(SOURCE!I809) &gt;= 0, REPT(" ",SOURCE!$U$2-LEN(SOURCE!I809)), "")&amp;
      SOURCE!J809&amp;      IF(SOURCE!$V$2-LEN(SOURCE!J809) &gt;= 0, REPT(" ",SOURCE!$V$2-LEN(SOURCE!J809)), "")&amp;
  " | "&amp; SOURCE!K809&amp;      IF(SOURCE!$X$2-LEN(SOURCE!K809) &gt;= 0, REPT(" ",SOURCE!$X$2-LEN(SOURCE!K809)), "")&amp;
      "},"&amp;IF(SOURCE!L809&lt;&gt;"",""&amp;SOURCE!L809,"")
 )
)
)</f>
        <v>/*  785 */  { addItemToBuffer,             ITM_e_BREVE,                 STD_e_BREVE,                                   STD_e_BREVE,                                   (0 &lt;&lt; TAM_MAX_BITS) |     0, CAT_aint | SLS_UNCHANGED | US_UNCHANGED},</v>
      </c>
    </row>
    <row r="810" spans="1:1">
      <c r="A810" s="168" t="str">
        <f>IF(AND(OR(SOURCE!A810="",ISBLANK(SOURCE!A810)),SOURCE!B810&gt;0),IF(ISBLANK(SOURCE!C810),"",SOURCE!C810),
IF(SOURCE!B810&lt;0,VLOOKUP(SOURCE!B810,lookups!A$1:B$25,2,0),
  IF(ISBLANK(SOURCE!B810),
    "",
    "/* "&amp;TEXT(SOURCE!B810,"???0")&amp;" *"&amp;
      SOURCE!C810&amp;", "&amp; IF(SOURCE!$O$2-LEN(SOURCE!C810) &gt;= 0, REPT(" ",SOURCE!$O$2-LEN(SOURCE!C810)), "")&amp;
      SOURCE!D810&amp;", "&amp; IF(SOURCE!$P$2-LEN(SOURCE!D810) &gt;= 0, REPT(" ",SOURCE!$P$2-LEN(SOURCE!D810)), "")&amp;
      SOURCE!E810&amp;", "&amp; IF(SOURCE!$Q$2-LEN(SOURCE!E810) &gt;=0, REPT(" ",SOURCE!$Q$2-LEN(SOURCE!E810)), "")&amp;
      SOURCE!F810&amp;", "&amp; IF(SOURCE!$R$2-LEN(SOURCE!F810) &gt;= 0, REPT(" ",SOURCE!$R$2-LEN(SOURCE!F810)+2), "")&amp;"("&amp;
      SUBSTITUTE(TEXT(SOURCE!G810,"??0"),"  ","")&amp;" &lt;&lt; TAM_MAX_BITS) |"&amp; IF(SOURCE!$S$2-3 &gt;= 0, REPT(" ",SOURCE!$S$2-5+4+1-1-LEN(SUBSTITUTE(SUBSTITUTE(TEXT(SOURCE!H810,"????0"),"  ","")," ",""))), "")&amp;
      SUBSTITUTE(SUBSTITUTE(TEXT(SOURCE!H810,"????0"),"  ","")," ","")&amp;","&amp; IF(SOURCE!$T$2-3 &gt;= 0, REPT(" ",SOURCE!$T$2-3-5), "")&amp;
      SOURCE!I810&amp;" | "&amp; IF(SOURCE!$U$2-LEN(SOURCE!I810) &gt;= 0, REPT(" ",SOURCE!$U$2-LEN(SOURCE!I810)), "")&amp;
      SOURCE!J810&amp;      IF(SOURCE!$V$2-LEN(SOURCE!J810) &gt;= 0, REPT(" ",SOURCE!$V$2-LEN(SOURCE!J810)), "")&amp;
  " | "&amp; SOURCE!K810&amp;      IF(SOURCE!$X$2-LEN(SOURCE!K810) &gt;= 0, REPT(" ",SOURCE!$X$2-LEN(SOURCE!K810)), "")&amp;
      "},"&amp;IF(SOURCE!L810&lt;&gt;"",""&amp;SOURCE!L810,"")
 )
)
)</f>
        <v>/*  786 */  { addItemToBuffer,             ITM_e_GRAVE,                 STD_e_GRAVE,                                   STD_e_GRAVE,                                   (0 &lt;&lt; TAM_MAX_BITS) |     0, CAT_aint | SLS_UNCHANGED | US_UNCHANGED},</v>
      </c>
    </row>
    <row r="811" spans="1:1">
      <c r="A811" s="168" t="str">
        <f>IF(AND(OR(SOURCE!A811="",ISBLANK(SOURCE!A811)),SOURCE!B811&gt;0),IF(ISBLANK(SOURCE!C811),"",SOURCE!C811),
IF(SOURCE!B811&lt;0,VLOOKUP(SOURCE!B811,lookups!A$1:B$25,2,0),
  IF(ISBLANK(SOURCE!B811),
    "",
    "/* "&amp;TEXT(SOURCE!B811,"???0")&amp;" *"&amp;
      SOURCE!C811&amp;", "&amp; IF(SOURCE!$O$2-LEN(SOURCE!C811) &gt;= 0, REPT(" ",SOURCE!$O$2-LEN(SOURCE!C811)), "")&amp;
      SOURCE!D811&amp;", "&amp; IF(SOURCE!$P$2-LEN(SOURCE!D811) &gt;= 0, REPT(" ",SOURCE!$P$2-LEN(SOURCE!D811)), "")&amp;
      SOURCE!E811&amp;", "&amp; IF(SOURCE!$Q$2-LEN(SOURCE!E811) &gt;=0, REPT(" ",SOURCE!$Q$2-LEN(SOURCE!E811)), "")&amp;
      SOURCE!F811&amp;", "&amp; IF(SOURCE!$R$2-LEN(SOURCE!F811) &gt;= 0, REPT(" ",SOURCE!$R$2-LEN(SOURCE!F811)+2), "")&amp;"("&amp;
      SUBSTITUTE(TEXT(SOURCE!G811,"??0"),"  ","")&amp;" &lt;&lt; TAM_MAX_BITS) |"&amp; IF(SOURCE!$S$2-3 &gt;= 0, REPT(" ",SOURCE!$S$2-5+4+1-1-LEN(SUBSTITUTE(SUBSTITUTE(TEXT(SOURCE!H811,"????0"),"  ","")," ",""))), "")&amp;
      SUBSTITUTE(SUBSTITUTE(TEXT(SOURCE!H811,"????0"),"  ","")," ","")&amp;","&amp; IF(SOURCE!$T$2-3 &gt;= 0, REPT(" ",SOURCE!$T$2-3-5), "")&amp;
      SOURCE!I811&amp;" | "&amp; IF(SOURCE!$U$2-LEN(SOURCE!I811) &gt;= 0, REPT(" ",SOURCE!$U$2-LEN(SOURCE!I811)), "")&amp;
      SOURCE!J811&amp;      IF(SOURCE!$V$2-LEN(SOURCE!J811) &gt;= 0, REPT(" ",SOURCE!$V$2-LEN(SOURCE!J811)), "")&amp;
  " | "&amp; SOURCE!K811&amp;      IF(SOURCE!$X$2-LEN(SOURCE!K811) &gt;= 0, REPT(" ",SOURCE!$X$2-LEN(SOURCE!K811)), "")&amp;
      "},"&amp;IF(SOURCE!L811&lt;&gt;"",""&amp;SOURCE!L811,"")
 )
)
)</f>
        <v>/*  787 */  { addItemToBuffer,             ITM_e_DIARESIS,              STD_e_DIARESIS,                                STD_e_DIARESIS,                                (0 &lt;&lt; TAM_MAX_BITS) |     0, CAT_aint | SLS_UNCHANGED | US_UNCHANGED},</v>
      </c>
    </row>
    <row r="812" spans="1:1">
      <c r="A812" s="168" t="str">
        <f>IF(AND(OR(SOURCE!A812="",ISBLANK(SOURCE!A812)),SOURCE!B812&gt;0),IF(ISBLANK(SOURCE!C812),"",SOURCE!C812),
IF(SOURCE!B812&lt;0,VLOOKUP(SOURCE!B812,lookups!A$1:B$25,2,0),
  IF(ISBLANK(SOURCE!B812),
    "",
    "/* "&amp;TEXT(SOURCE!B812,"???0")&amp;" *"&amp;
      SOURCE!C812&amp;", "&amp; IF(SOURCE!$O$2-LEN(SOURCE!C812) &gt;= 0, REPT(" ",SOURCE!$O$2-LEN(SOURCE!C812)), "")&amp;
      SOURCE!D812&amp;", "&amp; IF(SOURCE!$P$2-LEN(SOURCE!D812) &gt;= 0, REPT(" ",SOURCE!$P$2-LEN(SOURCE!D812)), "")&amp;
      SOURCE!E812&amp;", "&amp; IF(SOURCE!$Q$2-LEN(SOURCE!E812) &gt;=0, REPT(" ",SOURCE!$Q$2-LEN(SOURCE!E812)), "")&amp;
      SOURCE!F812&amp;", "&amp; IF(SOURCE!$R$2-LEN(SOURCE!F812) &gt;= 0, REPT(" ",SOURCE!$R$2-LEN(SOURCE!F812)+2), "")&amp;"("&amp;
      SUBSTITUTE(TEXT(SOURCE!G812,"??0"),"  ","")&amp;" &lt;&lt; TAM_MAX_BITS) |"&amp; IF(SOURCE!$S$2-3 &gt;= 0, REPT(" ",SOURCE!$S$2-5+4+1-1-LEN(SUBSTITUTE(SUBSTITUTE(TEXT(SOURCE!H812,"????0"),"  ","")," ",""))), "")&amp;
      SUBSTITUTE(SUBSTITUTE(TEXT(SOURCE!H812,"????0"),"  ","")," ","")&amp;","&amp; IF(SOURCE!$T$2-3 &gt;= 0, REPT(" ",SOURCE!$T$2-3-5), "")&amp;
      SOURCE!I812&amp;" | "&amp; IF(SOURCE!$U$2-LEN(SOURCE!I812) &gt;= 0, REPT(" ",SOURCE!$U$2-LEN(SOURCE!I812)), "")&amp;
      SOURCE!J812&amp;      IF(SOURCE!$V$2-LEN(SOURCE!J812) &gt;= 0, REPT(" ",SOURCE!$V$2-LEN(SOURCE!J812)), "")&amp;
  " | "&amp; SOURCE!K812&amp;      IF(SOURCE!$X$2-LEN(SOURCE!K812) &gt;= 0, REPT(" ",SOURCE!$X$2-LEN(SOURCE!K812)), "")&amp;
      "},"&amp;IF(SOURCE!L812&lt;&gt;"",""&amp;SOURCE!L812,"")
 )
)
)</f>
        <v>/*  788 */  { addItemToBuffer,             ITM_e_CIRC,                  STD_e_CIRC,                                    STD_e_CIRC,                                    (0 &lt;&lt; TAM_MAX_BITS) |     0, CAT_aint | SLS_UNCHANGED | US_UNCHANGED},</v>
      </c>
    </row>
    <row r="813" spans="1:1">
      <c r="A813" s="168" t="str">
        <f>IF(AND(OR(SOURCE!A813="",ISBLANK(SOURCE!A813)),SOURCE!B813&gt;0),IF(ISBLANK(SOURCE!C813),"",SOURCE!C813),
IF(SOURCE!B813&lt;0,VLOOKUP(SOURCE!B813,lookups!A$1:B$25,2,0),
  IF(ISBLANK(SOURCE!B813),
    "",
    "/* "&amp;TEXT(SOURCE!B813,"???0")&amp;" *"&amp;
      SOURCE!C813&amp;", "&amp; IF(SOURCE!$O$2-LEN(SOURCE!C813) &gt;= 0, REPT(" ",SOURCE!$O$2-LEN(SOURCE!C813)), "")&amp;
      SOURCE!D813&amp;", "&amp; IF(SOURCE!$P$2-LEN(SOURCE!D813) &gt;= 0, REPT(" ",SOURCE!$P$2-LEN(SOURCE!D813)), "")&amp;
      SOURCE!E813&amp;", "&amp; IF(SOURCE!$Q$2-LEN(SOURCE!E813) &gt;=0, REPT(" ",SOURCE!$Q$2-LEN(SOURCE!E813)), "")&amp;
      SOURCE!F813&amp;", "&amp; IF(SOURCE!$R$2-LEN(SOURCE!F813) &gt;= 0, REPT(" ",SOURCE!$R$2-LEN(SOURCE!F813)+2), "")&amp;"("&amp;
      SUBSTITUTE(TEXT(SOURCE!G813,"??0"),"  ","")&amp;" &lt;&lt; TAM_MAX_BITS) |"&amp; IF(SOURCE!$S$2-3 &gt;= 0, REPT(" ",SOURCE!$S$2-5+4+1-1-LEN(SUBSTITUTE(SUBSTITUTE(TEXT(SOURCE!H813,"????0"),"  ","")," ",""))), "")&amp;
      SUBSTITUTE(SUBSTITUTE(TEXT(SOURCE!H813,"????0"),"  ","")," ","")&amp;","&amp; IF(SOURCE!$T$2-3 &gt;= 0, REPT(" ",SOURCE!$T$2-3-5), "")&amp;
      SOURCE!I813&amp;" | "&amp; IF(SOURCE!$U$2-LEN(SOURCE!I813) &gt;= 0, REPT(" ",SOURCE!$U$2-LEN(SOURCE!I813)), "")&amp;
      SOURCE!J813&amp;      IF(SOURCE!$V$2-LEN(SOURCE!J813) &gt;= 0, REPT(" ",SOURCE!$V$2-LEN(SOURCE!J813)), "")&amp;
  " | "&amp; SOURCE!K813&amp;      IF(SOURCE!$X$2-LEN(SOURCE!K813) &gt;= 0, REPT(" ",SOURCE!$X$2-LEN(SOURCE!K813)), "")&amp;
      "},"&amp;IF(SOURCE!L813&lt;&gt;"",""&amp;SOURCE!L813,"")
 )
)
)</f>
        <v>/*  789 */  { addItemToBuffer,             ITM_e_OGONEK,                STD_e_OGONEK,                                  STD_e_OGONEK,                                  (0 &lt;&lt; TAM_MAX_BITS) |     0, CAT_aint | SLS_UNCHANGED | US_UNCHANGED},</v>
      </c>
    </row>
    <row r="814" spans="1:1">
      <c r="A814" s="168" t="str">
        <f>IF(AND(OR(SOURCE!A814="",ISBLANK(SOURCE!A814)),SOURCE!B814&gt;0),IF(ISBLANK(SOURCE!C814),"",SOURCE!C814),
IF(SOURCE!B814&lt;0,VLOOKUP(SOURCE!B814,lookups!A$1:B$25,2,0),
  IF(ISBLANK(SOURCE!B814),
    "",
    "/* "&amp;TEXT(SOURCE!B814,"???0")&amp;" *"&amp;
      SOURCE!C814&amp;", "&amp; IF(SOURCE!$O$2-LEN(SOURCE!C814) &gt;= 0, REPT(" ",SOURCE!$O$2-LEN(SOURCE!C814)), "")&amp;
      SOURCE!D814&amp;", "&amp; IF(SOURCE!$P$2-LEN(SOURCE!D814) &gt;= 0, REPT(" ",SOURCE!$P$2-LEN(SOURCE!D814)), "")&amp;
      SOURCE!E814&amp;", "&amp; IF(SOURCE!$Q$2-LEN(SOURCE!E814) &gt;=0, REPT(" ",SOURCE!$Q$2-LEN(SOURCE!E814)), "")&amp;
      SOURCE!F814&amp;", "&amp; IF(SOURCE!$R$2-LEN(SOURCE!F814) &gt;= 0, REPT(" ",SOURCE!$R$2-LEN(SOURCE!F814)+2), "")&amp;"("&amp;
      SUBSTITUTE(TEXT(SOURCE!G814,"??0"),"  ","")&amp;" &lt;&lt; TAM_MAX_BITS) |"&amp; IF(SOURCE!$S$2-3 &gt;= 0, REPT(" ",SOURCE!$S$2-5+4+1-1-LEN(SUBSTITUTE(SUBSTITUTE(TEXT(SOURCE!H814,"????0"),"  ","")," ",""))), "")&amp;
      SUBSTITUTE(SUBSTITUTE(TEXT(SOURCE!H814,"????0"),"  ","")," ","")&amp;","&amp; IF(SOURCE!$T$2-3 &gt;= 0, REPT(" ",SOURCE!$T$2-3-5), "")&amp;
      SOURCE!I814&amp;" | "&amp; IF(SOURCE!$U$2-LEN(SOURCE!I814) &gt;= 0, REPT(" ",SOURCE!$U$2-LEN(SOURCE!I814)), "")&amp;
      SOURCE!J814&amp;      IF(SOURCE!$V$2-LEN(SOURCE!J814) &gt;= 0, REPT(" ",SOURCE!$V$2-LEN(SOURCE!J814)), "")&amp;
  " | "&amp; SOURCE!K814&amp;      IF(SOURCE!$X$2-LEN(SOURCE!K814) &gt;= 0, REPT(" ",SOURCE!$X$2-LEN(SOURCE!K814)), "")&amp;
      "},"&amp;IF(SOURCE!L814&lt;&gt;"",""&amp;SOURCE!L814,"")
 )
)
)</f>
        <v>/*  790 */  { addItemToBuffer,             ITM_g_BREVE,                 STD_g_BREVE,                                   STD_g_BREVE,                                   (0 &lt;&lt; TAM_MAX_BITS) |     0, CAT_aint | SLS_UNCHANGED | US_UNCHANGED},</v>
      </c>
    </row>
    <row r="815" spans="1:1">
      <c r="A815" s="168" t="str">
        <f>IF(AND(OR(SOURCE!A815="",ISBLANK(SOURCE!A815)),SOURCE!B815&gt;0),IF(ISBLANK(SOURCE!C815),"",SOURCE!C815),
IF(SOURCE!B815&lt;0,VLOOKUP(SOURCE!B815,lookups!A$1:B$25,2,0),
  IF(ISBLANK(SOURCE!B815),
    "",
    "/* "&amp;TEXT(SOURCE!B815,"???0")&amp;" *"&amp;
      SOURCE!C815&amp;", "&amp; IF(SOURCE!$O$2-LEN(SOURCE!C815) &gt;= 0, REPT(" ",SOURCE!$O$2-LEN(SOURCE!C815)), "")&amp;
      SOURCE!D815&amp;", "&amp; IF(SOURCE!$P$2-LEN(SOURCE!D815) &gt;= 0, REPT(" ",SOURCE!$P$2-LEN(SOURCE!D815)), "")&amp;
      SOURCE!E815&amp;", "&amp; IF(SOURCE!$Q$2-LEN(SOURCE!E815) &gt;=0, REPT(" ",SOURCE!$Q$2-LEN(SOURCE!E815)), "")&amp;
      SOURCE!F815&amp;", "&amp; IF(SOURCE!$R$2-LEN(SOURCE!F815) &gt;= 0, REPT(" ",SOURCE!$R$2-LEN(SOURCE!F815)+2), "")&amp;"("&amp;
      SUBSTITUTE(TEXT(SOURCE!G815,"??0"),"  ","")&amp;" &lt;&lt; TAM_MAX_BITS) |"&amp; IF(SOURCE!$S$2-3 &gt;= 0, REPT(" ",SOURCE!$S$2-5+4+1-1-LEN(SUBSTITUTE(SUBSTITUTE(TEXT(SOURCE!H815,"????0"),"  ","")," ",""))), "")&amp;
      SUBSTITUTE(SUBSTITUTE(TEXT(SOURCE!H815,"????0"),"  ","")," ","")&amp;","&amp; IF(SOURCE!$T$2-3 &gt;= 0, REPT(" ",SOURCE!$T$2-3-5), "")&amp;
      SOURCE!I815&amp;" | "&amp; IF(SOURCE!$U$2-LEN(SOURCE!I815) &gt;= 0, REPT(" ",SOURCE!$U$2-LEN(SOURCE!I815)), "")&amp;
      SOURCE!J815&amp;      IF(SOURCE!$V$2-LEN(SOURCE!J815) &gt;= 0, REPT(" ",SOURCE!$V$2-LEN(SOURCE!J815)), "")&amp;
  " | "&amp; SOURCE!K815&amp;      IF(SOURCE!$X$2-LEN(SOURCE!K815) &gt;= 0, REPT(" ",SOURCE!$X$2-LEN(SOURCE!K815)), "")&amp;
      "},"&amp;IF(SOURCE!L815&lt;&gt;"",""&amp;SOURCE!L815,"")
 )
)
)</f>
        <v>/*  791 */  { addItemToBuffer,             ITM_h_STROKE,                "",                                            STD_h_STROKE,                                  (0 &lt;&lt; TAM_MAX_BITS) |     0, CAT_NONE | SLS_UNCHANGED | US_UNCHANGED},</v>
      </c>
    </row>
    <row r="816" spans="1:1">
      <c r="A816" s="168" t="str">
        <f>IF(AND(OR(SOURCE!A816="",ISBLANK(SOURCE!A816)),SOURCE!B816&gt;0),IF(ISBLANK(SOURCE!C816),"",SOURCE!C816),
IF(SOURCE!B816&lt;0,VLOOKUP(SOURCE!B816,lookups!A$1:B$25,2,0),
  IF(ISBLANK(SOURCE!B816),
    "",
    "/* "&amp;TEXT(SOURCE!B816,"???0")&amp;" *"&amp;
      SOURCE!C816&amp;", "&amp; IF(SOURCE!$O$2-LEN(SOURCE!C816) &gt;= 0, REPT(" ",SOURCE!$O$2-LEN(SOURCE!C816)), "")&amp;
      SOURCE!D816&amp;", "&amp; IF(SOURCE!$P$2-LEN(SOURCE!D816) &gt;= 0, REPT(" ",SOURCE!$P$2-LEN(SOURCE!D816)), "")&amp;
      SOURCE!E816&amp;", "&amp; IF(SOURCE!$Q$2-LEN(SOURCE!E816) &gt;=0, REPT(" ",SOURCE!$Q$2-LEN(SOURCE!E816)), "")&amp;
      SOURCE!F816&amp;", "&amp; IF(SOURCE!$R$2-LEN(SOURCE!F816) &gt;= 0, REPT(" ",SOURCE!$R$2-LEN(SOURCE!F816)+2), "")&amp;"("&amp;
      SUBSTITUTE(TEXT(SOURCE!G816,"??0"),"  ","")&amp;" &lt;&lt; TAM_MAX_BITS) |"&amp; IF(SOURCE!$S$2-3 &gt;= 0, REPT(" ",SOURCE!$S$2-5+4+1-1-LEN(SUBSTITUTE(SUBSTITUTE(TEXT(SOURCE!H816,"????0"),"  ","")," ",""))), "")&amp;
      SUBSTITUTE(SUBSTITUTE(TEXT(SOURCE!H816,"????0"),"  ","")," ","")&amp;","&amp; IF(SOURCE!$T$2-3 &gt;= 0, REPT(" ",SOURCE!$T$2-3-5), "")&amp;
      SOURCE!I816&amp;" | "&amp; IF(SOURCE!$U$2-LEN(SOURCE!I816) &gt;= 0, REPT(" ",SOURCE!$U$2-LEN(SOURCE!I816)), "")&amp;
      SOURCE!J816&amp;      IF(SOURCE!$V$2-LEN(SOURCE!J816) &gt;= 0, REPT(" ",SOURCE!$V$2-LEN(SOURCE!J816)), "")&amp;
  " | "&amp; SOURCE!K816&amp;      IF(SOURCE!$X$2-LEN(SOURCE!K816) &gt;= 0, REPT(" ",SOURCE!$X$2-LEN(SOURCE!K816)), "")&amp;
      "},"&amp;IF(SOURCE!L816&lt;&gt;"",""&amp;SOURCE!L816,"")
 )
)
)</f>
        <v>/*  792 */  { addItemToBuffer,             ITM_i_MACRON,                STD_i_MACRON,                                  STD_i_MACRON,                                  (0 &lt;&lt; TAM_MAX_BITS) |     0, CAT_aint | SLS_UNCHANGED | US_UNCHANGED},</v>
      </c>
    </row>
    <row r="817" spans="1:1">
      <c r="A817" s="168" t="str">
        <f>IF(AND(OR(SOURCE!A817="",ISBLANK(SOURCE!A817)),SOURCE!B817&gt;0),IF(ISBLANK(SOURCE!C817),"",SOURCE!C817),
IF(SOURCE!B817&lt;0,VLOOKUP(SOURCE!B817,lookups!A$1:B$25,2,0),
  IF(ISBLANK(SOURCE!B817),
    "",
    "/* "&amp;TEXT(SOURCE!B817,"???0")&amp;" *"&amp;
      SOURCE!C817&amp;", "&amp; IF(SOURCE!$O$2-LEN(SOURCE!C817) &gt;= 0, REPT(" ",SOURCE!$O$2-LEN(SOURCE!C817)), "")&amp;
      SOURCE!D817&amp;", "&amp; IF(SOURCE!$P$2-LEN(SOURCE!D817) &gt;= 0, REPT(" ",SOURCE!$P$2-LEN(SOURCE!D817)), "")&amp;
      SOURCE!E817&amp;", "&amp; IF(SOURCE!$Q$2-LEN(SOURCE!E817) &gt;=0, REPT(" ",SOURCE!$Q$2-LEN(SOURCE!E817)), "")&amp;
      SOURCE!F817&amp;", "&amp; IF(SOURCE!$R$2-LEN(SOURCE!F817) &gt;= 0, REPT(" ",SOURCE!$R$2-LEN(SOURCE!F817)+2), "")&amp;"("&amp;
      SUBSTITUTE(TEXT(SOURCE!G817,"??0"),"  ","")&amp;" &lt;&lt; TAM_MAX_BITS) |"&amp; IF(SOURCE!$S$2-3 &gt;= 0, REPT(" ",SOURCE!$S$2-5+4+1-1-LEN(SUBSTITUTE(SUBSTITUTE(TEXT(SOURCE!H817,"????0"),"  ","")," ",""))), "")&amp;
      SUBSTITUTE(SUBSTITUTE(TEXT(SOURCE!H817,"????0"),"  ","")," ","")&amp;","&amp; IF(SOURCE!$T$2-3 &gt;= 0, REPT(" ",SOURCE!$T$2-3-5), "")&amp;
      SOURCE!I817&amp;" | "&amp; IF(SOURCE!$U$2-LEN(SOURCE!I817) &gt;= 0, REPT(" ",SOURCE!$U$2-LEN(SOURCE!I817)), "")&amp;
      SOURCE!J817&amp;      IF(SOURCE!$V$2-LEN(SOURCE!J817) &gt;= 0, REPT(" ",SOURCE!$V$2-LEN(SOURCE!J817)), "")&amp;
  " | "&amp; SOURCE!K817&amp;      IF(SOURCE!$X$2-LEN(SOURCE!K817) &gt;= 0, REPT(" ",SOURCE!$X$2-LEN(SOURCE!K817)), "")&amp;
      "},"&amp;IF(SOURCE!L817&lt;&gt;"",""&amp;SOURCE!L817,"")
 )
)
)</f>
        <v>/*  793 */  { addItemToBuffer,             ITM_i_ACUTE,                 STD_i_ACUTE,                                   STD_i_ACUTE,                                   (0 &lt;&lt; TAM_MAX_BITS) |     0, CAT_aint | SLS_UNCHANGED | US_UNCHANGED},</v>
      </c>
    </row>
    <row r="818" spans="1:1">
      <c r="A818" s="168" t="str">
        <f>IF(AND(OR(SOURCE!A818="",ISBLANK(SOURCE!A818)),SOURCE!B818&gt;0),IF(ISBLANK(SOURCE!C818),"",SOURCE!C818),
IF(SOURCE!B818&lt;0,VLOOKUP(SOURCE!B818,lookups!A$1:B$25,2,0),
  IF(ISBLANK(SOURCE!B818),
    "",
    "/* "&amp;TEXT(SOURCE!B818,"???0")&amp;" *"&amp;
      SOURCE!C818&amp;", "&amp; IF(SOURCE!$O$2-LEN(SOURCE!C818) &gt;= 0, REPT(" ",SOURCE!$O$2-LEN(SOURCE!C818)), "")&amp;
      SOURCE!D818&amp;", "&amp; IF(SOURCE!$P$2-LEN(SOURCE!D818) &gt;= 0, REPT(" ",SOURCE!$P$2-LEN(SOURCE!D818)), "")&amp;
      SOURCE!E818&amp;", "&amp; IF(SOURCE!$Q$2-LEN(SOURCE!E818) &gt;=0, REPT(" ",SOURCE!$Q$2-LEN(SOURCE!E818)), "")&amp;
      SOURCE!F818&amp;", "&amp; IF(SOURCE!$R$2-LEN(SOURCE!F818) &gt;= 0, REPT(" ",SOURCE!$R$2-LEN(SOURCE!F818)+2), "")&amp;"("&amp;
      SUBSTITUTE(TEXT(SOURCE!G818,"??0"),"  ","")&amp;" &lt;&lt; TAM_MAX_BITS) |"&amp; IF(SOURCE!$S$2-3 &gt;= 0, REPT(" ",SOURCE!$S$2-5+4+1-1-LEN(SUBSTITUTE(SUBSTITUTE(TEXT(SOURCE!H818,"????0"),"  ","")," ",""))), "")&amp;
      SUBSTITUTE(SUBSTITUTE(TEXT(SOURCE!H818,"????0"),"  ","")," ","")&amp;","&amp; IF(SOURCE!$T$2-3 &gt;= 0, REPT(" ",SOURCE!$T$2-3-5), "")&amp;
      SOURCE!I818&amp;" | "&amp; IF(SOURCE!$U$2-LEN(SOURCE!I818) &gt;= 0, REPT(" ",SOURCE!$U$2-LEN(SOURCE!I818)), "")&amp;
      SOURCE!J818&amp;      IF(SOURCE!$V$2-LEN(SOURCE!J818) &gt;= 0, REPT(" ",SOURCE!$V$2-LEN(SOURCE!J818)), "")&amp;
  " | "&amp; SOURCE!K818&amp;      IF(SOURCE!$X$2-LEN(SOURCE!K818) &gt;= 0, REPT(" ",SOURCE!$X$2-LEN(SOURCE!K818)), "")&amp;
      "},"&amp;IF(SOURCE!L818&lt;&gt;"",""&amp;SOURCE!L818,"")
 )
)
)</f>
        <v>/*  794 */  { addItemToBuffer,             ITM_i_BREVE,                 STD_i_BREVE,                                   STD_i_BREVE,                                   (0 &lt;&lt; TAM_MAX_BITS) |     0, CAT_aint | SLS_UNCHANGED | US_UNCHANGED},</v>
      </c>
    </row>
    <row r="819" spans="1:1">
      <c r="A819" s="168" t="str">
        <f>IF(AND(OR(SOURCE!A819="",ISBLANK(SOURCE!A819)),SOURCE!B819&gt;0),IF(ISBLANK(SOURCE!C819),"",SOURCE!C819),
IF(SOURCE!B819&lt;0,VLOOKUP(SOURCE!B819,lookups!A$1:B$25,2,0),
  IF(ISBLANK(SOURCE!B819),
    "",
    "/* "&amp;TEXT(SOURCE!B819,"???0")&amp;" *"&amp;
      SOURCE!C819&amp;", "&amp; IF(SOURCE!$O$2-LEN(SOURCE!C819) &gt;= 0, REPT(" ",SOURCE!$O$2-LEN(SOURCE!C819)), "")&amp;
      SOURCE!D819&amp;", "&amp; IF(SOURCE!$P$2-LEN(SOURCE!D819) &gt;= 0, REPT(" ",SOURCE!$P$2-LEN(SOURCE!D819)), "")&amp;
      SOURCE!E819&amp;", "&amp; IF(SOURCE!$Q$2-LEN(SOURCE!E819) &gt;=0, REPT(" ",SOURCE!$Q$2-LEN(SOURCE!E819)), "")&amp;
      SOURCE!F819&amp;", "&amp; IF(SOURCE!$R$2-LEN(SOURCE!F819) &gt;= 0, REPT(" ",SOURCE!$R$2-LEN(SOURCE!F819)+2), "")&amp;"("&amp;
      SUBSTITUTE(TEXT(SOURCE!G819,"??0"),"  ","")&amp;" &lt;&lt; TAM_MAX_BITS) |"&amp; IF(SOURCE!$S$2-3 &gt;= 0, REPT(" ",SOURCE!$S$2-5+4+1-1-LEN(SUBSTITUTE(SUBSTITUTE(TEXT(SOURCE!H819,"????0"),"  ","")," ",""))), "")&amp;
      SUBSTITUTE(SUBSTITUTE(TEXT(SOURCE!H819,"????0"),"  ","")," ","")&amp;","&amp; IF(SOURCE!$T$2-3 &gt;= 0, REPT(" ",SOURCE!$T$2-3-5), "")&amp;
      SOURCE!I819&amp;" | "&amp; IF(SOURCE!$U$2-LEN(SOURCE!I819) &gt;= 0, REPT(" ",SOURCE!$U$2-LEN(SOURCE!I819)), "")&amp;
      SOURCE!J819&amp;      IF(SOURCE!$V$2-LEN(SOURCE!J819) &gt;= 0, REPT(" ",SOURCE!$V$2-LEN(SOURCE!J819)), "")&amp;
  " | "&amp; SOURCE!K819&amp;      IF(SOURCE!$X$2-LEN(SOURCE!K819) &gt;= 0, REPT(" ",SOURCE!$X$2-LEN(SOURCE!K819)), "")&amp;
      "},"&amp;IF(SOURCE!L819&lt;&gt;"",""&amp;SOURCE!L819,"")
 )
)
)</f>
        <v>/*  795 */  { addItemToBuffer,             ITM_i_GRAVE,                 STD_i_GRAVE,                                   STD_i_GRAVE,                                   (0 &lt;&lt; TAM_MAX_BITS) |     0, CAT_aint | SLS_UNCHANGED | US_UNCHANGED},</v>
      </c>
    </row>
    <row r="820" spans="1:1">
      <c r="A820" s="168" t="str">
        <f>IF(AND(OR(SOURCE!A820="",ISBLANK(SOURCE!A820)),SOURCE!B820&gt;0),IF(ISBLANK(SOURCE!C820),"",SOURCE!C820),
IF(SOURCE!B820&lt;0,VLOOKUP(SOURCE!B820,lookups!A$1:B$25,2,0),
  IF(ISBLANK(SOURCE!B820),
    "",
    "/* "&amp;TEXT(SOURCE!B820,"???0")&amp;" *"&amp;
      SOURCE!C820&amp;", "&amp; IF(SOURCE!$O$2-LEN(SOURCE!C820) &gt;= 0, REPT(" ",SOURCE!$O$2-LEN(SOURCE!C820)), "")&amp;
      SOURCE!D820&amp;", "&amp; IF(SOURCE!$P$2-LEN(SOURCE!D820) &gt;= 0, REPT(" ",SOURCE!$P$2-LEN(SOURCE!D820)), "")&amp;
      SOURCE!E820&amp;", "&amp; IF(SOURCE!$Q$2-LEN(SOURCE!E820) &gt;=0, REPT(" ",SOURCE!$Q$2-LEN(SOURCE!E820)), "")&amp;
      SOURCE!F820&amp;", "&amp; IF(SOURCE!$R$2-LEN(SOURCE!F820) &gt;= 0, REPT(" ",SOURCE!$R$2-LEN(SOURCE!F820)+2), "")&amp;"("&amp;
      SUBSTITUTE(TEXT(SOURCE!G820,"??0"),"  ","")&amp;" &lt;&lt; TAM_MAX_BITS) |"&amp; IF(SOURCE!$S$2-3 &gt;= 0, REPT(" ",SOURCE!$S$2-5+4+1-1-LEN(SUBSTITUTE(SUBSTITUTE(TEXT(SOURCE!H820,"????0"),"  ","")," ",""))), "")&amp;
      SUBSTITUTE(SUBSTITUTE(TEXT(SOURCE!H820,"????0"),"  ","")," ","")&amp;","&amp; IF(SOURCE!$T$2-3 &gt;= 0, REPT(" ",SOURCE!$T$2-3-5), "")&amp;
      SOURCE!I820&amp;" | "&amp; IF(SOURCE!$U$2-LEN(SOURCE!I820) &gt;= 0, REPT(" ",SOURCE!$U$2-LEN(SOURCE!I820)), "")&amp;
      SOURCE!J820&amp;      IF(SOURCE!$V$2-LEN(SOURCE!J820) &gt;= 0, REPT(" ",SOURCE!$V$2-LEN(SOURCE!J820)), "")&amp;
  " | "&amp; SOURCE!K820&amp;      IF(SOURCE!$X$2-LEN(SOURCE!K820) &gt;= 0, REPT(" ",SOURCE!$X$2-LEN(SOURCE!K820)), "")&amp;
      "},"&amp;IF(SOURCE!L820&lt;&gt;"",""&amp;SOURCE!L820,"")
 )
)
)</f>
        <v>/*  796 */  { addItemToBuffer,             ITM_i_DIARESIS,              STD_i_DIARESIS,                                STD_i_DIARESIS,                                (0 &lt;&lt; TAM_MAX_BITS) |     0, CAT_aint | SLS_UNCHANGED | US_UNCHANGED},</v>
      </c>
    </row>
    <row r="821" spans="1:1">
      <c r="A821" s="168" t="str">
        <f>IF(AND(OR(SOURCE!A821="",ISBLANK(SOURCE!A821)),SOURCE!B821&gt;0),IF(ISBLANK(SOURCE!C821),"",SOURCE!C821),
IF(SOURCE!B821&lt;0,VLOOKUP(SOURCE!B821,lookups!A$1:B$25,2,0),
  IF(ISBLANK(SOURCE!B821),
    "",
    "/* "&amp;TEXT(SOURCE!B821,"???0")&amp;" *"&amp;
      SOURCE!C821&amp;", "&amp; IF(SOURCE!$O$2-LEN(SOURCE!C821) &gt;= 0, REPT(" ",SOURCE!$O$2-LEN(SOURCE!C821)), "")&amp;
      SOURCE!D821&amp;", "&amp; IF(SOURCE!$P$2-LEN(SOURCE!D821) &gt;= 0, REPT(" ",SOURCE!$P$2-LEN(SOURCE!D821)), "")&amp;
      SOURCE!E821&amp;", "&amp; IF(SOURCE!$Q$2-LEN(SOURCE!E821) &gt;=0, REPT(" ",SOURCE!$Q$2-LEN(SOURCE!E821)), "")&amp;
      SOURCE!F821&amp;", "&amp; IF(SOURCE!$R$2-LEN(SOURCE!F821) &gt;= 0, REPT(" ",SOURCE!$R$2-LEN(SOURCE!F821)+2), "")&amp;"("&amp;
      SUBSTITUTE(TEXT(SOURCE!G821,"??0"),"  ","")&amp;" &lt;&lt; TAM_MAX_BITS) |"&amp; IF(SOURCE!$S$2-3 &gt;= 0, REPT(" ",SOURCE!$S$2-5+4+1-1-LEN(SUBSTITUTE(SUBSTITUTE(TEXT(SOURCE!H821,"????0"),"  ","")," ",""))), "")&amp;
      SUBSTITUTE(SUBSTITUTE(TEXT(SOURCE!H821,"????0"),"  ","")," ","")&amp;","&amp; IF(SOURCE!$T$2-3 &gt;= 0, REPT(" ",SOURCE!$T$2-3-5), "")&amp;
      SOURCE!I821&amp;" | "&amp; IF(SOURCE!$U$2-LEN(SOURCE!I821) &gt;= 0, REPT(" ",SOURCE!$U$2-LEN(SOURCE!I821)), "")&amp;
      SOURCE!J821&amp;      IF(SOURCE!$V$2-LEN(SOURCE!J821) &gt;= 0, REPT(" ",SOURCE!$V$2-LEN(SOURCE!J821)), "")&amp;
  " | "&amp; SOURCE!K821&amp;      IF(SOURCE!$X$2-LEN(SOURCE!K821) &gt;= 0, REPT(" ",SOURCE!$X$2-LEN(SOURCE!K821)), "")&amp;
      "},"&amp;IF(SOURCE!L821&lt;&gt;"",""&amp;SOURCE!L821,"")
 )
)
)</f>
        <v>/*  797 */  { addItemToBuffer,             ITM_i_CIRC,                  STD_i_CIRC,                                    STD_i_CIRC,                                    (0 &lt;&lt; TAM_MAX_BITS) |     0, CAT_aint | SLS_UNCHANGED | US_UNCHANGED},</v>
      </c>
    </row>
    <row r="822" spans="1:1">
      <c r="A822" s="168" t="str">
        <f>IF(AND(OR(SOURCE!A822="",ISBLANK(SOURCE!A822)),SOURCE!B822&gt;0),IF(ISBLANK(SOURCE!C822),"",SOURCE!C822),
IF(SOURCE!B822&lt;0,VLOOKUP(SOURCE!B822,lookups!A$1:B$25,2,0),
  IF(ISBLANK(SOURCE!B822),
    "",
    "/* "&amp;TEXT(SOURCE!B822,"???0")&amp;" *"&amp;
      SOURCE!C822&amp;", "&amp; IF(SOURCE!$O$2-LEN(SOURCE!C822) &gt;= 0, REPT(" ",SOURCE!$O$2-LEN(SOURCE!C822)), "")&amp;
      SOURCE!D822&amp;", "&amp; IF(SOURCE!$P$2-LEN(SOURCE!D822) &gt;= 0, REPT(" ",SOURCE!$P$2-LEN(SOURCE!D822)), "")&amp;
      SOURCE!E822&amp;", "&amp; IF(SOURCE!$Q$2-LEN(SOURCE!E822) &gt;=0, REPT(" ",SOURCE!$Q$2-LEN(SOURCE!E822)), "")&amp;
      SOURCE!F822&amp;", "&amp; IF(SOURCE!$R$2-LEN(SOURCE!F822) &gt;= 0, REPT(" ",SOURCE!$R$2-LEN(SOURCE!F822)+2), "")&amp;"("&amp;
      SUBSTITUTE(TEXT(SOURCE!G822,"??0"),"  ","")&amp;" &lt;&lt; TAM_MAX_BITS) |"&amp; IF(SOURCE!$S$2-3 &gt;= 0, REPT(" ",SOURCE!$S$2-5+4+1-1-LEN(SUBSTITUTE(SUBSTITUTE(TEXT(SOURCE!H822,"????0"),"  ","")," ",""))), "")&amp;
      SUBSTITUTE(SUBSTITUTE(TEXT(SOURCE!H822,"????0"),"  ","")," ","")&amp;","&amp; IF(SOURCE!$T$2-3 &gt;= 0, REPT(" ",SOURCE!$T$2-3-5), "")&amp;
      SOURCE!I822&amp;" | "&amp; IF(SOURCE!$U$2-LEN(SOURCE!I822) &gt;= 0, REPT(" ",SOURCE!$U$2-LEN(SOURCE!I822)), "")&amp;
      SOURCE!J822&amp;      IF(SOURCE!$V$2-LEN(SOURCE!J822) &gt;= 0, REPT(" ",SOURCE!$V$2-LEN(SOURCE!J822)), "")&amp;
  " | "&amp; SOURCE!K822&amp;      IF(SOURCE!$X$2-LEN(SOURCE!K822) &gt;= 0, REPT(" ",SOURCE!$X$2-LEN(SOURCE!K822)), "")&amp;
      "},"&amp;IF(SOURCE!L822&lt;&gt;"",""&amp;SOURCE!L822,"")
 )
)
)</f>
        <v>/*  798 */  { addItemToBuffer,             ITM_i_OGONEK,                STD_i_OGONEK,                                  STD_i_OGONEK,                                  (0 &lt;&lt; TAM_MAX_BITS) |     0, CAT_aint | SLS_UNCHANGED | US_UNCHANGED},</v>
      </c>
    </row>
    <row r="823" spans="1:1">
      <c r="A823" s="168" t="str">
        <f>IF(AND(OR(SOURCE!A823="",ISBLANK(SOURCE!A823)),SOURCE!B823&gt;0),IF(ISBLANK(SOURCE!C823),"",SOURCE!C823),
IF(SOURCE!B823&lt;0,VLOOKUP(SOURCE!B823,lookups!A$1:B$25,2,0),
  IF(ISBLANK(SOURCE!B823),
    "",
    "/* "&amp;TEXT(SOURCE!B823,"???0")&amp;" *"&amp;
      SOURCE!C823&amp;", "&amp; IF(SOURCE!$O$2-LEN(SOURCE!C823) &gt;= 0, REPT(" ",SOURCE!$O$2-LEN(SOURCE!C823)), "")&amp;
      SOURCE!D823&amp;", "&amp; IF(SOURCE!$P$2-LEN(SOURCE!D823) &gt;= 0, REPT(" ",SOURCE!$P$2-LEN(SOURCE!D823)), "")&amp;
      SOURCE!E823&amp;", "&amp; IF(SOURCE!$Q$2-LEN(SOURCE!E823) &gt;=0, REPT(" ",SOURCE!$Q$2-LEN(SOURCE!E823)), "")&amp;
      SOURCE!F823&amp;", "&amp; IF(SOURCE!$R$2-LEN(SOURCE!F823) &gt;= 0, REPT(" ",SOURCE!$R$2-LEN(SOURCE!F823)+2), "")&amp;"("&amp;
      SUBSTITUTE(TEXT(SOURCE!G823,"??0"),"  ","")&amp;" &lt;&lt; TAM_MAX_BITS) |"&amp; IF(SOURCE!$S$2-3 &gt;= 0, REPT(" ",SOURCE!$S$2-5+4+1-1-LEN(SUBSTITUTE(SUBSTITUTE(TEXT(SOURCE!H823,"????0"),"  ","")," ",""))), "")&amp;
      SUBSTITUTE(SUBSTITUTE(TEXT(SOURCE!H823,"????0"),"  ","")," ","")&amp;","&amp; IF(SOURCE!$T$2-3 &gt;= 0, REPT(" ",SOURCE!$T$2-3-5), "")&amp;
      SOURCE!I823&amp;" | "&amp; IF(SOURCE!$U$2-LEN(SOURCE!I823) &gt;= 0, REPT(" ",SOURCE!$U$2-LEN(SOURCE!I823)), "")&amp;
      SOURCE!J823&amp;      IF(SOURCE!$V$2-LEN(SOURCE!J823) &gt;= 0, REPT(" ",SOURCE!$V$2-LEN(SOURCE!J823)), "")&amp;
  " | "&amp; SOURCE!K823&amp;      IF(SOURCE!$X$2-LEN(SOURCE!K823) &gt;= 0, REPT(" ",SOURCE!$X$2-LEN(SOURCE!K823)), "")&amp;
      "},"&amp;IF(SOURCE!L823&lt;&gt;"",""&amp;SOURCE!L823,"")
 )
)
)</f>
        <v>/*  799 */  { addItemToBuffer,             ITM_i_DOT,                   "i",                                           "i",                                           (0 &lt;&lt; TAM_MAX_BITS) |     0, CAT_NONE | SLS_UNCHANGED | US_UNCHANGED},</v>
      </c>
    </row>
    <row r="824" spans="1:1">
      <c r="A824" s="168" t="str">
        <f>IF(AND(OR(SOURCE!A824="",ISBLANK(SOURCE!A824)),SOURCE!B824&gt;0),IF(ISBLANK(SOURCE!C824),"",SOURCE!C824),
IF(SOURCE!B824&lt;0,VLOOKUP(SOURCE!B824,lookups!A$1:B$25,2,0),
  IF(ISBLANK(SOURCE!B824),
    "",
    "/* "&amp;TEXT(SOURCE!B824,"???0")&amp;" *"&amp;
      SOURCE!C824&amp;", "&amp; IF(SOURCE!$O$2-LEN(SOURCE!C824) &gt;= 0, REPT(" ",SOURCE!$O$2-LEN(SOURCE!C824)), "")&amp;
      SOURCE!D824&amp;", "&amp; IF(SOURCE!$P$2-LEN(SOURCE!D824) &gt;= 0, REPT(" ",SOURCE!$P$2-LEN(SOURCE!D824)), "")&amp;
      SOURCE!E824&amp;", "&amp; IF(SOURCE!$Q$2-LEN(SOURCE!E824) &gt;=0, REPT(" ",SOURCE!$Q$2-LEN(SOURCE!E824)), "")&amp;
      SOURCE!F824&amp;", "&amp; IF(SOURCE!$R$2-LEN(SOURCE!F824) &gt;= 0, REPT(" ",SOURCE!$R$2-LEN(SOURCE!F824)+2), "")&amp;"("&amp;
      SUBSTITUTE(TEXT(SOURCE!G824,"??0"),"  ","")&amp;" &lt;&lt; TAM_MAX_BITS) |"&amp; IF(SOURCE!$S$2-3 &gt;= 0, REPT(" ",SOURCE!$S$2-5+4+1-1-LEN(SUBSTITUTE(SUBSTITUTE(TEXT(SOURCE!H824,"????0"),"  ","")," ",""))), "")&amp;
      SUBSTITUTE(SUBSTITUTE(TEXT(SOURCE!H824,"????0"),"  ","")," ","")&amp;","&amp; IF(SOURCE!$T$2-3 &gt;= 0, REPT(" ",SOURCE!$T$2-3-5), "")&amp;
      SOURCE!I824&amp;" | "&amp; IF(SOURCE!$U$2-LEN(SOURCE!I824) &gt;= 0, REPT(" ",SOURCE!$U$2-LEN(SOURCE!I824)), "")&amp;
      SOURCE!J824&amp;      IF(SOURCE!$V$2-LEN(SOURCE!J824) &gt;= 0, REPT(" ",SOURCE!$V$2-LEN(SOURCE!J824)), "")&amp;
  " | "&amp; SOURCE!K824&amp;      IF(SOURCE!$X$2-LEN(SOURCE!K824) &gt;= 0, REPT(" ",SOURCE!$X$2-LEN(SOURCE!K824)), "")&amp;
      "},"&amp;IF(SOURCE!L824&lt;&gt;"",""&amp;SOURCE!L824,"")
 )
)
)</f>
        <v>/*  800 */  { addItemToBuffer,             ITM_i_DOTLESS,               STD_i_DOTLESS,                                 STD_i_DOTLESS,                                 (0 &lt;&lt; TAM_MAX_BITS) |     0, CAT_aint | SLS_UNCHANGED | US_UNCHANGED},</v>
      </c>
    </row>
    <row r="825" spans="1:1">
      <c r="A825" s="168" t="str">
        <f>IF(AND(OR(SOURCE!A825="",ISBLANK(SOURCE!A825)),SOURCE!B825&gt;0),IF(ISBLANK(SOURCE!C825),"",SOURCE!C825),
IF(SOURCE!B825&lt;0,VLOOKUP(SOURCE!B825,lookups!A$1:B$25,2,0),
  IF(ISBLANK(SOURCE!B825),
    "",
    "/* "&amp;TEXT(SOURCE!B825,"???0")&amp;" *"&amp;
      SOURCE!C825&amp;", "&amp; IF(SOURCE!$O$2-LEN(SOURCE!C825) &gt;= 0, REPT(" ",SOURCE!$O$2-LEN(SOURCE!C825)), "")&amp;
      SOURCE!D825&amp;", "&amp; IF(SOURCE!$P$2-LEN(SOURCE!D825) &gt;= 0, REPT(" ",SOURCE!$P$2-LEN(SOURCE!D825)), "")&amp;
      SOURCE!E825&amp;", "&amp; IF(SOURCE!$Q$2-LEN(SOURCE!E825) &gt;=0, REPT(" ",SOURCE!$Q$2-LEN(SOURCE!E825)), "")&amp;
      SOURCE!F825&amp;", "&amp; IF(SOURCE!$R$2-LEN(SOURCE!F825) &gt;= 0, REPT(" ",SOURCE!$R$2-LEN(SOURCE!F825)+2), "")&amp;"("&amp;
      SUBSTITUTE(TEXT(SOURCE!G825,"??0"),"  ","")&amp;" &lt;&lt; TAM_MAX_BITS) |"&amp; IF(SOURCE!$S$2-3 &gt;= 0, REPT(" ",SOURCE!$S$2-5+4+1-1-LEN(SUBSTITUTE(SUBSTITUTE(TEXT(SOURCE!H825,"????0"),"  ","")," ",""))), "")&amp;
      SUBSTITUTE(SUBSTITUTE(TEXT(SOURCE!H825,"????0"),"  ","")," ","")&amp;","&amp; IF(SOURCE!$T$2-3 &gt;= 0, REPT(" ",SOURCE!$T$2-3-5), "")&amp;
      SOURCE!I825&amp;" | "&amp; IF(SOURCE!$U$2-LEN(SOURCE!I825) &gt;= 0, REPT(" ",SOURCE!$U$2-LEN(SOURCE!I825)), "")&amp;
      SOURCE!J825&amp;      IF(SOURCE!$V$2-LEN(SOURCE!J825) &gt;= 0, REPT(" ",SOURCE!$V$2-LEN(SOURCE!J825)), "")&amp;
  " | "&amp; SOURCE!K825&amp;      IF(SOURCE!$X$2-LEN(SOURCE!K825) &gt;= 0, REPT(" ",SOURCE!$X$2-LEN(SOURCE!K825)), "")&amp;
      "},"&amp;IF(SOURCE!L825&lt;&gt;"",""&amp;SOURCE!L825,"")
 )
)
)</f>
        <v>/*  801 */  { addItemToBuffer,             ITM_l_STROKE,                STD_l_STROKE,                                  STD_l_STROKE,                                  (0 &lt;&lt; TAM_MAX_BITS) |     0, CAT_aint | SLS_UNCHANGED | US_UNCHANGED},</v>
      </c>
    </row>
    <row r="826" spans="1:1">
      <c r="A826" s="168" t="str">
        <f>IF(AND(OR(SOURCE!A826="",ISBLANK(SOURCE!A826)),SOURCE!B826&gt;0),IF(ISBLANK(SOURCE!C826),"",SOURCE!C826),
IF(SOURCE!B826&lt;0,VLOOKUP(SOURCE!B826,lookups!A$1:B$25,2,0),
  IF(ISBLANK(SOURCE!B826),
    "",
    "/* "&amp;TEXT(SOURCE!B826,"???0")&amp;" *"&amp;
      SOURCE!C826&amp;", "&amp; IF(SOURCE!$O$2-LEN(SOURCE!C826) &gt;= 0, REPT(" ",SOURCE!$O$2-LEN(SOURCE!C826)), "")&amp;
      SOURCE!D826&amp;", "&amp; IF(SOURCE!$P$2-LEN(SOURCE!D826) &gt;= 0, REPT(" ",SOURCE!$P$2-LEN(SOURCE!D826)), "")&amp;
      SOURCE!E826&amp;", "&amp; IF(SOURCE!$Q$2-LEN(SOURCE!E826) &gt;=0, REPT(" ",SOURCE!$Q$2-LEN(SOURCE!E826)), "")&amp;
      SOURCE!F826&amp;", "&amp; IF(SOURCE!$R$2-LEN(SOURCE!F826) &gt;= 0, REPT(" ",SOURCE!$R$2-LEN(SOURCE!F826)+2), "")&amp;"("&amp;
      SUBSTITUTE(TEXT(SOURCE!G826,"??0"),"  ","")&amp;" &lt;&lt; TAM_MAX_BITS) |"&amp; IF(SOURCE!$S$2-3 &gt;= 0, REPT(" ",SOURCE!$S$2-5+4+1-1-LEN(SUBSTITUTE(SUBSTITUTE(TEXT(SOURCE!H826,"????0"),"  ","")," ",""))), "")&amp;
      SUBSTITUTE(SUBSTITUTE(TEXT(SOURCE!H826,"????0"),"  ","")," ","")&amp;","&amp; IF(SOURCE!$T$2-3 &gt;= 0, REPT(" ",SOURCE!$T$2-3-5), "")&amp;
      SOURCE!I826&amp;" | "&amp; IF(SOURCE!$U$2-LEN(SOURCE!I826) &gt;= 0, REPT(" ",SOURCE!$U$2-LEN(SOURCE!I826)), "")&amp;
      SOURCE!J826&amp;      IF(SOURCE!$V$2-LEN(SOURCE!J826) &gt;= 0, REPT(" ",SOURCE!$V$2-LEN(SOURCE!J826)), "")&amp;
  " | "&amp; SOURCE!K826&amp;      IF(SOURCE!$X$2-LEN(SOURCE!K826) &gt;= 0, REPT(" ",SOURCE!$X$2-LEN(SOURCE!K826)), "")&amp;
      "},"&amp;IF(SOURCE!L826&lt;&gt;"",""&amp;SOURCE!L826,"")
 )
)
)</f>
        <v>/*  802 */  { addItemToBuffer,             ITM_l_ACUTE,                 STD_l_ACUTE,                                   STD_l_ACUTE,                                   (0 &lt;&lt; TAM_MAX_BITS) |     0, CAT_aint | SLS_UNCHANGED | US_UNCHANGED},</v>
      </c>
    </row>
    <row r="827" spans="1:1">
      <c r="A827" s="168" t="str">
        <f>IF(AND(OR(SOURCE!A827="",ISBLANK(SOURCE!A827)),SOURCE!B827&gt;0),IF(ISBLANK(SOURCE!C827),"",SOURCE!C827),
IF(SOURCE!B827&lt;0,VLOOKUP(SOURCE!B827,lookups!A$1:B$25,2,0),
  IF(ISBLANK(SOURCE!B827),
    "",
    "/* "&amp;TEXT(SOURCE!B827,"???0")&amp;" *"&amp;
      SOURCE!C827&amp;", "&amp; IF(SOURCE!$O$2-LEN(SOURCE!C827) &gt;= 0, REPT(" ",SOURCE!$O$2-LEN(SOURCE!C827)), "")&amp;
      SOURCE!D827&amp;", "&amp; IF(SOURCE!$P$2-LEN(SOURCE!D827) &gt;= 0, REPT(" ",SOURCE!$P$2-LEN(SOURCE!D827)), "")&amp;
      SOURCE!E827&amp;", "&amp; IF(SOURCE!$Q$2-LEN(SOURCE!E827) &gt;=0, REPT(" ",SOURCE!$Q$2-LEN(SOURCE!E827)), "")&amp;
      SOURCE!F827&amp;", "&amp; IF(SOURCE!$R$2-LEN(SOURCE!F827) &gt;= 0, REPT(" ",SOURCE!$R$2-LEN(SOURCE!F827)+2), "")&amp;"("&amp;
      SUBSTITUTE(TEXT(SOURCE!G827,"??0"),"  ","")&amp;" &lt;&lt; TAM_MAX_BITS) |"&amp; IF(SOURCE!$S$2-3 &gt;= 0, REPT(" ",SOURCE!$S$2-5+4+1-1-LEN(SUBSTITUTE(SUBSTITUTE(TEXT(SOURCE!H827,"????0"),"  ","")," ",""))), "")&amp;
      SUBSTITUTE(SUBSTITUTE(TEXT(SOURCE!H827,"????0"),"  ","")," ","")&amp;","&amp; IF(SOURCE!$T$2-3 &gt;= 0, REPT(" ",SOURCE!$T$2-3-5), "")&amp;
      SOURCE!I827&amp;" | "&amp; IF(SOURCE!$U$2-LEN(SOURCE!I827) &gt;= 0, REPT(" ",SOURCE!$U$2-LEN(SOURCE!I827)), "")&amp;
      SOURCE!J827&amp;      IF(SOURCE!$V$2-LEN(SOURCE!J827) &gt;= 0, REPT(" ",SOURCE!$V$2-LEN(SOURCE!J827)), "")&amp;
  " | "&amp; SOURCE!K827&amp;      IF(SOURCE!$X$2-LEN(SOURCE!K827) &gt;= 0, REPT(" ",SOURCE!$X$2-LEN(SOURCE!K827)), "")&amp;
      "},"&amp;IF(SOURCE!L827&lt;&gt;"",""&amp;SOURCE!L827,"")
 )
)
)</f>
        <v>/*  803 */  { addItemToBuffer,             ITM_l_APOSTROPHE,            STD_l_APOSTROPHE,                              STD_l_APOSTROPHE,                              (0 &lt;&lt; TAM_MAX_BITS) |     0, CAT_aint | SLS_UNCHANGED | US_UNCHANGED},</v>
      </c>
    </row>
    <row r="828" spans="1:1">
      <c r="A828" s="168" t="str">
        <f>IF(AND(OR(SOURCE!A828="",ISBLANK(SOURCE!A828)),SOURCE!B828&gt;0),IF(ISBLANK(SOURCE!C828),"",SOURCE!C828),
IF(SOURCE!B828&lt;0,VLOOKUP(SOURCE!B828,lookups!A$1:B$25,2,0),
  IF(ISBLANK(SOURCE!B828),
    "",
    "/* "&amp;TEXT(SOURCE!B828,"???0")&amp;" *"&amp;
      SOURCE!C828&amp;", "&amp; IF(SOURCE!$O$2-LEN(SOURCE!C828) &gt;= 0, REPT(" ",SOURCE!$O$2-LEN(SOURCE!C828)), "")&amp;
      SOURCE!D828&amp;", "&amp; IF(SOURCE!$P$2-LEN(SOURCE!D828) &gt;= 0, REPT(" ",SOURCE!$P$2-LEN(SOURCE!D828)), "")&amp;
      SOURCE!E828&amp;", "&amp; IF(SOURCE!$Q$2-LEN(SOURCE!E828) &gt;=0, REPT(" ",SOURCE!$Q$2-LEN(SOURCE!E828)), "")&amp;
      SOURCE!F828&amp;", "&amp; IF(SOURCE!$R$2-LEN(SOURCE!F828) &gt;= 0, REPT(" ",SOURCE!$R$2-LEN(SOURCE!F828)+2), "")&amp;"("&amp;
      SUBSTITUTE(TEXT(SOURCE!G828,"??0"),"  ","")&amp;" &lt;&lt; TAM_MAX_BITS) |"&amp; IF(SOURCE!$S$2-3 &gt;= 0, REPT(" ",SOURCE!$S$2-5+4+1-1-LEN(SUBSTITUTE(SUBSTITUTE(TEXT(SOURCE!H828,"????0"),"  ","")," ",""))), "")&amp;
      SUBSTITUTE(SUBSTITUTE(TEXT(SOURCE!H828,"????0"),"  ","")," ","")&amp;","&amp; IF(SOURCE!$T$2-3 &gt;= 0, REPT(" ",SOURCE!$T$2-3-5), "")&amp;
      SOURCE!I828&amp;" | "&amp; IF(SOURCE!$U$2-LEN(SOURCE!I828) &gt;= 0, REPT(" ",SOURCE!$U$2-LEN(SOURCE!I828)), "")&amp;
      SOURCE!J828&amp;      IF(SOURCE!$V$2-LEN(SOURCE!J828) &gt;= 0, REPT(" ",SOURCE!$V$2-LEN(SOURCE!J828)), "")&amp;
  " | "&amp; SOURCE!K828&amp;      IF(SOURCE!$X$2-LEN(SOURCE!K828) &gt;= 0, REPT(" ",SOURCE!$X$2-LEN(SOURCE!K828)), "")&amp;
      "},"&amp;IF(SOURCE!L828&lt;&gt;"",""&amp;SOURCE!L828,"")
 )
)
)</f>
        <v>/*  804 */  { addItemToBuffer,             ITM_n_ACUTE,                 STD_n_ACUTE,                                   STD_n_ACUTE,                                   (0 &lt;&lt; TAM_MAX_BITS) |     0, CAT_aint | SLS_UNCHANGED | US_UNCHANGED},</v>
      </c>
    </row>
    <row r="829" spans="1:1">
      <c r="A829" s="168" t="str">
        <f>IF(AND(OR(SOURCE!A829="",ISBLANK(SOURCE!A829)),SOURCE!B829&gt;0),IF(ISBLANK(SOURCE!C829),"",SOURCE!C829),
IF(SOURCE!B829&lt;0,VLOOKUP(SOURCE!B829,lookups!A$1:B$25,2,0),
  IF(ISBLANK(SOURCE!B829),
    "",
    "/* "&amp;TEXT(SOURCE!B829,"???0")&amp;" *"&amp;
      SOURCE!C829&amp;", "&amp; IF(SOURCE!$O$2-LEN(SOURCE!C829) &gt;= 0, REPT(" ",SOURCE!$O$2-LEN(SOURCE!C829)), "")&amp;
      SOURCE!D829&amp;", "&amp; IF(SOURCE!$P$2-LEN(SOURCE!D829) &gt;= 0, REPT(" ",SOURCE!$P$2-LEN(SOURCE!D829)), "")&amp;
      SOURCE!E829&amp;", "&amp; IF(SOURCE!$Q$2-LEN(SOURCE!E829) &gt;=0, REPT(" ",SOURCE!$Q$2-LEN(SOURCE!E829)), "")&amp;
      SOURCE!F829&amp;", "&amp; IF(SOURCE!$R$2-LEN(SOURCE!F829) &gt;= 0, REPT(" ",SOURCE!$R$2-LEN(SOURCE!F829)+2), "")&amp;"("&amp;
      SUBSTITUTE(TEXT(SOURCE!G829,"??0"),"  ","")&amp;" &lt;&lt; TAM_MAX_BITS) |"&amp; IF(SOURCE!$S$2-3 &gt;= 0, REPT(" ",SOURCE!$S$2-5+4+1-1-LEN(SUBSTITUTE(SUBSTITUTE(TEXT(SOURCE!H829,"????0"),"  ","")," ",""))), "")&amp;
      SUBSTITUTE(SUBSTITUTE(TEXT(SOURCE!H829,"????0"),"  ","")," ","")&amp;","&amp; IF(SOURCE!$T$2-3 &gt;= 0, REPT(" ",SOURCE!$T$2-3-5), "")&amp;
      SOURCE!I829&amp;" | "&amp; IF(SOURCE!$U$2-LEN(SOURCE!I829) &gt;= 0, REPT(" ",SOURCE!$U$2-LEN(SOURCE!I829)), "")&amp;
      SOURCE!J829&amp;      IF(SOURCE!$V$2-LEN(SOURCE!J829) &gt;= 0, REPT(" ",SOURCE!$V$2-LEN(SOURCE!J829)), "")&amp;
  " | "&amp; SOURCE!K829&amp;      IF(SOURCE!$X$2-LEN(SOURCE!K829) &gt;= 0, REPT(" ",SOURCE!$X$2-LEN(SOURCE!K829)), "")&amp;
      "},"&amp;IF(SOURCE!L829&lt;&gt;"",""&amp;SOURCE!L829,"")
 )
)
)</f>
        <v>/*  805 */  { addItemToBuffer,             ITM_n_CARON,                 STD_n_CARON,                                   STD_n_CARON,                                   (0 &lt;&lt; TAM_MAX_BITS) |     0, CAT_aint | SLS_UNCHANGED | US_UNCHANGED},</v>
      </c>
    </row>
    <row r="830" spans="1:1">
      <c r="A830" s="168" t="str">
        <f>IF(AND(OR(SOURCE!A830="",ISBLANK(SOURCE!A830)),SOURCE!B830&gt;0),IF(ISBLANK(SOURCE!C830),"",SOURCE!C830),
IF(SOURCE!B830&lt;0,VLOOKUP(SOURCE!B830,lookups!A$1:B$25,2,0),
  IF(ISBLANK(SOURCE!B830),
    "",
    "/* "&amp;TEXT(SOURCE!B830,"???0")&amp;" *"&amp;
      SOURCE!C830&amp;", "&amp; IF(SOURCE!$O$2-LEN(SOURCE!C830) &gt;= 0, REPT(" ",SOURCE!$O$2-LEN(SOURCE!C830)), "")&amp;
      SOURCE!D830&amp;", "&amp; IF(SOURCE!$P$2-LEN(SOURCE!D830) &gt;= 0, REPT(" ",SOURCE!$P$2-LEN(SOURCE!D830)), "")&amp;
      SOURCE!E830&amp;", "&amp; IF(SOURCE!$Q$2-LEN(SOURCE!E830) &gt;=0, REPT(" ",SOURCE!$Q$2-LEN(SOURCE!E830)), "")&amp;
      SOURCE!F830&amp;", "&amp; IF(SOURCE!$R$2-LEN(SOURCE!F830) &gt;= 0, REPT(" ",SOURCE!$R$2-LEN(SOURCE!F830)+2), "")&amp;"("&amp;
      SUBSTITUTE(TEXT(SOURCE!G830,"??0"),"  ","")&amp;" &lt;&lt; TAM_MAX_BITS) |"&amp; IF(SOURCE!$S$2-3 &gt;= 0, REPT(" ",SOURCE!$S$2-5+4+1-1-LEN(SUBSTITUTE(SUBSTITUTE(TEXT(SOURCE!H830,"????0"),"  ","")," ",""))), "")&amp;
      SUBSTITUTE(SUBSTITUTE(TEXT(SOURCE!H830,"????0"),"  ","")," ","")&amp;","&amp; IF(SOURCE!$T$2-3 &gt;= 0, REPT(" ",SOURCE!$T$2-3-5), "")&amp;
      SOURCE!I830&amp;" | "&amp; IF(SOURCE!$U$2-LEN(SOURCE!I830) &gt;= 0, REPT(" ",SOURCE!$U$2-LEN(SOURCE!I830)), "")&amp;
      SOURCE!J830&amp;      IF(SOURCE!$V$2-LEN(SOURCE!J830) &gt;= 0, REPT(" ",SOURCE!$V$2-LEN(SOURCE!J830)), "")&amp;
  " | "&amp; SOURCE!K830&amp;      IF(SOURCE!$X$2-LEN(SOURCE!K830) &gt;= 0, REPT(" ",SOURCE!$X$2-LEN(SOURCE!K830)), "")&amp;
      "},"&amp;IF(SOURCE!L830&lt;&gt;"",""&amp;SOURCE!L830,"")
 )
)
)</f>
        <v>/*  806 */  { addItemToBuffer,             ITM_n_TILDE,                 STD_n_TILDE,                                   STD_n_TILDE,                                   (0 &lt;&lt; TAM_MAX_BITS) |     0, CAT_aint | SLS_UNCHANGED | US_UNCHANGED},</v>
      </c>
    </row>
    <row r="831" spans="1:1">
      <c r="A831" s="168" t="str">
        <f>IF(AND(OR(SOURCE!A831="",ISBLANK(SOURCE!A831)),SOURCE!B831&gt;0),IF(ISBLANK(SOURCE!C831),"",SOURCE!C831),
IF(SOURCE!B831&lt;0,VLOOKUP(SOURCE!B831,lookups!A$1:B$25,2,0),
  IF(ISBLANK(SOURCE!B831),
    "",
    "/* "&amp;TEXT(SOURCE!B831,"???0")&amp;" *"&amp;
      SOURCE!C831&amp;", "&amp; IF(SOURCE!$O$2-LEN(SOURCE!C831) &gt;= 0, REPT(" ",SOURCE!$O$2-LEN(SOURCE!C831)), "")&amp;
      SOURCE!D831&amp;", "&amp; IF(SOURCE!$P$2-LEN(SOURCE!D831) &gt;= 0, REPT(" ",SOURCE!$P$2-LEN(SOURCE!D831)), "")&amp;
      SOURCE!E831&amp;", "&amp; IF(SOURCE!$Q$2-LEN(SOURCE!E831) &gt;=0, REPT(" ",SOURCE!$Q$2-LEN(SOURCE!E831)), "")&amp;
      SOURCE!F831&amp;", "&amp; IF(SOURCE!$R$2-LEN(SOURCE!F831) &gt;= 0, REPT(" ",SOURCE!$R$2-LEN(SOURCE!F831)+2), "")&amp;"("&amp;
      SUBSTITUTE(TEXT(SOURCE!G831,"??0"),"  ","")&amp;" &lt;&lt; TAM_MAX_BITS) |"&amp; IF(SOURCE!$S$2-3 &gt;= 0, REPT(" ",SOURCE!$S$2-5+4+1-1-LEN(SUBSTITUTE(SUBSTITUTE(TEXT(SOURCE!H831,"????0"),"  ","")," ",""))), "")&amp;
      SUBSTITUTE(SUBSTITUTE(TEXT(SOURCE!H831,"????0"),"  ","")," ","")&amp;","&amp; IF(SOURCE!$T$2-3 &gt;= 0, REPT(" ",SOURCE!$T$2-3-5), "")&amp;
      SOURCE!I831&amp;" | "&amp; IF(SOURCE!$U$2-LEN(SOURCE!I831) &gt;= 0, REPT(" ",SOURCE!$U$2-LEN(SOURCE!I831)), "")&amp;
      SOURCE!J831&amp;      IF(SOURCE!$V$2-LEN(SOURCE!J831) &gt;= 0, REPT(" ",SOURCE!$V$2-LEN(SOURCE!J831)), "")&amp;
  " | "&amp; SOURCE!K831&amp;      IF(SOURCE!$X$2-LEN(SOURCE!K831) &gt;= 0, REPT(" ",SOURCE!$X$2-LEN(SOURCE!K831)), "")&amp;
      "},"&amp;IF(SOURCE!L831&lt;&gt;"",""&amp;SOURCE!L831,"")
 )
)
)</f>
        <v>/*  807 */  { addItemToBuffer,             ITM_o_MACRON,                STD_o_MACRON,                                  STD_o_MACRON,                                  (0 &lt;&lt; TAM_MAX_BITS) |     0, CAT_aint | SLS_UNCHANGED | US_UNCHANGED},</v>
      </c>
    </row>
    <row r="832" spans="1:1">
      <c r="A832" s="168" t="str">
        <f>IF(AND(OR(SOURCE!A832="",ISBLANK(SOURCE!A832)),SOURCE!B832&gt;0),IF(ISBLANK(SOURCE!C832),"",SOURCE!C832),
IF(SOURCE!B832&lt;0,VLOOKUP(SOURCE!B832,lookups!A$1:B$25,2,0),
  IF(ISBLANK(SOURCE!B832),
    "",
    "/* "&amp;TEXT(SOURCE!B832,"???0")&amp;" *"&amp;
      SOURCE!C832&amp;", "&amp; IF(SOURCE!$O$2-LEN(SOURCE!C832) &gt;= 0, REPT(" ",SOURCE!$O$2-LEN(SOURCE!C832)), "")&amp;
      SOURCE!D832&amp;", "&amp; IF(SOURCE!$P$2-LEN(SOURCE!D832) &gt;= 0, REPT(" ",SOURCE!$P$2-LEN(SOURCE!D832)), "")&amp;
      SOURCE!E832&amp;", "&amp; IF(SOURCE!$Q$2-LEN(SOURCE!E832) &gt;=0, REPT(" ",SOURCE!$Q$2-LEN(SOURCE!E832)), "")&amp;
      SOURCE!F832&amp;", "&amp; IF(SOURCE!$R$2-LEN(SOURCE!F832) &gt;= 0, REPT(" ",SOURCE!$R$2-LEN(SOURCE!F832)+2), "")&amp;"("&amp;
      SUBSTITUTE(TEXT(SOURCE!G832,"??0"),"  ","")&amp;" &lt;&lt; TAM_MAX_BITS) |"&amp; IF(SOURCE!$S$2-3 &gt;= 0, REPT(" ",SOURCE!$S$2-5+4+1-1-LEN(SUBSTITUTE(SUBSTITUTE(TEXT(SOURCE!H832,"????0"),"  ","")," ",""))), "")&amp;
      SUBSTITUTE(SUBSTITUTE(TEXT(SOURCE!H832,"????0"),"  ","")," ","")&amp;","&amp; IF(SOURCE!$T$2-3 &gt;= 0, REPT(" ",SOURCE!$T$2-3-5), "")&amp;
      SOURCE!I832&amp;" | "&amp; IF(SOURCE!$U$2-LEN(SOURCE!I832) &gt;= 0, REPT(" ",SOURCE!$U$2-LEN(SOURCE!I832)), "")&amp;
      SOURCE!J832&amp;      IF(SOURCE!$V$2-LEN(SOURCE!J832) &gt;= 0, REPT(" ",SOURCE!$V$2-LEN(SOURCE!J832)), "")&amp;
  " | "&amp; SOURCE!K832&amp;      IF(SOURCE!$X$2-LEN(SOURCE!K832) &gt;= 0, REPT(" ",SOURCE!$X$2-LEN(SOURCE!K832)), "")&amp;
      "},"&amp;IF(SOURCE!L832&lt;&gt;"",""&amp;SOURCE!L832,"")
 )
)
)</f>
        <v>/*  808 */  { addItemToBuffer,             ITM_o_ACUTE,                 STD_o_ACUTE,                                   STD_o_ACUTE,                                   (0 &lt;&lt; TAM_MAX_BITS) |     0, CAT_aint | SLS_UNCHANGED | US_UNCHANGED},</v>
      </c>
    </row>
    <row r="833" spans="1:1">
      <c r="A833" s="168" t="str">
        <f>IF(AND(OR(SOURCE!A833="",ISBLANK(SOURCE!A833)),SOURCE!B833&gt;0),IF(ISBLANK(SOURCE!C833),"",SOURCE!C833),
IF(SOURCE!B833&lt;0,VLOOKUP(SOURCE!B833,lookups!A$1:B$25,2,0),
  IF(ISBLANK(SOURCE!B833),
    "",
    "/* "&amp;TEXT(SOURCE!B833,"???0")&amp;" *"&amp;
      SOURCE!C833&amp;", "&amp; IF(SOURCE!$O$2-LEN(SOURCE!C833) &gt;= 0, REPT(" ",SOURCE!$O$2-LEN(SOURCE!C833)), "")&amp;
      SOURCE!D833&amp;", "&amp; IF(SOURCE!$P$2-LEN(SOURCE!D833) &gt;= 0, REPT(" ",SOURCE!$P$2-LEN(SOURCE!D833)), "")&amp;
      SOURCE!E833&amp;", "&amp; IF(SOURCE!$Q$2-LEN(SOURCE!E833) &gt;=0, REPT(" ",SOURCE!$Q$2-LEN(SOURCE!E833)), "")&amp;
      SOURCE!F833&amp;", "&amp; IF(SOURCE!$R$2-LEN(SOURCE!F833) &gt;= 0, REPT(" ",SOURCE!$R$2-LEN(SOURCE!F833)+2), "")&amp;"("&amp;
      SUBSTITUTE(TEXT(SOURCE!G833,"??0"),"  ","")&amp;" &lt;&lt; TAM_MAX_BITS) |"&amp; IF(SOURCE!$S$2-3 &gt;= 0, REPT(" ",SOURCE!$S$2-5+4+1-1-LEN(SUBSTITUTE(SUBSTITUTE(TEXT(SOURCE!H833,"????0"),"  ","")," ",""))), "")&amp;
      SUBSTITUTE(SUBSTITUTE(TEXT(SOURCE!H833,"????0"),"  ","")," ","")&amp;","&amp; IF(SOURCE!$T$2-3 &gt;= 0, REPT(" ",SOURCE!$T$2-3-5), "")&amp;
      SOURCE!I833&amp;" | "&amp; IF(SOURCE!$U$2-LEN(SOURCE!I833) &gt;= 0, REPT(" ",SOURCE!$U$2-LEN(SOURCE!I833)), "")&amp;
      SOURCE!J833&amp;      IF(SOURCE!$V$2-LEN(SOURCE!J833) &gt;= 0, REPT(" ",SOURCE!$V$2-LEN(SOURCE!J833)), "")&amp;
  " | "&amp; SOURCE!K833&amp;      IF(SOURCE!$X$2-LEN(SOURCE!K833) &gt;= 0, REPT(" ",SOURCE!$X$2-LEN(SOURCE!K833)), "")&amp;
      "},"&amp;IF(SOURCE!L833&lt;&gt;"",""&amp;SOURCE!L833,"")
 )
)
)</f>
        <v>/*  809 */  { addItemToBuffer,             ITM_o_BREVE,                 STD_o_BREVE,                                   STD_o_BREVE,                                   (0 &lt;&lt; TAM_MAX_BITS) |     0, CAT_aint | SLS_UNCHANGED | US_UNCHANGED},</v>
      </c>
    </row>
    <row r="834" spans="1:1">
      <c r="A834" s="168" t="str">
        <f>IF(AND(OR(SOURCE!A834="",ISBLANK(SOURCE!A834)),SOURCE!B834&gt;0),IF(ISBLANK(SOURCE!C834),"",SOURCE!C834),
IF(SOURCE!B834&lt;0,VLOOKUP(SOURCE!B834,lookups!A$1:B$25,2,0),
  IF(ISBLANK(SOURCE!B834),
    "",
    "/* "&amp;TEXT(SOURCE!B834,"???0")&amp;" *"&amp;
      SOURCE!C834&amp;", "&amp; IF(SOURCE!$O$2-LEN(SOURCE!C834) &gt;= 0, REPT(" ",SOURCE!$O$2-LEN(SOURCE!C834)), "")&amp;
      SOURCE!D834&amp;", "&amp; IF(SOURCE!$P$2-LEN(SOURCE!D834) &gt;= 0, REPT(" ",SOURCE!$P$2-LEN(SOURCE!D834)), "")&amp;
      SOURCE!E834&amp;", "&amp; IF(SOURCE!$Q$2-LEN(SOURCE!E834) &gt;=0, REPT(" ",SOURCE!$Q$2-LEN(SOURCE!E834)), "")&amp;
      SOURCE!F834&amp;", "&amp; IF(SOURCE!$R$2-LEN(SOURCE!F834) &gt;= 0, REPT(" ",SOURCE!$R$2-LEN(SOURCE!F834)+2), "")&amp;"("&amp;
      SUBSTITUTE(TEXT(SOURCE!G834,"??0"),"  ","")&amp;" &lt;&lt; TAM_MAX_BITS) |"&amp; IF(SOURCE!$S$2-3 &gt;= 0, REPT(" ",SOURCE!$S$2-5+4+1-1-LEN(SUBSTITUTE(SUBSTITUTE(TEXT(SOURCE!H834,"????0"),"  ","")," ",""))), "")&amp;
      SUBSTITUTE(SUBSTITUTE(TEXT(SOURCE!H834,"????0"),"  ","")," ","")&amp;","&amp; IF(SOURCE!$T$2-3 &gt;= 0, REPT(" ",SOURCE!$T$2-3-5), "")&amp;
      SOURCE!I834&amp;" | "&amp; IF(SOURCE!$U$2-LEN(SOURCE!I834) &gt;= 0, REPT(" ",SOURCE!$U$2-LEN(SOURCE!I834)), "")&amp;
      SOURCE!J834&amp;      IF(SOURCE!$V$2-LEN(SOURCE!J834) &gt;= 0, REPT(" ",SOURCE!$V$2-LEN(SOURCE!J834)), "")&amp;
  " | "&amp; SOURCE!K834&amp;      IF(SOURCE!$X$2-LEN(SOURCE!K834) &gt;= 0, REPT(" ",SOURCE!$X$2-LEN(SOURCE!K834)), "")&amp;
      "},"&amp;IF(SOURCE!L834&lt;&gt;"",""&amp;SOURCE!L834,"")
 )
)
)</f>
        <v>/*  810 */  { addItemToBuffer,             ITM_o_GRAVE,                 STD_o_GRAVE,                                   STD_o_GRAVE,                                   (0 &lt;&lt; TAM_MAX_BITS) |     0, CAT_aint | SLS_UNCHANGED | US_UNCHANGED},</v>
      </c>
    </row>
    <row r="835" spans="1:1">
      <c r="A835" s="168" t="str">
        <f>IF(AND(OR(SOURCE!A835="",ISBLANK(SOURCE!A835)),SOURCE!B835&gt;0),IF(ISBLANK(SOURCE!C835),"",SOURCE!C835),
IF(SOURCE!B835&lt;0,VLOOKUP(SOURCE!B835,lookups!A$1:B$25,2,0),
  IF(ISBLANK(SOURCE!B835),
    "",
    "/* "&amp;TEXT(SOURCE!B835,"???0")&amp;" *"&amp;
      SOURCE!C835&amp;", "&amp; IF(SOURCE!$O$2-LEN(SOURCE!C835) &gt;= 0, REPT(" ",SOURCE!$O$2-LEN(SOURCE!C835)), "")&amp;
      SOURCE!D835&amp;", "&amp; IF(SOURCE!$P$2-LEN(SOURCE!D835) &gt;= 0, REPT(" ",SOURCE!$P$2-LEN(SOURCE!D835)), "")&amp;
      SOURCE!E835&amp;", "&amp; IF(SOURCE!$Q$2-LEN(SOURCE!E835) &gt;=0, REPT(" ",SOURCE!$Q$2-LEN(SOURCE!E835)), "")&amp;
      SOURCE!F835&amp;", "&amp; IF(SOURCE!$R$2-LEN(SOURCE!F835) &gt;= 0, REPT(" ",SOURCE!$R$2-LEN(SOURCE!F835)+2), "")&amp;"("&amp;
      SUBSTITUTE(TEXT(SOURCE!G835,"??0"),"  ","")&amp;" &lt;&lt; TAM_MAX_BITS) |"&amp; IF(SOURCE!$S$2-3 &gt;= 0, REPT(" ",SOURCE!$S$2-5+4+1-1-LEN(SUBSTITUTE(SUBSTITUTE(TEXT(SOURCE!H835,"????0"),"  ","")," ",""))), "")&amp;
      SUBSTITUTE(SUBSTITUTE(TEXT(SOURCE!H835,"????0"),"  ","")," ","")&amp;","&amp; IF(SOURCE!$T$2-3 &gt;= 0, REPT(" ",SOURCE!$T$2-3-5), "")&amp;
      SOURCE!I835&amp;" | "&amp; IF(SOURCE!$U$2-LEN(SOURCE!I835) &gt;= 0, REPT(" ",SOURCE!$U$2-LEN(SOURCE!I835)), "")&amp;
      SOURCE!J835&amp;      IF(SOURCE!$V$2-LEN(SOURCE!J835) &gt;= 0, REPT(" ",SOURCE!$V$2-LEN(SOURCE!J835)), "")&amp;
  " | "&amp; SOURCE!K835&amp;      IF(SOURCE!$X$2-LEN(SOURCE!K835) &gt;= 0, REPT(" ",SOURCE!$X$2-LEN(SOURCE!K835)), "")&amp;
      "},"&amp;IF(SOURCE!L835&lt;&gt;"",""&amp;SOURCE!L835,"")
 )
)
)</f>
        <v>/*  811 */  { addItemToBuffer,             ITM_o_DIARESIS,              STD_o_DIARESIS,                                STD_o_DIARESIS,                                (0 &lt;&lt; TAM_MAX_BITS) |     0, CAT_aint | SLS_UNCHANGED | US_UNCHANGED},</v>
      </c>
    </row>
    <row r="836" spans="1:1">
      <c r="A836" s="168" t="str">
        <f>IF(AND(OR(SOURCE!A836="",ISBLANK(SOURCE!A836)),SOURCE!B836&gt;0),IF(ISBLANK(SOURCE!C836),"",SOURCE!C836),
IF(SOURCE!B836&lt;0,VLOOKUP(SOURCE!B836,lookups!A$1:B$25,2,0),
  IF(ISBLANK(SOURCE!B836),
    "",
    "/* "&amp;TEXT(SOURCE!B836,"???0")&amp;" *"&amp;
      SOURCE!C836&amp;", "&amp; IF(SOURCE!$O$2-LEN(SOURCE!C836) &gt;= 0, REPT(" ",SOURCE!$O$2-LEN(SOURCE!C836)), "")&amp;
      SOURCE!D836&amp;", "&amp; IF(SOURCE!$P$2-LEN(SOURCE!D836) &gt;= 0, REPT(" ",SOURCE!$P$2-LEN(SOURCE!D836)), "")&amp;
      SOURCE!E836&amp;", "&amp; IF(SOURCE!$Q$2-LEN(SOURCE!E836) &gt;=0, REPT(" ",SOURCE!$Q$2-LEN(SOURCE!E836)), "")&amp;
      SOURCE!F836&amp;", "&amp; IF(SOURCE!$R$2-LEN(SOURCE!F836) &gt;= 0, REPT(" ",SOURCE!$R$2-LEN(SOURCE!F836)+2), "")&amp;"("&amp;
      SUBSTITUTE(TEXT(SOURCE!G836,"??0"),"  ","")&amp;" &lt;&lt; TAM_MAX_BITS) |"&amp; IF(SOURCE!$S$2-3 &gt;= 0, REPT(" ",SOURCE!$S$2-5+4+1-1-LEN(SUBSTITUTE(SUBSTITUTE(TEXT(SOURCE!H836,"????0"),"  ","")," ",""))), "")&amp;
      SUBSTITUTE(SUBSTITUTE(TEXT(SOURCE!H836,"????0"),"  ","")," ","")&amp;","&amp; IF(SOURCE!$T$2-3 &gt;= 0, REPT(" ",SOURCE!$T$2-3-5), "")&amp;
      SOURCE!I836&amp;" | "&amp; IF(SOURCE!$U$2-LEN(SOURCE!I836) &gt;= 0, REPT(" ",SOURCE!$U$2-LEN(SOURCE!I836)), "")&amp;
      SOURCE!J836&amp;      IF(SOURCE!$V$2-LEN(SOURCE!J836) &gt;= 0, REPT(" ",SOURCE!$V$2-LEN(SOURCE!J836)), "")&amp;
  " | "&amp; SOURCE!K836&amp;      IF(SOURCE!$X$2-LEN(SOURCE!K836) &gt;= 0, REPT(" ",SOURCE!$X$2-LEN(SOURCE!K836)), "")&amp;
      "},"&amp;IF(SOURCE!L836&lt;&gt;"",""&amp;SOURCE!L836,"")
 )
)
)</f>
        <v>/*  812 */  { addItemToBuffer,             ITM_o_TILDE,                 STD_o_TILDE,                                   STD_o_TILDE,                                   (0 &lt;&lt; TAM_MAX_BITS) |     0, CAT_aint | SLS_UNCHANGED | US_UNCHANGED},</v>
      </c>
    </row>
    <row r="837" spans="1:1">
      <c r="A837" s="168" t="str">
        <f>IF(AND(OR(SOURCE!A837="",ISBLANK(SOURCE!A837)),SOURCE!B837&gt;0),IF(ISBLANK(SOURCE!C837),"",SOURCE!C837),
IF(SOURCE!B837&lt;0,VLOOKUP(SOURCE!B837,lookups!A$1:B$25,2,0),
  IF(ISBLANK(SOURCE!B837),
    "",
    "/* "&amp;TEXT(SOURCE!B837,"???0")&amp;" *"&amp;
      SOURCE!C837&amp;", "&amp; IF(SOURCE!$O$2-LEN(SOURCE!C837) &gt;= 0, REPT(" ",SOURCE!$O$2-LEN(SOURCE!C837)), "")&amp;
      SOURCE!D837&amp;", "&amp; IF(SOURCE!$P$2-LEN(SOURCE!D837) &gt;= 0, REPT(" ",SOURCE!$P$2-LEN(SOURCE!D837)), "")&amp;
      SOURCE!E837&amp;", "&amp; IF(SOURCE!$Q$2-LEN(SOURCE!E837) &gt;=0, REPT(" ",SOURCE!$Q$2-LEN(SOURCE!E837)), "")&amp;
      SOURCE!F837&amp;", "&amp; IF(SOURCE!$R$2-LEN(SOURCE!F837) &gt;= 0, REPT(" ",SOURCE!$R$2-LEN(SOURCE!F837)+2), "")&amp;"("&amp;
      SUBSTITUTE(TEXT(SOURCE!G837,"??0"),"  ","")&amp;" &lt;&lt; TAM_MAX_BITS) |"&amp; IF(SOURCE!$S$2-3 &gt;= 0, REPT(" ",SOURCE!$S$2-5+4+1-1-LEN(SUBSTITUTE(SUBSTITUTE(TEXT(SOURCE!H837,"????0"),"  ","")," ",""))), "")&amp;
      SUBSTITUTE(SUBSTITUTE(TEXT(SOURCE!H837,"????0"),"  ","")," ","")&amp;","&amp; IF(SOURCE!$T$2-3 &gt;= 0, REPT(" ",SOURCE!$T$2-3-5), "")&amp;
      SOURCE!I837&amp;" | "&amp; IF(SOURCE!$U$2-LEN(SOURCE!I837) &gt;= 0, REPT(" ",SOURCE!$U$2-LEN(SOURCE!I837)), "")&amp;
      SOURCE!J837&amp;      IF(SOURCE!$V$2-LEN(SOURCE!J837) &gt;= 0, REPT(" ",SOURCE!$V$2-LEN(SOURCE!J837)), "")&amp;
  " | "&amp; SOURCE!K837&amp;      IF(SOURCE!$X$2-LEN(SOURCE!K837) &gt;= 0, REPT(" ",SOURCE!$X$2-LEN(SOURCE!K837)), "")&amp;
      "},"&amp;IF(SOURCE!L837&lt;&gt;"",""&amp;SOURCE!L837,"")
 )
)
)</f>
        <v>/*  813 */  { addItemToBuffer,             ITM_o_CIRC,                  STD_o_CIRC,                                    STD_o_CIRC,                                    (0 &lt;&lt; TAM_MAX_BITS) |     0, CAT_aint | SLS_UNCHANGED | US_UNCHANGED},</v>
      </c>
    </row>
    <row r="838" spans="1:1">
      <c r="A838" s="168" t="str">
        <f>IF(AND(OR(SOURCE!A838="",ISBLANK(SOURCE!A838)),SOURCE!B838&gt;0),IF(ISBLANK(SOURCE!C838),"",SOURCE!C838),
IF(SOURCE!B838&lt;0,VLOOKUP(SOURCE!B838,lookups!A$1:B$25,2,0),
  IF(ISBLANK(SOURCE!B838),
    "",
    "/* "&amp;TEXT(SOURCE!B838,"???0")&amp;" *"&amp;
      SOURCE!C838&amp;", "&amp; IF(SOURCE!$O$2-LEN(SOURCE!C838) &gt;= 0, REPT(" ",SOURCE!$O$2-LEN(SOURCE!C838)), "")&amp;
      SOURCE!D838&amp;", "&amp; IF(SOURCE!$P$2-LEN(SOURCE!D838) &gt;= 0, REPT(" ",SOURCE!$P$2-LEN(SOURCE!D838)), "")&amp;
      SOURCE!E838&amp;", "&amp; IF(SOURCE!$Q$2-LEN(SOURCE!E838) &gt;=0, REPT(" ",SOURCE!$Q$2-LEN(SOURCE!E838)), "")&amp;
      SOURCE!F838&amp;", "&amp; IF(SOURCE!$R$2-LEN(SOURCE!F838) &gt;= 0, REPT(" ",SOURCE!$R$2-LEN(SOURCE!F838)+2), "")&amp;"("&amp;
      SUBSTITUTE(TEXT(SOURCE!G838,"??0"),"  ","")&amp;" &lt;&lt; TAM_MAX_BITS) |"&amp; IF(SOURCE!$S$2-3 &gt;= 0, REPT(" ",SOURCE!$S$2-5+4+1-1-LEN(SUBSTITUTE(SUBSTITUTE(TEXT(SOURCE!H838,"????0"),"  ","")," ",""))), "")&amp;
      SUBSTITUTE(SUBSTITUTE(TEXT(SOURCE!H838,"????0"),"  ","")," ","")&amp;","&amp; IF(SOURCE!$T$2-3 &gt;= 0, REPT(" ",SOURCE!$T$2-3-5), "")&amp;
      SOURCE!I838&amp;" | "&amp; IF(SOURCE!$U$2-LEN(SOURCE!I838) &gt;= 0, REPT(" ",SOURCE!$U$2-LEN(SOURCE!I838)), "")&amp;
      SOURCE!J838&amp;      IF(SOURCE!$V$2-LEN(SOURCE!J838) &gt;= 0, REPT(" ",SOURCE!$V$2-LEN(SOURCE!J838)), "")&amp;
  " | "&amp; SOURCE!K838&amp;      IF(SOURCE!$X$2-LEN(SOURCE!K838) &gt;= 0, REPT(" ",SOURCE!$X$2-LEN(SOURCE!K838)), "")&amp;
      "},"&amp;IF(SOURCE!L838&lt;&gt;"",""&amp;SOURCE!L838,"")
 )
)
)</f>
        <v>/*  814 */  { addItemToBuffer,             ITM_o_STROKE,                STD_o_STROKE,                                  STD_o_STROKE,                                  (0 &lt;&lt; TAM_MAX_BITS) |     0, CAT_aint | SLS_UNCHANGED | US_UNCHANGED},</v>
      </c>
    </row>
    <row r="839" spans="1:1">
      <c r="A839" s="168" t="str">
        <f>IF(AND(OR(SOURCE!A839="",ISBLANK(SOURCE!A839)),SOURCE!B839&gt;0),IF(ISBLANK(SOURCE!C839),"",SOURCE!C839),
IF(SOURCE!B839&lt;0,VLOOKUP(SOURCE!B839,lookups!A$1:B$25,2,0),
  IF(ISBLANK(SOURCE!B839),
    "",
    "/* "&amp;TEXT(SOURCE!B839,"???0")&amp;" *"&amp;
      SOURCE!C839&amp;", "&amp; IF(SOURCE!$O$2-LEN(SOURCE!C839) &gt;= 0, REPT(" ",SOURCE!$O$2-LEN(SOURCE!C839)), "")&amp;
      SOURCE!D839&amp;", "&amp; IF(SOURCE!$P$2-LEN(SOURCE!D839) &gt;= 0, REPT(" ",SOURCE!$P$2-LEN(SOURCE!D839)), "")&amp;
      SOURCE!E839&amp;", "&amp; IF(SOURCE!$Q$2-LEN(SOURCE!E839) &gt;=0, REPT(" ",SOURCE!$Q$2-LEN(SOURCE!E839)), "")&amp;
      SOURCE!F839&amp;", "&amp; IF(SOURCE!$R$2-LEN(SOURCE!F839) &gt;= 0, REPT(" ",SOURCE!$R$2-LEN(SOURCE!F839)+2), "")&amp;"("&amp;
      SUBSTITUTE(TEXT(SOURCE!G839,"??0"),"  ","")&amp;" &lt;&lt; TAM_MAX_BITS) |"&amp; IF(SOURCE!$S$2-3 &gt;= 0, REPT(" ",SOURCE!$S$2-5+4+1-1-LEN(SUBSTITUTE(SUBSTITUTE(TEXT(SOURCE!H839,"????0"),"  ","")," ",""))), "")&amp;
      SUBSTITUTE(SUBSTITUTE(TEXT(SOURCE!H839,"????0"),"  ","")," ","")&amp;","&amp; IF(SOURCE!$T$2-3 &gt;= 0, REPT(" ",SOURCE!$T$2-3-5), "")&amp;
      SOURCE!I839&amp;" | "&amp; IF(SOURCE!$U$2-LEN(SOURCE!I839) &gt;= 0, REPT(" ",SOURCE!$U$2-LEN(SOURCE!I839)), "")&amp;
      SOURCE!J839&amp;      IF(SOURCE!$V$2-LEN(SOURCE!J839) &gt;= 0, REPT(" ",SOURCE!$V$2-LEN(SOURCE!J839)), "")&amp;
  " | "&amp; SOURCE!K839&amp;      IF(SOURCE!$X$2-LEN(SOURCE!K839) &gt;= 0, REPT(" ",SOURCE!$X$2-LEN(SOURCE!K839)), "")&amp;
      "},"&amp;IF(SOURCE!L839&lt;&gt;"",""&amp;SOURCE!L839,"")
 )
)
)</f>
        <v>/*  815 */  { addItemToBuffer,             ITM_oe,                      STD_oe,                                        STD_oe,                                        (0 &lt;&lt; TAM_MAX_BITS) |     0, CAT_aint | SLS_UNCHANGED | US_UNCHANGED},</v>
      </c>
    </row>
    <row r="840" spans="1:1">
      <c r="A840" s="168" t="str">
        <f>IF(AND(OR(SOURCE!A840="",ISBLANK(SOURCE!A840)),SOURCE!B840&gt;0),IF(ISBLANK(SOURCE!C840),"",SOURCE!C840),
IF(SOURCE!B840&lt;0,VLOOKUP(SOURCE!B840,lookups!A$1:B$25,2,0),
  IF(ISBLANK(SOURCE!B840),
    "",
    "/* "&amp;TEXT(SOURCE!B840,"???0")&amp;" *"&amp;
      SOURCE!C840&amp;", "&amp; IF(SOURCE!$O$2-LEN(SOURCE!C840) &gt;= 0, REPT(" ",SOURCE!$O$2-LEN(SOURCE!C840)), "")&amp;
      SOURCE!D840&amp;", "&amp; IF(SOURCE!$P$2-LEN(SOURCE!D840) &gt;= 0, REPT(" ",SOURCE!$P$2-LEN(SOURCE!D840)), "")&amp;
      SOURCE!E840&amp;", "&amp; IF(SOURCE!$Q$2-LEN(SOURCE!E840) &gt;=0, REPT(" ",SOURCE!$Q$2-LEN(SOURCE!E840)), "")&amp;
      SOURCE!F840&amp;", "&amp; IF(SOURCE!$R$2-LEN(SOURCE!F840) &gt;= 0, REPT(" ",SOURCE!$R$2-LEN(SOURCE!F840)+2), "")&amp;"("&amp;
      SUBSTITUTE(TEXT(SOURCE!G840,"??0"),"  ","")&amp;" &lt;&lt; TAM_MAX_BITS) |"&amp; IF(SOURCE!$S$2-3 &gt;= 0, REPT(" ",SOURCE!$S$2-5+4+1-1-LEN(SUBSTITUTE(SUBSTITUTE(TEXT(SOURCE!H840,"????0"),"  ","")," ",""))), "")&amp;
      SUBSTITUTE(SUBSTITUTE(TEXT(SOURCE!H840,"????0"),"  ","")," ","")&amp;","&amp; IF(SOURCE!$T$2-3 &gt;= 0, REPT(" ",SOURCE!$T$2-3-5), "")&amp;
      SOURCE!I840&amp;" | "&amp; IF(SOURCE!$U$2-LEN(SOURCE!I840) &gt;= 0, REPT(" ",SOURCE!$U$2-LEN(SOURCE!I840)), "")&amp;
      SOURCE!J840&amp;      IF(SOURCE!$V$2-LEN(SOURCE!J840) &gt;= 0, REPT(" ",SOURCE!$V$2-LEN(SOURCE!J840)), "")&amp;
  " | "&amp; SOURCE!K840&amp;      IF(SOURCE!$X$2-LEN(SOURCE!K840) &gt;= 0, REPT(" ",SOURCE!$X$2-LEN(SOURCE!K840)), "")&amp;
      "},"&amp;IF(SOURCE!L840&lt;&gt;"",""&amp;SOURCE!L840,"")
 )
)
)</f>
        <v>/*  816 */  { addItemToBuffer,             ITM_r_CARON,                 STD_r_CARON,                                   STD_r_CARON,                                   (0 &lt;&lt; TAM_MAX_BITS) |     0, CAT_aint | SLS_UNCHANGED | US_UNCHANGED},</v>
      </c>
    </row>
    <row r="841" spans="1:1">
      <c r="A841" s="168" t="str">
        <f>IF(AND(OR(SOURCE!A841="",ISBLANK(SOURCE!A841)),SOURCE!B841&gt;0),IF(ISBLANK(SOURCE!C841),"",SOURCE!C841),
IF(SOURCE!B841&lt;0,VLOOKUP(SOURCE!B841,lookups!A$1:B$25,2,0),
  IF(ISBLANK(SOURCE!B841),
    "",
    "/* "&amp;TEXT(SOURCE!B841,"???0")&amp;" *"&amp;
      SOURCE!C841&amp;", "&amp; IF(SOURCE!$O$2-LEN(SOURCE!C841) &gt;= 0, REPT(" ",SOURCE!$O$2-LEN(SOURCE!C841)), "")&amp;
      SOURCE!D841&amp;", "&amp; IF(SOURCE!$P$2-LEN(SOURCE!D841) &gt;= 0, REPT(" ",SOURCE!$P$2-LEN(SOURCE!D841)), "")&amp;
      SOURCE!E841&amp;", "&amp; IF(SOURCE!$Q$2-LEN(SOURCE!E841) &gt;=0, REPT(" ",SOURCE!$Q$2-LEN(SOURCE!E841)), "")&amp;
      SOURCE!F841&amp;", "&amp; IF(SOURCE!$R$2-LEN(SOURCE!F841) &gt;= 0, REPT(" ",SOURCE!$R$2-LEN(SOURCE!F841)+2), "")&amp;"("&amp;
      SUBSTITUTE(TEXT(SOURCE!G841,"??0"),"  ","")&amp;" &lt;&lt; TAM_MAX_BITS) |"&amp; IF(SOURCE!$S$2-3 &gt;= 0, REPT(" ",SOURCE!$S$2-5+4+1-1-LEN(SUBSTITUTE(SUBSTITUTE(TEXT(SOURCE!H841,"????0"),"  ","")," ",""))), "")&amp;
      SUBSTITUTE(SUBSTITUTE(TEXT(SOURCE!H841,"????0"),"  ","")," ","")&amp;","&amp; IF(SOURCE!$T$2-3 &gt;= 0, REPT(" ",SOURCE!$T$2-3-5), "")&amp;
      SOURCE!I841&amp;" | "&amp; IF(SOURCE!$U$2-LEN(SOURCE!I841) &gt;= 0, REPT(" ",SOURCE!$U$2-LEN(SOURCE!I841)), "")&amp;
      SOURCE!J841&amp;      IF(SOURCE!$V$2-LEN(SOURCE!J841) &gt;= 0, REPT(" ",SOURCE!$V$2-LEN(SOURCE!J841)), "")&amp;
  " | "&amp; SOURCE!K841&amp;      IF(SOURCE!$X$2-LEN(SOURCE!K841) &gt;= 0, REPT(" ",SOURCE!$X$2-LEN(SOURCE!K841)), "")&amp;
      "},"&amp;IF(SOURCE!L841&lt;&gt;"",""&amp;SOURCE!L841,"")
 )
)
)</f>
        <v>/*  817 */  { addItemToBuffer,             ITM_r_ACUTE,                 STD_r_ACUTE,                                   STD_r_ACUTE,                                   (0 &lt;&lt; TAM_MAX_BITS) |     0, CAT_aint | SLS_UNCHANGED | US_UNCHANGED},</v>
      </c>
    </row>
    <row r="842" spans="1:1">
      <c r="A842" s="168" t="str">
        <f>IF(AND(OR(SOURCE!A842="",ISBLANK(SOURCE!A842)),SOURCE!B842&gt;0),IF(ISBLANK(SOURCE!C842),"",SOURCE!C842),
IF(SOURCE!B842&lt;0,VLOOKUP(SOURCE!B842,lookups!A$1:B$25,2,0),
  IF(ISBLANK(SOURCE!B842),
    "",
    "/* "&amp;TEXT(SOURCE!B842,"???0")&amp;" *"&amp;
      SOURCE!C842&amp;", "&amp; IF(SOURCE!$O$2-LEN(SOURCE!C842) &gt;= 0, REPT(" ",SOURCE!$O$2-LEN(SOURCE!C842)), "")&amp;
      SOURCE!D842&amp;", "&amp; IF(SOURCE!$P$2-LEN(SOURCE!D842) &gt;= 0, REPT(" ",SOURCE!$P$2-LEN(SOURCE!D842)), "")&amp;
      SOURCE!E842&amp;", "&amp; IF(SOURCE!$Q$2-LEN(SOURCE!E842) &gt;=0, REPT(" ",SOURCE!$Q$2-LEN(SOURCE!E842)), "")&amp;
      SOURCE!F842&amp;", "&amp; IF(SOURCE!$R$2-LEN(SOURCE!F842) &gt;= 0, REPT(" ",SOURCE!$R$2-LEN(SOURCE!F842)+2), "")&amp;"("&amp;
      SUBSTITUTE(TEXT(SOURCE!G842,"??0"),"  ","")&amp;" &lt;&lt; TAM_MAX_BITS) |"&amp; IF(SOURCE!$S$2-3 &gt;= 0, REPT(" ",SOURCE!$S$2-5+4+1-1-LEN(SUBSTITUTE(SUBSTITUTE(TEXT(SOURCE!H842,"????0"),"  ","")," ",""))), "")&amp;
      SUBSTITUTE(SUBSTITUTE(TEXT(SOURCE!H842,"????0"),"  ","")," ","")&amp;","&amp; IF(SOURCE!$T$2-3 &gt;= 0, REPT(" ",SOURCE!$T$2-3-5), "")&amp;
      SOURCE!I842&amp;" | "&amp; IF(SOURCE!$U$2-LEN(SOURCE!I842) &gt;= 0, REPT(" ",SOURCE!$U$2-LEN(SOURCE!I842)), "")&amp;
      SOURCE!J842&amp;      IF(SOURCE!$V$2-LEN(SOURCE!J842) &gt;= 0, REPT(" ",SOURCE!$V$2-LEN(SOURCE!J842)), "")&amp;
  " | "&amp; SOURCE!K842&amp;      IF(SOURCE!$X$2-LEN(SOURCE!K842) &gt;= 0, REPT(" ",SOURCE!$X$2-LEN(SOURCE!K842)), "")&amp;
      "},"&amp;IF(SOURCE!L842&lt;&gt;"",""&amp;SOURCE!L842,"")
 )
)
)</f>
        <v>/*  818 */  { addItemToBuffer,             ITM_s_SHARP,                 STD_s_SHARP,                                   STD_s_SHARP,                                   (0 &lt;&lt; TAM_MAX_BITS) |     0, CAT_aint | SLS_UNCHANGED | US_UNCHANGED},</v>
      </c>
    </row>
    <row r="843" spans="1:1">
      <c r="A843" s="168" t="str">
        <f>IF(AND(OR(SOURCE!A843="",ISBLANK(SOURCE!A843)),SOURCE!B843&gt;0),IF(ISBLANK(SOURCE!C843),"",SOURCE!C843),
IF(SOURCE!B843&lt;0,VLOOKUP(SOURCE!B843,lookups!A$1:B$25,2,0),
  IF(ISBLANK(SOURCE!B843),
    "",
    "/* "&amp;TEXT(SOURCE!B843,"???0")&amp;" *"&amp;
      SOURCE!C843&amp;", "&amp; IF(SOURCE!$O$2-LEN(SOURCE!C843) &gt;= 0, REPT(" ",SOURCE!$O$2-LEN(SOURCE!C843)), "")&amp;
      SOURCE!D843&amp;", "&amp; IF(SOURCE!$P$2-LEN(SOURCE!D843) &gt;= 0, REPT(" ",SOURCE!$P$2-LEN(SOURCE!D843)), "")&amp;
      SOURCE!E843&amp;", "&amp; IF(SOURCE!$Q$2-LEN(SOURCE!E843) &gt;=0, REPT(" ",SOURCE!$Q$2-LEN(SOURCE!E843)), "")&amp;
      SOURCE!F843&amp;", "&amp; IF(SOURCE!$R$2-LEN(SOURCE!F843) &gt;= 0, REPT(" ",SOURCE!$R$2-LEN(SOURCE!F843)+2), "")&amp;"("&amp;
      SUBSTITUTE(TEXT(SOURCE!G843,"??0"),"  ","")&amp;" &lt;&lt; TAM_MAX_BITS) |"&amp; IF(SOURCE!$S$2-3 &gt;= 0, REPT(" ",SOURCE!$S$2-5+4+1-1-LEN(SUBSTITUTE(SUBSTITUTE(TEXT(SOURCE!H843,"????0"),"  ","")," ",""))), "")&amp;
      SUBSTITUTE(SUBSTITUTE(TEXT(SOURCE!H843,"????0"),"  ","")," ","")&amp;","&amp; IF(SOURCE!$T$2-3 &gt;= 0, REPT(" ",SOURCE!$T$2-3-5), "")&amp;
      SOURCE!I843&amp;" | "&amp; IF(SOURCE!$U$2-LEN(SOURCE!I843) &gt;= 0, REPT(" ",SOURCE!$U$2-LEN(SOURCE!I843)), "")&amp;
      SOURCE!J843&amp;      IF(SOURCE!$V$2-LEN(SOURCE!J843) &gt;= 0, REPT(" ",SOURCE!$V$2-LEN(SOURCE!J843)), "")&amp;
  " | "&amp; SOURCE!K843&amp;      IF(SOURCE!$X$2-LEN(SOURCE!K843) &gt;= 0, REPT(" ",SOURCE!$X$2-LEN(SOURCE!K843)), "")&amp;
      "},"&amp;IF(SOURCE!L843&lt;&gt;"",""&amp;SOURCE!L843,"")
 )
)
)</f>
        <v>/*  819 */  { addItemToBuffer,             ITM_s_ACUTE,                 STD_s_ACUTE,                                   STD_s_ACUTE,                                   (0 &lt;&lt; TAM_MAX_BITS) |     0, CAT_aint | SLS_UNCHANGED | US_UNCHANGED},</v>
      </c>
    </row>
    <row r="844" spans="1:1">
      <c r="A844" s="168" t="str">
        <f>IF(AND(OR(SOURCE!A844="",ISBLANK(SOURCE!A844)),SOURCE!B844&gt;0),IF(ISBLANK(SOURCE!C844),"",SOURCE!C844),
IF(SOURCE!B844&lt;0,VLOOKUP(SOURCE!B844,lookups!A$1:B$25,2,0),
  IF(ISBLANK(SOURCE!B844),
    "",
    "/* "&amp;TEXT(SOURCE!B844,"???0")&amp;" *"&amp;
      SOURCE!C844&amp;", "&amp; IF(SOURCE!$O$2-LEN(SOURCE!C844) &gt;= 0, REPT(" ",SOURCE!$O$2-LEN(SOURCE!C844)), "")&amp;
      SOURCE!D844&amp;", "&amp; IF(SOURCE!$P$2-LEN(SOURCE!D844) &gt;= 0, REPT(" ",SOURCE!$P$2-LEN(SOURCE!D844)), "")&amp;
      SOURCE!E844&amp;", "&amp; IF(SOURCE!$Q$2-LEN(SOURCE!E844) &gt;=0, REPT(" ",SOURCE!$Q$2-LEN(SOURCE!E844)), "")&amp;
      SOURCE!F844&amp;", "&amp; IF(SOURCE!$R$2-LEN(SOURCE!F844) &gt;= 0, REPT(" ",SOURCE!$R$2-LEN(SOURCE!F844)+2), "")&amp;"("&amp;
      SUBSTITUTE(TEXT(SOURCE!G844,"??0"),"  ","")&amp;" &lt;&lt; TAM_MAX_BITS) |"&amp; IF(SOURCE!$S$2-3 &gt;= 0, REPT(" ",SOURCE!$S$2-5+4+1-1-LEN(SUBSTITUTE(SUBSTITUTE(TEXT(SOURCE!H844,"????0"),"  ","")," ",""))), "")&amp;
      SUBSTITUTE(SUBSTITUTE(TEXT(SOURCE!H844,"????0"),"  ","")," ","")&amp;","&amp; IF(SOURCE!$T$2-3 &gt;= 0, REPT(" ",SOURCE!$T$2-3-5), "")&amp;
      SOURCE!I844&amp;" | "&amp; IF(SOURCE!$U$2-LEN(SOURCE!I844) &gt;= 0, REPT(" ",SOURCE!$U$2-LEN(SOURCE!I844)), "")&amp;
      SOURCE!J844&amp;      IF(SOURCE!$V$2-LEN(SOURCE!J844) &gt;= 0, REPT(" ",SOURCE!$V$2-LEN(SOURCE!J844)), "")&amp;
  " | "&amp; SOURCE!K844&amp;      IF(SOURCE!$X$2-LEN(SOURCE!K844) &gt;= 0, REPT(" ",SOURCE!$X$2-LEN(SOURCE!K844)), "")&amp;
      "},"&amp;IF(SOURCE!L844&lt;&gt;"",""&amp;SOURCE!L844,"")
 )
)
)</f>
        <v>/*  820 */  { addItemToBuffer,             ITM_s_CARON,                 STD_s_CARON,                                   STD_s_CARON,                                   (0 &lt;&lt; TAM_MAX_BITS) |     0, CAT_aint | SLS_UNCHANGED | US_UNCHANGED},</v>
      </c>
    </row>
    <row r="845" spans="1:1">
      <c r="A845" s="168" t="str">
        <f>IF(AND(OR(SOURCE!A845="",ISBLANK(SOURCE!A845)),SOURCE!B845&gt;0),IF(ISBLANK(SOURCE!C845),"",SOURCE!C845),
IF(SOURCE!B845&lt;0,VLOOKUP(SOURCE!B845,lookups!A$1:B$25,2,0),
  IF(ISBLANK(SOURCE!B845),
    "",
    "/* "&amp;TEXT(SOURCE!B845,"???0")&amp;" *"&amp;
      SOURCE!C845&amp;", "&amp; IF(SOURCE!$O$2-LEN(SOURCE!C845) &gt;= 0, REPT(" ",SOURCE!$O$2-LEN(SOURCE!C845)), "")&amp;
      SOURCE!D845&amp;", "&amp; IF(SOURCE!$P$2-LEN(SOURCE!D845) &gt;= 0, REPT(" ",SOURCE!$P$2-LEN(SOURCE!D845)), "")&amp;
      SOURCE!E845&amp;", "&amp; IF(SOURCE!$Q$2-LEN(SOURCE!E845) &gt;=0, REPT(" ",SOURCE!$Q$2-LEN(SOURCE!E845)), "")&amp;
      SOURCE!F845&amp;", "&amp; IF(SOURCE!$R$2-LEN(SOURCE!F845) &gt;= 0, REPT(" ",SOURCE!$R$2-LEN(SOURCE!F845)+2), "")&amp;"("&amp;
      SUBSTITUTE(TEXT(SOURCE!G845,"??0"),"  ","")&amp;" &lt;&lt; TAM_MAX_BITS) |"&amp; IF(SOURCE!$S$2-3 &gt;= 0, REPT(" ",SOURCE!$S$2-5+4+1-1-LEN(SUBSTITUTE(SUBSTITUTE(TEXT(SOURCE!H845,"????0"),"  ","")," ",""))), "")&amp;
      SUBSTITUTE(SUBSTITUTE(TEXT(SOURCE!H845,"????0"),"  ","")," ","")&amp;","&amp; IF(SOURCE!$T$2-3 &gt;= 0, REPT(" ",SOURCE!$T$2-3-5), "")&amp;
      SOURCE!I845&amp;" | "&amp; IF(SOURCE!$U$2-LEN(SOURCE!I845) &gt;= 0, REPT(" ",SOURCE!$U$2-LEN(SOURCE!I845)), "")&amp;
      SOURCE!J845&amp;      IF(SOURCE!$V$2-LEN(SOURCE!J845) &gt;= 0, REPT(" ",SOURCE!$V$2-LEN(SOURCE!J845)), "")&amp;
  " | "&amp; SOURCE!K845&amp;      IF(SOURCE!$X$2-LEN(SOURCE!K845) &gt;= 0, REPT(" ",SOURCE!$X$2-LEN(SOURCE!K845)), "")&amp;
      "},"&amp;IF(SOURCE!L845&lt;&gt;"",""&amp;SOURCE!L845,"")
 )
)
)</f>
        <v>/*  821 */  { addItemToBuffer,             ITM_s_CEDILLA,               STD_s_CEDILLA,                                 STD_s_CEDILLA,                                 (0 &lt;&lt; TAM_MAX_BITS) |     0, CAT_aint | SLS_UNCHANGED | US_UNCHANGED},</v>
      </c>
    </row>
    <row r="846" spans="1:1">
      <c r="A846" s="168" t="str">
        <f>IF(AND(OR(SOURCE!A846="",ISBLANK(SOURCE!A846)),SOURCE!B846&gt;0),IF(ISBLANK(SOURCE!C846),"",SOURCE!C846),
IF(SOURCE!B846&lt;0,VLOOKUP(SOURCE!B846,lookups!A$1:B$25,2,0),
  IF(ISBLANK(SOURCE!B846),
    "",
    "/* "&amp;TEXT(SOURCE!B846,"???0")&amp;" *"&amp;
      SOURCE!C846&amp;", "&amp; IF(SOURCE!$O$2-LEN(SOURCE!C846) &gt;= 0, REPT(" ",SOURCE!$O$2-LEN(SOURCE!C846)), "")&amp;
      SOURCE!D846&amp;", "&amp; IF(SOURCE!$P$2-LEN(SOURCE!D846) &gt;= 0, REPT(" ",SOURCE!$P$2-LEN(SOURCE!D846)), "")&amp;
      SOURCE!E846&amp;", "&amp; IF(SOURCE!$Q$2-LEN(SOURCE!E846) &gt;=0, REPT(" ",SOURCE!$Q$2-LEN(SOURCE!E846)), "")&amp;
      SOURCE!F846&amp;", "&amp; IF(SOURCE!$R$2-LEN(SOURCE!F846) &gt;= 0, REPT(" ",SOURCE!$R$2-LEN(SOURCE!F846)+2), "")&amp;"("&amp;
      SUBSTITUTE(TEXT(SOURCE!G846,"??0"),"  ","")&amp;" &lt;&lt; TAM_MAX_BITS) |"&amp; IF(SOURCE!$S$2-3 &gt;= 0, REPT(" ",SOURCE!$S$2-5+4+1-1-LEN(SUBSTITUTE(SUBSTITUTE(TEXT(SOURCE!H846,"????0"),"  ","")," ",""))), "")&amp;
      SUBSTITUTE(SUBSTITUTE(TEXT(SOURCE!H846,"????0"),"  ","")," ","")&amp;","&amp; IF(SOURCE!$T$2-3 &gt;= 0, REPT(" ",SOURCE!$T$2-3-5), "")&amp;
      SOURCE!I846&amp;" | "&amp; IF(SOURCE!$U$2-LEN(SOURCE!I846) &gt;= 0, REPT(" ",SOURCE!$U$2-LEN(SOURCE!I846)), "")&amp;
      SOURCE!J846&amp;      IF(SOURCE!$V$2-LEN(SOURCE!J846) &gt;= 0, REPT(" ",SOURCE!$V$2-LEN(SOURCE!J846)), "")&amp;
  " | "&amp; SOURCE!K846&amp;      IF(SOURCE!$X$2-LEN(SOURCE!K846) &gt;= 0, REPT(" ",SOURCE!$X$2-LEN(SOURCE!K846)), "")&amp;
      "},"&amp;IF(SOURCE!L846&lt;&gt;"",""&amp;SOURCE!L846,"")
 )
)
)</f>
        <v>/*  822 */  { addItemToBuffer,             ITM_t_APOSTROPHE,            STD_t_APOSTROPHE,                              STD_t_APOSTROPHE,                              (0 &lt;&lt; TAM_MAX_BITS) |     0, CAT_aint | SLS_UNCHANGED | US_UNCHANGED},</v>
      </c>
    </row>
    <row r="847" spans="1:1">
      <c r="A847" s="168" t="str">
        <f>IF(AND(OR(SOURCE!A847="",ISBLANK(SOURCE!A847)),SOURCE!B847&gt;0),IF(ISBLANK(SOURCE!C847),"",SOURCE!C847),
IF(SOURCE!B847&lt;0,VLOOKUP(SOURCE!B847,lookups!A$1:B$25,2,0),
  IF(ISBLANK(SOURCE!B847),
    "",
    "/* "&amp;TEXT(SOURCE!B847,"???0")&amp;" *"&amp;
      SOURCE!C847&amp;", "&amp; IF(SOURCE!$O$2-LEN(SOURCE!C847) &gt;= 0, REPT(" ",SOURCE!$O$2-LEN(SOURCE!C847)), "")&amp;
      SOURCE!D847&amp;", "&amp; IF(SOURCE!$P$2-LEN(SOURCE!D847) &gt;= 0, REPT(" ",SOURCE!$P$2-LEN(SOURCE!D847)), "")&amp;
      SOURCE!E847&amp;", "&amp; IF(SOURCE!$Q$2-LEN(SOURCE!E847) &gt;=0, REPT(" ",SOURCE!$Q$2-LEN(SOURCE!E847)), "")&amp;
      SOURCE!F847&amp;", "&amp; IF(SOURCE!$R$2-LEN(SOURCE!F847) &gt;= 0, REPT(" ",SOURCE!$R$2-LEN(SOURCE!F847)+2), "")&amp;"("&amp;
      SUBSTITUTE(TEXT(SOURCE!G847,"??0"),"  ","")&amp;" &lt;&lt; TAM_MAX_BITS) |"&amp; IF(SOURCE!$S$2-3 &gt;= 0, REPT(" ",SOURCE!$S$2-5+4+1-1-LEN(SUBSTITUTE(SUBSTITUTE(TEXT(SOURCE!H847,"????0"),"  ","")," ",""))), "")&amp;
      SUBSTITUTE(SUBSTITUTE(TEXT(SOURCE!H847,"????0"),"  ","")," ","")&amp;","&amp; IF(SOURCE!$T$2-3 &gt;= 0, REPT(" ",SOURCE!$T$2-3-5), "")&amp;
      SOURCE!I847&amp;" | "&amp; IF(SOURCE!$U$2-LEN(SOURCE!I847) &gt;= 0, REPT(" ",SOURCE!$U$2-LEN(SOURCE!I847)), "")&amp;
      SOURCE!J847&amp;      IF(SOURCE!$V$2-LEN(SOURCE!J847) &gt;= 0, REPT(" ",SOURCE!$V$2-LEN(SOURCE!J847)), "")&amp;
  " | "&amp; SOURCE!K847&amp;      IF(SOURCE!$X$2-LEN(SOURCE!K847) &gt;= 0, REPT(" ",SOURCE!$X$2-LEN(SOURCE!K847)), "")&amp;
      "},"&amp;IF(SOURCE!L847&lt;&gt;"",""&amp;SOURCE!L847,"")
 )
)
)</f>
        <v>/*  823 */  { addItemToBuffer,             ITM_t_CEDILLA,               STD_t_CEDILLA,                                 STD_t_CEDILLA,                                 (0 &lt;&lt; TAM_MAX_BITS) |     0, CAT_aint | SLS_UNCHANGED | US_UNCHANGED},</v>
      </c>
    </row>
    <row r="848" spans="1:1">
      <c r="A848" s="168" t="str">
        <f>IF(AND(OR(SOURCE!A848="",ISBLANK(SOURCE!A848)),SOURCE!B848&gt;0),IF(ISBLANK(SOURCE!C848),"",SOURCE!C848),
IF(SOURCE!B848&lt;0,VLOOKUP(SOURCE!B848,lookups!A$1:B$25,2,0),
  IF(ISBLANK(SOURCE!B848),
    "",
    "/* "&amp;TEXT(SOURCE!B848,"???0")&amp;" *"&amp;
      SOURCE!C848&amp;", "&amp; IF(SOURCE!$O$2-LEN(SOURCE!C848) &gt;= 0, REPT(" ",SOURCE!$O$2-LEN(SOURCE!C848)), "")&amp;
      SOURCE!D848&amp;", "&amp; IF(SOURCE!$P$2-LEN(SOURCE!D848) &gt;= 0, REPT(" ",SOURCE!$P$2-LEN(SOURCE!D848)), "")&amp;
      SOURCE!E848&amp;", "&amp; IF(SOURCE!$Q$2-LEN(SOURCE!E848) &gt;=0, REPT(" ",SOURCE!$Q$2-LEN(SOURCE!E848)), "")&amp;
      SOURCE!F848&amp;", "&amp; IF(SOURCE!$R$2-LEN(SOURCE!F848) &gt;= 0, REPT(" ",SOURCE!$R$2-LEN(SOURCE!F848)+2), "")&amp;"("&amp;
      SUBSTITUTE(TEXT(SOURCE!G848,"??0"),"  ","")&amp;" &lt;&lt; TAM_MAX_BITS) |"&amp; IF(SOURCE!$S$2-3 &gt;= 0, REPT(" ",SOURCE!$S$2-5+4+1-1-LEN(SUBSTITUTE(SUBSTITUTE(TEXT(SOURCE!H848,"????0"),"  ","")," ",""))), "")&amp;
      SUBSTITUTE(SUBSTITUTE(TEXT(SOURCE!H848,"????0"),"  ","")," ","")&amp;","&amp; IF(SOURCE!$T$2-3 &gt;= 0, REPT(" ",SOURCE!$T$2-3-5), "")&amp;
      SOURCE!I848&amp;" | "&amp; IF(SOURCE!$U$2-LEN(SOURCE!I848) &gt;= 0, REPT(" ",SOURCE!$U$2-LEN(SOURCE!I848)), "")&amp;
      SOURCE!J848&amp;      IF(SOURCE!$V$2-LEN(SOURCE!J848) &gt;= 0, REPT(" ",SOURCE!$V$2-LEN(SOURCE!J848)), "")&amp;
  " | "&amp; SOURCE!K848&amp;      IF(SOURCE!$X$2-LEN(SOURCE!K848) &gt;= 0, REPT(" ",SOURCE!$X$2-LEN(SOURCE!K848)), "")&amp;
      "},"&amp;IF(SOURCE!L848&lt;&gt;"",""&amp;SOURCE!L848,"")
 )
)
)</f>
        <v>/*  824 */  { addItemToBuffer,             ITM_u_MACRON,                STD_u_MACRON,                                  STD_u_MACRON,                                  (0 &lt;&lt; TAM_MAX_BITS) |     0, CAT_aint | SLS_UNCHANGED | US_UNCHANGED},</v>
      </c>
    </row>
    <row r="849" spans="1:1">
      <c r="A849" s="168" t="str">
        <f>IF(AND(OR(SOURCE!A849="",ISBLANK(SOURCE!A849)),SOURCE!B849&gt;0),IF(ISBLANK(SOURCE!C849),"",SOURCE!C849),
IF(SOURCE!B849&lt;0,VLOOKUP(SOURCE!B849,lookups!A$1:B$25,2,0),
  IF(ISBLANK(SOURCE!B849),
    "",
    "/* "&amp;TEXT(SOURCE!B849,"???0")&amp;" *"&amp;
      SOURCE!C849&amp;", "&amp; IF(SOURCE!$O$2-LEN(SOURCE!C849) &gt;= 0, REPT(" ",SOURCE!$O$2-LEN(SOURCE!C849)), "")&amp;
      SOURCE!D849&amp;", "&amp; IF(SOURCE!$P$2-LEN(SOURCE!D849) &gt;= 0, REPT(" ",SOURCE!$P$2-LEN(SOURCE!D849)), "")&amp;
      SOURCE!E849&amp;", "&amp; IF(SOURCE!$Q$2-LEN(SOURCE!E849) &gt;=0, REPT(" ",SOURCE!$Q$2-LEN(SOURCE!E849)), "")&amp;
      SOURCE!F849&amp;", "&amp; IF(SOURCE!$R$2-LEN(SOURCE!F849) &gt;= 0, REPT(" ",SOURCE!$R$2-LEN(SOURCE!F849)+2), "")&amp;"("&amp;
      SUBSTITUTE(TEXT(SOURCE!G849,"??0"),"  ","")&amp;" &lt;&lt; TAM_MAX_BITS) |"&amp; IF(SOURCE!$S$2-3 &gt;= 0, REPT(" ",SOURCE!$S$2-5+4+1-1-LEN(SUBSTITUTE(SUBSTITUTE(TEXT(SOURCE!H849,"????0"),"  ","")," ",""))), "")&amp;
      SUBSTITUTE(SUBSTITUTE(TEXT(SOURCE!H849,"????0"),"  ","")," ","")&amp;","&amp; IF(SOURCE!$T$2-3 &gt;= 0, REPT(" ",SOURCE!$T$2-3-5), "")&amp;
      SOURCE!I849&amp;" | "&amp; IF(SOURCE!$U$2-LEN(SOURCE!I849) &gt;= 0, REPT(" ",SOURCE!$U$2-LEN(SOURCE!I849)), "")&amp;
      SOURCE!J849&amp;      IF(SOURCE!$V$2-LEN(SOURCE!J849) &gt;= 0, REPT(" ",SOURCE!$V$2-LEN(SOURCE!J849)), "")&amp;
  " | "&amp; SOURCE!K849&amp;      IF(SOURCE!$X$2-LEN(SOURCE!K849) &gt;= 0, REPT(" ",SOURCE!$X$2-LEN(SOURCE!K849)), "")&amp;
      "},"&amp;IF(SOURCE!L849&lt;&gt;"",""&amp;SOURCE!L849,"")
 )
)
)</f>
        <v>/*  825 */  { addItemToBuffer,             ITM_u_ACUTE,                 STD_u_ACUTE,                                   STD_u_ACUTE,                                   (0 &lt;&lt; TAM_MAX_BITS) |     0, CAT_aint | SLS_UNCHANGED | US_UNCHANGED},</v>
      </c>
    </row>
    <row r="850" spans="1:1">
      <c r="A850" s="168" t="str">
        <f>IF(AND(OR(SOURCE!A850="",ISBLANK(SOURCE!A850)),SOURCE!B850&gt;0),IF(ISBLANK(SOURCE!C850),"",SOURCE!C850),
IF(SOURCE!B850&lt;0,VLOOKUP(SOURCE!B850,lookups!A$1:B$25,2,0),
  IF(ISBLANK(SOURCE!B850),
    "",
    "/* "&amp;TEXT(SOURCE!B850,"???0")&amp;" *"&amp;
      SOURCE!C850&amp;", "&amp; IF(SOURCE!$O$2-LEN(SOURCE!C850) &gt;= 0, REPT(" ",SOURCE!$O$2-LEN(SOURCE!C850)), "")&amp;
      SOURCE!D850&amp;", "&amp; IF(SOURCE!$P$2-LEN(SOURCE!D850) &gt;= 0, REPT(" ",SOURCE!$P$2-LEN(SOURCE!D850)), "")&amp;
      SOURCE!E850&amp;", "&amp; IF(SOURCE!$Q$2-LEN(SOURCE!E850) &gt;=0, REPT(" ",SOURCE!$Q$2-LEN(SOURCE!E850)), "")&amp;
      SOURCE!F850&amp;", "&amp; IF(SOURCE!$R$2-LEN(SOURCE!F850) &gt;= 0, REPT(" ",SOURCE!$R$2-LEN(SOURCE!F850)+2), "")&amp;"("&amp;
      SUBSTITUTE(TEXT(SOURCE!G850,"??0"),"  ","")&amp;" &lt;&lt; TAM_MAX_BITS) |"&amp; IF(SOURCE!$S$2-3 &gt;= 0, REPT(" ",SOURCE!$S$2-5+4+1-1-LEN(SUBSTITUTE(SUBSTITUTE(TEXT(SOURCE!H850,"????0"),"  ","")," ",""))), "")&amp;
      SUBSTITUTE(SUBSTITUTE(TEXT(SOURCE!H850,"????0"),"  ","")," ","")&amp;","&amp; IF(SOURCE!$T$2-3 &gt;= 0, REPT(" ",SOURCE!$T$2-3-5), "")&amp;
      SOURCE!I850&amp;" | "&amp; IF(SOURCE!$U$2-LEN(SOURCE!I850) &gt;= 0, REPT(" ",SOURCE!$U$2-LEN(SOURCE!I850)), "")&amp;
      SOURCE!J850&amp;      IF(SOURCE!$V$2-LEN(SOURCE!J850) &gt;= 0, REPT(" ",SOURCE!$V$2-LEN(SOURCE!J850)), "")&amp;
  " | "&amp; SOURCE!K850&amp;      IF(SOURCE!$X$2-LEN(SOURCE!K850) &gt;= 0, REPT(" ",SOURCE!$X$2-LEN(SOURCE!K850)), "")&amp;
      "},"&amp;IF(SOURCE!L850&lt;&gt;"",""&amp;SOURCE!L850,"")
 )
)
)</f>
        <v>/*  826 */  { addItemToBuffer,             ITM_u_BREVE,                 STD_u_BREVE,                                   STD_u_BREVE,                                   (0 &lt;&lt; TAM_MAX_BITS) |     0, CAT_aint | SLS_UNCHANGED | US_UNCHANGED},</v>
      </c>
    </row>
    <row r="851" spans="1:1">
      <c r="A851" s="168" t="str">
        <f>IF(AND(OR(SOURCE!A851="",ISBLANK(SOURCE!A851)),SOURCE!B851&gt;0),IF(ISBLANK(SOURCE!C851),"",SOURCE!C851),
IF(SOURCE!B851&lt;0,VLOOKUP(SOURCE!B851,lookups!A$1:B$25,2,0),
  IF(ISBLANK(SOURCE!B851),
    "",
    "/* "&amp;TEXT(SOURCE!B851,"???0")&amp;" *"&amp;
      SOURCE!C851&amp;", "&amp; IF(SOURCE!$O$2-LEN(SOURCE!C851) &gt;= 0, REPT(" ",SOURCE!$O$2-LEN(SOURCE!C851)), "")&amp;
      SOURCE!D851&amp;", "&amp; IF(SOURCE!$P$2-LEN(SOURCE!D851) &gt;= 0, REPT(" ",SOURCE!$P$2-LEN(SOURCE!D851)), "")&amp;
      SOURCE!E851&amp;", "&amp; IF(SOURCE!$Q$2-LEN(SOURCE!E851) &gt;=0, REPT(" ",SOURCE!$Q$2-LEN(SOURCE!E851)), "")&amp;
      SOURCE!F851&amp;", "&amp; IF(SOURCE!$R$2-LEN(SOURCE!F851) &gt;= 0, REPT(" ",SOURCE!$R$2-LEN(SOURCE!F851)+2), "")&amp;"("&amp;
      SUBSTITUTE(TEXT(SOURCE!G851,"??0"),"  ","")&amp;" &lt;&lt; TAM_MAX_BITS) |"&amp; IF(SOURCE!$S$2-3 &gt;= 0, REPT(" ",SOURCE!$S$2-5+4+1-1-LEN(SUBSTITUTE(SUBSTITUTE(TEXT(SOURCE!H851,"????0"),"  ","")," ",""))), "")&amp;
      SUBSTITUTE(SUBSTITUTE(TEXT(SOURCE!H851,"????0"),"  ","")," ","")&amp;","&amp; IF(SOURCE!$T$2-3 &gt;= 0, REPT(" ",SOURCE!$T$2-3-5), "")&amp;
      SOURCE!I851&amp;" | "&amp; IF(SOURCE!$U$2-LEN(SOURCE!I851) &gt;= 0, REPT(" ",SOURCE!$U$2-LEN(SOURCE!I851)), "")&amp;
      SOURCE!J851&amp;      IF(SOURCE!$V$2-LEN(SOURCE!J851) &gt;= 0, REPT(" ",SOURCE!$V$2-LEN(SOURCE!J851)), "")&amp;
  " | "&amp; SOURCE!K851&amp;      IF(SOURCE!$X$2-LEN(SOURCE!K851) &gt;= 0, REPT(" ",SOURCE!$X$2-LEN(SOURCE!K851)), "")&amp;
      "},"&amp;IF(SOURCE!L851&lt;&gt;"",""&amp;SOURCE!L851,"")
 )
)
)</f>
        <v>/*  827 */  { addItemToBuffer,             ITM_u_GRAVE,                 STD_u_GRAVE,                                   STD_u_GRAVE,                                   (0 &lt;&lt; TAM_MAX_BITS) |     0, CAT_aint | SLS_UNCHANGED | US_UNCHANGED},</v>
      </c>
    </row>
    <row r="852" spans="1:1">
      <c r="A852" s="168" t="str">
        <f>IF(AND(OR(SOURCE!A852="",ISBLANK(SOURCE!A852)),SOURCE!B852&gt;0),IF(ISBLANK(SOURCE!C852),"",SOURCE!C852),
IF(SOURCE!B852&lt;0,VLOOKUP(SOURCE!B852,lookups!A$1:B$25,2,0),
  IF(ISBLANK(SOURCE!B852),
    "",
    "/* "&amp;TEXT(SOURCE!B852,"???0")&amp;" *"&amp;
      SOURCE!C852&amp;", "&amp; IF(SOURCE!$O$2-LEN(SOURCE!C852) &gt;= 0, REPT(" ",SOURCE!$O$2-LEN(SOURCE!C852)), "")&amp;
      SOURCE!D852&amp;", "&amp; IF(SOURCE!$P$2-LEN(SOURCE!D852) &gt;= 0, REPT(" ",SOURCE!$P$2-LEN(SOURCE!D852)), "")&amp;
      SOURCE!E852&amp;", "&amp; IF(SOURCE!$Q$2-LEN(SOURCE!E852) &gt;=0, REPT(" ",SOURCE!$Q$2-LEN(SOURCE!E852)), "")&amp;
      SOURCE!F852&amp;", "&amp; IF(SOURCE!$R$2-LEN(SOURCE!F852) &gt;= 0, REPT(" ",SOURCE!$R$2-LEN(SOURCE!F852)+2), "")&amp;"("&amp;
      SUBSTITUTE(TEXT(SOURCE!G852,"??0"),"  ","")&amp;" &lt;&lt; TAM_MAX_BITS) |"&amp; IF(SOURCE!$S$2-3 &gt;= 0, REPT(" ",SOURCE!$S$2-5+4+1-1-LEN(SUBSTITUTE(SUBSTITUTE(TEXT(SOURCE!H852,"????0"),"  ","")," ",""))), "")&amp;
      SUBSTITUTE(SUBSTITUTE(TEXT(SOURCE!H852,"????0"),"  ","")," ","")&amp;","&amp; IF(SOURCE!$T$2-3 &gt;= 0, REPT(" ",SOURCE!$T$2-3-5), "")&amp;
      SOURCE!I852&amp;" | "&amp; IF(SOURCE!$U$2-LEN(SOURCE!I852) &gt;= 0, REPT(" ",SOURCE!$U$2-LEN(SOURCE!I852)), "")&amp;
      SOURCE!J852&amp;      IF(SOURCE!$V$2-LEN(SOURCE!J852) &gt;= 0, REPT(" ",SOURCE!$V$2-LEN(SOURCE!J852)), "")&amp;
  " | "&amp; SOURCE!K852&amp;      IF(SOURCE!$X$2-LEN(SOURCE!K852) &gt;= 0, REPT(" ",SOURCE!$X$2-LEN(SOURCE!K852)), "")&amp;
      "},"&amp;IF(SOURCE!L852&lt;&gt;"",""&amp;SOURCE!L852,"")
 )
)
)</f>
        <v>/*  828 */  { addItemToBuffer,             ITM_u_DIARESIS,              STD_u_DIARESIS,                                STD_u_DIARESIS,                                (0 &lt;&lt; TAM_MAX_BITS) |     0, CAT_aint | SLS_UNCHANGED | US_UNCHANGED},</v>
      </c>
    </row>
    <row r="853" spans="1:1">
      <c r="A853" s="168" t="str">
        <f>IF(AND(OR(SOURCE!A853="",ISBLANK(SOURCE!A853)),SOURCE!B853&gt;0),IF(ISBLANK(SOURCE!C853),"",SOURCE!C853),
IF(SOURCE!B853&lt;0,VLOOKUP(SOURCE!B853,lookups!A$1:B$25,2,0),
  IF(ISBLANK(SOURCE!B853),
    "",
    "/* "&amp;TEXT(SOURCE!B853,"???0")&amp;" *"&amp;
      SOURCE!C853&amp;", "&amp; IF(SOURCE!$O$2-LEN(SOURCE!C853) &gt;= 0, REPT(" ",SOURCE!$O$2-LEN(SOURCE!C853)), "")&amp;
      SOURCE!D853&amp;", "&amp; IF(SOURCE!$P$2-LEN(SOURCE!D853) &gt;= 0, REPT(" ",SOURCE!$P$2-LEN(SOURCE!D853)), "")&amp;
      SOURCE!E853&amp;", "&amp; IF(SOURCE!$Q$2-LEN(SOURCE!E853) &gt;=0, REPT(" ",SOURCE!$Q$2-LEN(SOURCE!E853)), "")&amp;
      SOURCE!F853&amp;", "&amp; IF(SOURCE!$R$2-LEN(SOURCE!F853) &gt;= 0, REPT(" ",SOURCE!$R$2-LEN(SOURCE!F853)+2), "")&amp;"("&amp;
      SUBSTITUTE(TEXT(SOURCE!G853,"??0"),"  ","")&amp;" &lt;&lt; TAM_MAX_BITS) |"&amp; IF(SOURCE!$S$2-3 &gt;= 0, REPT(" ",SOURCE!$S$2-5+4+1-1-LEN(SUBSTITUTE(SUBSTITUTE(TEXT(SOURCE!H853,"????0"),"  ","")," ",""))), "")&amp;
      SUBSTITUTE(SUBSTITUTE(TEXT(SOURCE!H853,"????0"),"  ","")," ","")&amp;","&amp; IF(SOURCE!$T$2-3 &gt;= 0, REPT(" ",SOURCE!$T$2-3-5), "")&amp;
      SOURCE!I853&amp;" | "&amp; IF(SOURCE!$U$2-LEN(SOURCE!I853) &gt;= 0, REPT(" ",SOURCE!$U$2-LEN(SOURCE!I853)), "")&amp;
      SOURCE!J853&amp;      IF(SOURCE!$V$2-LEN(SOURCE!J853) &gt;= 0, REPT(" ",SOURCE!$V$2-LEN(SOURCE!J853)), "")&amp;
  " | "&amp; SOURCE!K853&amp;      IF(SOURCE!$X$2-LEN(SOURCE!K853) &gt;= 0, REPT(" ",SOURCE!$X$2-LEN(SOURCE!K853)), "")&amp;
      "},"&amp;IF(SOURCE!L853&lt;&gt;"",""&amp;SOURCE!L853,"")
 )
)
)</f>
        <v>/*  829 */  { addItemToBuffer,             ITM_u_TILDE,                 STD_u_TILDE,                                   STD_u_TILDE,                                   (0 &lt;&lt; TAM_MAX_BITS) |     0, CAT_aint | SLS_UNCHANGED | US_UNCHANGED},</v>
      </c>
    </row>
    <row r="854" spans="1:1">
      <c r="A854" s="168" t="str">
        <f>IF(AND(OR(SOURCE!A854="",ISBLANK(SOURCE!A854)),SOURCE!B854&gt;0),IF(ISBLANK(SOURCE!C854),"",SOURCE!C854),
IF(SOURCE!B854&lt;0,VLOOKUP(SOURCE!B854,lookups!A$1:B$25,2,0),
  IF(ISBLANK(SOURCE!B854),
    "",
    "/* "&amp;TEXT(SOURCE!B854,"???0")&amp;" *"&amp;
      SOURCE!C854&amp;", "&amp; IF(SOURCE!$O$2-LEN(SOURCE!C854) &gt;= 0, REPT(" ",SOURCE!$O$2-LEN(SOURCE!C854)), "")&amp;
      SOURCE!D854&amp;", "&amp; IF(SOURCE!$P$2-LEN(SOURCE!D854) &gt;= 0, REPT(" ",SOURCE!$P$2-LEN(SOURCE!D854)), "")&amp;
      SOURCE!E854&amp;", "&amp; IF(SOURCE!$Q$2-LEN(SOURCE!E854) &gt;=0, REPT(" ",SOURCE!$Q$2-LEN(SOURCE!E854)), "")&amp;
      SOURCE!F854&amp;", "&amp; IF(SOURCE!$R$2-LEN(SOURCE!F854) &gt;= 0, REPT(" ",SOURCE!$R$2-LEN(SOURCE!F854)+2), "")&amp;"("&amp;
      SUBSTITUTE(TEXT(SOURCE!G854,"??0"),"  ","")&amp;" &lt;&lt; TAM_MAX_BITS) |"&amp; IF(SOURCE!$S$2-3 &gt;= 0, REPT(" ",SOURCE!$S$2-5+4+1-1-LEN(SUBSTITUTE(SUBSTITUTE(TEXT(SOURCE!H854,"????0"),"  ","")," ",""))), "")&amp;
      SUBSTITUTE(SUBSTITUTE(TEXT(SOURCE!H854,"????0"),"  ","")," ","")&amp;","&amp; IF(SOURCE!$T$2-3 &gt;= 0, REPT(" ",SOURCE!$T$2-3-5), "")&amp;
      SOURCE!I854&amp;" | "&amp; IF(SOURCE!$U$2-LEN(SOURCE!I854) &gt;= 0, REPT(" ",SOURCE!$U$2-LEN(SOURCE!I854)), "")&amp;
      SOURCE!J854&amp;      IF(SOURCE!$V$2-LEN(SOURCE!J854) &gt;= 0, REPT(" ",SOURCE!$V$2-LEN(SOURCE!J854)), "")&amp;
  " | "&amp; SOURCE!K854&amp;      IF(SOURCE!$X$2-LEN(SOURCE!K854) &gt;= 0, REPT(" ",SOURCE!$X$2-LEN(SOURCE!K854)), "")&amp;
      "},"&amp;IF(SOURCE!L854&lt;&gt;"",""&amp;SOURCE!L854,"")
 )
)
)</f>
        <v>/*  830 */  { addItemToBuffer,             ITM_u_CIRC,                  STD_u_CIRC,                                    STD_u_CIRC,                                    (0 &lt;&lt; TAM_MAX_BITS) |     0, CAT_aint | SLS_UNCHANGED | US_UNCHANGED},</v>
      </c>
    </row>
    <row r="855" spans="1:1">
      <c r="A855" s="168" t="str">
        <f>IF(AND(OR(SOURCE!A855="",ISBLANK(SOURCE!A855)),SOURCE!B855&gt;0),IF(ISBLANK(SOURCE!C855),"",SOURCE!C855),
IF(SOURCE!B855&lt;0,VLOOKUP(SOURCE!B855,lookups!A$1:B$25,2,0),
  IF(ISBLANK(SOURCE!B855),
    "",
    "/* "&amp;TEXT(SOURCE!B855,"???0")&amp;" *"&amp;
      SOURCE!C855&amp;", "&amp; IF(SOURCE!$O$2-LEN(SOURCE!C855) &gt;= 0, REPT(" ",SOURCE!$O$2-LEN(SOURCE!C855)), "")&amp;
      SOURCE!D855&amp;", "&amp; IF(SOURCE!$P$2-LEN(SOURCE!D855) &gt;= 0, REPT(" ",SOURCE!$P$2-LEN(SOURCE!D855)), "")&amp;
      SOURCE!E855&amp;", "&amp; IF(SOURCE!$Q$2-LEN(SOURCE!E855) &gt;=0, REPT(" ",SOURCE!$Q$2-LEN(SOURCE!E855)), "")&amp;
      SOURCE!F855&amp;", "&amp; IF(SOURCE!$R$2-LEN(SOURCE!F855) &gt;= 0, REPT(" ",SOURCE!$R$2-LEN(SOURCE!F855)+2), "")&amp;"("&amp;
      SUBSTITUTE(TEXT(SOURCE!G855,"??0"),"  ","")&amp;" &lt;&lt; TAM_MAX_BITS) |"&amp; IF(SOURCE!$S$2-3 &gt;= 0, REPT(" ",SOURCE!$S$2-5+4+1-1-LEN(SUBSTITUTE(SUBSTITUTE(TEXT(SOURCE!H855,"????0"),"  ","")," ",""))), "")&amp;
      SUBSTITUTE(SUBSTITUTE(TEXT(SOURCE!H855,"????0"),"  ","")," ","")&amp;","&amp; IF(SOURCE!$T$2-3 &gt;= 0, REPT(" ",SOURCE!$T$2-3-5), "")&amp;
      SOURCE!I855&amp;" | "&amp; IF(SOURCE!$U$2-LEN(SOURCE!I855) &gt;= 0, REPT(" ",SOURCE!$U$2-LEN(SOURCE!I855)), "")&amp;
      SOURCE!J855&amp;      IF(SOURCE!$V$2-LEN(SOURCE!J855) &gt;= 0, REPT(" ",SOURCE!$V$2-LEN(SOURCE!J855)), "")&amp;
  " | "&amp; SOURCE!K855&amp;      IF(SOURCE!$X$2-LEN(SOURCE!K855) &gt;= 0, REPT(" ",SOURCE!$X$2-LEN(SOURCE!K855)), "")&amp;
      "},"&amp;IF(SOURCE!L855&lt;&gt;"",""&amp;SOURCE!L855,"")
 )
)
)</f>
        <v>/*  831 */  { addItemToBuffer,             ITM_u_RING,                  STD_u_RING,                                    STD_u_RING,                                    (0 &lt;&lt; TAM_MAX_BITS) |     0, CAT_aint | SLS_UNCHANGED | US_UNCHANGED},</v>
      </c>
    </row>
    <row r="856" spans="1:1">
      <c r="A856" s="168" t="str">
        <f>IF(AND(OR(SOURCE!A856="",ISBLANK(SOURCE!A856)),SOURCE!B856&gt;0),IF(ISBLANK(SOURCE!C856),"",SOURCE!C856),
IF(SOURCE!B856&lt;0,VLOOKUP(SOURCE!B856,lookups!A$1:B$25,2,0),
  IF(ISBLANK(SOURCE!B856),
    "",
    "/* "&amp;TEXT(SOURCE!B856,"???0")&amp;" *"&amp;
      SOURCE!C856&amp;", "&amp; IF(SOURCE!$O$2-LEN(SOURCE!C856) &gt;= 0, REPT(" ",SOURCE!$O$2-LEN(SOURCE!C856)), "")&amp;
      SOURCE!D856&amp;", "&amp; IF(SOURCE!$P$2-LEN(SOURCE!D856) &gt;= 0, REPT(" ",SOURCE!$P$2-LEN(SOURCE!D856)), "")&amp;
      SOURCE!E856&amp;", "&amp; IF(SOURCE!$Q$2-LEN(SOURCE!E856) &gt;=0, REPT(" ",SOURCE!$Q$2-LEN(SOURCE!E856)), "")&amp;
      SOURCE!F856&amp;", "&amp; IF(SOURCE!$R$2-LEN(SOURCE!F856) &gt;= 0, REPT(" ",SOURCE!$R$2-LEN(SOURCE!F856)+2), "")&amp;"("&amp;
      SUBSTITUTE(TEXT(SOURCE!G856,"??0"),"  ","")&amp;" &lt;&lt; TAM_MAX_BITS) |"&amp; IF(SOURCE!$S$2-3 &gt;= 0, REPT(" ",SOURCE!$S$2-5+4+1-1-LEN(SUBSTITUTE(SUBSTITUTE(TEXT(SOURCE!H856,"????0"),"  ","")," ",""))), "")&amp;
      SUBSTITUTE(SUBSTITUTE(TEXT(SOURCE!H856,"????0"),"  ","")," ","")&amp;","&amp; IF(SOURCE!$T$2-3 &gt;= 0, REPT(" ",SOURCE!$T$2-3-5), "")&amp;
      SOURCE!I856&amp;" | "&amp; IF(SOURCE!$U$2-LEN(SOURCE!I856) &gt;= 0, REPT(" ",SOURCE!$U$2-LEN(SOURCE!I856)), "")&amp;
      SOURCE!J856&amp;      IF(SOURCE!$V$2-LEN(SOURCE!J856) &gt;= 0, REPT(" ",SOURCE!$V$2-LEN(SOURCE!J856)), "")&amp;
  " | "&amp; SOURCE!K856&amp;      IF(SOURCE!$X$2-LEN(SOURCE!K856) &gt;= 0, REPT(" ",SOURCE!$X$2-LEN(SOURCE!K856)), "")&amp;
      "},"&amp;IF(SOURCE!L856&lt;&gt;"",""&amp;SOURCE!L856,"")
 )
)
)</f>
        <v>/*  832 */  { addItemToBuffer,             ITM_w_CIRC,                  STD_w_CIRC,                                    STD_w_CIRC,                                    (0 &lt;&lt; TAM_MAX_BITS) |     0, CAT_aint | SLS_UNCHANGED | US_UNCHANGED},</v>
      </c>
    </row>
    <row r="857" spans="1:1">
      <c r="A857" s="168" t="str">
        <f>IF(AND(OR(SOURCE!A857="",ISBLANK(SOURCE!A857)),SOURCE!B857&gt;0),IF(ISBLANK(SOURCE!C857),"",SOURCE!C857),
IF(SOURCE!B857&lt;0,VLOOKUP(SOURCE!B857,lookups!A$1:B$25,2,0),
  IF(ISBLANK(SOURCE!B857),
    "",
    "/* "&amp;TEXT(SOURCE!B857,"???0")&amp;" *"&amp;
      SOURCE!C857&amp;", "&amp; IF(SOURCE!$O$2-LEN(SOURCE!C857) &gt;= 0, REPT(" ",SOURCE!$O$2-LEN(SOURCE!C857)), "")&amp;
      SOURCE!D857&amp;", "&amp; IF(SOURCE!$P$2-LEN(SOURCE!D857) &gt;= 0, REPT(" ",SOURCE!$P$2-LEN(SOURCE!D857)), "")&amp;
      SOURCE!E857&amp;", "&amp; IF(SOURCE!$Q$2-LEN(SOURCE!E857) &gt;=0, REPT(" ",SOURCE!$Q$2-LEN(SOURCE!E857)), "")&amp;
      SOURCE!F857&amp;", "&amp; IF(SOURCE!$R$2-LEN(SOURCE!F857) &gt;= 0, REPT(" ",SOURCE!$R$2-LEN(SOURCE!F857)+2), "")&amp;"("&amp;
      SUBSTITUTE(TEXT(SOURCE!G857,"??0"),"  ","")&amp;" &lt;&lt; TAM_MAX_BITS) |"&amp; IF(SOURCE!$S$2-3 &gt;= 0, REPT(" ",SOURCE!$S$2-5+4+1-1-LEN(SUBSTITUTE(SUBSTITUTE(TEXT(SOURCE!H857,"????0"),"  ","")," ",""))), "")&amp;
      SUBSTITUTE(SUBSTITUTE(TEXT(SOURCE!H857,"????0"),"  ","")," ","")&amp;","&amp; IF(SOURCE!$T$2-3 &gt;= 0, REPT(" ",SOURCE!$T$2-3-5), "")&amp;
      SOURCE!I857&amp;" | "&amp; IF(SOURCE!$U$2-LEN(SOURCE!I857) &gt;= 0, REPT(" ",SOURCE!$U$2-LEN(SOURCE!I857)), "")&amp;
      SOURCE!J857&amp;      IF(SOURCE!$V$2-LEN(SOURCE!J857) &gt;= 0, REPT(" ",SOURCE!$V$2-LEN(SOURCE!J857)), "")&amp;
  " | "&amp; SOURCE!K857&amp;      IF(SOURCE!$X$2-LEN(SOURCE!K857) &gt;= 0, REPT(" ",SOURCE!$X$2-LEN(SOURCE!K857)), "")&amp;
      "},"&amp;IF(SOURCE!L857&lt;&gt;"",""&amp;SOURCE!L857,"")
 )
)
)</f>
        <v>/*  833 */  { addItemToBuffer,             ITM_x_BAR,                   "",                                            STD_x_BAR,                                     (0 &lt;&lt; TAM_MAX_BITS) |     0, CAT_NONE | SLS_UNCHANGED | US_UNCHANGED},</v>
      </c>
    </row>
    <row r="858" spans="1:1">
      <c r="A858" s="168" t="str">
        <f>IF(AND(OR(SOURCE!A858="",ISBLANK(SOURCE!A858)),SOURCE!B858&gt;0),IF(ISBLANK(SOURCE!C858),"",SOURCE!C858),
IF(SOURCE!B858&lt;0,VLOOKUP(SOURCE!B858,lookups!A$1:B$25,2,0),
  IF(ISBLANK(SOURCE!B858),
    "",
    "/* "&amp;TEXT(SOURCE!B858,"???0")&amp;" *"&amp;
      SOURCE!C858&amp;", "&amp; IF(SOURCE!$O$2-LEN(SOURCE!C858) &gt;= 0, REPT(" ",SOURCE!$O$2-LEN(SOURCE!C858)), "")&amp;
      SOURCE!D858&amp;", "&amp; IF(SOURCE!$P$2-LEN(SOURCE!D858) &gt;= 0, REPT(" ",SOURCE!$P$2-LEN(SOURCE!D858)), "")&amp;
      SOURCE!E858&amp;", "&amp; IF(SOURCE!$Q$2-LEN(SOURCE!E858) &gt;=0, REPT(" ",SOURCE!$Q$2-LEN(SOURCE!E858)), "")&amp;
      SOURCE!F858&amp;", "&amp; IF(SOURCE!$R$2-LEN(SOURCE!F858) &gt;= 0, REPT(" ",SOURCE!$R$2-LEN(SOURCE!F858)+2), "")&amp;"("&amp;
      SUBSTITUTE(TEXT(SOURCE!G858,"??0"),"  ","")&amp;" &lt;&lt; TAM_MAX_BITS) |"&amp; IF(SOURCE!$S$2-3 &gt;= 0, REPT(" ",SOURCE!$S$2-5+4+1-1-LEN(SUBSTITUTE(SUBSTITUTE(TEXT(SOURCE!H858,"????0"),"  ","")," ",""))), "")&amp;
      SUBSTITUTE(SUBSTITUTE(TEXT(SOURCE!H858,"????0"),"  ","")," ","")&amp;","&amp; IF(SOURCE!$T$2-3 &gt;= 0, REPT(" ",SOURCE!$T$2-3-5), "")&amp;
      SOURCE!I858&amp;" | "&amp; IF(SOURCE!$U$2-LEN(SOURCE!I858) &gt;= 0, REPT(" ",SOURCE!$U$2-LEN(SOURCE!I858)), "")&amp;
      SOURCE!J858&amp;      IF(SOURCE!$V$2-LEN(SOURCE!J858) &gt;= 0, REPT(" ",SOURCE!$V$2-LEN(SOURCE!J858)), "")&amp;
  " | "&amp; SOURCE!K858&amp;      IF(SOURCE!$X$2-LEN(SOURCE!K858) &gt;= 0, REPT(" ",SOURCE!$X$2-LEN(SOURCE!K858)), "")&amp;
      "},"&amp;IF(SOURCE!L858&lt;&gt;"",""&amp;SOURCE!L858,"")
 )
)
)</f>
        <v>/*  834 */  { addItemToBuffer,             ITM_x_CIRC,                  "",                                            STD_x_CIRC,                                    (0 &lt;&lt; TAM_MAX_BITS) |     0, CAT_NONE | SLS_UNCHANGED | US_UNCHANGED},</v>
      </c>
    </row>
    <row r="859" spans="1:1">
      <c r="A859" s="168" t="str">
        <f>IF(AND(OR(SOURCE!A859="",ISBLANK(SOURCE!A859)),SOURCE!B859&gt;0),IF(ISBLANK(SOURCE!C859),"",SOURCE!C859),
IF(SOURCE!B859&lt;0,VLOOKUP(SOURCE!B859,lookups!A$1:B$25,2,0),
  IF(ISBLANK(SOURCE!B859),
    "",
    "/* "&amp;TEXT(SOURCE!B859,"???0")&amp;" *"&amp;
      SOURCE!C859&amp;", "&amp; IF(SOURCE!$O$2-LEN(SOURCE!C859) &gt;= 0, REPT(" ",SOURCE!$O$2-LEN(SOURCE!C859)), "")&amp;
      SOURCE!D859&amp;", "&amp; IF(SOURCE!$P$2-LEN(SOURCE!D859) &gt;= 0, REPT(" ",SOURCE!$P$2-LEN(SOURCE!D859)), "")&amp;
      SOURCE!E859&amp;", "&amp; IF(SOURCE!$Q$2-LEN(SOURCE!E859) &gt;=0, REPT(" ",SOURCE!$Q$2-LEN(SOURCE!E859)), "")&amp;
      SOURCE!F859&amp;", "&amp; IF(SOURCE!$R$2-LEN(SOURCE!F859) &gt;= 0, REPT(" ",SOURCE!$R$2-LEN(SOURCE!F859)+2), "")&amp;"("&amp;
      SUBSTITUTE(TEXT(SOURCE!G859,"??0"),"  ","")&amp;" &lt;&lt; TAM_MAX_BITS) |"&amp; IF(SOURCE!$S$2-3 &gt;= 0, REPT(" ",SOURCE!$S$2-5+4+1-1-LEN(SUBSTITUTE(SUBSTITUTE(TEXT(SOURCE!H859,"????0"),"  ","")," ",""))), "")&amp;
      SUBSTITUTE(SUBSTITUTE(TEXT(SOURCE!H859,"????0"),"  ","")," ","")&amp;","&amp; IF(SOURCE!$T$2-3 &gt;= 0, REPT(" ",SOURCE!$T$2-3-5), "")&amp;
      SOURCE!I859&amp;" | "&amp; IF(SOURCE!$U$2-LEN(SOURCE!I859) &gt;= 0, REPT(" ",SOURCE!$U$2-LEN(SOURCE!I859)), "")&amp;
      SOURCE!J859&amp;      IF(SOURCE!$V$2-LEN(SOURCE!J859) &gt;= 0, REPT(" ",SOURCE!$V$2-LEN(SOURCE!J859)), "")&amp;
  " | "&amp; SOURCE!K859&amp;      IF(SOURCE!$X$2-LEN(SOURCE!K859) &gt;= 0, REPT(" ",SOURCE!$X$2-LEN(SOURCE!K859)), "")&amp;
      "},"&amp;IF(SOURCE!L859&lt;&gt;"",""&amp;SOURCE!L859,"")
 )
)
)</f>
        <v>/*  835 */  { addItemToBuffer,             ITM_y_BAR,                   "",                                            STD_y_BAR,                                     (0 &lt;&lt; TAM_MAX_BITS) |     0, CAT_NONE | SLS_UNCHANGED | US_UNCHANGED},</v>
      </c>
    </row>
    <row r="860" spans="1:1">
      <c r="A860" s="168" t="str">
        <f>IF(AND(OR(SOURCE!A860="",ISBLANK(SOURCE!A860)),SOURCE!B860&gt;0),IF(ISBLANK(SOURCE!C860),"",SOURCE!C860),
IF(SOURCE!B860&lt;0,VLOOKUP(SOURCE!B860,lookups!A$1:B$25,2,0),
  IF(ISBLANK(SOURCE!B860),
    "",
    "/* "&amp;TEXT(SOURCE!B860,"???0")&amp;" *"&amp;
      SOURCE!C860&amp;", "&amp; IF(SOURCE!$O$2-LEN(SOURCE!C860) &gt;= 0, REPT(" ",SOURCE!$O$2-LEN(SOURCE!C860)), "")&amp;
      SOURCE!D860&amp;", "&amp; IF(SOURCE!$P$2-LEN(SOURCE!D860) &gt;= 0, REPT(" ",SOURCE!$P$2-LEN(SOURCE!D860)), "")&amp;
      SOURCE!E860&amp;", "&amp; IF(SOURCE!$Q$2-LEN(SOURCE!E860) &gt;=0, REPT(" ",SOURCE!$Q$2-LEN(SOURCE!E860)), "")&amp;
      SOURCE!F860&amp;", "&amp; IF(SOURCE!$R$2-LEN(SOURCE!F860) &gt;= 0, REPT(" ",SOURCE!$R$2-LEN(SOURCE!F860)+2), "")&amp;"("&amp;
      SUBSTITUTE(TEXT(SOURCE!G860,"??0"),"  ","")&amp;" &lt;&lt; TAM_MAX_BITS) |"&amp; IF(SOURCE!$S$2-3 &gt;= 0, REPT(" ",SOURCE!$S$2-5+4+1-1-LEN(SUBSTITUTE(SUBSTITUTE(TEXT(SOURCE!H860,"????0"),"  ","")," ",""))), "")&amp;
      SUBSTITUTE(SUBSTITUTE(TEXT(SOURCE!H860,"????0"),"  ","")," ","")&amp;","&amp; IF(SOURCE!$T$2-3 &gt;= 0, REPT(" ",SOURCE!$T$2-3-5), "")&amp;
      SOURCE!I860&amp;" | "&amp; IF(SOURCE!$U$2-LEN(SOURCE!I860) &gt;= 0, REPT(" ",SOURCE!$U$2-LEN(SOURCE!I860)), "")&amp;
      SOURCE!J860&amp;      IF(SOURCE!$V$2-LEN(SOURCE!J860) &gt;= 0, REPT(" ",SOURCE!$V$2-LEN(SOURCE!J860)), "")&amp;
  " | "&amp; SOURCE!K860&amp;      IF(SOURCE!$X$2-LEN(SOURCE!K860) &gt;= 0, REPT(" ",SOURCE!$X$2-LEN(SOURCE!K860)), "")&amp;
      "},"&amp;IF(SOURCE!L860&lt;&gt;"",""&amp;SOURCE!L860,"")
 )
)
)</f>
        <v>/*  836 */  { addItemToBuffer,             ITM_y_CIRC,                  STD_y_CIRC,                                    STD_y_CIRC,                                    (0 &lt;&lt; TAM_MAX_BITS) |     0, CAT_aint | SLS_UNCHANGED | US_UNCHANGED},</v>
      </c>
    </row>
    <row r="861" spans="1:1">
      <c r="A861" s="168" t="str">
        <f>IF(AND(OR(SOURCE!A861="",ISBLANK(SOURCE!A861)),SOURCE!B861&gt;0),IF(ISBLANK(SOURCE!C861),"",SOURCE!C861),
IF(SOURCE!B861&lt;0,VLOOKUP(SOURCE!B861,lookups!A$1:B$25,2,0),
  IF(ISBLANK(SOURCE!B861),
    "",
    "/* "&amp;TEXT(SOURCE!B861,"???0")&amp;" *"&amp;
      SOURCE!C861&amp;", "&amp; IF(SOURCE!$O$2-LEN(SOURCE!C861) &gt;= 0, REPT(" ",SOURCE!$O$2-LEN(SOURCE!C861)), "")&amp;
      SOURCE!D861&amp;", "&amp; IF(SOURCE!$P$2-LEN(SOURCE!D861) &gt;= 0, REPT(" ",SOURCE!$P$2-LEN(SOURCE!D861)), "")&amp;
      SOURCE!E861&amp;", "&amp; IF(SOURCE!$Q$2-LEN(SOURCE!E861) &gt;=0, REPT(" ",SOURCE!$Q$2-LEN(SOURCE!E861)), "")&amp;
      SOURCE!F861&amp;", "&amp; IF(SOURCE!$R$2-LEN(SOURCE!F861) &gt;= 0, REPT(" ",SOURCE!$R$2-LEN(SOURCE!F861)+2), "")&amp;"("&amp;
      SUBSTITUTE(TEXT(SOURCE!G861,"??0"),"  ","")&amp;" &lt;&lt; TAM_MAX_BITS) |"&amp; IF(SOURCE!$S$2-3 &gt;= 0, REPT(" ",SOURCE!$S$2-5+4+1-1-LEN(SUBSTITUTE(SUBSTITUTE(TEXT(SOURCE!H861,"????0"),"  ","")," ",""))), "")&amp;
      SUBSTITUTE(SUBSTITUTE(TEXT(SOURCE!H861,"????0"),"  ","")," ","")&amp;","&amp; IF(SOURCE!$T$2-3 &gt;= 0, REPT(" ",SOURCE!$T$2-3-5), "")&amp;
      SOURCE!I861&amp;" | "&amp; IF(SOURCE!$U$2-LEN(SOURCE!I861) &gt;= 0, REPT(" ",SOURCE!$U$2-LEN(SOURCE!I861)), "")&amp;
      SOURCE!J861&amp;      IF(SOURCE!$V$2-LEN(SOURCE!J861) &gt;= 0, REPT(" ",SOURCE!$V$2-LEN(SOURCE!J861)), "")&amp;
  " | "&amp; SOURCE!K861&amp;      IF(SOURCE!$X$2-LEN(SOURCE!K861) &gt;= 0, REPT(" ",SOURCE!$X$2-LEN(SOURCE!K861)), "")&amp;
      "},"&amp;IF(SOURCE!L861&lt;&gt;"",""&amp;SOURCE!L861,"")
 )
)
)</f>
        <v>/*  837 */  { addItemToBuffer,             ITM_y_ACUTE,                 STD_y_ACUTE,                                   STD_y_ACUTE,                                   (0 &lt;&lt; TAM_MAX_BITS) |     0, CAT_aint | SLS_UNCHANGED | US_UNCHANGED},</v>
      </c>
    </row>
    <row r="862" spans="1:1">
      <c r="A862" s="168" t="str">
        <f>IF(AND(OR(SOURCE!A862="",ISBLANK(SOURCE!A862)),SOURCE!B862&gt;0),IF(ISBLANK(SOURCE!C862),"",SOURCE!C862),
IF(SOURCE!B862&lt;0,VLOOKUP(SOURCE!B862,lookups!A$1:B$25,2,0),
  IF(ISBLANK(SOURCE!B862),
    "",
    "/* "&amp;TEXT(SOURCE!B862,"???0")&amp;" *"&amp;
      SOURCE!C862&amp;", "&amp; IF(SOURCE!$O$2-LEN(SOURCE!C862) &gt;= 0, REPT(" ",SOURCE!$O$2-LEN(SOURCE!C862)), "")&amp;
      SOURCE!D862&amp;", "&amp; IF(SOURCE!$P$2-LEN(SOURCE!D862) &gt;= 0, REPT(" ",SOURCE!$P$2-LEN(SOURCE!D862)), "")&amp;
      SOURCE!E862&amp;", "&amp; IF(SOURCE!$Q$2-LEN(SOURCE!E862) &gt;=0, REPT(" ",SOURCE!$Q$2-LEN(SOURCE!E862)), "")&amp;
      SOURCE!F862&amp;", "&amp; IF(SOURCE!$R$2-LEN(SOURCE!F862) &gt;= 0, REPT(" ",SOURCE!$R$2-LEN(SOURCE!F862)+2), "")&amp;"("&amp;
      SUBSTITUTE(TEXT(SOURCE!G862,"??0"),"  ","")&amp;" &lt;&lt; TAM_MAX_BITS) |"&amp; IF(SOURCE!$S$2-3 &gt;= 0, REPT(" ",SOURCE!$S$2-5+4+1-1-LEN(SUBSTITUTE(SUBSTITUTE(TEXT(SOURCE!H862,"????0"),"  ","")," ",""))), "")&amp;
      SUBSTITUTE(SUBSTITUTE(TEXT(SOURCE!H862,"????0"),"  ","")," ","")&amp;","&amp; IF(SOURCE!$T$2-3 &gt;= 0, REPT(" ",SOURCE!$T$2-3-5), "")&amp;
      SOURCE!I862&amp;" | "&amp; IF(SOURCE!$U$2-LEN(SOURCE!I862) &gt;= 0, REPT(" ",SOURCE!$U$2-LEN(SOURCE!I862)), "")&amp;
      SOURCE!J862&amp;      IF(SOURCE!$V$2-LEN(SOURCE!J862) &gt;= 0, REPT(" ",SOURCE!$V$2-LEN(SOURCE!J862)), "")&amp;
  " | "&amp; SOURCE!K862&amp;      IF(SOURCE!$X$2-LEN(SOURCE!K862) &gt;= 0, REPT(" ",SOURCE!$X$2-LEN(SOURCE!K862)), "")&amp;
      "},"&amp;IF(SOURCE!L862&lt;&gt;"",""&amp;SOURCE!L862,"")
 )
)
)</f>
        <v>/*  838 */  { addItemToBuffer,             ITM_y_DIARESIS,              STD_y_DIARESIS,                                STD_y_DIARESIS,                                (0 &lt;&lt; TAM_MAX_BITS) |     0, CAT_aint | SLS_UNCHANGED | US_UNCHANGED},</v>
      </c>
    </row>
    <row r="863" spans="1:1">
      <c r="A863" s="168" t="str">
        <f>IF(AND(OR(SOURCE!A863="",ISBLANK(SOURCE!A863)),SOURCE!B863&gt;0),IF(ISBLANK(SOURCE!C863),"",SOURCE!C863),
IF(SOURCE!B863&lt;0,VLOOKUP(SOURCE!B863,lookups!A$1:B$25,2,0),
  IF(ISBLANK(SOURCE!B863),
    "",
    "/* "&amp;TEXT(SOURCE!B863,"???0")&amp;" *"&amp;
      SOURCE!C863&amp;", "&amp; IF(SOURCE!$O$2-LEN(SOURCE!C863) &gt;= 0, REPT(" ",SOURCE!$O$2-LEN(SOURCE!C863)), "")&amp;
      SOURCE!D863&amp;", "&amp; IF(SOURCE!$P$2-LEN(SOURCE!D863) &gt;= 0, REPT(" ",SOURCE!$P$2-LEN(SOURCE!D863)), "")&amp;
      SOURCE!E863&amp;", "&amp; IF(SOURCE!$Q$2-LEN(SOURCE!E863) &gt;=0, REPT(" ",SOURCE!$Q$2-LEN(SOURCE!E863)), "")&amp;
      SOURCE!F863&amp;", "&amp; IF(SOURCE!$R$2-LEN(SOURCE!F863) &gt;= 0, REPT(" ",SOURCE!$R$2-LEN(SOURCE!F863)+2), "")&amp;"("&amp;
      SUBSTITUTE(TEXT(SOURCE!G863,"??0"),"  ","")&amp;" &lt;&lt; TAM_MAX_BITS) |"&amp; IF(SOURCE!$S$2-3 &gt;= 0, REPT(" ",SOURCE!$S$2-5+4+1-1-LEN(SUBSTITUTE(SUBSTITUTE(TEXT(SOURCE!H863,"????0"),"  ","")," ",""))), "")&amp;
      SUBSTITUTE(SUBSTITUTE(TEXT(SOURCE!H863,"????0"),"  ","")," ","")&amp;","&amp; IF(SOURCE!$T$2-3 &gt;= 0, REPT(" ",SOURCE!$T$2-3-5), "")&amp;
      SOURCE!I863&amp;" | "&amp; IF(SOURCE!$U$2-LEN(SOURCE!I863) &gt;= 0, REPT(" ",SOURCE!$U$2-LEN(SOURCE!I863)), "")&amp;
      SOURCE!J863&amp;      IF(SOURCE!$V$2-LEN(SOURCE!J863) &gt;= 0, REPT(" ",SOURCE!$V$2-LEN(SOURCE!J863)), "")&amp;
  " | "&amp; SOURCE!K863&amp;      IF(SOURCE!$X$2-LEN(SOURCE!K863) &gt;= 0, REPT(" ",SOURCE!$X$2-LEN(SOURCE!K863)), "")&amp;
      "},"&amp;IF(SOURCE!L863&lt;&gt;"",""&amp;SOURCE!L863,"")
 )
)
)</f>
        <v>/*  839 */  { addItemToBuffer,             ITM_z_ACUTE,                 STD_z_ACUTE,                                   STD_z_ACUTE,                                   (0 &lt;&lt; TAM_MAX_BITS) |     0, CAT_aint | SLS_UNCHANGED | US_UNCHANGED},</v>
      </c>
    </row>
    <row r="864" spans="1:1">
      <c r="A864" s="168" t="str">
        <f>IF(AND(OR(SOURCE!A864="",ISBLANK(SOURCE!A864)),SOURCE!B864&gt;0),IF(ISBLANK(SOURCE!C864),"",SOURCE!C864),
IF(SOURCE!B864&lt;0,VLOOKUP(SOURCE!B864,lookups!A$1:B$25,2,0),
  IF(ISBLANK(SOURCE!B864),
    "",
    "/* "&amp;TEXT(SOURCE!B864,"???0")&amp;" *"&amp;
      SOURCE!C864&amp;", "&amp; IF(SOURCE!$O$2-LEN(SOURCE!C864) &gt;= 0, REPT(" ",SOURCE!$O$2-LEN(SOURCE!C864)), "")&amp;
      SOURCE!D864&amp;", "&amp; IF(SOURCE!$P$2-LEN(SOURCE!D864) &gt;= 0, REPT(" ",SOURCE!$P$2-LEN(SOURCE!D864)), "")&amp;
      SOURCE!E864&amp;", "&amp; IF(SOURCE!$Q$2-LEN(SOURCE!E864) &gt;=0, REPT(" ",SOURCE!$Q$2-LEN(SOURCE!E864)), "")&amp;
      SOURCE!F864&amp;", "&amp; IF(SOURCE!$R$2-LEN(SOURCE!F864) &gt;= 0, REPT(" ",SOURCE!$R$2-LEN(SOURCE!F864)+2), "")&amp;"("&amp;
      SUBSTITUTE(TEXT(SOURCE!G864,"??0"),"  ","")&amp;" &lt;&lt; TAM_MAX_BITS) |"&amp; IF(SOURCE!$S$2-3 &gt;= 0, REPT(" ",SOURCE!$S$2-5+4+1-1-LEN(SUBSTITUTE(SUBSTITUTE(TEXT(SOURCE!H864,"????0"),"  ","")," ",""))), "")&amp;
      SUBSTITUTE(SUBSTITUTE(TEXT(SOURCE!H864,"????0"),"  ","")," ","")&amp;","&amp; IF(SOURCE!$T$2-3 &gt;= 0, REPT(" ",SOURCE!$T$2-3-5), "")&amp;
      SOURCE!I864&amp;" | "&amp; IF(SOURCE!$U$2-LEN(SOURCE!I864) &gt;= 0, REPT(" ",SOURCE!$U$2-LEN(SOURCE!I864)), "")&amp;
      SOURCE!J864&amp;      IF(SOURCE!$V$2-LEN(SOURCE!J864) &gt;= 0, REPT(" ",SOURCE!$V$2-LEN(SOURCE!J864)), "")&amp;
  " | "&amp; SOURCE!K864&amp;      IF(SOURCE!$X$2-LEN(SOURCE!K864) &gt;= 0, REPT(" ",SOURCE!$X$2-LEN(SOURCE!K864)), "")&amp;
      "},"&amp;IF(SOURCE!L864&lt;&gt;"",""&amp;SOURCE!L864,"")
 )
)
)</f>
        <v>/*  840 */  { addItemToBuffer,             ITM_z_CARON,                 STD_z_CARON,                                   STD_z_CARON,                                   (0 &lt;&lt; TAM_MAX_BITS) |     0, CAT_aint | SLS_UNCHANGED | US_UNCHANGED},</v>
      </c>
    </row>
    <row r="865" spans="1:1">
      <c r="A865" s="168" t="str">
        <f>IF(AND(OR(SOURCE!A865="",ISBLANK(SOURCE!A865)),SOURCE!B865&gt;0),IF(ISBLANK(SOURCE!C865),"",SOURCE!C865),
IF(SOURCE!B865&lt;0,VLOOKUP(SOURCE!B865,lookups!A$1:B$25,2,0),
  IF(ISBLANK(SOURCE!B865),
    "",
    "/* "&amp;TEXT(SOURCE!B865,"???0")&amp;" *"&amp;
      SOURCE!C865&amp;", "&amp; IF(SOURCE!$O$2-LEN(SOURCE!C865) &gt;= 0, REPT(" ",SOURCE!$O$2-LEN(SOURCE!C865)), "")&amp;
      SOURCE!D865&amp;", "&amp; IF(SOURCE!$P$2-LEN(SOURCE!D865) &gt;= 0, REPT(" ",SOURCE!$P$2-LEN(SOURCE!D865)), "")&amp;
      SOURCE!E865&amp;", "&amp; IF(SOURCE!$Q$2-LEN(SOURCE!E865) &gt;=0, REPT(" ",SOURCE!$Q$2-LEN(SOURCE!E865)), "")&amp;
      SOURCE!F865&amp;", "&amp; IF(SOURCE!$R$2-LEN(SOURCE!F865) &gt;= 0, REPT(" ",SOURCE!$R$2-LEN(SOURCE!F865)+2), "")&amp;"("&amp;
      SUBSTITUTE(TEXT(SOURCE!G865,"??0"),"  ","")&amp;" &lt;&lt; TAM_MAX_BITS) |"&amp; IF(SOURCE!$S$2-3 &gt;= 0, REPT(" ",SOURCE!$S$2-5+4+1-1-LEN(SUBSTITUTE(SUBSTITUTE(TEXT(SOURCE!H865,"????0"),"  ","")," ",""))), "")&amp;
      SUBSTITUTE(SUBSTITUTE(TEXT(SOURCE!H865,"????0"),"  ","")," ","")&amp;","&amp; IF(SOURCE!$T$2-3 &gt;= 0, REPT(" ",SOURCE!$T$2-3-5), "")&amp;
      SOURCE!I865&amp;" | "&amp; IF(SOURCE!$U$2-LEN(SOURCE!I865) &gt;= 0, REPT(" ",SOURCE!$U$2-LEN(SOURCE!I865)), "")&amp;
      SOURCE!J865&amp;      IF(SOURCE!$V$2-LEN(SOURCE!J865) &gt;= 0, REPT(" ",SOURCE!$V$2-LEN(SOURCE!J865)), "")&amp;
  " | "&amp; SOURCE!K865&amp;      IF(SOURCE!$X$2-LEN(SOURCE!K865) &gt;= 0, REPT(" ",SOURCE!$X$2-LEN(SOURCE!K865)), "")&amp;
      "},"&amp;IF(SOURCE!L865&lt;&gt;"",""&amp;SOURCE!L865,"")
 )
)
)</f>
        <v>/*  841 */  { addItemToBuffer,             ITM_z_DOT,                   STD_z_DOT,                                     STD_z_DOT,                                     (0 &lt;&lt; TAM_MAX_BITS) |     0, CAT_aint | SLS_UNCHANGED | US_UNCHANGED},</v>
      </c>
    </row>
    <row r="866" spans="1:1">
      <c r="A866" s="168" t="str">
        <f>IF(AND(OR(SOURCE!A866="",ISBLANK(SOURCE!A866)),SOURCE!B866&gt;0),IF(ISBLANK(SOURCE!C866),"",SOURCE!C866),
IF(SOURCE!B866&lt;0,VLOOKUP(SOURCE!B866,lookups!A$1:B$25,2,0),
  IF(ISBLANK(SOURCE!B866),
    "",
    "/* "&amp;TEXT(SOURCE!B866,"???0")&amp;" *"&amp;
      SOURCE!C866&amp;", "&amp; IF(SOURCE!$O$2-LEN(SOURCE!C866) &gt;= 0, REPT(" ",SOURCE!$O$2-LEN(SOURCE!C866)), "")&amp;
      SOURCE!D866&amp;", "&amp; IF(SOURCE!$P$2-LEN(SOURCE!D866) &gt;= 0, REPT(" ",SOURCE!$P$2-LEN(SOURCE!D866)), "")&amp;
      SOURCE!E866&amp;", "&amp; IF(SOURCE!$Q$2-LEN(SOURCE!E866) &gt;=0, REPT(" ",SOURCE!$Q$2-LEN(SOURCE!E866)), "")&amp;
      SOURCE!F866&amp;", "&amp; IF(SOURCE!$R$2-LEN(SOURCE!F866) &gt;= 0, REPT(" ",SOURCE!$R$2-LEN(SOURCE!F866)+2), "")&amp;"("&amp;
      SUBSTITUTE(TEXT(SOURCE!G866,"??0"),"  ","")&amp;" &lt;&lt; TAM_MAX_BITS) |"&amp; IF(SOURCE!$S$2-3 &gt;= 0, REPT(" ",SOURCE!$S$2-5+4+1-1-LEN(SUBSTITUTE(SUBSTITUTE(TEXT(SOURCE!H866,"????0"),"  ","")," ",""))), "")&amp;
      SUBSTITUTE(SUBSTITUTE(TEXT(SOURCE!H866,"????0"),"  ","")," ","")&amp;","&amp; IF(SOURCE!$T$2-3 &gt;= 0, REPT(" ",SOURCE!$T$2-3-5), "")&amp;
      SOURCE!I866&amp;" | "&amp; IF(SOURCE!$U$2-LEN(SOURCE!I866) &gt;= 0, REPT(" ",SOURCE!$U$2-LEN(SOURCE!I866)), "")&amp;
      SOURCE!J866&amp;      IF(SOURCE!$V$2-LEN(SOURCE!J866) &gt;= 0, REPT(" ",SOURCE!$V$2-LEN(SOURCE!J866)), "")&amp;
  " | "&amp; SOURCE!K866&amp;      IF(SOURCE!$X$2-LEN(SOURCE!K866) &gt;= 0, REPT(" ",SOURCE!$X$2-LEN(SOURCE!K866)), "")&amp;
      "},"&amp;IF(SOURCE!L866&lt;&gt;"",""&amp;SOURCE!L866,"")
 )
)
)</f>
        <v>/*  842 */  { itemToBeCoded,               NOPARAM,                     "0842",                                        "0842",                                        (0 &lt;&lt; TAM_MAX_BITS) |     0, CAT_FREE | SLS_UNCHANGED | US_UNCHANGED},</v>
      </c>
    </row>
    <row r="867" spans="1:1">
      <c r="A867" s="168" t="str">
        <f>IF(AND(OR(SOURCE!A867="",ISBLANK(SOURCE!A867)),SOURCE!B867&gt;0),IF(ISBLANK(SOURCE!C867),"",SOURCE!C867),
IF(SOURCE!B867&lt;0,VLOOKUP(SOURCE!B867,lookups!A$1:B$25,2,0),
  IF(ISBLANK(SOURCE!B867),
    "",
    "/* "&amp;TEXT(SOURCE!B867,"???0")&amp;" *"&amp;
      SOURCE!C867&amp;", "&amp; IF(SOURCE!$O$2-LEN(SOURCE!C867) &gt;= 0, REPT(" ",SOURCE!$O$2-LEN(SOURCE!C867)), "")&amp;
      SOURCE!D867&amp;", "&amp; IF(SOURCE!$P$2-LEN(SOURCE!D867) &gt;= 0, REPT(" ",SOURCE!$P$2-LEN(SOURCE!D867)), "")&amp;
      SOURCE!E867&amp;", "&amp; IF(SOURCE!$Q$2-LEN(SOURCE!E867) &gt;=0, REPT(" ",SOURCE!$Q$2-LEN(SOURCE!E867)), "")&amp;
      SOURCE!F867&amp;", "&amp; IF(SOURCE!$R$2-LEN(SOURCE!F867) &gt;= 0, REPT(" ",SOURCE!$R$2-LEN(SOURCE!F867)+2), "")&amp;"("&amp;
      SUBSTITUTE(TEXT(SOURCE!G867,"??0"),"  ","")&amp;" &lt;&lt; TAM_MAX_BITS) |"&amp; IF(SOURCE!$S$2-3 &gt;= 0, REPT(" ",SOURCE!$S$2-5+4+1-1-LEN(SUBSTITUTE(SUBSTITUTE(TEXT(SOURCE!H867,"????0"),"  ","")," ",""))), "")&amp;
      SUBSTITUTE(SUBSTITUTE(TEXT(SOURCE!H867,"????0"),"  ","")," ","")&amp;","&amp; IF(SOURCE!$T$2-3 &gt;= 0, REPT(" ",SOURCE!$T$2-3-5), "")&amp;
      SOURCE!I867&amp;" | "&amp; IF(SOURCE!$U$2-LEN(SOURCE!I867) &gt;= 0, REPT(" ",SOURCE!$U$2-LEN(SOURCE!I867)), "")&amp;
      SOURCE!J867&amp;      IF(SOURCE!$V$2-LEN(SOURCE!J867) &gt;= 0, REPT(" ",SOURCE!$V$2-LEN(SOURCE!J867)), "")&amp;
  " | "&amp; SOURCE!K867&amp;      IF(SOURCE!$X$2-LEN(SOURCE!K867) &gt;= 0, REPT(" ",SOURCE!$X$2-LEN(SOURCE!K867)), "")&amp;
      "},"&amp;IF(SOURCE!L867&lt;&gt;"",""&amp;SOURCE!L867,"")
 )
)
)</f>
        <v>/*  843 */  { itemToBeCoded,               NOPARAM,                     "0843",                                        "0843",                                        (0 &lt;&lt; TAM_MAX_BITS) |     0, CAT_FREE | SLS_UNCHANGED | US_UNCHANGED},</v>
      </c>
    </row>
    <row r="868" spans="1:1">
      <c r="A868" s="168" t="str">
        <f>IF(AND(OR(SOURCE!A868="",ISBLANK(SOURCE!A868)),SOURCE!B868&gt;0),IF(ISBLANK(SOURCE!C868),"",SOURCE!C868),
IF(SOURCE!B868&lt;0,VLOOKUP(SOURCE!B868,lookups!A$1:B$25,2,0),
  IF(ISBLANK(SOURCE!B868),
    "",
    "/* "&amp;TEXT(SOURCE!B868,"???0")&amp;" *"&amp;
      SOURCE!C868&amp;", "&amp; IF(SOURCE!$O$2-LEN(SOURCE!C868) &gt;= 0, REPT(" ",SOURCE!$O$2-LEN(SOURCE!C868)), "")&amp;
      SOURCE!D868&amp;", "&amp; IF(SOURCE!$P$2-LEN(SOURCE!D868) &gt;= 0, REPT(" ",SOURCE!$P$2-LEN(SOURCE!D868)), "")&amp;
      SOURCE!E868&amp;", "&amp; IF(SOURCE!$Q$2-LEN(SOURCE!E868) &gt;=0, REPT(" ",SOURCE!$Q$2-LEN(SOURCE!E868)), "")&amp;
      SOURCE!F868&amp;", "&amp; IF(SOURCE!$R$2-LEN(SOURCE!F868) &gt;= 0, REPT(" ",SOURCE!$R$2-LEN(SOURCE!F868)+2), "")&amp;"("&amp;
      SUBSTITUTE(TEXT(SOURCE!G868,"??0"),"  ","")&amp;" &lt;&lt; TAM_MAX_BITS) |"&amp; IF(SOURCE!$S$2-3 &gt;= 0, REPT(" ",SOURCE!$S$2-5+4+1-1-LEN(SUBSTITUTE(SUBSTITUTE(TEXT(SOURCE!H868,"????0"),"  ","")," ",""))), "")&amp;
      SUBSTITUTE(SUBSTITUTE(TEXT(SOURCE!H868,"????0"),"  ","")," ","")&amp;","&amp; IF(SOURCE!$T$2-3 &gt;= 0, REPT(" ",SOURCE!$T$2-3-5), "")&amp;
      SOURCE!I868&amp;" | "&amp; IF(SOURCE!$U$2-LEN(SOURCE!I868) &gt;= 0, REPT(" ",SOURCE!$U$2-LEN(SOURCE!I868)), "")&amp;
      SOURCE!J868&amp;      IF(SOURCE!$V$2-LEN(SOURCE!J868) &gt;= 0, REPT(" ",SOURCE!$V$2-LEN(SOURCE!J868)), "")&amp;
  " | "&amp; SOURCE!K868&amp;      IF(SOURCE!$X$2-LEN(SOURCE!K868) &gt;= 0, REPT(" ",SOURCE!$X$2-LEN(SOURCE!K868)), "")&amp;
      "},"&amp;IF(SOURCE!L868&lt;&gt;"",""&amp;SOURCE!L868,"")
 )
)
)</f>
        <v>/*  844 */  { itemToBeCoded,               NOPARAM,                     "0844",                                        "0844",                                        (0 &lt;&lt; TAM_MAX_BITS) |     0, CAT_FREE | SLS_UNCHANGED | US_UNCHANGED},</v>
      </c>
    </row>
    <row r="869" spans="1:1">
      <c r="A869" s="168" t="str">
        <f>IF(AND(OR(SOURCE!A869="",ISBLANK(SOURCE!A869)),SOURCE!B869&gt;0),IF(ISBLANK(SOURCE!C869),"",SOURCE!C869),
IF(SOURCE!B869&lt;0,VLOOKUP(SOURCE!B869,lookups!A$1:B$25,2,0),
  IF(ISBLANK(SOURCE!B869),
    "",
    "/* "&amp;TEXT(SOURCE!B869,"???0")&amp;" *"&amp;
      SOURCE!C869&amp;", "&amp; IF(SOURCE!$O$2-LEN(SOURCE!C869) &gt;= 0, REPT(" ",SOURCE!$O$2-LEN(SOURCE!C869)), "")&amp;
      SOURCE!D869&amp;", "&amp; IF(SOURCE!$P$2-LEN(SOURCE!D869) &gt;= 0, REPT(" ",SOURCE!$P$2-LEN(SOURCE!D869)), "")&amp;
      SOURCE!E869&amp;", "&amp; IF(SOURCE!$Q$2-LEN(SOURCE!E869) &gt;=0, REPT(" ",SOURCE!$Q$2-LEN(SOURCE!E869)), "")&amp;
      SOURCE!F869&amp;", "&amp; IF(SOURCE!$R$2-LEN(SOURCE!F869) &gt;= 0, REPT(" ",SOURCE!$R$2-LEN(SOURCE!F869)+2), "")&amp;"("&amp;
      SUBSTITUTE(TEXT(SOURCE!G869,"??0"),"  ","")&amp;" &lt;&lt; TAM_MAX_BITS) |"&amp; IF(SOURCE!$S$2-3 &gt;= 0, REPT(" ",SOURCE!$S$2-5+4+1-1-LEN(SUBSTITUTE(SUBSTITUTE(TEXT(SOURCE!H869,"????0"),"  ","")," ",""))), "")&amp;
      SUBSTITUTE(SUBSTITUTE(TEXT(SOURCE!H869,"????0"),"  ","")," ","")&amp;","&amp; IF(SOURCE!$T$2-3 &gt;= 0, REPT(" ",SOURCE!$T$2-3-5), "")&amp;
      SOURCE!I869&amp;" | "&amp; IF(SOURCE!$U$2-LEN(SOURCE!I869) &gt;= 0, REPT(" ",SOURCE!$U$2-LEN(SOURCE!I869)), "")&amp;
      SOURCE!J869&amp;      IF(SOURCE!$V$2-LEN(SOURCE!J869) &gt;= 0, REPT(" ",SOURCE!$V$2-LEN(SOURCE!J869)), "")&amp;
  " | "&amp; SOURCE!K869&amp;      IF(SOURCE!$X$2-LEN(SOURCE!K869) &gt;= 0, REPT(" ",SOURCE!$X$2-LEN(SOURCE!K869)), "")&amp;
      "},"&amp;IF(SOURCE!L869&lt;&gt;"",""&amp;SOURCE!L869,"")
 )
)
)</f>
        <v>/*  845 */  { itemToBeCoded,               NOPARAM,                     "0845",                                        "0845",                                        (0 &lt;&lt; TAM_MAX_BITS) |     0, CAT_FREE | SLS_UNCHANGED | US_UNCHANGED},</v>
      </c>
    </row>
    <row r="870" spans="1:1">
      <c r="A870" s="168" t="str">
        <f>IF(AND(OR(SOURCE!A870="",ISBLANK(SOURCE!A870)),SOURCE!B870&gt;0),IF(ISBLANK(SOURCE!C870),"",SOURCE!C870),
IF(SOURCE!B870&lt;0,VLOOKUP(SOURCE!B870,lookups!A$1:B$25,2,0),
  IF(ISBLANK(SOURCE!B870),
    "",
    "/* "&amp;TEXT(SOURCE!B870,"???0")&amp;" *"&amp;
      SOURCE!C870&amp;", "&amp; IF(SOURCE!$O$2-LEN(SOURCE!C870) &gt;= 0, REPT(" ",SOURCE!$O$2-LEN(SOURCE!C870)), "")&amp;
      SOURCE!D870&amp;", "&amp; IF(SOURCE!$P$2-LEN(SOURCE!D870) &gt;= 0, REPT(" ",SOURCE!$P$2-LEN(SOURCE!D870)), "")&amp;
      SOURCE!E870&amp;", "&amp; IF(SOURCE!$Q$2-LEN(SOURCE!E870) &gt;=0, REPT(" ",SOURCE!$Q$2-LEN(SOURCE!E870)), "")&amp;
      SOURCE!F870&amp;", "&amp; IF(SOURCE!$R$2-LEN(SOURCE!F870) &gt;= 0, REPT(" ",SOURCE!$R$2-LEN(SOURCE!F870)+2), "")&amp;"("&amp;
      SUBSTITUTE(TEXT(SOURCE!G870,"??0"),"  ","")&amp;" &lt;&lt; TAM_MAX_BITS) |"&amp; IF(SOURCE!$S$2-3 &gt;= 0, REPT(" ",SOURCE!$S$2-5+4+1-1-LEN(SUBSTITUTE(SUBSTITUTE(TEXT(SOURCE!H870,"????0"),"  ","")," ",""))), "")&amp;
      SUBSTITUTE(SUBSTITUTE(TEXT(SOURCE!H870,"????0"),"  ","")," ","")&amp;","&amp; IF(SOURCE!$T$2-3 &gt;= 0, REPT(" ",SOURCE!$T$2-3-5), "")&amp;
      SOURCE!I870&amp;" | "&amp; IF(SOURCE!$U$2-LEN(SOURCE!I870) &gt;= 0, REPT(" ",SOURCE!$U$2-LEN(SOURCE!I870)), "")&amp;
      SOURCE!J870&amp;      IF(SOURCE!$V$2-LEN(SOURCE!J870) &gt;= 0, REPT(" ",SOURCE!$V$2-LEN(SOURCE!J870)), "")&amp;
  " | "&amp; SOURCE!K870&amp;      IF(SOURCE!$X$2-LEN(SOURCE!K870) &gt;= 0, REPT(" ",SOURCE!$X$2-LEN(SOURCE!K870)), "")&amp;
      "},"&amp;IF(SOURCE!L870&lt;&gt;"",""&amp;SOURCE!L870,"")
 )
)
)</f>
        <v>/*  846 */  { itemToBeCoded,               NOPARAM,                     "0846",                                        "0846",                                        (0 &lt;&lt; TAM_MAX_BITS) |     0, CAT_FREE | SLS_UNCHANGED | US_UNCHANGED},</v>
      </c>
    </row>
    <row r="871" spans="1:1">
      <c r="A871" s="168" t="str">
        <f>IF(AND(OR(SOURCE!A871="",ISBLANK(SOURCE!A871)),SOURCE!B871&gt;0),IF(ISBLANK(SOURCE!C871),"",SOURCE!C871),
IF(SOURCE!B871&lt;0,VLOOKUP(SOURCE!B871,lookups!A$1:B$25,2,0),
  IF(ISBLANK(SOURCE!B871),
    "",
    "/* "&amp;TEXT(SOURCE!B871,"???0")&amp;" *"&amp;
      SOURCE!C871&amp;", "&amp; IF(SOURCE!$O$2-LEN(SOURCE!C871) &gt;= 0, REPT(" ",SOURCE!$O$2-LEN(SOURCE!C871)), "")&amp;
      SOURCE!D871&amp;", "&amp; IF(SOURCE!$P$2-LEN(SOURCE!D871) &gt;= 0, REPT(" ",SOURCE!$P$2-LEN(SOURCE!D871)), "")&amp;
      SOURCE!E871&amp;", "&amp; IF(SOURCE!$Q$2-LEN(SOURCE!E871) &gt;=0, REPT(" ",SOURCE!$Q$2-LEN(SOURCE!E871)), "")&amp;
      SOURCE!F871&amp;", "&amp; IF(SOURCE!$R$2-LEN(SOURCE!F871) &gt;= 0, REPT(" ",SOURCE!$R$2-LEN(SOURCE!F871)+2), "")&amp;"("&amp;
      SUBSTITUTE(TEXT(SOURCE!G871,"??0"),"  ","")&amp;" &lt;&lt; TAM_MAX_BITS) |"&amp; IF(SOURCE!$S$2-3 &gt;= 0, REPT(" ",SOURCE!$S$2-5+4+1-1-LEN(SUBSTITUTE(SUBSTITUTE(TEXT(SOURCE!H871,"????0"),"  ","")," ",""))), "")&amp;
      SUBSTITUTE(SUBSTITUTE(TEXT(SOURCE!H871,"????0"),"  ","")," ","")&amp;","&amp; IF(SOURCE!$T$2-3 &gt;= 0, REPT(" ",SOURCE!$T$2-3-5), "")&amp;
      SOURCE!I871&amp;" | "&amp; IF(SOURCE!$U$2-LEN(SOURCE!I871) &gt;= 0, REPT(" ",SOURCE!$U$2-LEN(SOURCE!I871)), "")&amp;
      SOURCE!J871&amp;      IF(SOURCE!$V$2-LEN(SOURCE!J871) &gt;= 0, REPT(" ",SOURCE!$V$2-LEN(SOURCE!J871)), "")&amp;
  " | "&amp; SOURCE!K871&amp;      IF(SOURCE!$X$2-LEN(SOURCE!K871) &gt;= 0, REPT(" ",SOURCE!$X$2-LEN(SOURCE!K871)), "")&amp;
      "},"&amp;IF(SOURCE!L871&lt;&gt;"",""&amp;SOURCE!L871,"")
 )
)
)</f>
        <v>/*  847 */  { itemToBeCoded,               NOPARAM,                     "0847",                                        "0847",                                        (0 &lt;&lt; TAM_MAX_BITS) |     0, CAT_FREE | SLS_UNCHANGED | US_UNCHANGED},</v>
      </c>
    </row>
    <row r="872" spans="1:1">
      <c r="A872" s="168" t="str">
        <f>IF(AND(OR(SOURCE!A872="",ISBLANK(SOURCE!A872)),SOURCE!B872&gt;0),IF(ISBLANK(SOURCE!C872),"",SOURCE!C872),
IF(SOURCE!B872&lt;0,VLOOKUP(SOURCE!B872,lookups!A$1:B$25,2,0),
  IF(ISBLANK(SOURCE!B872),
    "",
    "/* "&amp;TEXT(SOURCE!B872,"???0")&amp;" *"&amp;
      SOURCE!C872&amp;", "&amp; IF(SOURCE!$O$2-LEN(SOURCE!C872) &gt;= 0, REPT(" ",SOURCE!$O$2-LEN(SOURCE!C872)), "")&amp;
      SOURCE!D872&amp;", "&amp; IF(SOURCE!$P$2-LEN(SOURCE!D872) &gt;= 0, REPT(" ",SOURCE!$P$2-LEN(SOURCE!D872)), "")&amp;
      SOURCE!E872&amp;", "&amp; IF(SOURCE!$Q$2-LEN(SOURCE!E872) &gt;=0, REPT(" ",SOURCE!$Q$2-LEN(SOURCE!E872)), "")&amp;
      SOURCE!F872&amp;", "&amp; IF(SOURCE!$R$2-LEN(SOURCE!F872) &gt;= 0, REPT(" ",SOURCE!$R$2-LEN(SOURCE!F872)+2), "")&amp;"("&amp;
      SUBSTITUTE(TEXT(SOURCE!G872,"??0"),"  ","")&amp;" &lt;&lt; TAM_MAX_BITS) |"&amp; IF(SOURCE!$S$2-3 &gt;= 0, REPT(" ",SOURCE!$S$2-5+4+1-1-LEN(SUBSTITUTE(SUBSTITUTE(TEXT(SOURCE!H872,"????0"),"  ","")," ",""))), "")&amp;
      SUBSTITUTE(SUBSTITUTE(TEXT(SOURCE!H872,"????0"),"  ","")," ","")&amp;","&amp; IF(SOURCE!$T$2-3 &gt;= 0, REPT(" ",SOURCE!$T$2-3-5), "")&amp;
      SOURCE!I872&amp;" | "&amp; IF(SOURCE!$U$2-LEN(SOURCE!I872) &gt;= 0, REPT(" ",SOURCE!$U$2-LEN(SOURCE!I872)), "")&amp;
      SOURCE!J872&amp;      IF(SOURCE!$V$2-LEN(SOURCE!J872) &gt;= 0, REPT(" ",SOURCE!$V$2-LEN(SOURCE!J872)), "")&amp;
  " | "&amp; SOURCE!K872&amp;      IF(SOURCE!$X$2-LEN(SOURCE!K872) &gt;= 0, REPT(" ",SOURCE!$X$2-LEN(SOURCE!K872)), "")&amp;
      "},"&amp;IF(SOURCE!L872&lt;&gt;"",""&amp;SOURCE!L872,"")
 )
)
)</f>
        <v>/*  848 */  { itemToBeCoded,               NOPARAM,                     "",                                            STD_SUB_alpha,                                 (0 &lt;&lt; TAM_MAX_BITS) |     0, CAT_NONE | SLS_UNCHANGED | US_UNCHANGED},</v>
      </c>
    </row>
    <row r="873" spans="1:1">
      <c r="A873" s="168" t="str">
        <f>IF(AND(OR(SOURCE!A873="",ISBLANK(SOURCE!A873)),SOURCE!B873&gt;0),IF(ISBLANK(SOURCE!C873),"",SOURCE!C873),
IF(SOURCE!B873&lt;0,VLOOKUP(SOURCE!B873,lookups!A$1:B$25,2,0),
  IF(ISBLANK(SOURCE!B873),
    "",
    "/* "&amp;TEXT(SOURCE!B873,"???0")&amp;" *"&amp;
      SOURCE!C873&amp;", "&amp; IF(SOURCE!$O$2-LEN(SOURCE!C873) &gt;= 0, REPT(" ",SOURCE!$O$2-LEN(SOURCE!C873)), "")&amp;
      SOURCE!D873&amp;", "&amp; IF(SOURCE!$P$2-LEN(SOURCE!D873) &gt;= 0, REPT(" ",SOURCE!$P$2-LEN(SOURCE!D873)), "")&amp;
      SOURCE!E873&amp;", "&amp; IF(SOURCE!$Q$2-LEN(SOURCE!E873) &gt;=0, REPT(" ",SOURCE!$Q$2-LEN(SOURCE!E873)), "")&amp;
      SOURCE!F873&amp;", "&amp; IF(SOURCE!$R$2-LEN(SOURCE!F873) &gt;= 0, REPT(" ",SOURCE!$R$2-LEN(SOURCE!F873)+2), "")&amp;"("&amp;
      SUBSTITUTE(TEXT(SOURCE!G873,"??0"),"  ","")&amp;" &lt;&lt; TAM_MAX_BITS) |"&amp; IF(SOURCE!$S$2-3 &gt;= 0, REPT(" ",SOURCE!$S$2-5+4+1-1-LEN(SUBSTITUTE(SUBSTITUTE(TEXT(SOURCE!H873,"????0"),"  ","")," ",""))), "")&amp;
      SUBSTITUTE(SUBSTITUTE(TEXT(SOURCE!H873,"????0"),"  ","")," ","")&amp;","&amp; IF(SOURCE!$T$2-3 &gt;= 0, REPT(" ",SOURCE!$T$2-3-5), "")&amp;
      SOURCE!I873&amp;" | "&amp; IF(SOURCE!$U$2-LEN(SOURCE!I873) &gt;= 0, REPT(" ",SOURCE!$U$2-LEN(SOURCE!I873)), "")&amp;
      SOURCE!J873&amp;      IF(SOURCE!$V$2-LEN(SOURCE!J873) &gt;= 0, REPT(" ",SOURCE!$V$2-LEN(SOURCE!J873)), "")&amp;
  " | "&amp; SOURCE!K873&amp;      IF(SOURCE!$X$2-LEN(SOURCE!K873) &gt;= 0, REPT(" ",SOURCE!$X$2-LEN(SOURCE!K873)), "")&amp;
      "},"&amp;IF(SOURCE!L873&lt;&gt;"",""&amp;SOURCE!L873,"")
 )
)
)</f>
        <v>/*  849 */  { itemToBeCoded,               NOPARAM,                     "",                                            STD_SUB_delta,                                 (0 &lt;&lt; TAM_MAX_BITS) |     0, CAT_NONE | SLS_UNCHANGED | US_UNCHANGED},</v>
      </c>
    </row>
    <row r="874" spans="1:1">
      <c r="A874" s="168" t="str">
        <f>IF(AND(OR(SOURCE!A874="",ISBLANK(SOURCE!A874)),SOURCE!B874&gt;0),IF(ISBLANK(SOURCE!C874),"",SOURCE!C874),
IF(SOURCE!B874&lt;0,VLOOKUP(SOURCE!B874,lookups!A$1:B$25,2,0),
  IF(ISBLANK(SOURCE!B874),
    "",
    "/* "&amp;TEXT(SOURCE!B874,"???0")&amp;" *"&amp;
      SOURCE!C874&amp;", "&amp; IF(SOURCE!$O$2-LEN(SOURCE!C874) &gt;= 0, REPT(" ",SOURCE!$O$2-LEN(SOURCE!C874)), "")&amp;
      SOURCE!D874&amp;", "&amp; IF(SOURCE!$P$2-LEN(SOURCE!D874) &gt;= 0, REPT(" ",SOURCE!$P$2-LEN(SOURCE!D874)), "")&amp;
      SOURCE!E874&amp;", "&amp; IF(SOURCE!$Q$2-LEN(SOURCE!E874) &gt;=0, REPT(" ",SOURCE!$Q$2-LEN(SOURCE!E874)), "")&amp;
      SOURCE!F874&amp;", "&amp; IF(SOURCE!$R$2-LEN(SOURCE!F874) &gt;= 0, REPT(" ",SOURCE!$R$2-LEN(SOURCE!F874)+2), "")&amp;"("&amp;
      SUBSTITUTE(TEXT(SOURCE!G874,"??0"),"  ","")&amp;" &lt;&lt; TAM_MAX_BITS) |"&amp; IF(SOURCE!$S$2-3 &gt;= 0, REPT(" ",SOURCE!$S$2-5+4+1-1-LEN(SUBSTITUTE(SUBSTITUTE(TEXT(SOURCE!H874,"????0"),"  ","")," ",""))), "")&amp;
      SUBSTITUTE(SUBSTITUTE(TEXT(SOURCE!H874,"????0"),"  ","")," ","")&amp;","&amp; IF(SOURCE!$T$2-3 &gt;= 0, REPT(" ",SOURCE!$T$2-3-5), "")&amp;
      SOURCE!I874&amp;" | "&amp; IF(SOURCE!$U$2-LEN(SOURCE!I874) &gt;= 0, REPT(" ",SOURCE!$U$2-LEN(SOURCE!I874)), "")&amp;
      SOURCE!J874&amp;      IF(SOURCE!$V$2-LEN(SOURCE!J874) &gt;= 0, REPT(" ",SOURCE!$V$2-LEN(SOURCE!J874)), "")&amp;
  " | "&amp; SOURCE!K874&amp;      IF(SOURCE!$X$2-LEN(SOURCE!K874) &gt;= 0, REPT(" ",SOURCE!$X$2-LEN(SOURCE!K874)), "")&amp;
      "},"&amp;IF(SOURCE!L874&lt;&gt;"",""&amp;SOURCE!L874,"")
 )
)
)</f>
        <v>/*  850 */  { itemToBeCoded,               NOPARAM,                     "",                                            STD_SUB_mu,                                    (0 &lt;&lt; TAM_MAX_BITS) |     0, CAT_NONE | SLS_UNCHANGED | US_UNCHANGED},</v>
      </c>
    </row>
    <row r="875" spans="1:1">
      <c r="A875" s="168" t="str">
        <f>IF(AND(OR(SOURCE!A875="",ISBLANK(SOURCE!A875)),SOURCE!B875&gt;0),IF(ISBLANK(SOURCE!C875),"",SOURCE!C875),
IF(SOURCE!B875&lt;0,VLOOKUP(SOURCE!B875,lookups!A$1:B$25,2,0),
  IF(ISBLANK(SOURCE!B875),
    "",
    "/* "&amp;TEXT(SOURCE!B875,"???0")&amp;" *"&amp;
      SOURCE!C875&amp;", "&amp; IF(SOURCE!$O$2-LEN(SOURCE!C875) &gt;= 0, REPT(" ",SOURCE!$O$2-LEN(SOURCE!C875)), "")&amp;
      SOURCE!D875&amp;", "&amp; IF(SOURCE!$P$2-LEN(SOURCE!D875) &gt;= 0, REPT(" ",SOURCE!$P$2-LEN(SOURCE!D875)), "")&amp;
      SOURCE!E875&amp;", "&amp; IF(SOURCE!$Q$2-LEN(SOURCE!E875) &gt;=0, REPT(" ",SOURCE!$Q$2-LEN(SOURCE!E875)), "")&amp;
      SOURCE!F875&amp;", "&amp; IF(SOURCE!$R$2-LEN(SOURCE!F875) &gt;= 0, REPT(" ",SOURCE!$R$2-LEN(SOURCE!F875)+2), "")&amp;"("&amp;
      SUBSTITUTE(TEXT(SOURCE!G875,"??0"),"  ","")&amp;" &lt;&lt; TAM_MAX_BITS) |"&amp; IF(SOURCE!$S$2-3 &gt;= 0, REPT(" ",SOURCE!$S$2-5+4+1-1-LEN(SUBSTITUTE(SUBSTITUTE(TEXT(SOURCE!H875,"????0"),"  ","")," ",""))), "")&amp;
      SUBSTITUTE(SUBSTITUTE(TEXT(SOURCE!H875,"????0"),"  ","")," ","")&amp;","&amp; IF(SOURCE!$T$2-3 &gt;= 0, REPT(" ",SOURCE!$T$2-3-5), "")&amp;
      SOURCE!I875&amp;" | "&amp; IF(SOURCE!$U$2-LEN(SOURCE!I875) &gt;= 0, REPT(" ",SOURCE!$U$2-LEN(SOURCE!I875)), "")&amp;
      SOURCE!J875&amp;      IF(SOURCE!$V$2-LEN(SOURCE!J875) &gt;= 0, REPT(" ",SOURCE!$V$2-LEN(SOURCE!J875)), "")&amp;
  " | "&amp; SOURCE!K875&amp;      IF(SOURCE!$X$2-LEN(SOURCE!K875) &gt;= 0, REPT(" ",SOURCE!$X$2-LEN(SOURCE!K875)), "")&amp;
      "},"&amp;IF(SOURCE!L875&lt;&gt;"",""&amp;SOURCE!L875,"")
 )
)
)</f>
        <v>/*  851 */  { addItemToBuffer,             ITM_SUB_SUN,                 "",                                            STD_SUB_SUN,                                   (0 &lt;&lt; TAM_MAX_BITS) |     0, CAT_NONE | SLS_UNCHANGED | US_UNCHANGED},</v>
      </c>
    </row>
    <row r="876" spans="1:1">
      <c r="A876" s="168" t="str">
        <f>IF(AND(OR(SOURCE!A876="",ISBLANK(SOURCE!A876)),SOURCE!B876&gt;0),IF(ISBLANK(SOURCE!C876),"",SOURCE!C876),
IF(SOURCE!B876&lt;0,VLOOKUP(SOURCE!B876,lookups!A$1:B$25,2,0),
  IF(ISBLANK(SOURCE!B876),
    "",
    "/* "&amp;TEXT(SOURCE!B876,"???0")&amp;" *"&amp;
      SOURCE!C876&amp;", "&amp; IF(SOURCE!$O$2-LEN(SOURCE!C876) &gt;= 0, REPT(" ",SOURCE!$O$2-LEN(SOURCE!C876)), "")&amp;
      SOURCE!D876&amp;", "&amp; IF(SOURCE!$P$2-LEN(SOURCE!D876) &gt;= 0, REPT(" ",SOURCE!$P$2-LEN(SOURCE!D876)), "")&amp;
      SOURCE!E876&amp;", "&amp; IF(SOURCE!$Q$2-LEN(SOURCE!E876) &gt;=0, REPT(" ",SOURCE!$Q$2-LEN(SOURCE!E876)), "")&amp;
      SOURCE!F876&amp;", "&amp; IF(SOURCE!$R$2-LEN(SOURCE!F876) &gt;= 0, REPT(" ",SOURCE!$R$2-LEN(SOURCE!F876)+2), "")&amp;"("&amp;
      SUBSTITUTE(TEXT(SOURCE!G876,"??0"),"  ","")&amp;" &lt;&lt; TAM_MAX_BITS) |"&amp; IF(SOURCE!$S$2-3 &gt;= 0, REPT(" ",SOURCE!$S$2-5+4+1-1-LEN(SUBSTITUTE(SUBSTITUTE(TEXT(SOURCE!H876,"????0"),"  ","")," ",""))), "")&amp;
      SUBSTITUTE(SUBSTITUTE(TEXT(SOURCE!H876,"????0"),"  ","")," ","")&amp;","&amp; IF(SOURCE!$T$2-3 &gt;= 0, REPT(" ",SOURCE!$T$2-3-5), "")&amp;
      SOURCE!I876&amp;" | "&amp; IF(SOURCE!$U$2-LEN(SOURCE!I876) &gt;= 0, REPT(" ",SOURCE!$U$2-LEN(SOURCE!I876)), "")&amp;
      SOURCE!J876&amp;      IF(SOURCE!$V$2-LEN(SOURCE!J876) &gt;= 0, REPT(" ",SOURCE!$V$2-LEN(SOURCE!J876)), "")&amp;
  " | "&amp; SOURCE!K876&amp;      IF(SOURCE!$X$2-LEN(SOURCE!K876) &gt;= 0, REPT(" ",SOURCE!$X$2-LEN(SOURCE!K876)), "")&amp;
      "},"&amp;IF(SOURCE!L876&lt;&gt;"",""&amp;SOURCE!L876,"")
 )
)
)</f>
        <v>/*  852 */  { itemToBeCoded,               NOPARAM,                     "",                                            STD_SUB_SUN_b,                                 (0 &lt;&lt; TAM_MAX_BITS) |     0, CAT_NONE | SLS_UNCHANGED | US_UNCHANGED},</v>
      </c>
    </row>
    <row r="877" spans="1:1">
      <c r="A877" s="168" t="str">
        <f>IF(AND(OR(SOURCE!A877="",ISBLANK(SOURCE!A877)),SOURCE!B877&gt;0),IF(ISBLANK(SOURCE!C877),"",SOURCE!C877),
IF(SOURCE!B877&lt;0,VLOOKUP(SOURCE!B877,lookups!A$1:B$25,2,0),
  IF(ISBLANK(SOURCE!B877),
    "",
    "/* "&amp;TEXT(SOURCE!B877,"???0")&amp;" *"&amp;
      SOURCE!C877&amp;", "&amp; IF(SOURCE!$O$2-LEN(SOURCE!C877) &gt;= 0, REPT(" ",SOURCE!$O$2-LEN(SOURCE!C877)), "")&amp;
      SOURCE!D877&amp;", "&amp; IF(SOURCE!$P$2-LEN(SOURCE!D877) &gt;= 0, REPT(" ",SOURCE!$P$2-LEN(SOURCE!D877)), "")&amp;
      SOURCE!E877&amp;", "&amp; IF(SOURCE!$Q$2-LEN(SOURCE!E877) &gt;=0, REPT(" ",SOURCE!$Q$2-LEN(SOURCE!E877)), "")&amp;
      SOURCE!F877&amp;", "&amp; IF(SOURCE!$R$2-LEN(SOURCE!F877) &gt;= 0, REPT(" ",SOURCE!$R$2-LEN(SOURCE!F877)+2), "")&amp;"("&amp;
      SUBSTITUTE(TEXT(SOURCE!G877,"??0"),"  ","")&amp;" &lt;&lt; TAM_MAX_BITS) |"&amp; IF(SOURCE!$S$2-3 &gt;= 0, REPT(" ",SOURCE!$S$2-5+4+1-1-LEN(SUBSTITUTE(SUBSTITUTE(TEXT(SOURCE!H877,"????0"),"  ","")," ",""))), "")&amp;
      SUBSTITUTE(SUBSTITUTE(TEXT(SOURCE!H877,"????0"),"  ","")," ","")&amp;","&amp; IF(SOURCE!$T$2-3 &gt;= 0, REPT(" ",SOURCE!$T$2-3-5), "")&amp;
      SOURCE!I877&amp;" | "&amp; IF(SOURCE!$U$2-LEN(SOURCE!I877) &gt;= 0, REPT(" ",SOURCE!$U$2-LEN(SOURCE!I877)), "")&amp;
      SOURCE!J877&amp;      IF(SOURCE!$V$2-LEN(SOURCE!J877) &gt;= 0, REPT(" ",SOURCE!$V$2-LEN(SOURCE!J877)), "")&amp;
  " | "&amp; SOURCE!K877&amp;      IF(SOURCE!$X$2-LEN(SOURCE!K877) &gt;= 0, REPT(" ",SOURCE!$X$2-LEN(SOURCE!K877)), "")&amp;
      "},"&amp;IF(SOURCE!L877&lt;&gt;"",""&amp;SOURCE!L877,"")
 )
)
)</f>
        <v>/*  853 */  { addItemToBuffer,             ITM_SUB_EARTH,               "",                                            STD_SUB_EARTH,                                 (0 &lt;&lt; TAM_MAX_BITS) |     0, CAT_NONE | SLS_UNCHANGED | US_UNCHANGED},</v>
      </c>
    </row>
    <row r="878" spans="1:1">
      <c r="A878" s="168" t="str">
        <f>IF(AND(OR(SOURCE!A878="",ISBLANK(SOURCE!A878)),SOURCE!B878&gt;0),IF(ISBLANK(SOURCE!C878),"",SOURCE!C878),
IF(SOURCE!B878&lt;0,VLOOKUP(SOURCE!B878,lookups!A$1:B$25,2,0),
  IF(ISBLANK(SOURCE!B878),
    "",
    "/* "&amp;TEXT(SOURCE!B878,"???0")&amp;" *"&amp;
      SOURCE!C878&amp;", "&amp; IF(SOURCE!$O$2-LEN(SOURCE!C878) &gt;= 0, REPT(" ",SOURCE!$O$2-LEN(SOURCE!C878)), "")&amp;
      SOURCE!D878&amp;", "&amp; IF(SOURCE!$P$2-LEN(SOURCE!D878) &gt;= 0, REPT(" ",SOURCE!$P$2-LEN(SOURCE!D878)), "")&amp;
      SOURCE!E878&amp;", "&amp; IF(SOURCE!$Q$2-LEN(SOURCE!E878) &gt;=0, REPT(" ",SOURCE!$Q$2-LEN(SOURCE!E878)), "")&amp;
      SOURCE!F878&amp;", "&amp; IF(SOURCE!$R$2-LEN(SOURCE!F878) &gt;= 0, REPT(" ",SOURCE!$R$2-LEN(SOURCE!F878)+2), "")&amp;"("&amp;
      SUBSTITUTE(TEXT(SOURCE!G878,"??0"),"  ","")&amp;" &lt;&lt; TAM_MAX_BITS) |"&amp; IF(SOURCE!$S$2-3 &gt;= 0, REPT(" ",SOURCE!$S$2-5+4+1-1-LEN(SUBSTITUTE(SUBSTITUTE(TEXT(SOURCE!H878,"????0"),"  ","")," ",""))), "")&amp;
      SUBSTITUTE(SUBSTITUTE(TEXT(SOURCE!H878,"????0"),"  ","")," ","")&amp;","&amp; IF(SOURCE!$T$2-3 &gt;= 0, REPT(" ",SOURCE!$T$2-3-5), "")&amp;
      SOURCE!I878&amp;" | "&amp; IF(SOURCE!$U$2-LEN(SOURCE!I878) &gt;= 0, REPT(" ",SOURCE!$U$2-LEN(SOURCE!I878)), "")&amp;
      SOURCE!J878&amp;      IF(SOURCE!$V$2-LEN(SOURCE!J878) &gt;= 0, REPT(" ",SOURCE!$V$2-LEN(SOURCE!J878)), "")&amp;
  " | "&amp; SOURCE!K878&amp;      IF(SOURCE!$X$2-LEN(SOURCE!K878) &gt;= 0, REPT(" ",SOURCE!$X$2-LEN(SOURCE!K878)), "")&amp;
      "},"&amp;IF(SOURCE!L878&lt;&gt;"",""&amp;SOURCE!L878,"")
 )
)
)</f>
        <v>/*  854 */  { itemToBeCoded,               NOPARAM,                     "",                                            STD_SUB_EARTH_b,                               (0 &lt;&lt; TAM_MAX_BITS) |     0, CAT_NONE | SLS_UNCHANGED | US_UNCHANGED},</v>
      </c>
    </row>
    <row r="879" spans="1:1">
      <c r="A879" s="168" t="str">
        <f>IF(AND(OR(SOURCE!A879="",ISBLANK(SOURCE!A879)),SOURCE!B879&gt;0),IF(ISBLANK(SOURCE!C879),"",SOURCE!C879),
IF(SOURCE!B879&lt;0,VLOOKUP(SOURCE!B879,lookups!A$1:B$25,2,0),
  IF(ISBLANK(SOURCE!B879),
    "",
    "/* "&amp;TEXT(SOURCE!B879,"???0")&amp;" *"&amp;
      SOURCE!C879&amp;", "&amp; IF(SOURCE!$O$2-LEN(SOURCE!C879) &gt;= 0, REPT(" ",SOURCE!$O$2-LEN(SOURCE!C879)), "")&amp;
      SOURCE!D879&amp;", "&amp; IF(SOURCE!$P$2-LEN(SOURCE!D879) &gt;= 0, REPT(" ",SOURCE!$P$2-LEN(SOURCE!D879)), "")&amp;
      SOURCE!E879&amp;", "&amp; IF(SOURCE!$Q$2-LEN(SOURCE!E879) &gt;=0, REPT(" ",SOURCE!$Q$2-LEN(SOURCE!E879)), "")&amp;
      SOURCE!F879&amp;", "&amp; IF(SOURCE!$R$2-LEN(SOURCE!F879) &gt;= 0, REPT(" ",SOURCE!$R$2-LEN(SOURCE!F879)+2), "")&amp;"("&amp;
      SUBSTITUTE(TEXT(SOURCE!G879,"??0"),"  ","")&amp;" &lt;&lt; TAM_MAX_BITS) |"&amp; IF(SOURCE!$S$2-3 &gt;= 0, REPT(" ",SOURCE!$S$2-5+4+1-1-LEN(SUBSTITUTE(SUBSTITUTE(TEXT(SOURCE!H879,"????0"),"  ","")," ",""))), "")&amp;
      SUBSTITUTE(SUBSTITUTE(TEXT(SOURCE!H879,"????0"),"  ","")," ","")&amp;","&amp; IF(SOURCE!$T$2-3 &gt;= 0, REPT(" ",SOURCE!$T$2-3-5), "")&amp;
      SOURCE!I879&amp;" | "&amp; IF(SOURCE!$U$2-LEN(SOURCE!I879) &gt;= 0, REPT(" ",SOURCE!$U$2-LEN(SOURCE!I879)), "")&amp;
      SOURCE!J879&amp;      IF(SOURCE!$V$2-LEN(SOURCE!J879) &gt;= 0, REPT(" ",SOURCE!$V$2-LEN(SOURCE!J879)), "")&amp;
  " | "&amp; SOURCE!K879&amp;      IF(SOURCE!$X$2-LEN(SOURCE!K879) &gt;= 0, REPT(" ",SOURCE!$X$2-LEN(SOURCE!K879)), "")&amp;
      "},"&amp;IF(SOURCE!L879&lt;&gt;"",""&amp;SOURCE!L879,"")
 )
)
)</f>
        <v>/*  855 */  { itemToBeCoded,               NOPARAM,                     "",                                            STD_SUB_PLUS,                                  (0 &lt;&lt; TAM_MAX_BITS) |     0, CAT_NONE | SLS_UNCHANGED | US_UNCHANGED},</v>
      </c>
    </row>
    <row r="880" spans="1:1">
      <c r="A880" s="168" t="str">
        <f>IF(AND(OR(SOURCE!A880="",ISBLANK(SOURCE!A880)),SOURCE!B880&gt;0),IF(ISBLANK(SOURCE!C880),"",SOURCE!C880),
IF(SOURCE!B880&lt;0,VLOOKUP(SOURCE!B880,lookups!A$1:B$25,2,0),
  IF(ISBLANK(SOURCE!B880),
    "",
    "/* "&amp;TEXT(SOURCE!B880,"???0")&amp;" *"&amp;
      SOURCE!C880&amp;", "&amp; IF(SOURCE!$O$2-LEN(SOURCE!C880) &gt;= 0, REPT(" ",SOURCE!$O$2-LEN(SOURCE!C880)), "")&amp;
      SOURCE!D880&amp;", "&amp; IF(SOURCE!$P$2-LEN(SOURCE!D880) &gt;= 0, REPT(" ",SOURCE!$P$2-LEN(SOURCE!D880)), "")&amp;
      SOURCE!E880&amp;", "&amp; IF(SOURCE!$Q$2-LEN(SOURCE!E880) &gt;=0, REPT(" ",SOURCE!$Q$2-LEN(SOURCE!E880)), "")&amp;
      SOURCE!F880&amp;", "&amp; IF(SOURCE!$R$2-LEN(SOURCE!F880) &gt;= 0, REPT(" ",SOURCE!$R$2-LEN(SOURCE!F880)+2), "")&amp;"("&amp;
      SUBSTITUTE(TEXT(SOURCE!G880,"??0"),"  ","")&amp;" &lt;&lt; TAM_MAX_BITS) |"&amp; IF(SOURCE!$S$2-3 &gt;= 0, REPT(" ",SOURCE!$S$2-5+4+1-1-LEN(SUBSTITUTE(SUBSTITUTE(TEXT(SOURCE!H880,"????0"),"  ","")," ",""))), "")&amp;
      SUBSTITUTE(SUBSTITUTE(TEXT(SOURCE!H880,"????0"),"  ","")," ","")&amp;","&amp; IF(SOURCE!$T$2-3 &gt;= 0, REPT(" ",SOURCE!$T$2-3-5), "")&amp;
      SOURCE!I880&amp;" | "&amp; IF(SOURCE!$U$2-LEN(SOURCE!I880) &gt;= 0, REPT(" ",SOURCE!$U$2-LEN(SOURCE!I880)), "")&amp;
      SOURCE!J880&amp;      IF(SOURCE!$V$2-LEN(SOURCE!J880) &gt;= 0, REPT(" ",SOURCE!$V$2-LEN(SOURCE!J880)), "")&amp;
  " | "&amp; SOURCE!K880&amp;      IF(SOURCE!$X$2-LEN(SOURCE!K880) &gt;= 0, REPT(" ",SOURCE!$X$2-LEN(SOURCE!K880)), "")&amp;
      "},"&amp;IF(SOURCE!L880&lt;&gt;"",""&amp;SOURCE!L880,"")
 )
)
)</f>
        <v>/*  856 */  { itemToBeCoded,               NOPARAM,                     "",                                            STD_SUB_MINUS,                                 (0 &lt;&lt; TAM_MAX_BITS) |     0, CAT_NONE | SLS_UNCHANGED | US_UNCHANGED},</v>
      </c>
    </row>
    <row r="881" spans="1:1">
      <c r="A881" s="168" t="str">
        <f>IF(AND(OR(SOURCE!A881="",ISBLANK(SOURCE!A881)),SOURCE!B881&gt;0),IF(ISBLANK(SOURCE!C881),"",SOURCE!C881),
IF(SOURCE!B881&lt;0,VLOOKUP(SOURCE!B881,lookups!A$1:B$25,2,0),
  IF(ISBLANK(SOURCE!B881),
    "",
    "/* "&amp;TEXT(SOURCE!B881,"???0")&amp;" *"&amp;
      SOURCE!C881&amp;", "&amp; IF(SOURCE!$O$2-LEN(SOURCE!C881) &gt;= 0, REPT(" ",SOURCE!$O$2-LEN(SOURCE!C881)), "")&amp;
      SOURCE!D881&amp;", "&amp; IF(SOURCE!$P$2-LEN(SOURCE!D881) &gt;= 0, REPT(" ",SOURCE!$P$2-LEN(SOURCE!D881)), "")&amp;
      SOURCE!E881&amp;", "&amp; IF(SOURCE!$Q$2-LEN(SOURCE!E881) &gt;=0, REPT(" ",SOURCE!$Q$2-LEN(SOURCE!E881)), "")&amp;
      SOURCE!F881&amp;", "&amp; IF(SOURCE!$R$2-LEN(SOURCE!F881) &gt;= 0, REPT(" ",SOURCE!$R$2-LEN(SOURCE!F881)+2), "")&amp;"("&amp;
      SUBSTITUTE(TEXT(SOURCE!G881,"??0"),"  ","")&amp;" &lt;&lt; TAM_MAX_BITS) |"&amp; IF(SOURCE!$S$2-3 &gt;= 0, REPT(" ",SOURCE!$S$2-5+4+1-1-LEN(SUBSTITUTE(SUBSTITUTE(TEXT(SOURCE!H881,"????0"),"  ","")," ",""))), "")&amp;
      SUBSTITUTE(SUBSTITUTE(TEXT(SOURCE!H881,"????0"),"  ","")," ","")&amp;","&amp; IF(SOURCE!$T$2-3 &gt;= 0, REPT(" ",SOURCE!$T$2-3-5), "")&amp;
      SOURCE!I881&amp;" | "&amp; IF(SOURCE!$U$2-LEN(SOURCE!I881) &gt;= 0, REPT(" ",SOURCE!$U$2-LEN(SOURCE!I881)), "")&amp;
      SOURCE!J881&amp;      IF(SOURCE!$V$2-LEN(SOURCE!J881) &gt;= 0, REPT(" ",SOURCE!$V$2-LEN(SOURCE!J881)), "")&amp;
  " | "&amp; SOURCE!K881&amp;      IF(SOURCE!$X$2-LEN(SOURCE!K881) &gt;= 0, REPT(" ",SOURCE!$X$2-LEN(SOURCE!K881)), "")&amp;
      "},"&amp;IF(SOURCE!L881&lt;&gt;"",""&amp;SOURCE!L881,"")
 )
)
)</f>
        <v>/*  857 */  { addItemToBuffer,             ITM_SUB_INFINITY,            "",                                            STD_SUB_INFINITY,                              (0 &lt;&lt; TAM_MAX_BITS) |     0, CAT_NONE | SLS_UNCHANGED | US_UNCHANGED},</v>
      </c>
    </row>
    <row r="882" spans="1:1">
      <c r="A882" s="168" t="str">
        <f>IF(AND(OR(SOURCE!A882="",ISBLANK(SOURCE!A882)),SOURCE!B882&gt;0),IF(ISBLANK(SOURCE!C882),"",SOURCE!C882),
IF(SOURCE!B882&lt;0,VLOOKUP(SOURCE!B882,lookups!A$1:B$25,2,0),
  IF(ISBLANK(SOURCE!B882),
    "",
    "/* "&amp;TEXT(SOURCE!B882,"???0")&amp;" *"&amp;
      SOURCE!C882&amp;", "&amp; IF(SOURCE!$O$2-LEN(SOURCE!C882) &gt;= 0, REPT(" ",SOURCE!$O$2-LEN(SOURCE!C882)), "")&amp;
      SOURCE!D882&amp;", "&amp; IF(SOURCE!$P$2-LEN(SOURCE!D882) &gt;= 0, REPT(" ",SOURCE!$P$2-LEN(SOURCE!D882)), "")&amp;
      SOURCE!E882&amp;", "&amp; IF(SOURCE!$Q$2-LEN(SOURCE!E882) &gt;=0, REPT(" ",SOURCE!$Q$2-LEN(SOURCE!E882)), "")&amp;
      SOURCE!F882&amp;", "&amp; IF(SOURCE!$R$2-LEN(SOURCE!F882) &gt;= 0, REPT(" ",SOURCE!$R$2-LEN(SOURCE!F882)+2), "")&amp;"("&amp;
      SUBSTITUTE(TEXT(SOURCE!G882,"??0"),"  ","")&amp;" &lt;&lt; TAM_MAX_BITS) |"&amp; IF(SOURCE!$S$2-3 &gt;= 0, REPT(" ",SOURCE!$S$2-5+4+1-1-LEN(SUBSTITUTE(SUBSTITUTE(TEXT(SOURCE!H882,"????0"),"  ","")," ",""))), "")&amp;
      SUBSTITUTE(SUBSTITUTE(TEXT(SOURCE!H882,"????0"),"  ","")," ","")&amp;","&amp; IF(SOURCE!$T$2-3 &gt;= 0, REPT(" ",SOURCE!$T$2-3-5), "")&amp;
      SOURCE!I882&amp;" | "&amp; IF(SOURCE!$U$2-LEN(SOURCE!I882) &gt;= 0, REPT(" ",SOURCE!$U$2-LEN(SOURCE!I882)), "")&amp;
      SOURCE!J882&amp;      IF(SOURCE!$V$2-LEN(SOURCE!J882) &gt;= 0, REPT(" ",SOURCE!$V$2-LEN(SOURCE!J882)), "")&amp;
  " | "&amp; SOURCE!K882&amp;      IF(SOURCE!$X$2-LEN(SOURCE!K882) &gt;= 0, REPT(" ",SOURCE!$X$2-LEN(SOURCE!K882)), "")&amp;
      "},"&amp;IF(SOURCE!L882&lt;&gt;"",""&amp;SOURCE!L882,"")
 )
)
)</f>
        <v>/*  858 */  { itemToBeCoded,               NOPARAM,                     "",                                            STD_SUB_0,                                     (0 &lt;&lt; TAM_MAX_BITS) |     0, CAT_NONE | SLS_UNCHANGED | US_UNCHANGED},</v>
      </c>
    </row>
    <row r="883" spans="1:1">
      <c r="A883" s="168" t="str">
        <f>IF(AND(OR(SOURCE!A883="",ISBLANK(SOURCE!A883)),SOURCE!B883&gt;0),IF(ISBLANK(SOURCE!C883),"",SOURCE!C883),
IF(SOURCE!B883&lt;0,VLOOKUP(SOURCE!B883,lookups!A$1:B$25,2,0),
  IF(ISBLANK(SOURCE!B883),
    "",
    "/* "&amp;TEXT(SOURCE!B883,"???0")&amp;" *"&amp;
      SOURCE!C883&amp;", "&amp; IF(SOURCE!$O$2-LEN(SOURCE!C883) &gt;= 0, REPT(" ",SOURCE!$O$2-LEN(SOURCE!C883)), "")&amp;
      SOURCE!D883&amp;", "&amp; IF(SOURCE!$P$2-LEN(SOURCE!D883) &gt;= 0, REPT(" ",SOURCE!$P$2-LEN(SOURCE!D883)), "")&amp;
      SOURCE!E883&amp;", "&amp; IF(SOURCE!$Q$2-LEN(SOURCE!E883) &gt;=0, REPT(" ",SOURCE!$Q$2-LEN(SOURCE!E883)), "")&amp;
      SOURCE!F883&amp;", "&amp; IF(SOURCE!$R$2-LEN(SOURCE!F883) &gt;= 0, REPT(" ",SOURCE!$R$2-LEN(SOURCE!F883)+2), "")&amp;"("&amp;
      SUBSTITUTE(TEXT(SOURCE!G883,"??0"),"  ","")&amp;" &lt;&lt; TAM_MAX_BITS) |"&amp; IF(SOURCE!$S$2-3 &gt;= 0, REPT(" ",SOURCE!$S$2-5+4+1-1-LEN(SUBSTITUTE(SUBSTITUTE(TEXT(SOURCE!H883,"????0"),"  ","")," ",""))), "")&amp;
      SUBSTITUTE(SUBSTITUTE(TEXT(SOURCE!H883,"????0"),"  ","")," ","")&amp;","&amp; IF(SOURCE!$T$2-3 &gt;= 0, REPT(" ",SOURCE!$T$2-3-5), "")&amp;
      SOURCE!I883&amp;" | "&amp; IF(SOURCE!$U$2-LEN(SOURCE!I883) &gt;= 0, REPT(" ",SOURCE!$U$2-LEN(SOURCE!I883)), "")&amp;
      SOURCE!J883&amp;      IF(SOURCE!$V$2-LEN(SOURCE!J883) &gt;= 0, REPT(" ",SOURCE!$V$2-LEN(SOURCE!J883)), "")&amp;
  " | "&amp; SOURCE!K883&amp;      IF(SOURCE!$X$2-LEN(SOURCE!K883) &gt;= 0, REPT(" ",SOURCE!$X$2-LEN(SOURCE!K883)), "")&amp;
      "},"&amp;IF(SOURCE!L883&lt;&gt;"",""&amp;SOURCE!L883,"")
 )
)
)</f>
        <v>/*  859 */  { itemToBeCoded,               NOPARAM,                     "",                                            STD_SUB_1,                                     (0 &lt;&lt; TAM_MAX_BITS) |     0, CAT_NONE | SLS_UNCHANGED | US_UNCHANGED},</v>
      </c>
    </row>
    <row r="884" spans="1:1">
      <c r="A884" s="168" t="str">
        <f>IF(AND(OR(SOURCE!A884="",ISBLANK(SOURCE!A884)),SOURCE!B884&gt;0),IF(ISBLANK(SOURCE!C884),"",SOURCE!C884),
IF(SOURCE!B884&lt;0,VLOOKUP(SOURCE!B884,lookups!A$1:B$25,2,0),
  IF(ISBLANK(SOURCE!B884),
    "",
    "/* "&amp;TEXT(SOURCE!B884,"???0")&amp;" *"&amp;
      SOURCE!C884&amp;", "&amp; IF(SOURCE!$O$2-LEN(SOURCE!C884) &gt;= 0, REPT(" ",SOURCE!$O$2-LEN(SOURCE!C884)), "")&amp;
      SOURCE!D884&amp;", "&amp; IF(SOURCE!$P$2-LEN(SOURCE!D884) &gt;= 0, REPT(" ",SOURCE!$P$2-LEN(SOURCE!D884)), "")&amp;
      SOURCE!E884&amp;", "&amp; IF(SOURCE!$Q$2-LEN(SOURCE!E884) &gt;=0, REPT(" ",SOURCE!$Q$2-LEN(SOURCE!E884)), "")&amp;
      SOURCE!F884&amp;", "&amp; IF(SOURCE!$R$2-LEN(SOURCE!F884) &gt;= 0, REPT(" ",SOURCE!$R$2-LEN(SOURCE!F884)+2), "")&amp;"("&amp;
      SUBSTITUTE(TEXT(SOURCE!G884,"??0"),"  ","")&amp;" &lt;&lt; TAM_MAX_BITS) |"&amp; IF(SOURCE!$S$2-3 &gt;= 0, REPT(" ",SOURCE!$S$2-5+4+1-1-LEN(SUBSTITUTE(SUBSTITUTE(TEXT(SOURCE!H884,"????0"),"  ","")," ",""))), "")&amp;
      SUBSTITUTE(SUBSTITUTE(TEXT(SOURCE!H884,"????0"),"  ","")," ","")&amp;","&amp; IF(SOURCE!$T$2-3 &gt;= 0, REPT(" ",SOURCE!$T$2-3-5), "")&amp;
      SOURCE!I884&amp;" | "&amp; IF(SOURCE!$U$2-LEN(SOURCE!I884) &gt;= 0, REPT(" ",SOURCE!$U$2-LEN(SOURCE!I884)), "")&amp;
      SOURCE!J884&amp;      IF(SOURCE!$V$2-LEN(SOURCE!J884) &gt;= 0, REPT(" ",SOURCE!$V$2-LEN(SOURCE!J884)), "")&amp;
  " | "&amp; SOURCE!K884&amp;      IF(SOURCE!$X$2-LEN(SOURCE!K884) &gt;= 0, REPT(" ",SOURCE!$X$2-LEN(SOURCE!K884)), "")&amp;
      "},"&amp;IF(SOURCE!L884&lt;&gt;"",""&amp;SOURCE!L884,"")
 )
)
)</f>
        <v>/*  860 */  { itemToBeCoded,               NOPARAM,                     "",                                            STD_SUB_2,                                     (0 &lt;&lt; TAM_MAX_BITS) |     0, CAT_NONE | SLS_UNCHANGED | US_UNCHANGED},</v>
      </c>
    </row>
    <row r="885" spans="1:1">
      <c r="A885" s="168" t="str">
        <f>IF(AND(OR(SOURCE!A885="",ISBLANK(SOURCE!A885)),SOURCE!B885&gt;0),IF(ISBLANK(SOURCE!C885),"",SOURCE!C885),
IF(SOURCE!B885&lt;0,VLOOKUP(SOURCE!B885,lookups!A$1:B$25,2,0),
  IF(ISBLANK(SOURCE!B885),
    "",
    "/* "&amp;TEXT(SOURCE!B885,"???0")&amp;" *"&amp;
      SOURCE!C885&amp;", "&amp; IF(SOURCE!$O$2-LEN(SOURCE!C885) &gt;= 0, REPT(" ",SOURCE!$O$2-LEN(SOURCE!C885)), "")&amp;
      SOURCE!D885&amp;", "&amp; IF(SOURCE!$P$2-LEN(SOURCE!D885) &gt;= 0, REPT(" ",SOURCE!$P$2-LEN(SOURCE!D885)), "")&amp;
      SOURCE!E885&amp;", "&amp; IF(SOURCE!$Q$2-LEN(SOURCE!E885) &gt;=0, REPT(" ",SOURCE!$Q$2-LEN(SOURCE!E885)), "")&amp;
      SOURCE!F885&amp;", "&amp; IF(SOURCE!$R$2-LEN(SOURCE!F885) &gt;= 0, REPT(" ",SOURCE!$R$2-LEN(SOURCE!F885)+2), "")&amp;"("&amp;
      SUBSTITUTE(TEXT(SOURCE!G885,"??0"),"  ","")&amp;" &lt;&lt; TAM_MAX_BITS) |"&amp; IF(SOURCE!$S$2-3 &gt;= 0, REPT(" ",SOURCE!$S$2-5+4+1-1-LEN(SUBSTITUTE(SUBSTITUTE(TEXT(SOURCE!H885,"????0"),"  ","")," ",""))), "")&amp;
      SUBSTITUTE(SUBSTITUTE(TEXT(SOURCE!H885,"????0"),"  ","")," ","")&amp;","&amp; IF(SOURCE!$T$2-3 &gt;= 0, REPT(" ",SOURCE!$T$2-3-5), "")&amp;
      SOURCE!I885&amp;" | "&amp; IF(SOURCE!$U$2-LEN(SOURCE!I885) &gt;= 0, REPT(" ",SOURCE!$U$2-LEN(SOURCE!I885)), "")&amp;
      SOURCE!J885&amp;      IF(SOURCE!$V$2-LEN(SOURCE!J885) &gt;= 0, REPT(" ",SOURCE!$V$2-LEN(SOURCE!J885)), "")&amp;
  " | "&amp; SOURCE!K885&amp;      IF(SOURCE!$X$2-LEN(SOURCE!K885) &gt;= 0, REPT(" ",SOURCE!$X$2-LEN(SOURCE!K885)), "")&amp;
      "},"&amp;IF(SOURCE!L885&lt;&gt;"",""&amp;SOURCE!L885,"")
 )
)
)</f>
        <v>/*  861 */  { itemToBeCoded,               NOPARAM,                     "",                                            STD_SUB_3,                                     (0 &lt;&lt; TAM_MAX_BITS) |     0, CAT_NONE | SLS_UNCHANGED | US_UNCHANGED},</v>
      </c>
    </row>
    <row r="886" spans="1:1">
      <c r="A886" s="168" t="str">
        <f>IF(AND(OR(SOURCE!A886="",ISBLANK(SOURCE!A886)),SOURCE!B886&gt;0),IF(ISBLANK(SOURCE!C886),"",SOURCE!C886),
IF(SOURCE!B886&lt;0,VLOOKUP(SOURCE!B886,lookups!A$1:B$25,2,0),
  IF(ISBLANK(SOURCE!B886),
    "",
    "/* "&amp;TEXT(SOURCE!B886,"???0")&amp;" *"&amp;
      SOURCE!C886&amp;", "&amp; IF(SOURCE!$O$2-LEN(SOURCE!C886) &gt;= 0, REPT(" ",SOURCE!$O$2-LEN(SOURCE!C886)), "")&amp;
      SOURCE!D886&amp;", "&amp; IF(SOURCE!$P$2-LEN(SOURCE!D886) &gt;= 0, REPT(" ",SOURCE!$P$2-LEN(SOURCE!D886)), "")&amp;
      SOURCE!E886&amp;", "&amp; IF(SOURCE!$Q$2-LEN(SOURCE!E886) &gt;=0, REPT(" ",SOURCE!$Q$2-LEN(SOURCE!E886)), "")&amp;
      SOURCE!F886&amp;", "&amp; IF(SOURCE!$R$2-LEN(SOURCE!F886) &gt;= 0, REPT(" ",SOURCE!$R$2-LEN(SOURCE!F886)+2), "")&amp;"("&amp;
      SUBSTITUTE(TEXT(SOURCE!G886,"??0"),"  ","")&amp;" &lt;&lt; TAM_MAX_BITS) |"&amp; IF(SOURCE!$S$2-3 &gt;= 0, REPT(" ",SOURCE!$S$2-5+4+1-1-LEN(SUBSTITUTE(SUBSTITUTE(TEXT(SOURCE!H886,"????0"),"  ","")," ",""))), "")&amp;
      SUBSTITUTE(SUBSTITUTE(TEXT(SOURCE!H886,"????0"),"  ","")," ","")&amp;","&amp; IF(SOURCE!$T$2-3 &gt;= 0, REPT(" ",SOURCE!$T$2-3-5), "")&amp;
      SOURCE!I886&amp;" | "&amp; IF(SOURCE!$U$2-LEN(SOURCE!I886) &gt;= 0, REPT(" ",SOURCE!$U$2-LEN(SOURCE!I886)), "")&amp;
      SOURCE!J886&amp;      IF(SOURCE!$V$2-LEN(SOURCE!J886) &gt;= 0, REPT(" ",SOURCE!$V$2-LEN(SOURCE!J886)), "")&amp;
  " | "&amp; SOURCE!K886&amp;      IF(SOURCE!$X$2-LEN(SOURCE!K886) &gt;= 0, REPT(" ",SOURCE!$X$2-LEN(SOURCE!K886)), "")&amp;
      "},"&amp;IF(SOURCE!L886&lt;&gt;"",""&amp;SOURCE!L886,"")
 )
)
)</f>
        <v>/*  862 */  { itemToBeCoded,               NOPARAM,                     "",                                            STD_SUB_4,                                     (0 &lt;&lt; TAM_MAX_BITS) |     0, CAT_NONE | SLS_UNCHANGED | US_UNCHANGED},</v>
      </c>
    </row>
    <row r="887" spans="1:1">
      <c r="A887" s="168" t="str">
        <f>IF(AND(OR(SOURCE!A887="",ISBLANK(SOURCE!A887)),SOURCE!B887&gt;0),IF(ISBLANK(SOURCE!C887),"",SOURCE!C887),
IF(SOURCE!B887&lt;0,VLOOKUP(SOURCE!B887,lookups!A$1:B$25,2,0),
  IF(ISBLANK(SOURCE!B887),
    "",
    "/* "&amp;TEXT(SOURCE!B887,"???0")&amp;" *"&amp;
      SOURCE!C887&amp;", "&amp; IF(SOURCE!$O$2-LEN(SOURCE!C887) &gt;= 0, REPT(" ",SOURCE!$O$2-LEN(SOURCE!C887)), "")&amp;
      SOURCE!D887&amp;", "&amp; IF(SOURCE!$P$2-LEN(SOURCE!D887) &gt;= 0, REPT(" ",SOURCE!$P$2-LEN(SOURCE!D887)), "")&amp;
      SOURCE!E887&amp;", "&amp; IF(SOURCE!$Q$2-LEN(SOURCE!E887) &gt;=0, REPT(" ",SOURCE!$Q$2-LEN(SOURCE!E887)), "")&amp;
      SOURCE!F887&amp;", "&amp; IF(SOURCE!$R$2-LEN(SOURCE!F887) &gt;= 0, REPT(" ",SOURCE!$R$2-LEN(SOURCE!F887)+2), "")&amp;"("&amp;
      SUBSTITUTE(TEXT(SOURCE!G887,"??0"),"  ","")&amp;" &lt;&lt; TAM_MAX_BITS) |"&amp; IF(SOURCE!$S$2-3 &gt;= 0, REPT(" ",SOURCE!$S$2-5+4+1-1-LEN(SUBSTITUTE(SUBSTITUTE(TEXT(SOURCE!H887,"????0"),"  ","")," ",""))), "")&amp;
      SUBSTITUTE(SUBSTITUTE(TEXT(SOURCE!H887,"????0"),"  ","")," ","")&amp;","&amp; IF(SOURCE!$T$2-3 &gt;= 0, REPT(" ",SOURCE!$T$2-3-5), "")&amp;
      SOURCE!I887&amp;" | "&amp; IF(SOURCE!$U$2-LEN(SOURCE!I887) &gt;= 0, REPT(" ",SOURCE!$U$2-LEN(SOURCE!I887)), "")&amp;
      SOURCE!J887&amp;      IF(SOURCE!$V$2-LEN(SOURCE!J887) &gt;= 0, REPT(" ",SOURCE!$V$2-LEN(SOURCE!J887)), "")&amp;
  " | "&amp; SOURCE!K887&amp;      IF(SOURCE!$X$2-LEN(SOURCE!K887) &gt;= 0, REPT(" ",SOURCE!$X$2-LEN(SOURCE!K887)), "")&amp;
      "},"&amp;IF(SOURCE!L887&lt;&gt;"",""&amp;SOURCE!L887,"")
 )
)
)</f>
        <v>/*  863 */  { itemToBeCoded,               NOPARAM,                     "",                                            STD_SUB_5,                                     (0 &lt;&lt; TAM_MAX_BITS) |     0, CAT_NONE | SLS_UNCHANGED | US_UNCHANGED},</v>
      </c>
    </row>
    <row r="888" spans="1:1">
      <c r="A888" s="168" t="str">
        <f>IF(AND(OR(SOURCE!A888="",ISBLANK(SOURCE!A888)),SOURCE!B888&gt;0),IF(ISBLANK(SOURCE!C888),"",SOURCE!C888),
IF(SOURCE!B888&lt;0,VLOOKUP(SOURCE!B888,lookups!A$1:B$25,2,0),
  IF(ISBLANK(SOURCE!B888),
    "",
    "/* "&amp;TEXT(SOURCE!B888,"???0")&amp;" *"&amp;
      SOURCE!C888&amp;", "&amp; IF(SOURCE!$O$2-LEN(SOURCE!C888) &gt;= 0, REPT(" ",SOURCE!$O$2-LEN(SOURCE!C888)), "")&amp;
      SOURCE!D888&amp;", "&amp; IF(SOURCE!$P$2-LEN(SOURCE!D888) &gt;= 0, REPT(" ",SOURCE!$P$2-LEN(SOURCE!D888)), "")&amp;
      SOURCE!E888&amp;", "&amp; IF(SOURCE!$Q$2-LEN(SOURCE!E888) &gt;=0, REPT(" ",SOURCE!$Q$2-LEN(SOURCE!E888)), "")&amp;
      SOURCE!F888&amp;", "&amp; IF(SOURCE!$R$2-LEN(SOURCE!F888) &gt;= 0, REPT(" ",SOURCE!$R$2-LEN(SOURCE!F888)+2), "")&amp;"("&amp;
      SUBSTITUTE(TEXT(SOURCE!G888,"??0"),"  ","")&amp;" &lt;&lt; TAM_MAX_BITS) |"&amp; IF(SOURCE!$S$2-3 &gt;= 0, REPT(" ",SOURCE!$S$2-5+4+1-1-LEN(SUBSTITUTE(SUBSTITUTE(TEXT(SOURCE!H888,"????0"),"  ","")," ",""))), "")&amp;
      SUBSTITUTE(SUBSTITUTE(TEXT(SOURCE!H888,"????0"),"  ","")," ","")&amp;","&amp; IF(SOURCE!$T$2-3 &gt;= 0, REPT(" ",SOURCE!$T$2-3-5), "")&amp;
      SOURCE!I888&amp;" | "&amp; IF(SOURCE!$U$2-LEN(SOURCE!I888) &gt;= 0, REPT(" ",SOURCE!$U$2-LEN(SOURCE!I888)), "")&amp;
      SOURCE!J888&amp;      IF(SOURCE!$V$2-LEN(SOURCE!J888) &gt;= 0, REPT(" ",SOURCE!$V$2-LEN(SOURCE!J888)), "")&amp;
  " | "&amp; SOURCE!K888&amp;      IF(SOURCE!$X$2-LEN(SOURCE!K888) &gt;= 0, REPT(" ",SOURCE!$X$2-LEN(SOURCE!K888)), "")&amp;
      "},"&amp;IF(SOURCE!L888&lt;&gt;"",""&amp;SOURCE!L888,"")
 )
)
)</f>
        <v>/*  864 */  { itemToBeCoded,               NOPARAM,                     "",                                            STD_SUB_6,                                     (0 &lt;&lt; TAM_MAX_BITS) |     0, CAT_NONE | SLS_UNCHANGED | US_UNCHANGED},</v>
      </c>
    </row>
    <row r="889" spans="1:1">
      <c r="A889" s="168" t="str">
        <f>IF(AND(OR(SOURCE!A889="",ISBLANK(SOURCE!A889)),SOURCE!B889&gt;0),IF(ISBLANK(SOURCE!C889),"",SOURCE!C889),
IF(SOURCE!B889&lt;0,VLOOKUP(SOURCE!B889,lookups!A$1:B$25,2,0),
  IF(ISBLANK(SOURCE!B889),
    "",
    "/* "&amp;TEXT(SOURCE!B889,"???0")&amp;" *"&amp;
      SOURCE!C889&amp;", "&amp; IF(SOURCE!$O$2-LEN(SOURCE!C889) &gt;= 0, REPT(" ",SOURCE!$O$2-LEN(SOURCE!C889)), "")&amp;
      SOURCE!D889&amp;", "&amp; IF(SOURCE!$P$2-LEN(SOURCE!D889) &gt;= 0, REPT(" ",SOURCE!$P$2-LEN(SOURCE!D889)), "")&amp;
      SOURCE!E889&amp;", "&amp; IF(SOURCE!$Q$2-LEN(SOURCE!E889) &gt;=0, REPT(" ",SOURCE!$Q$2-LEN(SOURCE!E889)), "")&amp;
      SOURCE!F889&amp;", "&amp; IF(SOURCE!$R$2-LEN(SOURCE!F889) &gt;= 0, REPT(" ",SOURCE!$R$2-LEN(SOURCE!F889)+2), "")&amp;"("&amp;
      SUBSTITUTE(TEXT(SOURCE!G889,"??0"),"  ","")&amp;" &lt;&lt; TAM_MAX_BITS) |"&amp; IF(SOURCE!$S$2-3 &gt;= 0, REPT(" ",SOURCE!$S$2-5+4+1-1-LEN(SUBSTITUTE(SUBSTITUTE(TEXT(SOURCE!H889,"????0"),"  ","")," ",""))), "")&amp;
      SUBSTITUTE(SUBSTITUTE(TEXT(SOURCE!H889,"????0"),"  ","")," ","")&amp;","&amp; IF(SOURCE!$T$2-3 &gt;= 0, REPT(" ",SOURCE!$T$2-3-5), "")&amp;
      SOURCE!I889&amp;" | "&amp; IF(SOURCE!$U$2-LEN(SOURCE!I889) &gt;= 0, REPT(" ",SOURCE!$U$2-LEN(SOURCE!I889)), "")&amp;
      SOURCE!J889&amp;      IF(SOURCE!$V$2-LEN(SOURCE!J889) &gt;= 0, REPT(" ",SOURCE!$V$2-LEN(SOURCE!J889)), "")&amp;
  " | "&amp; SOURCE!K889&amp;      IF(SOURCE!$X$2-LEN(SOURCE!K889) &gt;= 0, REPT(" ",SOURCE!$X$2-LEN(SOURCE!K889)), "")&amp;
      "},"&amp;IF(SOURCE!L889&lt;&gt;"",""&amp;SOURCE!L889,"")
 )
)
)</f>
        <v>/*  865 */  { itemToBeCoded,               NOPARAM,                     "",                                            STD_SUB_7,                                     (0 &lt;&lt; TAM_MAX_BITS) |     0, CAT_NONE | SLS_UNCHANGED | US_UNCHANGED},</v>
      </c>
    </row>
    <row r="890" spans="1:1">
      <c r="A890" s="168" t="str">
        <f>IF(AND(OR(SOURCE!A890="",ISBLANK(SOURCE!A890)),SOURCE!B890&gt;0),IF(ISBLANK(SOURCE!C890),"",SOURCE!C890),
IF(SOURCE!B890&lt;0,VLOOKUP(SOURCE!B890,lookups!A$1:B$25,2,0),
  IF(ISBLANK(SOURCE!B890),
    "",
    "/* "&amp;TEXT(SOURCE!B890,"???0")&amp;" *"&amp;
      SOURCE!C890&amp;", "&amp; IF(SOURCE!$O$2-LEN(SOURCE!C890) &gt;= 0, REPT(" ",SOURCE!$O$2-LEN(SOURCE!C890)), "")&amp;
      SOURCE!D890&amp;", "&amp; IF(SOURCE!$P$2-LEN(SOURCE!D890) &gt;= 0, REPT(" ",SOURCE!$P$2-LEN(SOURCE!D890)), "")&amp;
      SOURCE!E890&amp;", "&amp; IF(SOURCE!$Q$2-LEN(SOURCE!E890) &gt;=0, REPT(" ",SOURCE!$Q$2-LEN(SOURCE!E890)), "")&amp;
      SOURCE!F890&amp;", "&amp; IF(SOURCE!$R$2-LEN(SOURCE!F890) &gt;= 0, REPT(" ",SOURCE!$R$2-LEN(SOURCE!F890)+2), "")&amp;"("&amp;
      SUBSTITUTE(TEXT(SOURCE!G890,"??0"),"  ","")&amp;" &lt;&lt; TAM_MAX_BITS) |"&amp; IF(SOURCE!$S$2-3 &gt;= 0, REPT(" ",SOURCE!$S$2-5+4+1-1-LEN(SUBSTITUTE(SUBSTITUTE(TEXT(SOURCE!H890,"????0"),"  ","")," ",""))), "")&amp;
      SUBSTITUTE(SUBSTITUTE(TEXT(SOURCE!H890,"????0"),"  ","")," ","")&amp;","&amp; IF(SOURCE!$T$2-3 &gt;= 0, REPT(" ",SOURCE!$T$2-3-5), "")&amp;
      SOURCE!I890&amp;" | "&amp; IF(SOURCE!$U$2-LEN(SOURCE!I890) &gt;= 0, REPT(" ",SOURCE!$U$2-LEN(SOURCE!I890)), "")&amp;
      SOURCE!J890&amp;      IF(SOURCE!$V$2-LEN(SOURCE!J890) &gt;= 0, REPT(" ",SOURCE!$V$2-LEN(SOURCE!J890)), "")&amp;
  " | "&amp; SOURCE!K890&amp;      IF(SOURCE!$X$2-LEN(SOURCE!K890) &gt;= 0, REPT(" ",SOURCE!$X$2-LEN(SOURCE!K890)), "")&amp;
      "},"&amp;IF(SOURCE!L890&lt;&gt;"",""&amp;SOURCE!L890,"")
 )
)
)</f>
        <v>/*  866 */  { itemToBeCoded,               NOPARAM,                     "",                                            STD_SUB_8,                                     (0 &lt;&lt; TAM_MAX_BITS) |     0, CAT_NONE | SLS_UNCHANGED | US_UNCHANGED},</v>
      </c>
    </row>
    <row r="891" spans="1:1">
      <c r="A891" s="168" t="str">
        <f>IF(AND(OR(SOURCE!A891="",ISBLANK(SOURCE!A891)),SOURCE!B891&gt;0),IF(ISBLANK(SOURCE!C891),"",SOURCE!C891),
IF(SOURCE!B891&lt;0,VLOOKUP(SOURCE!B891,lookups!A$1:B$25,2,0),
  IF(ISBLANK(SOURCE!B891),
    "",
    "/* "&amp;TEXT(SOURCE!B891,"???0")&amp;" *"&amp;
      SOURCE!C891&amp;", "&amp; IF(SOURCE!$O$2-LEN(SOURCE!C891) &gt;= 0, REPT(" ",SOURCE!$O$2-LEN(SOURCE!C891)), "")&amp;
      SOURCE!D891&amp;", "&amp; IF(SOURCE!$P$2-LEN(SOURCE!D891) &gt;= 0, REPT(" ",SOURCE!$P$2-LEN(SOURCE!D891)), "")&amp;
      SOURCE!E891&amp;", "&amp; IF(SOURCE!$Q$2-LEN(SOURCE!E891) &gt;=0, REPT(" ",SOURCE!$Q$2-LEN(SOURCE!E891)), "")&amp;
      SOURCE!F891&amp;", "&amp; IF(SOURCE!$R$2-LEN(SOURCE!F891) &gt;= 0, REPT(" ",SOURCE!$R$2-LEN(SOURCE!F891)+2), "")&amp;"("&amp;
      SUBSTITUTE(TEXT(SOURCE!G891,"??0"),"  ","")&amp;" &lt;&lt; TAM_MAX_BITS) |"&amp; IF(SOURCE!$S$2-3 &gt;= 0, REPT(" ",SOURCE!$S$2-5+4+1-1-LEN(SUBSTITUTE(SUBSTITUTE(TEXT(SOURCE!H891,"????0"),"  ","")," ",""))), "")&amp;
      SUBSTITUTE(SUBSTITUTE(TEXT(SOURCE!H891,"????0"),"  ","")," ","")&amp;","&amp; IF(SOURCE!$T$2-3 &gt;= 0, REPT(" ",SOURCE!$T$2-3-5), "")&amp;
      SOURCE!I891&amp;" | "&amp; IF(SOURCE!$U$2-LEN(SOURCE!I891) &gt;= 0, REPT(" ",SOURCE!$U$2-LEN(SOURCE!I891)), "")&amp;
      SOURCE!J891&amp;      IF(SOURCE!$V$2-LEN(SOURCE!J891) &gt;= 0, REPT(" ",SOURCE!$V$2-LEN(SOURCE!J891)), "")&amp;
  " | "&amp; SOURCE!K891&amp;      IF(SOURCE!$X$2-LEN(SOURCE!K891) &gt;= 0, REPT(" ",SOURCE!$X$2-LEN(SOURCE!K891)), "")&amp;
      "},"&amp;IF(SOURCE!L891&lt;&gt;"",""&amp;SOURCE!L891,"")
 )
)
)</f>
        <v>/*  867 */  { itemToBeCoded,               NOPARAM,                     "",                                            STD_SUB_9,                                     (0 &lt;&lt; TAM_MAX_BITS) |     0, CAT_NONE | SLS_UNCHANGED | US_UNCHANGED},</v>
      </c>
    </row>
    <row r="892" spans="1:1">
      <c r="A892" s="168" t="str">
        <f>IF(AND(OR(SOURCE!A892="",ISBLANK(SOURCE!A892)),SOURCE!B892&gt;0),IF(ISBLANK(SOURCE!C892),"",SOURCE!C892),
IF(SOURCE!B892&lt;0,VLOOKUP(SOURCE!B892,lookups!A$1:B$25,2,0),
  IF(ISBLANK(SOURCE!B892),
    "",
    "/* "&amp;TEXT(SOURCE!B892,"???0")&amp;" *"&amp;
      SOURCE!C892&amp;", "&amp; IF(SOURCE!$O$2-LEN(SOURCE!C892) &gt;= 0, REPT(" ",SOURCE!$O$2-LEN(SOURCE!C892)), "")&amp;
      SOURCE!D892&amp;", "&amp; IF(SOURCE!$P$2-LEN(SOURCE!D892) &gt;= 0, REPT(" ",SOURCE!$P$2-LEN(SOURCE!D892)), "")&amp;
      SOURCE!E892&amp;", "&amp; IF(SOURCE!$Q$2-LEN(SOURCE!E892) &gt;=0, REPT(" ",SOURCE!$Q$2-LEN(SOURCE!E892)), "")&amp;
      SOURCE!F892&amp;", "&amp; IF(SOURCE!$R$2-LEN(SOURCE!F892) &gt;= 0, REPT(" ",SOURCE!$R$2-LEN(SOURCE!F892)+2), "")&amp;"("&amp;
      SUBSTITUTE(TEXT(SOURCE!G892,"??0"),"  ","")&amp;" &lt;&lt; TAM_MAX_BITS) |"&amp; IF(SOURCE!$S$2-3 &gt;= 0, REPT(" ",SOURCE!$S$2-5+4+1-1-LEN(SUBSTITUTE(SUBSTITUTE(TEXT(SOURCE!H892,"????0"),"  ","")," ",""))), "")&amp;
      SUBSTITUTE(SUBSTITUTE(TEXT(SOURCE!H892,"????0"),"  ","")," ","")&amp;","&amp; IF(SOURCE!$T$2-3 &gt;= 0, REPT(" ",SOURCE!$T$2-3-5), "")&amp;
      SOURCE!I892&amp;" | "&amp; IF(SOURCE!$U$2-LEN(SOURCE!I892) &gt;= 0, REPT(" ",SOURCE!$U$2-LEN(SOURCE!I892)), "")&amp;
      SOURCE!J892&amp;      IF(SOURCE!$V$2-LEN(SOURCE!J892) &gt;= 0, REPT(" ",SOURCE!$V$2-LEN(SOURCE!J892)), "")&amp;
  " | "&amp; SOURCE!K892&amp;      IF(SOURCE!$X$2-LEN(SOURCE!K892) &gt;= 0, REPT(" ",SOURCE!$X$2-LEN(SOURCE!K892)), "")&amp;
      "},"&amp;IF(SOURCE!L892&lt;&gt;"",""&amp;SOURCE!L892,"")
 )
)
)</f>
        <v>/*  868 */  { itemToBeCoded,               NOPARAM,                     "",                                            STD_SUB_10,                                    (0 &lt;&lt; TAM_MAX_BITS) |     0, CAT_NONE | SLS_UNCHANGED | US_UNCHANGED},</v>
      </c>
    </row>
    <row r="893" spans="1:1">
      <c r="A893" s="168" t="str">
        <f>IF(AND(OR(SOURCE!A893="",ISBLANK(SOURCE!A893)),SOURCE!B893&gt;0),IF(ISBLANK(SOURCE!C893),"",SOURCE!C893),
IF(SOURCE!B893&lt;0,VLOOKUP(SOURCE!B893,lookups!A$1:B$25,2,0),
  IF(ISBLANK(SOURCE!B893),
    "",
    "/* "&amp;TEXT(SOURCE!B893,"???0")&amp;" *"&amp;
      SOURCE!C893&amp;", "&amp; IF(SOURCE!$O$2-LEN(SOURCE!C893) &gt;= 0, REPT(" ",SOURCE!$O$2-LEN(SOURCE!C893)), "")&amp;
      SOURCE!D893&amp;", "&amp; IF(SOURCE!$P$2-LEN(SOURCE!D893) &gt;= 0, REPT(" ",SOURCE!$P$2-LEN(SOURCE!D893)), "")&amp;
      SOURCE!E893&amp;", "&amp; IF(SOURCE!$Q$2-LEN(SOURCE!E893) &gt;=0, REPT(" ",SOURCE!$Q$2-LEN(SOURCE!E893)), "")&amp;
      SOURCE!F893&amp;", "&amp; IF(SOURCE!$R$2-LEN(SOURCE!F893) &gt;= 0, REPT(" ",SOURCE!$R$2-LEN(SOURCE!F893)+2), "")&amp;"("&amp;
      SUBSTITUTE(TEXT(SOURCE!G893,"??0"),"  ","")&amp;" &lt;&lt; TAM_MAX_BITS) |"&amp; IF(SOURCE!$S$2-3 &gt;= 0, REPT(" ",SOURCE!$S$2-5+4+1-1-LEN(SUBSTITUTE(SUBSTITUTE(TEXT(SOURCE!H893,"????0"),"  ","")," ",""))), "")&amp;
      SUBSTITUTE(SUBSTITUTE(TEXT(SOURCE!H893,"????0"),"  ","")," ","")&amp;","&amp; IF(SOURCE!$T$2-3 &gt;= 0, REPT(" ",SOURCE!$T$2-3-5), "")&amp;
      SOURCE!I893&amp;" | "&amp; IF(SOURCE!$U$2-LEN(SOURCE!I893) &gt;= 0, REPT(" ",SOURCE!$U$2-LEN(SOURCE!I893)), "")&amp;
      SOURCE!J893&amp;      IF(SOURCE!$V$2-LEN(SOURCE!J893) &gt;= 0, REPT(" ",SOURCE!$V$2-LEN(SOURCE!J893)), "")&amp;
  " | "&amp; SOURCE!K893&amp;      IF(SOURCE!$X$2-LEN(SOURCE!K893) &gt;= 0, REPT(" ",SOURCE!$X$2-LEN(SOURCE!K893)), "")&amp;
      "},"&amp;IF(SOURCE!L893&lt;&gt;"",""&amp;SOURCE!L893,"")
 )
)
)</f>
        <v>/*  869 */  { itemToBeCoded,               NOPARAM,                     "",                                            STD_SUB_A,                                     (0 &lt;&lt; TAM_MAX_BITS) |     0, CAT_NONE | SLS_UNCHANGED | US_UNCHANGED},</v>
      </c>
    </row>
    <row r="894" spans="1:1">
      <c r="A894" s="168" t="str">
        <f>IF(AND(OR(SOURCE!A894="",ISBLANK(SOURCE!A894)),SOURCE!B894&gt;0),IF(ISBLANK(SOURCE!C894),"",SOURCE!C894),
IF(SOURCE!B894&lt;0,VLOOKUP(SOURCE!B894,lookups!A$1:B$25,2,0),
  IF(ISBLANK(SOURCE!B894),
    "",
    "/* "&amp;TEXT(SOURCE!B894,"???0")&amp;" *"&amp;
      SOURCE!C894&amp;", "&amp; IF(SOURCE!$O$2-LEN(SOURCE!C894) &gt;= 0, REPT(" ",SOURCE!$O$2-LEN(SOURCE!C894)), "")&amp;
      SOURCE!D894&amp;", "&amp; IF(SOURCE!$P$2-LEN(SOURCE!D894) &gt;= 0, REPT(" ",SOURCE!$P$2-LEN(SOURCE!D894)), "")&amp;
      SOURCE!E894&amp;", "&amp; IF(SOURCE!$Q$2-LEN(SOURCE!E894) &gt;=0, REPT(" ",SOURCE!$Q$2-LEN(SOURCE!E894)), "")&amp;
      SOURCE!F894&amp;", "&amp; IF(SOURCE!$R$2-LEN(SOURCE!F894) &gt;= 0, REPT(" ",SOURCE!$R$2-LEN(SOURCE!F894)+2), "")&amp;"("&amp;
      SUBSTITUTE(TEXT(SOURCE!G894,"??0"),"  ","")&amp;" &lt;&lt; TAM_MAX_BITS) |"&amp; IF(SOURCE!$S$2-3 &gt;= 0, REPT(" ",SOURCE!$S$2-5+4+1-1-LEN(SUBSTITUTE(SUBSTITUTE(TEXT(SOURCE!H894,"????0"),"  ","")," ",""))), "")&amp;
      SUBSTITUTE(SUBSTITUTE(TEXT(SOURCE!H894,"????0"),"  ","")," ","")&amp;","&amp; IF(SOURCE!$T$2-3 &gt;= 0, REPT(" ",SOURCE!$T$2-3-5), "")&amp;
      SOURCE!I894&amp;" | "&amp; IF(SOURCE!$U$2-LEN(SOURCE!I894) &gt;= 0, REPT(" ",SOURCE!$U$2-LEN(SOURCE!I894)), "")&amp;
      SOURCE!J894&amp;      IF(SOURCE!$V$2-LEN(SOURCE!J894) &gt;= 0, REPT(" ",SOURCE!$V$2-LEN(SOURCE!J894)), "")&amp;
  " | "&amp; SOURCE!K894&amp;      IF(SOURCE!$X$2-LEN(SOURCE!K894) &gt;= 0, REPT(" ",SOURCE!$X$2-LEN(SOURCE!K894)), "")&amp;
      "},"&amp;IF(SOURCE!L894&lt;&gt;"",""&amp;SOURCE!L894,"")
 )
)
)</f>
        <v>/*  870 */  { itemToBeCoded,               NOPARAM,                     "",                                            STD_SUB_B,                                     (0 &lt;&lt; TAM_MAX_BITS) |     0, CAT_NONE | SLS_UNCHANGED | US_UNCHANGED},</v>
      </c>
    </row>
    <row r="895" spans="1:1">
      <c r="A895" s="168" t="str">
        <f>IF(AND(OR(SOURCE!A895="",ISBLANK(SOURCE!A895)),SOURCE!B895&gt;0),IF(ISBLANK(SOURCE!C895),"",SOURCE!C895),
IF(SOURCE!B895&lt;0,VLOOKUP(SOURCE!B895,lookups!A$1:B$25,2,0),
  IF(ISBLANK(SOURCE!B895),
    "",
    "/* "&amp;TEXT(SOURCE!B895,"???0")&amp;" *"&amp;
      SOURCE!C895&amp;", "&amp; IF(SOURCE!$O$2-LEN(SOURCE!C895) &gt;= 0, REPT(" ",SOURCE!$O$2-LEN(SOURCE!C895)), "")&amp;
      SOURCE!D895&amp;", "&amp; IF(SOURCE!$P$2-LEN(SOURCE!D895) &gt;= 0, REPT(" ",SOURCE!$P$2-LEN(SOURCE!D895)), "")&amp;
      SOURCE!E895&amp;", "&amp; IF(SOURCE!$Q$2-LEN(SOURCE!E895) &gt;=0, REPT(" ",SOURCE!$Q$2-LEN(SOURCE!E895)), "")&amp;
      SOURCE!F895&amp;", "&amp; IF(SOURCE!$R$2-LEN(SOURCE!F895) &gt;= 0, REPT(" ",SOURCE!$R$2-LEN(SOURCE!F895)+2), "")&amp;"("&amp;
      SUBSTITUTE(TEXT(SOURCE!G895,"??0"),"  ","")&amp;" &lt;&lt; TAM_MAX_BITS) |"&amp; IF(SOURCE!$S$2-3 &gt;= 0, REPT(" ",SOURCE!$S$2-5+4+1-1-LEN(SUBSTITUTE(SUBSTITUTE(TEXT(SOURCE!H895,"????0"),"  ","")," ",""))), "")&amp;
      SUBSTITUTE(SUBSTITUTE(TEXT(SOURCE!H895,"????0"),"  ","")," ","")&amp;","&amp; IF(SOURCE!$T$2-3 &gt;= 0, REPT(" ",SOURCE!$T$2-3-5), "")&amp;
      SOURCE!I895&amp;" | "&amp; IF(SOURCE!$U$2-LEN(SOURCE!I895) &gt;= 0, REPT(" ",SOURCE!$U$2-LEN(SOURCE!I895)), "")&amp;
      SOURCE!J895&amp;      IF(SOURCE!$V$2-LEN(SOURCE!J895) &gt;= 0, REPT(" ",SOURCE!$V$2-LEN(SOURCE!J895)), "")&amp;
  " | "&amp; SOURCE!K895&amp;      IF(SOURCE!$X$2-LEN(SOURCE!K895) &gt;= 0, REPT(" ",SOURCE!$X$2-LEN(SOURCE!K895)), "")&amp;
      "},"&amp;IF(SOURCE!L895&lt;&gt;"",""&amp;SOURCE!L895,"")
 )
)
)</f>
        <v>/*  871 */  { itemToBeCoded,               NOPARAM,                     "",                                            STD_SUB_C,                                     (0 &lt;&lt; TAM_MAX_BITS) |     0, CAT_NONE | SLS_UNCHANGED | US_UNCHANGED},</v>
      </c>
    </row>
    <row r="896" spans="1:1">
      <c r="A896" s="168" t="str">
        <f>IF(AND(OR(SOURCE!A896="",ISBLANK(SOURCE!A896)),SOURCE!B896&gt;0),IF(ISBLANK(SOURCE!C896),"",SOURCE!C896),
IF(SOURCE!B896&lt;0,VLOOKUP(SOURCE!B896,lookups!A$1:B$25,2,0),
  IF(ISBLANK(SOURCE!B896),
    "",
    "/* "&amp;TEXT(SOURCE!B896,"???0")&amp;" *"&amp;
      SOURCE!C896&amp;", "&amp; IF(SOURCE!$O$2-LEN(SOURCE!C896) &gt;= 0, REPT(" ",SOURCE!$O$2-LEN(SOURCE!C896)), "")&amp;
      SOURCE!D896&amp;", "&amp; IF(SOURCE!$P$2-LEN(SOURCE!D896) &gt;= 0, REPT(" ",SOURCE!$P$2-LEN(SOURCE!D896)), "")&amp;
      SOURCE!E896&amp;", "&amp; IF(SOURCE!$Q$2-LEN(SOURCE!E896) &gt;=0, REPT(" ",SOURCE!$Q$2-LEN(SOURCE!E896)), "")&amp;
      SOURCE!F896&amp;", "&amp; IF(SOURCE!$R$2-LEN(SOURCE!F896) &gt;= 0, REPT(" ",SOURCE!$R$2-LEN(SOURCE!F896)+2), "")&amp;"("&amp;
      SUBSTITUTE(TEXT(SOURCE!G896,"??0"),"  ","")&amp;" &lt;&lt; TAM_MAX_BITS) |"&amp; IF(SOURCE!$S$2-3 &gt;= 0, REPT(" ",SOURCE!$S$2-5+4+1-1-LEN(SUBSTITUTE(SUBSTITUTE(TEXT(SOURCE!H896,"????0"),"  ","")," ",""))), "")&amp;
      SUBSTITUTE(SUBSTITUTE(TEXT(SOURCE!H896,"????0"),"  ","")," ","")&amp;","&amp; IF(SOURCE!$T$2-3 &gt;= 0, REPT(" ",SOURCE!$T$2-3-5), "")&amp;
      SOURCE!I896&amp;" | "&amp; IF(SOURCE!$U$2-LEN(SOURCE!I896) &gt;= 0, REPT(" ",SOURCE!$U$2-LEN(SOURCE!I896)), "")&amp;
      SOURCE!J896&amp;      IF(SOURCE!$V$2-LEN(SOURCE!J896) &gt;= 0, REPT(" ",SOURCE!$V$2-LEN(SOURCE!J896)), "")&amp;
  " | "&amp; SOURCE!K896&amp;      IF(SOURCE!$X$2-LEN(SOURCE!K896) &gt;= 0, REPT(" ",SOURCE!$X$2-LEN(SOURCE!K896)), "")&amp;
      "},"&amp;IF(SOURCE!L896&lt;&gt;"",""&amp;SOURCE!L896,"")
 )
)
)</f>
        <v>/*  872 */  { itemToBeCoded,               NOPARAM,                     "",                                            STD_SUB_D,                                     (0 &lt;&lt; TAM_MAX_BITS) |     0, CAT_NONE | SLS_UNCHANGED | US_UNCHANGED},</v>
      </c>
    </row>
    <row r="897" spans="1:1">
      <c r="A897" s="168" t="str">
        <f>IF(AND(OR(SOURCE!A897="",ISBLANK(SOURCE!A897)),SOURCE!B897&gt;0),IF(ISBLANK(SOURCE!C897),"",SOURCE!C897),
IF(SOURCE!B897&lt;0,VLOOKUP(SOURCE!B897,lookups!A$1:B$25,2,0),
  IF(ISBLANK(SOURCE!B897),
    "",
    "/* "&amp;TEXT(SOURCE!B897,"???0")&amp;" *"&amp;
      SOURCE!C897&amp;", "&amp; IF(SOURCE!$O$2-LEN(SOURCE!C897) &gt;= 0, REPT(" ",SOURCE!$O$2-LEN(SOURCE!C897)), "")&amp;
      SOURCE!D897&amp;", "&amp; IF(SOURCE!$P$2-LEN(SOURCE!D897) &gt;= 0, REPT(" ",SOURCE!$P$2-LEN(SOURCE!D897)), "")&amp;
      SOURCE!E897&amp;", "&amp; IF(SOURCE!$Q$2-LEN(SOURCE!E897) &gt;=0, REPT(" ",SOURCE!$Q$2-LEN(SOURCE!E897)), "")&amp;
      SOURCE!F897&amp;", "&amp; IF(SOURCE!$R$2-LEN(SOURCE!F897) &gt;= 0, REPT(" ",SOURCE!$R$2-LEN(SOURCE!F897)+2), "")&amp;"("&amp;
      SUBSTITUTE(TEXT(SOURCE!G897,"??0"),"  ","")&amp;" &lt;&lt; TAM_MAX_BITS) |"&amp; IF(SOURCE!$S$2-3 &gt;= 0, REPT(" ",SOURCE!$S$2-5+4+1-1-LEN(SUBSTITUTE(SUBSTITUTE(TEXT(SOURCE!H897,"????0"),"  ","")," ",""))), "")&amp;
      SUBSTITUTE(SUBSTITUTE(TEXT(SOURCE!H897,"????0"),"  ","")," ","")&amp;","&amp; IF(SOURCE!$T$2-3 &gt;= 0, REPT(" ",SOURCE!$T$2-3-5), "")&amp;
      SOURCE!I897&amp;" | "&amp; IF(SOURCE!$U$2-LEN(SOURCE!I897) &gt;= 0, REPT(" ",SOURCE!$U$2-LEN(SOURCE!I897)), "")&amp;
      SOURCE!J897&amp;      IF(SOURCE!$V$2-LEN(SOURCE!J897) &gt;= 0, REPT(" ",SOURCE!$V$2-LEN(SOURCE!J897)), "")&amp;
  " | "&amp; SOURCE!K897&amp;      IF(SOURCE!$X$2-LEN(SOURCE!K897) &gt;= 0, REPT(" ",SOURCE!$X$2-LEN(SOURCE!K897)), "")&amp;
      "},"&amp;IF(SOURCE!L897&lt;&gt;"",""&amp;SOURCE!L897,"")
 )
)
)</f>
        <v>/*  873 */  { itemToBeCoded,               NOPARAM,                     "",                                            STD_SUB_E,                                     (0 &lt;&lt; TAM_MAX_BITS) |     0, CAT_NONE | SLS_UNCHANGED | US_UNCHANGED},</v>
      </c>
    </row>
    <row r="898" spans="1:1">
      <c r="A898" s="168" t="str">
        <f>IF(AND(OR(SOURCE!A898="",ISBLANK(SOURCE!A898)),SOURCE!B898&gt;0),IF(ISBLANK(SOURCE!C898),"",SOURCE!C898),
IF(SOURCE!B898&lt;0,VLOOKUP(SOURCE!B898,lookups!A$1:B$25,2,0),
  IF(ISBLANK(SOURCE!B898),
    "",
    "/* "&amp;TEXT(SOURCE!B898,"???0")&amp;" *"&amp;
      SOURCE!C898&amp;", "&amp; IF(SOURCE!$O$2-LEN(SOURCE!C898) &gt;= 0, REPT(" ",SOURCE!$O$2-LEN(SOURCE!C898)), "")&amp;
      SOURCE!D898&amp;", "&amp; IF(SOURCE!$P$2-LEN(SOURCE!D898) &gt;= 0, REPT(" ",SOURCE!$P$2-LEN(SOURCE!D898)), "")&amp;
      SOURCE!E898&amp;", "&amp; IF(SOURCE!$Q$2-LEN(SOURCE!E898) &gt;=0, REPT(" ",SOURCE!$Q$2-LEN(SOURCE!E898)), "")&amp;
      SOURCE!F898&amp;", "&amp; IF(SOURCE!$R$2-LEN(SOURCE!F898) &gt;= 0, REPT(" ",SOURCE!$R$2-LEN(SOURCE!F898)+2), "")&amp;"("&amp;
      SUBSTITUTE(TEXT(SOURCE!G898,"??0"),"  ","")&amp;" &lt;&lt; TAM_MAX_BITS) |"&amp; IF(SOURCE!$S$2-3 &gt;= 0, REPT(" ",SOURCE!$S$2-5+4+1-1-LEN(SUBSTITUTE(SUBSTITUTE(TEXT(SOURCE!H898,"????0"),"  ","")," ",""))), "")&amp;
      SUBSTITUTE(SUBSTITUTE(TEXT(SOURCE!H898,"????0"),"  ","")," ","")&amp;","&amp; IF(SOURCE!$T$2-3 &gt;= 0, REPT(" ",SOURCE!$T$2-3-5), "")&amp;
      SOURCE!I898&amp;" | "&amp; IF(SOURCE!$U$2-LEN(SOURCE!I898) &gt;= 0, REPT(" ",SOURCE!$U$2-LEN(SOURCE!I898)), "")&amp;
      SOURCE!J898&amp;      IF(SOURCE!$V$2-LEN(SOURCE!J898) &gt;= 0, REPT(" ",SOURCE!$V$2-LEN(SOURCE!J898)), "")&amp;
  " | "&amp; SOURCE!K898&amp;      IF(SOURCE!$X$2-LEN(SOURCE!K898) &gt;= 0, REPT(" ",SOURCE!$X$2-LEN(SOURCE!K898)), "")&amp;
      "},"&amp;IF(SOURCE!L898&lt;&gt;"",""&amp;SOURCE!L898,"")
 )
)
)</f>
        <v>/*  874 */  { itemToBeCoded,               NOPARAM,                     "",                                            STD_SUB_F,                                     (0 &lt;&lt; TAM_MAX_BITS) |     0, CAT_NONE | SLS_UNCHANGED | US_UNCHANGED},</v>
      </c>
    </row>
    <row r="899" spans="1:1">
      <c r="A899" s="168" t="str">
        <f>IF(AND(OR(SOURCE!A899="",ISBLANK(SOURCE!A899)),SOURCE!B899&gt;0),IF(ISBLANK(SOURCE!C899),"",SOURCE!C899),
IF(SOURCE!B899&lt;0,VLOOKUP(SOURCE!B899,lookups!A$1:B$25,2,0),
  IF(ISBLANK(SOURCE!B899),
    "",
    "/* "&amp;TEXT(SOURCE!B899,"???0")&amp;" *"&amp;
      SOURCE!C899&amp;", "&amp; IF(SOURCE!$O$2-LEN(SOURCE!C899) &gt;= 0, REPT(" ",SOURCE!$O$2-LEN(SOURCE!C899)), "")&amp;
      SOURCE!D899&amp;", "&amp; IF(SOURCE!$P$2-LEN(SOURCE!D899) &gt;= 0, REPT(" ",SOURCE!$P$2-LEN(SOURCE!D899)), "")&amp;
      SOURCE!E899&amp;", "&amp; IF(SOURCE!$Q$2-LEN(SOURCE!E899) &gt;=0, REPT(" ",SOURCE!$Q$2-LEN(SOURCE!E899)), "")&amp;
      SOURCE!F899&amp;", "&amp; IF(SOURCE!$R$2-LEN(SOURCE!F899) &gt;= 0, REPT(" ",SOURCE!$R$2-LEN(SOURCE!F899)+2), "")&amp;"("&amp;
      SUBSTITUTE(TEXT(SOURCE!G899,"??0"),"  ","")&amp;" &lt;&lt; TAM_MAX_BITS) |"&amp; IF(SOURCE!$S$2-3 &gt;= 0, REPT(" ",SOURCE!$S$2-5+4+1-1-LEN(SUBSTITUTE(SUBSTITUTE(TEXT(SOURCE!H899,"????0"),"  ","")," ",""))), "")&amp;
      SUBSTITUTE(SUBSTITUTE(TEXT(SOURCE!H899,"????0"),"  ","")," ","")&amp;","&amp; IF(SOURCE!$T$2-3 &gt;= 0, REPT(" ",SOURCE!$T$2-3-5), "")&amp;
      SOURCE!I899&amp;" | "&amp; IF(SOURCE!$U$2-LEN(SOURCE!I899) &gt;= 0, REPT(" ",SOURCE!$U$2-LEN(SOURCE!I899)), "")&amp;
      SOURCE!J899&amp;      IF(SOURCE!$V$2-LEN(SOURCE!J899) &gt;= 0, REPT(" ",SOURCE!$V$2-LEN(SOURCE!J899)), "")&amp;
  " | "&amp; SOURCE!K899&amp;      IF(SOURCE!$X$2-LEN(SOURCE!K899) &gt;= 0, REPT(" ",SOURCE!$X$2-LEN(SOURCE!K899)), "")&amp;
      "},"&amp;IF(SOURCE!L899&lt;&gt;"",""&amp;SOURCE!L899,"")
 )
)
)</f>
        <v>/*  875 */  { itemToBeCoded,               NOPARAM,                     "",                                            STD_SUB_G,                                     (0 &lt;&lt; TAM_MAX_BITS) |     0, CAT_NONE | SLS_UNCHANGED | US_UNCHANGED},</v>
      </c>
    </row>
    <row r="900" spans="1:1">
      <c r="A900" s="168" t="str">
        <f>IF(AND(OR(SOURCE!A900="",ISBLANK(SOURCE!A900)),SOURCE!B900&gt;0),IF(ISBLANK(SOURCE!C900),"",SOURCE!C900),
IF(SOURCE!B900&lt;0,VLOOKUP(SOURCE!B900,lookups!A$1:B$25,2,0),
  IF(ISBLANK(SOURCE!B900),
    "",
    "/* "&amp;TEXT(SOURCE!B900,"???0")&amp;" *"&amp;
      SOURCE!C900&amp;", "&amp; IF(SOURCE!$O$2-LEN(SOURCE!C900) &gt;= 0, REPT(" ",SOURCE!$O$2-LEN(SOURCE!C900)), "")&amp;
      SOURCE!D900&amp;", "&amp; IF(SOURCE!$P$2-LEN(SOURCE!D900) &gt;= 0, REPT(" ",SOURCE!$P$2-LEN(SOURCE!D900)), "")&amp;
      SOURCE!E900&amp;", "&amp; IF(SOURCE!$Q$2-LEN(SOURCE!E900) &gt;=0, REPT(" ",SOURCE!$Q$2-LEN(SOURCE!E900)), "")&amp;
      SOURCE!F900&amp;", "&amp; IF(SOURCE!$R$2-LEN(SOURCE!F900) &gt;= 0, REPT(" ",SOURCE!$R$2-LEN(SOURCE!F900)+2), "")&amp;"("&amp;
      SUBSTITUTE(TEXT(SOURCE!G900,"??0"),"  ","")&amp;" &lt;&lt; TAM_MAX_BITS) |"&amp; IF(SOURCE!$S$2-3 &gt;= 0, REPT(" ",SOURCE!$S$2-5+4+1-1-LEN(SUBSTITUTE(SUBSTITUTE(TEXT(SOURCE!H900,"????0"),"  ","")," ",""))), "")&amp;
      SUBSTITUTE(SUBSTITUTE(TEXT(SOURCE!H900,"????0"),"  ","")," ","")&amp;","&amp; IF(SOURCE!$T$2-3 &gt;= 0, REPT(" ",SOURCE!$T$2-3-5), "")&amp;
      SOURCE!I900&amp;" | "&amp; IF(SOURCE!$U$2-LEN(SOURCE!I900) &gt;= 0, REPT(" ",SOURCE!$U$2-LEN(SOURCE!I900)), "")&amp;
      SOURCE!J900&amp;      IF(SOURCE!$V$2-LEN(SOURCE!J900) &gt;= 0, REPT(" ",SOURCE!$V$2-LEN(SOURCE!J900)), "")&amp;
  " | "&amp; SOURCE!K900&amp;      IF(SOURCE!$X$2-LEN(SOURCE!K900) &gt;= 0, REPT(" ",SOURCE!$X$2-LEN(SOURCE!K900)), "")&amp;
      "},"&amp;IF(SOURCE!L900&lt;&gt;"",""&amp;SOURCE!L900,"")
 )
)
)</f>
        <v>/*  876 */  { itemToBeCoded,               NOPARAM,                     "",                                            STD_SUB_H,                                     (0 &lt;&lt; TAM_MAX_BITS) |     0, CAT_NONE | SLS_UNCHANGED | US_UNCHANGED},</v>
      </c>
    </row>
    <row r="901" spans="1:1">
      <c r="A901" s="168" t="str">
        <f>IF(AND(OR(SOURCE!A901="",ISBLANK(SOURCE!A901)),SOURCE!B901&gt;0),IF(ISBLANK(SOURCE!C901),"",SOURCE!C901),
IF(SOURCE!B901&lt;0,VLOOKUP(SOURCE!B901,lookups!A$1:B$25,2,0),
  IF(ISBLANK(SOURCE!B901),
    "",
    "/* "&amp;TEXT(SOURCE!B901,"???0")&amp;" *"&amp;
      SOURCE!C901&amp;", "&amp; IF(SOURCE!$O$2-LEN(SOURCE!C901) &gt;= 0, REPT(" ",SOURCE!$O$2-LEN(SOURCE!C901)), "")&amp;
      SOURCE!D901&amp;", "&amp; IF(SOURCE!$P$2-LEN(SOURCE!D901) &gt;= 0, REPT(" ",SOURCE!$P$2-LEN(SOURCE!D901)), "")&amp;
      SOURCE!E901&amp;", "&amp; IF(SOURCE!$Q$2-LEN(SOURCE!E901) &gt;=0, REPT(" ",SOURCE!$Q$2-LEN(SOURCE!E901)), "")&amp;
      SOURCE!F901&amp;", "&amp; IF(SOURCE!$R$2-LEN(SOURCE!F901) &gt;= 0, REPT(" ",SOURCE!$R$2-LEN(SOURCE!F901)+2), "")&amp;"("&amp;
      SUBSTITUTE(TEXT(SOURCE!G901,"??0"),"  ","")&amp;" &lt;&lt; TAM_MAX_BITS) |"&amp; IF(SOURCE!$S$2-3 &gt;= 0, REPT(" ",SOURCE!$S$2-5+4+1-1-LEN(SUBSTITUTE(SUBSTITUTE(TEXT(SOURCE!H901,"????0"),"  ","")," ",""))), "")&amp;
      SUBSTITUTE(SUBSTITUTE(TEXT(SOURCE!H901,"????0"),"  ","")," ","")&amp;","&amp; IF(SOURCE!$T$2-3 &gt;= 0, REPT(" ",SOURCE!$T$2-3-5), "")&amp;
      SOURCE!I901&amp;" | "&amp; IF(SOURCE!$U$2-LEN(SOURCE!I901) &gt;= 0, REPT(" ",SOURCE!$U$2-LEN(SOURCE!I901)), "")&amp;
      SOURCE!J901&amp;      IF(SOURCE!$V$2-LEN(SOURCE!J901) &gt;= 0, REPT(" ",SOURCE!$V$2-LEN(SOURCE!J901)), "")&amp;
  " | "&amp; SOURCE!K901&amp;      IF(SOURCE!$X$2-LEN(SOURCE!K901) &gt;= 0, REPT(" ",SOURCE!$X$2-LEN(SOURCE!K901)), "")&amp;
      "},"&amp;IF(SOURCE!L901&lt;&gt;"",""&amp;SOURCE!L901,"")
 )
)
)</f>
        <v>/*  877 */  { itemToBeCoded,               NOPARAM,                     "",                                            STD_SUB_I,                                     (0 &lt;&lt; TAM_MAX_BITS) |     0, CAT_NONE | SLS_UNCHANGED | US_UNCHANGED},</v>
      </c>
    </row>
    <row r="902" spans="1:1">
      <c r="A902" s="168" t="str">
        <f>IF(AND(OR(SOURCE!A902="",ISBLANK(SOURCE!A902)),SOURCE!B902&gt;0),IF(ISBLANK(SOURCE!C902),"",SOURCE!C902),
IF(SOURCE!B902&lt;0,VLOOKUP(SOURCE!B902,lookups!A$1:B$25,2,0),
  IF(ISBLANK(SOURCE!B902),
    "",
    "/* "&amp;TEXT(SOURCE!B902,"???0")&amp;" *"&amp;
      SOURCE!C902&amp;", "&amp; IF(SOURCE!$O$2-LEN(SOURCE!C902) &gt;= 0, REPT(" ",SOURCE!$O$2-LEN(SOURCE!C902)), "")&amp;
      SOURCE!D902&amp;", "&amp; IF(SOURCE!$P$2-LEN(SOURCE!D902) &gt;= 0, REPT(" ",SOURCE!$P$2-LEN(SOURCE!D902)), "")&amp;
      SOURCE!E902&amp;", "&amp; IF(SOURCE!$Q$2-LEN(SOURCE!E902) &gt;=0, REPT(" ",SOURCE!$Q$2-LEN(SOURCE!E902)), "")&amp;
      SOURCE!F902&amp;", "&amp; IF(SOURCE!$R$2-LEN(SOURCE!F902) &gt;= 0, REPT(" ",SOURCE!$R$2-LEN(SOURCE!F902)+2), "")&amp;"("&amp;
      SUBSTITUTE(TEXT(SOURCE!G902,"??0"),"  ","")&amp;" &lt;&lt; TAM_MAX_BITS) |"&amp; IF(SOURCE!$S$2-3 &gt;= 0, REPT(" ",SOURCE!$S$2-5+4+1-1-LEN(SUBSTITUTE(SUBSTITUTE(TEXT(SOURCE!H902,"????0"),"  ","")," ",""))), "")&amp;
      SUBSTITUTE(SUBSTITUTE(TEXT(SOURCE!H902,"????0"),"  ","")," ","")&amp;","&amp; IF(SOURCE!$T$2-3 &gt;= 0, REPT(" ",SOURCE!$T$2-3-5), "")&amp;
      SOURCE!I902&amp;" | "&amp; IF(SOURCE!$U$2-LEN(SOURCE!I902) &gt;= 0, REPT(" ",SOURCE!$U$2-LEN(SOURCE!I902)), "")&amp;
      SOURCE!J902&amp;      IF(SOURCE!$V$2-LEN(SOURCE!J902) &gt;= 0, REPT(" ",SOURCE!$V$2-LEN(SOURCE!J902)), "")&amp;
  " | "&amp; SOURCE!K902&amp;      IF(SOURCE!$X$2-LEN(SOURCE!K902) &gt;= 0, REPT(" ",SOURCE!$X$2-LEN(SOURCE!K902)), "")&amp;
      "},"&amp;IF(SOURCE!L902&lt;&gt;"",""&amp;SOURCE!L902,"")
 )
)
)</f>
        <v>/*  878 */  { itemToBeCoded,               NOPARAM,                     "",                                            STD_SUB_J,                                     (0 &lt;&lt; TAM_MAX_BITS) |     0, CAT_NONE | SLS_UNCHANGED | US_UNCHANGED},</v>
      </c>
    </row>
    <row r="903" spans="1:1">
      <c r="A903" s="168" t="str">
        <f>IF(AND(OR(SOURCE!A903="",ISBLANK(SOURCE!A903)),SOURCE!B903&gt;0),IF(ISBLANK(SOURCE!C903),"",SOURCE!C903),
IF(SOURCE!B903&lt;0,VLOOKUP(SOURCE!B903,lookups!A$1:B$25,2,0),
  IF(ISBLANK(SOURCE!B903),
    "",
    "/* "&amp;TEXT(SOURCE!B903,"???0")&amp;" *"&amp;
      SOURCE!C903&amp;", "&amp; IF(SOURCE!$O$2-LEN(SOURCE!C903) &gt;= 0, REPT(" ",SOURCE!$O$2-LEN(SOURCE!C903)), "")&amp;
      SOURCE!D903&amp;", "&amp; IF(SOURCE!$P$2-LEN(SOURCE!D903) &gt;= 0, REPT(" ",SOURCE!$P$2-LEN(SOURCE!D903)), "")&amp;
      SOURCE!E903&amp;", "&amp; IF(SOURCE!$Q$2-LEN(SOURCE!E903) &gt;=0, REPT(" ",SOURCE!$Q$2-LEN(SOURCE!E903)), "")&amp;
      SOURCE!F903&amp;", "&amp; IF(SOURCE!$R$2-LEN(SOURCE!F903) &gt;= 0, REPT(" ",SOURCE!$R$2-LEN(SOURCE!F903)+2), "")&amp;"("&amp;
      SUBSTITUTE(TEXT(SOURCE!G903,"??0"),"  ","")&amp;" &lt;&lt; TAM_MAX_BITS) |"&amp; IF(SOURCE!$S$2-3 &gt;= 0, REPT(" ",SOURCE!$S$2-5+4+1-1-LEN(SUBSTITUTE(SUBSTITUTE(TEXT(SOURCE!H903,"????0"),"  ","")," ",""))), "")&amp;
      SUBSTITUTE(SUBSTITUTE(TEXT(SOURCE!H903,"????0"),"  ","")," ","")&amp;","&amp; IF(SOURCE!$T$2-3 &gt;= 0, REPT(" ",SOURCE!$T$2-3-5), "")&amp;
      SOURCE!I903&amp;" | "&amp; IF(SOURCE!$U$2-LEN(SOURCE!I903) &gt;= 0, REPT(" ",SOURCE!$U$2-LEN(SOURCE!I903)), "")&amp;
      SOURCE!J903&amp;      IF(SOURCE!$V$2-LEN(SOURCE!J903) &gt;= 0, REPT(" ",SOURCE!$V$2-LEN(SOURCE!J903)), "")&amp;
  " | "&amp; SOURCE!K903&amp;      IF(SOURCE!$X$2-LEN(SOURCE!K903) &gt;= 0, REPT(" ",SOURCE!$X$2-LEN(SOURCE!K903)), "")&amp;
      "},"&amp;IF(SOURCE!L903&lt;&gt;"",""&amp;SOURCE!L903,"")
 )
)
)</f>
        <v>/*  879 */  { itemToBeCoded,               NOPARAM,                     "",                                            STD_SUB_K,                                     (0 &lt;&lt; TAM_MAX_BITS) |     0, CAT_NONE | SLS_UNCHANGED | US_UNCHANGED},</v>
      </c>
    </row>
    <row r="904" spans="1:1">
      <c r="A904" s="168" t="str">
        <f>IF(AND(OR(SOURCE!A904="",ISBLANK(SOURCE!A904)),SOURCE!B904&gt;0),IF(ISBLANK(SOURCE!C904),"",SOURCE!C904),
IF(SOURCE!B904&lt;0,VLOOKUP(SOURCE!B904,lookups!A$1:B$25,2,0),
  IF(ISBLANK(SOURCE!B904),
    "",
    "/* "&amp;TEXT(SOURCE!B904,"???0")&amp;" *"&amp;
      SOURCE!C904&amp;", "&amp; IF(SOURCE!$O$2-LEN(SOURCE!C904) &gt;= 0, REPT(" ",SOURCE!$O$2-LEN(SOURCE!C904)), "")&amp;
      SOURCE!D904&amp;", "&amp; IF(SOURCE!$P$2-LEN(SOURCE!D904) &gt;= 0, REPT(" ",SOURCE!$P$2-LEN(SOURCE!D904)), "")&amp;
      SOURCE!E904&amp;", "&amp; IF(SOURCE!$Q$2-LEN(SOURCE!E904) &gt;=0, REPT(" ",SOURCE!$Q$2-LEN(SOURCE!E904)), "")&amp;
      SOURCE!F904&amp;", "&amp; IF(SOURCE!$R$2-LEN(SOURCE!F904) &gt;= 0, REPT(" ",SOURCE!$R$2-LEN(SOURCE!F904)+2), "")&amp;"("&amp;
      SUBSTITUTE(TEXT(SOURCE!G904,"??0"),"  ","")&amp;" &lt;&lt; TAM_MAX_BITS) |"&amp; IF(SOURCE!$S$2-3 &gt;= 0, REPT(" ",SOURCE!$S$2-5+4+1-1-LEN(SUBSTITUTE(SUBSTITUTE(TEXT(SOURCE!H904,"????0"),"  ","")," ",""))), "")&amp;
      SUBSTITUTE(SUBSTITUTE(TEXT(SOURCE!H904,"????0"),"  ","")," ","")&amp;","&amp; IF(SOURCE!$T$2-3 &gt;= 0, REPT(" ",SOURCE!$T$2-3-5), "")&amp;
      SOURCE!I904&amp;" | "&amp; IF(SOURCE!$U$2-LEN(SOURCE!I904) &gt;= 0, REPT(" ",SOURCE!$U$2-LEN(SOURCE!I904)), "")&amp;
      SOURCE!J904&amp;      IF(SOURCE!$V$2-LEN(SOURCE!J904) &gt;= 0, REPT(" ",SOURCE!$V$2-LEN(SOURCE!J904)), "")&amp;
  " | "&amp; SOURCE!K904&amp;      IF(SOURCE!$X$2-LEN(SOURCE!K904) &gt;= 0, REPT(" ",SOURCE!$X$2-LEN(SOURCE!K904)), "")&amp;
      "},"&amp;IF(SOURCE!L904&lt;&gt;"",""&amp;SOURCE!L904,"")
 )
)
)</f>
        <v>/*  880 */  { itemToBeCoded,               NOPARAM,                     "",                                            STD_SUB_L,                                     (0 &lt;&lt; TAM_MAX_BITS) |     0, CAT_NONE | SLS_UNCHANGED | US_UNCHANGED},</v>
      </c>
    </row>
    <row r="905" spans="1:1">
      <c r="A905" s="168" t="str">
        <f>IF(AND(OR(SOURCE!A905="",ISBLANK(SOURCE!A905)),SOURCE!B905&gt;0),IF(ISBLANK(SOURCE!C905),"",SOURCE!C905),
IF(SOURCE!B905&lt;0,VLOOKUP(SOURCE!B905,lookups!A$1:B$25,2,0),
  IF(ISBLANK(SOURCE!B905),
    "",
    "/* "&amp;TEXT(SOURCE!B905,"???0")&amp;" *"&amp;
      SOURCE!C905&amp;", "&amp; IF(SOURCE!$O$2-LEN(SOURCE!C905) &gt;= 0, REPT(" ",SOURCE!$O$2-LEN(SOURCE!C905)), "")&amp;
      SOURCE!D905&amp;", "&amp; IF(SOURCE!$P$2-LEN(SOURCE!D905) &gt;= 0, REPT(" ",SOURCE!$P$2-LEN(SOURCE!D905)), "")&amp;
      SOURCE!E905&amp;", "&amp; IF(SOURCE!$Q$2-LEN(SOURCE!E905) &gt;=0, REPT(" ",SOURCE!$Q$2-LEN(SOURCE!E905)), "")&amp;
      SOURCE!F905&amp;", "&amp; IF(SOURCE!$R$2-LEN(SOURCE!F905) &gt;= 0, REPT(" ",SOURCE!$R$2-LEN(SOURCE!F905)+2), "")&amp;"("&amp;
      SUBSTITUTE(TEXT(SOURCE!G905,"??0"),"  ","")&amp;" &lt;&lt; TAM_MAX_BITS) |"&amp; IF(SOURCE!$S$2-3 &gt;= 0, REPT(" ",SOURCE!$S$2-5+4+1-1-LEN(SUBSTITUTE(SUBSTITUTE(TEXT(SOURCE!H905,"????0"),"  ","")," ",""))), "")&amp;
      SUBSTITUTE(SUBSTITUTE(TEXT(SOURCE!H905,"????0"),"  ","")," ","")&amp;","&amp; IF(SOURCE!$T$2-3 &gt;= 0, REPT(" ",SOURCE!$T$2-3-5), "")&amp;
      SOURCE!I905&amp;" | "&amp; IF(SOURCE!$U$2-LEN(SOURCE!I905) &gt;= 0, REPT(" ",SOURCE!$U$2-LEN(SOURCE!I905)), "")&amp;
      SOURCE!J905&amp;      IF(SOURCE!$V$2-LEN(SOURCE!J905) &gt;= 0, REPT(" ",SOURCE!$V$2-LEN(SOURCE!J905)), "")&amp;
  " | "&amp; SOURCE!K905&amp;      IF(SOURCE!$X$2-LEN(SOURCE!K905) &gt;= 0, REPT(" ",SOURCE!$X$2-LEN(SOURCE!K905)), "")&amp;
      "},"&amp;IF(SOURCE!L905&lt;&gt;"",""&amp;SOURCE!L905,"")
 )
)
)</f>
        <v>/*  881 */  { itemToBeCoded,               NOPARAM,                     "",                                            STD_SUB_M,                                     (0 &lt;&lt; TAM_MAX_BITS) |     0, CAT_NONE | SLS_UNCHANGED | US_UNCHANGED},</v>
      </c>
    </row>
    <row r="906" spans="1:1">
      <c r="A906" s="168" t="str">
        <f>IF(AND(OR(SOURCE!A906="",ISBLANK(SOURCE!A906)),SOURCE!B906&gt;0),IF(ISBLANK(SOURCE!C906),"",SOURCE!C906),
IF(SOURCE!B906&lt;0,VLOOKUP(SOURCE!B906,lookups!A$1:B$25,2,0),
  IF(ISBLANK(SOURCE!B906),
    "",
    "/* "&amp;TEXT(SOURCE!B906,"???0")&amp;" *"&amp;
      SOURCE!C906&amp;", "&amp; IF(SOURCE!$O$2-LEN(SOURCE!C906) &gt;= 0, REPT(" ",SOURCE!$O$2-LEN(SOURCE!C906)), "")&amp;
      SOURCE!D906&amp;", "&amp; IF(SOURCE!$P$2-LEN(SOURCE!D906) &gt;= 0, REPT(" ",SOURCE!$P$2-LEN(SOURCE!D906)), "")&amp;
      SOURCE!E906&amp;", "&amp; IF(SOURCE!$Q$2-LEN(SOURCE!E906) &gt;=0, REPT(" ",SOURCE!$Q$2-LEN(SOURCE!E906)), "")&amp;
      SOURCE!F906&amp;", "&amp; IF(SOURCE!$R$2-LEN(SOURCE!F906) &gt;= 0, REPT(" ",SOURCE!$R$2-LEN(SOURCE!F906)+2), "")&amp;"("&amp;
      SUBSTITUTE(TEXT(SOURCE!G906,"??0"),"  ","")&amp;" &lt;&lt; TAM_MAX_BITS) |"&amp; IF(SOURCE!$S$2-3 &gt;= 0, REPT(" ",SOURCE!$S$2-5+4+1-1-LEN(SUBSTITUTE(SUBSTITUTE(TEXT(SOURCE!H906,"????0"),"  ","")," ",""))), "")&amp;
      SUBSTITUTE(SUBSTITUTE(TEXT(SOURCE!H906,"????0"),"  ","")," ","")&amp;","&amp; IF(SOURCE!$T$2-3 &gt;= 0, REPT(" ",SOURCE!$T$2-3-5), "")&amp;
      SOURCE!I906&amp;" | "&amp; IF(SOURCE!$U$2-LEN(SOURCE!I906) &gt;= 0, REPT(" ",SOURCE!$U$2-LEN(SOURCE!I906)), "")&amp;
      SOURCE!J906&amp;      IF(SOURCE!$V$2-LEN(SOURCE!J906) &gt;= 0, REPT(" ",SOURCE!$V$2-LEN(SOURCE!J906)), "")&amp;
  " | "&amp; SOURCE!K906&amp;      IF(SOURCE!$X$2-LEN(SOURCE!K906) &gt;= 0, REPT(" ",SOURCE!$X$2-LEN(SOURCE!K906)), "")&amp;
      "},"&amp;IF(SOURCE!L906&lt;&gt;"",""&amp;SOURCE!L906,"")
 )
)
)</f>
        <v>/*  882 */  { itemToBeCoded,               NOPARAM,                     "",                                            STD_SUB_N,                                     (0 &lt;&lt; TAM_MAX_BITS) |     0, CAT_NONE | SLS_UNCHANGED | US_UNCHANGED},</v>
      </c>
    </row>
    <row r="907" spans="1:1">
      <c r="A907" s="168" t="str">
        <f>IF(AND(OR(SOURCE!A907="",ISBLANK(SOURCE!A907)),SOURCE!B907&gt;0),IF(ISBLANK(SOURCE!C907),"",SOURCE!C907),
IF(SOURCE!B907&lt;0,VLOOKUP(SOURCE!B907,lookups!A$1:B$25,2,0),
  IF(ISBLANK(SOURCE!B907),
    "",
    "/* "&amp;TEXT(SOURCE!B907,"???0")&amp;" *"&amp;
      SOURCE!C907&amp;", "&amp; IF(SOURCE!$O$2-LEN(SOURCE!C907) &gt;= 0, REPT(" ",SOURCE!$O$2-LEN(SOURCE!C907)), "")&amp;
      SOURCE!D907&amp;", "&amp; IF(SOURCE!$P$2-LEN(SOURCE!D907) &gt;= 0, REPT(" ",SOURCE!$P$2-LEN(SOURCE!D907)), "")&amp;
      SOURCE!E907&amp;", "&amp; IF(SOURCE!$Q$2-LEN(SOURCE!E907) &gt;=0, REPT(" ",SOURCE!$Q$2-LEN(SOURCE!E907)), "")&amp;
      SOURCE!F907&amp;", "&amp; IF(SOURCE!$R$2-LEN(SOURCE!F907) &gt;= 0, REPT(" ",SOURCE!$R$2-LEN(SOURCE!F907)+2), "")&amp;"("&amp;
      SUBSTITUTE(TEXT(SOURCE!G907,"??0"),"  ","")&amp;" &lt;&lt; TAM_MAX_BITS) |"&amp; IF(SOURCE!$S$2-3 &gt;= 0, REPT(" ",SOURCE!$S$2-5+4+1-1-LEN(SUBSTITUTE(SUBSTITUTE(TEXT(SOURCE!H907,"????0"),"  ","")," ",""))), "")&amp;
      SUBSTITUTE(SUBSTITUTE(TEXT(SOURCE!H907,"????0"),"  ","")," ","")&amp;","&amp; IF(SOURCE!$T$2-3 &gt;= 0, REPT(" ",SOURCE!$T$2-3-5), "")&amp;
      SOURCE!I907&amp;" | "&amp; IF(SOURCE!$U$2-LEN(SOURCE!I907) &gt;= 0, REPT(" ",SOURCE!$U$2-LEN(SOURCE!I907)), "")&amp;
      SOURCE!J907&amp;      IF(SOURCE!$V$2-LEN(SOURCE!J907) &gt;= 0, REPT(" ",SOURCE!$V$2-LEN(SOURCE!J907)), "")&amp;
  " | "&amp; SOURCE!K907&amp;      IF(SOURCE!$X$2-LEN(SOURCE!K907) &gt;= 0, REPT(" ",SOURCE!$X$2-LEN(SOURCE!K907)), "")&amp;
      "},"&amp;IF(SOURCE!L907&lt;&gt;"",""&amp;SOURCE!L907,"")
 )
)
)</f>
        <v>/*  883 */  { itemToBeCoded,               NOPARAM,                     "",                                            STD_SUB_O,                                     (0 &lt;&lt; TAM_MAX_BITS) |     0, CAT_NONE | SLS_UNCHANGED | US_UNCHANGED},</v>
      </c>
    </row>
    <row r="908" spans="1:1">
      <c r="A908" s="168" t="str">
        <f>IF(AND(OR(SOURCE!A908="",ISBLANK(SOURCE!A908)),SOURCE!B908&gt;0),IF(ISBLANK(SOURCE!C908),"",SOURCE!C908),
IF(SOURCE!B908&lt;0,VLOOKUP(SOURCE!B908,lookups!A$1:B$25,2,0),
  IF(ISBLANK(SOURCE!B908),
    "",
    "/* "&amp;TEXT(SOURCE!B908,"???0")&amp;" *"&amp;
      SOURCE!C908&amp;", "&amp; IF(SOURCE!$O$2-LEN(SOURCE!C908) &gt;= 0, REPT(" ",SOURCE!$O$2-LEN(SOURCE!C908)), "")&amp;
      SOURCE!D908&amp;", "&amp; IF(SOURCE!$P$2-LEN(SOURCE!D908) &gt;= 0, REPT(" ",SOURCE!$P$2-LEN(SOURCE!D908)), "")&amp;
      SOURCE!E908&amp;", "&amp; IF(SOURCE!$Q$2-LEN(SOURCE!E908) &gt;=0, REPT(" ",SOURCE!$Q$2-LEN(SOURCE!E908)), "")&amp;
      SOURCE!F908&amp;", "&amp; IF(SOURCE!$R$2-LEN(SOURCE!F908) &gt;= 0, REPT(" ",SOURCE!$R$2-LEN(SOURCE!F908)+2), "")&amp;"("&amp;
      SUBSTITUTE(TEXT(SOURCE!G908,"??0"),"  ","")&amp;" &lt;&lt; TAM_MAX_BITS) |"&amp; IF(SOURCE!$S$2-3 &gt;= 0, REPT(" ",SOURCE!$S$2-5+4+1-1-LEN(SUBSTITUTE(SUBSTITUTE(TEXT(SOURCE!H908,"????0"),"  ","")," ",""))), "")&amp;
      SUBSTITUTE(SUBSTITUTE(TEXT(SOURCE!H908,"????0"),"  ","")," ","")&amp;","&amp; IF(SOURCE!$T$2-3 &gt;= 0, REPT(" ",SOURCE!$T$2-3-5), "")&amp;
      SOURCE!I908&amp;" | "&amp; IF(SOURCE!$U$2-LEN(SOURCE!I908) &gt;= 0, REPT(" ",SOURCE!$U$2-LEN(SOURCE!I908)), "")&amp;
      SOURCE!J908&amp;      IF(SOURCE!$V$2-LEN(SOURCE!J908) &gt;= 0, REPT(" ",SOURCE!$V$2-LEN(SOURCE!J908)), "")&amp;
  " | "&amp; SOURCE!K908&amp;      IF(SOURCE!$X$2-LEN(SOURCE!K908) &gt;= 0, REPT(" ",SOURCE!$X$2-LEN(SOURCE!K908)), "")&amp;
      "},"&amp;IF(SOURCE!L908&lt;&gt;"",""&amp;SOURCE!L908,"")
 )
)
)</f>
        <v>/*  884 */  { itemToBeCoded,               NOPARAM,                     "",                                            STD_SUB_P,                                     (0 &lt;&lt; TAM_MAX_BITS) |     0, CAT_NONE | SLS_UNCHANGED | US_UNCHANGED},</v>
      </c>
    </row>
    <row r="909" spans="1:1">
      <c r="A909" s="168" t="str">
        <f>IF(AND(OR(SOURCE!A909="",ISBLANK(SOURCE!A909)),SOURCE!B909&gt;0),IF(ISBLANK(SOURCE!C909),"",SOURCE!C909),
IF(SOURCE!B909&lt;0,VLOOKUP(SOURCE!B909,lookups!A$1:B$25,2,0),
  IF(ISBLANK(SOURCE!B909),
    "",
    "/* "&amp;TEXT(SOURCE!B909,"???0")&amp;" *"&amp;
      SOURCE!C909&amp;", "&amp; IF(SOURCE!$O$2-LEN(SOURCE!C909) &gt;= 0, REPT(" ",SOURCE!$O$2-LEN(SOURCE!C909)), "")&amp;
      SOURCE!D909&amp;", "&amp; IF(SOURCE!$P$2-LEN(SOURCE!D909) &gt;= 0, REPT(" ",SOURCE!$P$2-LEN(SOURCE!D909)), "")&amp;
      SOURCE!E909&amp;", "&amp; IF(SOURCE!$Q$2-LEN(SOURCE!E909) &gt;=0, REPT(" ",SOURCE!$Q$2-LEN(SOURCE!E909)), "")&amp;
      SOURCE!F909&amp;", "&amp; IF(SOURCE!$R$2-LEN(SOURCE!F909) &gt;= 0, REPT(" ",SOURCE!$R$2-LEN(SOURCE!F909)+2), "")&amp;"("&amp;
      SUBSTITUTE(TEXT(SOURCE!G909,"??0"),"  ","")&amp;" &lt;&lt; TAM_MAX_BITS) |"&amp; IF(SOURCE!$S$2-3 &gt;= 0, REPT(" ",SOURCE!$S$2-5+4+1-1-LEN(SUBSTITUTE(SUBSTITUTE(TEXT(SOURCE!H909,"????0"),"  ","")," ",""))), "")&amp;
      SUBSTITUTE(SUBSTITUTE(TEXT(SOURCE!H909,"????0"),"  ","")," ","")&amp;","&amp; IF(SOURCE!$T$2-3 &gt;= 0, REPT(" ",SOURCE!$T$2-3-5), "")&amp;
      SOURCE!I909&amp;" | "&amp; IF(SOURCE!$U$2-LEN(SOURCE!I909) &gt;= 0, REPT(" ",SOURCE!$U$2-LEN(SOURCE!I909)), "")&amp;
      SOURCE!J909&amp;      IF(SOURCE!$V$2-LEN(SOURCE!J909) &gt;= 0, REPT(" ",SOURCE!$V$2-LEN(SOURCE!J909)), "")&amp;
  " | "&amp; SOURCE!K909&amp;      IF(SOURCE!$X$2-LEN(SOURCE!K909) &gt;= 0, REPT(" ",SOURCE!$X$2-LEN(SOURCE!K909)), "")&amp;
      "},"&amp;IF(SOURCE!L909&lt;&gt;"",""&amp;SOURCE!L909,"")
 )
)
)</f>
        <v>/*  885 */  { itemToBeCoded,               NOPARAM,                     "",                                            STD_SUB_Q,                                     (0 &lt;&lt; TAM_MAX_BITS) |     0, CAT_NONE | SLS_UNCHANGED | US_UNCHANGED},</v>
      </c>
    </row>
    <row r="910" spans="1:1">
      <c r="A910" s="168" t="str">
        <f>IF(AND(OR(SOURCE!A910="",ISBLANK(SOURCE!A910)),SOURCE!B910&gt;0),IF(ISBLANK(SOURCE!C910),"",SOURCE!C910),
IF(SOURCE!B910&lt;0,VLOOKUP(SOURCE!B910,lookups!A$1:B$25,2,0),
  IF(ISBLANK(SOURCE!B910),
    "",
    "/* "&amp;TEXT(SOURCE!B910,"???0")&amp;" *"&amp;
      SOURCE!C910&amp;", "&amp; IF(SOURCE!$O$2-LEN(SOURCE!C910) &gt;= 0, REPT(" ",SOURCE!$O$2-LEN(SOURCE!C910)), "")&amp;
      SOURCE!D910&amp;", "&amp; IF(SOURCE!$P$2-LEN(SOURCE!D910) &gt;= 0, REPT(" ",SOURCE!$P$2-LEN(SOURCE!D910)), "")&amp;
      SOURCE!E910&amp;", "&amp; IF(SOURCE!$Q$2-LEN(SOURCE!E910) &gt;=0, REPT(" ",SOURCE!$Q$2-LEN(SOURCE!E910)), "")&amp;
      SOURCE!F910&amp;", "&amp; IF(SOURCE!$R$2-LEN(SOURCE!F910) &gt;= 0, REPT(" ",SOURCE!$R$2-LEN(SOURCE!F910)+2), "")&amp;"("&amp;
      SUBSTITUTE(TEXT(SOURCE!G910,"??0"),"  ","")&amp;" &lt;&lt; TAM_MAX_BITS) |"&amp; IF(SOURCE!$S$2-3 &gt;= 0, REPT(" ",SOURCE!$S$2-5+4+1-1-LEN(SUBSTITUTE(SUBSTITUTE(TEXT(SOURCE!H910,"????0"),"  ","")," ",""))), "")&amp;
      SUBSTITUTE(SUBSTITUTE(TEXT(SOURCE!H910,"????0"),"  ","")," ","")&amp;","&amp; IF(SOURCE!$T$2-3 &gt;= 0, REPT(" ",SOURCE!$T$2-3-5), "")&amp;
      SOURCE!I910&amp;" | "&amp; IF(SOURCE!$U$2-LEN(SOURCE!I910) &gt;= 0, REPT(" ",SOURCE!$U$2-LEN(SOURCE!I910)), "")&amp;
      SOURCE!J910&amp;      IF(SOURCE!$V$2-LEN(SOURCE!J910) &gt;= 0, REPT(" ",SOURCE!$V$2-LEN(SOURCE!J910)), "")&amp;
  " | "&amp; SOURCE!K910&amp;      IF(SOURCE!$X$2-LEN(SOURCE!K910) &gt;= 0, REPT(" ",SOURCE!$X$2-LEN(SOURCE!K910)), "")&amp;
      "},"&amp;IF(SOURCE!L910&lt;&gt;"",""&amp;SOURCE!L910,"")
 )
)
)</f>
        <v>/*  886 */  { itemToBeCoded,               NOPARAM,                     "",                                            STD_SUB_R,                                     (0 &lt;&lt; TAM_MAX_BITS) |     0, CAT_NONE | SLS_UNCHANGED | US_UNCHANGED},</v>
      </c>
    </row>
    <row r="911" spans="1:1">
      <c r="A911" s="168" t="str">
        <f>IF(AND(OR(SOURCE!A911="",ISBLANK(SOURCE!A911)),SOURCE!B911&gt;0),IF(ISBLANK(SOURCE!C911),"",SOURCE!C911),
IF(SOURCE!B911&lt;0,VLOOKUP(SOURCE!B911,lookups!A$1:B$25,2,0),
  IF(ISBLANK(SOURCE!B911),
    "",
    "/* "&amp;TEXT(SOURCE!B911,"???0")&amp;" *"&amp;
      SOURCE!C911&amp;", "&amp; IF(SOURCE!$O$2-LEN(SOURCE!C911) &gt;= 0, REPT(" ",SOURCE!$O$2-LEN(SOURCE!C911)), "")&amp;
      SOURCE!D911&amp;", "&amp; IF(SOURCE!$P$2-LEN(SOURCE!D911) &gt;= 0, REPT(" ",SOURCE!$P$2-LEN(SOURCE!D911)), "")&amp;
      SOURCE!E911&amp;", "&amp; IF(SOURCE!$Q$2-LEN(SOURCE!E911) &gt;=0, REPT(" ",SOURCE!$Q$2-LEN(SOURCE!E911)), "")&amp;
      SOURCE!F911&amp;", "&amp; IF(SOURCE!$R$2-LEN(SOURCE!F911) &gt;= 0, REPT(" ",SOURCE!$R$2-LEN(SOURCE!F911)+2), "")&amp;"("&amp;
      SUBSTITUTE(TEXT(SOURCE!G911,"??0"),"  ","")&amp;" &lt;&lt; TAM_MAX_BITS) |"&amp; IF(SOURCE!$S$2-3 &gt;= 0, REPT(" ",SOURCE!$S$2-5+4+1-1-LEN(SUBSTITUTE(SUBSTITUTE(TEXT(SOURCE!H911,"????0"),"  ","")," ",""))), "")&amp;
      SUBSTITUTE(SUBSTITUTE(TEXT(SOURCE!H911,"????0"),"  ","")," ","")&amp;","&amp; IF(SOURCE!$T$2-3 &gt;= 0, REPT(" ",SOURCE!$T$2-3-5), "")&amp;
      SOURCE!I911&amp;" | "&amp; IF(SOURCE!$U$2-LEN(SOURCE!I911) &gt;= 0, REPT(" ",SOURCE!$U$2-LEN(SOURCE!I911)), "")&amp;
      SOURCE!J911&amp;      IF(SOURCE!$V$2-LEN(SOURCE!J911) &gt;= 0, REPT(" ",SOURCE!$V$2-LEN(SOURCE!J911)), "")&amp;
  " | "&amp; SOURCE!K911&amp;      IF(SOURCE!$X$2-LEN(SOURCE!K911) &gt;= 0, REPT(" ",SOURCE!$X$2-LEN(SOURCE!K911)), "")&amp;
      "},"&amp;IF(SOURCE!L911&lt;&gt;"",""&amp;SOURCE!L911,"")
 )
)
)</f>
        <v>/*  887 */  { itemToBeCoded,               NOPARAM,                     "",                                            STD_SUB_S,                                     (0 &lt;&lt; TAM_MAX_BITS) |     0, CAT_NONE | SLS_UNCHANGED | US_UNCHANGED},</v>
      </c>
    </row>
    <row r="912" spans="1:1">
      <c r="A912" s="168" t="str">
        <f>IF(AND(OR(SOURCE!A912="",ISBLANK(SOURCE!A912)),SOURCE!B912&gt;0),IF(ISBLANK(SOURCE!C912),"",SOURCE!C912),
IF(SOURCE!B912&lt;0,VLOOKUP(SOURCE!B912,lookups!A$1:B$25,2,0),
  IF(ISBLANK(SOURCE!B912),
    "",
    "/* "&amp;TEXT(SOURCE!B912,"???0")&amp;" *"&amp;
      SOURCE!C912&amp;", "&amp; IF(SOURCE!$O$2-LEN(SOURCE!C912) &gt;= 0, REPT(" ",SOURCE!$O$2-LEN(SOURCE!C912)), "")&amp;
      SOURCE!D912&amp;", "&amp; IF(SOURCE!$P$2-LEN(SOURCE!D912) &gt;= 0, REPT(" ",SOURCE!$P$2-LEN(SOURCE!D912)), "")&amp;
      SOURCE!E912&amp;", "&amp; IF(SOURCE!$Q$2-LEN(SOURCE!E912) &gt;=0, REPT(" ",SOURCE!$Q$2-LEN(SOURCE!E912)), "")&amp;
      SOURCE!F912&amp;", "&amp; IF(SOURCE!$R$2-LEN(SOURCE!F912) &gt;= 0, REPT(" ",SOURCE!$R$2-LEN(SOURCE!F912)+2), "")&amp;"("&amp;
      SUBSTITUTE(TEXT(SOURCE!G912,"??0"),"  ","")&amp;" &lt;&lt; TAM_MAX_BITS) |"&amp; IF(SOURCE!$S$2-3 &gt;= 0, REPT(" ",SOURCE!$S$2-5+4+1-1-LEN(SUBSTITUTE(SUBSTITUTE(TEXT(SOURCE!H912,"????0"),"  ","")," ",""))), "")&amp;
      SUBSTITUTE(SUBSTITUTE(TEXT(SOURCE!H912,"????0"),"  ","")," ","")&amp;","&amp; IF(SOURCE!$T$2-3 &gt;= 0, REPT(" ",SOURCE!$T$2-3-5), "")&amp;
      SOURCE!I912&amp;" | "&amp; IF(SOURCE!$U$2-LEN(SOURCE!I912) &gt;= 0, REPT(" ",SOURCE!$U$2-LEN(SOURCE!I912)), "")&amp;
      SOURCE!J912&amp;      IF(SOURCE!$V$2-LEN(SOURCE!J912) &gt;= 0, REPT(" ",SOURCE!$V$2-LEN(SOURCE!J912)), "")&amp;
  " | "&amp; SOURCE!K912&amp;      IF(SOURCE!$X$2-LEN(SOURCE!K912) &gt;= 0, REPT(" ",SOURCE!$X$2-LEN(SOURCE!K912)), "")&amp;
      "},"&amp;IF(SOURCE!L912&lt;&gt;"",""&amp;SOURCE!L912,"")
 )
)
)</f>
        <v>/*  888 */  { itemToBeCoded,               NOPARAM,                     "",                                            STD_SUB_T,                                     (0 &lt;&lt; TAM_MAX_BITS) |     0, CAT_NONE | SLS_UNCHANGED | US_UNCHANGED},</v>
      </c>
    </row>
    <row r="913" spans="1:1">
      <c r="A913" s="168" t="str">
        <f>IF(AND(OR(SOURCE!A913="",ISBLANK(SOURCE!A913)),SOURCE!B913&gt;0),IF(ISBLANK(SOURCE!C913),"",SOURCE!C913),
IF(SOURCE!B913&lt;0,VLOOKUP(SOURCE!B913,lookups!A$1:B$25,2,0),
  IF(ISBLANK(SOURCE!B913),
    "",
    "/* "&amp;TEXT(SOURCE!B913,"???0")&amp;" *"&amp;
      SOURCE!C913&amp;", "&amp; IF(SOURCE!$O$2-LEN(SOURCE!C913) &gt;= 0, REPT(" ",SOURCE!$O$2-LEN(SOURCE!C913)), "")&amp;
      SOURCE!D913&amp;", "&amp; IF(SOURCE!$P$2-LEN(SOURCE!D913) &gt;= 0, REPT(" ",SOURCE!$P$2-LEN(SOURCE!D913)), "")&amp;
      SOURCE!E913&amp;", "&amp; IF(SOURCE!$Q$2-LEN(SOURCE!E913) &gt;=0, REPT(" ",SOURCE!$Q$2-LEN(SOURCE!E913)), "")&amp;
      SOURCE!F913&amp;", "&amp; IF(SOURCE!$R$2-LEN(SOURCE!F913) &gt;= 0, REPT(" ",SOURCE!$R$2-LEN(SOURCE!F913)+2), "")&amp;"("&amp;
      SUBSTITUTE(TEXT(SOURCE!G913,"??0"),"  ","")&amp;" &lt;&lt; TAM_MAX_BITS) |"&amp; IF(SOURCE!$S$2-3 &gt;= 0, REPT(" ",SOURCE!$S$2-5+4+1-1-LEN(SUBSTITUTE(SUBSTITUTE(TEXT(SOURCE!H913,"????0"),"  ","")," ",""))), "")&amp;
      SUBSTITUTE(SUBSTITUTE(TEXT(SOURCE!H913,"????0"),"  ","")," ","")&amp;","&amp; IF(SOURCE!$T$2-3 &gt;= 0, REPT(" ",SOURCE!$T$2-3-5), "")&amp;
      SOURCE!I913&amp;" | "&amp; IF(SOURCE!$U$2-LEN(SOURCE!I913) &gt;= 0, REPT(" ",SOURCE!$U$2-LEN(SOURCE!I913)), "")&amp;
      SOURCE!J913&amp;      IF(SOURCE!$V$2-LEN(SOURCE!J913) &gt;= 0, REPT(" ",SOURCE!$V$2-LEN(SOURCE!J913)), "")&amp;
  " | "&amp; SOURCE!K913&amp;      IF(SOURCE!$X$2-LEN(SOURCE!K913) &gt;= 0, REPT(" ",SOURCE!$X$2-LEN(SOURCE!K913)), "")&amp;
      "},"&amp;IF(SOURCE!L913&lt;&gt;"",""&amp;SOURCE!L913,"")
 )
)
)</f>
        <v>/*  889 */  { itemToBeCoded,               NOPARAM,                     "",                                            STD_SUB_U,                                     (0 &lt;&lt; TAM_MAX_BITS) |     0, CAT_NONE | SLS_UNCHANGED | US_UNCHANGED},</v>
      </c>
    </row>
    <row r="914" spans="1:1">
      <c r="A914" s="168" t="str">
        <f>IF(AND(OR(SOURCE!A914="",ISBLANK(SOURCE!A914)),SOURCE!B914&gt;0),IF(ISBLANK(SOURCE!C914),"",SOURCE!C914),
IF(SOURCE!B914&lt;0,VLOOKUP(SOURCE!B914,lookups!A$1:B$25,2,0),
  IF(ISBLANK(SOURCE!B914),
    "",
    "/* "&amp;TEXT(SOURCE!B914,"???0")&amp;" *"&amp;
      SOURCE!C914&amp;", "&amp; IF(SOURCE!$O$2-LEN(SOURCE!C914) &gt;= 0, REPT(" ",SOURCE!$O$2-LEN(SOURCE!C914)), "")&amp;
      SOURCE!D914&amp;", "&amp; IF(SOURCE!$P$2-LEN(SOURCE!D914) &gt;= 0, REPT(" ",SOURCE!$P$2-LEN(SOURCE!D914)), "")&amp;
      SOURCE!E914&amp;", "&amp; IF(SOURCE!$Q$2-LEN(SOURCE!E914) &gt;=0, REPT(" ",SOURCE!$Q$2-LEN(SOURCE!E914)), "")&amp;
      SOURCE!F914&amp;", "&amp; IF(SOURCE!$R$2-LEN(SOURCE!F914) &gt;= 0, REPT(" ",SOURCE!$R$2-LEN(SOURCE!F914)+2), "")&amp;"("&amp;
      SUBSTITUTE(TEXT(SOURCE!G914,"??0"),"  ","")&amp;" &lt;&lt; TAM_MAX_BITS) |"&amp; IF(SOURCE!$S$2-3 &gt;= 0, REPT(" ",SOURCE!$S$2-5+4+1-1-LEN(SUBSTITUTE(SUBSTITUTE(TEXT(SOURCE!H914,"????0"),"  ","")," ",""))), "")&amp;
      SUBSTITUTE(SUBSTITUTE(TEXT(SOURCE!H914,"????0"),"  ","")," ","")&amp;","&amp; IF(SOURCE!$T$2-3 &gt;= 0, REPT(" ",SOURCE!$T$2-3-5), "")&amp;
      SOURCE!I914&amp;" | "&amp; IF(SOURCE!$U$2-LEN(SOURCE!I914) &gt;= 0, REPT(" ",SOURCE!$U$2-LEN(SOURCE!I914)), "")&amp;
      SOURCE!J914&amp;      IF(SOURCE!$V$2-LEN(SOURCE!J914) &gt;= 0, REPT(" ",SOURCE!$V$2-LEN(SOURCE!J914)), "")&amp;
  " | "&amp; SOURCE!K914&amp;      IF(SOURCE!$X$2-LEN(SOURCE!K914) &gt;= 0, REPT(" ",SOURCE!$X$2-LEN(SOURCE!K914)), "")&amp;
      "},"&amp;IF(SOURCE!L914&lt;&gt;"",""&amp;SOURCE!L914,"")
 )
)
)</f>
        <v>/*  890 */  { itemToBeCoded,               NOPARAM,                     "",                                            STD_SUB_V,                                     (0 &lt;&lt; TAM_MAX_BITS) |     0, CAT_NONE | SLS_UNCHANGED | US_UNCHANGED},</v>
      </c>
    </row>
    <row r="915" spans="1:1">
      <c r="A915" s="168" t="str">
        <f>IF(AND(OR(SOURCE!A915="",ISBLANK(SOURCE!A915)),SOURCE!B915&gt;0),IF(ISBLANK(SOURCE!C915),"",SOURCE!C915),
IF(SOURCE!B915&lt;0,VLOOKUP(SOURCE!B915,lookups!A$1:B$25,2,0),
  IF(ISBLANK(SOURCE!B915),
    "",
    "/* "&amp;TEXT(SOURCE!B915,"???0")&amp;" *"&amp;
      SOURCE!C915&amp;", "&amp; IF(SOURCE!$O$2-LEN(SOURCE!C915) &gt;= 0, REPT(" ",SOURCE!$O$2-LEN(SOURCE!C915)), "")&amp;
      SOURCE!D915&amp;", "&amp; IF(SOURCE!$P$2-LEN(SOURCE!D915) &gt;= 0, REPT(" ",SOURCE!$P$2-LEN(SOURCE!D915)), "")&amp;
      SOURCE!E915&amp;", "&amp; IF(SOURCE!$Q$2-LEN(SOURCE!E915) &gt;=0, REPT(" ",SOURCE!$Q$2-LEN(SOURCE!E915)), "")&amp;
      SOURCE!F915&amp;", "&amp; IF(SOURCE!$R$2-LEN(SOURCE!F915) &gt;= 0, REPT(" ",SOURCE!$R$2-LEN(SOURCE!F915)+2), "")&amp;"("&amp;
      SUBSTITUTE(TEXT(SOURCE!G915,"??0"),"  ","")&amp;" &lt;&lt; TAM_MAX_BITS) |"&amp; IF(SOURCE!$S$2-3 &gt;= 0, REPT(" ",SOURCE!$S$2-5+4+1-1-LEN(SUBSTITUTE(SUBSTITUTE(TEXT(SOURCE!H915,"????0"),"  ","")," ",""))), "")&amp;
      SUBSTITUTE(SUBSTITUTE(TEXT(SOURCE!H915,"????0"),"  ","")," ","")&amp;","&amp; IF(SOURCE!$T$2-3 &gt;= 0, REPT(" ",SOURCE!$T$2-3-5), "")&amp;
      SOURCE!I915&amp;" | "&amp; IF(SOURCE!$U$2-LEN(SOURCE!I915) &gt;= 0, REPT(" ",SOURCE!$U$2-LEN(SOURCE!I915)), "")&amp;
      SOURCE!J915&amp;      IF(SOURCE!$V$2-LEN(SOURCE!J915) &gt;= 0, REPT(" ",SOURCE!$V$2-LEN(SOURCE!J915)), "")&amp;
  " | "&amp; SOURCE!K915&amp;      IF(SOURCE!$X$2-LEN(SOURCE!K915) &gt;= 0, REPT(" ",SOURCE!$X$2-LEN(SOURCE!K915)), "")&amp;
      "},"&amp;IF(SOURCE!L915&lt;&gt;"",""&amp;SOURCE!L915,"")
 )
)
)</f>
        <v>/*  891 */  { itemToBeCoded,               NOPARAM,                     "",                                            STD_SUB_W,                                     (0 &lt;&lt; TAM_MAX_BITS) |     0, CAT_NONE | SLS_UNCHANGED | US_UNCHANGED},</v>
      </c>
    </row>
    <row r="916" spans="1:1">
      <c r="A916" s="168" t="str">
        <f>IF(AND(OR(SOURCE!A916="",ISBLANK(SOURCE!A916)),SOURCE!B916&gt;0),IF(ISBLANK(SOURCE!C916),"",SOURCE!C916),
IF(SOURCE!B916&lt;0,VLOOKUP(SOURCE!B916,lookups!A$1:B$25,2,0),
  IF(ISBLANK(SOURCE!B916),
    "",
    "/* "&amp;TEXT(SOURCE!B916,"???0")&amp;" *"&amp;
      SOURCE!C916&amp;", "&amp; IF(SOURCE!$O$2-LEN(SOURCE!C916) &gt;= 0, REPT(" ",SOURCE!$O$2-LEN(SOURCE!C916)), "")&amp;
      SOURCE!D916&amp;", "&amp; IF(SOURCE!$P$2-LEN(SOURCE!D916) &gt;= 0, REPT(" ",SOURCE!$P$2-LEN(SOURCE!D916)), "")&amp;
      SOURCE!E916&amp;", "&amp; IF(SOURCE!$Q$2-LEN(SOURCE!E916) &gt;=0, REPT(" ",SOURCE!$Q$2-LEN(SOURCE!E916)), "")&amp;
      SOURCE!F916&amp;", "&amp; IF(SOURCE!$R$2-LEN(SOURCE!F916) &gt;= 0, REPT(" ",SOURCE!$R$2-LEN(SOURCE!F916)+2), "")&amp;"("&amp;
      SUBSTITUTE(TEXT(SOURCE!G916,"??0"),"  ","")&amp;" &lt;&lt; TAM_MAX_BITS) |"&amp; IF(SOURCE!$S$2-3 &gt;= 0, REPT(" ",SOURCE!$S$2-5+4+1-1-LEN(SUBSTITUTE(SUBSTITUTE(TEXT(SOURCE!H916,"????0"),"  ","")," ",""))), "")&amp;
      SUBSTITUTE(SUBSTITUTE(TEXT(SOURCE!H916,"????0"),"  ","")," ","")&amp;","&amp; IF(SOURCE!$T$2-3 &gt;= 0, REPT(" ",SOURCE!$T$2-3-5), "")&amp;
      SOURCE!I916&amp;" | "&amp; IF(SOURCE!$U$2-LEN(SOURCE!I916) &gt;= 0, REPT(" ",SOURCE!$U$2-LEN(SOURCE!I916)), "")&amp;
      SOURCE!J916&amp;      IF(SOURCE!$V$2-LEN(SOURCE!J916) &gt;= 0, REPT(" ",SOURCE!$V$2-LEN(SOURCE!J916)), "")&amp;
  " | "&amp; SOURCE!K916&amp;      IF(SOURCE!$X$2-LEN(SOURCE!K916) &gt;= 0, REPT(" ",SOURCE!$X$2-LEN(SOURCE!K916)), "")&amp;
      "},"&amp;IF(SOURCE!L916&lt;&gt;"",""&amp;SOURCE!L916,"")
 )
)
)</f>
        <v>/*  892 */  { itemToBeCoded,               NOPARAM,                     "",                                            STD_SUB_X,                                     (0 &lt;&lt; TAM_MAX_BITS) |     0, CAT_NONE | SLS_UNCHANGED | US_UNCHANGED},</v>
      </c>
    </row>
    <row r="917" spans="1:1">
      <c r="A917" s="168" t="str">
        <f>IF(AND(OR(SOURCE!A917="",ISBLANK(SOURCE!A917)),SOURCE!B917&gt;0),IF(ISBLANK(SOURCE!C917),"",SOURCE!C917),
IF(SOURCE!B917&lt;0,VLOOKUP(SOURCE!B917,lookups!A$1:B$25,2,0),
  IF(ISBLANK(SOURCE!B917),
    "",
    "/* "&amp;TEXT(SOURCE!B917,"???0")&amp;" *"&amp;
      SOURCE!C917&amp;", "&amp; IF(SOURCE!$O$2-LEN(SOURCE!C917) &gt;= 0, REPT(" ",SOURCE!$O$2-LEN(SOURCE!C917)), "")&amp;
      SOURCE!D917&amp;", "&amp; IF(SOURCE!$P$2-LEN(SOURCE!D917) &gt;= 0, REPT(" ",SOURCE!$P$2-LEN(SOURCE!D917)), "")&amp;
      SOURCE!E917&amp;", "&amp; IF(SOURCE!$Q$2-LEN(SOURCE!E917) &gt;=0, REPT(" ",SOURCE!$Q$2-LEN(SOURCE!E917)), "")&amp;
      SOURCE!F917&amp;", "&amp; IF(SOURCE!$R$2-LEN(SOURCE!F917) &gt;= 0, REPT(" ",SOURCE!$R$2-LEN(SOURCE!F917)+2), "")&amp;"("&amp;
      SUBSTITUTE(TEXT(SOURCE!G917,"??0"),"  ","")&amp;" &lt;&lt; TAM_MAX_BITS) |"&amp; IF(SOURCE!$S$2-3 &gt;= 0, REPT(" ",SOURCE!$S$2-5+4+1-1-LEN(SUBSTITUTE(SUBSTITUTE(TEXT(SOURCE!H917,"????0"),"  ","")," ",""))), "")&amp;
      SUBSTITUTE(SUBSTITUTE(TEXT(SOURCE!H917,"????0"),"  ","")," ","")&amp;","&amp; IF(SOURCE!$T$2-3 &gt;= 0, REPT(" ",SOURCE!$T$2-3-5), "")&amp;
      SOURCE!I917&amp;" | "&amp; IF(SOURCE!$U$2-LEN(SOURCE!I917) &gt;= 0, REPT(" ",SOURCE!$U$2-LEN(SOURCE!I917)), "")&amp;
      SOURCE!J917&amp;      IF(SOURCE!$V$2-LEN(SOURCE!J917) &gt;= 0, REPT(" ",SOURCE!$V$2-LEN(SOURCE!J917)), "")&amp;
  " | "&amp; SOURCE!K917&amp;      IF(SOURCE!$X$2-LEN(SOURCE!K917) &gt;= 0, REPT(" ",SOURCE!$X$2-LEN(SOURCE!K917)), "")&amp;
      "},"&amp;IF(SOURCE!L917&lt;&gt;"",""&amp;SOURCE!L917,"")
 )
)
)</f>
        <v>/*  893 */  { itemToBeCoded,               NOPARAM,                     "",                                            STD_SUB_Y,                                     (0 &lt;&lt; TAM_MAX_BITS) |     0, CAT_NONE | SLS_UNCHANGED | US_UNCHANGED},</v>
      </c>
    </row>
    <row r="918" spans="1:1">
      <c r="A918" s="168" t="str">
        <f>IF(AND(OR(SOURCE!A918="",ISBLANK(SOURCE!A918)),SOURCE!B918&gt;0),IF(ISBLANK(SOURCE!C918),"",SOURCE!C918),
IF(SOURCE!B918&lt;0,VLOOKUP(SOURCE!B918,lookups!A$1:B$25,2,0),
  IF(ISBLANK(SOURCE!B918),
    "",
    "/* "&amp;TEXT(SOURCE!B918,"???0")&amp;" *"&amp;
      SOURCE!C918&amp;", "&amp; IF(SOURCE!$O$2-LEN(SOURCE!C918) &gt;= 0, REPT(" ",SOURCE!$O$2-LEN(SOURCE!C918)), "")&amp;
      SOURCE!D918&amp;", "&amp; IF(SOURCE!$P$2-LEN(SOURCE!D918) &gt;= 0, REPT(" ",SOURCE!$P$2-LEN(SOURCE!D918)), "")&amp;
      SOURCE!E918&amp;", "&amp; IF(SOURCE!$Q$2-LEN(SOURCE!E918) &gt;=0, REPT(" ",SOURCE!$Q$2-LEN(SOURCE!E918)), "")&amp;
      SOURCE!F918&amp;", "&amp; IF(SOURCE!$R$2-LEN(SOURCE!F918) &gt;= 0, REPT(" ",SOURCE!$R$2-LEN(SOURCE!F918)+2), "")&amp;"("&amp;
      SUBSTITUTE(TEXT(SOURCE!G918,"??0"),"  ","")&amp;" &lt;&lt; TAM_MAX_BITS) |"&amp; IF(SOURCE!$S$2-3 &gt;= 0, REPT(" ",SOURCE!$S$2-5+4+1-1-LEN(SUBSTITUTE(SUBSTITUTE(TEXT(SOURCE!H918,"????0"),"  ","")," ",""))), "")&amp;
      SUBSTITUTE(SUBSTITUTE(TEXT(SOURCE!H918,"????0"),"  ","")," ","")&amp;","&amp; IF(SOURCE!$T$2-3 &gt;= 0, REPT(" ",SOURCE!$T$2-3-5), "")&amp;
      SOURCE!I918&amp;" | "&amp; IF(SOURCE!$U$2-LEN(SOURCE!I918) &gt;= 0, REPT(" ",SOURCE!$U$2-LEN(SOURCE!I918)), "")&amp;
      SOURCE!J918&amp;      IF(SOURCE!$V$2-LEN(SOURCE!J918) &gt;= 0, REPT(" ",SOURCE!$V$2-LEN(SOURCE!J918)), "")&amp;
  " | "&amp; SOURCE!K918&amp;      IF(SOURCE!$X$2-LEN(SOURCE!K918) &gt;= 0, REPT(" ",SOURCE!$X$2-LEN(SOURCE!K918)), "")&amp;
      "},"&amp;IF(SOURCE!L918&lt;&gt;"",""&amp;SOURCE!L918,"")
 )
)
)</f>
        <v>/*  894 */  { itemToBeCoded,               NOPARAM,                     "",                                            STD_SUB_Z,                                     (0 &lt;&lt; TAM_MAX_BITS) |     0, CAT_NONE | SLS_UNCHANGED | US_UNCHANGED},</v>
      </c>
    </row>
    <row r="919" spans="1:1">
      <c r="A919" s="168" t="str">
        <f>IF(AND(OR(SOURCE!A919="",ISBLANK(SOURCE!A919)),SOURCE!B919&gt;0),IF(ISBLANK(SOURCE!C919),"",SOURCE!C919),
IF(SOURCE!B919&lt;0,VLOOKUP(SOURCE!B919,lookups!A$1:B$25,2,0),
  IF(ISBLANK(SOURCE!B919),
    "",
    "/* "&amp;TEXT(SOURCE!B919,"???0")&amp;" *"&amp;
      SOURCE!C919&amp;", "&amp; IF(SOURCE!$O$2-LEN(SOURCE!C919) &gt;= 0, REPT(" ",SOURCE!$O$2-LEN(SOURCE!C919)), "")&amp;
      SOURCE!D919&amp;", "&amp; IF(SOURCE!$P$2-LEN(SOURCE!D919) &gt;= 0, REPT(" ",SOURCE!$P$2-LEN(SOURCE!D919)), "")&amp;
      SOURCE!E919&amp;", "&amp; IF(SOURCE!$Q$2-LEN(SOURCE!E919) &gt;=0, REPT(" ",SOURCE!$Q$2-LEN(SOURCE!E919)), "")&amp;
      SOURCE!F919&amp;", "&amp; IF(SOURCE!$R$2-LEN(SOURCE!F919) &gt;= 0, REPT(" ",SOURCE!$R$2-LEN(SOURCE!F919)+2), "")&amp;"("&amp;
      SUBSTITUTE(TEXT(SOURCE!G919,"??0"),"  ","")&amp;" &lt;&lt; TAM_MAX_BITS) |"&amp; IF(SOURCE!$S$2-3 &gt;= 0, REPT(" ",SOURCE!$S$2-5+4+1-1-LEN(SUBSTITUTE(SUBSTITUTE(TEXT(SOURCE!H919,"????0"),"  ","")," ",""))), "")&amp;
      SUBSTITUTE(SUBSTITUTE(TEXT(SOURCE!H919,"????0"),"  ","")," ","")&amp;","&amp; IF(SOURCE!$T$2-3 &gt;= 0, REPT(" ",SOURCE!$T$2-3-5), "")&amp;
      SOURCE!I919&amp;" | "&amp; IF(SOURCE!$U$2-LEN(SOURCE!I919) &gt;= 0, REPT(" ",SOURCE!$U$2-LEN(SOURCE!I919)), "")&amp;
      SOURCE!J919&amp;      IF(SOURCE!$V$2-LEN(SOURCE!J919) &gt;= 0, REPT(" ",SOURCE!$V$2-LEN(SOURCE!J919)), "")&amp;
  " | "&amp; SOURCE!K919&amp;      IF(SOURCE!$X$2-LEN(SOURCE!K919) &gt;= 0, REPT(" ",SOURCE!$X$2-LEN(SOURCE!K919)), "")&amp;
      "},"&amp;IF(SOURCE!L919&lt;&gt;"",""&amp;SOURCE!L919,"")
 )
)
)</f>
        <v>/*  895 */  { addItemToBuffer,             ITM_SUB_E_OUTLINE,           "",                                            STD_SUB_E_OUTLINE,                             (0 &lt;&lt; TAM_MAX_BITS) |     0, CAT_NONE | SLS_UNCHANGED | US_UNCHANGED},</v>
      </c>
    </row>
    <row r="920" spans="1:1">
      <c r="A920" s="168" t="str">
        <f>IF(AND(OR(SOURCE!A920="",ISBLANK(SOURCE!A920)),SOURCE!B920&gt;0),IF(ISBLANK(SOURCE!C920),"",SOURCE!C920),
IF(SOURCE!B920&lt;0,VLOOKUP(SOURCE!B920,lookups!A$1:B$25,2,0),
  IF(ISBLANK(SOURCE!B920),
    "",
    "/* "&amp;TEXT(SOURCE!B920,"???0")&amp;" *"&amp;
      SOURCE!C920&amp;", "&amp; IF(SOURCE!$O$2-LEN(SOURCE!C920) &gt;= 0, REPT(" ",SOURCE!$O$2-LEN(SOURCE!C920)), "")&amp;
      SOURCE!D920&amp;", "&amp; IF(SOURCE!$P$2-LEN(SOURCE!D920) &gt;= 0, REPT(" ",SOURCE!$P$2-LEN(SOURCE!D920)), "")&amp;
      SOURCE!E920&amp;", "&amp; IF(SOURCE!$Q$2-LEN(SOURCE!E920) &gt;=0, REPT(" ",SOURCE!$Q$2-LEN(SOURCE!E920)), "")&amp;
      SOURCE!F920&amp;", "&amp; IF(SOURCE!$R$2-LEN(SOURCE!F920) &gt;= 0, REPT(" ",SOURCE!$R$2-LEN(SOURCE!F920)+2), "")&amp;"("&amp;
      SUBSTITUTE(TEXT(SOURCE!G920,"??0"),"  ","")&amp;" &lt;&lt; TAM_MAX_BITS) |"&amp; IF(SOURCE!$S$2-3 &gt;= 0, REPT(" ",SOURCE!$S$2-5+4+1-1-LEN(SUBSTITUTE(SUBSTITUTE(TEXT(SOURCE!H920,"????0"),"  ","")," ",""))), "")&amp;
      SUBSTITUTE(SUBSTITUTE(TEXT(SOURCE!H920,"????0"),"  ","")," ","")&amp;","&amp; IF(SOURCE!$T$2-3 &gt;= 0, REPT(" ",SOURCE!$T$2-3-5), "")&amp;
      SOURCE!I920&amp;" | "&amp; IF(SOURCE!$U$2-LEN(SOURCE!I920) &gt;= 0, REPT(" ",SOURCE!$U$2-LEN(SOURCE!I920)), "")&amp;
      SOURCE!J920&amp;      IF(SOURCE!$V$2-LEN(SOURCE!J920) &gt;= 0, REPT(" ",SOURCE!$V$2-LEN(SOURCE!J920)), "")&amp;
  " | "&amp; SOURCE!K920&amp;      IF(SOURCE!$X$2-LEN(SOURCE!K920) &gt;= 0, REPT(" ",SOURCE!$X$2-LEN(SOURCE!K920)), "")&amp;
      "},"&amp;IF(SOURCE!L920&lt;&gt;"",""&amp;SOURCE!L920,"")
 )
)
)</f>
        <v>/*  896 */  { itemToBeCoded,               NOPARAM,                     "",                                            STD_SUB_a,                                     (0 &lt;&lt; TAM_MAX_BITS) |     0, CAT_NONE | SLS_UNCHANGED | US_UNCHANGED},</v>
      </c>
    </row>
    <row r="921" spans="1:1">
      <c r="A921" s="168" t="str">
        <f>IF(AND(OR(SOURCE!A921="",ISBLANK(SOURCE!A921)),SOURCE!B921&gt;0),IF(ISBLANK(SOURCE!C921),"",SOURCE!C921),
IF(SOURCE!B921&lt;0,VLOOKUP(SOURCE!B921,lookups!A$1:B$25,2,0),
  IF(ISBLANK(SOURCE!B921),
    "",
    "/* "&amp;TEXT(SOURCE!B921,"???0")&amp;" *"&amp;
      SOURCE!C921&amp;", "&amp; IF(SOURCE!$O$2-LEN(SOURCE!C921) &gt;= 0, REPT(" ",SOURCE!$O$2-LEN(SOURCE!C921)), "")&amp;
      SOURCE!D921&amp;", "&amp; IF(SOURCE!$P$2-LEN(SOURCE!D921) &gt;= 0, REPT(" ",SOURCE!$P$2-LEN(SOURCE!D921)), "")&amp;
      SOURCE!E921&amp;", "&amp; IF(SOURCE!$Q$2-LEN(SOURCE!E921) &gt;=0, REPT(" ",SOURCE!$Q$2-LEN(SOURCE!E921)), "")&amp;
      SOURCE!F921&amp;", "&amp; IF(SOURCE!$R$2-LEN(SOURCE!F921) &gt;= 0, REPT(" ",SOURCE!$R$2-LEN(SOURCE!F921)+2), "")&amp;"("&amp;
      SUBSTITUTE(TEXT(SOURCE!G921,"??0"),"  ","")&amp;" &lt;&lt; TAM_MAX_BITS) |"&amp; IF(SOURCE!$S$2-3 &gt;= 0, REPT(" ",SOURCE!$S$2-5+4+1-1-LEN(SUBSTITUTE(SUBSTITUTE(TEXT(SOURCE!H921,"????0"),"  ","")," ",""))), "")&amp;
      SUBSTITUTE(SUBSTITUTE(TEXT(SOURCE!H921,"????0"),"  ","")," ","")&amp;","&amp; IF(SOURCE!$T$2-3 &gt;= 0, REPT(" ",SOURCE!$T$2-3-5), "")&amp;
      SOURCE!I921&amp;" | "&amp; IF(SOURCE!$U$2-LEN(SOURCE!I921) &gt;= 0, REPT(" ",SOURCE!$U$2-LEN(SOURCE!I921)), "")&amp;
      SOURCE!J921&amp;      IF(SOURCE!$V$2-LEN(SOURCE!J921) &gt;= 0, REPT(" ",SOURCE!$V$2-LEN(SOURCE!J921)), "")&amp;
  " | "&amp; SOURCE!K921&amp;      IF(SOURCE!$X$2-LEN(SOURCE!K921) &gt;= 0, REPT(" ",SOURCE!$X$2-LEN(SOURCE!K921)), "")&amp;
      "},"&amp;IF(SOURCE!L921&lt;&gt;"",""&amp;SOURCE!L921,"")
 )
)
)</f>
        <v>/*  897 */  { itemToBeCoded,               NOPARAM,                     "",                                            STD_SUB_b,                                     (0 &lt;&lt; TAM_MAX_BITS) |     0, CAT_NONE | SLS_UNCHANGED | US_UNCHANGED},</v>
      </c>
    </row>
    <row r="922" spans="1:1">
      <c r="A922" s="168" t="str">
        <f>IF(AND(OR(SOURCE!A922="",ISBLANK(SOURCE!A922)),SOURCE!B922&gt;0),IF(ISBLANK(SOURCE!C922),"",SOURCE!C922),
IF(SOURCE!B922&lt;0,VLOOKUP(SOURCE!B922,lookups!A$1:B$25,2,0),
  IF(ISBLANK(SOURCE!B922),
    "",
    "/* "&amp;TEXT(SOURCE!B922,"???0")&amp;" *"&amp;
      SOURCE!C922&amp;", "&amp; IF(SOURCE!$O$2-LEN(SOURCE!C922) &gt;= 0, REPT(" ",SOURCE!$O$2-LEN(SOURCE!C922)), "")&amp;
      SOURCE!D922&amp;", "&amp; IF(SOURCE!$P$2-LEN(SOURCE!D922) &gt;= 0, REPT(" ",SOURCE!$P$2-LEN(SOURCE!D922)), "")&amp;
      SOURCE!E922&amp;", "&amp; IF(SOURCE!$Q$2-LEN(SOURCE!E922) &gt;=0, REPT(" ",SOURCE!$Q$2-LEN(SOURCE!E922)), "")&amp;
      SOURCE!F922&amp;", "&amp; IF(SOURCE!$R$2-LEN(SOURCE!F922) &gt;= 0, REPT(" ",SOURCE!$R$2-LEN(SOURCE!F922)+2), "")&amp;"("&amp;
      SUBSTITUTE(TEXT(SOURCE!G922,"??0"),"  ","")&amp;" &lt;&lt; TAM_MAX_BITS) |"&amp; IF(SOURCE!$S$2-3 &gt;= 0, REPT(" ",SOURCE!$S$2-5+4+1-1-LEN(SUBSTITUTE(SUBSTITUTE(TEXT(SOURCE!H922,"????0"),"  ","")," ",""))), "")&amp;
      SUBSTITUTE(SUBSTITUTE(TEXT(SOURCE!H922,"????0"),"  ","")," ","")&amp;","&amp; IF(SOURCE!$T$2-3 &gt;= 0, REPT(" ",SOURCE!$T$2-3-5), "")&amp;
      SOURCE!I922&amp;" | "&amp; IF(SOURCE!$U$2-LEN(SOURCE!I922) &gt;= 0, REPT(" ",SOURCE!$U$2-LEN(SOURCE!I922)), "")&amp;
      SOURCE!J922&amp;      IF(SOURCE!$V$2-LEN(SOURCE!J922) &gt;= 0, REPT(" ",SOURCE!$V$2-LEN(SOURCE!J922)), "")&amp;
  " | "&amp; SOURCE!K922&amp;      IF(SOURCE!$X$2-LEN(SOURCE!K922) &gt;= 0, REPT(" ",SOURCE!$X$2-LEN(SOURCE!K922)), "")&amp;
      "},"&amp;IF(SOURCE!L922&lt;&gt;"",""&amp;SOURCE!L922,"")
 )
)
)</f>
        <v>/*  898 */  { itemToBeCoded,               NOPARAM,                     "",                                            STD_SUB_c,                                     (0 &lt;&lt; TAM_MAX_BITS) |     0, CAT_NONE | SLS_UNCHANGED | US_UNCHANGED},</v>
      </c>
    </row>
    <row r="923" spans="1:1">
      <c r="A923" s="168" t="str">
        <f>IF(AND(OR(SOURCE!A923="",ISBLANK(SOURCE!A923)),SOURCE!B923&gt;0),IF(ISBLANK(SOURCE!C923),"",SOURCE!C923),
IF(SOURCE!B923&lt;0,VLOOKUP(SOURCE!B923,lookups!A$1:B$25,2,0),
  IF(ISBLANK(SOURCE!B923),
    "",
    "/* "&amp;TEXT(SOURCE!B923,"???0")&amp;" *"&amp;
      SOURCE!C923&amp;", "&amp; IF(SOURCE!$O$2-LEN(SOURCE!C923) &gt;= 0, REPT(" ",SOURCE!$O$2-LEN(SOURCE!C923)), "")&amp;
      SOURCE!D923&amp;", "&amp; IF(SOURCE!$P$2-LEN(SOURCE!D923) &gt;= 0, REPT(" ",SOURCE!$P$2-LEN(SOURCE!D923)), "")&amp;
      SOURCE!E923&amp;", "&amp; IF(SOURCE!$Q$2-LEN(SOURCE!E923) &gt;=0, REPT(" ",SOURCE!$Q$2-LEN(SOURCE!E923)), "")&amp;
      SOURCE!F923&amp;", "&amp; IF(SOURCE!$R$2-LEN(SOURCE!F923) &gt;= 0, REPT(" ",SOURCE!$R$2-LEN(SOURCE!F923)+2), "")&amp;"("&amp;
      SUBSTITUTE(TEXT(SOURCE!G923,"??0"),"  ","")&amp;" &lt;&lt; TAM_MAX_BITS) |"&amp; IF(SOURCE!$S$2-3 &gt;= 0, REPT(" ",SOURCE!$S$2-5+4+1-1-LEN(SUBSTITUTE(SUBSTITUTE(TEXT(SOURCE!H923,"????0"),"  ","")," ",""))), "")&amp;
      SUBSTITUTE(SUBSTITUTE(TEXT(SOURCE!H923,"????0"),"  ","")," ","")&amp;","&amp; IF(SOURCE!$T$2-3 &gt;= 0, REPT(" ",SOURCE!$T$2-3-5), "")&amp;
      SOURCE!I923&amp;" | "&amp; IF(SOURCE!$U$2-LEN(SOURCE!I923) &gt;= 0, REPT(" ",SOURCE!$U$2-LEN(SOURCE!I923)), "")&amp;
      SOURCE!J923&amp;      IF(SOURCE!$V$2-LEN(SOURCE!J923) &gt;= 0, REPT(" ",SOURCE!$V$2-LEN(SOURCE!J923)), "")&amp;
  " | "&amp; SOURCE!K923&amp;      IF(SOURCE!$X$2-LEN(SOURCE!K923) &gt;= 0, REPT(" ",SOURCE!$X$2-LEN(SOURCE!K923)), "")&amp;
      "},"&amp;IF(SOURCE!L923&lt;&gt;"",""&amp;SOURCE!L923,"")
 )
)
)</f>
        <v>/*  899 */  { itemToBeCoded,               NOPARAM,                     "",                                            STD_SUB_d,                                     (0 &lt;&lt; TAM_MAX_BITS) |     0, CAT_NONE | SLS_UNCHANGED | US_UNCHANGED},</v>
      </c>
    </row>
    <row r="924" spans="1:1">
      <c r="A924" s="168" t="str">
        <f>IF(AND(OR(SOURCE!A924="",ISBLANK(SOURCE!A924)),SOURCE!B924&gt;0),IF(ISBLANK(SOURCE!C924),"",SOURCE!C924),
IF(SOURCE!B924&lt;0,VLOOKUP(SOURCE!B924,lookups!A$1:B$25,2,0),
  IF(ISBLANK(SOURCE!B924),
    "",
    "/* "&amp;TEXT(SOURCE!B924,"???0")&amp;" *"&amp;
      SOURCE!C924&amp;", "&amp; IF(SOURCE!$O$2-LEN(SOURCE!C924) &gt;= 0, REPT(" ",SOURCE!$O$2-LEN(SOURCE!C924)), "")&amp;
      SOURCE!D924&amp;", "&amp; IF(SOURCE!$P$2-LEN(SOURCE!D924) &gt;= 0, REPT(" ",SOURCE!$P$2-LEN(SOURCE!D924)), "")&amp;
      SOURCE!E924&amp;", "&amp; IF(SOURCE!$Q$2-LEN(SOURCE!E924) &gt;=0, REPT(" ",SOURCE!$Q$2-LEN(SOURCE!E924)), "")&amp;
      SOURCE!F924&amp;", "&amp; IF(SOURCE!$R$2-LEN(SOURCE!F924) &gt;= 0, REPT(" ",SOURCE!$R$2-LEN(SOURCE!F924)+2), "")&amp;"("&amp;
      SUBSTITUTE(TEXT(SOURCE!G924,"??0"),"  ","")&amp;" &lt;&lt; TAM_MAX_BITS) |"&amp; IF(SOURCE!$S$2-3 &gt;= 0, REPT(" ",SOURCE!$S$2-5+4+1-1-LEN(SUBSTITUTE(SUBSTITUTE(TEXT(SOURCE!H924,"????0"),"  ","")," ",""))), "")&amp;
      SUBSTITUTE(SUBSTITUTE(TEXT(SOURCE!H924,"????0"),"  ","")," ","")&amp;","&amp; IF(SOURCE!$T$2-3 &gt;= 0, REPT(" ",SOURCE!$T$2-3-5), "")&amp;
      SOURCE!I924&amp;" | "&amp; IF(SOURCE!$U$2-LEN(SOURCE!I924) &gt;= 0, REPT(" ",SOURCE!$U$2-LEN(SOURCE!I924)), "")&amp;
      SOURCE!J924&amp;      IF(SOURCE!$V$2-LEN(SOURCE!J924) &gt;= 0, REPT(" ",SOURCE!$V$2-LEN(SOURCE!J924)), "")&amp;
  " | "&amp; SOURCE!K924&amp;      IF(SOURCE!$X$2-LEN(SOURCE!K924) &gt;= 0, REPT(" ",SOURCE!$X$2-LEN(SOURCE!K924)), "")&amp;
      "},"&amp;IF(SOURCE!L924&lt;&gt;"",""&amp;SOURCE!L924,"")
 )
)
)</f>
        <v>/*  900 */  { itemToBeCoded,               NOPARAM,                     "",                                            STD_SUB_e,                                     (0 &lt;&lt; TAM_MAX_BITS) |     0, CAT_NONE | SLS_UNCHANGED | US_UNCHANGED},</v>
      </c>
    </row>
    <row r="925" spans="1:1">
      <c r="A925" s="168" t="str">
        <f>IF(AND(OR(SOURCE!A925="",ISBLANK(SOURCE!A925)),SOURCE!B925&gt;0),IF(ISBLANK(SOURCE!C925),"",SOURCE!C925),
IF(SOURCE!B925&lt;0,VLOOKUP(SOURCE!B925,lookups!A$1:B$25,2,0),
  IF(ISBLANK(SOURCE!B925),
    "",
    "/* "&amp;TEXT(SOURCE!B925,"???0")&amp;" *"&amp;
      SOURCE!C925&amp;", "&amp; IF(SOURCE!$O$2-LEN(SOURCE!C925) &gt;= 0, REPT(" ",SOURCE!$O$2-LEN(SOURCE!C925)), "")&amp;
      SOURCE!D925&amp;", "&amp; IF(SOURCE!$P$2-LEN(SOURCE!D925) &gt;= 0, REPT(" ",SOURCE!$P$2-LEN(SOURCE!D925)), "")&amp;
      SOURCE!E925&amp;", "&amp; IF(SOURCE!$Q$2-LEN(SOURCE!E925) &gt;=0, REPT(" ",SOURCE!$Q$2-LEN(SOURCE!E925)), "")&amp;
      SOURCE!F925&amp;", "&amp; IF(SOURCE!$R$2-LEN(SOURCE!F925) &gt;= 0, REPT(" ",SOURCE!$R$2-LEN(SOURCE!F925)+2), "")&amp;"("&amp;
      SUBSTITUTE(TEXT(SOURCE!G925,"??0"),"  ","")&amp;" &lt;&lt; TAM_MAX_BITS) |"&amp; IF(SOURCE!$S$2-3 &gt;= 0, REPT(" ",SOURCE!$S$2-5+4+1-1-LEN(SUBSTITUTE(SUBSTITUTE(TEXT(SOURCE!H925,"????0"),"  ","")," ",""))), "")&amp;
      SUBSTITUTE(SUBSTITUTE(TEXT(SOURCE!H925,"????0"),"  ","")," ","")&amp;","&amp; IF(SOURCE!$T$2-3 &gt;= 0, REPT(" ",SOURCE!$T$2-3-5), "")&amp;
      SOURCE!I925&amp;" | "&amp; IF(SOURCE!$U$2-LEN(SOURCE!I925) &gt;= 0, REPT(" ",SOURCE!$U$2-LEN(SOURCE!I925)), "")&amp;
      SOURCE!J925&amp;      IF(SOURCE!$V$2-LEN(SOURCE!J925) &gt;= 0, REPT(" ",SOURCE!$V$2-LEN(SOURCE!J925)), "")&amp;
  " | "&amp; SOURCE!K925&amp;      IF(SOURCE!$X$2-LEN(SOURCE!K925) &gt;= 0, REPT(" ",SOURCE!$X$2-LEN(SOURCE!K925)), "")&amp;
      "},"&amp;IF(SOURCE!L925&lt;&gt;"",""&amp;SOURCE!L925,"")
 )
)
)</f>
        <v>/*  901 */  { itemToBeCoded,               NOPARAM,                     "",                                            STD_SUB_h,                                     (0 &lt;&lt; TAM_MAX_BITS) |     0, CAT_NONE | SLS_UNCHANGED | US_UNCHANGED},</v>
      </c>
    </row>
    <row r="926" spans="1:1">
      <c r="A926" s="168" t="str">
        <f>IF(AND(OR(SOURCE!A926="",ISBLANK(SOURCE!A926)),SOURCE!B926&gt;0),IF(ISBLANK(SOURCE!C926),"",SOURCE!C926),
IF(SOURCE!B926&lt;0,VLOOKUP(SOURCE!B926,lookups!A$1:B$25,2,0),
  IF(ISBLANK(SOURCE!B926),
    "",
    "/* "&amp;TEXT(SOURCE!B926,"???0")&amp;" *"&amp;
      SOURCE!C926&amp;", "&amp; IF(SOURCE!$O$2-LEN(SOURCE!C926) &gt;= 0, REPT(" ",SOURCE!$O$2-LEN(SOURCE!C926)), "")&amp;
      SOURCE!D926&amp;", "&amp; IF(SOURCE!$P$2-LEN(SOURCE!D926) &gt;= 0, REPT(" ",SOURCE!$P$2-LEN(SOURCE!D926)), "")&amp;
      SOURCE!E926&amp;", "&amp; IF(SOURCE!$Q$2-LEN(SOURCE!E926) &gt;=0, REPT(" ",SOURCE!$Q$2-LEN(SOURCE!E926)), "")&amp;
      SOURCE!F926&amp;", "&amp; IF(SOURCE!$R$2-LEN(SOURCE!F926) &gt;= 0, REPT(" ",SOURCE!$R$2-LEN(SOURCE!F926)+2), "")&amp;"("&amp;
      SUBSTITUTE(TEXT(SOURCE!G926,"??0"),"  ","")&amp;" &lt;&lt; TAM_MAX_BITS) |"&amp; IF(SOURCE!$S$2-3 &gt;= 0, REPT(" ",SOURCE!$S$2-5+4+1-1-LEN(SUBSTITUTE(SUBSTITUTE(TEXT(SOURCE!H926,"????0"),"  ","")," ",""))), "")&amp;
      SUBSTITUTE(SUBSTITUTE(TEXT(SOURCE!H926,"????0"),"  ","")," ","")&amp;","&amp; IF(SOURCE!$T$2-3 &gt;= 0, REPT(" ",SOURCE!$T$2-3-5), "")&amp;
      SOURCE!I926&amp;" | "&amp; IF(SOURCE!$U$2-LEN(SOURCE!I926) &gt;= 0, REPT(" ",SOURCE!$U$2-LEN(SOURCE!I926)), "")&amp;
      SOURCE!J926&amp;      IF(SOURCE!$V$2-LEN(SOURCE!J926) &gt;= 0, REPT(" ",SOURCE!$V$2-LEN(SOURCE!J926)), "")&amp;
  " | "&amp; SOURCE!K926&amp;      IF(SOURCE!$X$2-LEN(SOURCE!K926) &gt;= 0, REPT(" ",SOURCE!$X$2-LEN(SOURCE!K926)), "")&amp;
      "},"&amp;IF(SOURCE!L926&lt;&gt;"",""&amp;SOURCE!L926,"")
 )
)
)</f>
        <v>/*  902 */  { itemToBeCoded,               NOPARAM,                     "",                                            STD_SUB_i,                                     (0 &lt;&lt; TAM_MAX_BITS) |     0, CAT_NONE | SLS_UNCHANGED | US_UNCHANGED},</v>
      </c>
    </row>
    <row r="927" spans="1:1">
      <c r="A927" s="168" t="str">
        <f>IF(AND(OR(SOURCE!A927="",ISBLANK(SOURCE!A927)),SOURCE!B927&gt;0),IF(ISBLANK(SOURCE!C927),"",SOURCE!C927),
IF(SOURCE!B927&lt;0,VLOOKUP(SOURCE!B927,lookups!A$1:B$25,2,0),
  IF(ISBLANK(SOURCE!B927),
    "",
    "/* "&amp;TEXT(SOURCE!B927,"???0")&amp;" *"&amp;
      SOURCE!C927&amp;", "&amp; IF(SOURCE!$O$2-LEN(SOURCE!C927) &gt;= 0, REPT(" ",SOURCE!$O$2-LEN(SOURCE!C927)), "")&amp;
      SOURCE!D927&amp;", "&amp; IF(SOURCE!$P$2-LEN(SOURCE!D927) &gt;= 0, REPT(" ",SOURCE!$P$2-LEN(SOURCE!D927)), "")&amp;
      SOURCE!E927&amp;", "&amp; IF(SOURCE!$Q$2-LEN(SOURCE!E927) &gt;=0, REPT(" ",SOURCE!$Q$2-LEN(SOURCE!E927)), "")&amp;
      SOURCE!F927&amp;", "&amp; IF(SOURCE!$R$2-LEN(SOURCE!F927) &gt;= 0, REPT(" ",SOURCE!$R$2-LEN(SOURCE!F927)+2), "")&amp;"("&amp;
      SUBSTITUTE(TEXT(SOURCE!G927,"??0"),"  ","")&amp;" &lt;&lt; TAM_MAX_BITS) |"&amp; IF(SOURCE!$S$2-3 &gt;= 0, REPT(" ",SOURCE!$S$2-5+4+1-1-LEN(SUBSTITUTE(SUBSTITUTE(TEXT(SOURCE!H927,"????0"),"  ","")," ",""))), "")&amp;
      SUBSTITUTE(SUBSTITUTE(TEXT(SOURCE!H927,"????0"),"  ","")," ","")&amp;","&amp; IF(SOURCE!$T$2-3 &gt;= 0, REPT(" ",SOURCE!$T$2-3-5), "")&amp;
      SOURCE!I927&amp;" | "&amp; IF(SOURCE!$U$2-LEN(SOURCE!I927) &gt;= 0, REPT(" ",SOURCE!$U$2-LEN(SOURCE!I927)), "")&amp;
      SOURCE!J927&amp;      IF(SOURCE!$V$2-LEN(SOURCE!J927) &gt;= 0, REPT(" ",SOURCE!$V$2-LEN(SOURCE!J927)), "")&amp;
  " | "&amp; SOURCE!K927&amp;      IF(SOURCE!$X$2-LEN(SOURCE!K927) &gt;= 0, REPT(" ",SOURCE!$X$2-LEN(SOURCE!K927)), "")&amp;
      "},"&amp;IF(SOURCE!L927&lt;&gt;"",""&amp;SOURCE!L927,"")
 )
)
)</f>
        <v>/*  903 */  { itemToBeCoded,               NOPARAM,                     "",                                            STD_SUB_j,                                     (0 &lt;&lt; TAM_MAX_BITS) |     0, CAT_NONE | SLS_UNCHANGED | US_UNCHANGED},</v>
      </c>
    </row>
    <row r="928" spans="1:1">
      <c r="A928" s="168" t="str">
        <f>IF(AND(OR(SOURCE!A928="",ISBLANK(SOURCE!A928)),SOURCE!B928&gt;0),IF(ISBLANK(SOURCE!C928),"",SOURCE!C928),
IF(SOURCE!B928&lt;0,VLOOKUP(SOURCE!B928,lookups!A$1:B$25,2,0),
  IF(ISBLANK(SOURCE!B928),
    "",
    "/* "&amp;TEXT(SOURCE!B928,"???0")&amp;" *"&amp;
      SOURCE!C928&amp;", "&amp; IF(SOURCE!$O$2-LEN(SOURCE!C928) &gt;= 0, REPT(" ",SOURCE!$O$2-LEN(SOURCE!C928)), "")&amp;
      SOURCE!D928&amp;", "&amp; IF(SOURCE!$P$2-LEN(SOURCE!D928) &gt;= 0, REPT(" ",SOURCE!$P$2-LEN(SOURCE!D928)), "")&amp;
      SOURCE!E928&amp;", "&amp; IF(SOURCE!$Q$2-LEN(SOURCE!E928) &gt;=0, REPT(" ",SOURCE!$Q$2-LEN(SOURCE!E928)), "")&amp;
      SOURCE!F928&amp;", "&amp; IF(SOURCE!$R$2-LEN(SOURCE!F928) &gt;= 0, REPT(" ",SOURCE!$R$2-LEN(SOURCE!F928)+2), "")&amp;"("&amp;
      SUBSTITUTE(TEXT(SOURCE!G928,"??0"),"  ","")&amp;" &lt;&lt; TAM_MAX_BITS) |"&amp; IF(SOURCE!$S$2-3 &gt;= 0, REPT(" ",SOURCE!$S$2-5+4+1-1-LEN(SUBSTITUTE(SUBSTITUTE(TEXT(SOURCE!H928,"????0"),"  ","")," ",""))), "")&amp;
      SUBSTITUTE(SUBSTITUTE(TEXT(SOURCE!H928,"????0"),"  ","")," ","")&amp;","&amp; IF(SOURCE!$T$2-3 &gt;= 0, REPT(" ",SOURCE!$T$2-3-5), "")&amp;
      SOURCE!I928&amp;" | "&amp; IF(SOURCE!$U$2-LEN(SOURCE!I928) &gt;= 0, REPT(" ",SOURCE!$U$2-LEN(SOURCE!I928)), "")&amp;
      SOURCE!J928&amp;      IF(SOURCE!$V$2-LEN(SOURCE!J928) &gt;= 0, REPT(" ",SOURCE!$V$2-LEN(SOURCE!J928)), "")&amp;
  " | "&amp; SOURCE!K928&amp;      IF(SOURCE!$X$2-LEN(SOURCE!K928) &gt;= 0, REPT(" ",SOURCE!$X$2-LEN(SOURCE!K928)), "")&amp;
      "},"&amp;IF(SOURCE!L928&lt;&gt;"",""&amp;SOURCE!L928,"")
 )
)
)</f>
        <v>/*  904 */  { itemToBeCoded,               NOPARAM,                     "",                                            STD_SUB_k,                                     (0 &lt;&lt; TAM_MAX_BITS) |     0, CAT_NONE | SLS_UNCHANGED | US_UNCHANGED},</v>
      </c>
    </row>
    <row r="929" spans="1:1">
      <c r="A929" s="168" t="str">
        <f>IF(AND(OR(SOURCE!A929="",ISBLANK(SOURCE!A929)),SOURCE!B929&gt;0),IF(ISBLANK(SOURCE!C929),"",SOURCE!C929),
IF(SOURCE!B929&lt;0,VLOOKUP(SOURCE!B929,lookups!A$1:B$25,2,0),
  IF(ISBLANK(SOURCE!B929),
    "",
    "/* "&amp;TEXT(SOURCE!B929,"???0")&amp;" *"&amp;
      SOURCE!C929&amp;", "&amp; IF(SOURCE!$O$2-LEN(SOURCE!C929) &gt;= 0, REPT(" ",SOURCE!$O$2-LEN(SOURCE!C929)), "")&amp;
      SOURCE!D929&amp;", "&amp; IF(SOURCE!$P$2-LEN(SOURCE!D929) &gt;= 0, REPT(" ",SOURCE!$P$2-LEN(SOURCE!D929)), "")&amp;
      SOURCE!E929&amp;", "&amp; IF(SOURCE!$Q$2-LEN(SOURCE!E929) &gt;=0, REPT(" ",SOURCE!$Q$2-LEN(SOURCE!E929)), "")&amp;
      SOURCE!F929&amp;", "&amp; IF(SOURCE!$R$2-LEN(SOURCE!F929) &gt;= 0, REPT(" ",SOURCE!$R$2-LEN(SOURCE!F929)+2), "")&amp;"("&amp;
      SUBSTITUTE(TEXT(SOURCE!G929,"??0"),"  ","")&amp;" &lt;&lt; TAM_MAX_BITS) |"&amp; IF(SOURCE!$S$2-3 &gt;= 0, REPT(" ",SOURCE!$S$2-5+4+1-1-LEN(SUBSTITUTE(SUBSTITUTE(TEXT(SOURCE!H929,"????0"),"  ","")," ",""))), "")&amp;
      SUBSTITUTE(SUBSTITUTE(TEXT(SOURCE!H929,"????0"),"  ","")," ","")&amp;","&amp; IF(SOURCE!$T$2-3 &gt;= 0, REPT(" ",SOURCE!$T$2-3-5), "")&amp;
      SOURCE!I929&amp;" | "&amp; IF(SOURCE!$U$2-LEN(SOURCE!I929) &gt;= 0, REPT(" ",SOURCE!$U$2-LEN(SOURCE!I929)), "")&amp;
      SOURCE!J929&amp;      IF(SOURCE!$V$2-LEN(SOURCE!J929) &gt;= 0, REPT(" ",SOURCE!$V$2-LEN(SOURCE!J929)), "")&amp;
  " | "&amp; SOURCE!K929&amp;      IF(SOURCE!$X$2-LEN(SOURCE!K929) &gt;= 0, REPT(" ",SOURCE!$X$2-LEN(SOURCE!K929)), "")&amp;
      "},"&amp;IF(SOURCE!L929&lt;&gt;"",""&amp;SOURCE!L929,"")
 )
)
)</f>
        <v>/*  905 */  { itemToBeCoded,               NOPARAM,                     "",                                            STD_SUB_l,                                     (0 &lt;&lt; TAM_MAX_BITS) |     0, CAT_NONE | SLS_UNCHANGED | US_UNCHANGED},</v>
      </c>
    </row>
    <row r="930" spans="1:1">
      <c r="A930" s="168" t="str">
        <f>IF(AND(OR(SOURCE!A930="",ISBLANK(SOURCE!A930)),SOURCE!B930&gt;0),IF(ISBLANK(SOURCE!C930),"",SOURCE!C930),
IF(SOURCE!B930&lt;0,VLOOKUP(SOURCE!B930,lookups!A$1:B$25,2,0),
  IF(ISBLANK(SOURCE!B930),
    "",
    "/* "&amp;TEXT(SOURCE!B930,"???0")&amp;" *"&amp;
      SOURCE!C930&amp;", "&amp; IF(SOURCE!$O$2-LEN(SOURCE!C930) &gt;= 0, REPT(" ",SOURCE!$O$2-LEN(SOURCE!C930)), "")&amp;
      SOURCE!D930&amp;", "&amp; IF(SOURCE!$P$2-LEN(SOURCE!D930) &gt;= 0, REPT(" ",SOURCE!$P$2-LEN(SOURCE!D930)), "")&amp;
      SOURCE!E930&amp;", "&amp; IF(SOURCE!$Q$2-LEN(SOURCE!E930) &gt;=0, REPT(" ",SOURCE!$Q$2-LEN(SOURCE!E930)), "")&amp;
      SOURCE!F930&amp;", "&amp; IF(SOURCE!$R$2-LEN(SOURCE!F930) &gt;= 0, REPT(" ",SOURCE!$R$2-LEN(SOURCE!F930)+2), "")&amp;"("&amp;
      SUBSTITUTE(TEXT(SOURCE!G930,"??0"),"  ","")&amp;" &lt;&lt; TAM_MAX_BITS) |"&amp; IF(SOURCE!$S$2-3 &gt;= 0, REPT(" ",SOURCE!$S$2-5+4+1-1-LEN(SUBSTITUTE(SUBSTITUTE(TEXT(SOURCE!H930,"????0"),"  ","")," ",""))), "")&amp;
      SUBSTITUTE(SUBSTITUTE(TEXT(SOURCE!H930,"????0"),"  ","")," ","")&amp;","&amp; IF(SOURCE!$T$2-3 &gt;= 0, REPT(" ",SOURCE!$T$2-3-5), "")&amp;
      SOURCE!I930&amp;" | "&amp; IF(SOURCE!$U$2-LEN(SOURCE!I930) &gt;= 0, REPT(" ",SOURCE!$U$2-LEN(SOURCE!I930)), "")&amp;
      SOURCE!J930&amp;      IF(SOURCE!$V$2-LEN(SOURCE!J930) &gt;= 0, REPT(" ",SOURCE!$V$2-LEN(SOURCE!J930)), "")&amp;
  " | "&amp; SOURCE!K930&amp;      IF(SOURCE!$X$2-LEN(SOURCE!K930) &gt;= 0, REPT(" ",SOURCE!$X$2-LEN(SOURCE!K930)), "")&amp;
      "},"&amp;IF(SOURCE!L930&lt;&gt;"",""&amp;SOURCE!L930,"")
 )
)
)</f>
        <v>/*  906 */  { itemToBeCoded,               NOPARAM,                     "",                                            STD_SUB_m,                                     (0 &lt;&lt; TAM_MAX_BITS) |     0, CAT_NONE | SLS_UNCHANGED | US_UNCHANGED},</v>
      </c>
    </row>
    <row r="931" spans="1:1">
      <c r="A931" s="168" t="str">
        <f>IF(AND(OR(SOURCE!A931="",ISBLANK(SOURCE!A931)),SOURCE!B931&gt;0),IF(ISBLANK(SOURCE!C931),"",SOURCE!C931),
IF(SOURCE!B931&lt;0,VLOOKUP(SOURCE!B931,lookups!A$1:B$25,2,0),
  IF(ISBLANK(SOURCE!B931),
    "",
    "/* "&amp;TEXT(SOURCE!B931,"???0")&amp;" *"&amp;
      SOURCE!C931&amp;", "&amp; IF(SOURCE!$O$2-LEN(SOURCE!C931) &gt;= 0, REPT(" ",SOURCE!$O$2-LEN(SOURCE!C931)), "")&amp;
      SOURCE!D931&amp;", "&amp; IF(SOURCE!$P$2-LEN(SOURCE!D931) &gt;= 0, REPT(" ",SOURCE!$P$2-LEN(SOURCE!D931)), "")&amp;
      SOURCE!E931&amp;", "&amp; IF(SOURCE!$Q$2-LEN(SOURCE!E931) &gt;=0, REPT(" ",SOURCE!$Q$2-LEN(SOURCE!E931)), "")&amp;
      SOURCE!F931&amp;", "&amp; IF(SOURCE!$R$2-LEN(SOURCE!F931) &gt;= 0, REPT(" ",SOURCE!$R$2-LEN(SOURCE!F931)+2), "")&amp;"("&amp;
      SUBSTITUTE(TEXT(SOURCE!G931,"??0"),"  ","")&amp;" &lt;&lt; TAM_MAX_BITS) |"&amp; IF(SOURCE!$S$2-3 &gt;= 0, REPT(" ",SOURCE!$S$2-5+4+1-1-LEN(SUBSTITUTE(SUBSTITUTE(TEXT(SOURCE!H931,"????0"),"  ","")," ",""))), "")&amp;
      SUBSTITUTE(SUBSTITUTE(TEXT(SOURCE!H931,"????0"),"  ","")," ","")&amp;","&amp; IF(SOURCE!$T$2-3 &gt;= 0, REPT(" ",SOURCE!$T$2-3-5), "")&amp;
      SOURCE!I931&amp;" | "&amp; IF(SOURCE!$U$2-LEN(SOURCE!I931) &gt;= 0, REPT(" ",SOURCE!$U$2-LEN(SOURCE!I931)), "")&amp;
      SOURCE!J931&amp;      IF(SOURCE!$V$2-LEN(SOURCE!J931) &gt;= 0, REPT(" ",SOURCE!$V$2-LEN(SOURCE!J931)), "")&amp;
  " | "&amp; SOURCE!K931&amp;      IF(SOURCE!$X$2-LEN(SOURCE!K931) &gt;= 0, REPT(" ",SOURCE!$X$2-LEN(SOURCE!K931)), "")&amp;
      "},"&amp;IF(SOURCE!L931&lt;&gt;"",""&amp;SOURCE!L931,"")
 )
)
)</f>
        <v>/*  907 */  { itemToBeCoded,               NOPARAM,                     "",                                            STD_SUB_n,                                     (0 &lt;&lt; TAM_MAX_BITS) |     0, CAT_NONE | SLS_UNCHANGED | US_UNCHANGED},</v>
      </c>
    </row>
    <row r="932" spans="1:1">
      <c r="A932" s="168" t="str">
        <f>IF(AND(OR(SOURCE!A932="",ISBLANK(SOURCE!A932)),SOURCE!B932&gt;0),IF(ISBLANK(SOURCE!C932),"",SOURCE!C932),
IF(SOURCE!B932&lt;0,VLOOKUP(SOURCE!B932,lookups!A$1:B$25,2,0),
  IF(ISBLANK(SOURCE!B932),
    "",
    "/* "&amp;TEXT(SOURCE!B932,"???0")&amp;" *"&amp;
      SOURCE!C932&amp;", "&amp; IF(SOURCE!$O$2-LEN(SOURCE!C932) &gt;= 0, REPT(" ",SOURCE!$O$2-LEN(SOURCE!C932)), "")&amp;
      SOURCE!D932&amp;", "&amp; IF(SOURCE!$P$2-LEN(SOURCE!D932) &gt;= 0, REPT(" ",SOURCE!$P$2-LEN(SOURCE!D932)), "")&amp;
      SOURCE!E932&amp;", "&amp; IF(SOURCE!$Q$2-LEN(SOURCE!E932) &gt;=0, REPT(" ",SOURCE!$Q$2-LEN(SOURCE!E932)), "")&amp;
      SOURCE!F932&amp;", "&amp; IF(SOURCE!$R$2-LEN(SOURCE!F932) &gt;= 0, REPT(" ",SOURCE!$R$2-LEN(SOURCE!F932)+2), "")&amp;"("&amp;
      SUBSTITUTE(TEXT(SOURCE!G932,"??0"),"  ","")&amp;" &lt;&lt; TAM_MAX_BITS) |"&amp; IF(SOURCE!$S$2-3 &gt;= 0, REPT(" ",SOURCE!$S$2-5+4+1-1-LEN(SUBSTITUTE(SUBSTITUTE(TEXT(SOURCE!H932,"????0"),"  ","")," ",""))), "")&amp;
      SUBSTITUTE(SUBSTITUTE(TEXT(SOURCE!H932,"????0"),"  ","")," ","")&amp;","&amp; IF(SOURCE!$T$2-3 &gt;= 0, REPT(" ",SOURCE!$T$2-3-5), "")&amp;
      SOURCE!I932&amp;" | "&amp; IF(SOURCE!$U$2-LEN(SOURCE!I932) &gt;= 0, REPT(" ",SOURCE!$U$2-LEN(SOURCE!I932)), "")&amp;
      SOURCE!J932&amp;      IF(SOURCE!$V$2-LEN(SOURCE!J932) &gt;= 0, REPT(" ",SOURCE!$V$2-LEN(SOURCE!J932)), "")&amp;
  " | "&amp; SOURCE!K932&amp;      IF(SOURCE!$X$2-LEN(SOURCE!K932) &gt;= 0, REPT(" ",SOURCE!$X$2-LEN(SOURCE!K932)), "")&amp;
      "},"&amp;IF(SOURCE!L932&lt;&gt;"",""&amp;SOURCE!L932,"")
 )
)
)</f>
        <v>/*  908 */  { itemToBeCoded,               NOPARAM,                     "",                                            STD_SUB_o,                                     (0 &lt;&lt; TAM_MAX_BITS) |     0, CAT_NONE | SLS_UNCHANGED | US_UNCHANGED},</v>
      </c>
    </row>
    <row r="933" spans="1:1">
      <c r="A933" s="168" t="str">
        <f>IF(AND(OR(SOURCE!A933="",ISBLANK(SOURCE!A933)),SOURCE!B933&gt;0),IF(ISBLANK(SOURCE!C933),"",SOURCE!C933),
IF(SOURCE!B933&lt;0,VLOOKUP(SOURCE!B933,lookups!A$1:B$25,2,0),
  IF(ISBLANK(SOURCE!B933),
    "",
    "/* "&amp;TEXT(SOURCE!B933,"???0")&amp;" *"&amp;
      SOURCE!C933&amp;", "&amp; IF(SOURCE!$O$2-LEN(SOURCE!C933) &gt;= 0, REPT(" ",SOURCE!$O$2-LEN(SOURCE!C933)), "")&amp;
      SOURCE!D933&amp;", "&amp; IF(SOURCE!$P$2-LEN(SOURCE!D933) &gt;= 0, REPT(" ",SOURCE!$P$2-LEN(SOURCE!D933)), "")&amp;
      SOURCE!E933&amp;", "&amp; IF(SOURCE!$Q$2-LEN(SOURCE!E933) &gt;=0, REPT(" ",SOURCE!$Q$2-LEN(SOURCE!E933)), "")&amp;
      SOURCE!F933&amp;", "&amp; IF(SOURCE!$R$2-LEN(SOURCE!F933) &gt;= 0, REPT(" ",SOURCE!$R$2-LEN(SOURCE!F933)+2), "")&amp;"("&amp;
      SUBSTITUTE(TEXT(SOURCE!G933,"??0"),"  ","")&amp;" &lt;&lt; TAM_MAX_BITS) |"&amp; IF(SOURCE!$S$2-3 &gt;= 0, REPT(" ",SOURCE!$S$2-5+4+1-1-LEN(SUBSTITUTE(SUBSTITUTE(TEXT(SOURCE!H933,"????0"),"  ","")," ",""))), "")&amp;
      SUBSTITUTE(SUBSTITUTE(TEXT(SOURCE!H933,"????0"),"  ","")," ","")&amp;","&amp; IF(SOURCE!$T$2-3 &gt;= 0, REPT(" ",SOURCE!$T$2-3-5), "")&amp;
      SOURCE!I933&amp;" | "&amp; IF(SOURCE!$U$2-LEN(SOURCE!I933) &gt;= 0, REPT(" ",SOURCE!$U$2-LEN(SOURCE!I933)), "")&amp;
      SOURCE!J933&amp;      IF(SOURCE!$V$2-LEN(SOURCE!J933) &gt;= 0, REPT(" ",SOURCE!$V$2-LEN(SOURCE!J933)), "")&amp;
  " | "&amp; SOURCE!K933&amp;      IF(SOURCE!$X$2-LEN(SOURCE!K933) &gt;= 0, REPT(" ",SOURCE!$X$2-LEN(SOURCE!K933)), "")&amp;
      "},"&amp;IF(SOURCE!L933&lt;&gt;"",""&amp;SOURCE!L933,"")
 )
)
)</f>
        <v>/*  909 */  { itemToBeCoded,               NOPARAM,                     "",                                            STD_SUB_p,                                     (0 &lt;&lt; TAM_MAX_BITS) |     0, CAT_NONE | SLS_UNCHANGED | US_UNCHANGED},</v>
      </c>
    </row>
    <row r="934" spans="1:1">
      <c r="A934" s="168" t="str">
        <f>IF(AND(OR(SOURCE!A934="",ISBLANK(SOURCE!A934)),SOURCE!B934&gt;0),IF(ISBLANK(SOURCE!C934),"",SOURCE!C934),
IF(SOURCE!B934&lt;0,VLOOKUP(SOURCE!B934,lookups!A$1:B$25,2,0),
  IF(ISBLANK(SOURCE!B934),
    "",
    "/* "&amp;TEXT(SOURCE!B934,"???0")&amp;" *"&amp;
      SOURCE!C934&amp;", "&amp; IF(SOURCE!$O$2-LEN(SOURCE!C934) &gt;= 0, REPT(" ",SOURCE!$O$2-LEN(SOURCE!C934)), "")&amp;
      SOURCE!D934&amp;", "&amp; IF(SOURCE!$P$2-LEN(SOURCE!D934) &gt;= 0, REPT(" ",SOURCE!$P$2-LEN(SOURCE!D934)), "")&amp;
      SOURCE!E934&amp;", "&amp; IF(SOURCE!$Q$2-LEN(SOURCE!E934) &gt;=0, REPT(" ",SOURCE!$Q$2-LEN(SOURCE!E934)), "")&amp;
      SOURCE!F934&amp;", "&amp; IF(SOURCE!$R$2-LEN(SOURCE!F934) &gt;= 0, REPT(" ",SOURCE!$R$2-LEN(SOURCE!F934)+2), "")&amp;"("&amp;
      SUBSTITUTE(TEXT(SOURCE!G934,"??0"),"  ","")&amp;" &lt;&lt; TAM_MAX_BITS) |"&amp; IF(SOURCE!$S$2-3 &gt;= 0, REPT(" ",SOURCE!$S$2-5+4+1-1-LEN(SUBSTITUTE(SUBSTITUTE(TEXT(SOURCE!H934,"????0"),"  ","")," ",""))), "")&amp;
      SUBSTITUTE(SUBSTITUTE(TEXT(SOURCE!H934,"????0"),"  ","")," ","")&amp;","&amp; IF(SOURCE!$T$2-3 &gt;= 0, REPT(" ",SOURCE!$T$2-3-5), "")&amp;
      SOURCE!I934&amp;" | "&amp; IF(SOURCE!$U$2-LEN(SOURCE!I934) &gt;= 0, REPT(" ",SOURCE!$U$2-LEN(SOURCE!I934)), "")&amp;
      SOURCE!J934&amp;      IF(SOURCE!$V$2-LEN(SOURCE!J934) &gt;= 0, REPT(" ",SOURCE!$V$2-LEN(SOURCE!J934)), "")&amp;
  " | "&amp; SOURCE!K934&amp;      IF(SOURCE!$X$2-LEN(SOURCE!K934) &gt;= 0, REPT(" ",SOURCE!$X$2-LEN(SOURCE!K934)), "")&amp;
      "},"&amp;IF(SOURCE!L934&lt;&gt;"",""&amp;SOURCE!L934,"")
 )
)
)</f>
        <v>/*  910 */  { itemToBeCoded,               NOPARAM,                     "",                                            STD_SUB_q,                                     (0 &lt;&lt; TAM_MAX_BITS) |     0, CAT_NONE | SLS_UNCHANGED | US_UNCHANGED},</v>
      </c>
    </row>
    <row r="935" spans="1:1">
      <c r="A935" s="168" t="str">
        <f>IF(AND(OR(SOURCE!A935="",ISBLANK(SOURCE!A935)),SOURCE!B935&gt;0),IF(ISBLANK(SOURCE!C935),"",SOURCE!C935),
IF(SOURCE!B935&lt;0,VLOOKUP(SOURCE!B935,lookups!A$1:B$25,2,0),
  IF(ISBLANK(SOURCE!B935),
    "",
    "/* "&amp;TEXT(SOURCE!B935,"???0")&amp;" *"&amp;
      SOURCE!C935&amp;", "&amp; IF(SOURCE!$O$2-LEN(SOURCE!C935) &gt;= 0, REPT(" ",SOURCE!$O$2-LEN(SOURCE!C935)), "")&amp;
      SOURCE!D935&amp;", "&amp; IF(SOURCE!$P$2-LEN(SOURCE!D935) &gt;= 0, REPT(" ",SOURCE!$P$2-LEN(SOURCE!D935)), "")&amp;
      SOURCE!E935&amp;", "&amp; IF(SOURCE!$Q$2-LEN(SOURCE!E935) &gt;=0, REPT(" ",SOURCE!$Q$2-LEN(SOURCE!E935)), "")&amp;
      SOURCE!F935&amp;", "&amp; IF(SOURCE!$R$2-LEN(SOURCE!F935) &gt;= 0, REPT(" ",SOURCE!$R$2-LEN(SOURCE!F935)+2), "")&amp;"("&amp;
      SUBSTITUTE(TEXT(SOURCE!G935,"??0"),"  ","")&amp;" &lt;&lt; TAM_MAX_BITS) |"&amp; IF(SOURCE!$S$2-3 &gt;= 0, REPT(" ",SOURCE!$S$2-5+4+1-1-LEN(SUBSTITUTE(SUBSTITUTE(TEXT(SOURCE!H935,"????0"),"  ","")," ",""))), "")&amp;
      SUBSTITUTE(SUBSTITUTE(TEXT(SOURCE!H935,"????0"),"  ","")," ","")&amp;","&amp; IF(SOURCE!$T$2-3 &gt;= 0, REPT(" ",SOURCE!$T$2-3-5), "")&amp;
      SOURCE!I935&amp;" | "&amp; IF(SOURCE!$U$2-LEN(SOURCE!I935) &gt;= 0, REPT(" ",SOURCE!$U$2-LEN(SOURCE!I935)), "")&amp;
      SOURCE!J935&amp;      IF(SOURCE!$V$2-LEN(SOURCE!J935) &gt;= 0, REPT(" ",SOURCE!$V$2-LEN(SOURCE!J935)), "")&amp;
  " | "&amp; SOURCE!K935&amp;      IF(SOURCE!$X$2-LEN(SOURCE!K935) &gt;= 0, REPT(" ",SOURCE!$X$2-LEN(SOURCE!K935)), "")&amp;
      "},"&amp;IF(SOURCE!L935&lt;&gt;"",""&amp;SOURCE!L935,"")
 )
)
)</f>
        <v>/*  911 */  { itemToBeCoded,               NOPARAM,                     "",                                            STD_SUB_s,                                     (0 &lt;&lt; TAM_MAX_BITS) |     0, CAT_NONE | SLS_UNCHANGED | US_UNCHANGED},</v>
      </c>
    </row>
    <row r="936" spans="1:1">
      <c r="A936" s="168" t="str">
        <f>IF(AND(OR(SOURCE!A936="",ISBLANK(SOURCE!A936)),SOURCE!B936&gt;0),IF(ISBLANK(SOURCE!C936),"",SOURCE!C936),
IF(SOURCE!B936&lt;0,VLOOKUP(SOURCE!B936,lookups!A$1:B$25,2,0),
  IF(ISBLANK(SOURCE!B936),
    "",
    "/* "&amp;TEXT(SOURCE!B936,"???0")&amp;" *"&amp;
      SOURCE!C936&amp;", "&amp; IF(SOURCE!$O$2-LEN(SOURCE!C936) &gt;= 0, REPT(" ",SOURCE!$O$2-LEN(SOURCE!C936)), "")&amp;
      SOURCE!D936&amp;", "&amp; IF(SOURCE!$P$2-LEN(SOURCE!D936) &gt;= 0, REPT(" ",SOURCE!$P$2-LEN(SOURCE!D936)), "")&amp;
      SOURCE!E936&amp;", "&amp; IF(SOURCE!$Q$2-LEN(SOURCE!E936) &gt;=0, REPT(" ",SOURCE!$Q$2-LEN(SOURCE!E936)), "")&amp;
      SOURCE!F936&amp;", "&amp; IF(SOURCE!$R$2-LEN(SOURCE!F936) &gt;= 0, REPT(" ",SOURCE!$R$2-LEN(SOURCE!F936)+2), "")&amp;"("&amp;
      SUBSTITUTE(TEXT(SOURCE!G936,"??0"),"  ","")&amp;" &lt;&lt; TAM_MAX_BITS) |"&amp; IF(SOURCE!$S$2-3 &gt;= 0, REPT(" ",SOURCE!$S$2-5+4+1-1-LEN(SUBSTITUTE(SUBSTITUTE(TEXT(SOURCE!H936,"????0"),"  ","")," ",""))), "")&amp;
      SUBSTITUTE(SUBSTITUTE(TEXT(SOURCE!H936,"????0"),"  ","")," ","")&amp;","&amp; IF(SOURCE!$T$2-3 &gt;= 0, REPT(" ",SOURCE!$T$2-3-5), "")&amp;
      SOURCE!I936&amp;" | "&amp; IF(SOURCE!$U$2-LEN(SOURCE!I936) &gt;= 0, REPT(" ",SOURCE!$U$2-LEN(SOURCE!I936)), "")&amp;
      SOURCE!J936&amp;      IF(SOURCE!$V$2-LEN(SOURCE!J936) &gt;= 0, REPT(" ",SOURCE!$V$2-LEN(SOURCE!J936)), "")&amp;
  " | "&amp; SOURCE!K936&amp;      IF(SOURCE!$X$2-LEN(SOURCE!K936) &gt;= 0, REPT(" ",SOURCE!$X$2-LEN(SOURCE!K936)), "")&amp;
      "},"&amp;IF(SOURCE!L936&lt;&gt;"",""&amp;SOURCE!L936,"")
 )
)
)</f>
        <v>/*  912 */  { itemToBeCoded,               NOPARAM,                     "",                                            STD_SUB_t,                                     (0 &lt;&lt; TAM_MAX_BITS) |     0, CAT_NONE | SLS_UNCHANGED | US_UNCHANGED},</v>
      </c>
    </row>
    <row r="937" spans="1:1">
      <c r="A937" s="168" t="str">
        <f>IF(AND(OR(SOURCE!A937="",ISBLANK(SOURCE!A937)),SOURCE!B937&gt;0),IF(ISBLANK(SOURCE!C937),"",SOURCE!C937),
IF(SOURCE!B937&lt;0,VLOOKUP(SOURCE!B937,lookups!A$1:B$25,2,0),
  IF(ISBLANK(SOURCE!B937),
    "",
    "/* "&amp;TEXT(SOURCE!B937,"???0")&amp;" *"&amp;
      SOURCE!C937&amp;", "&amp; IF(SOURCE!$O$2-LEN(SOURCE!C937) &gt;= 0, REPT(" ",SOURCE!$O$2-LEN(SOURCE!C937)), "")&amp;
      SOURCE!D937&amp;", "&amp; IF(SOURCE!$P$2-LEN(SOURCE!D937) &gt;= 0, REPT(" ",SOURCE!$P$2-LEN(SOURCE!D937)), "")&amp;
      SOURCE!E937&amp;", "&amp; IF(SOURCE!$Q$2-LEN(SOURCE!E937) &gt;=0, REPT(" ",SOURCE!$Q$2-LEN(SOURCE!E937)), "")&amp;
      SOURCE!F937&amp;", "&amp; IF(SOURCE!$R$2-LEN(SOURCE!F937) &gt;= 0, REPT(" ",SOURCE!$R$2-LEN(SOURCE!F937)+2), "")&amp;"("&amp;
      SUBSTITUTE(TEXT(SOURCE!G937,"??0"),"  ","")&amp;" &lt;&lt; TAM_MAX_BITS) |"&amp; IF(SOURCE!$S$2-3 &gt;= 0, REPT(" ",SOURCE!$S$2-5+4+1-1-LEN(SUBSTITUTE(SUBSTITUTE(TEXT(SOURCE!H937,"????0"),"  ","")," ",""))), "")&amp;
      SUBSTITUTE(SUBSTITUTE(TEXT(SOURCE!H937,"????0"),"  ","")," ","")&amp;","&amp; IF(SOURCE!$T$2-3 &gt;= 0, REPT(" ",SOURCE!$T$2-3-5), "")&amp;
      SOURCE!I937&amp;" | "&amp; IF(SOURCE!$U$2-LEN(SOURCE!I937) &gt;= 0, REPT(" ",SOURCE!$U$2-LEN(SOURCE!I937)), "")&amp;
      SOURCE!J937&amp;      IF(SOURCE!$V$2-LEN(SOURCE!J937) &gt;= 0, REPT(" ",SOURCE!$V$2-LEN(SOURCE!J937)), "")&amp;
  " | "&amp; SOURCE!K937&amp;      IF(SOURCE!$X$2-LEN(SOURCE!K937) &gt;= 0, REPT(" ",SOURCE!$X$2-LEN(SOURCE!K937)), "")&amp;
      "},"&amp;IF(SOURCE!L937&lt;&gt;"",""&amp;SOURCE!L937,"")
 )
)
)</f>
        <v>/*  913 */  { itemToBeCoded,               NOPARAM,                     "",                                            STD_SUB_u,                                     (0 &lt;&lt; TAM_MAX_BITS) |     0, CAT_NONE | SLS_UNCHANGED | US_UNCHANGED},</v>
      </c>
    </row>
    <row r="938" spans="1:1">
      <c r="A938" s="168" t="str">
        <f>IF(AND(OR(SOURCE!A938="",ISBLANK(SOURCE!A938)),SOURCE!B938&gt;0),IF(ISBLANK(SOURCE!C938),"",SOURCE!C938),
IF(SOURCE!B938&lt;0,VLOOKUP(SOURCE!B938,lookups!A$1:B$25,2,0),
  IF(ISBLANK(SOURCE!B938),
    "",
    "/* "&amp;TEXT(SOURCE!B938,"???0")&amp;" *"&amp;
      SOURCE!C938&amp;", "&amp; IF(SOURCE!$O$2-LEN(SOURCE!C938) &gt;= 0, REPT(" ",SOURCE!$O$2-LEN(SOURCE!C938)), "")&amp;
      SOURCE!D938&amp;", "&amp; IF(SOURCE!$P$2-LEN(SOURCE!D938) &gt;= 0, REPT(" ",SOURCE!$P$2-LEN(SOURCE!D938)), "")&amp;
      SOURCE!E938&amp;", "&amp; IF(SOURCE!$Q$2-LEN(SOURCE!E938) &gt;=0, REPT(" ",SOURCE!$Q$2-LEN(SOURCE!E938)), "")&amp;
      SOURCE!F938&amp;", "&amp; IF(SOURCE!$R$2-LEN(SOURCE!F938) &gt;= 0, REPT(" ",SOURCE!$R$2-LEN(SOURCE!F938)+2), "")&amp;"("&amp;
      SUBSTITUTE(TEXT(SOURCE!G938,"??0"),"  ","")&amp;" &lt;&lt; TAM_MAX_BITS) |"&amp; IF(SOURCE!$S$2-3 &gt;= 0, REPT(" ",SOURCE!$S$2-5+4+1-1-LEN(SUBSTITUTE(SUBSTITUTE(TEXT(SOURCE!H938,"????0"),"  ","")," ",""))), "")&amp;
      SUBSTITUTE(SUBSTITUTE(TEXT(SOURCE!H938,"????0"),"  ","")," ","")&amp;","&amp; IF(SOURCE!$T$2-3 &gt;= 0, REPT(" ",SOURCE!$T$2-3-5), "")&amp;
      SOURCE!I938&amp;" | "&amp; IF(SOURCE!$U$2-LEN(SOURCE!I938) &gt;= 0, REPT(" ",SOURCE!$U$2-LEN(SOURCE!I938)), "")&amp;
      SOURCE!J938&amp;      IF(SOURCE!$V$2-LEN(SOURCE!J938) &gt;= 0, REPT(" ",SOURCE!$V$2-LEN(SOURCE!J938)), "")&amp;
  " | "&amp; SOURCE!K938&amp;      IF(SOURCE!$X$2-LEN(SOURCE!K938) &gt;= 0, REPT(" ",SOURCE!$X$2-LEN(SOURCE!K938)), "")&amp;
      "},"&amp;IF(SOURCE!L938&lt;&gt;"",""&amp;SOURCE!L938,"")
 )
)
)</f>
        <v>/*  914 */  { itemToBeCoded,               NOPARAM,                     "",                                            STD_SUB_v,                                     (0 &lt;&lt; TAM_MAX_BITS) |     0, CAT_NONE | SLS_UNCHANGED | US_UNCHANGED},</v>
      </c>
    </row>
    <row r="939" spans="1:1">
      <c r="A939" s="168" t="str">
        <f>IF(AND(OR(SOURCE!A939="",ISBLANK(SOURCE!A939)),SOURCE!B939&gt;0),IF(ISBLANK(SOURCE!C939),"",SOURCE!C939),
IF(SOURCE!B939&lt;0,VLOOKUP(SOURCE!B939,lookups!A$1:B$25,2,0),
  IF(ISBLANK(SOURCE!B939),
    "",
    "/* "&amp;TEXT(SOURCE!B939,"???0")&amp;" *"&amp;
      SOURCE!C939&amp;", "&amp; IF(SOURCE!$O$2-LEN(SOURCE!C939) &gt;= 0, REPT(" ",SOURCE!$O$2-LEN(SOURCE!C939)), "")&amp;
      SOURCE!D939&amp;", "&amp; IF(SOURCE!$P$2-LEN(SOURCE!D939) &gt;= 0, REPT(" ",SOURCE!$P$2-LEN(SOURCE!D939)), "")&amp;
      SOURCE!E939&amp;", "&amp; IF(SOURCE!$Q$2-LEN(SOURCE!E939) &gt;=0, REPT(" ",SOURCE!$Q$2-LEN(SOURCE!E939)), "")&amp;
      SOURCE!F939&amp;", "&amp; IF(SOURCE!$R$2-LEN(SOURCE!F939) &gt;= 0, REPT(" ",SOURCE!$R$2-LEN(SOURCE!F939)+2), "")&amp;"("&amp;
      SUBSTITUTE(TEXT(SOURCE!G939,"??0"),"  ","")&amp;" &lt;&lt; TAM_MAX_BITS) |"&amp; IF(SOURCE!$S$2-3 &gt;= 0, REPT(" ",SOURCE!$S$2-5+4+1-1-LEN(SUBSTITUTE(SUBSTITUTE(TEXT(SOURCE!H939,"????0"),"  ","")," ",""))), "")&amp;
      SUBSTITUTE(SUBSTITUTE(TEXT(SOURCE!H939,"????0"),"  ","")," ","")&amp;","&amp; IF(SOURCE!$T$2-3 &gt;= 0, REPT(" ",SOURCE!$T$2-3-5), "")&amp;
      SOURCE!I939&amp;" | "&amp; IF(SOURCE!$U$2-LEN(SOURCE!I939) &gt;= 0, REPT(" ",SOURCE!$U$2-LEN(SOURCE!I939)), "")&amp;
      SOURCE!J939&amp;      IF(SOURCE!$V$2-LEN(SOURCE!J939) &gt;= 0, REPT(" ",SOURCE!$V$2-LEN(SOURCE!J939)), "")&amp;
  " | "&amp; SOURCE!K939&amp;      IF(SOURCE!$X$2-LEN(SOURCE!K939) &gt;= 0, REPT(" ",SOURCE!$X$2-LEN(SOURCE!K939)), "")&amp;
      "},"&amp;IF(SOURCE!L939&lt;&gt;"",""&amp;SOURCE!L939,"")
 )
)
)</f>
        <v>/*  915 */  { itemToBeCoded,               NOPARAM,                     "",                                            STD_SUB_w,                                     (0 &lt;&lt; TAM_MAX_BITS) |     0, CAT_NONE | SLS_UNCHANGED | US_UNCHANGED},</v>
      </c>
    </row>
    <row r="940" spans="1:1">
      <c r="A940" s="168" t="str">
        <f>IF(AND(OR(SOURCE!A940="",ISBLANK(SOURCE!A940)),SOURCE!B940&gt;0),IF(ISBLANK(SOURCE!C940),"",SOURCE!C940),
IF(SOURCE!B940&lt;0,VLOOKUP(SOURCE!B940,lookups!A$1:B$25,2,0),
  IF(ISBLANK(SOURCE!B940),
    "",
    "/* "&amp;TEXT(SOURCE!B940,"???0")&amp;" *"&amp;
      SOURCE!C940&amp;", "&amp; IF(SOURCE!$O$2-LEN(SOURCE!C940) &gt;= 0, REPT(" ",SOURCE!$O$2-LEN(SOURCE!C940)), "")&amp;
      SOURCE!D940&amp;", "&amp; IF(SOURCE!$P$2-LEN(SOURCE!D940) &gt;= 0, REPT(" ",SOURCE!$P$2-LEN(SOURCE!D940)), "")&amp;
      SOURCE!E940&amp;", "&amp; IF(SOURCE!$Q$2-LEN(SOURCE!E940) &gt;=0, REPT(" ",SOURCE!$Q$2-LEN(SOURCE!E940)), "")&amp;
      SOURCE!F940&amp;", "&amp; IF(SOURCE!$R$2-LEN(SOURCE!F940) &gt;= 0, REPT(" ",SOURCE!$R$2-LEN(SOURCE!F940)+2), "")&amp;"("&amp;
      SUBSTITUTE(TEXT(SOURCE!G940,"??0"),"  ","")&amp;" &lt;&lt; TAM_MAX_BITS) |"&amp; IF(SOURCE!$S$2-3 &gt;= 0, REPT(" ",SOURCE!$S$2-5+4+1-1-LEN(SUBSTITUTE(SUBSTITUTE(TEXT(SOURCE!H940,"????0"),"  ","")," ",""))), "")&amp;
      SUBSTITUTE(SUBSTITUTE(TEXT(SOURCE!H940,"????0"),"  ","")," ","")&amp;","&amp; IF(SOURCE!$T$2-3 &gt;= 0, REPT(" ",SOURCE!$T$2-3-5), "")&amp;
      SOURCE!I940&amp;" | "&amp; IF(SOURCE!$U$2-LEN(SOURCE!I940) &gt;= 0, REPT(" ",SOURCE!$U$2-LEN(SOURCE!I940)), "")&amp;
      SOURCE!J940&amp;      IF(SOURCE!$V$2-LEN(SOURCE!J940) &gt;= 0, REPT(" ",SOURCE!$V$2-LEN(SOURCE!J940)), "")&amp;
  " | "&amp; SOURCE!K940&amp;      IF(SOURCE!$X$2-LEN(SOURCE!K940) &gt;= 0, REPT(" ",SOURCE!$X$2-LEN(SOURCE!K940)), "")&amp;
      "},"&amp;IF(SOURCE!L940&lt;&gt;"",""&amp;SOURCE!L940,"")
 )
)
)</f>
        <v>/*  916 */  { itemToBeCoded,               NOPARAM,                     "",                                            STD_SUB_x,                                     (0 &lt;&lt; TAM_MAX_BITS) |     0, CAT_NONE | SLS_UNCHANGED | US_UNCHANGED},</v>
      </c>
    </row>
    <row r="941" spans="1:1">
      <c r="A941" s="168" t="str">
        <f>IF(AND(OR(SOURCE!A941="",ISBLANK(SOURCE!A941)),SOURCE!B941&gt;0),IF(ISBLANK(SOURCE!C941),"",SOURCE!C941),
IF(SOURCE!B941&lt;0,VLOOKUP(SOURCE!B941,lookups!A$1:B$25,2,0),
  IF(ISBLANK(SOURCE!B941),
    "",
    "/* "&amp;TEXT(SOURCE!B941,"???0")&amp;" *"&amp;
      SOURCE!C941&amp;", "&amp; IF(SOURCE!$O$2-LEN(SOURCE!C941) &gt;= 0, REPT(" ",SOURCE!$O$2-LEN(SOURCE!C941)), "")&amp;
      SOURCE!D941&amp;", "&amp; IF(SOURCE!$P$2-LEN(SOURCE!D941) &gt;= 0, REPT(" ",SOURCE!$P$2-LEN(SOURCE!D941)), "")&amp;
      SOURCE!E941&amp;", "&amp; IF(SOURCE!$Q$2-LEN(SOURCE!E941) &gt;=0, REPT(" ",SOURCE!$Q$2-LEN(SOURCE!E941)), "")&amp;
      SOURCE!F941&amp;", "&amp; IF(SOURCE!$R$2-LEN(SOURCE!F941) &gt;= 0, REPT(" ",SOURCE!$R$2-LEN(SOURCE!F941)+2), "")&amp;"("&amp;
      SUBSTITUTE(TEXT(SOURCE!G941,"??0"),"  ","")&amp;" &lt;&lt; TAM_MAX_BITS) |"&amp; IF(SOURCE!$S$2-3 &gt;= 0, REPT(" ",SOURCE!$S$2-5+4+1-1-LEN(SUBSTITUTE(SUBSTITUTE(TEXT(SOURCE!H941,"????0"),"  ","")," ",""))), "")&amp;
      SUBSTITUTE(SUBSTITUTE(TEXT(SOURCE!H941,"????0"),"  ","")," ","")&amp;","&amp; IF(SOURCE!$T$2-3 &gt;= 0, REPT(" ",SOURCE!$T$2-3-5), "")&amp;
      SOURCE!I941&amp;" | "&amp; IF(SOURCE!$U$2-LEN(SOURCE!I941) &gt;= 0, REPT(" ",SOURCE!$U$2-LEN(SOURCE!I941)), "")&amp;
      SOURCE!J941&amp;      IF(SOURCE!$V$2-LEN(SOURCE!J941) &gt;= 0, REPT(" ",SOURCE!$V$2-LEN(SOURCE!J941)), "")&amp;
  " | "&amp; SOURCE!K941&amp;      IF(SOURCE!$X$2-LEN(SOURCE!K941) &gt;= 0, REPT(" ",SOURCE!$X$2-LEN(SOURCE!K941)), "")&amp;
      "},"&amp;IF(SOURCE!L941&lt;&gt;"",""&amp;SOURCE!L941,"")
 )
)
)</f>
        <v>/*  917 */  { itemToBeCoded,               NOPARAM,                     "",                                            STD_SUB_y,                                     (0 &lt;&lt; TAM_MAX_BITS) |     0, CAT_NONE | SLS_UNCHANGED | US_UNCHANGED},</v>
      </c>
    </row>
    <row r="942" spans="1:1">
      <c r="A942" s="168" t="str">
        <f>IF(AND(OR(SOURCE!A942="",ISBLANK(SOURCE!A942)),SOURCE!B942&gt;0),IF(ISBLANK(SOURCE!C942),"",SOURCE!C942),
IF(SOURCE!B942&lt;0,VLOOKUP(SOURCE!B942,lookups!A$1:B$25,2,0),
  IF(ISBLANK(SOURCE!B942),
    "",
    "/* "&amp;TEXT(SOURCE!B942,"???0")&amp;" *"&amp;
      SOURCE!C942&amp;", "&amp; IF(SOURCE!$O$2-LEN(SOURCE!C942) &gt;= 0, REPT(" ",SOURCE!$O$2-LEN(SOURCE!C942)), "")&amp;
      SOURCE!D942&amp;", "&amp; IF(SOURCE!$P$2-LEN(SOURCE!D942) &gt;= 0, REPT(" ",SOURCE!$P$2-LEN(SOURCE!D942)), "")&amp;
      SOURCE!E942&amp;", "&amp; IF(SOURCE!$Q$2-LEN(SOURCE!E942) &gt;=0, REPT(" ",SOURCE!$Q$2-LEN(SOURCE!E942)), "")&amp;
      SOURCE!F942&amp;", "&amp; IF(SOURCE!$R$2-LEN(SOURCE!F942) &gt;= 0, REPT(" ",SOURCE!$R$2-LEN(SOURCE!F942)+2), "")&amp;"("&amp;
      SUBSTITUTE(TEXT(SOURCE!G942,"??0"),"  ","")&amp;" &lt;&lt; TAM_MAX_BITS) |"&amp; IF(SOURCE!$S$2-3 &gt;= 0, REPT(" ",SOURCE!$S$2-5+4+1-1-LEN(SUBSTITUTE(SUBSTITUTE(TEXT(SOURCE!H942,"????0"),"  ","")," ",""))), "")&amp;
      SUBSTITUTE(SUBSTITUTE(TEXT(SOURCE!H942,"????0"),"  ","")," ","")&amp;","&amp; IF(SOURCE!$T$2-3 &gt;= 0, REPT(" ",SOURCE!$T$2-3-5), "")&amp;
      SOURCE!I942&amp;" | "&amp; IF(SOURCE!$U$2-LEN(SOURCE!I942) &gt;= 0, REPT(" ",SOURCE!$U$2-LEN(SOURCE!I942)), "")&amp;
      SOURCE!J942&amp;      IF(SOURCE!$V$2-LEN(SOURCE!J942) &gt;= 0, REPT(" ",SOURCE!$V$2-LEN(SOURCE!J942)), "")&amp;
  " | "&amp; SOURCE!K942&amp;      IF(SOURCE!$X$2-LEN(SOURCE!K942) &gt;= 0, REPT(" ",SOURCE!$X$2-LEN(SOURCE!K942)), "")&amp;
      "},"&amp;IF(SOURCE!L942&lt;&gt;"",""&amp;SOURCE!L942,"")
 )
)
)</f>
        <v>/*  918 */  { itemToBeCoded,               NOPARAM,                     "",                                            STD_SUB_z,                                     (0 &lt;&lt; TAM_MAX_BITS) |     0, CAT_NONE | SLS_UNCHANGED | US_UNCHANGED},</v>
      </c>
    </row>
    <row r="943" spans="1:1">
      <c r="A943" s="168" t="str">
        <f>IF(AND(OR(SOURCE!A943="",ISBLANK(SOURCE!A943)),SOURCE!B943&gt;0),IF(ISBLANK(SOURCE!C943),"",SOURCE!C943),
IF(SOURCE!B943&lt;0,VLOOKUP(SOURCE!B943,lookups!A$1:B$25,2,0),
  IF(ISBLANK(SOURCE!B943),
    "",
    "/* "&amp;TEXT(SOURCE!B943,"???0")&amp;" *"&amp;
      SOURCE!C943&amp;", "&amp; IF(SOURCE!$O$2-LEN(SOURCE!C943) &gt;= 0, REPT(" ",SOURCE!$O$2-LEN(SOURCE!C943)), "")&amp;
      SOURCE!D943&amp;", "&amp; IF(SOURCE!$P$2-LEN(SOURCE!D943) &gt;= 0, REPT(" ",SOURCE!$P$2-LEN(SOURCE!D943)), "")&amp;
      SOURCE!E943&amp;", "&amp; IF(SOURCE!$Q$2-LEN(SOURCE!E943) &gt;=0, REPT(" ",SOURCE!$Q$2-LEN(SOURCE!E943)), "")&amp;
      SOURCE!F943&amp;", "&amp; IF(SOURCE!$R$2-LEN(SOURCE!F943) &gt;= 0, REPT(" ",SOURCE!$R$2-LEN(SOURCE!F943)+2), "")&amp;"("&amp;
      SUBSTITUTE(TEXT(SOURCE!G943,"??0"),"  ","")&amp;" &lt;&lt; TAM_MAX_BITS) |"&amp; IF(SOURCE!$S$2-3 &gt;= 0, REPT(" ",SOURCE!$S$2-5+4+1-1-LEN(SUBSTITUTE(SUBSTITUTE(TEXT(SOURCE!H943,"????0"),"  ","")," ",""))), "")&amp;
      SUBSTITUTE(SUBSTITUTE(TEXT(SOURCE!H943,"????0"),"  ","")," ","")&amp;","&amp; IF(SOURCE!$T$2-3 &gt;= 0, REPT(" ",SOURCE!$T$2-3-5), "")&amp;
      SOURCE!I943&amp;" | "&amp; IF(SOURCE!$U$2-LEN(SOURCE!I943) &gt;= 0, REPT(" ",SOURCE!$U$2-LEN(SOURCE!I943)), "")&amp;
      SOURCE!J943&amp;      IF(SOURCE!$V$2-LEN(SOURCE!J943) &gt;= 0, REPT(" ",SOURCE!$V$2-LEN(SOURCE!J943)), "")&amp;
  " | "&amp; SOURCE!K943&amp;      IF(SOURCE!$X$2-LEN(SOURCE!K943) &gt;= 0, REPT(" ",SOURCE!$X$2-LEN(SOURCE!K943)), "")&amp;
      "},"&amp;IF(SOURCE!L943&lt;&gt;"",""&amp;SOURCE!L943,"")
 )
)
)</f>
        <v>/*  919 */  { itemToBeCoded,               NOPARAM,                     "",                                            STD_SUB_a_b,                                   (0 &lt;&lt; TAM_MAX_BITS) |     0, CAT_NONE | SLS_UNCHANGED | US_UNCHANGED},</v>
      </c>
    </row>
    <row r="944" spans="1:1">
      <c r="A944" s="168" t="str">
        <f>IF(AND(OR(SOURCE!A944="",ISBLANK(SOURCE!A944)),SOURCE!B944&gt;0),IF(ISBLANK(SOURCE!C944),"",SOURCE!C944),
IF(SOURCE!B944&lt;0,VLOOKUP(SOURCE!B944,lookups!A$1:B$25,2,0),
  IF(ISBLANK(SOURCE!B944),
    "",
    "/* "&amp;TEXT(SOURCE!B944,"???0")&amp;" *"&amp;
      SOURCE!C944&amp;", "&amp; IF(SOURCE!$O$2-LEN(SOURCE!C944) &gt;= 0, REPT(" ",SOURCE!$O$2-LEN(SOURCE!C944)), "")&amp;
      SOURCE!D944&amp;", "&amp; IF(SOURCE!$P$2-LEN(SOURCE!D944) &gt;= 0, REPT(" ",SOURCE!$P$2-LEN(SOURCE!D944)), "")&amp;
      SOURCE!E944&amp;", "&amp; IF(SOURCE!$Q$2-LEN(SOURCE!E944) &gt;=0, REPT(" ",SOURCE!$Q$2-LEN(SOURCE!E944)), "")&amp;
      SOURCE!F944&amp;", "&amp; IF(SOURCE!$R$2-LEN(SOURCE!F944) &gt;= 0, REPT(" ",SOURCE!$R$2-LEN(SOURCE!F944)+2), "")&amp;"("&amp;
      SUBSTITUTE(TEXT(SOURCE!G944,"??0"),"  ","")&amp;" &lt;&lt; TAM_MAX_BITS) |"&amp; IF(SOURCE!$S$2-3 &gt;= 0, REPT(" ",SOURCE!$S$2-5+4+1-1-LEN(SUBSTITUTE(SUBSTITUTE(TEXT(SOURCE!H944,"????0"),"  ","")," ",""))), "")&amp;
      SUBSTITUTE(SUBSTITUTE(TEXT(SOURCE!H944,"????0"),"  ","")," ","")&amp;","&amp; IF(SOURCE!$T$2-3 &gt;= 0, REPT(" ",SOURCE!$T$2-3-5), "")&amp;
      SOURCE!I944&amp;" | "&amp; IF(SOURCE!$U$2-LEN(SOURCE!I944) &gt;= 0, REPT(" ",SOURCE!$U$2-LEN(SOURCE!I944)), "")&amp;
      SOURCE!J944&amp;      IF(SOURCE!$V$2-LEN(SOURCE!J944) &gt;= 0, REPT(" ",SOURCE!$V$2-LEN(SOURCE!J944)), "")&amp;
  " | "&amp; SOURCE!K944&amp;      IF(SOURCE!$X$2-LEN(SOURCE!K944) &gt;= 0, REPT(" ",SOURCE!$X$2-LEN(SOURCE!K944)), "")&amp;
      "},"&amp;IF(SOURCE!L944&lt;&gt;"",""&amp;SOURCE!L944,"")
 )
)
)</f>
        <v>/*  920 */  { itemToBeCoded,               NOPARAM,                     "",                                            STD_SUB_e_b,                                   (0 &lt;&lt; TAM_MAX_BITS) |     0, CAT_NONE | SLS_UNCHANGED | US_UNCHANGED},</v>
      </c>
    </row>
    <row r="945" spans="1:1">
      <c r="A945" s="168" t="str">
        <f>IF(AND(OR(SOURCE!A945="",ISBLANK(SOURCE!A945)),SOURCE!B945&gt;0),IF(ISBLANK(SOURCE!C945),"",SOURCE!C945),
IF(SOURCE!B945&lt;0,VLOOKUP(SOURCE!B945,lookups!A$1:B$25,2,0),
  IF(ISBLANK(SOURCE!B945),
    "",
    "/* "&amp;TEXT(SOURCE!B945,"???0")&amp;" *"&amp;
      SOURCE!C945&amp;", "&amp; IF(SOURCE!$O$2-LEN(SOURCE!C945) &gt;= 0, REPT(" ",SOURCE!$O$2-LEN(SOURCE!C945)), "")&amp;
      SOURCE!D945&amp;", "&amp; IF(SOURCE!$P$2-LEN(SOURCE!D945) &gt;= 0, REPT(" ",SOURCE!$P$2-LEN(SOURCE!D945)), "")&amp;
      SOURCE!E945&amp;", "&amp; IF(SOURCE!$Q$2-LEN(SOURCE!E945) &gt;=0, REPT(" ",SOURCE!$Q$2-LEN(SOURCE!E945)), "")&amp;
      SOURCE!F945&amp;", "&amp; IF(SOURCE!$R$2-LEN(SOURCE!F945) &gt;= 0, REPT(" ",SOURCE!$R$2-LEN(SOURCE!F945)+2), "")&amp;"("&amp;
      SUBSTITUTE(TEXT(SOURCE!G945,"??0"),"  ","")&amp;" &lt;&lt; TAM_MAX_BITS) |"&amp; IF(SOURCE!$S$2-3 &gt;= 0, REPT(" ",SOURCE!$S$2-5+4+1-1-LEN(SUBSTITUTE(SUBSTITUTE(TEXT(SOURCE!H945,"????0"),"  ","")," ",""))), "")&amp;
      SUBSTITUTE(SUBSTITUTE(TEXT(SOURCE!H945,"????0"),"  ","")," ","")&amp;","&amp; IF(SOURCE!$T$2-3 &gt;= 0, REPT(" ",SOURCE!$T$2-3-5), "")&amp;
      SOURCE!I945&amp;" | "&amp; IF(SOURCE!$U$2-LEN(SOURCE!I945) &gt;= 0, REPT(" ",SOURCE!$U$2-LEN(SOURCE!I945)), "")&amp;
      SOURCE!J945&amp;      IF(SOURCE!$V$2-LEN(SOURCE!J945) &gt;= 0, REPT(" ",SOURCE!$V$2-LEN(SOURCE!J945)), "")&amp;
  " | "&amp; SOURCE!K945&amp;      IF(SOURCE!$X$2-LEN(SOURCE!K945) &gt;= 0, REPT(" ",SOURCE!$X$2-LEN(SOURCE!K945)), "")&amp;
      "},"&amp;IF(SOURCE!L945&lt;&gt;"",""&amp;SOURCE!L945,"")
 )
)
)</f>
        <v>/*  921 */  { itemToBeCoded,               NOPARAM,                     "",                                            STD_SUB_k_b,                                   (0 &lt;&lt; TAM_MAX_BITS) |     0, CAT_NONE | SLS_UNCHANGED | US_UNCHANGED},</v>
      </c>
    </row>
    <row r="946" spans="1:1">
      <c r="A946" s="168" t="str">
        <f>IF(AND(OR(SOURCE!A946="",ISBLANK(SOURCE!A946)),SOURCE!B946&gt;0),IF(ISBLANK(SOURCE!C946),"",SOURCE!C946),
IF(SOURCE!B946&lt;0,VLOOKUP(SOURCE!B946,lookups!A$1:B$25,2,0),
  IF(ISBLANK(SOURCE!B946),
    "",
    "/* "&amp;TEXT(SOURCE!B946,"???0")&amp;" *"&amp;
      SOURCE!C946&amp;", "&amp; IF(SOURCE!$O$2-LEN(SOURCE!C946) &gt;= 0, REPT(" ",SOURCE!$O$2-LEN(SOURCE!C946)), "")&amp;
      SOURCE!D946&amp;", "&amp; IF(SOURCE!$P$2-LEN(SOURCE!D946) &gt;= 0, REPT(" ",SOURCE!$P$2-LEN(SOURCE!D946)), "")&amp;
      SOURCE!E946&amp;", "&amp; IF(SOURCE!$Q$2-LEN(SOURCE!E946) &gt;=0, REPT(" ",SOURCE!$Q$2-LEN(SOURCE!E946)), "")&amp;
      SOURCE!F946&amp;", "&amp; IF(SOURCE!$R$2-LEN(SOURCE!F946) &gt;= 0, REPT(" ",SOURCE!$R$2-LEN(SOURCE!F946)+2), "")&amp;"("&amp;
      SUBSTITUTE(TEXT(SOURCE!G946,"??0"),"  ","")&amp;" &lt;&lt; TAM_MAX_BITS) |"&amp; IF(SOURCE!$S$2-3 &gt;= 0, REPT(" ",SOURCE!$S$2-5+4+1-1-LEN(SUBSTITUTE(SUBSTITUTE(TEXT(SOURCE!H946,"????0"),"  ","")," ",""))), "")&amp;
      SUBSTITUTE(SUBSTITUTE(TEXT(SOURCE!H946,"????0"),"  ","")," ","")&amp;","&amp; IF(SOURCE!$T$2-3 &gt;= 0, REPT(" ",SOURCE!$T$2-3-5), "")&amp;
      SOURCE!I946&amp;" | "&amp; IF(SOURCE!$U$2-LEN(SOURCE!I946) &gt;= 0, REPT(" ",SOURCE!$U$2-LEN(SOURCE!I946)), "")&amp;
      SOURCE!J946&amp;      IF(SOURCE!$V$2-LEN(SOURCE!J946) &gt;= 0, REPT(" ",SOURCE!$V$2-LEN(SOURCE!J946)), "")&amp;
  " | "&amp; SOURCE!K946&amp;      IF(SOURCE!$X$2-LEN(SOURCE!K946) &gt;= 0, REPT(" ",SOURCE!$X$2-LEN(SOURCE!K946)), "")&amp;
      "},"&amp;IF(SOURCE!L946&lt;&gt;"",""&amp;SOURCE!L946,"")
 )
)
)</f>
        <v>/*  922 */  { itemToBeCoded,               NOPARAM,                     "",                                            STD_SUB_l_b,                                   (0 &lt;&lt; TAM_MAX_BITS) |     0, CAT_NONE | SLS_UNCHANGED | US_UNCHANGED},</v>
      </c>
    </row>
    <row r="947" spans="1:1">
      <c r="A947" s="168" t="str">
        <f>IF(AND(OR(SOURCE!A947="",ISBLANK(SOURCE!A947)),SOURCE!B947&gt;0),IF(ISBLANK(SOURCE!C947),"",SOURCE!C947),
IF(SOURCE!B947&lt;0,VLOOKUP(SOURCE!B947,lookups!A$1:B$25,2,0),
  IF(ISBLANK(SOURCE!B947),
    "",
    "/* "&amp;TEXT(SOURCE!B947,"???0")&amp;" *"&amp;
      SOURCE!C947&amp;", "&amp; IF(SOURCE!$O$2-LEN(SOURCE!C947) &gt;= 0, REPT(" ",SOURCE!$O$2-LEN(SOURCE!C947)), "")&amp;
      SOURCE!D947&amp;", "&amp; IF(SOURCE!$P$2-LEN(SOURCE!D947) &gt;= 0, REPT(" ",SOURCE!$P$2-LEN(SOURCE!D947)), "")&amp;
      SOURCE!E947&amp;", "&amp; IF(SOURCE!$Q$2-LEN(SOURCE!E947) &gt;=0, REPT(" ",SOURCE!$Q$2-LEN(SOURCE!E947)), "")&amp;
      SOURCE!F947&amp;", "&amp; IF(SOURCE!$R$2-LEN(SOURCE!F947) &gt;= 0, REPT(" ",SOURCE!$R$2-LEN(SOURCE!F947)+2), "")&amp;"("&amp;
      SUBSTITUTE(TEXT(SOURCE!G947,"??0"),"  ","")&amp;" &lt;&lt; TAM_MAX_BITS) |"&amp; IF(SOURCE!$S$2-3 &gt;= 0, REPT(" ",SOURCE!$S$2-5+4+1-1-LEN(SUBSTITUTE(SUBSTITUTE(TEXT(SOURCE!H947,"????0"),"  ","")," ",""))), "")&amp;
      SUBSTITUTE(SUBSTITUTE(TEXT(SOURCE!H947,"????0"),"  ","")," ","")&amp;","&amp; IF(SOURCE!$T$2-3 &gt;= 0, REPT(" ",SOURCE!$T$2-3-5), "")&amp;
      SOURCE!I947&amp;" | "&amp; IF(SOURCE!$U$2-LEN(SOURCE!I947) &gt;= 0, REPT(" ",SOURCE!$U$2-LEN(SOURCE!I947)), "")&amp;
      SOURCE!J947&amp;      IF(SOURCE!$V$2-LEN(SOURCE!J947) &gt;= 0, REPT(" ",SOURCE!$V$2-LEN(SOURCE!J947)), "")&amp;
  " | "&amp; SOURCE!K947&amp;      IF(SOURCE!$X$2-LEN(SOURCE!K947) &gt;= 0, REPT(" ",SOURCE!$X$2-LEN(SOURCE!K947)), "")&amp;
      "},"&amp;IF(SOURCE!L947&lt;&gt;"",""&amp;SOURCE!L947,"")
 )
)
)</f>
        <v>/*  923 */  { itemToBeCoded,               NOPARAM,                     "",                                            STD_SUB_m_b,                                   (0 &lt;&lt; TAM_MAX_BITS) |     0, CAT_NONE | SLS_UNCHANGED | US_UNCHANGED},</v>
      </c>
    </row>
    <row r="948" spans="1:1">
      <c r="A948" s="168" t="str">
        <f>IF(AND(OR(SOURCE!A948="",ISBLANK(SOURCE!A948)),SOURCE!B948&gt;0),IF(ISBLANK(SOURCE!C948),"",SOURCE!C948),
IF(SOURCE!B948&lt;0,VLOOKUP(SOURCE!B948,lookups!A$1:B$25,2,0),
  IF(ISBLANK(SOURCE!B948),
    "",
    "/* "&amp;TEXT(SOURCE!B948,"???0")&amp;" *"&amp;
      SOURCE!C948&amp;", "&amp; IF(SOURCE!$O$2-LEN(SOURCE!C948) &gt;= 0, REPT(" ",SOURCE!$O$2-LEN(SOURCE!C948)), "")&amp;
      SOURCE!D948&amp;", "&amp; IF(SOURCE!$P$2-LEN(SOURCE!D948) &gt;= 0, REPT(" ",SOURCE!$P$2-LEN(SOURCE!D948)), "")&amp;
      SOURCE!E948&amp;", "&amp; IF(SOURCE!$Q$2-LEN(SOURCE!E948) &gt;=0, REPT(" ",SOURCE!$Q$2-LEN(SOURCE!E948)), "")&amp;
      SOURCE!F948&amp;", "&amp; IF(SOURCE!$R$2-LEN(SOURCE!F948) &gt;= 0, REPT(" ",SOURCE!$R$2-LEN(SOURCE!F948)+2), "")&amp;"("&amp;
      SUBSTITUTE(TEXT(SOURCE!G948,"??0"),"  ","")&amp;" &lt;&lt; TAM_MAX_BITS) |"&amp; IF(SOURCE!$S$2-3 &gt;= 0, REPT(" ",SOURCE!$S$2-5+4+1-1-LEN(SUBSTITUTE(SUBSTITUTE(TEXT(SOURCE!H948,"????0"),"  ","")," ",""))), "")&amp;
      SUBSTITUTE(SUBSTITUTE(TEXT(SOURCE!H948,"????0"),"  ","")," ","")&amp;","&amp; IF(SOURCE!$T$2-3 &gt;= 0, REPT(" ",SOURCE!$T$2-3-5), "")&amp;
      SOURCE!I948&amp;" | "&amp; IF(SOURCE!$U$2-LEN(SOURCE!I948) &gt;= 0, REPT(" ",SOURCE!$U$2-LEN(SOURCE!I948)), "")&amp;
      SOURCE!J948&amp;      IF(SOURCE!$V$2-LEN(SOURCE!J948) &gt;= 0, REPT(" ",SOURCE!$V$2-LEN(SOURCE!J948)), "")&amp;
  " | "&amp; SOURCE!K948&amp;      IF(SOURCE!$X$2-LEN(SOURCE!K948) &gt;= 0, REPT(" ",SOURCE!$X$2-LEN(SOURCE!K948)), "")&amp;
      "},"&amp;IF(SOURCE!L948&lt;&gt;"",""&amp;SOURCE!L948,"")
 )
)
)</f>
        <v>/*  924 */  { itemToBeCoded,               NOPARAM,                     "",                                            STD_SUB_n_b,                                   (0 &lt;&lt; TAM_MAX_BITS) |     0, CAT_NONE | SLS_UNCHANGED | US_UNCHANGED},</v>
      </c>
    </row>
    <row r="949" spans="1:1">
      <c r="A949" s="168" t="str">
        <f>IF(AND(OR(SOURCE!A949="",ISBLANK(SOURCE!A949)),SOURCE!B949&gt;0),IF(ISBLANK(SOURCE!C949),"",SOURCE!C949),
IF(SOURCE!B949&lt;0,VLOOKUP(SOURCE!B949,lookups!A$1:B$25,2,0),
  IF(ISBLANK(SOURCE!B949),
    "",
    "/* "&amp;TEXT(SOURCE!B949,"???0")&amp;" *"&amp;
      SOURCE!C949&amp;", "&amp; IF(SOURCE!$O$2-LEN(SOURCE!C949) &gt;= 0, REPT(" ",SOURCE!$O$2-LEN(SOURCE!C949)), "")&amp;
      SOURCE!D949&amp;", "&amp; IF(SOURCE!$P$2-LEN(SOURCE!D949) &gt;= 0, REPT(" ",SOURCE!$P$2-LEN(SOURCE!D949)), "")&amp;
      SOURCE!E949&amp;", "&amp; IF(SOURCE!$Q$2-LEN(SOURCE!E949) &gt;=0, REPT(" ",SOURCE!$Q$2-LEN(SOURCE!E949)), "")&amp;
      SOURCE!F949&amp;", "&amp; IF(SOURCE!$R$2-LEN(SOURCE!F949) &gt;= 0, REPT(" ",SOURCE!$R$2-LEN(SOURCE!F949)+2), "")&amp;"("&amp;
      SUBSTITUTE(TEXT(SOURCE!G949,"??0"),"  ","")&amp;" &lt;&lt; TAM_MAX_BITS) |"&amp; IF(SOURCE!$S$2-3 &gt;= 0, REPT(" ",SOURCE!$S$2-5+4+1-1-LEN(SUBSTITUTE(SUBSTITUTE(TEXT(SOURCE!H949,"????0"),"  ","")," ",""))), "")&amp;
      SUBSTITUTE(SUBSTITUTE(TEXT(SOURCE!H949,"????0"),"  ","")," ","")&amp;","&amp; IF(SOURCE!$T$2-3 &gt;= 0, REPT(" ",SOURCE!$T$2-3-5), "")&amp;
      SOURCE!I949&amp;" | "&amp; IF(SOURCE!$U$2-LEN(SOURCE!I949) &gt;= 0, REPT(" ",SOURCE!$U$2-LEN(SOURCE!I949)), "")&amp;
      SOURCE!J949&amp;      IF(SOURCE!$V$2-LEN(SOURCE!J949) &gt;= 0, REPT(" ",SOURCE!$V$2-LEN(SOURCE!J949)), "")&amp;
  " | "&amp; SOURCE!K949&amp;      IF(SOURCE!$X$2-LEN(SOURCE!K949) &gt;= 0, REPT(" ",SOURCE!$X$2-LEN(SOURCE!K949)), "")&amp;
      "},"&amp;IF(SOURCE!L949&lt;&gt;"",""&amp;SOURCE!L949,"")
 )
)
)</f>
        <v>/*  925 */  { itemToBeCoded,               NOPARAM,                     "",                                            STD_SUB_o_b,                                   (0 &lt;&lt; TAM_MAX_BITS) |     0, CAT_NONE | SLS_UNCHANGED | US_UNCHANGED},</v>
      </c>
    </row>
    <row r="950" spans="1:1">
      <c r="A950" s="168" t="str">
        <f>IF(AND(OR(SOURCE!A950="",ISBLANK(SOURCE!A950)),SOURCE!B950&gt;0),IF(ISBLANK(SOURCE!C950),"",SOURCE!C950),
IF(SOURCE!B950&lt;0,VLOOKUP(SOURCE!B950,lookups!A$1:B$25,2,0),
  IF(ISBLANK(SOURCE!B950),
    "",
    "/* "&amp;TEXT(SOURCE!B950,"???0")&amp;" *"&amp;
      SOURCE!C950&amp;", "&amp; IF(SOURCE!$O$2-LEN(SOURCE!C950) &gt;= 0, REPT(" ",SOURCE!$O$2-LEN(SOURCE!C950)), "")&amp;
      SOURCE!D950&amp;", "&amp; IF(SOURCE!$P$2-LEN(SOURCE!D950) &gt;= 0, REPT(" ",SOURCE!$P$2-LEN(SOURCE!D950)), "")&amp;
      SOURCE!E950&amp;", "&amp; IF(SOURCE!$Q$2-LEN(SOURCE!E950) &gt;=0, REPT(" ",SOURCE!$Q$2-LEN(SOURCE!E950)), "")&amp;
      SOURCE!F950&amp;", "&amp; IF(SOURCE!$R$2-LEN(SOURCE!F950) &gt;= 0, REPT(" ",SOURCE!$R$2-LEN(SOURCE!F950)+2), "")&amp;"("&amp;
      SUBSTITUTE(TEXT(SOURCE!G950,"??0"),"  ","")&amp;" &lt;&lt; TAM_MAX_BITS) |"&amp; IF(SOURCE!$S$2-3 &gt;= 0, REPT(" ",SOURCE!$S$2-5+4+1-1-LEN(SUBSTITUTE(SUBSTITUTE(TEXT(SOURCE!H950,"????0"),"  ","")," ",""))), "")&amp;
      SUBSTITUTE(SUBSTITUTE(TEXT(SOURCE!H950,"????0"),"  ","")," ","")&amp;","&amp; IF(SOURCE!$T$2-3 &gt;= 0, REPT(" ",SOURCE!$T$2-3-5), "")&amp;
      SOURCE!I950&amp;" | "&amp; IF(SOURCE!$U$2-LEN(SOURCE!I950) &gt;= 0, REPT(" ",SOURCE!$U$2-LEN(SOURCE!I950)), "")&amp;
      SOURCE!J950&amp;      IF(SOURCE!$V$2-LEN(SOURCE!J950) &gt;= 0, REPT(" ",SOURCE!$V$2-LEN(SOURCE!J950)), "")&amp;
  " | "&amp; SOURCE!K950&amp;      IF(SOURCE!$X$2-LEN(SOURCE!K950) &gt;= 0, REPT(" ",SOURCE!$X$2-LEN(SOURCE!K950)), "")&amp;
      "},"&amp;IF(SOURCE!L950&lt;&gt;"",""&amp;SOURCE!L950,"")
 )
)
)</f>
        <v>/*  926 */  { itemToBeCoded,               NOPARAM,                     "",                                            STD_SUB_p_b,                                   (0 &lt;&lt; TAM_MAX_BITS) |     0, CAT_NONE | SLS_UNCHANGED | US_UNCHANGED},</v>
      </c>
    </row>
    <row r="951" spans="1:1">
      <c r="A951" s="168" t="str">
        <f>IF(AND(OR(SOURCE!A951="",ISBLANK(SOURCE!A951)),SOURCE!B951&gt;0),IF(ISBLANK(SOURCE!C951),"",SOURCE!C951),
IF(SOURCE!B951&lt;0,VLOOKUP(SOURCE!B951,lookups!A$1:B$25,2,0),
  IF(ISBLANK(SOURCE!B951),
    "",
    "/* "&amp;TEXT(SOURCE!B951,"???0")&amp;" *"&amp;
      SOURCE!C951&amp;", "&amp; IF(SOURCE!$O$2-LEN(SOURCE!C951) &gt;= 0, REPT(" ",SOURCE!$O$2-LEN(SOURCE!C951)), "")&amp;
      SOURCE!D951&amp;", "&amp; IF(SOURCE!$P$2-LEN(SOURCE!D951) &gt;= 0, REPT(" ",SOURCE!$P$2-LEN(SOURCE!D951)), "")&amp;
      SOURCE!E951&amp;", "&amp; IF(SOURCE!$Q$2-LEN(SOURCE!E951) &gt;=0, REPT(" ",SOURCE!$Q$2-LEN(SOURCE!E951)), "")&amp;
      SOURCE!F951&amp;", "&amp; IF(SOURCE!$R$2-LEN(SOURCE!F951) &gt;= 0, REPT(" ",SOURCE!$R$2-LEN(SOURCE!F951)+2), "")&amp;"("&amp;
      SUBSTITUTE(TEXT(SOURCE!G951,"??0"),"  ","")&amp;" &lt;&lt; TAM_MAX_BITS) |"&amp; IF(SOURCE!$S$2-3 &gt;= 0, REPT(" ",SOURCE!$S$2-5+4+1-1-LEN(SUBSTITUTE(SUBSTITUTE(TEXT(SOURCE!H951,"????0"),"  ","")," ",""))), "")&amp;
      SUBSTITUTE(SUBSTITUTE(TEXT(SOURCE!H951,"????0"),"  ","")," ","")&amp;","&amp; IF(SOURCE!$T$2-3 &gt;= 0, REPT(" ",SOURCE!$T$2-3-5), "")&amp;
      SOURCE!I951&amp;" | "&amp; IF(SOURCE!$U$2-LEN(SOURCE!I951) &gt;= 0, REPT(" ",SOURCE!$U$2-LEN(SOURCE!I951)), "")&amp;
      SOURCE!J951&amp;      IF(SOURCE!$V$2-LEN(SOURCE!J951) &gt;= 0, REPT(" ",SOURCE!$V$2-LEN(SOURCE!J951)), "")&amp;
  " | "&amp; SOURCE!K951&amp;      IF(SOURCE!$X$2-LEN(SOURCE!K951) &gt;= 0, REPT(" ",SOURCE!$X$2-LEN(SOURCE!K951)), "")&amp;
      "},"&amp;IF(SOURCE!L951&lt;&gt;"",""&amp;SOURCE!L951,"")
 )
)
)</f>
        <v>/*  927 */  { itemToBeCoded,               NOPARAM,                     "",                                            STD_SUB_s_b,                                   (0 &lt;&lt; TAM_MAX_BITS) |     0, CAT_NONE | SLS_UNCHANGED | US_UNCHANGED},</v>
      </c>
    </row>
    <row r="952" spans="1:1">
      <c r="A952" s="168" t="str">
        <f>IF(AND(OR(SOURCE!A952="",ISBLANK(SOURCE!A952)),SOURCE!B952&gt;0),IF(ISBLANK(SOURCE!C952),"",SOURCE!C952),
IF(SOURCE!B952&lt;0,VLOOKUP(SOURCE!B952,lookups!A$1:B$25,2,0),
  IF(ISBLANK(SOURCE!B952),
    "",
    "/* "&amp;TEXT(SOURCE!B952,"???0")&amp;" *"&amp;
      SOURCE!C952&amp;", "&amp; IF(SOURCE!$O$2-LEN(SOURCE!C952) &gt;= 0, REPT(" ",SOURCE!$O$2-LEN(SOURCE!C952)), "")&amp;
      SOURCE!D952&amp;", "&amp; IF(SOURCE!$P$2-LEN(SOURCE!D952) &gt;= 0, REPT(" ",SOURCE!$P$2-LEN(SOURCE!D952)), "")&amp;
      SOURCE!E952&amp;", "&amp; IF(SOURCE!$Q$2-LEN(SOURCE!E952) &gt;=0, REPT(" ",SOURCE!$Q$2-LEN(SOURCE!E952)), "")&amp;
      SOURCE!F952&amp;", "&amp; IF(SOURCE!$R$2-LEN(SOURCE!F952) &gt;= 0, REPT(" ",SOURCE!$R$2-LEN(SOURCE!F952)+2), "")&amp;"("&amp;
      SUBSTITUTE(TEXT(SOURCE!G952,"??0"),"  ","")&amp;" &lt;&lt; TAM_MAX_BITS) |"&amp; IF(SOURCE!$S$2-3 &gt;= 0, REPT(" ",SOURCE!$S$2-5+4+1-1-LEN(SUBSTITUTE(SUBSTITUTE(TEXT(SOURCE!H952,"????0"),"  ","")," ",""))), "")&amp;
      SUBSTITUTE(SUBSTITUTE(TEXT(SOURCE!H952,"????0"),"  ","")," ","")&amp;","&amp; IF(SOURCE!$T$2-3 &gt;= 0, REPT(" ",SOURCE!$T$2-3-5), "")&amp;
      SOURCE!I952&amp;" | "&amp; IF(SOURCE!$U$2-LEN(SOURCE!I952) &gt;= 0, REPT(" ",SOURCE!$U$2-LEN(SOURCE!I952)), "")&amp;
      SOURCE!J952&amp;      IF(SOURCE!$V$2-LEN(SOURCE!J952) &gt;= 0, REPT(" ",SOURCE!$V$2-LEN(SOURCE!J952)), "")&amp;
  " | "&amp; SOURCE!K952&amp;      IF(SOURCE!$X$2-LEN(SOURCE!K952) &gt;= 0, REPT(" ",SOURCE!$X$2-LEN(SOURCE!K952)), "")&amp;
      "},"&amp;IF(SOURCE!L952&lt;&gt;"",""&amp;SOURCE!L952,"")
 )
)
)</f>
        <v>/*  928 */  { itemToBeCoded,               NOPARAM,                     "",                                            STD_SUB_u_b,                                   (0 &lt;&lt; TAM_MAX_BITS) |     0, CAT_NONE | SLS_UNCHANGED | US_UNCHANGED},</v>
      </c>
    </row>
    <row r="953" spans="1:1">
      <c r="A953" s="168" t="str">
        <f>IF(AND(OR(SOURCE!A953="",ISBLANK(SOURCE!A953)),SOURCE!B953&gt;0),IF(ISBLANK(SOURCE!C953),"",SOURCE!C953),
IF(SOURCE!B953&lt;0,VLOOKUP(SOURCE!B953,lookups!A$1:B$25,2,0),
  IF(ISBLANK(SOURCE!B953),
    "",
    "/* "&amp;TEXT(SOURCE!B953,"???0")&amp;" *"&amp;
      SOURCE!C953&amp;", "&amp; IF(SOURCE!$O$2-LEN(SOURCE!C953) &gt;= 0, REPT(" ",SOURCE!$O$2-LEN(SOURCE!C953)), "")&amp;
      SOURCE!D953&amp;", "&amp; IF(SOURCE!$P$2-LEN(SOURCE!D953) &gt;= 0, REPT(" ",SOURCE!$P$2-LEN(SOURCE!D953)), "")&amp;
      SOURCE!E953&amp;", "&amp; IF(SOURCE!$Q$2-LEN(SOURCE!E953) &gt;=0, REPT(" ",SOURCE!$Q$2-LEN(SOURCE!E953)), "")&amp;
      SOURCE!F953&amp;", "&amp; IF(SOURCE!$R$2-LEN(SOURCE!F953) &gt;= 0, REPT(" ",SOURCE!$R$2-LEN(SOURCE!F953)+2), "")&amp;"("&amp;
      SUBSTITUTE(TEXT(SOURCE!G953,"??0"),"  ","")&amp;" &lt;&lt; TAM_MAX_BITS) |"&amp; IF(SOURCE!$S$2-3 &gt;= 0, REPT(" ",SOURCE!$S$2-5+4+1-1-LEN(SUBSTITUTE(SUBSTITUTE(TEXT(SOURCE!H953,"????0"),"  ","")," ",""))), "")&amp;
      SUBSTITUTE(SUBSTITUTE(TEXT(SOURCE!H953,"????0"),"  ","")," ","")&amp;","&amp; IF(SOURCE!$T$2-3 &gt;= 0, REPT(" ",SOURCE!$T$2-3-5), "")&amp;
      SOURCE!I953&amp;" | "&amp; IF(SOURCE!$U$2-LEN(SOURCE!I953) &gt;= 0, REPT(" ",SOURCE!$U$2-LEN(SOURCE!I953)), "")&amp;
      SOURCE!J953&amp;      IF(SOURCE!$V$2-LEN(SOURCE!J953) &gt;= 0, REPT(" ",SOURCE!$V$2-LEN(SOURCE!J953)), "")&amp;
  " | "&amp; SOURCE!K953&amp;      IF(SOURCE!$X$2-LEN(SOURCE!K953) &gt;= 0, REPT(" ",SOURCE!$X$2-LEN(SOURCE!K953)), "")&amp;
      "},"&amp;IF(SOURCE!L953&lt;&gt;"",""&amp;SOURCE!L953,"")
 )
)
)</f>
        <v>/*  929 */  { itemToBeCoded,               NOPARAM,                     "",                                            STD_SUB_x_b,                                   (0 &lt;&lt; TAM_MAX_BITS) |     0, CAT_NONE | SLS_UNCHANGED | US_UNCHANGED},</v>
      </c>
    </row>
    <row r="954" spans="1:1">
      <c r="A954" s="168" t="str">
        <f>IF(AND(OR(SOURCE!A954="",ISBLANK(SOURCE!A954)),SOURCE!B954&gt;0),IF(ISBLANK(SOURCE!C954),"",SOURCE!C954),
IF(SOURCE!B954&lt;0,VLOOKUP(SOURCE!B954,lookups!A$1:B$25,2,0),
  IF(ISBLANK(SOURCE!B954),
    "",
    "/* "&amp;TEXT(SOURCE!B954,"???0")&amp;" *"&amp;
      SOURCE!C954&amp;", "&amp; IF(SOURCE!$O$2-LEN(SOURCE!C954) &gt;= 0, REPT(" ",SOURCE!$O$2-LEN(SOURCE!C954)), "")&amp;
      SOURCE!D954&amp;", "&amp; IF(SOURCE!$P$2-LEN(SOURCE!D954) &gt;= 0, REPT(" ",SOURCE!$P$2-LEN(SOURCE!D954)), "")&amp;
      SOURCE!E954&amp;", "&amp; IF(SOURCE!$Q$2-LEN(SOURCE!E954) &gt;=0, REPT(" ",SOURCE!$Q$2-LEN(SOURCE!E954)), "")&amp;
      SOURCE!F954&amp;", "&amp; IF(SOURCE!$R$2-LEN(SOURCE!F954) &gt;= 0, REPT(" ",SOURCE!$R$2-LEN(SOURCE!F954)+2), "")&amp;"("&amp;
      SUBSTITUTE(TEXT(SOURCE!G954,"??0"),"  ","")&amp;" &lt;&lt; TAM_MAX_BITS) |"&amp; IF(SOURCE!$S$2-3 &gt;= 0, REPT(" ",SOURCE!$S$2-5+4+1-1-LEN(SUBSTITUTE(SUBSTITUTE(TEXT(SOURCE!H954,"????0"),"  ","")," ",""))), "")&amp;
      SUBSTITUTE(SUBSTITUTE(TEXT(SOURCE!H954,"????0"),"  ","")," ","")&amp;","&amp; IF(SOURCE!$T$2-3 &gt;= 0, REPT(" ",SOURCE!$T$2-3-5), "")&amp;
      SOURCE!I954&amp;" | "&amp; IF(SOURCE!$U$2-LEN(SOURCE!I954) &gt;= 0, REPT(" ",SOURCE!$U$2-LEN(SOURCE!I954)), "")&amp;
      SOURCE!J954&amp;      IF(SOURCE!$V$2-LEN(SOURCE!J954) &gt;= 0, REPT(" ",SOURCE!$V$2-LEN(SOURCE!J954)), "")&amp;
  " | "&amp; SOURCE!K954&amp;      IF(SOURCE!$X$2-LEN(SOURCE!K954) &gt;= 0, REPT(" ",SOURCE!$X$2-LEN(SOURCE!K954)), "")&amp;
      "},"&amp;IF(SOURCE!L954&lt;&gt;"",""&amp;SOURCE!L954,"")
 )
)
)</f>
        <v>/*  930 */  { itemToBeCoded,               NOPARAM,                     "",                                            STD_SUP_PLUS,                                  (0 &lt;&lt; TAM_MAX_BITS) |     0, CAT_NONE | SLS_UNCHANGED | US_UNCHANGED},</v>
      </c>
    </row>
    <row r="955" spans="1:1">
      <c r="A955" s="168" t="str">
        <f>IF(AND(OR(SOURCE!A955="",ISBLANK(SOURCE!A955)),SOURCE!B955&gt;0),IF(ISBLANK(SOURCE!C955),"",SOURCE!C955),
IF(SOURCE!B955&lt;0,VLOOKUP(SOURCE!B955,lookups!A$1:B$25,2,0),
  IF(ISBLANK(SOURCE!B955),
    "",
    "/* "&amp;TEXT(SOURCE!B955,"???0")&amp;" *"&amp;
      SOURCE!C955&amp;", "&amp; IF(SOURCE!$O$2-LEN(SOURCE!C955) &gt;= 0, REPT(" ",SOURCE!$O$2-LEN(SOURCE!C955)), "")&amp;
      SOURCE!D955&amp;", "&amp; IF(SOURCE!$P$2-LEN(SOURCE!D955) &gt;= 0, REPT(" ",SOURCE!$P$2-LEN(SOURCE!D955)), "")&amp;
      SOURCE!E955&amp;", "&amp; IF(SOURCE!$Q$2-LEN(SOURCE!E955) &gt;=0, REPT(" ",SOURCE!$Q$2-LEN(SOURCE!E955)), "")&amp;
      SOURCE!F955&amp;", "&amp; IF(SOURCE!$R$2-LEN(SOURCE!F955) &gt;= 0, REPT(" ",SOURCE!$R$2-LEN(SOURCE!F955)+2), "")&amp;"("&amp;
      SUBSTITUTE(TEXT(SOURCE!G955,"??0"),"  ","")&amp;" &lt;&lt; TAM_MAX_BITS) |"&amp; IF(SOURCE!$S$2-3 &gt;= 0, REPT(" ",SOURCE!$S$2-5+4+1-1-LEN(SUBSTITUTE(SUBSTITUTE(TEXT(SOURCE!H955,"????0"),"  ","")," ",""))), "")&amp;
      SUBSTITUTE(SUBSTITUTE(TEXT(SOURCE!H955,"????0"),"  ","")," ","")&amp;","&amp; IF(SOURCE!$T$2-3 &gt;= 0, REPT(" ",SOURCE!$T$2-3-5), "")&amp;
      SOURCE!I955&amp;" | "&amp; IF(SOURCE!$U$2-LEN(SOURCE!I955) &gt;= 0, REPT(" ",SOURCE!$U$2-LEN(SOURCE!I955)), "")&amp;
      SOURCE!J955&amp;      IF(SOURCE!$V$2-LEN(SOURCE!J955) &gt;= 0, REPT(" ",SOURCE!$V$2-LEN(SOURCE!J955)), "")&amp;
  " | "&amp; SOURCE!K955&amp;      IF(SOURCE!$X$2-LEN(SOURCE!K955) &gt;= 0, REPT(" ",SOURCE!$X$2-LEN(SOURCE!K955)), "")&amp;
      "},"&amp;IF(SOURCE!L955&lt;&gt;"",""&amp;SOURCE!L955,"")
 )
)
)</f>
        <v>/*  931 */  { itemToBeCoded,               NOPARAM,                     "",                                            STD_SUP_MINUS,                                 (0 &lt;&lt; TAM_MAX_BITS) |     0, CAT_NONE | SLS_UNCHANGED | US_UNCHANGED},</v>
      </c>
    </row>
    <row r="956" spans="1:1">
      <c r="A956" s="168" t="str">
        <f>IF(AND(OR(SOURCE!A956="",ISBLANK(SOURCE!A956)),SOURCE!B956&gt;0),IF(ISBLANK(SOURCE!C956),"",SOURCE!C956),
IF(SOURCE!B956&lt;0,VLOOKUP(SOURCE!B956,lookups!A$1:B$25,2,0),
  IF(ISBLANK(SOURCE!B956),
    "",
    "/* "&amp;TEXT(SOURCE!B956,"???0")&amp;" *"&amp;
      SOURCE!C956&amp;", "&amp; IF(SOURCE!$O$2-LEN(SOURCE!C956) &gt;= 0, REPT(" ",SOURCE!$O$2-LEN(SOURCE!C956)), "")&amp;
      SOURCE!D956&amp;", "&amp; IF(SOURCE!$P$2-LEN(SOURCE!D956) &gt;= 0, REPT(" ",SOURCE!$P$2-LEN(SOURCE!D956)), "")&amp;
      SOURCE!E956&amp;", "&amp; IF(SOURCE!$Q$2-LEN(SOURCE!E956) &gt;=0, REPT(" ",SOURCE!$Q$2-LEN(SOURCE!E956)), "")&amp;
      SOURCE!F956&amp;", "&amp; IF(SOURCE!$R$2-LEN(SOURCE!F956) &gt;= 0, REPT(" ",SOURCE!$R$2-LEN(SOURCE!F956)+2), "")&amp;"("&amp;
      SUBSTITUTE(TEXT(SOURCE!G956,"??0"),"  ","")&amp;" &lt;&lt; TAM_MAX_BITS) |"&amp; IF(SOURCE!$S$2-3 &gt;= 0, REPT(" ",SOURCE!$S$2-5+4+1-1-LEN(SUBSTITUTE(SUBSTITUTE(TEXT(SOURCE!H956,"????0"),"  ","")," ",""))), "")&amp;
      SUBSTITUTE(SUBSTITUTE(TEXT(SOURCE!H956,"????0"),"  ","")," ","")&amp;","&amp; IF(SOURCE!$T$2-3 &gt;= 0, REPT(" ",SOURCE!$T$2-3-5), "")&amp;
      SOURCE!I956&amp;" | "&amp; IF(SOURCE!$U$2-LEN(SOURCE!I956) &gt;= 0, REPT(" ",SOURCE!$U$2-LEN(SOURCE!I956)), "")&amp;
      SOURCE!J956&amp;      IF(SOURCE!$V$2-LEN(SOURCE!J956) &gt;= 0, REPT(" ",SOURCE!$V$2-LEN(SOURCE!J956)), "")&amp;
  " | "&amp; SOURCE!K956&amp;      IF(SOURCE!$X$2-LEN(SOURCE!K956) &gt;= 0, REPT(" ",SOURCE!$X$2-LEN(SOURCE!K956)), "")&amp;
      "},"&amp;IF(SOURCE!L956&lt;&gt;"",""&amp;SOURCE!L956,"")
 )
)
)</f>
        <v>/*  932 */  { addItemToBuffer,             ITM_SUP_MINUS_1,             "",                                            STD_SUP_MINUS_1,                               (0 &lt;&lt; TAM_MAX_BITS) |     0, CAT_NONE | SLS_UNCHANGED | US_UNCHANGED},</v>
      </c>
    </row>
    <row r="957" spans="1:1">
      <c r="A957" s="168" t="str">
        <f>IF(AND(OR(SOURCE!A957="",ISBLANK(SOURCE!A957)),SOURCE!B957&gt;0),IF(ISBLANK(SOURCE!C957),"",SOURCE!C957),
IF(SOURCE!B957&lt;0,VLOOKUP(SOURCE!B957,lookups!A$1:B$25,2,0),
  IF(ISBLANK(SOURCE!B957),
    "",
    "/* "&amp;TEXT(SOURCE!B957,"???0")&amp;" *"&amp;
      SOURCE!C957&amp;", "&amp; IF(SOURCE!$O$2-LEN(SOURCE!C957) &gt;= 0, REPT(" ",SOURCE!$O$2-LEN(SOURCE!C957)), "")&amp;
      SOURCE!D957&amp;", "&amp; IF(SOURCE!$P$2-LEN(SOURCE!D957) &gt;= 0, REPT(" ",SOURCE!$P$2-LEN(SOURCE!D957)), "")&amp;
      SOURCE!E957&amp;", "&amp; IF(SOURCE!$Q$2-LEN(SOURCE!E957) &gt;=0, REPT(" ",SOURCE!$Q$2-LEN(SOURCE!E957)), "")&amp;
      SOURCE!F957&amp;", "&amp; IF(SOURCE!$R$2-LEN(SOURCE!F957) &gt;= 0, REPT(" ",SOURCE!$R$2-LEN(SOURCE!F957)+2), "")&amp;"("&amp;
      SUBSTITUTE(TEXT(SOURCE!G957,"??0"),"  ","")&amp;" &lt;&lt; TAM_MAX_BITS) |"&amp; IF(SOURCE!$S$2-3 &gt;= 0, REPT(" ",SOURCE!$S$2-5+4+1-1-LEN(SUBSTITUTE(SUBSTITUTE(TEXT(SOURCE!H957,"????0"),"  ","")," ",""))), "")&amp;
      SUBSTITUTE(SUBSTITUTE(TEXT(SOURCE!H957,"????0"),"  ","")," ","")&amp;","&amp; IF(SOURCE!$T$2-3 &gt;= 0, REPT(" ",SOURCE!$T$2-3-5), "")&amp;
      SOURCE!I957&amp;" | "&amp; IF(SOURCE!$U$2-LEN(SOURCE!I957) &gt;= 0, REPT(" ",SOURCE!$U$2-LEN(SOURCE!I957)), "")&amp;
      SOURCE!J957&amp;      IF(SOURCE!$V$2-LEN(SOURCE!J957) &gt;= 0, REPT(" ",SOURCE!$V$2-LEN(SOURCE!J957)), "")&amp;
  " | "&amp; SOURCE!K957&amp;      IF(SOURCE!$X$2-LEN(SOURCE!K957) &gt;= 0, REPT(" ",SOURCE!$X$2-LEN(SOURCE!K957)), "")&amp;
      "},"&amp;IF(SOURCE!L957&lt;&gt;"",""&amp;SOURCE!L957,"")
 )
)
)</f>
        <v>/*  933 */  { addItemToBuffer,             ITM_SUP_INFINITY,            "",                                            STD_SUP_INFINITY,                              (0 &lt;&lt; TAM_MAX_BITS) |     0, CAT_NONE | SLS_UNCHANGED | US_UNCHANGED},</v>
      </c>
    </row>
    <row r="958" spans="1:1">
      <c r="A958" s="168" t="str">
        <f>IF(AND(OR(SOURCE!A958="",ISBLANK(SOURCE!A958)),SOURCE!B958&gt;0),IF(ISBLANK(SOURCE!C958),"",SOURCE!C958),
IF(SOURCE!B958&lt;0,VLOOKUP(SOURCE!B958,lookups!A$1:B$25,2,0),
  IF(ISBLANK(SOURCE!B958),
    "",
    "/* "&amp;TEXT(SOURCE!B958,"???0")&amp;" *"&amp;
      SOURCE!C958&amp;", "&amp; IF(SOURCE!$O$2-LEN(SOURCE!C958) &gt;= 0, REPT(" ",SOURCE!$O$2-LEN(SOURCE!C958)), "")&amp;
      SOURCE!D958&amp;", "&amp; IF(SOURCE!$P$2-LEN(SOURCE!D958) &gt;= 0, REPT(" ",SOURCE!$P$2-LEN(SOURCE!D958)), "")&amp;
      SOURCE!E958&amp;", "&amp; IF(SOURCE!$Q$2-LEN(SOURCE!E958) &gt;=0, REPT(" ",SOURCE!$Q$2-LEN(SOURCE!E958)), "")&amp;
      SOURCE!F958&amp;", "&amp; IF(SOURCE!$R$2-LEN(SOURCE!F958) &gt;= 0, REPT(" ",SOURCE!$R$2-LEN(SOURCE!F958)+2), "")&amp;"("&amp;
      SUBSTITUTE(TEXT(SOURCE!G958,"??0"),"  ","")&amp;" &lt;&lt; TAM_MAX_BITS) |"&amp; IF(SOURCE!$S$2-3 &gt;= 0, REPT(" ",SOURCE!$S$2-5+4+1-1-LEN(SUBSTITUTE(SUBSTITUTE(TEXT(SOURCE!H958,"????0"),"  ","")," ",""))), "")&amp;
      SUBSTITUTE(SUBSTITUTE(TEXT(SOURCE!H958,"????0"),"  ","")," ","")&amp;","&amp; IF(SOURCE!$T$2-3 &gt;= 0, REPT(" ",SOURCE!$T$2-3-5), "")&amp;
      SOURCE!I958&amp;" | "&amp; IF(SOURCE!$U$2-LEN(SOURCE!I958) &gt;= 0, REPT(" ",SOURCE!$U$2-LEN(SOURCE!I958)), "")&amp;
      SOURCE!J958&amp;      IF(SOURCE!$V$2-LEN(SOURCE!J958) &gt;= 0, REPT(" ",SOURCE!$V$2-LEN(SOURCE!J958)), "")&amp;
  " | "&amp; SOURCE!K958&amp;      IF(SOURCE!$X$2-LEN(SOURCE!K958) &gt;= 0, REPT(" ",SOURCE!$X$2-LEN(SOURCE!K958)), "")&amp;
      "},"&amp;IF(SOURCE!L958&lt;&gt;"",""&amp;SOURCE!L958,"")
 )
)
)</f>
        <v>/*  934 */  { addItemToBuffer,             ITM_SUP_ASTERISK,            "",                                            STD_SUP_ASTERISK,                              (0 &lt;&lt; TAM_MAX_BITS) |     0, CAT_NONE | SLS_UNCHANGED | US_UNCHANGED},</v>
      </c>
    </row>
    <row r="959" spans="1:1">
      <c r="A959" s="168" t="str">
        <f>IF(AND(OR(SOURCE!A959="",ISBLANK(SOURCE!A959)),SOURCE!B959&gt;0),IF(ISBLANK(SOURCE!C959),"",SOURCE!C959),
IF(SOURCE!B959&lt;0,VLOOKUP(SOURCE!B959,lookups!A$1:B$25,2,0),
  IF(ISBLANK(SOURCE!B959),
    "",
    "/* "&amp;TEXT(SOURCE!B959,"???0")&amp;" *"&amp;
      SOURCE!C959&amp;", "&amp; IF(SOURCE!$O$2-LEN(SOURCE!C959) &gt;= 0, REPT(" ",SOURCE!$O$2-LEN(SOURCE!C959)), "")&amp;
      SOURCE!D959&amp;", "&amp; IF(SOURCE!$P$2-LEN(SOURCE!D959) &gt;= 0, REPT(" ",SOURCE!$P$2-LEN(SOURCE!D959)), "")&amp;
      SOURCE!E959&amp;", "&amp; IF(SOURCE!$Q$2-LEN(SOURCE!E959) &gt;=0, REPT(" ",SOURCE!$Q$2-LEN(SOURCE!E959)), "")&amp;
      SOURCE!F959&amp;", "&amp; IF(SOURCE!$R$2-LEN(SOURCE!F959) &gt;= 0, REPT(" ",SOURCE!$R$2-LEN(SOURCE!F959)+2), "")&amp;"("&amp;
      SUBSTITUTE(TEXT(SOURCE!G959,"??0"),"  ","")&amp;" &lt;&lt; TAM_MAX_BITS) |"&amp; IF(SOURCE!$S$2-3 &gt;= 0, REPT(" ",SOURCE!$S$2-5+4+1-1-LEN(SUBSTITUTE(SUBSTITUTE(TEXT(SOURCE!H959,"????0"),"  ","")," ",""))), "")&amp;
      SUBSTITUTE(SUBSTITUTE(TEXT(SOURCE!H959,"????0"),"  ","")," ","")&amp;","&amp; IF(SOURCE!$T$2-3 &gt;= 0, REPT(" ",SOURCE!$T$2-3-5), "")&amp;
      SOURCE!I959&amp;" | "&amp; IF(SOURCE!$U$2-LEN(SOURCE!I959) &gt;= 0, REPT(" ",SOURCE!$U$2-LEN(SOURCE!I959)), "")&amp;
      SOURCE!J959&amp;      IF(SOURCE!$V$2-LEN(SOURCE!J959) &gt;= 0, REPT(" ",SOURCE!$V$2-LEN(SOURCE!J959)), "")&amp;
  " | "&amp; SOURCE!K959&amp;      IF(SOURCE!$X$2-LEN(SOURCE!K959) &gt;= 0, REPT(" ",SOURCE!$X$2-LEN(SOURCE!K959)), "")&amp;
      "},"&amp;IF(SOURCE!L959&lt;&gt;"",""&amp;SOURCE!L959,"")
 )
)
)</f>
        <v>/*  935 */  { itemToBeCoded,               NOPARAM,                     "",                                            STD_SUP_0,                                     (0 &lt;&lt; TAM_MAX_BITS) |     0, CAT_NONE | SLS_UNCHANGED | US_UNCHANGED},</v>
      </c>
    </row>
    <row r="960" spans="1:1">
      <c r="A960" s="168" t="str">
        <f>IF(AND(OR(SOURCE!A960="",ISBLANK(SOURCE!A960)),SOURCE!B960&gt;0),IF(ISBLANK(SOURCE!C960),"",SOURCE!C960),
IF(SOURCE!B960&lt;0,VLOOKUP(SOURCE!B960,lookups!A$1:B$25,2,0),
  IF(ISBLANK(SOURCE!B960),
    "",
    "/* "&amp;TEXT(SOURCE!B960,"???0")&amp;" *"&amp;
      SOURCE!C960&amp;", "&amp; IF(SOURCE!$O$2-LEN(SOURCE!C960) &gt;= 0, REPT(" ",SOURCE!$O$2-LEN(SOURCE!C960)), "")&amp;
      SOURCE!D960&amp;", "&amp; IF(SOURCE!$P$2-LEN(SOURCE!D960) &gt;= 0, REPT(" ",SOURCE!$P$2-LEN(SOURCE!D960)), "")&amp;
      SOURCE!E960&amp;", "&amp; IF(SOURCE!$Q$2-LEN(SOURCE!E960) &gt;=0, REPT(" ",SOURCE!$Q$2-LEN(SOURCE!E960)), "")&amp;
      SOURCE!F960&amp;", "&amp; IF(SOURCE!$R$2-LEN(SOURCE!F960) &gt;= 0, REPT(" ",SOURCE!$R$2-LEN(SOURCE!F960)+2), "")&amp;"("&amp;
      SUBSTITUTE(TEXT(SOURCE!G960,"??0"),"  ","")&amp;" &lt;&lt; TAM_MAX_BITS) |"&amp; IF(SOURCE!$S$2-3 &gt;= 0, REPT(" ",SOURCE!$S$2-5+4+1-1-LEN(SUBSTITUTE(SUBSTITUTE(TEXT(SOURCE!H960,"????0"),"  ","")," ",""))), "")&amp;
      SUBSTITUTE(SUBSTITUTE(TEXT(SOURCE!H960,"????0"),"  ","")," ","")&amp;","&amp; IF(SOURCE!$T$2-3 &gt;= 0, REPT(" ",SOURCE!$T$2-3-5), "")&amp;
      SOURCE!I960&amp;" | "&amp; IF(SOURCE!$U$2-LEN(SOURCE!I960) &gt;= 0, REPT(" ",SOURCE!$U$2-LEN(SOURCE!I960)), "")&amp;
      SOURCE!J960&amp;      IF(SOURCE!$V$2-LEN(SOURCE!J960) &gt;= 0, REPT(" ",SOURCE!$V$2-LEN(SOURCE!J960)), "")&amp;
  " | "&amp; SOURCE!K960&amp;      IF(SOURCE!$X$2-LEN(SOURCE!K960) &gt;= 0, REPT(" ",SOURCE!$X$2-LEN(SOURCE!K960)), "")&amp;
      "},"&amp;IF(SOURCE!L960&lt;&gt;"",""&amp;SOURCE!L960,"")
 )
)
)</f>
        <v>/*  936 */  { itemToBeCoded,               NOPARAM,                     "",                                            STD_SUP_1,                                     (0 &lt;&lt; TAM_MAX_BITS) |     0, CAT_NONE | SLS_UNCHANGED | US_UNCHANGED},</v>
      </c>
    </row>
    <row r="961" spans="1:1">
      <c r="A961" s="168" t="str">
        <f>IF(AND(OR(SOURCE!A961="",ISBLANK(SOURCE!A961)),SOURCE!B961&gt;0),IF(ISBLANK(SOURCE!C961),"",SOURCE!C961),
IF(SOURCE!B961&lt;0,VLOOKUP(SOURCE!B961,lookups!A$1:B$25,2,0),
  IF(ISBLANK(SOURCE!B961),
    "",
    "/* "&amp;TEXT(SOURCE!B961,"???0")&amp;" *"&amp;
      SOURCE!C961&amp;", "&amp; IF(SOURCE!$O$2-LEN(SOURCE!C961) &gt;= 0, REPT(" ",SOURCE!$O$2-LEN(SOURCE!C961)), "")&amp;
      SOURCE!D961&amp;", "&amp; IF(SOURCE!$P$2-LEN(SOURCE!D961) &gt;= 0, REPT(" ",SOURCE!$P$2-LEN(SOURCE!D961)), "")&amp;
      SOURCE!E961&amp;", "&amp; IF(SOURCE!$Q$2-LEN(SOURCE!E961) &gt;=0, REPT(" ",SOURCE!$Q$2-LEN(SOURCE!E961)), "")&amp;
      SOURCE!F961&amp;", "&amp; IF(SOURCE!$R$2-LEN(SOURCE!F961) &gt;= 0, REPT(" ",SOURCE!$R$2-LEN(SOURCE!F961)+2), "")&amp;"("&amp;
      SUBSTITUTE(TEXT(SOURCE!G961,"??0"),"  ","")&amp;" &lt;&lt; TAM_MAX_BITS) |"&amp; IF(SOURCE!$S$2-3 &gt;= 0, REPT(" ",SOURCE!$S$2-5+4+1-1-LEN(SUBSTITUTE(SUBSTITUTE(TEXT(SOURCE!H961,"????0"),"  ","")," ",""))), "")&amp;
      SUBSTITUTE(SUBSTITUTE(TEXT(SOURCE!H961,"????0"),"  ","")," ","")&amp;","&amp; IF(SOURCE!$T$2-3 &gt;= 0, REPT(" ",SOURCE!$T$2-3-5), "")&amp;
      SOURCE!I961&amp;" | "&amp; IF(SOURCE!$U$2-LEN(SOURCE!I961) &gt;= 0, REPT(" ",SOURCE!$U$2-LEN(SOURCE!I961)), "")&amp;
      SOURCE!J961&amp;      IF(SOURCE!$V$2-LEN(SOURCE!J961) &gt;= 0, REPT(" ",SOURCE!$V$2-LEN(SOURCE!J961)), "")&amp;
  " | "&amp; SOURCE!K961&amp;      IF(SOURCE!$X$2-LEN(SOURCE!K961) &gt;= 0, REPT(" ",SOURCE!$X$2-LEN(SOURCE!K961)), "")&amp;
      "},"&amp;IF(SOURCE!L961&lt;&gt;"",""&amp;SOURCE!L961,"")
 )
)
)</f>
        <v>/*  937 */  { itemToBeCoded,               NOPARAM,                     "",                                            STD_SUP_2,                                     (0 &lt;&lt; TAM_MAX_BITS) |     0, CAT_NONE | SLS_UNCHANGED | US_UNCHANGED},</v>
      </c>
    </row>
    <row r="962" spans="1:1">
      <c r="A962" s="168" t="str">
        <f>IF(AND(OR(SOURCE!A962="",ISBLANK(SOURCE!A962)),SOURCE!B962&gt;0),IF(ISBLANK(SOURCE!C962),"",SOURCE!C962),
IF(SOURCE!B962&lt;0,VLOOKUP(SOURCE!B962,lookups!A$1:B$25,2,0),
  IF(ISBLANK(SOURCE!B962),
    "",
    "/* "&amp;TEXT(SOURCE!B962,"???0")&amp;" *"&amp;
      SOURCE!C962&amp;", "&amp; IF(SOURCE!$O$2-LEN(SOURCE!C962) &gt;= 0, REPT(" ",SOURCE!$O$2-LEN(SOURCE!C962)), "")&amp;
      SOURCE!D962&amp;", "&amp; IF(SOURCE!$P$2-LEN(SOURCE!D962) &gt;= 0, REPT(" ",SOURCE!$P$2-LEN(SOURCE!D962)), "")&amp;
      SOURCE!E962&amp;", "&amp; IF(SOURCE!$Q$2-LEN(SOURCE!E962) &gt;=0, REPT(" ",SOURCE!$Q$2-LEN(SOURCE!E962)), "")&amp;
      SOURCE!F962&amp;", "&amp; IF(SOURCE!$R$2-LEN(SOURCE!F962) &gt;= 0, REPT(" ",SOURCE!$R$2-LEN(SOURCE!F962)+2), "")&amp;"("&amp;
      SUBSTITUTE(TEXT(SOURCE!G962,"??0"),"  ","")&amp;" &lt;&lt; TAM_MAX_BITS) |"&amp; IF(SOURCE!$S$2-3 &gt;= 0, REPT(" ",SOURCE!$S$2-5+4+1-1-LEN(SUBSTITUTE(SUBSTITUTE(TEXT(SOURCE!H962,"????0"),"  ","")," ",""))), "")&amp;
      SUBSTITUTE(SUBSTITUTE(TEXT(SOURCE!H962,"????0"),"  ","")," ","")&amp;","&amp; IF(SOURCE!$T$2-3 &gt;= 0, REPT(" ",SOURCE!$T$2-3-5), "")&amp;
      SOURCE!I962&amp;" | "&amp; IF(SOURCE!$U$2-LEN(SOURCE!I962) &gt;= 0, REPT(" ",SOURCE!$U$2-LEN(SOURCE!I962)), "")&amp;
      SOURCE!J962&amp;      IF(SOURCE!$V$2-LEN(SOURCE!J962) &gt;= 0, REPT(" ",SOURCE!$V$2-LEN(SOURCE!J962)), "")&amp;
  " | "&amp; SOURCE!K962&amp;      IF(SOURCE!$X$2-LEN(SOURCE!K962) &gt;= 0, REPT(" ",SOURCE!$X$2-LEN(SOURCE!K962)), "")&amp;
      "},"&amp;IF(SOURCE!L962&lt;&gt;"",""&amp;SOURCE!L962,"")
 )
)
)</f>
        <v>/*  938 */  { itemToBeCoded,               NOPARAM,                     "",                                            STD_SUP_3,                                     (0 &lt;&lt; TAM_MAX_BITS) |     0, CAT_NONE | SLS_UNCHANGED | US_UNCHANGED},</v>
      </c>
    </row>
    <row r="963" spans="1:1">
      <c r="A963" s="168" t="str">
        <f>IF(AND(OR(SOURCE!A963="",ISBLANK(SOURCE!A963)),SOURCE!B963&gt;0),IF(ISBLANK(SOURCE!C963),"",SOURCE!C963),
IF(SOURCE!B963&lt;0,VLOOKUP(SOURCE!B963,lookups!A$1:B$25,2,0),
  IF(ISBLANK(SOURCE!B963),
    "",
    "/* "&amp;TEXT(SOURCE!B963,"???0")&amp;" *"&amp;
      SOURCE!C963&amp;", "&amp; IF(SOURCE!$O$2-LEN(SOURCE!C963) &gt;= 0, REPT(" ",SOURCE!$O$2-LEN(SOURCE!C963)), "")&amp;
      SOURCE!D963&amp;", "&amp; IF(SOURCE!$P$2-LEN(SOURCE!D963) &gt;= 0, REPT(" ",SOURCE!$P$2-LEN(SOURCE!D963)), "")&amp;
      SOURCE!E963&amp;", "&amp; IF(SOURCE!$Q$2-LEN(SOURCE!E963) &gt;=0, REPT(" ",SOURCE!$Q$2-LEN(SOURCE!E963)), "")&amp;
      SOURCE!F963&amp;", "&amp; IF(SOURCE!$R$2-LEN(SOURCE!F963) &gt;= 0, REPT(" ",SOURCE!$R$2-LEN(SOURCE!F963)+2), "")&amp;"("&amp;
      SUBSTITUTE(TEXT(SOURCE!G963,"??0"),"  ","")&amp;" &lt;&lt; TAM_MAX_BITS) |"&amp; IF(SOURCE!$S$2-3 &gt;= 0, REPT(" ",SOURCE!$S$2-5+4+1-1-LEN(SUBSTITUTE(SUBSTITUTE(TEXT(SOURCE!H963,"????0"),"  ","")," ",""))), "")&amp;
      SUBSTITUTE(SUBSTITUTE(TEXT(SOURCE!H963,"????0"),"  ","")," ","")&amp;","&amp; IF(SOURCE!$T$2-3 &gt;= 0, REPT(" ",SOURCE!$T$2-3-5), "")&amp;
      SOURCE!I963&amp;" | "&amp; IF(SOURCE!$U$2-LEN(SOURCE!I963) &gt;= 0, REPT(" ",SOURCE!$U$2-LEN(SOURCE!I963)), "")&amp;
      SOURCE!J963&amp;      IF(SOURCE!$V$2-LEN(SOURCE!J963) &gt;= 0, REPT(" ",SOURCE!$V$2-LEN(SOURCE!J963)), "")&amp;
  " | "&amp; SOURCE!K963&amp;      IF(SOURCE!$X$2-LEN(SOURCE!K963) &gt;= 0, REPT(" ",SOURCE!$X$2-LEN(SOURCE!K963)), "")&amp;
      "},"&amp;IF(SOURCE!L963&lt;&gt;"",""&amp;SOURCE!L963,"")
 )
)
)</f>
        <v>/*  939 */  { itemToBeCoded,               NOPARAM,                     "",                                            STD_SUP_4,                                     (0 &lt;&lt; TAM_MAX_BITS) |     0, CAT_NONE | SLS_UNCHANGED | US_UNCHANGED},</v>
      </c>
    </row>
    <row r="964" spans="1:1">
      <c r="A964" s="168" t="str">
        <f>IF(AND(OR(SOURCE!A964="",ISBLANK(SOURCE!A964)),SOURCE!B964&gt;0),IF(ISBLANK(SOURCE!C964),"",SOURCE!C964),
IF(SOURCE!B964&lt;0,VLOOKUP(SOURCE!B964,lookups!A$1:B$25,2,0),
  IF(ISBLANK(SOURCE!B964),
    "",
    "/* "&amp;TEXT(SOURCE!B964,"???0")&amp;" *"&amp;
      SOURCE!C964&amp;", "&amp; IF(SOURCE!$O$2-LEN(SOURCE!C964) &gt;= 0, REPT(" ",SOURCE!$O$2-LEN(SOURCE!C964)), "")&amp;
      SOURCE!D964&amp;", "&amp; IF(SOURCE!$P$2-LEN(SOURCE!D964) &gt;= 0, REPT(" ",SOURCE!$P$2-LEN(SOURCE!D964)), "")&amp;
      SOURCE!E964&amp;", "&amp; IF(SOURCE!$Q$2-LEN(SOURCE!E964) &gt;=0, REPT(" ",SOURCE!$Q$2-LEN(SOURCE!E964)), "")&amp;
      SOURCE!F964&amp;", "&amp; IF(SOURCE!$R$2-LEN(SOURCE!F964) &gt;= 0, REPT(" ",SOURCE!$R$2-LEN(SOURCE!F964)+2), "")&amp;"("&amp;
      SUBSTITUTE(TEXT(SOURCE!G964,"??0"),"  ","")&amp;" &lt;&lt; TAM_MAX_BITS) |"&amp; IF(SOURCE!$S$2-3 &gt;= 0, REPT(" ",SOURCE!$S$2-5+4+1-1-LEN(SUBSTITUTE(SUBSTITUTE(TEXT(SOURCE!H964,"????0"),"  ","")," ",""))), "")&amp;
      SUBSTITUTE(SUBSTITUTE(TEXT(SOURCE!H964,"????0"),"  ","")," ","")&amp;","&amp; IF(SOURCE!$T$2-3 &gt;= 0, REPT(" ",SOURCE!$T$2-3-5), "")&amp;
      SOURCE!I964&amp;" | "&amp; IF(SOURCE!$U$2-LEN(SOURCE!I964) &gt;= 0, REPT(" ",SOURCE!$U$2-LEN(SOURCE!I964)), "")&amp;
      SOURCE!J964&amp;      IF(SOURCE!$V$2-LEN(SOURCE!J964) &gt;= 0, REPT(" ",SOURCE!$V$2-LEN(SOURCE!J964)), "")&amp;
  " | "&amp; SOURCE!K964&amp;      IF(SOURCE!$X$2-LEN(SOURCE!K964) &gt;= 0, REPT(" ",SOURCE!$X$2-LEN(SOURCE!K964)), "")&amp;
      "},"&amp;IF(SOURCE!L964&lt;&gt;"",""&amp;SOURCE!L964,"")
 )
)
)</f>
        <v>/*  940 */  { itemToBeCoded,               NOPARAM,                     "",                                            STD_SUP_5,                                     (0 &lt;&lt; TAM_MAX_BITS) |     0, CAT_NONE | SLS_UNCHANGED | US_UNCHANGED},</v>
      </c>
    </row>
    <row r="965" spans="1:1">
      <c r="A965" s="168" t="str">
        <f>IF(AND(OR(SOURCE!A965="",ISBLANK(SOURCE!A965)),SOURCE!B965&gt;0),IF(ISBLANK(SOURCE!C965),"",SOURCE!C965),
IF(SOURCE!B965&lt;0,VLOOKUP(SOURCE!B965,lookups!A$1:B$25,2,0),
  IF(ISBLANK(SOURCE!B965),
    "",
    "/* "&amp;TEXT(SOURCE!B965,"???0")&amp;" *"&amp;
      SOURCE!C965&amp;", "&amp; IF(SOURCE!$O$2-LEN(SOURCE!C965) &gt;= 0, REPT(" ",SOURCE!$O$2-LEN(SOURCE!C965)), "")&amp;
      SOURCE!D965&amp;", "&amp; IF(SOURCE!$P$2-LEN(SOURCE!D965) &gt;= 0, REPT(" ",SOURCE!$P$2-LEN(SOURCE!D965)), "")&amp;
      SOURCE!E965&amp;", "&amp; IF(SOURCE!$Q$2-LEN(SOURCE!E965) &gt;=0, REPT(" ",SOURCE!$Q$2-LEN(SOURCE!E965)), "")&amp;
      SOURCE!F965&amp;", "&amp; IF(SOURCE!$R$2-LEN(SOURCE!F965) &gt;= 0, REPT(" ",SOURCE!$R$2-LEN(SOURCE!F965)+2), "")&amp;"("&amp;
      SUBSTITUTE(TEXT(SOURCE!G965,"??0"),"  ","")&amp;" &lt;&lt; TAM_MAX_BITS) |"&amp; IF(SOURCE!$S$2-3 &gt;= 0, REPT(" ",SOURCE!$S$2-5+4+1-1-LEN(SUBSTITUTE(SUBSTITUTE(TEXT(SOURCE!H965,"????0"),"  ","")," ",""))), "")&amp;
      SUBSTITUTE(SUBSTITUTE(TEXT(SOURCE!H965,"????0"),"  ","")," ","")&amp;","&amp; IF(SOURCE!$T$2-3 &gt;= 0, REPT(" ",SOURCE!$T$2-3-5), "")&amp;
      SOURCE!I965&amp;" | "&amp; IF(SOURCE!$U$2-LEN(SOURCE!I965) &gt;= 0, REPT(" ",SOURCE!$U$2-LEN(SOURCE!I965)), "")&amp;
      SOURCE!J965&amp;      IF(SOURCE!$V$2-LEN(SOURCE!J965) &gt;= 0, REPT(" ",SOURCE!$V$2-LEN(SOURCE!J965)), "")&amp;
  " | "&amp; SOURCE!K965&amp;      IF(SOURCE!$X$2-LEN(SOURCE!K965) &gt;= 0, REPT(" ",SOURCE!$X$2-LEN(SOURCE!K965)), "")&amp;
      "},"&amp;IF(SOURCE!L965&lt;&gt;"",""&amp;SOURCE!L965,"")
 )
)
)</f>
        <v>/*  941 */  { itemToBeCoded,               NOPARAM,                     "",                                            STD_SUP_6,                                     (0 &lt;&lt; TAM_MAX_BITS) |     0, CAT_NONE | SLS_UNCHANGED | US_UNCHANGED},</v>
      </c>
    </row>
    <row r="966" spans="1:1">
      <c r="A966" s="168" t="str">
        <f>IF(AND(OR(SOURCE!A966="",ISBLANK(SOURCE!A966)),SOURCE!B966&gt;0),IF(ISBLANK(SOURCE!C966),"",SOURCE!C966),
IF(SOURCE!B966&lt;0,VLOOKUP(SOURCE!B966,lookups!A$1:B$25,2,0),
  IF(ISBLANK(SOURCE!B966),
    "",
    "/* "&amp;TEXT(SOURCE!B966,"???0")&amp;" *"&amp;
      SOURCE!C966&amp;", "&amp; IF(SOURCE!$O$2-LEN(SOURCE!C966) &gt;= 0, REPT(" ",SOURCE!$O$2-LEN(SOURCE!C966)), "")&amp;
      SOURCE!D966&amp;", "&amp; IF(SOURCE!$P$2-LEN(SOURCE!D966) &gt;= 0, REPT(" ",SOURCE!$P$2-LEN(SOURCE!D966)), "")&amp;
      SOURCE!E966&amp;", "&amp; IF(SOURCE!$Q$2-LEN(SOURCE!E966) &gt;=0, REPT(" ",SOURCE!$Q$2-LEN(SOURCE!E966)), "")&amp;
      SOURCE!F966&amp;", "&amp; IF(SOURCE!$R$2-LEN(SOURCE!F966) &gt;= 0, REPT(" ",SOURCE!$R$2-LEN(SOURCE!F966)+2), "")&amp;"("&amp;
      SUBSTITUTE(TEXT(SOURCE!G966,"??0"),"  ","")&amp;" &lt;&lt; TAM_MAX_BITS) |"&amp; IF(SOURCE!$S$2-3 &gt;= 0, REPT(" ",SOURCE!$S$2-5+4+1-1-LEN(SUBSTITUTE(SUBSTITUTE(TEXT(SOURCE!H966,"????0"),"  ","")," ",""))), "")&amp;
      SUBSTITUTE(SUBSTITUTE(TEXT(SOURCE!H966,"????0"),"  ","")," ","")&amp;","&amp; IF(SOURCE!$T$2-3 &gt;= 0, REPT(" ",SOURCE!$T$2-3-5), "")&amp;
      SOURCE!I966&amp;" | "&amp; IF(SOURCE!$U$2-LEN(SOURCE!I966) &gt;= 0, REPT(" ",SOURCE!$U$2-LEN(SOURCE!I966)), "")&amp;
      SOURCE!J966&amp;      IF(SOURCE!$V$2-LEN(SOURCE!J966) &gt;= 0, REPT(" ",SOURCE!$V$2-LEN(SOURCE!J966)), "")&amp;
  " | "&amp; SOURCE!K966&amp;      IF(SOURCE!$X$2-LEN(SOURCE!K966) &gt;= 0, REPT(" ",SOURCE!$X$2-LEN(SOURCE!K966)), "")&amp;
      "},"&amp;IF(SOURCE!L966&lt;&gt;"",""&amp;SOURCE!L966,"")
 )
)
)</f>
        <v>/*  942 */  { itemToBeCoded,               NOPARAM,                     "",                                            STD_SUP_7,                                     (0 &lt;&lt; TAM_MAX_BITS) |     0, CAT_NONE | SLS_UNCHANGED | US_UNCHANGED},</v>
      </c>
    </row>
    <row r="967" spans="1:1">
      <c r="A967" s="168" t="str">
        <f>IF(AND(OR(SOURCE!A967="",ISBLANK(SOURCE!A967)),SOURCE!B967&gt;0),IF(ISBLANK(SOURCE!C967),"",SOURCE!C967),
IF(SOURCE!B967&lt;0,VLOOKUP(SOURCE!B967,lookups!A$1:B$25,2,0),
  IF(ISBLANK(SOURCE!B967),
    "",
    "/* "&amp;TEXT(SOURCE!B967,"???0")&amp;" *"&amp;
      SOURCE!C967&amp;", "&amp; IF(SOURCE!$O$2-LEN(SOURCE!C967) &gt;= 0, REPT(" ",SOURCE!$O$2-LEN(SOURCE!C967)), "")&amp;
      SOURCE!D967&amp;", "&amp; IF(SOURCE!$P$2-LEN(SOURCE!D967) &gt;= 0, REPT(" ",SOURCE!$P$2-LEN(SOURCE!D967)), "")&amp;
      SOURCE!E967&amp;", "&amp; IF(SOURCE!$Q$2-LEN(SOURCE!E967) &gt;=0, REPT(" ",SOURCE!$Q$2-LEN(SOURCE!E967)), "")&amp;
      SOURCE!F967&amp;", "&amp; IF(SOURCE!$R$2-LEN(SOURCE!F967) &gt;= 0, REPT(" ",SOURCE!$R$2-LEN(SOURCE!F967)+2), "")&amp;"("&amp;
      SUBSTITUTE(TEXT(SOURCE!G967,"??0"),"  ","")&amp;" &lt;&lt; TAM_MAX_BITS) |"&amp; IF(SOURCE!$S$2-3 &gt;= 0, REPT(" ",SOURCE!$S$2-5+4+1-1-LEN(SUBSTITUTE(SUBSTITUTE(TEXT(SOURCE!H967,"????0"),"  ","")," ",""))), "")&amp;
      SUBSTITUTE(SUBSTITUTE(TEXT(SOURCE!H967,"????0"),"  ","")," ","")&amp;","&amp; IF(SOURCE!$T$2-3 &gt;= 0, REPT(" ",SOURCE!$T$2-3-5), "")&amp;
      SOURCE!I967&amp;" | "&amp; IF(SOURCE!$U$2-LEN(SOURCE!I967) &gt;= 0, REPT(" ",SOURCE!$U$2-LEN(SOURCE!I967)), "")&amp;
      SOURCE!J967&amp;      IF(SOURCE!$V$2-LEN(SOURCE!J967) &gt;= 0, REPT(" ",SOURCE!$V$2-LEN(SOURCE!J967)), "")&amp;
  " | "&amp; SOURCE!K967&amp;      IF(SOURCE!$X$2-LEN(SOURCE!K967) &gt;= 0, REPT(" ",SOURCE!$X$2-LEN(SOURCE!K967)), "")&amp;
      "},"&amp;IF(SOURCE!L967&lt;&gt;"",""&amp;SOURCE!L967,"")
 )
)
)</f>
        <v>/*  943 */  { itemToBeCoded,               NOPARAM,                     "",                                            STD_SUP_8,                                     (0 &lt;&lt; TAM_MAX_BITS) |     0, CAT_NONE | SLS_UNCHANGED | US_UNCHANGED},</v>
      </c>
    </row>
    <row r="968" spans="1:1">
      <c r="A968" s="168" t="str">
        <f>IF(AND(OR(SOURCE!A968="",ISBLANK(SOURCE!A968)),SOURCE!B968&gt;0),IF(ISBLANK(SOURCE!C968),"",SOURCE!C968),
IF(SOURCE!B968&lt;0,VLOOKUP(SOURCE!B968,lookups!A$1:B$25,2,0),
  IF(ISBLANK(SOURCE!B968),
    "",
    "/* "&amp;TEXT(SOURCE!B968,"???0")&amp;" *"&amp;
      SOURCE!C968&amp;", "&amp; IF(SOURCE!$O$2-LEN(SOURCE!C968) &gt;= 0, REPT(" ",SOURCE!$O$2-LEN(SOURCE!C968)), "")&amp;
      SOURCE!D968&amp;", "&amp; IF(SOURCE!$P$2-LEN(SOURCE!D968) &gt;= 0, REPT(" ",SOURCE!$P$2-LEN(SOURCE!D968)), "")&amp;
      SOURCE!E968&amp;", "&amp; IF(SOURCE!$Q$2-LEN(SOURCE!E968) &gt;=0, REPT(" ",SOURCE!$Q$2-LEN(SOURCE!E968)), "")&amp;
      SOURCE!F968&amp;", "&amp; IF(SOURCE!$R$2-LEN(SOURCE!F968) &gt;= 0, REPT(" ",SOURCE!$R$2-LEN(SOURCE!F968)+2), "")&amp;"("&amp;
      SUBSTITUTE(TEXT(SOURCE!G968,"??0"),"  ","")&amp;" &lt;&lt; TAM_MAX_BITS) |"&amp; IF(SOURCE!$S$2-3 &gt;= 0, REPT(" ",SOURCE!$S$2-5+4+1-1-LEN(SUBSTITUTE(SUBSTITUTE(TEXT(SOURCE!H968,"????0"),"  ","")," ",""))), "")&amp;
      SUBSTITUTE(SUBSTITUTE(TEXT(SOURCE!H968,"????0"),"  ","")," ","")&amp;","&amp; IF(SOURCE!$T$2-3 &gt;= 0, REPT(" ",SOURCE!$T$2-3-5), "")&amp;
      SOURCE!I968&amp;" | "&amp; IF(SOURCE!$U$2-LEN(SOURCE!I968) &gt;= 0, REPT(" ",SOURCE!$U$2-LEN(SOURCE!I968)), "")&amp;
      SOURCE!J968&amp;      IF(SOURCE!$V$2-LEN(SOURCE!J968) &gt;= 0, REPT(" ",SOURCE!$V$2-LEN(SOURCE!J968)), "")&amp;
  " | "&amp; SOURCE!K968&amp;      IF(SOURCE!$X$2-LEN(SOURCE!K968) &gt;= 0, REPT(" ",SOURCE!$X$2-LEN(SOURCE!K968)), "")&amp;
      "},"&amp;IF(SOURCE!L968&lt;&gt;"",""&amp;SOURCE!L968,"")
 )
)
)</f>
        <v>/*  944 */  { itemToBeCoded,               NOPARAM,                     "",                                            STD_SUP_9,                                     (0 &lt;&lt; TAM_MAX_BITS) |     0, CAT_NONE | SLS_UNCHANGED | US_UNCHANGED},</v>
      </c>
    </row>
    <row r="969" spans="1:1">
      <c r="A969" s="168" t="str">
        <f>IF(AND(OR(SOURCE!A969="",ISBLANK(SOURCE!A969)),SOURCE!B969&gt;0),IF(ISBLANK(SOURCE!C969),"",SOURCE!C969),
IF(SOURCE!B969&lt;0,VLOOKUP(SOURCE!B969,lookups!A$1:B$25,2,0),
  IF(ISBLANK(SOURCE!B969),
    "",
    "/* "&amp;TEXT(SOURCE!B969,"???0")&amp;" *"&amp;
      SOURCE!C969&amp;", "&amp; IF(SOURCE!$O$2-LEN(SOURCE!C969) &gt;= 0, REPT(" ",SOURCE!$O$2-LEN(SOURCE!C969)), "")&amp;
      SOURCE!D969&amp;", "&amp; IF(SOURCE!$P$2-LEN(SOURCE!D969) &gt;= 0, REPT(" ",SOURCE!$P$2-LEN(SOURCE!D969)), "")&amp;
      SOURCE!E969&amp;", "&amp; IF(SOURCE!$Q$2-LEN(SOURCE!E969) &gt;=0, REPT(" ",SOURCE!$Q$2-LEN(SOURCE!E969)), "")&amp;
      SOURCE!F969&amp;", "&amp; IF(SOURCE!$R$2-LEN(SOURCE!F969) &gt;= 0, REPT(" ",SOURCE!$R$2-LEN(SOURCE!F969)+2), "")&amp;"("&amp;
      SUBSTITUTE(TEXT(SOURCE!G969,"??0"),"  ","")&amp;" &lt;&lt; TAM_MAX_BITS) |"&amp; IF(SOURCE!$S$2-3 &gt;= 0, REPT(" ",SOURCE!$S$2-5+4+1-1-LEN(SUBSTITUTE(SUBSTITUTE(TEXT(SOURCE!H969,"????0"),"  ","")," ",""))), "")&amp;
      SUBSTITUTE(SUBSTITUTE(TEXT(SOURCE!H969,"????0"),"  ","")," ","")&amp;","&amp; IF(SOURCE!$T$2-3 &gt;= 0, REPT(" ",SOURCE!$T$2-3-5), "")&amp;
      SOURCE!I969&amp;" | "&amp; IF(SOURCE!$U$2-LEN(SOURCE!I969) &gt;= 0, REPT(" ",SOURCE!$U$2-LEN(SOURCE!I969)), "")&amp;
      SOURCE!J969&amp;      IF(SOURCE!$V$2-LEN(SOURCE!J969) &gt;= 0, REPT(" ",SOURCE!$V$2-LEN(SOURCE!J969)), "")&amp;
  " | "&amp; SOURCE!K969&amp;      IF(SOURCE!$X$2-LEN(SOURCE!K969) &gt;= 0, REPT(" ",SOURCE!$X$2-LEN(SOURCE!K969)), "")&amp;
      "},"&amp;IF(SOURCE!L969&lt;&gt;"",""&amp;SOURCE!L969,"")
 )
)
)</f>
        <v>/*  945 */  { itemToBeCoded,               NOPARAM,                     "0945",                                        "0945",                                        (0 &lt;&lt; TAM_MAX_BITS) |     0, CAT_FREE | SLS_UNCHANGED | US_UNCHANGED},</v>
      </c>
    </row>
    <row r="970" spans="1:1">
      <c r="A970" s="168" t="str">
        <f>IF(AND(OR(SOURCE!A970="",ISBLANK(SOURCE!A970)),SOURCE!B970&gt;0),IF(ISBLANK(SOURCE!C970),"",SOURCE!C970),
IF(SOURCE!B970&lt;0,VLOOKUP(SOURCE!B970,lookups!A$1:B$25,2,0),
  IF(ISBLANK(SOURCE!B970),
    "",
    "/* "&amp;TEXT(SOURCE!B970,"???0")&amp;" *"&amp;
      SOURCE!C970&amp;", "&amp; IF(SOURCE!$O$2-LEN(SOURCE!C970) &gt;= 0, REPT(" ",SOURCE!$O$2-LEN(SOURCE!C970)), "")&amp;
      SOURCE!D970&amp;", "&amp; IF(SOURCE!$P$2-LEN(SOURCE!D970) &gt;= 0, REPT(" ",SOURCE!$P$2-LEN(SOURCE!D970)), "")&amp;
      SOURCE!E970&amp;", "&amp; IF(SOURCE!$Q$2-LEN(SOURCE!E970) &gt;=0, REPT(" ",SOURCE!$Q$2-LEN(SOURCE!E970)), "")&amp;
      SOURCE!F970&amp;", "&amp; IF(SOURCE!$R$2-LEN(SOURCE!F970) &gt;= 0, REPT(" ",SOURCE!$R$2-LEN(SOURCE!F970)+2), "")&amp;"("&amp;
      SUBSTITUTE(TEXT(SOURCE!G970,"??0"),"  ","")&amp;" &lt;&lt; TAM_MAX_BITS) |"&amp; IF(SOURCE!$S$2-3 &gt;= 0, REPT(" ",SOURCE!$S$2-5+4+1-1-LEN(SUBSTITUTE(SUBSTITUTE(TEXT(SOURCE!H970,"????0"),"  ","")," ",""))), "")&amp;
      SUBSTITUTE(SUBSTITUTE(TEXT(SOURCE!H970,"????0"),"  ","")," ","")&amp;","&amp; IF(SOURCE!$T$2-3 &gt;= 0, REPT(" ",SOURCE!$T$2-3-5), "")&amp;
      SOURCE!I970&amp;" | "&amp; IF(SOURCE!$U$2-LEN(SOURCE!I970) &gt;= 0, REPT(" ",SOURCE!$U$2-LEN(SOURCE!I970)), "")&amp;
      SOURCE!J970&amp;      IF(SOURCE!$V$2-LEN(SOURCE!J970) &gt;= 0, REPT(" ",SOURCE!$V$2-LEN(SOURCE!J970)), "")&amp;
  " | "&amp; SOURCE!K970&amp;      IF(SOURCE!$X$2-LEN(SOURCE!K970) &gt;= 0, REPT(" ",SOURCE!$X$2-LEN(SOURCE!K970)), "")&amp;
      "},"&amp;IF(SOURCE!L970&lt;&gt;"",""&amp;SOURCE!L970,"")
 )
)
)</f>
        <v>/*  946 */  { addItemToBuffer,             ITM_SUP_T,                   "",                                            STD_SUP_T,                                     (0 &lt;&lt; TAM_MAX_BITS) |     0, CAT_NONE | SLS_UNCHANGED | US_UNCHANGED},</v>
      </c>
    </row>
    <row r="971" spans="1:1">
      <c r="A971" s="168" t="str">
        <f>IF(AND(OR(SOURCE!A971="",ISBLANK(SOURCE!A971)),SOURCE!B971&gt;0),IF(ISBLANK(SOURCE!C971),"",SOURCE!C971),
IF(SOURCE!B971&lt;0,VLOOKUP(SOURCE!B971,lookups!A$1:B$25,2,0),
  IF(ISBLANK(SOURCE!B971),
    "",
    "/* "&amp;TEXT(SOURCE!B971,"???0")&amp;" *"&amp;
      SOURCE!C971&amp;", "&amp; IF(SOURCE!$O$2-LEN(SOURCE!C971) &gt;= 0, REPT(" ",SOURCE!$O$2-LEN(SOURCE!C971)), "")&amp;
      SOURCE!D971&amp;", "&amp; IF(SOURCE!$P$2-LEN(SOURCE!D971) &gt;= 0, REPT(" ",SOURCE!$P$2-LEN(SOURCE!D971)), "")&amp;
      SOURCE!E971&amp;", "&amp; IF(SOURCE!$Q$2-LEN(SOURCE!E971) &gt;=0, REPT(" ",SOURCE!$Q$2-LEN(SOURCE!E971)), "")&amp;
      SOURCE!F971&amp;", "&amp; IF(SOURCE!$R$2-LEN(SOURCE!F971) &gt;= 0, REPT(" ",SOURCE!$R$2-LEN(SOURCE!F971)+2), "")&amp;"("&amp;
      SUBSTITUTE(TEXT(SOURCE!G971,"??0"),"  ","")&amp;" &lt;&lt; TAM_MAX_BITS) |"&amp; IF(SOURCE!$S$2-3 &gt;= 0, REPT(" ",SOURCE!$S$2-5+4+1-1-LEN(SUBSTITUTE(SUBSTITUTE(TEXT(SOURCE!H971,"????0"),"  ","")," ",""))), "")&amp;
      SUBSTITUTE(SUBSTITUTE(TEXT(SOURCE!H971,"????0"),"  ","")," ","")&amp;","&amp; IF(SOURCE!$T$2-3 &gt;= 0, REPT(" ",SOURCE!$T$2-3-5), "")&amp;
      SOURCE!I971&amp;" | "&amp; IF(SOURCE!$U$2-LEN(SOURCE!I971) &gt;= 0, REPT(" ",SOURCE!$U$2-LEN(SOURCE!I971)), "")&amp;
      SOURCE!J971&amp;      IF(SOURCE!$V$2-LEN(SOURCE!J971) &gt;= 0, REPT(" ",SOURCE!$V$2-LEN(SOURCE!J971)), "")&amp;
  " | "&amp; SOURCE!K971&amp;      IF(SOURCE!$X$2-LEN(SOURCE!K971) &gt;= 0, REPT(" ",SOURCE!$X$2-LEN(SOURCE!K971)), "")&amp;
      "},"&amp;IF(SOURCE!L971&lt;&gt;"",""&amp;SOURCE!L971,"")
 )
)
)</f>
        <v>/*  947 */  { itemToBeCoded,               NOPARAM,                     "",                                            STD_SUP_a,                                     (0 &lt;&lt; TAM_MAX_BITS) |     0, CAT_NONE | SLS_UNCHANGED | US_UNCHANGED},</v>
      </c>
    </row>
    <row r="972" spans="1:1">
      <c r="A972" s="168" t="str">
        <f>IF(AND(OR(SOURCE!A972="",ISBLANK(SOURCE!A972)),SOURCE!B972&gt;0),IF(ISBLANK(SOURCE!C972),"",SOURCE!C972),
IF(SOURCE!B972&lt;0,VLOOKUP(SOURCE!B972,lookups!A$1:B$25,2,0),
  IF(ISBLANK(SOURCE!B972),
    "",
    "/* "&amp;TEXT(SOURCE!B972,"???0")&amp;" *"&amp;
      SOURCE!C972&amp;", "&amp; IF(SOURCE!$O$2-LEN(SOURCE!C972) &gt;= 0, REPT(" ",SOURCE!$O$2-LEN(SOURCE!C972)), "")&amp;
      SOURCE!D972&amp;", "&amp; IF(SOURCE!$P$2-LEN(SOURCE!D972) &gt;= 0, REPT(" ",SOURCE!$P$2-LEN(SOURCE!D972)), "")&amp;
      SOURCE!E972&amp;", "&amp; IF(SOURCE!$Q$2-LEN(SOURCE!E972) &gt;=0, REPT(" ",SOURCE!$Q$2-LEN(SOURCE!E972)), "")&amp;
      SOURCE!F972&amp;", "&amp; IF(SOURCE!$R$2-LEN(SOURCE!F972) &gt;= 0, REPT(" ",SOURCE!$R$2-LEN(SOURCE!F972)+2), "")&amp;"("&amp;
      SUBSTITUTE(TEXT(SOURCE!G972,"??0"),"  ","")&amp;" &lt;&lt; TAM_MAX_BITS) |"&amp; IF(SOURCE!$S$2-3 &gt;= 0, REPT(" ",SOURCE!$S$2-5+4+1-1-LEN(SUBSTITUTE(SUBSTITUTE(TEXT(SOURCE!H972,"????0"),"  ","")," ",""))), "")&amp;
      SUBSTITUTE(SUBSTITUTE(TEXT(SOURCE!H972,"????0"),"  ","")," ","")&amp;","&amp; IF(SOURCE!$T$2-3 &gt;= 0, REPT(" ",SOURCE!$T$2-3-5), "")&amp;
      SOURCE!I972&amp;" | "&amp; IF(SOURCE!$U$2-LEN(SOURCE!I972) &gt;= 0, REPT(" ",SOURCE!$U$2-LEN(SOURCE!I972)), "")&amp;
      SOURCE!J972&amp;      IF(SOURCE!$V$2-LEN(SOURCE!J972) &gt;= 0, REPT(" ",SOURCE!$V$2-LEN(SOURCE!J972)), "")&amp;
  " | "&amp; SOURCE!K972&amp;      IF(SOURCE!$X$2-LEN(SOURCE!K972) &gt;= 0, REPT(" ",SOURCE!$X$2-LEN(SOURCE!K972)), "")&amp;
      "},"&amp;IF(SOURCE!L972&lt;&gt;"",""&amp;SOURCE!L972,"")
 )
)
)</f>
        <v>/*  948 */  { itemToBeCoded,               NOPARAM,                     "",                                            STD_SUP_f,                                     (0 &lt;&lt; TAM_MAX_BITS) |     0, CAT_NONE | SLS_UNCHANGED | US_UNCHANGED},</v>
      </c>
    </row>
    <row r="973" spans="1:1">
      <c r="A973" s="168" t="str">
        <f>IF(AND(OR(SOURCE!A973="",ISBLANK(SOURCE!A973)),SOURCE!B973&gt;0),IF(ISBLANK(SOURCE!C973),"",SOURCE!C973),
IF(SOURCE!B973&lt;0,VLOOKUP(SOURCE!B973,lookups!A$1:B$25,2,0),
  IF(ISBLANK(SOURCE!B973),
    "",
    "/* "&amp;TEXT(SOURCE!B973,"???0")&amp;" *"&amp;
      SOURCE!C973&amp;", "&amp; IF(SOURCE!$O$2-LEN(SOURCE!C973) &gt;= 0, REPT(" ",SOURCE!$O$2-LEN(SOURCE!C973)), "")&amp;
      SOURCE!D973&amp;", "&amp; IF(SOURCE!$P$2-LEN(SOURCE!D973) &gt;= 0, REPT(" ",SOURCE!$P$2-LEN(SOURCE!D973)), "")&amp;
      SOURCE!E973&amp;", "&amp; IF(SOURCE!$Q$2-LEN(SOURCE!E973) &gt;=0, REPT(" ",SOURCE!$Q$2-LEN(SOURCE!E973)), "")&amp;
      SOURCE!F973&amp;", "&amp; IF(SOURCE!$R$2-LEN(SOURCE!F973) &gt;= 0, REPT(" ",SOURCE!$R$2-LEN(SOURCE!F973)+2), "")&amp;"("&amp;
      SUBSTITUTE(TEXT(SOURCE!G973,"??0"),"  ","")&amp;" &lt;&lt; TAM_MAX_BITS) |"&amp; IF(SOURCE!$S$2-3 &gt;= 0, REPT(" ",SOURCE!$S$2-5+4+1-1-LEN(SUBSTITUTE(SUBSTITUTE(TEXT(SOURCE!H973,"????0"),"  ","")," ",""))), "")&amp;
      SUBSTITUTE(SUBSTITUTE(TEXT(SOURCE!H973,"????0"),"  ","")," ","")&amp;","&amp; IF(SOURCE!$T$2-3 &gt;= 0, REPT(" ",SOURCE!$T$2-3-5), "")&amp;
      SOURCE!I973&amp;" | "&amp; IF(SOURCE!$U$2-LEN(SOURCE!I973) &gt;= 0, REPT(" ",SOURCE!$U$2-LEN(SOURCE!I973)), "")&amp;
      SOURCE!J973&amp;      IF(SOURCE!$V$2-LEN(SOURCE!J973) &gt;= 0, REPT(" ",SOURCE!$V$2-LEN(SOURCE!J973)), "")&amp;
  " | "&amp; SOURCE!K973&amp;      IF(SOURCE!$X$2-LEN(SOURCE!K973) &gt;= 0, REPT(" ",SOURCE!$X$2-LEN(SOURCE!K973)), "")&amp;
      "},"&amp;IF(SOURCE!L973&lt;&gt;"",""&amp;SOURCE!L973,"")
 )
)
)</f>
        <v>/*  949 */  { itemToBeCoded,               NOPARAM,                     "",                                            STD_SUP_g,                                     (0 &lt;&lt; TAM_MAX_BITS) |     0, CAT_NONE | SLS_UNCHANGED | US_UNCHANGED},</v>
      </c>
    </row>
    <row r="974" spans="1:1">
      <c r="A974" s="168" t="str">
        <f>IF(AND(OR(SOURCE!A974="",ISBLANK(SOURCE!A974)),SOURCE!B974&gt;0),IF(ISBLANK(SOURCE!C974),"",SOURCE!C974),
IF(SOURCE!B974&lt;0,VLOOKUP(SOURCE!B974,lookups!A$1:B$25,2,0),
  IF(ISBLANK(SOURCE!B974),
    "",
    "/* "&amp;TEXT(SOURCE!B974,"???0")&amp;" *"&amp;
      SOURCE!C974&amp;", "&amp; IF(SOURCE!$O$2-LEN(SOURCE!C974) &gt;= 0, REPT(" ",SOURCE!$O$2-LEN(SOURCE!C974)), "")&amp;
      SOURCE!D974&amp;", "&amp; IF(SOURCE!$P$2-LEN(SOURCE!D974) &gt;= 0, REPT(" ",SOURCE!$P$2-LEN(SOURCE!D974)), "")&amp;
      SOURCE!E974&amp;", "&amp; IF(SOURCE!$Q$2-LEN(SOURCE!E974) &gt;=0, REPT(" ",SOURCE!$Q$2-LEN(SOURCE!E974)), "")&amp;
      SOURCE!F974&amp;", "&amp; IF(SOURCE!$R$2-LEN(SOURCE!F974) &gt;= 0, REPT(" ",SOURCE!$R$2-LEN(SOURCE!F974)+2), "")&amp;"("&amp;
      SUBSTITUTE(TEXT(SOURCE!G974,"??0"),"  ","")&amp;" &lt;&lt; TAM_MAX_BITS) |"&amp; IF(SOURCE!$S$2-3 &gt;= 0, REPT(" ",SOURCE!$S$2-5+4+1-1-LEN(SUBSTITUTE(SUBSTITUTE(TEXT(SOURCE!H974,"????0"),"  ","")," ",""))), "")&amp;
      SUBSTITUTE(SUBSTITUTE(TEXT(SOURCE!H974,"????0"),"  ","")," ","")&amp;","&amp; IF(SOURCE!$T$2-3 &gt;= 0, REPT(" ",SOURCE!$T$2-3-5), "")&amp;
      SOURCE!I974&amp;" | "&amp; IF(SOURCE!$U$2-LEN(SOURCE!I974) &gt;= 0, REPT(" ",SOURCE!$U$2-LEN(SOURCE!I974)), "")&amp;
      SOURCE!J974&amp;      IF(SOURCE!$V$2-LEN(SOURCE!J974) &gt;= 0, REPT(" ",SOURCE!$V$2-LEN(SOURCE!J974)), "")&amp;
  " | "&amp; SOURCE!K974&amp;      IF(SOURCE!$X$2-LEN(SOURCE!K974) &gt;= 0, REPT(" ",SOURCE!$X$2-LEN(SOURCE!K974)), "")&amp;
      "},"&amp;IF(SOURCE!L974&lt;&gt;"",""&amp;SOURCE!L974,"")
 )
)
)</f>
        <v>/*  950 */  { itemToBeCoded,               NOPARAM,                     "",                                            STD_SUP_h,                                     (0 &lt;&lt; TAM_MAX_BITS) |     0, CAT_NONE | SLS_UNCHANGED | US_UNCHANGED},</v>
      </c>
    </row>
    <row r="975" spans="1:1">
      <c r="A975" s="168" t="str">
        <f>IF(AND(OR(SOURCE!A975="",ISBLANK(SOURCE!A975)),SOURCE!B975&gt;0),IF(ISBLANK(SOURCE!C975),"",SOURCE!C975),
IF(SOURCE!B975&lt;0,VLOOKUP(SOURCE!B975,lookups!A$1:B$25,2,0),
  IF(ISBLANK(SOURCE!B975),
    "",
    "/* "&amp;TEXT(SOURCE!B975,"???0")&amp;" *"&amp;
      SOURCE!C975&amp;", "&amp; IF(SOURCE!$O$2-LEN(SOURCE!C975) &gt;= 0, REPT(" ",SOURCE!$O$2-LEN(SOURCE!C975)), "")&amp;
      SOURCE!D975&amp;", "&amp; IF(SOURCE!$P$2-LEN(SOURCE!D975) &gt;= 0, REPT(" ",SOURCE!$P$2-LEN(SOURCE!D975)), "")&amp;
      SOURCE!E975&amp;", "&amp; IF(SOURCE!$Q$2-LEN(SOURCE!E975) &gt;=0, REPT(" ",SOURCE!$Q$2-LEN(SOURCE!E975)), "")&amp;
      SOURCE!F975&amp;", "&amp; IF(SOURCE!$R$2-LEN(SOURCE!F975) &gt;= 0, REPT(" ",SOURCE!$R$2-LEN(SOURCE!F975)+2), "")&amp;"("&amp;
      SUBSTITUTE(TEXT(SOURCE!G975,"??0"),"  ","")&amp;" &lt;&lt; TAM_MAX_BITS) |"&amp; IF(SOURCE!$S$2-3 &gt;= 0, REPT(" ",SOURCE!$S$2-5+4+1-1-LEN(SUBSTITUTE(SUBSTITUTE(TEXT(SOURCE!H975,"????0"),"  ","")," ",""))), "")&amp;
      SUBSTITUTE(SUBSTITUTE(TEXT(SOURCE!H975,"????0"),"  ","")," ","")&amp;","&amp; IF(SOURCE!$T$2-3 &gt;= 0, REPT(" ",SOURCE!$T$2-3-5), "")&amp;
      SOURCE!I975&amp;" | "&amp; IF(SOURCE!$U$2-LEN(SOURCE!I975) &gt;= 0, REPT(" ",SOURCE!$U$2-LEN(SOURCE!I975)), "")&amp;
      SOURCE!J975&amp;      IF(SOURCE!$V$2-LEN(SOURCE!J975) &gt;= 0, REPT(" ",SOURCE!$V$2-LEN(SOURCE!J975)), "")&amp;
  " | "&amp; SOURCE!K975&amp;      IF(SOURCE!$X$2-LEN(SOURCE!K975) &gt;= 0, REPT(" ",SOURCE!$X$2-LEN(SOURCE!K975)), "")&amp;
      "},"&amp;IF(SOURCE!L975&lt;&gt;"",""&amp;SOURCE!L975,"")
 )
)
)</f>
        <v>/*  951 */  { itemToBeCoded,               NOPARAM,                     "",                                            STD_SUP_r,                                     (0 &lt;&lt; TAM_MAX_BITS) |     0, CAT_NONE | SLS_UNCHANGED | US_UNCHANGED},</v>
      </c>
    </row>
    <row r="976" spans="1:1">
      <c r="A976" s="168" t="str">
        <f>IF(AND(OR(SOURCE!A976="",ISBLANK(SOURCE!A976)),SOURCE!B976&gt;0),IF(ISBLANK(SOURCE!C976),"",SOURCE!C976),
IF(SOURCE!B976&lt;0,VLOOKUP(SOURCE!B976,lookups!A$1:B$25,2,0),
  IF(ISBLANK(SOURCE!B976),
    "",
    "/* "&amp;TEXT(SOURCE!B976,"???0")&amp;" *"&amp;
      SOURCE!C976&amp;", "&amp; IF(SOURCE!$O$2-LEN(SOURCE!C976) &gt;= 0, REPT(" ",SOURCE!$O$2-LEN(SOURCE!C976)), "")&amp;
      SOURCE!D976&amp;", "&amp; IF(SOURCE!$P$2-LEN(SOURCE!D976) &gt;= 0, REPT(" ",SOURCE!$P$2-LEN(SOURCE!D976)), "")&amp;
      SOURCE!E976&amp;", "&amp; IF(SOURCE!$Q$2-LEN(SOURCE!E976) &gt;=0, REPT(" ",SOURCE!$Q$2-LEN(SOURCE!E976)), "")&amp;
      SOURCE!F976&amp;", "&amp; IF(SOURCE!$R$2-LEN(SOURCE!F976) &gt;= 0, REPT(" ",SOURCE!$R$2-LEN(SOURCE!F976)+2), "")&amp;"("&amp;
      SUBSTITUTE(TEXT(SOURCE!G976,"??0"),"  ","")&amp;" &lt;&lt; TAM_MAX_BITS) |"&amp; IF(SOURCE!$S$2-3 &gt;= 0, REPT(" ",SOURCE!$S$2-5+4+1-1-LEN(SUBSTITUTE(SUBSTITUTE(TEXT(SOURCE!H976,"????0"),"  ","")," ",""))), "")&amp;
      SUBSTITUTE(SUBSTITUTE(TEXT(SOURCE!H976,"????0"),"  ","")," ","")&amp;","&amp; IF(SOURCE!$T$2-3 &gt;= 0, REPT(" ",SOURCE!$T$2-3-5), "")&amp;
      SOURCE!I976&amp;" | "&amp; IF(SOURCE!$U$2-LEN(SOURCE!I976) &gt;= 0, REPT(" ",SOURCE!$U$2-LEN(SOURCE!I976)), "")&amp;
      SOURCE!J976&amp;      IF(SOURCE!$V$2-LEN(SOURCE!J976) &gt;= 0, REPT(" ",SOURCE!$V$2-LEN(SOURCE!J976)), "")&amp;
  " | "&amp; SOURCE!K976&amp;      IF(SOURCE!$X$2-LEN(SOURCE!K976) &gt;= 0, REPT(" ",SOURCE!$X$2-LEN(SOURCE!K976)), "")&amp;
      "},"&amp;IF(SOURCE!L976&lt;&gt;"",""&amp;SOURCE!L976,"")
 )
)
)</f>
        <v>/*  952 */  { itemToBeCoded,               NOPARAM,                     "",                                            STD_SUP_x,                                     (0 &lt;&lt; TAM_MAX_BITS) |     0, CAT_NONE | SLS_UNCHANGED | US_UNCHANGED},</v>
      </c>
    </row>
    <row r="977" spans="1:1">
      <c r="A977" s="168" t="str">
        <f>IF(AND(OR(SOURCE!A977="",ISBLANK(SOURCE!A977)),SOURCE!B977&gt;0),IF(ISBLANK(SOURCE!C977),"",SOURCE!C977),
IF(SOURCE!B977&lt;0,VLOOKUP(SOURCE!B977,lookups!A$1:B$25,2,0),
  IF(ISBLANK(SOURCE!B977),
    "",
    "/* "&amp;TEXT(SOURCE!B977,"???0")&amp;" *"&amp;
      SOURCE!C977&amp;", "&amp; IF(SOURCE!$O$2-LEN(SOURCE!C977) &gt;= 0, REPT(" ",SOURCE!$O$2-LEN(SOURCE!C977)), "")&amp;
      SOURCE!D977&amp;", "&amp; IF(SOURCE!$P$2-LEN(SOURCE!D977) &gt;= 0, REPT(" ",SOURCE!$P$2-LEN(SOURCE!D977)), "")&amp;
      SOURCE!E977&amp;", "&amp; IF(SOURCE!$Q$2-LEN(SOURCE!E977) &gt;=0, REPT(" ",SOURCE!$Q$2-LEN(SOURCE!E977)), "")&amp;
      SOURCE!F977&amp;", "&amp; IF(SOURCE!$R$2-LEN(SOURCE!F977) &gt;= 0, REPT(" ",SOURCE!$R$2-LEN(SOURCE!F977)+2), "")&amp;"("&amp;
      SUBSTITUTE(TEXT(SOURCE!G977,"??0"),"  ","")&amp;" &lt;&lt; TAM_MAX_BITS) |"&amp; IF(SOURCE!$S$2-3 &gt;= 0, REPT(" ",SOURCE!$S$2-5+4+1-1-LEN(SUBSTITUTE(SUBSTITUTE(TEXT(SOURCE!H977,"????0"),"  ","")," ",""))), "")&amp;
      SUBSTITUTE(SUBSTITUTE(TEXT(SOURCE!H977,"????0"),"  ","")," ","")&amp;","&amp; IF(SOURCE!$T$2-3 &gt;= 0, REPT(" ",SOURCE!$T$2-3-5), "")&amp;
      SOURCE!I977&amp;" | "&amp; IF(SOURCE!$U$2-LEN(SOURCE!I977) &gt;= 0, REPT(" ",SOURCE!$U$2-LEN(SOURCE!I977)), "")&amp;
      SOURCE!J977&amp;      IF(SOURCE!$V$2-LEN(SOURCE!J977) &gt;= 0, REPT(" ",SOURCE!$V$2-LEN(SOURCE!J977)), "")&amp;
  " | "&amp; SOURCE!K977&amp;      IF(SOURCE!$X$2-LEN(SOURCE!K977) &gt;= 0, REPT(" ",SOURCE!$X$2-LEN(SOURCE!K977)), "")&amp;
      "},"&amp;IF(SOURCE!L977&lt;&gt;"",""&amp;SOURCE!L977,"")
 )
)
)</f>
        <v>/*  953 */  { addItemToBuffer,             ITM_SPACE,                   "",                                            STD_SPACE,                                     (0 &lt;&lt; TAM_MAX_BITS) |     0, CAT_NONE | SLS_UNCHANGED | US_UNCHANGED},</v>
      </c>
    </row>
    <row r="978" spans="1:1">
      <c r="A978" s="168" t="str">
        <f>IF(AND(OR(SOURCE!A978="",ISBLANK(SOURCE!A978)),SOURCE!B978&gt;0),IF(ISBLANK(SOURCE!C978),"",SOURCE!C978),
IF(SOURCE!B978&lt;0,VLOOKUP(SOURCE!B978,lookups!A$1:B$25,2,0),
  IF(ISBLANK(SOURCE!B978),
    "",
    "/* "&amp;TEXT(SOURCE!B978,"???0")&amp;" *"&amp;
      SOURCE!C978&amp;", "&amp; IF(SOURCE!$O$2-LEN(SOURCE!C978) &gt;= 0, REPT(" ",SOURCE!$O$2-LEN(SOURCE!C978)), "")&amp;
      SOURCE!D978&amp;", "&amp; IF(SOURCE!$P$2-LEN(SOURCE!D978) &gt;= 0, REPT(" ",SOURCE!$P$2-LEN(SOURCE!D978)), "")&amp;
      SOURCE!E978&amp;", "&amp; IF(SOURCE!$Q$2-LEN(SOURCE!E978) &gt;=0, REPT(" ",SOURCE!$Q$2-LEN(SOURCE!E978)), "")&amp;
      SOURCE!F978&amp;", "&amp; IF(SOURCE!$R$2-LEN(SOURCE!F978) &gt;= 0, REPT(" ",SOURCE!$R$2-LEN(SOURCE!F978)+2), "")&amp;"("&amp;
      SUBSTITUTE(TEXT(SOURCE!G978,"??0"),"  ","")&amp;" &lt;&lt; TAM_MAX_BITS) |"&amp; IF(SOURCE!$S$2-3 &gt;= 0, REPT(" ",SOURCE!$S$2-5+4+1-1-LEN(SUBSTITUTE(SUBSTITUTE(TEXT(SOURCE!H978,"????0"),"  ","")," ",""))), "")&amp;
      SUBSTITUTE(SUBSTITUTE(TEXT(SOURCE!H978,"????0"),"  ","")," ","")&amp;","&amp; IF(SOURCE!$T$2-3 &gt;= 0, REPT(" ",SOURCE!$T$2-3-5), "")&amp;
      SOURCE!I978&amp;" | "&amp; IF(SOURCE!$U$2-LEN(SOURCE!I978) &gt;= 0, REPT(" ",SOURCE!$U$2-LEN(SOURCE!I978)), "")&amp;
      SOURCE!J978&amp;      IF(SOURCE!$V$2-LEN(SOURCE!J978) &gt;= 0, REPT(" ",SOURCE!$V$2-LEN(SOURCE!J978)), "")&amp;
  " | "&amp; SOURCE!K978&amp;      IF(SOURCE!$X$2-LEN(SOURCE!K978) &gt;= 0, REPT(" ",SOURCE!$X$2-LEN(SOURCE!K978)), "")&amp;
      "},"&amp;IF(SOURCE!L978&lt;&gt;"",""&amp;SOURCE!L978,"")
 )
)
)</f>
        <v>/*  954 */  { addItemToBuffer,             ITM_EXCLAMATION_MARK,        "",                                            STD_EXCLAMATION_MARK,                          (0 &lt;&lt; TAM_MAX_BITS) |     0, CAT_NONE | SLS_UNCHANGED | US_UNCHANGED},</v>
      </c>
    </row>
    <row r="979" spans="1:1">
      <c r="A979" s="168" t="str">
        <f>IF(AND(OR(SOURCE!A979="",ISBLANK(SOURCE!A979)),SOURCE!B979&gt;0),IF(ISBLANK(SOURCE!C979),"",SOURCE!C979),
IF(SOURCE!B979&lt;0,VLOOKUP(SOURCE!B979,lookups!A$1:B$25,2,0),
  IF(ISBLANK(SOURCE!B979),
    "",
    "/* "&amp;TEXT(SOURCE!B979,"???0")&amp;" *"&amp;
      SOURCE!C979&amp;", "&amp; IF(SOURCE!$O$2-LEN(SOURCE!C979) &gt;= 0, REPT(" ",SOURCE!$O$2-LEN(SOURCE!C979)), "")&amp;
      SOURCE!D979&amp;", "&amp; IF(SOURCE!$P$2-LEN(SOURCE!D979) &gt;= 0, REPT(" ",SOURCE!$P$2-LEN(SOURCE!D979)), "")&amp;
      SOURCE!E979&amp;", "&amp; IF(SOURCE!$Q$2-LEN(SOURCE!E979) &gt;=0, REPT(" ",SOURCE!$Q$2-LEN(SOURCE!E979)), "")&amp;
      SOURCE!F979&amp;", "&amp; IF(SOURCE!$R$2-LEN(SOURCE!F979) &gt;= 0, REPT(" ",SOURCE!$R$2-LEN(SOURCE!F979)+2), "")&amp;"("&amp;
      SUBSTITUTE(TEXT(SOURCE!G979,"??0"),"  ","")&amp;" &lt;&lt; TAM_MAX_BITS) |"&amp; IF(SOURCE!$S$2-3 &gt;= 0, REPT(" ",SOURCE!$S$2-5+4+1-1-LEN(SUBSTITUTE(SUBSTITUTE(TEXT(SOURCE!H979,"????0"),"  ","")," ",""))), "")&amp;
      SUBSTITUTE(SUBSTITUTE(TEXT(SOURCE!H979,"????0"),"  ","")," ","")&amp;","&amp; IF(SOURCE!$T$2-3 &gt;= 0, REPT(" ",SOURCE!$T$2-3-5), "")&amp;
      SOURCE!I979&amp;" | "&amp; IF(SOURCE!$U$2-LEN(SOURCE!I979) &gt;= 0, REPT(" ",SOURCE!$U$2-LEN(SOURCE!I979)), "")&amp;
      SOURCE!J979&amp;      IF(SOURCE!$V$2-LEN(SOURCE!J979) &gt;= 0, REPT(" ",SOURCE!$V$2-LEN(SOURCE!J979)), "")&amp;
  " | "&amp; SOURCE!K979&amp;      IF(SOURCE!$X$2-LEN(SOURCE!K979) &gt;= 0, REPT(" ",SOURCE!$X$2-LEN(SOURCE!K979)), "")&amp;
      "},"&amp;IF(SOURCE!L979&lt;&gt;"",""&amp;SOURCE!L979,"")
 )
)
)</f>
        <v>/*  955 */  { addItemToBuffer,             ITM_DOUBLE_QUOTE,            "",                                            STD_DOUBLE_QUOTE,                              (0 &lt;&lt; TAM_MAX_BITS) |     0, CAT_NONE | SLS_UNCHANGED | US_UNCHANGED},</v>
      </c>
    </row>
    <row r="980" spans="1:1">
      <c r="A980" s="168" t="str">
        <f>IF(AND(OR(SOURCE!A980="",ISBLANK(SOURCE!A980)),SOURCE!B980&gt;0),IF(ISBLANK(SOURCE!C980),"",SOURCE!C980),
IF(SOURCE!B980&lt;0,VLOOKUP(SOURCE!B980,lookups!A$1:B$25,2,0),
  IF(ISBLANK(SOURCE!B980),
    "",
    "/* "&amp;TEXT(SOURCE!B980,"???0")&amp;" *"&amp;
      SOURCE!C980&amp;", "&amp; IF(SOURCE!$O$2-LEN(SOURCE!C980) &gt;= 0, REPT(" ",SOURCE!$O$2-LEN(SOURCE!C980)), "")&amp;
      SOURCE!D980&amp;", "&amp; IF(SOURCE!$P$2-LEN(SOURCE!D980) &gt;= 0, REPT(" ",SOURCE!$P$2-LEN(SOURCE!D980)), "")&amp;
      SOURCE!E980&amp;", "&amp; IF(SOURCE!$Q$2-LEN(SOURCE!E980) &gt;=0, REPT(" ",SOURCE!$Q$2-LEN(SOURCE!E980)), "")&amp;
      SOURCE!F980&amp;", "&amp; IF(SOURCE!$R$2-LEN(SOURCE!F980) &gt;= 0, REPT(" ",SOURCE!$R$2-LEN(SOURCE!F980)+2), "")&amp;"("&amp;
      SUBSTITUTE(TEXT(SOURCE!G980,"??0"),"  ","")&amp;" &lt;&lt; TAM_MAX_BITS) |"&amp; IF(SOURCE!$S$2-3 &gt;= 0, REPT(" ",SOURCE!$S$2-5+4+1-1-LEN(SUBSTITUTE(SUBSTITUTE(TEXT(SOURCE!H980,"????0"),"  ","")," ",""))), "")&amp;
      SUBSTITUTE(SUBSTITUTE(TEXT(SOURCE!H980,"????0"),"  ","")," ","")&amp;","&amp; IF(SOURCE!$T$2-3 &gt;= 0, REPT(" ",SOURCE!$T$2-3-5), "")&amp;
      SOURCE!I980&amp;" | "&amp; IF(SOURCE!$U$2-LEN(SOURCE!I980) &gt;= 0, REPT(" ",SOURCE!$U$2-LEN(SOURCE!I980)), "")&amp;
      SOURCE!J980&amp;      IF(SOURCE!$V$2-LEN(SOURCE!J980) &gt;= 0, REPT(" ",SOURCE!$V$2-LEN(SOURCE!J980)), "")&amp;
  " | "&amp; SOURCE!K980&amp;      IF(SOURCE!$X$2-LEN(SOURCE!K980) &gt;= 0, REPT(" ",SOURCE!$X$2-LEN(SOURCE!K980)), "")&amp;
      "},"&amp;IF(SOURCE!L980&lt;&gt;"",""&amp;SOURCE!L980,"")
 )
)
)</f>
        <v>/*  956 */  { addItemToBuffer,             ITM_NUMBER_SIGN,             "",                                            STD_NUMBER_SIGN,                               (0 &lt;&lt; TAM_MAX_BITS) |     0, CAT_NONE | SLS_UNCHANGED | US_UNCHANGED},</v>
      </c>
    </row>
    <row r="981" spans="1:1">
      <c r="A981" s="168" t="str">
        <f>IF(AND(OR(SOURCE!A981="",ISBLANK(SOURCE!A981)),SOURCE!B981&gt;0),IF(ISBLANK(SOURCE!C981),"",SOURCE!C981),
IF(SOURCE!B981&lt;0,VLOOKUP(SOURCE!B981,lookups!A$1:B$25,2,0),
  IF(ISBLANK(SOURCE!B981),
    "",
    "/* "&amp;TEXT(SOURCE!B981,"???0")&amp;" *"&amp;
      SOURCE!C981&amp;", "&amp; IF(SOURCE!$O$2-LEN(SOURCE!C981) &gt;= 0, REPT(" ",SOURCE!$O$2-LEN(SOURCE!C981)), "")&amp;
      SOURCE!D981&amp;", "&amp; IF(SOURCE!$P$2-LEN(SOURCE!D981) &gt;= 0, REPT(" ",SOURCE!$P$2-LEN(SOURCE!D981)), "")&amp;
      SOURCE!E981&amp;", "&amp; IF(SOURCE!$Q$2-LEN(SOURCE!E981) &gt;=0, REPT(" ",SOURCE!$Q$2-LEN(SOURCE!E981)), "")&amp;
      SOURCE!F981&amp;", "&amp; IF(SOURCE!$R$2-LEN(SOURCE!F981) &gt;= 0, REPT(" ",SOURCE!$R$2-LEN(SOURCE!F981)+2), "")&amp;"("&amp;
      SUBSTITUTE(TEXT(SOURCE!G981,"??0"),"  ","")&amp;" &lt;&lt; TAM_MAX_BITS) |"&amp; IF(SOURCE!$S$2-3 &gt;= 0, REPT(" ",SOURCE!$S$2-5+4+1-1-LEN(SUBSTITUTE(SUBSTITUTE(TEXT(SOURCE!H981,"????0"),"  ","")," ",""))), "")&amp;
      SUBSTITUTE(SUBSTITUTE(TEXT(SOURCE!H981,"????0"),"  ","")," ","")&amp;","&amp; IF(SOURCE!$T$2-3 &gt;= 0, REPT(" ",SOURCE!$T$2-3-5), "")&amp;
      SOURCE!I981&amp;" | "&amp; IF(SOURCE!$U$2-LEN(SOURCE!I981) &gt;= 0, REPT(" ",SOURCE!$U$2-LEN(SOURCE!I981)), "")&amp;
      SOURCE!J981&amp;      IF(SOURCE!$V$2-LEN(SOURCE!J981) &gt;= 0, REPT(" ",SOURCE!$V$2-LEN(SOURCE!J981)), "")&amp;
  " | "&amp; SOURCE!K981&amp;      IF(SOURCE!$X$2-LEN(SOURCE!K981) &gt;= 0, REPT(" ",SOURCE!$X$2-LEN(SOURCE!K981)), "")&amp;
      "},"&amp;IF(SOURCE!L981&lt;&gt;"",""&amp;SOURCE!L981,"")
 )
)
)</f>
        <v>/*  957 */  { addItemToBuffer,             ITM_DOLLAR,                  "",                                            STD_DOLLAR,                                    (0 &lt;&lt; TAM_MAX_BITS) |     0, CAT_NONE | SLS_UNCHANGED | US_UNCHANGED},</v>
      </c>
    </row>
    <row r="982" spans="1:1">
      <c r="A982" s="168" t="str">
        <f>IF(AND(OR(SOURCE!A982="",ISBLANK(SOURCE!A982)),SOURCE!B982&gt;0),IF(ISBLANK(SOURCE!C982),"",SOURCE!C982),
IF(SOURCE!B982&lt;0,VLOOKUP(SOURCE!B982,lookups!A$1:B$25,2,0),
  IF(ISBLANK(SOURCE!B982),
    "",
    "/* "&amp;TEXT(SOURCE!B982,"???0")&amp;" *"&amp;
      SOURCE!C982&amp;", "&amp; IF(SOURCE!$O$2-LEN(SOURCE!C982) &gt;= 0, REPT(" ",SOURCE!$O$2-LEN(SOURCE!C982)), "")&amp;
      SOURCE!D982&amp;", "&amp; IF(SOURCE!$P$2-LEN(SOURCE!D982) &gt;= 0, REPT(" ",SOURCE!$P$2-LEN(SOURCE!D982)), "")&amp;
      SOURCE!E982&amp;", "&amp; IF(SOURCE!$Q$2-LEN(SOURCE!E982) &gt;=0, REPT(" ",SOURCE!$Q$2-LEN(SOURCE!E982)), "")&amp;
      SOURCE!F982&amp;", "&amp; IF(SOURCE!$R$2-LEN(SOURCE!F982) &gt;= 0, REPT(" ",SOURCE!$R$2-LEN(SOURCE!F982)+2), "")&amp;"("&amp;
      SUBSTITUTE(TEXT(SOURCE!G982,"??0"),"  ","")&amp;" &lt;&lt; TAM_MAX_BITS) |"&amp; IF(SOURCE!$S$2-3 &gt;= 0, REPT(" ",SOURCE!$S$2-5+4+1-1-LEN(SUBSTITUTE(SUBSTITUTE(TEXT(SOURCE!H982,"????0"),"  ","")," ",""))), "")&amp;
      SUBSTITUTE(SUBSTITUTE(TEXT(SOURCE!H982,"????0"),"  ","")," ","")&amp;","&amp; IF(SOURCE!$T$2-3 &gt;= 0, REPT(" ",SOURCE!$T$2-3-5), "")&amp;
      SOURCE!I982&amp;" | "&amp; IF(SOURCE!$U$2-LEN(SOURCE!I982) &gt;= 0, REPT(" ",SOURCE!$U$2-LEN(SOURCE!I982)), "")&amp;
      SOURCE!J982&amp;      IF(SOURCE!$V$2-LEN(SOURCE!J982) &gt;= 0, REPT(" ",SOURCE!$V$2-LEN(SOURCE!J982)), "")&amp;
  " | "&amp; SOURCE!K982&amp;      IF(SOURCE!$X$2-LEN(SOURCE!K982) &gt;= 0, REPT(" ",SOURCE!$X$2-LEN(SOURCE!K982)), "")&amp;
      "},"&amp;IF(SOURCE!L982&lt;&gt;"",""&amp;SOURCE!L982,"")
 )
)
)</f>
        <v>/*  958 */  { addItemToBuffer,             ITM_PERCENT,                 "",                                            STD_PERCENT,                                   (0 &lt;&lt; TAM_MAX_BITS) |     0, CAT_NONE | SLS_UNCHANGED | US_UNCHANGED},</v>
      </c>
    </row>
    <row r="983" spans="1:1">
      <c r="A983" s="168" t="str">
        <f>IF(AND(OR(SOURCE!A983="",ISBLANK(SOURCE!A983)),SOURCE!B983&gt;0),IF(ISBLANK(SOURCE!C983),"",SOURCE!C983),
IF(SOURCE!B983&lt;0,VLOOKUP(SOURCE!B983,lookups!A$1:B$25,2,0),
  IF(ISBLANK(SOURCE!B983),
    "",
    "/* "&amp;TEXT(SOURCE!B983,"???0")&amp;" *"&amp;
      SOURCE!C983&amp;", "&amp; IF(SOURCE!$O$2-LEN(SOURCE!C983) &gt;= 0, REPT(" ",SOURCE!$O$2-LEN(SOURCE!C983)), "")&amp;
      SOURCE!D983&amp;", "&amp; IF(SOURCE!$P$2-LEN(SOURCE!D983) &gt;= 0, REPT(" ",SOURCE!$P$2-LEN(SOURCE!D983)), "")&amp;
      SOURCE!E983&amp;", "&amp; IF(SOURCE!$Q$2-LEN(SOURCE!E983) &gt;=0, REPT(" ",SOURCE!$Q$2-LEN(SOURCE!E983)), "")&amp;
      SOURCE!F983&amp;", "&amp; IF(SOURCE!$R$2-LEN(SOURCE!F983) &gt;= 0, REPT(" ",SOURCE!$R$2-LEN(SOURCE!F983)+2), "")&amp;"("&amp;
      SUBSTITUTE(TEXT(SOURCE!G983,"??0"),"  ","")&amp;" &lt;&lt; TAM_MAX_BITS) |"&amp; IF(SOURCE!$S$2-3 &gt;= 0, REPT(" ",SOURCE!$S$2-5+4+1-1-LEN(SUBSTITUTE(SUBSTITUTE(TEXT(SOURCE!H983,"????0"),"  ","")," ",""))), "")&amp;
      SUBSTITUTE(SUBSTITUTE(TEXT(SOURCE!H983,"????0"),"  ","")," ","")&amp;","&amp; IF(SOURCE!$T$2-3 &gt;= 0, REPT(" ",SOURCE!$T$2-3-5), "")&amp;
      SOURCE!I983&amp;" | "&amp; IF(SOURCE!$U$2-LEN(SOURCE!I983) &gt;= 0, REPT(" ",SOURCE!$U$2-LEN(SOURCE!I983)), "")&amp;
      SOURCE!J983&amp;      IF(SOURCE!$V$2-LEN(SOURCE!J983) &gt;= 0, REPT(" ",SOURCE!$V$2-LEN(SOURCE!J983)), "")&amp;
  " | "&amp; SOURCE!K983&amp;      IF(SOURCE!$X$2-LEN(SOURCE!K983) &gt;= 0, REPT(" ",SOURCE!$X$2-LEN(SOURCE!K983)), "")&amp;
      "},"&amp;IF(SOURCE!L983&lt;&gt;"",""&amp;SOURCE!L983,"")
 )
)
)</f>
        <v>/*  959 */  { addItemToBuffer,             ITM_AMPERSAND,               "",                                            STD_AMPERSAND,                                 (0 &lt;&lt; TAM_MAX_BITS) |     0, CAT_NONE | SLS_UNCHANGED | US_UNCHANGED},</v>
      </c>
    </row>
    <row r="984" spans="1:1">
      <c r="A984" s="168" t="str">
        <f>IF(AND(OR(SOURCE!A984="",ISBLANK(SOURCE!A984)),SOURCE!B984&gt;0),IF(ISBLANK(SOURCE!C984),"",SOURCE!C984),
IF(SOURCE!B984&lt;0,VLOOKUP(SOURCE!B984,lookups!A$1:B$25,2,0),
  IF(ISBLANK(SOURCE!B984),
    "",
    "/* "&amp;TEXT(SOURCE!B984,"???0")&amp;" *"&amp;
      SOURCE!C984&amp;", "&amp; IF(SOURCE!$O$2-LEN(SOURCE!C984) &gt;= 0, REPT(" ",SOURCE!$O$2-LEN(SOURCE!C984)), "")&amp;
      SOURCE!D984&amp;", "&amp; IF(SOURCE!$P$2-LEN(SOURCE!D984) &gt;= 0, REPT(" ",SOURCE!$P$2-LEN(SOURCE!D984)), "")&amp;
      SOURCE!E984&amp;", "&amp; IF(SOURCE!$Q$2-LEN(SOURCE!E984) &gt;=0, REPT(" ",SOURCE!$Q$2-LEN(SOURCE!E984)), "")&amp;
      SOURCE!F984&amp;", "&amp; IF(SOURCE!$R$2-LEN(SOURCE!F984) &gt;= 0, REPT(" ",SOURCE!$R$2-LEN(SOURCE!F984)+2), "")&amp;"("&amp;
      SUBSTITUTE(TEXT(SOURCE!G984,"??0"),"  ","")&amp;" &lt;&lt; TAM_MAX_BITS) |"&amp; IF(SOURCE!$S$2-3 &gt;= 0, REPT(" ",SOURCE!$S$2-5+4+1-1-LEN(SUBSTITUTE(SUBSTITUTE(TEXT(SOURCE!H984,"????0"),"  ","")," ",""))), "")&amp;
      SUBSTITUTE(SUBSTITUTE(TEXT(SOURCE!H984,"????0"),"  ","")," ","")&amp;","&amp; IF(SOURCE!$T$2-3 &gt;= 0, REPT(" ",SOURCE!$T$2-3-5), "")&amp;
      SOURCE!I984&amp;" | "&amp; IF(SOURCE!$U$2-LEN(SOURCE!I984) &gt;= 0, REPT(" ",SOURCE!$U$2-LEN(SOURCE!I984)), "")&amp;
      SOURCE!J984&amp;      IF(SOURCE!$V$2-LEN(SOURCE!J984) &gt;= 0, REPT(" ",SOURCE!$V$2-LEN(SOURCE!J984)), "")&amp;
  " | "&amp; SOURCE!K984&amp;      IF(SOURCE!$X$2-LEN(SOURCE!K984) &gt;= 0, REPT(" ",SOURCE!$X$2-LEN(SOURCE!K984)), "")&amp;
      "},"&amp;IF(SOURCE!L984&lt;&gt;"",""&amp;SOURCE!L984,"")
 )
)
)</f>
        <v>/*  960 */  { addItemToBuffer,             ITM_QUOTE,                   "",                                            STD_QUOTE,                                     (0 &lt;&lt; TAM_MAX_BITS) |     0, CAT_NONE | SLS_UNCHANGED | US_UNCHANGED},</v>
      </c>
    </row>
    <row r="985" spans="1:1">
      <c r="A985" s="168" t="str">
        <f>IF(AND(OR(SOURCE!A985="",ISBLANK(SOURCE!A985)),SOURCE!B985&gt;0),IF(ISBLANK(SOURCE!C985),"",SOURCE!C985),
IF(SOURCE!B985&lt;0,VLOOKUP(SOURCE!B985,lookups!A$1:B$25,2,0),
  IF(ISBLANK(SOURCE!B985),
    "",
    "/* "&amp;TEXT(SOURCE!B985,"???0")&amp;" *"&amp;
      SOURCE!C985&amp;", "&amp; IF(SOURCE!$O$2-LEN(SOURCE!C985) &gt;= 0, REPT(" ",SOURCE!$O$2-LEN(SOURCE!C985)), "")&amp;
      SOURCE!D985&amp;", "&amp; IF(SOURCE!$P$2-LEN(SOURCE!D985) &gt;= 0, REPT(" ",SOURCE!$P$2-LEN(SOURCE!D985)), "")&amp;
      SOURCE!E985&amp;", "&amp; IF(SOURCE!$Q$2-LEN(SOURCE!E985) &gt;=0, REPT(" ",SOURCE!$Q$2-LEN(SOURCE!E985)), "")&amp;
      SOURCE!F985&amp;", "&amp; IF(SOURCE!$R$2-LEN(SOURCE!F985) &gt;= 0, REPT(" ",SOURCE!$R$2-LEN(SOURCE!F985)+2), "")&amp;"("&amp;
      SUBSTITUTE(TEXT(SOURCE!G985,"??0"),"  ","")&amp;" &lt;&lt; TAM_MAX_BITS) |"&amp; IF(SOURCE!$S$2-3 &gt;= 0, REPT(" ",SOURCE!$S$2-5+4+1-1-LEN(SUBSTITUTE(SUBSTITUTE(TEXT(SOURCE!H985,"????0"),"  ","")," ",""))), "")&amp;
      SUBSTITUTE(SUBSTITUTE(TEXT(SOURCE!H985,"????0"),"  ","")," ","")&amp;","&amp; IF(SOURCE!$T$2-3 &gt;= 0, REPT(" ",SOURCE!$T$2-3-5), "")&amp;
      SOURCE!I985&amp;" | "&amp; IF(SOURCE!$U$2-LEN(SOURCE!I985) &gt;= 0, REPT(" ",SOURCE!$U$2-LEN(SOURCE!I985)), "")&amp;
      SOURCE!J985&amp;      IF(SOURCE!$V$2-LEN(SOURCE!J985) &gt;= 0, REPT(" ",SOURCE!$V$2-LEN(SOURCE!J985)), "")&amp;
  " | "&amp; SOURCE!K985&amp;      IF(SOURCE!$X$2-LEN(SOURCE!K985) &gt;= 0, REPT(" ",SOURCE!$X$2-LEN(SOURCE!K985)), "")&amp;
      "},"&amp;IF(SOURCE!L985&lt;&gt;"",""&amp;SOURCE!L985,"")
 )
)
)</f>
        <v>/*  961 */  { addItemToBuffer,             ITM_LEFT_PARENTHESIS,        "",                                            STD_LEFT_PARENTHESIS,                          (0 &lt;&lt; TAM_MAX_BITS) |     0, CAT_NONE | SLS_UNCHANGED | US_UNCHANGED},</v>
      </c>
    </row>
    <row r="986" spans="1:1">
      <c r="A986" s="168" t="str">
        <f>IF(AND(OR(SOURCE!A986="",ISBLANK(SOURCE!A986)),SOURCE!B986&gt;0),IF(ISBLANK(SOURCE!C986),"",SOURCE!C986),
IF(SOURCE!B986&lt;0,VLOOKUP(SOURCE!B986,lookups!A$1:B$25,2,0),
  IF(ISBLANK(SOURCE!B986),
    "",
    "/* "&amp;TEXT(SOURCE!B986,"???0")&amp;" *"&amp;
      SOURCE!C986&amp;", "&amp; IF(SOURCE!$O$2-LEN(SOURCE!C986) &gt;= 0, REPT(" ",SOURCE!$O$2-LEN(SOURCE!C986)), "")&amp;
      SOURCE!D986&amp;", "&amp; IF(SOURCE!$P$2-LEN(SOURCE!D986) &gt;= 0, REPT(" ",SOURCE!$P$2-LEN(SOURCE!D986)), "")&amp;
      SOURCE!E986&amp;", "&amp; IF(SOURCE!$Q$2-LEN(SOURCE!E986) &gt;=0, REPT(" ",SOURCE!$Q$2-LEN(SOURCE!E986)), "")&amp;
      SOURCE!F986&amp;", "&amp; IF(SOURCE!$R$2-LEN(SOURCE!F986) &gt;= 0, REPT(" ",SOURCE!$R$2-LEN(SOURCE!F986)+2), "")&amp;"("&amp;
      SUBSTITUTE(TEXT(SOURCE!G986,"??0"),"  ","")&amp;" &lt;&lt; TAM_MAX_BITS) |"&amp; IF(SOURCE!$S$2-3 &gt;= 0, REPT(" ",SOURCE!$S$2-5+4+1-1-LEN(SUBSTITUTE(SUBSTITUTE(TEXT(SOURCE!H986,"????0"),"  ","")," ",""))), "")&amp;
      SUBSTITUTE(SUBSTITUTE(TEXT(SOURCE!H986,"????0"),"  ","")," ","")&amp;","&amp; IF(SOURCE!$T$2-3 &gt;= 0, REPT(" ",SOURCE!$T$2-3-5), "")&amp;
      SOURCE!I986&amp;" | "&amp; IF(SOURCE!$U$2-LEN(SOURCE!I986) &gt;= 0, REPT(" ",SOURCE!$U$2-LEN(SOURCE!I986)), "")&amp;
      SOURCE!J986&amp;      IF(SOURCE!$V$2-LEN(SOURCE!J986) &gt;= 0, REPT(" ",SOURCE!$V$2-LEN(SOURCE!J986)), "")&amp;
  " | "&amp; SOURCE!K986&amp;      IF(SOURCE!$X$2-LEN(SOURCE!K986) &gt;= 0, REPT(" ",SOURCE!$X$2-LEN(SOURCE!K986)), "")&amp;
      "},"&amp;IF(SOURCE!L986&lt;&gt;"",""&amp;SOURCE!L986,"")
 )
)
)</f>
        <v>/*  962 */  { addItemToBuffer,             ITM_RIGHT_PARENTHESIS,       "",                                            STD_RIGHT_PARENTHESIS,                         (0 &lt;&lt; TAM_MAX_BITS) |     0, CAT_NONE | SLS_UNCHANGED | US_UNCHANGED},</v>
      </c>
    </row>
    <row r="987" spans="1:1">
      <c r="A987" s="168" t="str">
        <f>IF(AND(OR(SOURCE!A987="",ISBLANK(SOURCE!A987)),SOURCE!B987&gt;0),IF(ISBLANK(SOURCE!C987),"",SOURCE!C987),
IF(SOURCE!B987&lt;0,VLOOKUP(SOURCE!B987,lookups!A$1:B$25,2,0),
  IF(ISBLANK(SOURCE!B987),
    "",
    "/* "&amp;TEXT(SOURCE!B987,"???0")&amp;" *"&amp;
      SOURCE!C987&amp;", "&amp; IF(SOURCE!$O$2-LEN(SOURCE!C987) &gt;= 0, REPT(" ",SOURCE!$O$2-LEN(SOURCE!C987)), "")&amp;
      SOURCE!D987&amp;", "&amp; IF(SOURCE!$P$2-LEN(SOURCE!D987) &gt;= 0, REPT(" ",SOURCE!$P$2-LEN(SOURCE!D987)), "")&amp;
      SOURCE!E987&amp;", "&amp; IF(SOURCE!$Q$2-LEN(SOURCE!E987) &gt;=0, REPT(" ",SOURCE!$Q$2-LEN(SOURCE!E987)), "")&amp;
      SOURCE!F987&amp;", "&amp; IF(SOURCE!$R$2-LEN(SOURCE!F987) &gt;= 0, REPT(" ",SOURCE!$R$2-LEN(SOURCE!F987)+2), "")&amp;"("&amp;
      SUBSTITUTE(TEXT(SOURCE!G987,"??0"),"  ","")&amp;" &lt;&lt; TAM_MAX_BITS) |"&amp; IF(SOURCE!$S$2-3 &gt;= 0, REPT(" ",SOURCE!$S$2-5+4+1-1-LEN(SUBSTITUTE(SUBSTITUTE(TEXT(SOURCE!H987,"????0"),"  ","")," ",""))), "")&amp;
      SUBSTITUTE(SUBSTITUTE(TEXT(SOURCE!H987,"????0"),"  ","")," ","")&amp;","&amp; IF(SOURCE!$T$2-3 &gt;= 0, REPT(" ",SOURCE!$T$2-3-5), "")&amp;
      SOURCE!I987&amp;" | "&amp; IF(SOURCE!$U$2-LEN(SOURCE!I987) &gt;= 0, REPT(" ",SOURCE!$U$2-LEN(SOURCE!I987)), "")&amp;
      SOURCE!J987&amp;      IF(SOURCE!$V$2-LEN(SOURCE!J987) &gt;= 0, REPT(" ",SOURCE!$V$2-LEN(SOURCE!J987)), "")&amp;
  " | "&amp; SOURCE!K987&amp;      IF(SOURCE!$X$2-LEN(SOURCE!K987) &gt;= 0, REPT(" ",SOURCE!$X$2-LEN(SOURCE!K987)), "")&amp;
      "},"&amp;IF(SOURCE!L987&lt;&gt;"",""&amp;SOURCE!L987,"")
 )
)
)</f>
        <v>/*  963 */  { addItemToBuffer,             ITM_ASTERISK,                "",                                            STD_ASTERISK,                                  (0 &lt;&lt; TAM_MAX_BITS) |     0, CAT_NONE | SLS_UNCHANGED | US_UNCHANGED},</v>
      </c>
    </row>
    <row r="988" spans="1:1">
      <c r="A988" s="168" t="str">
        <f>IF(AND(OR(SOURCE!A988="",ISBLANK(SOURCE!A988)),SOURCE!B988&gt;0),IF(ISBLANK(SOURCE!C988),"",SOURCE!C988),
IF(SOURCE!B988&lt;0,VLOOKUP(SOURCE!B988,lookups!A$1:B$25,2,0),
  IF(ISBLANK(SOURCE!B988),
    "",
    "/* "&amp;TEXT(SOURCE!B988,"???0")&amp;" *"&amp;
      SOURCE!C988&amp;", "&amp; IF(SOURCE!$O$2-LEN(SOURCE!C988) &gt;= 0, REPT(" ",SOURCE!$O$2-LEN(SOURCE!C988)), "")&amp;
      SOURCE!D988&amp;", "&amp; IF(SOURCE!$P$2-LEN(SOURCE!D988) &gt;= 0, REPT(" ",SOURCE!$P$2-LEN(SOURCE!D988)), "")&amp;
      SOURCE!E988&amp;", "&amp; IF(SOURCE!$Q$2-LEN(SOURCE!E988) &gt;=0, REPT(" ",SOURCE!$Q$2-LEN(SOURCE!E988)), "")&amp;
      SOURCE!F988&amp;", "&amp; IF(SOURCE!$R$2-LEN(SOURCE!F988) &gt;= 0, REPT(" ",SOURCE!$R$2-LEN(SOURCE!F988)+2), "")&amp;"("&amp;
      SUBSTITUTE(TEXT(SOURCE!G988,"??0"),"  ","")&amp;" &lt;&lt; TAM_MAX_BITS) |"&amp; IF(SOURCE!$S$2-3 &gt;= 0, REPT(" ",SOURCE!$S$2-5+4+1-1-LEN(SUBSTITUTE(SUBSTITUTE(TEXT(SOURCE!H988,"????0"),"  ","")," ",""))), "")&amp;
      SUBSTITUTE(SUBSTITUTE(TEXT(SOURCE!H988,"????0"),"  ","")," ","")&amp;","&amp; IF(SOURCE!$T$2-3 &gt;= 0, REPT(" ",SOURCE!$T$2-3-5), "")&amp;
      SOURCE!I988&amp;" | "&amp; IF(SOURCE!$U$2-LEN(SOURCE!I988) &gt;= 0, REPT(" ",SOURCE!$U$2-LEN(SOURCE!I988)), "")&amp;
      SOURCE!J988&amp;      IF(SOURCE!$V$2-LEN(SOURCE!J988) &gt;= 0, REPT(" ",SOURCE!$V$2-LEN(SOURCE!J988)), "")&amp;
  " | "&amp; SOURCE!K988&amp;      IF(SOURCE!$X$2-LEN(SOURCE!K988) &gt;= 0, REPT(" ",SOURCE!$X$2-LEN(SOURCE!K988)), "")&amp;
      "},"&amp;IF(SOURCE!L988&lt;&gt;"",""&amp;SOURCE!L988,"")
 )
)
)</f>
        <v>/*  964 */  { itemToBeCoded,               NOPARAM,                     "0964",                                        "0964",                                        (0 &lt;&lt; TAM_MAX_BITS) |     0, CAT_FREE | SLS_UNCHANGED | US_UNCHANGED},</v>
      </c>
    </row>
    <row r="989" spans="1:1">
      <c r="A989" s="168" t="str">
        <f>IF(AND(OR(SOURCE!A989="",ISBLANK(SOURCE!A989)),SOURCE!B989&gt;0),IF(ISBLANK(SOURCE!C989),"",SOURCE!C989),
IF(SOURCE!B989&lt;0,VLOOKUP(SOURCE!B989,lookups!A$1:B$25,2,0),
  IF(ISBLANK(SOURCE!B989),
    "",
    "/* "&amp;TEXT(SOURCE!B989,"???0")&amp;" *"&amp;
      SOURCE!C989&amp;", "&amp; IF(SOURCE!$O$2-LEN(SOURCE!C989) &gt;= 0, REPT(" ",SOURCE!$O$2-LEN(SOURCE!C989)), "")&amp;
      SOURCE!D989&amp;", "&amp; IF(SOURCE!$P$2-LEN(SOURCE!D989) &gt;= 0, REPT(" ",SOURCE!$P$2-LEN(SOURCE!D989)), "")&amp;
      SOURCE!E989&amp;", "&amp; IF(SOURCE!$Q$2-LEN(SOURCE!E989) &gt;=0, REPT(" ",SOURCE!$Q$2-LEN(SOURCE!E989)), "")&amp;
      SOURCE!F989&amp;", "&amp; IF(SOURCE!$R$2-LEN(SOURCE!F989) &gt;= 0, REPT(" ",SOURCE!$R$2-LEN(SOURCE!F989)+2), "")&amp;"("&amp;
      SUBSTITUTE(TEXT(SOURCE!G989,"??0"),"  ","")&amp;" &lt;&lt; TAM_MAX_BITS) |"&amp; IF(SOURCE!$S$2-3 &gt;= 0, REPT(" ",SOURCE!$S$2-5+4+1-1-LEN(SUBSTITUTE(SUBSTITUTE(TEXT(SOURCE!H989,"????0"),"  ","")," ",""))), "")&amp;
      SUBSTITUTE(SUBSTITUTE(TEXT(SOURCE!H989,"????0"),"  ","")," ","")&amp;","&amp; IF(SOURCE!$T$2-3 &gt;= 0, REPT(" ",SOURCE!$T$2-3-5), "")&amp;
      SOURCE!I989&amp;" | "&amp; IF(SOURCE!$U$2-LEN(SOURCE!I989) &gt;= 0, REPT(" ",SOURCE!$U$2-LEN(SOURCE!I989)), "")&amp;
      SOURCE!J989&amp;      IF(SOURCE!$V$2-LEN(SOURCE!J989) &gt;= 0, REPT(" ",SOURCE!$V$2-LEN(SOURCE!J989)), "")&amp;
  " | "&amp; SOURCE!K989&amp;      IF(SOURCE!$X$2-LEN(SOURCE!K989) &gt;= 0, REPT(" ",SOURCE!$X$2-LEN(SOURCE!K989)), "")&amp;
      "},"&amp;IF(SOURCE!L989&lt;&gt;"",""&amp;SOURCE!L989,"")
 )
)
)</f>
        <v>/*  965 */  { addItemToBuffer,             ITM_PLUS,                    "",                                            STD_PLUS,                                      (0 &lt;&lt; TAM_MAX_BITS) |     0, CAT_NONE | SLS_UNCHANGED | US_UNCHANGED},</v>
      </c>
    </row>
    <row r="990" spans="1:1">
      <c r="A990" s="168" t="str">
        <f>IF(AND(OR(SOURCE!A990="",ISBLANK(SOURCE!A990)),SOURCE!B990&gt;0),IF(ISBLANK(SOURCE!C990),"",SOURCE!C990),
IF(SOURCE!B990&lt;0,VLOOKUP(SOURCE!B990,lookups!A$1:B$25,2,0),
  IF(ISBLANK(SOURCE!B990),
    "",
    "/* "&amp;TEXT(SOURCE!B990,"???0")&amp;" *"&amp;
      SOURCE!C990&amp;", "&amp; IF(SOURCE!$O$2-LEN(SOURCE!C990) &gt;= 0, REPT(" ",SOURCE!$O$2-LEN(SOURCE!C990)), "")&amp;
      SOURCE!D990&amp;", "&amp; IF(SOURCE!$P$2-LEN(SOURCE!D990) &gt;= 0, REPT(" ",SOURCE!$P$2-LEN(SOURCE!D990)), "")&amp;
      SOURCE!E990&amp;", "&amp; IF(SOURCE!$Q$2-LEN(SOURCE!E990) &gt;=0, REPT(" ",SOURCE!$Q$2-LEN(SOURCE!E990)), "")&amp;
      SOURCE!F990&amp;", "&amp; IF(SOURCE!$R$2-LEN(SOURCE!F990) &gt;= 0, REPT(" ",SOURCE!$R$2-LEN(SOURCE!F990)+2), "")&amp;"("&amp;
      SUBSTITUTE(TEXT(SOURCE!G990,"??0"),"  ","")&amp;" &lt;&lt; TAM_MAX_BITS) |"&amp; IF(SOURCE!$S$2-3 &gt;= 0, REPT(" ",SOURCE!$S$2-5+4+1-1-LEN(SUBSTITUTE(SUBSTITUTE(TEXT(SOURCE!H990,"????0"),"  ","")," ",""))), "")&amp;
      SUBSTITUTE(SUBSTITUTE(TEXT(SOURCE!H990,"????0"),"  ","")," ","")&amp;","&amp; IF(SOURCE!$T$2-3 &gt;= 0, REPT(" ",SOURCE!$T$2-3-5), "")&amp;
      SOURCE!I990&amp;" | "&amp; IF(SOURCE!$U$2-LEN(SOURCE!I990) &gt;= 0, REPT(" ",SOURCE!$U$2-LEN(SOURCE!I990)), "")&amp;
      SOURCE!J990&amp;      IF(SOURCE!$V$2-LEN(SOURCE!J990) &gt;= 0, REPT(" ",SOURCE!$V$2-LEN(SOURCE!J990)), "")&amp;
  " | "&amp; SOURCE!K990&amp;      IF(SOURCE!$X$2-LEN(SOURCE!K990) &gt;= 0, REPT(" ",SOURCE!$X$2-LEN(SOURCE!K990)), "")&amp;
      "},"&amp;IF(SOURCE!L990&lt;&gt;"",""&amp;SOURCE!L990,"")
 )
)
)</f>
        <v>/*  966 */  { addItemToBuffer,             ITM_COMMA,                   "",                                            STD_COMMA,                                     (0 &lt;&lt; TAM_MAX_BITS) |     0, CAT_NONE | SLS_UNCHANGED | US_UNCHANGED},</v>
      </c>
    </row>
    <row r="991" spans="1:1">
      <c r="A991" s="168" t="str">
        <f>IF(AND(OR(SOURCE!A991="",ISBLANK(SOURCE!A991)),SOURCE!B991&gt;0),IF(ISBLANK(SOURCE!C991),"",SOURCE!C991),
IF(SOURCE!B991&lt;0,VLOOKUP(SOURCE!B991,lookups!A$1:B$25,2,0),
  IF(ISBLANK(SOURCE!B991),
    "",
    "/* "&amp;TEXT(SOURCE!B991,"???0")&amp;" *"&amp;
      SOURCE!C991&amp;", "&amp; IF(SOURCE!$O$2-LEN(SOURCE!C991) &gt;= 0, REPT(" ",SOURCE!$O$2-LEN(SOURCE!C991)), "")&amp;
      SOURCE!D991&amp;", "&amp; IF(SOURCE!$P$2-LEN(SOURCE!D991) &gt;= 0, REPT(" ",SOURCE!$P$2-LEN(SOURCE!D991)), "")&amp;
      SOURCE!E991&amp;", "&amp; IF(SOURCE!$Q$2-LEN(SOURCE!E991) &gt;=0, REPT(" ",SOURCE!$Q$2-LEN(SOURCE!E991)), "")&amp;
      SOURCE!F991&amp;", "&amp; IF(SOURCE!$R$2-LEN(SOURCE!F991) &gt;= 0, REPT(" ",SOURCE!$R$2-LEN(SOURCE!F991)+2), "")&amp;"("&amp;
      SUBSTITUTE(TEXT(SOURCE!G991,"??0"),"  ","")&amp;" &lt;&lt; TAM_MAX_BITS) |"&amp; IF(SOURCE!$S$2-3 &gt;= 0, REPT(" ",SOURCE!$S$2-5+4+1-1-LEN(SUBSTITUTE(SUBSTITUTE(TEXT(SOURCE!H991,"????0"),"  ","")," ",""))), "")&amp;
      SUBSTITUTE(SUBSTITUTE(TEXT(SOURCE!H991,"????0"),"  ","")," ","")&amp;","&amp; IF(SOURCE!$T$2-3 &gt;= 0, REPT(" ",SOURCE!$T$2-3-5), "")&amp;
      SOURCE!I991&amp;" | "&amp; IF(SOURCE!$U$2-LEN(SOURCE!I991) &gt;= 0, REPT(" ",SOURCE!$U$2-LEN(SOURCE!I991)), "")&amp;
      SOURCE!J991&amp;      IF(SOURCE!$V$2-LEN(SOURCE!J991) &gt;= 0, REPT(" ",SOURCE!$V$2-LEN(SOURCE!J991)), "")&amp;
  " | "&amp; SOURCE!K991&amp;      IF(SOURCE!$X$2-LEN(SOURCE!K991) &gt;= 0, REPT(" ",SOURCE!$X$2-LEN(SOURCE!K991)), "")&amp;
      "},"&amp;IF(SOURCE!L991&lt;&gt;"",""&amp;SOURCE!L991,"")
 )
)
)</f>
        <v>/*  967 */  { addItemToBuffer,             ITM_MINUS,                   "",                                            STD_MINUS,                                     (0 &lt;&lt; TAM_MAX_BITS) |     0, CAT_NONE | SLS_UNCHANGED | US_UNCHANGED},</v>
      </c>
    </row>
    <row r="992" spans="1:1">
      <c r="A992" s="168" t="str">
        <f>IF(AND(OR(SOURCE!A992="",ISBLANK(SOURCE!A992)),SOURCE!B992&gt;0),IF(ISBLANK(SOURCE!C992),"",SOURCE!C992),
IF(SOURCE!B992&lt;0,VLOOKUP(SOURCE!B992,lookups!A$1:B$25,2,0),
  IF(ISBLANK(SOURCE!B992),
    "",
    "/* "&amp;TEXT(SOURCE!B992,"???0")&amp;" *"&amp;
      SOURCE!C992&amp;", "&amp; IF(SOURCE!$O$2-LEN(SOURCE!C992) &gt;= 0, REPT(" ",SOURCE!$O$2-LEN(SOURCE!C992)), "")&amp;
      SOURCE!D992&amp;", "&amp; IF(SOURCE!$P$2-LEN(SOURCE!D992) &gt;= 0, REPT(" ",SOURCE!$P$2-LEN(SOURCE!D992)), "")&amp;
      SOURCE!E992&amp;", "&amp; IF(SOURCE!$Q$2-LEN(SOURCE!E992) &gt;=0, REPT(" ",SOURCE!$Q$2-LEN(SOURCE!E992)), "")&amp;
      SOURCE!F992&amp;", "&amp; IF(SOURCE!$R$2-LEN(SOURCE!F992) &gt;= 0, REPT(" ",SOURCE!$R$2-LEN(SOURCE!F992)+2), "")&amp;"("&amp;
      SUBSTITUTE(TEXT(SOURCE!G992,"??0"),"  ","")&amp;" &lt;&lt; TAM_MAX_BITS) |"&amp; IF(SOURCE!$S$2-3 &gt;= 0, REPT(" ",SOURCE!$S$2-5+4+1-1-LEN(SUBSTITUTE(SUBSTITUTE(TEXT(SOURCE!H992,"????0"),"  ","")," ",""))), "")&amp;
      SUBSTITUTE(SUBSTITUTE(TEXT(SOURCE!H992,"????0"),"  ","")," ","")&amp;","&amp; IF(SOURCE!$T$2-3 &gt;= 0, REPT(" ",SOURCE!$T$2-3-5), "")&amp;
      SOURCE!I992&amp;" | "&amp; IF(SOURCE!$U$2-LEN(SOURCE!I992) &gt;= 0, REPT(" ",SOURCE!$U$2-LEN(SOURCE!I992)), "")&amp;
      SOURCE!J992&amp;      IF(SOURCE!$V$2-LEN(SOURCE!J992) &gt;= 0, REPT(" ",SOURCE!$V$2-LEN(SOURCE!J992)), "")&amp;
  " | "&amp; SOURCE!K992&amp;      IF(SOURCE!$X$2-LEN(SOURCE!K992) &gt;= 0, REPT(" ",SOURCE!$X$2-LEN(SOURCE!K992)), "")&amp;
      "},"&amp;IF(SOURCE!L992&lt;&gt;"",""&amp;SOURCE!L992,"")
 )
)
)</f>
        <v>/*  968 */  { addItemToBuffer,             ITM_PERIOD,                  "",                                            STD_PERIOD,                                    (0 &lt;&lt; TAM_MAX_BITS) |     0, CAT_NONE | SLS_UNCHANGED | US_UNCHANGED},</v>
      </c>
    </row>
    <row r="993" spans="1:1">
      <c r="A993" s="168" t="str">
        <f>IF(AND(OR(SOURCE!A993="",ISBLANK(SOURCE!A993)),SOURCE!B993&gt;0),IF(ISBLANK(SOURCE!C993),"",SOURCE!C993),
IF(SOURCE!B993&lt;0,VLOOKUP(SOURCE!B993,lookups!A$1:B$25,2,0),
  IF(ISBLANK(SOURCE!B993),
    "",
    "/* "&amp;TEXT(SOURCE!B993,"???0")&amp;" *"&amp;
      SOURCE!C993&amp;", "&amp; IF(SOURCE!$O$2-LEN(SOURCE!C993) &gt;= 0, REPT(" ",SOURCE!$O$2-LEN(SOURCE!C993)), "")&amp;
      SOURCE!D993&amp;", "&amp; IF(SOURCE!$P$2-LEN(SOURCE!D993) &gt;= 0, REPT(" ",SOURCE!$P$2-LEN(SOURCE!D993)), "")&amp;
      SOURCE!E993&amp;", "&amp; IF(SOURCE!$Q$2-LEN(SOURCE!E993) &gt;=0, REPT(" ",SOURCE!$Q$2-LEN(SOURCE!E993)), "")&amp;
      SOURCE!F993&amp;", "&amp; IF(SOURCE!$R$2-LEN(SOURCE!F993) &gt;= 0, REPT(" ",SOURCE!$R$2-LEN(SOURCE!F993)+2), "")&amp;"("&amp;
      SUBSTITUTE(TEXT(SOURCE!G993,"??0"),"  ","")&amp;" &lt;&lt; TAM_MAX_BITS) |"&amp; IF(SOURCE!$S$2-3 &gt;= 0, REPT(" ",SOURCE!$S$2-5+4+1-1-LEN(SUBSTITUTE(SUBSTITUTE(TEXT(SOURCE!H993,"????0"),"  ","")," ",""))), "")&amp;
      SUBSTITUTE(SUBSTITUTE(TEXT(SOURCE!H993,"????0"),"  ","")," ","")&amp;","&amp; IF(SOURCE!$T$2-3 &gt;= 0, REPT(" ",SOURCE!$T$2-3-5), "")&amp;
      SOURCE!I993&amp;" | "&amp; IF(SOURCE!$U$2-LEN(SOURCE!I993) &gt;= 0, REPT(" ",SOURCE!$U$2-LEN(SOURCE!I993)), "")&amp;
      SOURCE!J993&amp;      IF(SOURCE!$V$2-LEN(SOURCE!J993) &gt;= 0, REPT(" ",SOURCE!$V$2-LEN(SOURCE!J993)), "")&amp;
  " | "&amp; SOURCE!K993&amp;      IF(SOURCE!$X$2-LEN(SOURCE!K993) &gt;= 0, REPT(" ",SOURCE!$X$2-LEN(SOURCE!K993)), "")&amp;
      "},"&amp;IF(SOURCE!L993&lt;&gt;"",""&amp;SOURCE!L993,"")
 )
)
)</f>
        <v>/*  969 */  { addItemToBuffer,             ITM_SLASH,                   "",                                            STD_SLASH,                                     (0 &lt;&lt; TAM_MAX_BITS) |     0, CAT_NONE | SLS_UNCHANGED | US_UNCHANGED},</v>
      </c>
    </row>
    <row r="994" spans="1:1">
      <c r="A994" s="168" t="str">
        <f>IF(AND(OR(SOURCE!A994="",ISBLANK(SOURCE!A994)),SOURCE!B994&gt;0),IF(ISBLANK(SOURCE!C994),"",SOURCE!C994),
IF(SOURCE!B994&lt;0,VLOOKUP(SOURCE!B994,lookups!A$1:B$25,2,0),
  IF(ISBLANK(SOURCE!B994),
    "",
    "/* "&amp;TEXT(SOURCE!B994,"???0")&amp;" *"&amp;
      SOURCE!C994&amp;", "&amp; IF(SOURCE!$O$2-LEN(SOURCE!C994) &gt;= 0, REPT(" ",SOURCE!$O$2-LEN(SOURCE!C994)), "")&amp;
      SOURCE!D994&amp;", "&amp; IF(SOURCE!$P$2-LEN(SOURCE!D994) &gt;= 0, REPT(" ",SOURCE!$P$2-LEN(SOURCE!D994)), "")&amp;
      SOURCE!E994&amp;", "&amp; IF(SOURCE!$Q$2-LEN(SOURCE!E994) &gt;=0, REPT(" ",SOURCE!$Q$2-LEN(SOURCE!E994)), "")&amp;
      SOURCE!F994&amp;", "&amp; IF(SOURCE!$R$2-LEN(SOURCE!F994) &gt;= 0, REPT(" ",SOURCE!$R$2-LEN(SOURCE!F994)+2), "")&amp;"("&amp;
      SUBSTITUTE(TEXT(SOURCE!G994,"??0"),"  ","")&amp;" &lt;&lt; TAM_MAX_BITS) |"&amp; IF(SOURCE!$S$2-3 &gt;= 0, REPT(" ",SOURCE!$S$2-5+4+1-1-LEN(SUBSTITUTE(SUBSTITUTE(TEXT(SOURCE!H994,"????0"),"  ","")," ",""))), "")&amp;
      SUBSTITUTE(SUBSTITUTE(TEXT(SOURCE!H994,"????0"),"  ","")," ","")&amp;","&amp; IF(SOURCE!$T$2-3 &gt;= 0, REPT(" ",SOURCE!$T$2-3-5), "")&amp;
      SOURCE!I994&amp;" | "&amp; IF(SOURCE!$U$2-LEN(SOURCE!I994) &gt;= 0, REPT(" ",SOURCE!$U$2-LEN(SOURCE!I994)), "")&amp;
      SOURCE!J994&amp;      IF(SOURCE!$V$2-LEN(SOURCE!J994) &gt;= 0, REPT(" ",SOURCE!$V$2-LEN(SOURCE!J994)), "")&amp;
  " | "&amp; SOURCE!K994&amp;      IF(SOURCE!$X$2-LEN(SOURCE!K994) &gt;= 0, REPT(" ",SOURCE!$X$2-LEN(SOURCE!K994)), "")&amp;
      "},"&amp;IF(SOURCE!L994&lt;&gt;"",""&amp;SOURCE!L994,"")
 )
)
)</f>
        <v>/*  970 */  { addItemToBuffer,             ITM_COLON,                   "",                                            STD_COLON,                                     (0 &lt;&lt; TAM_MAX_BITS) |     0, CAT_NONE | SLS_UNCHANGED | US_UNCHANGED},</v>
      </c>
    </row>
    <row r="995" spans="1:1">
      <c r="A995" s="168" t="str">
        <f>IF(AND(OR(SOURCE!A995="",ISBLANK(SOURCE!A995)),SOURCE!B995&gt;0),IF(ISBLANK(SOURCE!C995),"",SOURCE!C995),
IF(SOURCE!B995&lt;0,VLOOKUP(SOURCE!B995,lookups!A$1:B$25,2,0),
  IF(ISBLANK(SOURCE!B995),
    "",
    "/* "&amp;TEXT(SOURCE!B995,"???0")&amp;" *"&amp;
      SOURCE!C995&amp;", "&amp; IF(SOURCE!$O$2-LEN(SOURCE!C995) &gt;= 0, REPT(" ",SOURCE!$O$2-LEN(SOURCE!C995)), "")&amp;
      SOURCE!D995&amp;", "&amp; IF(SOURCE!$P$2-LEN(SOURCE!D995) &gt;= 0, REPT(" ",SOURCE!$P$2-LEN(SOURCE!D995)), "")&amp;
      SOURCE!E995&amp;", "&amp; IF(SOURCE!$Q$2-LEN(SOURCE!E995) &gt;=0, REPT(" ",SOURCE!$Q$2-LEN(SOURCE!E995)), "")&amp;
      SOURCE!F995&amp;", "&amp; IF(SOURCE!$R$2-LEN(SOURCE!F995) &gt;= 0, REPT(" ",SOURCE!$R$2-LEN(SOURCE!F995)+2), "")&amp;"("&amp;
      SUBSTITUTE(TEXT(SOURCE!G995,"??0"),"  ","")&amp;" &lt;&lt; TAM_MAX_BITS) |"&amp; IF(SOURCE!$S$2-3 &gt;= 0, REPT(" ",SOURCE!$S$2-5+4+1-1-LEN(SUBSTITUTE(SUBSTITUTE(TEXT(SOURCE!H995,"????0"),"  ","")," ",""))), "")&amp;
      SUBSTITUTE(SUBSTITUTE(TEXT(SOURCE!H995,"????0"),"  ","")," ","")&amp;","&amp; IF(SOURCE!$T$2-3 &gt;= 0, REPT(" ",SOURCE!$T$2-3-5), "")&amp;
      SOURCE!I995&amp;" | "&amp; IF(SOURCE!$U$2-LEN(SOURCE!I995) &gt;= 0, REPT(" ",SOURCE!$U$2-LEN(SOURCE!I995)), "")&amp;
      SOURCE!J995&amp;      IF(SOURCE!$V$2-LEN(SOURCE!J995) &gt;= 0, REPT(" ",SOURCE!$V$2-LEN(SOURCE!J995)), "")&amp;
  " | "&amp; SOURCE!K995&amp;      IF(SOURCE!$X$2-LEN(SOURCE!K995) &gt;= 0, REPT(" ",SOURCE!$X$2-LEN(SOURCE!K995)), "")&amp;
      "},"&amp;IF(SOURCE!L995&lt;&gt;"",""&amp;SOURCE!L995,"")
 )
)
)</f>
        <v>/*  971 */  { addItemToBuffer,             ITM_SEMICOLON,               "",                                            STD_SEMICOLON,                                 (0 &lt;&lt; TAM_MAX_BITS) |     0, CAT_NONE | SLS_UNCHANGED | US_UNCHANGED},</v>
      </c>
    </row>
    <row r="996" spans="1:1">
      <c r="A996" s="168" t="str">
        <f>IF(AND(OR(SOURCE!A996="",ISBLANK(SOURCE!A996)),SOURCE!B996&gt;0),IF(ISBLANK(SOURCE!C996),"",SOURCE!C996),
IF(SOURCE!B996&lt;0,VLOOKUP(SOURCE!B996,lookups!A$1:B$25,2,0),
  IF(ISBLANK(SOURCE!B996),
    "",
    "/* "&amp;TEXT(SOURCE!B996,"???0")&amp;" *"&amp;
      SOURCE!C996&amp;", "&amp; IF(SOURCE!$O$2-LEN(SOURCE!C996) &gt;= 0, REPT(" ",SOURCE!$O$2-LEN(SOURCE!C996)), "")&amp;
      SOURCE!D996&amp;", "&amp; IF(SOURCE!$P$2-LEN(SOURCE!D996) &gt;= 0, REPT(" ",SOURCE!$P$2-LEN(SOURCE!D996)), "")&amp;
      SOURCE!E996&amp;", "&amp; IF(SOURCE!$Q$2-LEN(SOURCE!E996) &gt;=0, REPT(" ",SOURCE!$Q$2-LEN(SOURCE!E996)), "")&amp;
      SOURCE!F996&amp;", "&amp; IF(SOURCE!$R$2-LEN(SOURCE!F996) &gt;= 0, REPT(" ",SOURCE!$R$2-LEN(SOURCE!F996)+2), "")&amp;"("&amp;
      SUBSTITUTE(TEXT(SOURCE!G996,"??0"),"  ","")&amp;" &lt;&lt; TAM_MAX_BITS) |"&amp; IF(SOURCE!$S$2-3 &gt;= 0, REPT(" ",SOURCE!$S$2-5+4+1-1-LEN(SUBSTITUTE(SUBSTITUTE(TEXT(SOURCE!H996,"????0"),"  ","")," ",""))), "")&amp;
      SUBSTITUTE(SUBSTITUTE(TEXT(SOURCE!H996,"????0"),"  ","")," ","")&amp;","&amp; IF(SOURCE!$T$2-3 &gt;= 0, REPT(" ",SOURCE!$T$2-3-5), "")&amp;
      SOURCE!I996&amp;" | "&amp; IF(SOURCE!$U$2-LEN(SOURCE!I996) &gt;= 0, REPT(" ",SOURCE!$U$2-LEN(SOURCE!I996)), "")&amp;
      SOURCE!J996&amp;      IF(SOURCE!$V$2-LEN(SOURCE!J996) &gt;= 0, REPT(" ",SOURCE!$V$2-LEN(SOURCE!J996)), "")&amp;
  " | "&amp; SOURCE!K996&amp;      IF(SOURCE!$X$2-LEN(SOURCE!K996) &gt;= 0, REPT(" ",SOURCE!$X$2-LEN(SOURCE!K996)), "")&amp;
      "},"&amp;IF(SOURCE!L996&lt;&gt;"",""&amp;SOURCE!L996,"")
 )
)
)</f>
        <v>/*  972 */  { addItemToBuffer,             ITM_LESS_THAN,               "",                                            STD_LESS_THAN,                                 (0 &lt;&lt; TAM_MAX_BITS) |     0, CAT_NONE | SLS_UNCHANGED | US_UNCHANGED},</v>
      </c>
    </row>
    <row r="997" spans="1:1">
      <c r="A997" s="168" t="str">
        <f>IF(AND(OR(SOURCE!A997="",ISBLANK(SOURCE!A997)),SOURCE!B997&gt;0),IF(ISBLANK(SOURCE!C997),"",SOURCE!C997),
IF(SOURCE!B997&lt;0,VLOOKUP(SOURCE!B997,lookups!A$1:B$25,2,0),
  IF(ISBLANK(SOURCE!B997),
    "",
    "/* "&amp;TEXT(SOURCE!B997,"???0")&amp;" *"&amp;
      SOURCE!C997&amp;", "&amp; IF(SOURCE!$O$2-LEN(SOURCE!C997) &gt;= 0, REPT(" ",SOURCE!$O$2-LEN(SOURCE!C997)), "")&amp;
      SOURCE!D997&amp;", "&amp; IF(SOURCE!$P$2-LEN(SOURCE!D997) &gt;= 0, REPT(" ",SOURCE!$P$2-LEN(SOURCE!D997)), "")&amp;
      SOURCE!E997&amp;", "&amp; IF(SOURCE!$Q$2-LEN(SOURCE!E997) &gt;=0, REPT(" ",SOURCE!$Q$2-LEN(SOURCE!E997)), "")&amp;
      SOURCE!F997&amp;", "&amp; IF(SOURCE!$R$2-LEN(SOURCE!F997) &gt;= 0, REPT(" ",SOURCE!$R$2-LEN(SOURCE!F997)+2), "")&amp;"("&amp;
      SUBSTITUTE(TEXT(SOURCE!G997,"??0"),"  ","")&amp;" &lt;&lt; TAM_MAX_BITS) |"&amp; IF(SOURCE!$S$2-3 &gt;= 0, REPT(" ",SOURCE!$S$2-5+4+1-1-LEN(SUBSTITUTE(SUBSTITUTE(TEXT(SOURCE!H997,"????0"),"  ","")," ",""))), "")&amp;
      SUBSTITUTE(SUBSTITUTE(TEXT(SOURCE!H997,"????0"),"  ","")," ","")&amp;","&amp; IF(SOURCE!$T$2-3 &gt;= 0, REPT(" ",SOURCE!$T$2-3-5), "")&amp;
      SOURCE!I997&amp;" | "&amp; IF(SOURCE!$U$2-LEN(SOURCE!I997) &gt;= 0, REPT(" ",SOURCE!$U$2-LEN(SOURCE!I997)), "")&amp;
      SOURCE!J997&amp;      IF(SOURCE!$V$2-LEN(SOURCE!J997) &gt;= 0, REPT(" ",SOURCE!$V$2-LEN(SOURCE!J997)), "")&amp;
  " | "&amp; SOURCE!K997&amp;      IF(SOURCE!$X$2-LEN(SOURCE!K997) &gt;= 0, REPT(" ",SOURCE!$X$2-LEN(SOURCE!K997)), "")&amp;
      "},"&amp;IF(SOURCE!L997&lt;&gt;"",""&amp;SOURCE!L997,"")
 )
)
)</f>
        <v>/*  973 */  { addItemToBuffer,             ITM_EQUAL,                   "",                                            STD_EQUAL,                                     (0 &lt;&lt; TAM_MAX_BITS) |     0, CAT_NONE | SLS_UNCHANGED | US_UNCHANGED},</v>
      </c>
    </row>
    <row r="998" spans="1:1">
      <c r="A998" s="168" t="str">
        <f>IF(AND(OR(SOURCE!A998="",ISBLANK(SOURCE!A998)),SOURCE!B998&gt;0),IF(ISBLANK(SOURCE!C998),"",SOURCE!C998),
IF(SOURCE!B998&lt;0,VLOOKUP(SOURCE!B998,lookups!A$1:B$25,2,0),
  IF(ISBLANK(SOURCE!B998),
    "",
    "/* "&amp;TEXT(SOURCE!B998,"???0")&amp;" *"&amp;
      SOURCE!C998&amp;", "&amp; IF(SOURCE!$O$2-LEN(SOURCE!C998) &gt;= 0, REPT(" ",SOURCE!$O$2-LEN(SOURCE!C998)), "")&amp;
      SOURCE!D998&amp;", "&amp; IF(SOURCE!$P$2-LEN(SOURCE!D998) &gt;= 0, REPT(" ",SOURCE!$P$2-LEN(SOURCE!D998)), "")&amp;
      SOURCE!E998&amp;", "&amp; IF(SOURCE!$Q$2-LEN(SOURCE!E998) &gt;=0, REPT(" ",SOURCE!$Q$2-LEN(SOURCE!E998)), "")&amp;
      SOURCE!F998&amp;", "&amp; IF(SOURCE!$R$2-LEN(SOURCE!F998) &gt;= 0, REPT(" ",SOURCE!$R$2-LEN(SOURCE!F998)+2), "")&amp;"("&amp;
      SUBSTITUTE(TEXT(SOURCE!G998,"??0"),"  ","")&amp;" &lt;&lt; TAM_MAX_BITS) |"&amp; IF(SOURCE!$S$2-3 &gt;= 0, REPT(" ",SOURCE!$S$2-5+4+1-1-LEN(SUBSTITUTE(SUBSTITUTE(TEXT(SOURCE!H998,"????0"),"  ","")," ",""))), "")&amp;
      SUBSTITUTE(SUBSTITUTE(TEXT(SOURCE!H998,"????0"),"  ","")," ","")&amp;","&amp; IF(SOURCE!$T$2-3 &gt;= 0, REPT(" ",SOURCE!$T$2-3-5), "")&amp;
      SOURCE!I998&amp;" | "&amp; IF(SOURCE!$U$2-LEN(SOURCE!I998) &gt;= 0, REPT(" ",SOURCE!$U$2-LEN(SOURCE!I998)), "")&amp;
      SOURCE!J998&amp;      IF(SOURCE!$V$2-LEN(SOURCE!J998) &gt;= 0, REPT(" ",SOURCE!$V$2-LEN(SOURCE!J998)), "")&amp;
  " | "&amp; SOURCE!K998&amp;      IF(SOURCE!$X$2-LEN(SOURCE!K998) &gt;= 0, REPT(" ",SOURCE!$X$2-LEN(SOURCE!K998)), "")&amp;
      "},"&amp;IF(SOURCE!L998&lt;&gt;"",""&amp;SOURCE!L998,"")
 )
)
)</f>
        <v>/*  974 */  { addItemToBuffer,             ITM_GREATER_THAN,            "",                                            STD_GREATER_THAN,                              (0 &lt;&lt; TAM_MAX_BITS) |     0, CAT_NONE | SLS_UNCHANGED | US_UNCHANGED},</v>
      </c>
    </row>
    <row r="999" spans="1:1">
      <c r="A999" s="168" t="str">
        <f>IF(AND(OR(SOURCE!A999="",ISBLANK(SOURCE!A999)),SOURCE!B999&gt;0),IF(ISBLANK(SOURCE!C999),"",SOURCE!C999),
IF(SOURCE!B999&lt;0,VLOOKUP(SOURCE!B999,lookups!A$1:B$25,2,0),
  IF(ISBLANK(SOURCE!B999),
    "",
    "/* "&amp;TEXT(SOURCE!B999,"???0")&amp;" *"&amp;
      SOURCE!C999&amp;", "&amp; IF(SOURCE!$O$2-LEN(SOURCE!C999) &gt;= 0, REPT(" ",SOURCE!$O$2-LEN(SOURCE!C999)), "")&amp;
      SOURCE!D999&amp;", "&amp; IF(SOURCE!$P$2-LEN(SOURCE!D999) &gt;= 0, REPT(" ",SOURCE!$P$2-LEN(SOURCE!D999)), "")&amp;
      SOURCE!E999&amp;", "&amp; IF(SOURCE!$Q$2-LEN(SOURCE!E999) &gt;=0, REPT(" ",SOURCE!$Q$2-LEN(SOURCE!E999)), "")&amp;
      SOURCE!F999&amp;", "&amp; IF(SOURCE!$R$2-LEN(SOURCE!F999) &gt;= 0, REPT(" ",SOURCE!$R$2-LEN(SOURCE!F999)+2), "")&amp;"("&amp;
      SUBSTITUTE(TEXT(SOURCE!G999,"??0"),"  ","")&amp;" &lt;&lt; TAM_MAX_BITS) |"&amp; IF(SOURCE!$S$2-3 &gt;= 0, REPT(" ",SOURCE!$S$2-5+4+1-1-LEN(SUBSTITUTE(SUBSTITUTE(TEXT(SOURCE!H999,"????0"),"  ","")," ",""))), "")&amp;
      SUBSTITUTE(SUBSTITUTE(TEXT(SOURCE!H999,"????0"),"  ","")," ","")&amp;","&amp; IF(SOURCE!$T$2-3 &gt;= 0, REPT(" ",SOURCE!$T$2-3-5), "")&amp;
      SOURCE!I999&amp;" | "&amp; IF(SOURCE!$U$2-LEN(SOURCE!I999) &gt;= 0, REPT(" ",SOURCE!$U$2-LEN(SOURCE!I999)), "")&amp;
      SOURCE!J999&amp;      IF(SOURCE!$V$2-LEN(SOURCE!J999) &gt;= 0, REPT(" ",SOURCE!$V$2-LEN(SOURCE!J999)), "")&amp;
  " | "&amp; SOURCE!K999&amp;      IF(SOURCE!$X$2-LEN(SOURCE!K999) &gt;= 0, REPT(" ",SOURCE!$X$2-LEN(SOURCE!K999)), "")&amp;
      "},"&amp;IF(SOURCE!L999&lt;&gt;"",""&amp;SOURCE!L999,"")
 )
)
)</f>
        <v>/*  975 */  { addItemToBuffer,             ITM_QUESTION_MARK,           "",                                            STD_QUESTION_MARK,                             (0 &lt;&lt; TAM_MAX_BITS) |     0, CAT_NONE | SLS_UNCHANGED | US_UNCHANGED},</v>
      </c>
    </row>
    <row r="1000" spans="1:1">
      <c r="A1000" s="168" t="str">
        <f>IF(AND(OR(SOURCE!A1000="",ISBLANK(SOURCE!A1000)),SOURCE!B1000&gt;0),IF(ISBLANK(SOURCE!C1000),"",SOURCE!C1000),
IF(SOURCE!B1000&lt;0,VLOOKUP(SOURCE!B1000,lookups!A$1:B$25,2,0),
  IF(ISBLANK(SOURCE!B1000),
    "",
    "/* "&amp;TEXT(SOURCE!B1000,"???0")&amp;" *"&amp;
      SOURCE!C1000&amp;", "&amp; IF(SOURCE!$O$2-LEN(SOURCE!C1000) &gt;= 0, REPT(" ",SOURCE!$O$2-LEN(SOURCE!C1000)), "")&amp;
      SOURCE!D1000&amp;", "&amp; IF(SOURCE!$P$2-LEN(SOURCE!D1000) &gt;= 0, REPT(" ",SOURCE!$P$2-LEN(SOURCE!D1000)), "")&amp;
      SOURCE!E1000&amp;", "&amp; IF(SOURCE!$Q$2-LEN(SOURCE!E1000) &gt;=0, REPT(" ",SOURCE!$Q$2-LEN(SOURCE!E1000)), "")&amp;
      SOURCE!F1000&amp;", "&amp; IF(SOURCE!$R$2-LEN(SOURCE!F1000) &gt;= 0, REPT(" ",SOURCE!$R$2-LEN(SOURCE!F1000)+2), "")&amp;"("&amp;
      SUBSTITUTE(TEXT(SOURCE!G1000,"??0"),"  ","")&amp;" &lt;&lt; TAM_MAX_BITS) |"&amp; IF(SOURCE!$S$2-3 &gt;= 0, REPT(" ",SOURCE!$S$2-5+4+1-1-LEN(SUBSTITUTE(SUBSTITUTE(TEXT(SOURCE!H1000,"????0"),"  ","")," ",""))), "")&amp;
      SUBSTITUTE(SUBSTITUTE(TEXT(SOURCE!H1000,"????0"),"  ","")," ","")&amp;","&amp; IF(SOURCE!$T$2-3 &gt;= 0, REPT(" ",SOURCE!$T$2-3-5), "")&amp;
      SOURCE!I1000&amp;" | "&amp; IF(SOURCE!$U$2-LEN(SOURCE!I1000) &gt;= 0, REPT(" ",SOURCE!$U$2-LEN(SOURCE!I1000)), "")&amp;
      SOURCE!J1000&amp;      IF(SOURCE!$V$2-LEN(SOURCE!J1000) &gt;= 0, REPT(" ",SOURCE!$V$2-LEN(SOURCE!J1000)), "")&amp;
  " | "&amp; SOURCE!K1000&amp;      IF(SOURCE!$X$2-LEN(SOURCE!K1000) &gt;= 0, REPT(" ",SOURCE!$X$2-LEN(SOURCE!K1000)), "")&amp;
      "},"&amp;IF(SOURCE!L1000&lt;&gt;"",""&amp;SOURCE!L1000,"")
 )
)
)</f>
        <v>/*  976 */  { addItemToBuffer,             ITM_AT,                      "",                                            STD_AT,                                        (0 &lt;&lt; TAM_MAX_BITS) |     0, CAT_NONE | SLS_UNCHANGED | US_UNCHANGED},</v>
      </c>
    </row>
    <row r="1001" spans="1:1">
      <c r="A1001" s="168" t="str">
        <f>IF(AND(OR(SOURCE!A1001="",ISBLANK(SOURCE!A1001)),SOURCE!B1001&gt;0),IF(ISBLANK(SOURCE!C1001),"",SOURCE!C1001),
IF(SOURCE!B1001&lt;0,VLOOKUP(SOURCE!B1001,lookups!A$1:B$25,2,0),
  IF(ISBLANK(SOURCE!B1001),
    "",
    "/* "&amp;TEXT(SOURCE!B1001,"???0")&amp;" *"&amp;
      SOURCE!C1001&amp;", "&amp; IF(SOURCE!$O$2-LEN(SOURCE!C1001) &gt;= 0, REPT(" ",SOURCE!$O$2-LEN(SOURCE!C1001)), "")&amp;
      SOURCE!D1001&amp;", "&amp; IF(SOURCE!$P$2-LEN(SOURCE!D1001) &gt;= 0, REPT(" ",SOURCE!$P$2-LEN(SOURCE!D1001)), "")&amp;
      SOURCE!E1001&amp;", "&amp; IF(SOURCE!$Q$2-LEN(SOURCE!E1001) &gt;=0, REPT(" ",SOURCE!$Q$2-LEN(SOURCE!E1001)), "")&amp;
      SOURCE!F1001&amp;", "&amp; IF(SOURCE!$R$2-LEN(SOURCE!F1001) &gt;= 0, REPT(" ",SOURCE!$R$2-LEN(SOURCE!F1001)+2), "")&amp;"("&amp;
      SUBSTITUTE(TEXT(SOURCE!G1001,"??0"),"  ","")&amp;" &lt;&lt; TAM_MAX_BITS) |"&amp; IF(SOURCE!$S$2-3 &gt;= 0, REPT(" ",SOURCE!$S$2-5+4+1-1-LEN(SUBSTITUTE(SUBSTITUTE(TEXT(SOURCE!H1001,"????0"),"  ","")," ",""))), "")&amp;
      SUBSTITUTE(SUBSTITUTE(TEXT(SOURCE!H1001,"????0"),"  ","")," ","")&amp;","&amp; IF(SOURCE!$T$2-3 &gt;= 0, REPT(" ",SOURCE!$T$2-3-5), "")&amp;
      SOURCE!I1001&amp;" | "&amp; IF(SOURCE!$U$2-LEN(SOURCE!I1001) &gt;= 0, REPT(" ",SOURCE!$U$2-LEN(SOURCE!I1001)), "")&amp;
      SOURCE!J1001&amp;      IF(SOURCE!$V$2-LEN(SOURCE!J1001) &gt;= 0, REPT(" ",SOURCE!$V$2-LEN(SOURCE!J1001)), "")&amp;
  " | "&amp; SOURCE!K1001&amp;      IF(SOURCE!$X$2-LEN(SOURCE!K1001) &gt;= 0, REPT(" ",SOURCE!$X$2-LEN(SOURCE!K1001)), "")&amp;
      "},"&amp;IF(SOURCE!L1001&lt;&gt;"",""&amp;SOURCE!L1001,"")
 )
)
)</f>
        <v>/*  977 */  { addItemToBuffer,             ITM_LEFT_SQUARE_BRACKET,     "",                                            STD_LEFT_SQUARE_BRACKET,                       (0 &lt;&lt; TAM_MAX_BITS) |     0, CAT_NONE | SLS_UNCHANGED | US_UNCHANGED},</v>
      </c>
    </row>
    <row r="1002" spans="1:1">
      <c r="A1002" s="168" t="str">
        <f>IF(AND(OR(SOURCE!A1002="",ISBLANK(SOURCE!A1002)),SOURCE!B1002&gt;0),IF(ISBLANK(SOURCE!C1002),"",SOURCE!C1002),
IF(SOURCE!B1002&lt;0,VLOOKUP(SOURCE!B1002,lookups!A$1:B$25,2,0),
  IF(ISBLANK(SOURCE!B1002),
    "",
    "/* "&amp;TEXT(SOURCE!B1002,"???0")&amp;" *"&amp;
      SOURCE!C1002&amp;", "&amp; IF(SOURCE!$O$2-LEN(SOURCE!C1002) &gt;= 0, REPT(" ",SOURCE!$O$2-LEN(SOURCE!C1002)), "")&amp;
      SOURCE!D1002&amp;", "&amp; IF(SOURCE!$P$2-LEN(SOURCE!D1002) &gt;= 0, REPT(" ",SOURCE!$P$2-LEN(SOURCE!D1002)), "")&amp;
      SOURCE!E1002&amp;", "&amp; IF(SOURCE!$Q$2-LEN(SOURCE!E1002) &gt;=0, REPT(" ",SOURCE!$Q$2-LEN(SOURCE!E1002)), "")&amp;
      SOURCE!F1002&amp;", "&amp; IF(SOURCE!$R$2-LEN(SOURCE!F1002) &gt;= 0, REPT(" ",SOURCE!$R$2-LEN(SOURCE!F1002)+2), "")&amp;"("&amp;
      SUBSTITUTE(TEXT(SOURCE!G1002,"??0"),"  ","")&amp;" &lt;&lt; TAM_MAX_BITS) |"&amp; IF(SOURCE!$S$2-3 &gt;= 0, REPT(" ",SOURCE!$S$2-5+4+1-1-LEN(SUBSTITUTE(SUBSTITUTE(TEXT(SOURCE!H1002,"????0"),"  ","")," ",""))), "")&amp;
      SUBSTITUTE(SUBSTITUTE(TEXT(SOURCE!H1002,"????0"),"  ","")," ","")&amp;","&amp; IF(SOURCE!$T$2-3 &gt;= 0, REPT(" ",SOURCE!$T$2-3-5), "")&amp;
      SOURCE!I1002&amp;" | "&amp; IF(SOURCE!$U$2-LEN(SOURCE!I1002) &gt;= 0, REPT(" ",SOURCE!$U$2-LEN(SOURCE!I1002)), "")&amp;
      SOURCE!J1002&amp;      IF(SOURCE!$V$2-LEN(SOURCE!J1002) &gt;= 0, REPT(" ",SOURCE!$V$2-LEN(SOURCE!J1002)), "")&amp;
  " | "&amp; SOURCE!K1002&amp;      IF(SOURCE!$X$2-LEN(SOURCE!K1002) &gt;= 0, REPT(" ",SOURCE!$X$2-LEN(SOURCE!K1002)), "")&amp;
      "},"&amp;IF(SOURCE!L1002&lt;&gt;"",""&amp;SOURCE!L1002,"")
 )
)
)</f>
        <v>/*  978 */  { addItemToBuffer,             ITM_BACK_SLASH,              "",                                            STD_BACK_SLASH,                                (0 &lt;&lt; TAM_MAX_BITS) |     0, CAT_NONE | SLS_UNCHANGED | US_UNCHANGED},</v>
      </c>
    </row>
    <row r="1003" spans="1:1">
      <c r="A1003" s="168" t="str">
        <f>IF(AND(OR(SOURCE!A1003="",ISBLANK(SOURCE!A1003)),SOURCE!B1003&gt;0),IF(ISBLANK(SOURCE!C1003),"",SOURCE!C1003),
IF(SOURCE!B1003&lt;0,VLOOKUP(SOURCE!B1003,lookups!A$1:B$25,2,0),
  IF(ISBLANK(SOURCE!B1003),
    "",
    "/* "&amp;TEXT(SOURCE!B1003,"???0")&amp;" *"&amp;
      SOURCE!C1003&amp;", "&amp; IF(SOURCE!$O$2-LEN(SOURCE!C1003) &gt;= 0, REPT(" ",SOURCE!$O$2-LEN(SOURCE!C1003)), "")&amp;
      SOURCE!D1003&amp;", "&amp; IF(SOURCE!$P$2-LEN(SOURCE!D1003) &gt;= 0, REPT(" ",SOURCE!$P$2-LEN(SOURCE!D1003)), "")&amp;
      SOURCE!E1003&amp;", "&amp; IF(SOURCE!$Q$2-LEN(SOURCE!E1003) &gt;=0, REPT(" ",SOURCE!$Q$2-LEN(SOURCE!E1003)), "")&amp;
      SOURCE!F1003&amp;", "&amp; IF(SOURCE!$R$2-LEN(SOURCE!F1003) &gt;= 0, REPT(" ",SOURCE!$R$2-LEN(SOURCE!F1003)+2), "")&amp;"("&amp;
      SUBSTITUTE(TEXT(SOURCE!G1003,"??0"),"  ","")&amp;" &lt;&lt; TAM_MAX_BITS) |"&amp; IF(SOURCE!$S$2-3 &gt;= 0, REPT(" ",SOURCE!$S$2-5+4+1-1-LEN(SUBSTITUTE(SUBSTITUTE(TEXT(SOURCE!H1003,"????0"),"  ","")," ",""))), "")&amp;
      SUBSTITUTE(SUBSTITUTE(TEXT(SOURCE!H1003,"????0"),"  ","")," ","")&amp;","&amp; IF(SOURCE!$T$2-3 &gt;= 0, REPT(" ",SOURCE!$T$2-3-5), "")&amp;
      SOURCE!I1003&amp;" | "&amp; IF(SOURCE!$U$2-LEN(SOURCE!I1003) &gt;= 0, REPT(" ",SOURCE!$U$2-LEN(SOURCE!I1003)), "")&amp;
      SOURCE!J1003&amp;      IF(SOURCE!$V$2-LEN(SOURCE!J1003) &gt;= 0, REPT(" ",SOURCE!$V$2-LEN(SOURCE!J1003)), "")&amp;
  " | "&amp; SOURCE!K1003&amp;      IF(SOURCE!$X$2-LEN(SOURCE!K1003) &gt;= 0, REPT(" ",SOURCE!$X$2-LEN(SOURCE!K1003)), "")&amp;
      "},"&amp;IF(SOURCE!L1003&lt;&gt;"",""&amp;SOURCE!L1003,"")
 )
)
)</f>
        <v>/*  979 */  { addItemToBuffer,             ITM_RIGHT_SQUARE_BRACKET,    "",                                            STD_RIGHT_SQUARE_BRACKET,                      (0 &lt;&lt; TAM_MAX_BITS) |     0, CAT_NONE | SLS_UNCHANGED | US_UNCHANGED},</v>
      </c>
    </row>
    <row r="1004" spans="1:1">
      <c r="A1004" s="168" t="str">
        <f>IF(AND(OR(SOURCE!A1004="",ISBLANK(SOURCE!A1004)),SOURCE!B1004&gt;0),IF(ISBLANK(SOURCE!C1004),"",SOURCE!C1004),
IF(SOURCE!B1004&lt;0,VLOOKUP(SOURCE!B1004,lookups!A$1:B$25,2,0),
  IF(ISBLANK(SOURCE!B1004),
    "",
    "/* "&amp;TEXT(SOURCE!B1004,"???0")&amp;" *"&amp;
      SOURCE!C1004&amp;", "&amp; IF(SOURCE!$O$2-LEN(SOURCE!C1004) &gt;= 0, REPT(" ",SOURCE!$O$2-LEN(SOURCE!C1004)), "")&amp;
      SOURCE!D1004&amp;", "&amp; IF(SOURCE!$P$2-LEN(SOURCE!D1004) &gt;= 0, REPT(" ",SOURCE!$P$2-LEN(SOURCE!D1004)), "")&amp;
      SOURCE!E1004&amp;", "&amp; IF(SOURCE!$Q$2-LEN(SOURCE!E1004) &gt;=0, REPT(" ",SOURCE!$Q$2-LEN(SOURCE!E1004)), "")&amp;
      SOURCE!F1004&amp;", "&amp; IF(SOURCE!$R$2-LEN(SOURCE!F1004) &gt;= 0, REPT(" ",SOURCE!$R$2-LEN(SOURCE!F1004)+2), "")&amp;"("&amp;
      SUBSTITUTE(TEXT(SOURCE!G1004,"??0"),"  ","")&amp;" &lt;&lt; TAM_MAX_BITS) |"&amp; IF(SOURCE!$S$2-3 &gt;= 0, REPT(" ",SOURCE!$S$2-5+4+1-1-LEN(SUBSTITUTE(SUBSTITUTE(TEXT(SOURCE!H1004,"????0"),"  ","")," ",""))), "")&amp;
      SUBSTITUTE(SUBSTITUTE(TEXT(SOURCE!H1004,"????0"),"  ","")," ","")&amp;","&amp; IF(SOURCE!$T$2-3 &gt;= 0, REPT(" ",SOURCE!$T$2-3-5), "")&amp;
      SOURCE!I1004&amp;" | "&amp; IF(SOURCE!$U$2-LEN(SOURCE!I1004) &gt;= 0, REPT(" ",SOURCE!$U$2-LEN(SOURCE!I1004)), "")&amp;
      SOURCE!J1004&amp;      IF(SOURCE!$V$2-LEN(SOURCE!J1004) &gt;= 0, REPT(" ",SOURCE!$V$2-LEN(SOURCE!J1004)), "")&amp;
  " | "&amp; SOURCE!K1004&amp;      IF(SOURCE!$X$2-LEN(SOURCE!K1004) &gt;= 0, REPT(" ",SOURCE!$X$2-LEN(SOURCE!K1004)), "")&amp;
      "},"&amp;IF(SOURCE!L1004&lt;&gt;"",""&amp;SOURCE!L1004,"")
 )
)
)</f>
        <v>/*  980 */  { addItemToBuffer,             ITM_CIRCUMFLEX,              "",                                            STD_CIRCUMFLEX,                                (0 &lt;&lt; TAM_MAX_BITS) |     0, CAT_NONE | SLS_UNCHANGED | US_UNCHANGED},</v>
      </c>
    </row>
    <row r="1005" spans="1:1">
      <c r="A1005" s="168" t="str">
        <f>IF(AND(OR(SOURCE!A1005="",ISBLANK(SOURCE!A1005)),SOURCE!B1005&gt;0),IF(ISBLANK(SOURCE!C1005),"",SOURCE!C1005),
IF(SOURCE!B1005&lt;0,VLOOKUP(SOURCE!B1005,lookups!A$1:B$25,2,0),
  IF(ISBLANK(SOURCE!B1005),
    "",
    "/* "&amp;TEXT(SOURCE!B1005,"???0")&amp;" *"&amp;
      SOURCE!C1005&amp;", "&amp; IF(SOURCE!$O$2-LEN(SOURCE!C1005) &gt;= 0, REPT(" ",SOURCE!$O$2-LEN(SOURCE!C1005)), "")&amp;
      SOURCE!D1005&amp;", "&amp; IF(SOURCE!$P$2-LEN(SOURCE!D1005) &gt;= 0, REPT(" ",SOURCE!$P$2-LEN(SOURCE!D1005)), "")&amp;
      SOURCE!E1005&amp;", "&amp; IF(SOURCE!$Q$2-LEN(SOURCE!E1005) &gt;=0, REPT(" ",SOURCE!$Q$2-LEN(SOURCE!E1005)), "")&amp;
      SOURCE!F1005&amp;", "&amp; IF(SOURCE!$R$2-LEN(SOURCE!F1005) &gt;= 0, REPT(" ",SOURCE!$R$2-LEN(SOURCE!F1005)+2), "")&amp;"("&amp;
      SUBSTITUTE(TEXT(SOURCE!G1005,"??0"),"  ","")&amp;" &lt;&lt; TAM_MAX_BITS) |"&amp; IF(SOURCE!$S$2-3 &gt;= 0, REPT(" ",SOURCE!$S$2-5+4+1-1-LEN(SUBSTITUTE(SUBSTITUTE(TEXT(SOURCE!H1005,"????0"),"  ","")," ",""))), "")&amp;
      SUBSTITUTE(SUBSTITUTE(TEXT(SOURCE!H1005,"????0"),"  ","")," ","")&amp;","&amp; IF(SOURCE!$T$2-3 &gt;= 0, REPT(" ",SOURCE!$T$2-3-5), "")&amp;
      SOURCE!I1005&amp;" | "&amp; IF(SOURCE!$U$2-LEN(SOURCE!I1005) &gt;= 0, REPT(" ",SOURCE!$U$2-LEN(SOURCE!I1005)), "")&amp;
      SOURCE!J1005&amp;      IF(SOURCE!$V$2-LEN(SOURCE!J1005) &gt;= 0, REPT(" ",SOURCE!$V$2-LEN(SOURCE!J1005)), "")&amp;
  " | "&amp; SOURCE!K1005&amp;      IF(SOURCE!$X$2-LEN(SOURCE!K1005) &gt;= 0, REPT(" ",SOURCE!$X$2-LEN(SOURCE!K1005)), "")&amp;
      "},"&amp;IF(SOURCE!L1005&lt;&gt;"",""&amp;SOURCE!L1005,"")
 )
)
)</f>
        <v>/*  981 */  { addItemToBuffer,             ITM_UNDERSCORE,              "",                                            STD_UNDERSCORE,                                (0 &lt;&lt; TAM_MAX_BITS) |     0, CAT_NONE | SLS_UNCHANGED | US_UNCHANGED},</v>
      </c>
    </row>
    <row r="1006" spans="1:1">
      <c r="A1006" s="168" t="str">
        <f>IF(AND(OR(SOURCE!A1006="",ISBLANK(SOURCE!A1006)),SOURCE!B1006&gt;0),IF(ISBLANK(SOURCE!C1006),"",SOURCE!C1006),
IF(SOURCE!B1006&lt;0,VLOOKUP(SOURCE!B1006,lookups!A$1:B$25,2,0),
  IF(ISBLANK(SOURCE!B1006),
    "",
    "/* "&amp;TEXT(SOURCE!B1006,"???0")&amp;" *"&amp;
      SOURCE!C1006&amp;", "&amp; IF(SOURCE!$O$2-LEN(SOURCE!C1006) &gt;= 0, REPT(" ",SOURCE!$O$2-LEN(SOURCE!C1006)), "")&amp;
      SOURCE!D1006&amp;", "&amp; IF(SOURCE!$P$2-LEN(SOURCE!D1006) &gt;= 0, REPT(" ",SOURCE!$P$2-LEN(SOURCE!D1006)), "")&amp;
      SOURCE!E1006&amp;", "&amp; IF(SOURCE!$Q$2-LEN(SOURCE!E1006) &gt;=0, REPT(" ",SOURCE!$Q$2-LEN(SOURCE!E1006)), "")&amp;
      SOURCE!F1006&amp;", "&amp; IF(SOURCE!$R$2-LEN(SOURCE!F1006) &gt;= 0, REPT(" ",SOURCE!$R$2-LEN(SOURCE!F1006)+2), "")&amp;"("&amp;
      SUBSTITUTE(TEXT(SOURCE!G1006,"??0"),"  ","")&amp;" &lt;&lt; TAM_MAX_BITS) |"&amp; IF(SOURCE!$S$2-3 &gt;= 0, REPT(" ",SOURCE!$S$2-5+4+1-1-LEN(SUBSTITUTE(SUBSTITUTE(TEXT(SOURCE!H1006,"????0"),"  ","")," ",""))), "")&amp;
      SUBSTITUTE(SUBSTITUTE(TEXT(SOURCE!H1006,"????0"),"  ","")," ","")&amp;","&amp; IF(SOURCE!$T$2-3 &gt;= 0, REPT(" ",SOURCE!$T$2-3-5), "")&amp;
      SOURCE!I1006&amp;" | "&amp; IF(SOURCE!$U$2-LEN(SOURCE!I1006) &gt;= 0, REPT(" ",SOURCE!$U$2-LEN(SOURCE!I1006)), "")&amp;
      SOURCE!J1006&amp;      IF(SOURCE!$V$2-LEN(SOURCE!J1006) &gt;= 0, REPT(" ",SOURCE!$V$2-LEN(SOURCE!J1006)), "")&amp;
  " | "&amp; SOURCE!K1006&amp;      IF(SOURCE!$X$2-LEN(SOURCE!K1006) &gt;= 0, REPT(" ",SOURCE!$X$2-LEN(SOURCE!K1006)), "")&amp;
      "},"&amp;IF(SOURCE!L1006&lt;&gt;"",""&amp;SOURCE!L1006,"")
 )
)
)</f>
        <v>/*  982 */  { addItemToBuffer,             ITM_LEFT_CURLY_BRACKET,      "",                                            STD_LEFT_CURLY_BRACKET,                        (0 &lt;&lt; TAM_MAX_BITS) |     0, CAT_NONE | SLS_UNCHANGED | US_UNCHANGED},</v>
      </c>
    </row>
    <row r="1007" spans="1:1">
      <c r="A1007" s="168" t="str">
        <f>IF(AND(OR(SOURCE!A1007="",ISBLANK(SOURCE!A1007)),SOURCE!B1007&gt;0),IF(ISBLANK(SOURCE!C1007),"",SOURCE!C1007),
IF(SOURCE!B1007&lt;0,VLOOKUP(SOURCE!B1007,lookups!A$1:B$25,2,0),
  IF(ISBLANK(SOURCE!B1007),
    "",
    "/* "&amp;TEXT(SOURCE!B1007,"???0")&amp;" *"&amp;
      SOURCE!C1007&amp;", "&amp; IF(SOURCE!$O$2-LEN(SOURCE!C1007) &gt;= 0, REPT(" ",SOURCE!$O$2-LEN(SOURCE!C1007)), "")&amp;
      SOURCE!D1007&amp;", "&amp; IF(SOURCE!$P$2-LEN(SOURCE!D1007) &gt;= 0, REPT(" ",SOURCE!$P$2-LEN(SOURCE!D1007)), "")&amp;
      SOURCE!E1007&amp;", "&amp; IF(SOURCE!$Q$2-LEN(SOURCE!E1007) &gt;=0, REPT(" ",SOURCE!$Q$2-LEN(SOURCE!E1007)), "")&amp;
      SOURCE!F1007&amp;", "&amp; IF(SOURCE!$R$2-LEN(SOURCE!F1007) &gt;= 0, REPT(" ",SOURCE!$R$2-LEN(SOURCE!F1007)+2), "")&amp;"("&amp;
      SUBSTITUTE(TEXT(SOURCE!G1007,"??0"),"  ","")&amp;" &lt;&lt; TAM_MAX_BITS) |"&amp; IF(SOURCE!$S$2-3 &gt;= 0, REPT(" ",SOURCE!$S$2-5+4+1-1-LEN(SUBSTITUTE(SUBSTITUTE(TEXT(SOURCE!H1007,"????0"),"  ","")," ",""))), "")&amp;
      SUBSTITUTE(SUBSTITUTE(TEXT(SOURCE!H1007,"????0"),"  ","")," ","")&amp;","&amp; IF(SOURCE!$T$2-3 &gt;= 0, REPT(" ",SOURCE!$T$2-3-5), "")&amp;
      SOURCE!I1007&amp;" | "&amp; IF(SOURCE!$U$2-LEN(SOURCE!I1007) &gt;= 0, REPT(" ",SOURCE!$U$2-LEN(SOURCE!I1007)), "")&amp;
      SOURCE!J1007&amp;      IF(SOURCE!$V$2-LEN(SOURCE!J1007) &gt;= 0, REPT(" ",SOURCE!$V$2-LEN(SOURCE!J1007)), "")&amp;
  " | "&amp; SOURCE!K1007&amp;      IF(SOURCE!$X$2-LEN(SOURCE!K1007) &gt;= 0, REPT(" ",SOURCE!$X$2-LEN(SOURCE!K1007)), "")&amp;
      "},"&amp;IF(SOURCE!L1007&lt;&gt;"",""&amp;SOURCE!L1007,"")
 )
)
)</f>
        <v>/*  983 */  { addItemToBuffer,             ITM_PIPE,                    "",                                            STD_PIPE,                                      (0 &lt;&lt; TAM_MAX_BITS) |     0, CAT_NONE | SLS_UNCHANGED | US_UNCHANGED},</v>
      </c>
    </row>
    <row r="1008" spans="1:1">
      <c r="A1008" s="168" t="str">
        <f>IF(AND(OR(SOURCE!A1008="",ISBLANK(SOURCE!A1008)),SOURCE!B1008&gt;0),IF(ISBLANK(SOURCE!C1008),"",SOURCE!C1008),
IF(SOURCE!B1008&lt;0,VLOOKUP(SOURCE!B1008,lookups!A$1:B$25,2,0),
  IF(ISBLANK(SOURCE!B1008),
    "",
    "/* "&amp;TEXT(SOURCE!B1008,"???0")&amp;" *"&amp;
      SOURCE!C1008&amp;", "&amp; IF(SOURCE!$O$2-LEN(SOURCE!C1008) &gt;= 0, REPT(" ",SOURCE!$O$2-LEN(SOURCE!C1008)), "")&amp;
      SOURCE!D1008&amp;", "&amp; IF(SOURCE!$P$2-LEN(SOURCE!D1008) &gt;= 0, REPT(" ",SOURCE!$P$2-LEN(SOURCE!D1008)), "")&amp;
      SOURCE!E1008&amp;", "&amp; IF(SOURCE!$Q$2-LEN(SOURCE!E1008) &gt;=0, REPT(" ",SOURCE!$Q$2-LEN(SOURCE!E1008)), "")&amp;
      SOURCE!F1008&amp;", "&amp; IF(SOURCE!$R$2-LEN(SOURCE!F1008) &gt;= 0, REPT(" ",SOURCE!$R$2-LEN(SOURCE!F1008)+2), "")&amp;"("&amp;
      SUBSTITUTE(TEXT(SOURCE!G1008,"??0"),"  ","")&amp;" &lt;&lt; TAM_MAX_BITS) |"&amp; IF(SOURCE!$S$2-3 &gt;= 0, REPT(" ",SOURCE!$S$2-5+4+1-1-LEN(SUBSTITUTE(SUBSTITUTE(TEXT(SOURCE!H1008,"????0"),"  ","")," ",""))), "")&amp;
      SUBSTITUTE(SUBSTITUTE(TEXT(SOURCE!H1008,"????0"),"  ","")," ","")&amp;","&amp; IF(SOURCE!$T$2-3 &gt;= 0, REPT(" ",SOURCE!$T$2-3-5), "")&amp;
      SOURCE!I1008&amp;" | "&amp; IF(SOURCE!$U$2-LEN(SOURCE!I1008) &gt;= 0, REPT(" ",SOURCE!$U$2-LEN(SOURCE!I1008)), "")&amp;
      SOURCE!J1008&amp;      IF(SOURCE!$V$2-LEN(SOURCE!J1008) &gt;= 0, REPT(" ",SOURCE!$V$2-LEN(SOURCE!J1008)), "")&amp;
  " | "&amp; SOURCE!K1008&amp;      IF(SOURCE!$X$2-LEN(SOURCE!K1008) &gt;= 0, REPT(" ",SOURCE!$X$2-LEN(SOURCE!K1008)), "")&amp;
      "},"&amp;IF(SOURCE!L1008&lt;&gt;"",""&amp;SOURCE!L1008,"")
 )
)
)</f>
        <v>/*  984 */  { addItemToBuffer,             ITM_RIGHT_CURLY_BRACKET,     "",                                            STD_RIGHT_CURLY_BRACKET,                       (0 &lt;&lt; TAM_MAX_BITS) |     0, CAT_NONE | SLS_UNCHANGED | US_UNCHANGED},</v>
      </c>
    </row>
    <row r="1009" spans="1:1">
      <c r="A1009" s="168" t="str">
        <f>IF(AND(OR(SOURCE!A1009="",ISBLANK(SOURCE!A1009)),SOURCE!B1009&gt;0),IF(ISBLANK(SOURCE!C1009),"",SOURCE!C1009),
IF(SOURCE!B1009&lt;0,VLOOKUP(SOURCE!B1009,lookups!A$1:B$25,2,0),
  IF(ISBLANK(SOURCE!B1009),
    "",
    "/* "&amp;TEXT(SOURCE!B1009,"???0")&amp;" *"&amp;
      SOURCE!C1009&amp;", "&amp; IF(SOURCE!$O$2-LEN(SOURCE!C1009) &gt;= 0, REPT(" ",SOURCE!$O$2-LEN(SOURCE!C1009)), "")&amp;
      SOURCE!D1009&amp;", "&amp; IF(SOURCE!$P$2-LEN(SOURCE!D1009) &gt;= 0, REPT(" ",SOURCE!$P$2-LEN(SOURCE!D1009)), "")&amp;
      SOURCE!E1009&amp;", "&amp; IF(SOURCE!$Q$2-LEN(SOURCE!E1009) &gt;=0, REPT(" ",SOURCE!$Q$2-LEN(SOURCE!E1009)), "")&amp;
      SOURCE!F1009&amp;", "&amp; IF(SOURCE!$R$2-LEN(SOURCE!F1009) &gt;= 0, REPT(" ",SOURCE!$R$2-LEN(SOURCE!F1009)+2), "")&amp;"("&amp;
      SUBSTITUTE(TEXT(SOURCE!G1009,"??0"),"  ","")&amp;" &lt;&lt; TAM_MAX_BITS) |"&amp; IF(SOURCE!$S$2-3 &gt;= 0, REPT(" ",SOURCE!$S$2-5+4+1-1-LEN(SUBSTITUTE(SUBSTITUTE(TEXT(SOURCE!H1009,"????0"),"  ","")," ",""))), "")&amp;
      SUBSTITUTE(SUBSTITUTE(TEXT(SOURCE!H1009,"????0"),"  ","")," ","")&amp;","&amp; IF(SOURCE!$T$2-3 &gt;= 0, REPT(" ",SOURCE!$T$2-3-5), "")&amp;
      SOURCE!I1009&amp;" | "&amp; IF(SOURCE!$U$2-LEN(SOURCE!I1009) &gt;= 0, REPT(" ",SOURCE!$U$2-LEN(SOURCE!I1009)), "")&amp;
      SOURCE!J1009&amp;      IF(SOURCE!$V$2-LEN(SOURCE!J1009) &gt;= 0, REPT(" ",SOURCE!$V$2-LEN(SOURCE!J1009)), "")&amp;
  " | "&amp; SOURCE!K1009&amp;      IF(SOURCE!$X$2-LEN(SOURCE!K1009) &gt;= 0, REPT(" ",SOURCE!$X$2-LEN(SOURCE!K1009)), "")&amp;
      "},"&amp;IF(SOURCE!L1009&lt;&gt;"",""&amp;SOURCE!L1009,"")
 )
)
)</f>
        <v>/*  985 */  { addItemToBuffer,             ITM_TILDE,                   "",                                            STD_TILDE,                                     (0 &lt;&lt; TAM_MAX_BITS) |     0, CAT_NONE | SLS_UNCHANGED | US_UNCHANGED},</v>
      </c>
    </row>
    <row r="1010" spans="1:1">
      <c r="A1010" s="168" t="str">
        <f>IF(AND(OR(SOURCE!A1010="",ISBLANK(SOURCE!A1010)),SOURCE!B1010&gt;0),IF(ISBLANK(SOURCE!C1010),"",SOURCE!C1010),
IF(SOURCE!B1010&lt;0,VLOOKUP(SOURCE!B1010,lookups!A$1:B$25,2,0),
  IF(ISBLANK(SOURCE!B1010),
    "",
    "/* "&amp;TEXT(SOURCE!B1010,"???0")&amp;" *"&amp;
      SOURCE!C1010&amp;", "&amp; IF(SOURCE!$O$2-LEN(SOURCE!C1010) &gt;= 0, REPT(" ",SOURCE!$O$2-LEN(SOURCE!C1010)), "")&amp;
      SOURCE!D1010&amp;", "&amp; IF(SOURCE!$P$2-LEN(SOURCE!D1010) &gt;= 0, REPT(" ",SOURCE!$P$2-LEN(SOURCE!D1010)), "")&amp;
      SOURCE!E1010&amp;", "&amp; IF(SOURCE!$Q$2-LEN(SOURCE!E1010) &gt;=0, REPT(" ",SOURCE!$Q$2-LEN(SOURCE!E1010)), "")&amp;
      SOURCE!F1010&amp;", "&amp; IF(SOURCE!$R$2-LEN(SOURCE!F1010) &gt;= 0, REPT(" ",SOURCE!$R$2-LEN(SOURCE!F1010)+2), "")&amp;"("&amp;
      SUBSTITUTE(TEXT(SOURCE!G1010,"??0"),"  ","")&amp;" &lt;&lt; TAM_MAX_BITS) |"&amp; IF(SOURCE!$S$2-3 &gt;= 0, REPT(" ",SOURCE!$S$2-5+4+1-1-LEN(SUBSTITUTE(SUBSTITUTE(TEXT(SOURCE!H1010,"????0"),"  ","")," ",""))), "")&amp;
      SUBSTITUTE(SUBSTITUTE(TEXT(SOURCE!H1010,"????0"),"  ","")," ","")&amp;","&amp; IF(SOURCE!$T$2-3 &gt;= 0, REPT(" ",SOURCE!$T$2-3-5), "")&amp;
      SOURCE!I1010&amp;" | "&amp; IF(SOURCE!$U$2-LEN(SOURCE!I1010) &gt;= 0, REPT(" ",SOURCE!$U$2-LEN(SOURCE!I1010)), "")&amp;
      SOURCE!J1010&amp;      IF(SOURCE!$V$2-LEN(SOURCE!J1010) &gt;= 0, REPT(" ",SOURCE!$V$2-LEN(SOURCE!J1010)), "")&amp;
  " | "&amp; SOURCE!K1010&amp;      IF(SOURCE!$X$2-LEN(SOURCE!K1010) &gt;= 0, REPT(" ",SOURCE!$X$2-LEN(SOURCE!K1010)), "")&amp;
      "},"&amp;IF(SOURCE!L1010&lt;&gt;"",""&amp;SOURCE!L1010,"")
 )
)
)</f>
        <v>/*  986 */  { addItemToBuffer,             ITM_INVERTED_EXCLAMATION_MARK, "",                                            STD_INVERTED_EXCLAMATION_MARK,                 (0 &lt;&lt; TAM_MAX_BITS) |     0, CAT_NONE | SLS_UNCHANGED | US_UNCHANGED},</v>
      </c>
    </row>
    <row r="1011" spans="1:1">
      <c r="A1011" s="168" t="str">
        <f>IF(AND(OR(SOURCE!A1011="",ISBLANK(SOURCE!A1011)),SOURCE!B1011&gt;0),IF(ISBLANK(SOURCE!C1011),"",SOURCE!C1011),
IF(SOURCE!B1011&lt;0,VLOOKUP(SOURCE!B1011,lookups!A$1:B$25,2,0),
  IF(ISBLANK(SOURCE!B1011),
    "",
    "/* "&amp;TEXT(SOURCE!B1011,"???0")&amp;" *"&amp;
      SOURCE!C1011&amp;", "&amp; IF(SOURCE!$O$2-LEN(SOURCE!C1011) &gt;= 0, REPT(" ",SOURCE!$O$2-LEN(SOURCE!C1011)), "")&amp;
      SOURCE!D1011&amp;", "&amp; IF(SOURCE!$P$2-LEN(SOURCE!D1011) &gt;= 0, REPT(" ",SOURCE!$P$2-LEN(SOURCE!D1011)), "")&amp;
      SOURCE!E1011&amp;", "&amp; IF(SOURCE!$Q$2-LEN(SOURCE!E1011) &gt;=0, REPT(" ",SOURCE!$Q$2-LEN(SOURCE!E1011)), "")&amp;
      SOURCE!F1011&amp;", "&amp; IF(SOURCE!$R$2-LEN(SOURCE!F1011) &gt;= 0, REPT(" ",SOURCE!$R$2-LEN(SOURCE!F1011)+2), "")&amp;"("&amp;
      SUBSTITUTE(TEXT(SOURCE!G1011,"??0"),"  ","")&amp;" &lt;&lt; TAM_MAX_BITS) |"&amp; IF(SOURCE!$S$2-3 &gt;= 0, REPT(" ",SOURCE!$S$2-5+4+1-1-LEN(SUBSTITUTE(SUBSTITUTE(TEXT(SOURCE!H1011,"????0"),"  ","")," ",""))), "")&amp;
      SUBSTITUTE(SUBSTITUTE(TEXT(SOURCE!H1011,"????0"),"  ","")," ","")&amp;","&amp; IF(SOURCE!$T$2-3 &gt;= 0, REPT(" ",SOURCE!$T$2-3-5), "")&amp;
      SOURCE!I1011&amp;" | "&amp; IF(SOURCE!$U$2-LEN(SOURCE!I1011) &gt;= 0, REPT(" ",SOURCE!$U$2-LEN(SOURCE!I1011)), "")&amp;
      SOURCE!J1011&amp;      IF(SOURCE!$V$2-LEN(SOURCE!J1011) &gt;= 0, REPT(" ",SOURCE!$V$2-LEN(SOURCE!J1011)), "")&amp;
  " | "&amp; SOURCE!K1011&amp;      IF(SOURCE!$X$2-LEN(SOURCE!K1011) &gt;= 0, REPT(" ",SOURCE!$X$2-LEN(SOURCE!K1011)), "")&amp;
      "},"&amp;IF(SOURCE!L1011&lt;&gt;"",""&amp;SOURCE!L1011,"")
 )
)
)</f>
        <v>/*  987 */  { itemToBeCoded,               NOPARAM,                     "",                                            STD_CENT,                                      (0 &lt;&lt; TAM_MAX_BITS) |     0, CAT_NONE | SLS_UNCHANGED | US_UNCHANGED},</v>
      </c>
    </row>
    <row r="1012" spans="1:1">
      <c r="A1012" s="168" t="str">
        <f>IF(AND(OR(SOURCE!A1012="",ISBLANK(SOURCE!A1012)),SOURCE!B1012&gt;0),IF(ISBLANK(SOURCE!C1012),"",SOURCE!C1012),
IF(SOURCE!B1012&lt;0,VLOOKUP(SOURCE!B1012,lookups!A$1:B$25,2,0),
  IF(ISBLANK(SOURCE!B1012),
    "",
    "/* "&amp;TEXT(SOURCE!B1012,"???0")&amp;" *"&amp;
      SOURCE!C1012&amp;", "&amp; IF(SOURCE!$O$2-LEN(SOURCE!C1012) &gt;= 0, REPT(" ",SOURCE!$O$2-LEN(SOURCE!C1012)), "")&amp;
      SOURCE!D1012&amp;", "&amp; IF(SOURCE!$P$2-LEN(SOURCE!D1012) &gt;= 0, REPT(" ",SOURCE!$P$2-LEN(SOURCE!D1012)), "")&amp;
      SOURCE!E1012&amp;", "&amp; IF(SOURCE!$Q$2-LEN(SOURCE!E1012) &gt;=0, REPT(" ",SOURCE!$Q$2-LEN(SOURCE!E1012)), "")&amp;
      SOURCE!F1012&amp;", "&amp; IF(SOURCE!$R$2-LEN(SOURCE!F1012) &gt;= 0, REPT(" ",SOURCE!$R$2-LEN(SOURCE!F1012)+2), "")&amp;"("&amp;
      SUBSTITUTE(TEXT(SOURCE!G1012,"??0"),"  ","")&amp;" &lt;&lt; TAM_MAX_BITS) |"&amp; IF(SOURCE!$S$2-3 &gt;= 0, REPT(" ",SOURCE!$S$2-5+4+1-1-LEN(SUBSTITUTE(SUBSTITUTE(TEXT(SOURCE!H1012,"????0"),"  ","")," ",""))), "")&amp;
      SUBSTITUTE(SUBSTITUTE(TEXT(SOURCE!H1012,"????0"),"  ","")," ","")&amp;","&amp; IF(SOURCE!$T$2-3 &gt;= 0, REPT(" ",SOURCE!$T$2-3-5), "")&amp;
      SOURCE!I1012&amp;" | "&amp; IF(SOURCE!$U$2-LEN(SOURCE!I1012) &gt;= 0, REPT(" ",SOURCE!$U$2-LEN(SOURCE!I1012)), "")&amp;
      SOURCE!J1012&amp;      IF(SOURCE!$V$2-LEN(SOURCE!J1012) &gt;= 0, REPT(" ",SOURCE!$V$2-LEN(SOURCE!J1012)), "")&amp;
  " | "&amp; SOURCE!K1012&amp;      IF(SOURCE!$X$2-LEN(SOURCE!K1012) &gt;= 0, REPT(" ",SOURCE!$X$2-LEN(SOURCE!K1012)), "")&amp;
      "},"&amp;IF(SOURCE!L1012&lt;&gt;"",""&amp;SOURCE!L1012,"")
 )
)
)</f>
        <v>/*  988 */  { addItemToBuffer,             ITM_POUND,                   "",                                            STD_POUND,                                     (0 &lt;&lt; TAM_MAX_BITS) |     0, CAT_NONE | SLS_UNCHANGED | US_UNCHANGED},</v>
      </c>
    </row>
    <row r="1013" spans="1:1">
      <c r="A1013" s="168" t="str">
        <f>IF(AND(OR(SOURCE!A1013="",ISBLANK(SOURCE!A1013)),SOURCE!B1013&gt;0),IF(ISBLANK(SOURCE!C1013),"",SOURCE!C1013),
IF(SOURCE!B1013&lt;0,VLOOKUP(SOURCE!B1013,lookups!A$1:B$25,2,0),
  IF(ISBLANK(SOURCE!B1013),
    "",
    "/* "&amp;TEXT(SOURCE!B1013,"???0")&amp;" *"&amp;
      SOURCE!C1013&amp;", "&amp; IF(SOURCE!$O$2-LEN(SOURCE!C1013) &gt;= 0, REPT(" ",SOURCE!$O$2-LEN(SOURCE!C1013)), "")&amp;
      SOURCE!D1013&amp;", "&amp; IF(SOURCE!$P$2-LEN(SOURCE!D1013) &gt;= 0, REPT(" ",SOURCE!$P$2-LEN(SOURCE!D1013)), "")&amp;
      SOURCE!E1013&amp;", "&amp; IF(SOURCE!$Q$2-LEN(SOURCE!E1013) &gt;=0, REPT(" ",SOURCE!$Q$2-LEN(SOURCE!E1013)), "")&amp;
      SOURCE!F1013&amp;", "&amp; IF(SOURCE!$R$2-LEN(SOURCE!F1013) &gt;= 0, REPT(" ",SOURCE!$R$2-LEN(SOURCE!F1013)+2), "")&amp;"("&amp;
      SUBSTITUTE(TEXT(SOURCE!G1013,"??0"),"  ","")&amp;" &lt;&lt; TAM_MAX_BITS) |"&amp; IF(SOURCE!$S$2-3 &gt;= 0, REPT(" ",SOURCE!$S$2-5+4+1-1-LEN(SUBSTITUTE(SUBSTITUTE(TEXT(SOURCE!H1013,"????0"),"  ","")," ",""))), "")&amp;
      SUBSTITUTE(SUBSTITUTE(TEXT(SOURCE!H1013,"????0"),"  ","")," ","")&amp;","&amp; IF(SOURCE!$T$2-3 &gt;= 0, REPT(" ",SOURCE!$T$2-3-5), "")&amp;
      SOURCE!I1013&amp;" | "&amp; IF(SOURCE!$U$2-LEN(SOURCE!I1013) &gt;= 0, REPT(" ",SOURCE!$U$2-LEN(SOURCE!I1013)), "")&amp;
      SOURCE!J1013&amp;      IF(SOURCE!$V$2-LEN(SOURCE!J1013) &gt;= 0, REPT(" ",SOURCE!$V$2-LEN(SOURCE!J1013)), "")&amp;
  " | "&amp; SOURCE!K1013&amp;      IF(SOURCE!$X$2-LEN(SOURCE!K1013) &gt;= 0, REPT(" ",SOURCE!$X$2-LEN(SOURCE!K1013)), "")&amp;
      "},"&amp;IF(SOURCE!L1013&lt;&gt;"",""&amp;SOURCE!L1013,"")
 )
)
)</f>
        <v>/*  989 */  { addItemToBuffer,             ITM_YEN,                     "",                                            STD_YEN,                                       (0 &lt;&lt; TAM_MAX_BITS) |     0, CAT_NONE | SLS_UNCHANGED | US_UNCHANGED},</v>
      </c>
    </row>
    <row r="1014" spans="1:1">
      <c r="A1014" s="168" t="str">
        <f>IF(AND(OR(SOURCE!A1014="",ISBLANK(SOURCE!A1014)),SOURCE!B1014&gt;0),IF(ISBLANK(SOURCE!C1014),"",SOURCE!C1014),
IF(SOURCE!B1014&lt;0,VLOOKUP(SOURCE!B1014,lookups!A$1:B$25,2,0),
  IF(ISBLANK(SOURCE!B1014),
    "",
    "/* "&amp;TEXT(SOURCE!B1014,"???0")&amp;" *"&amp;
      SOURCE!C1014&amp;", "&amp; IF(SOURCE!$O$2-LEN(SOURCE!C1014) &gt;= 0, REPT(" ",SOURCE!$O$2-LEN(SOURCE!C1014)), "")&amp;
      SOURCE!D1014&amp;", "&amp; IF(SOURCE!$P$2-LEN(SOURCE!D1014) &gt;= 0, REPT(" ",SOURCE!$P$2-LEN(SOURCE!D1014)), "")&amp;
      SOURCE!E1014&amp;", "&amp; IF(SOURCE!$Q$2-LEN(SOURCE!E1014) &gt;=0, REPT(" ",SOURCE!$Q$2-LEN(SOURCE!E1014)), "")&amp;
      SOURCE!F1014&amp;", "&amp; IF(SOURCE!$R$2-LEN(SOURCE!F1014) &gt;= 0, REPT(" ",SOURCE!$R$2-LEN(SOURCE!F1014)+2), "")&amp;"("&amp;
      SUBSTITUTE(TEXT(SOURCE!G1014,"??0"),"  ","")&amp;" &lt;&lt; TAM_MAX_BITS) |"&amp; IF(SOURCE!$S$2-3 &gt;= 0, REPT(" ",SOURCE!$S$2-5+4+1-1-LEN(SUBSTITUTE(SUBSTITUTE(TEXT(SOURCE!H1014,"????0"),"  ","")," ",""))), "")&amp;
      SUBSTITUTE(SUBSTITUTE(TEXT(SOURCE!H1014,"????0"),"  ","")," ","")&amp;","&amp; IF(SOURCE!$T$2-3 &gt;= 0, REPT(" ",SOURCE!$T$2-3-5), "")&amp;
      SOURCE!I1014&amp;" | "&amp; IF(SOURCE!$U$2-LEN(SOURCE!I1014) &gt;= 0, REPT(" ",SOURCE!$U$2-LEN(SOURCE!I1014)), "")&amp;
      SOURCE!J1014&amp;      IF(SOURCE!$V$2-LEN(SOURCE!J1014) &gt;= 0, REPT(" ",SOURCE!$V$2-LEN(SOURCE!J1014)), "")&amp;
  " | "&amp; SOURCE!K1014&amp;      IF(SOURCE!$X$2-LEN(SOURCE!K1014) &gt;= 0, REPT(" ",SOURCE!$X$2-LEN(SOURCE!K1014)), "")&amp;
      "},"&amp;IF(SOURCE!L1014&lt;&gt;"",""&amp;SOURCE!L1014,"")
 )
)
)</f>
        <v>/*  990 */  { addItemToBuffer,             ITM_SECTION,                 "",                                            STD_SECTION,                                   (0 &lt;&lt; TAM_MAX_BITS) |     0, CAT_NONE | SLS_UNCHANGED | US_UNCHANGED},</v>
      </c>
    </row>
    <row r="1015" spans="1:1">
      <c r="A1015" s="168" t="str">
        <f>IF(AND(OR(SOURCE!A1015="",ISBLANK(SOURCE!A1015)),SOURCE!B1015&gt;0),IF(ISBLANK(SOURCE!C1015),"",SOURCE!C1015),
IF(SOURCE!B1015&lt;0,VLOOKUP(SOURCE!B1015,lookups!A$1:B$25,2,0),
  IF(ISBLANK(SOURCE!B1015),
    "",
    "/* "&amp;TEXT(SOURCE!B1015,"???0")&amp;" *"&amp;
      SOURCE!C1015&amp;", "&amp; IF(SOURCE!$O$2-LEN(SOURCE!C1015) &gt;= 0, REPT(" ",SOURCE!$O$2-LEN(SOURCE!C1015)), "")&amp;
      SOURCE!D1015&amp;", "&amp; IF(SOURCE!$P$2-LEN(SOURCE!D1015) &gt;= 0, REPT(" ",SOURCE!$P$2-LEN(SOURCE!D1015)), "")&amp;
      SOURCE!E1015&amp;", "&amp; IF(SOURCE!$Q$2-LEN(SOURCE!E1015) &gt;=0, REPT(" ",SOURCE!$Q$2-LEN(SOURCE!E1015)), "")&amp;
      SOURCE!F1015&amp;", "&amp; IF(SOURCE!$R$2-LEN(SOURCE!F1015) &gt;= 0, REPT(" ",SOURCE!$R$2-LEN(SOURCE!F1015)+2), "")&amp;"("&amp;
      SUBSTITUTE(TEXT(SOURCE!G1015,"??0"),"  ","")&amp;" &lt;&lt; TAM_MAX_BITS) |"&amp; IF(SOURCE!$S$2-3 &gt;= 0, REPT(" ",SOURCE!$S$2-5+4+1-1-LEN(SUBSTITUTE(SUBSTITUTE(TEXT(SOURCE!H1015,"????0"),"  ","")," ",""))), "")&amp;
      SUBSTITUTE(SUBSTITUTE(TEXT(SOURCE!H1015,"????0"),"  ","")," ","")&amp;","&amp; IF(SOURCE!$T$2-3 &gt;= 0, REPT(" ",SOURCE!$T$2-3-5), "")&amp;
      SOURCE!I1015&amp;" | "&amp; IF(SOURCE!$U$2-LEN(SOURCE!I1015) &gt;= 0, REPT(" ",SOURCE!$U$2-LEN(SOURCE!I1015)), "")&amp;
      SOURCE!J1015&amp;      IF(SOURCE!$V$2-LEN(SOURCE!J1015) &gt;= 0, REPT(" ",SOURCE!$V$2-LEN(SOURCE!J1015)), "")&amp;
  " | "&amp; SOURCE!K1015&amp;      IF(SOURCE!$X$2-LEN(SOURCE!K1015) &gt;= 0, REPT(" ",SOURCE!$X$2-LEN(SOURCE!K1015)), "")&amp;
      "},"&amp;IF(SOURCE!L1015&lt;&gt;"",""&amp;SOURCE!L1015,"")
 )
)
)</f>
        <v>/*  991 */  { itemToBeCoded,               NOPARAM,                     "",                                            STD_OVERFLOW_CARRY,                            (0 &lt;&lt; TAM_MAX_BITS) |     0, CAT_NONE | SLS_UNCHANGED | US_UNCHANGED},</v>
      </c>
    </row>
    <row r="1016" spans="1:1">
      <c r="A1016" s="168" t="str">
        <f>IF(AND(OR(SOURCE!A1016="",ISBLANK(SOURCE!A1016)),SOURCE!B1016&gt;0),IF(ISBLANK(SOURCE!C1016),"",SOURCE!C1016),
IF(SOURCE!B1016&lt;0,VLOOKUP(SOURCE!B1016,lookups!A$1:B$25,2,0),
  IF(ISBLANK(SOURCE!B1016),
    "",
    "/* "&amp;TEXT(SOURCE!B1016,"???0")&amp;" *"&amp;
      SOURCE!C1016&amp;", "&amp; IF(SOURCE!$O$2-LEN(SOURCE!C1016) &gt;= 0, REPT(" ",SOURCE!$O$2-LEN(SOURCE!C1016)), "")&amp;
      SOURCE!D1016&amp;", "&amp; IF(SOURCE!$P$2-LEN(SOURCE!D1016) &gt;= 0, REPT(" ",SOURCE!$P$2-LEN(SOURCE!D1016)), "")&amp;
      SOURCE!E1016&amp;", "&amp; IF(SOURCE!$Q$2-LEN(SOURCE!E1016) &gt;=0, REPT(" ",SOURCE!$Q$2-LEN(SOURCE!E1016)), "")&amp;
      SOURCE!F1016&amp;", "&amp; IF(SOURCE!$R$2-LEN(SOURCE!F1016) &gt;= 0, REPT(" ",SOURCE!$R$2-LEN(SOURCE!F1016)+2), "")&amp;"("&amp;
      SUBSTITUTE(TEXT(SOURCE!G1016,"??0"),"  ","")&amp;" &lt;&lt; TAM_MAX_BITS) |"&amp; IF(SOURCE!$S$2-3 &gt;= 0, REPT(" ",SOURCE!$S$2-5+4+1-1-LEN(SUBSTITUTE(SUBSTITUTE(TEXT(SOURCE!H1016,"????0"),"  ","")," ",""))), "")&amp;
      SUBSTITUTE(SUBSTITUTE(TEXT(SOURCE!H1016,"????0"),"  ","")," ","")&amp;","&amp; IF(SOURCE!$T$2-3 &gt;= 0, REPT(" ",SOURCE!$T$2-3-5), "")&amp;
      SOURCE!I1016&amp;" | "&amp; IF(SOURCE!$U$2-LEN(SOURCE!I1016) &gt;= 0, REPT(" ",SOURCE!$U$2-LEN(SOURCE!I1016)), "")&amp;
      SOURCE!J1016&amp;      IF(SOURCE!$V$2-LEN(SOURCE!J1016) &gt;= 0, REPT(" ",SOURCE!$V$2-LEN(SOURCE!J1016)), "")&amp;
  " | "&amp; SOURCE!K1016&amp;      IF(SOURCE!$X$2-LEN(SOURCE!K1016) &gt;= 0, REPT(" ",SOURCE!$X$2-LEN(SOURCE!K1016)), "")&amp;
      "},"&amp;IF(SOURCE!L1016&lt;&gt;"",""&amp;SOURCE!L1016,"")
 )
)
)</f>
        <v>/*  992 */  { addItemToBuffer,             ITM_LEFT_DOUBLE_ANGLE,       "",                                            STD_LEFT_DOUBLE_ANGLE,                         (0 &lt;&lt; TAM_MAX_BITS) |     0, CAT_NONE | SLS_UNCHANGED | US_UNCHANGED},</v>
      </c>
    </row>
    <row r="1017" spans="1:1">
      <c r="A1017" s="168" t="str">
        <f>IF(AND(OR(SOURCE!A1017="",ISBLANK(SOURCE!A1017)),SOURCE!B1017&gt;0),IF(ISBLANK(SOURCE!C1017),"",SOURCE!C1017),
IF(SOURCE!B1017&lt;0,VLOOKUP(SOURCE!B1017,lookups!A$1:B$25,2,0),
  IF(ISBLANK(SOURCE!B1017),
    "",
    "/* "&amp;TEXT(SOURCE!B1017,"???0")&amp;" *"&amp;
      SOURCE!C1017&amp;", "&amp; IF(SOURCE!$O$2-LEN(SOURCE!C1017) &gt;= 0, REPT(" ",SOURCE!$O$2-LEN(SOURCE!C1017)), "")&amp;
      SOURCE!D1017&amp;", "&amp; IF(SOURCE!$P$2-LEN(SOURCE!D1017) &gt;= 0, REPT(" ",SOURCE!$P$2-LEN(SOURCE!D1017)), "")&amp;
      SOURCE!E1017&amp;", "&amp; IF(SOURCE!$Q$2-LEN(SOURCE!E1017) &gt;=0, REPT(" ",SOURCE!$Q$2-LEN(SOURCE!E1017)), "")&amp;
      SOURCE!F1017&amp;", "&amp; IF(SOURCE!$R$2-LEN(SOURCE!F1017) &gt;= 0, REPT(" ",SOURCE!$R$2-LEN(SOURCE!F1017)+2), "")&amp;"("&amp;
      SUBSTITUTE(TEXT(SOURCE!G1017,"??0"),"  ","")&amp;" &lt;&lt; TAM_MAX_BITS) |"&amp; IF(SOURCE!$S$2-3 &gt;= 0, REPT(" ",SOURCE!$S$2-5+4+1-1-LEN(SUBSTITUTE(SUBSTITUTE(TEXT(SOURCE!H1017,"????0"),"  ","")," ",""))), "")&amp;
      SUBSTITUTE(SUBSTITUTE(TEXT(SOURCE!H1017,"????0"),"  ","")," ","")&amp;","&amp; IF(SOURCE!$T$2-3 &gt;= 0, REPT(" ",SOURCE!$T$2-3-5), "")&amp;
      SOURCE!I1017&amp;" | "&amp; IF(SOURCE!$U$2-LEN(SOURCE!I1017) &gt;= 0, REPT(" ",SOURCE!$U$2-LEN(SOURCE!I1017)), "")&amp;
      SOURCE!J1017&amp;      IF(SOURCE!$V$2-LEN(SOURCE!J1017) &gt;= 0, REPT(" ",SOURCE!$V$2-LEN(SOURCE!J1017)), "")&amp;
  " | "&amp; SOURCE!K1017&amp;      IF(SOURCE!$X$2-LEN(SOURCE!K1017) &gt;= 0, REPT(" ",SOURCE!$X$2-LEN(SOURCE!K1017)), "")&amp;
      "},"&amp;IF(SOURCE!L1017&lt;&gt;"",""&amp;SOURCE!L1017,"")
 )
)
)</f>
        <v>/*  993 */  { addItemToBuffer,             ITM_NOT,                     "",                                            STD_NOT,                                       (0 &lt;&lt; TAM_MAX_BITS) |     0, CAT_NONE | SLS_UNCHANGED | US_UNCHANGED},</v>
      </c>
    </row>
    <row r="1018" spans="1:1">
      <c r="A1018" s="168" t="str">
        <f>IF(AND(OR(SOURCE!A1018="",ISBLANK(SOURCE!A1018)),SOURCE!B1018&gt;0),IF(ISBLANK(SOURCE!C1018),"",SOURCE!C1018),
IF(SOURCE!B1018&lt;0,VLOOKUP(SOURCE!B1018,lookups!A$1:B$25,2,0),
  IF(ISBLANK(SOURCE!B1018),
    "",
    "/* "&amp;TEXT(SOURCE!B1018,"???0")&amp;" *"&amp;
      SOURCE!C1018&amp;", "&amp; IF(SOURCE!$O$2-LEN(SOURCE!C1018) &gt;= 0, REPT(" ",SOURCE!$O$2-LEN(SOURCE!C1018)), "")&amp;
      SOURCE!D1018&amp;", "&amp; IF(SOURCE!$P$2-LEN(SOURCE!D1018) &gt;= 0, REPT(" ",SOURCE!$P$2-LEN(SOURCE!D1018)), "")&amp;
      SOURCE!E1018&amp;", "&amp; IF(SOURCE!$Q$2-LEN(SOURCE!E1018) &gt;=0, REPT(" ",SOURCE!$Q$2-LEN(SOURCE!E1018)), "")&amp;
      SOURCE!F1018&amp;", "&amp; IF(SOURCE!$R$2-LEN(SOURCE!F1018) &gt;= 0, REPT(" ",SOURCE!$R$2-LEN(SOURCE!F1018)+2), "")&amp;"("&amp;
      SUBSTITUTE(TEXT(SOURCE!G1018,"??0"),"  ","")&amp;" &lt;&lt; TAM_MAX_BITS) |"&amp; IF(SOURCE!$S$2-3 &gt;= 0, REPT(" ",SOURCE!$S$2-5+4+1-1-LEN(SUBSTITUTE(SUBSTITUTE(TEXT(SOURCE!H1018,"????0"),"  ","")," ",""))), "")&amp;
      SUBSTITUTE(SUBSTITUTE(TEXT(SOURCE!H1018,"????0"),"  ","")," ","")&amp;","&amp; IF(SOURCE!$T$2-3 &gt;= 0, REPT(" ",SOURCE!$T$2-3-5), "")&amp;
      SOURCE!I1018&amp;" | "&amp; IF(SOURCE!$U$2-LEN(SOURCE!I1018) &gt;= 0, REPT(" ",SOURCE!$U$2-LEN(SOURCE!I1018)), "")&amp;
      SOURCE!J1018&amp;      IF(SOURCE!$V$2-LEN(SOURCE!J1018) &gt;= 0, REPT(" ",SOURCE!$V$2-LEN(SOURCE!J1018)), "")&amp;
  " | "&amp; SOURCE!K1018&amp;      IF(SOURCE!$X$2-LEN(SOURCE!K1018) &gt;= 0, REPT(" ",SOURCE!$X$2-LEN(SOURCE!K1018)), "")&amp;
      "},"&amp;IF(SOURCE!L1018&lt;&gt;"",""&amp;SOURCE!L1018,"")
 )
)
)</f>
        <v>/*  994 */  { itemToBeCoded,               NOPARAM,                     "",                                            STD_DEGREE,                                    (0 &lt;&lt; TAM_MAX_BITS) |     0, CAT_NONE | SLS_UNCHANGED | US_UNCHANGED},</v>
      </c>
    </row>
    <row r="1019" spans="1:1">
      <c r="A1019" s="168" t="str">
        <f>IF(AND(OR(SOURCE!A1019="",ISBLANK(SOURCE!A1019)),SOURCE!B1019&gt;0),IF(ISBLANK(SOURCE!C1019),"",SOURCE!C1019),
IF(SOURCE!B1019&lt;0,VLOOKUP(SOURCE!B1019,lookups!A$1:B$25,2,0),
  IF(ISBLANK(SOURCE!B1019),
    "",
    "/* "&amp;TEXT(SOURCE!B1019,"???0")&amp;" *"&amp;
      SOURCE!C1019&amp;", "&amp; IF(SOURCE!$O$2-LEN(SOURCE!C1019) &gt;= 0, REPT(" ",SOURCE!$O$2-LEN(SOURCE!C1019)), "")&amp;
      SOURCE!D1019&amp;", "&amp; IF(SOURCE!$P$2-LEN(SOURCE!D1019) &gt;= 0, REPT(" ",SOURCE!$P$2-LEN(SOURCE!D1019)), "")&amp;
      SOURCE!E1019&amp;", "&amp; IF(SOURCE!$Q$2-LEN(SOURCE!E1019) &gt;=0, REPT(" ",SOURCE!$Q$2-LEN(SOURCE!E1019)), "")&amp;
      SOURCE!F1019&amp;", "&amp; IF(SOURCE!$R$2-LEN(SOURCE!F1019) &gt;= 0, REPT(" ",SOURCE!$R$2-LEN(SOURCE!F1019)+2), "")&amp;"("&amp;
      SUBSTITUTE(TEXT(SOURCE!G1019,"??0"),"  ","")&amp;" &lt;&lt; TAM_MAX_BITS) |"&amp; IF(SOURCE!$S$2-3 &gt;= 0, REPT(" ",SOURCE!$S$2-5+4+1-1-LEN(SUBSTITUTE(SUBSTITUTE(TEXT(SOURCE!H1019,"????0"),"  ","")," ",""))), "")&amp;
      SUBSTITUTE(SUBSTITUTE(TEXT(SOURCE!H1019,"????0"),"  ","")," ","")&amp;","&amp; IF(SOURCE!$T$2-3 &gt;= 0, REPT(" ",SOURCE!$T$2-3-5), "")&amp;
      SOURCE!I1019&amp;" | "&amp; IF(SOURCE!$U$2-LEN(SOURCE!I1019) &gt;= 0, REPT(" ",SOURCE!$U$2-LEN(SOURCE!I1019)), "")&amp;
      SOURCE!J1019&amp;      IF(SOURCE!$V$2-LEN(SOURCE!J1019) &gt;= 0, REPT(" ",SOURCE!$V$2-LEN(SOURCE!J1019)), "")&amp;
  " | "&amp; SOURCE!K1019&amp;      IF(SOURCE!$X$2-LEN(SOURCE!K1019) &gt;= 0, REPT(" ",SOURCE!$X$2-LEN(SOURCE!K1019)), "")&amp;
      "},"&amp;IF(SOURCE!L1019&lt;&gt;"",""&amp;SOURCE!L1019,"")
 )
)
)</f>
        <v>/*  995 */  { addItemToBuffer,             ITM_PLUS_MINUS,              "",                                            STD_PLUS_MINUS,                                (0 &lt;&lt; TAM_MAX_BITS) |     0, CAT_NONE | SLS_UNCHANGED | US_UNCHANGED},</v>
      </c>
    </row>
    <row r="1020" spans="1:1">
      <c r="A1020" s="168" t="str">
        <f>IF(AND(OR(SOURCE!A1020="",ISBLANK(SOURCE!A1020)),SOURCE!B1020&gt;0),IF(ISBLANK(SOURCE!C1020),"",SOURCE!C1020),
IF(SOURCE!B1020&lt;0,VLOOKUP(SOURCE!B1020,lookups!A$1:B$25,2,0),
  IF(ISBLANK(SOURCE!B1020),
    "",
    "/* "&amp;TEXT(SOURCE!B1020,"???0")&amp;" *"&amp;
      SOURCE!C1020&amp;", "&amp; IF(SOURCE!$O$2-LEN(SOURCE!C1020) &gt;= 0, REPT(" ",SOURCE!$O$2-LEN(SOURCE!C1020)), "")&amp;
      SOURCE!D1020&amp;", "&amp; IF(SOURCE!$P$2-LEN(SOURCE!D1020) &gt;= 0, REPT(" ",SOURCE!$P$2-LEN(SOURCE!D1020)), "")&amp;
      SOURCE!E1020&amp;", "&amp; IF(SOURCE!$Q$2-LEN(SOURCE!E1020) &gt;=0, REPT(" ",SOURCE!$Q$2-LEN(SOURCE!E1020)), "")&amp;
      SOURCE!F1020&amp;", "&amp; IF(SOURCE!$R$2-LEN(SOURCE!F1020) &gt;= 0, REPT(" ",SOURCE!$R$2-LEN(SOURCE!F1020)+2), "")&amp;"("&amp;
      SUBSTITUTE(TEXT(SOURCE!G1020,"??0"),"  ","")&amp;" &lt;&lt; TAM_MAX_BITS) |"&amp; IF(SOURCE!$S$2-3 &gt;= 0, REPT(" ",SOURCE!$S$2-5+4+1-1-LEN(SUBSTITUTE(SUBSTITUTE(TEXT(SOURCE!H1020,"????0"),"  ","")," ",""))), "")&amp;
      SUBSTITUTE(SUBSTITUTE(TEXT(SOURCE!H1020,"????0"),"  ","")," ","")&amp;","&amp; IF(SOURCE!$T$2-3 &gt;= 0, REPT(" ",SOURCE!$T$2-3-5), "")&amp;
      SOURCE!I1020&amp;" | "&amp; IF(SOURCE!$U$2-LEN(SOURCE!I1020) &gt;= 0, REPT(" ",SOURCE!$U$2-LEN(SOURCE!I1020)), "")&amp;
      SOURCE!J1020&amp;      IF(SOURCE!$V$2-LEN(SOURCE!J1020) &gt;= 0, REPT(" ",SOURCE!$V$2-LEN(SOURCE!J1020)), "")&amp;
  " | "&amp; SOURCE!K1020&amp;      IF(SOURCE!$X$2-LEN(SOURCE!K1020) &gt;= 0, REPT(" ",SOURCE!$X$2-LEN(SOURCE!K1020)), "")&amp;
      "},"&amp;IF(SOURCE!L1020&lt;&gt;"",""&amp;SOURCE!L1020,"")
 )
)
)</f>
        <v>/*  996 */  { itemToBeCoded,               NOPARAM,                     "",                                            STD_mu_b,                                      (0 &lt;&lt; TAM_MAX_BITS) |     0, CAT_NONE | SLS_UNCHANGED | US_UNCHANGED},</v>
      </c>
    </row>
    <row r="1021" spans="1:1">
      <c r="A1021" s="168" t="str">
        <f>IF(AND(OR(SOURCE!A1021="",ISBLANK(SOURCE!A1021)),SOURCE!B1021&gt;0),IF(ISBLANK(SOURCE!C1021),"",SOURCE!C1021),
IF(SOURCE!B1021&lt;0,VLOOKUP(SOURCE!B1021,lookups!A$1:B$25,2,0),
  IF(ISBLANK(SOURCE!B1021),
    "",
    "/* "&amp;TEXT(SOURCE!B1021,"???0")&amp;" *"&amp;
      SOURCE!C1021&amp;", "&amp; IF(SOURCE!$O$2-LEN(SOURCE!C1021) &gt;= 0, REPT(" ",SOURCE!$O$2-LEN(SOURCE!C1021)), "")&amp;
      SOURCE!D1021&amp;", "&amp; IF(SOURCE!$P$2-LEN(SOURCE!D1021) &gt;= 0, REPT(" ",SOURCE!$P$2-LEN(SOURCE!D1021)), "")&amp;
      SOURCE!E1021&amp;", "&amp; IF(SOURCE!$Q$2-LEN(SOURCE!E1021) &gt;=0, REPT(" ",SOURCE!$Q$2-LEN(SOURCE!E1021)), "")&amp;
      SOURCE!F1021&amp;", "&amp; IF(SOURCE!$R$2-LEN(SOURCE!F1021) &gt;= 0, REPT(" ",SOURCE!$R$2-LEN(SOURCE!F1021)+2), "")&amp;"("&amp;
      SUBSTITUTE(TEXT(SOURCE!G1021,"??0"),"  ","")&amp;" &lt;&lt; TAM_MAX_BITS) |"&amp; IF(SOURCE!$S$2-3 &gt;= 0, REPT(" ",SOURCE!$S$2-5+4+1-1-LEN(SUBSTITUTE(SUBSTITUTE(TEXT(SOURCE!H1021,"????0"),"  ","")," ",""))), "")&amp;
      SUBSTITUTE(SUBSTITUTE(TEXT(SOURCE!H1021,"????0"),"  ","")," ","")&amp;","&amp; IF(SOURCE!$T$2-3 &gt;= 0, REPT(" ",SOURCE!$T$2-3-5), "")&amp;
      SOURCE!I1021&amp;" | "&amp; IF(SOURCE!$U$2-LEN(SOURCE!I1021) &gt;= 0, REPT(" ",SOURCE!$U$2-LEN(SOURCE!I1021)), "")&amp;
      SOURCE!J1021&amp;      IF(SOURCE!$V$2-LEN(SOURCE!J1021) &gt;= 0, REPT(" ",SOURCE!$V$2-LEN(SOURCE!J1021)), "")&amp;
  " | "&amp; SOURCE!K1021&amp;      IF(SOURCE!$X$2-LEN(SOURCE!K1021) &gt;= 0, REPT(" ",SOURCE!$X$2-LEN(SOURCE!K1021)), "")&amp;
      "},"&amp;IF(SOURCE!L1021&lt;&gt;"",""&amp;SOURCE!L1021,"")
 )
)
)</f>
        <v>/*  997 */  { addItemToBuffer,             ITM_DOT,                     "",                                            STD_DOT,                                       (0 &lt;&lt; TAM_MAX_BITS) |     0, CAT_NONE | SLS_UNCHANGED | US_UNCHANGED},</v>
      </c>
    </row>
    <row r="1022" spans="1:1">
      <c r="A1022" s="168" t="str">
        <f>IF(AND(OR(SOURCE!A1022="",ISBLANK(SOURCE!A1022)),SOURCE!B1022&gt;0),IF(ISBLANK(SOURCE!C1022),"",SOURCE!C1022),
IF(SOURCE!B1022&lt;0,VLOOKUP(SOURCE!B1022,lookups!A$1:B$25,2,0),
  IF(ISBLANK(SOURCE!B1022),
    "",
    "/* "&amp;TEXT(SOURCE!B1022,"???0")&amp;" *"&amp;
      SOURCE!C1022&amp;", "&amp; IF(SOURCE!$O$2-LEN(SOURCE!C1022) &gt;= 0, REPT(" ",SOURCE!$O$2-LEN(SOURCE!C1022)), "")&amp;
      SOURCE!D1022&amp;", "&amp; IF(SOURCE!$P$2-LEN(SOURCE!D1022) &gt;= 0, REPT(" ",SOURCE!$P$2-LEN(SOURCE!D1022)), "")&amp;
      SOURCE!E1022&amp;", "&amp; IF(SOURCE!$Q$2-LEN(SOURCE!E1022) &gt;=0, REPT(" ",SOURCE!$Q$2-LEN(SOURCE!E1022)), "")&amp;
      SOURCE!F1022&amp;", "&amp; IF(SOURCE!$R$2-LEN(SOURCE!F1022) &gt;= 0, REPT(" ",SOURCE!$R$2-LEN(SOURCE!F1022)+2), "")&amp;"("&amp;
      SUBSTITUTE(TEXT(SOURCE!G1022,"??0"),"  ","")&amp;" &lt;&lt; TAM_MAX_BITS) |"&amp; IF(SOURCE!$S$2-3 &gt;= 0, REPT(" ",SOURCE!$S$2-5+4+1-1-LEN(SUBSTITUTE(SUBSTITUTE(TEXT(SOURCE!H1022,"????0"),"  ","")," ",""))), "")&amp;
      SUBSTITUTE(SUBSTITUTE(TEXT(SOURCE!H1022,"????0"),"  ","")," ","")&amp;","&amp; IF(SOURCE!$T$2-3 &gt;= 0, REPT(" ",SOURCE!$T$2-3-5), "")&amp;
      SOURCE!I1022&amp;" | "&amp; IF(SOURCE!$U$2-LEN(SOURCE!I1022) &gt;= 0, REPT(" ",SOURCE!$U$2-LEN(SOURCE!I1022)), "")&amp;
      SOURCE!J1022&amp;      IF(SOURCE!$V$2-LEN(SOURCE!J1022) &gt;= 0, REPT(" ",SOURCE!$V$2-LEN(SOURCE!J1022)), "")&amp;
  " | "&amp; SOURCE!K1022&amp;      IF(SOURCE!$X$2-LEN(SOURCE!K1022) &gt;= 0, REPT(" ",SOURCE!$X$2-LEN(SOURCE!K1022)), "")&amp;
      "},"&amp;IF(SOURCE!L1022&lt;&gt;"",""&amp;SOURCE!L1022,"")
 )
)
)</f>
        <v>/*  998 */  { itemToBeCoded,               NOPARAM,                     "",                                            STD_ORDINAL,                                   (0 &lt;&lt; TAM_MAX_BITS) |     0, CAT_NONE | SLS_UNCHANGED | US_UNCHANGED},</v>
      </c>
    </row>
    <row r="1023" spans="1:1">
      <c r="A1023" s="168" t="str">
        <f>IF(AND(OR(SOURCE!A1023="",ISBLANK(SOURCE!A1023)),SOURCE!B1023&gt;0),IF(ISBLANK(SOURCE!C1023),"",SOURCE!C1023),
IF(SOURCE!B1023&lt;0,VLOOKUP(SOURCE!B1023,lookups!A$1:B$25,2,0),
  IF(ISBLANK(SOURCE!B1023),
    "",
    "/* "&amp;TEXT(SOURCE!B1023,"???0")&amp;" *"&amp;
      SOURCE!C1023&amp;", "&amp; IF(SOURCE!$O$2-LEN(SOURCE!C1023) &gt;= 0, REPT(" ",SOURCE!$O$2-LEN(SOURCE!C1023)), "")&amp;
      SOURCE!D1023&amp;", "&amp; IF(SOURCE!$P$2-LEN(SOURCE!D1023) &gt;= 0, REPT(" ",SOURCE!$P$2-LEN(SOURCE!D1023)), "")&amp;
      SOURCE!E1023&amp;", "&amp; IF(SOURCE!$Q$2-LEN(SOURCE!E1023) &gt;=0, REPT(" ",SOURCE!$Q$2-LEN(SOURCE!E1023)), "")&amp;
      SOURCE!F1023&amp;", "&amp; IF(SOURCE!$R$2-LEN(SOURCE!F1023) &gt;= 0, REPT(" ",SOURCE!$R$2-LEN(SOURCE!F1023)+2), "")&amp;"("&amp;
      SUBSTITUTE(TEXT(SOURCE!G1023,"??0"),"  ","")&amp;" &lt;&lt; TAM_MAX_BITS) |"&amp; IF(SOURCE!$S$2-3 &gt;= 0, REPT(" ",SOURCE!$S$2-5+4+1-1-LEN(SUBSTITUTE(SUBSTITUTE(TEXT(SOURCE!H1023,"????0"),"  ","")," ",""))), "")&amp;
      SUBSTITUTE(SUBSTITUTE(TEXT(SOURCE!H1023,"????0"),"  ","")," ","")&amp;","&amp; IF(SOURCE!$T$2-3 &gt;= 0, REPT(" ",SOURCE!$T$2-3-5), "")&amp;
      SOURCE!I1023&amp;" | "&amp; IF(SOURCE!$U$2-LEN(SOURCE!I1023) &gt;= 0, REPT(" ",SOURCE!$U$2-LEN(SOURCE!I1023)), "")&amp;
      SOURCE!J1023&amp;      IF(SOURCE!$V$2-LEN(SOURCE!J1023) &gt;= 0, REPT(" ",SOURCE!$V$2-LEN(SOURCE!J1023)), "")&amp;
  " | "&amp; SOURCE!K1023&amp;      IF(SOURCE!$X$2-LEN(SOURCE!K1023) &gt;= 0, REPT(" ",SOURCE!$X$2-LEN(SOURCE!K1023)), "")&amp;
      "},"&amp;IF(SOURCE!L1023&lt;&gt;"",""&amp;SOURCE!L1023,"")
 )
)
)</f>
        <v>/*  999 */  { addItemToBuffer,             ITM_RIGHT_DOUBLE_ANGLE,      "",                                            STD_RIGHT_DOUBLE_ANGLE,                        (0 &lt;&lt; TAM_MAX_BITS) |     0, CAT_NONE | SLS_UNCHANGED | US_UNCHANGED},</v>
      </c>
    </row>
    <row r="1024" spans="1:1">
      <c r="A1024" s="168" t="str">
        <f>IF(AND(OR(SOURCE!A1024="",ISBLANK(SOURCE!A1024)),SOURCE!B1024&gt;0),IF(ISBLANK(SOURCE!C1024),"",SOURCE!C1024),
IF(SOURCE!B1024&lt;0,VLOOKUP(SOURCE!B1024,lookups!A$1:B$25,2,0),
  IF(ISBLANK(SOURCE!B1024),
    "",
    "/* "&amp;TEXT(SOURCE!B1024,"???0")&amp;" *"&amp;
      SOURCE!C1024&amp;", "&amp; IF(SOURCE!$O$2-LEN(SOURCE!C1024) &gt;= 0, REPT(" ",SOURCE!$O$2-LEN(SOURCE!C1024)), "")&amp;
      SOURCE!D1024&amp;", "&amp; IF(SOURCE!$P$2-LEN(SOURCE!D1024) &gt;= 0, REPT(" ",SOURCE!$P$2-LEN(SOURCE!D1024)), "")&amp;
      SOURCE!E1024&amp;", "&amp; IF(SOURCE!$Q$2-LEN(SOURCE!E1024) &gt;=0, REPT(" ",SOURCE!$Q$2-LEN(SOURCE!E1024)), "")&amp;
      SOURCE!F1024&amp;", "&amp; IF(SOURCE!$R$2-LEN(SOURCE!F1024) &gt;= 0, REPT(" ",SOURCE!$R$2-LEN(SOURCE!F1024)+2), "")&amp;"("&amp;
      SUBSTITUTE(TEXT(SOURCE!G1024,"??0"),"  ","")&amp;" &lt;&lt; TAM_MAX_BITS) |"&amp; IF(SOURCE!$S$2-3 &gt;= 0, REPT(" ",SOURCE!$S$2-5+4+1-1-LEN(SUBSTITUTE(SUBSTITUTE(TEXT(SOURCE!H1024,"????0"),"  ","")," ",""))), "")&amp;
      SUBSTITUTE(SUBSTITUTE(TEXT(SOURCE!H1024,"????0"),"  ","")," ","")&amp;","&amp; IF(SOURCE!$T$2-3 &gt;= 0, REPT(" ",SOURCE!$T$2-3-5), "")&amp;
      SOURCE!I1024&amp;" | "&amp; IF(SOURCE!$U$2-LEN(SOURCE!I1024) &gt;= 0, REPT(" ",SOURCE!$U$2-LEN(SOURCE!I1024)), "")&amp;
      SOURCE!J1024&amp;      IF(SOURCE!$V$2-LEN(SOURCE!J1024) &gt;= 0, REPT(" ",SOURCE!$V$2-LEN(SOURCE!J1024)), "")&amp;
  " | "&amp; SOURCE!K1024&amp;      IF(SOURCE!$X$2-LEN(SOURCE!K1024) &gt;= 0, REPT(" ",SOURCE!$X$2-LEN(SOURCE!K1024)), "")&amp;
      "},"&amp;IF(SOURCE!L1024&lt;&gt;"",""&amp;SOURCE!L1024,"")
 )
)
)</f>
        <v>/* 1000 */  { itemToBeCoded,               NOPARAM,                     "",                                            STD_ONE_HALF,                                  (0 &lt;&lt; TAM_MAX_BITS) |     0, CAT_NONE | SLS_UNCHANGED | US_UNCHANGED},</v>
      </c>
    </row>
    <row r="1025" spans="1:1">
      <c r="A1025" s="168" t="str">
        <f>IF(AND(OR(SOURCE!A1025="",ISBLANK(SOURCE!A1025)),SOURCE!B1025&gt;0),IF(ISBLANK(SOURCE!C1025),"",SOURCE!C1025),
IF(SOURCE!B1025&lt;0,VLOOKUP(SOURCE!B1025,lookups!A$1:B$25,2,0),
  IF(ISBLANK(SOURCE!B1025),
    "",
    "/* "&amp;TEXT(SOURCE!B1025,"???0")&amp;" *"&amp;
      SOURCE!C1025&amp;", "&amp; IF(SOURCE!$O$2-LEN(SOURCE!C1025) &gt;= 0, REPT(" ",SOURCE!$O$2-LEN(SOURCE!C1025)), "")&amp;
      SOURCE!D1025&amp;", "&amp; IF(SOURCE!$P$2-LEN(SOURCE!D1025) &gt;= 0, REPT(" ",SOURCE!$P$2-LEN(SOURCE!D1025)), "")&amp;
      SOURCE!E1025&amp;", "&amp; IF(SOURCE!$Q$2-LEN(SOURCE!E1025) &gt;=0, REPT(" ",SOURCE!$Q$2-LEN(SOURCE!E1025)), "")&amp;
      SOURCE!F1025&amp;", "&amp; IF(SOURCE!$R$2-LEN(SOURCE!F1025) &gt;= 0, REPT(" ",SOURCE!$R$2-LEN(SOURCE!F1025)+2), "")&amp;"("&amp;
      SUBSTITUTE(TEXT(SOURCE!G1025,"??0"),"  ","")&amp;" &lt;&lt; TAM_MAX_BITS) |"&amp; IF(SOURCE!$S$2-3 &gt;= 0, REPT(" ",SOURCE!$S$2-5+4+1-1-LEN(SUBSTITUTE(SUBSTITUTE(TEXT(SOURCE!H1025,"????0"),"  ","")," ",""))), "")&amp;
      SUBSTITUTE(SUBSTITUTE(TEXT(SOURCE!H1025,"????0"),"  ","")," ","")&amp;","&amp; IF(SOURCE!$T$2-3 &gt;= 0, REPT(" ",SOURCE!$T$2-3-5), "")&amp;
      SOURCE!I1025&amp;" | "&amp; IF(SOURCE!$U$2-LEN(SOURCE!I1025) &gt;= 0, REPT(" ",SOURCE!$U$2-LEN(SOURCE!I1025)), "")&amp;
      SOURCE!J1025&amp;      IF(SOURCE!$V$2-LEN(SOURCE!J1025) &gt;= 0, REPT(" ",SOURCE!$V$2-LEN(SOURCE!J1025)), "")&amp;
  " | "&amp; SOURCE!K1025&amp;      IF(SOURCE!$X$2-LEN(SOURCE!K1025) &gt;= 0, REPT(" ",SOURCE!$X$2-LEN(SOURCE!K1025)), "")&amp;
      "},"&amp;IF(SOURCE!L1025&lt;&gt;"",""&amp;SOURCE!L1025,"")
 )
)
)</f>
        <v>/* 1001 */  { itemToBeCoded,               NOPARAM,                     "",                                            STD_ONE_QUARTER,                               (0 &lt;&lt; TAM_MAX_BITS) |     0, CAT_NONE | SLS_UNCHANGED | US_UNCHANGED},</v>
      </c>
    </row>
    <row r="1026" spans="1:1">
      <c r="A1026" s="168" t="str">
        <f>IF(AND(OR(SOURCE!A1026="",ISBLANK(SOURCE!A1026)),SOURCE!B1026&gt;0),IF(ISBLANK(SOURCE!C1026),"",SOURCE!C1026),
IF(SOURCE!B1026&lt;0,VLOOKUP(SOURCE!B1026,lookups!A$1:B$25,2,0),
  IF(ISBLANK(SOURCE!B1026),
    "",
    "/* "&amp;TEXT(SOURCE!B1026,"???0")&amp;" *"&amp;
      SOURCE!C1026&amp;", "&amp; IF(SOURCE!$O$2-LEN(SOURCE!C1026) &gt;= 0, REPT(" ",SOURCE!$O$2-LEN(SOURCE!C1026)), "")&amp;
      SOURCE!D1026&amp;", "&amp; IF(SOURCE!$P$2-LEN(SOURCE!D1026) &gt;= 0, REPT(" ",SOURCE!$P$2-LEN(SOURCE!D1026)), "")&amp;
      SOURCE!E1026&amp;", "&amp; IF(SOURCE!$Q$2-LEN(SOURCE!E1026) &gt;=0, REPT(" ",SOURCE!$Q$2-LEN(SOURCE!E1026)), "")&amp;
      SOURCE!F1026&amp;", "&amp; IF(SOURCE!$R$2-LEN(SOURCE!F1026) &gt;= 0, REPT(" ",SOURCE!$R$2-LEN(SOURCE!F1026)+2), "")&amp;"("&amp;
      SUBSTITUTE(TEXT(SOURCE!G1026,"??0"),"  ","")&amp;" &lt;&lt; TAM_MAX_BITS) |"&amp; IF(SOURCE!$S$2-3 &gt;= 0, REPT(" ",SOURCE!$S$2-5+4+1-1-LEN(SUBSTITUTE(SUBSTITUTE(TEXT(SOURCE!H1026,"????0"),"  ","")," ",""))), "")&amp;
      SUBSTITUTE(SUBSTITUTE(TEXT(SOURCE!H1026,"????0"),"  ","")," ","")&amp;","&amp; IF(SOURCE!$T$2-3 &gt;= 0, REPT(" ",SOURCE!$T$2-3-5), "")&amp;
      SOURCE!I1026&amp;" | "&amp; IF(SOURCE!$U$2-LEN(SOURCE!I1026) &gt;= 0, REPT(" ",SOURCE!$U$2-LEN(SOURCE!I1026)), "")&amp;
      SOURCE!J1026&amp;      IF(SOURCE!$V$2-LEN(SOURCE!J1026) &gt;= 0, REPT(" ",SOURCE!$V$2-LEN(SOURCE!J1026)), "")&amp;
  " | "&amp; SOURCE!K1026&amp;      IF(SOURCE!$X$2-LEN(SOURCE!K1026) &gt;= 0, REPT(" ",SOURCE!$X$2-LEN(SOURCE!K1026)), "")&amp;
      "},"&amp;IF(SOURCE!L1026&lt;&gt;"",""&amp;SOURCE!L1026,"")
 )
)
)</f>
        <v>/* 1002 */  { addItemToBuffer,             ITM_INVERTED_QUESTION_MARK,  "",                                            STD_INVERTED_QUESTION_MARK,                    (0 &lt;&lt; TAM_MAX_BITS) |     0, CAT_NONE | SLS_UNCHANGED | US_UNCHANGED},</v>
      </c>
    </row>
    <row r="1027" spans="1:1">
      <c r="A1027" s="168" t="str">
        <f>IF(AND(OR(SOURCE!A1027="",ISBLANK(SOURCE!A1027)),SOURCE!B1027&gt;0),IF(ISBLANK(SOURCE!C1027),"",SOURCE!C1027),
IF(SOURCE!B1027&lt;0,VLOOKUP(SOURCE!B1027,lookups!A$1:B$25,2,0),
  IF(ISBLANK(SOURCE!B1027),
    "",
    "/* "&amp;TEXT(SOURCE!B1027,"???0")&amp;" *"&amp;
      SOURCE!C1027&amp;", "&amp; IF(SOURCE!$O$2-LEN(SOURCE!C1027) &gt;= 0, REPT(" ",SOURCE!$O$2-LEN(SOURCE!C1027)), "")&amp;
      SOURCE!D1027&amp;", "&amp; IF(SOURCE!$P$2-LEN(SOURCE!D1027) &gt;= 0, REPT(" ",SOURCE!$P$2-LEN(SOURCE!D1027)), "")&amp;
      SOURCE!E1027&amp;", "&amp; IF(SOURCE!$Q$2-LEN(SOURCE!E1027) &gt;=0, REPT(" ",SOURCE!$Q$2-LEN(SOURCE!E1027)), "")&amp;
      SOURCE!F1027&amp;", "&amp; IF(SOURCE!$R$2-LEN(SOURCE!F1027) &gt;= 0, REPT(" ",SOURCE!$R$2-LEN(SOURCE!F1027)+2), "")&amp;"("&amp;
      SUBSTITUTE(TEXT(SOURCE!G1027,"??0"),"  ","")&amp;" &lt;&lt; TAM_MAX_BITS) |"&amp; IF(SOURCE!$S$2-3 &gt;= 0, REPT(" ",SOURCE!$S$2-5+4+1-1-LEN(SUBSTITUTE(SUBSTITUTE(TEXT(SOURCE!H1027,"????0"),"  ","")," ",""))), "")&amp;
      SUBSTITUTE(SUBSTITUTE(TEXT(SOURCE!H1027,"????0"),"  ","")," ","")&amp;","&amp; IF(SOURCE!$T$2-3 &gt;= 0, REPT(" ",SOURCE!$T$2-3-5), "")&amp;
      SOURCE!I1027&amp;" | "&amp; IF(SOURCE!$U$2-LEN(SOURCE!I1027) &gt;= 0, REPT(" ",SOURCE!$U$2-LEN(SOURCE!I1027)), "")&amp;
      SOURCE!J1027&amp;      IF(SOURCE!$V$2-LEN(SOURCE!J1027) &gt;= 0, REPT(" ",SOURCE!$V$2-LEN(SOURCE!J1027)), "")&amp;
  " | "&amp; SOURCE!K1027&amp;      IF(SOURCE!$X$2-LEN(SOURCE!K1027) &gt;= 0, REPT(" ",SOURCE!$X$2-LEN(SOURCE!K1027)), "")&amp;
      "},"&amp;IF(SOURCE!L1027&lt;&gt;"",""&amp;SOURCE!L1027,"")
 )
)
)</f>
        <v>/* 1003 */  { itemToBeCoded,               NOPARAM,                     "",                                            STD_ETH,                                       (0 &lt;&lt; TAM_MAX_BITS) |     0, CAT_NONE | SLS_UNCHANGED | US_UNCHANGED},</v>
      </c>
    </row>
    <row r="1028" spans="1:1">
      <c r="A1028" s="168" t="str">
        <f>IF(AND(OR(SOURCE!A1028="",ISBLANK(SOURCE!A1028)),SOURCE!B1028&gt;0),IF(ISBLANK(SOURCE!C1028),"",SOURCE!C1028),
IF(SOURCE!B1028&lt;0,VLOOKUP(SOURCE!B1028,lookups!A$1:B$25,2,0),
  IF(ISBLANK(SOURCE!B1028),
    "",
    "/* "&amp;TEXT(SOURCE!B1028,"???0")&amp;" *"&amp;
      SOURCE!C1028&amp;", "&amp; IF(SOURCE!$O$2-LEN(SOURCE!C1028) &gt;= 0, REPT(" ",SOURCE!$O$2-LEN(SOURCE!C1028)), "")&amp;
      SOURCE!D1028&amp;", "&amp; IF(SOURCE!$P$2-LEN(SOURCE!D1028) &gt;= 0, REPT(" ",SOURCE!$P$2-LEN(SOURCE!D1028)), "")&amp;
      SOURCE!E1028&amp;", "&amp; IF(SOURCE!$Q$2-LEN(SOURCE!E1028) &gt;=0, REPT(" ",SOURCE!$Q$2-LEN(SOURCE!E1028)), "")&amp;
      SOURCE!F1028&amp;", "&amp; IF(SOURCE!$R$2-LEN(SOURCE!F1028) &gt;= 0, REPT(" ",SOURCE!$R$2-LEN(SOURCE!F1028)+2), "")&amp;"("&amp;
      SUBSTITUTE(TEXT(SOURCE!G1028,"??0"),"  ","")&amp;" &lt;&lt; TAM_MAX_BITS) |"&amp; IF(SOURCE!$S$2-3 &gt;= 0, REPT(" ",SOURCE!$S$2-5+4+1-1-LEN(SUBSTITUTE(SUBSTITUTE(TEXT(SOURCE!H1028,"????0"),"  ","")," ",""))), "")&amp;
      SUBSTITUTE(SUBSTITUTE(TEXT(SOURCE!H1028,"????0"),"  ","")," ","")&amp;","&amp; IF(SOURCE!$T$2-3 &gt;= 0, REPT(" ",SOURCE!$T$2-3-5), "")&amp;
      SOURCE!I1028&amp;" | "&amp; IF(SOURCE!$U$2-LEN(SOURCE!I1028) &gt;= 0, REPT(" ",SOURCE!$U$2-LEN(SOURCE!I1028)), "")&amp;
      SOURCE!J1028&amp;      IF(SOURCE!$V$2-LEN(SOURCE!J1028) &gt;= 0, REPT(" ",SOURCE!$V$2-LEN(SOURCE!J1028)), "")&amp;
  " | "&amp; SOURCE!K1028&amp;      IF(SOURCE!$X$2-LEN(SOURCE!K1028) &gt;= 0, REPT(" ",SOURCE!$X$2-LEN(SOURCE!K1028)), "")&amp;
      "},"&amp;IF(SOURCE!L1028&lt;&gt;"",""&amp;SOURCE!L1028,"")
 )
)
)</f>
        <v>/* 1004 */  { addItemToBuffer,             ITM_CROSS,                   "",                                            STD_CROSS,                                     (0 &lt;&lt; TAM_MAX_BITS) |     0, CAT_NONE | SLS_UNCHANGED | US_UNCHANGED},</v>
      </c>
    </row>
    <row r="1029" spans="1:1">
      <c r="A1029" s="168" t="str">
        <f>IF(AND(OR(SOURCE!A1029="",ISBLANK(SOURCE!A1029)),SOURCE!B1029&gt;0),IF(ISBLANK(SOURCE!C1029),"",SOURCE!C1029),
IF(SOURCE!B1029&lt;0,VLOOKUP(SOURCE!B1029,lookups!A$1:B$25,2,0),
  IF(ISBLANK(SOURCE!B1029),
    "",
    "/* "&amp;TEXT(SOURCE!B1029,"???0")&amp;" *"&amp;
      SOURCE!C1029&amp;", "&amp; IF(SOURCE!$O$2-LEN(SOURCE!C1029) &gt;= 0, REPT(" ",SOURCE!$O$2-LEN(SOURCE!C1029)), "")&amp;
      SOURCE!D1029&amp;", "&amp; IF(SOURCE!$P$2-LEN(SOURCE!D1029) &gt;= 0, REPT(" ",SOURCE!$P$2-LEN(SOURCE!D1029)), "")&amp;
      SOURCE!E1029&amp;", "&amp; IF(SOURCE!$Q$2-LEN(SOURCE!E1029) &gt;=0, REPT(" ",SOURCE!$Q$2-LEN(SOURCE!E1029)), "")&amp;
      SOURCE!F1029&amp;", "&amp; IF(SOURCE!$R$2-LEN(SOURCE!F1029) &gt;= 0, REPT(" ",SOURCE!$R$2-LEN(SOURCE!F1029)+2), "")&amp;"("&amp;
      SUBSTITUTE(TEXT(SOURCE!G1029,"??0"),"  ","")&amp;" &lt;&lt; TAM_MAX_BITS) |"&amp; IF(SOURCE!$S$2-3 &gt;= 0, REPT(" ",SOURCE!$S$2-5+4+1-1-LEN(SUBSTITUTE(SUBSTITUTE(TEXT(SOURCE!H1029,"????0"),"  ","")," ",""))), "")&amp;
      SUBSTITUTE(SUBSTITUTE(TEXT(SOURCE!H1029,"????0"),"  ","")," ","")&amp;","&amp; IF(SOURCE!$T$2-3 &gt;= 0, REPT(" ",SOURCE!$T$2-3-5), "")&amp;
      SOURCE!I1029&amp;" | "&amp; IF(SOURCE!$U$2-LEN(SOURCE!I1029) &gt;= 0, REPT(" ",SOURCE!$U$2-LEN(SOURCE!I1029)), "")&amp;
      SOURCE!J1029&amp;      IF(SOURCE!$V$2-LEN(SOURCE!J1029) &gt;= 0, REPT(" ",SOURCE!$V$2-LEN(SOURCE!J1029)), "")&amp;
  " | "&amp; SOURCE!K1029&amp;      IF(SOURCE!$X$2-LEN(SOURCE!K1029) &gt;= 0, REPT(" ",SOURCE!$X$2-LEN(SOURCE!K1029)), "")&amp;
      "},"&amp;IF(SOURCE!L1029&lt;&gt;"",""&amp;SOURCE!L1029,"")
 )
)
)</f>
        <v>/* 1005 */  { itemToBeCoded,               NOPARAM,                     "",                                            STD_eth,                                       (0 &lt;&lt; TAM_MAX_BITS) |     0, CAT_NONE | SLS_UNCHANGED | US_UNCHANGED},</v>
      </c>
    </row>
    <row r="1030" spans="1:1">
      <c r="A1030" s="168" t="str">
        <f>IF(AND(OR(SOURCE!A1030="",ISBLANK(SOURCE!A1030)),SOURCE!B1030&gt;0),IF(ISBLANK(SOURCE!C1030),"",SOURCE!C1030),
IF(SOURCE!B1030&lt;0,VLOOKUP(SOURCE!B1030,lookups!A$1:B$25,2,0),
  IF(ISBLANK(SOURCE!B1030),
    "",
    "/* "&amp;TEXT(SOURCE!B1030,"???0")&amp;" *"&amp;
      SOURCE!C1030&amp;", "&amp; IF(SOURCE!$O$2-LEN(SOURCE!C1030) &gt;= 0, REPT(" ",SOURCE!$O$2-LEN(SOURCE!C1030)), "")&amp;
      SOURCE!D1030&amp;", "&amp; IF(SOURCE!$P$2-LEN(SOURCE!D1030) &gt;= 0, REPT(" ",SOURCE!$P$2-LEN(SOURCE!D1030)), "")&amp;
      SOURCE!E1030&amp;", "&amp; IF(SOURCE!$Q$2-LEN(SOURCE!E1030) &gt;=0, REPT(" ",SOURCE!$Q$2-LEN(SOURCE!E1030)), "")&amp;
      SOURCE!F1030&amp;", "&amp; IF(SOURCE!$R$2-LEN(SOURCE!F1030) &gt;= 0, REPT(" ",SOURCE!$R$2-LEN(SOURCE!F1030)+2), "")&amp;"("&amp;
      SUBSTITUTE(TEXT(SOURCE!G1030,"??0"),"  ","")&amp;" &lt;&lt; TAM_MAX_BITS) |"&amp; IF(SOURCE!$S$2-3 &gt;= 0, REPT(" ",SOURCE!$S$2-5+4+1-1-LEN(SUBSTITUTE(SUBSTITUTE(TEXT(SOURCE!H1030,"????0"),"  ","")," ",""))), "")&amp;
      SUBSTITUTE(SUBSTITUTE(TEXT(SOURCE!H1030,"????0"),"  ","")," ","")&amp;","&amp; IF(SOURCE!$T$2-3 &gt;= 0, REPT(" ",SOURCE!$T$2-3-5), "")&amp;
      SOURCE!I1030&amp;" | "&amp; IF(SOURCE!$U$2-LEN(SOURCE!I1030) &gt;= 0, REPT(" ",SOURCE!$U$2-LEN(SOURCE!I1030)), "")&amp;
      SOURCE!J1030&amp;      IF(SOURCE!$V$2-LEN(SOURCE!J1030) &gt;= 0, REPT(" ",SOURCE!$V$2-LEN(SOURCE!J1030)), "")&amp;
  " | "&amp; SOURCE!K1030&amp;      IF(SOURCE!$X$2-LEN(SOURCE!K1030) &gt;= 0, REPT(" ",SOURCE!$X$2-LEN(SOURCE!K1030)), "")&amp;
      "},"&amp;IF(SOURCE!L1030&lt;&gt;"",""&amp;SOURCE!L1030,"")
 )
)
)</f>
        <v>/* 1006 */  { addItemToBuffer,             ITM_OBELUS,                  "",                                            STD_DIVIDE,                                    (0 &lt;&lt; TAM_MAX_BITS) |     0, CAT_NONE | SLS_UNCHANGED | US_UNCHANGED},</v>
      </c>
    </row>
    <row r="1031" spans="1:1">
      <c r="A1031" s="168" t="str">
        <f>IF(AND(OR(SOURCE!A1031="",ISBLANK(SOURCE!A1031)),SOURCE!B1031&gt;0),IF(ISBLANK(SOURCE!C1031),"",SOURCE!C1031),
IF(SOURCE!B1031&lt;0,VLOOKUP(SOURCE!B1031,lookups!A$1:B$25,2,0),
  IF(ISBLANK(SOURCE!B1031),
    "",
    "/* "&amp;TEXT(SOURCE!B1031,"???0")&amp;" *"&amp;
      SOURCE!C1031&amp;", "&amp; IF(SOURCE!$O$2-LEN(SOURCE!C1031) &gt;= 0, REPT(" ",SOURCE!$O$2-LEN(SOURCE!C1031)), "")&amp;
      SOURCE!D1031&amp;", "&amp; IF(SOURCE!$P$2-LEN(SOURCE!D1031) &gt;= 0, REPT(" ",SOURCE!$P$2-LEN(SOURCE!D1031)), "")&amp;
      SOURCE!E1031&amp;", "&amp; IF(SOURCE!$Q$2-LEN(SOURCE!E1031) &gt;=0, REPT(" ",SOURCE!$Q$2-LEN(SOURCE!E1031)), "")&amp;
      SOURCE!F1031&amp;", "&amp; IF(SOURCE!$R$2-LEN(SOURCE!F1031) &gt;= 0, REPT(" ",SOURCE!$R$2-LEN(SOURCE!F1031)+2), "")&amp;"("&amp;
      SUBSTITUTE(TEXT(SOURCE!G1031,"??0"),"  ","")&amp;" &lt;&lt; TAM_MAX_BITS) |"&amp; IF(SOURCE!$S$2-3 &gt;= 0, REPT(" ",SOURCE!$S$2-5+4+1-1-LEN(SUBSTITUTE(SUBSTITUTE(TEXT(SOURCE!H1031,"????0"),"  ","")," ",""))), "")&amp;
      SUBSTITUTE(SUBSTITUTE(TEXT(SOURCE!H1031,"????0"),"  ","")," ","")&amp;","&amp; IF(SOURCE!$T$2-3 &gt;= 0, REPT(" ",SOURCE!$T$2-3-5), "")&amp;
      SOURCE!I1031&amp;" | "&amp; IF(SOURCE!$U$2-LEN(SOURCE!I1031) &gt;= 0, REPT(" ",SOURCE!$U$2-LEN(SOURCE!I1031)), "")&amp;
      SOURCE!J1031&amp;      IF(SOURCE!$V$2-LEN(SOURCE!J1031) &gt;= 0, REPT(" ",SOURCE!$V$2-LEN(SOURCE!J1031)), "")&amp;
  " | "&amp; SOURCE!K1031&amp;      IF(SOURCE!$X$2-LEN(SOURCE!K1031) &gt;= 0, REPT(" ",SOURCE!$X$2-LEN(SOURCE!K1031)), "")&amp;
      "},"&amp;IF(SOURCE!L1031&lt;&gt;"",""&amp;SOURCE!L1031,"")
 )
)
)</f>
        <v>/* 1007 */  { addItemToBuffer,             ITM_E_DOT,                   STD_E_DOT,                                     STD_E_DOT,                                     (0 &lt;&lt; TAM_MAX_BITS) |     0, CAT_AINT | SLS_UNCHANGED | US_UNCHANGED},</v>
      </c>
    </row>
    <row r="1032" spans="1:1">
      <c r="A1032" s="168" t="str">
        <f>IF(AND(OR(SOURCE!A1032="",ISBLANK(SOURCE!A1032)),SOURCE!B1032&gt;0),IF(ISBLANK(SOURCE!C1032),"",SOURCE!C1032),
IF(SOURCE!B1032&lt;0,VLOOKUP(SOURCE!B1032,lookups!A$1:B$25,2,0),
  IF(ISBLANK(SOURCE!B1032),
    "",
    "/* "&amp;TEXT(SOURCE!B1032,"???0")&amp;" *"&amp;
      SOURCE!C1032&amp;", "&amp; IF(SOURCE!$O$2-LEN(SOURCE!C1032) &gt;= 0, REPT(" ",SOURCE!$O$2-LEN(SOURCE!C1032)), "")&amp;
      SOURCE!D1032&amp;", "&amp; IF(SOURCE!$P$2-LEN(SOURCE!D1032) &gt;= 0, REPT(" ",SOURCE!$P$2-LEN(SOURCE!D1032)), "")&amp;
      SOURCE!E1032&amp;", "&amp; IF(SOURCE!$Q$2-LEN(SOURCE!E1032) &gt;=0, REPT(" ",SOURCE!$Q$2-LEN(SOURCE!E1032)), "")&amp;
      SOURCE!F1032&amp;", "&amp; IF(SOURCE!$R$2-LEN(SOURCE!F1032) &gt;= 0, REPT(" ",SOURCE!$R$2-LEN(SOURCE!F1032)+2), "")&amp;"("&amp;
      SUBSTITUTE(TEXT(SOURCE!G1032,"??0"),"  ","")&amp;" &lt;&lt; TAM_MAX_BITS) |"&amp; IF(SOURCE!$S$2-3 &gt;= 0, REPT(" ",SOURCE!$S$2-5+4+1-1-LEN(SUBSTITUTE(SUBSTITUTE(TEXT(SOURCE!H1032,"????0"),"  ","")," ",""))), "")&amp;
      SUBSTITUTE(SUBSTITUTE(TEXT(SOURCE!H1032,"????0"),"  ","")," ","")&amp;","&amp; IF(SOURCE!$T$2-3 &gt;= 0, REPT(" ",SOURCE!$T$2-3-5), "")&amp;
      SOURCE!I1032&amp;" | "&amp; IF(SOURCE!$U$2-LEN(SOURCE!I1032) &gt;= 0, REPT(" ",SOURCE!$U$2-LEN(SOURCE!I1032)), "")&amp;
      SOURCE!J1032&amp;      IF(SOURCE!$V$2-LEN(SOURCE!J1032) &gt;= 0, REPT(" ",SOURCE!$V$2-LEN(SOURCE!J1032)), "")&amp;
  " | "&amp; SOURCE!K1032&amp;      IF(SOURCE!$X$2-LEN(SOURCE!K1032) &gt;= 0, REPT(" ",SOURCE!$X$2-LEN(SOURCE!K1032)), "")&amp;
      "},"&amp;IF(SOURCE!L1032&lt;&gt;"",""&amp;SOURCE!L1032,"")
 )
)
)</f>
        <v>/* 1008 */  { addItemToBuffer,             ITM_e_DOT,                   STD_e_DOT,                                     STD_e_DOT,                                     (0 &lt;&lt; TAM_MAX_BITS) |     0, CAT_aint | SLS_UNCHANGED | US_UNCHANGED},</v>
      </c>
    </row>
    <row r="1033" spans="1:1">
      <c r="A1033" s="168" t="str">
        <f>IF(AND(OR(SOURCE!A1033="",ISBLANK(SOURCE!A1033)),SOURCE!B1033&gt;0),IF(ISBLANK(SOURCE!C1033),"",SOURCE!C1033),
IF(SOURCE!B1033&lt;0,VLOOKUP(SOURCE!B1033,lookups!A$1:B$25,2,0),
  IF(ISBLANK(SOURCE!B1033),
    "",
    "/* "&amp;TEXT(SOURCE!B1033,"???0")&amp;" *"&amp;
      SOURCE!C1033&amp;", "&amp; IF(SOURCE!$O$2-LEN(SOURCE!C1033) &gt;= 0, REPT(" ",SOURCE!$O$2-LEN(SOURCE!C1033)), "")&amp;
      SOURCE!D1033&amp;", "&amp; IF(SOURCE!$P$2-LEN(SOURCE!D1033) &gt;= 0, REPT(" ",SOURCE!$P$2-LEN(SOURCE!D1033)), "")&amp;
      SOURCE!E1033&amp;", "&amp; IF(SOURCE!$Q$2-LEN(SOURCE!E1033) &gt;=0, REPT(" ",SOURCE!$Q$2-LEN(SOURCE!E1033)), "")&amp;
      SOURCE!F1033&amp;", "&amp; IF(SOURCE!$R$2-LEN(SOURCE!F1033) &gt;= 0, REPT(" ",SOURCE!$R$2-LEN(SOURCE!F1033)+2), "")&amp;"("&amp;
      SUBSTITUTE(TEXT(SOURCE!G1033,"??0"),"  ","")&amp;" &lt;&lt; TAM_MAX_BITS) |"&amp; IF(SOURCE!$S$2-3 &gt;= 0, REPT(" ",SOURCE!$S$2-5+4+1-1-LEN(SUBSTITUTE(SUBSTITUTE(TEXT(SOURCE!H1033,"????0"),"  ","")," ",""))), "")&amp;
      SUBSTITUTE(SUBSTITUTE(TEXT(SOURCE!H1033,"????0"),"  ","")," ","")&amp;","&amp; IF(SOURCE!$T$2-3 &gt;= 0, REPT(" ",SOURCE!$T$2-3-5), "")&amp;
      SOURCE!I1033&amp;" | "&amp; IF(SOURCE!$U$2-LEN(SOURCE!I1033) &gt;= 0, REPT(" ",SOURCE!$U$2-LEN(SOURCE!I1033)), "")&amp;
      SOURCE!J1033&amp;      IF(SOURCE!$V$2-LEN(SOURCE!J1033) &gt;= 0, REPT(" ",SOURCE!$V$2-LEN(SOURCE!J1033)), "")&amp;
  " | "&amp; SOURCE!K1033&amp;      IF(SOURCE!$X$2-LEN(SOURCE!K1033) &gt;= 0, REPT(" ",SOURCE!$X$2-LEN(SOURCE!K1033)), "")&amp;
      "},"&amp;IF(SOURCE!L1033&lt;&gt;"",""&amp;SOURCE!L1033,"")
 )
)
)</f>
        <v>/* 1009 */  { addItemToBuffer,             ITM_E_CARON,                 STD_E_CARON,                                   STD_E_CARON,                                   (0 &lt;&lt; TAM_MAX_BITS) |     0, CAT_AINT | SLS_UNCHANGED | US_UNCHANGED},</v>
      </c>
    </row>
    <row r="1034" spans="1:1">
      <c r="A1034" s="168" t="str">
        <f>IF(AND(OR(SOURCE!A1034="",ISBLANK(SOURCE!A1034)),SOURCE!B1034&gt;0),IF(ISBLANK(SOURCE!C1034),"",SOURCE!C1034),
IF(SOURCE!B1034&lt;0,VLOOKUP(SOURCE!B1034,lookups!A$1:B$25,2,0),
  IF(ISBLANK(SOURCE!B1034),
    "",
    "/* "&amp;TEXT(SOURCE!B1034,"???0")&amp;" *"&amp;
      SOURCE!C1034&amp;", "&amp; IF(SOURCE!$O$2-LEN(SOURCE!C1034) &gt;= 0, REPT(" ",SOURCE!$O$2-LEN(SOURCE!C1034)), "")&amp;
      SOURCE!D1034&amp;", "&amp; IF(SOURCE!$P$2-LEN(SOURCE!D1034) &gt;= 0, REPT(" ",SOURCE!$P$2-LEN(SOURCE!D1034)), "")&amp;
      SOURCE!E1034&amp;", "&amp; IF(SOURCE!$Q$2-LEN(SOURCE!E1034) &gt;=0, REPT(" ",SOURCE!$Q$2-LEN(SOURCE!E1034)), "")&amp;
      SOURCE!F1034&amp;", "&amp; IF(SOURCE!$R$2-LEN(SOURCE!F1034) &gt;= 0, REPT(" ",SOURCE!$R$2-LEN(SOURCE!F1034)+2), "")&amp;"("&amp;
      SUBSTITUTE(TEXT(SOURCE!G1034,"??0"),"  ","")&amp;" &lt;&lt; TAM_MAX_BITS) |"&amp; IF(SOURCE!$S$2-3 &gt;= 0, REPT(" ",SOURCE!$S$2-5+4+1-1-LEN(SUBSTITUTE(SUBSTITUTE(TEXT(SOURCE!H1034,"????0"),"  ","")," ",""))), "")&amp;
      SUBSTITUTE(SUBSTITUTE(TEXT(SOURCE!H1034,"????0"),"  ","")," ","")&amp;","&amp; IF(SOURCE!$T$2-3 &gt;= 0, REPT(" ",SOURCE!$T$2-3-5), "")&amp;
      SOURCE!I1034&amp;" | "&amp; IF(SOURCE!$U$2-LEN(SOURCE!I1034) &gt;= 0, REPT(" ",SOURCE!$U$2-LEN(SOURCE!I1034)), "")&amp;
      SOURCE!J1034&amp;      IF(SOURCE!$V$2-LEN(SOURCE!J1034) &gt;= 0, REPT(" ",SOURCE!$V$2-LEN(SOURCE!J1034)), "")&amp;
  " | "&amp; SOURCE!K1034&amp;      IF(SOURCE!$X$2-LEN(SOURCE!K1034) &gt;= 0, REPT(" ",SOURCE!$X$2-LEN(SOURCE!K1034)), "")&amp;
      "},"&amp;IF(SOURCE!L1034&lt;&gt;"",""&amp;SOURCE!L1034,"")
 )
)
)</f>
        <v>/* 1010 */  { addItemToBuffer,             ITM_e_CARON,                 STD_e_CARON,                                   STD_e_CARON,                                   (0 &lt;&lt; TAM_MAX_BITS) |     0, CAT_aint | SLS_UNCHANGED | US_UNCHANGED},</v>
      </c>
    </row>
    <row r="1035" spans="1:1">
      <c r="A1035" s="168" t="str">
        <f>IF(AND(OR(SOURCE!A1035="",ISBLANK(SOURCE!A1035)),SOURCE!B1035&gt;0),IF(ISBLANK(SOURCE!C1035),"",SOURCE!C1035),
IF(SOURCE!B1035&lt;0,VLOOKUP(SOURCE!B1035,lookups!A$1:B$25,2,0),
  IF(ISBLANK(SOURCE!B1035),
    "",
    "/* "&amp;TEXT(SOURCE!B1035,"???0")&amp;" *"&amp;
      SOURCE!C1035&amp;", "&amp; IF(SOURCE!$O$2-LEN(SOURCE!C1035) &gt;= 0, REPT(" ",SOURCE!$O$2-LEN(SOURCE!C1035)), "")&amp;
      SOURCE!D1035&amp;", "&amp; IF(SOURCE!$P$2-LEN(SOURCE!D1035) &gt;= 0, REPT(" ",SOURCE!$P$2-LEN(SOURCE!D1035)), "")&amp;
      SOURCE!E1035&amp;", "&amp; IF(SOURCE!$Q$2-LEN(SOURCE!E1035) &gt;=0, REPT(" ",SOURCE!$Q$2-LEN(SOURCE!E1035)), "")&amp;
      SOURCE!F1035&amp;", "&amp; IF(SOURCE!$R$2-LEN(SOURCE!F1035) &gt;= 0, REPT(" ",SOURCE!$R$2-LEN(SOURCE!F1035)+2), "")&amp;"("&amp;
      SUBSTITUTE(TEXT(SOURCE!G1035,"??0"),"  ","")&amp;" &lt;&lt; TAM_MAX_BITS) |"&amp; IF(SOURCE!$S$2-3 &gt;= 0, REPT(" ",SOURCE!$S$2-5+4+1-1-LEN(SUBSTITUTE(SUBSTITUTE(TEXT(SOURCE!H1035,"????0"),"  ","")," ",""))), "")&amp;
      SUBSTITUTE(SUBSTITUTE(TEXT(SOURCE!H1035,"????0"),"  ","")," ","")&amp;","&amp; IF(SOURCE!$T$2-3 &gt;= 0, REPT(" ",SOURCE!$T$2-3-5), "")&amp;
      SOURCE!I1035&amp;" | "&amp; IF(SOURCE!$U$2-LEN(SOURCE!I1035) &gt;= 0, REPT(" ",SOURCE!$U$2-LEN(SOURCE!I1035)), "")&amp;
      SOURCE!J1035&amp;      IF(SOURCE!$V$2-LEN(SOURCE!J1035) &gt;= 0, REPT(" ",SOURCE!$V$2-LEN(SOURCE!J1035)), "")&amp;
  " | "&amp; SOURCE!K1035&amp;      IF(SOURCE!$X$2-LEN(SOURCE!K1035) &gt;= 0, REPT(" ",SOURCE!$X$2-LEN(SOURCE!K1035)), "")&amp;
      "},"&amp;IF(SOURCE!L1035&lt;&gt;"",""&amp;SOURCE!L1035,"")
 )
)
)</f>
        <v>/* 1011 */  { addItemToBuffer,             ITM_R_ACUTE,                 STD_R_ACUTE,                                   STD_R_ACUTE,                                   (0 &lt;&lt; TAM_MAX_BITS) |     0, CAT_AINT | SLS_UNCHANGED | US_UNCHANGED},</v>
      </c>
    </row>
    <row r="1036" spans="1:1">
      <c r="A1036" s="168" t="str">
        <f>IF(AND(OR(SOURCE!A1036="",ISBLANK(SOURCE!A1036)),SOURCE!B1036&gt;0),IF(ISBLANK(SOURCE!C1036),"",SOURCE!C1036),
IF(SOURCE!B1036&lt;0,VLOOKUP(SOURCE!B1036,lookups!A$1:B$25,2,0),
  IF(ISBLANK(SOURCE!B1036),
    "",
    "/* "&amp;TEXT(SOURCE!B1036,"???0")&amp;" *"&amp;
      SOURCE!C1036&amp;", "&amp; IF(SOURCE!$O$2-LEN(SOURCE!C1036) &gt;= 0, REPT(" ",SOURCE!$O$2-LEN(SOURCE!C1036)), "")&amp;
      SOURCE!D1036&amp;", "&amp; IF(SOURCE!$P$2-LEN(SOURCE!D1036) &gt;= 0, REPT(" ",SOURCE!$P$2-LEN(SOURCE!D1036)), "")&amp;
      SOURCE!E1036&amp;", "&amp; IF(SOURCE!$Q$2-LEN(SOURCE!E1036) &gt;=0, REPT(" ",SOURCE!$Q$2-LEN(SOURCE!E1036)), "")&amp;
      SOURCE!F1036&amp;", "&amp; IF(SOURCE!$R$2-LEN(SOURCE!F1036) &gt;= 0, REPT(" ",SOURCE!$R$2-LEN(SOURCE!F1036)+2), "")&amp;"("&amp;
      SUBSTITUTE(TEXT(SOURCE!G1036,"??0"),"  ","")&amp;" &lt;&lt; TAM_MAX_BITS) |"&amp; IF(SOURCE!$S$2-3 &gt;= 0, REPT(" ",SOURCE!$S$2-5+4+1-1-LEN(SUBSTITUTE(SUBSTITUTE(TEXT(SOURCE!H1036,"????0"),"  ","")," ",""))), "")&amp;
      SUBSTITUTE(SUBSTITUTE(TEXT(SOURCE!H1036,"????0"),"  ","")," ","")&amp;","&amp; IF(SOURCE!$T$2-3 &gt;= 0, REPT(" ",SOURCE!$T$2-3-5), "")&amp;
      SOURCE!I1036&amp;" | "&amp; IF(SOURCE!$U$2-LEN(SOURCE!I1036) &gt;= 0, REPT(" ",SOURCE!$U$2-LEN(SOURCE!I1036)), "")&amp;
      SOURCE!J1036&amp;      IF(SOURCE!$V$2-LEN(SOURCE!J1036) &gt;= 0, REPT(" ",SOURCE!$V$2-LEN(SOURCE!J1036)), "")&amp;
  " | "&amp; SOURCE!K1036&amp;      IF(SOURCE!$X$2-LEN(SOURCE!K1036) &gt;= 0, REPT(" ",SOURCE!$X$2-LEN(SOURCE!K1036)), "")&amp;
      "},"&amp;IF(SOURCE!L1036&lt;&gt;"",""&amp;SOURCE!L1036,"")
 )
)
)</f>
        <v>/* 1012 */  { addItemToBuffer,             ITM_R_CARON,                 STD_R_CARON,                                   STD_R_CARON,                                   (0 &lt;&lt; TAM_MAX_BITS) |     0, CAT_AINT | SLS_UNCHANGED | US_UNCHANGED},</v>
      </c>
    </row>
    <row r="1037" spans="1:1">
      <c r="A1037" s="168" t="str">
        <f>IF(AND(OR(SOURCE!A1037="",ISBLANK(SOURCE!A1037)),SOURCE!B1037&gt;0),IF(ISBLANK(SOURCE!C1037),"",SOURCE!C1037),
IF(SOURCE!B1037&lt;0,VLOOKUP(SOURCE!B1037,lookups!A$1:B$25,2,0),
  IF(ISBLANK(SOURCE!B1037),
    "",
    "/* "&amp;TEXT(SOURCE!B1037,"???0")&amp;" *"&amp;
      SOURCE!C1037&amp;", "&amp; IF(SOURCE!$O$2-LEN(SOURCE!C1037) &gt;= 0, REPT(" ",SOURCE!$O$2-LEN(SOURCE!C1037)), "")&amp;
      SOURCE!D1037&amp;", "&amp; IF(SOURCE!$P$2-LEN(SOURCE!D1037) &gt;= 0, REPT(" ",SOURCE!$P$2-LEN(SOURCE!D1037)), "")&amp;
      SOURCE!E1037&amp;", "&amp; IF(SOURCE!$Q$2-LEN(SOURCE!E1037) &gt;=0, REPT(" ",SOURCE!$Q$2-LEN(SOURCE!E1037)), "")&amp;
      SOURCE!F1037&amp;", "&amp; IF(SOURCE!$R$2-LEN(SOURCE!F1037) &gt;= 0, REPT(" ",SOURCE!$R$2-LEN(SOURCE!F1037)+2), "")&amp;"("&amp;
      SUBSTITUTE(TEXT(SOURCE!G1037,"??0"),"  ","")&amp;" &lt;&lt; TAM_MAX_BITS) |"&amp; IF(SOURCE!$S$2-3 &gt;= 0, REPT(" ",SOURCE!$S$2-5+4+1-1-LEN(SUBSTITUTE(SUBSTITUTE(TEXT(SOURCE!H1037,"????0"),"  ","")," ",""))), "")&amp;
      SUBSTITUTE(SUBSTITUTE(TEXT(SOURCE!H1037,"????0"),"  ","")," ","")&amp;","&amp; IF(SOURCE!$T$2-3 &gt;= 0, REPT(" ",SOURCE!$T$2-3-5), "")&amp;
      SOURCE!I1037&amp;" | "&amp; IF(SOURCE!$U$2-LEN(SOURCE!I1037) &gt;= 0, REPT(" ",SOURCE!$U$2-LEN(SOURCE!I1037)), "")&amp;
      SOURCE!J1037&amp;      IF(SOURCE!$V$2-LEN(SOURCE!J1037) &gt;= 0, REPT(" ",SOURCE!$V$2-LEN(SOURCE!J1037)), "")&amp;
  " | "&amp; SOURCE!K1037&amp;      IF(SOURCE!$X$2-LEN(SOURCE!K1037) &gt;= 0, REPT(" ",SOURCE!$X$2-LEN(SOURCE!K1037)), "")&amp;
      "},"&amp;IF(SOURCE!L1037&lt;&gt;"",""&amp;SOURCE!L1037,"")
 )
)
)</f>
        <v>/* 1013 */  { addItemToBuffer,             ITM_U_OGONEK,                STD_U_OGONEK,                                  STD_U_OGONEK,                                  (0 &lt;&lt; TAM_MAX_BITS) |     0, CAT_AINT | SLS_UNCHANGED | US_UNCHANGED},</v>
      </c>
    </row>
    <row r="1038" spans="1:1">
      <c r="A1038" s="168" t="str">
        <f>IF(AND(OR(SOURCE!A1038="",ISBLANK(SOURCE!A1038)),SOURCE!B1038&gt;0),IF(ISBLANK(SOURCE!C1038),"",SOURCE!C1038),
IF(SOURCE!B1038&lt;0,VLOOKUP(SOURCE!B1038,lookups!A$1:B$25,2,0),
  IF(ISBLANK(SOURCE!B1038),
    "",
    "/* "&amp;TEXT(SOURCE!B1038,"???0")&amp;" *"&amp;
      SOURCE!C1038&amp;", "&amp; IF(SOURCE!$O$2-LEN(SOURCE!C1038) &gt;= 0, REPT(" ",SOURCE!$O$2-LEN(SOURCE!C1038)), "")&amp;
      SOURCE!D1038&amp;", "&amp; IF(SOURCE!$P$2-LEN(SOURCE!D1038) &gt;= 0, REPT(" ",SOURCE!$P$2-LEN(SOURCE!D1038)), "")&amp;
      SOURCE!E1038&amp;", "&amp; IF(SOURCE!$Q$2-LEN(SOURCE!E1038) &gt;=0, REPT(" ",SOURCE!$Q$2-LEN(SOURCE!E1038)), "")&amp;
      SOURCE!F1038&amp;", "&amp; IF(SOURCE!$R$2-LEN(SOURCE!F1038) &gt;= 0, REPT(" ",SOURCE!$R$2-LEN(SOURCE!F1038)+2), "")&amp;"("&amp;
      SUBSTITUTE(TEXT(SOURCE!G1038,"??0"),"  ","")&amp;" &lt;&lt; TAM_MAX_BITS) |"&amp; IF(SOURCE!$S$2-3 &gt;= 0, REPT(" ",SOURCE!$S$2-5+4+1-1-LEN(SUBSTITUTE(SUBSTITUTE(TEXT(SOURCE!H1038,"????0"),"  ","")," ",""))), "")&amp;
      SUBSTITUTE(SUBSTITUTE(TEXT(SOURCE!H1038,"????0"),"  ","")," ","")&amp;","&amp; IF(SOURCE!$T$2-3 &gt;= 0, REPT(" ",SOURCE!$T$2-3-5), "")&amp;
      SOURCE!I1038&amp;" | "&amp; IF(SOURCE!$U$2-LEN(SOURCE!I1038) &gt;= 0, REPT(" ",SOURCE!$U$2-LEN(SOURCE!I1038)), "")&amp;
      SOURCE!J1038&amp;      IF(SOURCE!$V$2-LEN(SOURCE!J1038) &gt;= 0, REPT(" ",SOURCE!$V$2-LEN(SOURCE!J1038)), "")&amp;
  " | "&amp; SOURCE!K1038&amp;      IF(SOURCE!$X$2-LEN(SOURCE!K1038) &gt;= 0, REPT(" ",SOURCE!$X$2-LEN(SOURCE!K1038)), "")&amp;
      "},"&amp;IF(SOURCE!L1038&lt;&gt;"",""&amp;SOURCE!L1038,"")
 )
)
)</f>
        <v>/* 1014 */  { addItemToBuffer,             ITM_u_OGONEK,                STD_u_OGONEK,                                  STD_u_OGONEK,                                  (0 &lt;&lt; TAM_MAX_BITS) |     0, CAT_aint | SLS_UNCHANGED | US_UNCHANGED},</v>
      </c>
    </row>
    <row r="1039" spans="1:1">
      <c r="A1039" s="168" t="str">
        <f>IF(AND(OR(SOURCE!A1039="",ISBLANK(SOURCE!A1039)),SOURCE!B1039&gt;0),IF(ISBLANK(SOURCE!C1039),"",SOURCE!C1039),
IF(SOURCE!B1039&lt;0,VLOOKUP(SOURCE!B1039,lookups!A$1:B$25,2,0),
  IF(ISBLANK(SOURCE!B1039),
    "",
    "/* "&amp;TEXT(SOURCE!B1039,"???0")&amp;" *"&amp;
      SOURCE!C1039&amp;", "&amp; IF(SOURCE!$O$2-LEN(SOURCE!C1039) &gt;= 0, REPT(" ",SOURCE!$O$2-LEN(SOURCE!C1039)), "")&amp;
      SOURCE!D1039&amp;", "&amp; IF(SOURCE!$P$2-LEN(SOURCE!D1039) &gt;= 0, REPT(" ",SOURCE!$P$2-LEN(SOURCE!D1039)), "")&amp;
      SOURCE!E1039&amp;", "&amp; IF(SOURCE!$Q$2-LEN(SOURCE!E1039) &gt;=0, REPT(" ",SOURCE!$Q$2-LEN(SOURCE!E1039)), "")&amp;
      SOURCE!F1039&amp;", "&amp; IF(SOURCE!$R$2-LEN(SOURCE!F1039) &gt;= 0, REPT(" ",SOURCE!$R$2-LEN(SOURCE!F1039)+2), "")&amp;"("&amp;
      SUBSTITUTE(TEXT(SOURCE!G1039,"??0"),"  ","")&amp;" &lt;&lt; TAM_MAX_BITS) |"&amp; IF(SOURCE!$S$2-3 &gt;= 0, REPT(" ",SOURCE!$S$2-5+4+1-1-LEN(SUBSTITUTE(SUBSTITUTE(TEXT(SOURCE!H1039,"????0"),"  ","")," ",""))), "")&amp;
      SUBSTITUTE(SUBSTITUTE(TEXT(SOURCE!H1039,"????0"),"  ","")," ","")&amp;","&amp; IF(SOURCE!$T$2-3 &gt;= 0, REPT(" ",SOURCE!$T$2-3-5), "")&amp;
      SOURCE!I1039&amp;" | "&amp; IF(SOURCE!$U$2-LEN(SOURCE!I1039) &gt;= 0, REPT(" ",SOURCE!$U$2-LEN(SOURCE!I1039)), "")&amp;
      SOURCE!J1039&amp;      IF(SOURCE!$V$2-LEN(SOURCE!J1039) &gt;= 0, REPT(" ",SOURCE!$V$2-LEN(SOURCE!J1039)), "")&amp;
  " | "&amp; SOURCE!K1039&amp;      IF(SOURCE!$X$2-LEN(SOURCE!K1039) &gt;= 0, REPT(" ",SOURCE!$X$2-LEN(SOURCE!K1039)), "")&amp;
      "},"&amp;IF(SOURCE!L1039&lt;&gt;"",""&amp;SOURCE!L1039,"")
 )
)
)</f>
        <v>/* 1015 */  { addItemToBuffer,             ITM_y_UNDER_ROOT,            "",                                            STD_y_UNDER_ROOT,                              (0 &lt;&lt; TAM_MAX_BITS) |     0, CAT_NONE | SLS_UNCHANGED | US_UNCHANGED},</v>
      </c>
    </row>
    <row r="1040" spans="1:1">
      <c r="A1040" s="168" t="str">
        <f>IF(AND(OR(SOURCE!A1040="",ISBLANK(SOURCE!A1040)),SOURCE!B1040&gt;0),IF(ISBLANK(SOURCE!C1040),"",SOURCE!C1040),
IF(SOURCE!B1040&lt;0,VLOOKUP(SOURCE!B1040,lookups!A$1:B$25,2,0),
  IF(ISBLANK(SOURCE!B1040),
    "",
    "/* "&amp;TEXT(SOURCE!B1040,"???0")&amp;" *"&amp;
      SOURCE!C1040&amp;", "&amp; IF(SOURCE!$O$2-LEN(SOURCE!C1040) &gt;= 0, REPT(" ",SOURCE!$O$2-LEN(SOURCE!C1040)), "")&amp;
      SOURCE!D1040&amp;", "&amp; IF(SOURCE!$P$2-LEN(SOURCE!D1040) &gt;= 0, REPT(" ",SOURCE!$P$2-LEN(SOURCE!D1040)), "")&amp;
      SOURCE!E1040&amp;", "&amp; IF(SOURCE!$Q$2-LEN(SOURCE!E1040) &gt;=0, REPT(" ",SOURCE!$Q$2-LEN(SOURCE!E1040)), "")&amp;
      SOURCE!F1040&amp;", "&amp; IF(SOURCE!$R$2-LEN(SOURCE!F1040) &gt;= 0, REPT(" ",SOURCE!$R$2-LEN(SOURCE!F1040)+2), "")&amp;"("&amp;
      SUBSTITUTE(TEXT(SOURCE!G1040,"??0"),"  ","")&amp;" &lt;&lt; TAM_MAX_BITS) |"&amp; IF(SOURCE!$S$2-3 &gt;= 0, REPT(" ",SOURCE!$S$2-5+4+1-1-LEN(SUBSTITUTE(SUBSTITUTE(TEXT(SOURCE!H1040,"????0"),"  ","")," ",""))), "")&amp;
      SUBSTITUTE(SUBSTITUTE(TEXT(SOURCE!H1040,"????0"),"  ","")," ","")&amp;","&amp; IF(SOURCE!$T$2-3 &gt;= 0, REPT(" ",SOURCE!$T$2-3-5), "")&amp;
      SOURCE!I1040&amp;" | "&amp; IF(SOURCE!$U$2-LEN(SOURCE!I1040) &gt;= 0, REPT(" ",SOURCE!$U$2-LEN(SOURCE!I1040)), "")&amp;
      SOURCE!J1040&amp;      IF(SOURCE!$V$2-LEN(SOURCE!J1040) &gt;= 0, REPT(" ",SOURCE!$V$2-LEN(SOURCE!J1040)), "")&amp;
  " | "&amp; SOURCE!K1040&amp;      IF(SOURCE!$X$2-LEN(SOURCE!K1040) &gt;= 0, REPT(" ",SOURCE!$X$2-LEN(SOURCE!K1040)), "")&amp;
      "},"&amp;IF(SOURCE!L1040&lt;&gt;"",""&amp;SOURCE!L1040,"")
 )
)
)</f>
        <v>/* 1016 */  { addItemToBuffer,             ITM_x_UNDER_ROOT,            "",                                            STD_x_UNDER_ROOT,                              (0 &lt;&lt; TAM_MAX_BITS) |     0, CAT_NONE | SLS_UNCHANGED | US_UNCHANGED},</v>
      </c>
    </row>
    <row r="1041" spans="1:1">
      <c r="A1041" s="168" t="str">
        <f>IF(AND(OR(SOURCE!A1041="",ISBLANK(SOURCE!A1041)),SOURCE!B1041&gt;0),IF(ISBLANK(SOURCE!C1041),"",SOURCE!C1041),
IF(SOURCE!B1041&lt;0,VLOOKUP(SOURCE!B1041,lookups!A$1:B$25,2,0),
  IF(ISBLANK(SOURCE!B1041),
    "",
    "/* "&amp;TEXT(SOURCE!B1041,"???0")&amp;" *"&amp;
      SOURCE!C1041&amp;", "&amp; IF(SOURCE!$O$2-LEN(SOURCE!C1041) &gt;= 0, REPT(" ",SOURCE!$O$2-LEN(SOURCE!C1041)), "")&amp;
      SOURCE!D1041&amp;", "&amp; IF(SOURCE!$P$2-LEN(SOURCE!D1041) &gt;= 0, REPT(" ",SOURCE!$P$2-LEN(SOURCE!D1041)), "")&amp;
      SOURCE!E1041&amp;", "&amp; IF(SOURCE!$Q$2-LEN(SOURCE!E1041) &gt;=0, REPT(" ",SOURCE!$Q$2-LEN(SOURCE!E1041)), "")&amp;
      SOURCE!F1041&amp;", "&amp; IF(SOURCE!$R$2-LEN(SOURCE!F1041) &gt;= 0, REPT(" ",SOURCE!$R$2-LEN(SOURCE!F1041)+2), "")&amp;"("&amp;
      SUBSTITUTE(TEXT(SOURCE!G1041,"??0"),"  ","")&amp;" &lt;&lt; TAM_MAX_BITS) |"&amp; IF(SOURCE!$S$2-3 &gt;= 0, REPT(" ",SOURCE!$S$2-5+4+1-1-LEN(SUBSTITUTE(SUBSTITUTE(TEXT(SOURCE!H1041,"????0"),"  ","")," ",""))), "")&amp;
      SUBSTITUTE(SUBSTITUTE(TEXT(SOURCE!H1041,"????0"),"  ","")," ","")&amp;","&amp; IF(SOURCE!$T$2-3 &gt;= 0, REPT(" ",SOURCE!$T$2-3-5), "")&amp;
      SOURCE!I1041&amp;" | "&amp; IF(SOURCE!$U$2-LEN(SOURCE!I1041) &gt;= 0, REPT(" ",SOURCE!$U$2-LEN(SOURCE!I1041)), "")&amp;
      SOURCE!J1041&amp;      IF(SOURCE!$V$2-LEN(SOURCE!J1041) &gt;= 0, REPT(" ",SOURCE!$V$2-LEN(SOURCE!J1041)), "")&amp;
  " | "&amp; SOURCE!K1041&amp;      IF(SOURCE!$X$2-LEN(SOURCE!K1041) &gt;= 0, REPT(" ",SOURCE!$X$2-LEN(SOURCE!K1041)), "")&amp;
      "},"&amp;IF(SOURCE!L1041&lt;&gt;"",""&amp;SOURCE!L1041,"")
 )
)
)</f>
        <v>/* 1017 */  { itemToBeCoded,               NOPARAM,                     "",                                            STD_SPACE_EM,                                  (0 &lt;&lt; TAM_MAX_BITS) |     0, CAT_NONE | SLS_UNCHANGED | US_UNCHANGED},</v>
      </c>
    </row>
    <row r="1042" spans="1:1">
      <c r="A1042" s="168" t="str">
        <f>IF(AND(OR(SOURCE!A1042="",ISBLANK(SOURCE!A1042)),SOURCE!B1042&gt;0),IF(ISBLANK(SOURCE!C1042),"",SOURCE!C1042),
IF(SOURCE!B1042&lt;0,VLOOKUP(SOURCE!B1042,lookups!A$1:B$25,2,0),
  IF(ISBLANK(SOURCE!B1042),
    "",
    "/* "&amp;TEXT(SOURCE!B1042,"???0")&amp;" *"&amp;
      SOURCE!C1042&amp;", "&amp; IF(SOURCE!$O$2-LEN(SOURCE!C1042) &gt;= 0, REPT(" ",SOURCE!$O$2-LEN(SOURCE!C1042)), "")&amp;
      SOURCE!D1042&amp;", "&amp; IF(SOURCE!$P$2-LEN(SOURCE!D1042) &gt;= 0, REPT(" ",SOURCE!$P$2-LEN(SOURCE!D1042)), "")&amp;
      SOURCE!E1042&amp;", "&amp; IF(SOURCE!$Q$2-LEN(SOURCE!E1042) &gt;=0, REPT(" ",SOURCE!$Q$2-LEN(SOURCE!E1042)), "")&amp;
      SOURCE!F1042&amp;", "&amp; IF(SOURCE!$R$2-LEN(SOURCE!F1042) &gt;= 0, REPT(" ",SOURCE!$R$2-LEN(SOURCE!F1042)+2), "")&amp;"("&amp;
      SUBSTITUTE(TEXT(SOURCE!G1042,"??0"),"  ","")&amp;" &lt;&lt; TAM_MAX_BITS) |"&amp; IF(SOURCE!$S$2-3 &gt;= 0, REPT(" ",SOURCE!$S$2-5+4+1-1-LEN(SUBSTITUTE(SUBSTITUTE(TEXT(SOURCE!H1042,"????0"),"  ","")," ",""))), "")&amp;
      SUBSTITUTE(SUBSTITUTE(TEXT(SOURCE!H1042,"????0"),"  ","")," ","")&amp;","&amp; IF(SOURCE!$T$2-3 &gt;= 0, REPT(" ",SOURCE!$T$2-3-5), "")&amp;
      SOURCE!I1042&amp;" | "&amp; IF(SOURCE!$U$2-LEN(SOURCE!I1042) &gt;= 0, REPT(" ",SOURCE!$U$2-LEN(SOURCE!I1042)), "")&amp;
      SOURCE!J1042&amp;      IF(SOURCE!$V$2-LEN(SOURCE!J1042) &gt;= 0, REPT(" ",SOURCE!$V$2-LEN(SOURCE!J1042)), "")&amp;
  " | "&amp; SOURCE!K1042&amp;      IF(SOURCE!$X$2-LEN(SOURCE!K1042) &gt;= 0, REPT(" ",SOURCE!$X$2-LEN(SOURCE!K1042)), "")&amp;
      "},"&amp;IF(SOURCE!L1042&lt;&gt;"",""&amp;SOURCE!L1042,"")
 )
)
)</f>
        <v>/* 1018 */  { itemToBeCoded,               NOPARAM,                     "",                                            STD_SPACE_3_PER_EM,                            (0 &lt;&lt; TAM_MAX_BITS) |     0, CAT_NONE | SLS_UNCHANGED | US_UNCHANGED},</v>
      </c>
    </row>
    <row r="1043" spans="1:1">
      <c r="A1043" s="168" t="str">
        <f>IF(AND(OR(SOURCE!A1043="",ISBLANK(SOURCE!A1043)),SOURCE!B1043&gt;0),IF(ISBLANK(SOURCE!C1043),"",SOURCE!C1043),
IF(SOURCE!B1043&lt;0,VLOOKUP(SOURCE!B1043,lookups!A$1:B$25,2,0),
  IF(ISBLANK(SOURCE!B1043),
    "",
    "/* "&amp;TEXT(SOURCE!B1043,"???0")&amp;" *"&amp;
      SOURCE!C1043&amp;", "&amp; IF(SOURCE!$O$2-LEN(SOURCE!C1043) &gt;= 0, REPT(" ",SOURCE!$O$2-LEN(SOURCE!C1043)), "")&amp;
      SOURCE!D1043&amp;", "&amp; IF(SOURCE!$P$2-LEN(SOURCE!D1043) &gt;= 0, REPT(" ",SOURCE!$P$2-LEN(SOURCE!D1043)), "")&amp;
      SOURCE!E1043&amp;", "&amp; IF(SOURCE!$Q$2-LEN(SOURCE!E1043) &gt;=0, REPT(" ",SOURCE!$Q$2-LEN(SOURCE!E1043)), "")&amp;
      SOURCE!F1043&amp;", "&amp; IF(SOURCE!$R$2-LEN(SOURCE!F1043) &gt;= 0, REPT(" ",SOURCE!$R$2-LEN(SOURCE!F1043)+2), "")&amp;"("&amp;
      SUBSTITUTE(TEXT(SOURCE!G1043,"??0"),"  ","")&amp;" &lt;&lt; TAM_MAX_BITS) |"&amp; IF(SOURCE!$S$2-3 &gt;= 0, REPT(" ",SOURCE!$S$2-5+4+1-1-LEN(SUBSTITUTE(SUBSTITUTE(TEXT(SOURCE!H1043,"????0"),"  ","")," ",""))), "")&amp;
      SUBSTITUTE(SUBSTITUTE(TEXT(SOURCE!H1043,"????0"),"  ","")," ","")&amp;","&amp; IF(SOURCE!$T$2-3 &gt;= 0, REPT(" ",SOURCE!$T$2-3-5), "")&amp;
      SOURCE!I1043&amp;" | "&amp; IF(SOURCE!$U$2-LEN(SOURCE!I1043) &gt;= 0, REPT(" ",SOURCE!$U$2-LEN(SOURCE!I1043)), "")&amp;
      SOURCE!J1043&amp;      IF(SOURCE!$V$2-LEN(SOURCE!J1043) &gt;= 0, REPT(" ",SOURCE!$V$2-LEN(SOURCE!J1043)), "")&amp;
  " | "&amp; SOURCE!K1043&amp;      IF(SOURCE!$X$2-LEN(SOURCE!K1043) &gt;= 0, REPT(" ",SOURCE!$X$2-LEN(SOURCE!K1043)), "")&amp;
      "},"&amp;IF(SOURCE!L1043&lt;&gt;"",""&amp;SOURCE!L1043,"")
 )
)
)</f>
        <v>/* 1019 */  { itemToBeCoded,               NOPARAM,                     "",                                            STD_SPACE_4_PER_EM,                            (0 &lt;&lt; TAM_MAX_BITS) |     0, CAT_NONE | SLS_UNCHANGED | US_UNCHANGED},</v>
      </c>
    </row>
    <row r="1044" spans="1:1">
      <c r="A1044" s="168" t="str">
        <f>IF(AND(OR(SOURCE!A1044="",ISBLANK(SOURCE!A1044)),SOURCE!B1044&gt;0),IF(ISBLANK(SOURCE!C1044),"",SOURCE!C1044),
IF(SOURCE!B1044&lt;0,VLOOKUP(SOURCE!B1044,lookups!A$1:B$25,2,0),
  IF(ISBLANK(SOURCE!B1044),
    "",
    "/* "&amp;TEXT(SOURCE!B1044,"???0")&amp;" *"&amp;
      SOURCE!C1044&amp;", "&amp; IF(SOURCE!$O$2-LEN(SOURCE!C1044) &gt;= 0, REPT(" ",SOURCE!$O$2-LEN(SOURCE!C1044)), "")&amp;
      SOURCE!D1044&amp;", "&amp; IF(SOURCE!$P$2-LEN(SOURCE!D1044) &gt;= 0, REPT(" ",SOURCE!$P$2-LEN(SOURCE!D1044)), "")&amp;
      SOURCE!E1044&amp;", "&amp; IF(SOURCE!$Q$2-LEN(SOURCE!E1044) &gt;=0, REPT(" ",SOURCE!$Q$2-LEN(SOURCE!E1044)), "")&amp;
      SOURCE!F1044&amp;", "&amp; IF(SOURCE!$R$2-LEN(SOURCE!F1044) &gt;= 0, REPT(" ",SOURCE!$R$2-LEN(SOURCE!F1044)+2), "")&amp;"("&amp;
      SUBSTITUTE(TEXT(SOURCE!G1044,"??0"),"  ","")&amp;" &lt;&lt; TAM_MAX_BITS) |"&amp; IF(SOURCE!$S$2-3 &gt;= 0, REPT(" ",SOURCE!$S$2-5+4+1-1-LEN(SUBSTITUTE(SUBSTITUTE(TEXT(SOURCE!H1044,"????0"),"  ","")," ",""))), "")&amp;
      SUBSTITUTE(SUBSTITUTE(TEXT(SOURCE!H1044,"????0"),"  ","")," ","")&amp;","&amp; IF(SOURCE!$T$2-3 &gt;= 0, REPT(" ",SOURCE!$T$2-3-5), "")&amp;
      SOURCE!I1044&amp;" | "&amp; IF(SOURCE!$U$2-LEN(SOURCE!I1044) &gt;= 0, REPT(" ",SOURCE!$U$2-LEN(SOURCE!I1044)), "")&amp;
      SOURCE!J1044&amp;      IF(SOURCE!$V$2-LEN(SOURCE!J1044) &gt;= 0, REPT(" ",SOURCE!$V$2-LEN(SOURCE!J1044)), "")&amp;
  " | "&amp; SOURCE!K1044&amp;      IF(SOURCE!$X$2-LEN(SOURCE!K1044) &gt;= 0, REPT(" ",SOURCE!$X$2-LEN(SOURCE!K1044)), "")&amp;
      "},"&amp;IF(SOURCE!L1044&lt;&gt;"",""&amp;SOURCE!L1044,"")
 )
)
)</f>
        <v>/* 1020 */  { itemToBeCoded,               NOPARAM,                     "",                                            STD_SPACE_6_PER_EM,                            (0 &lt;&lt; TAM_MAX_BITS) |     0, CAT_NONE | SLS_UNCHANGED | US_UNCHANGED},</v>
      </c>
    </row>
    <row r="1045" spans="1:1">
      <c r="A1045" s="168" t="str">
        <f>IF(AND(OR(SOURCE!A1045="",ISBLANK(SOURCE!A1045)),SOURCE!B1045&gt;0),IF(ISBLANK(SOURCE!C1045),"",SOURCE!C1045),
IF(SOURCE!B1045&lt;0,VLOOKUP(SOURCE!B1045,lookups!A$1:B$25,2,0),
  IF(ISBLANK(SOURCE!B1045),
    "",
    "/* "&amp;TEXT(SOURCE!B1045,"???0")&amp;" *"&amp;
      SOURCE!C1045&amp;", "&amp; IF(SOURCE!$O$2-LEN(SOURCE!C1045) &gt;= 0, REPT(" ",SOURCE!$O$2-LEN(SOURCE!C1045)), "")&amp;
      SOURCE!D1045&amp;", "&amp; IF(SOURCE!$P$2-LEN(SOURCE!D1045) &gt;= 0, REPT(" ",SOURCE!$P$2-LEN(SOURCE!D1045)), "")&amp;
      SOURCE!E1045&amp;", "&amp; IF(SOURCE!$Q$2-LEN(SOURCE!E1045) &gt;=0, REPT(" ",SOURCE!$Q$2-LEN(SOURCE!E1045)), "")&amp;
      SOURCE!F1045&amp;", "&amp; IF(SOURCE!$R$2-LEN(SOURCE!F1045) &gt;= 0, REPT(" ",SOURCE!$R$2-LEN(SOURCE!F1045)+2), "")&amp;"("&amp;
      SUBSTITUTE(TEXT(SOURCE!G1045,"??0"),"  ","")&amp;" &lt;&lt; TAM_MAX_BITS) |"&amp; IF(SOURCE!$S$2-3 &gt;= 0, REPT(" ",SOURCE!$S$2-5+4+1-1-LEN(SUBSTITUTE(SUBSTITUTE(TEXT(SOURCE!H1045,"????0"),"  ","")," ",""))), "")&amp;
      SUBSTITUTE(SUBSTITUTE(TEXT(SOURCE!H1045,"????0"),"  ","")," ","")&amp;","&amp; IF(SOURCE!$T$2-3 &gt;= 0, REPT(" ",SOURCE!$T$2-3-5), "")&amp;
      SOURCE!I1045&amp;" | "&amp; IF(SOURCE!$U$2-LEN(SOURCE!I1045) &gt;= 0, REPT(" ",SOURCE!$U$2-LEN(SOURCE!I1045)), "")&amp;
      SOURCE!J1045&amp;      IF(SOURCE!$V$2-LEN(SOURCE!J1045) &gt;= 0, REPT(" ",SOURCE!$V$2-LEN(SOURCE!J1045)), "")&amp;
  " | "&amp; SOURCE!K1045&amp;      IF(SOURCE!$X$2-LEN(SOURCE!K1045) &gt;= 0, REPT(" ",SOURCE!$X$2-LEN(SOURCE!K1045)), "")&amp;
      "},"&amp;IF(SOURCE!L1045&lt;&gt;"",""&amp;SOURCE!L1045,"")
 )
)
)</f>
        <v>/* 1021 */  { itemToBeCoded,               NOPARAM,                     "",                                            STD_SPACE_FIGURE,                              (0 &lt;&lt; TAM_MAX_BITS) |     0, CAT_NONE | SLS_UNCHANGED | US_UNCHANGED},</v>
      </c>
    </row>
    <row r="1046" spans="1:1">
      <c r="A1046" s="168" t="str">
        <f>IF(AND(OR(SOURCE!A1046="",ISBLANK(SOURCE!A1046)),SOURCE!B1046&gt;0),IF(ISBLANK(SOURCE!C1046),"",SOURCE!C1046),
IF(SOURCE!B1046&lt;0,VLOOKUP(SOURCE!B1046,lookups!A$1:B$25,2,0),
  IF(ISBLANK(SOURCE!B1046),
    "",
    "/* "&amp;TEXT(SOURCE!B1046,"???0")&amp;" *"&amp;
      SOURCE!C1046&amp;", "&amp; IF(SOURCE!$O$2-LEN(SOURCE!C1046) &gt;= 0, REPT(" ",SOURCE!$O$2-LEN(SOURCE!C1046)), "")&amp;
      SOURCE!D1046&amp;", "&amp; IF(SOURCE!$P$2-LEN(SOURCE!D1046) &gt;= 0, REPT(" ",SOURCE!$P$2-LEN(SOURCE!D1046)), "")&amp;
      SOURCE!E1046&amp;", "&amp; IF(SOURCE!$Q$2-LEN(SOURCE!E1046) &gt;=0, REPT(" ",SOURCE!$Q$2-LEN(SOURCE!E1046)), "")&amp;
      SOURCE!F1046&amp;", "&amp; IF(SOURCE!$R$2-LEN(SOURCE!F1046) &gt;= 0, REPT(" ",SOURCE!$R$2-LEN(SOURCE!F1046)+2), "")&amp;"("&amp;
      SUBSTITUTE(TEXT(SOURCE!G1046,"??0"),"  ","")&amp;" &lt;&lt; TAM_MAX_BITS) |"&amp; IF(SOURCE!$S$2-3 &gt;= 0, REPT(" ",SOURCE!$S$2-5+4+1-1-LEN(SUBSTITUTE(SUBSTITUTE(TEXT(SOURCE!H1046,"????0"),"  ","")," ",""))), "")&amp;
      SUBSTITUTE(SUBSTITUTE(TEXT(SOURCE!H1046,"????0"),"  ","")," ","")&amp;","&amp; IF(SOURCE!$T$2-3 &gt;= 0, REPT(" ",SOURCE!$T$2-3-5), "")&amp;
      SOURCE!I1046&amp;" | "&amp; IF(SOURCE!$U$2-LEN(SOURCE!I1046) &gt;= 0, REPT(" ",SOURCE!$U$2-LEN(SOURCE!I1046)), "")&amp;
      SOURCE!J1046&amp;      IF(SOURCE!$V$2-LEN(SOURCE!J1046) &gt;= 0, REPT(" ",SOURCE!$V$2-LEN(SOURCE!J1046)), "")&amp;
  " | "&amp; SOURCE!K1046&amp;      IF(SOURCE!$X$2-LEN(SOURCE!K1046) &gt;= 0, REPT(" ",SOURCE!$X$2-LEN(SOURCE!K1046)), "")&amp;
      "},"&amp;IF(SOURCE!L1046&lt;&gt;"",""&amp;SOURCE!L1046,"")
 )
)
)</f>
        <v>/* 1022 */  { itemToBeCoded,               NOPARAM,                     "",                                            STD_SPACE_PUNCTUATION,                         (0 &lt;&lt; TAM_MAX_BITS) |     0, CAT_NONE | SLS_UNCHANGED | US_UNCHANGED},</v>
      </c>
    </row>
    <row r="1047" spans="1:1">
      <c r="A1047" s="168" t="str">
        <f>IF(AND(OR(SOURCE!A1047="",ISBLANK(SOURCE!A1047)),SOURCE!B1047&gt;0),IF(ISBLANK(SOURCE!C1047),"",SOURCE!C1047),
IF(SOURCE!B1047&lt;0,VLOOKUP(SOURCE!B1047,lookups!A$1:B$25,2,0),
  IF(ISBLANK(SOURCE!B1047),
    "",
    "/* "&amp;TEXT(SOURCE!B1047,"???0")&amp;" *"&amp;
      SOURCE!C1047&amp;", "&amp; IF(SOURCE!$O$2-LEN(SOURCE!C1047) &gt;= 0, REPT(" ",SOURCE!$O$2-LEN(SOURCE!C1047)), "")&amp;
      SOURCE!D1047&amp;", "&amp; IF(SOURCE!$P$2-LEN(SOURCE!D1047) &gt;= 0, REPT(" ",SOURCE!$P$2-LEN(SOURCE!D1047)), "")&amp;
      SOURCE!E1047&amp;", "&amp; IF(SOURCE!$Q$2-LEN(SOURCE!E1047) &gt;=0, REPT(" ",SOURCE!$Q$2-LEN(SOURCE!E1047)), "")&amp;
      SOURCE!F1047&amp;", "&amp; IF(SOURCE!$R$2-LEN(SOURCE!F1047) &gt;= 0, REPT(" ",SOURCE!$R$2-LEN(SOURCE!F1047)+2), "")&amp;"("&amp;
      SUBSTITUTE(TEXT(SOURCE!G1047,"??0"),"  ","")&amp;" &lt;&lt; TAM_MAX_BITS) |"&amp; IF(SOURCE!$S$2-3 &gt;= 0, REPT(" ",SOURCE!$S$2-5+4+1-1-LEN(SUBSTITUTE(SUBSTITUTE(TEXT(SOURCE!H1047,"????0"),"  ","")," ",""))), "")&amp;
      SUBSTITUTE(SUBSTITUTE(TEXT(SOURCE!H1047,"????0"),"  ","")," ","")&amp;","&amp; IF(SOURCE!$T$2-3 &gt;= 0, REPT(" ",SOURCE!$T$2-3-5), "")&amp;
      SOURCE!I1047&amp;" | "&amp; IF(SOURCE!$U$2-LEN(SOURCE!I1047) &gt;= 0, REPT(" ",SOURCE!$U$2-LEN(SOURCE!I1047)), "")&amp;
      SOURCE!J1047&amp;      IF(SOURCE!$V$2-LEN(SOURCE!J1047) &gt;= 0, REPT(" ",SOURCE!$V$2-LEN(SOURCE!J1047)), "")&amp;
  " | "&amp; SOURCE!K1047&amp;      IF(SOURCE!$X$2-LEN(SOURCE!K1047) &gt;= 0, REPT(" ",SOURCE!$X$2-LEN(SOURCE!K1047)), "")&amp;
      "},"&amp;IF(SOURCE!L1047&lt;&gt;"",""&amp;SOURCE!L1047,"")
 )
)
)</f>
        <v>/* 1023 */  { itemToBeCoded,               NOPARAM,                     "",                                            STD_SPACE_HAIR,                                (0 &lt;&lt; TAM_MAX_BITS) |     0, CAT_NONE | SLS_UNCHANGED | US_UNCHANGED},</v>
      </c>
    </row>
    <row r="1048" spans="1:1">
      <c r="A1048" s="168" t="str">
        <f>IF(AND(OR(SOURCE!A1048="",ISBLANK(SOURCE!A1048)),SOURCE!B1048&gt;0),IF(ISBLANK(SOURCE!C1048),"",SOURCE!C1048),
IF(SOURCE!B1048&lt;0,VLOOKUP(SOURCE!B1048,lookups!A$1:B$25,2,0),
  IF(ISBLANK(SOURCE!B1048),
    "",
    "/* "&amp;TEXT(SOURCE!B1048,"???0")&amp;" *"&amp;
      SOURCE!C1048&amp;", "&amp; IF(SOURCE!$O$2-LEN(SOURCE!C1048) &gt;= 0, REPT(" ",SOURCE!$O$2-LEN(SOURCE!C1048)), "")&amp;
      SOURCE!D1048&amp;", "&amp; IF(SOURCE!$P$2-LEN(SOURCE!D1048) &gt;= 0, REPT(" ",SOURCE!$P$2-LEN(SOURCE!D1048)), "")&amp;
      SOURCE!E1048&amp;", "&amp; IF(SOURCE!$Q$2-LEN(SOURCE!E1048) &gt;=0, REPT(" ",SOURCE!$Q$2-LEN(SOURCE!E1048)), "")&amp;
      SOURCE!F1048&amp;", "&amp; IF(SOURCE!$R$2-LEN(SOURCE!F1048) &gt;= 0, REPT(" ",SOURCE!$R$2-LEN(SOURCE!F1048)+2), "")&amp;"("&amp;
      SUBSTITUTE(TEXT(SOURCE!G1048,"??0"),"  ","")&amp;" &lt;&lt; TAM_MAX_BITS) |"&amp; IF(SOURCE!$S$2-3 &gt;= 0, REPT(" ",SOURCE!$S$2-5+4+1-1-LEN(SUBSTITUTE(SUBSTITUTE(TEXT(SOURCE!H1048,"????0"),"  ","")," ",""))), "")&amp;
      SUBSTITUTE(SUBSTITUTE(TEXT(SOURCE!H1048,"????0"),"  ","")," ","")&amp;","&amp; IF(SOURCE!$T$2-3 &gt;= 0, REPT(" ",SOURCE!$T$2-3-5), "")&amp;
      SOURCE!I1048&amp;" | "&amp; IF(SOURCE!$U$2-LEN(SOURCE!I1048) &gt;= 0, REPT(" ",SOURCE!$U$2-LEN(SOURCE!I1048)), "")&amp;
      SOURCE!J1048&amp;      IF(SOURCE!$V$2-LEN(SOURCE!J1048) &gt;= 0, REPT(" ",SOURCE!$V$2-LEN(SOURCE!J1048)), "")&amp;
  " | "&amp; SOURCE!K1048&amp;      IF(SOURCE!$X$2-LEN(SOURCE!K1048) &gt;= 0, REPT(" ",SOURCE!$X$2-LEN(SOURCE!K1048)), "")&amp;
      "},"&amp;IF(SOURCE!L1048&lt;&gt;"",""&amp;SOURCE!L1048,"")
 )
)
)</f>
        <v>/* 1024 */  { itemToBeCoded,               NOPARAM,                     "",                                            STD_LEFT_SINGLE_QUOTE,                         (0 &lt;&lt; TAM_MAX_BITS) |     0, CAT_NONE | SLS_UNCHANGED | US_UNCHANGED},</v>
      </c>
    </row>
    <row r="1049" spans="1:1">
      <c r="A1049" s="168" t="str">
        <f>IF(AND(OR(SOURCE!A1049="",ISBLANK(SOURCE!A1049)),SOURCE!B1049&gt;0),IF(ISBLANK(SOURCE!C1049),"",SOURCE!C1049),
IF(SOURCE!B1049&lt;0,VLOOKUP(SOURCE!B1049,lookups!A$1:B$25,2,0),
  IF(ISBLANK(SOURCE!B1049),
    "",
    "/* "&amp;TEXT(SOURCE!B1049,"???0")&amp;" *"&amp;
      SOURCE!C1049&amp;", "&amp; IF(SOURCE!$O$2-LEN(SOURCE!C1049) &gt;= 0, REPT(" ",SOURCE!$O$2-LEN(SOURCE!C1049)), "")&amp;
      SOURCE!D1049&amp;", "&amp; IF(SOURCE!$P$2-LEN(SOURCE!D1049) &gt;= 0, REPT(" ",SOURCE!$P$2-LEN(SOURCE!D1049)), "")&amp;
      SOURCE!E1049&amp;", "&amp; IF(SOURCE!$Q$2-LEN(SOURCE!E1049) &gt;=0, REPT(" ",SOURCE!$Q$2-LEN(SOURCE!E1049)), "")&amp;
      SOURCE!F1049&amp;", "&amp; IF(SOURCE!$R$2-LEN(SOURCE!F1049) &gt;= 0, REPT(" ",SOURCE!$R$2-LEN(SOURCE!F1049)+2), "")&amp;"("&amp;
      SUBSTITUTE(TEXT(SOURCE!G1049,"??0"),"  ","")&amp;" &lt;&lt; TAM_MAX_BITS) |"&amp; IF(SOURCE!$S$2-3 &gt;= 0, REPT(" ",SOURCE!$S$2-5+4+1-1-LEN(SUBSTITUTE(SUBSTITUTE(TEXT(SOURCE!H1049,"????0"),"  ","")," ",""))), "")&amp;
      SUBSTITUTE(SUBSTITUTE(TEXT(SOURCE!H1049,"????0"),"  ","")," ","")&amp;","&amp; IF(SOURCE!$T$2-3 &gt;= 0, REPT(" ",SOURCE!$T$2-3-5), "")&amp;
      SOURCE!I1049&amp;" | "&amp; IF(SOURCE!$U$2-LEN(SOURCE!I1049) &gt;= 0, REPT(" ",SOURCE!$U$2-LEN(SOURCE!I1049)), "")&amp;
      SOURCE!J1049&amp;      IF(SOURCE!$V$2-LEN(SOURCE!J1049) &gt;= 0, REPT(" ",SOURCE!$V$2-LEN(SOURCE!J1049)), "")&amp;
  " | "&amp; SOURCE!K1049&amp;      IF(SOURCE!$X$2-LEN(SOURCE!K1049) &gt;= 0, REPT(" ",SOURCE!$X$2-LEN(SOURCE!K1049)), "")&amp;
      "},"&amp;IF(SOURCE!L1049&lt;&gt;"",""&amp;SOURCE!L1049,"")
 )
)
)</f>
        <v>/* 1025 */  { itemToBeCoded,               NOPARAM,                     "",                                            STD_RIGHT_SINGLE_QUOTE,                        (0 &lt;&lt; TAM_MAX_BITS) |     0, CAT_NONE | SLS_UNCHANGED | US_UNCHANGED},</v>
      </c>
    </row>
    <row r="1050" spans="1:1">
      <c r="A1050" s="168" t="str">
        <f>IF(AND(OR(SOURCE!A1050="",ISBLANK(SOURCE!A1050)),SOURCE!B1050&gt;0),IF(ISBLANK(SOURCE!C1050),"",SOURCE!C1050),
IF(SOURCE!B1050&lt;0,VLOOKUP(SOURCE!B1050,lookups!A$1:B$25,2,0),
  IF(ISBLANK(SOURCE!B1050),
    "",
    "/* "&amp;TEXT(SOURCE!B1050,"???0")&amp;" *"&amp;
      SOURCE!C1050&amp;", "&amp; IF(SOURCE!$O$2-LEN(SOURCE!C1050) &gt;= 0, REPT(" ",SOURCE!$O$2-LEN(SOURCE!C1050)), "")&amp;
      SOURCE!D1050&amp;", "&amp; IF(SOURCE!$P$2-LEN(SOURCE!D1050) &gt;= 0, REPT(" ",SOURCE!$P$2-LEN(SOURCE!D1050)), "")&amp;
      SOURCE!E1050&amp;", "&amp; IF(SOURCE!$Q$2-LEN(SOURCE!E1050) &gt;=0, REPT(" ",SOURCE!$Q$2-LEN(SOURCE!E1050)), "")&amp;
      SOURCE!F1050&amp;", "&amp; IF(SOURCE!$R$2-LEN(SOURCE!F1050) &gt;= 0, REPT(" ",SOURCE!$R$2-LEN(SOURCE!F1050)+2), "")&amp;"("&amp;
      SUBSTITUTE(TEXT(SOURCE!G1050,"??0"),"  ","")&amp;" &lt;&lt; TAM_MAX_BITS) |"&amp; IF(SOURCE!$S$2-3 &gt;= 0, REPT(" ",SOURCE!$S$2-5+4+1-1-LEN(SUBSTITUTE(SUBSTITUTE(TEXT(SOURCE!H1050,"????0"),"  ","")," ",""))), "")&amp;
      SUBSTITUTE(SUBSTITUTE(TEXT(SOURCE!H1050,"????0"),"  ","")," ","")&amp;","&amp; IF(SOURCE!$T$2-3 &gt;= 0, REPT(" ",SOURCE!$T$2-3-5), "")&amp;
      SOURCE!I1050&amp;" | "&amp; IF(SOURCE!$U$2-LEN(SOURCE!I1050) &gt;= 0, REPT(" ",SOURCE!$U$2-LEN(SOURCE!I1050)), "")&amp;
      SOURCE!J1050&amp;      IF(SOURCE!$V$2-LEN(SOURCE!J1050) &gt;= 0, REPT(" ",SOURCE!$V$2-LEN(SOURCE!J1050)), "")&amp;
  " | "&amp; SOURCE!K1050&amp;      IF(SOURCE!$X$2-LEN(SOURCE!K1050) &gt;= 0, REPT(" ",SOURCE!$X$2-LEN(SOURCE!K1050)), "")&amp;
      "},"&amp;IF(SOURCE!L1050&lt;&gt;"",""&amp;SOURCE!L1050,"")
 )
)
)</f>
        <v>/* 1026 */  { itemToBeCoded,               NOPARAM,                     "",                                            STD_SINGLE_LOW_QUOTE,                          (0 &lt;&lt; TAM_MAX_BITS) |     0, CAT_NONE | SLS_UNCHANGED | US_UNCHANGED},</v>
      </c>
    </row>
    <row r="1051" spans="1:1">
      <c r="A1051" s="168" t="str">
        <f>IF(AND(OR(SOURCE!A1051="",ISBLANK(SOURCE!A1051)),SOURCE!B1051&gt;0),IF(ISBLANK(SOURCE!C1051),"",SOURCE!C1051),
IF(SOURCE!B1051&lt;0,VLOOKUP(SOURCE!B1051,lookups!A$1:B$25,2,0),
  IF(ISBLANK(SOURCE!B1051),
    "",
    "/* "&amp;TEXT(SOURCE!B1051,"???0")&amp;" *"&amp;
      SOURCE!C1051&amp;", "&amp; IF(SOURCE!$O$2-LEN(SOURCE!C1051) &gt;= 0, REPT(" ",SOURCE!$O$2-LEN(SOURCE!C1051)), "")&amp;
      SOURCE!D1051&amp;", "&amp; IF(SOURCE!$P$2-LEN(SOURCE!D1051) &gt;= 0, REPT(" ",SOURCE!$P$2-LEN(SOURCE!D1051)), "")&amp;
      SOURCE!E1051&amp;", "&amp; IF(SOURCE!$Q$2-LEN(SOURCE!E1051) &gt;=0, REPT(" ",SOURCE!$Q$2-LEN(SOURCE!E1051)), "")&amp;
      SOURCE!F1051&amp;", "&amp; IF(SOURCE!$R$2-LEN(SOURCE!F1051) &gt;= 0, REPT(" ",SOURCE!$R$2-LEN(SOURCE!F1051)+2), "")&amp;"("&amp;
      SUBSTITUTE(TEXT(SOURCE!G1051,"??0"),"  ","")&amp;" &lt;&lt; TAM_MAX_BITS) |"&amp; IF(SOURCE!$S$2-3 &gt;= 0, REPT(" ",SOURCE!$S$2-5+4+1-1-LEN(SUBSTITUTE(SUBSTITUTE(TEXT(SOURCE!H1051,"????0"),"  ","")," ",""))), "")&amp;
      SUBSTITUTE(SUBSTITUTE(TEXT(SOURCE!H1051,"????0"),"  ","")," ","")&amp;","&amp; IF(SOURCE!$T$2-3 &gt;= 0, REPT(" ",SOURCE!$T$2-3-5), "")&amp;
      SOURCE!I1051&amp;" | "&amp; IF(SOURCE!$U$2-LEN(SOURCE!I1051) &gt;= 0, REPT(" ",SOURCE!$U$2-LEN(SOURCE!I1051)), "")&amp;
      SOURCE!J1051&amp;      IF(SOURCE!$V$2-LEN(SOURCE!J1051) &gt;= 0, REPT(" ",SOURCE!$V$2-LEN(SOURCE!J1051)), "")&amp;
  " | "&amp; SOURCE!K1051&amp;      IF(SOURCE!$X$2-LEN(SOURCE!K1051) &gt;= 0, REPT(" ",SOURCE!$X$2-LEN(SOURCE!K1051)), "")&amp;
      "},"&amp;IF(SOURCE!L1051&lt;&gt;"",""&amp;SOURCE!L1051,"")
 )
)
)</f>
        <v>/* 1027 */  { itemToBeCoded,               NOPARAM,                     "",                                            STD_SINGLE_HIGH_QUOTE,                         (0 &lt;&lt; TAM_MAX_BITS) |     0, CAT_NONE | SLS_UNCHANGED | US_UNCHANGED},</v>
      </c>
    </row>
    <row r="1052" spans="1:1">
      <c r="A1052" s="168" t="str">
        <f>IF(AND(OR(SOURCE!A1052="",ISBLANK(SOURCE!A1052)),SOURCE!B1052&gt;0),IF(ISBLANK(SOURCE!C1052),"",SOURCE!C1052),
IF(SOURCE!B1052&lt;0,VLOOKUP(SOURCE!B1052,lookups!A$1:B$25,2,0),
  IF(ISBLANK(SOURCE!B1052),
    "",
    "/* "&amp;TEXT(SOURCE!B1052,"???0")&amp;" *"&amp;
      SOURCE!C1052&amp;", "&amp; IF(SOURCE!$O$2-LEN(SOURCE!C1052) &gt;= 0, REPT(" ",SOURCE!$O$2-LEN(SOURCE!C1052)), "")&amp;
      SOURCE!D1052&amp;", "&amp; IF(SOURCE!$P$2-LEN(SOURCE!D1052) &gt;= 0, REPT(" ",SOURCE!$P$2-LEN(SOURCE!D1052)), "")&amp;
      SOURCE!E1052&amp;", "&amp; IF(SOURCE!$Q$2-LEN(SOURCE!E1052) &gt;=0, REPT(" ",SOURCE!$Q$2-LEN(SOURCE!E1052)), "")&amp;
      SOURCE!F1052&amp;", "&amp; IF(SOURCE!$R$2-LEN(SOURCE!F1052) &gt;= 0, REPT(" ",SOURCE!$R$2-LEN(SOURCE!F1052)+2), "")&amp;"("&amp;
      SUBSTITUTE(TEXT(SOURCE!G1052,"??0"),"  ","")&amp;" &lt;&lt; TAM_MAX_BITS) |"&amp; IF(SOURCE!$S$2-3 &gt;= 0, REPT(" ",SOURCE!$S$2-5+4+1-1-LEN(SUBSTITUTE(SUBSTITUTE(TEXT(SOURCE!H1052,"????0"),"  ","")," ",""))), "")&amp;
      SUBSTITUTE(SUBSTITUTE(TEXT(SOURCE!H1052,"????0"),"  ","")," ","")&amp;","&amp; IF(SOURCE!$T$2-3 &gt;= 0, REPT(" ",SOURCE!$T$2-3-5), "")&amp;
      SOURCE!I1052&amp;" | "&amp; IF(SOURCE!$U$2-LEN(SOURCE!I1052) &gt;= 0, REPT(" ",SOURCE!$U$2-LEN(SOURCE!I1052)), "")&amp;
      SOURCE!J1052&amp;      IF(SOURCE!$V$2-LEN(SOURCE!J1052) &gt;= 0, REPT(" ",SOURCE!$V$2-LEN(SOURCE!J1052)), "")&amp;
  " | "&amp; SOURCE!K1052&amp;      IF(SOURCE!$X$2-LEN(SOURCE!K1052) &gt;= 0, REPT(" ",SOURCE!$X$2-LEN(SOURCE!K1052)), "")&amp;
      "},"&amp;IF(SOURCE!L1052&lt;&gt;"",""&amp;SOURCE!L1052,"")
 )
)
)</f>
        <v>/* 1028 */  { itemToBeCoded,               NOPARAM,                     "",                                            STD_LEFT_DOUBLE_QUOTE,                         (0 &lt;&lt; TAM_MAX_BITS) |     0, CAT_NONE | SLS_UNCHANGED | US_UNCHANGED},</v>
      </c>
    </row>
    <row r="1053" spans="1:1">
      <c r="A1053" s="168" t="str">
        <f>IF(AND(OR(SOURCE!A1053="",ISBLANK(SOURCE!A1053)),SOURCE!B1053&gt;0),IF(ISBLANK(SOURCE!C1053),"",SOURCE!C1053),
IF(SOURCE!B1053&lt;0,VLOOKUP(SOURCE!B1053,lookups!A$1:B$25,2,0),
  IF(ISBLANK(SOURCE!B1053),
    "",
    "/* "&amp;TEXT(SOURCE!B1053,"???0")&amp;" *"&amp;
      SOURCE!C1053&amp;", "&amp; IF(SOURCE!$O$2-LEN(SOURCE!C1053) &gt;= 0, REPT(" ",SOURCE!$O$2-LEN(SOURCE!C1053)), "")&amp;
      SOURCE!D1053&amp;", "&amp; IF(SOURCE!$P$2-LEN(SOURCE!D1053) &gt;= 0, REPT(" ",SOURCE!$P$2-LEN(SOURCE!D1053)), "")&amp;
      SOURCE!E1053&amp;", "&amp; IF(SOURCE!$Q$2-LEN(SOURCE!E1053) &gt;=0, REPT(" ",SOURCE!$Q$2-LEN(SOURCE!E1053)), "")&amp;
      SOURCE!F1053&amp;", "&amp; IF(SOURCE!$R$2-LEN(SOURCE!F1053) &gt;= 0, REPT(" ",SOURCE!$R$2-LEN(SOURCE!F1053)+2), "")&amp;"("&amp;
      SUBSTITUTE(TEXT(SOURCE!G1053,"??0"),"  ","")&amp;" &lt;&lt; TAM_MAX_BITS) |"&amp; IF(SOURCE!$S$2-3 &gt;= 0, REPT(" ",SOURCE!$S$2-5+4+1-1-LEN(SUBSTITUTE(SUBSTITUTE(TEXT(SOURCE!H1053,"????0"),"  ","")," ",""))), "")&amp;
      SUBSTITUTE(SUBSTITUTE(TEXT(SOURCE!H1053,"????0"),"  ","")," ","")&amp;","&amp; IF(SOURCE!$T$2-3 &gt;= 0, REPT(" ",SOURCE!$T$2-3-5), "")&amp;
      SOURCE!I1053&amp;" | "&amp; IF(SOURCE!$U$2-LEN(SOURCE!I1053) &gt;= 0, REPT(" ",SOURCE!$U$2-LEN(SOURCE!I1053)), "")&amp;
      SOURCE!J1053&amp;      IF(SOURCE!$V$2-LEN(SOURCE!J1053) &gt;= 0, REPT(" ",SOURCE!$V$2-LEN(SOURCE!J1053)), "")&amp;
  " | "&amp; SOURCE!K1053&amp;      IF(SOURCE!$X$2-LEN(SOURCE!K1053) &gt;= 0, REPT(" ",SOURCE!$X$2-LEN(SOURCE!K1053)), "")&amp;
      "},"&amp;IF(SOURCE!L1053&lt;&gt;"",""&amp;SOURCE!L1053,"")
 )
)
)</f>
        <v>/* 1029 */  { itemToBeCoded,               NOPARAM,                     "",                                            STD_RIGHT_DOUBLE_QUOTE,                        (0 &lt;&lt; TAM_MAX_BITS) |     0, CAT_NONE | SLS_UNCHANGED | US_UNCHANGED},</v>
      </c>
    </row>
    <row r="1054" spans="1:1">
      <c r="A1054" s="168" t="str">
        <f>IF(AND(OR(SOURCE!A1054="",ISBLANK(SOURCE!A1054)),SOURCE!B1054&gt;0),IF(ISBLANK(SOURCE!C1054),"",SOURCE!C1054),
IF(SOURCE!B1054&lt;0,VLOOKUP(SOURCE!B1054,lookups!A$1:B$25,2,0),
  IF(ISBLANK(SOURCE!B1054),
    "",
    "/* "&amp;TEXT(SOURCE!B1054,"???0")&amp;" *"&amp;
      SOURCE!C1054&amp;", "&amp; IF(SOURCE!$O$2-LEN(SOURCE!C1054) &gt;= 0, REPT(" ",SOURCE!$O$2-LEN(SOURCE!C1054)), "")&amp;
      SOURCE!D1054&amp;", "&amp; IF(SOURCE!$P$2-LEN(SOURCE!D1054) &gt;= 0, REPT(" ",SOURCE!$P$2-LEN(SOURCE!D1054)), "")&amp;
      SOURCE!E1054&amp;", "&amp; IF(SOURCE!$Q$2-LEN(SOURCE!E1054) &gt;=0, REPT(" ",SOURCE!$Q$2-LEN(SOURCE!E1054)), "")&amp;
      SOURCE!F1054&amp;", "&amp; IF(SOURCE!$R$2-LEN(SOURCE!F1054) &gt;= 0, REPT(" ",SOURCE!$R$2-LEN(SOURCE!F1054)+2), "")&amp;"("&amp;
      SUBSTITUTE(TEXT(SOURCE!G1054,"??0"),"  ","")&amp;" &lt;&lt; TAM_MAX_BITS) |"&amp; IF(SOURCE!$S$2-3 &gt;= 0, REPT(" ",SOURCE!$S$2-5+4+1-1-LEN(SUBSTITUTE(SUBSTITUTE(TEXT(SOURCE!H1054,"????0"),"  ","")," ",""))), "")&amp;
      SUBSTITUTE(SUBSTITUTE(TEXT(SOURCE!H1054,"????0"),"  ","")," ","")&amp;","&amp; IF(SOURCE!$T$2-3 &gt;= 0, REPT(" ",SOURCE!$T$2-3-5), "")&amp;
      SOURCE!I1054&amp;" | "&amp; IF(SOURCE!$U$2-LEN(SOURCE!I1054) &gt;= 0, REPT(" ",SOURCE!$U$2-LEN(SOURCE!I1054)), "")&amp;
      SOURCE!J1054&amp;      IF(SOURCE!$V$2-LEN(SOURCE!J1054) &gt;= 0, REPT(" ",SOURCE!$V$2-LEN(SOURCE!J1054)), "")&amp;
  " | "&amp; SOURCE!K1054&amp;      IF(SOURCE!$X$2-LEN(SOURCE!K1054) &gt;= 0, REPT(" ",SOURCE!$X$2-LEN(SOURCE!K1054)), "")&amp;
      "},"&amp;IF(SOURCE!L1054&lt;&gt;"",""&amp;SOURCE!L1054,"")
 )
)
)</f>
        <v>/* 1030 */  { itemToBeCoded,               NOPARAM,                     "",                                            STD_DOUBLE_LOW_QUOTE,                          (0 &lt;&lt; TAM_MAX_BITS) |     0, CAT_NONE | SLS_UNCHANGED | US_UNCHANGED},</v>
      </c>
    </row>
    <row r="1055" spans="1:1">
      <c r="A1055" s="168" t="str">
        <f>IF(AND(OR(SOURCE!A1055="",ISBLANK(SOURCE!A1055)),SOURCE!B1055&gt;0),IF(ISBLANK(SOURCE!C1055),"",SOURCE!C1055),
IF(SOURCE!B1055&lt;0,VLOOKUP(SOURCE!B1055,lookups!A$1:B$25,2,0),
  IF(ISBLANK(SOURCE!B1055),
    "",
    "/* "&amp;TEXT(SOURCE!B1055,"???0")&amp;" *"&amp;
      SOURCE!C1055&amp;", "&amp; IF(SOURCE!$O$2-LEN(SOURCE!C1055) &gt;= 0, REPT(" ",SOURCE!$O$2-LEN(SOURCE!C1055)), "")&amp;
      SOURCE!D1055&amp;", "&amp; IF(SOURCE!$P$2-LEN(SOURCE!D1055) &gt;= 0, REPT(" ",SOURCE!$P$2-LEN(SOURCE!D1055)), "")&amp;
      SOURCE!E1055&amp;", "&amp; IF(SOURCE!$Q$2-LEN(SOURCE!E1055) &gt;=0, REPT(" ",SOURCE!$Q$2-LEN(SOURCE!E1055)), "")&amp;
      SOURCE!F1055&amp;", "&amp; IF(SOURCE!$R$2-LEN(SOURCE!F1055) &gt;= 0, REPT(" ",SOURCE!$R$2-LEN(SOURCE!F1055)+2), "")&amp;"("&amp;
      SUBSTITUTE(TEXT(SOURCE!G1055,"??0"),"  ","")&amp;" &lt;&lt; TAM_MAX_BITS) |"&amp; IF(SOURCE!$S$2-3 &gt;= 0, REPT(" ",SOURCE!$S$2-5+4+1-1-LEN(SUBSTITUTE(SUBSTITUTE(TEXT(SOURCE!H1055,"????0"),"  ","")," ",""))), "")&amp;
      SUBSTITUTE(SUBSTITUTE(TEXT(SOURCE!H1055,"????0"),"  ","")," ","")&amp;","&amp; IF(SOURCE!$T$2-3 &gt;= 0, REPT(" ",SOURCE!$T$2-3-5), "")&amp;
      SOURCE!I1055&amp;" | "&amp; IF(SOURCE!$U$2-LEN(SOURCE!I1055) &gt;= 0, REPT(" ",SOURCE!$U$2-LEN(SOURCE!I1055)), "")&amp;
      SOURCE!J1055&amp;      IF(SOURCE!$V$2-LEN(SOURCE!J1055) &gt;= 0, REPT(" ",SOURCE!$V$2-LEN(SOURCE!J1055)), "")&amp;
  " | "&amp; SOURCE!K1055&amp;      IF(SOURCE!$X$2-LEN(SOURCE!K1055) &gt;= 0, REPT(" ",SOURCE!$X$2-LEN(SOURCE!K1055)), "")&amp;
      "},"&amp;IF(SOURCE!L1055&lt;&gt;"",""&amp;SOURCE!L1055,"")
 )
)
)</f>
        <v>/* 1031 */  { itemToBeCoded,               NOPARAM,                     "",                                            STD_DOUBLE_HIGH_QUOTE,                         (0 &lt;&lt; TAM_MAX_BITS) |     0, CAT_NONE | SLS_UNCHANGED | US_UNCHANGED},</v>
      </c>
    </row>
    <row r="1056" spans="1:1">
      <c r="A1056" s="168" t="str">
        <f>IF(AND(OR(SOURCE!A1056="",ISBLANK(SOURCE!A1056)),SOURCE!B1056&gt;0),IF(ISBLANK(SOURCE!C1056),"",SOURCE!C1056),
IF(SOURCE!B1056&lt;0,VLOOKUP(SOURCE!B1056,lookups!A$1:B$25,2,0),
  IF(ISBLANK(SOURCE!B1056),
    "",
    "/* "&amp;TEXT(SOURCE!B1056,"???0")&amp;" *"&amp;
      SOURCE!C1056&amp;", "&amp; IF(SOURCE!$O$2-LEN(SOURCE!C1056) &gt;= 0, REPT(" ",SOURCE!$O$2-LEN(SOURCE!C1056)), "")&amp;
      SOURCE!D1056&amp;", "&amp; IF(SOURCE!$P$2-LEN(SOURCE!D1056) &gt;= 0, REPT(" ",SOURCE!$P$2-LEN(SOURCE!D1056)), "")&amp;
      SOURCE!E1056&amp;", "&amp; IF(SOURCE!$Q$2-LEN(SOURCE!E1056) &gt;=0, REPT(" ",SOURCE!$Q$2-LEN(SOURCE!E1056)), "")&amp;
      SOURCE!F1056&amp;", "&amp; IF(SOURCE!$R$2-LEN(SOURCE!F1056) &gt;= 0, REPT(" ",SOURCE!$R$2-LEN(SOURCE!F1056)+2), "")&amp;"("&amp;
      SUBSTITUTE(TEXT(SOURCE!G1056,"??0"),"  ","")&amp;" &lt;&lt; TAM_MAX_BITS) |"&amp; IF(SOURCE!$S$2-3 &gt;= 0, REPT(" ",SOURCE!$S$2-5+4+1-1-LEN(SUBSTITUTE(SUBSTITUTE(TEXT(SOURCE!H1056,"????0"),"  ","")," ",""))), "")&amp;
      SUBSTITUTE(SUBSTITUTE(TEXT(SOURCE!H1056,"????0"),"  ","")," ","")&amp;","&amp; IF(SOURCE!$T$2-3 &gt;= 0, REPT(" ",SOURCE!$T$2-3-5), "")&amp;
      SOURCE!I1056&amp;" | "&amp; IF(SOURCE!$U$2-LEN(SOURCE!I1056) &gt;= 0, REPT(" ",SOURCE!$U$2-LEN(SOURCE!I1056)), "")&amp;
      SOURCE!J1056&amp;      IF(SOURCE!$V$2-LEN(SOURCE!J1056) &gt;= 0, REPT(" ",SOURCE!$V$2-LEN(SOURCE!J1056)), "")&amp;
  " | "&amp; SOURCE!K1056&amp;      IF(SOURCE!$X$2-LEN(SOURCE!K1056) &gt;= 0, REPT(" ",SOURCE!$X$2-LEN(SOURCE!K1056)), "")&amp;
      "},"&amp;IF(SOURCE!L1056&lt;&gt;"",""&amp;SOURCE!L1056,"")
 )
)
)</f>
        <v>/* 1032 */  { itemToBeCoded,               NOPARAM,                     "",                                            STD_ELLIPSIS,                                  (0 &lt;&lt; TAM_MAX_BITS) |     0, CAT_NONE | SLS_UNCHANGED | US_UNCHANGED},</v>
      </c>
    </row>
    <row r="1057" spans="1:1">
      <c r="A1057" s="168" t="str">
        <f>IF(AND(OR(SOURCE!A1057="",ISBLANK(SOURCE!A1057)),SOURCE!B1057&gt;0),IF(ISBLANK(SOURCE!C1057),"",SOURCE!C1057),
IF(SOURCE!B1057&lt;0,VLOOKUP(SOURCE!B1057,lookups!A$1:B$25,2,0),
  IF(ISBLANK(SOURCE!B1057),
    "",
    "/* "&amp;TEXT(SOURCE!B1057,"???0")&amp;" *"&amp;
      SOURCE!C1057&amp;", "&amp; IF(SOURCE!$O$2-LEN(SOURCE!C1057) &gt;= 0, REPT(" ",SOURCE!$O$2-LEN(SOURCE!C1057)), "")&amp;
      SOURCE!D1057&amp;", "&amp; IF(SOURCE!$P$2-LEN(SOURCE!D1057) &gt;= 0, REPT(" ",SOURCE!$P$2-LEN(SOURCE!D1057)), "")&amp;
      SOURCE!E1057&amp;", "&amp; IF(SOURCE!$Q$2-LEN(SOURCE!E1057) &gt;=0, REPT(" ",SOURCE!$Q$2-LEN(SOURCE!E1057)), "")&amp;
      SOURCE!F1057&amp;", "&amp; IF(SOURCE!$R$2-LEN(SOURCE!F1057) &gt;= 0, REPT(" ",SOURCE!$R$2-LEN(SOURCE!F1057)+2), "")&amp;"("&amp;
      SUBSTITUTE(TEXT(SOURCE!G1057,"??0"),"  ","")&amp;" &lt;&lt; TAM_MAX_BITS) |"&amp; IF(SOURCE!$S$2-3 &gt;= 0, REPT(" ",SOURCE!$S$2-5+4+1-1-LEN(SUBSTITUTE(SUBSTITUTE(TEXT(SOURCE!H1057,"????0"),"  ","")," ",""))), "")&amp;
      SUBSTITUTE(SUBSTITUTE(TEXT(SOURCE!H1057,"????0"),"  ","")," ","")&amp;","&amp; IF(SOURCE!$T$2-3 &gt;= 0, REPT(" ",SOURCE!$T$2-3-5), "")&amp;
      SOURCE!I1057&amp;" | "&amp; IF(SOURCE!$U$2-LEN(SOURCE!I1057) &gt;= 0, REPT(" ",SOURCE!$U$2-LEN(SOURCE!I1057)), "")&amp;
      SOURCE!J1057&amp;      IF(SOURCE!$V$2-LEN(SOURCE!J1057) &gt;= 0, REPT(" ",SOURCE!$V$2-LEN(SOURCE!J1057)), "")&amp;
  " | "&amp; SOURCE!K1057&amp;      IF(SOURCE!$X$2-LEN(SOURCE!K1057) &gt;= 0, REPT(" ",SOURCE!$X$2-LEN(SOURCE!K1057)), "")&amp;
      "},"&amp;IF(SOURCE!L1057&lt;&gt;"",""&amp;SOURCE!L1057,"")
 )
)
)</f>
        <v>/* 1033 */  { itemToBeCoded,               NOPARAM,                     "",                                            STD_ONE,                                       (0 &lt;&lt; TAM_MAX_BITS) |     0, CAT_NONE | SLS_UNCHANGED | US_UNCHANGED},</v>
      </c>
    </row>
    <row r="1058" spans="1:1">
      <c r="A1058" s="168" t="str">
        <f>IF(AND(OR(SOURCE!A1058="",ISBLANK(SOURCE!A1058)),SOURCE!B1058&gt;0),IF(ISBLANK(SOURCE!C1058),"",SOURCE!C1058),
IF(SOURCE!B1058&lt;0,VLOOKUP(SOURCE!B1058,lookups!A$1:B$25,2,0),
  IF(ISBLANK(SOURCE!B1058),
    "",
    "/* "&amp;TEXT(SOURCE!B1058,"???0")&amp;" *"&amp;
      SOURCE!C1058&amp;", "&amp; IF(SOURCE!$O$2-LEN(SOURCE!C1058) &gt;= 0, REPT(" ",SOURCE!$O$2-LEN(SOURCE!C1058)), "")&amp;
      SOURCE!D1058&amp;", "&amp; IF(SOURCE!$P$2-LEN(SOURCE!D1058) &gt;= 0, REPT(" ",SOURCE!$P$2-LEN(SOURCE!D1058)), "")&amp;
      SOURCE!E1058&amp;", "&amp; IF(SOURCE!$Q$2-LEN(SOURCE!E1058) &gt;=0, REPT(" ",SOURCE!$Q$2-LEN(SOURCE!E1058)), "")&amp;
      SOURCE!F1058&amp;", "&amp; IF(SOURCE!$R$2-LEN(SOURCE!F1058) &gt;= 0, REPT(" ",SOURCE!$R$2-LEN(SOURCE!F1058)+2), "")&amp;"("&amp;
      SUBSTITUTE(TEXT(SOURCE!G1058,"??0"),"  ","")&amp;" &lt;&lt; TAM_MAX_BITS) |"&amp; IF(SOURCE!$S$2-3 &gt;= 0, REPT(" ",SOURCE!$S$2-5+4+1-1-LEN(SUBSTITUTE(SUBSTITUTE(TEXT(SOURCE!H1058,"????0"),"  ","")," ",""))), "")&amp;
      SUBSTITUTE(SUBSTITUTE(TEXT(SOURCE!H1058,"????0"),"  ","")," ","")&amp;","&amp; IF(SOURCE!$T$2-3 &gt;= 0, REPT(" ",SOURCE!$T$2-3-5), "")&amp;
      SOURCE!I1058&amp;" | "&amp; IF(SOURCE!$U$2-LEN(SOURCE!I1058) &gt;= 0, REPT(" ",SOURCE!$U$2-LEN(SOURCE!I1058)), "")&amp;
      SOURCE!J1058&amp;      IF(SOURCE!$V$2-LEN(SOURCE!J1058) &gt;= 0, REPT(" ",SOURCE!$V$2-LEN(SOURCE!J1058)), "")&amp;
  " | "&amp; SOURCE!K1058&amp;      IF(SOURCE!$X$2-LEN(SOURCE!K1058) &gt;= 0, REPT(" ",SOURCE!$X$2-LEN(SOURCE!K1058)), "")&amp;
      "},"&amp;IF(SOURCE!L1058&lt;&gt;"",""&amp;SOURCE!L1058,"")
 )
)
)</f>
        <v>/* 1034 */  { addItemToBuffer,             ITM_EURO,                    "",                                            STD_EURO,                                      (0 &lt;&lt; TAM_MAX_BITS) |     0, CAT_NONE | SLS_UNCHANGED | US_UNCHANGED},</v>
      </c>
    </row>
    <row r="1059" spans="1:1">
      <c r="A1059" s="168" t="str">
        <f>IF(AND(OR(SOURCE!A1059="",ISBLANK(SOURCE!A1059)),SOURCE!B1059&gt;0),IF(ISBLANK(SOURCE!C1059),"",SOURCE!C1059),
IF(SOURCE!B1059&lt;0,VLOOKUP(SOURCE!B1059,lookups!A$1:B$25,2,0),
  IF(ISBLANK(SOURCE!B1059),
    "",
    "/* "&amp;TEXT(SOURCE!B1059,"???0")&amp;" *"&amp;
      SOURCE!C1059&amp;", "&amp; IF(SOURCE!$O$2-LEN(SOURCE!C1059) &gt;= 0, REPT(" ",SOURCE!$O$2-LEN(SOURCE!C1059)), "")&amp;
      SOURCE!D1059&amp;", "&amp; IF(SOURCE!$P$2-LEN(SOURCE!D1059) &gt;= 0, REPT(" ",SOURCE!$P$2-LEN(SOURCE!D1059)), "")&amp;
      SOURCE!E1059&amp;", "&amp; IF(SOURCE!$Q$2-LEN(SOURCE!E1059) &gt;=0, REPT(" ",SOURCE!$Q$2-LEN(SOURCE!E1059)), "")&amp;
      SOURCE!F1059&amp;", "&amp; IF(SOURCE!$R$2-LEN(SOURCE!F1059) &gt;= 0, REPT(" ",SOURCE!$R$2-LEN(SOURCE!F1059)+2), "")&amp;"("&amp;
      SUBSTITUTE(TEXT(SOURCE!G1059,"??0"),"  ","")&amp;" &lt;&lt; TAM_MAX_BITS) |"&amp; IF(SOURCE!$S$2-3 &gt;= 0, REPT(" ",SOURCE!$S$2-5+4+1-1-LEN(SUBSTITUTE(SUBSTITUTE(TEXT(SOURCE!H1059,"????0"),"  ","")," ",""))), "")&amp;
      SUBSTITUTE(SUBSTITUTE(TEXT(SOURCE!H1059,"????0"),"  ","")," ","")&amp;","&amp; IF(SOURCE!$T$2-3 &gt;= 0, REPT(" ",SOURCE!$T$2-3-5), "")&amp;
      SOURCE!I1059&amp;" | "&amp; IF(SOURCE!$U$2-LEN(SOURCE!I1059) &gt;= 0, REPT(" ",SOURCE!$U$2-LEN(SOURCE!I1059)), "")&amp;
      SOURCE!J1059&amp;      IF(SOURCE!$V$2-LEN(SOURCE!J1059) &gt;= 0, REPT(" ",SOURCE!$V$2-LEN(SOURCE!J1059)), "")&amp;
  " | "&amp; SOURCE!K1059&amp;      IF(SOURCE!$X$2-LEN(SOURCE!K1059) &gt;= 0, REPT(" ",SOURCE!$X$2-LEN(SOURCE!K1059)), "")&amp;
      "},"&amp;IF(SOURCE!L1059&lt;&gt;"",""&amp;SOURCE!L1059,"")
 )
)
)</f>
        <v>/* 1035 */  { addItemToBuffer,             ITM_COMPLEX_C,               "",                                            STD_COMPLEX_C,                                 (0 &lt;&lt; TAM_MAX_BITS) |     0, CAT_NONE | SLS_UNCHANGED | US_UNCHANGED},</v>
      </c>
    </row>
    <row r="1060" spans="1:1">
      <c r="A1060" s="168" t="str">
        <f>IF(AND(OR(SOURCE!A1060="",ISBLANK(SOURCE!A1060)),SOURCE!B1060&gt;0),IF(ISBLANK(SOURCE!C1060),"",SOURCE!C1060),
IF(SOURCE!B1060&lt;0,VLOOKUP(SOURCE!B1060,lookups!A$1:B$25,2,0),
  IF(ISBLANK(SOURCE!B1060),
    "",
    "/* "&amp;TEXT(SOURCE!B1060,"???0")&amp;" *"&amp;
      SOURCE!C1060&amp;", "&amp; IF(SOURCE!$O$2-LEN(SOURCE!C1060) &gt;= 0, REPT(" ",SOURCE!$O$2-LEN(SOURCE!C1060)), "")&amp;
      SOURCE!D1060&amp;", "&amp; IF(SOURCE!$P$2-LEN(SOURCE!D1060) &gt;= 0, REPT(" ",SOURCE!$P$2-LEN(SOURCE!D1060)), "")&amp;
      SOURCE!E1060&amp;", "&amp; IF(SOURCE!$Q$2-LEN(SOURCE!E1060) &gt;=0, REPT(" ",SOURCE!$Q$2-LEN(SOURCE!E1060)), "")&amp;
      SOURCE!F1060&amp;", "&amp; IF(SOURCE!$R$2-LEN(SOURCE!F1060) &gt;= 0, REPT(" ",SOURCE!$R$2-LEN(SOURCE!F1060)+2), "")&amp;"("&amp;
      SUBSTITUTE(TEXT(SOURCE!G1060,"??0"),"  ","")&amp;" &lt;&lt; TAM_MAX_BITS) |"&amp; IF(SOURCE!$S$2-3 &gt;= 0, REPT(" ",SOURCE!$S$2-5+4+1-1-LEN(SUBSTITUTE(SUBSTITUTE(TEXT(SOURCE!H1060,"????0"),"  ","")," ",""))), "")&amp;
      SUBSTITUTE(SUBSTITUTE(TEXT(SOURCE!H1060,"????0"),"  ","")," ","")&amp;","&amp; IF(SOURCE!$T$2-3 &gt;= 0, REPT(" ",SOURCE!$T$2-3-5), "")&amp;
      SOURCE!I1060&amp;" | "&amp; IF(SOURCE!$U$2-LEN(SOURCE!I1060) &gt;= 0, REPT(" ",SOURCE!$U$2-LEN(SOURCE!I1060)), "")&amp;
      SOURCE!J1060&amp;      IF(SOURCE!$V$2-LEN(SOURCE!J1060) &gt;= 0, REPT(" ",SOURCE!$V$2-LEN(SOURCE!J1060)), "")&amp;
  " | "&amp; SOURCE!K1060&amp;      IF(SOURCE!$X$2-LEN(SOURCE!K1060) &gt;= 0, REPT(" ",SOURCE!$X$2-LEN(SOURCE!K1060)), "")&amp;
      "},"&amp;IF(SOURCE!L1060&lt;&gt;"",""&amp;SOURCE!L1060,"")
 )
)
)</f>
        <v>/* 1036 */  { itemToBeCoded,               NOPARAM,                     "",                                            STD_PLANCK,                                    (0 &lt;&lt; TAM_MAX_BITS) |     0, CAT_NONE | SLS_UNCHANGED | US_UNCHANGED},</v>
      </c>
    </row>
    <row r="1061" spans="1:1">
      <c r="A1061" s="168" t="str">
        <f>IF(AND(OR(SOURCE!A1061="",ISBLANK(SOURCE!A1061)),SOURCE!B1061&gt;0),IF(ISBLANK(SOURCE!C1061),"",SOURCE!C1061),
IF(SOURCE!B1061&lt;0,VLOOKUP(SOURCE!B1061,lookups!A$1:B$25,2,0),
  IF(ISBLANK(SOURCE!B1061),
    "",
    "/* "&amp;TEXT(SOURCE!B1061,"???0")&amp;" *"&amp;
      SOURCE!C1061&amp;", "&amp; IF(SOURCE!$O$2-LEN(SOURCE!C1061) &gt;= 0, REPT(" ",SOURCE!$O$2-LEN(SOURCE!C1061)), "")&amp;
      SOURCE!D1061&amp;", "&amp; IF(SOURCE!$P$2-LEN(SOURCE!D1061) &gt;= 0, REPT(" ",SOURCE!$P$2-LEN(SOURCE!D1061)), "")&amp;
      SOURCE!E1061&amp;", "&amp; IF(SOURCE!$Q$2-LEN(SOURCE!E1061) &gt;=0, REPT(" ",SOURCE!$Q$2-LEN(SOURCE!E1061)), "")&amp;
      SOURCE!F1061&amp;", "&amp; IF(SOURCE!$R$2-LEN(SOURCE!F1061) &gt;= 0, REPT(" ",SOURCE!$R$2-LEN(SOURCE!F1061)+2), "")&amp;"("&amp;
      SUBSTITUTE(TEXT(SOURCE!G1061,"??0"),"  ","")&amp;" &lt;&lt; TAM_MAX_BITS) |"&amp; IF(SOURCE!$S$2-3 &gt;= 0, REPT(" ",SOURCE!$S$2-5+4+1-1-LEN(SUBSTITUTE(SUBSTITUTE(TEXT(SOURCE!H1061,"????0"),"  ","")," ",""))), "")&amp;
      SUBSTITUTE(SUBSTITUTE(TEXT(SOURCE!H1061,"????0"),"  ","")," ","")&amp;","&amp; IF(SOURCE!$T$2-3 &gt;= 0, REPT(" ",SOURCE!$T$2-3-5), "")&amp;
      SOURCE!I1061&amp;" | "&amp; IF(SOURCE!$U$2-LEN(SOURCE!I1061) &gt;= 0, REPT(" ",SOURCE!$U$2-LEN(SOURCE!I1061)), "")&amp;
      SOURCE!J1061&amp;      IF(SOURCE!$V$2-LEN(SOURCE!J1061) &gt;= 0, REPT(" ",SOURCE!$V$2-LEN(SOURCE!J1061)), "")&amp;
  " | "&amp; SOURCE!K1061&amp;      IF(SOURCE!$X$2-LEN(SOURCE!K1061) &gt;= 0, REPT(" ",SOURCE!$X$2-LEN(SOURCE!K1061)), "")&amp;
      "},"&amp;IF(SOURCE!L1061&lt;&gt;"",""&amp;SOURCE!L1061,"")
 )
)
)</f>
        <v>/* 1037 */  { addItemToBuffer,             ITM_PLANCK_2PI,              "",                                            STD_PLANCK_2PI,                                (0 &lt;&lt; TAM_MAX_BITS) |     0, CAT_NONE | SLS_UNCHANGED | US_UNCHANGED},</v>
      </c>
    </row>
    <row r="1062" spans="1:1">
      <c r="A1062" s="168" t="str">
        <f>IF(AND(OR(SOURCE!A1062="",ISBLANK(SOURCE!A1062)),SOURCE!B1062&gt;0),IF(ISBLANK(SOURCE!C1062),"",SOURCE!C1062),
IF(SOURCE!B1062&lt;0,VLOOKUP(SOURCE!B1062,lookups!A$1:B$25,2,0),
  IF(ISBLANK(SOURCE!B1062),
    "",
    "/* "&amp;TEXT(SOURCE!B1062,"???0")&amp;" *"&amp;
      SOURCE!C1062&amp;", "&amp; IF(SOURCE!$O$2-LEN(SOURCE!C1062) &gt;= 0, REPT(" ",SOURCE!$O$2-LEN(SOURCE!C1062)), "")&amp;
      SOURCE!D1062&amp;", "&amp; IF(SOURCE!$P$2-LEN(SOURCE!D1062) &gt;= 0, REPT(" ",SOURCE!$P$2-LEN(SOURCE!D1062)), "")&amp;
      SOURCE!E1062&amp;", "&amp; IF(SOURCE!$Q$2-LEN(SOURCE!E1062) &gt;=0, REPT(" ",SOURCE!$Q$2-LEN(SOURCE!E1062)), "")&amp;
      SOURCE!F1062&amp;", "&amp; IF(SOURCE!$R$2-LEN(SOURCE!F1062) &gt;= 0, REPT(" ",SOURCE!$R$2-LEN(SOURCE!F1062)+2), "")&amp;"("&amp;
      SUBSTITUTE(TEXT(SOURCE!G1062,"??0"),"  ","")&amp;" &lt;&lt; TAM_MAX_BITS) |"&amp; IF(SOURCE!$S$2-3 &gt;= 0, REPT(" ",SOURCE!$S$2-5+4+1-1-LEN(SUBSTITUTE(SUBSTITUTE(TEXT(SOURCE!H1062,"????0"),"  ","")," ",""))), "")&amp;
      SUBSTITUTE(SUBSTITUTE(TEXT(SOURCE!H1062,"????0"),"  ","")," ","")&amp;","&amp; IF(SOURCE!$T$2-3 &gt;= 0, REPT(" ",SOURCE!$T$2-3-5), "")&amp;
      SOURCE!I1062&amp;" | "&amp; IF(SOURCE!$U$2-LEN(SOURCE!I1062) &gt;= 0, REPT(" ",SOURCE!$U$2-LEN(SOURCE!I1062)), "")&amp;
      SOURCE!J1062&amp;      IF(SOURCE!$V$2-LEN(SOURCE!J1062) &gt;= 0, REPT(" ",SOURCE!$V$2-LEN(SOURCE!J1062)), "")&amp;
  " | "&amp; SOURCE!K1062&amp;      IF(SOURCE!$X$2-LEN(SOURCE!K1062) &gt;= 0, REPT(" ",SOURCE!$X$2-LEN(SOURCE!K1062)), "")&amp;
      "},"&amp;IF(SOURCE!L1062&lt;&gt;"",""&amp;SOURCE!L1062,"")
 )
)
)</f>
        <v>/* 1038 */  { itemToBeCoded,               NOPARAM,                     "",                                            STD_NATURAL_N,                                 (0 &lt;&lt; TAM_MAX_BITS) |     0, CAT_NONE | SLS_UNCHANGED | US_UNCHANGED},</v>
      </c>
    </row>
    <row r="1063" spans="1:1">
      <c r="A1063" s="168" t="str">
        <f>IF(AND(OR(SOURCE!A1063="",ISBLANK(SOURCE!A1063)),SOURCE!B1063&gt;0),IF(ISBLANK(SOURCE!C1063),"",SOURCE!C1063),
IF(SOURCE!B1063&lt;0,VLOOKUP(SOURCE!B1063,lookups!A$1:B$25,2,0),
  IF(ISBLANK(SOURCE!B1063),
    "",
    "/* "&amp;TEXT(SOURCE!B1063,"???0")&amp;" *"&amp;
      SOURCE!C1063&amp;", "&amp; IF(SOURCE!$O$2-LEN(SOURCE!C1063) &gt;= 0, REPT(" ",SOURCE!$O$2-LEN(SOURCE!C1063)), "")&amp;
      SOURCE!D1063&amp;", "&amp; IF(SOURCE!$P$2-LEN(SOURCE!D1063) &gt;= 0, REPT(" ",SOURCE!$P$2-LEN(SOURCE!D1063)), "")&amp;
      SOURCE!E1063&amp;", "&amp; IF(SOURCE!$Q$2-LEN(SOURCE!E1063) &gt;=0, REPT(" ",SOURCE!$Q$2-LEN(SOURCE!E1063)), "")&amp;
      SOURCE!F1063&amp;", "&amp; IF(SOURCE!$R$2-LEN(SOURCE!F1063) &gt;= 0, REPT(" ",SOURCE!$R$2-LEN(SOURCE!F1063)+2), "")&amp;"("&amp;
      SUBSTITUTE(TEXT(SOURCE!G1063,"??0"),"  ","")&amp;" &lt;&lt; TAM_MAX_BITS) |"&amp; IF(SOURCE!$S$2-3 &gt;= 0, REPT(" ",SOURCE!$S$2-5+4+1-1-LEN(SUBSTITUTE(SUBSTITUTE(TEXT(SOURCE!H1063,"????0"),"  ","")," ",""))), "")&amp;
      SUBSTITUTE(SUBSTITUTE(TEXT(SOURCE!H1063,"????0"),"  ","")," ","")&amp;","&amp; IF(SOURCE!$T$2-3 &gt;= 0, REPT(" ",SOURCE!$T$2-3-5), "")&amp;
      SOURCE!I1063&amp;" | "&amp; IF(SOURCE!$U$2-LEN(SOURCE!I1063) &gt;= 0, REPT(" ",SOURCE!$U$2-LEN(SOURCE!I1063)), "")&amp;
      SOURCE!J1063&amp;      IF(SOURCE!$V$2-LEN(SOURCE!J1063) &gt;= 0, REPT(" ",SOURCE!$V$2-LEN(SOURCE!J1063)), "")&amp;
  " | "&amp; SOURCE!K1063&amp;      IF(SOURCE!$X$2-LEN(SOURCE!K1063) &gt;= 0, REPT(" ",SOURCE!$X$2-LEN(SOURCE!K1063)), "")&amp;
      "},"&amp;IF(SOURCE!L1063&lt;&gt;"",""&amp;SOURCE!L1063,"")
 )
)
)</f>
        <v>/* 1039 */  { itemToBeCoded,               NOPARAM,                     "",                                            STD_RATIONAL_Q,                                (0 &lt;&lt; TAM_MAX_BITS) |     0, CAT_NONE | SLS_UNCHANGED | US_UNCHANGED},</v>
      </c>
    </row>
    <row r="1064" spans="1:1">
      <c r="A1064" s="168" t="str">
        <f>IF(AND(OR(SOURCE!A1064="",ISBLANK(SOURCE!A1064)),SOURCE!B1064&gt;0),IF(ISBLANK(SOURCE!C1064),"",SOURCE!C1064),
IF(SOURCE!B1064&lt;0,VLOOKUP(SOURCE!B1064,lookups!A$1:B$25,2,0),
  IF(ISBLANK(SOURCE!B1064),
    "",
    "/* "&amp;TEXT(SOURCE!B1064,"???0")&amp;" *"&amp;
      SOURCE!C1064&amp;", "&amp; IF(SOURCE!$O$2-LEN(SOURCE!C1064) &gt;= 0, REPT(" ",SOURCE!$O$2-LEN(SOURCE!C1064)), "")&amp;
      SOURCE!D1064&amp;", "&amp; IF(SOURCE!$P$2-LEN(SOURCE!D1064) &gt;= 0, REPT(" ",SOURCE!$P$2-LEN(SOURCE!D1064)), "")&amp;
      SOURCE!E1064&amp;", "&amp; IF(SOURCE!$Q$2-LEN(SOURCE!E1064) &gt;=0, REPT(" ",SOURCE!$Q$2-LEN(SOURCE!E1064)), "")&amp;
      SOURCE!F1064&amp;", "&amp; IF(SOURCE!$R$2-LEN(SOURCE!F1064) &gt;= 0, REPT(" ",SOURCE!$R$2-LEN(SOURCE!F1064)+2), "")&amp;"("&amp;
      SUBSTITUTE(TEXT(SOURCE!G1064,"??0"),"  ","")&amp;" &lt;&lt; TAM_MAX_BITS) |"&amp; IF(SOURCE!$S$2-3 &gt;= 0, REPT(" ",SOURCE!$S$2-5+4+1-1-LEN(SUBSTITUTE(SUBSTITUTE(TEXT(SOURCE!H1064,"????0"),"  ","")," ",""))), "")&amp;
      SUBSTITUTE(SUBSTITUTE(TEXT(SOURCE!H1064,"????0"),"  ","")," ","")&amp;","&amp; IF(SOURCE!$T$2-3 &gt;= 0, REPT(" ",SOURCE!$T$2-3-5), "")&amp;
      SOURCE!I1064&amp;" | "&amp; IF(SOURCE!$U$2-LEN(SOURCE!I1064) &gt;= 0, REPT(" ",SOURCE!$U$2-LEN(SOURCE!I1064)), "")&amp;
      SOURCE!J1064&amp;      IF(SOURCE!$V$2-LEN(SOURCE!J1064) &gt;= 0, REPT(" ",SOURCE!$V$2-LEN(SOURCE!J1064)), "")&amp;
  " | "&amp; SOURCE!K1064&amp;      IF(SOURCE!$X$2-LEN(SOURCE!K1064) &gt;= 0, REPT(" ",SOURCE!$X$2-LEN(SOURCE!K1064)), "")&amp;
      "},"&amp;IF(SOURCE!L1064&lt;&gt;"",""&amp;SOURCE!L1064,"")
 )
)
)</f>
        <v>/* 1040 */  { addItemToBuffer,             ITM_REAL_R,                  "",                                            STD_REAL_R,                                    (0 &lt;&lt; TAM_MAX_BITS) |     0, CAT_NONE | SLS_UNCHANGED | US_UNCHANGED},</v>
      </c>
    </row>
    <row r="1065" spans="1:1">
      <c r="A1065" s="168" t="str">
        <f>IF(AND(OR(SOURCE!A1065="",ISBLANK(SOURCE!A1065)),SOURCE!B1065&gt;0),IF(ISBLANK(SOURCE!C1065),"",SOURCE!C1065),
IF(SOURCE!B1065&lt;0,VLOOKUP(SOURCE!B1065,lookups!A$1:B$25,2,0),
  IF(ISBLANK(SOURCE!B1065),
    "",
    "/* "&amp;TEXT(SOURCE!B1065,"???0")&amp;" *"&amp;
      SOURCE!C1065&amp;", "&amp; IF(SOURCE!$O$2-LEN(SOURCE!C1065) &gt;= 0, REPT(" ",SOURCE!$O$2-LEN(SOURCE!C1065)), "")&amp;
      SOURCE!D1065&amp;", "&amp; IF(SOURCE!$P$2-LEN(SOURCE!D1065) &gt;= 0, REPT(" ",SOURCE!$P$2-LEN(SOURCE!D1065)), "")&amp;
      SOURCE!E1065&amp;", "&amp; IF(SOURCE!$Q$2-LEN(SOURCE!E1065) &gt;=0, REPT(" ",SOURCE!$Q$2-LEN(SOURCE!E1065)), "")&amp;
      SOURCE!F1065&amp;", "&amp; IF(SOURCE!$R$2-LEN(SOURCE!F1065) &gt;= 0, REPT(" ",SOURCE!$R$2-LEN(SOURCE!F1065)+2), "")&amp;"("&amp;
      SUBSTITUTE(TEXT(SOURCE!G1065,"??0"),"  ","")&amp;" &lt;&lt; TAM_MAX_BITS) |"&amp; IF(SOURCE!$S$2-3 &gt;= 0, REPT(" ",SOURCE!$S$2-5+4+1-1-LEN(SUBSTITUTE(SUBSTITUTE(TEXT(SOURCE!H1065,"????0"),"  ","")," ",""))), "")&amp;
      SUBSTITUTE(SUBSTITUTE(TEXT(SOURCE!H1065,"????0"),"  ","")," ","")&amp;","&amp; IF(SOURCE!$T$2-3 &gt;= 0, REPT(" ",SOURCE!$T$2-3-5), "")&amp;
      SOURCE!I1065&amp;" | "&amp; IF(SOURCE!$U$2-LEN(SOURCE!I1065) &gt;= 0, REPT(" ",SOURCE!$U$2-LEN(SOURCE!I1065)), "")&amp;
      SOURCE!J1065&amp;      IF(SOURCE!$V$2-LEN(SOURCE!J1065) &gt;= 0, REPT(" ",SOURCE!$V$2-LEN(SOURCE!J1065)), "")&amp;
  " | "&amp; SOURCE!K1065&amp;      IF(SOURCE!$X$2-LEN(SOURCE!K1065) &gt;= 0, REPT(" ",SOURCE!$X$2-LEN(SOURCE!K1065)), "")&amp;
      "},"&amp;IF(SOURCE!L1065&lt;&gt;"",""&amp;SOURCE!L1065,"")
 )
)
)</f>
        <v>/* 1041 */  { addItemToBuffer,             ITM_LEFT_ARROW,              "",                                            STD_LEFT_ARROW,                                (0 &lt;&lt; TAM_MAX_BITS) |     0, CAT_NONE | SLS_UNCHANGED | US_UNCHANGED},</v>
      </c>
    </row>
    <row r="1066" spans="1:1">
      <c r="A1066" s="168" t="str">
        <f>IF(AND(OR(SOURCE!A1066="",ISBLANK(SOURCE!A1066)),SOURCE!B1066&gt;0),IF(ISBLANK(SOURCE!C1066),"",SOURCE!C1066),
IF(SOURCE!B1066&lt;0,VLOOKUP(SOURCE!B1066,lookups!A$1:B$25,2,0),
  IF(ISBLANK(SOURCE!B1066),
    "",
    "/* "&amp;TEXT(SOURCE!B1066,"???0")&amp;" *"&amp;
      SOURCE!C1066&amp;", "&amp; IF(SOURCE!$O$2-LEN(SOURCE!C1066) &gt;= 0, REPT(" ",SOURCE!$O$2-LEN(SOURCE!C1066)), "")&amp;
      SOURCE!D1066&amp;", "&amp; IF(SOURCE!$P$2-LEN(SOURCE!D1066) &gt;= 0, REPT(" ",SOURCE!$P$2-LEN(SOURCE!D1066)), "")&amp;
      SOURCE!E1066&amp;", "&amp; IF(SOURCE!$Q$2-LEN(SOURCE!E1066) &gt;=0, REPT(" ",SOURCE!$Q$2-LEN(SOURCE!E1066)), "")&amp;
      SOURCE!F1066&amp;", "&amp; IF(SOURCE!$R$2-LEN(SOURCE!F1066) &gt;= 0, REPT(" ",SOURCE!$R$2-LEN(SOURCE!F1066)+2), "")&amp;"("&amp;
      SUBSTITUTE(TEXT(SOURCE!G1066,"??0"),"  ","")&amp;" &lt;&lt; TAM_MAX_BITS) |"&amp; IF(SOURCE!$S$2-3 &gt;= 0, REPT(" ",SOURCE!$S$2-5+4+1-1-LEN(SUBSTITUTE(SUBSTITUTE(TEXT(SOURCE!H1066,"????0"),"  ","")," ",""))), "")&amp;
      SUBSTITUTE(SUBSTITUTE(TEXT(SOURCE!H1066,"????0"),"  ","")," ","")&amp;","&amp; IF(SOURCE!$T$2-3 &gt;= 0, REPT(" ",SOURCE!$T$2-3-5), "")&amp;
      SOURCE!I1066&amp;" | "&amp; IF(SOURCE!$U$2-LEN(SOURCE!I1066) &gt;= 0, REPT(" ",SOURCE!$U$2-LEN(SOURCE!I1066)), "")&amp;
      SOURCE!J1066&amp;      IF(SOURCE!$V$2-LEN(SOURCE!J1066) &gt;= 0, REPT(" ",SOURCE!$V$2-LEN(SOURCE!J1066)), "")&amp;
  " | "&amp; SOURCE!K1066&amp;      IF(SOURCE!$X$2-LEN(SOURCE!K1066) &gt;= 0, REPT(" ",SOURCE!$X$2-LEN(SOURCE!K1066)), "")&amp;
      "},"&amp;IF(SOURCE!L1066&lt;&gt;"",""&amp;SOURCE!L1066,"")
 )
)
)</f>
        <v>/* 1042 */  { addItemToBuffer,             ITM_UP_ARROW,                "",                                            STD_UP_ARROW,                                  (0 &lt;&lt; TAM_MAX_BITS) |     0, CAT_NONE | SLS_UNCHANGED | US_UNCHANGED},</v>
      </c>
    </row>
    <row r="1067" spans="1:1">
      <c r="A1067" s="168" t="str">
        <f>IF(AND(OR(SOURCE!A1067="",ISBLANK(SOURCE!A1067)),SOURCE!B1067&gt;0),IF(ISBLANK(SOURCE!C1067),"",SOURCE!C1067),
IF(SOURCE!B1067&lt;0,VLOOKUP(SOURCE!B1067,lookups!A$1:B$25,2,0),
  IF(ISBLANK(SOURCE!B1067),
    "",
    "/* "&amp;TEXT(SOURCE!B1067,"???0")&amp;" *"&amp;
      SOURCE!C1067&amp;", "&amp; IF(SOURCE!$O$2-LEN(SOURCE!C1067) &gt;= 0, REPT(" ",SOURCE!$O$2-LEN(SOURCE!C1067)), "")&amp;
      SOURCE!D1067&amp;", "&amp; IF(SOURCE!$P$2-LEN(SOURCE!D1067) &gt;= 0, REPT(" ",SOURCE!$P$2-LEN(SOURCE!D1067)), "")&amp;
      SOURCE!E1067&amp;", "&amp; IF(SOURCE!$Q$2-LEN(SOURCE!E1067) &gt;=0, REPT(" ",SOURCE!$Q$2-LEN(SOURCE!E1067)), "")&amp;
      SOURCE!F1067&amp;", "&amp; IF(SOURCE!$R$2-LEN(SOURCE!F1067) &gt;= 0, REPT(" ",SOURCE!$R$2-LEN(SOURCE!F1067)+2), "")&amp;"("&amp;
      SUBSTITUTE(TEXT(SOURCE!G1067,"??0"),"  ","")&amp;" &lt;&lt; TAM_MAX_BITS) |"&amp; IF(SOURCE!$S$2-3 &gt;= 0, REPT(" ",SOURCE!$S$2-5+4+1-1-LEN(SUBSTITUTE(SUBSTITUTE(TEXT(SOURCE!H1067,"????0"),"  ","")," ",""))), "")&amp;
      SUBSTITUTE(SUBSTITUTE(TEXT(SOURCE!H1067,"????0"),"  ","")," ","")&amp;","&amp; IF(SOURCE!$T$2-3 &gt;= 0, REPT(" ",SOURCE!$T$2-3-5), "")&amp;
      SOURCE!I1067&amp;" | "&amp; IF(SOURCE!$U$2-LEN(SOURCE!I1067) &gt;= 0, REPT(" ",SOURCE!$U$2-LEN(SOURCE!I1067)), "")&amp;
      SOURCE!J1067&amp;      IF(SOURCE!$V$2-LEN(SOURCE!J1067) &gt;= 0, REPT(" ",SOURCE!$V$2-LEN(SOURCE!J1067)), "")&amp;
  " | "&amp; SOURCE!K1067&amp;      IF(SOURCE!$X$2-LEN(SOURCE!K1067) &gt;= 0, REPT(" ",SOURCE!$X$2-LEN(SOURCE!K1067)), "")&amp;
      "},"&amp;IF(SOURCE!L1067&lt;&gt;"",""&amp;SOURCE!L1067,"")
 )
)
)</f>
        <v>/* 1043 */  { itemToBeCoded,               NOPARAM,                     "1043",                                        "1043",                                        (0 &lt;&lt; TAM_MAX_BITS) |     0, CAT_FREE | SLS_UNCHANGED | US_UNCHANGED},</v>
      </c>
    </row>
    <row r="1068" spans="1:1">
      <c r="A1068" s="168" t="str">
        <f>IF(AND(OR(SOURCE!A1068="",ISBLANK(SOURCE!A1068)),SOURCE!B1068&gt;0),IF(ISBLANK(SOURCE!C1068),"",SOURCE!C1068),
IF(SOURCE!B1068&lt;0,VLOOKUP(SOURCE!B1068,lookups!A$1:B$25,2,0),
  IF(ISBLANK(SOURCE!B1068),
    "",
    "/* "&amp;TEXT(SOURCE!B1068,"???0")&amp;" *"&amp;
      SOURCE!C1068&amp;", "&amp; IF(SOURCE!$O$2-LEN(SOURCE!C1068) &gt;= 0, REPT(" ",SOURCE!$O$2-LEN(SOURCE!C1068)), "")&amp;
      SOURCE!D1068&amp;", "&amp; IF(SOURCE!$P$2-LEN(SOURCE!D1068) &gt;= 0, REPT(" ",SOURCE!$P$2-LEN(SOURCE!D1068)), "")&amp;
      SOURCE!E1068&amp;", "&amp; IF(SOURCE!$Q$2-LEN(SOURCE!E1068) &gt;=0, REPT(" ",SOURCE!$Q$2-LEN(SOURCE!E1068)), "")&amp;
      SOURCE!F1068&amp;", "&amp; IF(SOURCE!$R$2-LEN(SOURCE!F1068) &gt;= 0, REPT(" ",SOURCE!$R$2-LEN(SOURCE!F1068)+2), "")&amp;"("&amp;
      SUBSTITUTE(TEXT(SOURCE!G1068,"??0"),"  ","")&amp;" &lt;&lt; TAM_MAX_BITS) |"&amp; IF(SOURCE!$S$2-3 &gt;= 0, REPT(" ",SOURCE!$S$2-5+4+1-1-LEN(SUBSTITUTE(SUBSTITUTE(TEXT(SOURCE!H1068,"????0"),"  ","")," ",""))), "")&amp;
      SUBSTITUTE(SUBSTITUTE(TEXT(SOURCE!H1068,"????0"),"  ","")," ","")&amp;","&amp; IF(SOURCE!$T$2-3 &gt;= 0, REPT(" ",SOURCE!$T$2-3-5), "")&amp;
      SOURCE!I1068&amp;" | "&amp; IF(SOURCE!$U$2-LEN(SOURCE!I1068) &gt;= 0, REPT(" ",SOURCE!$U$2-LEN(SOURCE!I1068)), "")&amp;
      SOURCE!J1068&amp;      IF(SOURCE!$V$2-LEN(SOURCE!J1068) &gt;= 0, REPT(" ",SOURCE!$V$2-LEN(SOURCE!J1068)), "")&amp;
  " | "&amp; SOURCE!K1068&amp;      IF(SOURCE!$X$2-LEN(SOURCE!K1068) &gt;= 0, REPT(" ",SOURCE!$X$2-LEN(SOURCE!K1068)), "")&amp;
      "},"&amp;IF(SOURCE!L1068&lt;&gt;"",""&amp;SOURCE!L1068,"")
 )
)
)</f>
        <v>/* 1044 */  { addItemToBuffer,             ITM_RIGHT_ARROW,             "",                                            STD_RIGHT_ARROW,                               (0 &lt;&lt; TAM_MAX_BITS) |     0, CAT_NONE | SLS_UNCHANGED | US_UNCHANGED},</v>
      </c>
    </row>
    <row r="1069" spans="1:1">
      <c r="A1069" s="168" t="str">
        <f>IF(AND(OR(SOURCE!A1069="",ISBLANK(SOURCE!A1069)),SOURCE!B1069&gt;0),IF(ISBLANK(SOURCE!C1069),"",SOURCE!C1069),
IF(SOURCE!B1069&lt;0,VLOOKUP(SOURCE!B1069,lookups!A$1:B$25,2,0),
  IF(ISBLANK(SOURCE!B1069),
    "",
    "/* "&amp;TEXT(SOURCE!B1069,"???0")&amp;" *"&amp;
      SOURCE!C1069&amp;", "&amp; IF(SOURCE!$O$2-LEN(SOURCE!C1069) &gt;= 0, REPT(" ",SOURCE!$O$2-LEN(SOURCE!C1069)), "")&amp;
      SOURCE!D1069&amp;", "&amp; IF(SOURCE!$P$2-LEN(SOURCE!D1069) &gt;= 0, REPT(" ",SOURCE!$P$2-LEN(SOURCE!D1069)), "")&amp;
      SOURCE!E1069&amp;", "&amp; IF(SOURCE!$Q$2-LEN(SOURCE!E1069) &gt;=0, REPT(" ",SOURCE!$Q$2-LEN(SOURCE!E1069)), "")&amp;
      SOURCE!F1069&amp;", "&amp; IF(SOURCE!$R$2-LEN(SOURCE!F1069) &gt;= 0, REPT(" ",SOURCE!$R$2-LEN(SOURCE!F1069)+2), "")&amp;"("&amp;
      SUBSTITUTE(TEXT(SOURCE!G1069,"??0"),"  ","")&amp;" &lt;&lt; TAM_MAX_BITS) |"&amp; IF(SOURCE!$S$2-3 &gt;= 0, REPT(" ",SOURCE!$S$2-5+4+1-1-LEN(SUBSTITUTE(SUBSTITUTE(TEXT(SOURCE!H1069,"????0"),"  ","")," ",""))), "")&amp;
      SUBSTITUTE(SUBSTITUTE(TEXT(SOURCE!H1069,"????0"),"  ","")," ","")&amp;","&amp; IF(SOURCE!$T$2-3 &gt;= 0, REPT(" ",SOURCE!$T$2-3-5), "")&amp;
      SOURCE!I1069&amp;" | "&amp; IF(SOURCE!$U$2-LEN(SOURCE!I1069) &gt;= 0, REPT(" ",SOURCE!$U$2-LEN(SOURCE!I1069)), "")&amp;
      SOURCE!J1069&amp;      IF(SOURCE!$V$2-LEN(SOURCE!J1069) &gt;= 0, REPT(" ",SOURCE!$V$2-LEN(SOURCE!J1069)), "")&amp;
  " | "&amp; SOURCE!K1069&amp;      IF(SOURCE!$X$2-LEN(SOURCE!K1069) &gt;= 0, REPT(" ",SOURCE!$X$2-LEN(SOURCE!K1069)), "")&amp;
      "},"&amp;IF(SOURCE!L1069&lt;&gt;"",""&amp;SOURCE!L1069,"")
 )
)
)</f>
        <v>/* 1045 */  { addItemToBuffer,             ITM_DOWN_ARROW,              "",                                            STD_DOWN_ARROW,                                (0 &lt;&lt; TAM_MAX_BITS) |     0, CAT_NONE | SLS_UNCHANGED | US_UNCHANGED},</v>
      </c>
    </row>
    <row r="1070" spans="1:1">
      <c r="A1070" s="168" t="str">
        <f>IF(AND(OR(SOURCE!A1070="",ISBLANK(SOURCE!A1070)),SOURCE!B1070&gt;0),IF(ISBLANK(SOURCE!C1070),"",SOURCE!C1070),
IF(SOURCE!B1070&lt;0,VLOOKUP(SOURCE!B1070,lookups!A$1:B$25,2,0),
  IF(ISBLANK(SOURCE!B1070),
    "",
    "/* "&amp;TEXT(SOURCE!B1070,"???0")&amp;" *"&amp;
      SOURCE!C1070&amp;", "&amp; IF(SOURCE!$O$2-LEN(SOURCE!C1070) &gt;= 0, REPT(" ",SOURCE!$O$2-LEN(SOURCE!C1070)), "")&amp;
      SOURCE!D1070&amp;", "&amp; IF(SOURCE!$P$2-LEN(SOURCE!D1070) &gt;= 0, REPT(" ",SOURCE!$P$2-LEN(SOURCE!D1070)), "")&amp;
      SOURCE!E1070&amp;", "&amp; IF(SOURCE!$Q$2-LEN(SOURCE!E1070) &gt;=0, REPT(" ",SOURCE!$Q$2-LEN(SOURCE!E1070)), "")&amp;
      SOURCE!F1070&amp;", "&amp; IF(SOURCE!$R$2-LEN(SOURCE!F1070) &gt;= 0, REPT(" ",SOURCE!$R$2-LEN(SOURCE!F1070)+2), "")&amp;"("&amp;
      SUBSTITUTE(TEXT(SOURCE!G1070,"??0"),"  ","")&amp;" &lt;&lt; TAM_MAX_BITS) |"&amp; IF(SOURCE!$S$2-3 &gt;= 0, REPT(" ",SOURCE!$S$2-5+4+1-1-LEN(SUBSTITUTE(SUBSTITUTE(TEXT(SOURCE!H1070,"????0"),"  ","")," ",""))), "")&amp;
      SUBSTITUTE(SUBSTITUTE(TEXT(SOURCE!H1070,"????0"),"  ","")," ","")&amp;","&amp; IF(SOURCE!$T$2-3 &gt;= 0, REPT(" ",SOURCE!$T$2-3-5), "")&amp;
      SOURCE!I1070&amp;" | "&amp; IF(SOURCE!$U$2-LEN(SOURCE!I1070) &gt;= 0, REPT(" ",SOURCE!$U$2-LEN(SOURCE!I1070)), "")&amp;
      SOURCE!J1070&amp;      IF(SOURCE!$V$2-LEN(SOURCE!J1070) &gt;= 0, REPT(" ",SOURCE!$V$2-LEN(SOURCE!J1070)), "")&amp;
  " | "&amp; SOURCE!K1070&amp;      IF(SOURCE!$X$2-LEN(SOURCE!K1070) &gt;= 0, REPT(" ",SOURCE!$X$2-LEN(SOURCE!K1070)), "")&amp;
      "},"&amp;IF(SOURCE!L1070&lt;&gt;"",""&amp;SOURCE!L1070,"")
 )
)
)</f>
        <v>/* 1046 */  { itemToBeCoded,               NOPARAM,                     "1046",                                        "1046",                                        (0 &lt;&lt; TAM_MAX_BITS) |     0, CAT_FREE | SLS_UNCHANGED | US_UNCHANGED},</v>
      </c>
    </row>
    <row r="1071" spans="1:1">
      <c r="A1071" s="168" t="str">
        <f>IF(AND(OR(SOURCE!A1071="",ISBLANK(SOURCE!A1071)),SOURCE!B1071&gt;0),IF(ISBLANK(SOURCE!C1071),"",SOURCE!C1071),
IF(SOURCE!B1071&lt;0,VLOOKUP(SOURCE!B1071,lookups!A$1:B$25,2,0),
  IF(ISBLANK(SOURCE!B1071),
    "",
    "/* "&amp;TEXT(SOURCE!B1071,"???0")&amp;" *"&amp;
      SOURCE!C1071&amp;", "&amp; IF(SOURCE!$O$2-LEN(SOURCE!C1071) &gt;= 0, REPT(" ",SOURCE!$O$2-LEN(SOURCE!C1071)), "")&amp;
      SOURCE!D1071&amp;", "&amp; IF(SOURCE!$P$2-LEN(SOURCE!D1071) &gt;= 0, REPT(" ",SOURCE!$P$2-LEN(SOURCE!D1071)), "")&amp;
      SOURCE!E1071&amp;", "&amp; IF(SOURCE!$Q$2-LEN(SOURCE!E1071) &gt;=0, REPT(" ",SOURCE!$Q$2-LEN(SOURCE!E1071)), "")&amp;
      SOURCE!F1071&amp;", "&amp; IF(SOURCE!$R$2-LEN(SOURCE!F1071) &gt;= 0, REPT(" ",SOURCE!$R$2-LEN(SOURCE!F1071)+2), "")&amp;"("&amp;
      SUBSTITUTE(TEXT(SOURCE!G1071,"??0"),"  ","")&amp;" &lt;&lt; TAM_MAX_BITS) |"&amp; IF(SOURCE!$S$2-3 &gt;= 0, REPT(" ",SOURCE!$S$2-5+4+1-1-LEN(SUBSTITUTE(SUBSTITUTE(TEXT(SOURCE!H1071,"????0"),"  ","")," ",""))), "")&amp;
      SUBSTITUTE(SUBSTITUTE(TEXT(SOURCE!H1071,"????0"),"  ","")," ","")&amp;","&amp; IF(SOURCE!$T$2-3 &gt;= 0, REPT(" ",SOURCE!$T$2-3-5), "")&amp;
      SOURCE!I1071&amp;" | "&amp; IF(SOURCE!$U$2-LEN(SOURCE!I1071) &gt;= 0, REPT(" ",SOURCE!$U$2-LEN(SOURCE!I1071)), "")&amp;
      SOURCE!J1071&amp;      IF(SOURCE!$V$2-LEN(SOURCE!J1071) &gt;= 0, REPT(" ",SOURCE!$V$2-LEN(SOURCE!J1071)), "")&amp;
  " | "&amp; SOURCE!K1071&amp;      IF(SOURCE!$X$2-LEN(SOURCE!K1071) &gt;= 0, REPT(" ",SOURCE!$X$2-LEN(SOURCE!K1071)), "")&amp;
      "},"&amp;IF(SOURCE!L1071&lt;&gt;"",""&amp;SOURCE!L1071,"")
 )
)
)</f>
        <v>/* 1047 */  { addItemToBuffer,             ITM_SERIAL_IO,               "",                                            STD_SERIAL_IO,                                 (0 &lt;&lt; TAM_MAX_BITS) |     0, CAT_NONE | SLS_UNCHANGED | US_UNCHANGED},</v>
      </c>
    </row>
    <row r="1072" spans="1:1">
      <c r="A1072" s="168" t="str">
        <f>IF(AND(OR(SOURCE!A1072="",ISBLANK(SOURCE!A1072)),SOURCE!B1072&gt;0),IF(ISBLANK(SOURCE!C1072),"",SOURCE!C1072),
IF(SOURCE!B1072&lt;0,VLOOKUP(SOURCE!B1072,lookups!A$1:B$25,2,0),
  IF(ISBLANK(SOURCE!B1072),
    "",
    "/* "&amp;TEXT(SOURCE!B1072,"???0")&amp;" *"&amp;
      SOURCE!C1072&amp;", "&amp; IF(SOURCE!$O$2-LEN(SOURCE!C1072) &gt;= 0, REPT(" ",SOURCE!$O$2-LEN(SOURCE!C1072)), "")&amp;
      SOURCE!D1072&amp;", "&amp; IF(SOURCE!$P$2-LEN(SOURCE!D1072) &gt;= 0, REPT(" ",SOURCE!$P$2-LEN(SOURCE!D1072)), "")&amp;
      SOURCE!E1072&amp;", "&amp; IF(SOURCE!$Q$2-LEN(SOURCE!E1072) &gt;=0, REPT(" ",SOURCE!$Q$2-LEN(SOURCE!E1072)), "")&amp;
      SOURCE!F1072&amp;", "&amp; IF(SOURCE!$R$2-LEN(SOURCE!F1072) &gt;= 0, REPT(" ",SOURCE!$R$2-LEN(SOURCE!F1072)+2), "")&amp;"("&amp;
      SUBSTITUTE(TEXT(SOURCE!G1072,"??0"),"  ","")&amp;" &lt;&lt; TAM_MAX_BITS) |"&amp; IF(SOURCE!$S$2-3 &gt;= 0, REPT(" ",SOURCE!$S$2-5+4+1-1-LEN(SUBSTITUTE(SUBSTITUTE(TEXT(SOURCE!H1072,"????0"),"  ","")," ",""))), "")&amp;
      SUBSTITUTE(SUBSTITUTE(TEXT(SOURCE!H1072,"????0"),"  ","")," ","")&amp;","&amp; IF(SOURCE!$T$2-3 &gt;= 0, REPT(" ",SOURCE!$T$2-3-5), "")&amp;
      SOURCE!I1072&amp;" | "&amp; IF(SOURCE!$U$2-LEN(SOURCE!I1072) &gt;= 0, REPT(" ",SOURCE!$U$2-LEN(SOURCE!I1072)), "")&amp;
      SOURCE!J1072&amp;      IF(SOURCE!$V$2-LEN(SOURCE!J1072) &gt;= 0, REPT(" ",SOURCE!$V$2-LEN(SOURCE!J1072)), "")&amp;
  " | "&amp; SOURCE!K1072&amp;      IF(SOURCE!$X$2-LEN(SOURCE!K1072) &gt;= 0, REPT(" ",SOURCE!$X$2-LEN(SOURCE!K1072)), "")&amp;
      "},"&amp;IF(SOURCE!L1072&lt;&gt;"",""&amp;SOURCE!L1072,"")
 )
)
)</f>
        <v>/* 1048 */  { itemToBeCoded,               NOPARAM,                     "",                                            STD_RIGHT_SHORT_ARROW,                         (0 &lt;&lt; TAM_MAX_BITS) |     0, CAT_NONE | SLS_UNCHANGED | US_UNCHANGED},</v>
      </c>
    </row>
    <row r="1073" spans="1:1">
      <c r="A1073" s="168" t="str">
        <f>IF(AND(OR(SOURCE!A1073="",ISBLANK(SOURCE!A1073)),SOURCE!B1073&gt;0),IF(ISBLANK(SOURCE!C1073),"",SOURCE!C1073),
IF(SOURCE!B1073&lt;0,VLOOKUP(SOURCE!B1073,lookups!A$1:B$25,2,0),
  IF(ISBLANK(SOURCE!B1073),
    "",
    "/* "&amp;TEXT(SOURCE!B1073,"???0")&amp;" *"&amp;
      SOURCE!C1073&amp;", "&amp; IF(SOURCE!$O$2-LEN(SOURCE!C1073) &gt;= 0, REPT(" ",SOURCE!$O$2-LEN(SOURCE!C1073)), "")&amp;
      SOURCE!D1073&amp;", "&amp; IF(SOURCE!$P$2-LEN(SOURCE!D1073) &gt;= 0, REPT(" ",SOURCE!$P$2-LEN(SOURCE!D1073)), "")&amp;
      SOURCE!E1073&amp;", "&amp; IF(SOURCE!$Q$2-LEN(SOURCE!E1073) &gt;=0, REPT(" ",SOURCE!$Q$2-LEN(SOURCE!E1073)), "")&amp;
      SOURCE!F1073&amp;", "&amp; IF(SOURCE!$R$2-LEN(SOURCE!F1073) &gt;= 0, REPT(" ",SOURCE!$R$2-LEN(SOURCE!F1073)+2), "")&amp;"("&amp;
      SUBSTITUTE(TEXT(SOURCE!G1073,"??0"),"  ","")&amp;" &lt;&lt; TAM_MAX_BITS) |"&amp; IF(SOURCE!$S$2-3 &gt;= 0, REPT(" ",SOURCE!$S$2-5+4+1-1-LEN(SUBSTITUTE(SUBSTITUTE(TEXT(SOURCE!H1073,"????0"),"  ","")," ",""))), "")&amp;
      SUBSTITUTE(SUBSTITUTE(TEXT(SOURCE!H1073,"????0"),"  ","")," ","")&amp;","&amp; IF(SOURCE!$T$2-3 &gt;= 0, REPT(" ",SOURCE!$T$2-3-5), "")&amp;
      SOURCE!I1073&amp;" | "&amp; IF(SOURCE!$U$2-LEN(SOURCE!I1073) &gt;= 0, REPT(" ",SOURCE!$U$2-LEN(SOURCE!I1073)), "")&amp;
      SOURCE!J1073&amp;      IF(SOURCE!$V$2-LEN(SOURCE!J1073) &gt;= 0, REPT(" ",SOURCE!$V$2-LEN(SOURCE!J1073)), "")&amp;
  " | "&amp; SOURCE!K1073&amp;      IF(SOURCE!$X$2-LEN(SOURCE!K1073) &gt;= 0, REPT(" ",SOURCE!$X$2-LEN(SOURCE!K1073)), "")&amp;
      "},"&amp;IF(SOURCE!L1073&lt;&gt;"",""&amp;SOURCE!L1073,"")
 )
)
)</f>
        <v>/* 1049 */  { itemToBeCoded,               NOPARAM,                     "",                                            STD_LEFT_RIGHT_ARROWS,                         (0 &lt;&lt; TAM_MAX_BITS) |     0, CAT_NONE | SLS_UNCHANGED | US_UNCHANGED},</v>
      </c>
    </row>
    <row r="1074" spans="1:1">
      <c r="A1074" s="168" t="str">
        <f>IF(AND(OR(SOURCE!A1074="",ISBLANK(SOURCE!A1074)),SOURCE!B1074&gt;0),IF(ISBLANK(SOURCE!C1074),"",SOURCE!C1074),
IF(SOURCE!B1074&lt;0,VLOOKUP(SOURCE!B1074,lookups!A$1:B$25,2,0),
  IF(ISBLANK(SOURCE!B1074),
    "",
    "/* "&amp;TEXT(SOURCE!B1074,"???0")&amp;" *"&amp;
      SOURCE!C1074&amp;", "&amp; IF(SOURCE!$O$2-LEN(SOURCE!C1074) &gt;= 0, REPT(" ",SOURCE!$O$2-LEN(SOURCE!C1074)), "")&amp;
      SOURCE!D1074&amp;", "&amp; IF(SOURCE!$P$2-LEN(SOURCE!D1074) &gt;= 0, REPT(" ",SOURCE!$P$2-LEN(SOURCE!D1074)), "")&amp;
      SOURCE!E1074&amp;", "&amp; IF(SOURCE!$Q$2-LEN(SOURCE!E1074) &gt;=0, REPT(" ",SOURCE!$Q$2-LEN(SOURCE!E1074)), "")&amp;
      SOURCE!F1074&amp;", "&amp; IF(SOURCE!$R$2-LEN(SOURCE!F1074) &gt;= 0, REPT(" ",SOURCE!$R$2-LEN(SOURCE!F1074)+2), "")&amp;"("&amp;
      SUBSTITUTE(TEXT(SOURCE!G1074,"??0"),"  ","")&amp;" &lt;&lt; TAM_MAX_BITS) |"&amp; IF(SOURCE!$S$2-3 &gt;= 0, REPT(" ",SOURCE!$S$2-5+4+1-1-LEN(SUBSTITUTE(SUBSTITUTE(TEXT(SOURCE!H1074,"????0"),"  ","")," ",""))), "")&amp;
      SUBSTITUTE(SUBSTITUTE(TEXT(SOURCE!H1074,"????0"),"  ","")," ","")&amp;","&amp; IF(SOURCE!$T$2-3 &gt;= 0, REPT(" ",SOURCE!$T$2-3-5), "")&amp;
      SOURCE!I1074&amp;" | "&amp; IF(SOURCE!$U$2-LEN(SOURCE!I1074) &gt;= 0, REPT(" ",SOURCE!$U$2-LEN(SOURCE!I1074)), "")&amp;
      SOURCE!J1074&amp;      IF(SOURCE!$V$2-LEN(SOURCE!J1074) &gt;= 0, REPT(" ",SOURCE!$V$2-LEN(SOURCE!J1074)), "")&amp;
  " | "&amp; SOURCE!K1074&amp;      IF(SOURCE!$X$2-LEN(SOURCE!K1074) &gt;= 0, REPT(" ",SOURCE!$X$2-LEN(SOURCE!K1074)), "")&amp;
      "},"&amp;IF(SOURCE!L1074&lt;&gt;"",""&amp;SOURCE!L1074,"")
 )
)
)</f>
        <v>/* 1050 */  { itemToBeCoded,               NOPARAM,                     "",                                            STD_BST,                                       (0 &lt;&lt; TAM_MAX_BITS) |     0, CAT_NONE | SLS_UNCHANGED | US_UNCHANGED},</v>
      </c>
    </row>
    <row r="1075" spans="1:1">
      <c r="A1075" s="168" t="str">
        <f>IF(AND(OR(SOURCE!A1075="",ISBLANK(SOURCE!A1075)),SOURCE!B1075&gt;0),IF(ISBLANK(SOURCE!C1075),"",SOURCE!C1075),
IF(SOURCE!B1075&lt;0,VLOOKUP(SOURCE!B1075,lookups!A$1:B$25,2,0),
  IF(ISBLANK(SOURCE!B1075),
    "",
    "/* "&amp;TEXT(SOURCE!B1075,"???0")&amp;" *"&amp;
      SOURCE!C1075&amp;", "&amp; IF(SOURCE!$O$2-LEN(SOURCE!C1075) &gt;= 0, REPT(" ",SOURCE!$O$2-LEN(SOURCE!C1075)), "")&amp;
      SOURCE!D1075&amp;", "&amp; IF(SOURCE!$P$2-LEN(SOURCE!D1075) &gt;= 0, REPT(" ",SOURCE!$P$2-LEN(SOURCE!D1075)), "")&amp;
      SOURCE!E1075&amp;", "&amp; IF(SOURCE!$Q$2-LEN(SOURCE!E1075) &gt;=0, REPT(" ",SOURCE!$Q$2-LEN(SOURCE!E1075)), "")&amp;
      SOURCE!F1075&amp;", "&amp; IF(SOURCE!$R$2-LEN(SOURCE!F1075) &gt;= 0, REPT(" ",SOURCE!$R$2-LEN(SOURCE!F1075)+2), "")&amp;"("&amp;
      SUBSTITUTE(TEXT(SOURCE!G1075,"??0"),"  ","")&amp;" &lt;&lt; TAM_MAX_BITS) |"&amp; IF(SOURCE!$S$2-3 &gt;= 0, REPT(" ",SOURCE!$S$2-5+4+1-1-LEN(SUBSTITUTE(SUBSTITUTE(TEXT(SOURCE!H1075,"????0"),"  ","")," ",""))), "")&amp;
      SUBSTITUTE(SUBSTITUTE(TEXT(SOURCE!H1075,"????0"),"  ","")," ","")&amp;","&amp; IF(SOURCE!$T$2-3 &gt;= 0, REPT(" ",SOURCE!$T$2-3-5), "")&amp;
      SOURCE!I1075&amp;" | "&amp; IF(SOURCE!$U$2-LEN(SOURCE!I1075) &gt;= 0, REPT(" ",SOURCE!$U$2-LEN(SOURCE!I1075)), "")&amp;
      SOURCE!J1075&amp;      IF(SOURCE!$V$2-LEN(SOURCE!J1075) &gt;= 0, REPT(" ",SOURCE!$V$2-LEN(SOURCE!J1075)), "")&amp;
  " | "&amp; SOURCE!K1075&amp;      IF(SOURCE!$X$2-LEN(SOURCE!K1075) &gt;= 0, REPT(" ",SOURCE!$X$2-LEN(SOURCE!K1075)), "")&amp;
      "},"&amp;IF(SOURCE!L1075&lt;&gt;"",""&amp;SOURCE!L1075,"")
 )
)
)</f>
        <v>/* 1051 */  { itemToBeCoded,               NOPARAM,                     "",                                            STD_SST,                                       (0 &lt;&lt; TAM_MAX_BITS) |     0, CAT_NONE | SLS_UNCHANGED | US_UNCHANGED},</v>
      </c>
    </row>
    <row r="1076" spans="1:1">
      <c r="A1076" s="168" t="str">
        <f>IF(AND(OR(SOURCE!A1076="",ISBLANK(SOURCE!A1076)),SOURCE!B1076&gt;0),IF(ISBLANK(SOURCE!C1076),"",SOURCE!C1076),
IF(SOURCE!B1076&lt;0,VLOOKUP(SOURCE!B1076,lookups!A$1:B$25,2,0),
  IF(ISBLANK(SOURCE!B1076),
    "",
    "/* "&amp;TEXT(SOURCE!B1076,"???0")&amp;" *"&amp;
      SOURCE!C1076&amp;", "&amp; IF(SOURCE!$O$2-LEN(SOURCE!C1076) &gt;= 0, REPT(" ",SOURCE!$O$2-LEN(SOURCE!C1076)), "")&amp;
      SOURCE!D1076&amp;", "&amp; IF(SOURCE!$P$2-LEN(SOURCE!D1076) &gt;= 0, REPT(" ",SOURCE!$P$2-LEN(SOURCE!D1076)), "")&amp;
      SOURCE!E1076&amp;", "&amp; IF(SOURCE!$Q$2-LEN(SOURCE!E1076) &gt;=0, REPT(" ",SOURCE!$Q$2-LEN(SOURCE!E1076)), "")&amp;
      SOURCE!F1076&amp;", "&amp; IF(SOURCE!$R$2-LEN(SOURCE!F1076) &gt;= 0, REPT(" ",SOURCE!$R$2-LEN(SOURCE!F1076)+2), "")&amp;"("&amp;
      SUBSTITUTE(TEXT(SOURCE!G1076,"??0"),"  ","")&amp;" &lt;&lt; TAM_MAX_BITS) |"&amp; IF(SOURCE!$S$2-3 &gt;= 0, REPT(" ",SOURCE!$S$2-5+4+1-1-LEN(SUBSTITUTE(SUBSTITUTE(TEXT(SOURCE!H1076,"????0"),"  ","")," ",""))), "")&amp;
      SUBSTITUTE(SUBSTITUTE(TEXT(SOURCE!H1076,"????0"),"  ","")," ","")&amp;","&amp; IF(SOURCE!$T$2-3 &gt;= 0, REPT(" ",SOURCE!$T$2-3-5), "")&amp;
      SOURCE!I1076&amp;" | "&amp; IF(SOURCE!$U$2-LEN(SOURCE!I1076) &gt;= 0, REPT(" ",SOURCE!$U$2-LEN(SOURCE!I1076)), "")&amp;
      SOURCE!J1076&amp;      IF(SOURCE!$V$2-LEN(SOURCE!J1076) &gt;= 0, REPT(" ",SOURCE!$V$2-LEN(SOURCE!J1076)), "")&amp;
  " | "&amp; SOURCE!K1076&amp;      IF(SOURCE!$X$2-LEN(SOURCE!K1076) &gt;= 0, REPT(" ",SOURCE!$X$2-LEN(SOURCE!K1076)), "")&amp;
      "},"&amp;IF(SOURCE!L1076&lt;&gt;"",""&amp;SOURCE!L1076,"")
 )
)
)</f>
        <v>/* 1052 */  { itemToBeCoded,               NOPARAM,                     "",                                            STD_HAMBURGER,                                 (0 &lt;&lt; TAM_MAX_BITS) |     0, CAT_NONE | SLS_UNCHANGED | US_UNCHANGED},</v>
      </c>
    </row>
    <row r="1077" spans="1:1">
      <c r="A1077" s="168" t="str">
        <f>IF(AND(OR(SOURCE!A1077="",ISBLANK(SOURCE!A1077)),SOURCE!B1077&gt;0),IF(ISBLANK(SOURCE!C1077),"",SOURCE!C1077),
IF(SOURCE!B1077&lt;0,VLOOKUP(SOURCE!B1077,lookups!A$1:B$25,2,0),
  IF(ISBLANK(SOURCE!B1077),
    "",
    "/* "&amp;TEXT(SOURCE!B1077,"???0")&amp;" *"&amp;
      SOURCE!C1077&amp;", "&amp; IF(SOURCE!$O$2-LEN(SOURCE!C1077) &gt;= 0, REPT(" ",SOURCE!$O$2-LEN(SOURCE!C1077)), "")&amp;
      SOURCE!D1077&amp;", "&amp; IF(SOURCE!$P$2-LEN(SOURCE!D1077) &gt;= 0, REPT(" ",SOURCE!$P$2-LEN(SOURCE!D1077)), "")&amp;
      SOURCE!E1077&amp;", "&amp; IF(SOURCE!$Q$2-LEN(SOURCE!E1077) &gt;=0, REPT(" ",SOURCE!$Q$2-LEN(SOURCE!E1077)), "")&amp;
      SOURCE!F1077&amp;", "&amp; IF(SOURCE!$R$2-LEN(SOURCE!F1077) &gt;= 0, REPT(" ",SOURCE!$R$2-LEN(SOURCE!F1077)+2), "")&amp;"("&amp;
      SUBSTITUTE(TEXT(SOURCE!G1077,"??0"),"  ","")&amp;" &lt;&lt; TAM_MAX_BITS) |"&amp; IF(SOURCE!$S$2-3 &gt;= 0, REPT(" ",SOURCE!$S$2-5+4+1-1-LEN(SUBSTITUTE(SUBSTITUTE(TEXT(SOURCE!H1077,"????0"),"  ","")," ",""))), "")&amp;
      SUBSTITUTE(SUBSTITUTE(TEXT(SOURCE!H1077,"????0"),"  ","")," ","")&amp;","&amp; IF(SOURCE!$T$2-3 &gt;= 0, REPT(" ",SOURCE!$T$2-3-5), "")&amp;
      SOURCE!I1077&amp;" | "&amp; IF(SOURCE!$U$2-LEN(SOURCE!I1077) &gt;= 0, REPT(" ",SOURCE!$U$2-LEN(SOURCE!I1077)), "")&amp;
      SOURCE!J1077&amp;      IF(SOURCE!$V$2-LEN(SOURCE!J1077) &gt;= 0, REPT(" ",SOURCE!$V$2-LEN(SOURCE!J1077)), "")&amp;
  " | "&amp; SOURCE!K1077&amp;      IF(SOURCE!$X$2-LEN(SOURCE!K1077) &gt;= 0, REPT(" ",SOURCE!$X$2-LEN(SOURCE!K1077)), "")&amp;
      "},"&amp;IF(SOURCE!L1077&lt;&gt;"",""&amp;SOURCE!L1077,"")
 )
)
)</f>
        <v>/* 1053 */  { itemToBeCoded,               NOPARAM,                     "",                                            STD_UNDO,                                      (0 &lt;&lt; TAM_MAX_BITS) |     0, CAT_NONE | SLS_UNCHANGED | US_UNCHANGED},</v>
      </c>
    </row>
    <row r="1078" spans="1:1">
      <c r="A1078" s="168" t="str">
        <f>IF(AND(OR(SOURCE!A1078="",ISBLANK(SOURCE!A1078)),SOURCE!B1078&gt;0),IF(ISBLANK(SOURCE!C1078),"",SOURCE!C1078),
IF(SOURCE!B1078&lt;0,VLOOKUP(SOURCE!B1078,lookups!A$1:B$25,2,0),
  IF(ISBLANK(SOURCE!B1078),
    "",
    "/* "&amp;TEXT(SOURCE!B1078,"???0")&amp;" *"&amp;
      SOURCE!C1078&amp;", "&amp; IF(SOURCE!$O$2-LEN(SOURCE!C1078) &gt;= 0, REPT(" ",SOURCE!$O$2-LEN(SOURCE!C1078)), "")&amp;
      SOURCE!D1078&amp;", "&amp; IF(SOURCE!$P$2-LEN(SOURCE!D1078) &gt;= 0, REPT(" ",SOURCE!$P$2-LEN(SOURCE!D1078)), "")&amp;
      SOURCE!E1078&amp;", "&amp; IF(SOURCE!$Q$2-LEN(SOURCE!E1078) &gt;=0, REPT(" ",SOURCE!$Q$2-LEN(SOURCE!E1078)), "")&amp;
      SOURCE!F1078&amp;", "&amp; IF(SOURCE!$R$2-LEN(SOURCE!F1078) &gt;= 0, REPT(" ",SOURCE!$R$2-LEN(SOURCE!F1078)+2), "")&amp;"("&amp;
      SUBSTITUTE(TEXT(SOURCE!G1078,"??0"),"  ","")&amp;" &lt;&lt; TAM_MAX_BITS) |"&amp; IF(SOURCE!$S$2-3 &gt;= 0, REPT(" ",SOURCE!$S$2-5+4+1-1-LEN(SUBSTITUTE(SUBSTITUTE(TEXT(SOURCE!H1078,"????0"),"  ","")," ",""))), "")&amp;
      SUBSTITUTE(SUBSTITUTE(TEXT(SOURCE!H1078,"????0"),"  ","")," ","")&amp;","&amp; IF(SOURCE!$T$2-3 &gt;= 0, REPT(" ",SOURCE!$T$2-3-5), "")&amp;
      SOURCE!I1078&amp;" | "&amp; IF(SOURCE!$U$2-LEN(SOURCE!I1078) &gt;= 0, REPT(" ",SOURCE!$U$2-LEN(SOURCE!I1078)), "")&amp;
      SOURCE!J1078&amp;      IF(SOURCE!$V$2-LEN(SOURCE!J1078) &gt;= 0, REPT(" ",SOURCE!$V$2-LEN(SOURCE!J1078)), "")&amp;
  " | "&amp; SOURCE!K1078&amp;      IF(SOURCE!$X$2-LEN(SOURCE!K1078) &gt;= 0, REPT(" ",SOURCE!$X$2-LEN(SOURCE!K1078)), "")&amp;
      "},"&amp;IF(SOURCE!L1078&lt;&gt;"",""&amp;SOURCE!L1078,"")
 )
)
)</f>
        <v>/* 1054 */  { itemToBeCoded,               NOPARAM,                     "",                                            STD_FOR_ALL,                                   (0 &lt;&lt; TAM_MAX_BITS) |     0, CAT_NONE | SLS_UNCHANGED | US_UNCHANGED},</v>
      </c>
    </row>
    <row r="1079" spans="1:1">
      <c r="A1079" s="168" t="str">
        <f>IF(AND(OR(SOURCE!A1079="",ISBLANK(SOURCE!A1079)),SOURCE!B1079&gt;0),IF(ISBLANK(SOURCE!C1079),"",SOURCE!C1079),
IF(SOURCE!B1079&lt;0,VLOOKUP(SOURCE!B1079,lookups!A$1:B$25,2,0),
  IF(ISBLANK(SOURCE!B1079),
    "",
    "/* "&amp;TEXT(SOURCE!B1079,"???0")&amp;" *"&amp;
      SOURCE!C1079&amp;", "&amp; IF(SOURCE!$O$2-LEN(SOURCE!C1079) &gt;= 0, REPT(" ",SOURCE!$O$2-LEN(SOURCE!C1079)), "")&amp;
      SOURCE!D1079&amp;", "&amp; IF(SOURCE!$P$2-LEN(SOURCE!D1079) &gt;= 0, REPT(" ",SOURCE!$P$2-LEN(SOURCE!D1079)), "")&amp;
      SOURCE!E1079&amp;", "&amp; IF(SOURCE!$Q$2-LEN(SOURCE!E1079) &gt;=0, REPT(" ",SOURCE!$Q$2-LEN(SOURCE!E1079)), "")&amp;
      SOURCE!F1079&amp;", "&amp; IF(SOURCE!$R$2-LEN(SOURCE!F1079) &gt;= 0, REPT(" ",SOURCE!$R$2-LEN(SOURCE!F1079)+2), "")&amp;"("&amp;
      SUBSTITUTE(TEXT(SOURCE!G1079,"??0"),"  ","")&amp;" &lt;&lt; TAM_MAX_BITS) |"&amp; IF(SOURCE!$S$2-3 &gt;= 0, REPT(" ",SOURCE!$S$2-5+4+1-1-LEN(SUBSTITUTE(SUBSTITUTE(TEXT(SOURCE!H1079,"????0"),"  ","")," ",""))), "")&amp;
      SUBSTITUTE(SUBSTITUTE(TEXT(SOURCE!H1079,"????0"),"  ","")," ","")&amp;","&amp; IF(SOURCE!$T$2-3 &gt;= 0, REPT(" ",SOURCE!$T$2-3-5), "")&amp;
      SOURCE!I1079&amp;" | "&amp; IF(SOURCE!$U$2-LEN(SOURCE!I1079) &gt;= 0, REPT(" ",SOURCE!$U$2-LEN(SOURCE!I1079)), "")&amp;
      SOURCE!J1079&amp;      IF(SOURCE!$V$2-LEN(SOURCE!J1079) &gt;= 0, REPT(" ",SOURCE!$V$2-LEN(SOURCE!J1079)), "")&amp;
  " | "&amp; SOURCE!K1079&amp;      IF(SOURCE!$X$2-LEN(SOURCE!K1079) &gt;= 0, REPT(" ",SOURCE!$X$2-LEN(SOURCE!K1079)), "")&amp;
      "},"&amp;IF(SOURCE!L1079&lt;&gt;"",""&amp;SOURCE!L1079,"")
 )
)
)</f>
        <v>/* 1055 */  { itemToBeCoded,               NOPARAM,                     "",                                            STD_COMPLEMENT,                                (0 &lt;&lt; TAM_MAX_BITS) |     0, CAT_NONE | SLS_UNCHANGED | US_UNCHANGED},</v>
      </c>
    </row>
    <row r="1080" spans="1:1">
      <c r="A1080" s="168" t="str">
        <f>IF(AND(OR(SOURCE!A1080="",ISBLANK(SOURCE!A1080)),SOURCE!B1080&gt;0),IF(ISBLANK(SOURCE!C1080),"",SOURCE!C1080),
IF(SOURCE!B1080&lt;0,VLOOKUP(SOURCE!B1080,lookups!A$1:B$25,2,0),
  IF(ISBLANK(SOURCE!B1080),
    "",
    "/* "&amp;TEXT(SOURCE!B1080,"???0")&amp;" *"&amp;
      SOURCE!C1080&amp;", "&amp; IF(SOURCE!$O$2-LEN(SOURCE!C1080) &gt;= 0, REPT(" ",SOURCE!$O$2-LEN(SOURCE!C1080)), "")&amp;
      SOURCE!D1080&amp;", "&amp; IF(SOURCE!$P$2-LEN(SOURCE!D1080) &gt;= 0, REPT(" ",SOURCE!$P$2-LEN(SOURCE!D1080)), "")&amp;
      SOURCE!E1080&amp;", "&amp; IF(SOURCE!$Q$2-LEN(SOURCE!E1080) &gt;=0, REPT(" ",SOURCE!$Q$2-LEN(SOURCE!E1080)), "")&amp;
      SOURCE!F1080&amp;", "&amp; IF(SOURCE!$R$2-LEN(SOURCE!F1080) &gt;= 0, REPT(" ",SOURCE!$R$2-LEN(SOURCE!F1080)+2), "")&amp;"("&amp;
      SUBSTITUTE(TEXT(SOURCE!G1080,"??0"),"  ","")&amp;" &lt;&lt; TAM_MAX_BITS) |"&amp; IF(SOURCE!$S$2-3 &gt;= 0, REPT(" ",SOURCE!$S$2-5+4+1-1-LEN(SUBSTITUTE(SUBSTITUTE(TEXT(SOURCE!H1080,"????0"),"  ","")," ",""))), "")&amp;
      SUBSTITUTE(SUBSTITUTE(TEXT(SOURCE!H1080,"????0"),"  ","")," ","")&amp;","&amp; IF(SOURCE!$T$2-3 &gt;= 0, REPT(" ",SOURCE!$T$2-3-5), "")&amp;
      SOURCE!I1080&amp;" | "&amp; IF(SOURCE!$U$2-LEN(SOURCE!I1080) &gt;= 0, REPT(" ",SOURCE!$U$2-LEN(SOURCE!I1080)), "")&amp;
      SOURCE!J1080&amp;      IF(SOURCE!$V$2-LEN(SOURCE!J1080) &gt;= 0, REPT(" ",SOURCE!$V$2-LEN(SOURCE!J1080)), "")&amp;
  " | "&amp; SOURCE!K1080&amp;      IF(SOURCE!$X$2-LEN(SOURCE!K1080) &gt;= 0, REPT(" ",SOURCE!$X$2-LEN(SOURCE!K1080)), "")&amp;
      "},"&amp;IF(SOURCE!L1080&lt;&gt;"",""&amp;SOURCE!L1080,"")
 )
)
)</f>
        <v>/* 1056 */  { itemToBeCoded,               NOPARAM,                     "",                                            STD_PARTIAL_DIFF,                              (0 &lt;&lt; TAM_MAX_BITS) |     0, CAT_NONE | SLS_UNCHANGED | US_UNCHANGED},</v>
      </c>
    </row>
    <row r="1081" spans="1:1">
      <c r="A1081" s="168" t="str">
        <f>IF(AND(OR(SOURCE!A1081="",ISBLANK(SOURCE!A1081)),SOURCE!B1081&gt;0),IF(ISBLANK(SOURCE!C1081),"",SOURCE!C1081),
IF(SOURCE!B1081&lt;0,VLOOKUP(SOURCE!B1081,lookups!A$1:B$25,2,0),
  IF(ISBLANK(SOURCE!B1081),
    "",
    "/* "&amp;TEXT(SOURCE!B1081,"???0")&amp;" *"&amp;
      SOURCE!C1081&amp;", "&amp; IF(SOURCE!$O$2-LEN(SOURCE!C1081) &gt;= 0, REPT(" ",SOURCE!$O$2-LEN(SOURCE!C1081)), "")&amp;
      SOURCE!D1081&amp;", "&amp; IF(SOURCE!$P$2-LEN(SOURCE!D1081) &gt;= 0, REPT(" ",SOURCE!$P$2-LEN(SOURCE!D1081)), "")&amp;
      SOURCE!E1081&amp;", "&amp; IF(SOURCE!$Q$2-LEN(SOURCE!E1081) &gt;=0, REPT(" ",SOURCE!$Q$2-LEN(SOURCE!E1081)), "")&amp;
      SOURCE!F1081&amp;", "&amp; IF(SOURCE!$R$2-LEN(SOURCE!F1081) &gt;= 0, REPT(" ",SOURCE!$R$2-LEN(SOURCE!F1081)+2), "")&amp;"("&amp;
      SUBSTITUTE(TEXT(SOURCE!G1081,"??0"),"  ","")&amp;" &lt;&lt; TAM_MAX_BITS) |"&amp; IF(SOURCE!$S$2-3 &gt;= 0, REPT(" ",SOURCE!$S$2-5+4+1-1-LEN(SUBSTITUTE(SUBSTITUTE(TEXT(SOURCE!H1081,"????0"),"  ","")," ",""))), "")&amp;
      SUBSTITUTE(SUBSTITUTE(TEXT(SOURCE!H1081,"????0"),"  ","")," ","")&amp;","&amp; IF(SOURCE!$T$2-3 &gt;= 0, REPT(" ",SOURCE!$T$2-3-5), "")&amp;
      SOURCE!I1081&amp;" | "&amp; IF(SOURCE!$U$2-LEN(SOURCE!I1081) &gt;= 0, REPT(" ",SOURCE!$U$2-LEN(SOURCE!I1081)), "")&amp;
      SOURCE!J1081&amp;      IF(SOURCE!$V$2-LEN(SOURCE!J1081) &gt;= 0, REPT(" ",SOURCE!$V$2-LEN(SOURCE!J1081)), "")&amp;
  " | "&amp; SOURCE!K1081&amp;      IF(SOURCE!$X$2-LEN(SOURCE!K1081) &gt;= 0, REPT(" ",SOURCE!$X$2-LEN(SOURCE!K1081)), "")&amp;
      "},"&amp;IF(SOURCE!L1081&lt;&gt;"",""&amp;SOURCE!L1081,"")
 )
)
)</f>
        <v>/* 1057 */  { itemToBeCoded,               NOPARAM,                     "",                                            STD_THERE_EXISTS,                              (0 &lt;&lt; TAM_MAX_BITS) |     0, CAT_NONE | SLS_UNCHANGED | US_UNCHANGED},</v>
      </c>
    </row>
    <row r="1082" spans="1:1">
      <c r="A1082" s="168" t="str">
        <f>IF(AND(OR(SOURCE!A1082="",ISBLANK(SOURCE!A1082)),SOURCE!B1082&gt;0),IF(ISBLANK(SOURCE!C1082),"",SOURCE!C1082),
IF(SOURCE!B1082&lt;0,VLOOKUP(SOURCE!B1082,lookups!A$1:B$25,2,0),
  IF(ISBLANK(SOURCE!B1082),
    "",
    "/* "&amp;TEXT(SOURCE!B1082,"???0")&amp;" *"&amp;
      SOURCE!C1082&amp;", "&amp; IF(SOURCE!$O$2-LEN(SOURCE!C1082) &gt;= 0, REPT(" ",SOURCE!$O$2-LEN(SOURCE!C1082)), "")&amp;
      SOURCE!D1082&amp;", "&amp; IF(SOURCE!$P$2-LEN(SOURCE!D1082) &gt;= 0, REPT(" ",SOURCE!$P$2-LEN(SOURCE!D1082)), "")&amp;
      SOURCE!E1082&amp;", "&amp; IF(SOURCE!$Q$2-LEN(SOURCE!E1082) &gt;=0, REPT(" ",SOURCE!$Q$2-LEN(SOURCE!E1082)), "")&amp;
      SOURCE!F1082&amp;", "&amp; IF(SOURCE!$R$2-LEN(SOURCE!F1082) &gt;= 0, REPT(" ",SOURCE!$R$2-LEN(SOURCE!F1082)+2), "")&amp;"("&amp;
      SUBSTITUTE(TEXT(SOURCE!G1082,"??0"),"  ","")&amp;" &lt;&lt; TAM_MAX_BITS) |"&amp; IF(SOURCE!$S$2-3 &gt;= 0, REPT(" ",SOURCE!$S$2-5+4+1-1-LEN(SUBSTITUTE(SUBSTITUTE(TEXT(SOURCE!H1082,"????0"),"  ","")," ",""))), "")&amp;
      SUBSTITUTE(SUBSTITUTE(TEXT(SOURCE!H1082,"????0"),"  ","")," ","")&amp;","&amp; IF(SOURCE!$T$2-3 &gt;= 0, REPT(" ",SOURCE!$T$2-3-5), "")&amp;
      SOURCE!I1082&amp;" | "&amp; IF(SOURCE!$U$2-LEN(SOURCE!I1082) &gt;= 0, REPT(" ",SOURCE!$U$2-LEN(SOURCE!I1082)), "")&amp;
      SOURCE!J1082&amp;      IF(SOURCE!$V$2-LEN(SOURCE!J1082) &gt;= 0, REPT(" ",SOURCE!$V$2-LEN(SOURCE!J1082)), "")&amp;
  " | "&amp; SOURCE!K1082&amp;      IF(SOURCE!$X$2-LEN(SOURCE!K1082) &gt;= 0, REPT(" ",SOURCE!$X$2-LEN(SOURCE!K1082)), "")&amp;
      "},"&amp;IF(SOURCE!L1082&lt;&gt;"",""&amp;SOURCE!L1082,"")
 )
)
)</f>
        <v>/* 1058 */  { itemToBeCoded,               NOPARAM,                     "",                                            STD_THERE_DOES_NOT_EXIST,                      (0 &lt;&lt; TAM_MAX_BITS) |     0, CAT_NONE | SLS_UNCHANGED | US_UNCHANGED},</v>
      </c>
    </row>
    <row r="1083" spans="1:1">
      <c r="A1083" s="168" t="str">
        <f>IF(AND(OR(SOURCE!A1083="",ISBLANK(SOURCE!A1083)),SOURCE!B1083&gt;0),IF(ISBLANK(SOURCE!C1083),"",SOURCE!C1083),
IF(SOURCE!B1083&lt;0,VLOOKUP(SOURCE!B1083,lookups!A$1:B$25,2,0),
  IF(ISBLANK(SOURCE!B1083),
    "",
    "/* "&amp;TEXT(SOURCE!B1083,"???0")&amp;" *"&amp;
      SOURCE!C1083&amp;", "&amp; IF(SOURCE!$O$2-LEN(SOURCE!C1083) &gt;= 0, REPT(" ",SOURCE!$O$2-LEN(SOURCE!C1083)), "")&amp;
      SOURCE!D1083&amp;", "&amp; IF(SOURCE!$P$2-LEN(SOURCE!D1083) &gt;= 0, REPT(" ",SOURCE!$P$2-LEN(SOURCE!D1083)), "")&amp;
      SOURCE!E1083&amp;", "&amp; IF(SOURCE!$Q$2-LEN(SOURCE!E1083) &gt;=0, REPT(" ",SOURCE!$Q$2-LEN(SOURCE!E1083)), "")&amp;
      SOURCE!F1083&amp;", "&amp; IF(SOURCE!$R$2-LEN(SOURCE!F1083) &gt;= 0, REPT(" ",SOURCE!$R$2-LEN(SOURCE!F1083)+2), "")&amp;"("&amp;
      SUBSTITUTE(TEXT(SOURCE!G1083,"??0"),"  ","")&amp;" &lt;&lt; TAM_MAX_BITS) |"&amp; IF(SOURCE!$S$2-3 &gt;= 0, REPT(" ",SOURCE!$S$2-5+4+1-1-LEN(SUBSTITUTE(SUBSTITUTE(TEXT(SOURCE!H1083,"????0"),"  ","")," ",""))), "")&amp;
      SUBSTITUTE(SUBSTITUTE(TEXT(SOURCE!H1083,"????0"),"  ","")," ","")&amp;","&amp; IF(SOURCE!$T$2-3 &gt;= 0, REPT(" ",SOURCE!$T$2-3-5), "")&amp;
      SOURCE!I1083&amp;" | "&amp; IF(SOURCE!$U$2-LEN(SOURCE!I1083) &gt;= 0, REPT(" ",SOURCE!$U$2-LEN(SOURCE!I1083)), "")&amp;
      SOURCE!J1083&amp;      IF(SOURCE!$V$2-LEN(SOURCE!J1083) &gt;= 0, REPT(" ",SOURCE!$V$2-LEN(SOURCE!J1083)), "")&amp;
  " | "&amp; SOURCE!K1083&amp;      IF(SOURCE!$X$2-LEN(SOURCE!K1083) &gt;= 0, REPT(" ",SOURCE!$X$2-LEN(SOURCE!K1083)), "")&amp;
      "},"&amp;IF(SOURCE!L1083&lt;&gt;"",""&amp;SOURCE!L1083,"")
 )
)
)</f>
        <v>/* 1059 */  { addItemToBuffer,             ITM_EMPTY_SET,               "",                                            STD_EMPTY_SET,                                 (0 &lt;&lt; TAM_MAX_BITS) |     0, CAT_NONE | SLS_UNCHANGED | US_UNCHANGED},</v>
      </c>
    </row>
    <row r="1084" spans="1:1">
      <c r="A1084" s="168" t="str">
        <f>IF(AND(OR(SOURCE!A1084="",ISBLANK(SOURCE!A1084)),SOURCE!B1084&gt;0),IF(ISBLANK(SOURCE!C1084),"",SOURCE!C1084),
IF(SOURCE!B1084&lt;0,VLOOKUP(SOURCE!B1084,lookups!A$1:B$25,2,0),
  IF(ISBLANK(SOURCE!B1084),
    "",
    "/* "&amp;TEXT(SOURCE!B1084,"???0")&amp;" *"&amp;
      SOURCE!C1084&amp;", "&amp; IF(SOURCE!$O$2-LEN(SOURCE!C1084) &gt;= 0, REPT(" ",SOURCE!$O$2-LEN(SOURCE!C1084)), "")&amp;
      SOURCE!D1084&amp;", "&amp; IF(SOURCE!$P$2-LEN(SOURCE!D1084) &gt;= 0, REPT(" ",SOURCE!$P$2-LEN(SOURCE!D1084)), "")&amp;
      SOURCE!E1084&amp;", "&amp; IF(SOURCE!$Q$2-LEN(SOURCE!E1084) &gt;=0, REPT(" ",SOURCE!$Q$2-LEN(SOURCE!E1084)), "")&amp;
      SOURCE!F1084&amp;", "&amp; IF(SOURCE!$R$2-LEN(SOURCE!F1084) &gt;= 0, REPT(" ",SOURCE!$R$2-LEN(SOURCE!F1084)+2), "")&amp;"("&amp;
      SUBSTITUTE(TEXT(SOURCE!G1084,"??0"),"  ","")&amp;" &lt;&lt; TAM_MAX_BITS) |"&amp; IF(SOURCE!$S$2-3 &gt;= 0, REPT(" ",SOURCE!$S$2-5+4+1-1-LEN(SUBSTITUTE(SUBSTITUTE(TEXT(SOURCE!H1084,"????0"),"  ","")," ",""))), "")&amp;
      SUBSTITUTE(SUBSTITUTE(TEXT(SOURCE!H1084,"????0"),"  ","")," ","")&amp;","&amp; IF(SOURCE!$T$2-3 &gt;= 0, REPT(" ",SOURCE!$T$2-3-5), "")&amp;
      SOURCE!I1084&amp;" | "&amp; IF(SOURCE!$U$2-LEN(SOURCE!I1084) &gt;= 0, REPT(" ",SOURCE!$U$2-LEN(SOURCE!I1084)), "")&amp;
      SOURCE!J1084&amp;      IF(SOURCE!$V$2-LEN(SOURCE!J1084) &gt;= 0, REPT(" ",SOURCE!$V$2-LEN(SOURCE!J1084)), "")&amp;
  " | "&amp; SOURCE!K1084&amp;      IF(SOURCE!$X$2-LEN(SOURCE!K1084) &gt;= 0, REPT(" ",SOURCE!$X$2-LEN(SOURCE!K1084)), "")&amp;
      "},"&amp;IF(SOURCE!L1084&lt;&gt;"",""&amp;SOURCE!L1084,"")
 )
)
)</f>
        <v>/* 1060 */  { itemToBeCoded,               NOPARAM,                     "",                                            STD_INCREMENT,                                 (0 &lt;&lt; TAM_MAX_BITS) |     0, CAT_NONE | SLS_UNCHANGED | US_UNCHANGED},</v>
      </c>
    </row>
    <row r="1085" spans="1:1">
      <c r="A1085" s="168" t="str">
        <f>IF(AND(OR(SOURCE!A1085="",ISBLANK(SOURCE!A1085)),SOURCE!B1085&gt;0),IF(ISBLANK(SOURCE!C1085),"",SOURCE!C1085),
IF(SOURCE!B1085&lt;0,VLOOKUP(SOURCE!B1085,lookups!A$1:B$25,2,0),
  IF(ISBLANK(SOURCE!B1085),
    "",
    "/* "&amp;TEXT(SOURCE!B1085,"???0")&amp;" *"&amp;
      SOURCE!C1085&amp;", "&amp; IF(SOURCE!$O$2-LEN(SOURCE!C1085) &gt;= 0, REPT(" ",SOURCE!$O$2-LEN(SOURCE!C1085)), "")&amp;
      SOURCE!D1085&amp;", "&amp; IF(SOURCE!$P$2-LEN(SOURCE!D1085) &gt;= 0, REPT(" ",SOURCE!$P$2-LEN(SOURCE!D1085)), "")&amp;
      SOURCE!E1085&amp;", "&amp; IF(SOURCE!$Q$2-LEN(SOURCE!E1085) &gt;=0, REPT(" ",SOURCE!$Q$2-LEN(SOURCE!E1085)), "")&amp;
      SOURCE!F1085&amp;", "&amp; IF(SOURCE!$R$2-LEN(SOURCE!F1085) &gt;= 0, REPT(" ",SOURCE!$R$2-LEN(SOURCE!F1085)+2), "")&amp;"("&amp;
      SUBSTITUTE(TEXT(SOURCE!G1085,"??0"),"  ","")&amp;" &lt;&lt; TAM_MAX_BITS) |"&amp; IF(SOURCE!$S$2-3 &gt;= 0, REPT(" ",SOURCE!$S$2-5+4+1-1-LEN(SUBSTITUTE(SUBSTITUTE(TEXT(SOURCE!H1085,"????0"),"  ","")," ",""))), "")&amp;
      SUBSTITUTE(SUBSTITUTE(TEXT(SOURCE!H1085,"????0"),"  ","")," ","")&amp;","&amp; IF(SOURCE!$T$2-3 &gt;= 0, REPT(" ",SOURCE!$T$2-3-5), "")&amp;
      SOURCE!I1085&amp;" | "&amp; IF(SOURCE!$U$2-LEN(SOURCE!I1085) &gt;= 0, REPT(" ",SOURCE!$U$2-LEN(SOURCE!I1085)), "")&amp;
      SOURCE!J1085&amp;      IF(SOURCE!$V$2-LEN(SOURCE!J1085) &gt;= 0, REPT(" ",SOURCE!$V$2-LEN(SOURCE!J1085)), "")&amp;
  " | "&amp; SOURCE!K1085&amp;      IF(SOURCE!$X$2-LEN(SOURCE!K1085) &gt;= 0, REPT(" ",SOURCE!$X$2-LEN(SOURCE!K1085)), "")&amp;
      "},"&amp;IF(SOURCE!L1085&lt;&gt;"",""&amp;SOURCE!L1085,"")
 )
)
)</f>
        <v>/* 1061 */  { itemToBeCoded,               NOPARAM,                     "",                                            STD_NABLA,                                     (0 &lt;&lt; TAM_MAX_BITS) |     0, CAT_NONE | SLS_UNCHANGED | US_UNCHANGED},</v>
      </c>
    </row>
    <row r="1086" spans="1:1">
      <c r="A1086" s="168" t="str">
        <f>IF(AND(OR(SOURCE!A1086="",ISBLANK(SOURCE!A1086)),SOURCE!B1086&gt;0),IF(ISBLANK(SOURCE!C1086),"",SOURCE!C1086),
IF(SOURCE!B1086&lt;0,VLOOKUP(SOURCE!B1086,lookups!A$1:B$25,2,0),
  IF(ISBLANK(SOURCE!B1086),
    "",
    "/* "&amp;TEXT(SOURCE!B1086,"???0")&amp;" *"&amp;
      SOURCE!C1086&amp;", "&amp; IF(SOURCE!$O$2-LEN(SOURCE!C1086) &gt;= 0, REPT(" ",SOURCE!$O$2-LEN(SOURCE!C1086)), "")&amp;
      SOURCE!D1086&amp;", "&amp; IF(SOURCE!$P$2-LEN(SOURCE!D1086) &gt;= 0, REPT(" ",SOURCE!$P$2-LEN(SOURCE!D1086)), "")&amp;
      SOURCE!E1086&amp;", "&amp; IF(SOURCE!$Q$2-LEN(SOURCE!E1086) &gt;=0, REPT(" ",SOURCE!$Q$2-LEN(SOURCE!E1086)), "")&amp;
      SOURCE!F1086&amp;", "&amp; IF(SOURCE!$R$2-LEN(SOURCE!F1086) &gt;= 0, REPT(" ",SOURCE!$R$2-LEN(SOURCE!F1086)+2), "")&amp;"("&amp;
      SUBSTITUTE(TEXT(SOURCE!G1086,"??0"),"  ","")&amp;" &lt;&lt; TAM_MAX_BITS) |"&amp; IF(SOURCE!$S$2-3 &gt;= 0, REPT(" ",SOURCE!$S$2-5+4+1-1-LEN(SUBSTITUTE(SUBSTITUTE(TEXT(SOURCE!H1086,"????0"),"  ","")," ",""))), "")&amp;
      SUBSTITUTE(SUBSTITUTE(TEXT(SOURCE!H1086,"????0"),"  ","")," ","")&amp;","&amp; IF(SOURCE!$T$2-3 &gt;= 0, REPT(" ",SOURCE!$T$2-3-5), "")&amp;
      SOURCE!I1086&amp;" | "&amp; IF(SOURCE!$U$2-LEN(SOURCE!I1086) &gt;= 0, REPT(" ",SOURCE!$U$2-LEN(SOURCE!I1086)), "")&amp;
      SOURCE!J1086&amp;      IF(SOURCE!$V$2-LEN(SOURCE!J1086) &gt;= 0, REPT(" ",SOURCE!$V$2-LEN(SOURCE!J1086)), "")&amp;
  " | "&amp; SOURCE!K1086&amp;      IF(SOURCE!$X$2-LEN(SOURCE!K1086) &gt;= 0, REPT(" ",SOURCE!$X$2-LEN(SOURCE!K1086)), "")&amp;
      "},"&amp;IF(SOURCE!L1086&lt;&gt;"",""&amp;SOURCE!L1086,"")
 )
)
)</f>
        <v>/* 1062 */  { itemToBeCoded,               NOPARAM,                     "",                                            STD_ELEMENT_OF,                                (0 &lt;&lt; TAM_MAX_BITS) |     0, CAT_NONE | SLS_UNCHANGED | US_UNCHANGED},</v>
      </c>
    </row>
    <row r="1087" spans="1:1">
      <c r="A1087" s="168" t="str">
        <f>IF(AND(OR(SOURCE!A1087="",ISBLANK(SOURCE!A1087)),SOURCE!B1087&gt;0),IF(ISBLANK(SOURCE!C1087),"",SOURCE!C1087),
IF(SOURCE!B1087&lt;0,VLOOKUP(SOURCE!B1087,lookups!A$1:B$25,2,0),
  IF(ISBLANK(SOURCE!B1087),
    "",
    "/* "&amp;TEXT(SOURCE!B1087,"???0")&amp;" *"&amp;
      SOURCE!C1087&amp;", "&amp; IF(SOURCE!$O$2-LEN(SOURCE!C1087) &gt;= 0, REPT(" ",SOURCE!$O$2-LEN(SOURCE!C1087)), "")&amp;
      SOURCE!D1087&amp;", "&amp; IF(SOURCE!$P$2-LEN(SOURCE!D1087) &gt;= 0, REPT(" ",SOURCE!$P$2-LEN(SOURCE!D1087)), "")&amp;
      SOURCE!E1087&amp;", "&amp; IF(SOURCE!$Q$2-LEN(SOURCE!E1087) &gt;=0, REPT(" ",SOURCE!$Q$2-LEN(SOURCE!E1087)), "")&amp;
      SOURCE!F1087&amp;", "&amp; IF(SOURCE!$R$2-LEN(SOURCE!F1087) &gt;= 0, REPT(" ",SOURCE!$R$2-LEN(SOURCE!F1087)+2), "")&amp;"("&amp;
      SUBSTITUTE(TEXT(SOURCE!G1087,"??0"),"  ","")&amp;" &lt;&lt; TAM_MAX_BITS) |"&amp; IF(SOURCE!$S$2-3 &gt;= 0, REPT(" ",SOURCE!$S$2-5+4+1-1-LEN(SUBSTITUTE(SUBSTITUTE(TEXT(SOURCE!H1087,"????0"),"  ","")," ",""))), "")&amp;
      SUBSTITUTE(SUBSTITUTE(TEXT(SOURCE!H1087,"????0"),"  ","")," ","")&amp;","&amp; IF(SOURCE!$T$2-3 &gt;= 0, REPT(" ",SOURCE!$T$2-3-5), "")&amp;
      SOURCE!I1087&amp;" | "&amp; IF(SOURCE!$U$2-LEN(SOURCE!I1087) &gt;= 0, REPT(" ",SOURCE!$U$2-LEN(SOURCE!I1087)), "")&amp;
      SOURCE!J1087&amp;      IF(SOURCE!$V$2-LEN(SOURCE!J1087) &gt;= 0, REPT(" ",SOURCE!$V$2-LEN(SOURCE!J1087)), "")&amp;
  " | "&amp; SOURCE!K1087&amp;      IF(SOURCE!$X$2-LEN(SOURCE!K1087) &gt;= 0, REPT(" ",SOURCE!$X$2-LEN(SOURCE!K1087)), "")&amp;
      "},"&amp;IF(SOURCE!L1087&lt;&gt;"",""&amp;SOURCE!L1087,"")
 )
)
)</f>
        <v>/* 1063 */  { itemToBeCoded,               NOPARAM,                     "",                                            STD_NOT_ELEMENT_OF,                            (0 &lt;&lt; TAM_MAX_BITS) |     0, CAT_NONE | SLS_UNCHANGED | US_UNCHANGED},</v>
      </c>
    </row>
    <row r="1088" spans="1:1">
      <c r="A1088" s="168" t="str">
        <f>IF(AND(OR(SOURCE!A1088="",ISBLANK(SOURCE!A1088)),SOURCE!B1088&gt;0),IF(ISBLANK(SOURCE!C1088),"",SOURCE!C1088),
IF(SOURCE!B1088&lt;0,VLOOKUP(SOURCE!B1088,lookups!A$1:B$25,2,0),
  IF(ISBLANK(SOURCE!B1088),
    "",
    "/* "&amp;TEXT(SOURCE!B1088,"???0")&amp;" *"&amp;
      SOURCE!C1088&amp;", "&amp; IF(SOURCE!$O$2-LEN(SOURCE!C1088) &gt;= 0, REPT(" ",SOURCE!$O$2-LEN(SOURCE!C1088)), "")&amp;
      SOURCE!D1088&amp;", "&amp; IF(SOURCE!$P$2-LEN(SOURCE!D1088) &gt;= 0, REPT(" ",SOURCE!$P$2-LEN(SOURCE!D1088)), "")&amp;
      SOURCE!E1088&amp;", "&amp; IF(SOURCE!$Q$2-LEN(SOURCE!E1088) &gt;=0, REPT(" ",SOURCE!$Q$2-LEN(SOURCE!E1088)), "")&amp;
      SOURCE!F1088&amp;", "&amp; IF(SOURCE!$R$2-LEN(SOURCE!F1088) &gt;= 0, REPT(" ",SOURCE!$R$2-LEN(SOURCE!F1088)+2), "")&amp;"("&amp;
      SUBSTITUTE(TEXT(SOURCE!G1088,"??0"),"  ","")&amp;" &lt;&lt; TAM_MAX_BITS) |"&amp; IF(SOURCE!$S$2-3 &gt;= 0, REPT(" ",SOURCE!$S$2-5+4+1-1-LEN(SUBSTITUTE(SUBSTITUTE(TEXT(SOURCE!H1088,"????0"),"  ","")," ",""))), "")&amp;
      SUBSTITUTE(SUBSTITUTE(TEXT(SOURCE!H1088,"????0"),"  ","")," ","")&amp;","&amp; IF(SOURCE!$T$2-3 &gt;= 0, REPT(" ",SOURCE!$T$2-3-5), "")&amp;
      SOURCE!I1088&amp;" | "&amp; IF(SOURCE!$U$2-LEN(SOURCE!I1088) &gt;= 0, REPT(" ",SOURCE!$U$2-LEN(SOURCE!I1088)), "")&amp;
      SOURCE!J1088&amp;      IF(SOURCE!$V$2-LEN(SOURCE!J1088) &gt;= 0, REPT(" ",SOURCE!$V$2-LEN(SOURCE!J1088)), "")&amp;
  " | "&amp; SOURCE!K1088&amp;      IF(SOURCE!$X$2-LEN(SOURCE!K1088) &gt;= 0, REPT(" ",SOURCE!$X$2-LEN(SOURCE!K1088)), "")&amp;
      "},"&amp;IF(SOURCE!L1088&lt;&gt;"",""&amp;SOURCE!L1088,"")
 )
)
)</f>
        <v>/* 1064 */  { itemToBeCoded,               NOPARAM,                     "",                                            STD_CONTAINS,                                  (0 &lt;&lt; TAM_MAX_BITS) |     0, CAT_NONE | SLS_UNCHANGED | US_UNCHANGED},</v>
      </c>
    </row>
    <row r="1089" spans="1:1">
      <c r="A1089" s="168" t="str">
        <f>IF(AND(OR(SOURCE!A1089="",ISBLANK(SOURCE!A1089)),SOURCE!B1089&gt;0),IF(ISBLANK(SOURCE!C1089),"",SOURCE!C1089),
IF(SOURCE!B1089&lt;0,VLOOKUP(SOURCE!B1089,lookups!A$1:B$25,2,0),
  IF(ISBLANK(SOURCE!B1089),
    "",
    "/* "&amp;TEXT(SOURCE!B1089,"???0")&amp;" *"&amp;
      SOURCE!C1089&amp;", "&amp; IF(SOURCE!$O$2-LEN(SOURCE!C1089) &gt;= 0, REPT(" ",SOURCE!$O$2-LEN(SOURCE!C1089)), "")&amp;
      SOURCE!D1089&amp;", "&amp; IF(SOURCE!$P$2-LEN(SOURCE!D1089) &gt;= 0, REPT(" ",SOURCE!$P$2-LEN(SOURCE!D1089)), "")&amp;
      SOURCE!E1089&amp;", "&amp; IF(SOURCE!$Q$2-LEN(SOURCE!E1089) &gt;=0, REPT(" ",SOURCE!$Q$2-LEN(SOURCE!E1089)), "")&amp;
      SOURCE!F1089&amp;", "&amp; IF(SOURCE!$R$2-LEN(SOURCE!F1089) &gt;= 0, REPT(" ",SOURCE!$R$2-LEN(SOURCE!F1089)+2), "")&amp;"("&amp;
      SUBSTITUTE(TEXT(SOURCE!G1089,"??0"),"  ","")&amp;" &lt;&lt; TAM_MAX_BITS) |"&amp; IF(SOURCE!$S$2-3 &gt;= 0, REPT(" ",SOURCE!$S$2-5+4+1-1-LEN(SUBSTITUTE(SUBSTITUTE(TEXT(SOURCE!H1089,"????0"),"  ","")," ",""))), "")&amp;
      SUBSTITUTE(SUBSTITUTE(TEXT(SOURCE!H1089,"????0"),"  ","")," ","")&amp;","&amp; IF(SOURCE!$T$2-3 &gt;= 0, REPT(" ",SOURCE!$T$2-3-5), "")&amp;
      SOURCE!I1089&amp;" | "&amp; IF(SOURCE!$U$2-LEN(SOURCE!I1089) &gt;= 0, REPT(" ",SOURCE!$U$2-LEN(SOURCE!I1089)), "")&amp;
      SOURCE!J1089&amp;      IF(SOURCE!$V$2-LEN(SOURCE!J1089) &gt;= 0, REPT(" ",SOURCE!$V$2-LEN(SOURCE!J1089)), "")&amp;
  " | "&amp; SOURCE!K1089&amp;      IF(SOURCE!$X$2-LEN(SOURCE!K1089) &gt;= 0, REPT(" ",SOURCE!$X$2-LEN(SOURCE!K1089)), "")&amp;
      "},"&amp;IF(SOURCE!L1089&lt;&gt;"",""&amp;SOURCE!L1089,"")
 )
)
)</f>
        <v>/* 1065 */  { itemToBeCoded,               NOPARAM,                     "",                                            STD_DOES_NOT_CONTAIN,                          (0 &lt;&lt; TAM_MAX_BITS) |     0, CAT_NONE | SLS_UNCHANGED | US_UNCHANGED},</v>
      </c>
    </row>
    <row r="1090" spans="1:1">
      <c r="A1090" s="168" t="str">
        <f>IF(AND(OR(SOURCE!A1090="",ISBLANK(SOURCE!A1090)),SOURCE!B1090&gt;0),IF(ISBLANK(SOURCE!C1090),"",SOURCE!C1090),
IF(SOURCE!B1090&lt;0,VLOOKUP(SOURCE!B1090,lookups!A$1:B$25,2,0),
  IF(ISBLANK(SOURCE!B1090),
    "",
    "/* "&amp;TEXT(SOURCE!B1090,"???0")&amp;" *"&amp;
      SOURCE!C1090&amp;", "&amp; IF(SOURCE!$O$2-LEN(SOURCE!C1090) &gt;= 0, REPT(" ",SOURCE!$O$2-LEN(SOURCE!C1090)), "")&amp;
      SOURCE!D1090&amp;", "&amp; IF(SOURCE!$P$2-LEN(SOURCE!D1090) &gt;= 0, REPT(" ",SOURCE!$P$2-LEN(SOURCE!D1090)), "")&amp;
      SOURCE!E1090&amp;", "&amp; IF(SOURCE!$Q$2-LEN(SOURCE!E1090) &gt;=0, REPT(" ",SOURCE!$Q$2-LEN(SOURCE!E1090)), "")&amp;
      SOURCE!F1090&amp;", "&amp; IF(SOURCE!$R$2-LEN(SOURCE!F1090) &gt;= 0, REPT(" ",SOURCE!$R$2-LEN(SOURCE!F1090)+2), "")&amp;"("&amp;
      SUBSTITUTE(TEXT(SOURCE!G1090,"??0"),"  ","")&amp;" &lt;&lt; TAM_MAX_BITS) |"&amp; IF(SOURCE!$S$2-3 &gt;= 0, REPT(" ",SOURCE!$S$2-5+4+1-1-LEN(SUBSTITUTE(SUBSTITUTE(TEXT(SOURCE!H1090,"????0"),"  ","")," ",""))), "")&amp;
      SUBSTITUTE(SUBSTITUTE(TEXT(SOURCE!H1090,"????0"),"  ","")," ","")&amp;","&amp; IF(SOURCE!$T$2-3 &gt;= 0, REPT(" ",SOURCE!$T$2-3-5), "")&amp;
      SOURCE!I1090&amp;" | "&amp; IF(SOURCE!$U$2-LEN(SOURCE!I1090) &gt;= 0, REPT(" ",SOURCE!$U$2-LEN(SOURCE!I1090)), "")&amp;
      SOURCE!J1090&amp;      IF(SOURCE!$V$2-LEN(SOURCE!J1090) &gt;= 0, REPT(" ",SOURCE!$V$2-LEN(SOURCE!J1090)), "")&amp;
  " | "&amp; SOURCE!K1090&amp;      IF(SOURCE!$X$2-LEN(SOURCE!K1090) &gt;= 0, REPT(" ",SOURCE!$X$2-LEN(SOURCE!K1090)), "")&amp;
      "},"&amp;IF(SOURCE!L1090&lt;&gt;"",""&amp;SOURCE!L1090,"")
 )
)
)</f>
        <v>/* 1066 */  { itemToBeCoded,               NOPARAM,                     "",                                            STD_ZERO,                                      (0 &lt;&lt; TAM_MAX_BITS) |     0, CAT_NONE | SLS_UNCHANGED | US_UNCHANGED},</v>
      </c>
    </row>
    <row r="1091" spans="1:1">
      <c r="A1091" s="168" t="str">
        <f>IF(AND(OR(SOURCE!A1091="",ISBLANK(SOURCE!A1091)),SOURCE!B1091&gt;0),IF(ISBLANK(SOURCE!C1091),"",SOURCE!C1091),
IF(SOURCE!B1091&lt;0,VLOOKUP(SOURCE!B1091,lookups!A$1:B$25,2,0),
  IF(ISBLANK(SOURCE!B1091),
    "",
    "/* "&amp;TEXT(SOURCE!B1091,"???0")&amp;" *"&amp;
      SOURCE!C1091&amp;", "&amp; IF(SOURCE!$O$2-LEN(SOURCE!C1091) &gt;= 0, REPT(" ",SOURCE!$O$2-LEN(SOURCE!C1091)), "")&amp;
      SOURCE!D1091&amp;", "&amp; IF(SOURCE!$P$2-LEN(SOURCE!D1091) &gt;= 0, REPT(" ",SOURCE!$P$2-LEN(SOURCE!D1091)), "")&amp;
      SOURCE!E1091&amp;", "&amp; IF(SOURCE!$Q$2-LEN(SOURCE!E1091) &gt;=0, REPT(" ",SOURCE!$Q$2-LEN(SOURCE!E1091)), "")&amp;
      SOURCE!F1091&amp;", "&amp; IF(SOURCE!$R$2-LEN(SOURCE!F1091) &gt;= 0, REPT(" ",SOURCE!$R$2-LEN(SOURCE!F1091)+2), "")&amp;"("&amp;
      SUBSTITUTE(TEXT(SOURCE!G1091,"??0"),"  ","")&amp;" &lt;&lt; TAM_MAX_BITS) |"&amp; IF(SOURCE!$S$2-3 &gt;= 0, REPT(" ",SOURCE!$S$2-5+4+1-1-LEN(SUBSTITUTE(SUBSTITUTE(TEXT(SOURCE!H1091,"????0"),"  ","")," ",""))), "")&amp;
      SUBSTITUTE(SUBSTITUTE(TEXT(SOURCE!H1091,"????0"),"  ","")," ","")&amp;","&amp; IF(SOURCE!$T$2-3 &gt;= 0, REPT(" ",SOURCE!$T$2-3-5), "")&amp;
      SOURCE!I1091&amp;" | "&amp; IF(SOURCE!$U$2-LEN(SOURCE!I1091) &gt;= 0, REPT(" ",SOURCE!$U$2-LEN(SOURCE!I1091)), "")&amp;
      SOURCE!J1091&amp;      IF(SOURCE!$V$2-LEN(SOURCE!J1091) &gt;= 0, REPT(" ",SOURCE!$V$2-LEN(SOURCE!J1091)), "")&amp;
  " | "&amp; SOURCE!K1091&amp;      IF(SOURCE!$X$2-LEN(SOURCE!K1091) &gt;= 0, REPT(" ",SOURCE!$X$2-LEN(SOURCE!K1091)), "")&amp;
      "},"&amp;IF(SOURCE!L1091&lt;&gt;"",""&amp;SOURCE!L1091,"")
 )
)
)</f>
        <v>/* 1067 */  { itemToBeCoded,               NOPARAM,                     "",                                            STD_PRODUCT,                                   (0 &lt;&lt; TAM_MAX_BITS) |     0, CAT_NONE | SLS_UNCHANGED | US_UNCHANGED},</v>
      </c>
    </row>
    <row r="1092" spans="1:1">
      <c r="A1092" s="168" t="str">
        <f>IF(AND(OR(SOURCE!A1092="",ISBLANK(SOURCE!A1092)),SOURCE!B1092&gt;0),IF(ISBLANK(SOURCE!C1092),"",SOURCE!C1092),
IF(SOURCE!B1092&lt;0,VLOOKUP(SOURCE!B1092,lookups!A$1:B$25,2,0),
  IF(ISBLANK(SOURCE!B1092),
    "",
    "/* "&amp;TEXT(SOURCE!B1092,"???0")&amp;" *"&amp;
      SOURCE!C1092&amp;", "&amp; IF(SOURCE!$O$2-LEN(SOURCE!C1092) &gt;= 0, REPT(" ",SOURCE!$O$2-LEN(SOURCE!C1092)), "")&amp;
      SOURCE!D1092&amp;", "&amp; IF(SOURCE!$P$2-LEN(SOURCE!D1092) &gt;= 0, REPT(" ",SOURCE!$P$2-LEN(SOURCE!D1092)), "")&amp;
      SOURCE!E1092&amp;", "&amp; IF(SOURCE!$Q$2-LEN(SOURCE!E1092) &gt;=0, REPT(" ",SOURCE!$Q$2-LEN(SOURCE!E1092)), "")&amp;
      SOURCE!F1092&amp;", "&amp; IF(SOURCE!$R$2-LEN(SOURCE!F1092) &gt;= 0, REPT(" ",SOURCE!$R$2-LEN(SOURCE!F1092)+2), "")&amp;"("&amp;
      SUBSTITUTE(TEXT(SOURCE!G1092,"??0"),"  ","")&amp;" &lt;&lt; TAM_MAX_BITS) |"&amp; IF(SOURCE!$S$2-3 &gt;= 0, REPT(" ",SOURCE!$S$2-5+4+1-1-LEN(SUBSTITUTE(SUBSTITUTE(TEXT(SOURCE!H1092,"????0"),"  ","")," ",""))), "")&amp;
      SUBSTITUTE(SUBSTITUTE(TEXT(SOURCE!H1092,"????0"),"  ","")," ","")&amp;","&amp; IF(SOURCE!$T$2-3 &gt;= 0, REPT(" ",SOURCE!$T$2-3-5), "")&amp;
      SOURCE!I1092&amp;" | "&amp; IF(SOURCE!$U$2-LEN(SOURCE!I1092) &gt;= 0, REPT(" ",SOURCE!$U$2-LEN(SOURCE!I1092)), "")&amp;
      SOURCE!J1092&amp;      IF(SOURCE!$V$2-LEN(SOURCE!J1092) &gt;= 0, REPT(" ",SOURCE!$V$2-LEN(SOURCE!J1092)), "")&amp;
  " | "&amp; SOURCE!K1092&amp;      IF(SOURCE!$X$2-LEN(SOURCE!K1092) &gt;= 0, REPT(" ",SOURCE!$X$2-LEN(SOURCE!K1092)), "")&amp;
      "},"&amp;IF(SOURCE!L1092&lt;&gt;"",""&amp;SOURCE!L1092,"")
 )
)
)</f>
        <v>/* 1068 */  { itemToBeCoded,               NOPARAM,                     "1068",                                        "1068",                                        (0 &lt;&lt; TAM_MAX_BITS) |     0, CAT_FREE | SLS_UNCHANGED | US_UNCHANGED},</v>
      </c>
    </row>
    <row r="1093" spans="1:1">
      <c r="A1093" s="168" t="str">
        <f>IF(AND(OR(SOURCE!A1093="",ISBLANK(SOURCE!A1093)),SOURCE!B1093&gt;0),IF(ISBLANK(SOURCE!C1093),"",SOURCE!C1093),
IF(SOURCE!B1093&lt;0,VLOOKUP(SOURCE!B1093,lookups!A$1:B$25,2,0),
  IF(ISBLANK(SOURCE!B1093),
    "",
    "/* "&amp;TEXT(SOURCE!B1093,"???0")&amp;" *"&amp;
      SOURCE!C1093&amp;", "&amp; IF(SOURCE!$O$2-LEN(SOURCE!C1093) &gt;= 0, REPT(" ",SOURCE!$O$2-LEN(SOURCE!C1093)), "")&amp;
      SOURCE!D1093&amp;", "&amp; IF(SOURCE!$P$2-LEN(SOURCE!D1093) &gt;= 0, REPT(" ",SOURCE!$P$2-LEN(SOURCE!D1093)), "")&amp;
      SOURCE!E1093&amp;", "&amp; IF(SOURCE!$Q$2-LEN(SOURCE!E1093) &gt;=0, REPT(" ",SOURCE!$Q$2-LEN(SOURCE!E1093)), "")&amp;
      SOURCE!F1093&amp;", "&amp; IF(SOURCE!$R$2-LEN(SOURCE!F1093) &gt;= 0, REPT(" ",SOURCE!$R$2-LEN(SOURCE!F1093)+2), "")&amp;"("&amp;
      SUBSTITUTE(TEXT(SOURCE!G1093,"??0"),"  ","")&amp;" &lt;&lt; TAM_MAX_BITS) |"&amp; IF(SOURCE!$S$2-3 &gt;= 0, REPT(" ",SOURCE!$S$2-5+4+1-1-LEN(SUBSTITUTE(SUBSTITUTE(TEXT(SOURCE!H1093,"????0"),"  ","")," ",""))), "")&amp;
      SUBSTITUTE(SUBSTITUTE(TEXT(SOURCE!H1093,"????0"),"  ","")," ","")&amp;","&amp; IF(SOURCE!$T$2-3 &gt;= 0, REPT(" ",SOURCE!$T$2-3-5), "")&amp;
      SOURCE!I1093&amp;" | "&amp; IF(SOURCE!$U$2-LEN(SOURCE!I1093) &gt;= 0, REPT(" ",SOURCE!$U$2-LEN(SOURCE!I1093)), "")&amp;
      SOURCE!J1093&amp;      IF(SOURCE!$V$2-LEN(SOURCE!J1093) &gt;= 0, REPT(" ",SOURCE!$V$2-LEN(SOURCE!J1093)), "")&amp;
  " | "&amp; SOURCE!K1093&amp;      IF(SOURCE!$X$2-LEN(SOURCE!K1093) &gt;= 0, REPT(" ",SOURCE!$X$2-LEN(SOURCE!K1093)), "")&amp;
      "},"&amp;IF(SOURCE!L1093&lt;&gt;"",""&amp;SOURCE!L1093,"")
 )
)
)</f>
        <v>/* 1069 */  { itemToBeCoded,               NOPARAM,                     "1069",                                        "1069",                                        (0 &lt;&lt; TAM_MAX_BITS) |     0, CAT_FREE | SLS_UNCHANGED | US_UNCHANGED},</v>
      </c>
    </row>
    <row r="1094" spans="1:1">
      <c r="A1094" s="168" t="str">
        <f>IF(AND(OR(SOURCE!A1094="",ISBLANK(SOURCE!A1094)),SOURCE!B1094&gt;0),IF(ISBLANK(SOURCE!C1094),"",SOURCE!C1094),
IF(SOURCE!B1094&lt;0,VLOOKUP(SOURCE!B1094,lookups!A$1:B$25,2,0),
  IF(ISBLANK(SOURCE!B1094),
    "",
    "/* "&amp;TEXT(SOURCE!B1094,"???0")&amp;" *"&amp;
      SOURCE!C1094&amp;", "&amp; IF(SOURCE!$O$2-LEN(SOURCE!C1094) &gt;= 0, REPT(" ",SOURCE!$O$2-LEN(SOURCE!C1094)), "")&amp;
      SOURCE!D1094&amp;", "&amp; IF(SOURCE!$P$2-LEN(SOURCE!D1094) &gt;= 0, REPT(" ",SOURCE!$P$2-LEN(SOURCE!D1094)), "")&amp;
      SOURCE!E1094&amp;", "&amp; IF(SOURCE!$Q$2-LEN(SOURCE!E1094) &gt;=0, REPT(" ",SOURCE!$Q$2-LEN(SOURCE!E1094)), "")&amp;
      SOURCE!F1094&amp;", "&amp; IF(SOURCE!$R$2-LEN(SOURCE!F1094) &gt;= 0, REPT(" ",SOURCE!$R$2-LEN(SOURCE!F1094)+2), "")&amp;"("&amp;
      SUBSTITUTE(TEXT(SOURCE!G1094,"??0"),"  ","")&amp;" &lt;&lt; TAM_MAX_BITS) |"&amp; IF(SOURCE!$S$2-3 &gt;= 0, REPT(" ",SOURCE!$S$2-5+4+1-1-LEN(SUBSTITUTE(SUBSTITUTE(TEXT(SOURCE!H1094,"????0"),"  ","")," ",""))), "")&amp;
      SUBSTITUTE(SUBSTITUTE(TEXT(SOURCE!H1094,"????0"),"  ","")," ","")&amp;","&amp; IF(SOURCE!$T$2-3 &gt;= 0, REPT(" ",SOURCE!$T$2-3-5), "")&amp;
      SOURCE!I1094&amp;" | "&amp; IF(SOURCE!$U$2-LEN(SOURCE!I1094) &gt;= 0, REPT(" ",SOURCE!$U$2-LEN(SOURCE!I1094)), "")&amp;
      SOURCE!J1094&amp;      IF(SOURCE!$V$2-LEN(SOURCE!J1094) &gt;= 0, REPT(" ",SOURCE!$V$2-LEN(SOURCE!J1094)), "")&amp;
  " | "&amp; SOURCE!K1094&amp;      IF(SOURCE!$X$2-LEN(SOURCE!K1094) &gt;= 0, REPT(" ",SOURCE!$X$2-LEN(SOURCE!K1094)), "")&amp;
      "},"&amp;IF(SOURCE!L1094&lt;&gt;"",""&amp;SOURCE!L1094,"")
 )
)
)</f>
        <v>/* 1070 */  { itemToBeCoded,               NOPARAM,                     "",                                            STD_MINUS_PLUS,                                (0 &lt;&lt; TAM_MAX_BITS) |     0, CAT_NONE | SLS_UNCHANGED | US_UNCHANGED},</v>
      </c>
    </row>
    <row r="1095" spans="1:1">
      <c r="A1095" s="168" t="str">
        <f>IF(AND(OR(SOURCE!A1095="",ISBLANK(SOURCE!A1095)),SOURCE!B1095&gt;0),IF(ISBLANK(SOURCE!C1095),"",SOURCE!C1095),
IF(SOURCE!B1095&lt;0,VLOOKUP(SOURCE!B1095,lookups!A$1:B$25,2,0),
  IF(ISBLANK(SOURCE!B1095),
    "",
    "/* "&amp;TEXT(SOURCE!B1095,"???0")&amp;" *"&amp;
      SOURCE!C1095&amp;", "&amp; IF(SOURCE!$O$2-LEN(SOURCE!C1095) &gt;= 0, REPT(" ",SOURCE!$O$2-LEN(SOURCE!C1095)), "")&amp;
      SOURCE!D1095&amp;", "&amp; IF(SOURCE!$P$2-LEN(SOURCE!D1095) &gt;= 0, REPT(" ",SOURCE!$P$2-LEN(SOURCE!D1095)), "")&amp;
      SOURCE!E1095&amp;", "&amp; IF(SOURCE!$Q$2-LEN(SOURCE!E1095) &gt;=0, REPT(" ",SOURCE!$Q$2-LEN(SOURCE!E1095)), "")&amp;
      SOURCE!F1095&amp;", "&amp; IF(SOURCE!$R$2-LEN(SOURCE!F1095) &gt;= 0, REPT(" ",SOURCE!$R$2-LEN(SOURCE!F1095)+2), "")&amp;"("&amp;
      SUBSTITUTE(TEXT(SOURCE!G1095,"??0"),"  ","")&amp;" &lt;&lt; TAM_MAX_BITS) |"&amp; IF(SOURCE!$S$2-3 &gt;= 0, REPT(" ",SOURCE!$S$2-5+4+1-1-LEN(SUBSTITUTE(SUBSTITUTE(TEXT(SOURCE!H1095,"????0"),"  ","")," ",""))), "")&amp;
      SUBSTITUTE(SUBSTITUTE(TEXT(SOURCE!H1095,"????0"),"  ","")," ","")&amp;","&amp; IF(SOURCE!$T$2-3 &gt;= 0, REPT(" ",SOURCE!$T$2-3-5), "")&amp;
      SOURCE!I1095&amp;" | "&amp; IF(SOURCE!$U$2-LEN(SOURCE!I1095) &gt;= 0, REPT(" ",SOURCE!$U$2-LEN(SOURCE!I1095)), "")&amp;
      SOURCE!J1095&amp;      IF(SOURCE!$V$2-LEN(SOURCE!J1095) &gt;= 0, REPT(" ",SOURCE!$V$2-LEN(SOURCE!J1095)), "")&amp;
  " | "&amp; SOURCE!K1095&amp;      IF(SOURCE!$X$2-LEN(SOURCE!K1095) &gt;= 0, REPT(" ",SOURCE!$X$2-LEN(SOURCE!K1095)), "")&amp;
      "},"&amp;IF(SOURCE!L1095&lt;&gt;"",""&amp;SOURCE!L1095,"")
 )
)
)</f>
        <v>/* 1071 */  { itemToBeCoded,               NOPARAM,                     "1071",                                        "1071",                                        (0 &lt;&lt; TAM_MAX_BITS) |     0, CAT_FREE | SLS_UNCHANGED | US_UNCHANGED},</v>
      </c>
    </row>
    <row r="1096" spans="1:1">
      <c r="A1096" s="168" t="str">
        <f>IF(AND(OR(SOURCE!A1096="",ISBLANK(SOURCE!A1096)),SOURCE!B1096&gt;0),IF(ISBLANK(SOURCE!C1096),"",SOURCE!C1096),
IF(SOURCE!B1096&lt;0,VLOOKUP(SOURCE!B1096,lookups!A$1:B$25,2,0),
  IF(ISBLANK(SOURCE!B1096),
    "",
    "/* "&amp;TEXT(SOURCE!B1096,"???0")&amp;" *"&amp;
      SOURCE!C1096&amp;", "&amp; IF(SOURCE!$O$2-LEN(SOURCE!C1096) &gt;= 0, REPT(" ",SOURCE!$O$2-LEN(SOURCE!C1096)), "")&amp;
      SOURCE!D1096&amp;", "&amp; IF(SOURCE!$P$2-LEN(SOURCE!D1096) &gt;= 0, REPT(" ",SOURCE!$P$2-LEN(SOURCE!D1096)), "")&amp;
      SOURCE!E1096&amp;", "&amp; IF(SOURCE!$Q$2-LEN(SOURCE!E1096) &gt;=0, REPT(" ",SOURCE!$Q$2-LEN(SOURCE!E1096)), "")&amp;
      SOURCE!F1096&amp;", "&amp; IF(SOURCE!$R$2-LEN(SOURCE!F1096) &gt;= 0, REPT(" ",SOURCE!$R$2-LEN(SOURCE!F1096)+2), "")&amp;"("&amp;
      SUBSTITUTE(TEXT(SOURCE!G1096,"??0"),"  ","")&amp;" &lt;&lt; TAM_MAX_BITS) |"&amp; IF(SOURCE!$S$2-3 &gt;= 0, REPT(" ",SOURCE!$S$2-5+4+1-1-LEN(SUBSTITUTE(SUBSTITUTE(TEXT(SOURCE!H1096,"????0"),"  ","")," ",""))), "")&amp;
      SUBSTITUTE(SUBSTITUTE(TEXT(SOURCE!H1096,"????0"),"  ","")," ","")&amp;","&amp; IF(SOURCE!$T$2-3 &gt;= 0, REPT(" ",SOURCE!$T$2-3-5), "")&amp;
      SOURCE!I1096&amp;" | "&amp; IF(SOURCE!$U$2-LEN(SOURCE!I1096) &gt;= 0, REPT(" ",SOURCE!$U$2-LEN(SOURCE!I1096)), "")&amp;
      SOURCE!J1096&amp;      IF(SOURCE!$V$2-LEN(SOURCE!J1096) &gt;= 0, REPT(" ",SOURCE!$V$2-LEN(SOURCE!J1096)), "")&amp;
  " | "&amp; SOURCE!K1096&amp;      IF(SOURCE!$X$2-LEN(SOURCE!K1096) &gt;= 0, REPT(" ",SOURCE!$X$2-LEN(SOURCE!K1096)), "")&amp;
      "},"&amp;IF(SOURCE!L1096&lt;&gt;"",""&amp;SOURCE!L1096,"")
 )
)
)</f>
        <v>/* 1072 */  { itemToBeCoded,               NOPARAM,                     "1072",                                        "1072",                                        (0 &lt;&lt; TAM_MAX_BITS) |     0, CAT_FREE | SLS_UNCHANGED | US_UNCHANGED},</v>
      </c>
    </row>
    <row r="1097" spans="1:1">
      <c r="A1097" s="168" t="str">
        <f>IF(AND(OR(SOURCE!A1097="",ISBLANK(SOURCE!A1097)),SOURCE!B1097&gt;0),IF(ISBLANK(SOURCE!C1097),"",SOURCE!C1097),
IF(SOURCE!B1097&lt;0,VLOOKUP(SOURCE!B1097,lookups!A$1:B$25,2,0),
  IF(ISBLANK(SOURCE!B1097),
    "",
    "/* "&amp;TEXT(SOURCE!B1097,"???0")&amp;" *"&amp;
      SOURCE!C1097&amp;", "&amp; IF(SOURCE!$O$2-LEN(SOURCE!C1097) &gt;= 0, REPT(" ",SOURCE!$O$2-LEN(SOURCE!C1097)), "")&amp;
      SOURCE!D1097&amp;", "&amp; IF(SOURCE!$P$2-LEN(SOURCE!D1097) &gt;= 0, REPT(" ",SOURCE!$P$2-LEN(SOURCE!D1097)), "")&amp;
      SOURCE!E1097&amp;", "&amp; IF(SOURCE!$Q$2-LEN(SOURCE!E1097) &gt;=0, REPT(" ",SOURCE!$Q$2-LEN(SOURCE!E1097)), "")&amp;
      SOURCE!F1097&amp;", "&amp; IF(SOURCE!$R$2-LEN(SOURCE!F1097) &gt;= 0, REPT(" ",SOURCE!$R$2-LEN(SOURCE!F1097)+2), "")&amp;"("&amp;
      SUBSTITUTE(TEXT(SOURCE!G1097,"??0"),"  ","")&amp;" &lt;&lt; TAM_MAX_BITS) |"&amp; IF(SOURCE!$S$2-3 &gt;= 0, REPT(" ",SOURCE!$S$2-5+4+1-1-LEN(SUBSTITUTE(SUBSTITUTE(TEXT(SOURCE!H1097,"????0"),"  ","")," ",""))), "")&amp;
      SUBSTITUTE(SUBSTITUTE(TEXT(SOURCE!H1097,"????0"),"  ","")," ","")&amp;","&amp; IF(SOURCE!$T$2-3 &gt;= 0, REPT(" ",SOURCE!$T$2-3-5), "")&amp;
      SOURCE!I1097&amp;" | "&amp; IF(SOURCE!$U$2-LEN(SOURCE!I1097) &gt;= 0, REPT(" ",SOURCE!$U$2-LEN(SOURCE!I1097)), "")&amp;
      SOURCE!J1097&amp;      IF(SOURCE!$V$2-LEN(SOURCE!J1097) &gt;= 0, REPT(" ",SOURCE!$V$2-LEN(SOURCE!J1097)), "")&amp;
  " | "&amp; SOURCE!K1097&amp;      IF(SOURCE!$X$2-LEN(SOURCE!K1097) &gt;= 0, REPT(" ",SOURCE!$X$2-LEN(SOURCE!K1097)), "")&amp;
      "},"&amp;IF(SOURCE!L1097&lt;&gt;"",""&amp;SOURCE!L1097,"")
 )
)
)</f>
        <v>/* 1073 */  { itemToBeCoded,               NOPARAM,                     "",                                            STD_RING,                                      (0 &lt;&lt; TAM_MAX_BITS) |     0, CAT_NONE | SLS_UNCHANGED | US_UNCHANGED},</v>
      </c>
    </row>
    <row r="1098" spans="1:1">
      <c r="A1098" s="168" t="str">
        <f>IF(AND(OR(SOURCE!A1098="",ISBLANK(SOURCE!A1098)),SOURCE!B1098&gt;0),IF(ISBLANK(SOURCE!C1098),"",SOURCE!C1098),
IF(SOURCE!B1098&lt;0,VLOOKUP(SOURCE!B1098,lookups!A$1:B$25,2,0),
  IF(ISBLANK(SOURCE!B1098),
    "",
    "/* "&amp;TEXT(SOURCE!B1098,"???0")&amp;" *"&amp;
      SOURCE!C1098&amp;", "&amp; IF(SOURCE!$O$2-LEN(SOURCE!C1098) &gt;= 0, REPT(" ",SOURCE!$O$2-LEN(SOURCE!C1098)), "")&amp;
      SOURCE!D1098&amp;", "&amp; IF(SOURCE!$P$2-LEN(SOURCE!D1098) &gt;= 0, REPT(" ",SOURCE!$P$2-LEN(SOURCE!D1098)), "")&amp;
      SOURCE!E1098&amp;", "&amp; IF(SOURCE!$Q$2-LEN(SOURCE!E1098) &gt;=0, REPT(" ",SOURCE!$Q$2-LEN(SOURCE!E1098)), "")&amp;
      SOURCE!F1098&amp;", "&amp; IF(SOURCE!$R$2-LEN(SOURCE!F1098) &gt;= 0, REPT(" ",SOURCE!$R$2-LEN(SOURCE!F1098)+2), "")&amp;"("&amp;
      SUBSTITUTE(TEXT(SOURCE!G1098,"??0"),"  ","")&amp;" &lt;&lt; TAM_MAX_BITS) |"&amp; IF(SOURCE!$S$2-3 &gt;= 0, REPT(" ",SOURCE!$S$2-5+4+1-1-LEN(SUBSTITUTE(SUBSTITUTE(TEXT(SOURCE!H1098,"????0"),"  ","")," ",""))), "")&amp;
      SUBSTITUTE(SUBSTITUTE(TEXT(SOURCE!H1098,"????0"),"  ","")," ","")&amp;","&amp; IF(SOURCE!$T$2-3 &gt;= 0, REPT(" ",SOURCE!$T$2-3-5), "")&amp;
      SOURCE!I1098&amp;" | "&amp; IF(SOURCE!$U$2-LEN(SOURCE!I1098) &gt;= 0, REPT(" ",SOURCE!$U$2-LEN(SOURCE!I1098)), "")&amp;
      SOURCE!J1098&amp;      IF(SOURCE!$V$2-LEN(SOURCE!J1098) &gt;= 0, REPT(" ",SOURCE!$V$2-LEN(SOURCE!J1098)), "")&amp;
  " | "&amp; SOURCE!K1098&amp;      IF(SOURCE!$X$2-LEN(SOURCE!K1098) &gt;= 0, REPT(" ",SOURCE!$X$2-LEN(SOURCE!K1098)), "")&amp;
      "},"&amp;IF(SOURCE!L1098&lt;&gt;"",""&amp;SOURCE!L1098,"")
 )
)
)</f>
        <v>/* 1074 */  { addItemToBuffer,             ITM_BULLET,                  "",                                            STD_BULLET,                                    (0 &lt;&lt; TAM_MAX_BITS) |     0, CAT_NONE | SLS_UNCHANGED | US_UNCHANGED},</v>
      </c>
    </row>
    <row r="1099" spans="1:1">
      <c r="A1099" s="168" t="str">
        <f>IF(AND(OR(SOURCE!A1099="",ISBLANK(SOURCE!A1099)),SOURCE!B1099&gt;0),IF(ISBLANK(SOURCE!C1099),"",SOURCE!C1099),
IF(SOURCE!B1099&lt;0,VLOOKUP(SOURCE!B1099,lookups!A$1:B$25,2,0),
  IF(ISBLANK(SOURCE!B1099),
    "",
    "/* "&amp;TEXT(SOURCE!B1099,"???0")&amp;" *"&amp;
      SOURCE!C1099&amp;", "&amp; IF(SOURCE!$O$2-LEN(SOURCE!C1099) &gt;= 0, REPT(" ",SOURCE!$O$2-LEN(SOURCE!C1099)), "")&amp;
      SOURCE!D1099&amp;", "&amp; IF(SOURCE!$P$2-LEN(SOURCE!D1099) &gt;= 0, REPT(" ",SOURCE!$P$2-LEN(SOURCE!D1099)), "")&amp;
      SOURCE!E1099&amp;", "&amp; IF(SOURCE!$Q$2-LEN(SOURCE!E1099) &gt;=0, REPT(" ",SOURCE!$Q$2-LEN(SOURCE!E1099)), "")&amp;
      SOURCE!F1099&amp;", "&amp; IF(SOURCE!$R$2-LEN(SOURCE!F1099) &gt;= 0, REPT(" ",SOURCE!$R$2-LEN(SOURCE!F1099)+2), "")&amp;"("&amp;
      SUBSTITUTE(TEXT(SOURCE!G1099,"??0"),"  ","")&amp;" &lt;&lt; TAM_MAX_BITS) |"&amp; IF(SOURCE!$S$2-3 &gt;= 0, REPT(" ",SOURCE!$S$2-5+4+1-1-LEN(SUBSTITUTE(SUBSTITUTE(TEXT(SOURCE!H1099,"????0"),"  ","")," ",""))), "")&amp;
      SUBSTITUTE(SUBSTITUTE(TEXT(SOURCE!H1099,"????0"),"  ","")," ","")&amp;","&amp; IF(SOURCE!$T$2-3 &gt;= 0, REPT(" ",SOURCE!$T$2-3-5), "")&amp;
      SOURCE!I1099&amp;" | "&amp; IF(SOURCE!$U$2-LEN(SOURCE!I1099) &gt;= 0, REPT(" ",SOURCE!$U$2-LEN(SOURCE!I1099)), "")&amp;
      SOURCE!J1099&amp;      IF(SOURCE!$V$2-LEN(SOURCE!J1099) &gt;= 0, REPT(" ",SOURCE!$V$2-LEN(SOURCE!J1099)), "")&amp;
  " | "&amp; SOURCE!K1099&amp;      IF(SOURCE!$X$2-LEN(SOURCE!K1099) &gt;= 0, REPT(" ",SOURCE!$X$2-LEN(SOURCE!K1099)), "")&amp;
      "},"&amp;IF(SOURCE!L1099&lt;&gt;"",""&amp;SOURCE!L1099,"")
 )
)
)</f>
        <v>/* 1075 */  { addItemToBuffer,             ITM_SQUARE_ROOT,             "",                                            STD_SQUARE_ROOT,                               (0 &lt;&lt; TAM_MAX_BITS) |     0, CAT_NONE | SLS_UNCHANGED | US_UNCHANGED},</v>
      </c>
    </row>
    <row r="1100" spans="1:1">
      <c r="A1100" s="168" t="str">
        <f>IF(AND(OR(SOURCE!A1100="",ISBLANK(SOURCE!A1100)),SOURCE!B1100&gt;0),IF(ISBLANK(SOURCE!C1100),"",SOURCE!C1100),
IF(SOURCE!B1100&lt;0,VLOOKUP(SOURCE!B1100,lookups!A$1:B$25,2,0),
  IF(ISBLANK(SOURCE!B1100),
    "",
    "/* "&amp;TEXT(SOURCE!B1100,"???0")&amp;" *"&amp;
      SOURCE!C1100&amp;", "&amp; IF(SOURCE!$O$2-LEN(SOURCE!C1100) &gt;= 0, REPT(" ",SOURCE!$O$2-LEN(SOURCE!C1100)), "")&amp;
      SOURCE!D1100&amp;", "&amp; IF(SOURCE!$P$2-LEN(SOURCE!D1100) &gt;= 0, REPT(" ",SOURCE!$P$2-LEN(SOURCE!D1100)), "")&amp;
      SOURCE!E1100&amp;", "&amp; IF(SOURCE!$Q$2-LEN(SOURCE!E1100) &gt;=0, REPT(" ",SOURCE!$Q$2-LEN(SOURCE!E1100)), "")&amp;
      SOURCE!F1100&amp;", "&amp; IF(SOURCE!$R$2-LEN(SOURCE!F1100) &gt;= 0, REPT(" ",SOURCE!$R$2-LEN(SOURCE!F1100)+2), "")&amp;"("&amp;
      SUBSTITUTE(TEXT(SOURCE!G1100,"??0"),"  ","")&amp;" &lt;&lt; TAM_MAX_BITS) |"&amp; IF(SOURCE!$S$2-3 &gt;= 0, REPT(" ",SOURCE!$S$2-5+4+1-1-LEN(SUBSTITUTE(SUBSTITUTE(TEXT(SOURCE!H1100,"????0"),"  ","")," ",""))), "")&amp;
      SUBSTITUTE(SUBSTITUTE(TEXT(SOURCE!H1100,"????0"),"  ","")," ","")&amp;","&amp; IF(SOURCE!$T$2-3 &gt;= 0, REPT(" ",SOURCE!$T$2-3-5), "")&amp;
      SOURCE!I1100&amp;" | "&amp; IF(SOURCE!$U$2-LEN(SOURCE!I1100) &gt;= 0, REPT(" ",SOURCE!$U$2-LEN(SOURCE!I1100)), "")&amp;
      SOURCE!J1100&amp;      IF(SOURCE!$V$2-LEN(SOURCE!J1100) &gt;= 0, REPT(" ",SOURCE!$V$2-LEN(SOURCE!J1100)), "")&amp;
  " | "&amp; SOURCE!K1100&amp;      IF(SOURCE!$X$2-LEN(SOURCE!K1100) &gt;= 0, REPT(" ",SOURCE!$X$2-LEN(SOURCE!K1100)), "")&amp;
      "},"&amp;IF(SOURCE!L1100&lt;&gt;"",""&amp;SOURCE!L1100,"")
 )
)
)</f>
        <v>/* 1076 */  { addItemToBuffer,             ITM_CUBE_ROOT,               "",                                            STD_CUBE_ROOT,                                 (0 &lt;&lt; TAM_MAX_BITS) |     0, CAT_NONE | SLS_UNCHANGED | US_UNCHANGED},</v>
      </c>
    </row>
    <row r="1101" spans="1:1">
      <c r="A1101" s="168" t="str">
        <f>IF(AND(OR(SOURCE!A1101="",ISBLANK(SOURCE!A1101)),SOURCE!B1101&gt;0),IF(ISBLANK(SOURCE!C1101),"",SOURCE!C1101),
IF(SOURCE!B1101&lt;0,VLOOKUP(SOURCE!B1101,lookups!A$1:B$25,2,0),
  IF(ISBLANK(SOURCE!B1101),
    "",
    "/* "&amp;TEXT(SOURCE!B1101,"???0")&amp;" *"&amp;
      SOURCE!C1101&amp;", "&amp; IF(SOURCE!$O$2-LEN(SOURCE!C1101) &gt;= 0, REPT(" ",SOURCE!$O$2-LEN(SOURCE!C1101)), "")&amp;
      SOURCE!D1101&amp;", "&amp; IF(SOURCE!$P$2-LEN(SOURCE!D1101) &gt;= 0, REPT(" ",SOURCE!$P$2-LEN(SOURCE!D1101)), "")&amp;
      SOURCE!E1101&amp;", "&amp; IF(SOURCE!$Q$2-LEN(SOURCE!E1101) &gt;=0, REPT(" ",SOURCE!$Q$2-LEN(SOURCE!E1101)), "")&amp;
      SOURCE!F1101&amp;", "&amp; IF(SOURCE!$R$2-LEN(SOURCE!F1101) &gt;= 0, REPT(" ",SOURCE!$R$2-LEN(SOURCE!F1101)+2), "")&amp;"("&amp;
      SUBSTITUTE(TEXT(SOURCE!G1101,"??0"),"  ","")&amp;" &lt;&lt; TAM_MAX_BITS) |"&amp; IF(SOURCE!$S$2-3 &gt;= 0, REPT(" ",SOURCE!$S$2-5+4+1-1-LEN(SUBSTITUTE(SUBSTITUTE(TEXT(SOURCE!H1101,"????0"),"  ","")," ",""))), "")&amp;
      SUBSTITUTE(SUBSTITUTE(TEXT(SOURCE!H1101,"????0"),"  ","")," ","")&amp;","&amp; IF(SOURCE!$T$2-3 &gt;= 0, REPT(" ",SOURCE!$T$2-3-5), "")&amp;
      SOURCE!I1101&amp;" | "&amp; IF(SOURCE!$U$2-LEN(SOURCE!I1101) &gt;= 0, REPT(" ",SOURCE!$U$2-LEN(SOURCE!I1101)), "")&amp;
      SOURCE!J1101&amp;      IF(SOURCE!$V$2-LEN(SOURCE!J1101) &gt;= 0, REPT(" ",SOURCE!$V$2-LEN(SOURCE!J1101)), "")&amp;
  " | "&amp; SOURCE!K1101&amp;      IF(SOURCE!$X$2-LEN(SOURCE!K1101) &gt;= 0, REPT(" ",SOURCE!$X$2-LEN(SOURCE!K1101)), "")&amp;
      "},"&amp;IF(SOURCE!L1101&lt;&gt;"",""&amp;SOURCE!L1101,"")
 )
)
)</f>
        <v>/* 1077 */  { addItemToBuffer,             ITM_xTH_ROOT,                "",                                            STD_xTH_ROOT,                                  (0 &lt;&lt; TAM_MAX_BITS) |     0, CAT_NONE | SLS_UNCHANGED | US_UNCHANGED},</v>
      </c>
    </row>
    <row r="1102" spans="1:1">
      <c r="A1102" s="168" t="str">
        <f>IF(AND(OR(SOURCE!A1102="",ISBLANK(SOURCE!A1102)),SOURCE!B1102&gt;0),IF(ISBLANK(SOURCE!C1102),"",SOURCE!C1102),
IF(SOURCE!B1102&lt;0,VLOOKUP(SOURCE!B1102,lookups!A$1:B$25,2,0),
  IF(ISBLANK(SOURCE!B1102),
    "",
    "/* "&amp;TEXT(SOURCE!B1102,"???0")&amp;" *"&amp;
      SOURCE!C1102&amp;", "&amp; IF(SOURCE!$O$2-LEN(SOURCE!C1102) &gt;= 0, REPT(" ",SOURCE!$O$2-LEN(SOURCE!C1102)), "")&amp;
      SOURCE!D1102&amp;", "&amp; IF(SOURCE!$P$2-LEN(SOURCE!D1102) &gt;= 0, REPT(" ",SOURCE!$P$2-LEN(SOURCE!D1102)), "")&amp;
      SOURCE!E1102&amp;", "&amp; IF(SOURCE!$Q$2-LEN(SOURCE!E1102) &gt;=0, REPT(" ",SOURCE!$Q$2-LEN(SOURCE!E1102)), "")&amp;
      SOURCE!F1102&amp;", "&amp; IF(SOURCE!$R$2-LEN(SOURCE!F1102) &gt;= 0, REPT(" ",SOURCE!$R$2-LEN(SOURCE!F1102)+2), "")&amp;"("&amp;
      SUBSTITUTE(TEXT(SOURCE!G1102,"??0"),"  ","")&amp;" &lt;&lt; TAM_MAX_BITS) |"&amp; IF(SOURCE!$S$2-3 &gt;= 0, REPT(" ",SOURCE!$S$2-5+4+1-1-LEN(SUBSTITUTE(SUBSTITUTE(TEXT(SOURCE!H1102,"????0"),"  ","")," ",""))), "")&amp;
      SUBSTITUTE(SUBSTITUTE(TEXT(SOURCE!H1102,"????0"),"  ","")," ","")&amp;","&amp; IF(SOURCE!$T$2-3 &gt;= 0, REPT(" ",SOURCE!$T$2-3-5), "")&amp;
      SOURCE!I1102&amp;" | "&amp; IF(SOURCE!$U$2-LEN(SOURCE!I1102) &gt;= 0, REPT(" ",SOURCE!$U$2-LEN(SOURCE!I1102)), "")&amp;
      SOURCE!J1102&amp;      IF(SOURCE!$V$2-LEN(SOURCE!J1102) &gt;= 0, REPT(" ",SOURCE!$V$2-LEN(SOURCE!J1102)), "")&amp;
  " | "&amp; SOURCE!K1102&amp;      IF(SOURCE!$X$2-LEN(SOURCE!K1102) &gt;= 0, REPT(" ",SOURCE!$X$2-LEN(SOURCE!K1102)), "")&amp;
      "},"&amp;IF(SOURCE!L1102&lt;&gt;"",""&amp;SOURCE!L1102,"")
 )
)
)</f>
        <v>/* 1078 */  { itemToBeCoded,               NOPARAM,                     "",                                            STD_PROPORTIONAL,                              (0 &lt;&lt; TAM_MAX_BITS) |     0, CAT_NONE | SLS_UNCHANGED | US_UNCHANGED},</v>
      </c>
    </row>
    <row r="1103" spans="1:1">
      <c r="A1103" s="168" t="str">
        <f>IF(AND(OR(SOURCE!A1103="",ISBLANK(SOURCE!A1103)),SOURCE!B1103&gt;0),IF(ISBLANK(SOURCE!C1103),"",SOURCE!C1103),
IF(SOURCE!B1103&lt;0,VLOOKUP(SOURCE!B1103,lookups!A$1:B$25,2,0),
  IF(ISBLANK(SOURCE!B1103),
    "",
    "/* "&amp;TEXT(SOURCE!B1103,"???0")&amp;" *"&amp;
      SOURCE!C1103&amp;", "&amp; IF(SOURCE!$O$2-LEN(SOURCE!C1103) &gt;= 0, REPT(" ",SOURCE!$O$2-LEN(SOURCE!C1103)), "")&amp;
      SOURCE!D1103&amp;", "&amp; IF(SOURCE!$P$2-LEN(SOURCE!D1103) &gt;= 0, REPT(" ",SOURCE!$P$2-LEN(SOURCE!D1103)), "")&amp;
      SOURCE!E1103&amp;", "&amp; IF(SOURCE!$Q$2-LEN(SOURCE!E1103) &gt;=0, REPT(" ",SOURCE!$Q$2-LEN(SOURCE!E1103)), "")&amp;
      SOURCE!F1103&amp;", "&amp; IF(SOURCE!$R$2-LEN(SOURCE!F1103) &gt;= 0, REPT(" ",SOURCE!$R$2-LEN(SOURCE!F1103)+2), "")&amp;"("&amp;
      SUBSTITUTE(TEXT(SOURCE!G1103,"??0"),"  ","")&amp;" &lt;&lt; TAM_MAX_BITS) |"&amp; IF(SOURCE!$S$2-3 &gt;= 0, REPT(" ",SOURCE!$S$2-5+4+1-1-LEN(SUBSTITUTE(SUBSTITUTE(TEXT(SOURCE!H1103,"????0"),"  ","")," ",""))), "")&amp;
      SUBSTITUTE(SUBSTITUTE(TEXT(SOURCE!H1103,"????0"),"  ","")," ","")&amp;","&amp; IF(SOURCE!$T$2-3 &gt;= 0, REPT(" ",SOURCE!$T$2-3-5), "")&amp;
      SOURCE!I1103&amp;" | "&amp; IF(SOURCE!$U$2-LEN(SOURCE!I1103) &gt;= 0, REPT(" ",SOURCE!$U$2-LEN(SOURCE!I1103)), "")&amp;
      SOURCE!J1103&amp;      IF(SOURCE!$V$2-LEN(SOURCE!J1103) &gt;= 0, REPT(" ",SOURCE!$V$2-LEN(SOURCE!J1103)), "")&amp;
  " | "&amp; SOURCE!K1103&amp;      IF(SOURCE!$X$2-LEN(SOURCE!K1103) &gt;= 0, REPT(" ",SOURCE!$X$2-LEN(SOURCE!K1103)), "")&amp;
      "},"&amp;IF(SOURCE!L1103&lt;&gt;"",""&amp;SOURCE!L1103,"")
 )
)
)</f>
        <v>/* 1079 */  { addItemToBuffer,             ITM_INFINITY,                "",                                            STD_INFINITY,                                  (0 &lt;&lt; TAM_MAX_BITS) |     0, CAT_NONE | SLS_UNCHANGED | US_UNCHANGED},</v>
      </c>
    </row>
    <row r="1104" spans="1:1">
      <c r="A1104" s="168" t="str">
        <f>IF(AND(OR(SOURCE!A1104="",ISBLANK(SOURCE!A1104)),SOURCE!B1104&gt;0),IF(ISBLANK(SOURCE!C1104),"",SOURCE!C1104),
IF(SOURCE!B1104&lt;0,VLOOKUP(SOURCE!B1104,lookups!A$1:B$25,2,0),
  IF(ISBLANK(SOURCE!B1104),
    "",
    "/* "&amp;TEXT(SOURCE!B1104,"???0")&amp;" *"&amp;
      SOURCE!C1104&amp;", "&amp; IF(SOURCE!$O$2-LEN(SOURCE!C1104) &gt;= 0, REPT(" ",SOURCE!$O$2-LEN(SOURCE!C1104)), "")&amp;
      SOURCE!D1104&amp;", "&amp; IF(SOURCE!$P$2-LEN(SOURCE!D1104) &gt;= 0, REPT(" ",SOURCE!$P$2-LEN(SOURCE!D1104)), "")&amp;
      SOURCE!E1104&amp;", "&amp; IF(SOURCE!$Q$2-LEN(SOURCE!E1104) &gt;=0, REPT(" ",SOURCE!$Q$2-LEN(SOURCE!E1104)), "")&amp;
      SOURCE!F1104&amp;", "&amp; IF(SOURCE!$R$2-LEN(SOURCE!F1104) &gt;= 0, REPT(" ",SOURCE!$R$2-LEN(SOURCE!F1104)+2), "")&amp;"("&amp;
      SUBSTITUTE(TEXT(SOURCE!G1104,"??0"),"  ","")&amp;" &lt;&lt; TAM_MAX_BITS) |"&amp; IF(SOURCE!$S$2-3 &gt;= 0, REPT(" ",SOURCE!$S$2-5+4+1-1-LEN(SUBSTITUTE(SUBSTITUTE(TEXT(SOURCE!H1104,"????0"),"  ","")," ",""))), "")&amp;
      SUBSTITUTE(SUBSTITUTE(TEXT(SOURCE!H1104,"????0"),"  ","")," ","")&amp;","&amp; IF(SOURCE!$T$2-3 &gt;= 0, REPT(" ",SOURCE!$T$2-3-5), "")&amp;
      SOURCE!I1104&amp;" | "&amp; IF(SOURCE!$U$2-LEN(SOURCE!I1104) &gt;= 0, REPT(" ",SOURCE!$U$2-LEN(SOURCE!I1104)), "")&amp;
      SOURCE!J1104&amp;      IF(SOURCE!$V$2-LEN(SOURCE!J1104) &gt;= 0, REPT(" ",SOURCE!$V$2-LEN(SOURCE!J1104)), "")&amp;
  " | "&amp; SOURCE!K1104&amp;      IF(SOURCE!$X$2-LEN(SOURCE!K1104) &gt;= 0, REPT(" ",SOURCE!$X$2-LEN(SOURCE!K1104)), "")&amp;
      "},"&amp;IF(SOURCE!L1104&lt;&gt;"",""&amp;SOURCE!L1104,"")
 )
)
)</f>
        <v>/* 1080 */  { addItemToBuffer,             ITM_RIGHT_ANGLE,             "",                                            STD_RIGHT_ANGLE,                               (0 &lt;&lt; TAM_MAX_BITS) |     0, CAT_NONE | SLS_UNCHANGED | US_UNCHANGED},</v>
      </c>
    </row>
    <row r="1105" spans="1:1">
      <c r="A1105" s="168" t="str">
        <f>IF(AND(OR(SOURCE!A1105="",ISBLANK(SOURCE!A1105)),SOURCE!B1105&gt;0),IF(ISBLANK(SOURCE!C1105),"",SOURCE!C1105),
IF(SOURCE!B1105&lt;0,VLOOKUP(SOURCE!B1105,lookups!A$1:B$25,2,0),
  IF(ISBLANK(SOURCE!B1105),
    "",
    "/* "&amp;TEXT(SOURCE!B1105,"???0")&amp;" *"&amp;
      SOURCE!C1105&amp;", "&amp; IF(SOURCE!$O$2-LEN(SOURCE!C1105) &gt;= 0, REPT(" ",SOURCE!$O$2-LEN(SOURCE!C1105)), "")&amp;
      SOURCE!D1105&amp;", "&amp; IF(SOURCE!$P$2-LEN(SOURCE!D1105) &gt;= 0, REPT(" ",SOURCE!$P$2-LEN(SOURCE!D1105)), "")&amp;
      SOURCE!E1105&amp;", "&amp; IF(SOURCE!$Q$2-LEN(SOURCE!E1105) &gt;=0, REPT(" ",SOURCE!$Q$2-LEN(SOURCE!E1105)), "")&amp;
      SOURCE!F1105&amp;", "&amp; IF(SOURCE!$R$2-LEN(SOURCE!F1105) &gt;= 0, REPT(" ",SOURCE!$R$2-LEN(SOURCE!F1105)+2), "")&amp;"("&amp;
      SUBSTITUTE(TEXT(SOURCE!G1105,"??0"),"  ","")&amp;" &lt;&lt; TAM_MAX_BITS) |"&amp; IF(SOURCE!$S$2-3 &gt;= 0, REPT(" ",SOURCE!$S$2-5+4+1-1-LEN(SUBSTITUTE(SUBSTITUTE(TEXT(SOURCE!H1105,"????0"),"  ","")," ",""))), "")&amp;
      SUBSTITUTE(SUBSTITUTE(TEXT(SOURCE!H1105,"????0"),"  ","")," ","")&amp;","&amp; IF(SOURCE!$T$2-3 &gt;= 0, REPT(" ",SOURCE!$T$2-3-5), "")&amp;
      SOURCE!I1105&amp;" | "&amp; IF(SOURCE!$U$2-LEN(SOURCE!I1105) &gt;= 0, REPT(" ",SOURCE!$U$2-LEN(SOURCE!I1105)), "")&amp;
      SOURCE!J1105&amp;      IF(SOURCE!$V$2-LEN(SOURCE!J1105) &gt;= 0, REPT(" ",SOURCE!$V$2-LEN(SOURCE!J1105)), "")&amp;
  " | "&amp; SOURCE!K1105&amp;      IF(SOURCE!$X$2-LEN(SOURCE!K1105) &gt;= 0, REPT(" ",SOURCE!$X$2-LEN(SOURCE!K1105)), "")&amp;
      "},"&amp;IF(SOURCE!L1105&lt;&gt;"",""&amp;SOURCE!L1105,"")
 )
)
)</f>
        <v>/* 1081 */  { itemToBeCoded,               NOPARAM,                     "",                                            STD_ANGLE,                                     (0 &lt;&lt; TAM_MAX_BITS) |     0, CAT_NONE | SLS_UNCHANGED | US_UNCHANGED},</v>
      </c>
    </row>
    <row r="1106" spans="1:1">
      <c r="A1106" s="168" t="str">
        <f>IF(AND(OR(SOURCE!A1106="",ISBLANK(SOURCE!A1106)),SOURCE!B1106&gt;0),IF(ISBLANK(SOURCE!C1106),"",SOURCE!C1106),
IF(SOURCE!B1106&lt;0,VLOOKUP(SOURCE!B1106,lookups!A$1:B$25,2,0),
  IF(ISBLANK(SOURCE!B1106),
    "",
    "/* "&amp;TEXT(SOURCE!B1106,"???0")&amp;" *"&amp;
      SOURCE!C1106&amp;", "&amp; IF(SOURCE!$O$2-LEN(SOURCE!C1106) &gt;= 0, REPT(" ",SOURCE!$O$2-LEN(SOURCE!C1106)), "")&amp;
      SOURCE!D1106&amp;", "&amp; IF(SOURCE!$P$2-LEN(SOURCE!D1106) &gt;= 0, REPT(" ",SOURCE!$P$2-LEN(SOURCE!D1106)), "")&amp;
      SOURCE!E1106&amp;", "&amp; IF(SOURCE!$Q$2-LEN(SOURCE!E1106) &gt;=0, REPT(" ",SOURCE!$Q$2-LEN(SOURCE!E1106)), "")&amp;
      SOURCE!F1106&amp;", "&amp; IF(SOURCE!$R$2-LEN(SOURCE!F1106) &gt;= 0, REPT(" ",SOURCE!$R$2-LEN(SOURCE!F1106)+2), "")&amp;"("&amp;
      SUBSTITUTE(TEXT(SOURCE!G1106,"??0"),"  ","")&amp;" &lt;&lt; TAM_MAX_BITS) |"&amp; IF(SOURCE!$S$2-3 &gt;= 0, REPT(" ",SOURCE!$S$2-5+4+1-1-LEN(SUBSTITUTE(SUBSTITUTE(TEXT(SOURCE!H1106,"????0"),"  ","")," ",""))), "")&amp;
      SUBSTITUTE(SUBSTITUTE(TEXT(SOURCE!H1106,"????0"),"  ","")," ","")&amp;","&amp; IF(SOURCE!$T$2-3 &gt;= 0, REPT(" ",SOURCE!$T$2-3-5), "")&amp;
      SOURCE!I1106&amp;" | "&amp; IF(SOURCE!$U$2-LEN(SOURCE!I1106) &gt;= 0, REPT(" ",SOURCE!$U$2-LEN(SOURCE!I1106)), "")&amp;
      SOURCE!J1106&amp;      IF(SOURCE!$V$2-LEN(SOURCE!J1106) &gt;= 0, REPT(" ",SOURCE!$V$2-LEN(SOURCE!J1106)), "")&amp;
  " | "&amp; SOURCE!K1106&amp;      IF(SOURCE!$X$2-LEN(SOURCE!K1106) &gt;= 0, REPT(" ",SOURCE!$X$2-LEN(SOURCE!K1106)), "")&amp;
      "},"&amp;IF(SOURCE!L1106&lt;&gt;"",""&amp;SOURCE!L1106,"")
 )
)
)</f>
        <v>/* 1082 */  { addItemToBuffer,             ITM_MEASURED_ANGLE,          "",                                            STD_MEASURED_ANGLE,                            (0 &lt;&lt; TAM_MAX_BITS) |     0, CAT_NONE | SLS_UNCHANGED | US_UNCHANGED},</v>
      </c>
    </row>
    <row r="1107" spans="1:1">
      <c r="A1107" s="168" t="str">
        <f>IF(AND(OR(SOURCE!A1107="",ISBLANK(SOURCE!A1107)),SOURCE!B1107&gt;0),IF(ISBLANK(SOURCE!C1107),"",SOURCE!C1107),
IF(SOURCE!B1107&lt;0,VLOOKUP(SOURCE!B1107,lookups!A$1:B$25,2,0),
  IF(ISBLANK(SOURCE!B1107),
    "",
    "/* "&amp;TEXT(SOURCE!B1107,"???0")&amp;" *"&amp;
      SOURCE!C1107&amp;", "&amp; IF(SOURCE!$O$2-LEN(SOURCE!C1107) &gt;= 0, REPT(" ",SOURCE!$O$2-LEN(SOURCE!C1107)), "")&amp;
      SOURCE!D1107&amp;", "&amp; IF(SOURCE!$P$2-LEN(SOURCE!D1107) &gt;= 0, REPT(" ",SOURCE!$P$2-LEN(SOURCE!D1107)), "")&amp;
      SOURCE!E1107&amp;", "&amp; IF(SOURCE!$Q$2-LEN(SOURCE!E1107) &gt;=0, REPT(" ",SOURCE!$Q$2-LEN(SOURCE!E1107)), "")&amp;
      SOURCE!F1107&amp;", "&amp; IF(SOURCE!$R$2-LEN(SOURCE!F1107) &gt;= 0, REPT(" ",SOURCE!$R$2-LEN(SOURCE!F1107)+2), "")&amp;"("&amp;
      SUBSTITUTE(TEXT(SOURCE!G1107,"??0"),"  ","")&amp;" &lt;&lt; TAM_MAX_BITS) |"&amp; IF(SOURCE!$S$2-3 &gt;= 0, REPT(" ",SOURCE!$S$2-5+4+1-1-LEN(SUBSTITUTE(SUBSTITUTE(TEXT(SOURCE!H1107,"????0"),"  ","")," ",""))), "")&amp;
      SUBSTITUTE(SUBSTITUTE(TEXT(SOURCE!H1107,"????0"),"  ","")," ","")&amp;","&amp; IF(SOURCE!$T$2-3 &gt;= 0, REPT(" ",SOURCE!$T$2-3-5), "")&amp;
      SOURCE!I1107&amp;" | "&amp; IF(SOURCE!$U$2-LEN(SOURCE!I1107) &gt;= 0, REPT(" ",SOURCE!$U$2-LEN(SOURCE!I1107)), "")&amp;
      SOURCE!J1107&amp;      IF(SOURCE!$V$2-LEN(SOURCE!J1107) &gt;= 0, REPT(" ",SOURCE!$V$2-LEN(SOURCE!J1107)), "")&amp;
  " | "&amp; SOURCE!K1107&amp;      IF(SOURCE!$X$2-LEN(SOURCE!K1107) &gt;= 0, REPT(" ",SOURCE!$X$2-LEN(SOURCE!K1107)), "")&amp;
      "},"&amp;IF(SOURCE!L1107&lt;&gt;"",""&amp;SOURCE!L1107,"")
 )
)
)</f>
        <v>/* 1083 */  { itemToBeCoded,               NOPARAM,                     "",                                            STD_DIVIDES,                                   (0 &lt;&lt; TAM_MAX_BITS) |     0, CAT_NONE | SLS_UNCHANGED | US_UNCHANGED},</v>
      </c>
    </row>
    <row r="1108" spans="1:1">
      <c r="A1108" s="168" t="str">
        <f>IF(AND(OR(SOURCE!A1108="",ISBLANK(SOURCE!A1108)),SOURCE!B1108&gt;0),IF(ISBLANK(SOURCE!C1108),"",SOURCE!C1108),
IF(SOURCE!B1108&lt;0,VLOOKUP(SOURCE!B1108,lookups!A$1:B$25,2,0),
  IF(ISBLANK(SOURCE!B1108),
    "",
    "/* "&amp;TEXT(SOURCE!B1108,"???0")&amp;" *"&amp;
      SOURCE!C1108&amp;", "&amp; IF(SOURCE!$O$2-LEN(SOURCE!C1108) &gt;= 0, REPT(" ",SOURCE!$O$2-LEN(SOURCE!C1108)), "")&amp;
      SOURCE!D1108&amp;", "&amp; IF(SOURCE!$P$2-LEN(SOURCE!D1108) &gt;= 0, REPT(" ",SOURCE!$P$2-LEN(SOURCE!D1108)), "")&amp;
      SOURCE!E1108&amp;", "&amp; IF(SOURCE!$Q$2-LEN(SOURCE!E1108) &gt;=0, REPT(" ",SOURCE!$Q$2-LEN(SOURCE!E1108)), "")&amp;
      SOURCE!F1108&amp;", "&amp; IF(SOURCE!$R$2-LEN(SOURCE!F1108) &gt;= 0, REPT(" ",SOURCE!$R$2-LEN(SOURCE!F1108)+2), "")&amp;"("&amp;
      SUBSTITUTE(TEXT(SOURCE!G1108,"??0"),"  ","")&amp;" &lt;&lt; TAM_MAX_BITS) |"&amp; IF(SOURCE!$S$2-3 &gt;= 0, REPT(" ",SOURCE!$S$2-5+4+1-1-LEN(SUBSTITUTE(SUBSTITUTE(TEXT(SOURCE!H1108,"????0"),"  ","")," ",""))), "")&amp;
      SUBSTITUTE(SUBSTITUTE(TEXT(SOURCE!H1108,"????0"),"  ","")," ","")&amp;","&amp; IF(SOURCE!$T$2-3 &gt;= 0, REPT(" ",SOURCE!$T$2-3-5), "")&amp;
      SOURCE!I1108&amp;" | "&amp; IF(SOURCE!$U$2-LEN(SOURCE!I1108) &gt;= 0, REPT(" ",SOURCE!$U$2-LEN(SOURCE!I1108)), "")&amp;
      SOURCE!J1108&amp;      IF(SOURCE!$V$2-LEN(SOURCE!J1108) &gt;= 0, REPT(" ",SOURCE!$V$2-LEN(SOURCE!J1108)), "")&amp;
  " | "&amp; SOURCE!K1108&amp;      IF(SOURCE!$X$2-LEN(SOURCE!K1108) &gt;= 0, REPT(" ",SOURCE!$X$2-LEN(SOURCE!K1108)), "")&amp;
      "},"&amp;IF(SOURCE!L1108&lt;&gt;"",""&amp;SOURCE!L1108,"")
 )
)
)</f>
        <v>/* 1084 */  { itemToBeCoded,               NOPARAM,                     "",                                            STD_DOES_NOT_DIVIDE,                           (0 &lt;&lt; TAM_MAX_BITS) |     0, CAT_NONE | SLS_UNCHANGED | US_UNCHANGED},</v>
      </c>
    </row>
    <row r="1109" spans="1:1">
      <c r="A1109" s="168" t="str">
        <f>IF(AND(OR(SOURCE!A1109="",ISBLANK(SOURCE!A1109)),SOURCE!B1109&gt;0),IF(ISBLANK(SOURCE!C1109),"",SOURCE!C1109),
IF(SOURCE!B1109&lt;0,VLOOKUP(SOURCE!B1109,lookups!A$1:B$25,2,0),
  IF(ISBLANK(SOURCE!B1109),
    "",
    "/* "&amp;TEXT(SOURCE!B1109,"???0")&amp;" *"&amp;
      SOURCE!C1109&amp;", "&amp; IF(SOURCE!$O$2-LEN(SOURCE!C1109) &gt;= 0, REPT(" ",SOURCE!$O$2-LEN(SOURCE!C1109)), "")&amp;
      SOURCE!D1109&amp;", "&amp; IF(SOURCE!$P$2-LEN(SOURCE!D1109) &gt;= 0, REPT(" ",SOURCE!$P$2-LEN(SOURCE!D1109)), "")&amp;
      SOURCE!E1109&amp;", "&amp; IF(SOURCE!$Q$2-LEN(SOURCE!E1109) &gt;=0, REPT(" ",SOURCE!$Q$2-LEN(SOURCE!E1109)), "")&amp;
      SOURCE!F1109&amp;", "&amp; IF(SOURCE!$R$2-LEN(SOURCE!F1109) &gt;= 0, REPT(" ",SOURCE!$R$2-LEN(SOURCE!F1109)+2), "")&amp;"("&amp;
      SUBSTITUTE(TEXT(SOURCE!G1109,"??0"),"  ","")&amp;" &lt;&lt; TAM_MAX_BITS) |"&amp; IF(SOURCE!$S$2-3 &gt;= 0, REPT(" ",SOURCE!$S$2-5+4+1-1-LEN(SUBSTITUTE(SUBSTITUTE(TEXT(SOURCE!H1109,"????0"),"  ","")," ",""))), "")&amp;
      SUBSTITUTE(SUBSTITUTE(TEXT(SOURCE!H1109,"????0"),"  ","")," ","")&amp;","&amp; IF(SOURCE!$T$2-3 &gt;= 0, REPT(" ",SOURCE!$T$2-3-5), "")&amp;
      SOURCE!I1109&amp;" | "&amp; IF(SOURCE!$U$2-LEN(SOURCE!I1109) &gt;= 0, REPT(" ",SOURCE!$U$2-LEN(SOURCE!I1109)), "")&amp;
      SOURCE!J1109&amp;      IF(SOURCE!$V$2-LEN(SOURCE!J1109) &gt;= 0, REPT(" ",SOURCE!$V$2-LEN(SOURCE!J1109)), "")&amp;
  " | "&amp; SOURCE!K1109&amp;      IF(SOURCE!$X$2-LEN(SOURCE!K1109) &gt;= 0, REPT(" ",SOURCE!$X$2-LEN(SOURCE!K1109)), "")&amp;
      "},"&amp;IF(SOURCE!L1109&lt;&gt;"",""&amp;SOURCE!L1109,"")
 )
)
)</f>
        <v>/* 1085 */  { itemToBeCoded,               NOPARAM,                     "",                                            STD_PARALLEL,                                  (0 &lt;&lt; TAM_MAX_BITS) |     0, CAT_NONE | SLS_UNCHANGED | US_UNCHANGED},</v>
      </c>
    </row>
    <row r="1110" spans="1:1">
      <c r="A1110" s="168" t="str">
        <f>IF(AND(OR(SOURCE!A1110="",ISBLANK(SOURCE!A1110)),SOURCE!B1110&gt;0),IF(ISBLANK(SOURCE!C1110),"",SOURCE!C1110),
IF(SOURCE!B1110&lt;0,VLOOKUP(SOURCE!B1110,lookups!A$1:B$25,2,0),
  IF(ISBLANK(SOURCE!B1110),
    "",
    "/* "&amp;TEXT(SOURCE!B1110,"???0")&amp;" *"&amp;
      SOURCE!C1110&amp;", "&amp; IF(SOURCE!$O$2-LEN(SOURCE!C1110) &gt;= 0, REPT(" ",SOURCE!$O$2-LEN(SOURCE!C1110)), "")&amp;
      SOURCE!D1110&amp;", "&amp; IF(SOURCE!$P$2-LEN(SOURCE!D1110) &gt;= 0, REPT(" ",SOURCE!$P$2-LEN(SOURCE!D1110)), "")&amp;
      SOURCE!E1110&amp;", "&amp; IF(SOURCE!$Q$2-LEN(SOURCE!E1110) &gt;=0, REPT(" ",SOURCE!$Q$2-LEN(SOURCE!E1110)), "")&amp;
      SOURCE!F1110&amp;", "&amp; IF(SOURCE!$R$2-LEN(SOURCE!F1110) &gt;= 0, REPT(" ",SOURCE!$R$2-LEN(SOURCE!F1110)+2), "")&amp;"("&amp;
      SUBSTITUTE(TEXT(SOURCE!G1110,"??0"),"  ","")&amp;" &lt;&lt; TAM_MAX_BITS) |"&amp; IF(SOURCE!$S$2-3 &gt;= 0, REPT(" ",SOURCE!$S$2-5+4+1-1-LEN(SUBSTITUTE(SUBSTITUTE(TEXT(SOURCE!H1110,"????0"),"  ","")," ",""))), "")&amp;
      SUBSTITUTE(SUBSTITUTE(TEXT(SOURCE!H1110,"????0"),"  ","")," ","")&amp;","&amp; IF(SOURCE!$T$2-3 &gt;= 0, REPT(" ",SOURCE!$T$2-3-5), "")&amp;
      SOURCE!I1110&amp;" | "&amp; IF(SOURCE!$U$2-LEN(SOURCE!I1110) &gt;= 0, REPT(" ",SOURCE!$U$2-LEN(SOURCE!I1110)), "")&amp;
      SOURCE!J1110&amp;      IF(SOURCE!$V$2-LEN(SOURCE!J1110) &gt;= 0, REPT(" ",SOURCE!$V$2-LEN(SOURCE!J1110)), "")&amp;
  " | "&amp; SOURCE!K1110&amp;      IF(SOURCE!$X$2-LEN(SOURCE!K1110) &gt;= 0, REPT(" ",SOURCE!$X$2-LEN(SOURCE!K1110)), "")&amp;
      "},"&amp;IF(SOURCE!L1110&lt;&gt;"",""&amp;SOURCE!L1110,"")
 )
)
)</f>
        <v>/* 1086 */  { itemToBeCoded,               NOPARAM,                     "",                                            STD_NOT_PARALLEL,                              (0 &lt;&lt; TAM_MAX_BITS) |     0, CAT_NONE | SLS_UNCHANGED | US_UNCHANGED},</v>
      </c>
    </row>
    <row r="1111" spans="1:1">
      <c r="A1111" s="168" t="str">
        <f>IF(AND(OR(SOURCE!A1111="",ISBLANK(SOURCE!A1111)),SOURCE!B1111&gt;0),IF(ISBLANK(SOURCE!C1111),"",SOURCE!C1111),
IF(SOURCE!B1111&lt;0,VLOOKUP(SOURCE!B1111,lookups!A$1:B$25,2,0),
  IF(ISBLANK(SOURCE!B1111),
    "",
    "/* "&amp;TEXT(SOURCE!B1111,"???0")&amp;" *"&amp;
      SOURCE!C1111&amp;", "&amp; IF(SOURCE!$O$2-LEN(SOURCE!C1111) &gt;= 0, REPT(" ",SOURCE!$O$2-LEN(SOURCE!C1111)), "")&amp;
      SOURCE!D1111&amp;", "&amp; IF(SOURCE!$P$2-LEN(SOURCE!D1111) &gt;= 0, REPT(" ",SOURCE!$P$2-LEN(SOURCE!D1111)), "")&amp;
      SOURCE!E1111&amp;", "&amp; IF(SOURCE!$Q$2-LEN(SOURCE!E1111) &gt;=0, REPT(" ",SOURCE!$Q$2-LEN(SOURCE!E1111)), "")&amp;
      SOURCE!F1111&amp;", "&amp; IF(SOURCE!$R$2-LEN(SOURCE!F1111) &gt;= 0, REPT(" ",SOURCE!$R$2-LEN(SOURCE!F1111)+2), "")&amp;"("&amp;
      SUBSTITUTE(TEXT(SOURCE!G1111,"??0"),"  ","")&amp;" &lt;&lt; TAM_MAX_BITS) |"&amp; IF(SOURCE!$S$2-3 &gt;= 0, REPT(" ",SOURCE!$S$2-5+4+1-1-LEN(SUBSTITUTE(SUBSTITUTE(TEXT(SOURCE!H1111,"????0"),"  ","")," ",""))), "")&amp;
      SUBSTITUTE(SUBSTITUTE(TEXT(SOURCE!H1111,"????0"),"  ","")," ","")&amp;","&amp; IF(SOURCE!$T$2-3 &gt;= 0, REPT(" ",SOURCE!$T$2-3-5), "")&amp;
      SOURCE!I1111&amp;" | "&amp; IF(SOURCE!$U$2-LEN(SOURCE!I1111) &gt;= 0, REPT(" ",SOURCE!$U$2-LEN(SOURCE!I1111)), "")&amp;
      SOURCE!J1111&amp;      IF(SOURCE!$V$2-LEN(SOURCE!J1111) &gt;= 0, REPT(" ",SOURCE!$V$2-LEN(SOURCE!J1111)), "")&amp;
  " | "&amp; SOURCE!K1111&amp;      IF(SOURCE!$X$2-LEN(SOURCE!K1111) &gt;= 0, REPT(" ",SOURCE!$X$2-LEN(SOURCE!K1111)), "")&amp;
      "},"&amp;IF(SOURCE!L1111&lt;&gt;"",""&amp;SOURCE!L1111,"")
 )
)
)</f>
        <v>/* 1087 */  { addItemToBuffer,             ITM_AND,                     "",                                            STD_AND,                                       (0 &lt;&lt; TAM_MAX_BITS) |     0, CAT_NONE | SLS_UNCHANGED | US_UNCHANGED},</v>
      </c>
    </row>
    <row r="1112" spans="1:1">
      <c r="A1112" s="168" t="str">
        <f>IF(AND(OR(SOURCE!A1112="",ISBLANK(SOURCE!A1112)),SOURCE!B1112&gt;0),IF(ISBLANK(SOURCE!C1112),"",SOURCE!C1112),
IF(SOURCE!B1112&lt;0,VLOOKUP(SOURCE!B1112,lookups!A$1:B$25,2,0),
  IF(ISBLANK(SOURCE!B1112),
    "",
    "/* "&amp;TEXT(SOURCE!B1112,"???0")&amp;" *"&amp;
      SOURCE!C1112&amp;", "&amp; IF(SOURCE!$O$2-LEN(SOURCE!C1112) &gt;= 0, REPT(" ",SOURCE!$O$2-LEN(SOURCE!C1112)), "")&amp;
      SOURCE!D1112&amp;", "&amp; IF(SOURCE!$P$2-LEN(SOURCE!D1112) &gt;= 0, REPT(" ",SOURCE!$P$2-LEN(SOURCE!D1112)), "")&amp;
      SOURCE!E1112&amp;", "&amp; IF(SOURCE!$Q$2-LEN(SOURCE!E1112) &gt;=0, REPT(" ",SOURCE!$Q$2-LEN(SOURCE!E1112)), "")&amp;
      SOURCE!F1112&amp;", "&amp; IF(SOURCE!$R$2-LEN(SOURCE!F1112) &gt;= 0, REPT(" ",SOURCE!$R$2-LEN(SOURCE!F1112)+2), "")&amp;"("&amp;
      SUBSTITUTE(TEXT(SOURCE!G1112,"??0"),"  ","")&amp;" &lt;&lt; TAM_MAX_BITS) |"&amp; IF(SOURCE!$S$2-3 &gt;= 0, REPT(" ",SOURCE!$S$2-5+4+1-1-LEN(SUBSTITUTE(SUBSTITUTE(TEXT(SOURCE!H1112,"????0"),"  ","")," ",""))), "")&amp;
      SUBSTITUTE(SUBSTITUTE(TEXT(SOURCE!H1112,"????0"),"  ","")," ","")&amp;","&amp; IF(SOURCE!$T$2-3 &gt;= 0, REPT(" ",SOURCE!$T$2-3-5), "")&amp;
      SOURCE!I1112&amp;" | "&amp; IF(SOURCE!$U$2-LEN(SOURCE!I1112) &gt;= 0, REPT(" ",SOURCE!$U$2-LEN(SOURCE!I1112)), "")&amp;
      SOURCE!J1112&amp;      IF(SOURCE!$V$2-LEN(SOURCE!J1112) &gt;= 0, REPT(" ",SOURCE!$V$2-LEN(SOURCE!J1112)), "")&amp;
  " | "&amp; SOURCE!K1112&amp;      IF(SOURCE!$X$2-LEN(SOURCE!K1112) &gt;= 0, REPT(" ",SOURCE!$X$2-LEN(SOURCE!K1112)), "")&amp;
      "},"&amp;IF(SOURCE!L1112&lt;&gt;"",""&amp;SOURCE!L1112,"")
 )
)
)</f>
        <v>/* 1088 */  { addItemToBuffer,             ITM_OR,                      "",                                            STD_OR,                                        (0 &lt;&lt; TAM_MAX_BITS) |     0, CAT_NONE | SLS_UNCHANGED | US_UNCHANGED},</v>
      </c>
    </row>
    <row r="1113" spans="1:1">
      <c r="A1113" s="168" t="str">
        <f>IF(AND(OR(SOURCE!A1113="",ISBLANK(SOURCE!A1113)),SOURCE!B1113&gt;0),IF(ISBLANK(SOURCE!C1113),"",SOURCE!C1113),
IF(SOURCE!B1113&lt;0,VLOOKUP(SOURCE!B1113,lookups!A$1:B$25,2,0),
  IF(ISBLANK(SOURCE!B1113),
    "",
    "/* "&amp;TEXT(SOURCE!B1113,"???0")&amp;" *"&amp;
      SOURCE!C1113&amp;", "&amp; IF(SOURCE!$O$2-LEN(SOURCE!C1113) &gt;= 0, REPT(" ",SOURCE!$O$2-LEN(SOURCE!C1113)), "")&amp;
      SOURCE!D1113&amp;", "&amp; IF(SOURCE!$P$2-LEN(SOURCE!D1113) &gt;= 0, REPT(" ",SOURCE!$P$2-LEN(SOURCE!D1113)), "")&amp;
      SOURCE!E1113&amp;", "&amp; IF(SOURCE!$Q$2-LEN(SOURCE!E1113) &gt;=0, REPT(" ",SOURCE!$Q$2-LEN(SOURCE!E1113)), "")&amp;
      SOURCE!F1113&amp;", "&amp; IF(SOURCE!$R$2-LEN(SOURCE!F1113) &gt;= 0, REPT(" ",SOURCE!$R$2-LEN(SOURCE!F1113)+2), "")&amp;"("&amp;
      SUBSTITUTE(TEXT(SOURCE!G1113,"??0"),"  ","")&amp;" &lt;&lt; TAM_MAX_BITS) |"&amp; IF(SOURCE!$S$2-3 &gt;= 0, REPT(" ",SOURCE!$S$2-5+4+1-1-LEN(SUBSTITUTE(SUBSTITUTE(TEXT(SOURCE!H1113,"????0"),"  ","")," ",""))), "")&amp;
      SUBSTITUTE(SUBSTITUTE(TEXT(SOURCE!H1113,"????0"),"  ","")," ","")&amp;","&amp; IF(SOURCE!$T$2-3 &gt;= 0, REPT(" ",SOURCE!$T$2-3-5), "")&amp;
      SOURCE!I1113&amp;" | "&amp; IF(SOURCE!$U$2-LEN(SOURCE!I1113) &gt;= 0, REPT(" ",SOURCE!$U$2-LEN(SOURCE!I1113)), "")&amp;
      SOURCE!J1113&amp;      IF(SOURCE!$V$2-LEN(SOURCE!J1113) &gt;= 0, REPT(" ",SOURCE!$V$2-LEN(SOURCE!J1113)), "")&amp;
  " | "&amp; SOURCE!K1113&amp;      IF(SOURCE!$X$2-LEN(SOURCE!K1113) &gt;= 0, REPT(" ",SOURCE!$X$2-LEN(SOURCE!K1113)), "")&amp;
      "},"&amp;IF(SOURCE!L1113&lt;&gt;"",""&amp;SOURCE!L1113,"")
 )
)
)</f>
        <v>/* 1089 */  { itemToBeCoded,               NOPARAM,                     "",                                            STD_INTERSECTION,                              (0 &lt;&lt; TAM_MAX_BITS) |     0, CAT_NONE | SLS_UNCHANGED | US_UNCHANGED},</v>
      </c>
    </row>
    <row r="1114" spans="1:1">
      <c r="A1114" s="168" t="str">
        <f>IF(AND(OR(SOURCE!A1114="",ISBLANK(SOURCE!A1114)),SOURCE!B1114&gt;0),IF(ISBLANK(SOURCE!C1114),"",SOURCE!C1114),
IF(SOURCE!B1114&lt;0,VLOOKUP(SOURCE!B1114,lookups!A$1:B$25,2,0),
  IF(ISBLANK(SOURCE!B1114),
    "",
    "/* "&amp;TEXT(SOURCE!B1114,"???0")&amp;" *"&amp;
      SOURCE!C1114&amp;", "&amp; IF(SOURCE!$O$2-LEN(SOURCE!C1114) &gt;= 0, REPT(" ",SOURCE!$O$2-LEN(SOURCE!C1114)), "")&amp;
      SOURCE!D1114&amp;", "&amp; IF(SOURCE!$P$2-LEN(SOURCE!D1114) &gt;= 0, REPT(" ",SOURCE!$P$2-LEN(SOURCE!D1114)), "")&amp;
      SOURCE!E1114&amp;", "&amp; IF(SOURCE!$Q$2-LEN(SOURCE!E1114) &gt;=0, REPT(" ",SOURCE!$Q$2-LEN(SOURCE!E1114)), "")&amp;
      SOURCE!F1114&amp;", "&amp; IF(SOURCE!$R$2-LEN(SOURCE!F1114) &gt;= 0, REPT(" ",SOURCE!$R$2-LEN(SOURCE!F1114)+2), "")&amp;"("&amp;
      SUBSTITUTE(TEXT(SOURCE!G1114,"??0"),"  ","")&amp;" &lt;&lt; TAM_MAX_BITS) |"&amp; IF(SOURCE!$S$2-3 &gt;= 0, REPT(" ",SOURCE!$S$2-5+4+1-1-LEN(SUBSTITUTE(SUBSTITUTE(TEXT(SOURCE!H1114,"????0"),"  ","")," ",""))), "")&amp;
      SUBSTITUTE(SUBSTITUTE(TEXT(SOURCE!H1114,"????0"),"  ","")," ","")&amp;","&amp; IF(SOURCE!$T$2-3 &gt;= 0, REPT(" ",SOURCE!$T$2-3-5), "")&amp;
      SOURCE!I1114&amp;" | "&amp; IF(SOURCE!$U$2-LEN(SOURCE!I1114) &gt;= 0, REPT(" ",SOURCE!$U$2-LEN(SOURCE!I1114)), "")&amp;
      SOURCE!J1114&amp;      IF(SOURCE!$V$2-LEN(SOURCE!J1114) &gt;= 0, REPT(" ",SOURCE!$V$2-LEN(SOURCE!J1114)), "")&amp;
  " | "&amp; SOURCE!K1114&amp;      IF(SOURCE!$X$2-LEN(SOURCE!K1114) &gt;= 0, REPT(" ",SOURCE!$X$2-LEN(SOURCE!K1114)), "")&amp;
      "},"&amp;IF(SOURCE!L1114&lt;&gt;"",""&amp;SOURCE!L1114,"")
 )
)
)</f>
        <v>/* 1090 */  { itemToBeCoded,               NOPARAM,                     "",                                            STD_UNION,                                     (0 &lt;&lt; TAM_MAX_BITS) |     0, CAT_NONE | SLS_UNCHANGED | US_UNCHANGED},</v>
      </c>
    </row>
    <row r="1115" spans="1:1">
      <c r="A1115" s="168" t="str">
        <f>IF(AND(OR(SOURCE!A1115="",ISBLANK(SOURCE!A1115)),SOURCE!B1115&gt;0),IF(ISBLANK(SOURCE!C1115),"",SOURCE!C1115),
IF(SOURCE!B1115&lt;0,VLOOKUP(SOURCE!B1115,lookups!A$1:B$25,2,0),
  IF(ISBLANK(SOURCE!B1115),
    "",
    "/* "&amp;TEXT(SOURCE!B1115,"???0")&amp;" *"&amp;
      SOURCE!C1115&amp;", "&amp; IF(SOURCE!$O$2-LEN(SOURCE!C1115) &gt;= 0, REPT(" ",SOURCE!$O$2-LEN(SOURCE!C1115)), "")&amp;
      SOURCE!D1115&amp;", "&amp; IF(SOURCE!$P$2-LEN(SOURCE!D1115) &gt;= 0, REPT(" ",SOURCE!$P$2-LEN(SOURCE!D1115)), "")&amp;
      SOURCE!E1115&amp;", "&amp; IF(SOURCE!$Q$2-LEN(SOURCE!E1115) &gt;=0, REPT(" ",SOURCE!$Q$2-LEN(SOURCE!E1115)), "")&amp;
      SOURCE!F1115&amp;", "&amp; IF(SOURCE!$R$2-LEN(SOURCE!F1115) &gt;= 0, REPT(" ",SOURCE!$R$2-LEN(SOURCE!F1115)+2), "")&amp;"("&amp;
      SUBSTITUTE(TEXT(SOURCE!G1115,"??0"),"  ","")&amp;" &lt;&lt; TAM_MAX_BITS) |"&amp; IF(SOURCE!$S$2-3 &gt;= 0, REPT(" ",SOURCE!$S$2-5+4+1-1-LEN(SUBSTITUTE(SUBSTITUTE(TEXT(SOURCE!H1115,"????0"),"  ","")," ",""))), "")&amp;
      SUBSTITUTE(SUBSTITUTE(TEXT(SOURCE!H1115,"????0"),"  ","")," ","")&amp;","&amp; IF(SOURCE!$T$2-3 &gt;= 0, REPT(" ",SOURCE!$T$2-3-5), "")&amp;
      SOURCE!I1115&amp;" | "&amp; IF(SOURCE!$U$2-LEN(SOURCE!I1115) &gt;= 0, REPT(" ",SOURCE!$U$2-LEN(SOURCE!I1115)), "")&amp;
      SOURCE!J1115&amp;      IF(SOURCE!$V$2-LEN(SOURCE!J1115) &gt;= 0, REPT(" ",SOURCE!$V$2-LEN(SOURCE!J1115)), "")&amp;
  " | "&amp; SOURCE!K1115&amp;      IF(SOURCE!$X$2-LEN(SOURCE!K1115) &gt;= 0, REPT(" ",SOURCE!$X$2-LEN(SOURCE!K1115)), "")&amp;
      "},"&amp;IF(SOURCE!L1115&lt;&gt;"",""&amp;SOURCE!L1115,"")
 )
)
)</f>
        <v>/* 1091 */  { addItemToBuffer,             ITM_INTEGRAL_SIGN,           "",                                            STD_INTEGRAL,                                  (0 &lt;&lt; TAM_MAX_BITS) |     0, CAT_NONE | SLS_UNCHANGED | US_UNCHANGED},</v>
      </c>
    </row>
    <row r="1116" spans="1:1">
      <c r="A1116" s="168" t="str">
        <f>IF(AND(OR(SOURCE!A1116="",ISBLANK(SOURCE!A1116)),SOURCE!B1116&gt;0),IF(ISBLANK(SOURCE!C1116),"",SOURCE!C1116),
IF(SOURCE!B1116&lt;0,VLOOKUP(SOURCE!B1116,lookups!A$1:B$25,2,0),
  IF(ISBLANK(SOURCE!B1116),
    "",
    "/* "&amp;TEXT(SOURCE!B1116,"???0")&amp;" *"&amp;
      SOURCE!C1116&amp;", "&amp; IF(SOURCE!$O$2-LEN(SOURCE!C1116) &gt;= 0, REPT(" ",SOURCE!$O$2-LEN(SOURCE!C1116)), "")&amp;
      SOURCE!D1116&amp;", "&amp; IF(SOURCE!$P$2-LEN(SOURCE!D1116) &gt;= 0, REPT(" ",SOURCE!$P$2-LEN(SOURCE!D1116)), "")&amp;
      SOURCE!E1116&amp;", "&amp; IF(SOURCE!$Q$2-LEN(SOURCE!E1116) &gt;=0, REPT(" ",SOURCE!$Q$2-LEN(SOURCE!E1116)), "")&amp;
      SOURCE!F1116&amp;", "&amp; IF(SOURCE!$R$2-LEN(SOURCE!F1116) &gt;= 0, REPT(" ",SOURCE!$R$2-LEN(SOURCE!F1116)+2), "")&amp;"("&amp;
      SUBSTITUTE(TEXT(SOURCE!G1116,"??0"),"  ","")&amp;" &lt;&lt; TAM_MAX_BITS) |"&amp; IF(SOURCE!$S$2-3 &gt;= 0, REPT(" ",SOURCE!$S$2-5+4+1-1-LEN(SUBSTITUTE(SUBSTITUTE(TEXT(SOURCE!H1116,"????0"),"  ","")," ",""))), "")&amp;
      SUBSTITUTE(SUBSTITUTE(TEXT(SOURCE!H1116,"????0"),"  ","")," ","")&amp;","&amp; IF(SOURCE!$T$2-3 &gt;= 0, REPT(" ",SOURCE!$T$2-3-5), "")&amp;
      SOURCE!I1116&amp;" | "&amp; IF(SOURCE!$U$2-LEN(SOURCE!I1116) &gt;= 0, REPT(" ",SOURCE!$U$2-LEN(SOURCE!I1116)), "")&amp;
      SOURCE!J1116&amp;      IF(SOURCE!$V$2-LEN(SOURCE!J1116) &gt;= 0, REPT(" ",SOURCE!$V$2-LEN(SOURCE!J1116)), "")&amp;
  " | "&amp; SOURCE!K1116&amp;      IF(SOURCE!$X$2-LEN(SOURCE!K1116) &gt;= 0, REPT(" ",SOURCE!$X$2-LEN(SOURCE!K1116)), "")&amp;
      "},"&amp;IF(SOURCE!L1116&lt;&gt;"",""&amp;SOURCE!L1116,"")
 )
)
)</f>
        <v>/* 1092 */  { itemToBeCoded,               NOPARAM,                     "",                                            STD_DOUBLE_INTEGRAL,                           (0 &lt;&lt; TAM_MAX_BITS) |     0, CAT_NONE | SLS_UNCHANGED | US_UNCHANGED},</v>
      </c>
    </row>
    <row r="1117" spans="1:1">
      <c r="A1117" s="168" t="str">
        <f>IF(AND(OR(SOURCE!A1117="",ISBLANK(SOURCE!A1117)),SOURCE!B1117&gt;0),IF(ISBLANK(SOURCE!C1117),"",SOURCE!C1117),
IF(SOURCE!B1117&lt;0,VLOOKUP(SOURCE!B1117,lookups!A$1:B$25,2,0),
  IF(ISBLANK(SOURCE!B1117),
    "",
    "/* "&amp;TEXT(SOURCE!B1117,"???0")&amp;" *"&amp;
      SOURCE!C1117&amp;", "&amp; IF(SOURCE!$O$2-LEN(SOURCE!C1117) &gt;= 0, REPT(" ",SOURCE!$O$2-LEN(SOURCE!C1117)), "")&amp;
      SOURCE!D1117&amp;", "&amp; IF(SOURCE!$P$2-LEN(SOURCE!D1117) &gt;= 0, REPT(" ",SOURCE!$P$2-LEN(SOURCE!D1117)), "")&amp;
      SOURCE!E1117&amp;", "&amp; IF(SOURCE!$Q$2-LEN(SOURCE!E1117) &gt;=0, REPT(" ",SOURCE!$Q$2-LEN(SOURCE!E1117)), "")&amp;
      SOURCE!F1117&amp;", "&amp; IF(SOURCE!$R$2-LEN(SOURCE!F1117) &gt;= 0, REPT(" ",SOURCE!$R$2-LEN(SOURCE!F1117)+2), "")&amp;"("&amp;
      SUBSTITUTE(TEXT(SOURCE!G1117,"??0"),"  ","")&amp;" &lt;&lt; TAM_MAX_BITS) |"&amp; IF(SOURCE!$S$2-3 &gt;= 0, REPT(" ",SOURCE!$S$2-5+4+1-1-LEN(SUBSTITUTE(SUBSTITUTE(TEXT(SOURCE!H1117,"????0"),"  ","")," ",""))), "")&amp;
      SUBSTITUTE(SUBSTITUTE(TEXT(SOURCE!H1117,"????0"),"  ","")," ","")&amp;","&amp; IF(SOURCE!$T$2-3 &gt;= 0, REPT(" ",SOURCE!$T$2-3-5), "")&amp;
      SOURCE!I1117&amp;" | "&amp; IF(SOURCE!$U$2-LEN(SOURCE!I1117) &gt;= 0, REPT(" ",SOURCE!$U$2-LEN(SOURCE!I1117)), "")&amp;
      SOURCE!J1117&amp;      IF(SOURCE!$V$2-LEN(SOURCE!J1117) &gt;= 0, REPT(" ",SOURCE!$V$2-LEN(SOURCE!J1117)), "")&amp;
  " | "&amp; SOURCE!K1117&amp;      IF(SOURCE!$X$2-LEN(SOURCE!K1117) &gt;= 0, REPT(" ",SOURCE!$X$2-LEN(SOURCE!K1117)), "")&amp;
      "},"&amp;IF(SOURCE!L1117&lt;&gt;"",""&amp;SOURCE!L1117,"")
 )
)
)</f>
        <v>/* 1093 */  { itemToBeCoded,               NOPARAM,                     "",                                            STD_CONTOUR_INTEGRAL,                          (0 &lt;&lt; TAM_MAX_BITS) |     0, CAT_NONE | SLS_UNCHANGED | US_UNCHANGED},</v>
      </c>
    </row>
    <row r="1118" spans="1:1">
      <c r="A1118" s="168" t="str">
        <f>IF(AND(OR(SOURCE!A1118="",ISBLANK(SOURCE!A1118)),SOURCE!B1118&gt;0),IF(ISBLANK(SOURCE!C1118),"",SOURCE!C1118),
IF(SOURCE!B1118&lt;0,VLOOKUP(SOURCE!B1118,lookups!A$1:B$25,2,0),
  IF(ISBLANK(SOURCE!B1118),
    "",
    "/* "&amp;TEXT(SOURCE!B1118,"???0")&amp;" *"&amp;
      SOURCE!C1118&amp;", "&amp; IF(SOURCE!$O$2-LEN(SOURCE!C1118) &gt;= 0, REPT(" ",SOURCE!$O$2-LEN(SOURCE!C1118)), "")&amp;
      SOURCE!D1118&amp;", "&amp; IF(SOURCE!$P$2-LEN(SOURCE!D1118) &gt;= 0, REPT(" ",SOURCE!$P$2-LEN(SOURCE!D1118)), "")&amp;
      SOURCE!E1118&amp;", "&amp; IF(SOURCE!$Q$2-LEN(SOURCE!E1118) &gt;=0, REPT(" ",SOURCE!$Q$2-LEN(SOURCE!E1118)), "")&amp;
      SOURCE!F1118&amp;", "&amp; IF(SOURCE!$R$2-LEN(SOURCE!F1118) &gt;= 0, REPT(" ",SOURCE!$R$2-LEN(SOURCE!F1118)+2), "")&amp;"("&amp;
      SUBSTITUTE(TEXT(SOURCE!G1118,"??0"),"  ","")&amp;" &lt;&lt; TAM_MAX_BITS) |"&amp; IF(SOURCE!$S$2-3 &gt;= 0, REPT(" ",SOURCE!$S$2-5+4+1-1-LEN(SUBSTITUTE(SUBSTITUTE(TEXT(SOURCE!H1118,"????0"),"  ","")," ",""))), "")&amp;
      SUBSTITUTE(SUBSTITUTE(TEXT(SOURCE!H1118,"????0"),"  ","")," ","")&amp;","&amp; IF(SOURCE!$T$2-3 &gt;= 0, REPT(" ",SOURCE!$T$2-3-5), "")&amp;
      SOURCE!I1118&amp;" | "&amp; IF(SOURCE!$U$2-LEN(SOURCE!I1118) &gt;= 0, REPT(" ",SOURCE!$U$2-LEN(SOURCE!I1118)), "")&amp;
      SOURCE!J1118&amp;      IF(SOURCE!$V$2-LEN(SOURCE!J1118) &gt;= 0, REPT(" ",SOURCE!$V$2-LEN(SOURCE!J1118)), "")&amp;
  " | "&amp; SOURCE!K1118&amp;      IF(SOURCE!$X$2-LEN(SOURCE!K1118) &gt;= 0, REPT(" ",SOURCE!$X$2-LEN(SOURCE!K1118)), "")&amp;
      "},"&amp;IF(SOURCE!L1118&lt;&gt;"",""&amp;SOURCE!L1118,"")
 )
)
)</f>
        <v>/* 1094 */  { itemToBeCoded,               NOPARAM,                     "",                                            STD_SURFACE_INTEGRAL,                          (0 &lt;&lt; TAM_MAX_BITS) |     0, CAT_NONE | SLS_UNCHANGED | US_UNCHANGED},</v>
      </c>
    </row>
    <row r="1119" spans="1:1">
      <c r="A1119" s="168" t="str">
        <f>IF(AND(OR(SOURCE!A1119="",ISBLANK(SOURCE!A1119)),SOURCE!B1119&gt;0),IF(ISBLANK(SOURCE!C1119),"",SOURCE!C1119),
IF(SOURCE!B1119&lt;0,VLOOKUP(SOURCE!B1119,lookups!A$1:B$25,2,0),
  IF(ISBLANK(SOURCE!B1119),
    "",
    "/* "&amp;TEXT(SOURCE!B1119,"???0")&amp;" *"&amp;
      SOURCE!C1119&amp;", "&amp; IF(SOURCE!$O$2-LEN(SOURCE!C1119) &gt;= 0, REPT(" ",SOURCE!$O$2-LEN(SOURCE!C1119)), "")&amp;
      SOURCE!D1119&amp;", "&amp; IF(SOURCE!$P$2-LEN(SOURCE!D1119) &gt;= 0, REPT(" ",SOURCE!$P$2-LEN(SOURCE!D1119)), "")&amp;
      SOURCE!E1119&amp;", "&amp; IF(SOURCE!$Q$2-LEN(SOURCE!E1119) &gt;=0, REPT(" ",SOURCE!$Q$2-LEN(SOURCE!E1119)), "")&amp;
      SOURCE!F1119&amp;", "&amp; IF(SOURCE!$R$2-LEN(SOURCE!F1119) &gt;= 0, REPT(" ",SOURCE!$R$2-LEN(SOURCE!F1119)+2), "")&amp;"("&amp;
      SUBSTITUTE(TEXT(SOURCE!G1119,"??0"),"  ","")&amp;" &lt;&lt; TAM_MAX_BITS) |"&amp; IF(SOURCE!$S$2-3 &gt;= 0, REPT(" ",SOURCE!$S$2-5+4+1-1-LEN(SUBSTITUTE(SUBSTITUTE(TEXT(SOURCE!H1119,"????0"),"  ","")," ",""))), "")&amp;
      SUBSTITUTE(SUBSTITUTE(TEXT(SOURCE!H1119,"????0"),"  ","")," ","")&amp;","&amp; IF(SOURCE!$T$2-3 &gt;= 0, REPT(" ",SOURCE!$T$2-3-5), "")&amp;
      SOURCE!I1119&amp;" | "&amp; IF(SOURCE!$U$2-LEN(SOURCE!I1119) &gt;= 0, REPT(" ",SOURCE!$U$2-LEN(SOURCE!I1119)), "")&amp;
      SOURCE!J1119&amp;      IF(SOURCE!$V$2-LEN(SOURCE!J1119) &gt;= 0, REPT(" ",SOURCE!$V$2-LEN(SOURCE!J1119)), "")&amp;
  " | "&amp; SOURCE!K1119&amp;      IF(SOURCE!$X$2-LEN(SOURCE!K1119) &gt;= 0, REPT(" ",SOURCE!$X$2-LEN(SOURCE!K1119)), "")&amp;
      "},"&amp;IF(SOURCE!L1119&lt;&gt;"",""&amp;SOURCE!L1119,"")
 )
)
)</f>
        <v>/* 1095 */  { itemToBeCoded,               NOPARAM,                     "",                                            STD_RATIO,                                     (0 &lt;&lt; TAM_MAX_BITS) |     0, CAT_NONE | SLS_UNCHANGED | US_UNCHANGED},</v>
      </c>
    </row>
    <row r="1120" spans="1:1">
      <c r="A1120" s="168" t="str">
        <f>IF(AND(OR(SOURCE!A1120="",ISBLANK(SOURCE!A1120)),SOURCE!B1120&gt;0),IF(ISBLANK(SOURCE!C1120),"",SOURCE!C1120),
IF(SOURCE!B1120&lt;0,VLOOKUP(SOURCE!B1120,lookups!A$1:B$25,2,0),
  IF(ISBLANK(SOURCE!B1120),
    "",
    "/* "&amp;TEXT(SOURCE!B1120,"???0")&amp;" *"&amp;
      SOURCE!C1120&amp;", "&amp; IF(SOURCE!$O$2-LEN(SOURCE!C1120) &gt;= 0, REPT(" ",SOURCE!$O$2-LEN(SOURCE!C1120)), "")&amp;
      SOURCE!D1120&amp;", "&amp; IF(SOURCE!$P$2-LEN(SOURCE!D1120) &gt;= 0, REPT(" ",SOURCE!$P$2-LEN(SOURCE!D1120)), "")&amp;
      SOURCE!E1120&amp;", "&amp; IF(SOURCE!$Q$2-LEN(SOURCE!E1120) &gt;=0, REPT(" ",SOURCE!$Q$2-LEN(SOURCE!E1120)), "")&amp;
      SOURCE!F1120&amp;", "&amp; IF(SOURCE!$R$2-LEN(SOURCE!F1120) &gt;= 0, REPT(" ",SOURCE!$R$2-LEN(SOURCE!F1120)+2), "")&amp;"("&amp;
      SUBSTITUTE(TEXT(SOURCE!G1120,"??0"),"  ","")&amp;" &lt;&lt; TAM_MAX_BITS) |"&amp; IF(SOURCE!$S$2-3 &gt;= 0, REPT(" ",SOURCE!$S$2-5+4+1-1-LEN(SUBSTITUTE(SUBSTITUTE(TEXT(SOURCE!H1120,"????0"),"  ","")," ",""))), "")&amp;
      SUBSTITUTE(SUBSTITUTE(TEXT(SOURCE!H1120,"????0"),"  ","")," ","")&amp;","&amp; IF(SOURCE!$T$2-3 &gt;= 0, REPT(" ",SOURCE!$T$2-3-5), "")&amp;
      SOURCE!I1120&amp;" | "&amp; IF(SOURCE!$U$2-LEN(SOURCE!I1120) &gt;= 0, REPT(" ",SOURCE!$U$2-LEN(SOURCE!I1120)), "")&amp;
      SOURCE!J1120&amp;      IF(SOURCE!$V$2-LEN(SOURCE!J1120) &gt;= 0, REPT(" ",SOURCE!$V$2-LEN(SOURCE!J1120)), "")&amp;
  " | "&amp; SOURCE!K1120&amp;      IF(SOURCE!$X$2-LEN(SOURCE!K1120) &gt;= 0, REPT(" ",SOURCE!$X$2-LEN(SOURCE!K1120)), "")&amp;
      "},"&amp;IF(SOURCE!L1120&lt;&gt;"",""&amp;SOURCE!L1120,"")
 )
)
)</f>
        <v>/* 1096 */  { addItemToBuffer,             ITM_CHECK_MARK,              "",                                            STD_CHECK_MARK,                                (0 &lt;&lt; TAM_MAX_BITS) |     0, CAT_NONE | SLS_UNCHANGED | US_UNCHANGED},</v>
      </c>
    </row>
    <row r="1121" spans="1:1">
      <c r="A1121" s="168" t="str">
        <f>IF(AND(OR(SOURCE!A1121="",ISBLANK(SOURCE!A1121)),SOURCE!B1121&gt;0),IF(ISBLANK(SOURCE!C1121),"",SOURCE!C1121),
IF(SOURCE!B1121&lt;0,VLOOKUP(SOURCE!B1121,lookups!A$1:B$25,2,0),
  IF(ISBLANK(SOURCE!B1121),
    "",
    "/* "&amp;TEXT(SOURCE!B1121,"???0")&amp;" *"&amp;
      SOURCE!C1121&amp;", "&amp; IF(SOURCE!$O$2-LEN(SOURCE!C1121) &gt;= 0, REPT(" ",SOURCE!$O$2-LEN(SOURCE!C1121)), "")&amp;
      SOURCE!D1121&amp;", "&amp; IF(SOURCE!$P$2-LEN(SOURCE!D1121) &gt;= 0, REPT(" ",SOURCE!$P$2-LEN(SOURCE!D1121)), "")&amp;
      SOURCE!E1121&amp;", "&amp; IF(SOURCE!$Q$2-LEN(SOURCE!E1121) &gt;=0, REPT(" ",SOURCE!$Q$2-LEN(SOURCE!E1121)), "")&amp;
      SOURCE!F1121&amp;", "&amp; IF(SOURCE!$R$2-LEN(SOURCE!F1121) &gt;= 0, REPT(" ",SOURCE!$R$2-LEN(SOURCE!F1121)+2), "")&amp;"("&amp;
      SUBSTITUTE(TEXT(SOURCE!G1121,"??0"),"  ","")&amp;" &lt;&lt; TAM_MAX_BITS) |"&amp; IF(SOURCE!$S$2-3 &gt;= 0, REPT(" ",SOURCE!$S$2-5+4+1-1-LEN(SUBSTITUTE(SUBSTITUTE(TEXT(SOURCE!H1121,"????0"),"  ","")," ",""))), "")&amp;
      SUBSTITUTE(SUBSTITUTE(TEXT(SOURCE!H1121,"????0"),"  ","")," ","")&amp;","&amp; IF(SOURCE!$T$2-3 &gt;= 0, REPT(" ",SOURCE!$T$2-3-5), "")&amp;
      SOURCE!I1121&amp;" | "&amp; IF(SOURCE!$U$2-LEN(SOURCE!I1121) &gt;= 0, REPT(" ",SOURCE!$U$2-LEN(SOURCE!I1121)), "")&amp;
      SOURCE!J1121&amp;      IF(SOURCE!$V$2-LEN(SOURCE!J1121) &gt;= 0, REPT(" ",SOURCE!$V$2-LEN(SOURCE!J1121)), "")&amp;
  " | "&amp; SOURCE!K1121&amp;      IF(SOURCE!$X$2-LEN(SOURCE!K1121) &gt;= 0, REPT(" ",SOURCE!$X$2-LEN(SOURCE!K1121)), "")&amp;
      "},"&amp;IF(SOURCE!L1121&lt;&gt;"",""&amp;SOURCE!L1121,"")
 )
)
)</f>
        <v>/* 1097 */  { itemToBeCoded,               NOPARAM,                     "",                                            STD_ASYMPOTICALLY_EQUAL,                       (0 &lt;&lt; TAM_MAX_BITS) |     0, CAT_NONE | SLS_UNCHANGED | US_UNCHANGED},</v>
      </c>
    </row>
    <row r="1122" spans="1:1">
      <c r="A1122" s="168" t="str">
        <f>IF(AND(OR(SOURCE!A1122="",ISBLANK(SOURCE!A1122)),SOURCE!B1122&gt;0),IF(ISBLANK(SOURCE!C1122),"",SOURCE!C1122),
IF(SOURCE!B1122&lt;0,VLOOKUP(SOURCE!B1122,lookups!A$1:B$25,2,0),
  IF(ISBLANK(SOURCE!B1122),
    "",
    "/* "&amp;TEXT(SOURCE!B1122,"???0")&amp;" *"&amp;
      SOURCE!C1122&amp;", "&amp; IF(SOURCE!$O$2-LEN(SOURCE!C1122) &gt;= 0, REPT(" ",SOURCE!$O$2-LEN(SOURCE!C1122)), "")&amp;
      SOURCE!D1122&amp;", "&amp; IF(SOURCE!$P$2-LEN(SOURCE!D1122) &gt;= 0, REPT(" ",SOURCE!$P$2-LEN(SOURCE!D1122)), "")&amp;
      SOURCE!E1122&amp;", "&amp; IF(SOURCE!$Q$2-LEN(SOURCE!E1122) &gt;=0, REPT(" ",SOURCE!$Q$2-LEN(SOURCE!E1122)), "")&amp;
      SOURCE!F1122&amp;", "&amp; IF(SOURCE!$R$2-LEN(SOURCE!F1122) &gt;= 0, REPT(" ",SOURCE!$R$2-LEN(SOURCE!F1122)+2), "")&amp;"("&amp;
      SUBSTITUTE(TEXT(SOURCE!G1122,"??0"),"  ","")&amp;" &lt;&lt; TAM_MAX_BITS) |"&amp; IF(SOURCE!$S$2-3 &gt;= 0, REPT(" ",SOURCE!$S$2-5+4+1-1-LEN(SUBSTITUTE(SUBSTITUTE(TEXT(SOURCE!H1122,"????0"),"  ","")," ",""))), "")&amp;
      SUBSTITUTE(SUBSTITUTE(TEXT(SOURCE!H1122,"????0"),"  ","")," ","")&amp;","&amp; IF(SOURCE!$T$2-3 &gt;= 0, REPT(" ",SOURCE!$T$2-3-5), "")&amp;
      SOURCE!I1122&amp;" | "&amp; IF(SOURCE!$U$2-LEN(SOURCE!I1122) &gt;= 0, REPT(" ",SOURCE!$U$2-LEN(SOURCE!I1122)), "")&amp;
      SOURCE!J1122&amp;      IF(SOURCE!$V$2-LEN(SOURCE!J1122) &gt;= 0, REPT(" ",SOURCE!$V$2-LEN(SOURCE!J1122)), "")&amp;
  " | "&amp; SOURCE!K1122&amp;      IF(SOURCE!$X$2-LEN(SOURCE!K1122) &gt;= 0, REPT(" ",SOURCE!$X$2-LEN(SOURCE!K1122)), "")&amp;
      "},"&amp;IF(SOURCE!L1122&lt;&gt;"",""&amp;SOURCE!L1122,"")
 )
)
)</f>
        <v>/* 1098 */  { addItemToBuffer,             ITM_ALMOST_EQUAL,            "",                                            STD_ALMOST_EQUAL,                              (0 &lt;&lt; TAM_MAX_BITS) |     0, CAT_NONE | SLS_UNCHANGED | US_UNCHANGED},</v>
      </c>
    </row>
    <row r="1123" spans="1:1">
      <c r="A1123" s="168" t="str">
        <f>IF(AND(OR(SOURCE!A1123="",ISBLANK(SOURCE!A1123)),SOURCE!B1123&gt;0),IF(ISBLANK(SOURCE!C1123),"",SOURCE!C1123),
IF(SOURCE!B1123&lt;0,VLOOKUP(SOURCE!B1123,lookups!A$1:B$25,2,0),
  IF(ISBLANK(SOURCE!B1123),
    "",
    "/* "&amp;TEXT(SOURCE!B1123,"???0")&amp;" *"&amp;
      SOURCE!C1123&amp;", "&amp; IF(SOURCE!$O$2-LEN(SOURCE!C1123) &gt;= 0, REPT(" ",SOURCE!$O$2-LEN(SOURCE!C1123)), "")&amp;
      SOURCE!D1123&amp;", "&amp; IF(SOURCE!$P$2-LEN(SOURCE!D1123) &gt;= 0, REPT(" ",SOURCE!$P$2-LEN(SOURCE!D1123)), "")&amp;
      SOURCE!E1123&amp;", "&amp; IF(SOURCE!$Q$2-LEN(SOURCE!E1123) &gt;=0, REPT(" ",SOURCE!$Q$2-LEN(SOURCE!E1123)), "")&amp;
      SOURCE!F1123&amp;", "&amp; IF(SOURCE!$R$2-LEN(SOURCE!F1123) &gt;= 0, REPT(" ",SOURCE!$R$2-LEN(SOURCE!F1123)+2), "")&amp;"("&amp;
      SUBSTITUTE(TEXT(SOURCE!G1123,"??0"),"  ","")&amp;" &lt;&lt; TAM_MAX_BITS) |"&amp; IF(SOURCE!$S$2-3 &gt;= 0, REPT(" ",SOURCE!$S$2-5+4+1-1-LEN(SUBSTITUTE(SUBSTITUTE(TEXT(SOURCE!H1123,"????0"),"  ","")," ",""))), "")&amp;
      SUBSTITUTE(SUBSTITUTE(TEXT(SOURCE!H1123,"????0"),"  ","")," ","")&amp;","&amp; IF(SOURCE!$T$2-3 &gt;= 0, REPT(" ",SOURCE!$T$2-3-5), "")&amp;
      SOURCE!I1123&amp;" | "&amp; IF(SOURCE!$U$2-LEN(SOURCE!I1123) &gt;= 0, REPT(" ",SOURCE!$U$2-LEN(SOURCE!I1123)), "")&amp;
      SOURCE!J1123&amp;      IF(SOURCE!$V$2-LEN(SOURCE!J1123) &gt;= 0, REPT(" ",SOURCE!$V$2-LEN(SOURCE!J1123)), "")&amp;
  " | "&amp; SOURCE!K1123&amp;      IF(SOURCE!$X$2-LEN(SOURCE!K1123) &gt;= 0, REPT(" ",SOURCE!$X$2-LEN(SOURCE!K1123)), "")&amp;
      "},"&amp;IF(SOURCE!L1123&lt;&gt;"",""&amp;SOURCE!L1123,"")
 )
)
)</f>
        <v>/* 1099 */  { addItemToBuffer,             ITM_COLON_EQUALS,            "",                                            STD_COLON_EQUALS,                              (0 &lt;&lt; TAM_MAX_BITS) |     0, CAT_NONE | SLS_UNCHANGED | US_UNCHANGED},</v>
      </c>
    </row>
    <row r="1124" spans="1:1">
      <c r="A1124" s="168" t="str">
        <f>IF(AND(OR(SOURCE!A1124="",ISBLANK(SOURCE!A1124)),SOURCE!B1124&gt;0),IF(ISBLANK(SOURCE!C1124),"",SOURCE!C1124),
IF(SOURCE!B1124&lt;0,VLOOKUP(SOURCE!B1124,lookups!A$1:B$25,2,0),
  IF(ISBLANK(SOURCE!B1124),
    "",
    "/* "&amp;TEXT(SOURCE!B1124,"???0")&amp;" *"&amp;
      SOURCE!C1124&amp;", "&amp; IF(SOURCE!$O$2-LEN(SOURCE!C1124) &gt;= 0, REPT(" ",SOURCE!$O$2-LEN(SOURCE!C1124)), "")&amp;
      SOURCE!D1124&amp;", "&amp; IF(SOURCE!$P$2-LEN(SOURCE!D1124) &gt;= 0, REPT(" ",SOURCE!$P$2-LEN(SOURCE!D1124)), "")&amp;
      SOURCE!E1124&amp;", "&amp; IF(SOURCE!$Q$2-LEN(SOURCE!E1124) &gt;=0, REPT(" ",SOURCE!$Q$2-LEN(SOURCE!E1124)), "")&amp;
      SOURCE!F1124&amp;", "&amp; IF(SOURCE!$R$2-LEN(SOURCE!F1124) &gt;= 0, REPT(" ",SOURCE!$R$2-LEN(SOURCE!F1124)+2), "")&amp;"("&amp;
      SUBSTITUTE(TEXT(SOURCE!G1124,"??0"),"  ","")&amp;" &lt;&lt; TAM_MAX_BITS) |"&amp; IF(SOURCE!$S$2-3 &gt;= 0, REPT(" ",SOURCE!$S$2-5+4+1-1-LEN(SUBSTITUTE(SUBSTITUTE(TEXT(SOURCE!H1124,"????0"),"  ","")," ",""))), "")&amp;
      SUBSTITUTE(SUBSTITUTE(TEXT(SOURCE!H1124,"????0"),"  ","")," ","")&amp;","&amp; IF(SOURCE!$T$2-3 &gt;= 0, REPT(" ",SOURCE!$T$2-3-5), "")&amp;
      SOURCE!I1124&amp;" | "&amp; IF(SOURCE!$U$2-LEN(SOURCE!I1124) &gt;= 0, REPT(" ",SOURCE!$U$2-LEN(SOURCE!I1124)), "")&amp;
      SOURCE!J1124&amp;      IF(SOURCE!$V$2-LEN(SOURCE!J1124) &gt;= 0, REPT(" ",SOURCE!$V$2-LEN(SOURCE!J1124)), "")&amp;
  " | "&amp; SOURCE!K1124&amp;      IF(SOURCE!$X$2-LEN(SOURCE!K1124) &gt;= 0, REPT(" ",SOURCE!$X$2-LEN(SOURCE!K1124)), "")&amp;
      "},"&amp;IF(SOURCE!L1124&lt;&gt;"",""&amp;SOURCE!L1124,"")
 )
)
)</f>
        <v>/* 1100 */  { addItemToBuffer,             ITM_CORRESPONDS_TO,          "",                                            STD_CORRESPONDS_TO,                            (0 &lt;&lt; TAM_MAX_BITS) |     0, CAT_NONE | SLS_UNCHANGED | US_UNCHANGED},</v>
      </c>
    </row>
    <row r="1125" spans="1:1">
      <c r="A1125" s="168" t="str">
        <f>IF(AND(OR(SOURCE!A1125="",ISBLANK(SOURCE!A1125)),SOURCE!B1125&gt;0),IF(ISBLANK(SOURCE!C1125),"",SOURCE!C1125),
IF(SOURCE!B1125&lt;0,VLOOKUP(SOURCE!B1125,lookups!A$1:B$25,2,0),
  IF(ISBLANK(SOURCE!B1125),
    "",
    "/* "&amp;TEXT(SOURCE!B1125,"???0")&amp;" *"&amp;
      SOURCE!C1125&amp;", "&amp; IF(SOURCE!$O$2-LEN(SOURCE!C1125) &gt;= 0, REPT(" ",SOURCE!$O$2-LEN(SOURCE!C1125)), "")&amp;
      SOURCE!D1125&amp;", "&amp; IF(SOURCE!$P$2-LEN(SOURCE!D1125) &gt;= 0, REPT(" ",SOURCE!$P$2-LEN(SOURCE!D1125)), "")&amp;
      SOURCE!E1125&amp;", "&amp; IF(SOURCE!$Q$2-LEN(SOURCE!E1125) &gt;=0, REPT(" ",SOURCE!$Q$2-LEN(SOURCE!E1125)), "")&amp;
      SOURCE!F1125&amp;", "&amp; IF(SOURCE!$R$2-LEN(SOURCE!F1125) &gt;= 0, REPT(" ",SOURCE!$R$2-LEN(SOURCE!F1125)+2), "")&amp;"("&amp;
      SUBSTITUTE(TEXT(SOURCE!G1125,"??0"),"  ","")&amp;" &lt;&lt; TAM_MAX_BITS) |"&amp; IF(SOURCE!$S$2-3 &gt;= 0, REPT(" ",SOURCE!$S$2-5+4+1-1-LEN(SUBSTITUTE(SUBSTITUTE(TEXT(SOURCE!H1125,"????0"),"  ","")," ",""))), "")&amp;
      SUBSTITUTE(SUBSTITUTE(TEXT(SOURCE!H1125,"????0"),"  ","")," ","")&amp;","&amp; IF(SOURCE!$T$2-3 &gt;= 0, REPT(" ",SOURCE!$T$2-3-5), "")&amp;
      SOURCE!I1125&amp;" | "&amp; IF(SOURCE!$U$2-LEN(SOURCE!I1125) &gt;= 0, REPT(" ",SOURCE!$U$2-LEN(SOURCE!I1125)), "")&amp;
      SOURCE!J1125&amp;      IF(SOURCE!$V$2-LEN(SOURCE!J1125) &gt;= 0, REPT(" ",SOURCE!$V$2-LEN(SOURCE!J1125)), "")&amp;
  " | "&amp; SOURCE!K1125&amp;      IF(SOURCE!$X$2-LEN(SOURCE!K1125) &gt;= 0, REPT(" ",SOURCE!$X$2-LEN(SOURCE!K1125)), "")&amp;
      "},"&amp;IF(SOURCE!L1125&lt;&gt;"",""&amp;SOURCE!L1125,"")
 )
)
)</f>
        <v>/* 1101 */  { addItemToBuffer,             ITM_ESTIMATES,               "",                                            STD_ESTIMATES,                                 (0 &lt;&lt; TAM_MAX_BITS) |     0, CAT_NONE | SLS_UNCHANGED | US_UNCHANGED},</v>
      </c>
    </row>
    <row r="1126" spans="1:1">
      <c r="A1126" s="168" t="str">
        <f>IF(AND(OR(SOURCE!A1126="",ISBLANK(SOURCE!A1126)),SOURCE!B1126&gt;0),IF(ISBLANK(SOURCE!C1126),"",SOURCE!C1126),
IF(SOURCE!B1126&lt;0,VLOOKUP(SOURCE!B1126,lookups!A$1:B$25,2,0),
  IF(ISBLANK(SOURCE!B1126),
    "",
    "/* "&amp;TEXT(SOURCE!B1126,"???0")&amp;" *"&amp;
      SOURCE!C1126&amp;", "&amp; IF(SOURCE!$O$2-LEN(SOURCE!C1126) &gt;= 0, REPT(" ",SOURCE!$O$2-LEN(SOURCE!C1126)), "")&amp;
      SOURCE!D1126&amp;", "&amp; IF(SOURCE!$P$2-LEN(SOURCE!D1126) &gt;= 0, REPT(" ",SOURCE!$P$2-LEN(SOURCE!D1126)), "")&amp;
      SOURCE!E1126&amp;", "&amp; IF(SOURCE!$Q$2-LEN(SOURCE!E1126) &gt;=0, REPT(" ",SOURCE!$Q$2-LEN(SOURCE!E1126)), "")&amp;
      SOURCE!F1126&amp;", "&amp; IF(SOURCE!$R$2-LEN(SOURCE!F1126) &gt;= 0, REPT(" ",SOURCE!$R$2-LEN(SOURCE!F1126)+2), "")&amp;"("&amp;
      SUBSTITUTE(TEXT(SOURCE!G1126,"??0"),"  ","")&amp;" &lt;&lt; TAM_MAX_BITS) |"&amp; IF(SOURCE!$S$2-3 &gt;= 0, REPT(" ",SOURCE!$S$2-5+4+1-1-LEN(SUBSTITUTE(SUBSTITUTE(TEXT(SOURCE!H1126,"????0"),"  ","")," ",""))), "")&amp;
      SUBSTITUTE(SUBSTITUTE(TEXT(SOURCE!H1126,"????0"),"  ","")," ","")&amp;","&amp; IF(SOURCE!$T$2-3 &gt;= 0, REPT(" ",SOURCE!$T$2-3-5), "")&amp;
      SOURCE!I1126&amp;" | "&amp; IF(SOURCE!$U$2-LEN(SOURCE!I1126) &gt;= 0, REPT(" ",SOURCE!$U$2-LEN(SOURCE!I1126)), "")&amp;
      SOURCE!J1126&amp;      IF(SOURCE!$V$2-LEN(SOURCE!J1126) &gt;= 0, REPT(" ",SOURCE!$V$2-LEN(SOURCE!J1126)), "")&amp;
  " | "&amp; SOURCE!K1126&amp;      IF(SOURCE!$X$2-LEN(SOURCE!K1126) &gt;= 0, REPT(" ",SOURCE!$X$2-LEN(SOURCE!K1126)), "")&amp;
      "},"&amp;IF(SOURCE!L1126&lt;&gt;"",""&amp;SOURCE!L1126,"")
 )
)
)</f>
        <v>/* 1102 */  { addItemToBuffer,             ITM_NOT_EQUAL,               "",                                            STD_NOT_EQUAL,                                 (0 &lt;&lt; TAM_MAX_BITS) |     0, CAT_NONE | SLS_UNCHANGED | US_UNCHANGED},</v>
      </c>
    </row>
    <row r="1127" spans="1:1">
      <c r="A1127" s="168" t="str">
        <f>IF(AND(OR(SOURCE!A1127="",ISBLANK(SOURCE!A1127)),SOURCE!B1127&gt;0),IF(ISBLANK(SOURCE!C1127),"",SOURCE!C1127),
IF(SOURCE!B1127&lt;0,VLOOKUP(SOURCE!B1127,lookups!A$1:B$25,2,0),
  IF(ISBLANK(SOURCE!B1127),
    "",
    "/* "&amp;TEXT(SOURCE!B1127,"???0")&amp;" *"&amp;
      SOURCE!C1127&amp;", "&amp; IF(SOURCE!$O$2-LEN(SOURCE!C1127) &gt;= 0, REPT(" ",SOURCE!$O$2-LEN(SOURCE!C1127)), "")&amp;
      SOURCE!D1127&amp;", "&amp; IF(SOURCE!$P$2-LEN(SOURCE!D1127) &gt;= 0, REPT(" ",SOURCE!$P$2-LEN(SOURCE!D1127)), "")&amp;
      SOURCE!E1127&amp;", "&amp; IF(SOURCE!$Q$2-LEN(SOURCE!E1127) &gt;=0, REPT(" ",SOURCE!$Q$2-LEN(SOURCE!E1127)), "")&amp;
      SOURCE!F1127&amp;", "&amp; IF(SOURCE!$R$2-LEN(SOURCE!F1127) &gt;= 0, REPT(" ",SOURCE!$R$2-LEN(SOURCE!F1127)+2), "")&amp;"("&amp;
      SUBSTITUTE(TEXT(SOURCE!G1127,"??0"),"  ","")&amp;" &lt;&lt; TAM_MAX_BITS) |"&amp; IF(SOURCE!$S$2-3 &gt;= 0, REPT(" ",SOURCE!$S$2-5+4+1-1-LEN(SUBSTITUTE(SUBSTITUTE(TEXT(SOURCE!H1127,"????0"),"  ","")," ",""))), "")&amp;
      SUBSTITUTE(SUBSTITUTE(TEXT(SOURCE!H1127,"????0"),"  ","")," ","")&amp;","&amp; IF(SOURCE!$T$2-3 &gt;= 0, REPT(" ",SOURCE!$T$2-3-5), "")&amp;
      SOURCE!I1127&amp;" | "&amp; IF(SOURCE!$U$2-LEN(SOURCE!I1127) &gt;= 0, REPT(" ",SOURCE!$U$2-LEN(SOURCE!I1127)), "")&amp;
      SOURCE!J1127&amp;      IF(SOURCE!$V$2-LEN(SOURCE!J1127) &gt;= 0, REPT(" ",SOURCE!$V$2-LEN(SOURCE!J1127)), "")&amp;
  " | "&amp; SOURCE!K1127&amp;      IF(SOURCE!$X$2-LEN(SOURCE!K1127) &gt;= 0, REPT(" ",SOURCE!$X$2-LEN(SOURCE!K1127)), "")&amp;
      "},"&amp;IF(SOURCE!L1127&lt;&gt;"",""&amp;SOURCE!L1127,"")
 )
)
)</f>
        <v>/* 1103 */  { itemToBeCoded,               NOPARAM,                     "",                                            STD_IDENTICAL_TO,                              (0 &lt;&lt; TAM_MAX_BITS) |     0, CAT_NONE | SLS_UNCHANGED | US_UNCHANGED},</v>
      </c>
    </row>
    <row r="1128" spans="1:1">
      <c r="A1128" s="168" t="str">
        <f>IF(AND(OR(SOURCE!A1128="",ISBLANK(SOURCE!A1128)),SOURCE!B1128&gt;0),IF(ISBLANK(SOURCE!C1128),"",SOURCE!C1128),
IF(SOURCE!B1128&lt;0,VLOOKUP(SOURCE!B1128,lookups!A$1:B$25,2,0),
  IF(ISBLANK(SOURCE!B1128),
    "",
    "/* "&amp;TEXT(SOURCE!B1128,"???0")&amp;" *"&amp;
      SOURCE!C1128&amp;", "&amp; IF(SOURCE!$O$2-LEN(SOURCE!C1128) &gt;= 0, REPT(" ",SOURCE!$O$2-LEN(SOURCE!C1128)), "")&amp;
      SOURCE!D1128&amp;", "&amp; IF(SOURCE!$P$2-LEN(SOURCE!D1128) &gt;= 0, REPT(" ",SOURCE!$P$2-LEN(SOURCE!D1128)), "")&amp;
      SOURCE!E1128&amp;", "&amp; IF(SOURCE!$Q$2-LEN(SOURCE!E1128) &gt;=0, REPT(" ",SOURCE!$Q$2-LEN(SOURCE!E1128)), "")&amp;
      SOURCE!F1128&amp;", "&amp; IF(SOURCE!$R$2-LEN(SOURCE!F1128) &gt;= 0, REPT(" ",SOURCE!$R$2-LEN(SOURCE!F1128)+2), "")&amp;"("&amp;
      SUBSTITUTE(TEXT(SOURCE!G1128,"??0"),"  ","")&amp;" &lt;&lt; TAM_MAX_BITS) |"&amp; IF(SOURCE!$S$2-3 &gt;= 0, REPT(" ",SOURCE!$S$2-5+4+1-1-LEN(SUBSTITUTE(SUBSTITUTE(TEXT(SOURCE!H1128,"????0"),"  ","")," ",""))), "")&amp;
      SUBSTITUTE(SUBSTITUTE(TEXT(SOURCE!H1128,"????0"),"  ","")," ","")&amp;","&amp; IF(SOURCE!$T$2-3 &gt;= 0, REPT(" ",SOURCE!$T$2-3-5), "")&amp;
      SOURCE!I1128&amp;" | "&amp; IF(SOURCE!$U$2-LEN(SOURCE!I1128) &gt;= 0, REPT(" ",SOURCE!$U$2-LEN(SOURCE!I1128)), "")&amp;
      SOURCE!J1128&amp;      IF(SOURCE!$V$2-LEN(SOURCE!J1128) &gt;= 0, REPT(" ",SOURCE!$V$2-LEN(SOURCE!J1128)), "")&amp;
  " | "&amp; SOURCE!K1128&amp;      IF(SOURCE!$X$2-LEN(SOURCE!K1128) &gt;= 0, REPT(" ",SOURCE!$X$2-LEN(SOURCE!K1128)), "")&amp;
      "},"&amp;IF(SOURCE!L1128&lt;&gt;"",""&amp;SOURCE!L1128,"")
 )
)
)</f>
        <v>/* 1104 */  { addItemToBuffer,             ITM_LESS_EQUAL,              "",                                            STD_LESS_EQUAL,                                (0 &lt;&lt; TAM_MAX_BITS) |     0, CAT_NONE | SLS_UNCHANGED | US_UNCHANGED},</v>
      </c>
    </row>
    <row r="1129" spans="1:1">
      <c r="A1129" s="168" t="str">
        <f>IF(AND(OR(SOURCE!A1129="",ISBLANK(SOURCE!A1129)),SOURCE!B1129&gt;0),IF(ISBLANK(SOURCE!C1129),"",SOURCE!C1129),
IF(SOURCE!B1129&lt;0,VLOOKUP(SOURCE!B1129,lookups!A$1:B$25,2,0),
  IF(ISBLANK(SOURCE!B1129),
    "",
    "/* "&amp;TEXT(SOURCE!B1129,"???0")&amp;" *"&amp;
      SOURCE!C1129&amp;", "&amp; IF(SOURCE!$O$2-LEN(SOURCE!C1129) &gt;= 0, REPT(" ",SOURCE!$O$2-LEN(SOURCE!C1129)), "")&amp;
      SOURCE!D1129&amp;", "&amp; IF(SOURCE!$P$2-LEN(SOURCE!D1129) &gt;= 0, REPT(" ",SOURCE!$P$2-LEN(SOURCE!D1129)), "")&amp;
      SOURCE!E1129&amp;", "&amp; IF(SOURCE!$Q$2-LEN(SOURCE!E1129) &gt;=0, REPT(" ",SOURCE!$Q$2-LEN(SOURCE!E1129)), "")&amp;
      SOURCE!F1129&amp;", "&amp; IF(SOURCE!$R$2-LEN(SOURCE!F1129) &gt;= 0, REPT(" ",SOURCE!$R$2-LEN(SOURCE!F1129)+2), "")&amp;"("&amp;
      SUBSTITUTE(TEXT(SOURCE!G1129,"??0"),"  ","")&amp;" &lt;&lt; TAM_MAX_BITS) |"&amp; IF(SOURCE!$S$2-3 &gt;= 0, REPT(" ",SOURCE!$S$2-5+4+1-1-LEN(SUBSTITUTE(SUBSTITUTE(TEXT(SOURCE!H1129,"????0"),"  ","")," ",""))), "")&amp;
      SUBSTITUTE(SUBSTITUTE(TEXT(SOURCE!H1129,"????0"),"  ","")," ","")&amp;","&amp; IF(SOURCE!$T$2-3 &gt;= 0, REPT(" ",SOURCE!$T$2-3-5), "")&amp;
      SOURCE!I1129&amp;" | "&amp; IF(SOURCE!$U$2-LEN(SOURCE!I1129) &gt;= 0, REPT(" ",SOURCE!$U$2-LEN(SOURCE!I1129)), "")&amp;
      SOURCE!J1129&amp;      IF(SOURCE!$V$2-LEN(SOURCE!J1129) &gt;= 0, REPT(" ",SOURCE!$V$2-LEN(SOURCE!J1129)), "")&amp;
  " | "&amp; SOURCE!K1129&amp;      IF(SOURCE!$X$2-LEN(SOURCE!K1129) &gt;= 0, REPT(" ",SOURCE!$X$2-LEN(SOURCE!K1129)), "")&amp;
      "},"&amp;IF(SOURCE!L1129&lt;&gt;"",""&amp;SOURCE!L1129,"")
 )
)
)</f>
        <v>/* 1105 */  { addItemToBuffer,             ITM_GREATER_EQUAL,           "",                                            STD_GREATER_EQUAL,                             (0 &lt;&lt; TAM_MAX_BITS) |     0, CAT_NONE | SLS_UNCHANGED | US_UNCHANGED},</v>
      </c>
    </row>
    <row r="1130" spans="1:1">
      <c r="A1130" s="168" t="str">
        <f>IF(AND(OR(SOURCE!A1130="",ISBLANK(SOURCE!A1130)),SOURCE!B1130&gt;0),IF(ISBLANK(SOURCE!C1130),"",SOURCE!C1130),
IF(SOURCE!B1130&lt;0,VLOOKUP(SOURCE!B1130,lookups!A$1:B$25,2,0),
  IF(ISBLANK(SOURCE!B1130),
    "",
    "/* "&amp;TEXT(SOURCE!B1130,"???0")&amp;" *"&amp;
      SOURCE!C1130&amp;", "&amp; IF(SOURCE!$O$2-LEN(SOURCE!C1130) &gt;= 0, REPT(" ",SOURCE!$O$2-LEN(SOURCE!C1130)), "")&amp;
      SOURCE!D1130&amp;", "&amp; IF(SOURCE!$P$2-LEN(SOURCE!D1130) &gt;= 0, REPT(" ",SOURCE!$P$2-LEN(SOURCE!D1130)), "")&amp;
      SOURCE!E1130&amp;", "&amp; IF(SOURCE!$Q$2-LEN(SOURCE!E1130) &gt;=0, REPT(" ",SOURCE!$Q$2-LEN(SOURCE!E1130)), "")&amp;
      SOURCE!F1130&amp;", "&amp; IF(SOURCE!$R$2-LEN(SOURCE!F1130) &gt;= 0, REPT(" ",SOURCE!$R$2-LEN(SOURCE!F1130)+2), "")&amp;"("&amp;
      SUBSTITUTE(TEXT(SOURCE!G1130,"??0"),"  ","")&amp;" &lt;&lt; TAM_MAX_BITS) |"&amp; IF(SOURCE!$S$2-3 &gt;= 0, REPT(" ",SOURCE!$S$2-5+4+1-1-LEN(SUBSTITUTE(SUBSTITUTE(TEXT(SOURCE!H1130,"????0"),"  ","")," ",""))), "")&amp;
      SUBSTITUTE(SUBSTITUTE(TEXT(SOURCE!H1130,"????0"),"  ","")," ","")&amp;","&amp; IF(SOURCE!$T$2-3 &gt;= 0, REPT(" ",SOURCE!$T$2-3-5), "")&amp;
      SOURCE!I1130&amp;" | "&amp; IF(SOURCE!$U$2-LEN(SOURCE!I1130) &gt;= 0, REPT(" ",SOURCE!$U$2-LEN(SOURCE!I1130)), "")&amp;
      SOURCE!J1130&amp;      IF(SOURCE!$V$2-LEN(SOURCE!J1130) &gt;= 0, REPT(" ",SOURCE!$V$2-LEN(SOURCE!J1130)), "")&amp;
  " | "&amp; SOURCE!K1130&amp;      IF(SOURCE!$X$2-LEN(SOURCE!K1130) &gt;= 0, REPT(" ",SOURCE!$X$2-LEN(SOURCE!K1130)), "")&amp;
      "},"&amp;IF(SOURCE!L1130&lt;&gt;"",""&amp;SOURCE!L1130,"")
 )
)
)</f>
        <v>/* 1106 */  { itemToBeCoded,               NOPARAM,                     "",                                            STD_MUCH_LESS,                                 (0 &lt;&lt; TAM_MAX_BITS) |     0, CAT_NONE | SLS_UNCHANGED | US_UNCHANGED},</v>
      </c>
    </row>
    <row r="1131" spans="1:1">
      <c r="A1131" s="168" t="str">
        <f>IF(AND(OR(SOURCE!A1131="",ISBLANK(SOURCE!A1131)),SOURCE!B1131&gt;0),IF(ISBLANK(SOURCE!C1131),"",SOURCE!C1131),
IF(SOURCE!B1131&lt;0,VLOOKUP(SOURCE!B1131,lookups!A$1:B$25,2,0),
  IF(ISBLANK(SOURCE!B1131),
    "",
    "/* "&amp;TEXT(SOURCE!B1131,"???0")&amp;" *"&amp;
      SOURCE!C1131&amp;", "&amp; IF(SOURCE!$O$2-LEN(SOURCE!C1131) &gt;= 0, REPT(" ",SOURCE!$O$2-LEN(SOURCE!C1131)), "")&amp;
      SOURCE!D1131&amp;", "&amp; IF(SOURCE!$P$2-LEN(SOURCE!D1131) &gt;= 0, REPT(" ",SOURCE!$P$2-LEN(SOURCE!D1131)), "")&amp;
      SOURCE!E1131&amp;", "&amp; IF(SOURCE!$Q$2-LEN(SOURCE!E1131) &gt;=0, REPT(" ",SOURCE!$Q$2-LEN(SOURCE!E1131)), "")&amp;
      SOURCE!F1131&amp;", "&amp; IF(SOURCE!$R$2-LEN(SOURCE!F1131) &gt;= 0, REPT(" ",SOURCE!$R$2-LEN(SOURCE!F1131)+2), "")&amp;"("&amp;
      SUBSTITUTE(TEXT(SOURCE!G1131,"??0"),"  ","")&amp;" &lt;&lt; TAM_MAX_BITS) |"&amp; IF(SOURCE!$S$2-3 &gt;= 0, REPT(" ",SOURCE!$S$2-5+4+1-1-LEN(SUBSTITUTE(SUBSTITUTE(TEXT(SOURCE!H1131,"????0"),"  ","")," ",""))), "")&amp;
      SUBSTITUTE(SUBSTITUTE(TEXT(SOURCE!H1131,"????0"),"  ","")," ","")&amp;","&amp; IF(SOURCE!$T$2-3 &gt;= 0, REPT(" ",SOURCE!$T$2-3-5), "")&amp;
      SOURCE!I1131&amp;" | "&amp; IF(SOURCE!$U$2-LEN(SOURCE!I1131) &gt;= 0, REPT(" ",SOURCE!$U$2-LEN(SOURCE!I1131)), "")&amp;
      SOURCE!J1131&amp;      IF(SOURCE!$V$2-LEN(SOURCE!J1131) &gt;= 0, REPT(" ",SOURCE!$V$2-LEN(SOURCE!J1131)), "")&amp;
  " | "&amp; SOURCE!K1131&amp;      IF(SOURCE!$X$2-LEN(SOURCE!K1131) &gt;= 0, REPT(" ",SOURCE!$X$2-LEN(SOURCE!K1131)), "")&amp;
      "},"&amp;IF(SOURCE!L1131&lt;&gt;"",""&amp;SOURCE!L1131,"")
 )
)
)</f>
        <v>/* 1107 */  { itemToBeCoded,               NOPARAM,                     "",                                            STD_MUCH_GREATER,                              (0 &lt;&lt; TAM_MAX_BITS) |     0, CAT_NONE | SLS_UNCHANGED | US_UNCHANGED},</v>
      </c>
    </row>
    <row r="1132" spans="1:1">
      <c r="A1132" s="168" t="str">
        <f>IF(AND(OR(SOURCE!A1132="",ISBLANK(SOURCE!A1132)),SOURCE!B1132&gt;0),IF(ISBLANK(SOURCE!C1132),"",SOURCE!C1132),
IF(SOURCE!B1132&lt;0,VLOOKUP(SOURCE!B1132,lookups!A$1:B$25,2,0),
  IF(ISBLANK(SOURCE!B1132),
    "",
    "/* "&amp;TEXT(SOURCE!B1132,"???0")&amp;" *"&amp;
      SOURCE!C1132&amp;", "&amp; IF(SOURCE!$O$2-LEN(SOURCE!C1132) &gt;= 0, REPT(" ",SOURCE!$O$2-LEN(SOURCE!C1132)), "")&amp;
      SOURCE!D1132&amp;", "&amp; IF(SOURCE!$P$2-LEN(SOURCE!D1132) &gt;= 0, REPT(" ",SOURCE!$P$2-LEN(SOURCE!D1132)), "")&amp;
      SOURCE!E1132&amp;", "&amp; IF(SOURCE!$Q$2-LEN(SOURCE!E1132) &gt;=0, REPT(" ",SOURCE!$Q$2-LEN(SOURCE!E1132)), "")&amp;
      SOURCE!F1132&amp;", "&amp; IF(SOURCE!$R$2-LEN(SOURCE!F1132) &gt;= 0, REPT(" ",SOURCE!$R$2-LEN(SOURCE!F1132)+2), "")&amp;"("&amp;
      SUBSTITUTE(TEXT(SOURCE!G1132,"??0"),"  ","")&amp;" &lt;&lt; TAM_MAX_BITS) |"&amp; IF(SOURCE!$S$2-3 &gt;= 0, REPT(" ",SOURCE!$S$2-5+4+1-1-LEN(SUBSTITUTE(SUBSTITUTE(TEXT(SOURCE!H1132,"????0"),"  ","")," ",""))), "")&amp;
      SUBSTITUTE(SUBSTITUTE(TEXT(SOURCE!H1132,"????0"),"  ","")," ","")&amp;","&amp; IF(SOURCE!$T$2-3 &gt;= 0, REPT(" ",SOURCE!$T$2-3-5), "")&amp;
      SOURCE!I1132&amp;" | "&amp; IF(SOURCE!$U$2-LEN(SOURCE!I1132) &gt;= 0, REPT(" ",SOURCE!$U$2-LEN(SOURCE!I1132)), "")&amp;
      SOURCE!J1132&amp;      IF(SOURCE!$V$2-LEN(SOURCE!J1132) &gt;= 0, REPT(" ",SOURCE!$V$2-LEN(SOURCE!J1132)), "")&amp;
  " | "&amp; SOURCE!K1132&amp;      IF(SOURCE!$X$2-LEN(SOURCE!K1132) &gt;= 0, REPT(" ",SOURCE!$X$2-LEN(SOURCE!K1132)), "")&amp;
      "},"&amp;IF(SOURCE!L1132&lt;&gt;"",""&amp;SOURCE!L1132,"")
 )
)
)</f>
        <v>/* 1108 */  { addItemToBuffer,             ITM_SUN,                     "",                                            STD_SUN,                                       (0 &lt;&lt; TAM_MAX_BITS) |     0, CAT_NONE | SLS_UNCHANGED | US_UNCHANGED},</v>
      </c>
    </row>
    <row r="1133" spans="1:1">
      <c r="A1133" s="168" t="str">
        <f>IF(AND(OR(SOURCE!A1133="",ISBLANK(SOURCE!A1133)),SOURCE!B1133&gt;0),IF(ISBLANK(SOURCE!C1133),"",SOURCE!C1133),
IF(SOURCE!B1133&lt;0,VLOOKUP(SOURCE!B1133,lookups!A$1:B$25,2,0),
  IF(ISBLANK(SOURCE!B1133),
    "",
    "/* "&amp;TEXT(SOURCE!B1133,"???0")&amp;" *"&amp;
      SOURCE!C1133&amp;", "&amp; IF(SOURCE!$O$2-LEN(SOURCE!C1133) &gt;= 0, REPT(" ",SOURCE!$O$2-LEN(SOURCE!C1133)), "")&amp;
      SOURCE!D1133&amp;", "&amp; IF(SOURCE!$P$2-LEN(SOURCE!D1133) &gt;= 0, REPT(" ",SOURCE!$P$2-LEN(SOURCE!D1133)), "")&amp;
      SOURCE!E1133&amp;", "&amp; IF(SOURCE!$Q$2-LEN(SOURCE!E1133) &gt;=0, REPT(" ",SOURCE!$Q$2-LEN(SOURCE!E1133)), "")&amp;
      SOURCE!F1133&amp;", "&amp; IF(SOURCE!$R$2-LEN(SOURCE!F1133) &gt;= 0, REPT(" ",SOURCE!$R$2-LEN(SOURCE!F1133)+2), "")&amp;"("&amp;
      SUBSTITUTE(TEXT(SOURCE!G1133,"??0"),"  ","")&amp;" &lt;&lt; TAM_MAX_BITS) |"&amp; IF(SOURCE!$S$2-3 &gt;= 0, REPT(" ",SOURCE!$S$2-5+4+1-1-LEN(SUBSTITUTE(SUBSTITUTE(TEXT(SOURCE!H1133,"????0"),"  ","")," ",""))), "")&amp;
      SUBSTITUTE(SUBSTITUTE(TEXT(SOURCE!H1133,"????0"),"  ","")," ","")&amp;","&amp; IF(SOURCE!$T$2-3 &gt;= 0, REPT(" ",SOURCE!$T$2-3-5), "")&amp;
      SOURCE!I1133&amp;" | "&amp; IF(SOURCE!$U$2-LEN(SOURCE!I1133) &gt;= 0, REPT(" ",SOURCE!$U$2-LEN(SOURCE!I1133)), "")&amp;
      SOURCE!J1133&amp;      IF(SOURCE!$V$2-LEN(SOURCE!J1133) &gt;= 0, REPT(" ",SOURCE!$V$2-LEN(SOURCE!J1133)), "")&amp;
  " | "&amp; SOURCE!K1133&amp;      IF(SOURCE!$X$2-LEN(SOURCE!K1133) &gt;= 0, REPT(" ",SOURCE!$X$2-LEN(SOURCE!K1133)), "")&amp;
      "},"&amp;IF(SOURCE!L1133&lt;&gt;"",""&amp;SOURCE!L1133,"")
 )
)
)</f>
        <v>/* 1109 */  { itemToBeCoded,               NOPARAM,                     "",                                            STD_DOWN_TACK,                                 (0 &lt;&lt; TAM_MAX_BITS) |     0, CAT_NONE | SLS_UNCHANGED | US_UNCHANGED},</v>
      </c>
    </row>
    <row r="1134" spans="1:1">
      <c r="A1134" s="168" t="str">
        <f>IF(AND(OR(SOURCE!A1134="",ISBLANK(SOURCE!A1134)),SOURCE!B1134&gt;0),IF(ISBLANK(SOURCE!C1134),"",SOURCE!C1134),
IF(SOURCE!B1134&lt;0,VLOOKUP(SOURCE!B1134,lookups!A$1:B$25,2,0),
  IF(ISBLANK(SOURCE!B1134),
    "",
    "/* "&amp;TEXT(SOURCE!B1134,"???0")&amp;" *"&amp;
      SOURCE!C1134&amp;", "&amp; IF(SOURCE!$O$2-LEN(SOURCE!C1134) &gt;= 0, REPT(" ",SOURCE!$O$2-LEN(SOURCE!C1134)), "")&amp;
      SOURCE!D1134&amp;", "&amp; IF(SOURCE!$P$2-LEN(SOURCE!D1134) &gt;= 0, REPT(" ",SOURCE!$P$2-LEN(SOURCE!D1134)), "")&amp;
      SOURCE!E1134&amp;", "&amp; IF(SOURCE!$Q$2-LEN(SOURCE!E1134) &gt;=0, REPT(" ",SOURCE!$Q$2-LEN(SOURCE!E1134)), "")&amp;
      SOURCE!F1134&amp;", "&amp; IF(SOURCE!$R$2-LEN(SOURCE!F1134) &gt;= 0, REPT(" ",SOURCE!$R$2-LEN(SOURCE!F1134)+2), "")&amp;"("&amp;
      SUBSTITUTE(TEXT(SOURCE!G1134,"??0"),"  ","")&amp;" &lt;&lt; TAM_MAX_BITS) |"&amp; IF(SOURCE!$S$2-3 &gt;= 0, REPT(" ",SOURCE!$S$2-5+4+1-1-LEN(SUBSTITUTE(SUBSTITUTE(TEXT(SOURCE!H1134,"????0"),"  ","")," ",""))), "")&amp;
      SUBSTITUTE(SUBSTITUTE(TEXT(SOURCE!H1134,"????0"),"  ","")," ","")&amp;","&amp; IF(SOURCE!$T$2-3 &gt;= 0, REPT(" ",SOURCE!$T$2-3-5), "")&amp;
      SOURCE!I1134&amp;" | "&amp; IF(SOURCE!$U$2-LEN(SOURCE!I1134) &gt;= 0, REPT(" ",SOURCE!$U$2-LEN(SOURCE!I1134)), "")&amp;
      SOURCE!J1134&amp;      IF(SOURCE!$V$2-LEN(SOURCE!J1134) &gt;= 0, REPT(" ",SOURCE!$V$2-LEN(SOURCE!J1134)), "")&amp;
  " | "&amp; SOURCE!K1134&amp;      IF(SOURCE!$X$2-LEN(SOURCE!K1134) &gt;= 0, REPT(" ",SOURCE!$X$2-LEN(SOURCE!K1134)), "")&amp;
      "},"&amp;IF(SOURCE!L1134&lt;&gt;"",""&amp;SOURCE!L1134,"")
 )
)
)</f>
        <v>/* 1110 */  { addItemToBuffer,             ITM_PERPENDICULAR,           "",                                            STD_PERPENDICULAR,                             (0 &lt;&lt; TAM_MAX_BITS) |     0, CAT_NONE | SLS_UNCHANGED | US_UNCHANGED},</v>
      </c>
    </row>
    <row r="1135" spans="1:1">
      <c r="A1135" s="168" t="str">
        <f>IF(AND(OR(SOURCE!A1135="",ISBLANK(SOURCE!A1135)),SOURCE!B1135&gt;0),IF(ISBLANK(SOURCE!C1135),"",SOURCE!C1135),
IF(SOURCE!B1135&lt;0,VLOOKUP(SOURCE!B1135,lookups!A$1:B$25,2,0),
  IF(ISBLANK(SOURCE!B1135),
    "",
    "/* "&amp;TEXT(SOURCE!B1135,"???0")&amp;" *"&amp;
      SOURCE!C1135&amp;", "&amp; IF(SOURCE!$O$2-LEN(SOURCE!C1135) &gt;= 0, REPT(" ",SOURCE!$O$2-LEN(SOURCE!C1135)), "")&amp;
      SOURCE!D1135&amp;", "&amp; IF(SOURCE!$P$2-LEN(SOURCE!D1135) &gt;= 0, REPT(" ",SOURCE!$P$2-LEN(SOURCE!D1135)), "")&amp;
      SOURCE!E1135&amp;", "&amp; IF(SOURCE!$Q$2-LEN(SOURCE!E1135) &gt;=0, REPT(" ",SOURCE!$Q$2-LEN(SOURCE!E1135)), "")&amp;
      SOURCE!F1135&amp;", "&amp; IF(SOURCE!$R$2-LEN(SOURCE!F1135) &gt;= 0, REPT(" ",SOURCE!$R$2-LEN(SOURCE!F1135)+2), "")&amp;"("&amp;
      SUBSTITUTE(TEXT(SOURCE!G1135,"??0"),"  ","")&amp;" &lt;&lt; TAM_MAX_BITS) |"&amp; IF(SOURCE!$S$2-3 &gt;= 0, REPT(" ",SOURCE!$S$2-5+4+1-1-LEN(SUBSTITUTE(SUBSTITUTE(TEXT(SOURCE!H1135,"????0"),"  ","")," ",""))), "")&amp;
      SUBSTITUTE(SUBSTITUTE(TEXT(SOURCE!H1135,"????0"),"  ","")," ","")&amp;","&amp; IF(SOURCE!$T$2-3 &gt;= 0, REPT(" ",SOURCE!$T$2-3-5), "")&amp;
      SOURCE!I1135&amp;" | "&amp; IF(SOURCE!$U$2-LEN(SOURCE!I1135) &gt;= 0, REPT(" ",SOURCE!$U$2-LEN(SOURCE!I1135)), "")&amp;
      SOURCE!J1135&amp;      IF(SOURCE!$V$2-LEN(SOURCE!J1135) &gt;= 0, REPT(" ",SOURCE!$V$2-LEN(SOURCE!J1135)), "")&amp;
  " | "&amp; SOURCE!K1135&amp;      IF(SOURCE!$X$2-LEN(SOURCE!K1135) &gt;= 0, REPT(" ",SOURCE!$X$2-LEN(SOURCE!K1135)), "")&amp;
      "},"&amp;IF(SOURCE!L1135&lt;&gt;"",""&amp;SOURCE!L1135,"")
 )
)
)</f>
        <v>/* 1111 */  { itemToBeCoded,               NOPARAM,                     "",                                            STD_XOR,                                       (0 &lt;&lt; TAM_MAX_BITS) |     0, CAT_NONE | SLS_UNCHANGED | US_UNCHANGED},</v>
      </c>
    </row>
    <row r="1136" spans="1:1">
      <c r="A1136" s="168" t="str">
        <f>IF(AND(OR(SOURCE!A1136="",ISBLANK(SOURCE!A1136)),SOURCE!B1136&gt;0),IF(ISBLANK(SOURCE!C1136),"",SOURCE!C1136),
IF(SOURCE!B1136&lt;0,VLOOKUP(SOURCE!B1136,lookups!A$1:B$25,2,0),
  IF(ISBLANK(SOURCE!B1136),
    "",
    "/* "&amp;TEXT(SOURCE!B1136,"???0")&amp;" *"&amp;
      SOURCE!C1136&amp;", "&amp; IF(SOURCE!$O$2-LEN(SOURCE!C1136) &gt;= 0, REPT(" ",SOURCE!$O$2-LEN(SOURCE!C1136)), "")&amp;
      SOURCE!D1136&amp;", "&amp; IF(SOURCE!$P$2-LEN(SOURCE!D1136) &gt;= 0, REPT(" ",SOURCE!$P$2-LEN(SOURCE!D1136)), "")&amp;
      SOURCE!E1136&amp;", "&amp; IF(SOURCE!$Q$2-LEN(SOURCE!E1136) &gt;=0, REPT(" ",SOURCE!$Q$2-LEN(SOURCE!E1136)), "")&amp;
      SOURCE!F1136&amp;", "&amp; IF(SOURCE!$R$2-LEN(SOURCE!F1136) &gt;= 0, REPT(" ",SOURCE!$R$2-LEN(SOURCE!F1136)+2), "")&amp;"("&amp;
      SUBSTITUTE(TEXT(SOURCE!G1136,"??0"),"  ","")&amp;" &lt;&lt; TAM_MAX_BITS) |"&amp; IF(SOURCE!$S$2-3 &gt;= 0, REPT(" ",SOURCE!$S$2-5+4+1-1-LEN(SUBSTITUTE(SUBSTITUTE(TEXT(SOURCE!H1136,"????0"),"  ","")," ",""))), "")&amp;
      SUBSTITUTE(SUBSTITUTE(TEXT(SOURCE!H1136,"????0"),"  ","")," ","")&amp;","&amp; IF(SOURCE!$T$2-3 &gt;= 0, REPT(" ",SOURCE!$T$2-3-5), "")&amp;
      SOURCE!I1136&amp;" | "&amp; IF(SOURCE!$U$2-LEN(SOURCE!I1136) &gt;= 0, REPT(" ",SOURCE!$U$2-LEN(SOURCE!I1136)), "")&amp;
      SOURCE!J1136&amp;      IF(SOURCE!$V$2-LEN(SOURCE!J1136) &gt;= 0, REPT(" ",SOURCE!$V$2-LEN(SOURCE!J1136)), "")&amp;
  " | "&amp; SOURCE!K1136&amp;      IF(SOURCE!$X$2-LEN(SOURCE!K1136) &gt;= 0, REPT(" ",SOURCE!$X$2-LEN(SOURCE!K1136)), "")&amp;
      "},"&amp;IF(SOURCE!L1136&lt;&gt;"",""&amp;SOURCE!L1136,"")
 )
)
)</f>
        <v>/* 1112 */  { itemToBeCoded,               NOPARAM,                     "",                                            STD_NAND,                                      (0 &lt;&lt; TAM_MAX_BITS) |     0, CAT_NONE | SLS_UNCHANGED | US_UNCHANGED},</v>
      </c>
    </row>
    <row r="1137" spans="1:1">
      <c r="A1137" s="168" t="str">
        <f>IF(AND(OR(SOURCE!A1137="",ISBLANK(SOURCE!A1137)),SOURCE!B1137&gt;0),IF(ISBLANK(SOURCE!C1137),"",SOURCE!C1137),
IF(SOURCE!B1137&lt;0,VLOOKUP(SOURCE!B1137,lookups!A$1:B$25,2,0),
  IF(ISBLANK(SOURCE!B1137),
    "",
    "/* "&amp;TEXT(SOURCE!B1137,"???0")&amp;" *"&amp;
      SOURCE!C1137&amp;", "&amp; IF(SOURCE!$O$2-LEN(SOURCE!C1137) &gt;= 0, REPT(" ",SOURCE!$O$2-LEN(SOURCE!C1137)), "")&amp;
      SOURCE!D1137&amp;", "&amp; IF(SOURCE!$P$2-LEN(SOURCE!D1137) &gt;= 0, REPT(" ",SOURCE!$P$2-LEN(SOURCE!D1137)), "")&amp;
      SOURCE!E1137&amp;", "&amp; IF(SOURCE!$Q$2-LEN(SOURCE!E1137) &gt;=0, REPT(" ",SOURCE!$Q$2-LEN(SOURCE!E1137)), "")&amp;
      SOURCE!F1137&amp;", "&amp; IF(SOURCE!$R$2-LEN(SOURCE!F1137) &gt;= 0, REPT(" ",SOURCE!$R$2-LEN(SOURCE!F1137)+2), "")&amp;"("&amp;
      SUBSTITUTE(TEXT(SOURCE!G1137,"??0"),"  ","")&amp;" &lt;&lt; TAM_MAX_BITS) |"&amp; IF(SOURCE!$S$2-3 &gt;= 0, REPT(" ",SOURCE!$S$2-5+4+1-1-LEN(SUBSTITUTE(SUBSTITUTE(TEXT(SOURCE!H1137,"????0"),"  ","")," ",""))), "")&amp;
      SUBSTITUTE(SUBSTITUTE(TEXT(SOURCE!H1137,"????0"),"  ","")," ","")&amp;","&amp; IF(SOURCE!$T$2-3 &gt;= 0, REPT(" ",SOURCE!$T$2-3-5), "")&amp;
      SOURCE!I1137&amp;" | "&amp; IF(SOURCE!$U$2-LEN(SOURCE!I1137) &gt;= 0, REPT(" ",SOURCE!$U$2-LEN(SOURCE!I1137)), "")&amp;
      SOURCE!J1137&amp;      IF(SOURCE!$V$2-LEN(SOURCE!J1137) &gt;= 0, REPT(" ",SOURCE!$V$2-LEN(SOURCE!J1137)), "")&amp;
  " | "&amp; SOURCE!K1137&amp;      IF(SOURCE!$X$2-LEN(SOURCE!K1137) &gt;= 0, REPT(" ",SOURCE!$X$2-LEN(SOURCE!K1137)), "")&amp;
      "},"&amp;IF(SOURCE!L1137&lt;&gt;"",""&amp;SOURCE!L1137,"")
 )
)
)</f>
        <v>/* 1113 */  { itemToBeCoded,               NOPARAM,                     "",                                            STD_NOR,                                       (0 &lt;&lt; TAM_MAX_BITS) |     0, CAT_NONE | SLS_UNCHANGED | US_UNCHANGED},</v>
      </c>
    </row>
    <row r="1138" spans="1:1">
      <c r="A1138" s="168" t="str">
        <f>IF(AND(OR(SOURCE!A1138="",ISBLANK(SOURCE!A1138)),SOURCE!B1138&gt;0),IF(ISBLANK(SOURCE!C1138),"",SOURCE!C1138),
IF(SOURCE!B1138&lt;0,VLOOKUP(SOURCE!B1138,lookups!A$1:B$25,2,0),
  IF(ISBLANK(SOURCE!B1138),
    "",
    "/* "&amp;TEXT(SOURCE!B1138,"???0")&amp;" *"&amp;
      SOURCE!C1138&amp;", "&amp; IF(SOURCE!$O$2-LEN(SOURCE!C1138) &gt;= 0, REPT(" ",SOURCE!$O$2-LEN(SOURCE!C1138)), "")&amp;
      SOURCE!D1138&amp;", "&amp; IF(SOURCE!$P$2-LEN(SOURCE!D1138) &gt;= 0, REPT(" ",SOURCE!$P$2-LEN(SOURCE!D1138)), "")&amp;
      SOURCE!E1138&amp;", "&amp; IF(SOURCE!$Q$2-LEN(SOURCE!E1138) &gt;=0, REPT(" ",SOURCE!$Q$2-LEN(SOURCE!E1138)), "")&amp;
      SOURCE!F1138&amp;", "&amp; IF(SOURCE!$R$2-LEN(SOURCE!F1138) &gt;= 0, REPT(" ",SOURCE!$R$2-LEN(SOURCE!F1138)+2), "")&amp;"("&amp;
      SUBSTITUTE(TEXT(SOURCE!G1138,"??0"),"  ","")&amp;" &lt;&lt; TAM_MAX_BITS) |"&amp; IF(SOURCE!$S$2-3 &gt;= 0, REPT(" ",SOURCE!$S$2-5+4+1-1-LEN(SUBSTITUTE(SUBSTITUTE(TEXT(SOURCE!H1138,"????0"),"  ","")," ",""))), "")&amp;
      SUBSTITUTE(SUBSTITUTE(TEXT(SOURCE!H1138,"????0"),"  ","")," ","")&amp;","&amp; IF(SOURCE!$T$2-3 &gt;= 0, REPT(" ",SOURCE!$T$2-3-5), "")&amp;
      SOURCE!I1138&amp;" | "&amp; IF(SOURCE!$U$2-LEN(SOURCE!I1138) &gt;= 0, REPT(" ",SOURCE!$U$2-LEN(SOURCE!I1138)), "")&amp;
      SOURCE!J1138&amp;      IF(SOURCE!$V$2-LEN(SOURCE!J1138) &gt;= 0, REPT(" ",SOURCE!$V$2-LEN(SOURCE!J1138)), "")&amp;
  " | "&amp; SOURCE!K1138&amp;      IF(SOURCE!$X$2-LEN(SOURCE!K1138) &gt;= 0, REPT(" ",SOURCE!$X$2-LEN(SOURCE!K1138)), "")&amp;
      "},"&amp;IF(SOURCE!L1138&lt;&gt;"",""&amp;SOURCE!L1138,"")
 )
)
)</f>
        <v>/* 1114 */  { addItemToBuffer,             ITM_WATCH,                   "",                                            STD_WATCH,                                     (0 &lt;&lt; TAM_MAX_BITS) |     0, CAT_NONE | SLS_UNCHANGED | US_UNCHANGED},</v>
      </c>
    </row>
    <row r="1139" spans="1:1">
      <c r="A1139" s="168" t="str">
        <f>IF(AND(OR(SOURCE!A1139="",ISBLANK(SOURCE!A1139)),SOURCE!B1139&gt;0),IF(ISBLANK(SOURCE!C1139),"",SOURCE!C1139),
IF(SOURCE!B1139&lt;0,VLOOKUP(SOURCE!B1139,lookups!A$1:B$25,2,0),
  IF(ISBLANK(SOURCE!B1139),
    "",
    "/* "&amp;TEXT(SOURCE!B1139,"???0")&amp;" *"&amp;
      SOURCE!C1139&amp;", "&amp; IF(SOURCE!$O$2-LEN(SOURCE!C1139) &gt;= 0, REPT(" ",SOURCE!$O$2-LEN(SOURCE!C1139)), "")&amp;
      SOURCE!D1139&amp;", "&amp; IF(SOURCE!$P$2-LEN(SOURCE!D1139) &gt;= 0, REPT(" ",SOURCE!$P$2-LEN(SOURCE!D1139)), "")&amp;
      SOURCE!E1139&amp;", "&amp; IF(SOURCE!$Q$2-LEN(SOURCE!E1139) &gt;=0, REPT(" ",SOURCE!$Q$2-LEN(SOURCE!E1139)), "")&amp;
      SOURCE!F1139&amp;", "&amp; IF(SOURCE!$R$2-LEN(SOURCE!F1139) &gt;= 0, REPT(" ",SOURCE!$R$2-LEN(SOURCE!F1139)+2), "")&amp;"("&amp;
      SUBSTITUTE(TEXT(SOURCE!G1139,"??0"),"  ","")&amp;" &lt;&lt; TAM_MAX_BITS) |"&amp; IF(SOURCE!$S$2-3 &gt;= 0, REPT(" ",SOURCE!$S$2-5+4+1-1-LEN(SUBSTITUTE(SUBSTITUTE(TEXT(SOURCE!H1139,"????0"),"  ","")," ",""))), "")&amp;
      SUBSTITUTE(SUBSTITUTE(TEXT(SOURCE!H1139,"????0"),"  ","")," ","")&amp;","&amp; IF(SOURCE!$T$2-3 &gt;= 0, REPT(" ",SOURCE!$T$2-3-5), "")&amp;
      SOURCE!I1139&amp;" | "&amp; IF(SOURCE!$U$2-LEN(SOURCE!I1139) &gt;= 0, REPT(" ",SOURCE!$U$2-LEN(SOURCE!I1139)), "")&amp;
      SOURCE!J1139&amp;      IF(SOURCE!$V$2-LEN(SOURCE!J1139) &gt;= 0, REPT(" ",SOURCE!$V$2-LEN(SOURCE!J1139)), "")&amp;
  " | "&amp; SOURCE!K1139&amp;      IF(SOURCE!$X$2-LEN(SOURCE!K1139) &gt;= 0, REPT(" ",SOURCE!$X$2-LEN(SOURCE!K1139)), "")&amp;
      "},"&amp;IF(SOURCE!L1139&lt;&gt;"",""&amp;SOURCE!L1139,"")
 )
)
)</f>
        <v>/* 1115 */  { addItemToBuffer,             ITM_HOURGLASS,               "",                                            STD_HOURGLASS,                                 (0 &lt;&lt; TAM_MAX_BITS) |     0, CAT_NONE | SLS_UNCHANGED | US_UNCHANGED},</v>
      </c>
    </row>
    <row r="1140" spans="1:1">
      <c r="A1140" s="168" t="str">
        <f>IF(AND(OR(SOURCE!A1140="",ISBLANK(SOURCE!A1140)),SOURCE!B1140&gt;0),IF(ISBLANK(SOURCE!C1140),"",SOURCE!C1140),
IF(SOURCE!B1140&lt;0,VLOOKUP(SOURCE!B1140,lookups!A$1:B$25,2,0),
  IF(ISBLANK(SOURCE!B1140),
    "",
    "/* "&amp;TEXT(SOURCE!B1140,"???0")&amp;" *"&amp;
      SOURCE!C1140&amp;", "&amp; IF(SOURCE!$O$2-LEN(SOURCE!C1140) &gt;= 0, REPT(" ",SOURCE!$O$2-LEN(SOURCE!C1140)), "")&amp;
      SOURCE!D1140&amp;", "&amp; IF(SOURCE!$P$2-LEN(SOURCE!D1140) &gt;= 0, REPT(" ",SOURCE!$P$2-LEN(SOURCE!D1140)), "")&amp;
      SOURCE!E1140&amp;", "&amp; IF(SOURCE!$Q$2-LEN(SOURCE!E1140) &gt;=0, REPT(" ",SOURCE!$Q$2-LEN(SOURCE!E1140)), "")&amp;
      SOURCE!F1140&amp;", "&amp; IF(SOURCE!$R$2-LEN(SOURCE!F1140) &gt;= 0, REPT(" ",SOURCE!$R$2-LEN(SOURCE!F1140)+2), "")&amp;"("&amp;
      SUBSTITUTE(TEXT(SOURCE!G1140,"??0"),"  ","")&amp;" &lt;&lt; TAM_MAX_BITS) |"&amp; IF(SOURCE!$S$2-3 &gt;= 0, REPT(" ",SOURCE!$S$2-5+4+1-1-LEN(SUBSTITUTE(SUBSTITUTE(TEXT(SOURCE!H1140,"????0"),"  ","")," ",""))), "")&amp;
      SUBSTITUTE(SUBSTITUTE(TEXT(SOURCE!H1140,"????0"),"  ","")," ","")&amp;","&amp; IF(SOURCE!$T$2-3 &gt;= 0, REPT(" ",SOURCE!$T$2-3-5), "")&amp;
      SOURCE!I1140&amp;" | "&amp; IF(SOURCE!$U$2-LEN(SOURCE!I1140) &gt;= 0, REPT(" ",SOURCE!$U$2-LEN(SOURCE!I1140)), "")&amp;
      SOURCE!J1140&amp;      IF(SOURCE!$V$2-LEN(SOURCE!J1140) &gt;= 0, REPT(" ",SOURCE!$V$2-LEN(SOURCE!J1140)), "")&amp;
  " | "&amp; SOURCE!K1140&amp;      IF(SOURCE!$X$2-LEN(SOURCE!K1140) &gt;= 0, REPT(" ",SOURCE!$X$2-LEN(SOURCE!K1140)), "")&amp;
      "},"&amp;IF(SOURCE!L1140&lt;&gt;"",""&amp;SOURCE!L1140,"")
 )
)
)</f>
        <v>/* 1116 */  { addItemToBuffer,             ITM_PRINTER,                 "",                                            STD_PRINTER,                                   (0 &lt;&lt; TAM_MAX_BITS) |     0, CAT_NONE | SLS_UNCHANGED | US_UNCHANGED},</v>
      </c>
    </row>
    <row r="1141" spans="1:1">
      <c r="A1141" s="168" t="str">
        <f>IF(AND(OR(SOURCE!A1141="",ISBLANK(SOURCE!A1141)),SOURCE!B1141&gt;0),IF(ISBLANK(SOURCE!C1141),"",SOURCE!C1141),
IF(SOURCE!B1141&lt;0,VLOOKUP(SOURCE!B1141,lookups!A$1:B$25,2,0),
  IF(ISBLANK(SOURCE!B1141),
    "",
    "/* "&amp;TEXT(SOURCE!B1141,"???0")&amp;" *"&amp;
      SOURCE!C1141&amp;", "&amp; IF(SOURCE!$O$2-LEN(SOURCE!C1141) &gt;= 0, REPT(" ",SOURCE!$O$2-LEN(SOURCE!C1141)), "")&amp;
      SOURCE!D1141&amp;", "&amp; IF(SOURCE!$P$2-LEN(SOURCE!D1141) &gt;= 0, REPT(" ",SOURCE!$P$2-LEN(SOURCE!D1141)), "")&amp;
      SOURCE!E1141&amp;", "&amp; IF(SOURCE!$Q$2-LEN(SOURCE!E1141) &gt;=0, REPT(" ",SOURCE!$Q$2-LEN(SOURCE!E1141)), "")&amp;
      SOURCE!F1141&amp;", "&amp; IF(SOURCE!$R$2-LEN(SOURCE!F1141) &gt;= 0, REPT(" ",SOURCE!$R$2-LEN(SOURCE!F1141)+2), "")&amp;"("&amp;
      SUBSTITUTE(TEXT(SOURCE!G1141,"??0"),"  ","")&amp;" &lt;&lt; TAM_MAX_BITS) |"&amp; IF(SOURCE!$S$2-3 &gt;= 0, REPT(" ",SOURCE!$S$2-5+4+1-1-LEN(SUBSTITUTE(SUBSTITUTE(TEXT(SOURCE!H1141,"????0"),"  ","")," ",""))), "")&amp;
      SUBSTITUTE(SUBSTITUTE(TEXT(SOURCE!H1141,"????0"),"  ","")," ","")&amp;","&amp; IF(SOURCE!$T$2-3 &gt;= 0, REPT(" ",SOURCE!$T$2-3-5), "")&amp;
      SOURCE!I1141&amp;" | "&amp; IF(SOURCE!$U$2-LEN(SOURCE!I1141) &gt;= 0, REPT(" ",SOURCE!$U$2-LEN(SOURCE!I1141)), "")&amp;
      SOURCE!J1141&amp;      IF(SOURCE!$V$2-LEN(SOURCE!J1141) &gt;= 0, REPT(" ",SOURCE!$V$2-LEN(SOURCE!J1141)), "")&amp;
  " | "&amp; SOURCE!K1141&amp;      IF(SOURCE!$X$2-LEN(SOURCE!K1141) &gt;= 0, REPT(" ",SOURCE!$X$2-LEN(SOURCE!K1141)), "")&amp;
      "},"&amp;IF(SOURCE!L1141&lt;&gt;"",""&amp;SOURCE!L1141,"")
 )
)
)</f>
        <v>/* 1117 */  { itemToBeCoded,               NOPARAM,                     "",                                            STD_MAT_TL,                                    (0 &lt;&lt; TAM_MAX_BITS) |     0, CAT_NONE | SLS_UNCHANGED | US_UNCHANGED},</v>
      </c>
    </row>
    <row r="1142" spans="1:1">
      <c r="A1142" s="168" t="str">
        <f>IF(AND(OR(SOURCE!A1142="",ISBLANK(SOURCE!A1142)),SOURCE!B1142&gt;0),IF(ISBLANK(SOURCE!C1142),"",SOURCE!C1142),
IF(SOURCE!B1142&lt;0,VLOOKUP(SOURCE!B1142,lookups!A$1:B$25,2,0),
  IF(ISBLANK(SOURCE!B1142),
    "",
    "/* "&amp;TEXT(SOURCE!B1142,"???0")&amp;" *"&amp;
      SOURCE!C1142&amp;", "&amp; IF(SOURCE!$O$2-LEN(SOURCE!C1142) &gt;= 0, REPT(" ",SOURCE!$O$2-LEN(SOURCE!C1142)), "")&amp;
      SOURCE!D1142&amp;", "&amp; IF(SOURCE!$P$2-LEN(SOURCE!D1142) &gt;= 0, REPT(" ",SOURCE!$P$2-LEN(SOURCE!D1142)), "")&amp;
      SOURCE!E1142&amp;", "&amp; IF(SOURCE!$Q$2-LEN(SOURCE!E1142) &gt;=0, REPT(" ",SOURCE!$Q$2-LEN(SOURCE!E1142)), "")&amp;
      SOURCE!F1142&amp;", "&amp; IF(SOURCE!$R$2-LEN(SOURCE!F1142) &gt;= 0, REPT(" ",SOURCE!$R$2-LEN(SOURCE!F1142)+2), "")&amp;"("&amp;
      SUBSTITUTE(TEXT(SOURCE!G1142,"??0"),"  ","")&amp;" &lt;&lt; TAM_MAX_BITS) |"&amp; IF(SOURCE!$S$2-3 &gt;= 0, REPT(" ",SOURCE!$S$2-5+4+1-1-LEN(SUBSTITUTE(SUBSTITUTE(TEXT(SOURCE!H1142,"????0"),"  ","")," ",""))), "")&amp;
      SUBSTITUTE(SUBSTITUTE(TEXT(SOURCE!H1142,"????0"),"  ","")," ","")&amp;","&amp; IF(SOURCE!$T$2-3 &gt;= 0, REPT(" ",SOURCE!$T$2-3-5), "")&amp;
      SOURCE!I1142&amp;" | "&amp; IF(SOURCE!$U$2-LEN(SOURCE!I1142) &gt;= 0, REPT(" ",SOURCE!$U$2-LEN(SOURCE!I1142)), "")&amp;
      SOURCE!J1142&amp;      IF(SOURCE!$V$2-LEN(SOURCE!J1142) &gt;= 0, REPT(" ",SOURCE!$V$2-LEN(SOURCE!J1142)), "")&amp;
  " | "&amp; SOURCE!K1142&amp;      IF(SOURCE!$X$2-LEN(SOURCE!K1142) &gt;= 0, REPT(" ",SOURCE!$X$2-LEN(SOURCE!K1142)), "")&amp;
      "},"&amp;IF(SOURCE!L1142&lt;&gt;"",""&amp;SOURCE!L1142,"")
 )
)
)</f>
        <v>/* 1118 */  { itemToBeCoded,               NOPARAM,                     "",                                            STD_MAT_ML,                                    (0 &lt;&lt; TAM_MAX_BITS) |     0, CAT_NONE | SLS_UNCHANGED | US_UNCHANGED},</v>
      </c>
    </row>
    <row r="1143" spans="1:1">
      <c r="A1143" s="168" t="str">
        <f>IF(AND(OR(SOURCE!A1143="",ISBLANK(SOURCE!A1143)),SOURCE!B1143&gt;0),IF(ISBLANK(SOURCE!C1143),"",SOURCE!C1143),
IF(SOURCE!B1143&lt;0,VLOOKUP(SOURCE!B1143,lookups!A$1:B$25,2,0),
  IF(ISBLANK(SOURCE!B1143),
    "",
    "/* "&amp;TEXT(SOURCE!B1143,"???0")&amp;" *"&amp;
      SOURCE!C1143&amp;", "&amp; IF(SOURCE!$O$2-LEN(SOURCE!C1143) &gt;= 0, REPT(" ",SOURCE!$O$2-LEN(SOURCE!C1143)), "")&amp;
      SOURCE!D1143&amp;", "&amp; IF(SOURCE!$P$2-LEN(SOURCE!D1143) &gt;= 0, REPT(" ",SOURCE!$P$2-LEN(SOURCE!D1143)), "")&amp;
      SOURCE!E1143&amp;", "&amp; IF(SOURCE!$Q$2-LEN(SOURCE!E1143) &gt;=0, REPT(" ",SOURCE!$Q$2-LEN(SOURCE!E1143)), "")&amp;
      SOURCE!F1143&amp;", "&amp; IF(SOURCE!$R$2-LEN(SOURCE!F1143) &gt;= 0, REPT(" ",SOURCE!$R$2-LEN(SOURCE!F1143)+2), "")&amp;"("&amp;
      SUBSTITUTE(TEXT(SOURCE!G1143,"??0"),"  ","")&amp;" &lt;&lt; TAM_MAX_BITS) |"&amp; IF(SOURCE!$S$2-3 &gt;= 0, REPT(" ",SOURCE!$S$2-5+4+1-1-LEN(SUBSTITUTE(SUBSTITUTE(TEXT(SOURCE!H1143,"????0"),"  ","")," ",""))), "")&amp;
      SUBSTITUTE(SUBSTITUTE(TEXT(SOURCE!H1143,"????0"),"  ","")," ","")&amp;","&amp; IF(SOURCE!$T$2-3 &gt;= 0, REPT(" ",SOURCE!$T$2-3-5), "")&amp;
      SOURCE!I1143&amp;" | "&amp; IF(SOURCE!$U$2-LEN(SOURCE!I1143) &gt;= 0, REPT(" ",SOURCE!$U$2-LEN(SOURCE!I1143)), "")&amp;
      SOURCE!J1143&amp;      IF(SOURCE!$V$2-LEN(SOURCE!J1143) &gt;= 0, REPT(" ",SOURCE!$V$2-LEN(SOURCE!J1143)), "")&amp;
  " | "&amp; SOURCE!K1143&amp;      IF(SOURCE!$X$2-LEN(SOURCE!K1143) &gt;= 0, REPT(" ",SOURCE!$X$2-LEN(SOURCE!K1143)), "")&amp;
      "},"&amp;IF(SOURCE!L1143&lt;&gt;"",""&amp;SOURCE!L1143,"")
 )
)
)</f>
        <v>/* 1119 */  { itemToBeCoded,               NOPARAM,                     "",                                            STD_MAT_BL,                                    (0 &lt;&lt; TAM_MAX_BITS) |     0, CAT_NONE | SLS_UNCHANGED | US_UNCHANGED},</v>
      </c>
    </row>
    <row r="1144" spans="1:1">
      <c r="A1144" s="168" t="str">
        <f>IF(AND(OR(SOURCE!A1144="",ISBLANK(SOURCE!A1144)),SOURCE!B1144&gt;0),IF(ISBLANK(SOURCE!C1144),"",SOURCE!C1144),
IF(SOURCE!B1144&lt;0,VLOOKUP(SOURCE!B1144,lookups!A$1:B$25,2,0),
  IF(ISBLANK(SOURCE!B1144),
    "",
    "/* "&amp;TEXT(SOURCE!B1144,"???0")&amp;" *"&amp;
      SOURCE!C1144&amp;", "&amp; IF(SOURCE!$O$2-LEN(SOURCE!C1144) &gt;= 0, REPT(" ",SOURCE!$O$2-LEN(SOURCE!C1144)), "")&amp;
      SOURCE!D1144&amp;", "&amp; IF(SOURCE!$P$2-LEN(SOURCE!D1144) &gt;= 0, REPT(" ",SOURCE!$P$2-LEN(SOURCE!D1144)), "")&amp;
      SOURCE!E1144&amp;", "&amp; IF(SOURCE!$Q$2-LEN(SOURCE!E1144) &gt;=0, REPT(" ",SOURCE!$Q$2-LEN(SOURCE!E1144)), "")&amp;
      SOURCE!F1144&amp;", "&amp; IF(SOURCE!$R$2-LEN(SOURCE!F1144) &gt;= 0, REPT(" ",SOURCE!$R$2-LEN(SOURCE!F1144)+2), "")&amp;"("&amp;
      SUBSTITUTE(TEXT(SOURCE!G1144,"??0"),"  ","")&amp;" &lt;&lt; TAM_MAX_BITS) |"&amp; IF(SOURCE!$S$2-3 &gt;= 0, REPT(" ",SOURCE!$S$2-5+4+1-1-LEN(SUBSTITUTE(SUBSTITUTE(TEXT(SOURCE!H1144,"????0"),"  ","")," ",""))), "")&amp;
      SUBSTITUTE(SUBSTITUTE(TEXT(SOURCE!H1144,"????0"),"  ","")," ","")&amp;","&amp; IF(SOURCE!$T$2-3 &gt;= 0, REPT(" ",SOURCE!$T$2-3-5), "")&amp;
      SOURCE!I1144&amp;" | "&amp; IF(SOURCE!$U$2-LEN(SOURCE!I1144) &gt;= 0, REPT(" ",SOURCE!$U$2-LEN(SOURCE!I1144)), "")&amp;
      SOURCE!J1144&amp;      IF(SOURCE!$V$2-LEN(SOURCE!J1144) &gt;= 0, REPT(" ",SOURCE!$V$2-LEN(SOURCE!J1144)), "")&amp;
  " | "&amp; SOURCE!K1144&amp;      IF(SOURCE!$X$2-LEN(SOURCE!K1144) &gt;= 0, REPT(" ",SOURCE!$X$2-LEN(SOURCE!K1144)), "")&amp;
      "},"&amp;IF(SOURCE!L1144&lt;&gt;"",""&amp;SOURCE!L1144,"")
 )
)
)</f>
        <v>/* 1120 */  { itemToBeCoded,               NOPARAM,                     "",                                            STD_MAT_TR,                                    (0 &lt;&lt; TAM_MAX_BITS) |     0, CAT_NONE | SLS_UNCHANGED | US_UNCHANGED},</v>
      </c>
    </row>
    <row r="1145" spans="1:1">
      <c r="A1145" s="168" t="str">
        <f>IF(AND(OR(SOURCE!A1145="",ISBLANK(SOURCE!A1145)),SOURCE!B1145&gt;0),IF(ISBLANK(SOURCE!C1145),"",SOURCE!C1145),
IF(SOURCE!B1145&lt;0,VLOOKUP(SOURCE!B1145,lookups!A$1:B$25,2,0),
  IF(ISBLANK(SOURCE!B1145),
    "",
    "/* "&amp;TEXT(SOURCE!B1145,"???0")&amp;" *"&amp;
      SOURCE!C1145&amp;", "&amp; IF(SOURCE!$O$2-LEN(SOURCE!C1145) &gt;= 0, REPT(" ",SOURCE!$O$2-LEN(SOURCE!C1145)), "")&amp;
      SOURCE!D1145&amp;", "&amp; IF(SOURCE!$P$2-LEN(SOURCE!D1145) &gt;= 0, REPT(" ",SOURCE!$P$2-LEN(SOURCE!D1145)), "")&amp;
      SOURCE!E1145&amp;", "&amp; IF(SOURCE!$Q$2-LEN(SOURCE!E1145) &gt;=0, REPT(" ",SOURCE!$Q$2-LEN(SOURCE!E1145)), "")&amp;
      SOURCE!F1145&amp;", "&amp; IF(SOURCE!$R$2-LEN(SOURCE!F1145) &gt;= 0, REPT(" ",SOURCE!$R$2-LEN(SOURCE!F1145)+2), "")&amp;"("&amp;
      SUBSTITUTE(TEXT(SOURCE!G1145,"??0"),"  ","")&amp;" &lt;&lt; TAM_MAX_BITS) |"&amp; IF(SOURCE!$S$2-3 &gt;= 0, REPT(" ",SOURCE!$S$2-5+4+1-1-LEN(SUBSTITUTE(SUBSTITUTE(TEXT(SOURCE!H1145,"????0"),"  ","")," ",""))), "")&amp;
      SUBSTITUTE(SUBSTITUTE(TEXT(SOURCE!H1145,"????0"),"  ","")," ","")&amp;","&amp; IF(SOURCE!$T$2-3 &gt;= 0, REPT(" ",SOURCE!$T$2-3-5), "")&amp;
      SOURCE!I1145&amp;" | "&amp; IF(SOURCE!$U$2-LEN(SOURCE!I1145) &gt;= 0, REPT(" ",SOURCE!$U$2-LEN(SOURCE!I1145)), "")&amp;
      SOURCE!J1145&amp;      IF(SOURCE!$V$2-LEN(SOURCE!J1145) &gt;= 0, REPT(" ",SOURCE!$V$2-LEN(SOURCE!J1145)), "")&amp;
  " | "&amp; SOURCE!K1145&amp;      IF(SOURCE!$X$2-LEN(SOURCE!K1145) &gt;= 0, REPT(" ",SOURCE!$X$2-LEN(SOURCE!K1145)), "")&amp;
      "},"&amp;IF(SOURCE!L1145&lt;&gt;"",""&amp;SOURCE!L1145,"")
 )
)
)</f>
        <v>/* 1121 */  { itemToBeCoded,               NOPARAM,                     "",                                            STD_MAT_MR,                                    (0 &lt;&lt; TAM_MAX_BITS) |     0, CAT_NONE | SLS_UNCHANGED | US_UNCHANGED},</v>
      </c>
    </row>
    <row r="1146" spans="1:1">
      <c r="A1146" s="168" t="str">
        <f>IF(AND(OR(SOURCE!A1146="",ISBLANK(SOURCE!A1146)),SOURCE!B1146&gt;0),IF(ISBLANK(SOURCE!C1146),"",SOURCE!C1146),
IF(SOURCE!B1146&lt;0,VLOOKUP(SOURCE!B1146,lookups!A$1:B$25,2,0),
  IF(ISBLANK(SOURCE!B1146),
    "",
    "/* "&amp;TEXT(SOURCE!B1146,"???0")&amp;" *"&amp;
      SOURCE!C1146&amp;", "&amp; IF(SOURCE!$O$2-LEN(SOURCE!C1146) &gt;= 0, REPT(" ",SOURCE!$O$2-LEN(SOURCE!C1146)), "")&amp;
      SOURCE!D1146&amp;", "&amp; IF(SOURCE!$P$2-LEN(SOURCE!D1146) &gt;= 0, REPT(" ",SOURCE!$P$2-LEN(SOURCE!D1146)), "")&amp;
      SOURCE!E1146&amp;", "&amp; IF(SOURCE!$Q$2-LEN(SOURCE!E1146) &gt;=0, REPT(" ",SOURCE!$Q$2-LEN(SOURCE!E1146)), "")&amp;
      SOURCE!F1146&amp;", "&amp; IF(SOURCE!$R$2-LEN(SOURCE!F1146) &gt;= 0, REPT(" ",SOURCE!$R$2-LEN(SOURCE!F1146)+2), "")&amp;"("&amp;
      SUBSTITUTE(TEXT(SOURCE!G1146,"??0"),"  ","")&amp;" &lt;&lt; TAM_MAX_BITS) |"&amp; IF(SOURCE!$S$2-3 &gt;= 0, REPT(" ",SOURCE!$S$2-5+4+1-1-LEN(SUBSTITUTE(SUBSTITUTE(TEXT(SOURCE!H1146,"????0"),"  ","")," ",""))), "")&amp;
      SUBSTITUTE(SUBSTITUTE(TEXT(SOURCE!H1146,"????0"),"  ","")," ","")&amp;","&amp; IF(SOURCE!$T$2-3 &gt;= 0, REPT(" ",SOURCE!$T$2-3-5), "")&amp;
      SOURCE!I1146&amp;" | "&amp; IF(SOURCE!$U$2-LEN(SOURCE!I1146) &gt;= 0, REPT(" ",SOURCE!$U$2-LEN(SOURCE!I1146)), "")&amp;
      SOURCE!J1146&amp;      IF(SOURCE!$V$2-LEN(SOURCE!J1146) &gt;= 0, REPT(" ",SOURCE!$V$2-LEN(SOURCE!J1146)), "")&amp;
  " | "&amp; SOURCE!K1146&amp;      IF(SOURCE!$X$2-LEN(SOURCE!K1146) &gt;= 0, REPT(" ",SOURCE!$X$2-LEN(SOURCE!K1146)), "")&amp;
      "},"&amp;IF(SOURCE!L1146&lt;&gt;"",""&amp;SOURCE!L1146,"")
 )
)
)</f>
        <v>/* 1122 */  { itemToBeCoded,               NOPARAM,                     "",                                            STD_MAT_BR,                                    (0 &lt;&lt; TAM_MAX_BITS) |     0, CAT_NONE | SLS_UNCHANGED | US_UNCHANGED},</v>
      </c>
    </row>
    <row r="1147" spans="1:1">
      <c r="A1147" s="168" t="str">
        <f>IF(AND(OR(SOURCE!A1147="",ISBLANK(SOURCE!A1147)),SOURCE!B1147&gt;0),IF(ISBLANK(SOURCE!C1147),"",SOURCE!C1147),
IF(SOURCE!B1147&lt;0,VLOOKUP(SOURCE!B1147,lookups!A$1:B$25,2,0),
  IF(ISBLANK(SOURCE!B1147),
    "",
    "/* "&amp;TEXT(SOURCE!B1147,"???0")&amp;" *"&amp;
      SOURCE!C1147&amp;", "&amp; IF(SOURCE!$O$2-LEN(SOURCE!C1147) &gt;= 0, REPT(" ",SOURCE!$O$2-LEN(SOURCE!C1147)), "")&amp;
      SOURCE!D1147&amp;", "&amp; IF(SOURCE!$P$2-LEN(SOURCE!D1147) &gt;= 0, REPT(" ",SOURCE!$P$2-LEN(SOURCE!D1147)), "")&amp;
      SOURCE!E1147&amp;", "&amp; IF(SOURCE!$Q$2-LEN(SOURCE!E1147) &gt;=0, REPT(" ",SOURCE!$Q$2-LEN(SOURCE!E1147)), "")&amp;
      SOURCE!F1147&amp;", "&amp; IF(SOURCE!$R$2-LEN(SOURCE!F1147) &gt;= 0, REPT(" ",SOURCE!$R$2-LEN(SOURCE!F1147)+2), "")&amp;"("&amp;
      SUBSTITUTE(TEXT(SOURCE!G1147,"??0"),"  ","")&amp;" &lt;&lt; TAM_MAX_BITS) |"&amp; IF(SOURCE!$S$2-3 &gt;= 0, REPT(" ",SOURCE!$S$2-5+4+1-1-LEN(SUBSTITUTE(SUBSTITUTE(TEXT(SOURCE!H1147,"????0"),"  ","")," ",""))), "")&amp;
      SUBSTITUTE(SUBSTITUTE(TEXT(SOURCE!H1147,"????0"),"  ","")," ","")&amp;","&amp; IF(SOURCE!$T$2-3 &gt;= 0, REPT(" ",SOURCE!$T$2-3-5), "")&amp;
      SOURCE!I1147&amp;" | "&amp; IF(SOURCE!$U$2-LEN(SOURCE!I1147) &gt;= 0, REPT(" ",SOURCE!$U$2-LEN(SOURCE!I1147)), "")&amp;
      SOURCE!J1147&amp;      IF(SOURCE!$V$2-LEN(SOURCE!J1147) &gt;= 0, REPT(" ",SOURCE!$V$2-LEN(SOURCE!J1147)), "")&amp;
  " | "&amp; SOURCE!K1147&amp;      IF(SOURCE!$X$2-LEN(SOURCE!K1147) &gt;= 0, REPT(" ",SOURCE!$X$2-LEN(SOURCE!K1147)), "")&amp;
      "},"&amp;IF(SOURCE!L1147&lt;&gt;"",""&amp;SOURCE!L1147,"")
 )
)
)</f>
        <v>/* 1123 */  { itemToBeCoded,               NOPARAM,                     "",                                            STD_OBLIQUE1,                                  (0 &lt;&lt; TAM_MAX_BITS) |     0, CAT_NONE | SLS_UNCHANGED | US_UNCHANGED},</v>
      </c>
    </row>
    <row r="1148" spans="1:1">
      <c r="A1148" s="168" t="str">
        <f>IF(AND(OR(SOURCE!A1148="",ISBLANK(SOURCE!A1148)),SOURCE!B1148&gt;0),IF(ISBLANK(SOURCE!C1148),"",SOURCE!C1148),
IF(SOURCE!B1148&lt;0,VLOOKUP(SOURCE!B1148,lookups!A$1:B$25,2,0),
  IF(ISBLANK(SOURCE!B1148),
    "",
    "/* "&amp;TEXT(SOURCE!B1148,"???0")&amp;" *"&amp;
      SOURCE!C1148&amp;", "&amp; IF(SOURCE!$O$2-LEN(SOURCE!C1148) &gt;= 0, REPT(" ",SOURCE!$O$2-LEN(SOURCE!C1148)), "")&amp;
      SOURCE!D1148&amp;", "&amp; IF(SOURCE!$P$2-LEN(SOURCE!D1148) &gt;= 0, REPT(" ",SOURCE!$P$2-LEN(SOURCE!D1148)), "")&amp;
      SOURCE!E1148&amp;", "&amp; IF(SOURCE!$Q$2-LEN(SOURCE!E1148) &gt;=0, REPT(" ",SOURCE!$Q$2-LEN(SOURCE!E1148)), "")&amp;
      SOURCE!F1148&amp;", "&amp; IF(SOURCE!$R$2-LEN(SOURCE!F1148) &gt;= 0, REPT(" ",SOURCE!$R$2-LEN(SOURCE!F1148)+2), "")&amp;"("&amp;
      SUBSTITUTE(TEXT(SOURCE!G1148,"??0"),"  ","")&amp;" &lt;&lt; TAM_MAX_BITS) |"&amp; IF(SOURCE!$S$2-3 &gt;= 0, REPT(" ",SOURCE!$S$2-5+4+1-1-LEN(SUBSTITUTE(SUBSTITUTE(TEXT(SOURCE!H1148,"????0"),"  ","")," ",""))), "")&amp;
      SUBSTITUTE(SUBSTITUTE(TEXT(SOURCE!H1148,"????0"),"  ","")," ","")&amp;","&amp; IF(SOURCE!$T$2-3 &gt;= 0, REPT(" ",SOURCE!$T$2-3-5), "")&amp;
      SOURCE!I1148&amp;" | "&amp; IF(SOURCE!$U$2-LEN(SOURCE!I1148) &gt;= 0, REPT(" ",SOURCE!$U$2-LEN(SOURCE!I1148)), "")&amp;
      SOURCE!J1148&amp;      IF(SOURCE!$V$2-LEN(SOURCE!J1148) &gt;= 0, REPT(" ",SOURCE!$V$2-LEN(SOURCE!J1148)), "")&amp;
  " | "&amp; SOURCE!K1148&amp;      IF(SOURCE!$X$2-LEN(SOURCE!K1148) &gt;= 0, REPT(" ",SOURCE!$X$2-LEN(SOURCE!K1148)), "")&amp;
      "},"&amp;IF(SOURCE!L1148&lt;&gt;"",""&amp;SOURCE!L1148,"")
 )
)
)</f>
        <v>/* 1124 */  { itemToBeCoded,               NOPARAM,                     "",                                            STD_OBLIQUE2,                                  (0 &lt;&lt; TAM_MAX_BITS) |     0, CAT_NONE | SLS_UNCHANGED | US_UNCHANGED},</v>
      </c>
    </row>
    <row r="1149" spans="1:1">
      <c r="A1149" s="168" t="str">
        <f>IF(AND(OR(SOURCE!A1149="",ISBLANK(SOURCE!A1149)),SOURCE!B1149&gt;0),IF(ISBLANK(SOURCE!C1149),"",SOURCE!C1149),
IF(SOURCE!B1149&lt;0,VLOOKUP(SOURCE!B1149,lookups!A$1:B$25,2,0),
  IF(ISBLANK(SOURCE!B1149),
    "",
    "/* "&amp;TEXT(SOURCE!B1149,"???0")&amp;" *"&amp;
      SOURCE!C1149&amp;", "&amp; IF(SOURCE!$O$2-LEN(SOURCE!C1149) &gt;= 0, REPT(" ",SOURCE!$O$2-LEN(SOURCE!C1149)), "")&amp;
      SOURCE!D1149&amp;", "&amp; IF(SOURCE!$P$2-LEN(SOURCE!D1149) &gt;= 0, REPT(" ",SOURCE!$P$2-LEN(SOURCE!D1149)), "")&amp;
      SOURCE!E1149&amp;", "&amp; IF(SOURCE!$Q$2-LEN(SOURCE!E1149) &gt;=0, REPT(" ",SOURCE!$Q$2-LEN(SOURCE!E1149)), "")&amp;
      SOURCE!F1149&amp;", "&amp; IF(SOURCE!$R$2-LEN(SOURCE!F1149) &gt;= 0, REPT(" ",SOURCE!$R$2-LEN(SOURCE!F1149)+2), "")&amp;"("&amp;
      SUBSTITUTE(TEXT(SOURCE!G1149,"??0"),"  ","")&amp;" &lt;&lt; TAM_MAX_BITS) |"&amp; IF(SOURCE!$S$2-3 &gt;= 0, REPT(" ",SOURCE!$S$2-5+4+1-1-LEN(SUBSTITUTE(SUBSTITUTE(TEXT(SOURCE!H1149,"????0"),"  ","")," ",""))), "")&amp;
      SUBSTITUTE(SUBSTITUTE(TEXT(SOURCE!H1149,"????0"),"  ","")," ","")&amp;","&amp; IF(SOURCE!$T$2-3 &gt;= 0, REPT(" ",SOURCE!$T$2-3-5), "")&amp;
      SOURCE!I1149&amp;" | "&amp; IF(SOURCE!$U$2-LEN(SOURCE!I1149) &gt;= 0, REPT(" ",SOURCE!$U$2-LEN(SOURCE!I1149)), "")&amp;
      SOURCE!J1149&amp;      IF(SOURCE!$V$2-LEN(SOURCE!J1149) &gt;= 0, REPT(" ",SOURCE!$V$2-LEN(SOURCE!J1149)), "")&amp;
  " | "&amp; SOURCE!K1149&amp;      IF(SOURCE!$X$2-LEN(SOURCE!K1149) &gt;= 0, REPT(" ",SOURCE!$X$2-LEN(SOURCE!K1149)), "")&amp;
      "},"&amp;IF(SOURCE!L1149&lt;&gt;"",""&amp;SOURCE!L1149,"")
 )
)
)</f>
        <v>/* 1125 */  { itemToBeCoded,               NOPARAM,                     "",                                            STD_OBLIQUE3,                                  (0 &lt;&lt; TAM_MAX_BITS) |     0, CAT_NONE | SLS_UNCHANGED | US_UNCHANGED},</v>
      </c>
    </row>
    <row r="1150" spans="1:1">
      <c r="A1150" s="168" t="str">
        <f>IF(AND(OR(SOURCE!A1150="",ISBLANK(SOURCE!A1150)),SOURCE!B1150&gt;0),IF(ISBLANK(SOURCE!C1150),"",SOURCE!C1150),
IF(SOURCE!B1150&lt;0,VLOOKUP(SOURCE!B1150,lookups!A$1:B$25,2,0),
  IF(ISBLANK(SOURCE!B1150),
    "",
    "/* "&amp;TEXT(SOURCE!B1150,"???0")&amp;" *"&amp;
      SOURCE!C1150&amp;", "&amp; IF(SOURCE!$O$2-LEN(SOURCE!C1150) &gt;= 0, REPT(" ",SOURCE!$O$2-LEN(SOURCE!C1150)), "")&amp;
      SOURCE!D1150&amp;", "&amp; IF(SOURCE!$P$2-LEN(SOURCE!D1150) &gt;= 0, REPT(" ",SOURCE!$P$2-LEN(SOURCE!D1150)), "")&amp;
      SOURCE!E1150&amp;", "&amp; IF(SOURCE!$Q$2-LEN(SOURCE!E1150) &gt;=0, REPT(" ",SOURCE!$Q$2-LEN(SOURCE!E1150)), "")&amp;
      SOURCE!F1150&amp;", "&amp; IF(SOURCE!$R$2-LEN(SOURCE!F1150) &gt;= 0, REPT(" ",SOURCE!$R$2-LEN(SOURCE!F1150)+2), "")&amp;"("&amp;
      SUBSTITUTE(TEXT(SOURCE!G1150,"??0"),"  ","")&amp;" &lt;&lt; TAM_MAX_BITS) |"&amp; IF(SOURCE!$S$2-3 &gt;= 0, REPT(" ",SOURCE!$S$2-5+4+1-1-LEN(SUBSTITUTE(SUBSTITUTE(TEXT(SOURCE!H1150,"????0"),"  ","")," ",""))), "")&amp;
      SUBSTITUTE(SUBSTITUTE(TEXT(SOURCE!H1150,"????0"),"  ","")," ","")&amp;","&amp; IF(SOURCE!$T$2-3 &gt;= 0, REPT(" ",SOURCE!$T$2-3-5), "")&amp;
      SOURCE!I1150&amp;" | "&amp; IF(SOURCE!$U$2-LEN(SOURCE!I1150) &gt;= 0, REPT(" ",SOURCE!$U$2-LEN(SOURCE!I1150)), "")&amp;
      SOURCE!J1150&amp;      IF(SOURCE!$V$2-LEN(SOURCE!J1150) &gt;= 0, REPT(" ",SOURCE!$V$2-LEN(SOURCE!J1150)), "")&amp;
  " | "&amp; SOURCE!K1150&amp;      IF(SOURCE!$X$2-LEN(SOURCE!K1150) &gt;= 0, REPT(" ",SOURCE!$X$2-LEN(SOURCE!K1150)), "")&amp;
      "},"&amp;IF(SOURCE!L1150&lt;&gt;"",""&amp;SOURCE!L1150,"")
 )
)
)</f>
        <v>/* 1126 */  { itemToBeCoded,               NOPARAM,                     "",                                            STD_OBLIQUE4,                                  (0 &lt;&lt; TAM_MAX_BITS) |     0, CAT_NONE | SLS_UNCHANGED | US_UNCHANGED},</v>
      </c>
    </row>
    <row r="1151" spans="1:1">
      <c r="A1151" s="168" t="str">
        <f>IF(AND(OR(SOURCE!A1151="",ISBLANK(SOURCE!A1151)),SOURCE!B1151&gt;0),IF(ISBLANK(SOURCE!C1151),"",SOURCE!C1151),
IF(SOURCE!B1151&lt;0,VLOOKUP(SOURCE!B1151,lookups!A$1:B$25,2,0),
  IF(ISBLANK(SOURCE!B1151),
    "",
    "/* "&amp;TEXT(SOURCE!B1151,"???0")&amp;" *"&amp;
      SOURCE!C1151&amp;", "&amp; IF(SOURCE!$O$2-LEN(SOURCE!C1151) &gt;= 0, REPT(" ",SOURCE!$O$2-LEN(SOURCE!C1151)), "")&amp;
      SOURCE!D1151&amp;", "&amp; IF(SOURCE!$P$2-LEN(SOURCE!D1151) &gt;= 0, REPT(" ",SOURCE!$P$2-LEN(SOURCE!D1151)), "")&amp;
      SOURCE!E1151&amp;", "&amp; IF(SOURCE!$Q$2-LEN(SOURCE!E1151) &gt;=0, REPT(" ",SOURCE!$Q$2-LEN(SOURCE!E1151)), "")&amp;
      SOURCE!F1151&amp;", "&amp; IF(SOURCE!$R$2-LEN(SOURCE!F1151) &gt;= 0, REPT(" ",SOURCE!$R$2-LEN(SOURCE!F1151)+2), "")&amp;"("&amp;
      SUBSTITUTE(TEXT(SOURCE!G1151,"??0"),"  ","")&amp;" &lt;&lt; TAM_MAX_BITS) |"&amp; IF(SOURCE!$S$2-3 &gt;= 0, REPT(" ",SOURCE!$S$2-5+4+1-1-LEN(SUBSTITUTE(SUBSTITUTE(TEXT(SOURCE!H1151,"????0"),"  ","")," ",""))), "")&amp;
      SUBSTITUTE(SUBSTITUTE(TEXT(SOURCE!H1151,"????0"),"  ","")," ","")&amp;","&amp; IF(SOURCE!$T$2-3 &gt;= 0, REPT(" ",SOURCE!$T$2-3-5), "")&amp;
      SOURCE!I1151&amp;" | "&amp; IF(SOURCE!$U$2-LEN(SOURCE!I1151) &gt;= 0, REPT(" ",SOURCE!$U$2-LEN(SOURCE!I1151)), "")&amp;
      SOURCE!J1151&amp;      IF(SOURCE!$V$2-LEN(SOURCE!J1151) &gt;= 0, REPT(" ",SOURCE!$V$2-LEN(SOURCE!J1151)), "")&amp;
  " | "&amp; SOURCE!K1151&amp;      IF(SOURCE!$X$2-LEN(SOURCE!K1151) &gt;= 0, REPT(" ",SOURCE!$X$2-LEN(SOURCE!K1151)), "")&amp;
      "},"&amp;IF(SOURCE!L1151&lt;&gt;"",""&amp;SOURCE!L1151,"")
 )
)
)</f>
        <v>/* 1127 */  { itemToBeCoded,               NOPARAM,                     "",                                            STD_CURSOR,                                    (0 &lt;&lt; TAM_MAX_BITS) |     0, CAT_NONE | SLS_UNCHANGED | US_UNCHANGED},</v>
      </c>
    </row>
    <row r="1152" spans="1:1">
      <c r="A1152" s="168" t="str">
        <f>IF(AND(OR(SOURCE!A1152="",ISBLANK(SOURCE!A1152)),SOURCE!B1152&gt;0),IF(ISBLANK(SOURCE!C1152),"",SOURCE!C1152),
IF(SOURCE!B1152&lt;0,VLOOKUP(SOURCE!B1152,lookups!A$1:B$25,2,0),
  IF(ISBLANK(SOURCE!B1152),
    "",
    "/* "&amp;TEXT(SOURCE!B1152,"???0")&amp;" *"&amp;
      SOURCE!C1152&amp;", "&amp; IF(SOURCE!$O$2-LEN(SOURCE!C1152) &gt;= 0, REPT(" ",SOURCE!$O$2-LEN(SOURCE!C1152)), "")&amp;
      SOURCE!D1152&amp;", "&amp; IF(SOURCE!$P$2-LEN(SOURCE!D1152) &gt;= 0, REPT(" ",SOURCE!$P$2-LEN(SOURCE!D1152)), "")&amp;
      SOURCE!E1152&amp;", "&amp; IF(SOURCE!$Q$2-LEN(SOURCE!E1152) &gt;=0, REPT(" ",SOURCE!$Q$2-LEN(SOURCE!E1152)), "")&amp;
      SOURCE!F1152&amp;", "&amp; IF(SOURCE!$R$2-LEN(SOURCE!F1152) &gt;= 0, REPT(" ",SOURCE!$R$2-LEN(SOURCE!F1152)+2), "")&amp;"("&amp;
      SUBSTITUTE(TEXT(SOURCE!G1152,"??0"),"  ","")&amp;" &lt;&lt; TAM_MAX_BITS) |"&amp; IF(SOURCE!$S$2-3 &gt;= 0, REPT(" ",SOURCE!$S$2-5+4+1-1-LEN(SUBSTITUTE(SUBSTITUTE(TEXT(SOURCE!H1152,"????0"),"  ","")," ",""))), "")&amp;
      SUBSTITUTE(SUBSTITUTE(TEXT(SOURCE!H1152,"????0"),"  ","")," ","")&amp;","&amp; IF(SOURCE!$T$2-3 &gt;= 0, REPT(" ",SOURCE!$T$2-3-5), "")&amp;
      SOURCE!I1152&amp;" | "&amp; IF(SOURCE!$U$2-LEN(SOURCE!I1152) &gt;= 0, REPT(" ",SOURCE!$U$2-LEN(SOURCE!I1152)), "")&amp;
      SOURCE!J1152&amp;      IF(SOURCE!$V$2-LEN(SOURCE!J1152) &gt;= 0, REPT(" ",SOURCE!$V$2-LEN(SOURCE!J1152)), "")&amp;
  " | "&amp; SOURCE!K1152&amp;      IF(SOURCE!$X$2-LEN(SOURCE!K1152) &gt;= 0, REPT(" ",SOURCE!$X$2-LEN(SOURCE!K1152)), "")&amp;
      "},"&amp;IF(SOURCE!L1152&lt;&gt;"",""&amp;SOURCE!L1152,"")
 )
)
)</f>
        <v>/* 1128 */  { itemToBeCoded,               NOPARAM,                     "",                                            STD_PERIOD34,                                  (0 &lt;&lt; TAM_MAX_BITS) |     0, CAT_NONE | SLS_UNCHANGED | US_UNCHANGED},</v>
      </c>
    </row>
    <row r="1153" spans="1:1">
      <c r="A1153" s="168" t="str">
        <f>IF(AND(OR(SOURCE!A1153="",ISBLANK(SOURCE!A1153)),SOURCE!B1153&gt;0),IF(ISBLANK(SOURCE!C1153),"",SOURCE!C1153),
IF(SOURCE!B1153&lt;0,VLOOKUP(SOURCE!B1153,lookups!A$1:B$25,2,0),
  IF(ISBLANK(SOURCE!B1153),
    "",
    "/* "&amp;TEXT(SOURCE!B1153,"???0")&amp;" *"&amp;
      SOURCE!C1153&amp;", "&amp; IF(SOURCE!$O$2-LEN(SOURCE!C1153) &gt;= 0, REPT(" ",SOURCE!$O$2-LEN(SOURCE!C1153)), "")&amp;
      SOURCE!D1153&amp;", "&amp; IF(SOURCE!$P$2-LEN(SOURCE!D1153) &gt;= 0, REPT(" ",SOURCE!$P$2-LEN(SOURCE!D1153)), "")&amp;
      SOURCE!E1153&amp;", "&amp; IF(SOURCE!$Q$2-LEN(SOURCE!E1153) &gt;=0, REPT(" ",SOURCE!$Q$2-LEN(SOURCE!E1153)), "")&amp;
      SOURCE!F1153&amp;", "&amp; IF(SOURCE!$R$2-LEN(SOURCE!F1153) &gt;= 0, REPT(" ",SOURCE!$R$2-LEN(SOURCE!F1153)+2), "")&amp;"("&amp;
      SUBSTITUTE(TEXT(SOURCE!G1153,"??0"),"  ","")&amp;" &lt;&lt; TAM_MAX_BITS) |"&amp; IF(SOURCE!$S$2-3 &gt;= 0, REPT(" ",SOURCE!$S$2-5+4+1-1-LEN(SUBSTITUTE(SUBSTITUTE(TEXT(SOURCE!H1153,"????0"),"  ","")," ",""))), "")&amp;
      SUBSTITUTE(SUBSTITUTE(TEXT(SOURCE!H1153,"????0"),"  ","")," ","")&amp;","&amp; IF(SOURCE!$T$2-3 &gt;= 0, REPT(" ",SOURCE!$T$2-3-5), "")&amp;
      SOURCE!I1153&amp;" | "&amp; IF(SOURCE!$U$2-LEN(SOURCE!I1153) &gt;= 0, REPT(" ",SOURCE!$U$2-LEN(SOURCE!I1153)), "")&amp;
      SOURCE!J1153&amp;      IF(SOURCE!$V$2-LEN(SOURCE!J1153) &gt;= 0, REPT(" ",SOURCE!$V$2-LEN(SOURCE!J1153)), "")&amp;
  " | "&amp; SOURCE!K1153&amp;      IF(SOURCE!$X$2-LEN(SOURCE!K1153) &gt;= 0, REPT(" ",SOURCE!$X$2-LEN(SOURCE!K1153)), "")&amp;
      "},"&amp;IF(SOURCE!L1153&lt;&gt;"",""&amp;SOURCE!L1153,"")
 )
)
)</f>
        <v>/* 1129 */  { itemToBeCoded,               NOPARAM,                     "",                                            STD_COMMA34,                                   (0 &lt;&lt; TAM_MAX_BITS) |     0, CAT_NONE | SLS_UNCHANGED | US_UNCHANGED},</v>
      </c>
    </row>
    <row r="1154" spans="1:1">
      <c r="A1154" s="168" t="str">
        <f>IF(AND(OR(SOURCE!A1154="",ISBLANK(SOURCE!A1154)),SOURCE!B1154&gt;0),IF(ISBLANK(SOURCE!C1154),"",SOURCE!C1154),
IF(SOURCE!B1154&lt;0,VLOOKUP(SOURCE!B1154,lookups!A$1:B$25,2,0),
  IF(ISBLANK(SOURCE!B1154),
    "",
    "/* "&amp;TEXT(SOURCE!B1154,"???0")&amp;" *"&amp;
      SOURCE!C1154&amp;", "&amp; IF(SOURCE!$O$2-LEN(SOURCE!C1154) &gt;= 0, REPT(" ",SOURCE!$O$2-LEN(SOURCE!C1154)), "")&amp;
      SOURCE!D1154&amp;", "&amp; IF(SOURCE!$P$2-LEN(SOURCE!D1154) &gt;= 0, REPT(" ",SOURCE!$P$2-LEN(SOURCE!D1154)), "")&amp;
      SOURCE!E1154&amp;", "&amp; IF(SOURCE!$Q$2-LEN(SOURCE!E1154) &gt;=0, REPT(" ",SOURCE!$Q$2-LEN(SOURCE!E1154)), "")&amp;
      SOURCE!F1154&amp;", "&amp; IF(SOURCE!$R$2-LEN(SOURCE!F1154) &gt;= 0, REPT(" ",SOURCE!$R$2-LEN(SOURCE!F1154)+2), "")&amp;"("&amp;
      SUBSTITUTE(TEXT(SOURCE!G1154,"??0"),"  ","")&amp;" &lt;&lt; TAM_MAX_BITS) |"&amp; IF(SOURCE!$S$2-3 &gt;= 0, REPT(" ",SOURCE!$S$2-5+4+1-1-LEN(SUBSTITUTE(SUBSTITUTE(TEXT(SOURCE!H1154,"????0"),"  ","")," ",""))), "")&amp;
      SUBSTITUTE(SUBSTITUTE(TEXT(SOURCE!H1154,"????0"),"  ","")," ","")&amp;","&amp; IF(SOURCE!$T$2-3 &gt;= 0, REPT(" ",SOURCE!$T$2-3-5), "")&amp;
      SOURCE!I1154&amp;" | "&amp; IF(SOURCE!$U$2-LEN(SOURCE!I1154) &gt;= 0, REPT(" ",SOURCE!$U$2-LEN(SOURCE!I1154)), "")&amp;
      SOURCE!J1154&amp;      IF(SOURCE!$V$2-LEN(SOURCE!J1154) &gt;= 0, REPT(" ",SOURCE!$V$2-LEN(SOURCE!J1154)), "")&amp;
  " | "&amp; SOURCE!K1154&amp;      IF(SOURCE!$X$2-LEN(SOURCE!K1154) &gt;= 0, REPT(" ",SOURCE!$X$2-LEN(SOURCE!K1154)), "")&amp;
      "},"&amp;IF(SOURCE!L1154&lt;&gt;"",""&amp;SOURCE!L1154,"")
 )
)
)</f>
        <v>/* 1130 */  { addItemToBuffer,             ITM_BATTERY,                 "",                                            STD_BATTERY,                                   (0 &lt;&lt; TAM_MAX_BITS) |     0, CAT_NONE | SLS_UNCHANGED | US_UNCHANGED},</v>
      </c>
    </row>
    <row r="1155" spans="1:1">
      <c r="A1155" s="168" t="str">
        <f>IF(AND(OR(SOURCE!A1155="",ISBLANK(SOURCE!A1155)),SOURCE!B1155&gt;0),IF(ISBLANK(SOURCE!C1155),"",SOURCE!C1155),
IF(SOURCE!B1155&lt;0,VLOOKUP(SOURCE!B1155,lookups!A$1:B$25,2,0),
  IF(ISBLANK(SOURCE!B1155),
    "",
    "/* "&amp;TEXT(SOURCE!B1155,"???0")&amp;" *"&amp;
      SOURCE!C1155&amp;", "&amp; IF(SOURCE!$O$2-LEN(SOURCE!C1155) &gt;= 0, REPT(" ",SOURCE!$O$2-LEN(SOURCE!C1155)), "")&amp;
      SOURCE!D1155&amp;", "&amp; IF(SOURCE!$P$2-LEN(SOURCE!D1155) &gt;= 0, REPT(" ",SOURCE!$P$2-LEN(SOURCE!D1155)), "")&amp;
      SOURCE!E1155&amp;", "&amp; IF(SOURCE!$Q$2-LEN(SOURCE!E1155) &gt;=0, REPT(" ",SOURCE!$Q$2-LEN(SOURCE!E1155)), "")&amp;
      SOURCE!F1155&amp;", "&amp; IF(SOURCE!$R$2-LEN(SOURCE!F1155) &gt;= 0, REPT(" ",SOURCE!$R$2-LEN(SOURCE!F1155)+2), "")&amp;"("&amp;
      SUBSTITUTE(TEXT(SOURCE!G1155,"??0"),"  ","")&amp;" &lt;&lt; TAM_MAX_BITS) |"&amp; IF(SOURCE!$S$2-3 &gt;= 0, REPT(" ",SOURCE!$S$2-5+4+1-1-LEN(SUBSTITUTE(SUBSTITUTE(TEXT(SOURCE!H1155,"????0"),"  ","")," ",""))), "")&amp;
      SUBSTITUTE(SUBSTITUTE(TEXT(SOURCE!H1155,"????0"),"  ","")," ","")&amp;","&amp; IF(SOURCE!$T$2-3 &gt;= 0, REPT(" ",SOURCE!$T$2-3-5), "")&amp;
      SOURCE!I1155&amp;" | "&amp; IF(SOURCE!$U$2-LEN(SOURCE!I1155) &gt;= 0, REPT(" ",SOURCE!$U$2-LEN(SOURCE!I1155)), "")&amp;
      SOURCE!J1155&amp;      IF(SOURCE!$V$2-LEN(SOURCE!J1155) &gt;= 0, REPT(" ",SOURCE!$V$2-LEN(SOURCE!J1155)), "")&amp;
  " | "&amp; SOURCE!K1155&amp;      IF(SOURCE!$X$2-LEN(SOURCE!K1155) &gt;= 0, REPT(" ",SOURCE!$X$2-LEN(SOURCE!K1155)), "")&amp;
      "},"&amp;IF(SOURCE!L1155&lt;&gt;"",""&amp;SOURCE!L1155,"")
 )
)
)</f>
        <v>/* 1131 */  { addItemToBuffer,             ITM_PGM_BEGIN,               "",                                            STD_PGM_BEGIN,                                 (0 &lt;&lt; TAM_MAX_BITS) |     0, CAT_NONE | SLS_UNCHANGED | US_UNCHANGED},</v>
      </c>
    </row>
    <row r="1156" spans="1:1">
      <c r="A1156" s="168" t="str">
        <f>IF(AND(OR(SOURCE!A1156="",ISBLANK(SOURCE!A1156)),SOURCE!B1156&gt;0),IF(ISBLANK(SOURCE!C1156),"",SOURCE!C1156),
IF(SOURCE!B1156&lt;0,VLOOKUP(SOURCE!B1156,lookups!A$1:B$25,2,0),
  IF(ISBLANK(SOURCE!B1156),
    "",
    "/* "&amp;TEXT(SOURCE!B1156,"???0")&amp;" *"&amp;
      SOURCE!C1156&amp;", "&amp; IF(SOURCE!$O$2-LEN(SOURCE!C1156) &gt;= 0, REPT(" ",SOURCE!$O$2-LEN(SOURCE!C1156)), "")&amp;
      SOURCE!D1156&amp;", "&amp; IF(SOURCE!$P$2-LEN(SOURCE!D1156) &gt;= 0, REPT(" ",SOURCE!$P$2-LEN(SOURCE!D1156)), "")&amp;
      SOURCE!E1156&amp;", "&amp; IF(SOURCE!$Q$2-LEN(SOURCE!E1156) &gt;=0, REPT(" ",SOURCE!$Q$2-LEN(SOURCE!E1156)), "")&amp;
      SOURCE!F1156&amp;", "&amp; IF(SOURCE!$R$2-LEN(SOURCE!F1156) &gt;= 0, REPT(" ",SOURCE!$R$2-LEN(SOURCE!F1156)+2), "")&amp;"("&amp;
      SUBSTITUTE(TEXT(SOURCE!G1156,"??0"),"  ","")&amp;" &lt;&lt; TAM_MAX_BITS) |"&amp; IF(SOURCE!$S$2-3 &gt;= 0, REPT(" ",SOURCE!$S$2-5+4+1-1-LEN(SUBSTITUTE(SUBSTITUTE(TEXT(SOURCE!H1156,"????0"),"  ","")," ",""))), "")&amp;
      SUBSTITUTE(SUBSTITUTE(TEXT(SOURCE!H1156,"????0"),"  ","")," ","")&amp;","&amp; IF(SOURCE!$T$2-3 &gt;= 0, REPT(" ",SOURCE!$T$2-3-5), "")&amp;
      SOURCE!I1156&amp;" | "&amp; IF(SOURCE!$U$2-LEN(SOURCE!I1156) &gt;= 0, REPT(" ",SOURCE!$U$2-LEN(SOURCE!I1156)), "")&amp;
      SOURCE!J1156&amp;      IF(SOURCE!$V$2-LEN(SOURCE!J1156) &gt;= 0, REPT(" ",SOURCE!$V$2-LEN(SOURCE!J1156)), "")&amp;
  " | "&amp; SOURCE!K1156&amp;      IF(SOURCE!$X$2-LEN(SOURCE!K1156) &gt;= 0, REPT(" ",SOURCE!$X$2-LEN(SOURCE!K1156)), "")&amp;
      "},"&amp;IF(SOURCE!L1156&lt;&gt;"",""&amp;SOURCE!L1156,"")
 )
)
)</f>
        <v>/* 1132 */  { addItemToBuffer,             ITM_USER_MODE,               "",                                            STD_USER_MODE,                                 (0 &lt;&lt; TAM_MAX_BITS) |     0, CAT_NONE | SLS_UNCHANGED | US_UNCHANGED},</v>
      </c>
    </row>
    <row r="1157" spans="1:1">
      <c r="A1157" s="168" t="str">
        <f>IF(AND(OR(SOURCE!A1157="",ISBLANK(SOURCE!A1157)),SOURCE!B1157&gt;0),IF(ISBLANK(SOURCE!C1157),"",SOURCE!C1157),
IF(SOURCE!B1157&lt;0,VLOOKUP(SOURCE!B1157,lookups!A$1:B$25,2,0),
  IF(ISBLANK(SOURCE!B1157),
    "",
    "/* "&amp;TEXT(SOURCE!B1157,"???0")&amp;" *"&amp;
      SOURCE!C1157&amp;", "&amp; IF(SOURCE!$O$2-LEN(SOURCE!C1157) &gt;= 0, REPT(" ",SOURCE!$O$2-LEN(SOURCE!C1157)), "")&amp;
      SOURCE!D1157&amp;", "&amp; IF(SOURCE!$P$2-LEN(SOURCE!D1157) &gt;= 0, REPT(" ",SOURCE!$P$2-LEN(SOURCE!D1157)), "")&amp;
      SOURCE!E1157&amp;", "&amp; IF(SOURCE!$Q$2-LEN(SOURCE!E1157) &gt;=0, REPT(" ",SOURCE!$Q$2-LEN(SOURCE!E1157)), "")&amp;
      SOURCE!F1157&amp;", "&amp; IF(SOURCE!$R$2-LEN(SOURCE!F1157) &gt;= 0, REPT(" ",SOURCE!$R$2-LEN(SOURCE!F1157)+2), "")&amp;"("&amp;
      SUBSTITUTE(TEXT(SOURCE!G1157,"??0"),"  ","")&amp;" &lt;&lt; TAM_MAX_BITS) |"&amp; IF(SOURCE!$S$2-3 &gt;= 0, REPT(" ",SOURCE!$S$2-5+4+1-1-LEN(SUBSTITUTE(SUBSTITUTE(TEXT(SOURCE!H1157,"????0"),"  ","")," ",""))), "")&amp;
      SUBSTITUTE(SUBSTITUTE(TEXT(SOURCE!H1157,"????0"),"  ","")," ","")&amp;","&amp; IF(SOURCE!$T$2-3 &gt;= 0, REPT(" ",SOURCE!$T$2-3-5), "")&amp;
      SOURCE!I1157&amp;" | "&amp; IF(SOURCE!$U$2-LEN(SOURCE!I1157) &gt;= 0, REPT(" ",SOURCE!$U$2-LEN(SOURCE!I1157)), "")&amp;
      SOURCE!J1157&amp;      IF(SOURCE!$V$2-LEN(SOURCE!J1157) &gt;= 0, REPT(" ",SOURCE!$V$2-LEN(SOURCE!J1157)), "")&amp;
  " | "&amp; SOURCE!K1157&amp;      IF(SOURCE!$X$2-LEN(SOURCE!K1157) &gt;= 0, REPT(" ",SOURCE!$X$2-LEN(SOURCE!K1157)), "")&amp;
      "},"&amp;IF(SOURCE!L1157&lt;&gt;"",""&amp;SOURCE!L1157,"")
 )
)
)</f>
        <v>/* 1133 */  { itemToBeCoded,               NOPARAM,                     "",                                            STD_UK,                                        (0 &lt;&lt; TAM_MAX_BITS) |     0, CAT_NONE | SLS_UNCHANGED | US_UNCHANGED},</v>
      </c>
    </row>
    <row r="1158" spans="1:1">
      <c r="A1158" s="168" t="str">
        <f>IF(AND(OR(SOURCE!A1158="",ISBLANK(SOURCE!A1158)),SOURCE!B1158&gt;0),IF(ISBLANK(SOURCE!C1158),"",SOURCE!C1158),
IF(SOURCE!B1158&lt;0,VLOOKUP(SOURCE!B1158,lookups!A$1:B$25,2,0),
  IF(ISBLANK(SOURCE!B1158),
    "",
    "/* "&amp;TEXT(SOURCE!B1158,"???0")&amp;" *"&amp;
      SOURCE!C1158&amp;", "&amp; IF(SOURCE!$O$2-LEN(SOURCE!C1158) &gt;= 0, REPT(" ",SOURCE!$O$2-LEN(SOURCE!C1158)), "")&amp;
      SOURCE!D1158&amp;", "&amp; IF(SOURCE!$P$2-LEN(SOURCE!D1158) &gt;= 0, REPT(" ",SOURCE!$P$2-LEN(SOURCE!D1158)), "")&amp;
      SOURCE!E1158&amp;", "&amp; IF(SOURCE!$Q$2-LEN(SOURCE!E1158) &gt;=0, REPT(" ",SOURCE!$Q$2-LEN(SOURCE!E1158)), "")&amp;
      SOURCE!F1158&amp;", "&amp; IF(SOURCE!$R$2-LEN(SOURCE!F1158) &gt;= 0, REPT(" ",SOURCE!$R$2-LEN(SOURCE!F1158)+2), "")&amp;"("&amp;
      SUBSTITUTE(TEXT(SOURCE!G1158,"??0"),"  ","")&amp;" &lt;&lt; TAM_MAX_BITS) |"&amp; IF(SOURCE!$S$2-3 &gt;= 0, REPT(" ",SOURCE!$S$2-5+4+1-1-LEN(SUBSTITUTE(SUBSTITUTE(TEXT(SOURCE!H1158,"????0"),"  ","")," ",""))), "")&amp;
      SUBSTITUTE(SUBSTITUTE(TEXT(SOURCE!H1158,"????0"),"  ","")," ","")&amp;","&amp; IF(SOURCE!$T$2-3 &gt;= 0, REPT(" ",SOURCE!$T$2-3-5), "")&amp;
      SOURCE!I1158&amp;" | "&amp; IF(SOURCE!$U$2-LEN(SOURCE!I1158) &gt;= 0, REPT(" ",SOURCE!$U$2-LEN(SOURCE!I1158)), "")&amp;
      SOURCE!J1158&amp;      IF(SOURCE!$V$2-LEN(SOURCE!J1158) &gt;= 0, REPT(" ",SOURCE!$V$2-LEN(SOURCE!J1158)), "")&amp;
  " | "&amp; SOURCE!K1158&amp;      IF(SOURCE!$X$2-LEN(SOURCE!K1158) &gt;= 0, REPT(" ",SOURCE!$X$2-LEN(SOURCE!K1158)), "")&amp;
      "},"&amp;IF(SOURCE!L1158&lt;&gt;"",""&amp;SOURCE!L1158,"")
 )
)
)</f>
        <v>/* 1134 */  { itemToBeCoded,               NOPARAM,                     "",                                            STD_US,                                        (0 &lt;&lt; TAM_MAX_BITS) |     0, CAT_NONE | SLS_UNCHANGED | US_UNCHANGED},</v>
      </c>
    </row>
    <row r="1159" spans="1:1">
      <c r="A1159" s="168" t="str">
        <f>IF(AND(OR(SOURCE!A1159="",ISBLANK(SOURCE!A1159)),SOURCE!B1159&gt;0),IF(ISBLANK(SOURCE!C1159),"",SOURCE!C1159),
IF(SOURCE!B1159&lt;0,VLOOKUP(SOURCE!B1159,lookups!A$1:B$25,2,0),
  IF(ISBLANK(SOURCE!B1159),
    "",
    "/* "&amp;TEXT(SOURCE!B1159,"???0")&amp;" *"&amp;
      SOURCE!C1159&amp;", "&amp; IF(SOURCE!$O$2-LEN(SOURCE!C1159) &gt;= 0, REPT(" ",SOURCE!$O$2-LEN(SOURCE!C1159)), "")&amp;
      SOURCE!D1159&amp;", "&amp; IF(SOURCE!$P$2-LEN(SOURCE!D1159) &gt;= 0, REPT(" ",SOURCE!$P$2-LEN(SOURCE!D1159)), "")&amp;
      SOURCE!E1159&amp;", "&amp; IF(SOURCE!$Q$2-LEN(SOURCE!E1159) &gt;=0, REPT(" ",SOURCE!$Q$2-LEN(SOURCE!E1159)), "")&amp;
      SOURCE!F1159&amp;", "&amp; IF(SOURCE!$R$2-LEN(SOURCE!F1159) &gt;= 0, REPT(" ",SOURCE!$R$2-LEN(SOURCE!F1159)+2), "")&amp;"("&amp;
      SUBSTITUTE(TEXT(SOURCE!G1159,"??0"),"  ","")&amp;" &lt;&lt; TAM_MAX_BITS) |"&amp; IF(SOURCE!$S$2-3 &gt;= 0, REPT(" ",SOURCE!$S$2-5+4+1-1-LEN(SUBSTITUTE(SUBSTITUTE(TEXT(SOURCE!H1159,"????0"),"  ","")," ",""))), "")&amp;
      SUBSTITUTE(SUBSTITUTE(TEXT(SOURCE!H1159,"????0"),"  ","")," ","")&amp;","&amp; IF(SOURCE!$T$2-3 &gt;= 0, REPT(" ",SOURCE!$T$2-3-5), "")&amp;
      SOURCE!I1159&amp;" | "&amp; IF(SOURCE!$U$2-LEN(SOURCE!I1159) &gt;= 0, REPT(" ",SOURCE!$U$2-LEN(SOURCE!I1159)), "")&amp;
      SOURCE!J1159&amp;      IF(SOURCE!$V$2-LEN(SOURCE!J1159) &gt;= 0, REPT(" ",SOURCE!$V$2-LEN(SOURCE!J1159)), "")&amp;
  " | "&amp; SOURCE!K1159&amp;      IF(SOURCE!$X$2-LEN(SOURCE!K1159) &gt;= 0, REPT(" ",SOURCE!$X$2-LEN(SOURCE!K1159)), "")&amp;
      "},"&amp;IF(SOURCE!L1159&lt;&gt;"",""&amp;SOURCE!L1159,"")
 )
)
)</f>
        <v>/* 1135 */  { addItemToBuffer,             ITM_NEG_EXCLAMATION_MARK,    "",                                            STD_NEG_EXCLAMATION_MARK,                      (0 &lt;&lt; TAM_MAX_BITS) |     0, CAT_NONE | SLS_UNCHANGED | US_UNCHANGED},</v>
      </c>
    </row>
    <row r="1160" spans="1:1">
      <c r="A1160" s="168" t="str">
        <f>IF(AND(OR(SOURCE!A1160="",ISBLANK(SOURCE!A1160)),SOURCE!B1160&gt;0),IF(ISBLANK(SOURCE!C1160),"",SOURCE!C1160),
IF(SOURCE!B1160&lt;0,VLOOKUP(SOURCE!B1160,lookups!A$1:B$25,2,0),
  IF(ISBLANK(SOURCE!B1160),
    "",
    "/* "&amp;TEXT(SOURCE!B1160,"???0")&amp;" *"&amp;
      SOURCE!C1160&amp;", "&amp; IF(SOURCE!$O$2-LEN(SOURCE!C1160) &gt;= 0, REPT(" ",SOURCE!$O$2-LEN(SOURCE!C1160)), "")&amp;
      SOURCE!D1160&amp;", "&amp; IF(SOURCE!$P$2-LEN(SOURCE!D1160) &gt;= 0, REPT(" ",SOURCE!$P$2-LEN(SOURCE!D1160)), "")&amp;
      SOURCE!E1160&amp;", "&amp; IF(SOURCE!$Q$2-LEN(SOURCE!E1160) &gt;=0, REPT(" ",SOURCE!$Q$2-LEN(SOURCE!E1160)), "")&amp;
      SOURCE!F1160&amp;", "&amp; IF(SOURCE!$R$2-LEN(SOURCE!F1160) &gt;= 0, REPT(" ",SOURCE!$R$2-LEN(SOURCE!F1160)+2), "")&amp;"("&amp;
      SUBSTITUTE(TEXT(SOURCE!G1160,"??0"),"  ","")&amp;" &lt;&lt; TAM_MAX_BITS) |"&amp; IF(SOURCE!$S$2-3 &gt;= 0, REPT(" ",SOURCE!$S$2-5+4+1-1-LEN(SUBSTITUTE(SUBSTITUTE(TEXT(SOURCE!H1160,"????0"),"  ","")," ",""))), "")&amp;
      SUBSTITUTE(SUBSTITUTE(TEXT(SOURCE!H1160,"????0"),"  ","")," ","")&amp;","&amp; IF(SOURCE!$T$2-3 &gt;= 0, REPT(" ",SOURCE!$T$2-3-5), "")&amp;
      SOURCE!I1160&amp;" | "&amp; IF(SOURCE!$U$2-LEN(SOURCE!I1160) &gt;= 0, REPT(" ",SOURCE!$U$2-LEN(SOURCE!I1160)), "")&amp;
      SOURCE!J1160&amp;      IF(SOURCE!$V$2-LEN(SOURCE!J1160) &gt;= 0, REPT(" ",SOURCE!$V$2-LEN(SOURCE!J1160)), "")&amp;
  " | "&amp; SOURCE!K1160&amp;      IF(SOURCE!$X$2-LEN(SOURCE!K1160) &gt;= 0, REPT(" ",SOURCE!$X$2-LEN(SOURCE!K1160)), "")&amp;
      "},"&amp;IF(SOURCE!L1160&lt;&gt;"",""&amp;SOURCE!L1160,"")
 )
)
)</f>
        <v>/* 1136 */  { addItemToBuffer,             ITM_ex,                      "",                                            STD_LEFT_RIGHT_ARROWS,                         (0 &lt;&lt; TAM_MAX_BITS) |     0, CAT_NONE | SLS_UNCHANGED | US_UNCHANGED},</v>
      </c>
    </row>
    <row r="1161" spans="1:1">
      <c r="A1161" s="168" t="str">
        <f>IF(AND(OR(SOURCE!A1161="",ISBLANK(SOURCE!A1161)),SOURCE!B1161&gt;0),IF(ISBLANK(SOURCE!C1161),"",SOURCE!C1161),
IF(SOURCE!B1161&lt;0,VLOOKUP(SOURCE!B1161,lookups!A$1:B$25,2,0),
  IF(ISBLANK(SOURCE!B1161),
    "",
    "/* "&amp;TEXT(SOURCE!B1161,"???0")&amp;" *"&amp;
      SOURCE!C1161&amp;", "&amp; IF(SOURCE!$O$2-LEN(SOURCE!C1161) &gt;= 0, REPT(" ",SOURCE!$O$2-LEN(SOURCE!C1161)), "")&amp;
      SOURCE!D1161&amp;", "&amp; IF(SOURCE!$P$2-LEN(SOURCE!D1161) &gt;= 0, REPT(" ",SOURCE!$P$2-LEN(SOURCE!D1161)), "")&amp;
      SOURCE!E1161&amp;", "&amp; IF(SOURCE!$Q$2-LEN(SOURCE!E1161) &gt;=0, REPT(" ",SOURCE!$Q$2-LEN(SOURCE!E1161)), "")&amp;
      SOURCE!F1161&amp;", "&amp; IF(SOURCE!$R$2-LEN(SOURCE!F1161) &gt;= 0, REPT(" ",SOURCE!$R$2-LEN(SOURCE!F1161)+2), "")&amp;"("&amp;
      SUBSTITUTE(TEXT(SOURCE!G1161,"??0"),"  ","")&amp;" &lt;&lt; TAM_MAX_BITS) |"&amp; IF(SOURCE!$S$2-3 &gt;= 0, REPT(" ",SOURCE!$S$2-5+4+1-1-LEN(SUBSTITUTE(SUBSTITUTE(TEXT(SOURCE!H1161,"????0"),"  ","")," ",""))), "")&amp;
      SUBSTITUTE(SUBSTITUTE(TEXT(SOURCE!H1161,"????0"),"  ","")," ","")&amp;","&amp; IF(SOURCE!$T$2-3 &gt;= 0, REPT(" ",SOURCE!$T$2-3-5), "")&amp;
      SOURCE!I1161&amp;" | "&amp; IF(SOURCE!$U$2-LEN(SOURCE!I1161) &gt;= 0, REPT(" ",SOURCE!$U$2-LEN(SOURCE!I1161)), "")&amp;
      SOURCE!J1161&amp;      IF(SOURCE!$V$2-LEN(SOURCE!J1161) &gt;= 0, REPT(" ",SOURCE!$V$2-LEN(SOURCE!J1161)), "")&amp;
  " | "&amp; SOURCE!K1161&amp;      IF(SOURCE!$X$2-LEN(SOURCE!K1161) &gt;= 0, REPT(" ",SOURCE!$X$2-LEN(SOURCE!K1161)), "")&amp;
      "},"&amp;IF(SOURCE!L1161&lt;&gt;"",""&amp;SOURCE!L1161,"")
 )
)
)</f>
        <v>/* 1137 */  { addItemToBuffer,             ITM_Max,                     "",                                            "Max",                                         (0 &lt;&lt; TAM_MAX_BITS) |     0, CAT_NONE | SLS_UNCHANGED | US_UNCHANGED},</v>
      </c>
    </row>
    <row r="1162" spans="1:1">
      <c r="A1162" s="168" t="str">
        <f>IF(AND(OR(SOURCE!A1162="",ISBLANK(SOURCE!A1162)),SOURCE!B1162&gt;0),IF(ISBLANK(SOURCE!C1162),"",SOURCE!C1162),
IF(SOURCE!B1162&lt;0,VLOOKUP(SOURCE!B1162,lookups!A$1:B$25,2,0),
  IF(ISBLANK(SOURCE!B1162),
    "",
    "/* "&amp;TEXT(SOURCE!B1162,"???0")&amp;" *"&amp;
      SOURCE!C1162&amp;", "&amp; IF(SOURCE!$O$2-LEN(SOURCE!C1162) &gt;= 0, REPT(" ",SOURCE!$O$2-LEN(SOURCE!C1162)), "")&amp;
      SOURCE!D1162&amp;", "&amp; IF(SOURCE!$P$2-LEN(SOURCE!D1162) &gt;= 0, REPT(" ",SOURCE!$P$2-LEN(SOURCE!D1162)), "")&amp;
      SOURCE!E1162&amp;", "&amp; IF(SOURCE!$Q$2-LEN(SOURCE!E1162) &gt;=0, REPT(" ",SOURCE!$Q$2-LEN(SOURCE!E1162)), "")&amp;
      SOURCE!F1162&amp;", "&amp; IF(SOURCE!$R$2-LEN(SOURCE!F1162) &gt;= 0, REPT(" ",SOURCE!$R$2-LEN(SOURCE!F1162)+2), "")&amp;"("&amp;
      SUBSTITUTE(TEXT(SOURCE!G1162,"??0"),"  ","")&amp;" &lt;&lt; TAM_MAX_BITS) |"&amp; IF(SOURCE!$S$2-3 &gt;= 0, REPT(" ",SOURCE!$S$2-5+4+1-1-LEN(SUBSTITUTE(SUBSTITUTE(TEXT(SOURCE!H1162,"????0"),"  ","")," ",""))), "")&amp;
      SUBSTITUTE(SUBSTITUTE(TEXT(SOURCE!H1162,"????0"),"  ","")," ","")&amp;","&amp; IF(SOURCE!$T$2-3 &gt;= 0, REPT(" ",SOURCE!$T$2-3-5), "")&amp;
      SOURCE!I1162&amp;" | "&amp; IF(SOURCE!$U$2-LEN(SOURCE!I1162) &gt;= 0, REPT(" ",SOURCE!$U$2-LEN(SOURCE!I1162)), "")&amp;
      SOURCE!J1162&amp;      IF(SOURCE!$V$2-LEN(SOURCE!J1162) &gt;= 0, REPT(" ",SOURCE!$V$2-LEN(SOURCE!J1162)), "")&amp;
  " | "&amp; SOURCE!K1162&amp;      IF(SOURCE!$X$2-LEN(SOURCE!K1162) &gt;= 0, REPT(" ",SOURCE!$X$2-LEN(SOURCE!K1162)), "")&amp;
      "},"&amp;IF(SOURCE!L1162&lt;&gt;"",""&amp;SOURCE!L1162,"")
 )
)
)</f>
        <v>/* 1138 */  { addItemToBuffer,             ITM_Min,                     "",                                            "Min",                                         (0 &lt;&lt; TAM_MAX_BITS) |     0, CAT_NONE | SLS_UNCHANGED | US_UNCHANGED},</v>
      </c>
    </row>
    <row r="1163" spans="1:1">
      <c r="A1163" s="168" t="str">
        <f>IF(AND(OR(SOURCE!A1163="",ISBLANK(SOURCE!A1163)),SOURCE!B1163&gt;0),IF(ISBLANK(SOURCE!C1163),"",SOURCE!C1163),
IF(SOURCE!B1163&lt;0,VLOOKUP(SOURCE!B1163,lookups!A$1:B$25,2,0),
  IF(ISBLANK(SOURCE!B1163),
    "",
    "/* "&amp;TEXT(SOURCE!B1163,"???0")&amp;" *"&amp;
      SOURCE!C1163&amp;", "&amp; IF(SOURCE!$O$2-LEN(SOURCE!C1163) &gt;= 0, REPT(" ",SOURCE!$O$2-LEN(SOURCE!C1163)), "")&amp;
      SOURCE!D1163&amp;", "&amp; IF(SOURCE!$P$2-LEN(SOURCE!D1163) &gt;= 0, REPT(" ",SOURCE!$P$2-LEN(SOURCE!D1163)), "")&amp;
      SOURCE!E1163&amp;", "&amp; IF(SOURCE!$Q$2-LEN(SOURCE!E1163) &gt;=0, REPT(" ",SOURCE!$Q$2-LEN(SOURCE!E1163)), "")&amp;
      SOURCE!F1163&amp;", "&amp; IF(SOURCE!$R$2-LEN(SOURCE!F1163) &gt;= 0, REPT(" ",SOURCE!$R$2-LEN(SOURCE!F1163)+2), "")&amp;"("&amp;
      SUBSTITUTE(TEXT(SOURCE!G1163,"??0"),"  ","")&amp;" &lt;&lt; TAM_MAX_BITS) |"&amp; IF(SOURCE!$S$2-3 &gt;= 0, REPT(" ",SOURCE!$S$2-5+4+1-1-LEN(SUBSTITUTE(SUBSTITUTE(TEXT(SOURCE!H1163,"????0"),"  ","")," ",""))), "")&amp;
      SUBSTITUTE(SUBSTITUTE(TEXT(SOURCE!H1163,"????0"),"  ","")," ","")&amp;","&amp; IF(SOURCE!$T$2-3 &gt;= 0, REPT(" ",SOURCE!$T$2-3-5), "")&amp;
      SOURCE!I1163&amp;" | "&amp; IF(SOURCE!$U$2-LEN(SOURCE!I1163) &gt;= 0, REPT(" ",SOURCE!$U$2-LEN(SOURCE!I1163)), "")&amp;
      SOURCE!J1163&amp;      IF(SOURCE!$V$2-LEN(SOURCE!J1163) &gt;= 0, REPT(" ",SOURCE!$V$2-LEN(SOURCE!J1163)), "")&amp;
  " | "&amp; SOURCE!K1163&amp;      IF(SOURCE!$X$2-LEN(SOURCE!K1163) &gt;= 0, REPT(" ",SOURCE!$X$2-LEN(SOURCE!K1163)), "")&amp;
      "},"&amp;IF(SOURCE!L1163&lt;&gt;"",""&amp;SOURCE!L1163,"")
 )
)
)</f>
        <v>/* 1139 */  { addItemToBuffer,             ITM_Config,                  "",                                            "Config",                                      (0 &lt;&lt; TAM_MAX_BITS) |     0, CAT_NONE | SLS_UNCHANGED | US_UNCHANGED},</v>
      </c>
    </row>
    <row r="1164" spans="1:1">
      <c r="A1164" s="168" t="str">
        <f>IF(AND(OR(SOURCE!A1164="",ISBLANK(SOURCE!A1164)),SOURCE!B1164&gt;0),IF(ISBLANK(SOURCE!C1164),"",SOURCE!C1164),
IF(SOURCE!B1164&lt;0,VLOOKUP(SOURCE!B1164,lookups!A$1:B$25,2,0),
  IF(ISBLANK(SOURCE!B1164),
    "",
    "/* "&amp;TEXT(SOURCE!B1164,"???0")&amp;" *"&amp;
      SOURCE!C1164&amp;", "&amp; IF(SOURCE!$O$2-LEN(SOURCE!C1164) &gt;= 0, REPT(" ",SOURCE!$O$2-LEN(SOURCE!C1164)), "")&amp;
      SOURCE!D1164&amp;", "&amp; IF(SOURCE!$P$2-LEN(SOURCE!D1164) &gt;= 0, REPT(" ",SOURCE!$P$2-LEN(SOURCE!D1164)), "")&amp;
      SOURCE!E1164&amp;", "&amp; IF(SOURCE!$Q$2-LEN(SOURCE!E1164) &gt;=0, REPT(" ",SOURCE!$Q$2-LEN(SOURCE!E1164)), "")&amp;
      SOURCE!F1164&amp;", "&amp; IF(SOURCE!$R$2-LEN(SOURCE!F1164) &gt;= 0, REPT(" ",SOURCE!$R$2-LEN(SOURCE!F1164)+2), "")&amp;"("&amp;
      SUBSTITUTE(TEXT(SOURCE!G1164,"??0"),"  ","")&amp;" &lt;&lt; TAM_MAX_BITS) |"&amp; IF(SOURCE!$S$2-3 &gt;= 0, REPT(" ",SOURCE!$S$2-5+4+1-1-LEN(SUBSTITUTE(SUBSTITUTE(TEXT(SOURCE!H1164,"????0"),"  ","")," ",""))), "")&amp;
      SUBSTITUTE(SUBSTITUTE(TEXT(SOURCE!H1164,"????0"),"  ","")," ","")&amp;","&amp; IF(SOURCE!$T$2-3 &gt;= 0, REPT(" ",SOURCE!$T$2-3-5), "")&amp;
      SOURCE!I1164&amp;" | "&amp; IF(SOURCE!$U$2-LEN(SOURCE!I1164) &gt;= 0, REPT(" ",SOURCE!$U$2-LEN(SOURCE!I1164)), "")&amp;
      SOURCE!J1164&amp;      IF(SOURCE!$V$2-LEN(SOURCE!J1164) &gt;= 0, REPT(" ",SOURCE!$V$2-LEN(SOURCE!J1164)), "")&amp;
  " | "&amp; SOURCE!K1164&amp;      IF(SOURCE!$X$2-LEN(SOURCE!K1164) &gt;= 0, REPT(" ",SOURCE!$X$2-LEN(SOURCE!K1164)), "")&amp;
      "},"&amp;IF(SOURCE!L1164&lt;&gt;"",""&amp;SOURCE!L1164,"")
 )
)
)</f>
        <v>/* 1140 */  { addItemToBuffer,             ITM_Stack,                   "",                                            "Stack",                                       (0 &lt;&lt; TAM_MAX_BITS) |     0, CAT_NONE | SLS_UNCHANGED | US_UNCHANGED},</v>
      </c>
    </row>
    <row r="1165" spans="1:1">
      <c r="A1165" s="168" t="str">
        <f>IF(AND(OR(SOURCE!A1165="",ISBLANK(SOURCE!A1165)),SOURCE!B1165&gt;0),IF(ISBLANK(SOURCE!C1165),"",SOURCE!C1165),
IF(SOURCE!B1165&lt;0,VLOOKUP(SOURCE!B1165,lookups!A$1:B$25,2,0),
  IF(ISBLANK(SOURCE!B1165),
    "",
    "/* "&amp;TEXT(SOURCE!B1165,"???0")&amp;" *"&amp;
      SOURCE!C1165&amp;", "&amp; IF(SOURCE!$O$2-LEN(SOURCE!C1165) &gt;= 0, REPT(" ",SOURCE!$O$2-LEN(SOURCE!C1165)), "")&amp;
      SOURCE!D1165&amp;", "&amp; IF(SOURCE!$P$2-LEN(SOURCE!D1165) &gt;= 0, REPT(" ",SOURCE!$P$2-LEN(SOURCE!D1165)), "")&amp;
      SOURCE!E1165&amp;", "&amp; IF(SOURCE!$Q$2-LEN(SOURCE!E1165) &gt;=0, REPT(" ",SOURCE!$Q$2-LEN(SOURCE!E1165)), "")&amp;
      SOURCE!F1165&amp;", "&amp; IF(SOURCE!$R$2-LEN(SOURCE!F1165) &gt;= 0, REPT(" ",SOURCE!$R$2-LEN(SOURCE!F1165)+2), "")&amp;"("&amp;
      SUBSTITUTE(TEXT(SOURCE!G1165,"??0"),"  ","")&amp;" &lt;&lt; TAM_MAX_BITS) |"&amp; IF(SOURCE!$S$2-3 &gt;= 0, REPT(" ",SOURCE!$S$2-5+4+1-1-LEN(SUBSTITUTE(SUBSTITUTE(TEXT(SOURCE!H1165,"????0"),"  ","")," ",""))), "")&amp;
      SUBSTITUTE(SUBSTITUTE(TEXT(SOURCE!H1165,"????0"),"  ","")," ","")&amp;","&amp; IF(SOURCE!$T$2-3 &gt;= 0, REPT(" ",SOURCE!$T$2-3-5), "")&amp;
      SOURCE!I1165&amp;" | "&amp; IF(SOURCE!$U$2-LEN(SOURCE!I1165) &gt;= 0, REPT(" ",SOURCE!$U$2-LEN(SOURCE!I1165)), "")&amp;
      SOURCE!J1165&amp;      IF(SOURCE!$V$2-LEN(SOURCE!J1165) &gt;= 0, REPT(" ",SOURCE!$V$2-LEN(SOURCE!J1165)), "")&amp;
  " | "&amp; SOURCE!K1165&amp;      IF(SOURCE!$X$2-LEN(SOURCE!K1165) &gt;= 0, REPT(" ",SOURCE!$X$2-LEN(SOURCE!K1165)), "")&amp;
      "},"&amp;IF(SOURCE!L1165&lt;&gt;"",""&amp;SOURCE!L1165,"")
 )
)
)</f>
        <v>/* 1141 */  { addItemToBuffer,             ITM_dddEL,                   "",                                            STD_ELLIPSIS "EL",                             (0 &lt;&lt; TAM_MAX_BITS) |     0, CAT_NONE | SLS_UNCHANGED | US_UNCHANGED},</v>
      </c>
    </row>
    <row r="1166" spans="1:1">
      <c r="A1166" s="168" t="str">
        <f>IF(AND(OR(SOURCE!A1166="",ISBLANK(SOURCE!A1166)),SOURCE!B1166&gt;0),IF(ISBLANK(SOURCE!C1166),"",SOURCE!C1166),
IF(SOURCE!B1166&lt;0,VLOOKUP(SOURCE!B1166,lookups!A$1:B$25,2,0),
  IF(ISBLANK(SOURCE!B1166),
    "",
    "/* "&amp;TEXT(SOURCE!B1166,"???0")&amp;" *"&amp;
      SOURCE!C1166&amp;", "&amp; IF(SOURCE!$O$2-LEN(SOURCE!C1166) &gt;= 0, REPT(" ",SOURCE!$O$2-LEN(SOURCE!C1166)), "")&amp;
      SOURCE!D1166&amp;", "&amp; IF(SOURCE!$P$2-LEN(SOURCE!D1166) &gt;= 0, REPT(" ",SOURCE!$P$2-LEN(SOURCE!D1166)), "")&amp;
      SOURCE!E1166&amp;", "&amp; IF(SOURCE!$Q$2-LEN(SOURCE!E1166) &gt;=0, REPT(" ",SOURCE!$Q$2-LEN(SOURCE!E1166)), "")&amp;
      SOURCE!F1166&amp;", "&amp; IF(SOURCE!$R$2-LEN(SOURCE!F1166) &gt;= 0, REPT(" ",SOURCE!$R$2-LEN(SOURCE!F1166)+2), "")&amp;"("&amp;
      SUBSTITUTE(TEXT(SOURCE!G1166,"??0"),"  ","")&amp;" &lt;&lt; TAM_MAX_BITS) |"&amp; IF(SOURCE!$S$2-3 &gt;= 0, REPT(" ",SOURCE!$S$2-5+4+1-1-LEN(SUBSTITUTE(SUBSTITUTE(TEXT(SOURCE!H1166,"????0"),"  ","")," ",""))), "")&amp;
      SUBSTITUTE(SUBSTITUTE(TEXT(SOURCE!H1166,"????0"),"  ","")," ","")&amp;","&amp; IF(SOURCE!$T$2-3 &gt;= 0, REPT(" ",SOURCE!$T$2-3-5), "")&amp;
      SOURCE!I1166&amp;" | "&amp; IF(SOURCE!$U$2-LEN(SOURCE!I1166) &gt;= 0, REPT(" ",SOURCE!$U$2-LEN(SOURCE!I1166)), "")&amp;
      SOURCE!J1166&amp;      IF(SOURCE!$V$2-LEN(SOURCE!J1166) &gt;= 0, REPT(" ",SOURCE!$V$2-LEN(SOURCE!J1166)), "")&amp;
  " | "&amp; SOURCE!K1166&amp;      IF(SOURCE!$X$2-LEN(SOURCE!K1166) &gt;= 0, REPT(" ",SOURCE!$X$2-LEN(SOURCE!K1166)), "")&amp;
      "},"&amp;IF(SOURCE!L1166&lt;&gt;"",""&amp;SOURCE!L1166,"")
 )
)
)</f>
        <v>/* 1142 */  { addItemToBuffer,             ITM_dddIJ,                   "",                                            STD_ELLIPSIS "IJ",                             (0 &lt;&lt; TAM_MAX_BITS) |     0, CAT_NONE | SLS_UNCHANGED | US_UNCHANGED},</v>
      </c>
    </row>
    <row r="1167" spans="1:1">
      <c r="A1167" s="168" t="str">
        <f>IF(AND(OR(SOURCE!A1167="",ISBLANK(SOURCE!A1167)),SOURCE!B1167&gt;0),IF(ISBLANK(SOURCE!C1167),"",SOURCE!C1167),
IF(SOURCE!B1167&lt;0,VLOOKUP(SOURCE!B1167,lookups!A$1:B$25,2,0),
  IF(ISBLANK(SOURCE!B1167),
    "",
    "/* "&amp;TEXT(SOURCE!B1167,"???0")&amp;" *"&amp;
      SOURCE!C1167&amp;", "&amp; IF(SOURCE!$O$2-LEN(SOURCE!C1167) &gt;= 0, REPT(" ",SOURCE!$O$2-LEN(SOURCE!C1167)), "")&amp;
      SOURCE!D1167&amp;", "&amp; IF(SOURCE!$P$2-LEN(SOURCE!D1167) &gt;= 0, REPT(" ",SOURCE!$P$2-LEN(SOURCE!D1167)), "")&amp;
      SOURCE!E1167&amp;", "&amp; IF(SOURCE!$Q$2-LEN(SOURCE!E1167) &gt;=0, REPT(" ",SOURCE!$Q$2-LEN(SOURCE!E1167)), "")&amp;
      SOURCE!F1167&amp;", "&amp; IF(SOURCE!$R$2-LEN(SOURCE!F1167) &gt;= 0, REPT(" ",SOURCE!$R$2-LEN(SOURCE!F1167)+2), "")&amp;"("&amp;
      SUBSTITUTE(TEXT(SOURCE!G1167,"??0"),"  ","")&amp;" &lt;&lt; TAM_MAX_BITS) |"&amp; IF(SOURCE!$S$2-3 &gt;= 0, REPT(" ",SOURCE!$S$2-5+4+1-1-LEN(SUBSTITUTE(SUBSTITUTE(TEXT(SOURCE!H1167,"????0"),"  ","")," ",""))), "")&amp;
      SUBSTITUTE(SUBSTITUTE(TEXT(SOURCE!H1167,"????0"),"  ","")," ","")&amp;","&amp; IF(SOURCE!$T$2-3 &gt;= 0, REPT(" ",SOURCE!$T$2-3-5), "")&amp;
      SOURCE!I1167&amp;" | "&amp; IF(SOURCE!$U$2-LEN(SOURCE!I1167) &gt;= 0, REPT(" ",SOURCE!$U$2-LEN(SOURCE!I1167)), "")&amp;
      SOURCE!J1167&amp;      IF(SOURCE!$V$2-LEN(SOURCE!J1167) &gt;= 0, REPT(" ",SOURCE!$V$2-LEN(SOURCE!J1167)), "")&amp;
  " | "&amp; SOURCE!K1167&amp;      IF(SOURCE!$X$2-LEN(SOURCE!K1167) &gt;= 0, REPT(" ",SOURCE!$X$2-LEN(SOURCE!K1167)), "")&amp;
      "},"&amp;IF(SOURCE!L1167&lt;&gt;"",""&amp;SOURCE!L1167,"")
 )
)
)</f>
        <v>/* 1143 */  { addItemToBuffer,             ITM_0P,                      "",                                            "0.",                                          (0 &lt;&lt; TAM_MAX_BITS) |     0, CAT_NONE | SLS_UNCHANGED | US_UNCHANGED},</v>
      </c>
    </row>
    <row r="1168" spans="1:1">
      <c r="A1168" s="168" t="str">
        <f>IF(AND(OR(SOURCE!A1168="",ISBLANK(SOURCE!A1168)),SOURCE!B1168&gt;0),IF(ISBLANK(SOURCE!C1168),"",SOURCE!C1168),
IF(SOURCE!B1168&lt;0,VLOOKUP(SOURCE!B1168,lookups!A$1:B$25,2,0),
  IF(ISBLANK(SOURCE!B1168),
    "",
    "/* "&amp;TEXT(SOURCE!B1168,"???0")&amp;" *"&amp;
      SOURCE!C1168&amp;", "&amp; IF(SOURCE!$O$2-LEN(SOURCE!C1168) &gt;= 0, REPT(" ",SOURCE!$O$2-LEN(SOURCE!C1168)), "")&amp;
      SOURCE!D1168&amp;", "&amp; IF(SOURCE!$P$2-LEN(SOURCE!D1168) &gt;= 0, REPT(" ",SOURCE!$P$2-LEN(SOURCE!D1168)), "")&amp;
      SOURCE!E1168&amp;", "&amp; IF(SOURCE!$Q$2-LEN(SOURCE!E1168) &gt;=0, REPT(" ",SOURCE!$Q$2-LEN(SOURCE!E1168)), "")&amp;
      SOURCE!F1168&amp;", "&amp; IF(SOURCE!$R$2-LEN(SOURCE!F1168) &gt;= 0, REPT(" ",SOURCE!$R$2-LEN(SOURCE!F1168)+2), "")&amp;"("&amp;
      SUBSTITUTE(TEXT(SOURCE!G1168,"??0"),"  ","")&amp;" &lt;&lt; TAM_MAX_BITS) |"&amp; IF(SOURCE!$S$2-3 &gt;= 0, REPT(" ",SOURCE!$S$2-5+4+1-1-LEN(SUBSTITUTE(SUBSTITUTE(TEXT(SOURCE!H1168,"????0"),"  ","")," ",""))), "")&amp;
      SUBSTITUTE(SUBSTITUTE(TEXT(SOURCE!H1168,"????0"),"  ","")," ","")&amp;","&amp; IF(SOURCE!$T$2-3 &gt;= 0, REPT(" ",SOURCE!$T$2-3-5), "")&amp;
      SOURCE!I1168&amp;" | "&amp; IF(SOURCE!$U$2-LEN(SOURCE!I1168) &gt;= 0, REPT(" ",SOURCE!$U$2-LEN(SOURCE!I1168)), "")&amp;
      SOURCE!J1168&amp;      IF(SOURCE!$V$2-LEN(SOURCE!J1168) &gt;= 0, REPT(" ",SOURCE!$V$2-LEN(SOURCE!J1168)), "")&amp;
  " | "&amp; SOURCE!K1168&amp;      IF(SOURCE!$X$2-LEN(SOURCE!K1168) &gt;= 0, REPT(" ",SOURCE!$X$2-LEN(SOURCE!K1168)), "")&amp;
      "},"&amp;IF(SOURCE!L1168&lt;&gt;"",""&amp;SOURCE!L1168,"")
 )
)
)</f>
        <v>/* 1144 */  { addItemToBuffer,             ITM_1P,                      "",                                            "1.",                                          (0 &lt;&lt; TAM_MAX_BITS) |     0, CAT_NONE | SLS_UNCHANGED | US_UNCHANGED},</v>
      </c>
    </row>
    <row r="1169" spans="1:1">
      <c r="A1169" s="168" t="str">
        <f>IF(AND(OR(SOURCE!A1169="",ISBLANK(SOURCE!A1169)),SOURCE!B1169&gt;0),IF(ISBLANK(SOURCE!C1169),"",SOURCE!C1169),
IF(SOURCE!B1169&lt;0,VLOOKUP(SOURCE!B1169,lookups!A$1:B$25,2,0),
  IF(ISBLANK(SOURCE!B1169),
    "",
    "/* "&amp;TEXT(SOURCE!B1169,"???0")&amp;" *"&amp;
      SOURCE!C1169&amp;", "&amp; IF(SOURCE!$O$2-LEN(SOURCE!C1169) &gt;= 0, REPT(" ",SOURCE!$O$2-LEN(SOURCE!C1169)), "")&amp;
      SOURCE!D1169&amp;", "&amp; IF(SOURCE!$P$2-LEN(SOURCE!D1169) &gt;= 0, REPT(" ",SOURCE!$P$2-LEN(SOURCE!D1169)), "")&amp;
      SOURCE!E1169&amp;", "&amp; IF(SOURCE!$Q$2-LEN(SOURCE!E1169) &gt;=0, REPT(" ",SOURCE!$Q$2-LEN(SOURCE!E1169)), "")&amp;
      SOURCE!F1169&amp;", "&amp; IF(SOURCE!$R$2-LEN(SOURCE!F1169) &gt;= 0, REPT(" ",SOURCE!$R$2-LEN(SOURCE!F1169)+2), "")&amp;"("&amp;
      SUBSTITUTE(TEXT(SOURCE!G1169,"??0"),"  ","")&amp;" &lt;&lt; TAM_MAX_BITS) |"&amp; IF(SOURCE!$S$2-3 &gt;= 0, REPT(" ",SOURCE!$S$2-5+4+1-1-LEN(SUBSTITUTE(SUBSTITUTE(TEXT(SOURCE!H1169,"????0"),"  ","")," ",""))), "")&amp;
      SUBSTITUTE(SUBSTITUTE(TEXT(SOURCE!H1169,"????0"),"  ","")," ","")&amp;","&amp; IF(SOURCE!$T$2-3 &gt;= 0, REPT(" ",SOURCE!$T$2-3-5), "")&amp;
      SOURCE!I1169&amp;" | "&amp; IF(SOURCE!$U$2-LEN(SOURCE!I1169) &gt;= 0, REPT(" ",SOURCE!$U$2-LEN(SOURCE!I1169)), "")&amp;
      SOURCE!J1169&amp;      IF(SOURCE!$V$2-LEN(SOURCE!J1169) &gt;= 0, REPT(" ",SOURCE!$V$2-LEN(SOURCE!J1169)), "")&amp;
  " | "&amp; SOURCE!K1169&amp;      IF(SOURCE!$X$2-LEN(SOURCE!K1169) &gt;= 0, REPT(" ",SOURCE!$X$2-LEN(SOURCE!K1169)), "")&amp;
      "},"&amp;IF(SOURCE!L1169&lt;&gt;"",""&amp;SOURCE!L1169,"")
 )
)
)</f>
        <v>/* 1145 */  { addItemToBuffer,             ITM_EXPONENT/*#JM#*/,        "",                                            "EEX",                                         (0 &lt;&lt; TAM_MAX_BITS) |     0, CAT_NONE | SLS_UNCHANGED | US_UNCHANGED},//JM Change E to EEX</v>
      </c>
    </row>
    <row r="1170" spans="1:1">
      <c r="A1170" s="168" t="str">
        <f>IF(AND(OR(SOURCE!A1170="",ISBLANK(SOURCE!A1170)),SOURCE!B1170&gt;0),IF(ISBLANK(SOURCE!C1170),"",SOURCE!C1170),
IF(SOURCE!B1170&lt;0,VLOOKUP(SOURCE!B1170,lookups!A$1:B$25,2,0),
  IF(ISBLANK(SOURCE!B1170),
    "",
    "/* "&amp;TEXT(SOURCE!B1170,"???0")&amp;" *"&amp;
      SOURCE!C1170&amp;", "&amp; IF(SOURCE!$O$2-LEN(SOURCE!C1170) &gt;= 0, REPT(" ",SOURCE!$O$2-LEN(SOURCE!C1170)), "")&amp;
      SOURCE!D1170&amp;", "&amp; IF(SOURCE!$P$2-LEN(SOURCE!D1170) &gt;= 0, REPT(" ",SOURCE!$P$2-LEN(SOURCE!D1170)), "")&amp;
      SOURCE!E1170&amp;", "&amp; IF(SOURCE!$Q$2-LEN(SOURCE!E1170) &gt;=0, REPT(" ",SOURCE!$Q$2-LEN(SOURCE!E1170)), "")&amp;
      SOURCE!F1170&amp;", "&amp; IF(SOURCE!$R$2-LEN(SOURCE!F1170) &gt;= 0, REPT(" ",SOURCE!$R$2-LEN(SOURCE!F1170)+2), "")&amp;"("&amp;
      SUBSTITUTE(TEXT(SOURCE!G1170,"??0"),"  ","")&amp;" &lt;&lt; TAM_MAX_BITS) |"&amp; IF(SOURCE!$S$2-3 &gt;= 0, REPT(" ",SOURCE!$S$2-5+4+1-1-LEN(SUBSTITUTE(SUBSTITUTE(TEXT(SOURCE!H1170,"????0"),"  ","")," ",""))), "")&amp;
      SUBSTITUTE(SUBSTITUTE(TEXT(SOURCE!H1170,"????0"),"  ","")," ","")&amp;","&amp; IF(SOURCE!$T$2-3 &gt;= 0, REPT(" ",SOURCE!$T$2-3-5), "")&amp;
      SOURCE!I1170&amp;" | "&amp; IF(SOURCE!$U$2-LEN(SOURCE!I1170) &gt;= 0, REPT(" ",SOURCE!$U$2-LEN(SOURCE!I1170)), "")&amp;
      SOURCE!J1170&amp;      IF(SOURCE!$V$2-LEN(SOURCE!J1170) &gt;= 0, REPT(" ",SOURCE!$V$2-LEN(SOURCE!J1170)), "")&amp;
  " | "&amp; SOURCE!K1170&amp;      IF(SOURCE!$X$2-LEN(SOURCE!K1170) &gt;= 0, REPT(" ",SOURCE!$X$2-LEN(SOURCE!K1170)), "")&amp;
      "},"&amp;IF(SOURCE!L1170&lt;&gt;"",""&amp;SOURCE!L1170,"")
 )
)
)</f>
        <v>/* 1146 */  { addItemToBuffer,             NOPARAM,                     "HEX",                                         "H",                                           (0 &lt;&lt; TAM_MAX_BITS) |     0, CAT_NONE | SLS_UNCHANGED | US_UNCHANGED},</v>
      </c>
    </row>
    <row r="1171" spans="1:1">
      <c r="A1171" s="168" t="str">
        <f>IF(AND(OR(SOURCE!A1171="",ISBLANK(SOURCE!A1171)),SOURCE!B1171&gt;0),IF(ISBLANK(SOURCE!C1171),"",SOURCE!C1171),
IF(SOURCE!B1171&lt;0,VLOOKUP(SOURCE!B1171,lookups!A$1:B$25,2,0),
  IF(ISBLANK(SOURCE!B1171),
    "",
    "/* "&amp;TEXT(SOURCE!B1171,"???0")&amp;" *"&amp;
      SOURCE!C1171&amp;", "&amp; IF(SOURCE!$O$2-LEN(SOURCE!C1171) &gt;= 0, REPT(" ",SOURCE!$O$2-LEN(SOURCE!C1171)), "")&amp;
      SOURCE!D1171&amp;", "&amp; IF(SOURCE!$P$2-LEN(SOURCE!D1171) &gt;= 0, REPT(" ",SOURCE!$P$2-LEN(SOURCE!D1171)), "")&amp;
      SOURCE!E1171&amp;", "&amp; IF(SOURCE!$Q$2-LEN(SOURCE!E1171) &gt;=0, REPT(" ",SOURCE!$Q$2-LEN(SOURCE!E1171)), "")&amp;
      SOURCE!F1171&amp;", "&amp; IF(SOURCE!$R$2-LEN(SOURCE!F1171) &gt;= 0, REPT(" ",SOURCE!$R$2-LEN(SOURCE!F1171)+2), "")&amp;"("&amp;
      SUBSTITUTE(TEXT(SOURCE!G1171,"??0"),"  ","")&amp;" &lt;&lt; TAM_MAX_BITS) |"&amp; IF(SOURCE!$S$2-3 &gt;= 0, REPT(" ",SOURCE!$S$2-5+4+1-1-LEN(SUBSTITUTE(SUBSTITUTE(TEXT(SOURCE!H1171,"????0"),"  ","")," ",""))), "")&amp;
      SUBSTITUTE(SUBSTITUTE(TEXT(SOURCE!H1171,"????0"),"  ","")," ","")&amp;","&amp; IF(SOURCE!$T$2-3 &gt;= 0, REPT(" ",SOURCE!$T$2-3-5), "")&amp;
      SOURCE!I1171&amp;" | "&amp; IF(SOURCE!$U$2-LEN(SOURCE!I1171) &gt;= 0, REPT(" ",SOURCE!$U$2-LEN(SOURCE!I1171)), "")&amp;
      SOURCE!J1171&amp;      IF(SOURCE!$V$2-LEN(SOURCE!J1171) &gt;= 0, REPT(" ",SOURCE!$V$2-LEN(SOURCE!J1171)), "")&amp;
  " | "&amp; SOURCE!K1171&amp;      IF(SOURCE!$X$2-LEN(SOURCE!K1171) &gt;= 0, REPT(" ",SOURCE!$X$2-LEN(SOURCE!K1171)), "")&amp;
      "},"&amp;IF(SOURCE!L1171&lt;&gt;"",""&amp;SOURCE!L1171,"")
 )
)
)</f>
        <v>/* 1147 */  { itemToBeCoded,               NOPARAM,                     "1147",                                        "1147",                                        (0 &lt;&lt; TAM_MAX_BITS) |     0, CAT_FREE | SLS_UNCHANGED | US_UNCHANGED},</v>
      </c>
    </row>
    <row r="1172" spans="1:1">
      <c r="A1172" s="168" t="str">
        <f>IF(AND(OR(SOURCE!A1172="",ISBLANK(SOURCE!A1172)),SOURCE!B1172&gt;0),IF(ISBLANK(SOURCE!C1172),"",SOURCE!C1172),
IF(SOURCE!B1172&lt;0,VLOOKUP(SOURCE!B1172,lookups!A$1:B$25,2,0),
  IF(ISBLANK(SOURCE!B1172),
    "",
    "/* "&amp;TEXT(SOURCE!B1172,"???0")&amp;" *"&amp;
      SOURCE!C1172&amp;", "&amp; IF(SOURCE!$O$2-LEN(SOURCE!C1172) &gt;= 0, REPT(" ",SOURCE!$O$2-LEN(SOURCE!C1172)), "")&amp;
      SOURCE!D1172&amp;", "&amp; IF(SOURCE!$P$2-LEN(SOURCE!D1172) &gt;= 0, REPT(" ",SOURCE!$P$2-LEN(SOURCE!D1172)), "")&amp;
      SOURCE!E1172&amp;", "&amp; IF(SOURCE!$Q$2-LEN(SOURCE!E1172) &gt;=0, REPT(" ",SOURCE!$Q$2-LEN(SOURCE!E1172)), "")&amp;
      SOURCE!F1172&amp;", "&amp; IF(SOURCE!$R$2-LEN(SOURCE!F1172) &gt;= 0, REPT(" ",SOURCE!$R$2-LEN(SOURCE!F1172)+2), "")&amp;"("&amp;
      SUBSTITUTE(TEXT(SOURCE!G1172,"??0"),"  ","")&amp;" &lt;&lt; TAM_MAX_BITS) |"&amp; IF(SOURCE!$S$2-3 &gt;= 0, REPT(" ",SOURCE!$S$2-5+4+1-1-LEN(SUBSTITUTE(SUBSTITUTE(TEXT(SOURCE!H1172,"????0"),"  ","")," ",""))), "")&amp;
      SUBSTITUTE(SUBSTITUTE(TEXT(SOURCE!H1172,"????0"),"  ","")," ","")&amp;","&amp; IF(SOURCE!$T$2-3 &gt;= 0, REPT(" ",SOURCE!$T$2-3-5), "")&amp;
      SOURCE!I1172&amp;" | "&amp; IF(SOURCE!$U$2-LEN(SOURCE!I1172) &gt;= 0, REPT(" ",SOURCE!$U$2-LEN(SOURCE!I1172)), "")&amp;
      SOURCE!J1172&amp;      IF(SOURCE!$V$2-LEN(SOURCE!J1172) &gt;= 0, REPT(" ",SOURCE!$V$2-LEN(SOURCE!J1172)), "")&amp;
  " | "&amp; SOURCE!K1172&amp;      IF(SOURCE!$X$2-LEN(SOURCE!K1172) &gt;= 0, REPT(" ",SOURCE!$X$2-LEN(SOURCE!K1172)), "")&amp;
      "},"&amp;IF(SOURCE!L1172&lt;&gt;"",""&amp;SOURCE!L1172,"")
 )
)
)</f>
        <v>/* 1148 */  { itemToBeCoded,               NOPARAM,                     "1148",                                        "1148",                                        (0 &lt;&lt; TAM_MAX_BITS) |     0, CAT_FREE | SLS_UNCHANGED | US_UNCHANGED},</v>
      </c>
    </row>
    <row r="1173" spans="1:1">
      <c r="A1173" s="168" t="str">
        <f>IF(AND(OR(SOURCE!A1173="",ISBLANK(SOURCE!A1173)),SOURCE!B1173&gt;0),IF(ISBLANK(SOURCE!C1173),"",SOURCE!C1173),
IF(SOURCE!B1173&lt;0,VLOOKUP(SOURCE!B1173,lookups!A$1:B$25,2,0),
  IF(ISBLANK(SOURCE!B1173),
    "",
    "/* "&amp;TEXT(SOURCE!B1173,"???0")&amp;" *"&amp;
      SOURCE!C1173&amp;", "&amp; IF(SOURCE!$O$2-LEN(SOURCE!C1173) &gt;= 0, REPT(" ",SOURCE!$O$2-LEN(SOURCE!C1173)), "")&amp;
      SOURCE!D1173&amp;", "&amp; IF(SOURCE!$P$2-LEN(SOURCE!D1173) &gt;= 0, REPT(" ",SOURCE!$P$2-LEN(SOURCE!D1173)), "")&amp;
      SOURCE!E1173&amp;", "&amp; IF(SOURCE!$Q$2-LEN(SOURCE!E1173) &gt;=0, REPT(" ",SOURCE!$Q$2-LEN(SOURCE!E1173)), "")&amp;
      SOURCE!F1173&amp;", "&amp; IF(SOURCE!$R$2-LEN(SOURCE!F1173) &gt;= 0, REPT(" ",SOURCE!$R$2-LEN(SOURCE!F1173)+2), "")&amp;"("&amp;
      SUBSTITUTE(TEXT(SOURCE!G1173,"??0"),"  ","")&amp;" &lt;&lt; TAM_MAX_BITS) |"&amp; IF(SOURCE!$S$2-3 &gt;= 0, REPT(" ",SOURCE!$S$2-5+4+1-1-LEN(SUBSTITUTE(SUBSTITUTE(TEXT(SOURCE!H1173,"????0"),"  ","")," ",""))), "")&amp;
      SUBSTITUTE(SUBSTITUTE(TEXT(SOURCE!H1173,"????0"),"  ","")," ","")&amp;","&amp; IF(SOURCE!$T$2-3 &gt;= 0, REPT(" ",SOURCE!$T$2-3-5), "")&amp;
      SOURCE!I1173&amp;" | "&amp; IF(SOURCE!$U$2-LEN(SOURCE!I1173) &gt;= 0, REPT(" ",SOURCE!$U$2-LEN(SOURCE!I1173)), "")&amp;
      SOURCE!J1173&amp;      IF(SOURCE!$V$2-LEN(SOURCE!J1173) &gt;= 0, REPT(" ",SOURCE!$V$2-LEN(SOURCE!J1173)), "")&amp;
  " | "&amp; SOURCE!K1173&amp;      IF(SOURCE!$X$2-LEN(SOURCE!K1173) &gt;= 0, REPT(" ",SOURCE!$X$2-LEN(SOURCE!K1173)), "")&amp;
      "},"&amp;IF(SOURCE!L1173&lt;&gt;"",""&amp;SOURCE!L1173,"")
 )
)
)</f>
        <v>/* 1149 */  { itemToBeCoded,               NOPARAM,                     "1149",                                        "1149",                                        (0 &lt;&lt; TAM_MAX_BITS) |     0, CAT_FREE | SLS_UNCHANGED | US_UNCHANGED},</v>
      </c>
    </row>
    <row r="1174" spans="1:1">
      <c r="A1174" s="168" t="str">
        <f>IF(AND(OR(SOURCE!A1174="",ISBLANK(SOURCE!A1174)),SOURCE!B1174&gt;0),IF(ISBLANK(SOURCE!C1174),"",SOURCE!C1174),
IF(SOURCE!B1174&lt;0,VLOOKUP(SOURCE!B1174,lookups!A$1:B$25,2,0),
  IF(ISBLANK(SOURCE!B1174),
    "",
    "/* "&amp;TEXT(SOURCE!B1174,"???0")&amp;" *"&amp;
      SOURCE!C1174&amp;", "&amp; IF(SOURCE!$O$2-LEN(SOURCE!C1174) &gt;= 0, REPT(" ",SOURCE!$O$2-LEN(SOURCE!C1174)), "")&amp;
      SOURCE!D1174&amp;", "&amp; IF(SOURCE!$P$2-LEN(SOURCE!D1174) &gt;= 0, REPT(" ",SOURCE!$P$2-LEN(SOURCE!D1174)), "")&amp;
      SOURCE!E1174&amp;", "&amp; IF(SOURCE!$Q$2-LEN(SOURCE!E1174) &gt;=0, REPT(" ",SOURCE!$Q$2-LEN(SOURCE!E1174)), "")&amp;
      SOURCE!F1174&amp;", "&amp; IF(SOURCE!$R$2-LEN(SOURCE!F1174) &gt;= 0, REPT(" ",SOURCE!$R$2-LEN(SOURCE!F1174)+2), "")&amp;"("&amp;
      SUBSTITUTE(TEXT(SOURCE!G1174,"??0"),"  ","")&amp;" &lt;&lt; TAM_MAX_BITS) |"&amp; IF(SOURCE!$S$2-3 &gt;= 0, REPT(" ",SOURCE!$S$2-5+4+1-1-LEN(SUBSTITUTE(SUBSTITUTE(TEXT(SOURCE!H1174,"????0"),"  ","")," ",""))), "")&amp;
      SUBSTITUTE(SUBSTITUTE(TEXT(SOURCE!H1174,"????0"),"  ","")," ","")&amp;","&amp; IF(SOURCE!$T$2-3 &gt;= 0, REPT(" ",SOURCE!$T$2-3-5), "")&amp;
      SOURCE!I1174&amp;" | "&amp; IF(SOURCE!$U$2-LEN(SOURCE!I1174) &gt;= 0, REPT(" ",SOURCE!$U$2-LEN(SOURCE!I1174)), "")&amp;
      SOURCE!J1174&amp;      IF(SOURCE!$V$2-LEN(SOURCE!J1174) &gt;= 0, REPT(" ",SOURCE!$V$2-LEN(SOURCE!J1174)), "")&amp;
  " | "&amp; SOURCE!K1174&amp;      IF(SOURCE!$X$2-LEN(SOURCE!K1174) &gt;= 0, REPT(" ",SOURCE!$X$2-LEN(SOURCE!K1174)), "")&amp;
      "},"&amp;IF(SOURCE!L1174&lt;&gt;"",""&amp;SOURCE!L1174,"")
 )
)
)</f>
        <v>/* 1150 */  { itemToBeCoded,               NOPARAM,                     "1150",                                        "1150",                                        (0 &lt;&lt; TAM_MAX_BITS) |     0, CAT_FREE | SLS_UNCHANGED | US_UNCHANGED},</v>
      </c>
    </row>
    <row r="1175" spans="1:1">
      <c r="A1175" s="168" t="str">
        <f>IF(AND(OR(SOURCE!A1175="",ISBLANK(SOURCE!A1175)),SOURCE!B1175&gt;0),IF(ISBLANK(SOURCE!C1175),"",SOURCE!C1175),
IF(SOURCE!B1175&lt;0,VLOOKUP(SOURCE!B1175,lookups!A$1:B$25,2,0),
  IF(ISBLANK(SOURCE!B1175),
    "",
    "/* "&amp;TEXT(SOURCE!B1175,"???0")&amp;" *"&amp;
      SOURCE!C1175&amp;", "&amp; IF(SOURCE!$O$2-LEN(SOURCE!C1175) &gt;= 0, REPT(" ",SOURCE!$O$2-LEN(SOURCE!C1175)), "")&amp;
      SOURCE!D1175&amp;", "&amp; IF(SOURCE!$P$2-LEN(SOURCE!D1175) &gt;= 0, REPT(" ",SOURCE!$P$2-LEN(SOURCE!D1175)), "")&amp;
      SOURCE!E1175&amp;", "&amp; IF(SOURCE!$Q$2-LEN(SOURCE!E1175) &gt;=0, REPT(" ",SOURCE!$Q$2-LEN(SOURCE!E1175)), "")&amp;
      SOURCE!F1175&amp;", "&amp; IF(SOURCE!$R$2-LEN(SOURCE!F1175) &gt;= 0, REPT(" ",SOURCE!$R$2-LEN(SOURCE!F1175)+2), "")&amp;"("&amp;
      SUBSTITUTE(TEXT(SOURCE!G1175,"??0"),"  ","")&amp;" &lt;&lt; TAM_MAX_BITS) |"&amp; IF(SOURCE!$S$2-3 &gt;= 0, REPT(" ",SOURCE!$S$2-5+4+1-1-LEN(SUBSTITUTE(SUBSTITUTE(TEXT(SOURCE!H1175,"????0"),"  ","")," ",""))), "")&amp;
      SUBSTITUTE(SUBSTITUTE(TEXT(SOURCE!H1175,"????0"),"  ","")," ","")&amp;","&amp; IF(SOURCE!$T$2-3 &gt;= 0, REPT(" ",SOURCE!$T$2-3-5), "")&amp;
      SOURCE!I1175&amp;" | "&amp; IF(SOURCE!$U$2-LEN(SOURCE!I1175) &gt;= 0, REPT(" ",SOURCE!$U$2-LEN(SOURCE!I1175)), "")&amp;
      SOURCE!J1175&amp;      IF(SOURCE!$V$2-LEN(SOURCE!J1175) &gt;= 0, REPT(" ",SOURCE!$V$2-LEN(SOURCE!J1175)), "")&amp;
  " | "&amp; SOURCE!K1175&amp;      IF(SOURCE!$X$2-LEN(SOURCE!K1175) &gt;= 0, REPT(" ",SOURCE!$X$2-LEN(SOURCE!K1175)), "")&amp;
      "},"&amp;IF(SOURCE!L1175&lt;&gt;"",""&amp;SOURCE!L1175,"")
 )
)
)</f>
        <v>/* 1151 */  { itemToBeCoded,               NOPARAM,                     "1151",                                        "1151",                                        (0 &lt;&lt; TAM_MAX_BITS) |     0, CAT_FREE | SLS_UNCHANGED | US_UNCHANGED},</v>
      </c>
    </row>
    <row r="1176" spans="1:1">
      <c r="A1176" s="168" t="str">
        <f>IF(AND(OR(SOURCE!A1176="",ISBLANK(SOURCE!A1176)),SOURCE!B1176&gt;0),IF(ISBLANK(SOURCE!C1176),"",SOURCE!C1176),
IF(SOURCE!B1176&lt;0,VLOOKUP(SOURCE!B1176,lookups!A$1:B$25,2,0),
  IF(ISBLANK(SOURCE!B1176),
    "",
    "/* "&amp;TEXT(SOURCE!B1176,"???0")&amp;" *"&amp;
      SOURCE!C1176&amp;", "&amp; IF(SOURCE!$O$2-LEN(SOURCE!C1176) &gt;= 0, REPT(" ",SOURCE!$O$2-LEN(SOURCE!C1176)), "")&amp;
      SOURCE!D1176&amp;", "&amp; IF(SOURCE!$P$2-LEN(SOURCE!D1176) &gt;= 0, REPT(" ",SOURCE!$P$2-LEN(SOURCE!D1176)), "")&amp;
      SOURCE!E1176&amp;", "&amp; IF(SOURCE!$Q$2-LEN(SOURCE!E1176) &gt;=0, REPT(" ",SOURCE!$Q$2-LEN(SOURCE!E1176)), "")&amp;
      SOURCE!F1176&amp;", "&amp; IF(SOURCE!$R$2-LEN(SOURCE!F1176) &gt;= 0, REPT(" ",SOURCE!$R$2-LEN(SOURCE!F1176)+2), "")&amp;"("&amp;
      SUBSTITUTE(TEXT(SOURCE!G1176,"??0"),"  ","")&amp;" &lt;&lt; TAM_MAX_BITS) |"&amp; IF(SOURCE!$S$2-3 &gt;= 0, REPT(" ",SOURCE!$S$2-5+4+1-1-LEN(SUBSTITUTE(SUBSTITUTE(TEXT(SOURCE!H1176,"????0"),"  ","")," ",""))), "")&amp;
      SUBSTITUTE(SUBSTITUTE(TEXT(SOURCE!H1176,"????0"),"  ","")," ","")&amp;","&amp; IF(SOURCE!$T$2-3 &gt;= 0, REPT(" ",SOURCE!$T$2-3-5), "")&amp;
      SOURCE!I1176&amp;" | "&amp; IF(SOURCE!$U$2-LEN(SOURCE!I1176) &gt;= 0, REPT(" ",SOURCE!$U$2-LEN(SOURCE!I1176)), "")&amp;
      SOURCE!J1176&amp;      IF(SOURCE!$V$2-LEN(SOURCE!J1176) &gt;= 0, REPT(" ",SOURCE!$V$2-LEN(SOURCE!J1176)), "")&amp;
  " | "&amp; SOURCE!K1176&amp;      IF(SOURCE!$X$2-LEN(SOURCE!K1176) &gt;= 0, REPT(" ",SOURCE!$X$2-LEN(SOURCE!K1176)), "")&amp;
      "},"&amp;IF(SOURCE!L1176&lt;&gt;"",""&amp;SOURCE!L1176,"")
 )
)
)</f>
        <v>/* 1152 */  { itemToBeCoded,               NOPARAM,                     "1152",                                        "1152",                                        (0 &lt;&lt; TAM_MAX_BITS) |     0, CAT_FREE | SLS_UNCHANGED | US_UNCHANGED},</v>
      </c>
    </row>
    <row r="1177" spans="1:1">
      <c r="A1177" s="168" t="str">
        <f>IF(AND(OR(SOURCE!A1177="",ISBLANK(SOURCE!A1177)),SOURCE!B1177&gt;0),IF(ISBLANK(SOURCE!C1177),"",SOURCE!C1177),
IF(SOURCE!B1177&lt;0,VLOOKUP(SOURCE!B1177,lookups!A$1:B$25,2,0),
  IF(ISBLANK(SOURCE!B1177),
    "",
    "/* "&amp;TEXT(SOURCE!B1177,"???0")&amp;" *"&amp;
      SOURCE!C1177&amp;", "&amp; IF(SOURCE!$O$2-LEN(SOURCE!C1177) &gt;= 0, REPT(" ",SOURCE!$O$2-LEN(SOURCE!C1177)), "")&amp;
      SOURCE!D1177&amp;", "&amp; IF(SOURCE!$P$2-LEN(SOURCE!D1177) &gt;= 0, REPT(" ",SOURCE!$P$2-LEN(SOURCE!D1177)), "")&amp;
      SOURCE!E1177&amp;", "&amp; IF(SOURCE!$Q$2-LEN(SOURCE!E1177) &gt;=0, REPT(" ",SOURCE!$Q$2-LEN(SOURCE!E1177)), "")&amp;
      SOURCE!F1177&amp;", "&amp; IF(SOURCE!$R$2-LEN(SOURCE!F1177) &gt;= 0, REPT(" ",SOURCE!$R$2-LEN(SOURCE!F1177)+2), "")&amp;"("&amp;
      SUBSTITUTE(TEXT(SOURCE!G1177,"??0"),"  ","")&amp;" &lt;&lt; TAM_MAX_BITS) |"&amp; IF(SOURCE!$S$2-3 &gt;= 0, REPT(" ",SOURCE!$S$2-5+4+1-1-LEN(SUBSTITUTE(SUBSTITUTE(TEXT(SOURCE!H1177,"????0"),"  ","")," ",""))), "")&amp;
      SUBSTITUTE(SUBSTITUTE(TEXT(SOURCE!H1177,"????0"),"  ","")," ","")&amp;","&amp; IF(SOURCE!$T$2-3 &gt;= 0, REPT(" ",SOURCE!$T$2-3-5), "")&amp;
      SOURCE!I1177&amp;" | "&amp; IF(SOURCE!$U$2-LEN(SOURCE!I1177) &gt;= 0, REPT(" ",SOURCE!$U$2-LEN(SOURCE!I1177)), "")&amp;
      SOURCE!J1177&amp;      IF(SOURCE!$V$2-LEN(SOURCE!J1177) &gt;= 0, REPT(" ",SOURCE!$V$2-LEN(SOURCE!J1177)), "")&amp;
  " | "&amp; SOURCE!K1177&amp;      IF(SOURCE!$X$2-LEN(SOURCE!K1177) &gt;= 0, REPT(" ",SOURCE!$X$2-LEN(SOURCE!K1177)), "")&amp;
      "},"&amp;IF(SOURCE!L1177&lt;&gt;"",""&amp;SOURCE!L1177,"")
 )
)
)</f>
        <v>/* 1153 */  { itemToBeCoded,               NOPARAM,                     "1153",                                        "1153",                                        (0 &lt;&lt; TAM_MAX_BITS) |     0, CAT_FREE | SLS_UNCHANGED | US_UNCHANGED},</v>
      </c>
    </row>
    <row r="1178" spans="1:1">
      <c r="A1178" s="168" t="str">
        <f>IF(AND(OR(SOURCE!A1178="",ISBLANK(SOURCE!A1178)),SOURCE!B1178&gt;0),IF(ISBLANK(SOURCE!C1178),"",SOURCE!C1178),
IF(SOURCE!B1178&lt;0,VLOOKUP(SOURCE!B1178,lookups!A$1:B$25,2,0),
  IF(ISBLANK(SOURCE!B1178),
    "",
    "/* "&amp;TEXT(SOURCE!B1178,"???0")&amp;" *"&amp;
      SOURCE!C1178&amp;", "&amp; IF(SOURCE!$O$2-LEN(SOURCE!C1178) &gt;= 0, REPT(" ",SOURCE!$O$2-LEN(SOURCE!C1178)), "")&amp;
      SOURCE!D1178&amp;", "&amp; IF(SOURCE!$P$2-LEN(SOURCE!D1178) &gt;= 0, REPT(" ",SOURCE!$P$2-LEN(SOURCE!D1178)), "")&amp;
      SOURCE!E1178&amp;", "&amp; IF(SOURCE!$Q$2-LEN(SOURCE!E1178) &gt;=0, REPT(" ",SOURCE!$Q$2-LEN(SOURCE!E1178)), "")&amp;
      SOURCE!F1178&amp;", "&amp; IF(SOURCE!$R$2-LEN(SOURCE!F1178) &gt;= 0, REPT(" ",SOURCE!$R$2-LEN(SOURCE!F1178)+2), "")&amp;"("&amp;
      SUBSTITUTE(TEXT(SOURCE!G1178,"??0"),"  ","")&amp;" &lt;&lt; TAM_MAX_BITS) |"&amp; IF(SOURCE!$S$2-3 &gt;= 0, REPT(" ",SOURCE!$S$2-5+4+1-1-LEN(SUBSTITUTE(SUBSTITUTE(TEXT(SOURCE!H1178,"????0"),"  ","")," ",""))), "")&amp;
      SUBSTITUTE(SUBSTITUTE(TEXT(SOURCE!H1178,"????0"),"  ","")," ","")&amp;","&amp; IF(SOURCE!$T$2-3 &gt;= 0, REPT(" ",SOURCE!$T$2-3-5), "")&amp;
      SOURCE!I1178&amp;" | "&amp; IF(SOURCE!$U$2-LEN(SOURCE!I1178) &gt;= 0, REPT(" ",SOURCE!$U$2-LEN(SOURCE!I1178)), "")&amp;
      SOURCE!J1178&amp;      IF(SOURCE!$V$2-LEN(SOURCE!J1178) &gt;= 0, REPT(" ",SOURCE!$V$2-LEN(SOURCE!J1178)), "")&amp;
  " | "&amp; SOURCE!K1178&amp;      IF(SOURCE!$X$2-LEN(SOURCE!K1178) &gt;= 0, REPT(" ",SOURCE!$X$2-LEN(SOURCE!K1178)), "")&amp;
      "},"&amp;IF(SOURCE!L1178&lt;&gt;"",""&amp;SOURCE!L1178,"")
 )
)
)</f>
        <v>/* 1154 */  { itemToBeCoded,               NOPARAM,                     "1154",                                        "1154",                                        (0 &lt;&lt; TAM_MAX_BITS) |     0, CAT_FREE | SLS_UNCHANGED | US_UNCHANGED},</v>
      </c>
    </row>
    <row r="1179" spans="1:1">
      <c r="A1179" s="168" t="str">
        <f>IF(AND(OR(SOURCE!A1179="",ISBLANK(SOURCE!A1179)),SOURCE!B1179&gt;0),IF(ISBLANK(SOURCE!C1179),"",SOURCE!C1179),
IF(SOURCE!B1179&lt;0,VLOOKUP(SOURCE!B1179,lookups!A$1:B$25,2,0),
  IF(ISBLANK(SOURCE!B1179),
    "",
    "/* "&amp;TEXT(SOURCE!B1179,"???0")&amp;" *"&amp;
      SOURCE!C1179&amp;", "&amp; IF(SOURCE!$O$2-LEN(SOURCE!C1179) &gt;= 0, REPT(" ",SOURCE!$O$2-LEN(SOURCE!C1179)), "")&amp;
      SOURCE!D1179&amp;", "&amp; IF(SOURCE!$P$2-LEN(SOURCE!D1179) &gt;= 0, REPT(" ",SOURCE!$P$2-LEN(SOURCE!D1179)), "")&amp;
      SOURCE!E1179&amp;", "&amp; IF(SOURCE!$Q$2-LEN(SOURCE!E1179) &gt;=0, REPT(" ",SOURCE!$Q$2-LEN(SOURCE!E1179)), "")&amp;
      SOURCE!F1179&amp;", "&amp; IF(SOURCE!$R$2-LEN(SOURCE!F1179) &gt;= 0, REPT(" ",SOURCE!$R$2-LEN(SOURCE!F1179)+2), "")&amp;"("&amp;
      SUBSTITUTE(TEXT(SOURCE!G1179,"??0"),"  ","")&amp;" &lt;&lt; TAM_MAX_BITS) |"&amp; IF(SOURCE!$S$2-3 &gt;= 0, REPT(" ",SOURCE!$S$2-5+4+1-1-LEN(SUBSTITUTE(SUBSTITUTE(TEXT(SOURCE!H1179,"????0"),"  ","")," ",""))), "")&amp;
      SUBSTITUTE(SUBSTITUTE(TEXT(SOURCE!H1179,"????0"),"  ","")," ","")&amp;","&amp; IF(SOURCE!$T$2-3 &gt;= 0, REPT(" ",SOURCE!$T$2-3-5), "")&amp;
      SOURCE!I1179&amp;" | "&amp; IF(SOURCE!$U$2-LEN(SOURCE!I1179) &gt;= 0, REPT(" ",SOURCE!$U$2-LEN(SOURCE!I1179)), "")&amp;
      SOURCE!J1179&amp;      IF(SOURCE!$V$2-LEN(SOURCE!J1179) &gt;= 0, REPT(" ",SOURCE!$V$2-LEN(SOURCE!J1179)), "")&amp;
  " | "&amp; SOURCE!K1179&amp;      IF(SOURCE!$X$2-LEN(SOURCE!K1179) &gt;= 0, REPT(" ",SOURCE!$X$2-LEN(SOURCE!K1179)), "")&amp;
      "},"&amp;IF(SOURCE!L1179&lt;&gt;"",""&amp;SOURCE!L1179,"")
 )
)
)</f>
        <v>/* 1155 */  { itemToBeCoded,               NOPARAM,                     "1155",                                        "1155",                                        (0 &lt;&lt; TAM_MAX_BITS) |     0, CAT_FREE | SLS_UNCHANGED | US_UNCHANGED},</v>
      </c>
    </row>
    <row r="1180" spans="1:1">
      <c r="A1180" s="168" t="str">
        <f>IF(AND(OR(SOURCE!A1180="",ISBLANK(SOURCE!A1180)),SOURCE!B1180&gt;0),IF(ISBLANK(SOURCE!C1180),"",SOURCE!C1180),
IF(SOURCE!B1180&lt;0,VLOOKUP(SOURCE!B1180,lookups!A$1:B$25,2,0),
  IF(ISBLANK(SOURCE!B1180),
    "",
    "/* "&amp;TEXT(SOURCE!B1180,"???0")&amp;" *"&amp;
      SOURCE!C1180&amp;", "&amp; IF(SOURCE!$O$2-LEN(SOURCE!C1180) &gt;= 0, REPT(" ",SOURCE!$O$2-LEN(SOURCE!C1180)), "")&amp;
      SOURCE!D1180&amp;", "&amp; IF(SOURCE!$P$2-LEN(SOURCE!D1180) &gt;= 0, REPT(" ",SOURCE!$P$2-LEN(SOURCE!D1180)), "")&amp;
      SOURCE!E1180&amp;", "&amp; IF(SOURCE!$Q$2-LEN(SOURCE!E1180) &gt;=0, REPT(" ",SOURCE!$Q$2-LEN(SOURCE!E1180)), "")&amp;
      SOURCE!F1180&amp;", "&amp; IF(SOURCE!$R$2-LEN(SOURCE!F1180) &gt;= 0, REPT(" ",SOURCE!$R$2-LEN(SOURCE!F1180)+2), "")&amp;"("&amp;
      SUBSTITUTE(TEXT(SOURCE!G1180,"??0"),"  ","")&amp;" &lt;&lt; TAM_MAX_BITS) |"&amp; IF(SOURCE!$S$2-3 &gt;= 0, REPT(" ",SOURCE!$S$2-5+4+1-1-LEN(SUBSTITUTE(SUBSTITUTE(TEXT(SOURCE!H1180,"????0"),"  ","")," ",""))), "")&amp;
      SUBSTITUTE(SUBSTITUTE(TEXT(SOURCE!H1180,"????0"),"  ","")," ","")&amp;","&amp; IF(SOURCE!$T$2-3 &gt;= 0, REPT(" ",SOURCE!$T$2-3-5), "")&amp;
      SOURCE!I1180&amp;" | "&amp; IF(SOURCE!$U$2-LEN(SOURCE!I1180) &gt;= 0, REPT(" ",SOURCE!$U$2-LEN(SOURCE!I1180)), "")&amp;
      SOURCE!J1180&amp;      IF(SOURCE!$V$2-LEN(SOURCE!J1180) &gt;= 0, REPT(" ",SOURCE!$V$2-LEN(SOURCE!J1180)), "")&amp;
  " | "&amp; SOURCE!K1180&amp;      IF(SOURCE!$X$2-LEN(SOURCE!K1180) &gt;= 0, REPT(" ",SOURCE!$X$2-LEN(SOURCE!K1180)), "")&amp;
      "},"&amp;IF(SOURCE!L1180&lt;&gt;"",""&amp;SOURCE!L1180,"")
 )
)
)</f>
        <v>/* 1156 */  { itemToBeCoded,               NOPARAM,                     "1156",                                        "1156",                                        (0 &lt;&lt; TAM_MAX_BITS) |     0, CAT_FREE | SLS_UNCHANGED | US_UNCHANGED},</v>
      </c>
    </row>
    <row r="1181" spans="1:1">
      <c r="A1181" s="168" t="str">
        <f>IF(AND(OR(SOURCE!A1181="",ISBLANK(SOURCE!A1181)),SOURCE!B1181&gt;0),IF(ISBLANK(SOURCE!C1181),"",SOURCE!C1181),
IF(SOURCE!B1181&lt;0,VLOOKUP(SOURCE!B1181,lookups!A$1:B$25,2,0),
  IF(ISBLANK(SOURCE!B1181),
    "",
    "/* "&amp;TEXT(SOURCE!B1181,"???0")&amp;" *"&amp;
      SOURCE!C1181&amp;", "&amp; IF(SOURCE!$O$2-LEN(SOURCE!C1181) &gt;= 0, REPT(" ",SOURCE!$O$2-LEN(SOURCE!C1181)), "")&amp;
      SOURCE!D1181&amp;", "&amp; IF(SOURCE!$P$2-LEN(SOURCE!D1181) &gt;= 0, REPT(" ",SOURCE!$P$2-LEN(SOURCE!D1181)), "")&amp;
      SOURCE!E1181&amp;", "&amp; IF(SOURCE!$Q$2-LEN(SOURCE!E1181) &gt;=0, REPT(" ",SOURCE!$Q$2-LEN(SOURCE!E1181)), "")&amp;
      SOURCE!F1181&amp;", "&amp; IF(SOURCE!$R$2-LEN(SOURCE!F1181) &gt;= 0, REPT(" ",SOURCE!$R$2-LEN(SOURCE!F1181)+2), "")&amp;"("&amp;
      SUBSTITUTE(TEXT(SOURCE!G1181,"??0"),"  ","")&amp;" &lt;&lt; TAM_MAX_BITS) |"&amp; IF(SOURCE!$S$2-3 &gt;= 0, REPT(" ",SOURCE!$S$2-5+4+1-1-LEN(SUBSTITUTE(SUBSTITUTE(TEXT(SOURCE!H1181,"????0"),"  ","")," ",""))), "")&amp;
      SUBSTITUTE(SUBSTITUTE(TEXT(SOURCE!H1181,"????0"),"  ","")," ","")&amp;","&amp; IF(SOURCE!$T$2-3 &gt;= 0, REPT(" ",SOURCE!$T$2-3-5), "")&amp;
      SOURCE!I1181&amp;" | "&amp; IF(SOURCE!$U$2-LEN(SOURCE!I1181) &gt;= 0, REPT(" ",SOURCE!$U$2-LEN(SOURCE!I1181)), "")&amp;
      SOURCE!J1181&amp;      IF(SOURCE!$V$2-LEN(SOURCE!J1181) &gt;= 0, REPT(" ",SOURCE!$V$2-LEN(SOURCE!J1181)), "")&amp;
  " | "&amp; SOURCE!K1181&amp;      IF(SOURCE!$X$2-LEN(SOURCE!K1181) &gt;= 0, REPT(" ",SOURCE!$X$2-LEN(SOURCE!K1181)), "")&amp;
      "},"&amp;IF(SOURCE!L1181&lt;&gt;"",""&amp;SOURCE!L1181,"")
 )
)
)</f>
        <v>/* 1157 */  { itemToBeCoded,               NOPARAM,                     "1157",                                        "1157",                                        (0 &lt;&lt; TAM_MAX_BITS) |     0, CAT_FREE | SLS_UNCHANGED | US_UNCHANGED},</v>
      </c>
    </row>
    <row r="1182" spans="1:1">
      <c r="A1182" s="168" t="str">
        <f>IF(AND(OR(SOURCE!A1182="",ISBLANK(SOURCE!A1182)),SOURCE!B1182&gt;0),IF(ISBLANK(SOURCE!C1182),"",SOURCE!C1182),
IF(SOURCE!B1182&lt;0,VLOOKUP(SOURCE!B1182,lookups!A$1:B$25,2,0),
  IF(ISBLANK(SOURCE!B1182),
    "",
    "/* "&amp;TEXT(SOURCE!B1182,"???0")&amp;" *"&amp;
      SOURCE!C1182&amp;", "&amp; IF(SOURCE!$O$2-LEN(SOURCE!C1182) &gt;= 0, REPT(" ",SOURCE!$O$2-LEN(SOURCE!C1182)), "")&amp;
      SOURCE!D1182&amp;", "&amp; IF(SOURCE!$P$2-LEN(SOURCE!D1182) &gt;= 0, REPT(" ",SOURCE!$P$2-LEN(SOURCE!D1182)), "")&amp;
      SOURCE!E1182&amp;", "&amp; IF(SOURCE!$Q$2-LEN(SOURCE!E1182) &gt;=0, REPT(" ",SOURCE!$Q$2-LEN(SOURCE!E1182)), "")&amp;
      SOURCE!F1182&amp;", "&amp; IF(SOURCE!$R$2-LEN(SOURCE!F1182) &gt;= 0, REPT(" ",SOURCE!$R$2-LEN(SOURCE!F1182)+2), "")&amp;"("&amp;
      SUBSTITUTE(TEXT(SOURCE!G1182,"??0"),"  ","")&amp;" &lt;&lt; TAM_MAX_BITS) |"&amp; IF(SOURCE!$S$2-3 &gt;= 0, REPT(" ",SOURCE!$S$2-5+4+1-1-LEN(SUBSTITUTE(SUBSTITUTE(TEXT(SOURCE!H1182,"????0"),"  ","")," ",""))), "")&amp;
      SUBSTITUTE(SUBSTITUTE(TEXT(SOURCE!H1182,"????0"),"  ","")," ","")&amp;","&amp; IF(SOURCE!$T$2-3 &gt;= 0, REPT(" ",SOURCE!$T$2-3-5), "")&amp;
      SOURCE!I1182&amp;" | "&amp; IF(SOURCE!$U$2-LEN(SOURCE!I1182) &gt;= 0, REPT(" ",SOURCE!$U$2-LEN(SOURCE!I1182)), "")&amp;
      SOURCE!J1182&amp;      IF(SOURCE!$V$2-LEN(SOURCE!J1182) &gt;= 0, REPT(" ",SOURCE!$V$2-LEN(SOURCE!J1182)), "")&amp;
  " | "&amp; SOURCE!K1182&amp;      IF(SOURCE!$X$2-LEN(SOURCE!K1182) &gt;= 0, REPT(" ",SOURCE!$X$2-LEN(SOURCE!K1182)), "")&amp;
      "},"&amp;IF(SOURCE!L1182&lt;&gt;"",""&amp;SOURCE!L1182,"")
 )
)
)</f>
        <v>/* 1158 */  { itemToBeCoded,               NOPARAM,                     "1158",                                        "1158",                                        (0 &lt;&lt; TAM_MAX_BITS) |     0, CAT_FREE | SLS_UNCHANGED | US_UNCHANGED},</v>
      </c>
    </row>
    <row r="1183" spans="1:1">
      <c r="A1183" s="168" t="str">
        <f>IF(AND(OR(SOURCE!A1183="",ISBLANK(SOURCE!A1183)),SOURCE!B1183&gt;0),IF(ISBLANK(SOURCE!C1183),"",SOURCE!C1183),
IF(SOURCE!B1183&lt;0,VLOOKUP(SOURCE!B1183,lookups!A$1:B$25,2,0),
  IF(ISBLANK(SOURCE!B1183),
    "",
    "/* "&amp;TEXT(SOURCE!B1183,"???0")&amp;" *"&amp;
      SOURCE!C1183&amp;", "&amp; IF(SOURCE!$O$2-LEN(SOURCE!C1183) &gt;= 0, REPT(" ",SOURCE!$O$2-LEN(SOURCE!C1183)), "")&amp;
      SOURCE!D1183&amp;", "&amp; IF(SOURCE!$P$2-LEN(SOURCE!D1183) &gt;= 0, REPT(" ",SOURCE!$P$2-LEN(SOURCE!D1183)), "")&amp;
      SOURCE!E1183&amp;", "&amp; IF(SOURCE!$Q$2-LEN(SOURCE!E1183) &gt;=0, REPT(" ",SOURCE!$Q$2-LEN(SOURCE!E1183)), "")&amp;
      SOURCE!F1183&amp;", "&amp; IF(SOURCE!$R$2-LEN(SOURCE!F1183) &gt;= 0, REPT(" ",SOURCE!$R$2-LEN(SOURCE!F1183)+2), "")&amp;"("&amp;
      SUBSTITUTE(TEXT(SOURCE!G1183,"??0"),"  ","")&amp;" &lt;&lt; TAM_MAX_BITS) |"&amp; IF(SOURCE!$S$2-3 &gt;= 0, REPT(" ",SOURCE!$S$2-5+4+1-1-LEN(SUBSTITUTE(SUBSTITUTE(TEXT(SOURCE!H1183,"????0"),"  ","")," ",""))), "")&amp;
      SUBSTITUTE(SUBSTITUTE(TEXT(SOURCE!H1183,"????0"),"  ","")," ","")&amp;","&amp; IF(SOURCE!$T$2-3 &gt;= 0, REPT(" ",SOURCE!$T$2-3-5), "")&amp;
      SOURCE!I1183&amp;" | "&amp; IF(SOURCE!$U$2-LEN(SOURCE!I1183) &gt;= 0, REPT(" ",SOURCE!$U$2-LEN(SOURCE!I1183)), "")&amp;
      SOURCE!J1183&amp;      IF(SOURCE!$V$2-LEN(SOURCE!J1183) &gt;= 0, REPT(" ",SOURCE!$V$2-LEN(SOURCE!J1183)), "")&amp;
  " | "&amp; SOURCE!K1183&amp;      IF(SOURCE!$X$2-LEN(SOURCE!K1183) &gt;= 0, REPT(" ",SOURCE!$X$2-LEN(SOURCE!K1183)), "")&amp;
      "},"&amp;IF(SOURCE!L1183&lt;&gt;"",""&amp;SOURCE!L1183,"")
 )
)
)</f>
        <v>/* 1159 */  { itemToBeCoded,               NOPARAM,                     "1159",                                        "1159",                                        (0 &lt;&lt; TAM_MAX_BITS) |     0, CAT_FREE | SLS_UNCHANGED | US_UNCHANGED},</v>
      </c>
    </row>
    <row r="1184" spans="1:1">
      <c r="A1184" s="168" t="str">
        <f>IF(AND(OR(SOURCE!A1184="",ISBLANK(SOURCE!A1184)),SOURCE!B1184&gt;0),IF(ISBLANK(SOURCE!C1184),"",SOURCE!C1184),
IF(SOURCE!B1184&lt;0,VLOOKUP(SOURCE!B1184,lookups!A$1:B$25,2,0),
  IF(ISBLANK(SOURCE!B1184),
    "",
    "/* "&amp;TEXT(SOURCE!B1184,"???0")&amp;" *"&amp;
      SOURCE!C1184&amp;", "&amp; IF(SOURCE!$O$2-LEN(SOURCE!C1184) &gt;= 0, REPT(" ",SOURCE!$O$2-LEN(SOURCE!C1184)), "")&amp;
      SOURCE!D1184&amp;", "&amp; IF(SOURCE!$P$2-LEN(SOURCE!D1184) &gt;= 0, REPT(" ",SOURCE!$P$2-LEN(SOURCE!D1184)), "")&amp;
      SOURCE!E1184&amp;", "&amp; IF(SOURCE!$Q$2-LEN(SOURCE!E1184) &gt;=0, REPT(" ",SOURCE!$Q$2-LEN(SOURCE!E1184)), "")&amp;
      SOURCE!F1184&amp;", "&amp; IF(SOURCE!$R$2-LEN(SOURCE!F1184) &gt;= 0, REPT(" ",SOURCE!$R$2-LEN(SOURCE!F1184)+2), "")&amp;"("&amp;
      SUBSTITUTE(TEXT(SOURCE!G1184,"??0"),"  ","")&amp;" &lt;&lt; TAM_MAX_BITS) |"&amp; IF(SOURCE!$S$2-3 &gt;= 0, REPT(" ",SOURCE!$S$2-5+4+1-1-LEN(SUBSTITUTE(SUBSTITUTE(TEXT(SOURCE!H1184,"????0"),"  ","")," ",""))), "")&amp;
      SUBSTITUTE(SUBSTITUTE(TEXT(SOURCE!H1184,"????0"),"  ","")," ","")&amp;","&amp; IF(SOURCE!$T$2-3 &gt;= 0, REPT(" ",SOURCE!$T$2-3-5), "")&amp;
      SOURCE!I1184&amp;" | "&amp; IF(SOURCE!$U$2-LEN(SOURCE!I1184) &gt;= 0, REPT(" ",SOURCE!$U$2-LEN(SOURCE!I1184)), "")&amp;
      SOURCE!J1184&amp;      IF(SOURCE!$V$2-LEN(SOURCE!J1184) &gt;= 0, REPT(" ",SOURCE!$V$2-LEN(SOURCE!J1184)), "")&amp;
  " | "&amp; SOURCE!K1184&amp;      IF(SOURCE!$X$2-LEN(SOURCE!K1184) &gt;= 0, REPT(" ",SOURCE!$X$2-LEN(SOURCE!K1184)), "")&amp;
      "},"&amp;IF(SOURCE!L1184&lt;&gt;"",""&amp;SOURCE!L1184,"")
 )
)
)</f>
        <v>/* 1160 */  { itemToBeCoded,               NOPARAM,                     "1160",                                        "1160",                                        (0 &lt;&lt; TAM_MAX_BITS) |     0, CAT_FREE | SLS_UNCHANGED | US_UNCHANGED},</v>
      </c>
    </row>
    <row r="1185" spans="1:1">
      <c r="A1185" s="168" t="str">
        <f>IF(AND(OR(SOURCE!A1185="",ISBLANK(SOURCE!A1185)),SOURCE!B1185&gt;0),IF(ISBLANK(SOURCE!C1185),"",SOURCE!C1185),
IF(SOURCE!B1185&lt;0,VLOOKUP(SOURCE!B1185,lookups!A$1:B$25,2,0),
  IF(ISBLANK(SOURCE!B1185),
    "",
    "/* "&amp;TEXT(SOURCE!B1185,"???0")&amp;" *"&amp;
      SOURCE!C1185&amp;", "&amp; IF(SOURCE!$O$2-LEN(SOURCE!C1185) &gt;= 0, REPT(" ",SOURCE!$O$2-LEN(SOURCE!C1185)), "")&amp;
      SOURCE!D1185&amp;", "&amp; IF(SOURCE!$P$2-LEN(SOURCE!D1185) &gt;= 0, REPT(" ",SOURCE!$P$2-LEN(SOURCE!D1185)), "")&amp;
      SOURCE!E1185&amp;", "&amp; IF(SOURCE!$Q$2-LEN(SOURCE!E1185) &gt;=0, REPT(" ",SOURCE!$Q$2-LEN(SOURCE!E1185)), "")&amp;
      SOURCE!F1185&amp;", "&amp; IF(SOURCE!$R$2-LEN(SOURCE!F1185) &gt;= 0, REPT(" ",SOURCE!$R$2-LEN(SOURCE!F1185)+2), "")&amp;"("&amp;
      SUBSTITUTE(TEXT(SOURCE!G1185,"??0"),"  ","")&amp;" &lt;&lt; TAM_MAX_BITS) |"&amp; IF(SOURCE!$S$2-3 &gt;= 0, REPT(" ",SOURCE!$S$2-5+4+1-1-LEN(SUBSTITUTE(SUBSTITUTE(TEXT(SOURCE!H1185,"????0"),"  ","")," ",""))), "")&amp;
      SUBSTITUTE(SUBSTITUTE(TEXT(SOURCE!H1185,"????0"),"  ","")," ","")&amp;","&amp; IF(SOURCE!$T$2-3 &gt;= 0, REPT(" ",SOURCE!$T$2-3-5), "")&amp;
      SOURCE!I1185&amp;" | "&amp; IF(SOURCE!$U$2-LEN(SOURCE!I1185) &gt;= 0, REPT(" ",SOURCE!$U$2-LEN(SOURCE!I1185)), "")&amp;
      SOURCE!J1185&amp;      IF(SOURCE!$V$2-LEN(SOURCE!J1185) &gt;= 0, REPT(" ",SOURCE!$V$2-LEN(SOURCE!J1185)), "")&amp;
  " | "&amp; SOURCE!K1185&amp;      IF(SOURCE!$X$2-LEN(SOURCE!K1185) &gt;= 0, REPT(" ",SOURCE!$X$2-LEN(SOURCE!K1185)), "")&amp;
      "},"&amp;IF(SOURCE!L1185&lt;&gt;"",""&amp;SOURCE!L1185,"")
 )
)
)</f>
        <v>/* 1161 */  { itemToBeCoded,               NOPARAM,                     "1161",                                        "1161",                                        (0 &lt;&lt; TAM_MAX_BITS) |     0, CAT_FREE | SLS_UNCHANGED | US_UNCHANGED},</v>
      </c>
    </row>
    <row r="1186" spans="1:1">
      <c r="A1186" s="168" t="str">
        <f>IF(AND(OR(SOURCE!A1186="",ISBLANK(SOURCE!A1186)),SOURCE!B1186&gt;0),IF(ISBLANK(SOURCE!C1186),"",SOURCE!C1186),
IF(SOURCE!B1186&lt;0,VLOOKUP(SOURCE!B1186,lookups!A$1:B$25,2,0),
  IF(ISBLANK(SOURCE!B1186),
    "",
    "/* "&amp;TEXT(SOURCE!B1186,"???0")&amp;" *"&amp;
      SOURCE!C1186&amp;", "&amp; IF(SOURCE!$O$2-LEN(SOURCE!C1186) &gt;= 0, REPT(" ",SOURCE!$O$2-LEN(SOURCE!C1186)), "")&amp;
      SOURCE!D1186&amp;", "&amp; IF(SOURCE!$P$2-LEN(SOURCE!D1186) &gt;= 0, REPT(" ",SOURCE!$P$2-LEN(SOURCE!D1186)), "")&amp;
      SOURCE!E1186&amp;", "&amp; IF(SOURCE!$Q$2-LEN(SOURCE!E1186) &gt;=0, REPT(" ",SOURCE!$Q$2-LEN(SOURCE!E1186)), "")&amp;
      SOURCE!F1186&amp;", "&amp; IF(SOURCE!$R$2-LEN(SOURCE!F1186) &gt;= 0, REPT(" ",SOURCE!$R$2-LEN(SOURCE!F1186)+2), "")&amp;"("&amp;
      SUBSTITUTE(TEXT(SOURCE!G1186,"??0"),"  ","")&amp;" &lt;&lt; TAM_MAX_BITS) |"&amp; IF(SOURCE!$S$2-3 &gt;= 0, REPT(" ",SOURCE!$S$2-5+4+1-1-LEN(SUBSTITUTE(SUBSTITUTE(TEXT(SOURCE!H1186,"????0"),"  ","")," ",""))), "")&amp;
      SUBSTITUTE(SUBSTITUTE(TEXT(SOURCE!H1186,"????0"),"  ","")," ","")&amp;","&amp; IF(SOURCE!$T$2-3 &gt;= 0, REPT(" ",SOURCE!$T$2-3-5), "")&amp;
      SOURCE!I1186&amp;" | "&amp; IF(SOURCE!$U$2-LEN(SOURCE!I1186) &gt;= 0, REPT(" ",SOURCE!$U$2-LEN(SOURCE!I1186)), "")&amp;
      SOURCE!J1186&amp;      IF(SOURCE!$V$2-LEN(SOURCE!J1186) &gt;= 0, REPT(" ",SOURCE!$V$2-LEN(SOURCE!J1186)), "")&amp;
  " | "&amp; SOURCE!K1186&amp;      IF(SOURCE!$X$2-LEN(SOURCE!K1186) &gt;= 0, REPT(" ",SOURCE!$X$2-LEN(SOURCE!K1186)), "")&amp;
      "},"&amp;IF(SOURCE!L1186&lt;&gt;"",""&amp;SOURCE!L1186,"")
 )
)
)</f>
        <v>/* 1162 */  { itemToBeCoded,               NOPARAM,                     "1162",                                        "1162",                                        (0 &lt;&lt; TAM_MAX_BITS) |     0, CAT_FREE | SLS_UNCHANGED | US_UNCHANGED},</v>
      </c>
    </row>
    <row r="1187" spans="1:1">
      <c r="A1187" s="168" t="str">
        <f>IF(AND(OR(SOURCE!A1187="",ISBLANK(SOURCE!A1187)),SOURCE!B1187&gt;0),IF(ISBLANK(SOURCE!C1187),"",SOURCE!C1187),
IF(SOURCE!B1187&lt;0,VLOOKUP(SOURCE!B1187,lookups!A$1:B$25,2,0),
  IF(ISBLANK(SOURCE!B1187),
    "",
    "/* "&amp;TEXT(SOURCE!B1187,"???0")&amp;" *"&amp;
      SOURCE!C1187&amp;", "&amp; IF(SOURCE!$O$2-LEN(SOURCE!C1187) &gt;= 0, REPT(" ",SOURCE!$O$2-LEN(SOURCE!C1187)), "")&amp;
      SOURCE!D1187&amp;", "&amp; IF(SOURCE!$P$2-LEN(SOURCE!D1187) &gt;= 0, REPT(" ",SOURCE!$P$2-LEN(SOURCE!D1187)), "")&amp;
      SOURCE!E1187&amp;", "&amp; IF(SOURCE!$Q$2-LEN(SOURCE!E1187) &gt;=0, REPT(" ",SOURCE!$Q$2-LEN(SOURCE!E1187)), "")&amp;
      SOURCE!F1187&amp;", "&amp; IF(SOURCE!$R$2-LEN(SOURCE!F1187) &gt;= 0, REPT(" ",SOURCE!$R$2-LEN(SOURCE!F1187)+2), "")&amp;"("&amp;
      SUBSTITUTE(TEXT(SOURCE!G1187,"??0"),"  ","")&amp;" &lt;&lt; TAM_MAX_BITS) |"&amp; IF(SOURCE!$S$2-3 &gt;= 0, REPT(" ",SOURCE!$S$2-5+4+1-1-LEN(SUBSTITUTE(SUBSTITUTE(TEXT(SOURCE!H1187,"????0"),"  ","")," ",""))), "")&amp;
      SUBSTITUTE(SUBSTITUTE(TEXT(SOURCE!H1187,"????0"),"  ","")," ","")&amp;","&amp; IF(SOURCE!$T$2-3 &gt;= 0, REPT(" ",SOURCE!$T$2-3-5), "")&amp;
      SOURCE!I1187&amp;" | "&amp; IF(SOURCE!$U$2-LEN(SOURCE!I1187) &gt;= 0, REPT(" ",SOURCE!$U$2-LEN(SOURCE!I1187)), "")&amp;
      SOURCE!J1187&amp;      IF(SOURCE!$V$2-LEN(SOURCE!J1187) &gt;= 0, REPT(" ",SOURCE!$V$2-LEN(SOURCE!J1187)), "")&amp;
  " | "&amp; SOURCE!K1187&amp;      IF(SOURCE!$X$2-LEN(SOURCE!K1187) &gt;= 0, REPT(" ",SOURCE!$X$2-LEN(SOURCE!K1187)), "")&amp;
      "},"&amp;IF(SOURCE!L1187&lt;&gt;"",""&amp;SOURCE!L1187,"")
 )
)
)</f>
        <v>/* 1163 */  { itemToBeCoded,               NOPARAM,                     "1163",                                        "1163",                                        (0 &lt;&lt; TAM_MAX_BITS) |     0, CAT_FREE | SLS_UNCHANGED | US_UNCHANGED},</v>
      </c>
    </row>
    <row r="1188" spans="1:1">
      <c r="A1188" s="168" t="str">
        <f>IF(AND(OR(SOURCE!A1188="",ISBLANK(SOURCE!A1188)),SOURCE!B1188&gt;0),IF(ISBLANK(SOURCE!C1188),"",SOURCE!C1188),
IF(SOURCE!B1188&lt;0,VLOOKUP(SOURCE!B1188,lookups!A$1:B$25,2,0),
  IF(ISBLANK(SOURCE!B1188),
    "",
    "/* "&amp;TEXT(SOURCE!B1188,"???0")&amp;" *"&amp;
      SOURCE!C1188&amp;", "&amp; IF(SOURCE!$O$2-LEN(SOURCE!C1188) &gt;= 0, REPT(" ",SOURCE!$O$2-LEN(SOURCE!C1188)), "")&amp;
      SOURCE!D1188&amp;", "&amp; IF(SOURCE!$P$2-LEN(SOURCE!D1188) &gt;= 0, REPT(" ",SOURCE!$P$2-LEN(SOURCE!D1188)), "")&amp;
      SOURCE!E1188&amp;", "&amp; IF(SOURCE!$Q$2-LEN(SOURCE!E1188) &gt;=0, REPT(" ",SOURCE!$Q$2-LEN(SOURCE!E1188)), "")&amp;
      SOURCE!F1188&amp;", "&amp; IF(SOURCE!$R$2-LEN(SOURCE!F1188) &gt;= 0, REPT(" ",SOURCE!$R$2-LEN(SOURCE!F1188)+2), "")&amp;"("&amp;
      SUBSTITUTE(TEXT(SOURCE!G1188,"??0"),"  ","")&amp;" &lt;&lt; TAM_MAX_BITS) |"&amp; IF(SOURCE!$S$2-3 &gt;= 0, REPT(" ",SOURCE!$S$2-5+4+1-1-LEN(SUBSTITUTE(SUBSTITUTE(TEXT(SOURCE!H1188,"????0"),"  ","")," ",""))), "")&amp;
      SUBSTITUTE(SUBSTITUTE(TEXT(SOURCE!H1188,"????0"),"  ","")," ","")&amp;","&amp; IF(SOURCE!$T$2-3 &gt;= 0, REPT(" ",SOURCE!$T$2-3-5), "")&amp;
      SOURCE!I1188&amp;" | "&amp; IF(SOURCE!$U$2-LEN(SOURCE!I1188) &gt;= 0, REPT(" ",SOURCE!$U$2-LEN(SOURCE!I1188)), "")&amp;
      SOURCE!J1188&amp;      IF(SOURCE!$V$2-LEN(SOURCE!J1188) &gt;= 0, REPT(" ",SOURCE!$V$2-LEN(SOURCE!J1188)), "")&amp;
  " | "&amp; SOURCE!K1188&amp;      IF(SOURCE!$X$2-LEN(SOURCE!K1188) &gt;= 0, REPT(" ",SOURCE!$X$2-LEN(SOURCE!K1188)), "")&amp;
      "},"&amp;IF(SOURCE!L1188&lt;&gt;"",""&amp;SOURCE!L1188,"")
 )
)
)</f>
        <v>/* 1164 */  { itemToBeCoded,               NOPARAM,                     "1164",                                        "1164",                                        (0 &lt;&lt; TAM_MAX_BITS) |     0, CAT_FREE | SLS_UNCHANGED | US_UNCHANGED},</v>
      </c>
    </row>
    <row r="1189" spans="1:1">
      <c r="A1189" s="168" t="str">
        <f>IF(AND(OR(SOURCE!A1189="",ISBLANK(SOURCE!A1189)),SOURCE!B1189&gt;0),IF(ISBLANK(SOURCE!C1189),"",SOURCE!C1189),
IF(SOURCE!B1189&lt;0,VLOOKUP(SOURCE!B1189,lookups!A$1:B$25,2,0),
  IF(ISBLANK(SOURCE!B1189),
    "",
    "/* "&amp;TEXT(SOURCE!B1189,"???0")&amp;" *"&amp;
      SOURCE!C1189&amp;", "&amp; IF(SOURCE!$O$2-LEN(SOURCE!C1189) &gt;= 0, REPT(" ",SOURCE!$O$2-LEN(SOURCE!C1189)), "")&amp;
      SOURCE!D1189&amp;", "&amp; IF(SOURCE!$P$2-LEN(SOURCE!D1189) &gt;= 0, REPT(" ",SOURCE!$P$2-LEN(SOURCE!D1189)), "")&amp;
      SOURCE!E1189&amp;", "&amp; IF(SOURCE!$Q$2-LEN(SOURCE!E1189) &gt;=0, REPT(" ",SOURCE!$Q$2-LEN(SOURCE!E1189)), "")&amp;
      SOURCE!F1189&amp;", "&amp; IF(SOURCE!$R$2-LEN(SOURCE!F1189) &gt;= 0, REPT(" ",SOURCE!$R$2-LEN(SOURCE!F1189)+2), "")&amp;"("&amp;
      SUBSTITUTE(TEXT(SOURCE!G1189,"??0"),"  ","")&amp;" &lt;&lt; TAM_MAX_BITS) |"&amp; IF(SOURCE!$S$2-3 &gt;= 0, REPT(" ",SOURCE!$S$2-5+4+1-1-LEN(SUBSTITUTE(SUBSTITUTE(TEXT(SOURCE!H1189,"????0"),"  ","")," ",""))), "")&amp;
      SUBSTITUTE(SUBSTITUTE(TEXT(SOURCE!H1189,"????0"),"  ","")," ","")&amp;","&amp; IF(SOURCE!$T$2-3 &gt;= 0, REPT(" ",SOURCE!$T$2-3-5), "")&amp;
      SOURCE!I1189&amp;" | "&amp; IF(SOURCE!$U$2-LEN(SOURCE!I1189) &gt;= 0, REPT(" ",SOURCE!$U$2-LEN(SOURCE!I1189)), "")&amp;
      SOURCE!J1189&amp;      IF(SOURCE!$V$2-LEN(SOURCE!J1189) &gt;= 0, REPT(" ",SOURCE!$V$2-LEN(SOURCE!J1189)), "")&amp;
  " | "&amp; SOURCE!K1189&amp;      IF(SOURCE!$X$2-LEN(SOURCE!K1189) &gt;= 0, REPT(" ",SOURCE!$X$2-LEN(SOURCE!K1189)), "")&amp;
      "},"&amp;IF(SOURCE!L1189&lt;&gt;"",""&amp;SOURCE!L1189,"")
 )
)
)</f>
        <v>/* 1165 */  { itemToBeCoded,               NOPARAM,                     "1165",                                        "1165",                                        (0 &lt;&lt; TAM_MAX_BITS) |     0, CAT_FREE | SLS_UNCHANGED | US_UNCHANGED},</v>
      </c>
    </row>
    <row r="1190" spans="1:1">
      <c r="A1190" s="168" t="str">
        <f>IF(AND(OR(SOURCE!A1190="",ISBLANK(SOURCE!A1190)),SOURCE!B1190&gt;0),IF(ISBLANK(SOURCE!C1190),"",SOURCE!C1190),
IF(SOURCE!B1190&lt;0,VLOOKUP(SOURCE!B1190,lookups!A$1:B$25,2,0),
  IF(ISBLANK(SOURCE!B1190),
    "",
    "/* "&amp;TEXT(SOURCE!B1190,"???0")&amp;" *"&amp;
      SOURCE!C1190&amp;", "&amp; IF(SOURCE!$O$2-LEN(SOURCE!C1190) &gt;= 0, REPT(" ",SOURCE!$O$2-LEN(SOURCE!C1190)), "")&amp;
      SOURCE!D1190&amp;", "&amp; IF(SOURCE!$P$2-LEN(SOURCE!D1190) &gt;= 0, REPT(" ",SOURCE!$P$2-LEN(SOURCE!D1190)), "")&amp;
      SOURCE!E1190&amp;", "&amp; IF(SOURCE!$Q$2-LEN(SOURCE!E1190) &gt;=0, REPT(" ",SOURCE!$Q$2-LEN(SOURCE!E1190)), "")&amp;
      SOURCE!F1190&amp;", "&amp; IF(SOURCE!$R$2-LEN(SOURCE!F1190) &gt;= 0, REPT(" ",SOURCE!$R$2-LEN(SOURCE!F1190)+2), "")&amp;"("&amp;
      SUBSTITUTE(TEXT(SOURCE!G1190,"??0"),"  ","")&amp;" &lt;&lt; TAM_MAX_BITS) |"&amp; IF(SOURCE!$S$2-3 &gt;= 0, REPT(" ",SOURCE!$S$2-5+4+1-1-LEN(SUBSTITUTE(SUBSTITUTE(TEXT(SOURCE!H1190,"????0"),"  ","")," ",""))), "")&amp;
      SUBSTITUTE(SUBSTITUTE(TEXT(SOURCE!H1190,"????0"),"  ","")," ","")&amp;","&amp; IF(SOURCE!$T$2-3 &gt;= 0, REPT(" ",SOURCE!$T$2-3-5), "")&amp;
      SOURCE!I1190&amp;" | "&amp; IF(SOURCE!$U$2-LEN(SOURCE!I1190) &gt;= 0, REPT(" ",SOURCE!$U$2-LEN(SOURCE!I1190)), "")&amp;
      SOURCE!J1190&amp;      IF(SOURCE!$V$2-LEN(SOURCE!J1190) &gt;= 0, REPT(" ",SOURCE!$V$2-LEN(SOURCE!J1190)), "")&amp;
  " | "&amp; SOURCE!K1190&amp;      IF(SOURCE!$X$2-LEN(SOURCE!K1190) &gt;= 0, REPT(" ",SOURCE!$X$2-LEN(SOURCE!K1190)), "")&amp;
      "},"&amp;IF(SOURCE!L1190&lt;&gt;"",""&amp;SOURCE!L1190,"")
 )
)
)</f>
        <v>/* 1166 */  { itemToBeCoded,               NOPARAM,                     "1166",                                        "1166",                                        (0 &lt;&lt; TAM_MAX_BITS) |     0, CAT_FREE | SLS_UNCHANGED | US_UNCHANGED},</v>
      </c>
    </row>
    <row r="1191" spans="1:1">
      <c r="A1191" s="168" t="str">
        <f>IF(AND(OR(SOURCE!A1191="",ISBLANK(SOURCE!A1191)),SOURCE!B1191&gt;0),IF(ISBLANK(SOURCE!C1191),"",SOURCE!C1191),
IF(SOURCE!B1191&lt;0,VLOOKUP(SOURCE!B1191,lookups!A$1:B$25,2,0),
  IF(ISBLANK(SOURCE!B1191),
    "",
    "/* "&amp;TEXT(SOURCE!B1191,"???0")&amp;" *"&amp;
      SOURCE!C1191&amp;", "&amp; IF(SOURCE!$O$2-LEN(SOURCE!C1191) &gt;= 0, REPT(" ",SOURCE!$O$2-LEN(SOURCE!C1191)), "")&amp;
      SOURCE!D1191&amp;", "&amp; IF(SOURCE!$P$2-LEN(SOURCE!D1191) &gt;= 0, REPT(" ",SOURCE!$P$2-LEN(SOURCE!D1191)), "")&amp;
      SOURCE!E1191&amp;", "&amp; IF(SOURCE!$Q$2-LEN(SOURCE!E1191) &gt;=0, REPT(" ",SOURCE!$Q$2-LEN(SOURCE!E1191)), "")&amp;
      SOURCE!F1191&amp;", "&amp; IF(SOURCE!$R$2-LEN(SOURCE!F1191) &gt;= 0, REPT(" ",SOURCE!$R$2-LEN(SOURCE!F1191)+2), "")&amp;"("&amp;
      SUBSTITUTE(TEXT(SOURCE!G1191,"??0"),"  ","")&amp;" &lt;&lt; TAM_MAX_BITS) |"&amp; IF(SOURCE!$S$2-3 &gt;= 0, REPT(" ",SOURCE!$S$2-5+4+1-1-LEN(SUBSTITUTE(SUBSTITUTE(TEXT(SOURCE!H1191,"????0"),"  ","")," ",""))), "")&amp;
      SUBSTITUTE(SUBSTITUTE(TEXT(SOURCE!H1191,"????0"),"  ","")," ","")&amp;","&amp; IF(SOURCE!$T$2-3 &gt;= 0, REPT(" ",SOURCE!$T$2-3-5), "")&amp;
      SOURCE!I1191&amp;" | "&amp; IF(SOURCE!$U$2-LEN(SOURCE!I1191) &gt;= 0, REPT(" ",SOURCE!$U$2-LEN(SOURCE!I1191)), "")&amp;
      SOURCE!J1191&amp;      IF(SOURCE!$V$2-LEN(SOURCE!J1191) &gt;= 0, REPT(" ",SOURCE!$V$2-LEN(SOURCE!J1191)), "")&amp;
  " | "&amp; SOURCE!K1191&amp;      IF(SOURCE!$X$2-LEN(SOURCE!K1191) &gt;= 0, REPT(" ",SOURCE!$X$2-LEN(SOURCE!K1191)), "")&amp;
      "},"&amp;IF(SOURCE!L1191&lt;&gt;"",""&amp;SOURCE!L1191,"")
 )
)
)</f>
        <v>/* 1167 */  { itemToBeCoded,               NOPARAM,                     "1167",                                        "1167",                                        (0 &lt;&lt; TAM_MAX_BITS) |     0, CAT_FREE | SLS_UNCHANGED | US_UNCHANGED},</v>
      </c>
    </row>
    <row r="1192" spans="1:1">
      <c r="A1192" s="168" t="str">
        <f>IF(AND(OR(SOURCE!A1192="",ISBLANK(SOURCE!A1192)),SOURCE!B1192&gt;0),IF(ISBLANK(SOURCE!C1192),"",SOURCE!C1192),
IF(SOURCE!B1192&lt;0,VLOOKUP(SOURCE!B1192,lookups!A$1:B$25,2,0),
  IF(ISBLANK(SOURCE!B1192),
    "",
    "/* "&amp;TEXT(SOURCE!B1192,"???0")&amp;" *"&amp;
      SOURCE!C1192&amp;", "&amp; IF(SOURCE!$O$2-LEN(SOURCE!C1192) &gt;= 0, REPT(" ",SOURCE!$O$2-LEN(SOURCE!C1192)), "")&amp;
      SOURCE!D1192&amp;", "&amp; IF(SOURCE!$P$2-LEN(SOURCE!D1192) &gt;= 0, REPT(" ",SOURCE!$P$2-LEN(SOURCE!D1192)), "")&amp;
      SOURCE!E1192&amp;", "&amp; IF(SOURCE!$Q$2-LEN(SOURCE!E1192) &gt;=0, REPT(" ",SOURCE!$Q$2-LEN(SOURCE!E1192)), "")&amp;
      SOURCE!F1192&amp;", "&amp; IF(SOURCE!$R$2-LEN(SOURCE!F1192) &gt;= 0, REPT(" ",SOURCE!$R$2-LEN(SOURCE!F1192)+2), "")&amp;"("&amp;
      SUBSTITUTE(TEXT(SOURCE!G1192,"??0"),"  ","")&amp;" &lt;&lt; TAM_MAX_BITS) |"&amp; IF(SOURCE!$S$2-3 &gt;= 0, REPT(" ",SOURCE!$S$2-5+4+1-1-LEN(SUBSTITUTE(SUBSTITUTE(TEXT(SOURCE!H1192,"????0"),"  ","")," ",""))), "")&amp;
      SUBSTITUTE(SUBSTITUTE(TEXT(SOURCE!H1192,"????0"),"  ","")," ","")&amp;","&amp; IF(SOURCE!$T$2-3 &gt;= 0, REPT(" ",SOURCE!$T$2-3-5), "")&amp;
      SOURCE!I1192&amp;" | "&amp; IF(SOURCE!$U$2-LEN(SOURCE!I1192) &gt;= 0, REPT(" ",SOURCE!$U$2-LEN(SOURCE!I1192)), "")&amp;
      SOURCE!J1192&amp;      IF(SOURCE!$V$2-LEN(SOURCE!J1192) &gt;= 0, REPT(" ",SOURCE!$V$2-LEN(SOURCE!J1192)), "")&amp;
  " | "&amp; SOURCE!K1192&amp;      IF(SOURCE!$X$2-LEN(SOURCE!K1192) &gt;= 0, REPT(" ",SOURCE!$X$2-LEN(SOURCE!K1192)), "")&amp;
      "},"&amp;IF(SOURCE!L1192&lt;&gt;"",""&amp;SOURCE!L1192,"")
 )
)
)</f>
        <v>/* 1168 */  { itemToBeCoded,               NOPARAM,                     "1168",                                        "1168",                                        (0 &lt;&lt; TAM_MAX_BITS) |     0, CAT_FREE | SLS_UNCHANGED | US_UNCHANGED},</v>
      </c>
    </row>
    <row r="1193" spans="1:1">
      <c r="A1193" s="168" t="str">
        <f>IF(AND(OR(SOURCE!A1193="",ISBLANK(SOURCE!A1193)),SOURCE!B1193&gt;0),IF(ISBLANK(SOURCE!C1193),"",SOURCE!C1193),
IF(SOURCE!B1193&lt;0,VLOOKUP(SOURCE!B1193,lookups!A$1:B$25,2,0),
  IF(ISBLANK(SOURCE!B1193),
    "",
    "/* "&amp;TEXT(SOURCE!B1193,"???0")&amp;" *"&amp;
      SOURCE!C1193&amp;", "&amp; IF(SOURCE!$O$2-LEN(SOURCE!C1193) &gt;= 0, REPT(" ",SOURCE!$O$2-LEN(SOURCE!C1193)), "")&amp;
      SOURCE!D1193&amp;", "&amp; IF(SOURCE!$P$2-LEN(SOURCE!D1193) &gt;= 0, REPT(" ",SOURCE!$P$2-LEN(SOURCE!D1193)), "")&amp;
      SOURCE!E1193&amp;", "&amp; IF(SOURCE!$Q$2-LEN(SOURCE!E1193) &gt;=0, REPT(" ",SOURCE!$Q$2-LEN(SOURCE!E1193)), "")&amp;
      SOURCE!F1193&amp;", "&amp; IF(SOURCE!$R$2-LEN(SOURCE!F1193) &gt;= 0, REPT(" ",SOURCE!$R$2-LEN(SOURCE!F1193)+2), "")&amp;"("&amp;
      SUBSTITUTE(TEXT(SOURCE!G1193,"??0"),"  ","")&amp;" &lt;&lt; TAM_MAX_BITS) |"&amp; IF(SOURCE!$S$2-3 &gt;= 0, REPT(" ",SOURCE!$S$2-5+4+1-1-LEN(SUBSTITUTE(SUBSTITUTE(TEXT(SOURCE!H1193,"????0"),"  ","")," ",""))), "")&amp;
      SUBSTITUTE(SUBSTITUTE(TEXT(SOURCE!H1193,"????0"),"  ","")," ","")&amp;","&amp; IF(SOURCE!$T$2-3 &gt;= 0, REPT(" ",SOURCE!$T$2-3-5), "")&amp;
      SOURCE!I1193&amp;" | "&amp; IF(SOURCE!$U$2-LEN(SOURCE!I1193) &gt;= 0, REPT(" ",SOURCE!$U$2-LEN(SOURCE!I1193)), "")&amp;
      SOURCE!J1193&amp;      IF(SOURCE!$V$2-LEN(SOURCE!J1193) &gt;= 0, REPT(" ",SOURCE!$V$2-LEN(SOURCE!J1193)), "")&amp;
  " | "&amp; SOURCE!K1193&amp;      IF(SOURCE!$X$2-LEN(SOURCE!K1193) &gt;= 0, REPT(" ",SOURCE!$X$2-LEN(SOURCE!K1193)), "")&amp;
      "},"&amp;IF(SOURCE!L1193&lt;&gt;"",""&amp;SOURCE!L1193,"")
 )
)
)</f>
        <v>/* 1169 */  { itemToBeCoded,               NOPARAM,                     "1169",                                        "1169",                                        (0 &lt;&lt; TAM_MAX_BITS) |     0, CAT_FREE | SLS_UNCHANGED | US_UNCHANGED},</v>
      </c>
    </row>
    <row r="1194" spans="1:1">
      <c r="A1194" s="168" t="str">
        <f>IF(AND(OR(SOURCE!A1194="",ISBLANK(SOURCE!A1194)),SOURCE!B1194&gt;0),IF(ISBLANK(SOURCE!C1194),"",SOURCE!C1194),
IF(SOURCE!B1194&lt;0,VLOOKUP(SOURCE!B1194,lookups!A$1:B$25,2,0),
  IF(ISBLANK(SOURCE!B1194),
    "",
    "/* "&amp;TEXT(SOURCE!B1194,"???0")&amp;" *"&amp;
      SOURCE!C1194&amp;", "&amp; IF(SOURCE!$O$2-LEN(SOURCE!C1194) &gt;= 0, REPT(" ",SOURCE!$O$2-LEN(SOURCE!C1194)), "")&amp;
      SOURCE!D1194&amp;", "&amp; IF(SOURCE!$P$2-LEN(SOURCE!D1194) &gt;= 0, REPT(" ",SOURCE!$P$2-LEN(SOURCE!D1194)), "")&amp;
      SOURCE!E1194&amp;", "&amp; IF(SOURCE!$Q$2-LEN(SOURCE!E1194) &gt;=0, REPT(" ",SOURCE!$Q$2-LEN(SOURCE!E1194)), "")&amp;
      SOURCE!F1194&amp;", "&amp; IF(SOURCE!$R$2-LEN(SOURCE!F1194) &gt;= 0, REPT(" ",SOURCE!$R$2-LEN(SOURCE!F1194)+2), "")&amp;"("&amp;
      SUBSTITUTE(TEXT(SOURCE!G1194,"??0"),"  ","")&amp;" &lt;&lt; TAM_MAX_BITS) |"&amp; IF(SOURCE!$S$2-3 &gt;= 0, REPT(" ",SOURCE!$S$2-5+4+1-1-LEN(SUBSTITUTE(SUBSTITUTE(TEXT(SOURCE!H1194,"????0"),"  ","")," ",""))), "")&amp;
      SUBSTITUTE(SUBSTITUTE(TEXT(SOURCE!H1194,"????0"),"  ","")," ","")&amp;","&amp; IF(SOURCE!$T$2-3 &gt;= 0, REPT(" ",SOURCE!$T$2-3-5), "")&amp;
      SOURCE!I1194&amp;" | "&amp; IF(SOURCE!$U$2-LEN(SOURCE!I1194) &gt;= 0, REPT(" ",SOURCE!$U$2-LEN(SOURCE!I1194)), "")&amp;
      SOURCE!J1194&amp;      IF(SOURCE!$V$2-LEN(SOURCE!J1194) &gt;= 0, REPT(" ",SOURCE!$V$2-LEN(SOURCE!J1194)), "")&amp;
  " | "&amp; SOURCE!K1194&amp;      IF(SOURCE!$X$2-LEN(SOURCE!K1194) &gt;= 0, REPT(" ",SOURCE!$X$2-LEN(SOURCE!K1194)), "")&amp;
      "},"&amp;IF(SOURCE!L1194&lt;&gt;"",""&amp;SOURCE!L1194,"")
 )
)
)</f>
        <v>/* 1170 */  { itemToBeCoded,               NOPARAM,                     "1170",                                        "1170",                                        (0 &lt;&lt; TAM_MAX_BITS) |     0, CAT_FREE | SLS_UNCHANGED | US_UNCHANGED},</v>
      </c>
    </row>
    <row r="1195" spans="1:1">
      <c r="A1195" s="168" t="str">
        <f>IF(AND(OR(SOURCE!A1195="",ISBLANK(SOURCE!A1195)),SOURCE!B1195&gt;0),IF(ISBLANK(SOURCE!C1195),"",SOURCE!C1195),
IF(SOURCE!B1195&lt;0,VLOOKUP(SOURCE!B1195,lookups!A$1:B$25,2,0),
  IF(ISBLANK(SOURCE!B1195),
    "",
    "/* "&amp;TEXT(SOURCE!B1195,"???0")&amp;" *"&amp;
      SOURCE!C1195&amp;", "&amp; IF(SOURCE!$O$2-LEN(SOURCE!C1195) &gt;= 0, REPT(" ",SOURCE!$O$2-LEN(SOURCE!C1195)), "")&amp;
      SOURCE!D1195&amp;", "&amp; IF(SOURCE!$P$2-LEN(SOURCE!D1195) &gt;= 0, REPT(" ",SOURCE!$P$2-LEN(SOURCE!D1195)), "")&amp;
      SOURCE!E1195&amp;", "&amp; IF(SOURCE!$Q$2-LEN(SOURCE!E1195) &gt;=0, REPT(" ",SOURCE!$Q$2-LEN(SOURCE!E1195)), "")&amp;
      SOURCE!F1195&amp;", "&amp; IF(SOURCE!$R$2-LEN(SOURCE!F1195) &gt;= 0, REPT(" ",SOURCE!$R$2-LEN(SOURCE!F1195)+2), "")&amp;"("&amp;
      SUBSTITUTE(TEXT(SOURCE!G1195,"??0"),"  ","")&amp;" &lt;&lt; TAM_MAX_BITS) |"&amp; IF(SOURCE!$S$2-3 &gt;= 0, REPT(" ",SOURCE!$S$2-5+4+1-1-LEN(SUBSTITUTE(SUBSTITUTE(TEXT(SOURCE!H1195,"????0"),"  ","")," ",""))), "")&amp;
      SUBSTITUTE(SUBSTITUTE(TEXT(SOURCE!H1195,"????0"),"  ","")," ","")&amp;","&amp; IF(SOURCE!$T$2-3 &gt;= 0, REPT(" ",SOURCE!$T$2-3-5), "")&amp;
      SOURCE!I1195&amp;" | "&amp; IF(SOURCE!$U$2-LEN(SOURCE!I1195) &gt;= 0, REPT(" ",SOURCE!$U$2-LEN(SOURCE!I1195)), "")&amp;
      SOURCE!J1195&amp;      IF(SOURCE!$V$2-LEN(SOURCE!J1195) &gt;= 0, REPT(" ",SOURCE!$V$2-LEN(SOURCE!J1195)), "")&amp;
  " | "&amp; SOURCE!K1195&amp;      IF(SOURCE!$X$2-LEN(SOURCE!K1195) &gt;= 0, REPT(" ",SOURCE!$X$2-LEN(SOURCE!K1195)), "")&amp;
      "},"&amp;IF(SOURCE!L1195&lt;&gt;"",""&amp;SOURCE!L1195,"")
 )
)
)</f>
        <v>/* 1171 */  { itemToBeCoded,               NOPARAM,                     "1171",                                        "1171",                                        (0 &lt;&lt; TAM_MAX_BITS) |     0, CAT_FREE | SLS_UNCHANGED | US_UNCHANGED},</v>
      </c>
    </row>
    <row r="1196" spans="1:1">
      <c r="A1196" s="168" t="str">
        <f>IF(AND(OR(SOURCE!A1196="",ISBLANK(SOURCE!A1196)),SOURCE!B1196&gt;0),IF(ISBLANK(SOURCE!C1196),"",SOURCE!C1196),
IF(SOURCE!B1196&lt;0,VLOOKUP(SOURCE!B1196,lookups!A$1:B$25,2,0),
  IF(ISBLANK(SOURCE!B1196),
    "",
    "/* "&amp;TEXT(SOURCE!B1196,"???0")&amp;" *"&amp;
      SOURCE!C1196&amp;", "&amp; IF(SOURCE!$O$2-LEN(SOURCE!C1196) &gt;= 0, REPT(" ",SOURCE!$O$2-LEN(SOURCE!C1196)), "")&amp;
      SOURCE!D1196&amp;", "&amp; IF(SOURCE!$P$2-LEN(SOURCE!D1196) &gt;= 0, REPT(" ",SOURCE!$P$2-LEN(SOURCE!D1196)), "")&amp;
      SOURCE!E1196&amp;", "&amp; IF(SOURCE!$Q$2-LEN(SOURCE!E1196) &gt;=0, REPT(" ",SOURCE!$Q$2-LEN(SOURCE!E1196)), "")&amp;
      SOURCE!F1196&amp;", "&amp; IF(SOURCE!$R$2-LEN(SOURCE!F1196) &gt;= 0, REPT(" ",SOURCE!$R$2-LEN(SOURCE!F1196)+2), "")&amp;"("&amp;
      SUBSTITUTE(TEXT(SOURCE!G1196,"??0"),"  ","")&amp;" &lt;&lt; TAM_MAX_BITS) |"&amp; IF(SOURCE!$S$2-3 &gt;= 0, REPT(" ",SOURCE!$S$2-5+4+1-1-LEN(SUBSTITUTE(SUBSTITUTE(TEXT(SOURCE!H1196,"????0"),"  ","")," ",""))), "")&amp;
      SUBSTITUTE(SUBSTITUTE(TEXT(SOURCE!H1196,"????0"),"  ","")," ","")&amp;","&amp; IF(SOURCE!$T$2-3 &gt;= 0, REPT(" ",SOURCE!$T$2-3-5), "")&amp;
      SOURCE!I1196&amp;" | "&amp; IF(SOURCE!$U$2-LEN(SOURCE!I1196) &gt;= 0, REPT(" ",SOURCE!$U$2-LEN(SOURCE!I1196)), "")&amp;
      SOURCE!J1196&amp;      IF(SOURCE!$V$2-LEN(SOURCE!J1196) &gt;= 0, REPT(" ",SOURCE!$V$2-LEN(SOURCE!J1196)), "")&amp;
  " | "&amp; SOURCE!K1196&amp;      IF(SOURCE!$X$2-LEN(SOURCE!K1196) &gt;= 0, REPT(" ",SOURCE!$X$2-LEN(SOURCE!K1196)), "")&amp;
      "},"&amp;IF(SOURCE!L1196&lt;&gt;"",""&amp;SOURCE!L1196,"")
 )
)
)</f>
        <v>/* 1172 */  { itemToBeCoded,               NOPARAM,                     "1172",                                        "1172",                                        (0 &lt;&lt; TAM_MAX_BITS) |     0, CAT_FREE | SLS_UNCHANGED | US_UNCHANGED},</v>
      </c>
    </row>
    <row r="1197" spans="1:1">
      <c r="A1197" s="168" t="str">
        <f>IF(AND(OR(SOURCE!A1197="",ISBLANK(SOURCE!A1197)),SOURCE!B1197&gt;0),IF(ISBLANK(SOURCE!C1197),"",SOURCE!C1197),
IF(SOURCE!B1197&lt;0,VLOOKUP(SOURCE!B1197,lookups!A$1:B$25,2,0),
  IF(ISBLANK(SOURCE!B1197),
    "",
    "/* "&amp;TEXT(SOURCE!B1197,"???0")&amp;" *"&amp;
      SOURCE!C1197&amp;", "&amp; IF(SOURCE!$O$2-LEN(SOURCE!C1197) &gt;= 0, REPT(" ",SOURCE!$O$2-LEN(SOURCE!C1197)), "")&amp;
      SOURCE!D1197&amp;", "&amp; IF(SOURCE!$P$2-LEN(SOURCE!D1197) &gt;= 0, REPT(" ",SOURCE!$P$2-LEN(SOURCE!D1197)), "")&amp;
      SOURCE!E1197&amp;", "&amp; IF(SOURCE!$Q$2-LEN(SOURCE!E1197) &gt;=0, REPT(" ",SOURCE!$Q$2-LEN(SOURCE!E1197)), "")&amp;
      SOURCE!F1197&amp;", "&amp; IF(SOURCE!$R$2-LEN(SOURCE!F1197) &gt;= 0, REPT(" ",SOURCE!$R$2-LEN(SOURCE!F1197)+2), "")&amp;"("&amp;
      SUBSTITUTE(TEXT(SOURCE!G1197,"??0"),"  ","")&amp;" &lt;&lt; TAM_MAX_BITS) |"&amp; IF(SOURCE!$S$2-3 &gt;= 0, REPT(" ",SOURCE!$S$2-5+4+1-1-LEN(SUBSTITUTE(SUBSTITUTE(TEXT(SOURCE!H1197,"????0"),"  ","")," ",""))), "")&amp;
      SUBSTITUTE(SUBSTITUTE(TEXT(SOURCE!H1197,"????0"),"  ","")," ","")&amp;","&amp; IF(SOURCE!$T$2-3 &gt;= 0, REPT(" ",SOURCE!$T$2-3-5), "")&amp;
      SOURCE!I1197&amp;" | "&amp; IF(SOURCE!$U$2-LEN(SOURCE!I1197) &gt;= 0, REPT(" ",SOURCE!$U$2-LEN(SOURCE!I1197)), "")&amp;
      SOURCE!J1197&amp;      IF(SOURCE!$V$2-LEN(SOURCE!J1197) &gt;= 0, REPT(" ",SOURCE!$V$2-LEN(SOURCE!J1197)), "")&amp;
  " | "&amp; SOURCE!K1197&amp;      IF(SOURCE!$X$2-LEN(SOURCE!K1197) &gt;= 0, REPT(" ",SOURCE!$X$2-LEN(SOURCE!K1197)), "")&amp;
      "},"&amp;IF(SOURCE!L1197&lt;&gt;"",""&amp;SOURCE!L1197,"")
 )
)
)</f>
        <v>/* 1173 */  { itemToBeCoded,               NOPARAM,                     "1173",                                        "1173",                                        (0 &lt;&lt; TAM_MAX_BITS) |     0, CAT_FREE | SLS_UNCHANGED | US_UNCHANGED},</v>
      </c>
    </row>
    <row r="1198" spans="1:1">
      <c r="A1198" s="168" t="str">
        <f>IF(AND(OR(SOURCE!A1198="",ISBLANK(SOURCE!A1198)),SOURCE!B1198&gt;0),IF(ISBLANK(SOURCE!C1198),"",SOURCE!C1198),
IF(SOURCE!B1198&lt;0,VLOOKUP(SOURCE!B1198,lookups!A$1:B$25,2,0),
  IF(ISBLANK(SOURCE!B1198),
    "",
    "/* "&amp;TEXT(SOURCE!B1198,"???0")&amp;" *"&amp;
      SOURCE!C1198&amp;", "&amp; IF(SOURCE!$O$2-LEN(SOURCE!C1198) &gt;= 0, REPT(" ",SOURCE!$O$2-LEN(SOURCE!C1198)), "")&amp;
      SOURCE!D1198&amp;", "&amp; IF(SOURCE!$P$2-LEN(SOURCE!D1198) &gt;= 0, REPT(" ",SOURCE!$P$2-LEN(SOURCE!D1198)), "")&amp;
      SOURCE!E1198&amp;", "&amp; IF(SOURCE!$Q$2-LEN(SOURCE!E1198) &gt;=0, REPT(" ",SOURCE!$Q$2-LEN(SOURCE!E1198)), "")&amp;
      SOURCE!F1198&amp;", "&amp; IF(SOURCE!$R$2-LEN(SOURCE!F1198) &gt;= 0, REPT(" ",SOURCE!$R$2-LEN(SOURCE!F1198)+2), "")&amp;"("&amp;
      SUBSTITUTE(TEXT(SOURCE!G1198,"??0"),"  ","")&amp;" &lt;&lt; TAM_MAX_BITS) |"&amp; IF(SOURCE!$S$2-3 &gt;= 0, REPT(" ",SOURCE!$S$2-5+4+1-1-LEN(SUBSTITUTE(SUBSTITUTE(TEXT(SOURCE!H1198,"????0"),"  ","")," ",""))), "")&amp;
      SUBSTITUTE(SUBSTITUTE(TEXT(SOURCE!H1198,"????0"),"  ","")," ","")&amp;","&amp; IF(SOURCE!$T$2-3 &gt;= 0, REPT(" ",SOURCE!$T$2-3-5), "")&amp;
      SOURCE!I1198&amp;" | "&amp; IF(SOURCE!$U$2-LEN(SOURCE!I1198) &gt;= 0, REPT(" ",SOURCE!$U$2-LEN(SOURCE!I1198)), "")&amp;
      SOURCE!J1198&amp;      IF(SOURCE!$V$2-LEN(SOURCE!J1198) &gt;= 0, REPT(" ",SOURCE!$V$2-LEN(SOURCE!J1198)), "")&amp;
  " | "&amp; SOURCE!K1198&amp;      IF(SOURCE!$X$2-LEN(SOURCE!K1198) &gt;= 0, REPT(" ",SOURCE!$X$2-LEN(SOURCE!K1198)), "")&amp;
      "},"&amp;IF(SOURCE!L1198&lt;&gt;"",""&amp;SOURCE!L1198,"")
 )
)
)</f>
        <v>/* 1174 */  { itemToBeCoded,               NOPARAM,                     "1174",                                        "1174",                                        (0 &lt;&lt; TAM_MAX_BITS) |     0, CAT_FREE | SLS_UNCHANGED | US_UNCHANGED},</v>
      </c>
    </row>
    <row r="1199" spans="1:1">
      <c r="A1199" s="168" t="str">
        <f>IF(AND(OR(SOURCE!A1199="",ISBLANK(SOURCE!A1199)),SOURCE!B1199&gt;0),IF(ISBLANK(SOURCE!C1199),"",SOURCE!C1199),
IF(SOURCE!B1199&lt;0,VLOOKUP(SOURCE!B1199,lookups!A$1:B$25,2,0),
  IF(ISBLANK(SOURCE!B1199),
    "",
    "/* "&amp;TEXT(SOURCE!B1199,"???0")&amp;" *"&amp;
      SOURCE!C1199&amp;", "&amp; IF(SOURCE!$O$2-LEN(SOURCE!C1199) &gt;= 0, REPT(" ",SOURCE!$O$2-LEN(SOURCE!C1199)), "")&amp;
      SOURCE!D1199&amp;", "&amp; IF(SOURCE!$P$2-LEN(SOURCE!D1199) &gt;= 0, REPT(" ",SOURCE!$P$2-LEN(SOURCE!D1199)), "")&amp;
      SOURCE!E1199&amp;", "&amp; IF(SOURCE!$Q$2-LEN(SOURCE!E1199) &gt;=0, REPT(" ",SOURCE!$Q$2-LEN(SOURCE!E1199)), "")&amp;
      SOURCE!F1199&amp;", "&amp; IF(SOURCE!$R$2-LEN(SOURCE!F1199) &gt;= 0, REPT(" ",SOURCE!$R$2-LEN(SOURCE!F1199)+2), "")&amp;"("&amp;
      SUBSTITUTE(TEXT(SOURCE!G1199,"??0"),"  ","")&amp;" &lt;&lt; TAM_MAX_BITS) |"&amp; IF(SOURCE!$S$2-3 &gt;= 0, REPT(" ",SOURCE!$S$2-5+4+1-1-LEN(SUBSTITUTE(SUBSTITUTE(TEXT(SOURCE!H1199,"????0"),"  ","")," ",""))), "")&amp;
      SUBSTITUTE(SUBSTITUTE(TEXT(SOURCE!H1199,"????0"),"  ","")," ","")&amp;","&amp; IF(SOURCE!$T$2-3 &gt;= 0, REPT(" ",SOURCE!$T$2-3-5), "")&amp;
      SOURCE!I1199&amp;" | "&amp; IF(SOURCE!$U$2-LEN(SOURCE!I1199) &gt;= 0, REPT(" ",SOURCE!$U$2-LEN(SOURCE!I1199)), "")&amp;
      SOURCE!J1199&amp;      IF(SOURCE!$V$2-LEN(SOURCE!J1199) &gt;= 0, REPT(" ",SOURCE!$V$2-LEN(SOURCE!J1199)), "")&amp;
  " | "&amp; SOURCE!K1199&amp;      IF(SOURCE!$X$2-LEN(SOURCE!K1199) &gt;= 0, REPT(" ",SOURCE!$X$2-LEN(SOURCE!K1199)), "")&amp;
      "},"&amp;IF(SOURCE!L1199&lt;&gt;"",""&amp;SOURCE!L1199,"")
 )
)
)</f>
        <v/>
      </c>
    </row>
    <row r="1200" spans="1:1">
      <c r="A1200" s="168" t="str">
        <f>IF(AND(OR(SOURCE!A1200="",ISBLANK(SOURCE!A1200)),SOURCE!B1200&gt;0),IF(ISBLANK(SOURCE!C1200),"",SOURCE!C1200),
IF(SOURCE!B1200&lt;0,VLOOKUP(SOURCE!B1200,lookups!A$1:B$25,2,0),
  IF(ISBLANK(SOURCE!B1200),
    "",
    "/* "&amp;TEXT(SOURCE!B1200,"???0")&amp;" *"&amp;
      SOURCE!C1200&amp;", "&amp; IF(SOURCE!$O$2-LEN(SOURCE!C1200) &gt;= 0, REPT(" ",SOURCE!$O$2-LEN(SOURCE!C1200)), "")&amp;
      SOURCE!D1200&amp;", "&amp; IF(SOURCE!$P$2-LEN(SOURCE!D1200) &gt;= 0, REPT(" ",SOURCE!$P$2-LEN(SOURCE!D1200)), "")&amp;
      SOURCE!E1200&amp;", "&amp; IF(SOURCE!$Q$2-LEN(SOURCE!E1200) &gt;=0, REPT(" ",SOURCE!$Q$2-LEN(SOURCE!E1200)), "")&amp;
      SOURCE!F1200&amp;", "&amp; IF(SOURCE!$R$2-LEN(SOURCE!F1200) &gt;= 0, REPT(" ",SOURCE!$R$2-LEN(SOURCE!F1200)+2), "")&amp;"("&amp;
      SUBSTITUTE(TEXT(SOURCE!G1200,"??0"),"  ","")&amp;" &lt;&lt; TAM_MAX_BITS) |"&amp; IF(SOURCE!$S$2-3 &gt;= 0, REPT(" ",SOURCE!$S$2-5+4+1-1-LEN(SUBSTITUTE(SUBSTITUTE(TEXT(SOURCE!H1200,"????0"),"  ","")," ",""))), "")&amp;
      SUBSTITUTE(SUBSTITUTE(TEXT(SOURCE!H1200,"????0"),"  ","")," ","")&amp;","&amp; IF(SOURCE!$T$2-3 &gt;= 0, REPT(" ",SOURCE!$T$2-3-5), "")&amp;
      SOURCE!I1200&amp;" | "&amp; IF(SOURCE!$U$2-LEN(SOURCE!I1200) &gt;= 0, REPT(" ",SOURCE!$U$2-LEN(SOURCE!I1200)), "")&amp;
      SOURCE!J1200&amp;      IF(SOURCE!$V$2-LEN(SOURCE!J1200) &gt;= 0, REPT(" ",SOURCE!$V$2-LEN(SOURCE!J1200)), "")&amp;
  " | "&amp; SOURCE!K1200&amp;      IF(SOURCE!$X$2-LEN(SOURCE!K1200) &gt;= 0, REPT(" ",SOURCE!$X$2-LEN(SOURCE!K1200)), "")&amp;
      "},"&amp;IF(SOURCE!L1200&lt;&gt;"",""&amp;SOURCE!L1200,"")
 )
)
)</f>
        <v/>
      </c>
    </row>
    <row r="1201" spans="1:1">
      <c r="A1201" s="168" t="str">
        <f>IF(AND(OR(SOURCE!A1201="",ISBLANK(SOURCE!A1201)),SOURCE!B1201&gt;0),IF(ISBLANK(SOURCE!C1201),"",SOURCE!C1201),
IF(SOURCE!B1201&lt;0,VLOOKUP(SOURCE!B1201,lookups!A$1:B$25,2,0),
  IF(ISBLANK(SOURCE!B1201),
    "",
    "/* "&amp;TEXT(SOURCE!B1201,"???0")&amp;" *"&amp;
      SOURCE!C1201&amp;", "&amp; IF(SOURCE!$O$2-LEN(SOURCE!C1201) &gt;= 0, REPT(" ",SOURCE!$O$2-LEN(SOURCE!C1201)), "")&amp;
      SOURCE!D1201&amp;", "&amp; IF(SOURCE!$P$2-LEN(SOURCE!D1201) &gt;= 0, REPT(" ",SOURCE!$P$2-LEN(SOURCE!D1201)), "")&amp;
      SOURCE!E1201&amp;", "&amp; IF(SOURCE!$Q$2-LEN(SOURCE!E1201) &gt;=0, REPT(" ",SOURCE!$Q$2-LEN(SOURCE!E1201)), "")&amp;
      SOURCE!F1201&amp;", "&amp; IF(SOURCE!$R$2-LEN(SOURCE!F1201) &gt;= 0, REPT(" ",SOURCE!$R$2-LEN(SOURCE!F1201)+2), "")&amp;"("&amp;
      SUBSTITUTE(TEXT(SOURCE!G1201,"??0"),"  ","")&amp;" &lt;&lt; TAM_MAX_BITS) |"&amp; IF(SOURCE!$S$2-3 &gt;= 0, REPT(" ",SOURCE!$S$2-5+4+1-1-LEN(SUBSTITUTE(SUBSTITUTE(TEXT(SOURCE!H1201,"????0"),"  ","")," ",""))), "")&amp;
      SUBSTITUTE(SUBSTITUTE(TEXT(SOURCE!H1201,"????0"),"  ","")," ","")&amp;","&amp; IF(SOURCE!$T$2-3 &gt;= 0, REPT(" ",SOURCE!$T$2-3-5), "")&amp;
      SOURCE!I1201&amp;" | "&amp; IF(SOURCE!$U$2-LEN(SOURCE!I1201) &gt;= 0, REPT(" ",SOURCE!$U$2-LEN(SOURCE!I1201)), "")&amp;
      SOURCE!J1201&amp;      IF(SOURCE!$V$2-LEN(SOURCE!J1201) &gt;= 0, REPT(" ",SOURCE!$V$2-LEN(SOURCE!J1201)), "")&amp;
  " | "&amp; SOURCE!K1201&amp;      IF(SOURCE!$X$2-LEN(SOURCE!K1201) &gt;= 0, REPT(" ",SOURCE!$X$2-LEN(SOURCE!K1201)), "")&amp;
      "},"&amp;IF(SOURCE!L1201&lt;&gt;"",""&amp;SOURCE!L1201,"")
 )
)
)</f>
        <v>// Reserved variables</v>
      </c>
    </row>
    <row r="1202" spans="1:1">
      <c r="A1202" s="168" t="str">
        <f>IF(AND(OR(SOURCE!A1202="",ISBLANK(SOURCE!A1202)),SOURCE!B1202&gt;0),IF(ISBLANK(SOURCE!C1202),"",SOURCE!C1202),
IF(SOURCE!B1202&lt;0,VLOOKUP(SOURCE!B1202,lookups!A$1:B$25,2,0),
  IF(ISBLANK(SOURCE!B1202),
    "",
    "/* "&amp;TEXT(SOURCE!B1202,"???0")&amp;" *"&amp;
      SOURCE!C1202&amp;", "&amp; IF(SOURCE!$O$2-LEN(SOURCE!C1202) &gt;= 0, REPT(" ",SOURCE!$O$2-LEN(SOURCE!C1202)), "")&amp;
      SOURCE!D1202&amp;", "&amp; IF(SOURCE!$P$2-LEN(SOURCE!D1202) &gt;= 0, REPT(" ",SOURCE!$P$2-LEN(SOURCE!D1202)), "")&amp;
      SOURCE!E1202&amp;", "&amp; IF(SOURCE!$Q$2-LEN(SOURCE!E1202) &gt;=0, REPT(" ",SOURCE!$Q$2-LEN(SOURCE!E1202)), "")&amp;
      SOURCE!F1202&amp;", "&amp; IF(SOURCE!$R$2-LEN(SOURCE!F1202) &gt;= 0, REPT(" ",SOURCE!$R$2-LEN(SOURCE!F1202)+2), "")&amp;"("&amp;
      SUBSTITUTE(TEXT(SOURCE!G1202,"??0"),"  ","")&amp;" &lt;&lt; TAM_MAX_BITS) |"&amp; IF(SOURCE!$S$2-3 &gt;= 0, REPT(" ",SOURCE!$S$2-5+4+1-1-LEN(SUBSTITUTE(SUBSTITUTE(TEXT(SOURCE!H1202,"????0"),"  ","")," ",""))), "")&amp;
      SUBSTITUTE(SUBSTITUTE(TEXT(SOURCE!H1202,"????0"),"  ","")," ","")&amp;","&amp; IF(SOURCE!$T$2-3 &gt;= 0, REPT(" ",SOURCE!$T$2-3-5), "")&amp;
      SOURCE!I1202&amp;" | "&amp; IF(SOURCE!$U$2-LEN(SOURCE!I1202) &gt;= 0, REPT(" ",SOURCE!$U$2-LEN(SOURCE!I1202)), "")&amp;
      SOURCE!J1202&amp;      IF(SOURCE!$V$2-LEN(SOURCE!J1202) &gt;= 0, REPT(" ",SOURCE!$V$2-LEN(SOURCE!J1202)), "")&amp;
  " | "&amp; SOURCE!K1202&amp;      IF(SOURCE!$X$2-LEN(SOURCE!K1202) &gt;= 0, REPT(" ",SOURCE!$X$2-LEN(SOURCE!K1202)), "")&amp;
      "},"&amp;IF(SOURCE!L1202&lt;&gt;"",""&amp;SOURCE!L1202,"")
 )
)
)</f>
        <v>/* 1175 */  { addItemToBuffer,             REGISTER_X,                  "X",                                           "X",                                           (0 &lt;&lt; TAM_MAX_BITS) |     0, CAT_RVAR | SLS_UNCHANGED | US_UNCHANGED}, // Do</v>
      </c>
    </row>
    <row r="1203" spans="1:1">
      <c r="A1203" s="168" t="str">
        <f>IF(AND(OR(SOURCE!A1203="",ISBLANK(SOURCE!A1203)),SOURCE!B1203&gt;0),IF(ISBLANK(SOURCE!C1203),"",SOURCE!C1203),
IF(SOURCE!B1203&lt;0,VLOOKUP(SOURCE!B1203,lookups!A$1:B$25,2,0),
  IF(ISBLANK(SOURCE!B1203),
    "",
    "/* "&amp;TEXT(SOURCE!B1203,"???0")&amp;" *"&amp;
      SOURCE!C1203&amp;", "&amp; IF(SOURCE!$O$2-LEN(SOURCE!C1203) &gt;= 0, REPT(" ",SOURCE!$O$2-LEN(SOURCE!C1203)), "")&amp;
      SOURCE!D1203&amp;", "&amp; IF(SOURCE!$P$2-LEN(SOURCE!D1203) &gt;= 0, REPT(" ",SOURCE!$P$2-LEN(SOURCE!D1203)), "")&amp;
      SOURCE!E1203&amp;", "&amp; IF(SOURCE!$Q$2-LEN(SOURCE!E1203) &gt;=0, REPT(" ",SOURCE!$Q$2-LEN(SOURCE!E1203)), "")&amp;
      SOURCE!F1203&amp;", "&amp; IF(SOURCE!$R$2-LEN(SOURCE!F1203) &gt;= 0, REPT(" ",SOURCE!$R$2-LEN(SOURCE!F1203)+2), "")&amp;"("&amp;
      SUBSTITUTE(TEXT(SOURCE!G1203,"??0"),"  ","")&amp;" &lt;&lt; TAM_MAX_BITS) |"&amp; IF(SOURCE!$S$2-3 &gt;= 0, REPT(" ",SOURCE!$S$2-5+4+1-1-LEN(SUBSTITUTE(SUBSTITUTE(TEXT(SOURCE!H1203,"????0"),"  ","")," ",""))), "")&amp;
      SUBSTITUTE(SUBSTITUTE(TEXT(SOURCE!H1203,"????0"),"  ","")," ","")&amp;","&amp; IF(SOURCE!$T$2-3 &gt;= 0, REPT(" ",SOURCE!$T$2-3-5), "")&amp;
      SOURCE!I1203&amp;" | "&amp; IF(SOURCE!$U$2-LEN(SOURCE!I1203) &gt;= 0, REPT(" ",SOURCE!$U$2-LEN(SOURCE!I1203)), "")&amp;
      SOURCE!J1203&amp;      IF(SOURCE!$V$2-LEN(SOURCE!J1203) &gt;= 0, REPT(" ",SOURCE!$V$2-LEN(SOURCE!J1203)), "")&amp;
  " | "&amp; SOURCE!K1203&amp;      IF(SOURCE!$X$2-LEN(SOURCE!K1203) &gt;= 0, REPT(" ",SOURCE!$X$2-LEN(SOURCE!K1203)), "")&amp;
      "},"&amp;IF(SOURCE!L1203&lt;&gt;"",""&amp;SOURCE!L1203,"")
 )
)
)</f>
        <v>/* 1176 */  { addItemToBuffer,             REGISTER_Y,                  "Y",                                           "Y",                                           (0 &lt;&lt; TAM_MAX_BITS) |     0, CAT_RVAR | SLS_UNCHANGED | US_UNCHANGED}, // not</v>
      </c>
    </row>
    <row r="1204" spans="1:1">
      <c r="A1204" s="168" t="str">
        <f>IF(AND(OR(SOURCE!A1204="",ISBLANK(SOURCE!A1204)),SOURCE!B1204&gt;0),IF(ISBLANK(SOURCE!C1204),"",SOURCE!C1204),
IF(SOURCE!B1204&lt;0,VLOOKUP(SOURCE!B1204,lookups!A$1:B$25,2,0),
  IF(ISBLANK(SOURCE!B1204),
    "",
    "/* "&amp;TEXT(SOURCE!B1204,"???0")&amp;" *"&amp;
      SOURCE!C1204&amp;", "&amp; IF(SOURCE!$O$2-LEN(SOURCE!C1204) &gt;= 0, REPT(" ",SOURCE!$O$2-LEN(SOURCE!C1204)), "")&amp;
      SOURCE!D1204&amp;", "&amp; IF(SOURCE!$P$2-LEN(SOURCE!D1204) &gt;= 0, REPT(" ",SOURCE!$P$2-LEN(SOURCE!D1204)), "")&amp;
      SOURCE!E1204&amp;", "&amp; IF(SOURCE!$Q$2-LEN(SOURCE!E1204) &gt;=0, REPT(" ",SOURCE!$Q$2-LEN(SOURCE!E1204)), "")&amp;
      SOURCE!F1204&amp;", "&amp; IF(SOURCE!$R$2-LEN(SOURCE!F1204) &gt;= 0, REPT(" ",SOURCE!$R$2-LEN(SOURCE!F1204)+2), "")&amp;"("&amp;
      SUBSTITUTE(TEXT(SOURCE!G1204,"??0"),"  ","")&amp;" &lt;&lt; TAM_MAX_BITS) |"&amp; IF(SOURCE!$S$2-3 &gt;= 0, REPT(" ",SOURCE!$S$2-5+4+1-1-LEN(SUBSTITUTE(SUBSTITUTE(TEXT(SOURCE!H1204,"????0"),"  ","")," ",""))), "")&amp;
      SUBSTITUTE(SUBSTITUTE(TEXT(SOURCE!H1204,"????0"),"  ","")," ","")&amp;","&amp; IF(SOURCE!$T$2-3 &gt;= 0, REPT(" ",SOURCE!$T$2-3-5), "")&amp;
      SOURCE!I1204&amp;" | "&amp; IF(SOURCE!$U$2-LEN(SOURCE!I1204) &gt;= 0, REPT(" ",SOURCE!$U$2-LEN(SOURCE!I1204)), "")&amp;
      SOURCE!J1204&amp;      IF(SOURCE!$V$2-LEN(SOURCE!J1204) &gt;= 0, REPT(" ",SOURCE!$V$2-LEN(SOURCE!J1204)), "")&amp;
  " | "&amp; SOURCE!K1204&amp;      IF(SOURCE!$X$2-LEN(SOURCE!K1204) &gt;= 0, REPT(" ",SOURCE!$X$2-LEN(SOURCE!K1204)), "")&amp;
      "},"&amp;IF(SOURCE!L1204&lt;&gt;"",""&amp;SOURCE!L1204,"")
 )
)
)</f>
        <v>/* 1177 */  { addItemToBuffer,             REGISTER_Z,                  "Z",                                           "Z",                                           (0 &lt;&lt; TAM_MAX_BITS) |     0, CAT_RVAR | SLS_UNCHANGED | US_UNCHANGED}, // change</v>
      </c>
    </row>
    <row r="1205" spans="1:1">
      <c r="A1205" s="168" t="str">
        <f>IF(AND(OR(SOURCE!A1205="",ISBLANK(SOURCE!A1205)),SOURCE!B1205&gt;0),IF(ISBLANK(SOURCE!C1205),"",SOURCE!C1205),
IF(SOURCE!B1205&lt;0,VLOOKUP(SOURCE!B1205,lookups!A$1:B$25,2,0),
  IF(ISBLANK(SOURCE!B1205),
    "",
    "/* "&amp;TEXT(SOURCE!B1205,"???0")&amp;" *"&amp;
      SOURCE!C1205&amp;", "&amp; IF(SOURCE!$O$2-LEN(SOURCE!C1205) &gt;= 0, REPT(" ",SOURCE!$O$2-LEN(SOURCE!C1205)), "")&amp;
      SOURCE!D1205&amp;", "&amp; IF(SOURCE!$P$2-LEN(SOURCE!D1205) &gt;= 0, REPT(" ",SOURCE!$P$2-LEN(SOURCE!D1205)), "")&amp;
      SOURCE!E1205&amp;", "&amp; IF(SOURCE!$Q$2-LEN(SOURCE!E1205) &gt;=0, REPT(" ",SOURCE!$Q$2-LEN(SOURCE!E1205)), "")&amp;
      SOURCE!F1205&amp;", "&amp; IF(SOURCE!$R$2-LEN(SOURCE!F1205) &gt;= 0, REPT(" ",SOURCE!$R$2-LEN(SOURCE!F1205)+2), "")&amp;"("&amp;
      SUBSTITUTE(TEXT(SOURCE!G1205,"??0"),"  ","")&amp;" &lt;&lt; TAM_MAX_BITS) |"&amp; IF(SOURCE!$S$2-3 &gt;= 0, REPT(" ",SOURCE!$S$2-5+4+1-1-LEN(SUBSTITUTE(SUBSTITUTE(TEXT(SOURCE!H1205,"????0"),"  ","")," ",""))), "")&amp;
      SUBSTITUTE(SUBSTITUTE(TEXT(SOURCE!H1205,"????0"),"  ","")," ","")&amp;","&amp; IF(SOURCE!$T$2-3 &gt;= 0, REPT(" ",SOURCE!$T$2-3-5), "")&amp;
      SOURCE!I1205&amp;" | "&amp; IF(SOURCE!$U$2-LEN(SOURCE!I1205) &gt;= 0, REPT(" ",SOURCE!$U$2-LEN(SOURCE!I1205)), "")&amp;
      SOURCE!J1205&amp;      IF(SOURCE!$V$2-LEN(SOURCE!J1205) &gt;= 0, REPT(" ",SOURCE!$V$2-LEN(SOURCE!J1205)), "")&amp;
  " | "&amp; SOURCE!K1205&amp;      IF(SOURCE!$X$2-LEN(SOURCE!K1205) &gt;= 0, REPT(" ",SOURCE!$X$2-LEN(SOURCE!K1205)), "")&amp;
      "},"&amp;IF(SOURCE!L1205&lt;&gt;"",""&amp;SOURCE!L1205,"")
 )
)
)</f>
        <v>/* 1178 */  { addItemToBuffer,             REGISTER_T,                  "T",                                           "T",                                           (0 &lt;&lt; TAM_MAX_BITS) |     0, CAT_RVAR | SLS_UNCHANGED | US_UNCHANGED}, // the</v>
      </c>
    </row>
    <row r="1206" spans="1:1">
      <c r="A1206" s="168" t="str">
        <f>IF(AND(OR(SOURCE!A1206="",ISBLANK(SOURCE!A1206)),SOURCE!B1206&gt;0),IF(ISBLANK(SOURCE!C1206),"",SOURCE!C1206),
IF(SOURCE!B1206&lt;0,VLOOKUP(SOURCE!B1206,lookups!A$1:B$25,2,0),
  IF(ISBLANK(SOURCE!B1206),
    "",
    "/* "&amp;TEXT(SOURCE!B1206,"???0")&amp;" *"&amp;
      SOURCE!C1206&amp;", "&amp; IF(SOURCE!$O$2-LEN(SOURCE!C1206) &gt;= 0, REPT(" ",SOURCE!$O$2-LEN(SOURCE!C1206)), "")&amp;
      SOURCE!D1206&amp;", "&amp; IF(SOURCE!$P$2-LEN(SOURCE!D1206) &gt;= 0, REPT(" ",SOURCE!$P$2-LEN(SOURCE!D1206)), "")&amp;
      SOURCE!E1206&amp;", "&amp; IF(SOURCE!$Q$2-LEN(SOURCE!E1206) &gt;=0, REPT(" ",SOURCE!$Q$2-LEN(SOURCE!E1206)), "")&amp;
      SOURCE!F1206&amp;", "&amp; IF(SOURCE!$R$2-LEN(SOURCE!F1206) &gt;= 0, REPT(" ",SOURCE!$R$2-LEN(SOURCE!F1206)+2), "")&amp;"("&amp;
      SUBSTITUTE(TEXT(SOURCE!G1206,"??0"),"  ","")&amp;" &lt;&lt; TAM_MAX_BITS) |"&amp; IF(SOURCE!$S$2-3 &gt;= 0, REPT(" ",SOURCE!$S$2-5+4+1-1-LEN(SUBSTITUTE(SUBSTITUTE(TEXT(SOURCE!H1206,"????0"),"  ","")," ",""))), "")&amp;
      SUBSTITUTE(SUBSTITUTE(TEXT(SOURCE!H1206,"????0"),"  ","")," ","")&amp;","&amp; IF(SOURCE!$T$2-3 &gt;= 0, REPT(" ",SOURCE!$T$2-3-5), "")&amp;
      SOURCE!I1206&amp;" | "&amp; IF(SOURCE!$U$2-LEN(SOURCE!I1206) &gt;= 0, REPT(" ",SOURCE!$U$2-LEN(SOURCE!I1206)), "")&amp;
      SOURCE!J1206&amp;      IF(SOURCE!$V$2-LEN(SOURCE!J1206) &gt;= 0, REPT(" ",SOURCE!$V$2-LEN(SOURCE!J1206)), "")&amp;
  " | "&amp; SOURCE!K1206&amp;      IF(SOURCE!$X$2-LEN(SOURCE!K1206) &gt;= 0, REPT(" ",SOURCE!$X$2-LEN(SOURCE!K1206)), "")&amp;
      "},"&amp;IF(SOURCE!L1206&lt;&gt;"",""&amp;SOURCE!L1206,"")
 )
)
)</f>
        <v>/* 1179 */  { addItemToBuffer,             REGISTER_A,                  "A",                                           "A",                                           (0 &lt;&lt; TAM_MAX_BITS) |     0, CAT_RVAR | SLS_UNCHANGED | US_UNCHANGED}, // order</v>
      </c>
    </row>
    <row r="1207" spans="1:1">
      <c r="A1207" s="168" t="str">
        <f>IF(AND(OR(SOURCE!A1207="",ISBLANK(SOURCE!A1207)),SOURCE!B1207&gt;0),IF(ISBLANK(SOURCE!C1207),"",SOURCE!C1207),
IF(SOURCE!B1207&lt;0,VLOOKUP(SOURCE!B1207,lookups!A$1:B$25,2,0),
  IF(ISBLANK(SOURCE!B1207),
    "",
    "/* "&amp;TEXT(SOURCE!B1207,"???0")&amp;" *"&amp;
      SOURCE!C1207&amp;", "&amp; IF(SOURCE!$O$2-LEN(SOURCE!C1207) &gt;= 0, REPT(" ",SOURCE!$O$2-LEN(SOURCE!C1207)), "")&amp;
      SOURCE!D1207&amp;", "&amp; IF(SOURCE!$P$2-LEN(SOURCE!D1207) &gt;= 0, REPT(" ",SOURCE!$P$2-LEN(SOURCE!D1207)), "")&amp;
      SOURCE!E1207&amp;", "&amp; IF(SOURCE!$Q$2-LEN(SOURCE!E1207) &gt;=0, REPT(" ",SOURCE!$Q$2-LEN(SOURCE!E1207)), "")&amp;
      SOURCE!F1207&amp;", "&amp; IF(SOURCE!$R$2-LEN(SOURCE!F1207) &gt;= 0, REPT(" ",SOURCE!$R$2-LEN(SOURCE!F1207)+2), "")&amp;"("&amp;
      SUBSTITUTE(TEXT(SOURCE!G1207,"??0"),"  ","")&amp;" &lt;&lt; TAM_MAX_BITS) |"&amp; IF(SOURCE!$S$2-3 &gt;= 0, REPT(" ",SOURCE!$S$2-5+4+1-1-LEN(SUBSTITUTE(SUBSTITUTE(TEXT(SOURCE!H1207,"????0"),"  ","")," ",""))), "")&amp;
      SUBSTITUTE(SUBSTITUTE(TEXT(SOURCE!H1207,"????0"),"  ","")," ","")&amp;","&amp; IF(SOURCE!$T$2-3 &gt;= 0, REPT(" ",SOURCE!$T$2-3-5), "")&amp;
      SOURCE!I1207&amp;" | "&amp; IF(SOURCE!$U$2-LEN(SOURCE!I1207) &gt;= 0, REPT(" ",SOURCE!$U$2-LEN(SOURCE!I1207)), "")&amp;
      SOURCE!J1207&amp;      IF(SOURCE!$V$2-LEN(SOURCE!J1207) &gt;= 0, REPT(" ",SOURCE!$V$2-LEN(SOURCE!J1207)), "")&amp;
  " | "&amp; SOURCE!K1207&amp;      IF(SOURCE!$X$2-LEN(SOURCE!K1207) &gt;= 0, REPT(" ",SOURCE!$X$2-LEN(SOURCE!K1207)), "")&amp;
      "},"&amp;IF(SOURCE!L1207&lt;&gt;"",""&amp;SOURCE!L1207,"")
 )
)
)</f>
        <v>/* 1180 */  { addItemToBuffer,             REGISTER_B,                  "B",                                           "B",                                           (0 &lt;&lt; TAM_MAX_BITS) |     0, CAT_RVAR | SLS_UNCHANGED | US_UNCHANGED}, // of</v>
      </c>
    </row>
    <row r="1208" spans="1:1">
      <c r="A1208" s="168" t="str">
        <f>IF(AND(OR(SOURCE!A1208="",ISBLANK(SOURCE!A1208)),SOURCE!B1208&gt;0),IF(ISBLANK(SOURCE!C1208),"",SOURCE!C1208),
IF(SOURCE!B1208&lt;0,VLOOKUP(SOURCE!B1208,lookups!A$1:B$25,2,0),
  IF(ISBLANK(SOURCE!B1208),
    "",
    "/* "&amp;TEXT(SOURCE!B1208,"???0")&amp;" *"&amp;
      SOURCE!C1208&amp;", "&amp; IF(SOURCE!$O$2-LEN(SOURCE!C1208) &gt;= 0, REPT(" ",SOURCE!$O$2-LEN(SOURCE!C1208)), "")&amp;
      SOURCE!D1208&amp;", "&amp; IF(SOURCE!$P$2-LEN(SOURCE!D1208) &gt;= 0, REPT(" ",SOURCE!$P$2-LEN(SOURCE!D1208)), "")&amp;
      SOURCE!E1208&amp;", "&amp; IF(SOURCE!$Q$2-LEN(SOURCE!E1208) &gt;=0, REPT(" ",SOURCE!$Q$2-LEN(SOURCE!E1208)), "")&amp;
      SOURCE!F1208&amp;", "&amp; IF(SOURCE!$R$2-LEN(SOURCE!F1208) &gt;= 0, REPT(" ",SOURCE!$R$2-LEN(SOURCE!F1208)+2), "")&amp;"("&amp;
      SUBSTITUTE(TEXT(SOURCE!G1208,"??0"),"  ","")&amp;" &lt;&lt; TAM_MAX_BITS) |"&amp; IF(SOURCE!$S$2-3 &gt;= 0, REPT(" ",SOURCE!$S$2-5+4+1-1-LEN(SUBSTITUTE(SUBSTITUTE(TEXT(SOURCE!H1208,"????0"),"  ","")," ",""))), "")&amp;
      SUBSTITUTE(SUBSTITUTE(TEXT(SOURCE!H1208,"????0"),"  ","")," ","")&amp;","&amp; IF(SOURCE!$T$2-3 &gt;= 0, REPT(" ",SOURCE!$T$2-3-5), "")&amp;
      SOURCE!I1208&amp;" | "&amp; IF(SOURCE!$U$2-LEN(SOURCE!I1208) &gt;= 0, REPT(" ",SOURCE!$U$2-LEN(SOURCE!I1208)), "")&amp;
      SOURCE!J1208&amp;      IF(SOURCE!$V$2-LEN(SOURCE!J1208) &gt;= 0, REPT(" ",SOURCE!$V$2-LEN(SOURCE!J1208)), "")&amp;
  " | "&amp; SOURCE!K1208&amp;      IF(SOURCE!$X$2-LEN(SOURCE!K1208) &gt;= 0, REPT(" ",SOURCE!$X$2-LEN(SOURCE!K1208)), "")&amp;
      "},"&amp;IF(SOURCE!L1208&lt;&gt;"",""&amp;SOURCE!L1208,"")
 )
)
)</f>
        <v>/* 1181 */  { addItemToBuffer,             REGISTER_C,                  "C",                                           "C",                                           (0 &lt;&lt; TAM_MAX_BITS) |     0, CAT_RVAR | SLS_UNCHANGED | US_UNCHANGED}, // this</v>
      </c>
    </row>
    <row r="1209" spans="1:1">
      <c r="A1209" s="168" t="str">
        <f>IF(AND(OR(SOURCE!A1209="",ISBLANK(SOURCE!A1209)),SOURCE!B1209&gt;0),IF(ISBLANK(SOURCE!C1209),"",SOURCE!C1209),
IF(SOURCE!B1209&lt;0,VLOOKUP(SOURCE!B1209,lookups!A$1:B$25,2,0),
  IF(ISBLANK(SOURCE!B1209),
    "",
    "/* "&amp;TEXT(SOURCE!B1209,"???0")&amp;" *"&amp;
      SOURCE!C1209&amp;", "&amp; IF(SOURCE!$O$2-LEN(SOURCE!C1209) &gt;= 0, REPT(" ",SOURCE!$O$2-LEN(SOURCE!C1209)), "")&amp;
      SOURCE!D1209&amp;", "&amp; IF(SOURCE!$P$2-LEN(SOURCE!D1209) &gt;= 0, REPT(" ",SOURCE!$P$2-LEN(SOURCE!D1209)), "")&amp;
      SOURCE!E1209&amp;", "&amp; IF(SOURCE!$Q$2-LEN(SOURCE!E1209) &gt;=0, REPT(" ",SOURCE!$Q$2-LEN(SOURCE!E1209)), "")&amp;
      SOURCE!F1209&amp;", "&amp; IF(SOURCE!$R$2-LEN(SOURCE!F1209) &gt;= 0, REPT(" ",SOURCE!$R$2-LEN(SOURCE!F1209)+2), "")&amp;"("&amp;
      SUBSTITUTE(TEXT(SOURCE!G1209,"??0"),"  ","")&amp;" &lt;&lt; TAM_MAX_BITS) |"&amp; IF(SOURCE!$S$2-3 &gt;= 0, REPT(" ",SOURCE!$S$2-5+4+1-1-LEN(SUBSTITUTE(SUBSTITUTE(TEXT(SOURCE!H1209,"????0"),"  ","")," ",""))), "")&amp;
      SUBSTITUTE(SUBSTITUTE(TEXT(SOURCE!H1209,"????0"),"  ","")," ","")&amp;","&amp; IF(SOURCE!$T$2-3 &gt;= 0, REPT(" ",SOURCE!$T$2-3-5), "")&amp;
      SOURCE!I1209&amp;" | "&amp; IF(SOURCE!$U$2-LEN(SOURCE!I1209) &gt;= 0, REPT(" ",SOURCE!$U$2-LEN(SOURCE!I1209)), "")&amp;
      SOURCE!J1209&amp;      IF(SOURCE!$V$2-LEN(SOURCE!J1209) &gt;= 0, REPT(" ",SOURCE!$V$2-LEN(SOURCE!J1209)), "")&amp;
  " | "&amp; SOURCE!K1209&amp;      IF(SOURCE!$X$2-LEN(SOURCE!K1209) &gt;= 0, REPT(" ",SOURCE!$X$2-LEN(SOURCE!K1209)), "")&amp;
      "},"&amp;IF(SOURCE!L1209&lt;&gt;"",""&amp;SOURCE!L1209,"")
 )
)
)</f>
        <v>/* 1182 */  { addItemToBuffer,             REGISTER_D,                  "D",                                           "D",                                           (0 &lt;&lt; TAM_MAX_BITS) |     0, CAT_RVAR | SLS_UNCHANGED | US_UNCHANGED}, // 3</v>
      </c>
    </row>
    <row r="1210" spans="1:1">
      <c r="A1210" s="168" t="str">
        <f>IF(AND(OR(SOURCE!A1210="",ISBLANK(SOURCE!A1210)),SOURCE!B1210&gt;0),IF(ISBLANK(SOURCE!C1210),"",SOURCE!C1210),
IF(SOURCE!B1210&lt;0,VLOOKUP(SOURCE!B1210,lookups!A$1:B$25,2,0),
  IF(ISBLANK(SOURCE!B1210),
    "",
    "/* "&amp;TEXT(SOURCE!B1210,"???0")&amp;" *"&amp;
      SOURCE!C1210&amp;", "&amp; IF(SOURCE!$O$2-LEN(SOURCE!C1210) &gt;= 0, REPT(" ",SOURCE!$O$2-LEN(SOURCE!C1210)), "")&amp;
      SOURCE!D1210&amp;", "&amp; IF(SOURCE!$P$2-LEN(SOURCE!D1210) &gt;= 0, REPT(" ",SOURCE!$P$2-LEN(SOURCE!D1210)), "")&amp;
      SOURCE!E1210&amp;", "&amp; IF(SOURCE!$Q$2-LEN(SOURCE!E1210) &gt;=0, REPT(" ",SOURCE!$Q$2-LEN(SOURCE!E1210)), "")&amp;
      SOURCE!F1210&amp;", "&amp; IF(SOURCE!$R$2-LEN(SOURCE!F1210) &gt;= 0, REPT(" ",SOURCE!$R$2-LEN(SOURCE!F1210)+2), "")&amp;"("&amp;
      SUBSTITUTE(TEXT(SOURCE!G1210,"??0"),"  ","")&amp;" &lt;&lt; TAM_MAX_BITS) |"&amp; IF(SOURCE!$S$2-3 &gt;= 0, REPT(" ",SOURCE!$S$2-5+4+1-1-LEN(SUBSTITUTE(SUBSTITUTE(TEXT(SOURCE!H1210,"????0"),"  ","")," ",""))), "")&amp;
      SUBSTITUTE(SUBSTITUTE(TEXT(SOURCE!H1210,"????0"),"  ","")," ","")&amp;","&amp; IF(SOURCE!$T$2-3 &gt;= 0, REPT(" ",SOURCE!$T$2-3-5), "")&amp;
      SOURCE!I1210&amp;" | "&amp; IF(SOURCE!$U$2-LEN(SOURCE!I1210) &gt;= 0, REPT(" ",SOURCE!$U$2-LEN(SOURCE!I1210)), "")&amp;
      SOURCE!J1210&amp;      IF(SOURCE!$V$2-LEN(SOURCE!J1210) &gt;= 0, REPT(" ",SOURCE!$V$2-LEN(SOURCE!J1210)), "")&amp;
  " | "&amp; SOURCE!K1210&amp;      IF(SOURCE!$X$2-LEN(SOURCE!K1210) &gt;= 0, REPT(" ",SOURCE!$X$2-LEN(SOURCE!K1210)), "")&amp;
      "},"&amp;IF(SOURCE!L1210&lt;&gt;"",""&amp;SOURCE!L1210,"")
 )
)
)</f>
        <v>/* 1183 */  { addItemToBuffer,             REGISTER_L,                  "L",                                           "L",                                           (0 &lt;&lt; TAM_MAX_BITS) |     0, CAT_RVAR | SLS_UNCHANGED | US_UNCHANGED}, // 0</v>
      </c>
    </row>
    <row r="1211" spans="1:1">
      <c r="A1211" s="168" t="str">
        <f>IF(AND(OR(SOURCE!A1211="",ISBLANK(SOURCE!A1211)),SOURCE!B1211&gt;0),IF(ISBLANK(SOURCE!C1211),"",SOURCE!C1211),
IF(SOURCE!B1211&lt;0,VLOOKUP(SOURCE!B1211,lookups!A$1:B$25,2,0),
  IF(ISBLANK(SOURCE!B1211),
    "",
    "/* "&amp;TEXT(SOURCE!B1211,"???0")&amp;" *"&amp;
      SOURCE!C1211&amp;", "&amp; IF(SOURCE!$O$2-LEN(SOURCE!C1211) &gt;= 0, REPT(" ",SOURCE!$O$2-LEN(SOURCE!C1211)), "")&amp;
      SOURCE!D1211&amp;", "&amp; IF(SOURCE!$P$2-LEN(SOURCE!D1211) &gt;= 0, REPT(" ",SOURCE!$P$2-LEN(SOURCE!D1211)), "")&amp;
      SOURCE!E1211&amp;", "&amp; IF(SOURCE!$Q$2-LEN(SOURCE!E1211) &gt;=0, REPT(" ",SOURCE!$Q$2-LEN(SOURCE!E1211)), "")&amp;
      SOURCE!F1211&amp;", "&amp; IF(SOURCE!$R$2-LEN(SOURCE!F1211) &gt;= 0, REPT(" ",SOURCE!$R$2-LEN(SOURCE!F1211)+2), "")&amp;"("&amp;
      SUBSTITUTE(TEXT(SOURCE!G1211,"??0"),"  ","")&amp;" &lt;&lt; TAM_MAX_BITS) |"&amp; IF(SOURCE!$S$2-3 &gt;= 0, REPT(" ",SOURCE!$S$2-5+4+1-1-LEN(SUBSTITUTE(SUBSTITUTE(TEXT(SOURCE!H1211,"????0"),"  ","")," ",""))), "")&amp;
      SUBSTITUTE(SUBSTITUTE(TEXT(SOURCE!H1211,"????0"),"  ","")," ","")&amp;","&amp; IF(SOURCE!$T$2-3 &gt;= 0, REPT(" ",SOURCE!$T$2-3-5), "")&amp;
      SOURCE!I1211&amp;" | "&amp; IF(SOURCE!$U$2-LEN(SOURCE!I1211) &gt;= 0, REPT(" ",SOURCE!$U$2-LEN(SOURCE!I1211)), "")&amp;
      SOURCE!J1211&amp;      IF(SOURCE!$V$2-LEN(SOURCE!J1211) &gt;= 0, REPT(" ",SOURCE!$V$2-LEN(SOURCE!J1211)), "")&amp;
  " | "&amp; SOURCE!K1211&amp;      IF(SOURCE!$X$2-LEN(SOURCE!K1211) &gt;= 0, REPT(" ",SOURCE!$X$2-LEN(SOURCE!K1211)), "")&amp;
      "},"&amp;IF(SOURCE!L1211&lt;&gt;"",""&amp;SOURCE!L1211,"")
 )
)
)</f>
        <v>/* 1184 */  { addItemToBuffer,             REGISTER_I,                  "I",                                           "I",                                           (0 &lt;&lt; TAM_MAX_BITS) |     0, CAT_RVAR | SLS_UNCHANGED | US_UNCHANGED}, // reserved</v>
      </c>
    </row>
    <row r="1212" spans="1:1">
      <c r="A1212" s="168" t="str">
        <f>IF(AND(OR(SOURCE!A1212="",ISBLANK(SOURCE!A1212)),SOURCE!B1212&gt;0),IF(ISBLANK(SOURCE!C1212),"",SOURCE!C1212),
IF(SOURCE!B1212&lt;0,VLOOKUP(SOURCE!B1212,lookups!A$1:B$25,2,0),
  IF(ISBLANK(SOURCE!B1212),
    "",
    "/* "&amp;TEXT(SOURCE!B1212,"???0")&amp;" *"&amp;
      SOURCE!C1212&amp;", "&amp; IF(SOURCE!$O$2-LEN(SOURCE!C1212) &gt;= 0, REPT(" ",SOURCE!$O$2-LEN(SOURCE!C1212)), "")&amp;
      SOURCE!D1212&amp;", "&amp; IF(SOURCE!$P$2-LEN(SOURCE!D1212) &gt;= 0, REPT(" ",SOURCE!$P$2-LEN(SOURCE!D1212)), "")&amp;
      SOURCE!E1212&amp;", "&amp; IF(SOURCE!$Q$2-LEN(SOURCE!E1212) &gt;=0, REPT(" ",SOURCE!$Q$2-LEN(SOURCE!E1212)), "")&amp;
      SOURCE!F1212&amp;", "&amp; IF(SOURCE!$R$2-LEN(SOURCE!F1212) &gt;= 0, REPT(" ",SOURCE!$R$2-LEN(SOURCE!F1212)+2), "")&amp;"("&amp;
      SUBSTITUTE(TEXT(SOURCE!G1212,"??0"),"  ","")&amp;" &lt;&lt; TAM_MAX_BITS) |"&amp; IF(SOURCE!$S$2-3 &gt;= 0, REPT(" ",SOURCE!$S$2-5+4+1-1-LEN(SUBSTITUTE(SUBSTITUTE(TEXT(SOURCE!H1212,"????0"),"  ","")," ",""))), "")&amp;
      SUBSTITUTE(SUBSTITUTE(TEXT(SOURCE!H1212,"????0"),"  ","")," ","")&amp;","&amp; IF(SOURCE!$T$2-3 &gt;= 0, REPT(" ",SOURCE!$T$2-3-5), "")&amp;
      SOURCE!I1212&amp;" | "&amp; IF(SOURCE!$U$2-LEN(SOURCE!I1212) &gt;= 0, REPT(" ",SOURCE!$U$2-LEN(SOURCE!I1212)), "")&amp;
      SOURCE!J1212&amp;      IF(SOURCE!$V$2-LEN(SOURCE!J1212) &gt;= 0, REPT(" ",SOURCE!$V$2-LEN(SOURCE!J1212)), "")&amp;
  " | "&amp; SOURCE!K1212&amp;      IF(SOURCE!$X$2-LEN(SOURCE!K1212) &gt;= 0, REPT(" ",SOURCE!$X$2-LEN(SOURCE!K1212)), "")&amp;
      "},"&amp;IF(SOURCE!L1212&lt;&gt;"",""&amp;SOURCE!L1212,"")
 )
)
)</f>
        <v>/* 1185 */  { addItemToBuffer,             REGISTER_J,                  "J",                                           "J",                                           (0 &lt;&lt; TAM_MAX_BITS) |     0, CAT_RVAR | SLS_UNCHANGED | US_UNCHANGED}, // variables</v>
      </c>
    </row>
    <row r="1213" spans="1:1">
      <c r="A1213" s="168" t="str">
        <f>IF(AND(OR(SOURCE!A1213="",ISBLANK(SOURCE!A1213)),SOURCE!B1213&gt;0),IF(ISBLANK(SOURCE!C1213),"",SOURCE!C1213),
IF(SOURCE!B1213&lt;0,VLOOKUP(SOURCE!B1213,lookups!A$1:B$25,2,0),
  IF(ISBLANK(SOURCE!B1213),
    "",
    "/* "&amp;TEXT(SOURCE!B1213,"???0")&amp;" *"&amp;
      SOURCE!C1213&amp;", "&amp; IF(SOURCE!$O$2-LEN(SOURCE!C1213) &gt;= 0, REPT(" ",SOURCE!$O$2-LEN(SOURCE!C1213)), "")&amp;
      SOURCE!D1213&amp;", "&amp; IF(SOURCE!$P$2-LEN(SOURCE!D1213) &gt;= 0, REPT(" ",SOURCE!$P$2-LEN(SOURCE!D1213)), "")&amp;
      SOURCE!E1213&amp;", "&amp; IF(SOURCE!$Q$2-LEN(SOURCE!E1213) &gt;=0, REPT(" ",SOURCE!$Q$2-LEN(SOURCE!E1213)), "")&amp;
      SOURCE!F1213&amp;", "&amp; IF(SOURCE!$R$2-LEN(SOURCE!F1213) &gt;= 0, REPT(" ",SOURCE!$R$2-LEN(SOURCE!F1213)+2), "")&amp;"("&amp;
      SUBSTITUTE(TEXT(SOURCE!G1213,"??0"),"  ","")&amp;" &lt;&lt; TAM_MAX_BITS) |"&amp; IF(SOURCE!$S$2-3 &gt;= 0, REPT(" ",SOURCE!$S$2-5+4+1-1-LEN(SUBSTITUTE(SUBSTITUTE(TEXT(SOURCE!H1213,"????0"),"  ","")," ",""))), "")&amp;
      SUBSTITUTE(SUBSTITUTE(TEXT(SOURCE!H1213,"????0"),"  ","")," ","")&amp;","&amp; IF(SOURCE!$T$2-3 &gt;= 0, REPT(" ",SOURCE!$T$2-3-5), "")&amp;
      SOURCE!I1213&amp;" | "&amp; IF(SOURCE!$U$2-LEN(SOURCE!I1213) &gt;= 0, REPT(" ",SOURCE!$U$2-LEN(SOURCE!I1213)), "")&amp;
      SOURCE!J1213&amp;      IF(SOURCE!$V$2-LEN(SOURCE!J1213) &gt;= 0, REPT(" ",SOURCE!$V$2-LEN(SOURCE!J1213)), "")&amp;
  " | "&amp; SOURCE!K1213&amp;      IF(SOURCE!$X$2-LEN(SOURCE!K1213) &gt;= 0, REPT(" ",SOURCE!$X$2-LEN(SOURCE!K1213)), "")&amp;
      "},"&amp;IF(SOURCE!L1213&lt;&gt;"",""&amp;SOURCE!L1213,"")
 )
)
)</f>
        <v>/* 1186 */  { addItemToBuffer,             REGISTER_K,                  "K",                                           "K",                                           (0 &lt;&lt; TAM_MAX_BITS) |     0, CAT_RVAR | SLS_UNCHANGED | US_UNCHANGED}, // !</v>
      </c>
    </row>
    <row r="1214" spans="1:1">
      <c r="A1214" s="168" t="str">
        <f>IF(AND(OR(SOURCE!A1214="",ISBLANK(SOURCE!A1214)),SOURCE!B1214&gt;0),IF(ISBLANK(SOURCE!C1214),"",SOURCE!C1214),
IF(SOURCE!B1214&lt;0,VLOOKUP(SOURCE!B1214,lookups!A$1:B$25,2,0),
  IF(ISBLANK(SOURCE!B1214),
    "",
    "/* "&amp;TEXT(SOURCE!B1214,"???0")&amp;" *"&amp;
      SOURCE!C1214&amp;", "&amp; IF(SOURCE!$O$2-LEN(SOURCE!C1214) &gt;= 0, REPT(" ",SOURCE!$O$2-LEN(SOURCE!C1214)), "")&amp;
      SOURCE!D1214&amp;", "&amp; IF(SOURCE!$P$2-LEN(SOURCE!D1214) &gt;= 0, REPT(" ",SOURCE!$P$2-LEN(SOURCE!D1214)), "")&amp;
      SOURCE!E1214&amp;", "&amp; IF(SOURCE!$Q$2-LEN(SOURCE!E1214) &gt;=0, REPT(" ",SOURCE!$Q$2-LEN(SOURCE!E1214)), "")&amp;
      SOURCE!F1214&amp;", "&amp; IF(SOURCE!$R$2-LEN(SOURCE!F1214) &gt;= 0, REPT(" ",SOURCE!$R$2-LEN(SOURCE!F1214)+2), "")&amp;"("&amp;
      SUBSTITUTE(TEXT(SOURCE!G1214,"??0"),"  ","")&amp;" &lt;&lt; TAM_MAX_BITS) |"&amp; IF(SOURCE!$S$2-3 &gt;= 0, REPT(" ",SOURCE!$S$2-5+4+1-1-LEN(SUBSTITUTE(SUBSTITUTE(TEXT(SOURCE!H1214,"????0"),"  ","")," ",""))), "")&amp;
      SUBSTITUTE(SUBSTITUTE(TEXT(SOURCE!H1214,"????0"),"  ","")," ","")&amp;","&amp; IF(SOURCE!$T$2-3 &gt;= 0, REPT(" ",SOURCE!$T$2-3-5), "")&amp;
      SOURCE!I1214&amp;" | "&amp; IF(SOURCE!$U$2-LEN(SOURCE!I1214) &gt;= 0, REPT(" ",SOURCE!$U$2-LEN(SOURCE!I1214)), "")&amp;
      SOURCE!J1214&amp;      IF(SOURCE!$V$2-LEN(SOURCE!J1214) &gt;= 0, REPT(" ",SOURCE!$V$2-LEN(SOURCE!J1214)), "")&amp;
  " | "&amp; SOURCE!K1214&amp;      IF(SOURCE!$X$2-LEN(SOURCE!K1214) &gt;= 0, REPT(" ",SOURCE!$X$2-LEN(SOURCE!K1214)), "")&amp;
      "},"&amp;IF(SOURCE!L1214&lt;&gt;"",""&amp;SOURCE!L1214,"")
 )
)
)</f>
        <v>/* 1187 */  { itemToBeCoded,               NOPARAM,                     "ADM",                                         "ADM",                                         (0 &lt;&lt; TAM_MAX_BITS) |     0, CAT_RVAR | SLS_UNCHANGED | US_UNCHANGED},</v>
      </c>
    </row>
    <row r="1215" spans="1:1">
      <c r="A1215" s="168" t="str">
        <f>IF(AND(OR(SOURCE!A1215="",ISBLANK(SOURCE!A1215)),SOURCE!B1215&gt;0),IF(ISBLANK(SOURCE!C1215),"",SOURCE!C1215),
IF(SOURCE!B1215&lt;0,VLOOKUP(SOURCE!B1215,lookups!A$1:B$25,2,0),
  IF(ISBLANK(SOURCE!B1215),
    "",
    "/* "&amp;TEXT(SOURCE!B1215,"???0")&amp;" *"&amp;
      SOURCE!C1215&amp;", "&amp; IF(SOURCE!$O$2-LEN(SOURCE!C1215) &gt;= 0, REPT(" ",SOURCE!$O$2-LEN(SOURCE!C1215)), "")&amp;
      SOURCE!D1215&amp;", "&amp; IF(SOURCE!$P$2-LEN(SOURCE!D1215) &gt;= 0, REPT(" ",SOURCE!$P$2-LEN(SOURCE!D1215)), "")&amp;
      SOURCE!E1215&amp;", "&amp; IF(SOURCE!$Q$2-LEN(SOURCE!E1215) &gt;=0, REPT(" ",SOURCE!$Q$2-LEN(SOURCE!E1215)), "")&amp;
      SOURCE!F1215&amp;", "&amp; IF(SOURCE!$R$2-LEN(SOURCE!F1215) &gt;= 0, REPT(" ",SOURCE!$R$2-LEN(SOURCE!F1215)+2), "")&amp;"("&amp;
      SUBSTITUTE(TEXT(SOURCE!G1215,"??0"),"  ","")&amp;" &lt;&lt; TAM_MAX_BITS) |"&amp; IF(SOURCE!$S$2-3 &gt;= 0, REPT(" ",SOURCE!$S$2-5+4+1-1-LEN(SUBSTITUTE(SUBSTITUTE(TEXT(SOURCE!H1215,"????0"),"  ","")," ",""))), "")&amp;
      SUBSTITUTE(SUBSTITUTE(TEXT(SOURCE!H1215,"????0"),"  ","")," ","")&amp;","&amp; IF(SOURCE!$T$2-3 &gt;= 0, REPT(" ",SOURCE!$T$2-3-5), "")&amp;
      SOURCE!I1215&amp;" | "&amp; IF(SOURCE!$U$2-LEN(SOURCE!I1215) &gt;= 0, REPT(" ",SOURCE!$U$2-LEN(SOURCE!I1215)), "")&amp;
      SOURCE!J1215&amp;      IF(SOURCE!$V$2-LEN(SOURCE!J1215) &gt;= 0, REPT(" ",SOURCE!$V$2-LEN(SOURCE!J1215)), "")&amp;
  " | "&amp; SOURCE!K1215&amp;      IF(SOURCE!$X$2-LEN(SOURCE!K1215) &gt;= 0, REPT(" ",SOURCE!$X$2-LEN(SOURCE!K1215)), "")&amp;
      "},"&amp;IF(SOURCE!L1215&lt;&gt;"",""&amp;SOURCE!L1215,"")
 )
)
)</f>
        <v>/* 1188 */  { itemToBeCoded,               NOPARAM,                     "DENMAX",                                      "DENMAX",                                      (0 &lt;&lt; TAM_MAX_BITS) |     0, CAT_RVAR | SLS_UNCHANGED | US_UNCHANGED},</v>
      </c>
    </row>
    <row r="1216" spans="1:1">
      <c r="A1216" s="168" t="str">
        <f>IF(AND(OR(SOURCE!A1216="",ISBLANK(SOURCE!A1216)),SOURCE!B1216&gt;0),IF(ISBLANK(SOURCE!C1216),"",SOURCE!C1216),
IF(SOURCE!B1216&lt;0,VLOOKUP(SOURCE!B1216,lookups!A$1:B$25,2,0),
  IF(ISBLANK(SOURCE!B1216),
    "",
    "/* "&amp;TEXT(SOURCE!B1216,"???0")&amp;" *"&amp;
      SOURCE!C1216&amp;", "&amp; IF(SOURCE!$O$2-LEN(SOURCE!C1216) &gt;= 0, REPT(" ",SOURCE!$O$2-LEN(SOURCE!C1216)), "")&amp;
      SOURCE!D1216&amp;", "&amp; IF(SOURCE!$P$2-LEN(SOURCE!D1216) &gt;= 0, REPT(" ",SOURCE!$P$2-LEN(SOURCE!D1216)), "")&amp;
      SOURCE!E1216&amp;", "&amp; IF(SOURCE!$Q$2-LEN(SOURCE!E1216) &gt;=0, REPT(" ",SOURCE!$Q$2-LEN(SOURCE!E1216)), "")&amp;
      SOURCE!F1216&amp;", "&amp; IF(SOURCE!$R$2-LEN(SOURCE!F1216) &gt;= 0, REPT(" ",SOURCE!$R$2-LEN(SOURCE!F1216)+2), "")&amp;"("&amp;
      SUBSTITUTE(TEXT(SOURCE!G1216,"??0"),"  ","")&amp;" &lt;&lt; TAM_MAX_BITS) |"&amp; IF(SOURCE!$S$2-3 &gt;= 0, REPT(" ",SOURCE!$S$2-5+4+1-1-LEN(SUBSTITUTE(SUBSTITUTE(TEXT(SOURCE!H1216,"????0"),"  ","")," ",""))), "")&amp;
      SUBSTITUTE(SUBSTITUTE(TEXT(SOURCE!H1216,"????0"),"  ","")," ","")&amp;","&amp; IF(SOURCE!$T$2-3 &gt;= 0, REPT(" ",SOURCE!$T$2-3-5), "")&amp;
      SOURCE!I1216&amp;" | "&amp; IF(SOURCE!$U$2-LEN(SOURCE!I1216) &gt;= 0, REPT(" ",SOURCE!$U$2-LEN(SOURCE!I1216)), "")&amp;
      SOURCE!J1216&amp;      IF(SOURCE!$V$2-LEN(SOURCE!J1216) &gt;= 0, REPT(" ",SOURCE!$V$2-LEN(SOURCE!J1216)), "")&amp;
  " | "&amp; SOURCE!K1216&amp;      IF(SOURCE!$X$2-LEN(SOURCE!K1216) &gt;= 0, REPT(" ",SOURCE!$X$2-LEN(SOURCE!K1216)), "")&amp;
      "},"&amp;IF(SOURCE!L1216&lt;&gt;"",""&amp;SOURCE!L1216,"")
 )
)
)</f>
        <v>/* 1189 */  { itemToBeCoded,               NOPARAM,                     "ISM",                                         "ISM",                                         (0 &lt;&lt; TAM_MAX_BITS) |     0, CAT_RVAR | SLS_UNCHANGED | US_UNCHANGED},</v>
      </c>
    </row>
    <row r="1217" spans="1:1">
      <c r="A1217" s="168" t="str">
        <f>IF(AND(OR(SOURCE!A1217="",ISBLANK(SOURCE!A1217)),SOURCE!B1217&gt;0),IF(ISBLANK(SOURCE!C1217),"",SOURCE!C1217),
IF(SOURCE!B1217&lt;0,VLOOKUP(SOURCE!B1217,lookups!A$1:B$25,2,0),
  IF(ISBLANK(SOURCE!B1217),
    "",
    "/* "&amp;TEXT(SOURCE!B1217,"???0")&amp;" *"&amp;
      SOURCE!C1217&amp;", "&amp; IF(SOURCE!$O$2-LEN(SOURCE!C1217) &gt;= 0, REPT(" ",SOURCE!$O$2-LEN(SOURCE!C1217)), "")&amp;
      SOURCE!D1217&amp;", "&amp; IF(SOURCE!$P$2-LEN(SOURCE!D1217) &gt;= 0, REPT(" ",SOURCE!$P$2-LEN(SOURCE!D1217)), "")&amp;
      SOURCE!E1217&amp;", "&amp; IF(SOURCE!$Q$2-LEN(SOURCE!E1217) &gt;=0, REPT(" ",SOURCE!$Q$2-LEN(SOURCE!E1217)), "")&amp;
      SOURCE!F1217&amp;", "&amp; IF(SOURCE!$R$2-LEN(SOURCE!F1217) &gt;= 0, REPT(" ",SOURCE!$R$2-LEN(SOURCE!F1217)+2), "")&amp;"("&amp;
      SUBSTITUTE(TEXT(SOURCE!G1217,"??0"),"  ","")&amp;" &lt;&lt; TAM_MAX_BITS) |"&amp; IF(SOURCE!$S$2-3 &gt;= 0, REPT(" ",SOURCE!$S$2-5+4+1-1-LEN(SUBSTITUTE(SUBSTITUTE(TEXT(SOURCE!H1217,"????0"),"  ","")," ",""))), "")&amp;
      SUBSTITUTE(SUBSTITUTE(TEXT(SOURCE!H1217,"????0"),"  ","")," ","")&amp;","&amp; IF(SOURCE!$T$2-3 &gt;= 0, REPT(" ",SOURCE!$T$2-3-5), "")&amp;
      SOURCE!I1217&amp;" | "&amp; IF(SOURCE!$U$2-LEN(SOURCE!I1217) &gt;= 0, REPT(" ",SOURCE!$U$2-LEN(SOURCE!I1217)), "")&amp;
      SOURCE!J1217&amp;      IF(SOURCE!$V$2-LEN(SOURCE!J1217) &gt;= 0, REPT(" ",SOURCE!$V$2-LEN(SOURCE!J1217)), "")&amp;
  " | "&amp; SOURCE!K1217&amp;      IF(SOURCE!$X$2-LEN(SOURCE!K1217) &gt;= 0, REPT(" ",SOURCE!$X$2-LEN(SOURCE!K1217)), "")&amp;
      "},"&amp;IF(SOURCE!L1217&lt;&gt;"",""&amp;SOURCE!L1217,"")
 )
)
)</f>
        <v>/* 1190 */  { itemToBeCoded,               NOPARAM,                     "REALDF",                                      "REALDF",                                      (0 &lt;&lt; TAM_MAX_BITS) |     0, CAT_RVAR | SLS_UNCHANGED | US_UNCHANGED},</v>
      </c>
    </row>
    <row r="1218" spans="1:1">
      <c r="A1218" s="168" t="str">
        <f>IF(AND(OR(SOURCE!A1218="",ISBLANK(SOURCE!A1218)),SOURCE!B1218&gt;0),IF(ISBLANK(SOURCE!C1218),"",SOURCE!C1218),
IF(SOURCE!B1218&lt;0,VLOOKUP(SOURCE!B1218,lookups!A$1:B$25,2,0),
  IF(ISBLANK(SOURCE!B1218),
    "",
    "/* "&amp;TEXT(SOURCE!B1218,"???0")&amp;" *"&amp;
      SOURCE!C1218&amp;", "&amp; IF(SOURCE!$O$2-LEN(SOURCE!C1218) &gt;= 0, REPT(" ",SOURCE!$O$2-LEN(SOURCE!C1218)), "")&amp;
      SOURCE!D1218&amp;", "&amp; IF(SOURCE!$P$2-LEN(SOURCE!D1218) &gt;= 0, REPT(" ",SOURCE!$P$2-LEN(SOURCE!D1218)), "")&amp;
      SOURCE!E1218&amp;", "&amp; IF(SOURCE!$Q$2-LEN(SOURCE!E1218) &gt;=0, REPT(" ",SOURCE!$Q$2-LEN(SOURCE!E1218)), "")&amp;
      SOURCE!F1218&amp;", "&amp; IF(SOURCE!$R$2-LEN(SOURCE!F1218) &gt;= 0, REPT(" ",SOURCE!$R$2-LEN(SOURCE!F1218)+2), "")&amp;"("&amp;
      SUBSTITUTE(TEXT(SOURCE!G1218,"??0"),"  ","")&amp;" &lt;&lt; TAM_MAX_BITS) |"&amp; IF(SOURCE!$S$2-3 &gt;= 0, REPT(" ",SOURCE!$S$2-5+4+1-1-LEN(SUBSTITUTE(SUBSTITUTE(TEXT(SOURCE!H1218,"????0"),"  ","")," ",""))), "")&amp;
      SUBSTITUTE(SUBSTITUTE(TEXT(SOURCE!H1218,"????0"),"  ","")," ","")&amp;","&amp; IF(SOURCE!$T$2-3 &gt;= 0, REPT(" ",SOURCE!$T$2-3-5), "")&amp;
      SOURCE!I1218&amp;" | "&amp; IF(SOURCE!$U$2-LEN(SOURCE!I1218) &gt;= 0, REPT(" ",SOURCE!$U$2-LEN(SOURCE!I1218)), "")&amp;
      SOURCE!J1218&amp;      IF(SOURCE!$V$2-LEN(SOURCE!J1218) &gt;= 0, REPT(" ",SOURCE!$V$2-LEN(SOURCE!J1218)), "")&amp;
  " | "&amp; SOURCE!K1218&amp;      IF(SOURCE!$X$2-LEN(SOURCE!K1218) &gt;= 0, REPT(" ",SOURCE!$X$2-LEN(SOURCE!K1218)), "")&amp;
      "},"&amp;IF(SOURCE!L1218&lt;&gt;"",""&amp;SOURCE!L1218,"")
 )
)
)</f>
        <v>/* 1191 */  { itemToBeCoded,               NOPARAM,                     "#DEC",                                        "#DEC",                                        (0 &lt;&lt; TAM_MAX_BITS) |     0, CAT_RVAR | SLS_UNCHANGED | US_UNCHANGED},</v>
      </c>
    </row>
    <row r="1219" spans="1:1">
      <c r="A1219" s="168" t="str">
        <f>IF(AND(OR(SOURCE!A1219="",ISBLANK(SOURCE!A1219)),SOURCE!B1219&gt;0),IF(ISBLANK(SOURCE!C1219),"",SOURCE!C1219),
IF(SOURCE!B1219&lt;0,VLOOKUP(SOURCE!B1219,lookups!A$1:B$25,2,0),
  IF(ISBLANK(SOURCE!B1219),
    "",
    "/* "&amp;TEXT(SOURCE!B1219,"???0")&amp;" *"&amp;
      SOURCE!C1219&amp;", "&amp; IF(SOURCE!$O$2-LEN(SOURCE!C1219) &gt;= 0, REPT(" ",SOURCE!$O$2-LEN(SOURCE!C1219)), "")&amp;
      SOURCE!D1219&amp;", "&amp; IF(SOURCE!$P$2-LEN(SOURCE!D1219) &gt;= 0, REPT(" ",SOURCE!$P$2-LEN(SOURCE!D1219)), "")&amp;
      SOURCE!E1219&amp;", "&amp; IF(SOURCE!$Q$2-LEN(SOURCE!E1219) &gt;=0, REPT(" ",SOURCE!$Q$2-LEN(SOURCE!E1219)), "")&amp;
      SOURCE!F1219&amp;", "&amp; IF(SOURCE!$R$2-LEN(SOURCE!F1219) &gt;= 0, REPT(" ",SOURCE!$R$2-LEN(SOURCE!F1219)+2), "")&amp;"("&amp;
      SUBSTITUTE(TEXT(SOURCE!G1219,"??0"),"  ","")&amp;" &lt;&lt; TAM_MAX_BITS) |"&amp; IF(SOURCE!$S$2-3 &gt;= 0, REPT(" ",SOURCE!$S$2-5+4+1-1-LEN(SUBSTITUTE(SUBSTITUTE(TEXT(SOURCE!H1219,"????0"),"  ","")," ",""))), "")&amp;
      SUBSTITUTE(SUBSTITUTE(TEXT(SOURCE!H1219,"????0"),"  ","")," ","")&amp;","&amp; IF(SOURCE!$T$2-3 &gt;= 0, REPT(" ",SOURCE!$T$2-3-5), "")&amp;
      SOURCE!I1219&amp;" | "&amp; IF(SOURCE!$U$2-LEN(SOURCE!I1219) &gt;= 0, REPT(" ",SOURCE!$U$2-LEN(SOURCE!I1219)), "")&amp;
      SOURCE!J1219&amp;      IF(SOURCE!$V$2-LEN(SOURCE!J1219) &gt;= 0, REPT(" ",SOURCE!$V$2-LEN(SOURCE!J1219)), "")&amp;
  " | "&amp; SOURCE!K1219&amp;      IF(SOURCE!$X$2-LEN(SOURCE!K1219) &gt;= 0, REPT(" ",SOURCE!$X$2-LEN(SOURCE!K1219)), "")&amp;
      "},"&amp;IF(SOURCE!L1219&lt;&gt;"",""&amp;SOURCE!L1219,"")
 )
)
)</f>
        <v>/* 1192 */  { itemToBeCoded,               NOPARAM,                     "ACC",                                         "ACC",                                         (0 &lt;&lt; TAM_MAX_BITS) |     0, CAT_RVAR | SLS_UNCHANGED | US_UNCHANGED},</v>
      </c>
    </row>
    <row r="1220" spans="1:1">
      <c r="A1220" s="168" t="str">
        <f>IF(AND(OR(SOURCE!A1220="",ISBLANK(SOURCE!A1220)),SOURCE!B1220&gt;0),IF(ISBLANK(SOURCE!C1220),"",SOURCE!C1220),
IF(SOURCE!B1220&lt;0,VLOOKUP(SOURCE!B1220,lookups!A$1:B$25,2,0),
  IF(ISBLANK(SOURCE!B1220),
    "",
    "/* "&amp;TEXT(SOURCE!B1220,"???0")&amp;" *"&amp;
      SOURCE!C1220&amp;", "&amp; IF(SOURCE!$O$2-LEN(SOURCE!C1220) &gt;= 0, REPT(" ",SOURCE!$O$2-LEN(SOURCE!C1220)), "")&amp;
      SOURCE!D1220&amp;", "&amp; IF(SOURCE!$P$2-LEN(SOURCE!D1220) &gt;= 0, REPT(" ",SOURCE!$P$2-LEN(SOURCE!D1220)), "")&amp;
      SOURCE!E1220&amp;", "&amp; IF(SOURCE!$Q$2-LEN(SOURCE!E1220) &gt;=0, REPT(" ",SOURCE!$Q$2-LEN(SOURCE!E1220)), "")&amp;
      SOURCE!F1220&amp;", "&amp; IF(SOURCE!$R$2-LEN(SOURCE!F1220) &gt;= 0, REPT(" ",SOURCE!$R$2-LEN(SOURCE!F1220)+2), "")&amp;"("&amp;
      SUBSTITUTE(TEXT(SOURCE!G1220,"??0"),"  ","")&amp;" &lt;&lt; TAM_MAX_BITS) |"&amp; IF(SOURCE!$S$2-3 &gt;= 0, REPT(" ",SOURCE!$S$2-5+4+1-1-LEN(SUBSTITUTE(SUBSTITUTE(TEXT(SOURCE!H1220,"????0"),"  ","")," ",""))), "")&amp;
      SUBSTITUTE(SUBSTITUTE(TEXT(SOURCE!H1220,"????0"),"  ","")," ","")&amp;","&amp; IF(SOURCE!$T$2-3 &gt;= 0, REPT(" ",SOURCE!$T$2-3-5), "")&amp;
      SOURCE!I1220&amp;" | "&amp; IF(SOURCE!$U$2-LEN(SOURCE!I1220) &gt;= 0, REPT(" ",SOURCE!$U$2-LEN(SOURCE!I1220)), "")&amp;
      SOURCE!J1220&amp;      IF(SOURCE!$V$2-LEN(SOURCE!J1220) &gt;= 0, REPT(" ",SOURCE!$V$2-LEN(SOURCE!J1220)), "")&amp;
  " | "&amp; SOURCE!K1220&amp;      IF(SOURCE!$X$2-LEN(SOURCE!K1220) &gt;= 0, REPT(" ",SOURCE!$X$2-LEN(SOURCE!K1220)), "")&amp;
      "},"&amp;IF(SOURCE!L1220&lt;&gt;"",""&amp;SOURCE!L1220,"")
 )
)
)</f>
        <v>/* 1193 */  { itemToBeCoded,               NOPARAM,                     STD_UP_ARROW "Lim",                            STD_UP_ARROW "Lim",                            (0 &lt;&lt; TAM_MAX_BITS) |     0, CAT_RVAR | SLS_UNCHANGED | US_UNCHANGED},</v>
      </c>
    </row>
    <row r="1221" spans="1:1">
      <c r="A1221" s="168" t="str">
        <f>IF(AND(OR(SOURCE!A1221="",ISBLANK(SOURCE!A1221)),SOURCE!B1221&gt;0),IF(ISBLANK(SOURCE!C1221),"",SOURCE!C1221),
IF(SOURCE!B1221&lt;0,VLOOKUP(SOURCE!B1221,lookups!A$1:B$25,2,0),
  IF(ISBLANK(SOURCE!B1221),
    "",
    "/* "&amp;TEXT(SOURCE!B1221,"???0")&amp;" *"&amp;
      SOURCE!C1221&amp;", "&amp; IF(SOURCE!$O$2-LEN(SOURCE!C1221) &gt;= 0, REPT(" ",SOURCE!$O$2-LEN(SOURCE!C1221)), "")&amp;
      SOURCE!D1221&amp;", "&amp; IF(SOURCE!$P$2-LEN(SOURCE!D1221) &gt;= 0, REPT(" ",SOURCE!$P$2-LEN(SOURCE!D1221)), "")&amp;
      SOURCE!E1221&amp;", "&amp; IF(SOURCE!$Q$2-LEN(SOURCE!E1221) &gt;=0, REPT(" ",SOURCE!$Q$2-LEN(SOURCE!E1221)), "")&amp;
      SOURCE!F1221&amp;", "&amp; IF(SOURCE!$R$2-LEN(SOURCE!F1221) &gt;= 0, REPT(" ",SOURCE!$R$2-LEN(SOURCE!F1221)+2), "")&amp;"("&amp;
      SUBSTITUTE(TEXT(SOURCE!G1221,"??0"),"  ","")&amp;" &lt;&lt; TAM_MAX_BITS) |"&amp; IF(SOURCE!$S$2-3 &gt;= 0, REPT(" ",SOURCE!$S$2-5+4+1-1-LEN(SUBSTITUTE(SUBSTITUTE(TEXT(SOURCE!H1221,"????0"),"  ","")," ",""))), "")&amp;
      SUBSTITUTE(SUBSTITUTE(TEXT(SOURCE!H1221,"????0"),"  ","")," ","")&amp;","&amp; IF(SOURCE!$T$2-3 &gt;= 0, REPT(" ",SOURCE!$T$2-3-5), "")&amp;
      SOURCE!I1221&amp;" | "&amp; IF(SOURCE!$U$2-LEN(SOURCE!I1221) &gt;= 0, REPT(" ",SOURCE!$U$2-LEN(SOURCE!I1221)), "")&amp;
      SOURCE!J1221&amp;      IF(SOURCE!$V$2-LEN(SOURCE!J1221) &gt;= 0, REPT(" ",SOURCE!$V$2-LEN(SOURCE!J1221)), "")&amp;
  " | "&amp; SOURCE!K1221&amp;      IF(SOURCE!$X$2-LEN(SOURCE!K1221) &gt;= 0, REPT(" ",SOURCE!$X$2-LEN(SOURCE!K1221)), "")&amp;
      "},"&amp;IF(SOURCE!L1221&lt;&gt;"",""&amp;SOURCE!L1221,"")
 )
)
)</f>
        <v>/* 1194 */  { itemToBeCoded,               NOPARAM,                     STD_DOWN_ARROW "Lim",                          STD_DOWN_ARROW "Lim",                          (0 &lt;&lt; TAM_MAX_BITS) |     0, CAT_RVAR | SLS_UNCHANGED | US_UNCHANGED},</v>
      </c>
    </row>
    <row r="1222" spans="1:1">
      <c r="A1222" s="168" t="str">
        <f>IF(AND(OR(SOURCE!A1222="",ISBLANK(SOURCE!A1222)),SOURCE!B1222&gt;0),IF(ISBLANK(SOURCE!C1222),"",SOURCE!C1222),
IF(SOURCE!B1222&lt;0,VLOOKUP(SOURCE!B1222,lookups!A$1:B$25,2,0),
  IF(ISBLANK(SOURCE!B1222),
    "",
    "/* "&amp;TEXT(SOURCE!B1222,"???0")&amp;" *"&amp;
      SOURCE!C1222&amp;", "&amp; IF(SOURCE!$O$2-LEN(SOURCE!C1222) &gt;= 0, REPT(" ",SOURCE!$O$2-LEN(SOURCE!C1222)), "")&amp;
      SOURCE!D1222&amp;", "&amp; IF(SOURCE!$P$2-LEN(SOURCE!D1222) &gt;= 0, REPT(" ",SOURCE!$P$2-LEN(SOURCE!D1222)), "")&amp;
      SOURCE!E1222&amp;", "&amp; IF(SOURCE!$Q$2-LEN(SOURCE!E1222) &gt;=0, REPT(" ",SOURCE!$Q$2-LEN(SOURCE!E1222)), "")&amp;
      SOURCE!F1222&amp;", "&amp; IF(SOURCE!$R$2-LEN(SOURCE!F1222) &gt;= 0, REPT(" ",SOURCE!$R$2-LEN(SOURCE!F1222)+2), "")&amp;"("&amp;
      SUBSTITUTE(TEXT(SOURCE!G1222,"??0"),"  ","")&amp;" &lt;&lt; TAM_MAX_BITS) |"&amp; IF(SOURCE!$S$2-3 &gt;= 0, REPT(" ",SOURCE!$S$2-5+4+1-1-LEN(SUBSTITUTE(SUBSTITUTE(TEXT(SOURCE!H1222,"????0"),"  ","")," ",""))), "")&amp;
      SUBSTITUTE(SUBSTITUTE(TEXT(SOURCE!H1222,"????0"),"  ","")," ","")&amp;","&amp; IF(SOURCE!$T$2-3 &gt;= 0, REPT(" ",SOURCE!$T$2-3-5), "")&amp;
      SOURCE!I1222&amp;" | "&amp; IF(SOURCE!$U$2-LEN(SOURCE!I1222) &gt;= 0, REPT(" ",SOURCE!$U$2-LEN(SOURCE!I1222)), "")&amp;
      SOURCE!J1222&amp;      IF(SOURCE!$V$2-LEN(SOURCE!J1222) &gt;= 0, REPT(" ",SOURCE!$V$2-LEN(SOURCE!J1222)), "")&amp;
  " | "&amp; SOURCE!K1222&amp;      IF(SOURCE!$X$2-LEN(SOURCE!K1222) &gt;= 0, REPT(" ",SOURCE!$X$2-LEN(SOURCE!K1222)), "")&amp;
      "},"&amp;IF(SOURCE!L1222&lt;&gt;"",""&amp;SOURCE!L1222,"")
 )
)
)</f>
        <v>/* 1195 */  { itemToBeCoded,               NOPARAM,                     "FV",                                          "FV",                                          (0 &lt;&lt; TAM_MAX_BITS) |     0, CAT_RVAR | SLS_UNCHANGED | US_UNCHANGED},</v>
      </c>
    </row>
    <row r="1223" spans="1:1">
      <c r="A1223" s="168" t="str">
        <f>IF(AND(OR(SOURCE!A1223="",ISBLANK(SOURCE!A1223)),SOURCE!B1223&gt;0),IF(ISBLANK(SOURCE!C1223),"",SOURCE!C1223),
IF(SOURCE!B1223&lt;0,VLOOKUP(SOURCE!B1223,lookups!A$1:B$25,2,0),
  IF(ISBLANK(SOURCE!B1223),
    "",
    "/* "&amp;TEXT(SOURCE!B1223,"???0")&amp;" *"&amp;
      SOURCE!C1223&amp;", "&amp; IF(SOURCE!$O$2-LEN(SOURCE!C1223) &gt;= 0, REPT(" ",SOURCE!$O$2-LEN(SOURCE!C1223)), "")&amp;
      SOURCE!D1223&amp;", "&amp; IF(SOURCE!$P$2-LEN(SOURCE!D1223) &gt;= 0, REPT(" ",SOURCE!$P$2-LEN(SOURCE!D1223)), "")&amp;
      SOURCE!E1223&amp;", "&amp; IF(SOURCE!$Q$2-LEN(SOURCE!E1223) &gt;=0, REPT(" ",SOURCE!$Q$2-LEN(SOURCE!E1223)), "")&amp;
      SOURCE!F1223&amp;", "&amp; IF(SOURCE!$R$2-LEN(SOURCE!F1223) &gt;= 0, REPT(" ",SOURCE!$R$2-LEN(SOURCE!F1223)+2), "")&amp;"("&amp;
      SUBSTITUTE(TEXT(SOURCE!G1223,"??0"),"  ","")&amp;" &lt;&lt; TAM_MAX_BITS) |"&amp; IF(SOURCE!$S$2-3 &gt;= 0, REPT(" ",SOURCE!$S$2-5+4+1-1-LEN(SUBSTITUTE(SUBSTITUTE(TEXT(SOURCE!H1223,"????0"),"  ","")," ",""))), "")&amp;
      SUBSTITUTE(SUBSTITUTE(TEXT(SOURCE!H1223,"????0"),"  ","")," ","")&amp;","&amp; IF(SOURCE!$T$2-3 &gt;= 0, REPT(" ",SOURCE!$T$2-3-5), "")&amp;
      SOURCE!I1223&amp;" | "&amp; IF(SOURCE!$U$2-LEN(SOURCE!I1223) &gt;= 0, REPT(" ",SOURCE!$U$2-LEN(SOURCE!I1223)), "")&amp;
      SOURCE!J1223&amp;      IF(SOURCE!$V$2-LEN(SOURCE!J1223) &gt;= 0, REPT(" ",SOURCE!$V$2-LEN(SOURCE!J1223)), "")&amp;
  " | "&amp; SOURCE!K1223&amp;      IF(SOURCE!$X$2-LEN(SOURCE!K1223) &gt;= 0, REPT(" ",SOURCE!$X$2-LEN(SOURCE!K1223)), "")&amp;
      "},"&amp;IF(SOURCE!L1223&lt;&gt;"",""&amp;SOURCE!L1223,"")
 )
)
)</f>
        <v>/* 1196 */  { itemToBeCoded,               NOPARAM,                     "i%/a",                                        "i%/a",                                        (0 &lt;&lt; TAM_MAX_BITS) |     0, CAT_RVAR | SLS_UNCHANGED | US_UNCHANGED},</v>
      </c>
    </row>
    <row r="1224" spans="1:1">
      <c r="A1224" s="168" t="str">
        <f>IF(AND(OR(SOURCE!A1224="",ISBLANK(SOURCE!A1224)),SOURCE!B1224&gt;0),IF(ISBLANK(SOURCE!C1224),"",SOURCE!C1224),
IF(SOURCE!B1224&lt;0,VLOOKUP(SOURCE!B1224,lookups!A$1:B$25,2,0),
  IF(ISBLANK(SOURCE!B1224),
    "",
    "/* "&amp;TEXT(SOURCE!B1224,"???0")&amp;" *"&amp;
      SOURCE!C1224&amp;", "&amp; IF(SOURCE!$O$2-LEN(SOURCE!C1224) &gt;= 0, REPT(" ",SOURCE!$O$2-LEN(SOURCE!C1224)), "")&amp;
      SOURCE!D1224&amp;", "&amp; IF(SOURCE!$P$2-LEN(SOURCE!D1224) &gt;= 0, REPT(" ",SOURCE!$P$2-LEN(SOURCE!D1224)), "")&amp;
      SOURCE!E1224&amp;", "&amp; IF(SOURCE!$Q$2-LEN(SOURCE!E1224) &gt;=0, REPT(" ",SOURCE!$Q$2-LEN(SOURCE!E1224)), "")&amp;
      SOURCE!F1224&amp;", "&amp; IF(SOURCE!$R$2-LEN(SOURCE!F1224) &gt;= 0, REPT(" ",SOURCE!$R$2-LEN(SOURCE!F1224)+2), "")&amp;"("&amp;
      SUBSTITUTE(TEXT(SOURCE!G1224,"??0"),"  ","")&amp;" &lt;&lt; TAM_MAX_BITS) |"&amp; IF(SOURCE!$S$2-3 &gt;= 0, REPT(" ",SOURCE!$S$2-5+4+1-1-LEN(SUBSTITUTE(SUBSTITUTE(TEXT(SOURCE!H1224,"????0"),"  ","")," ",""))), "")&amp;
      SUBSTITUTE(SUBSTITUTE(TEXT(SOURCE!H1224,"????0"),"  ","")," ","")&amp;","&amp; IF(SOURCE!$T$2-3 &gt;= 0, REPT(" ",SOURCE!$T$2-3-5), "")&amp;
      SOURCE!I1224&amp;" | "&amp; IF(SOURCE!$U$2-LEN(SOURCE!I1224) &gt;= 0, REPT(" ",SOURCE!$U$2-LEN(SOURCE!I1224)), "")&amp;
      SOURCE!J1224&amp;      IF(SOURCE!$V$2-LEN(SOURCE!J1224) &gt;= 0, REPT(" ",SOURCE!$V$2-LEN(SOURCE!J1224)), "")&amp;
  " | "&amp; SOURCE!K1224&amp;      IF(SOURCE!$X$2-LEN(SOURCE!K1224) &gt;= 0, REPT(" ",SOURCE!$X$2-LEN(SOURCE!K1224)), "")&amp;
      "},"&amp;IF(SOURCE!L1224&lt;&gt;"",""&amp;SOURCE!L1224,"")
 )
)
)</f>
        <v>/* 1197 */  { itemToBeCoded,               NOPARAM,                     "NPER",                                        "n" STD_SUB_P STD_SUB_E STD_SUB_R,             (0 &lt;&lt; TAM_MAX_BITS) |     0, CAT_RVAR | SLS_UNCHANGED | US_UNCHANGED},</v>
      </c>
    </row>
    <row r="1225" spans="1:1">
      <c r="A1225" s="168" t="str">
        <f>IF(AND(OR(SOURCE!A1225="",ISBLANK(SOURCE!A1225)),SOURCE!B1225&gt;0),IF(ISBLANK(SOURCE!C1225),"",SOURCE!C1225),
IF(SOURCE!B1225&lt;0,VLOOKUP(SOURCE!B1225,lookups!A$1:B$25,2,0),
  IF(ISBLANK(SOURCE!B1225),
    "",
    "/* "&amp;TEXT(SOURCE!B1225,"???0")&amp;" *"&amp;
      SOURCE!C1225&amp;", "&amp; IF(SOURCE!$O$2-LEN(SOURCE!C1225) &gt;= 0, REPT(" ",SOURCE!$O$2-LEN(SOURCE!C1225)), "")&amp;
      SOURCE!D1225&amp;", "&amp; IF(SOURCE!$P$2-LEN(SOURCE!D1225) &gt;= 0, REPT(" ",SOURCE!$P$2-LEN(SOURCE!D1225)), "")&amp;
      SOURCE!E1225&amp;", "&amp; IF(SOURCE!$Q$2-LEN(SOURCE!E1225) &gt;=0, REPT(" ",SOURCE!$Q$2-LEN(SOURCE!E1225)), "")&amp;
      SOURCE!F1225&amp;", "&amp; IF(SOURCE!$R$2-LEN(SOURCE!F1225) &gt;= 0, REPT(" ",SOURCE!$R$2-LEN(SOURCE!F1225)+2), "")&amp;"("&amp;
      SUBSTITUTE(TEXT(SOURCE!G1225,"??0"),"  ","")&amp;" &lt;&lt; TAM_MAX_BITS) |"&amp; IF(SOURCE!$S$2-3 &gt;= 0, REPT(" ",SOURCE!$S$2-5+4+1-1-LEN(SUBSTITUTE(SUBSTITUTE(TEXT(SOURCE!H1225,"????0"),"  ","")," ",""))), "")&amp;
      SUBSTITUTE(SUBSTITUTE(TEXT(SOURCE!H1225,"????0"),"  ","")," ","")&amp;","&amp; IF(SOURCE!$T$2-3 &gt;= 0, REPT(" ",SOURCE!$T$2-3-5), "")&amp;
      SOURCE!I1225&amp;" | "&amp; IF(SOURCE!$U$2-LEN(SOURCE!I1225) &gt;= 0, REPT(" ",SOURCE!$U$2-LEN(SOURCE!I1225)), "")&amp;
      SOURCE!J1225&amp;      IF(SOURCE!$V$2-LEN(SOURCE!J1225) &gt;= 0, REPT(" ",SOURCE!$V$2-LEN(SOURCE!J1225)), "")&amp;
  " | "&amp; SOURCE!K1225&amp;      IF(SOURCE!$X$2-LEN(SOURCE!K1225) &gt;= 0, REPT(" ",SOURCE!$X$2-LEN(SOURCE!K1225)), "")&amp;
      "},"&amp;IF(SOURCE!L1225&lt;&gt;"",""&amp;SOURCE!L1225,"")
 )
)
)</f>
        <v>/* 1198 */  { itemToBeCoded,               NOPARAM,                     "PER/a",                                       "per/a",                                       (0 &lt;&lt; TAM_MAX_BITS) |     0, CAT_RVAR | SLS_UNCHANGED | US_UNCHANGED},</v>
      </c>
    </row>
    <row r="1226" spans="1:1">
      <c r="A1226" s="168" t="str">
        <f>IF(AND(OR(SOURCE!A1226="",ISBLANK(SOURCE!A1226)),SOURCE!B1226&gt;0),IF(ISBLANK(SOURCE!C1226),"",SOURCE!C1226),
IF(SOURCE!B1226&lt;0,VLOOKUP(SOURCE!B1226,lookups!A$1:B$25,2,0),
  IF(ISBLANK(SOURCE!B1226),
    "",
    "/* "&amp;TEXT(SOURCE!B1226,"???0")&amp;" *"&amp;
      SOURCE!C1226&amp;", "&amp; IF(SOURCE!$O$2-LEN(SOURCE!C1226) &gt;= 0, REPT(" ",SOURCE!$O$2-LEN(SOURCE!C1226)), "")&amp;
      SOURCE!D1226&amp;", "&amp; IF(SOURCE!$P$2-LEN(SOURCE!D1226) &gt;= 0, REPT(" ",SOURCE!$P$2-LEN(SOURCE!D1226)), "")&amp;
      SOURCE!E1226&amp;", "&amp; IF(SOURCE!$Q$2-LEN(SOURCE!E1226) &gt;=0, REPT(" ",SOURCE!$Q$2-LEN(SOURCE!E1226)), "")&amp;
      SOURCE!F1226&amp;", "&amp; IF(SOURCE!$R$2-LEN(SOURCE!F1226) &gt;= 0, REPT(" ",SOURCE!$R$2-LEN(SOURCE!F1226)+2), "")&amp;"("&amp;
      SUBSTITUTE(TEXT(SOURCE!G1226,"??0"),"  ","")&amp;" &lt;&lt; TAM_MAX_BITS) |"&amp; IF(SOURCE!$S$2-3 &gt;= 0, REPT(" ",SOURCE!$S$2-5+4+1-1-LEN(SUBSTITUTE(SUBSTITUTE(TEXT(SOURCE!H1226,"????0"),"  ","")," ",""))), "")&amp;
      SUBSTITUTE(SUBSTITUTE(TEXT(SOURCE!H1226,"????0"),"  ","")," ","")&amp;","&amp; IF(SOURCE!$T$2-3 &gt;= 0, REPT(" ",SOURCE!$T$2-3-5), "")&amp;
      SOURCE!I1226&amp;" | "&amp; IF(SOURCE!$U$2-LEN(SOURCE!I1226) &gt;= 0, REPT(" ",SOURCE!$U$2-LEN(SOURCE!I1226)), "")&amp;
      SOURCE!J1226&amp;      IF(SOURCE!$V$2-LEN(SOURCE!J1226) &gt;= 0, REPT(" ",SOURCE!$V$2-LEN(SOURCE!J1226)), "")&amp;
  " | "&amp; SOURCE!K1226&amp;      IF(SOURCE!$X$2-LEN(SOURCE!K1226) &gt;= 0, REPT(" ",SOURCE!$X$2-LEN(SOURCE!K1226)), "")&amp;
      "},"&amp;IF(SOURCE!L1226&lt;&gt;"",""&amp;SOURCE!L1226,"")
 )
)
)</f>
        <v>/* 1199 */  { itemToBeCoded,               NOPARAM,                     "PMT",                                         "PMT",                                         (0 &lt;&lt; TAM_MAX_BITS) |     0, CAT_RVAR | SLS_UNCHANGED | US_UNCHANGED},</v>
      </c>
    </row>
    <row r="1227" spans="1:1">
      <c r="A1227" s="168" t="str">
        <f>IF(AND(OR(SOURCE!A1227="",ISBLANK(SOURCE!A1227)),SOURCE!B1227&gt;0),IF(ISBLANK(SOURCE!C1227),"",SOURCE!C1227),
IF(SOURCE!B1227&lt;0,VLOOKUP(SOURCE!B1227,lookups!A$1:B$25,2,0),
  IF(ISBLANK(SOURCE!B1227),
    "",
    "/* "&amp;TEXT(SOURCE!B1227,"???0")&amp;" *"&amp;
      SOURCE!C1227&amp;", "&amp; IF(SOURCE!$O$2-LEN(SOURCE!C1227) &gt;= 0, REPT(" ",SOURCE!$O$2-LEN(SOURCE!C1227)), "")&amp;
      SOURCE!D1227&amp;", "&amp; IF(SOURCE!$P$2-LEN(SOURCE!D1227) &gt;= 0, REPT(" ",SOURCE!$P$2-LEN(SOURCE!D1227)), "")&amp;
      SOURCE!E1227&amp;", "&amp; IF(SOURCE!$Q$2-LEN(SOURCE!E1227) &gt;=0, REPT(" ",SOURCE!$Q$2-LEN(SOURCE!E1227)), "")&amp;
      SOURCE!F1227&amp;", "&amp; IF(SOURCE!$R$2-LEN(SOURCE!F1227) &gt;= 0, REPT(" ",SOURCE!$R$2-LEN(SOURCE!F1227)+2), "")&amp;"("&amp;
      SUBSTITUTE(TEXT(SOURCE!G1227,"??0"),"  ","")&amp;" &lt;&lt; TAM_MAX_BITS) |"&amp; IF(SOURCE!$S$2-3 &gt;= 0, REPT(" ",SOURCE!$S$2-5+4+1-1-LEN(SUBSTITUTE(SUBSTITUTE(TEXT(SOURCE!H1227,"????0"),"  ","")," ",""))), "")&amp;
      SUBSTITUTE(SUBSTITUTE(TEXT(SOURCE!H1227,"????0"),"  ","")," ","")&amp;","&amp; IF(SOURCE!$T$2-3 &gt;= 0, REPT(" ",SOURCE!$T$2-3-5), "")&amp;
      SOURCE!I1227&amp;" | "&amp; IF(SOURCE!$U$2-LEN(SOURCE!I1227) &gt;= 0, REPT(" ",SOURCE!$U$2-LEN(SOURCE!I1227)), "")&amp;
      SOURCE!J1227&amp;      IF(SOURCE!$V$2-LEN(SOURCE!J1227) &gt;= 0, REPT(" ",SOURCE!$V$2-LEN(SOURCE!J1227)), "")&amp;
  " | "&amp; SOURCE!K1227&amp;      IF(SOURCE!$X$2-LEN(SOURCE!K1227) &gt;= 0, REPT(" ",SOURCE!$X$2-LEN(SOURCE!K1227)), "")&amp;
      "},"&amp;IF(SOURCE!L1227&lt;&gt;"",""&amp;SOURCE!L1227,"")
 )
)
)</f>
        <v>/* 1200 */  { itemToBeCoded,               NOPARAM,                     "PV",                                          "PV",                                          (0 &lt;&lt; TAM_MAX_BITS) |     0, CAT_RVAR | SLS_UNCHANGED | US_UNCHANGED},</v>
      </c>
    </row>
    <row r="1228" spans="1:1">
      <c r="A1228" s="168" t="str">
        <f>IF(AND(OR(SOURCE!A1228="",ISBLANK(SOURCE!A1228)),SOURCE!B1228&gt;0),IF(ISBLANK(SOURCE!C1228),"",SOURCE!C1228),
IF(SOURCE!B1228&lt;0,VLOOKUP(SOURCE!B1228,lookups!A$1:B$25,2,0),
  IF(ISBLANK(SOURCE!B1228),
    "",
    "/* "&amp;TEXT(SOURCE!B1228,"???0")&amp;" *"&amp;
      SOURCE!C1228&amp;", "&amp; IF(SOURCE!$O$2-LEN(SOURCE!C1228) &gt;= 0, REPT(" ",SOURCE!$O$2-LEN(SOURCE!C1228)), "")&amp;
      SOURCE!D1228&amp;", "&amp; IF(SOURCE!$P$2-LEN(SOURCE!D1228) &gt;= 0, REPT(" ",SOURCE!$P$2-LEN(SOURCE!D1228)), "")&amp;
      SOURCE!E1228&amp;", "&amp; IF(SOURCE!$Q$2-LEN(SOURCE!E1228) &gt;=0, REPT(" ",SOURCE!$Q$2-LEN(SOURCE!E1228)), "")&amp;
      SOURCE!F1228&amp;", "&amp; IF(SOURCE!$R$2-LEN(SOURCE!F1228) &gt;= 0, REPT(" ",SOURCE!$R$2-LEN(SOURCE!F1228)+2), "")&amp;"("&amp;
      SUBSTITUTE(TEXT(SOURCE!G1228,"??0"),"  ","")&amp;" &lt;&lt; TAM_MAX_BITS) |"&amp; IF(SOURCE!$S$2-3 &gt;= 0, REPT(" ",SOURCE!$S$2-5+4+1-1-LEN(SUBSTITUTE(SUBSTITUTE(TEXT(SOURCE!H1228,"????0"),"  ","")," ",""))), "")&amp;
      SUBSTITUTE(SUBSTITUTE(TEXT(SOURCE!H1228,"????0"),"  ","")," ","")&amp;","&amp; IF(SOURCE!$T$2-3 &gt;= 0, REPT(" ",SOURCE!$T$2-3-5), "")&amp;
      SOURCE!I1228&amp;" | "&amp; IF(SOURCE!$U$2-LEN(SOURCE!I1228) &gt;= 0, REPT(" ",SOURCE!$U$2-LEN(SOURCE!I1228)), "")&amp;
      SOURCE!J1228&amp;      IF(SOURCE!$V$2-LEN(SOURCE!J1228) &gt;= 0, REPT(" ",SOURCE!$V$2-LEN(SOURCE!J1228)), "")&amp;
  " | "&amp; SOURCE!K1228&amp;      IF(SOURCE!$X$2-LEN(SOURCE!K1228) &gt;= 0, REPT(" ",SOURCE!$X$2-LEN(SOURCE!K1228)), "")&amp;
      "},"&amp;IF(SOURCE!L1228&lt;&gt;"",""&amp;SOURCE!L1228,"")
 )
)
)</f>
        <v>/* 1201 */  { itemToBeCoded,               NOPARAM,                     "GRAMOD",                                      "GRAMOD",                                      (0 &lt;&lt; TAM_MAX_BITS) |     0, CAT_RVAR | SLS_UNCHANGED | US_UNCHANGED},</v>
      </c>
    </row>
    <row r="1229" spans="1:1">
      <c r="A1229" s="168" t="str">
        <f>IF(AND(OR(SOURCE!A1229="",ISBLANK(SOURCE!A1229)),SOURCE!B1229&gt;0),IF(ISBLANK(SOURCE!C1229),"",SOURCE!C1229),
IF(SOURCE!B1229&lt;0,VLOOKUP(SOURCE!B1229,lookups!A$1:B$25,2,0),
  IF(ISBLANK(SOURCE!B1229),
    "",
    "/* "&amp;TEXT(SOURCE!B1229,"???0")&amp;" *"&amp;
      SOURCE!C1229&amp;", "&amp; IF(SOURCE!$O$2-LEN(SOURCE!C1229) &gt;= 0, REPT(" ",SOURCE!$O$2-LEN(SOURCE!C1229)), "")&amp;
      SOURCE!D1229&amp;", "&amp; IF(SOURCE!$P$2-LEN(SOURCE!D1229) &gt;= 0, REPT(" ",SOURCE!$P$2-LEN(SOURCE!D1229)), "")&amp;
      SOURCE!E1229&amp;", "&amp; IF(SOURCE!$Q$2-LEN(SOURCE!E1229) &gt;=0, REPT(" ",SOURCE!$Q$2-LEN(SOURCE!E1229)), "")&amp;
      SOURCE!F1229&amp;", "&amp; IF(SOURCE!$R$2-LEN(SOURCE!F1229) &gt;= 0, REPT(" ",SOURCE!$R$2-LEN(SOURCE!F1229)+2), "")&amp;"("&amp;
      SUBSTITUTE(TEXT(SOURCE!G1229,"??0"),"  ","")&amp;" &lt;&lt; TAM_MAX_BITS) |"&amp; IF(SOURCE!$S$2-3 &gt;= 0, REPT(" ",SOURCE!$S$2-5+4+1-1-LEN(SUBSTITUTE(SUBSTITUTE(TEXT(SOURCE!H1229,"????0"),"  ","")," ",""))), "")&amp;
      SUBSTITUTE(SUBSTITUTE(TEXT(SOURCE!H1229,"????0"),"  ","")," ","")&amp;","&amp; IF(SOURCE!$T$2-3 &gt;= 0, REPT(" ",SOURCE!$T$2-3-5), "")&amp;
      SOURCE!I1229&amp;" | "&amp; IF(SOURCE!$U$2-LEN(SOURCE!I1229) &gt;= 0, REPT(" ",SOURCE!$U$2-LEN(SOURCE!I1229)), "")&amp;
      SOURCE!J1229&amp;      IF(SOURCE!$V$2-LEN(SOURCE!J1229) &gt;= 0, REPT(" ",SOURCE!$V$2-LEN(SOURCE!J1229)), "")&amp;
  " | "&amp; SOURCE!K1229&amp;      IF(SOURCE!$X$2-LEN(SOURCE!K1229) &gt;= 0, REPT(" ",SOURCE!$X$2-LEN(SOURCE!K1229)), "")&amp;
      "},"&amp;IF(SOURCE!L1229&lt;&gt;"",""&amp;SOURCE!L1229,"")
 )
)
)</f>
        <v>/* 1202 */  { itemToBeCoded,               NOPARAM,                     "Mat_A",                                       "Mat A",                                       (0 &lt;&lt; TAM_MAX_BITS) |     0, CAT_RVAR | SLS_UNCHANGED | US_UNCHANGED},</v>
      </c>
    </row>
    <row r="1230" spans="1:1">
      <c r="A1230" s="168" t="str">
        <f>IF(AND(OR(SOURCE!A1230="",ISBLANK(SOURCE!A1230)),SOURCE!B1230&gt;0),IF(ISBLANK(SOURCE!C1230),"",SOURCE!C1230),
IF(SOURCE!B1230&lt;0,VLOOKUP(SOURCE!B1230,lookups!A$1:B$25,2,0),
  IF(ISBLANK(SOURCE!B1230),
    "",
    "/* "&amp;TEXT(SOURCE!B1230,"???0")&amp;" *"&amp;
      SOURCE!C1230&amp;", "&amp; IF(SOURCE!$O$2-LEN(SOURCE!C1230) &gt;= 0, REPT(" ",SOURCE!$O$2-LEN(SOURCE!C1230)), "")&amp;
      SOURCE!D1230&amp;", "&amp; IF(SOURCE!$P$2-LEN(SOURCE!D1230) &gt;= 0, REPT(" ",SOURCE!$P$2-LEN(SOURCE!D1230)), "")&amp;
      SOURCE!E1230&amp;", "&amp; IF(SOURCE!$Q$2-LEN(SOURCE!E1230) &gt;=0, REPT(" ",SOURCE!$Q$2-LEN(SOURCE!E1230)), "")&amp;
      SOURCE!F1230&amp;", "&amp; IF(SOURCE!$R$2-LEN(SOURCE!F1230) &gt;= 0, REPT(" ",SOURCE!$R$2-LEN(SOURCE!F1230)+2), "")&amp;"("&amp;
      SUBSTITUTE(TEXT(SOURCE!G1230,"??0"),"  ","")&amp;" &lt;&lt; TAM_MAX_BITS) |"&amp; IF(SOURCE!$S$2-3 &gt;= 0, REPT(" ",SOURCE!$S$2-5+4+1-1-LEN(SUBSTITUTE(SUBSTITUTE(TEXT(SOURCE!H1230,"????0"),"  ","")," ",""))), "")&amp;
      SUBSTITUTE(SUBSTITUTE(TEXT(SOURCE!H1230,"????0"),"  ","")," ","")&amp;","&amp; IF(SOURCE!$T$2-3 &gt;= 0, REPT(" ",SOURCE!$T$2-3-5), "")&amp;
      SOURCE!I1230&amp;" | "&amp; IF(SOURCE!$U$2-LEN(SOURCE!I1230) &gt;= 0, REPT(" ",SOURCE!$U$2-LEN(SOURCE!I1230)), "")&amp;
      SOURCE!J1230&amp;      IF(SOURCE!$V$2-LEN(SOURCE!J1230) &gt;= 0, REPT(" ",SOURCE!$V$2-LEN(SOURCE!J1230)), "")&amp;
  " | "&amp; SOURCE!K1230&amp;      IF(SOURCE!$X$2-LEN(SOURCE!K1230) &gt;= 0, REPT(" ",SOURCE!$X$2-LEN(SOURCE!K1230)), "")&amp;
      "},"&amp;IF(SOURCE!L1230&lt;&gt;"",""&amp;SOURCE!L1230,"")
 )
)
)</f>
        <v>/* 1203 */  { itemToBeCoded,               NOPARAM,                     "Mat_B",                                       "Mat B",                                       (0 &lt;&lt; TAM_MAX_BITS) |     0, CAT_RVAR | SLS_UNCHANGED | US_UNCHANGED},</v>
      </c>
    </row>
    <row r="1231" spans="1:1">
      <c r="A1231" s="168" t="str">
        <f>IF(AND(OR(SOURCE!A1231="",ISBLANK(SOURCE!A1231)),SOURCE!B1231&gt;0),IF(ISBLANK(SOURCE!C1231),"",SOURCE!C1231),
IF(SOURCE!B1231&lt;0,VLOOKUP(SOURCE!B1231,lookups!A$1:B$25,2,0),
  IF(ISBLANK(SOURCE!B1231),
    "",
    "/* "&amp;TEXT(SOURCE!B1231,"???0")&amp;" *"&amp;
      SOURCE!C1231&amp;", "&amp; IF(SOURCE!$O$2-LEN(SOURCE!C1231) &gt;= 0, REPT(" ",SOURCE!$O$2-LEN(SOURCE!C1231)), "")&amp;
      SOURCE!D1231&amp;", "&amp; IF(SOURCE!$P$2-LEN(SOURCE!D1231) &gt;= 0, REPT(" ",SOURCE!$P$2-LEN(SOURCE!D1231)), "")&amp;
      SOURCE!E1231&amp;", "&amp; IF(SOURCE!$Q$2-LEN(SOURCE!E1231) &gt;=0, REPT(" ",SOURCE!$Q$2-LEN(SOURCE!E1231)), "")&amp;
      SOURCE!F1231&amp;", "&amp; IF(SOURCE!$R$2-LEN(SOURCE!F1231) &gt;= 0, REPT(" ",SOURCE!$R$2-LEN(SOURCE!F1231)+2), "")&amp;"("&amp;
      SUBSTITUTE(TEXT(SOURCE!G1231,"??0"),"  ","")&amp;" &lt;&lt; TAM_MAX_BITS) |"&amp; IF(SOURCE!$S$2-3 &gt;= 0, REPT(" ",SOURCE!$S$2-5+4+1-1-LEN(SUBSTITUTE(SUBSTITUTE(TEXT(SOURCE!H1231,"????0"),"  ","")," ",""))), "")&amp;
      SUBSTITUTE(SUBSTITUTE(TEXT(SOURCE!H1231,"????0"),"  ","")," ","")&amp;","&amp; IF(SOURCE!$T$2-3 &gt;= 0, REPT(" ",SOURCE!$T$2-3-5), "")&amp;
      SOURCE!I1231&amp;" | "&amp; IF(SOURCE!$U$2-LEN(SOURCE!I1231) &gt;= 0, REPT(" ",SOURCE!$U$2-LEN(SOURCE!I1231)), "")&amp;
      SOURCE!J1231&amp;      IF(SOURCE!$V$2-LEN(SOURCE!J1231) &gt;= 0, REPT(" ",SOURCE!$V$2-LEN(SOURCE!J1231)), "")&amp;
  " | "&amp; SOURCE!K1231&amp;      IF(SOURCE!$X$2-LEN(SOURCE!K1231) &gt;= 0, REPT(" ",SOURCE!$X$2-LEN(SOURCE!K1231)), "")&amp;
      "},"&amp;IF(SOURCE!L1231&lt;&gt;"",""&amp;SOURCE!L1231,"")
 )
)
)</f>
        <v>/* 1204 */  { itemToBeCoded,               NOPARAM,                     "Mat_X",                                       "Mat X",                                       (0 &lt;&lt; TAM_MAX_BITS) |     0, CAT_RVAR | SLS_UNCHANGED | US_UNCHANGED},</v>
      </c>
    </row>
    <row r="1232" spans="1:1">
      <c r="A1232" s="168" t="str">
        <f>IF(AND(OR(SOURCE!A1232="",ISBLANK(SOURCE!A1232)),SOURCE!B1232&gt;0),IF(ISBLANK(SOURCE!C1232),"",SOURCE!C1232),
IF(SOURCE!B1232&lt;0,VLOOKUP(SOURCE!B1232,lookups!A$1:B$25,2,0),
  IF(ISBLANK(SOURCE!B1232),
    "",
    "/* "&amp;TEXT(SOURCE!B1232,"???0")&amp;" *"&amp;
      SOURCE!C1232&amp;", "&amp; IF(SOURCE!$O$2-LEN(SOURCE!C1232) &gt;= 0, REPT(" ",SOURCE!$O$2-LEN(SOURCE!C1232)), "")&amp;
      SOURCE!D1232&amp;", "&amp; IF(SOURCE!$P$2-LEN(SOURCE!D1232) &gt;= 0, REPT(" ",SOURCE!$P$2-LEN(SOURCE!D1232)), "")&amp;
      SOURCE!E1232&amp;", "&amp; IF(SOURCE!$Q$2-LEN(SOURCE!E1232) &gt;=0, REPT(" ",SOURCE!$Q$2-LEN(SOURCE!E1232)), "")&amp;
      SOURCE!F1232&amp;", "&amp; IF(SOURCE!$R$2-LEN(SOURCE!F1232) &gt;= 0, REPT(" ",SOURCE!$R$2-LEN(SOURCE!F1232)+2), "")&amp;"("&amp;
      SUBSTITUTE(TEXT(SOURCE!G1232,"??0"),"  ","")&amp;" &lt;&lt; TAM_MAX_BITS) |"&amp; IF(SOURCE!$S$2-3 &gt;= 0, REPT(" ",SOURCE!$S$2-5+4+1-1-LEN(SUBSTITUTE(SUBSTITUTE(TEXT(SOURCE!H1232,"????0"),"  ","")," ",""))), "")&amp;
      SUBSTITUTE(SUBSTITUTE(TEXT(SOURCE!H1232,"????0"),"  ","")," ","")&amp;","&amp; IF(SOURCE!$T$2-3 &gt;= 0, REPT(" ",SOURCE!$T$2-3-5), "")&amp;
      SOURCE!I1232&amp;" | "&amp; IF(SOURCE!$U$2-LEN(SOURCE!I1232) &gt;= 0, REPT(" ",SOURCE!$U$2-LEN(SOURCE!I1232)), "")&amp;
      SOURCE!J1232&amp;      IF(SOURCE!$V$2-LEN(SOURCE!J1232) &gt;= 0, REPT(" ",SOURCE!$V$2-LEN(SOURCE!J1232)), "")&amp;
  " | "&amp; SOURCE!K1232&amp;      IF(SOURCE!$X$2-LEN(SOURCE!K1232) &gt;= 0, REPT(" ",SOURCE!$X$2-LEN(SOURCE!K1232)), "")&amp;
      "},"&amp;IF(SOURCE!L1232&lt;&gt;"",""&amp;SOURCE!L1232,"")
 )
)
)</f>
        <v>/* 1205 */  { itemToBeCoded,               NOPARAM,                     "1205",                                        "1205",                                        (0 &lt;&lt; TAM_MAX_BITS) |     0, CAT_FREE | SLS_UNCHANGED | US_UNCHANGED},</v>
      </c>
    </row>
    <row r="1233" spans="1:1">
      <c r="A1233" s="168" t="str">
        <f>IF(AND(OR(SOURCE!A1233="",ISBLANK(SOURCE!A1233)),SOURCE!B1233&gt;0),IF(ISBLANK(SOURCE!C1233),"",SOURCE!C1233),
IF(SOURCE!B1233&lt;0,VLOOKUP(SOURCE!B1233,lookups!A$1:B$25,2,0),
  IF(ISBLANK(SOURCE!B1233),
    "",
    "/* "&amp;TEXT(SOURCE!B1233,"???0")&amp;" *"&amp;
      SOURCE!C1233&amp;", "&amp; IF(SOURCE!$O$2-LEN(SOURCE!C1233) &gt;= 0, REPT(" ",SOURCE!$O$2-LEN(SOURCE!C1233)), "")&amp;
      SOURCE!D1233&amp;", "&amp; IF(SOURCE!$P$2-LEN(SOURCE!D1233) &gt;= 0, REPT(" ",SOURCE!$P$2-LEN(SOURCE!D1233)), "")&amp;
      SOURCE!E1233&amp;", "&amp; IF(SOURCE!$Q$2-LEN(SOURCE!E1233) &gt;=0, REPT(" ",SOURCE!$Q$2-LEN(SOURCE!E1233)), "")&amp;
      SOURCE!F1233&amp;", "&amp; IF(SOURCE!$R$2-LEN(SOURCE!F1233) &gt;= 0, REPT(" ",SOURCE!$R$2-LEN(SOURCE!F1233)+2), "")&amp;"("&amp;
      SUBSTITUTE(TEXT(SOURCE!G1233,"??0"),"  ","")&amp;" &lt;&lt; TAM_MAX_BITS) |"&amp; IF(SOURCE!$S$2-3 &gt;= 0, REPT(" ",SOURCE!$S$2-5+4+1-1-LEN(SUBSTITUTE(SUBSTITUTE(TEXT(SOURCE!H1233,"????0"),"  ","")," ",""))), "")&amp;
      SUBSTITUTE(SUBSTITUTE(TEXT(SOURCE!H1233,"????0"),"  ","")," ","")&amp;","&amp; IF(SOURCE!$T$2-3 &gt;= 0, REPT(" ",SOURCE!$T$2-3-5), "")&amp;
      SOURCE!I1233&amp;" | "&amp; IF(SOURCE!$U$2-LEN(SOURCE!I1233) &gt;= 0, REPT(" ",SOURCE!$U$2-LEN(SOURCE!I1233)), "")&amp;
      SOURCE!J1233&amp;      IF(SOURCE!$V$2-LEN(SOURCE!J1233) &gt;= 0, REPT(" ",SOURCE!$V$2-LEN(SOURCE!J1233)), "")&amp;
  " | "&amp; SOURCE!K1233&amp;      IF(SOURCE!$X$2-LEN(SOURCE!K1233) &gt;= 0, REPT(" ",SOURCE!$X$2-LEN(SOURCE!K1233)), "")&amp;
      "},"&amp;IF(SOURCE!L1233&lt;&gt;"",""&amp;SOURCE!L1233,"")
 )
)
)</f>
        <v>/* 1206 */  { itemToBeCoded,               NOPARAM,                     "1206",                                        "1206",                                        (0 &lt;&lt; TAM_MAX_BITS) |     0, CAT_FREE | SLS_UNCHANGED | US_UNCHANGED},</v>
      </c>
    </row>
    <row r="1234" spans="1:1">
      <c r="A1234" s="168" t="str">
        <f>IF(AND(OR(SOURCE!A1234="",ISBLANK(SOURCE!A1234)),SOURCE!B1234&gt;0),IF(ISBLANK(SOURCE!C1234),"",SOURCE!C1234),
IF(SOURCE!B1234&lt;0,VLOOKUP(SOURCE!B1234,lookups!A$1:B$25,2,0),
  IF(ISBLANK(SOURCE!B1234),
    "",
    "/* "&amp;TEXT(SOURCE!B1234,"???0")&amp;" *"&amp;
      SOURCE!C1234&amp;", "&amp; IF(SOURCE!$O$2-LEN(SOURCE!C1234) &gt;= 0, REPT(" ",SOURCE!$O$2-LEN(SOURCE!C1234)), "")&amp;
      SOURCE!D1234&amp;", "&amp; IF(SOURCE!$P$2-LEN(SOURCE!D1234) &gt;= 0, REPT(" ",SOURCE!$P$2-LEN(SOURCE!D1234)), "")&amp;
      SOURCE!E1234&amp;", "&amp; IF(SOURCE!$Q$2-LEN(SOURCE!E1234) &gt;=0, REPT(" ",SOURCE!$Q$2-LEN(SOURCE!E1234)), "")&amp;
      SOURCE!F1234&amp;", "&amp; IF(SOURCE!$R$2-LEN(SOURCE!F1234) &gt;= 0, REPT(" ",SOURCE!$R$2-LEN(SOURCE!F1234)+2), "")&amp;"("&amp;
      SUBSTITUTE(TEXT(SOURCE!G1234,"??0"),"  ","")&amp;" &lt;&lt; TAM_MAX_BITS) |"&amp; IF(SOURCE!$S$2-3 &gt;= 0, REPT(" ",SOURCE!$S$2-5+4+1-1-LEN(SUBSTITUTE(SUBSTITUTE(TEXT(SOURCE!H1234,"????0"),"  ","")," ",""))), "")&amp;
      SUBSTITUTE(SUBSTITUTE(TEXT(SOURCE!H1234,"????0"),"  ","")," ","")&amp;","&amp; IF(SOURCE!$T$2-3 &gt;= 0, REPT(" ",SOURCE!$T$2-3-5), "")&amp;
      SOURCE!I1234&amp;" | "&amp; IF(SOURCE!$U$2-LEN(SOURCE!I1234) &gt;= 0, REPT(" ",SOURCE!$U$2-LEN(SOURCE!I1234)), "")&amp;
      SOURCE!J1234&amp;      IF(SOURCE!$V$2-LEN(SOURCE!J1234) &gt;= 0, REPT(" ",SOURCE!$V$2-LEN(SOURCE!J1234)), "")&amp;
  " | "&amp; SOURCE!K1234&amp;      IF(SOURCE!$X$2-LEN(SOURCE!K1234) &gt;= 0, REPT(" ",SOURCE!$X$2-LEN(SOURCE!K1234)), "")&amp;
      "},"&amp;IF(SOURCE!L1234&lt;&gt;"",""&amp;SOURCE!L1234,"")
 )
)
)</f>
        <v/>
      </c>
    </row>
    <row r="1235" spans="1:1">
      <c r="A1235" s="168" t="str">
        <f>IF(AND(OR(SOURCE!A1235="",ISBLANK(SOURCE!A1235)),SOURCE!B1235&gt;0),IF(ISBLANK(SOURCE!C1235),"",SOURCE!C1235),
IF(SOURCE!B1235&lt;0,VLOOKUP(SOURCE!B1235,lookups!A$1:B$25,2,0),
  IF(ISBLANK(SOURCE!B1235),
    "",
    "/* "&amp;TEXT(SOURCE!B1235,"???0")&amp;" *"&amp;
      SOURCE!C1235&amp;", "&amp; IF(SOURCE!$O$2-LEN(SOURCE!C1235) &gt;= 0, REPT(" ",SOURCE!$O$2-LEN(SOURCE!C1235)), "")&amp;
      SOURCE!D1235&amp;", "&amp; IF(SOURCE!$P$2-LEN(SOURCE!D1235) &gt;= 0, REPT(" ",SOURCE!$P$2-LEN(SOURCE!D1235)), "")&amp;
      SOURCE!E1235&amp;", "&amp; IF(SOURCE!$Q$2-LEN(SOURCE!E1235) &gt;=0, REPT(" ",SOURCE!$Q$2-LEN(SOURCE!E1235)), "")&amp;
      SOURCE!F1235&amp;", "&amp; IF(SOURCE!$R$2-LEN(SOURCE!F1235) &gt;= 0, REPT(" ",SOURCE!$R$2-LEN(SOURCE!F1235)+2), "")&amp;"("&amp;
      SUBSTITUTE(TEXT(SOURCE!G1235,"??0"),"  ","")&amp;" &lt;&lt; TAM_MAX_BITS) |"&amp; IF(SOURCE!$S$2-3 &gt;= 0, REPT(" ",SOURCE!$S$2-5+4+1-1-LEN(SUBSTITUTE(SUBSTITUTE(TEXT(SOURCE!H1235,"????0"),"  ","")," ",""))), "")&amp;
      SUBSTITUTE(SUBSTITUTE(TEXT(SOURCE!H1235,"????0"),"  ","")," ","")&amp;","&amp; IF(SOURCE!$T$2-3 &gt;= 0, REPT(" ",SOURCE!$T$2-3-5), "")&amp;
      SOURCE!I1235&amp;" | "&amp; IF(SOURCE!$U$2-LEN(SOURCE!I1235) &gt;= 0, REPT(" ",SOURCE!$U$2-LEN(SOURCE!I1235)), "")&amp;
      SOURCE!J1235&amp;      IF(SOURCE!$V$2-LEN(SOURCE!J1235) &gt;= 0, REPT(" ",SOURCE!$V$2-LEN(SOURCE!J1235)), "")&amp;
  " | "&amp; SOURCE!K1235&amp;      IF(SOURCE!$X$2-LEN(SOURCE!K1235) &gt;= 0, REPT(" ",SOURCE!$X$2-LEN(SOURCE!K1235)), "")&amp;
      "},"&amp;IF(SOURCE!L1235&lt;&gt;"",""&amp;SOURCE!L1235,"")
 )
)
)</f>
        <v/>
      </c>
    </row>
    <row r="1236" spans="1:1">
      <c r="A1236" s="168" t="str">
        <f>IF(AND(OR(SOURCE!A1236="",ISBLANK(SOURCE!A1236)),SOURCE!B1236&gt;0),IF(ISBLANK(SOURCE!C1236),"",SOURCE!C1236),
IF(SOURCE!B1236&lt;0,VLOOKUP(SOURCE!B1236,lookups!A$1:B$25,2,0),
  IF(ISBLANK(SOURCE!B1236),
    "",
    "/* "&amp;TEXT(SOURCE!B1236,"???0")&amp;" *"&amp;
      SOURCE!C1236&amp;", "&amp; IF(SOURCE!$O$2-LEN(SOURCE!C1236) &gt;= 0, REPT(" ",SOURCE!$O$2-LEN(SOURCE!C1236)), "")&amp;
      SOURCE!D1236&amp;", "&amp; IF(SOURCE!$P$2-LEN(SOURCE!D1236) &gt;= 0, REPT(" ",SOURCE!$P$2-LEN(SOURCE!D1236)), "")&amp;
      SOURCE!E1236&amp;", "&amp; IF(SOURCE!$Q$2-LEN(SOURCE!E1236) &gt;=0, REPT(" ",SOURCE!$Q$2-LEN(SOURCE!E1236)), "")&amp;
      SOURCE!F1236&amp;", "&amp; IF(SOURCE!$R$2-LEN(SOURCE!F1236) &gt;= 0, REPT(" ",SOURCE!$R$2-LEN(SOURCE!F1236)+2), "")&amp;"("&amp;
      SUBSTITUTE(TEXT(SOURCE!G1236,"??0"),"  ","")&amp;" &lt;&lt; TAM_MAX_BITS) |"&amp; IF(SOURCE!$S$2-3 &gt;= 0, REPT(" ",SOURCE!$S$2-5+4+1-1-LEN(SUBSTITUTE(SUBSTITUTE(TEXT(SOURCE!H1236,"????0"),"  ","")," ",""))), "")&amp;
      SUBSTITUTE(SUBSTITUTE(TEXT(SOURCE!H1236,"????0"),"  ","")," ","")&amp;","&amp; IF(SOURCE!$T$2-3 &gt;= 0, REPT(" ",SOURCE!$T$2-3-5), "")&amp;
      SOURCE!I1236&amp;" | "&amp; IF(SOURCE!$U$2-LEN(SOURCE!I1236) &gt;= 0, REPT(" ",SOURCE!$U$2-LEN(SOURCE!I1236)), "")&amp;
      SOURCE!J1236&amp;      IF(SOURCE!$V$2-LEN(SOURCE!J1236) &gt;= 0, REPT(" ",SOURCE!$V$2-LEN(SOURCE!J1236)), "")&amp;
  " | "&amp; SOURCE!K1236&amp;      IF(SOURCE!$X$2-LEN(SOURCE!K1236) &gt;= 0, REPT(" ",SOURCE!$X$2-LEN(SOURCE!K1236)), "")&amp;
      "},"&amp;IF(SOURCE!L1236&lt;&gt;"",""&amp;SOURCE!L1236,"")
 )
)
)</f>
        <v>// Probability distributions</v>
      </c>
    </row>
    <row r="1237" spans="1:1">
      <c r="A1237" s="168" t="str">
        <f>IF(AND(OR(SOURCE!A1237="",ISBLANK(SOURCE!A1237)),SOURCE!B1237&gt;0),IF(ISBLANK(SOURCE!C1237),"",SOURCE!C1237),
IF(SOURCE!B1237&lt;0,VLOOKUP(SOURCE!B1237,lookups!A$1:B$25,2,0),
  IF(ISBLANK(SOURCE!B1237),
    "",
    "/* "&amp;TEXT(SOURCE!B1237,"???0")&amp;" *"&amp;
      SOURCE!C1237&amp;", "&amp; IF(SOURCE!$O$2-LEN(SOURCE!C1237) &gt;= 0, REPT(" ",SOURCE!$O$2-LEN(SOURCE!C1237)), "")&amp;
      SOURCE!D1237&amp;", "&amp; IF(SOURCE!$P$2-LEN(SOURCE!D1237) &gt;= 0, REPT(" ",SOURCE!$P$2-LEN(SOURCE!D1237)), "")&amp;
      SOURCE!E1237&amp;", "&amp; IF(SOURCE!$Q$2-LEN(SOURCE!E1237) &gt;=0, REPT(" ",SOURCE!$Q$2-LEN(SOURCE!E1237)), "")&amp;
      SOURCE!F1237&amp;", "&amp; IF(SOURCE!$R$2-LEN(SOURCE!F1237) &gt;= 0, REPT(" ",SOURCE!$R$2-LEN(SOURCE!F1237)+2), "")&amp;"("&amp;
      SUBSTITUTE(TEXT(SOURCE!G1237,"??0"),"  ","")&amp;" &lt;&lt; TAM_MAX_BITS) |"&amp; IF(SOURCE!$S$2-3 &gt;= 0, REPT(" ",SOURCE!$S$2-5+4+1-1-LEN(SUBSTITUTE(SUBSTITUTE(TEXT(SOURCE!H1237,"????0"),"  ","")," ",""))), "")&amp;
      SUBSTITUTE(SUBSTITUTE(TEXT(SOURCE!H1237,"????0"),"  ","")," ","")&amp;","&amp; IF(SOURCE!$T$2-3 &gt;= 0, REPT(" ",SOURCE!$T$2-3-5), "")&amp;
      SOURCE!I1237&amp;" | "&amp; IF(SOURCE!$U$2-LEN(SOURCE!I1237) &gt;= 0, REPT(" ",SOURCE!$U$2-LEN(SOURCE!I1237)), "")&amp;
      SOURCE!J1237&amp;      IF(SOURCE!$V$2-LEN(SOURCE!J1237) &gt;= 0, REPT(" ",SOURCE!$V$2-LEN(SOURCE!J1237)), "")&amp;
  " | "&amp; SOURCE!K1237&amp;      IF(SOURCE!$X$2-LEN(SOURCE!K1237) &gt;= 0, REPT(" ",SOURCE!$X$2-LEN(SOURCE!K1237)), "")&amp;
      "},"&amp;IF(SOURCE!L1237&lt;&gt;"",""&amp;SOURCE!L1237,"")
 )
)
)</f>
        <v>/* 1207 */  { itemToBeCoded,               NOPARAM,                     "Binom:",                                      "Binom:",                                      (0 &lt;&lt; TAM_MAX_BITS) |     0, CAT_MENU | SLS_UNCHANGED | US_UNCHANGED},</v>
      </c>
    </row>
    <row r="1238" spans="1:1">
      <c r="A1238" s="168" t="str">
        <f>IF(AND(OR(SOURCE!A1238="",ISBLANK(SOURCE!A1238)),SOURCE!B1238&gt;0),IF(ISBLANK(SOURCE!C1238),"",SOURCE!C1238),
IF(SOURCE!B1238&lt;0,VLOOKUP(SOURCE!B1238,lookups!A$1:B$25,2,0),
  IF(ISBLANK(SOURCE!B1238),
    "",
    "/* "&amp;TEXT(SOURCE!B1238,"???0")&amp;" *"&amp;
      SOURCE!C1238&amp;", "&amp; IF(SOURCE!$O$2-LEN(SOURCE!C1238) &gt;= 0, REPT(" ",SOURCE!$O$2-LEN(SOURCE!C1238)), "")&amp;
      SOURCE!D1238&amp;", "&amp; IF(SOURCE!$P$2-LEN(SOURCE!D1238) &gt;= 0, REPT(" ",SOURCE!$P$2-LEN(SOURCE!D1238)), "")&amp;
      SOURCE!E1238&amp;", "&amp; IF(SOURCE!$Q$2-LEN(SOURCE!E1238) &gt;=0, REPT(" ",SOURCE!$Q$2-LEN(SOURCE!E1238)), "")&amp;
      SOURCE!F1238&amp;", "&amp; IF(SOURCE!$R$2-LEN(SOURCE!F1238) &gt;= 0, REPT(" ",SOURCE!$R$2-LEN(SOURCE!F1238)+2), "")&amp;"("&amp;
      SUBSTITUTE(TEXT(SOURCE!G1238,"??0"),"  ","")&amp;" &lt;&lt; TAM_MAX_BITS) |"&amp; IF(SOURCE!$S$2-3 &gt;= 0, REPT(" ",SOURCE!$S$2-5+4+1-1-LEN(SUBSTITUTE(SUBSTITUTE(TEXT(SOURCE!H1238,"????0"),"  ","")," ",""))), "")&amp;
      SUBSTITUTE(SUBSTITUTE(TEXT(SOURCE!H1238,"????0"),"  ","")," ","")&amp;","&amp; IF(SOURCE!$T$2-3 &gt;= 0, REPT(" ",SOURCE!$T$2-3-5), "")&amp;
      SOURCE!I1238&amp;" | "&amp; IF(SOURCE!$U$2-LEN(SOURCE!I1238) &gt;= 0, REPT(" ",SOURCE!$U$2-LEN(SOURCE!I1238)), "")&amp;
      SOURCE!J1238&amp;      IF(SOURCE!$V$2-LEN(SOURCE!J1238) &gt;= 0, REPT(" ",SOURCE!$V$2-LEN(SOURCE!J1238)), "")&amp;
  " | "&amp; SOURCE!K1238&amp;      IF(SOURCE!$X$2-LEN(SOURCE!K1238) &gt;= 0, REPT(" ",SOURCE!$X$2-LEN(SOURCE!K1238)), "")&amp;
      "},"&amp;IF(SOURCE!L1238&lt;&gt;"",""&amp;SOURCE!L1238,"")
 )
)
)</f>
        <v>/* 1208 */  { itemToBeCoded,               NOPARAM,                     "Binom" STD_SUB_p,                             "Binom" STD_SUB_p,                             (0 &lt;&lt; TAM_MAX_BITS) |     0, CAT_FNCT | SLS_ENABLED   | US_ENABLED  },</v>
      </c>
    </row>
    <row r="1239" spans="1:1">
      <c r="A1239" s="168" t="str">
        <f>IF(AND(OR(SOURCE!A1239="",ISBLANK(SOURCE!A1239)),SOURCE!B1239&gt;0),IF(ISBLANK(SOURCE!C1239),"",SOURCE!C1239),
IF(SOURCE!B1239&lt;0,VLOOKUP(SOURCE!B1239,lookups!A$1:B$25,2,0),
  IF(ISBLANK(SOURCE!B1239),
    "",
    "/* "&amp;TEXT(SOURCE!B1239,"???0")&amp;" *"&amp;
      SOURCE!C1239&amp;", "&amp; IF(SOURCE!$O$2-LEN(SOURCE!C1239) &gt;= 0, REPT(" ",SOURCE!$O$2-LEN(SOURCE!C1239)), "")&amp;
      SOURCE!D1239&amp;", "&amp; IF(SOURCE!$P$2-LEN(SOURCE!D1239) &gt;= 0, REPT(" ",SOURCE!$P$2-LEN(SOURCE!D1239)), "")&amp;
      SOURCE!E1239&amp;", "&amp; IF(SOURCE!$Q$2-LEN(SOURCE!E1239) &gt;=0, REPT(" ",SOURCE!$Q$2-LEN(SOURCE!E1239)), "")&amp;
      SOURCE!F1239&amp;", "&amp; IF(SOURCE!$R$2-LEN(SOURCE!F1239) &gt;= 0, REPT(" ",SOURCE!$R$2-LEN(SOURCE!F1239)+2), "")&amp;"("&amp;
      SUBSTITUTE(TEXT(SOURCE!G1239,"??0"),"  ","")&amp;" &lt;&lt; TAM_MAX_BITS) |"&amp; IF(SOURCE!$S$2-3 &gt;= 0, REPT(" ",SOURCE!$S$2-5+4+1-1-LEN(SUBSTITUTE(SUBSTITUTE(TEXT(SOURCE!H1239,"????0"),"  ","")," ",""))), "")&amp;
      SUBSTITUTE(SUBSTITUTE(TEXT(SOURCE!H1239,"????0"),"  ","")," ","")&amp;","&amp; IF(SOURCE!$T$2-3 &gt;= 0, REPT(" ",SOURCE!$T$2-3-5), "")&amp;
      SOURCE!I1239&amp;" | "&amp; IF(SOURCE!$U$2-LEN(SOURCE!I1239) &gt;= 0, REPT(" ",SOURCE!$U$2-LEN(SOURCE!I1239)), "")&amp;
      SOURCE!J1239&amp;      IF(SOURCE!$V$2-LEN(SOURCE!J1239) &gt;= 0, REPT(" ",SOURCE!$V$2-LEN(SOURCE!J1239)), "")&amp;
  " | "&amp; SOURCE!K1239&amp;      IF(SOURCE!$X$2-LEN(SOURCE!K1239) &gt;= 0, REPT(" ",SOURCE!$X$2-LEN(SOURCE!K1239)), "")&amp;
      "},"&amp;IF(SOURCE!L1239&lt;&gt;"",""&amp;SOURCE!L1239,"")
 )
)
)</f>
        <v>/* 1209 */  { itemToBeCoded,               NOPARAM,                     "Binom" STD_GAUSS_BLACK_L STD_GAUSS_WHITE_R,   "Binom" STD_GAUSS_BLACK_L STD_GAUSS_WHITE_R,   (0 &lt;&lt; TAM_MAX_BITS) |     0, CAT_FNCT | SLS_ENABLED   | US_ENABLED  },</v>
      </c>
    </row>
    <row r="1240" spans="1:1">
      <c r="A1240" s="168" t="str">
        <f>IF(AND(OR(SOURCE!A1240="",ISBLANK(SOURCE!A1240)),SOURCE!B1240&gt;0),IF(ISBLANK(SOURCE!C1240),"",SOURCE!C1240),
IF(SOURCE!B1240&lt;0,VLOOKUP(SOURCE!B1240,lookups!A$1:B$25,2,0),
  IF(ISBLANK(SOURCE!B1240),
    "",
    "/* "&amp;TEXT(SOURCE!B1240,"???0")&amp;" *"&amp;
      SOURCE!C1240&amp;", "&amp; IF(SOURCE!$O$2-LEN(SOURCE!C1240) &gt;= 0, REPT(" ",SOURCE!$O$2-LEN(SOURCE!C1240)), "")&amp;
      SOURCE!D1240&amp;", "&amp; IF(SOURCE!$P$2-LEN(SOURCE!D1240) &gt;= 0, REPT(" ",SOURCE!$P$2-LEN(SOURCE!D1240)), "")&amp;
      SOURCE!E1240&amp;", "&amp; IF(SOURCE!$Q$2-LEN(SOURCE!E1240) &gt;=0, REPT(" ",SOURCE!$Q$2-LEN(SOURCE!E1240)), "")&amp;
      SOURCE!F1240&amp;", "&amp; IF(SOURCE!$R$2-LEN(SOURCE!F1240) &gt;= 0, REPT(" ",SOURCE!$R$2-LEN(SOURCE!F1240)+2), "")&amp;"("&amp;
      SUBSTITUTE(TEXT(SOURCE!G1240,"??0"),"  ","")&amp;" &lt;&lt; TAM_MAX_BITS) |"&amp; IF(SOURCE!$S$2-3 &gt;= 0, REPT(" ",SOURCE!$S$2-5+4+1-1-LEN(SUBSTITUTE(SUBSTITUTE(TEXT(SOURCE!H1240,"????0"),"  ","")," ",""))), "")&amp;
      SUBSTITUTE(SUBSTITUTE(TEXT(SOURCE!H1240,"????0"),"  ","")," ","")&amp;","&amp; IF(SOURCE!$T$2-3 &gt;= 0, REPT(" ",SOURCE!$T$2-3-5), "")&amp;
      SOURCE!I1240&amp;" | "&amp; IF(SOURCE!$U$2-LEN(SOURCE!I1240) &gt;= 0, REPT(" ",SOURCE!$U$2-LEN(SOURCE!I1240)), "")&amp;
      SOURCE!J1240&amp;      IF(SOURCE!$V$2-LEN(SOURCE!J1240) &gt;= 0, REPT(" ",SOURCE!$V$2-LEN(SOURCE!J1240)), "")&amp;
  " | "&amp; SOURCE!K1240&amp;      IF(SOURCE!$X$2-LEN(SOURCE!K1240) &gt;= 0, REPT(" ",SOURCE!$X$2-LEN(SOURCE!K1240)), "")&amp;
      "},"&amp;IF(SOURCE!L1240&lt;&gt;"",""&amp;SOURCE!L1240,"")
 )
)
)</f>
        <v>/* 1210 */  { itemToBeCoded,               NOPARAM,                     "Binom" STD_GAUSS_WHITE_L STD_GAUSS_BLACK_R,   "Binom" STD_GAUSS_WHITE_L STD_GAUSS_BLACK_R,   (0 &lt;&lt; TAM_MAX_BITS) |     0, CAT_FNCT | SLS_ENABLED   | US_ENABLED  },</v>
      </c>
    </row>
    <row r="1241" spans="1:1">
      <c r="A1241" s="168" t="str">
        <f>IF(AND(OR(SOURCE!A1241="",ISBLANK(SOURCE!A1241)),SOURCE!B1241&gt;0),IF(ISBLANK(SOURCE!C1241),"",SOURCE!C1241),
IF(SOURCE!B1241&lt;0,VLOOKUP(SOURCE!B1241,lookups!A$1:B$25,2,0),
  IF(ISBLANK(SOURCE!B1241),
    "",
    "/* "&amp;TEXT(SOURCE!B1241,"???0")&amp;" *"&amp;
      SOURCE!C1241&amp;", "&amp; IF(SOURCE!$O$2-LEN(SOURCE!C1241) &gt;= 0, REPT(" ",SOURCE!$O$2-LEN(SOURCE!C1241)), "")&amp;
      SOURCE!D1241&amp;", "&amp; IF(SOURCE!$P$2-LEN(SOURCE!D1241) &gt;= 0, REPT(" ",SOURCE!$P$2-LEN(SOURCE!D1241)), "")&amp;
      SOURCE!E1241&amp;", "&amp; IF(SOURCE!$Q$2-LEN(SOURCE!E1241) &gt;=0, REPT(" ",SOURCE!$Q$2-LEN(SOURCE!E1241)), "")&amp;
      SOURCE!F1241&amp;", "&amp; IF(SOURCE!$R$2-LEN(SOURCE!F1241) &gt;= 0, REPT(" ",SOURCE!$R$2-LEN(SOURCE!F1241)+2), "")&amp;"("&amp;
      SUBSTITUTE(TEXT(SOURCE!G1241,"??0"),"  ","")&amp;" &lt;&lt; TAM_MAX_BITS) |"&amp; IF(SOURCE!$S$2-3 &gt;= 0, REPT(" ",SOURCE!$S$2-5+4+1-1-LEN(SUBSTITUTE(SUBSTITUTE(TEXT(SOURCE!H1241,"????0"),"  ","")," ",""))), "")&amp;
      SUBSTITUTE(SUBSTITUTE(TEXT(SOURCE!H1241,"????0"),"  ","")," ","")&amp;","&amp; IF(SOURCE!$T$2-3 &gt;= 0, REPT(" ",SOURCE!$T$2-3-5), "")&amp;
      SOURCE!I1241&amp;" | "&amp; IF(SOURCE!$U$2-LEN(SOURCE!I1241) &gt;= 0, REPT(" ",SOURCE!$U$2-LEN(SOURCE!I1241)), "")&amp;
      SOURCE!J1241&amp;      IF(SOURCE!$V$2-LEN(SOURCE!J1241) &gt;= 0, REPT(" ",SOURCE!$V$2-LEN(SOURCE!J1241)), "")&amp;
  " | "&amp; SOURCE!K1241&amp;      IF(SOURCE!$X$2-LEN(SOURCE!K1241) &gt;= 0, REPT(" ",SOURCE!$X$2-LEN(SOURCE!K1241)), "")&amp;
      "},"&amp;IF(SOURCE!L1241&lt;&gt;"",""&amp;SOURCE!L1241,"")
 )
)
)</f>
        <v>/* 1211 */  { itemToBeCoded,               NOPARAM,                     "Binom" STD_SUP_MINUS_1,                       "Binom" STD_SUP_MINUS_1,                       (0 &lt;&lt; TAM_MAX_BITS) |     0, CAT_FNCT | SLS_ENABLED   | US_ENABLED  },</v>
      </c>
    </row>
    <row r="1242" spans="1:1">
      <c r="A1242" s="168" t="str">
        <f>IF(AND(OR(SOURCE!A1242="",ISBLANK(SOURCE!A1242)),SOURCE!B1242&gt;0),IF(ISBLANK(SOURCE!C1242),"",SOURCE!C1242),
IF(SOURCE!B1242&lt;0,VLOOKUP(SOURCE!B1242,lookups!A$1:B$25,2,0),
  IF(ISBLANK(SOURCE!B1242),
    "",
    "/* "&amp;TEXT(SOURCE!B1242,"???0")&amp;" *"&amp;
      SOURCE!C1242&amp;", "&amp; IF(SOURCE!$O$2-LEN(SOURCE!C1242) &gt;= 0, REPT(" ",SOURCE!$O$2-LEN(SOURCE!C1242)), "")&amp;
      SOURCE!D1242&amp;", "&amp; IF(SOURCE!$P$2-LEN(SOURCE!D1242) &gt;= 0, REPT(" ",SOURCE!$P$2-LEN(SOURCE!D1242)), "")&amp;
      SOURCE!E1242&amp;", "&amp; IF(SOURCE!$Q$2-LEN(SOURCE!E1242) &gt;=0, REPT(" ",SOURCE!$Q$2-LEN(SOURCE!E1242)), "")&amp;
      SOURCE!F1242&amp;", "&amp; IF(SOURCE!$R$2-LEN(SOURCE!F1242) &gt;= 0, REPT(" ",SOURCE!$R$2-LEN(SOURCE!F1242)+2), "")&amp;"("&amp;
      SUBSTITUTE(TEXT(SOURCE!G1242,"??0"),"  ","")&amp;" &lt;&lt; TAM_MAX_BITS) |"&amp; IF(SOURCE!$S$2-3 &gt;= 0, REPT(" ",SOURCE!$S$2-5+4+1-1-LEN(SUBSTITUTE(SUBSTITUTE(TEXT(SOURCE!H1242,"????0"),"  ","")," ",""))), "")&amp;
      SUBSTITUTE(SUBSTITUTE(TEXT(SOURCE!H1242,"????0"),"  ","")," ","")&amp;","&amp; IF(SOURCE!$T$2-3 &gt;= 0, REPT(" ",SOURCE!$T$2-3-5), "")&amp;
      SOURCE!I1242&amp;" | "&amp; IF(SOURCE!$U$2-LEN(SOURCE!I1242) &gt;= 0, REPT(" ",SOURCE!$U$2-LEN(SOURCE!I1242)), "")&amp;
      SOURCE!J1242&amp;      IF(SOURCE!$V$2-LEN(SOURCE!J1242) &gt;= 0, REPT(" ",SOURCE!$V$2-LEN(SOURCE!J1242)), "")&amp;
  " | "&amp; SOURCE!K1242&amp;      IF(SOURCE!$X$2-LEN(SOURCE!K1242) &gt;= 0, REPT(" ",SOURCE!$X$2-LEN(SOURCE!K1242)), "")&amp;
      "},"&amp;IF(SOURCE!L1242&lt;&gt;"",""&amp;SOURCE!L1242,"")
 )
)
)</f>
        <v>/* 1212 */  { itemToBeCoded,               NOPARAM,                     "Cauch:",                                      "Cauch:",                                      (0 &lt;&lt; TAM_MAX_BITS) |     0, CAT_MENU | SLS_UNCHANGED | US_UNCHANGED},</v>
      </c>
    </row>
    <row r="1243" spans="1:1">
      <c r="A1243" s="168" t="str">
        <f>IF(AND(OR(SOURCE!A1243="",ISBLANK(SOURCE!A1243)),SOURCE!B1243&gt;0),IF(ISBLANK(SOURCE!C1243),"",SOURCE!C1243),
IF(SOURCE!B1243&lt;0,VLOOKUP(SOURCE!B1243,lookups!A$1:B$25,2,0),
  IF(ISBLANK(SOURCE!B1243),
    "",
    "/* "&amp;TEXT(SOURCE!B1243,"???0")&amp;" *"&amp;
      SOURCE!C1243&amp;", "&amp; IF(SOURCE!$O$2-LEN(SOURCE!C1243) &gt;= 0, REPT(" ",SOURCE!$O$2-LEN(SOURCE!C1243)), "")&amp;
      SOURCE!D1243&amp;", "&amp; IF(SOURCE!$P$2-LEN(SOURCE!D1243) &gt;= 0, REPT(" ",SOURCE!$P$2-LEN(SOURCE!D1243)), "")&amp;
      SOURCE!E1243&amp;", "&amp; IF(SOURCE!$Q$2-LEN(SOURCE!E1243) &gt;=0, REPT(" ",SOURCE!$Q$2-LEN(SOURCE!E1243)), "")&amp;
      SOURCE!F1243&amp;", "&amp; IF(SOURCE!$R$2-LEN(SOURCE!F1243) &gt;= 0, REPT(" ",SOURCE!$R$2-LEN(SOURCE!F1243)+2), "")&amp;"("&amp;
      SUBSTITUTE(TEXT(SOURCE!G1243,"??0"),"  ","")&amp;" &lt;&lt; TAM_MAX_BITS) |"&amp; IF(SOURCE!$S$2-3 &gt;= 0, REPT(" ",SOURCE!$S$2-5+4+1-1-LEN(SUBSTITUTE(SUBSTITUTE(TEXT(SOURCE!H1243,"????0"),"  ","")," ",""))), "")&amp;
      SUBSTITUTE(SUBSTITUTE(TEXT(SOURCE!H1243,"????0"),"  ","")," ","")&amp;","&amp; IF(SOURCE!$T$2-3 &gt;= 0, REPT(" ",SOURCE!$T$2-3-5), "")&amp;
      SOURCE!I1243&amp;" | "&amp; IF(SOURCE!$U$2-LEN(SOURCE!I1243) &gt;= 0, REPT(" ",SOURCE!$U$2-LEN(SOURCE!I1243)), "")&amp;
      SOURCE!J1243&amp;      IF(SOURCE!$V$2-LEN(SOURCE!J1243) &gt;= 0, REPT(" ",SOURCE!$V$2-LEN(SOURCE!J1243)), "")&amp;
  " | "&amp; SOURCE!K1243&amp;      IF(SOURCE!$X$2-LEN(SOURCE!K1243) &gt;= 0, REPT(" ",SOURCE!$X$2-LEN(SOURCE!K1243)), "")&amp;
      "},"&amp;IF(SOURCE!L1243&lt;&gt;"",""&amp;SOURCE!L1243,"")
 )
)
)</f>
        <v>/* 1213 */  { itemToBeCoded,               NOPARAM,                     "Cauch" STD_SUB_p,                             "Cauch" STD_SUB_p,                             (0 &lt;&lt; TAM_MAX_BITS) |     0, CAT_FNCT | SLS_ENABLED   | US_ENABLED  },</v>
      </c>
    </row>
    <row r="1244" spans="1:1">
      <c r="A1244" s="168" t="str">
        <f>IF(AND(OR(SOURCE!A1244="",ISBLANK(SOURCE!A1244)),SOURCE!B1244&gt;0),IF(ISBLANK(SOURCE!C1244),"",SOURCE!C1244),
IF(SOURCE!B1244&lt;0,VLOOKUP(SOURCE!B1244,lookups!A$1:B$25,2,0),
  IF(ISBLANK(SOURCE!B1244),
    "",
    "/* "&amp;TEXT(SOURCE!B1244,"???0")&amp;" *"&amp;
      SOURCE!C1244&amp;", "&amp; IF(SOURCE!$O$2-LEN(SOURCE!C1244) &gt;= 0, REPT(" ",SOURCE!$O$2-LEN(SOURCE!C1244)), "")&amp;
      SOURCE!D1244&amp;", "&amp; IF(SOURCE!$P$2-LEN(SOURCE!D1244) &gt;= 0, REPT(" ",SOURCE!$P$2-LEN(SOURCE!D1244)), "")&amp;
      SOURCE!E1244&amp;", "&amp; IF(SOURCE!$Q$2-LEN(SOURCE!E1244) &gt;=0, REPT(" ",SOURCE!$Q$2-LEN(SOURCE!E1244)), "")&amp;
      SOURCE!F1244&amp;", "&amp; IF(SOURCE!$R$2-LEN(SOURCE!F1244) &gt;= 0, REPT(" ",SOURCE!$R$2-LEN(SOURCE!F1244)+2), "")&amp;"("&amp;
      SUBSTITUTE(TEXT(SOURCE!G1244,"??0"),"  ","")&amp;" &lt;&lt; TAM_MAX_BITS) |"&amp; IF(SOURCE!$S$2-3 &gt;= 0, REPT(" ",SOURCE!$S$2-5+4+1-1-LEN(SUBSTITUTE(SUBSTITUTE(TEXT(SOURCE!H1244,"????0"),"  ","")," ",""))), "")&amp;
      SUBSTITUTE(SUBSTITUTE(TEXT(SOURCE!H1244,"????0"),"  ","")," ","")&amp;","&amp; IF(SOURCE!$T$2-3 &gt;= 0, REPT(" ",SOURCE!$T$2-3-5), "")&amp;
      SOURCE!I1244&amp;" | "&amp; IF(SOURCE!$U$2-LEN(SOURCE!I1244) &gt;= 0, REPT(" ",SOURCE!$U$2-LEN(SOURCE!I1244)), "")&amp;
      SOURCE!J1244&amp;      IF(SOURCE!$V$2-LEN(SOURCE!J1244) &gt;= 0, REPT(" ",SOURCE!$V$2-LEN(SOURCE!J1244)), "")&amp;
  " | "&amp; SOURCE!K1244&amp;      IF(SOURCE!$X$2-LEN(SOURCE!K1244) &gt;= 0, REPT(" ",SOURCE!$X$2-LEN(SOURCE!K1244)), "")&amp;
      "},"&amp;IF(SOURCE!L1244&lt;&gt;"",""&amp;SOURCE!L1244,"")
 )
)
)</f>
        <v>/* 1214 */  { itemToBeCoded,               NOPARAM,                     "Cauch" STD_GAUSS_BLACK_L STD_GAUSS_WHITE_R,   "Cauch" STD_GAUSS_BLACK_L STD_GAUSS_WHITE_R,   (0 &lt;&lt; TAM_MAX_BITS) |     0, CAT_FNCT | SLS_ENABLED   | US_ENABLED  },</v>
      </c>
    </row>
    <row r="1245" spans="1:1">
      <c r="A1245" s="168" t="str">
        <f>IF(AND(OR(SOURCE!A1245="",ISBLANK(SOURCE!A1245)),SOURCE!B1245&gt;0),IF(ISBLANK(SOURCE!C1245),"",SOURCE!C1245),
IF(SOURCE!B1245&lt;0,VLOOKUP(SOURCE!B1245,lookups!A$1:B$25,2,0),
  IF(ISBLANK(SOURCE!B1245),
    "",
    "/* "&amp;TEXT(SOURCE!B1245,"???0")&amp;" *"&amp;
      SOURCE!C1245&amp;", "&amp; IF(SOURCE!$O$2-LEN(SOURCE!C1245) &gt;= 0, REPT(" ",SOURCE!$O$2-LEN(SOURCE!C1245)), "")&amp;
      SOURCE!D1245&amp;", "&amp; IF(SOURCE!$P$2-LEN(SOURCE!D1245) &gt;= 0, REPT(" ",SOURCE!$P$2-LEN(SOURCE!D1245)), "")&amp;
      SOURCE!E1245&amp;", "&amp; IF(SOURCE!$Q$2-LEN(SOURCE!E1245) &gt;=0, REPT(" ",SOURCE!$Q$2-LEN(SOURCE!E1245)), "")&amp;
      SOURCE!F1245&amp;", "&amp; IF(SOURCE!$R$2-LEN(SOURCE!F1245) &gt;= 0, REPT(" ",SOURCE!$R$2-LEN(SOURCE!F1245)+2), "")&amp;"("&amp;
      SUBSTITUTE(TEXT(SOURCE!G1245,"??0"),"  ","")&amp;" &lt;&lt; TAM_MAX_BITS) |"&amp; IF(SOURCE!$S$2-3 &gt;= 0, REPT(" ",SOURCE!$S$2-5+4+1-1-LEN(SUBSTITUTE(SUBSTITUTE(TEXT(SOURCE!H1245,"????0"),"  ","")," ",""))), "")&amp;
      SUBSTITUTE(SUBSTITUTE(TEXT(SOURCE!H1245,"????0"),"  ","")," ","")&amp;","&amp; IF(SOURCE!$T$2-3 &gt;= 0, REPT(" ",SOURCE!$T$2-3-5), "")&amp;
      SOURCE!I1245&amp;" | "&amp; IF(SOURCE!$U$2-LEN(SOURCE!I1245) &gt;= 0, REPT(" ",SOURCE!$U$2-LEN(SOURCE!I1245)), "")&amp;
      SOURCE!J1245&amp;      IF(SOURCE!$V$2-LEN(SOURCE!J1245) &gt;= 0, REPT(" ",SOURCE!$V$2-LEN(SOURCE!J1245)), "")&amp;
  " | "&amp; SOURCE!K1245&amp;      IF(SOURCE!$X$2-LEN(SOURCE!K1245) &gt;= 0, REPT(" ",SOURCE!$X$2-LEN(SOURCE!K1245)), "")&amp;
      "},"&amp;IF(SOURCE!L1245&lt;&gt;"",""&amp;SOURCE!L1245,"")
 )
)
)</f>
        <v>/* 1215 */  { itemToBeCoded,               NOPARAM,                     "Cauch" STD_GAUSS_WHITE_L STD_GAUSS_BLACK_R,   "Cauch" STD_GAUSS_WHITE_L STD_GAUSS_BLACK_R,   (0 &lt;&lt; TAM_MAX_BITS) |     0, CAT_FNCT | SLS_ENABLED   | US_ENABLED  },</v>
      </c>
    </row>
    <row r="1246" spans="1:1">
      <c r="A1246" s="168" t="str">
        <f>IF(AND(OR(SOURCE!A1246="",ISBLANK(SOURCE!A1246)),SOURCE!B1246&gt;0),IF(ISBLANK(SOURCE!C1246),"",SOURCE!C1246),
IF(SOURCE!B1246&lt;0,VLOOKUP(SOURCE!B1246,lookups!A$1:B$25,2,0),
  IF(ISBLANK(SOURCE!B1246),
    "",
    "/* "&amp;TEXT(SOURCE!B1246,"???0")&amp;" *"&amp;
      SOURCE!C1246&amp;", "&amp; IF(SOURCE!$O$2-LEN(SOURCE!C1246) &gt;= 0, REPT(" ",SOURCE!$O$2-LEN(SOURCE!C1246)), "")&amp;
      SOURCE!D1246&amp;", "&amp; IF(SOURCE!$P$2-LEN(SOURCE!D1246) &gt;= 0, REPT(" ",SOURCE!$P$2-LEN(SOURCE!D1246)), "")&amp;
      SOURCE!E1246&amp;", "&amp; IF(SOURCE!$Q$2-LEN(SOURCE!E1246) &gt;=0, REPT(" ",SOURCE!$Q$2-LEN(SOURCE!E1246)), "")&amp;
      SOURCE!F1246&amp;", "&amp; IF(SOURCE!$R$2-LEN(SOURCE!F1246) &gt;= 0, REPT(" ",SOURCE!$R$2-LEN(SOURCE!F1246)+2), "")&amp;"("&amp;
      SUBSTITUTE(TEXT(SOURCE!G1246,"??0"),"  ","")&amp;" &lt;&lt; TAM_MAX_BITS) |"&amp; IF(SOURCE!$S$2-3 &gt;= 0, REPT(" ",SOURCE!$S$2-5+4+1-1-LEN(SUBSTITUTE(SUBSTITUTE(TEXT(SOURCE!H1246,"????0"),"  ","")," ",""))), "")&amp;
      SUBSTITUTE(SUBSTITUTE(TEXT(SOURCE!H1246,"????0"),"  ","")," ","")&amp;","&amp; IF(SOURCE!$T$2-3 &gt;= 0, REPT(" ",SOURCE!$T$2-3-5), "")&amp;
      SOURCE!I1246&amp;" | "&amp; IF(SOURCE!$U$2-LEN(SOURCE!I1246) &gt;= 0, REPT(" ",SOURCE!$U$2-LEN(SOURCE!I1246)), "")&amp;
      SOURCE!J1246&amp;      IF(SOURCE!$V$2-LEN(SOURCE!J1246) &gt;= 0, REPT(" ",SOURCE!$V$2-LEN(SOURCE!J1246)), "")&amp;
  " | "&amp; SOURCE!K1246&amp;      IF(SOURCE!$X$2-LEN(SOURCE!K1246) &gt;= 0, REPT(" ",SOURCE!$X$2-LEN(SOURCE!K1246)), "")&amp;
      "},"&amp;IF(SOURCE!L1246&lt;&gt;"",""&amp;SOURCE!L1246,"")
 )
)
)</f>
        <v>/* 1216 */  { itemToBeCoded,               NOPARAM,                     "Cauch" STD_SUP_MINUS_1,                       "Cauch" STD_SUP_MINUS_1,                       (0 &lt;&lt; TAM_MAX_BITS) |     0, CAT_FNCT | SLS_ENABLED   | US_ENABLED  },</v>
      </c>
    </row>
    <row r="1247" spans="1:1">
      <c r="A1247" s="168" t="str">
        <f>IF(AND(OR(SOURCE!A1247="",ISBLANK(SOURCE!A1247)),SOURCE!B1247&gt;0),IF(ISBLANK(SOURCE!C1247),"",SOURCE!C1247),
IF(SOURCE!B1247&lt;0,VLOOKUP(SOURCE!B1247,lookups!A$1:B$25,2,0),
  IF(ISBLANK(SOURCE!B1247),
    "",
    "/* "&amp;TEXT(SOURCE!B1247,"???0")&amp;" *"&amp;
      SOURCE!C1247&amp;", "&amp; IF(SOURCE!$O$2-LEN(SOURCE!C1247) &gt;= 0, REPT(" ",SOURCE!$O$2-LEN(SOURCE!C1247)), "")&amp;
      SOURCE!D1247&amp;", "&amp; IF(SOURCE!$P$2-LEN(SOURCE!D1247) &gt;= 0, REPT(" ",SOURCE!$P$2-LEN(SOURCE!D1247)), "")&amp;
      SOURCE!E1247&amp;", "&amp; IF(SOURCE!$Q$2-LEN(SOURCE!E1247) &gt;=0, REPT(" ",SOURCE!$Q$2-LEN(SOURCE!E1247)), "")&amp;
      SOURCE!F1247&amp;", "&amp; IF(SOURCE!$R$2-LEN(SOURCE!F1247) &gt;= 0, REPT(" ",SOURCE!$R$2-LEN(SOURCE!F1247)+2), "")&amp;"("&amp;
      SUBSTITUTE(TEXT(SOURCE!G1247,"??0"),"  ","")&amp;" &lt;&lt; TAM_MAX_BITS) |"&amp; IF(SOURCE!$S$2-3 &gt;= 0, REPT(" ",SOURCE!$S$2-5+4+1-1-LEN(SUBSTITUTE(SUBSTITUTE(TEXT(SOURCE!H1247,"????0"),"  ","")," ",""))), "")&amp;
      SUBSTITUTE(SUBSTITUTE(TEXT(SOURCE!H1247,"????0"),"  ","")," ","")&amp;","&amp; IF(SOURCE!$T$2-3 &gt;= 0, REPT(" ",SOURCE!$T$2-3-5), "")&amp;
      SOURCE!I1247&amp;" | "&amp; IF(SOURCE!$U$2-LEN(SOURCE!I1247) &gt;= 0, REPT(" ",SOURCE!$U$2-LEN(SOURCE!I1247)), "")&amp;
      SOURCE!J1247&amp;      IF(SOURCE!$V$2-LEN(SOURCE!J1247) &gt;= 0, REPT(" ",SOURCE!$V$2-LEN(SOURCE!J1247)), "")&amp;
  " | "&amp; SOURCE!K1247&amp;      IF(SOURCE!$X$2-LEN(SOURCE!K1247) &gt;= 0, REPT(" ",SOURCE!$X$2-LEN(SOURCE!K1247)), "")&amp;
      "},"&amp;IF(SOURCE!L1247&lt;&gt;"",""&amp;SOURCE!L1247,"")
 )
)
)</f>
        <v>/* 1217 */  { itemToBeCoded,               NOPARAM,                     "Expon:",                                      "Expon:",                                      (0 &lt;&lt; TAM_MAX_BITS) |     0, CAT_MENU | SLS_UNCHANGED | US_UNCHANGED},</v>
      </c>
    </row>
    <row r="1248" spans="1:1">
      <c r="A1248" s="168" t="str">
        <f>IF(AND(OR(SOURCE!A1248="",ISBLANK(SOURCE!A1248)),SOURCE!B1248&gt;0),IF(ISBLANK(SOURCE!C1248),"",SOURCE!C1248),
IF(SOURCE!B1248&lt;0,VLOOKUP(SOURCE!B1248,lookups!A$1:B$25,2,0),
  IF(ISBLANK(SOURCE!B1248),
    "",
    "/* "&amp;TEXT(SOURCE!B1248,"???0")&amp;" *"&amp;
      SOURCE!C1248&amp;", "&amp; IF(SOURCE!$O$2-LEN(SOURCE!C1248) &gt;= 0, REPT(" ",SOURCE!$O$2-LEN(SOURCE!C1248)), "")&amp;
      SOURCE!D1248&amp;", "&amp; IF(SOURCE!$P$2-LEN(SOURCE!D1248) &gt;= 0, REPT(" ",SOURCE!$P$2-LEN(SOURCE!D1248)), "")&amp;
      SOURCE!E1248&amp;", "&amp; IF(SOURCE!$Q$2-LEN(SOURCE!E1248) &gt;=0, REPT(" ",SOURCE!$Q$2-LEN(SOURCE!E1248)), "")&amp;
      SOURCE!F1248&amp;", "&amp; IF(SOURCE!$R$2-LEN(SOURCE!F1248) &gt;= 0, REPT(" ",SOURCE!$R$2-LEN(SOURCE!F1248)+2), "")&amp;"("&amp;
      SUBSTITUTE(TEXT(SOURCE!G1248,"??0"),"  ","")&amp;" &lt;&lt; TAM_MAX_BITS) |"&amp; IF(SOURCE!$S$2-3 &gt;= 0, REPT(" ",SOURCE!$S$2-5+4+1-1-LEN(SUBSTITUTE(SUBSTITUTE(TEXT(SOURCE!H1248,"????0"),"  ","")," ",""))), "")&amp;
      SUBSTITUTE(SUBSTITUTE(TEXT(SOURCE!H1248,"????0"),"  ","")," ","")&amp;","&amp; IF(SOURCE!$T$2-3 &gt;= 0, REPT(" ",SOURCE!$T$2-3-5), "")&amp;
      SOURCE!I1248&amp;" | "&amp; IF(SOURCE!$U$2-LEN(SOURCE!I1248) &gt;= 0, REPT(" ",SOURCE!$U$2-LEN(SOURCE!I1248)), "")&amp;
      SOURCE!J1248&amp;      IF(SOURCE!$V$2-LEN(SOURCE!J1248) &gt;= 0, REPT(" ",SOURCE!$V$2-LEN(SOURCE!J1248)), "")&amp;
  " | "&amp; SOURCE!K1248&amp;      IF(SOURCE!$X$2-LEN(SOURCE!K1248) &gt;= 0, REPT(" ",SOURCE!$X$2-LEN(SOURCE!K1248)), "")&amp;
      "},"&amp;IF(SOURCE!L1248&lt;&gt;"",""&amp;SOURCE!L1248,"")
 )
)
)</f>
        <v>/* 1218 */  { itemToBeCoded,               NOPARAM,                     "Expon" STD_SUB_p,                             "Expon" STD_SUB_p,                             (0 &lt;&lt; TAM_MAX_BITS) |     0, CAT_FNCT | SLS_ENABLED   | US_ENABLED  },</v>
      </c>
    </row>
    <row r="1249" spans="1:1">
      <c r="A1249" s="168" t="str">
        <f>IF(AND(OR(SOURCE!A1249="",ISBLANK(SOURCE!A1249)),SOURCE!B1249&gt;0),IF(ISBLANK(SOURCE!C1249),"",SOURCE!C1249),
IF(SOURCE!B1249&lt;0,VLOOKUP(SOURCE!B1249,lookups!A$1:B$25,2,0),
  IF(ISBLANK(SOURCE!B1249),
    "",
    "/* "&amp;TEXT(SOURCE!B1249,"???0")&amp;" *"&amp;
      SOURCE!C1249&amp;", "&amp; IF(SOURCE!$O$2-LEN(SOURCE!C1249) &gt;= 0, REPT(" ",SOURCE!$O$2-LEN(SOURCE!C1249)), "")&amp;
      SOURCE!D1249&amp;", "&amp; IF(SOURCE!$P$2-LEN(SOURCE!D1249) &gt;= 0, REPT(" ",SOURCE!$P$2-LEN(SOURCE!D1249)), "")&amp;
      SOURCE!E1249&amp;", "&amp; IF(SOURCE!$Q$2-LEN(SOURCE!E1249) &gt;=0, REPT(" ",SOURCE!$Q$2-LEN(SOURCE!E1249)), "")&amp;
      SOURCE!F1249&amp;", "&amp; IF(SOURCE!$R$2-LEN(SOURCE!F1249) &gt;= 0, REPT(" ",SOURCE!$R$2-LEN(SOURCE!F1249)+2), "")&amp;"("&amp;
      SUBSTITUTE(TEXT(SOURCE!G1249,"??0"),"  ","")&amp;" &lt;&lt; TAM_MAX_BITS) |"&amp; IF(SOURCE!$S$2-3 &gt;= 0, REPT(" ",SOURCE!$S$2-5+4+1-1-LEN(SUBSTITUTE(SUBSTITUTE(TEXT(SOURCE!H1249,"????0"),"  ","")," ",""))), "")&amp;
      SUBSTITUTE(SUBSTITUTE(TEXT(SOURCE!H1249,"????0"),"  ","")," ","")&amp;","&amp; IF(SOURCE!$T$2-3 &gt;= 0, REPT(" ",SOURCE!$T$2-3-5), "")&amp;
      SOURCE!I1249&amp;" | "&amp; IF(SOURCE!$U$2-LEN(SOURCE!I1249) &gt;= 0, REPT(" ",SOURCE!$U$2-LEN(SOURCE!I1249)), "")&amp;
      SOURCE!J1249&amp;      IF(SOURCE!$V$2-LEN(SOURCE!J1249) &gt;= 0, REPT(" ",SOURCE!$V$2-LEN(SOURCE!J1249)), "")&amp;
  " | "&amp; SOURCE!K1249&amp;      IF(SOURCE!$X$2-LEN(SOURCE!K1249) &gt;= 0, REPT(" ",SOURCE!$X$2-LEN(SOURCE!K1249)), "")&amp;
      "},"&amp;IF(SOURCE!L1249&lt;&gt;"",""&amp;SOURCE!L1249,"")
 )
)
)</f>
        <v>/* 1219 */  { itemToBeCoded,               NOPARAM,                     "Expon" STD_GAUSS_BLACK_L STD_GAUSS_WHITE_R,   "Expon" STD_GAUSS_BLACK_L STD_GAUSS_WHITE_R,   (0 &lt;&lt; TAM_MAX_BITS) |     0, CAT_FNCT | SLS_ENABLED   | US_ENABLED  },</v>
      </c>
    </row>
    <row r="1250" spans="1:1">
      <c r="A1250" s="168" t="str">
        <f>IF(AND(OR(SOURCE!A1250="",ISBLANK(SOURCE!A1250)),SOURCE!B1250&gt;0),IF(ISBLANK(SOURCE!C1250),"",SOURCE!C1250),
IF(SOURCE!B1250&lt;0,VLOOKUP(SOURCE!B1250,lookups!A$1:B$25,2,0),
  IF(ISBLANK(SOURCE!B1250),
    "",
    "/* "&amp;TEXT(SOURCE!B1250,"???0")&amp;" *"&amp;
      SOURCE!C1250&amp;", "&amp; IF(SOURCE!$O$2-LEN(SOURCE!C1250) &gt;= 0, REPT(" ",SOURCE!$O$2-LEN(SOURCE!C1250)), "")&amp;
      SOURCE!D1250&amp;", "&amp; IF(SOURCE!$P$2-LEN(SOURCE!D1250) &gt;= 0, REPT(" ",SOURCE!$P$2-LEN(SOURCE!D1250)), "")&amp;
      SOURCE!E1250&amp;", "&amp; IF(SOURCE!$Q$2-LEN(SOURCE!E1250) &gt;=0, REPT(" ",SOURCE!$Q$2-LEN(SOURCE!E1250)), "")&amp;
      SOURCE!F1250&amp;", "&amp; IF(SOURCE!$R$2-LEN(SOURCE!F1250) &gt;= 0, REPT(" ",SOURCE!$R$2-LEN(SOURCE!F1250)+2), "")&amp;"("&amp;
      SUBSTITUTE(TEXT(SOURCE!G1250,"??0"),"  ","")&amp;" &lt;&lt; TAM_MAX_BITS) |"&amp; IF(SOURCE!$S$2-3 &gt;= 0, REPT(" ",SOURCE!$S$2-5+4+1-1-LEN(SUBSTITUTE(SUBSTITUTE(TEXT(SOURCE!H1250,"????0"),"  ","")," ",""))), "")&amp;
      SUBSTITUTE(SUBSTITUTE(TEXT(SOURCE!H1250,"????0"),"  ","")," ","")&amp;","&amp; IF(SOURCE!$T$2-3 &gt;= 0, REPT(" ",SOURCE!$T$2-3-5), "")&amp;
      SOURCE!I1250&amp;" | "&amp; IF(SOURCE!$U$2-LEN(SOURCE!I1250) &gt;= 0, REPT(" ",SOURCE!$U$2-LEN(SOURCE!I1250)), "")&amp;
      SOURCE!J1250&amp;      IF(SOURCE!$V$2-LEN(SOURCE!J1250) &gt;= 0, REPT(" ",SOURCE!$V$2-LEN(SOURCE!J1250)), "")&amp;
  " | "&amp; SOURCE!K1250&amp;      IF(SOURCE!$X$2-LEN(SOURCE!K1250) &gt;= 0, REPT(" ",SOURCE!$X$2-LEN(SOURCE!K1250)), "")&amp;
      "},"&amp;IF(SOURCE!L1250&lt;&gt;"",""&amp;SOURCE!L1250,"")
 )
)
)</f>
        <v>/* 1220 */  { itemToBeCoded,               NOPARAM,                     "Expon" STD_GAUSS_WHITE_L STD_GAUSS_BLACK_R,   "Expon" STD_GAUSS_WHITE_L STD_GAUSS_BLACK_R,   (0 &lt;&lt; TAM_MAX_BITS) |     0, CAT_FNCT | SLS_ENABLED   | US_ENABLED  },</v>
      </c>
    </row>
    <row r="1251" spans="1:1">
      <c r="A1251" s="168" t="str">
        <f>IF(AND(OR(SOURCE!A1251="",ISBLANK(SOURCE!A1251)),SOURCE!B1251&gt;0),IF(ISBLANK(SOURCE!C1251),"",SOURCE!C1251),
IF(SOURCE!B1251&lt;0,VLOOKUP(SOURCE!B1251,lookups!A$1:B$25,2,0),
  IF(ISBLANK(SOURCE!B1251),
    "",
    "/* "&amp;TEXT(SOURCE!B1251,"???0")&amp;" *"&amp;
      SOURCE!C1251&amp;", "&amp; IF(SOURCE!$O$2-LEN(SOURCE!C1251) &gt;= 0, REPT(" ",SOURCE!$O$2-LEN(SOURCE!C1251)), "")&amp;
      SOURCE!D1251&amp;", "&amp; IF(SOURCE!$P$2-LEN(SOURCE!D1251) &gt;= 0, REPT(" ",SOURCE!$P$2-LEN(SOURCE!D1251)), "")&amp;
      SOURCE!E1251&amp;", "&amp; IF(SOURCE!$Q$2-LEN(SOURCE!E1251) &gt;=0, REPT(" ",SOURCE!$Q$2-LEN(SOURCE!E1251)), "")&amp;
      SOURCE!F1251&amp;", "&amp; IF(SOURCE!$R$2-LEN(SOURCE!F1251) &gt;= 0, REPT(" ",SOURCE!$R$2-LEN(SOURCE!F1251)+2), "")&amp;"("&amp;
      SUBSTITUTE(TEXT(SOURCE!G1251,"??0"),"  ","")&amp;" &lt;&lt; TAM_MAX_BITS) |"&amp; IF(SOURCE!$S$2-3 &gt;= 0, REPT(" ",SOURCE!$S$2-5+4+1-1-LEN(SUBSTITUTE(SUBSTITUTE(TEXT(SOURCE!H1251,"????0"),"  ","")," ",""))), "")&amp;
      SUBSTITUTE(SUBSTITUTE(TEXT(SOURCE!H1251,"????0"),"  ","")," ","")&amp;","&amp; IF(SOURCE!$T$2-3 &gt;= 0, REPT(" ",SOURCE!$T$2-3-5), "")&amp;
      SOURCE!I1251&amp;" | "&amp; IF(SOURCE!$U$2-LEN(SOURCE!I1251) &gt;= 0, REPT(" ",SOURCE!$U$2-LEN(SOURCE!I1251)), "")&amp;
      SOURCE!J1251&amp;      IF(SOURCE!$V$2-LEN(SOURCE!J1251) &gt;= 0, REPT(" ",SOURCE!$V$2-LEN(SOURCE!J1251)), "")&amp;
  " | "&amp; SOURCE!K1251&amp;      IF(SOURCE!$X$2-LEN(SOURCE!K1251) &gt;= 0, REPT(" ",SOURCE!$X$2-LEN(SOURCE!K1251)), "")&amp;
      "},"&amp;IF(SOURCE!L1251&lt;&gt;"",""&amp;SOURCE!L1251,"")
 )
)
)</f>
        <v>/* 1221 */  { itemToBeCoded,               NOPARAM,                     "Expon" STD_SUP_MINUS_1,                       "Expon" STD_SUP_MINUS_1,                       (0 &lt;&lt; TAM_MAX_BITS) |     0, CAT_FNCT | SLS_ENABLED   | US_ENABLED  },</v>
      </c>
    </row>
    <row r="1252" spans="1:1">
      <c r="A1252" s="168" t="str">
        <f>IF(AND(OR(SOURCE!A1252="",ISBLANK(SOURCE!A1252)),SOURCE!B1252&gt;0),IF(ISBLANK(SOURCE!C1252),"",SOURCE!C1252),
IF(SOURCE!B1252&lt;0,VLOOKUP(SOURCE!B1252,lookups!A$1:B$25,2,0),
  IF(ISBLANK(SOURCE!B1252),
    "",
    "/* "&amp;TEXT(SOURCE!B1252,"???0")&amp;" *"&amp;
      SOURCE!C1252&amp;", "&amp; IF(SOURCE!$O$2-LEN(SOURCE!C1252) &gt;= 0, REPT(" ",SOURCE!$O$2-LEN(SOURCE!C1252)), "")&amp;
      SOURCE!D1252&amp;", "&amp; IF(SOURCE!$P$2-LEN(SOURCE!D1252) &gt;= 0, REPT(" ",SOURCE!$P$2-LEN(SOURCE!D1252)), "")&amp;
      SOURCE!E1252&amp;", "&amp; IF(SOURCE!$Q$2-LEN(SOURCE!E1252) &gt;=0, REPT(" ",SOURCE!$Q$2-LEN(SOURCE!E1252)), "")&amp;
      SOURCE!F1252&amp;", "&amp; IF(SOURCE!$R$2-LEN(SOURCE!F1252) &gt;= 0, REPT(" ",SOURCE!$R$2-LEN(SOURCE!F1252)+2), "")&amp;"("&amp;
      SUBSTITUTE(TEXT(SOURCE!G1252,"??0"),"  ","")&amp;" &lt;&lt; TAM_MAX_BITS) |"&amp; IF(SOURCE!$S$2-3 &gt;= 0, REPT(" ",SOURCE!$S$2-5+4+1-1-LEN(SUBSTITUTE(SUBSTITUTE(TEXT(SOURCE!H1252,"????0"),"  ","")," ",""))), "")&amp;
      SUBSTITUTE(SUBSTITUTE(TEXT(SOURCE!H1252,"????0"),"  ","")," ","")&amp;","&amp; IF(SOURCE!$T$2-3 &gt;= 0, REPT(" ",SOURCE!$T$2-3-5), "")&amp;
      SOURCE!I1252&amp;" | "&amp; IF(SOURCE!$U$2-LEN(SOURCE!I1252) &gt;= 0, REPT(" ",SOURCE!$U$2-LEN(SOURCE!I1252)), "")&amp;
      SOURCE!J1252&amp;      IF(SOURCE!$V$2-LEN(SOURCE!J1252) &gt;= 0, REPT(" ",SOURCE!$V$2-LEN(SOURCE!J1252)), "")&amp;
  " | "&amp; SOURCE!K1252&amp;      IF(SOURCE!$X$2-LEN(SOURCE!K1252) &gt;= 0, REPT(" ",SOURCE!$X$2-LEN(SOURCE!K1252)), "")&amp;
      "},"&amp;IF(SOURCE!L1252&lt;&gt;"",""&amp;SOURCE!L1252,"")
 )
)
)</f>
        <v>/* 1222 */  { itemToBeCoded,               NOPARAM,                     "F:",                                          "F:",                                          (0 &lt;&lt; TAM_MAX_BITS) |     0, CAT_MENU | SLS_UNCHANGED | US_UNCHANGED},</v>
      </c>
    </row>
    <row r="1253" spans="1:1">
      <c r="A1253" s="168" t="str">
        <f>IF(AND(OR(SOURCE!A1253="",ISBLANK(SOURCE!A1253)),SOURCE!B1253&gt;0),IF(ISBLANK(SOURCE!C1253),"",SOURCE!C1253),
IF(SOURCE!B1253&lt;0,VLOOKUP(SOURCE!B1253,lookups!A$1:B$25,2,0),
  IF(ISBLANK(SOURCE!B1253),
    "",
    "/* "&amp;TEXT(SOURCE!B1253,"???0")&amp;" *"&amp;
      SOURCE!C1253&amp;", "&amp; IF(SOURCE!$O$2-LEN(SOURCE!C1253) &gt;= 0, REPT(" ",SOURCE!$O$2-LEN(SOURCE!C1253)), "")&amp;
      SOURCE!D1253&amp;", "&amp; IF(SOURCE!$P$2-LEN(SOURCE!D1253) &gt;= 0, REPT(" ",SOURCE!$P$2-LEN(SOURCE!D1253)), "")&amp;
      SOURCE!E1253&amp;", "&amp; IF(SOURCE!$Q$2-LEN(SOURCE!E1253) &gt;=0, REPT(" ",SOURCE!$Q$2-LEN(SOURCE!E1253)), "")&amp;
      SOURCE!F1253&amp;", "&amp; IF(SOURCE!$R$2-LEN(SOURCE!F1253) &gt;= 0, REPT(" ",SOURCE!$R$2-LEN(SOURCE!F1253)+2), "")&amp;"("&amp;
      SUBSTITUTE(TEXT(SOURCE!G1253,"??0"),"  ","")&amp;" &lt;&lt; TAM_MAX_BITS) |"&amp; IF(SOURCE!$S$2-3 &gt;= 0, REPT(" ",SOURCE!$S$2-5+4+1-1-LEN(SUBSTITUTE(SUBSTITUTE(TEXT(SOURCE!H1253,"????0"),"  ","")," ",""))), "")&amp;
      SUBSTITUTE(SUBSTITUTE(TEXT(SOURCE!H1253,"????0"),"  ","")," ","")&amp;","&amp; IF(SOURCE!$T$2-3 &gt;= 0, REPT(" ",SOURCE!$T$2-3-5), "")&amp;
      SOURCE!I1253&amp;" | "&amp; IF(SOURCE!$U$2-LEN(SOURCE!I1253) &gt;= 0, REPT(" ",SOURCE!$U$2-LEN(SOURCE!I1253)), "")&amp;
      SOURCE!J1253&amp;      IF(SOURCE!$V$2-LEN(SOURCE!J1253) &gt;= 0, REPT(" ",SOURCE!$V$2-LEN(SOURCE!J1253)), "")&amp;
  " | "&amp; SOURCE!K1253&amp;      IF(SOURCE!$X$2-LEN(SOURCE!K1253) &gt;= 0, REPT(" ",SOURCE!$X$2-LEN(SOURCE!K1253)), "")&amp;
      "},"&amp;IF(SOURCE!L1253&lt;&gt;"",""&amp;SOURCE!L1253,"")
 )
)
)</f>
        <v>/* 1223 */  { fnF_P,                       NOPARAM,                     "F" STD_SUB_p "(x)",                           "F" STD_SUB_p "(x)",                           (0 &lt;&lt; TAM_MAX_BITS) |     0, CAT_FNCT | SLS_ENABLED   | US_ENABLED  },</v>
      </c>
    </row>
    <row r="1254" spans="1:1">
      <c r="A1254" s="168" t="str">
        <f>IF(AND(OR(SOURCE!A1254="",ISBLANK(SOURCE!A1254)),SOURCE!B1254&gt;0),IF(ISBLANK(SOURCE!C1254),"",SOURCE!C1254),
IF(SOURCE!B1254&lt;0,VLOOKUP(SOURCE!B1254,lookups!A$1:B$25,2,0),
  IF(ISBLANK(SOURCE!B1254),
    "",
    "/* "&amp;TEXT(SOURCE!B1254,"???0")&amp;" *"&amp;
      SOURCE!C1254&amp;", "&amp; IF(SOURCE!$O$2-LEN(SOURCE!C1254) &gt;= 0, REPT(" ",SOURCE!$O$2-LEN(SOURCE!C1254)), "")&amp;
      SOURCE!D1254&amp;", "&amp; IF(SOURCE!$P$2-LEN(SOURCE!D1254) &gt;= 0, REPT(" ",SOURCE!$P$2-LEN(SOURCE!D1254)), "")&amp;
      SOURCE!E1254&amp;", "&amp; IF(SOURCE!$Q$2-LEN(SOURCE!E1254) &gt;=0, REPT(" ",SOURCE!$Q$2-LEN(SOURCE!E1254)), "")&amp;
      SOURCE!F1254&amp;", "&amp; IF(SOURCE!$R$2-LEN(SOURCE!F1254) &gt;= 0, REPT(" ",SOURCE!$R$2-LEN(SOURCE!F1254)+2), "")&amp;"("&amp;
      SUBSTITUTE(TEXT(SOURCE!G1254,"??0"),"  ","")&amp;" &lt;&lt; TAM_MAX_BITS) |"&amp; IF(SOURCE!$S$2-3 &gt;= 0, REPT(" ",SOURCE!$S$2-5+4+1-1-LEN(SUBSTITUTE(SUBSTITUTE(TEXT(SOURCE!H1254,"????0"),"  ","")," ",""))), "")&amp;
      SUBSTITUTE(SUBSTITUTE(TEXT(SOURCE!H1254,"????0"),"  ","")," ","")&amp;","&amp; IF(SOURCE!$T$2-3 &gt;= 0, REPT(" ",SOURCE!$T$2-3-5), "")&amp;
      SOURCE!I1254&amp;" | "&amp; IF(SOURCE!$U$2-LEN(SOURCE!I1254) &gt;= 0, REPT(" ",SOURCE!$U$2-LEN(SOURCE!I1254)), "")&amp;
      SOURCE!J1254&amp;      IF(SOURCE!$V$2-LEN(SOURCE!J1254) &gt;= 0, REPT(" ",SOURCE!$V$2-LEN(SOURCE!J1254)), "")&amp;
  " | "&amp; SOURCE!K1254&amp;      IF(SOURCE!$X$2-LEN(SOURCE!K1254) &gt;= 0, REPT(" ",SOURCE!$X$2-LEN(SOURCE!K1254)), "")&amp;
      "},"&amp;IF(SOURCE!L1254&lt;&gt;"",""&amp;SOURCE!L1254,"")
 )
)
)</f>
        <v>/* 1224 */  { fnF_L,                       NOPARAM,                     "F" STD_GAUSS_BLACK_L STD_GAUSS_WHITE_R "(x)", "F" STD_GAUSS_BLACK_L STD_GAUSS_WHITE_R "(x)", (0 &lt;&lt; TAM_MAX_BITS) |     0, CAT_FNCT | SLS_ENABLED   | US_ENABLED  },</v>
      </c>
    </row>
    <row r="1255" spans="1:1">
      <c r="A1255" s="168" t="str">
        <f>IF(AND(OR(SOURCE!A1255="",ISBLANK(SOURCE!A1255)),SOURCE!B1255&gt;0),IF(ISBLANK(SOURCE!C1255),"",SOURCE!C1255),
IF(SOURCE!B1255&lt;0,VLOOKUP(SOURCE!B1255,lookups!A$1:B$25,2,0),
  IF(ISBLANK(SOURCE!B1255),
    "",
    "/* "&amp;TEXT(SOURCE!B1255,"???0")&amp;" *"&amp;
      SOURCE!C1255&amp;", "&amp; IF(SOURCE!$O$2-LEN(SOURCE!C1255) &gt;= 0, REPT(" ",SOURCE!$O$2-LEN(SOURCE!C1255)), "")&amp;
      SOURCE!D1255&amp;", "&amp; IF(SOURCE!$P$2-LEN(SOURCE!D1255) &gt;= 0, REPT(" ",SOURCE!$P$2-LEN(SOURCE!D1255)), "")&amp;
      SOURCE!E1255&amp;", "&amp; IF(SOURCE!$Q$2-LEN(SOURCE!E1255) &gt;=0, REPT(" ",SOURCE!$Q$2-LEN(SOURCE!E1255)), "")&amp;
      SOURCE!F1255&amp;", "&amp; IF(SOURCE!$R$2-LEN(SOURCE!F1255) &gt;= 0, REPT(" ",SOURCE!$R$2-LEN(SOURCE!F1255)+2), "")&amp;"("&amp;
      SUBSTITUTE(TEXT(SOURCE!G1255,"??0"),"  ","")&amp;" &lt;&lt; TAM_MAX_BITS) |"&amp; IF(SOURCE!$S$2-3 &gt;= 0, REPT(" ",SOURCE!$S$2-5+4+1-1-LEN(SUBSTITUTE(SUBSTITUTE(TEXT(SOURCE!H1255,"????0"),"  ","")," ",""))), "")&amp;
      SUBSTITUTE(SUBSTITUTE(TEXT(SOURCE!H1255,"????0"),"  ","")," ","")&amp;","&amp; IF(SOURCE!$T$2-3 &gt;= 0, REPT(" ",SOURCE!$T$2-3-5), "")&amp;
      SOURCE!I1255&amp;" | "&amp; IF(SOURCE!$U$2-LEN(SOURCE!I1255) &gt;= 0, REPT(" ",SOURCE!$U$2-LEN(SOURCE!I1255)), "")&amp;
      SOURCE!J1255&amp;      IF(SOURCE!$V$2-LEN(SOURCE!J1255) &gt;= 0, REPT(" ",SOURCE!$V$2-LEN(SOURCE!J1255)), "")&amp;
  " | "&amp; SOURCE!K1255&amp;      IF(SOURCE!$X$2-LEN(SOURCE!K1255) &gt;= 0, REPT(" ",SOURCE!$X$2-LEN(SOURCE!K1255)), "")&amp;
      "},"&amp;IF(SOURCE!L1255&lt;&gt;"",""&amp;SOURCE!L1255,"")
 )
)
)</f>
        <v>/* 1225 */  { fnF_R,                       NOPARAM,                     "F" STD_GAUSS_WHITE_L STD_GAUSS_BLACK_R "(x)", "F" STD_GAUSS_WHITE_L STD_GAUSS_BLACK_R "(x)", (0 &lt;&lt; TAM_MAX_BITS) |     0, CAT_FNCT | SLS_ENABLED   | US_ENABLED  },</v>
      </c>
    </row>
    <row r="1256" spans="1:1">
      <c r="A1256" s="168" t="str">
        <f>IF(AND(OR(SOURCE!A1256="",ISBLANK(SOURCE!A1256)),SOURCE!B1256&gt;0),IF(ISBLANK(SOURCE!C1256),"",SOURCE!C1256),
IF(SOURCE!B1256&lt;0,VLOOKUP(SOURCE!B1256,lookups!A$1:B$25,2,0),
  IF(ISBLANK(SOURCE!B1256),
    "",
    "/* "&amp;TEXT(SOURCE!B1256,"???0")&amp;" *"&amp;
      SOURCE!C1256&amp;", "&amp; IF(SOURCE!$O$2-LEN(SOURCE!C1256) &gt;= 0, REPT(" ",SOURCE!$O$2-LEN(SOURCE!C1256)), "")&amp;
      SOURCE!D1256&amp;", "&amp; IF(SOURCE!$P$2-LEN(SOURCE!D1256) &gt;= 0, REPT(" ",SOURCE!$P$2-LEN(SOURCE!D1256)), "")&amp;
      SOURCE!E1256&amp;", "&amp; IF(SOURCE!$Q$2-LEN(SOURCE!E1256) &gt;=0, REPT(" ",SOURCE!$Q$2-LEN(SOURCE!E1256)), "")&amp;
      SOURCE!F1256&amp;", "&amp; IF(SOURCE!$R$2-LEN(SOURCE!F1256) &gt;= 0, REPT(" ",SOURCE!$R$2-LEN(SOURCE!F1256)+2), "")&amp;"("&amp;
      SUBSTITUTE(TEXT(SOURCE!G1256,"??0"),"  ","")&amp;" &lt;&lt; TAM_MAX_BITS) |"&amp; IF(SOURCE!$S$2-3 &gt;= 0, REPT(" ",SOURCE!$S$2-5+4+1-1-LEN(SUBSTITUTE(SUBSTITUTE(TEXT(SOURCE!H1256,"????0"),"  ","")," ",""))), "")&amp;
      SUBSTITUTE(SUBSTITUTE(TEXT(SOURCE!H1256,"????0"),"  ","")," ","")&amp;","&amp; IF(SOURCE!$T$2-3 &gt;= 0, REPT(" ",SOURCE!$T$2-3-5), "")&amp;
      SOURCE!I1256&amp;" | "&amp; IF(SOURCE!$U$2-LEN(SOURCE!I1256) &gt;= 0, REPT(" ",SOURCE!$U$2-LEN(SOURCE!I1256)), "")&amp;
      SOURCE!J1256&amp;      IF(SOURCE!$V$2-LEN(SOURCE!J1256) &gt;= 0, REPT(" ",SOURCE!$V$2-LEN(SOURCE!J1256)), "")&amp;
  " | "&amp; SOURCE!K1256&amp;      IF(SOURCE!$X$2-LEN(SOURCE!K1256) &gt;= 0, REPT(" ",SOURCE!$X$2-LEN(SOURCE!K1256)), "")&amp;
      "},"&amp;IF(SOURCE!L1256&lt;&gt;"",""&amp;SOURCE!L1256,"")
 )
)
)</f>
        <v>/* 1226 */  { fnF_I,                       NOPARAM,                     "F" STD_SUP_MINUS_1 "(p)",                     "F" STD_SUP_MINUS_1 "(p)",                     (0 &lt;&lt; TAM_MAX_BITS) |     0, CAT_FNCT | SLS_ENABLED   | US_ENABLED  },</v>
      </c>
    </row>
    <row r="1257" spans="1:1">
      <c r="A1257" s="168" t="str">
        <f>IF(AND(OR(SOURCE!A1257="",ISBLANK(SOURCE!A1257)),SOURCE!B1257&gt;0),IF(ISBLANK(SOURCE!C1257),"",SOURCE!C1257),
IF(SOURCE!B1257&lt;0,VLOOKUP(SOURCE!B1257,lookups!A$1:B$25,2,0),
  IF(ISBLANK(SOURCE!B1257),
    "",
    "/* "&amp;TEXT(SOURCE!B1257,"???0")&amp;" *"&amp;
      SOURCE!C1257&amp;", "&amp; IF(SOURCE!$O$2-LEN(SOURCE!C1257) &gt;= 0, REPT(" ",SOURCE!$O$2-LEN(SOURCE!C1257)), "")&amp;
      SOURCE!D1257&amp;", "&amp; IF(SOURCE!$P$2-LEN(SOURCE!D1257) &gt;= 0, REPT(" ",SOURCE!$P$2-LEN(SOURCE!D1257)), "")&amp;
      SOURCE!E1257&amp;", "&amp; IF(SOURCE!$Q$2-LEN(SOURCE!E1257) &gt;=0, REPT(" ",SOURCE!$Q$2-LEN(SOURCE!E1257)), "")&amp;
      SOURCE!F1257&amp;", "&amp; IF(SOURCE!$R$2-LEN(SOURCE!F1257) &gt;= 0, REPT(" ",SOURCE!$R$2-LEN(SOURCE!F1257)+2), "")&amp;"("&amp;
      SUBSTITUTE(TEXT(SOURCE!G1257,"??0"),"  ","")&amp;" &lt;&lt; TAM_MAX_BITS) |"&amp; IF(SOURCE!$S$2-3 &gt;= 0, REPT(" ",SOURCE!$S$2-5+4+1-1-LEN(SUBSTITUTE(SUBSTITUTE(TEXT(SOURCE!H1257,"????0"),"  ","")," ",""))), "")&amp;
      SUBSTITUTE(SUBSTITUTE(TEXT(SOURCE!H1257,"????0"),"  ","")," ","")&amp;","&amp; IF(SOURCE!$T$2-3 &gt;= 0, REPT(" ",SOURCE!$T$2-3-5), "")&amp;
      SOURCE!I1257&amp;" | "&amp; IF(SOURCE!$U$2-LEN(SOURCE!I1257) &gt;= 0, REPT(" ",SOURCE!$U$2-LEN(SOURCE!I1257)), "")&amp;
      SOURCE!J1257&amp;      IF(SOURCE!$V$2-LEN(SOURCE!J1257) &gt;= 0, REPT(" ",SOURCE!$V$2-LEN(SOURCE!J1257)), "")&amp;
  " | "&amp; SOURCE!K1257&amp;      IF(SOURCE!$X$2-LEN(SOURCE!K1257) &gt;= 0, REPT(" ",SOURCE!$X$2-LEN(SOURCE!K1257)), "")&amp;
      "},"&amp;IF(SOURCE!L1257&lt;&gt;"",""&amp;SOURCE!L1257,"")
 )
)
)</f>
        <v>/* 1227 */  { itemToBeCoded,               NOPARAM,                     "Geom:",                                       "Geom:",                                       (0 &lt;&lt; TAM_MAX_BITS) |     0, CAT_MENU | SLS_UNCHANGED | US_UNCHANGED},</v>
      </c>
    </row>
    <row r="1258" spans="1:1">
      <c r="A1258" s="168" t="str">
        <f>IF(AND(OR(SOURCE!A1258="",ISBLANK(SOURCE!A1258)),SOURCE!B1258&gt;0),IF(ISBLANK(SOURCE!C1258),"",SOURCE!C1258),
IF(SOURCE!B1258&lt;0,VLOOKUP(SOURCE!B1258,lookups!A$1:B$25,2,0),
  IF(ISBLANK(SOURCE!B1258),
    "",
    "/* "&amp;TEXT(SOURCE!B1258,"???0")&amp;" *"&amp;
      SOURCE!C1258&amp;", "&amp; IF(SOURCE!$O$2-LEN(SOURCE!C1258) &gt;= 0, REPT(" ",SOURCE!$O$2-LEN(SOURCE!C1258)), "")&amp;
      SOURCE!D1258&amp;", "&amp; IF(SOURCE!$P$2-LEN(SOURCE!D1258) &gt;= 0, REPT(" ",SOURCE!$P$2-LEN(SOURCE!D1258)), "")&amp;
      SOURCE!E1258&amp;", "&amp; IF(SOURCE!$Q$2-LEN(SOURCE!E1258) &gt;=0, REPT(" ",SOURCE!$Q$2-LEN(SOURCE!E1258)), "")&amp;
      SOURCE!F1258&amp;", "&amp; IF(SOURCE!$R$2-LEN(SOURCE!F1258) &gt;= 0, REPT(" ",SOURCE!$R$2-LEN(SOURCE!F1258)+2), "")&amp;"("&amp;
      SUBSTITUTE(TEXT(SOURCE!G1258,"??0"),"  ","")&amp;" &lt;&lt; TAM_MAX_BITS) |"&amp; IF(SOURCE!$S$2-3 &gt;= 0, REPT(" ",SOURCE!$S$2-5+4+1-1-LEN(SUBSTITUTE(SUBSTITUTE(TEXT(SOURCE!H1258,"????0"),"  ","")," ",""))), "")&amp;
      SUBSTITUTE(SUBSTITUTE(TEXT(SOURCE!H1258,"????0"),"  ","")," ","")&amp;","&amp; IF(SOURCE!$T$2-3 &gt;= 0, REPT(" ",SOURCE!$T$2-3-5), "")&amp;
      SOURCE!I1258&amp;" | "&amp; IF(SOURCE!$U$2-LEN(SOURCE!I1258) &gt;= 0, REPT(" ",SOURCE!$U$2-LEN(SOURCE!I1258)), "")&amp;
      SOURCE!J1258&amp;      IF(SOURCE!$V$2-LEN(SOURCE!J1258) &gt;= 0, REPT(" ",SOURCE!$V$2-LEN(SOURCE!J1258)), "")&amp;
  " | "&amp; SOURCE!K1258&amp;      IF(SOURCE!$X$2-LEN(SOURCE!K1258) &gt;= 0, REPT(" ",SOURCE!$X$2-LEN(SOURCE!K1258)), "")&amp;
      "},"&amp;IF(SOURCE!L1258&lt;&gt;"",""&amp;SOURCE!L1258,"")
 )
)
)</f>
        <v>/* 1228 */  { itemToBeCoded,               NOPARAM,                     "Geom" STD_SUB_p,                              "Geom" STD_SUB_p,                              (0 &lt;&lt; TAM_MAX_BITS) |     0, CAT_FNCT | SLS_ENABLED   | US_ENABLED  },</v>
      </c>
    </row>
    <row r="1259" spans="1:1">
      <c r="A1259" s="168" t="str">
        <f>IF(AND(OR(SOURCE!A1259="",ISBLANK(SOURCE!A1259)),SOURCE!B1259&gt;0),IF(ISBLANK(SOURCE!C1259),"",SOURCE!C1259),
IF(SOURCE!B1259&lt;0,VLOOKUP(SOURCE!B1259,lookups!A$1:B$25,2,0),
  IF(ISBLANK(SOURCE!B1259),
    "",
    "/* "&amp;TEXT(SOURCE!B1259,"???0")&amp;" *"&amp;
      SOURCE!C1259&amp;", "&amp; IF(SOURCE!$O$2-LEN(SOURCE!C1259) &gt;= 0, REPT(" ",SOURCE!$O$2-LEN(SOURCE!C1259)), "")&amp;
      SOURCE!D1259&amp;", "&amp; IF(SOURCE!$P$2-LEN(SOURCE!D1259) &gt;= 0, REPT(" ",SOURCE!$P$2-LEN(SOURCE!D1259)), "")&amp;
      SOURCE!E1259&amp;", "&amp; IF(SOURCE!$Q$2-LEN(SOURCE!E1259) &gt;=0, REPT(" ",SOURCE!$Q$2-LEN(SOURCE!E1259)), "")&amp;
      SOURCE!F1259&amp;", "&amp; IF(SOURCE!$R$2-LEN(SOURCE!F1259) &gt;= 0, REPT(" ",SOURCE!$R$2-LEN(SOURCE!F1259)+2), "")&amp;"("&amp;
      SUBSTITUTE(TEXT(SOURCE!G1259,"??0"),"  ","")&amp;" &lt;&lt; TAM_MAX_BITS) |"&amp; IF(SOURCE!$S$2-3 &gt;= 0, REPT(" ",SOURCE!$S$2-5+4+1-1-LEN(SUBSTITUTE(SUBSTITUTE(TEXT(SOURCE!H1259,"????0"),"  ","")," ",""))), "")&amp;
      SUBSTITUTE(SUBSTITUTE(TEXT(SOURCE!H1259,"????0"),"  ","")," ","")&amp;","&amp; IF(SOURCE!$T$2-3 &gt;= 0, REPT(" ",SOURCE!$T$2-3-5), "")&amp;
      SOURCE!I1259&amp;" | "&amp; IF(SOURCE!$U$2-LEN(SOURCE!I1259) &gt;= 0, REPT(" ",SOURCE!$U$2-LEN(SOURCE!I1259)), "")&amp;
      SOURCE!J1259&amp;      IF(SOURCE!$V$2-LEN(SOURCE!J1259) &gt;= 0, REPT(" ",SOURCE!$V$2-LEN(SOURCE!J1259)), "")&amp;
  " | "&amp; SOURCE!K1259&amp;      IF(SOURCE!$X$2-LEN(SOURCE!K1259) &gt;= 0, REPT(" ",SOURCE!$X$2-LEN(SOURCE!K1259)), "")&amp;
      "},"&amp;IF(SOURCE!L1259&lt;&gt;"",""&amp;SOURCE!L1259,"")
 )
)
)</f>
        <v>/* 1229 */  { itemToBeCoded,               NOPARAM,                     "Geom" STD_GAUSS_BLACK_L STD_GAUSS_WHITE_R,    "Geom" STD_GAUSS_BLACK_L STD_GAUSS_WHITE_R,    (0 &lt;&lt; TAM_MAX_BITS) |     0, CAT_FNCT | SLS_ENABLED   | US_ENABLED  },</v>
      </c>
    </row>
    <row r="1260" spans="1:1">
      <c r="A1260" s="168" t="str">
        <f>IF(AND(OR(SOURCE!A1260="",ISBLANK(SOURCE!A1260)),SOURCE!B1260&gt;0),IF(ISBLANK(SOURCE!C1260),"",SOURCE!C1260),
IF(SOURCE!B1260&lt;0,VLOOKUP(SOURCE!B1260,lookups!A$1:B$25,2,0),
  IF(ISBLANK(SOURCE!B1260),
    "",
    "/* "&amp;TEXT(SOURCE!B1260,"???0")&amp;" *"&amp;
      SOURCE!C1260&amp;", "&amp; IF(SOURCE!$O$2-LEN(SOURCE!C1260) &gt;= 0, REPT(" ",SOURCE!$O$2-LEN(SOURCE!C1260)), "")&amp;
      SOURCE!D1260&amp;", "&amp; IF(SOURCE!$P$2-LEN(SOURCE!D1260) &gt;= 0, REPT(" ",SOURCE!$P$2-LEN(SOURCE!D1260)), "")&amp;
      SOURCE!E1260&amp;", "&amp; IF(SOURCE!$Q$2-LEN(SOURCE!E1260) &gt;=0, REPT(" ",SOURCE!$Q$2-LEN(SOURCE!E1260)), "")&amp;
      SOURCE!F1260&amp;", "&amp; IF(SOURCE!$R$2-LEN(SOURCE!F1260) &gt;= 0, REPT(" ",SOURCE!$R$2-LEN(SOURCE!F1260)+2), "")&amp;"("&amp;
      SUBSTITUTE(TEXT(SOURCE!G1260,"??0"),"  ","")&amp;" &lt;&lt; TAM_MAX_BITS) |"&amp; IF(SOURCE!$S$2-3 &gt;= 0, REPT(" ",SOURCE!$S$2-5+4+1-1-LEN(SUBSTITUTE(SUBSTITUTE(TEXT(SOURCE!H1260,"????0"),"  ","")," ",""))), "")&amp;
      SUBSTITUTE(SUBSTITUTE(TEXT(SOURCE!H1260,"????0"),"  ","")," ","")&amp;","&amp; IF(SOURCE!$T$2-3 &gt;= 0, REPT(" ",SOURCE!$T$2-3-5), "")&amp;
      SOURCE!I1260&amp;" | "&amp; IF(SOURCE!$U$2-LEN(SOURCE!I1260) &gt;= 0, REPT(" ",SOURCE!$U$2-LEN(SOURCE!I1260)), "")&amp;
      SOURCE!J1260&amp;      IF(SOURCE!$V$2-LEN(SOURCE!J1260) &gt;= 0, REPT(" ",SOURCE!$V$2-LEN(SOURCE!J1260)), "")&amp;
  " | "&amp; SOURCE!K1260&amp;      IF(SOURCE!$X$2-LEN(SOURCE!K1260) &gt;= 0, REPT(" ",SOURCE!$X$2-LEN(SOURCE!K1260)), "")&amp;
      "},"&amp;IF(SOURCE!L1260&lt;&gt;"",""&amp;SOURCE!L1260,"")
 )
)
)</f>
        <v>/* 1230 */  { itemToBeCoded,               NOPARAM,                     "Geom" STD_GAUSS_WHITE_L STD_GAUSS_BLACK_R,    "Geom" STD_GAUSS_WHITE_L STD_GAUSS_BLACK_R,    (0 &lt;&lt; TAM_MAX_BITS) |     0, CAT_FNCT | SLS_ENABLED   | US_ENABLED  },</v>
      </c>
    </row>
    <row r="1261" spans="1:1">
      <c r="A1261" s="168" t="str">
        <f>IF(AND(OR(SOURCE!A1261="",ISBLANK(SOURCE!A1261)),SOURCE!B1261&gt;0),IF(ISBLANK(SOURCE!C1261),"",SOURCE!C1261),
IF(SOURCE!B1261&lt;0,VLOOKUP(SOURCE!B1261,lookups!A$1:B$25,2,0),
  IF(ISBLANK(SOURCE!B1261),
    "",
    "/* "&amp;TEXT(SOURCE!B1261,"???0")&amp;" *"&amp;
      SOURCE!C1261&amp;", "&amp; IF(SOURCE!$O$2-LEN(SOURCE!C1261) &gt;= 0, REPT(" ",SOURCE!$O$2-LEN(SOURCE!C1261)), "")&amp;
      SOURCE!D1261&amp;", "&amp; IF(SOURCE!$P$2-LEN(SOURCE!D1261) &gt;= 0, REPT(" ",SOURCE!$P$2-LEN(SOURCE!D1261)), "")&amp;
      SOURCE!E1261&amp;", "&amp; IF(SOURCE!$Q$2-LEN(SOURCE!E1261) &gt;=0, REPT(" ",SOURCE!$Q$2-LEN(SOURCE!E1261)), "")&amp;
      SOURCE!F1261&amp;", "&amp; IF(SOURCE!$R$2-LEN(SOURCE!F1261) &gt;= 0, REPT(" ",SOURCE!$R$2-LEN(SOURCE!F1261)+2), "")&amp;"("&amp;
      SUBSTITUTE(TEXT(SOURCE!G1261,"??0"),"  ","")&amp;" &lt;&lt; TAM_MAX_BITS) |"&amp; IF(SOURCE!$S$2-3 &gt;= 0, REPT(" ",SOURCE!$S$2-5+4+1-1-LEN(SUBSTITUTE(SUBSTITUTE(TEXT(SOURCE!H1261,"????0"),"  ","")," ",""))), "")&amp;
      SUBSTITUTE(SUBSTITUTE(TEXT(SOURCE!H1261,"????0"),"  ","")," ","")&amp;","&amp; IF(SOURCE!$T$2-3 &gt;= 0, REPT(" ",SOURCE!$T$2-3-5), "")&amp;
      SOURCE!I1261&amp;" | "&amp; IF(SOURCE!$U$2-LEN(SOURCE!I1261) &gt;= 0, REPT(" ",SOURCE!$U$2-LEN(SOURCE!I1261)), "")&amp;
      SOURCE!J1261&amp;      IF(SOURCE!$V$2-LEN(SOURCE!J1261) &gt;= 0, REPT(" ",SOURCE!$V$2-LEN(SOURCE!J1261)), "")&amp;
  " | "&amp; SOURCE!K1261&amp;      IF(SOURCE!$X$2-LEN(SOURCE!K1261) &gt;= 0, REPT(" ",SOURCE!$X$2-LEN(SOURCE!K1261)), "")&amp;
      "},"&amp;IF(SOURCE!L1261&lt;&gt;"",""&amp;SOURCE!L1261,"")
 )
)
)</f>
        <v>/* 1231 */  { itemToBeCoded,               NOPARAM,                     "Geom" STD_SUP_MINUS_1,                        "Geom" STD_SUP_MINUS_1,                        (0 &lt;&lt; TAM_MAX_BITS) |     0, CAT_FNCT | SLS_ENABLED   | US_ENABLED  },</v>
      </c>
    </row>
    <row r="1262" spans="1:1">
      <c r="A1262" s="168" t="str">
        <f>IF(AND(OR(SOURCE!A1262="",ISBLANK(SOURCE!A1262)),SOURCE!B1262&gt;0),IF(ISBLANK(SOURCE!C1262),"",SOURCE!C1262),
IF(SOURCE!B1262&lt;0,VLOOKUP(SOURCE!B1262,lookups!A$1:B$25,2,0),
  IF(ISBLANK(SOURCE!B1262),
    "",
    "/* "&amp;TEXT(SOURCE!B1262,"???0")&amp;" *"&amp;
      SOURCE!C1262&amp;", "&amp; IF(SOURCE!$O$2-LEN(SOURCE!C1262) &gt;= 0, REPT(" ",SOURCE!$O$2-LEN(SOURCE!C1262)), "")&amp;
      SOURCE!D1262&amp;", "&amp; IF(SOURCE!$P$2-LEN(SOURCE!D1262) &gt;= 0, REPT(" ",SOURCE!$P$2-LEN(SOURCE!D1262)), "")&amp;
      SOURCE!E1262&amp;", "&amp; IF(SOURCE!$Q$2-LEN(SOURCE!E1262) &gt;=0, REPT(" ",SOURCE!$Q$2-LEN(SOURCE!E1262)), "")&amp;
      SOURCE!F1262&amp;", "&amp; IF(SOURCE!$R$2-LEN(SOURCE!F1262) &gt;= 0, REPT(" ",SOURCE!$R$2-LEN(SOURCE!F1262)+2), "")&amp;"("&amp;
      SUBSTITUTE(TEXT(SOURCE!G1262,"??0"),"  ","")&amp;" &lt;&lt; TAM_MAX_BITS) |"&amp; IF(SOURCE!$S$2-3 &gt;= 0, REPT(" ",SOURCE!$S$2-5+4+1-1-LEN(SUBSTITUTE(SUBSTITUTE(TEXT(SOURCE!H1262,"????0"),"  ","")," ",""))), "")&amp;
      SUBSTITUTE(SUBSTITUTE(TEXT(SOURCE!H1262,"????0"),"  ","")," ","")&amp;","&amp; IF(SOURCE!$T$2-3 &gt;= 0, REPT(" ",SOURCE!$T$2-3-5), "")&amp;
      SOURCE!I1262&amp;" | "&amp; IF(SOURCE!$U$2-LEN(SOURCE!I1262) &gt;= 0, REPT(" ",SOURCE!$U$2-LEN(SOURCE!I1262)), "")&amp;
      SOURCE!J1262&amp;      IF(SOURCE!$V$2-LEN(SOURCE!J1262) &gt;= 0, REPT(" ",SOURCE!$V$2-LEN(SOURCE!J1262)), "")&amp;
  " | "&amp; SOURCE!K1262&amp;      IF(SOURCE!$X$2-LEN(SOURCE!K1262) &gt;= 0, REPT(" ",SOURCE!$X$2-LEN(SOURCE!K1262)), "")&amp;
      "},"&amp;IF(SOURCE!L1262&lt;&gt;"",""&amp;SOURCE!L1262,"")
 )
)
)</f>
        <v>/* 1232 */  { itemToBeCoded,               NOPARAM,                     "Hyper:",                                      "Hyper:",                                      (0 &lt;&lt; TAM_MAX_BITS) |     0, CAT_MENU | SLS_UNCHANGED | US_UNCHANGED},</v>
      </c>
    </row>
    <row r="1263" spans="1:1">
      <c r="A1263" s="168" t="str">
        <f>IF(AND(OR(SOURCE!A1263="",ISBLANK(SOURCE!A1263)),SOURCE!B1263&gt;0),IF(ISBLANK(SOURCE!C1263),"",SOURCE!C1263),
IF(SOURCE!B1263&lt;0,VLOOKUP(SOURCE!B1263,lookups!A$1:B$25,2,0),
  IF(ISBLANK(SOURCE!B1263),
    "",
    "/* "&amp;TEXT(SOURCE!B1263,"???0")&amp;" *"&amp;
      SOURCE!C1263&amp;", "&amp; IF(SOURCE!$O$2-LEN(SOURCE!C1263) &gt;= 0, REPT(" ",SOURCE!$O$2-LEN(SOURCE!C1263)), "")&amp;
      SOURCE!D1263&amp;", "&amp; IF(SOURCE!$P$2-LEN(SOURCE!D1263) &gt;= 0, REPT(" ",SOURCE!$P$2-LEN(SOURCE!D1263)), "")&amp;
      SOURCE!E1263&amp;", "&amp; IF(SOURCE!$Q$2-LEN(SOURCE!E1263) &gt;=0, REPT(" ",SOURCE!$Q$2-LEN(SOURCE!E1263)), "")&amp;
      SOURCE!F1263&amp;", "&amp; IF(SOURCE!$R$2-LEN(SOURCE!F1263) &gt;= 0, REPT(" ",SOURCE!$R$2-LEN(SOURCE!F1263)+2), "")&amp;"("&amp;
      SUBSTITUTE(TEXT(SOURCE!G1263,"??0"),"  ","")&amp;" &lt;&lt; TAM_MAX_BITS) |"&amp; IF(SOURCE!$S$2-3 &gt;= 0, REPT(" ",SOURCE!$S$2-5+4+1-1-LEN(SUBSTITUTE(SUBSTITUTE(TEXT(SOURCE!H1263,"????0"),"  ","")," ",""))), "")&amp;
      SUBSTITUTE(SUBSTITUTE(TEXT(SOURCE!H1263,"????0"),"  ","")," ","")&amp;","&amp; IF(SOURCE!$T$2-3 &gt;= 0, REPT(" ",SOURCE!$T$2-3-5), "")&amp;
      SOURCE!I1263&amp;" | "&amp; IF(SOURCE!$U$2-LEN(SOURCE!I1263) &gt;= 0, REPT(" ",SOURCE!$U$2-LEN(SOURCE!I1263)), "")&amp;
      SOURCE!J1263&amp;      IF(SOURCE!$V$2-LEN(SOURCE!J1263) &gt;= 0, REPT(" ",SOURCE!$V$2-LEN(SOURCE!J1263)), "")&amp;
  " | "&amp; SOURCE!K1263&amp;      IF(SOURCE!$X$2-LEN(SOURCE!K1263) &gt;= 0, REPT(" ",SOURCE!$X$2-LEN(SOURCE!K1263)), "")&amp;
      "},"&amp;IF(SOURCE!L1263&lt;&gt;"",""&amp;SOURCE!L1263,"")
 )
)
)</f>
        <v>/* 1233 */  { itemToBeCoded,               NOPARAM,                     "Hyper" STD_SUB_p,                             "Hyper" STD_SUB_p,                             (0 &lt;&lt; TAM_MAX_BITS) |     0, CAT_FNCT | SLS_ENABLED   | US_ENABLED  },</v>
      </c>
    </row>
    <row r="1264" spans="1:1">
      <c r="A1264" s="168" t="str">
        <f>IF(AND(OR(SOURCE!A1264="",ISBLANK(SOURCE!A1264)),SOURCE!B1264&gt;0),IF(ISBLANK(SOURCE!C1264),"",SOURCE!C1264),
IF(SOURCE!B1264&lt;0,VLOOKUP(SOURCE!B1264,lookups!A$1:B$25,2,0),
  IF(ISBLANK(SOURCE!B1264),
    "",
    "/* "&amp;TEXT(SOURCE!B1264,"???0")&amp;" *"&amp;
      SOURCE!C1264&amp;", "&amp; IF(SOURCE!$O$2-LEN(SOURCE!C1264) &gt;= 0, REPT(" ",SOURCE!$O$2-LEN(SOURCE!C1264)), "")&amp;
      SOURCE!D1264&amp;", "&amp; IF(SOURCE!$P$2-LEN(SOURCE!D1264) &gt;= 0, REPT(" ",SOURCE!$P$2-LEN(SOURCE!D1264)), "")&amp;
      SOURCE!E1264&amp;", "&amp; IF(SOURCE!$Q$2-LEN(SOURCE!E1264) &gt;=0, REPT(" ",SOURCE!$Q$2-LEN(SOURCE!E1264)), "")&amp;
      SOURCE!F1264&amp;", "&amp; IF(SOURCE!$R$2-LEN(SOURCE!F1264) &gt;= 0, REPT(" ",SOURCE!$R$2-LEN(SOURCE!F1264)+2), "")&amp;"("&amp;
      SUBSTITUTE(TEXT(SOURCE!G1264,"??0"),"  ","")&amp;" &lt;&lt; TAM_MAX_BITS) |"&amp; IF(SOURCE!$S$2-3 &gt;= 0, REPT(" ",SOURCE!$S$2-5+4+1-1-LEN(SUBSTITUTE(SUBSTITUTE(TEXT(SOURCE!H1264,"????0"),"  ","")," ",""))), "")&amp;
      SUBSTITUTE(SUBSTITUTE(TEXT(SOURCE!H1264,"????0"),"  ","")," ","")&amp;","&amp; IF(SOURCE!$T$2-3 &gt;= 0, REPT(" ",SOURCE!$T$2-3-5), "")&amp;
      SOURCE!I1264&amp;" | "&amp; IF(SOURCE!$U$2-LEN(SOURCE!I1264) &gt;= 0, REPT(" ",SOURCE!$U$2-LEN(SOURCE!I1264)), "")&amp;
      SOURCE!J1264&amp;      IF(SOURCE!$V$2-LEN(SOURCE!J1264) &gt;= 0, REPT(" ",SOURCE!$V$2-LEN(SOURCE!J1264)), "")&amp;
  " | "&amp; SOURCE!K1264&amp;      IF(SOURCE!$X$2-LEN(SOURCE!K1264) &gt;= 0, REPT(" ",SOURCE!$X$2-LEN(SOURCE!K1264)), "")&amp;
      "},"&amp;IF(SOURCE!L1264&lt;&gt;"",""&amp;SOURCE!L1264,"")
 )
)
)</f>
        <v>/* 1234 */  { itemToBeCoded,               NOPARAM,                     "Hyper" STD_GAUSS_BLACK_L STD_GAUSS_WHITE_R,   "Hyper" STD_GAUSS_BLACK_L STD_GAUSS_WHITE_R,   (0 &lt;&lt; TAM_MAX_BITS) |     0, CAT_FNCT | SLS_ENABLED   | US_ENABLED  },</v>
      </c>
    </row>
    <row r="1265" spans="1:1">
      <c r="A1265" s="168" t="str">
        <f>IF(AND(OR(SOURCE!A1265="",ISBLANK(SOURCE!A1265)),SOURCE!B1265&gt;0),IF(ISBLANK(SOURCE!C1265),"",SOURCE!C1265),
IF(SOURCE!B1265&lt;0,VLOOKUP(SOURCE!B1265,lookups!A$1:B$25,2,0),
  IF(ISBLANK(SOURCE!B1265),
    "",
    "/* "&amp;TEXT(SOURCE!B1265,"???0")&amp;" *"&amp;
      SOURCE!C1265&amp;", "&amp; IF(SOURCE!$O$2-LEN(SOURCE!C1265) &gt;= 0, REPT(" ",SOURCE!$O$2-LEN(SOURCE!C1265)), "")&amp;
      SOURCE!D1265&amp;", "&amp; IF(SOURCE!$P$2-LEN(SOURCE!D1265) &gt;= 0, REPT(" ",SOURCE!$P$2-LEN(SOURCE!D1265)), "")&amp;
      SOURCE!E1265&amp;", "&amp; IF(SOURCE!$Q$2-LEN(SOURCE!E1265) &gt;=0, REPT(" ",SOURCE!$Q$2-LEN(SOURCE!E1265)), "")&amp;
      SOURCE!F1265&amp;", "&amp; IF(SOURCE!$R$2-LEN(SOURCE!F1265) &gt;= 0, REPT(" ",SOURCE!$R$2-LEN(SOURCE!F1265)+2), "")&amp;"("&amp;
      SUBSTITUTE(TEXT(SOURCE!G1265,"??0"),"  ","")&amp;" &lt;&lt; TAM_MAX_BITS) |"&amp; IF(SOURCE!$S$2-3 &gt;= 0, REPT(" ",SOURCE!$S$2-5+4+1-1-LEN(SUBSTITUTE(SUBSTITUTE(TEXT(SOURCE!H1265,"????0"),"  ","")," ",""))), "")&amp;
      SUBSTITUTE(SUBSTITUTE(TEXT(SOURCE!H1265,"????0"),"  ","")," ","")&amp;","&amp; IF(SOURCE!$T$2-3 &gt;= 0, REPT(" ",SOURCE!$T$2-3-5), "")&amp;
      SOURCE!I1265&amp;" | "&amp; IF(SOURCE!$U$2-LEN(SOURCE!I1265) &gt;= 0, REPT(" ",SOURCE!$U$2-LEN(SOURCE!I1265)), "")&amp;
      SOURCE!J1265&amp;      IF(SOURCE!$V$2-LEN(SOURCE!J1265) &gt;= 0, REPT(" ",SOURCE!$V$2-LEN(SOURCE!J1265)), "")&amp;
  " | "&amp; SOURCE!K1265&amp;      IF(SOURCE!$X$2-LEN(SOURCE!K1265) &gt;= 0, REPT(" ",SOURCE!$X$2-LEN(SOURCE!K1265)), "")&amp;
      "},"&amp;IF(SOURCE!L1265&lt;&gt;"",""&amp;SOURCE!L1265,"")
 )
)
)</f>
        <v>/* 1235 */  { itemToBeCoded,               NOPARAM,                     "Hyper" STD_GAUSS_WHITE_L STD_GAUSS_BLACK_R,   "Hyper" STD_GAUSS_WHITE_L STD_GAUSS_BLACK_R,   (0 &lt;&lt; TAM_MAX_BITS) |     0, CAT_FNCT | SLS_ENABLED   | US_ENABLED  },</v>
      </c>
    </row>
    <row r="1266" spans="1:1">
      <c r="A1266" s="168" t="str">
        <f>IF(AND(OR(SOURCE!A1266="",ISBLANK(SOURCE!A1266)),SOURCE!B1266&gt;0),IF(ISBLANK(SOURCE!C1266),"",SOURCE!C1266),
IF(SOURCE!B1266&lt;0,VLOOKUP(SOURCE!B1266,lookups!A$1:B$25,2,0),
  IF(ISBLANK(SOURCE!B1266),
    "",
    "/* "&amp;TEXT(SOURCE!B1266,"???0")&amp;" *"&amp;
      SOURCE!C1266&amp;", "&amp; IF(SOURCE!$O$2-LEN(SOURCE!C1266) &gt;= 0, REPT(" ",SOURCE!$O$2-LEN(SOURCE!C1266)), "")&amp;
      SOURCE!D1266&amp;", "&amp; IF(SOURCE!$P$2-LEN(SOURCE!D1266) &gt;= 0, REPT(" ",SOURCE!$P$2-LEN(SOURCE!D1266)), "")&amp;
      SOURCE!E1266&amp;", "&amp; IF(SOURCE!$Q$2-LEN(SOURCE!E1266) &gt;=0, REPT(" ",SOURCE!$Q$2-LEN(SOURCE!E1266)), "")&amp;
      SOURCE!F1266&amp;", "&amp; IF(SOURCE!$R$2-LEN(SOURCE!F1266) &gt;= 0, REPT(" ",SOURCE!$R$2-LEN(SOURCE!F1266)+2), "")&amp;"("&amp;
      SUBSTITUTE(TEXT(SOURCE!G1266,"??0"),"  ","")&amp;" &lt;&lt; TAM_MAX_BITS) |"&amp; IF(SOURCE!$S$2-3 &gt;= 0, REPT(" ",SOURCE!$S$2-5+4+1-1-LEN(SUBSTITUTE(SUBSTITUTE(TEXT(SOURCE!H1266,"????0"),"  ","")," ",""))), "")&amp;
      SUBSTITUTE(SUBSTITUTE(TEXT(SOURCE!H1266,"????0"),"  ","")," ","")&amp;","&amp; IF(SOURCE!$T$2-3 &gt;= 0, REPT(" ",SOURCE!$T$2-3-5), "")&amp;
      SOURCE!I1266&amp;" | "&amp; IF(SOURCE!$U$2-LEN(SOURCE!I1266) &gt;= 0, REPT(" ",SOURCE!$U$2-LEN(SOURCE!I1266)), "")&amp;
      SOURCE!J1266&amp;      IF(SOURCE!$V$2-LEN(SOURCE!J1266) &gt;= 0, REPT(" ",SOURCE!$V$2-LEN(SOURCE!J1266)), "")&amp;
  " | "&amp; SOURCE!K1266&amp;      IF(SOURCE!$X$2-LEN(SOURCE!K1266) &gt;= 0, REPT(" ",SOURCE!$X$2-LEN(SOURCE!K1266)), "")&amp;
      "},"&amp;IF(SOURCE!L1266&lt;&gt;"",""&amp;SOURCE!L1266,"")
 )
)
)</f>
        <v>/* 1236 */  { itemToBeCoded,               NOPARAM,                     "Hyper" STD_SUP_MINUS_1,                       "Hyper" STD_SUP_MINUS_1,                       (0 &lt;&lt; TAM_MAX_BITS) |     0, CAT_FNCT | SLS_ENABLED   | US_ENABLED  },</v>
      </c>
    </row>
    <row r="1267" spans="1:1">
      <c r="A1267" s="168" t="str">
        <f>IF(AND(OR(SOURCE!A1267="",ISBLANK(SOURCE!A1267)),SOURCE!B1267&gt;0),IF(ISBLANK(SOURCE!C1267),"",SOURCE!C1267),
IF(SOURCE!B1267&lt;0,VLOOKUP(SOURCE!B1267,lookups!A$1:B$25,2,0),
  IF(ISBLANK(SOURCE!B1267),
    "",
    "/* "&amp;TEXT(SOURCE!B1267,"???0")&amp;" *"&amp;
      SOURCE!C1267&amp;", "&amp; IF(SOURCE!$O$2-LEN(SOURCE!C1267) &gt;= 0, REPT(" ",SOURCE!$O$2-LEN(SOURCE!C1267)), "")&amp;
      SOURCE!D1267&amp;", "&amp; IF(SOURCE!$P$2-LEN(SOURCE!D1267) &gt;= 0, REPT(" ",SOURCE!$P$2-LEN(SOURCE!D1267)), "")&amp;
      SOURCE!E1267&amp;", "&amp; IF(SOURCE!$Q$2-LEN(SOURCE!E1267) &gt;=0, REPT(" ",SOURCE!$Q$2-LEN(SOURCE!E1267)), "")&amp;
      SOURCE!F1267&amp;", "&amp; IF(SOURCE!$R$2-LEN(SOURCE!F1267) &gt;= 0, REPT(" ",SOURCE!$R$2-LEN(SOURCE!F1267)+2), "")&amp;"("&amp;
      SUBSTITUTE(TEXT(SOURCE!G1267,"??0"),"  ","")&amp;" &lt;&lt; TAM_MAX_BITS) |"&amp; IF(SOURCE!$S$2-3 &gt;= 0, REPT(" ",SOURCE!$S$2-5+4+1-1-LEN(SUBSTITUTE(SUBSTITUTE(TEXT(SOURCE!H1267,"????0"),"  ","")," ",""))), "")&amp;
      SUBSTITUTE(SUBSTITUTE(TEXT(SOURCE!H1267,"????0"),"  ","")," ","")&amp;","&amp; IF(SOURCE!$T$2-3 &gt;= 0, REPT(" ",SOURCE!$T$2-3-5), "")&amp;
      SOURCE!I1267&amp;" | "&amp; IF(SOURCE!$U$2-LEN(SOURCE!I1267) &gt;= 0, REPT(" ",SOURCE!$U$2-LEN(SOURCE!I1267)), "")&amp;
      SOURCE!J1267&amp;      IF(SOURCE!$V$2-LEN(SOURCE!J1267) &gt;= 0, REPT(" ",SOURCE!$V$2-LEN(SOURCE!J1267)), "")&amp;
  " | "&amp; SOURCE!K1267&amp;      IF(SOURCE!$X$2-LEN(SOURCE!K1267) &gt;= 0, REPT(" ",SOURCE!$X$2-LEN(SOURCE!K1267)), "")&amp;
      "},"&amp;IF(SOURCE!L1267&lt;&gt;"",""&amp;SOURCE!L1267,"")
 )
)
)</f>
        <v>/* 1237 */  { itemToBeCoded,               NOPARAM,                     "LgNrm:",                                      "LgNrm:",                                      (0 &lt;&lt; TAM_MAX_BITS) |     0, CAT_MENU | SLS_UNCHANGED | US_UNCHANGED},</v>
      </c>
    </row>
    <row r="1268" spans="1:1">
      <c r="A1268" s="168" t="str">
        <f>IF(AND(OR(SOURCE!A1268="",ISBLANK(SOURCE!A1268)),SOURCE!B1268&gt;0),IF(ISBLANK(SOURCE!C1268),"",SOURCE!C1268),
IF(SOURCE!B1268&lt;0,VLOOKUP(SOURCE!B1268,lookups!A$1:B$25,2,0),
  IF(ISBLANK(SOURCE!B1268),
    "",
    "/* "&amp;TEXT(SOURCE!B1268,"???0")&amp;" *"&amp;
      SOURCE!C1268&amp;", "&amp; IF(SOURCE!$O$2-LEN(SOURCE!C1268) &gt;= 0, REPT(" ",SOURCE!$O$2-LEN(SOURCE!C1268)), "")&amp;
      SOURCE!D1268&amp;", "&amp; IF(SOURCE!$P$2-LEN(SOURCE!D1268) &gt;= 0, REPT(" ",SOURCE!$P$2-LEN(SOURCE!D1268)), "")&amp;
      SOURCE!E1268&amp;", "&amp; IF(SOURCE!$Q$2-LEN(SOURCE!E1268) &gt;=0, REPT(" ",SOURCE!$Q$2-LEN(SOURCE!E1268)), "")&amp;
      SOURCE!F1268&amp;", "&amp; IF(SOURCE!$R$2-LEN(SOURCE!F1268) &gt;= 0, REPT(" ",SOURCE!$R$2-LEN(SOURCE!F1268)+2), "")&amp;"("&amp;
      SUBSTITUTE(TEXT(SOURCE!G1268,"??0"),"  ","")&amp;" &lt;&lt; TAM_MAX_BITS) |"&amp; IF(SOURCE!$S$2-3 &gt;= 0, REPT(" ",SOURCE!$S$2-5+4+1-1-LEN(SUBSTITUTE(SUBSTITUTE(TEXT(SOURCE!H1268,"????0"),"  ","")," ",""))), "")&amp;
      SUBSTITUTE(SUBSTITUTE(TEXT(SOURCE!H1268,"????0"),"  ","")," ","")&amp;","&amp; IF(SOURCE!$T$2-3 &gt;= 0, REPT(" ",SOURCE!$T$2-3-5), "")&amp;
      SOURCE!I1268&amp;" | "&amp; IF(SOURCE!$U$2-LEN(SOURCE!I1268) &gt;= 0, REPT(" ",SOURCE!$U$2-LEN(SOURCE!I1268)), "")&amp;
      SOURCE!J1268&amp;      IF(SOURCE!$V$2-LEN(SOURCE!J1268) &gt;= 0, REPT(" ",SOURCE!$V$2-LEN(SOURCE!J1268)), "")&amp;
  " | "&amp; SOURCE!K1268&amp;      IF(SOURCE!$X$2-LEN(SOURCE!K1268) &gt;= 0, REPT(" ",SOURCE!$X$2-LEN(SOURCE!K1268)), "")&amp;
      "},"&amp;IF(SOURCE!L1268&lt;&gt;"",""&amp;SOURCE!L1268,"")
 )
)
)</f>
        <v>/* 1238 */  { itemToBeCoded,               NOPARAM,                     "LgNrm" STD_SUB_p,                             "LgNrm" STD_SUB_p,                             (0 &lt;&lt; TAM_MAX_BITS) |     0, CAT_FNCT | SLS_ENABLED   | US_ENABLED  },</v>
      </c>
    </row>
    <row r="1269" spans="1:1">
      <c r="A1269" s="168" t="str">
        <f>IF(AND(OR(SOURCE!A1269="",ISBLANK(SOURCE!A1269)),SOURCE!B1269&gt;0),IF(ISBLANK(SOURCE!C1269),"",SOURCE!C1269),
IF(SOURCE!B1269&lt;0,VLOOKUP(SOURCE!B1269,lookups!A$1:B$25,2,0),
  IF(ISBLANK(SOURCE!B1269),
    "",
    "/* "&amp;TEXT(SOURCE!B1269,"???0")&amp;" *"&amp;
      SOURCE!C1269&amp;", "&amp; IF(SOURCE!$O$2-LEN(SOURCE!C1269) &gt;= 0, REPT(" ",SOURCE!$O$2-LEN(SOURCE!C1269)), "")&amp;
      SOURCE!D1269&amp;", "&amp; IF(SOURCE!$P$2-LEN(SOURCE!D1269) &gt;= 0, REPT(" ",SOURCE!$P$2-LEN(SOURCE!D1269)), "")&amp;
      SOURCE!E1269&amp;", "&amp; IF(SOURCE!$Q$2-LEN(SOURCE!E1269) &gt;=0, REPT(" ",SOURCE!$Q$2-LEN(SOURCE!E1269)), "")&amp;
      SOURCE!F1269&amp;", "&amp; IF(SOURCE!$R$2-LEN(SOURCE!F1269) &gt;= 0, REPT(" ",SOURCE!$R$2-LEN(SOURCE!F1269)+2), "")&amp;"("&amp;
      SUBSTITUTE(TEXT(SOURCE!G1269,"??0"),"  ","")&amp;" &lt;&lt; TAM_MAX_BITS) |"&amp; IF(SOURCE!$S$2-3 &gt;= 0, REPT(" ",SOURCE!$S$2-5+4+1-1-LEN(SUBSTITUTE(SUBSTITUTE(TEXT(SOURCE!H1269,"????0"),"  ","")," ",""))), "")&amp;
      SUBSTITUTE(SUBSTITUTE(TEXT(SOURCE!H1269,"????0"),"  ","")," ","")&amp;","&amp; IF(SOURCE!$T$2-3 &gt;= 0, REPT(" ",SOURCE!$T$2-3-5), "")&amp;
      SOURCE!I1269&amp;" | "&amp; IF(SOURCE!$U$2-LEN(SOURCE!I1269) &gt;= 0, REPT(" ",SOURCE!$U$2-LEN(SOURCE!I1269)), "")&amp;
      SOURCE!J1269&amp;      IF(SOURCE!$V$2-LEN(SOURCE!J1269) &gt;= 0, REPT(" ",SOURCE!$V$2-LEN(SOURCE!J1269)), "")&amp;
  " | "&amp; SOURCE!K1269&amp;      IF(SOURCE!$X$2-LEN(SOURCE!K1269) &gt;= 0, REPT(" ",SOURCE!$X$2-LEN(SOURCE!K1269)), "")&amp;
      "},"&amp;IF(SOURCE!L1269&lt;&gt;"",""&amp;SOURCE!L1269,"")
 )
)
)</f>
        <v>/* 1239 */  { itemToBeCoded,               NOPARAM,                     "LgNrm" STD_GAUSS_BLACK_L STD_GAUSS_WHITE_R,   "LgNrm" STD_GAUSS_BLACK_L STD_GAUSS_WHITE_R,   (0 &lt;&lt; TAM_MAX_BITS) |     0, CAT_FNCT | SLS_ENABLED   | US_ENABLED  },</v>
      </c>
    </row>
    <row r="1270" spans="1:1">
      <c r="A1270" s="168" t="str">
        <f>IF(AND(OR(SOURCE!A1270="",ISBLANK(SOURCE!A1270)),SOURCE!B1270&gt;0),IF(ISBLANK(SOURCE!C1270),"",SOURCE!C1270),
IF(SOURCE!B1270&lt;0,VLOOKUP(SOURCE!B1270,lookups!A$1:B$25,2,0),
  IF(ISBLANK(SOURCE!B1270),
    "",
    "/* "&amp;TEXT(SOURCE!B1270,"???0")&amp;" *"&amp;
      SOURCE!C1270&amp;", "&amp; IF(SOURCE!$O$2-LEN(SOURCE!C1270) &gt;= 0, REPT(" ",SOURCE!$O$2-LEN(SOURCE!C1270)), "")&amp;
      SOURCE!D1270&amp;", "&amp; IF(SOURCE!$P$2-LEN(SOURCE!D1270) &gt;= 0, REPT(" ",SOURCE!$P$2-LEN(SOURCE!D1270)), "")&amp;
      SOURCE!E1270&amp;", "&amp; IF(SOURCE!$Q$2-LEN(SOURCE!E1270) &gt;=0, REPT(" ",SOURCE!$Q$2-LEN(SOURCE!E1270)), "")&amp;
      SOURCE!F1270&amp;", "&amp; IF(SOURCE!$R$2-LEN(SOURCE!F1270) &gt;= 0, REPT(" ",SOURCE!$R$2-LEN(SOURCE!F1270)+2), "")&amp;"("&amp;
      SUBSTITUTE(TEXT(SOURCE!G1270,"??0"),"  ","")&amp;" &lt;&lt; TAM_MAX_BITS) |"&amp; IF(SOURCE!$S$2-3 &gt;= 0, REPT(" ",SOURCE!$S$2-5+4+1-1-LEN(SUBSTITUTE(SUBSTITUTE(TEXT(SOURCE!H1270,"????0"),"  ","")," ",""))), "")&amp;
      SUBSTITUTE(SUBSTITUTE(TEXT(SOURCE!H1270,"????0"),"  ","")," ","")&amp;","&amp; IF(SOURCE!$T$2-3 &gt;= 0, REPT(" ",SOURCE!$T$2-3-5), "")&amp;
      SOURCE!I1270&amp;" | "&amp; IF(SOURCE!$U$2-LEN(SOURCE!I1270) &gt;= 0, REPT(" ",SOURCE!$U$2-LEN(SOURCE!I1270)), "")&amp;
      SOURCE!J1270&amp;      IF(SOURCE!$V$2-LEN(SOURCE!J1270) &gt;= 0, REPT(" ",SOURCE!$V$2-LEN(SOURCE!J1270)), "")&amp;
  " | "&amp; SOURCE!K1270&amp;      IF(SOURCE!$X$2-LEN(SOURCE!K1270) &gt;= 0, REPT(" ",SOURCE!$X$2-LEN(SOURCE!K1270)), "")&amp;
      "},"&amp;IF(SOURCE!L1270&lt;&gt;"",""&amp;SOURCE!L1270,"")
 )
)
)</f>
        <v>/* 1240 */  { itemToBeCoded,               NOPARAM,                     "LgNrm" STD_GAUSS_WHITE_L STD_GAUSS_BLACK_R,   "LgNrm" STD_GAUSS_WHITE_L STD_GAUSS_BLACK_R,   (0 &lt;&lt; TAM_MAX_BITS) |     0, CAT_FNCT | SLS_ENABLED   | US_ENABLED  },</v>
      </c>
    </row>
    <row r="1271" spans="1:1">
      <c r="A1271" s="168" t="str">
        <f>IF(AND(OR(SOURCE!A1271="",ISBLANK(SOURCE!A1271)),SOURCE!B1271&gt;0),IF(ISBLANK(SOURCE!C1271),"",SOURCE!C1271),
IF(SOURCE!B1271&lt;0,VLOOKUP(SOURCE!B1271,lookups!A$1:B$25,2,0),
  IF(ISBLANK(SOURCE!B1271),
    "",
    "/* "&amp;TEXT(SOURCE!B1271,"???0")&amp;" *"&amp;
      SOURCE!C1271&amp;", "&amp; IF(SOURCE!$O$2-LEN(SOURCE!C1271) &gt;= 0, REPT(" ",SOURCE!$O$2-LEN(SOURCE!C1271)), "")&amp;
      SOURCE!D1271&amp;", "&amp; IF(SOURCE!$P$2-LEN(SOURCE!D1271) &gt;= 0, REPT(" ",SOURCE!$P$2-LEN(SOURCE!D1271)), "")&amp;
      SOURCE!E1271&amp;", "&amp; IF(SOURCE!$Q$2-LEN(SOURCE!E1271) &gt;=0, REPT(" ",SOURCE!$Q$2-LEN(SOURCE!E1271)), "")&amp;
      SOURCE!F1271&amp;", "&amp; IF(SOURCE!$R$2-LEN(SOURCE!F1271) &gt;= 0, REPT(" ",SOURCE!$R$2-LEN(SOURCE!F1271)+2), "")&amp;"("&amp;
      SUBSTITUTE(TEXT(SOURCE!G1271,"??0"),"  ","")&amp;" &lt;&lt; TAM_MAX_BITS) |"&amp; IF(SOURCE!$S$2-3 &gt;= 0, REPT(" ",SOURCE!$S$2-5+4+1-1-LEN(SUBSTITUTE(SUBSTITUTE(TEXT(SOURCE!H1271,"????0"),"  ","")," ",""))), "")&amp;
      SUBSTITUTE(SUBSTITUTE(TEXT(SOURCE!H1271,"????0"),"  ","")," ","")&amp;","&amp; IF(SOURCE!$T$2-3 &gt;= 0, REPT(" ",SOURCE!$T$2-3-5), "")&amp;
      SOURCE!I1271&amp;" | "&amp; IF(SOURCE!$U$2-LEN(SOURCE!I1271) &gt;= 0, REPT(" ",SOURCE!$U$2-LEN(SOURCE!I1271)), "")&amp;
      SOURCE!J1271&amp;      IF(SOURCE!$V$2-LEN(SOURCE!J1271) &gt;= 0, REPT(" ",SOURCE!$V$2-LEN(SOURCE!J1271)), "")&amp;
  " | "&amp; SOURCE!K1271&amp;      IF(SOURCE!$X$2-LEN(SOURCE!K1271) &gt;= 0, REPT(" ",SOURCE!$X$2-LEN(SOURCE!K1271)), "")&amp;
      "},"&amp;IF(SOURCE!L1271&lt;&gt;"",""&amp;SOURCE!L1271,"")
 )
)
)</f>
        <v>/* 1241 */  { itemToBeCoded,               NOPARAM,                     "LgNrm" STD_SUP_MINUS_1,                       "LgNrm" STD_SUP_MINUS_1,                       (0 &lt;&lt; TAM_MAX_BITS) |     0, CAT_FNCT | SLS_ENABLED   | US_ENABLED  },</v>
      </c>
    </row>
    <row r="1272" spans="1:1">
      <c r="A1272" s="168" t="str">
        <f>IF(AND(OR(SOURCE!A1272="",ISBLANK(SOURCE!A1272)),SOURCE!B1272&gt;0),IF(ISBLANK(SOURCE!C1272),"",SOURCE!C1272),
IF(SOURCE!B1272&lt;0,VLOOKUP(SOURCE!B1272,lookups!A$1:B$25,2,0),
  IF(ISBLANK(SOURCE!B1272),
    "",
    "/* "&amp;TEXT(SOURCE!B1272,"???0")&amp;" *"&amp;
      SOURCE!C1272&amp;", "&amp; IF(SOURCE!$O$2-LEN(SOURCE!C1272) &gt;= 0, REPT(" ",SOURCE!$O$2-LEN(SOURCE!C1272)), "")&amp;
      SOURCE!D1272&amp;", "&amp; IF(SOURCE!$P$2-LEN(SOURCE!D1272) &gt;= 0, REPT(" ",SOURCE!$P$2-LEN(SOURCE!D1272)), "")&amp;
      SOURCE!E1272&amp;", "&amp; IF(SOURCE!$Q$2-LEN(SOURCE!E1272) &gt;=0, REPT(" ",SOURCE!$Q$2-LEN(SOURCE!E1272)), "")&amp;
      SOURCE!F1272&amp;", "&amp; IF(SOURCE!$R$2-LEN(SOURCE!F1272) &gt;= 0, REPT(" ",SOURCE!$R$2-LEN(SOURCE!F1272)+2), "")&amp;"("&amp;
      SUBSTITUTE(TEXT(SOURCE!G1272,"??0"),"  ","")&amp;" &lt;&lt; TAM_MAX_BITS) |"&amp; IF(SOURCE!$S$2-3 &gt;= 0, REPT(" ",SOURCE!$S$2-5+4+1-1-LEN(SUBSTITUTE(SUBSTITUTE(TEXT(SOURCE!H1272,"????0"),"  ","")," ",""))), "")&amp;
      SUBSTITUTE(SUBSTITUTE(TEXT(SOURCE!H1272,"????0"),"  ","")," ","")&amp;","&amp; IF(SOURCE!$T$2-3 &gt;= 0, REPT(" ",SOURCE!$T$2-3-5), "")&amp;
      SOURCE!I1272&amp;" | "&amp; IF(SOURCE!$U$2-LEN(SOURCE!I1272) &gt;= 0, REPT(" ",SOURCE!$U$2-LEN(SOURCE!I1272)), "")&amp;
      SOURCE!J1272&amp;      IF(SOURCE!$V$2-LEN(SOURCE!J1272) &gt;= 0, REPT(" ",SOURCE!$V$2-LEN(SOURCE!J1272)), "")&amp;
  " | "&amp; SOURCE!K1272&amp;      IF(SOURCE!$X$2-LEN(SOURCE!K1272) &gt;= 0, REPT(" ",SOURCE!$X$2-LEN(SOURCE!K1272)), "")&amp;
      "},"&amp;IF(SOURCE!L1272&lt;&gt;"",""&amp;SOURCE!L1272,"")
 )
)
)</f>
        <v>/* 1242 */  { itemToBeCoded,               NOPARAM,                     "Logis:",                                      "Logis:",                                      (0 &lt;&lt; TAM_MAX_BITS) |     0, CAT_MENU | SLS_UNCHANGED | US_UNCHANGED},</v>
      </c>
    </row>
    <row r="1273" spans="1:1">
      <c r="A1273" s="168" t="str">
        <f>IF(AND(OR(SOURCE!A1273="",ISBLANK(SOURCE!A1273)),SOURCE!B1273&gt;0),IF(ISBLANK(SOURCE!C1273),"",SOURCE!C1273),
IF(SOURCE!B1273&lt;0,VLOOKUP(SOURCE!B1273,lookups!A$1:B$25,2,0),
  IF(ISBLANK(SOURCE!B1273),
    "",
    "/* "&amp;TEXT(SOURCE!B1273,"???0")&amp;" *"&amp;
      SOURCE!C1273&amp;", "&amp; IF(SOURCE!$O$2-LEN(SOURCE!C1273) &gt;= 0, REPT(" ",SOURCE!$O$2-LEN(SOURCE!C1273)), "")&amp;
      SOURCE!D1273&amp;", "&amp; IF(SOURCE!$P$2-LEN(SOURCE!D1273) &gt;= 0, REPT(" ",SOURCE!$P$2-LEN(SOURCE!D1273)), "")&amp;
      SOURCE!E1273&amp;", "&amp; IF(SOURCE!$Q$2-LEN(SOURCE!E1273) &gt;=0, REPT(" ",SOURCE!$Q$2-LEN(SOURCE!E1273)), "")&amp;
      SOURCE!F1273&amp;", "&amp; IF(SOURCE!$R$2-LEN(SOURCE!F1273) &gt;= 0, REPT(" ",SOURCE!$R$2-LEN(SOURCE!F1273)+2), "")&amp;"("&amp;
      SUBSTITUTE(TEXT(SOURCE!G1273,"??0"),"  ","")&amp;" &lt;&lt; TAM_MAX_BITS) |"&amp; IF(SOURCE!$S$2-3 &gt;= 0, REPT(" ",SOURCE!$S$2-5+4+1-1-LEN(SUBSTITUTE(SUBSTITUTE(TEXT(SOURCE!H1273,"????0"),"  ","")," ",""))), "")&amp;
      SUBSTITUTE(SUBSTITUTE(TEXT(SOURCE!H1273,"????0"),"  ","")," ","")&amp;","&amp; IF(SOURCE!$T$2-3 &gt;= 0, REPT(" ",SOURCE!$T$2-3-5), "")&amp;
      SOURCE!I1273&amp;" | "&amp; IF(SOURCE!$U$2-LEN(SOURCE!I1273) &gt;= 0, REPT(" ",SOURCE!$U$2-LEN(SOURCE!I1273)), "")&amp;
      SOURCE!J1273&amp;      IF(SOURCE!$V$2-LEN(SOURCE!J1273) &gt;= 0, REPT(" ",SOURCE!$V$2-LEN(SOURCE!J1273)), "")&amp;
  " | "&amp; SOURCE!K1273&amp;      IF(SOURCE!$X$2-LEN(SOURCE!K1273) &gt;= 0, REPT(" ",SOURCE!$X$2-LEN(SOURCE!K1273)), "")&amp;
      "},"&amp;IF(SOURCE!L1273&lt;&gt;"",""&amp;SOURCE!L1273,"")
 )
)
)</f>
        <v>/* 1243 */  { itemToBeCoded,               NOPARAM,                     "Logis" STD_SUB_p,                             "Logis" STD_SUB_p,                             (0 &lt;&lt; TAM_MAX_BITS) |     0, CAT_FNCT | SLS_ENABLED   | US_ENABLED  },</v>
      </c>
    </row>
    <row r="1274" spans="1:1">
      <c r="A1274" s="168" t="str">
        <f>IF(AND(OR(SOURCE!A1274="",ISBLANK(SOURCE!A1274)),SOURCE!B1274&gt;0),IF(ISBLANK(SOURCE!C1274),"",SOURCE!C1274),
IF(SOURCE!B1274&lt;0,VLOOKUP(SOURCE!B1274,lookups!A$1:B$25,2,0),
  IF(ISBLANK(SOURCE!B1274),
    "",
    "/* "&amp;TEXT(SOURCE!B1274,"???0")&amp;" *"&amp;
      SOURCE!C1274&amp;", "&amp; IF(SOURCE!$O$2-LEN(SOURCE!C1274) &gt;= 0, REPT(" ",SOURCE!$O$2-LEN(SOURCE!C1274)), "")&amp;
      SOURCE!D1274&amp;", "&amp; IF(SOURCE!$P$2-LEN(SOURCE!D1274) &gt;= 0, REPT(" ",SOURCE!$P$2-LEN(SOURCE!D1274)), "")&amp;
      SOURCE!E1274&amp;", "&amp; IF(SOURCE!$Q$2-LEN(SOURCE!E1274) &gt;=0, REPT(" ",SOURCE!$Q$2-LEN(SOURCE!E1274)), "")&amp;
      SOURCE!F1274&amp;", "&amp; IF(SOURCE!$R$2-LEN(SOURCE!F1274) &gt;= 0, REPT(" ",SOURCE!$R$2-LEN(SOURCE!F1274)+2), "")&amp;"("&amp;
      SUBSTITUTE(TEXT(SOURCE!G1274,"??0"),"  ","")&amp;" &lt;&lt; TAM_MAX_BITS) |"&amp; IF(SOURCE!$S$2-3 &gt;= 0, REPT(" ",SOURCE!$S$2-5+4+1-1-LEN(SUBSTITUTE(SUBSTITUTE(TEXT(SOURCE!H1274,"????0"),"  ","")," ",""))), "")&amp;
      SUBSTITUTE(SUBSTITUTE(TEXT(SOURCE!H1274,"????0"),"  ","")," ","")&amp;","&amp; IF(SOURCE!$T$2-3 &gt;= 0, REPT(" ",SOURCE!$T$2-3-5), "")&amp;
      SOURCE!I1274&amp;" | "&amp; IF(SOURCE!$U$2-LEN(SOURCE!I1274) &gt;= 0, REPT(" ",SOURCE!$U$2-LEN(SOURCE!I1274)), "")&amp;
      SOURCE!J1274&amp;      IF(SOURCE!$V$2-LEN(SOURCE!J1274) &gt;= 0, REPT(" ",SOURCE!$V$2-LEN(SOURCE!J1274)), "")&amp;
  " | "&amp; SOURCE!K1274&amp;      IF(SOURCE!$X$2-LEN(SOURCE!K1274) &gt;= 0, REPT(" ",SOURCE!$X$2-LEN(SOURCE!K1274)), "")&amp;
      "},"&amp;IF(SOURCE!L1274&lt;&gt;"",""&amp;SOURCE!L1274,"")
 )
)
)</f>
        <v>/* 1244 */  { itemToBeCoded,               NOPARAM,                     "Logis" STD_GAUSS_BLACK_L STD_GAUSS_WHITE_R,   "Logis" STD_GAUSS_BLACK_L STD_GAUSS_WHITE_R,   (0 &lt;&lt; TAM_MAX_BITS) |     0, CAT_FNCT | SLS_ENABLED   | US_ENABLED  },</v>
      </c>
    </row>
    <row r="1275" spans="1:1">
      <c r="A1275" s="168" t="str">
        <f>IF(AND(OR(SOURCE!A1275="",ISBLANK(SOURCE!A1275)),SOURCE!B1275&gt;0),IF(ISBLANK(SOURCE!C1275),"",SOURCE!C1275),
IF(SOURCE!B1275&lt;0,VLOOKUP(SOURCE!B1275,lookups!A$1:B$25,2,0),
  IF(ISBLANK(SOURCE!B1275),
    "",
    "/* "&amp;TEXT(SOURCE!B1275,"???0")&amp;" *"&amp;
      SOURCE!C1275&amp;", "&amp; IF(SOURCE!$O$2-LEN(SOURCE!C1275) &gt;= 0, REPT(" ",SOURCE!$O$2-LEN(SOURCE!C1275)), "")&amp;
      SOURCE!D1275&amp;", "&amp; IF(SOURCE!$P$2-LEN(SOURCE!D1275) &gt;= 0, REPT(" ",SOURCE!$P$2-LEN(SOURCE!D1275)), "")&amp;
      SOURCE!E1275&amp;", "&amp; IF(SOURCE!$Q$2-LEN(SOURCE!E1275) &gt;=0, REPT(" ",SOURCE!$Q$2-LEN(SOURCE!E1275)), "")&amp;
      SOURCE!F1275&amp;", "&amp; IF(SOURCE!$R$2-LEN(SOURCE!F1275) &gt;= 0, REPT(" ",SOURCE!$R$2-LEN(SOURCE!F1275)+2), "")&amp;"("&amp;
      SUBSTITUTE(TEXT(SOURCE!G1275,"??0"),"  ","")&amp;" &lt;&lt; TAM_MAX_BITS) |"&amp; IF(SOURCE!$S$2-3 &gt;= 0, REPT(" ",SOURCE!$S$2-5+4+1-1-LEN(SUBSTITUTE(SUBSTITUTE(TEXT(SOURCE!H1275,"????0"),"  ","")," ",""))), "")&amp;
      SUBSTITUTE(SUBSTITUTE(TEXT(SOURCE!H1275,"????0"),"  ","")," ","")&amp;","&amp; IF(SOURCE!$T$2-3 &gt;= 0, REPT(" ",SOURCE!$T$2-3-5), "")&amp;
      SOURCE!I1275&amp;" | "&amp; IF(SOURCE!$U$2-LEN(SOURCE!I1275) &gt;= 0, REPT(" ",SOURCE!$U$2-LEN(SOURCE!I1275)), "")&amp;
      SOURCE!J1275&amp;      IF(SOURCE!$V$2-LEN(SOURCE!J1275) &gt;= 0, REPT(" ",SOURCE!$V$2-LEN(SOURCE!J1275)), "")&amp;
  " | "&amp; SOURCE!K1275&amp;      IF(SOURCE!$X$2-LEN(SOURCE!K1275) &gt;= 0, REPT(" ",SOURCE!$X$2-LEN(SOURCE!K1275)), "")&amp;
      "},"&amp;IF(SOURCE!L1275&lt;&gt;"",""&amp;SOURCE!L1275,"")
 )
)
)</f>
        <v>/* 1245 */  { itemToBeCoded,               NOPARAM,                     "Logis" STD_GAUSS_WHITE_L STD_GAUSS_BLACK_R,   "Logis" STD_GAUSS_WHITE_L STD_GAUSS_BLACK_R,   (0 &lt;&lt; TAM_MAX_BITS) |     0, CAT_FNCT | SLS_ENABLED   | US_ENABLED  },</v>
      </c>
    </row>
    <row r="1276" spans="1:1">
      <c r="A1276" s="168" t="str">
        <f>IF(AND(OR(SOURCE!A1276="",ISBLANK(SOURCE!A1276)),SOURCE!B1276&gt;0),IF(ISBLANK(SOURCE!C1276),"",SOURCE!C1276),
IF(SOURCE!B1276&lt;0,VLOOKUP(SOURCE!B1276,lookups!A$1:B$25,2,0),
  IF(ISBLANK(SOURCE!B1276),
    "",
    "/* "&amp;TEXT(SOURCE!B1276,"???0")&amp;" *"&amp;
      SOURCE!C1276&amp;", "&amp; IF(SOURCE!$O$2-LEN(SOURCE!C1276) &gt;= 0, REPT(" ",SOURCE!$O$2-LEN(SOURCE!C1276)), "")&amp;
      SOURCE!D1276&amp;", "&amp; IF(SOURCE!$P$2-LEN(SOURCE!D1276) &gt;= 0, REPT(" ",SOURCE!$P$2-LEN(SOURCE!D1276)), "")&amp;
      SOURCE!E1276&amp;", "&amp; IF(SOURCE!$Q$2-LEN(SOURCE!E1276) &gt;=0, REPT(" ",SOURCE!$Q$2-LEN(SOURCE!E1276)), "")&amp;
      SOURCE!F1276&amp;", "&amp; IF(SOURCE!$R$2-LEN(SOURCE!F1276) &gt;= 0, REPT(" ",SOURCE!$R$2-LEN(SOURCE!F1276)+2), "")&amp;"("&amp;
      SUBSTITUTE(TEXT(SOURCE!G1276,"??0"),"  ","")&amp;" &lt;&lt; TAM_MAX_BITS) |"&amp; IF(SOURCE!$S$2-3 &gt;= 0, REPT(" ",SOURCE!$S$2-5+4+1-1-LEN(SUBSTITUTE(SUBSTITUTE(TEXT(SOURCE!H1276,"????0"),"  ","")," ",""))), "")&amp;
      SUBSTITUTE(SUBSTITUTE(TEXT(SOURCE!H1276,"????0"),"  ","")," ","")&amp;","&amp; IF(SOURCE!$T$2-3 &gt;= 0, REPT(" ",SOURCE!$T$2-3-5), "")&amp;
      SOURCE!I1276&amp;" | "&amp; IF(SOURCE!$U$2-LEN(SOURCE!I1276) &gt;= 0, REPT(" ",SOURCE!$U$2-LEN(SOURCE!I1276)), "")&amp;
      SOURCE!J1276&amp;      IF(SOURCE!$V$2-LEN(SOURCE!J1276) &gt;= 0, REPT(" ",SOURCE!$V$2-LEN(SOURCE!J1276)), "")&amp;
  " | "&amp; SOURCE!K1276&amp;      IF(SOURCE!$X$2-LEN(SOURCE!K1276) &gt;= 0, REPT(" ",SOURCE!$X$2-LEN(SOURCE!K1276)), "")&amp;
      "},"&amp;IF(SOURCE!L1276&lt;&gt;"",""&amp;SOURCE!L1276,"")
 )
)
)</f>
        <v>/* 1246 */  { itemToBeCoded,               NOPARAM,                     "Logis" STD_SUP_MINUS_1,                       "Logis" STD_SUP_MINUS_1,                       (0 &lt;&lt; TAM_MAX_BITS) |     0, CAT_FNCT | SLS_ENABLED   | US_ENABLED  },</v>
      </c>
    </row>
    <row r="1277" spans="1:1">
      <c r="A1277" s="168" t="str">
        <f>IF(AND(OR(SOURCE!A1277="",ISBLANK(SOURCE!A1277)),SOURCE!B1277&gt;0),IF(ISBLANK(SOURCE!C1277),"",SOURCE!C1277),
IF(SOURCE!B1277&lt;0,VLOOKUP(SOURCE!B1277,lookups!A$1:B$25,2,0),
  IF(ISBLANK(SOURCE!B1277),
    "",
    "/* "&amp;TEXT(SOURCE!B1277,"???0")&amp;" *"&amp;
      SOURCE!C1277&amp;", "&amp; IF(SOURCE!$O$2-LEN(SOURCE!C1277) &gt;= 0, REPT(" ",SOURCE!$O$2-LEN(SOURCE!C1277)), "")&amp;
      SOURCE!D1277&amp;", "&amp; IF(SOURCE!$P$2-LEN(SOURCE!D1277) &gt;= 0, REPT(" ",SOURCE!$P$2-LEN(SOURCE!D1277)), "")&amp;
      SOURCE!E1277&amp;", "&amp; IF(SOURCE!$Q$2-LEN(SOURCE!E1277) &gt;=0, REPT(" ",SOURCE!$Q$2-LEN(SOURCE!E1277)), "")&amp;
      SOURCE!F1277&amp;", "&amp; IF(SOURCE!$R$2-LEN(SOURCE!F1277) &gt;= 0, REPT(" ",SOURCE!$R$2-LEN(SOURCE!F1277)+2), "")&amp;"("&amp;
      SUBSTITUTE(TEXT(SOURCE!G1277,"??0"),"  ","")&amp;" &lt;&lt; TAM_MAX_BITS) |"&amp; IF(SOURCE!$S$2-3 &gt;= 0, REPT(" ",SOURCE!$S$2-5+4+1-1-LEN(SUBSTITUTE(SUBSTITUTE(TEXT(SOURCE!H1277,"????0"),"  ","")," ",""))), "")&amp;
      SUBSTITUTE(SUBSTITUTE(TEXT(SOURCE!H1277,"????0"),"  ","")," ","")&amp;","&amp; IF(SOURCE!$T$2-3 &gt;= 0, REPT(" ",SOURCE!$T$2-3-5), "")&amp;
      SOURCE!I1277&amp;" | "&amp; IF(SOURCE!$U$2-LEN(SOURCE!I1277) &gt;= 0, REPT(" ",SOURCE!$U$2-LEN(SOURCE!I1277)), "")&amp;
      SOURCE!J1277&amp;      IF(SOURCE!$V$2-LEN(SOURCE!J1277) &gt;= 0, REPT(" ",SOURCE!$V$2-LEN(SOURCE!J1277)), "")&amp;
  " | "&amp; SOURCE!K1277&amp;      IF(SOURCE!$X$2-LEN(SOURCE!K1277) &gt;= 0, REPT(" ",SOURCE!$X$2-LEN(SOURCE!K1277)), "")&amp;
      "},"&amp;IF(SOURCE!L1277&lt;&gt;"",""&amp;SOURCE!L1277,"")
 )
)
)</f>
        <v>/* 1247 */  { itemToBeCoded,               NOPARAM,                     "NBin:",                                       "NBin:",                                       (0 &lt;&lt; TAM_MAX_BITS) |     0, CAT_MENU | SLS_UNCHANGED | US_UNCHANGED},</v>
      </c>
    </row>
    <row r="1278" spans="1:1">
      <c r="A1278" s="168" t="str">
        <f>IF(AND(OR(SOURCE!A1278="",ISBLANK(SOURCE!A1278)),SOURCE!B1278&gt;0),IF(ISBLANK(SOURCE!C1278),"",SOURCE!C1278),
IF(SOURCE!B1278&lt;0,VLOOKUP(SOURCE!B1278,lookups!A$1:B$25,2,0),
  IF(ISBLANK(SOURCE!B1278),
    "",
    "/* "&amp;TEXT(SOURCE!B1278,"???0")&amp;" *"&amp;
      SOURCE!C1278&amp;", "&amp; IF(SOURCE!$O$2-LEN(SOURCE!C1278) &gt;= 0, REPT(" ",SOURCE!$O$2-LEN(SOURCE!C1278)), "")&amp;
      SOURCE!D1278&amp;", "&amp; IF(SOURCE!$P$2-LEN(SOURCE!D1278) &gt;= 0, REPT(" ",SOURCE!$P$2-LEN(SOURCE!D1278)), "")&amp;
      SOURCE!E1278&amp;", "&amp; IF(SOURCE!$Q$2-LEN(SOURCE!E1278) &gt;=0, REPT(" ",SOURCE!$Q$2-LEN(SOURCE!E1278)), "")&amp;
      SOURCE!F1278&amp;", "&amp; IF(SOURCE!$R$2-LEN(SOURCE!F1278) &gt;= 0, REPT(" ",SOURCE!$R$2-LEN(SOURCE!F1278)+2), "")&amp;"("&amp;
      SUBSTITUTE(TEXT(SOURCE!G1278,"??0"),"  ","")&amp;" &lt;&lt; TAM_MAX_BITS) |"&amp; IF(SOURCE!$S$2-3 &gt;= 0, REPT(" ",SOURCE!$S$2-5+4+1-1-LEN(SUBSTITUTE(SUBSTITUTE(TEXT(SOURCE!H1278,"????0"),"  ","")," ",""))), "")&amp;
      SUBSTITUTE(SUBSTITUTE(TEXT(SOURCE!H1278,"????0"),"  ","")," ","")&amp;","&amp; IF(SOURCE!$T$2-3 &gt;= 0, REPT(" ",SOURCE!$T$2-3-5), "")&amp;
      SOURCE!I1278&amp;" | "&amp; IF(SOURCE!$U$2-LEN(SOURCE!I1278) &gt;= 0, REPT(" ",SOURCE!$U$2-LEN(SOURCE!I1278)), "")&amp;
      SOURCE!J1278&amp;      IF(SOURCE!$V$2-LEN(SOURCE!J1278) &gt;= 0, REPT(" ",SOURCE!$V$2-LEN(SOURCE!J1278)), "")&amp;
  " | "&amp; SOURCE!K1278&amp;      IF(SOURCE!$X$2-LEN(SOURCE!K1278) &gt;= 0, REPT(" ",SOURCE!$X$2-LEN(SOURCE!K1278)), "")&amp;
      "},"&amp;IF(SOURCE!L1278&lt;&gt;"",""&amp;SOURCE!L1278,"")
 )
)
)</f>
        <v>/* 1248 */  { itemToBeCoded,               NOPARAM,                     "NBin" STD_SUB_p,                              "NBin" STD_SUB_p,                              (0 &lt;&lt; TAM_MAX_BITS) |     0, CAT_FNCT | SLS_ENABLED   | US_ENABLED  },</v>
      </c>
    </row>
    <row r="1279" spans="1:1">
      <c r="A1279" s="168" t="str">
        <f>IF(AND(OR(SOURCE!A1279="",ISBLANK(SOURCE!A1279)),SOURCE!B1279&gt;0),IF(ISBLANK(SOURCE!C1279),"",SOURCE!C1279),
IF(SOURCE!B1279&lt;0,VLOOKUP(SOURCE!B1279,lookups!A$1:B$25,2,0),
  IF(ISBLANK(SOURCE!B1279),
    "",
    "/* "&amp;TEXT(SOURCE!B1279,"???0")&amp;" *"&amp;
      SOURCE!C1279&amp;", "&amp; IF(SOURCE!$O$2-LEN(SOURCE!C1279) &gt;= 0, REPT(" ",SOURCE!$O$2-LEN(SOURCE!C1279)), "")&amp;
      SOURCE!D1279&amp;", "&amp; IF(SOURCE!$P$2-LEN(SOURCE!D1279) &gt;= 0, REPT(" ",SOURCE!$P$2-LEN(SOURCE!D1279)), "")&amp;
      SOURCE!E1279&amp;", "&amp; IF(SOURCE!$Q$2-LEN(SOURCE!E1279) &gt;=0, REPT(" ",SOURCE!$Q$2-LEN(SOURCE!E1279)), "")&amp;
      SOURCE!F1279&amp;", "&amp; IF(SOURCE!$R$2-LEN(SOURCE!F1279) &gt;= 0, REPT(" ",SOURCE!$R$2-LEN(SOURCE!F1279)+2), "")&amp;"("&amp;
      SUBSTITUTE(TEXT(SOURCE!G1279,"??0"),"  ","")&amp;" &lt;&lt; TAM_MAX_BITS) |"&amp; IF(SOURCE!$S$2-3 &gt;= 0, REPT(" ",SOURCE!$S$2-5+4+1-1-LEN(SUBSTITUTE(SUBSTITUTE(TEXT(SOURCE!H1279,"????0"),"  ","")," ",""))), "")&amp;
      SUBSTITUTE(SUBSTITUTE(TEXT(SOURCE!H1279,"????0"),"  ","")," ","")&amp;","&amp; IF(SOURCE!$T$2-3 &gt;= 0, REPT(" ",SOURCE!$T$2-3-5), "")&amp;
      SOURCE!I1279&amp;" | "&amp; IF(SOURCE!$U$2-LEN(SOURCE!I1279) &gt;= 0, REPT(" ",SOURCE!$U$2-LEN(SOURCE!I1279)), "")&amp;
      SOURCE!J1279&amp;      IF(SOURCE!$V$2-LEN(SOURCE!J1279) &gt;= 0, REPT(" ",SOURCE!$V$2-LEN(SOURCE!J1279)), "")&amp;
  " | "&amp; SOURCE!K1279&amp;      IF(SOURCE!$X$2-LEN(SOURCE!K1279) &gt;= 0, REPT(" ",SOURCE!$X$2-LEN(SOURCE!K1279)), "")&amp;
      "},"&amp;IF(SOURCE!L1279&lt;&gt;"",""&amp;SOURCE!L1279,"")
 )
)
)</f>
        <v>/* 1249 */  { itemToBeCoded,               NOPARAM,                     "NBin" STD_GAUSS_BLACK_L STD_GAUSS_WHITE_R,    "NBin" STD_GAUSS_BLACK_L STD_GAUSS_WHITE_R,    (0 &lt;&lt; TAM_MAX_BITS) |     0, CAT_FNCT | SLS_ENABLED   | US_ENABLED  },</v>
      </c>
    </row>
    <row r="1280" spans="1:1">
      <c r="A1280" s="168" t="str">
        <f>IF(AND(OR(SOURCE!A1280="",ISBLANK(SOURCE!A1280)),SOURCE!B1280&gt;0),IF(ISBLANK(SOURCE!C1280),"",SOURCE!C1280),
IF(SOURCE!B1280&lt;0,VLOOKUP(SOURCE!B1280,lookups!A$1:B$25,2,0),
  IF(ISBLANK(SOURCE!B1280),
    "",
    "/* "&amp;TEXT(SOURCE!B1280,"???0")&amp;" *"&amp;
      SOURCE!C1280&amp;", "&amp; IF(SOURCE!$O$2-LEN(SOURCE!C1280) &gt;= 0, REPT(" ",SOURCE!$O$2-LEN(SOURCE!C1280)), "")&amp;
      SOURCE!D1280&amp;", "&amp; IF(SOURCE!$P$2-LEN(SOURCE!D1280) &gt;= 0, REPT(" ",SOURCE!$P$2-LEN(SOURCE!D1280)), "")&amp;
      SOURCE!E1280&amp;", "&amp; IF(SOURCE!$Q$2-LEN(SOURCE!E1280) &gt;=0, REPT(" ",SOURCE!$Q$2-LEN(SOURCE!E1280)), "")&amp;
      SOURCE!F1280&amp;", "&amp; IF(SOURCE!$R$2-LEN(SOURCE!F1280) &gt;= 0, REPT(" ",SOURCE!$R$2-LEN(SOURCE!F1280)+2), "")&amp;"("&amp;
      SUBSTITUTE(TEXT(SOURCE!G1280,"??0"),"  ","")&amp;" &lt;&lt; TAM_MAX_BITS) |"&amp; IF(SOURCE!$S$2-3 &gt;= 0, REPT(" ",SOURCE!$S$2-5+4+1-1-LEN(SUBSTITUTE(SUBSTITUTE(TEXT(SOURCE!H1280,"????0"),"  ","")," ",""))), "")&amp;
      SUBSTITUTE(SUBSTITUTE(TEXT(SOURCE!H1280,"????0"),"  ","")," ","")&amp;","&amp; IF(SOURCE!$T$2-3 &gt;= 0, REPT(" ",SOURCE!$T$2-3-5), "")&amp;
      SOURCE!I1280&amp;" | "&amp; IF(SOURCE!$U$2-LEN(SOURCE!I1280) &gt;= 0, REPT(" ",SOURCE!$U$2-LEN(SOURCE!I1280)), "")&amp;
      SOURCE!J1280&amp;      IF(SOURCE!$V$2-LEN(SOURCE!J1280) &gt;= 0, REPT(" ",SOURCE!$V$2-LEN(SOURCE!J1280)), "")&amp;
  " | "&amp; SOURCE!K1280&amp;      IF(SOURCE!$X$2-LEN(SOURCE!K1280) &gt;= 0, REPT(" ",SOURCE!$X$2-LEN(SOURCE!K1280)), "")&amp;
      "},"&amp;IF(SOURCE!L1280&lt;&gt;"",""&amp;SOURCE!L1280,"")
 )
)
)</f>
        <v>/* 1250 */  { itemToBeCoded,               NOPARAM,                     "NBin" STD_GAUSS_WHITE_L STD_GAUSS_BLACK_R,    "NBin" STD_GAUSS_WHITE_L STD_GAUSS_BLACK_R,    (0 &lt;&lt; TAM_MAX_BITS) |     0, CAT_FNCT | SLS_ENABLED   | US_ENABLED  },</v>
      </c>
    </row>
    <row r="1281" spans="1:1">
      <c r="A1281" s="168" t="str">
        <f>IF(AND(OR(SOURCE!A1281="",ISBLANK(SOURCE!A1281)),SOURCE!B1281&gt;0),IF(ISBLANK(SOURCE!C1281),"",SOURCE!C1281),
IF(SOURCE!B1281&lt;0,VLOOKUP(SOURCE!B1281,lookups!A$1:B$25,2,0),
  IF(ISBLANK(SOURCE!B1281),
    "",
    "/* "&amp;TEXT(SOURCE!B1281,"???0")&amp;" *"&amp;
      SOURCE!C1281&amp;", "&amp; IF(SOURCE!$O$2-LEN(SOURCE!C1281) &gt;= 0, REPT(" ",SOURCE!$O$2-LEN(SOURCE!C1281)), "")&amp;
      SOURCE!D1281&amp;", "&amp; IF(SOURCE!$P$2-LEN(SOURCE!D1281) &gt;= 0, REPT(" ",SOURCE!$P$2-LEN(SOURCE!D1281)), "")&amp;
      SOURCE!E1281&amp;", "&amp; IF(SOURCE!$Q$2-LEN(SOURCE!E1281) &gt;=0, REPT(" ",SOURCE!$Q$2-LEN(SOURCE!E1281)), "")&amp;
      SOURCE!F1281&amp;", "&amp; IF(SOURCE!$R$2-LEN(SOURCE!F1281) &gt;= 0, REPT(" ",SOURCE!$R$2-LEN(SOURCE!F1281)+2), "")&amp;"("&amp;
      SUBSTITUTE(TEXT(SOURCE!G1281,"??0"),"  ","")&amp;" &lt;&lt; TAM_MAX_BITS) |"&amp; IF(SOURCE!$S$2-3 &gt;= 0, REPT(" ",SOURCE!$S$2-5+4+1-1-LEN(SUBSTITUTE(SUBSTITUTE(TEXT(SOURCE!H1281,"????0"),"  ","")," ",""))), "")&amp;
      SUBSTITUTE(SUBSTITUTE(TEXT(SOURCE!H1281,"????0"),"  ","")," ","")&amp;","&amp; IF(SOURCE!$T$2-3 &gt;= 0, REPT(" ",SOURCE!$T$2-3-5), "")&amp;
      SOURCE!I1281&amp;" | "&amp; IF(SOURCE!$U$2-LEN(SOURCE!I1281) &gt;= 0, REPT(" ",SOURCE!$U$2-LEN(SOURCE!I1281)), "")&amp;
      SOURCE!J1281&amp;      IF(SOURCE!$V$2-LEN(SOURCE!J1281) &gt;= 0, REPT(" ",SOURCE!$V$2-LEN(SOURCE!J1281)), "")&amp;
  " | "&amp; SOURCE!K1281&amp;      IF(SOURCE!$X$2-LEN(SOURCE!K1281) &gt;= 0, REPT(" ",SOURCE!$X$2-LEN(SOURCE!K1281)), "")&amp;
      "},"&amp;IF(SOURCE!L1281&lt;&gt;"",""&amp;SOURCE!L1281,"")
 )
)
)</f>
        <v>/* 1251 */  { itemToBeCoded,               NOPARAM,                     "NBin" STD_SUP_MINUS_1,                        "NBin" STD_SUP_MINUS_1,                        (0 &lt;&lt; TAM_MAX_BITS) |     0, CAT_FNCT | SLS_ENABLED   | US_ENABLED  },</v>
      </c>
    </row>
    <row r="1282" spans="1:1">
      <c r="A1282" s="168" t="str">
        <f>IF(AND(OR(SOURCE!A1282="",ISBLANK(SOURCE!A1282)),SOURCE!B1282&gt;0),IF(ISBLANK(SOURCE!C1282),"",SOURCE!C1282),
IF(SOURCE!B1282&lt;0,VLOOKUP(SOURCE!B1282,lookups!A$1:B$25,2,0),
  IF(ISBLANK(SOURCE!B1282),
    "",
    "/* "&amp;TEXT(SOURCE!B1282,"???0")&amp;" *"&amp;
      SOURCE!C1282&amp;", "&amp; IF(SOURCE!$O$2-LEN(SOURCE!C1282) &gt;= 0, REPT(" ",SOURCE!$O$2-LEN(SOURCE!C1282)), "")&amp;
      SOURCE!D1282&amp;", "&amp; IF(SOURCE!$P$2-LEN(SOURCE!D1282) &gt;= 0, REPT(" ",SOURCE!$P$2-LEN(SOURCE!D1282)), "")&amp;
      SOURCE!E1282&amp;", "&amp; IF(SOURCE!$Q$2-LEN(SOURCE!E1282) &gt;=0, REPT(" ",SOURCE!$Q$2-LEN(SOURCE!E1282)), "")&amp;
      SOURCE!F1282&amp;", "&amp; IF(SOURCE!$R$2-LEN(SOURCE!F1282) &gt;= 0, REPT(" ",SOURCE!$R$2-LEN(SOURCE!F1282)+2), "")&amp;"("&amp;
      SUBSTITUTE(TEXT(SOURCE!G1282,"??0"),"  ","")&amp;" &lt;&lt; TAM_MAX_BITS) |"&amp; IF(SOURCE!$S$2-3 &gt;= 0, REPT(" ",SOURCE!$S$2-5+4+1-1-LEN(SUBSTITUTE(SUBSTITUTE(TEXT(SOURCE!H1282,"????0"),"  ","")," ",""))), "")&amp;
      SUBSTITUTE(SUBSTITUTE(TEXT(SOURCE!H1282,"????0"),"  ","")," ","")&amp;","&amp; IF(SOURCE!$T$2-3 &gt;= 0, REPT(" ",SOURCE!$T$2-3-5), "")&amp;
      SOURCE!I1282&amp;" | "&amp; IF(SOURCE!$U$2-LEN(SOURCE!I1282) &gt;= 0, REPT(" ",SOURCE!$U$2-LEN(SOURCE!I1282)), "")&amp;
      SOURCE!J1282&amp;      IF(SOURCE!$V$2-LEN(SOURCE!J1282) &gt;= 0, REPT(" ",SOURCE!$V$2-LEN(SOURCE!J1282)), "")&amp;
  " | "&amp; SOURCE!K1282&amp;      IF(SOURCE!$X$2-LEN(SOURCE!K1282) &gt;= 0, REPT(" ",SOURCE!$X$2-LEN(SOURCE!K1282)), "")&amp;
      "},"&amp;IF(SOURCE!L1282&lt;&gt;"",""&amp;SOURCE!L1282,"")
 )
)
)</f>
        <v>/* 1252 */  { itemToBeCoded,               NOPARAM,                     "Norml:",                                      "Norml:",                                      (0 &lt;&lt; TAM_MAX_BITS) |     0, CAT_MENU | SLS_UNCHANGED | US_UNCHANGED},</v>
      </c>
    </row>
    <row r="1283" spans="1:1">
      <c r="A1283" s="168" t="str">
        <f>IF(AND(OR(SOURCE!A1283="",ISBLANK(SOURCE!A1283)),SOURCE!B1283&gt;0),IF(ISBLANK(SOURCE!C1283),"",SOURCE!C1283),
IF(SOURCE!B1283&lt;0,VLOOKUP(SOURCE!B1283,lookups!A$1:B$25,2,0),
  IF(ISBLANK(SOURCE!B1283),
    "",
    "/* "&amp;TEXT(SOURCE!B1283,"???0")&amp;" *"&amp;
      SOURCE!C1283&amp;", "&amp; IF(SOURCE!$O$2-LEN(SOURCE!C1283) &gt;= 0, REPT(" ",SOURCE!$O$2-LEN(SOURCE!C1283)), "")&amp;
      SOURCE!D1283&amp;", "&amp; IF(SOURCE!$P$2-LEN(SOURCE!D1283) &gt;= 0, REPT(" ",SOURCE!$P$2-LEN(SOURCE!D1283)), "")&amp;
      SOURCE!E1283&amp;", "&amp; IF(SOURCE!$Q$2-LEN(SOURCE!E1283) &gt;=0, REPT(" ",SOURCE!$Q$2-LEN(SOURCE!E1283)), "")&amp;
      SOURCE!F1283&amp;", "&amp; IF(SOURCE!$R$2-LEN(SOURCE!F1283) &gt;= 0, REPT(" ",SOURCE!$R$2-LEN(SOURCE!F1283)+2), "")&amp;"("&amp;
      SUBSTITUTE(TEXT(SOURCE!G1283,"??0"),"  ","")&amp;" &lt;&lt; TAM_MAX_BITS) |"&amp; IF(SOURCE!$S$2-3 &gt;= 0, REPT(" ",SOURCE!$S$2-5+4+1-1-LEN(SUBSTITUTE(SUBSTITUTE(TEXT(SOURCE!H1283,"????0"),"  ","")," ",""))), "")&amp;
      SUBSTITUTE(SUBSTITUTE(TEXT(SOURCE!H1283,"????0"),"  ","")," ","")&amp;","&amp; IF(SOURCE!$T$2-3 &gt;= 0, REPT(" ",SOURCE!$T$2-3-5), "")&amp;
      SOURCE!I1283&amp;" | "&amp; IF(SOURCE!$U$2-LEN(SOURCE!I1283) &gt;= 0, REPT(" ",SOURCE!$U$2-LEN(SOURCE!I1283)), "")&amp;
      SOURCE!J1283&amp;      IF(SOURCE!$V$2-LEN(SOURCE!J1283) &gt;= 0, REPT(" ",SOURCE!$V$2-LEN(SOURCE!J1283)), "")&amp;
  " | "&amp; SOURCE!K1283&amp;      IF(SOURCE!$X$2-LEN(SOURCE!K1283) &gt;= 0, REPT(" ",SOURCE!$X$2-LEN(SOURCE!K1283)), "")&amp;
      "},"&amp;IF(SOURCE!L1283&lt;&gt;"",""&amp;SOURCE!L1283,"")
 )
)
)</f>
        <v>/* 1253 */  { fnNormalP,                   NOPARAM,                     "Norml" STD_SUB_p,                             "Norml" STD_SUB_p,                             (0 &lt;&lt; TAM_MAX_BITS) |     0, CAT_FNCT | SLS_ENABLED   | US_ENABLED  },</v>
      </c>
    </row>
    <row r="1284" spans="1:1">
      <c r="A1284" s="168" t="str">
        <f>IF(AND(OR(SOURCE!A1284="",ISBLANK(SOURCE!A1284)),SOURCE!B1284&gt;0),IF(ISBLANK(SOURCE!C1284),"",SOURCE!C1284),
IF(SOURCE!B1284&lt;0,VLOOKUP(SOURCE!B1284,lookups!A$1:B$25,2,0),
  IF(ISBLANK(SOURCE!B1284),
    "",
    "/* "&amp;TEXT(SOURCE!B1284,"???0")&amp;" *"&amp;
      SOURCE!C1284&amp;", "&amp; IF(SOURCE!$O$2-LEN(SOURCE!C1284) &gt;= 0, REPT(" ",SOURCE!$O$2-LEN(SOURCE!C1284)), "")&amp;
      SOURCE!D1284&amp;", "&amp; IF(SOURCE!$P$2-LEN(SOURCE!D1284) &gt;= 0, REPT(" ",SOURCE!$P$2-LEN(SOURCE!D1284)), "")&amp;
      SOURCE!E1284&amp;", "&amp; IF(SOURCE!$Q$2-LEN(SOURCE!E1284) &gt;=0, REPT(" ",SOURCE!$Q$2-LEN(SOURCE!E1284)), "")&amp;
      SOURCE!F1284&amp;", "&amp; IF(SOURCE!$R$2-LEN(SOURCE!F1284) &gt;= 0, REPT(" ",SOURCE!$R$2-LEN(SOURCE!F1284)+2), "")&amp;"("&amp;
      SUBSTITUTE(TEXT(SOURCE!G1284,"??0"),"  ","")&amp;" &lt;&lt; TAM_MAX_BITS) |"&amp; IF(SOURCE!$S$2-3 &gt;= 0, REPT(" ",SOURCE!$S$2-5+4+1-1-LEN(SUBSTITUTE(SUBSTITUTE(TEXT(SOURCE!H1284,"????0"),"  ","")," ",""))), "")&amp;
      SUBSTITUTE(SUBSTITUTE(TEXT(SOURCE!H1284,"????0"),"  ","")," ","")&amp;","&amp; IF(SOURCE!$T$2-3 &gt;= 0, REPT(" ",SOURCE!$T$2-3-5), "")&amp;
      SOURCE!I1284&amp;" | "&amp; IF(SOURCE!$U$2-LEN(SOURCE!I1284) &gt;= 0, REPT(" ",SOURCE!$U$2-LEN(SOURCE!I1284)), "")&amp;
      SOURCE!J1284&amp;      IF(SOURCE!$V$2-LEN(SOURCE!J1284) &gt;= 0, REPT(" ",SOURCE!$V$2-LEN(SOURCE!J1284)), "")&amp;
  " | "&amp; SOURCE!K1284&amp;      IF(SOURCE!$X$2-LEN(SOURCE!K1284) &gt;= 0, REPT(" ",SOURCE!$X$2-LEN(SOURCE!K1284)), "")&amp;
      "},"&amp;IF(SOURCE!L1284&lt;&gt;"",""&amp;SOURCE!L1284,"")
 )
)
)</f>
        <v>/* 1254 */  { fnNormalL,                   NOPARAM,                     "Norml" STD_GAUSS_BLACK_L STD_GAUSS_WHITE_R,   "Norml" STD_GAUSS_BLACK_L STD_GAUSS_WHITE_R,   (0 &lt;&lt; TAM_MAX_BITS) |     0, CAT_FNCT | SLS_ENABLED   | US_ENABLED  },</v>
      </c>
    </row>
    <row r="1285" spans="1:1">
      <c r="A1285" s="168" t="str">
        <f>IF(AND(OR(SOURCE!A1285="",ISBLANK(SOURCE!A1285)),SOURCE!B1285&gt;0),IF(ISBLANK(SOURCE!C1285),"",SOURCE!C1285),
IF(SOURCE!B1285&lt;0,VLOOKUP(SOURCE!B1285,lookups!A$1:B$25,2,0),
  IF(ISBLANK(SOURCE!B1285),
    "",
    "/* "&amp;TEXT(SOURCE!B1285,"???0")&amp;" *"&amp;
      SOURCE!C1285&amp;", "&amp; IF(SOURCE!$O$2-LEN(SOURCE!C1285) &gt;= 0, REPT(" ",SOURCE!$O$2-LEN(SOURCE!C1285)), "")&amp;
      SOURCE!D1285&amp;", "&amp; IF(SOURCE!$P$2-LEN(SOURCE!D1285) &gt;= 0, REPT(" ",SOURCE!$P$2-LEN(SOURCE!D1285)), "")&amp;
      SOURCE!E1285&amp;", "&amp; IF(SOURCE!$Q$2-LEN(SOURCE!E1285) &gt;=0, REPT(" ",SOURCE!$Q$2-LEN(SOURCE!E1285)), "")&amp;
      SOURCE!F1285&amp;", "&amp; IF(SOURCE!$R$2-LEN(SOURCE!F1285) &gt;= 0, REPT(" ",SOURCE!$R$2-LEN(SOURCE!F1285)+2), "")&amp;"("&amp;
      SUBSTITUTE(TEXT(SOURCE!G1285,"??0"),"  ","")&amp;" &lt;&lt; TAM_MAX_BITS) |"&amp; IF(SOURCE!$S$2-3 &gt;= 0, REPT(" ",SOURCE!$S$2-5+4+1-1-LEN(SUBSTITUTE(SUBSTITUTE(TEXT(SOURCE!H1285,"????0"),"  ","")," ",""))), "")&amp;
      SUBSTITUTE(SUBSTITUTE(TEXT(SOURCE!H1285,"????0"),"  ","")," ","")&amp;","&amp; IF(SOURCE!$T$2-3 &gt;= 0, REPT(" ",SOURCE!$T$2-3-5), "")&amp;
      SOURCE!I1285&amp;" | "&amp; IF(SOURCE!$U$2-LEN(SOURCE!I1285) &gt;= 0, REPT(" ",SOURCE!$U$2-LEN(SOURCE!I1285)), "")&amp;
      SOURCE!J1285&amp;      IF(SOURCE!$V$2-LEN(SOURCE!J1285) &gt;= 0, REPT(" ",SOURCE!$V$2-LEN(SOURCE!J1285)), "")&amp;
  " | "&amp; SOURCE!K1285&amp;      IF(SOURCE!$X$2-LEN(SOURCE!K1285) &gt;= 0, REPT(" ",SOURCE!$X$2-LEN(SOURCE!K1285)), "")&amp;
      "},"&amp;IF(SOURCE!L1285&lt;&gt;"",""&amp;SOURCE!L1285,"")
 )
)
)</f>
        <v>/* 1255 */  { fnNormalR,                   NOPARAM,                     "Norml" STD_GAUSS_WHITE_L STD_GAUSS_BLACK_R,   "Norml" STD_GAUSS_WHITE_L STD_GAUSS_BLACK_R,   (0 &lt;&lt; TAM_MAX_BITS) |     0, CAT_FNCT | SLS_ENABLED   | US_ENABLED  },</v>
      </c>
    </row>
    <row r="1286" spans="1:1">
      <c r="A1286" s="168" t="str">
        <f>IF(AND(OR(SOURCE!A1286="",ISBLANK(SOURCE!A1286)),SOURCE!B1286&gt;0),IF(ISBLANK(SOURCE!C1286),"",SOURCE!C1286),
IF(SOURCE!B1286&lt;0,VLOOKUP(SOURCE!B1286,lookups!A$1:B$25,2,0),
  IF(ISBLANK(SOURCE!B1286),
    "",
    "/* "&amp;TEXT(SOURCE!B1286,"???0")&amp;" *"&amp;
      SOURCE!C1286&amp;", "&amp; IF(SOURCE!$O$2-LEN(SOURCE!C1286) &gt;= 0, REPT(" ",SOURCE!$O$2-LEN(SOURCE!C1286)), "")&amp;
      SOURCE!D1286&amp;", "&amp; IF(SOURCE!$P$2-LEN(SOURCE!D1286) &gt;= 0, REPT(" ",SOURCE!$P$2-LEN(SOURCE!D1286)), "")&amp;
      SOURCE!E1286&amp;", "&amp; IF(SOURCE!$Q$2-LEN(SOURCE!E1286) &gt;=0, REPT(" ",SOURCE!$Q$2-LEN(SOURCE!E1286)), "")&amp;
      SOURCE!F1286&amp;", "&amp; IF(SOURCE!$R$2-LEN(SOURCE!F1286) &gt;= 0, REPT(" ",SOURCE!$R$2-LEN(SOURCE!F1286)+2), "")&amp;"("&amp;
      SUBSTITUTE(TEXT(SOURCE!G1286,"??0"),"  ","")&amp;" &lt;&lt; TAM_MAX_BITS) |"&amp; IF(SOURCE!$S$2-3 &gt;= 0, REPT(" ",SOURCE!$S$2-5+4+1-1-LEN(SUBSTITUTE(SUBSTITUTE(TEXT(SOURCE!H1286,"????0"),"  ","")," ",""))), "")&amp;
      SUBSTITUTE(SUBSTITUTE(TEXT(SOURCE!H1286,"????0"),"  ","")," ","")&amp;","&amp; IF(SOURCE!$T$2-3 &gt;= 0, REPT(" ",SOURCE!$T$2-3-5), "")&amp;
      SOURCE!I1286&amp;" | "&amp; IF(SOURCE!$U$2-LEN(SOURCE!I1286) &gt;= 0, REPT(" ",SOURCE!$U$2-LEN(SOURCE!I1286)), "")&amp;
      SOURCE!J1286&amp;      IF(SOURCE!$V$2-LEN(SOURCE!J1286) &gt;= 0, REPT(" ",SOURCE!$V$2-LEN(SOURCE!J1286)), "")&amp;
  " | "&amp; SOURCE!K1286&amp;      IF(SOURCE!$X$2-LEN(SOURCE!K1286) &gt;= 0, REPT(" ",SOURCE!$X$2-LEN(SOURCE!K1286)), "")&amp;
      "},"&amp;IF(SOURCE!L1286&lt;&gt;"",""&amp;SOURCE!L1286,"")
 )
)
)</f>
        <v>/* 1256 */  { fnNormalI,                   NOPARAM,                     "Norml" STD_SUP_MINUS_1,                       "Norml" STD_SUP_MINUS_1,                       (0 &lt;&lt; TAM_MAX_BITS) |     0, CAT_FNCT | SLS_ENABLED   | US_ENABLED  },</v>
      </c>
    </row>
    <row r="1287" spans="1:1">
      <c r="A1287" s="168" t="str">
        <f>IF(AND(OR(SOURCE!A1287="",ISBLANK(SOURCE!A1287)),SOURCE!B1287&gt;0),IF(ISBLANK(SOURCE!C1287),"",SOURCE!C1287),
IF(SOURCE!B1287&lt;0,VLOOKUP(SOURCE!B1287,lookups!A$1:B$25,2,0),
  IF(ISBLANK(SOURCE!B1287),
    "",
    "/* "&amp;TEXT(SOURCE!B1287,"???0")&amp;" *"&amp;
      SOURCE!C1287&amp;", "&amp; IF(SOURCE!$O$2-LEN(SOURCE!C1287) &gt;= 0, REPT(" ",SOURCE!$O$2-LEN(SOURCE!C1287)), "")&amp;
      SOURCE!D1287&amp;", "&amp; IF(SOURCE!$P$2-LEN(SOURCE!D1287) &gt;= 0, REPT(" ",SOURCE!$P$2-LEN(SOURCE!D1287)), "")&amp;
      SOURCE!E1287&amp;", "&amp; IF(SOURCE!$Q$2-LEN(SOURCE!E1287) &gt;=0, REPT(" ",SOURCE!$Q$2-LEN(SOURCE!E1287)), "")&amp;
      SOURCE!F1287&amp;", "&amp; IF(SOURCE!$R$2-LEN(SOURCE!F1287) &gt;= 0, REPT(" ",SOURCE!$R$2-LEN(SOURCE!F1287)+2), "")&amp;"("&amp;
      SUBSTITUTE(TEXT(SOURCE!G1287,"??0"),"  ","")&amp;" &lt;&lt; TAM_MAX_BITS) |"&amp; IF(SOURCE!$S$2-3 &gt;= 0, REPT(" ",SOURCE!$S$2-5+4+1-1-LEN(SUBSTITUTE(SUBSTITUTE(TEXT(SOURCE!H1287,"????0"),"  ","")," ",""))), "")&amp;
      SUBSTITUTE(SUBSTITUTE(TEXT(SOURCE!H1287,"????0"),"  ","")," ","")&amp;","&amp; IF(SOURCE!$T$2-3 &gt;= 0, REPT(" ",SOURCE!$T$2-3-5), "")&amp;
      SOURCE!I1287&amp;" | "&amp; IF(SOURCE!$U$2-LEN(SOURCE!I1287) &gt;= 0, REPT(" ",SOURCE!$U$2-LEN(SOURCE!I1287)), "")&amp;
      SOURCE!J1287&amp;      IF(SOURCE!$V$2-LEN(SOURCE!J1287) &gt;= 0, REPT(" ",SOURCE!$V$2-LEN(SOURCE!J1287)), "")&amp;
  " | "&amp; SOURCE!K1287&amp;      IF(SOURCE!$X$2-LEN(SOURCE!K1287) &gt;= 0, REPT(" ",SOURCE!$X$2-LEN(SOURCE!K1287)), "")&amp;
      "},"&amp;IF(SOURCE!L1287&lt;&gt;"",""&amp;SOURCE!L1287,"")
 )
)
)</f>
        <v>/* 1257 */  { itemToBeCoded,               NOPARAM,                     "Poiss:",                                      "Poiss:",                                      (0 &lt;&lt; TAM_MAX_BITS) |     0, CAT_MENU | SLS_UNCHANGED | US_UNCHANGED},</v>
      </c>
    </row>
    <row r="1288" spans="1:1">
      <c r="A1288" s="168" t="str">
        <f>IF(AND(OR(SOURCE!A1288="",ISBLANK(SOURCE!A1288)),SOURCE!B1288&gt;0),IF(ISBLANK(SOURCE!C1288),"",SOURCE!C1288),
IF(SOURCE!B1288&lt;0,VLOOKUP(SOURCE!B1288,lookups!A$1:B$25,2,0),
  IF(ISBLANK(SOURCE!B1288),
    "",
    "/* "&amp;TEXT(SOURCE!B1288,"???0")&amp;" *"&amp;
      SOURCE!C1288&amp;", "&amp; IF(SOURCE!$O$2-LEN(SOURCE!C1288) &gt;= 0, REPT(" ",SOURCE!$O$2-LEN(SOURCE!C1288)), "")&amp;
      SOURCE!D1288&amp;", "&amp; IF(SOURCE!$P$2-LEN(SOURCE!D1288) &gt;= 0, REPT(" ",SOURCE!$P$2-LEN(SOURCE!D1288)), "")&amp;
      SOURCE!E1288&amp;", "&amp; IF(SOURCE!$Q$2-LEN(SOURCE!E1288) &gt;=0, REPT(" ",SOURCE!$Q$2-LEN(SOURCE!E1288)), "")&amp;
      SOURCE!F1288&amp;", "&amp; IF(SOURCE!$R$2-LEN(SOURCE!F1288) &gt;= 0, REPT(" ",SOURCE!$R$2-LEN(SOURCE!F1288)+2), "")&amp;"("&amp;
      SUBSTITUTE(TEXT(SOURCE!G1288,"??0"),"  ","")&amp;" &lt;&lt; TAM_MAX_BITS) |"&amp; IF(SOURCE!$S$2-3 &gt;= 0, REPT(" ",SOURCE!$S$2-5+4+1-1-LEN(SUBSTITUTE(SUBSTITUTE(TEXT(SOURCE!H1288,"????0"),"  ","")," ",""))), "")&amp;
      SUBSTITUTE(SUBSTITUTE(TEXT(SOURCE!H1288,"????0"),"  ","")," ","")&amp;","&amp; IF(SOURCE!$T$2-3 &gt;= 0, REPT(" ",SOURCE!$T$2-3-5), "")&amp;
      SOURCE!I1288&amp;" | "&amp; IF(SOURCE!$U$2-LEN(SOURCE!I1288) &gt;= 0, REPT(" ",SOURCE!$U$2-LEN(SOURCE!I1288)), "")&amp;
      SOURCE!J1288&amp;      IF(SOURCE!$V$2-LEN(SOURCE!J1288) &gt;= 0, REPT(" ",SOURCE!$V$2-LEN(SOURCE!J1288)), "")&amp;
  " | "&amp; SOURCE!K1288&amp;      IF(SOURCE!$X$2-LEN(SOURCE!K1288) &gt;= 0, REPT(" ",SOURCE!$X$2-LEN(SOURCE!K1288)), "")&amp;
      "},"&amp;IF(SOURCE!L1288&lt;&gt;"",""&amp;SOURCE!L1288,"")
 )
)
)</f>
        <v>/* 1258 */  { itemToBeCoded,               NOPARAM,                     "Poiss" STD_SUB_p,                             "Poiss" STD_SUB_p,                             (0 &lt;&lt; TAM_MAX_BITS) |     0, CAT_FNCT | SLS_ENABLED   | US_ENABLED  },</v>
      </c>
    </row>
    <row r="1289" spans="1:1">
      <c r="A1289" s="168" t="str">
        <f>IF(AND(OR(SOURCE!A1289="",ISBLANK(SOURCE!A1289)),SOURCE!B1289&gt;0),IF(ISBLANK(SOURCE!C1289),"",SOURCE!C1289),
IF(SOURCE!B1289&lt;0,VLOOKUP(SOURCE!B1289,lookups!A$1:B$25,2,0),
  IF(ISBLANK(SOURCE!B1289),
    "",
    "/* "&amp;TEXT(SOURCE!B1289,"???0")&amp;" *"&amp;
      SOURCE!C1289&amp;", "&amp; IF(SOURCE!$O$2-LEN(SOURCE!C1289) &gt;= 0, REPT(" ",SOURCE!$O$2-LEN(SOURCE!C1289)), "")&amp;
      SOURCE!D1289&amp;", "&amp; IF(SOURCE!$P$2-LEN(SOURCE!D1289) &gt;= 0, REPT(" ",SOURCE!$P$2-LEN(SOURCE!D1289)), "")&amp;
      SOURCE!E1289&amp;", "&amp; IF(SOURCE!$Q$2-LEN(SOURCE!E1289) &gt;=0, REPT(" ",SOURCE!$Q$2-LEN(SOURCE!E1289)), "")&amp;
      SOURCE!F1289&amp;", "&amp; IF(SOURCE!$R$2-LEN(SOURCE!F1289) &gt;= 0, REPT(" ",SOURCE!$R$2-LEN(SOURCE!F1289)+2), "")&amp;"("&amp;
      SUBSTITUTE(TEXT(SOURCE!G1289,"??0"),"  ","")&amp;" &lt;&lt; TAM_MAX_BITS) |"&amp; IF(SOURCE!$S$2-3 &gt;= 0, REPT(" ",SOURCE!$S$2-5+4+1-1-LEN(SUBSTITUTE(SUBSTITUTE(TEXT(SOURCE!H1289,"????0"),"  ","")," ",""))), "")&amp;
      SUBSTITUTE(SUBSTITUTE(TEXT(SOURCE!H1289,"????0"),"  ","")," ","")&amp;","&amp; IF(SOURCE!$T$2-3 &gt;= 0, REPT(" ",SOURCE!$T$2-3-5), "")&amp;
      SOURCE!I1289&amp;" | "&amp; IF(SOURCE!$U$2-LEN(SOURCE!I1289) &gt;= 0, REPT(" ",SOURCE!$U$2-LEN(SOURCE!I1289)), "")&amp;
      SOURCE!J1289&amp;      IF(SOURCE!$V$2-LEN(SOURCE!J1289) &gt;= 0, REPT(" ",SOURCE!$V$2-LEN(SOURCE!J1289)), "")&amp;
  " | "&amp; SOURCE!K1289&amp;      IF(SOURCE!$X$2-LEN(SOURCE!K1289) &gt;= 0, REPT(" ",SOURCE!$X$2-LEN(SOURCE!K1289)), "")&amp;
      "},"&amp;IF(SOURCE!L1289&lt;&gt;"",""&amp;SOURCE!L1289,"")
 )
)
)</f>
        <v>/* 1259 */  { itemToBeCoded,               NOPARAM,                     "Poiss" STD_GAUSS_BLACK_L STD_GAUSS_WHITE_R,   "Poiss" STD_GAUSS_BLACK_L STD_GAUSS_WHITE_R,   (0 &lt;&lt; TAM_MAX_BITS) |     0, CAT_FNCT | SLS_ENABLED   | US_ENABLED  },</v>
      </c>
    </row>
    <row r="1290" spans="1:1">
      <c r="A1290" s="168" t="str">
        <f>IF(AND(OR(SOURCE!A1290="",ISBLANK(SOURCE!A1290)),SOURCE!B1290&gt;0),IF(ISBLANK(SOURCE!C1290),"",SOURCE!C1290),
IF(SOURCE!B1290&lt;0,VLOOKUP(SOURCE!B1290,lookups!A$1:B$25,2,0),
  IF(ISBLANK(SOURCE!B1290),
    "",
    "/* "&amp;TEXT(SOURCE!B1290,"???0")&amp;" *"&amp;
      SOURCE!C1290&amp;", "&amp; IF(SOURCE!$O$2-LEN(SOURCE!C1290) &gt;= 0, REPT(" ",SOURCE!$O$2-LEN(SOURCE!C1290)), "")&amp;
      SOURCE!D1290&amp;", "&amp; IF(SOURCE!$P$2-LEN(SOURCE!D1290) &gt;= 0, REPT(" ",SOURCE!$P$2-LEN(SOURCE!D1290)), "")&amp;
      SOURCE!E1290&amp;", "&amp; IF(SOURCE!$Q$2-LEN(SOURCE!E1290) &gt;=0, REPT(" ",SOURCE!$Q$2-LEN(SOURCE!E1290)), "")&amp;
      SOURCE!F1290&amp;", "&amp; IF(SOURCE!$R$2-LEN(SOURCE!F1290) &gt;= 0, REPT(" ",SOURCE!$R$2-LEN(SOURCE!F1290)+2), "")&amp;"("&amp;
      SUBSTITUTE(TEXT(SOURCE!G1290,"??0"),"  ","")&amp;" &lt;&lt; TAM_MAX_BITS) |"&amp; IF(SOURCE!$S$2-3 &gt;= 0, REPT(" ",SOURCE!$S$2-5+4+1-1-LEN(SUBSTITUTE(SUBSTITUTE(TEXT(SOURCE!H1290,"????0"),"  ","")," ",""))), "")&amp;
      SUBSTITUTE(SUBSTITUTE(TEXT(SOURCE!H1290,"????0"),"  ","")," ","")&amp;","&amp; IF(SOURCE!$T$2-3 &gt;= 0, REPT(" ",SOURCE!$T$2-3-5), "")&amp;
      SOURCE!I1290&amp;" | "&amp; IF(SOURCE!$U$2-LEN(SOURCE!I1290) &gt;= 0, REPT(" ",SOURCE!$U$2-LEN(SOURCE!I1290)), "")&amp;
      SOURCE!J1290&amp;      IF(SOURCE!$V$2-LEN(SOURCE!J1290) &gt;= 0, REPT(" ",SOURCE!$V$2-LEN(SOURCE!J1290)), "")&amp;
  " | "&amp; SOURCE!K1290&amp;      IF(SOURCE!$X$2-LEN(SOURCE!K1290) &gt;= 0, REPT(" ",SOURCE!$X$2-LEN(SOURCE!K1290)), "")&amp;
      "},"&amp;IF(SOURCE!L1290&lt;&gt;"",""&amp;SOURCE!L1290,"")
 )
)
)</f>
        <v>/* 1260 */  { itemToBeCoded,               NOPARAM,                     "Poiss" STD_GAUSS_WHITE_L STD_GAUSS_BLACK_R,   "Poiss" STD_GAUSS_WHITE_L STD_GAUSS_BLACK_R,   (0 &lt;&lt; TAM_MAX_BITS) |     0, CAT_FNCT | SLS_ENABLED   | US_ENABLED  },</v>
      </c>
    </row>
    <row r="1291" spans="1:1">
      <c r="A1291" s="168" t="str">
        <f>IF(AND(OR(SOURCE!A1291="",ISBLANK(SOURCE!A1291)),SOURCE!B1291&gt;0),IF(ISBLANK(SOURCE!C1291),"",SOURCE!C1291),
IF(SOURCE!B1291&lt;0,VLOOKUP(SOURCE!B1291,lookups!A$1:B$25,2,0),
  IF(ISBLANK(SOURCE!B1291),
    "",
    "/* "&amp;TEXT(SOURCE!B1291,"???0")&amp;" *"&amp;
      SOURCE!C1291&amp;", "&amp; IF(SOURCE!$O$2-LEN(SOURCE!C1291) &gt;= 0, REPT(" ",SOURCE!$O$2-LEN(SOURCE!C1291)), "")&amp;
      SOURCE!D1291&amp;", "&amp; IF(SOURCE!$P$2-LEN(SOURCE!D1291) &gt;= 0, REPT(" ",SOURCE!$P$2-LEN(SOURCE!D1291)), "")&amp;
      SOURCE!E1291&amp;", "&amp; IF(SOURCE!$Q$2-LEN(SOURCE!E1291) &gt;=0, REPT(" ",SOURCE!$Q$2-LEN(SOURCE!E1291)), "")&amp;
      SOURCE!F1291&amp;", "&amp; IF(SOURCE!$R$2-LEN(SOURCE!F1291) &gt;= 0, REPT(" ",SOURCE!$R$2-LEN(SOURCE!F1291)+2), "")&amp;"("&amp;
      SUBSTITUTE(TEXT(SOURCE!G1291,"??0"),"  ","")&amp;" &lt;&lt; TAM_MAX_BITS) |"&amp; IF(SOURCE!$S$2-3 &gt;= 0, REPT(" ",SOURCE!$S$2-5+4+1-1-LEN(SUBSTITUTE(SUBSTITUTE(TEXT(SOURCE!H1291,"????0"),"  ","")," ",""))), "")&amp;
      SUBSTITUTE(SUBSTITUTE(TEXT(SOURCE!H1291,"????0"),"  ","")," ","")&amp;","&amp; IF(SOURCE!$T$2-3 &gt;= 0, REPT(" ",SOURCE!$T$2-3-5), "")&amp;
      SOURCE!I1291&amp;" | "&amp; IF(SOURCE!$U$2-LEN(SOURCE!I1291) &gt;= 0, REPT(" ",SOURCE!$U$2-LEN(SOURCE!I1291)), "")&amp;
      SOURCE!J1291&amp;      IF(SOURCE!$V$2-LEN(SOURCE!J1291) &gt;= 0, REPT(" ",SOURCE!$V$2-LEN(SOURCE!J1291)), "")&amp;
  " | "&amp; SOURCE!K1291&amp;      IF(SOURCE!$X$2-LEN(SOURCE!K1291) &gt;= 0, REPT(" ",SOURCE!$X$2-LEN(SOURCE!K1291)), "")&amp;
      "},"&amp;IF(SOURCE!L1291&lt;&gt;"",""&amp;SOURCE!L1291,"")
 )
)
)</f>
        <v>/* 1261 */  { itemToBeCoded,               NOPARAM,                     "Poiss" STD_SUP_MINUS_1,                       "Poiss" STD_SUP_MINUS_1,                       (0 &lt;&lt; TAM_MAX_BITS) |     0, CAT_FNCT | SLS_ENABLED   | US_ENABLED  },</v>
      </c>
    </row>
    <row r="1292" spans="1:1">
      <c r="A1292" s="168" t="str">
        <f>IF(AND(OR(SOURCE!A1292="",ISBLANK(SOURCE!A1292)),SOURCE!B1292&gt;0),IF(ISBLANK(SOURCE!C1292),"",SOURCE!C1292),
IF(SOURCE!B1292&lt;0,VLOOKUP(SOURCE!B1292,lookups!A$1:B$25,2,0),
  IF(ISBLANK(SOURCE!B1292),
    "",
    "/* "&amp;TEXT(SOURCE!B1292,"???0")&amp;" *"&amp;
      SOURCE!C1292&amp;", "&amp; IF(SOURCE!$O$2-LEN(SOURCE!C1292) &gt;= 0, REPT(" ",SOURCE!$O$2-LEN(SOURCE!C1292)), "")&amp;
      SOURCE!D1292&amp;", "&amp; IF(SOURCE!$P$2-LEN(SOURCE!D1292) &gt;= 0, REPT(" ",SOURCE!$P$2-LEN(SOURCE!D1292)), "")&amp;
      SOURCE!E1292&amp;", "&amp; IF(SOURCE!$Q$2-LEN(SOURCE!E1292) &gt;=0, REPT(" ",SOURCE!$Q$2-LEN(SOURCE!E1292)), "")&amp;
      SOURCE!F1292&amp;", "&amp; IF(SOURCE!$R$2-LEN(SOURCE!F1292) &gt;= 0, REPT(" ",SOURCE!$R$2-LEN(SOURCE!F1292)+2), "")&amp;"("&amp;
      SUBSTITUTE(TEXT(SOURCE!G1292,"??0"),"  ","")&amp;" &lt;&lt; TAM_MAX_BITS) |"&amp; IF(SOURCE!$S$2-3 &gt;= 0, REPT(" ",SOURCE!$S$2-5+4+1-1-LEN(SUBSTITUTE(SUBSTITUTE(TEXT(SOURCE!H1292,"????0"),"  ","")," ",""))), "")&amp;
      SUBSTITUTE(SUBSTITUTE(TEXT(SOURCE!H1292,"????0"),"  ","")," ","")&amp;","&amp; IF(SOURCE!$T$2-3 &gt;= 0, REPT(" ",SOURCE!$T$2-3-5), "")&amp;
      SOURCE!I1292&amp;" | "&amp; IF(SOURCE!$U$2-LEN(SOURCE!I1292) &gt;= 0, REPT(" ",SOURCE!$U$2-LEN(SOURCE!I1292)), "")&amp;
      SOURCE!J1292&amp;      IF(SOURCE!$V$2-LEN(SOURCE!J1292) &gt;= 0, REPT(" ",SOURCE!$V$2-LEN(SOURCE!J1292)), "")&amp;
  " | "&amp; SOURCE!K1292&amp;      IF(SOURCE!$X$2-LEN(SOURCE!K1292) &gt;= 0, REPT(" ",SOURCE!$X$2-LEN(SOURCE!K1292)), "")&amp;
      "},"&amp;IF(SOURCE!L1292&lt;&gt;"",""&amp;SOURCE!L1292,"")
 )
)
)</f>
        <v>/* 1262 */  { itemToBeCoded,               NOPARAM,                     "t:",                                          "t:",                                          (0 &lt;&lt; TAM_MAX_BITS) |     0, CAT_MENU | SLS_UNCHANGED | US_UNCHANGED},</v>
      </c>
    </row>
    <row r="1293" spans="1:1">
      <c r="A1293" s="168" t="str">
        <f>IF(AND(OR(SOURCE!A1293="",ISBLANK(SOURCE!A1293)),SOURCE!B1293&gt;0),IF(ISBLANK(SOURCE!C1293),"",SOURCE!C1293),
IF(SOURCE!B1293&lt;0,VLOOKUP(SOURCE!B1293,lookups!A$1:B$25,2,0),
  IF(ISBLANK(SOURCE!B1293),
    "",
    "/* "&amp;TEXT(SOURCE!B1293,"???0")&amp;" *"&amp;
      SOURCE!C1293&amp;", "&amp; IF(SOURCE!$O$2-LEN(SOURCE!C1293) &gt;= 0, REPT(" ",SOURCE!$O$2-LEN(SOURCE!C1293)), "")&amp;
      SOURCE!D1293&amp;", "&amp; IF(SOURCE!$P$2-LEN(SOURCE!D1293) &gt;= 0, REPT(" ",SOURCE!$P$2-LEN(SOURCE!D1293)), "")&amp;
      SOURCE!E1293&amp;", "&amp; IF(SOURCE!$Q$2-LEN(SOURCE!E1293) &gt;=0, REPT(" ",SOURCE!$Q$2-LEN(SOURCE!E1293)), "")&amp;
      SOURCE!F1293&amp;", "&amp; IF(SOURCE!$R$2-LEN(SOURCE!F1293) &gt;= 0, REPT(" ",SOURCE!$R$2-LEN(SOURCE!F1293)+2), "")&amp;"("&amp;
      SUBSTITUTE(TEXT(SOURCE!G1293,"??0"),"  ","")&amp;" &lt;&lt; TAM_MAX_BITS) |"&amp; IF(SOURCE!$S$2-3 &gt;= 0, REPT(" ",SOURCE!$S$2-5+4+1-1-LEN(SUBSTITUTE(SUBSTITUTE(TEXT(SOURCE!H1293,"????0"),"  ","")," ",""))), "")&amp;
      SUBSTITUTE(SUBSTITUTE(TEXT(SOURCE!H1293,"????0"),"  ","")," ","")&amp;","&amp; IF(SOURCE!$T$2-3 &gt;= 0, REPT(" ",SOURCE!$T$2-3-5), "")&amp;
      SOURCE!I1293&amp;" | "&amp; IF(SOURCE!$U$2-LEN(SOURCE!I1293) &gt;= 0, REPT(" ",SOURCE!$U$2-LEN(SOURCE!I1293)), "")&amp;
      SOURCE!J1293&amp;      IF(SOURCE!$V$2-LEN(SOURCE!J1293) &gt;= 0, REPT(" ",SOURCE!$V$2-LEN(SOURCE!J1293)), "")&amp;
  " | "&amp; SOURCE!K1293&amp;      IF(SOURCE!$X$2-LEN(SOURCE!K1293) &gt;= 0, REPT(" ",SOURCE!$X$2-LEN(SOURCE!K1293)), "")&amp;
      "},"&amp;IF(SOURCE!L1293&lt;&gt;"",""&amp;SOURCE!L1293,"")
 )
)
)</f>
        <v>/* 1263 */  { fnT_P,                       NOPARAM,                     "t" STD_SUB_p "(x)",                           "t" STD_SUB_p "(x)",                           (0 &lt;&lt; TAM_MAX_BITS) |     0, CAT_FNCT | SLS_ENABLED   | US_ENABLED  },</v>
      </c>
    </row>
    <row r="1294" spans="1:1">
      <c r="A1294" s="168" t="str">
        <f>IF(AND(OR(SOURCE!A1294="",ISBLANK(SOURCE!A1294)),SOURCE!B1294&gt;0),IF(ISBLANK(SOURCE!C1294),"",SOURCE!C1294),
IF(SOURCE!B1294&lt;0,VLOOKUP(SOURCE!B1294,lookups!A$1:B$25,2,0),
  IF(ISBLANK(SOURCE!B1294),
    "",
    "/* "&amp;TEXT(SOURCE!B1294,"???0")&amp;" *"&amp;
      SOURCE!C1294&amp;", "&amp; IF(SOURCE!$O$2-LEN(SOURCE!C1294) &gt;= 0, REPT(" ",SOURCE!$O$2-LEN(SOURCE!C1294)), "")&amp;
      SOURCE!D1294&amp;", "&amp; IF(SOURCE!$P$2-LEN(SOURCE!D1294) &gt;= 0, REPT(" ",SOURCE!$P$2-LEN(SOURCE!D1294)), "")&amp;
      SOURCE!E1294&amp;", "&amp; IF(SOURCE!$Q$2-LEN(SOURCE!E1294) &gt;=0, REPT(" ",SOURCE!$Q$2-LEN(SOURCE!E1294)), "")&amp;
      SOURCE!F1294&amp;", "&amp; IF(SOURCE!$R$2-LEN(SOURCE!F1294) &gt;= 0, REPT(" ",SOURCE!$R$2-LEN(SOURCE!F1294)+2), "")&amp;"("&amp;
      SUBSTITUTE(TEXT(SOURCE!G1294,"??0"),"  ","")&amp;" &lt;&lt; TAM_MAX_BITS) |"&amp; IF(SOURCE!$S$2-3 &gt;= 0, REPT(" ",SOURCE!$S$2-5+4+1-1-LEN(SUBSTITUTE(SUBSTITUTE(TEXT(SOURCE!H1294,"????0"),"  ","")," ",""))), "")&amp;
      SUBSTITUTE(SUBSTITUTE(TEXT(SOURCE!H1294,"????0"),"  ","")," ","")&amp;","&amp; IF(SOURCE!$T$2-3 &gt;= 0, REPT(" ",SOURCE!$T$2-3-5), "")&amp;
      SOURCE!I1294&amp;" | "&amp; IF(SOURCE!$U$2-LEN(SOURCE!I1294) &gt;= 0, REPT(" ",SOURCE!$U$2-LEN(SOURCE!I1294)), "")&amp;
      SOURCE!J1294&amp;      IF(SOURCE!$V$2-LEN(SOURCE!J1294) &gt;= 0, REPT(" ",SOURCE!$V$2-LEN(SOURCE!J1294)), "")&amp;
  " | "&amp; SOURCE!K1294&amp;      IF(SOURCE!$X$2-LEN(SOURCE!K1294) &gt;= 0, REPT(" ",SOURCE!$X$2-LEN(SOURCE!K1294)), "")&amp;
      "},"&amp;IF(SOURCE!L1294&lt;&gt;"",""&amp;SOURCE!L1294,"")
 )
)
)</f>
        <v>/* 1264 */  { fnT_L,                       NOPARAM,                     "t" STD_GAUSS_BLACK_L STD_GAUSS_WHITE_R "(x)", "t" STD_GAUSS_BLACK_L STD_GAUSS_WHITE_R "(x)", (0 &lt;&lt; TAM_MAX_BITS) |     0, CAT_FNCT | SLS_ENABLED   | US_ENABLED  },</v>
      </c>
    </row>
    <row r="1295" spans="1:1">
      <c r="A1295" s="168" t="str">
        <f>IF(AND(OR(SOURCE!A1295="",ISBLANK(SOURCE!A1295)),SOURCE!B1295&gt;0),IF(ISBLANK(SOURCE!C1295),"",SOURCE!C1295),
IF(SOURCE!B1295&lt;0,VLOOKUP(SOURCE!B1295,lookups!A$1:B$25,2,0),
  IF(ISBLANK(SOURCE!B1295),
    "",
    "/* "&amp;TEXT(SOURCE!B1295,"???0")&amp;" *"&amp;
      SOURCE!C1295&amp;", "&amp; IF(SOURCE!$O$2-LEN(SOURCE!C1295) &gt;= 0, REPT(" ",SOURCE!$O$2-LEN(SOURCE!C1295)), "")&amp;
      SOURCE!D1295&amp;", "&amp; IF(SOURCE!$P$2-LEN(SOURCE!D1295) &gt;= 0, REPT(" ",SOURCE!$P$2-LEN(SOURCE!D1295)), "")&amp;
      SOURCE!E1295&amp;", "&amp; IF(SOURCE!$Q$2-LEN(SOURCE!E1295) &gt;=0, REPT(" ",SOURCE!$Q$2-LEN(SOURCE!E1295)), "")&amp;
      SOURCE!F1295&amp;", "&amp; IF(SOURCE!$R$2-LEN(SOURCE!F1295) &gt;= 0, REPT(" ",SOURCE!$R$2-LEN(SOURCE!F1295)+2), "")&amp;"("&amp;
      SUBSTITUTE(TEXT(SOURCE!G1295,"??0"),"  ","")&amp;" &lt;&lt; TAM_MAX_BITS) |"&amp; IF(SOURCE!$S$2-3 &gt;= 0, REPT(" ",SOURCE!$S$2-5+4+1-1-LEN(SUBSTITUTE(SUBSTITUTE(TEXT(SOURCE!H1295,"????0"),"  ","")," ",""))), "")&amp;
      SUBSTITUTE(SUBSTITUTE(TEXT(SOURCE!H1295,"????0"),"  ","")," ","")&amp;","&amp; IF(SOURCE!$T$2-3 &gt;= 0, REPT(" ",SOURCE!$T$2-3-5), "")&amp;
      SOURCE!I1295&amp;" | "&amp; IF(SOURCE!$U$2-LEN(SOURCE!I1295) &gt;= 0, REPT(" ",SOURCE!$U$2-LEN(SOURCE!I1295)), "")&amp;
      SOURCE!J1295&amp;      IF(SOURCE!$V$2-LEN(SOURCE!J1295) &gt;= 0, REPT(" ",SOURCE!$V$2-LEN(SOURCE!J1295)), "")&amp;
  " | "&amp; SOURCE!K1295&amp;      IF(SOURCE!$X$2-LEN(SOURCE!K1295) &gt;= 0, REPT(" ",SOURCE!$X$2-LEN(SOURCE!K1295)), "")&amp;
      "},"&amp;IF(SOURCE!L1295&lt;&gt;"",""&amp;SOURCE!L1295,"")
 )
)
)</f>
        <v>/* 1265 */  { fnT_R,                       NOPARAM,                     "t" STD_GAUSS_WHITE_L STD_GAUSS_BLACK_R "(x)", "t" STD_GAUSS_WHITE_L STD_GAUSS_BLACK_R "(x)", (0 &lt;&lt; TAM_MAX_BITS) |     0, CAT_FNCT | SLS_ENABLED   | US_ENABLED  },</v>
      </c>
    </row>
    <row r="1296" spans="1:1">
      <c r="A1296" s="168" t="str">
        <f>IF(AND(OR(SOURCE!A1296="",ISBLANK(SOURCE!A1296)),SOURCE!B1296&gt;0),IF(ISBLANK(SOURCE!C1296),"",SOURCE!C1296),
IF(SOURCE!B1296&lt;0,VLOOKUP(SOURCE!B1296,lookups!A$1:B$25,2,0),
  IF(ISBLANK(SOURCE!B1296),
    "",
    "/* "&amp;TEXT(SOURCE!B1296,"???0")&amp;" *"&amp;
      SOURCE!C1296&amp;", "&amp; IF(SOURCE!$O$2-LEN(SOURCE!C1296) &gt;= 0, REPT(" ",SOURCE!$O$2-LEN(SOURCE!C1296)), "")&amp;
      SOURCE!D1296&amp;", "&amp; IF(SOURCE!$P$2-LEN(SOURCE!D1296) &gt;= 0, REPT(" ",SOURCE!$P$2-LEN(SOURCE!D1296)), "")&amp;
      SOURCE!E1296&amp;", "&amp; IF(SOURCE!$Q$2-LEN(SOURCE!E1296) &gt;=0, REPT(" ",SOURCE!$Q$2-LEN(SOURCE!E1296)), "")&amp;
      SOURCE!F1296&amp;", "&amp; IF(SOURCE!$R$2-LEN(SOURCE!F1296) &gt;= 0, REPT(" ",SOURCE!$R$2-LEN(SOURCE!F1296)+2), "")&amp;"("&amp;
      SUBSTITUTE(TEXT(SOURCE!G1296,"??0"),"  ","")&amp;" &lt;&lt; TAM_MAX_BITS) |"&amp; IF(SOURCE!$S$2-3 &gt;= 0, REPT(" ",SOURCE!$S$2-5+4+1-1-LEN(SUBSTITUTE(SUBSTITUTE(TEXT(SOURCE!H1296,"????0"),"  ","")," ",""))), "")&amp;
      SUBSTITUTE(SUBSTITUTE(TEXT(SOURCE!H1296,"????0"),"  ","")," ","")&amp;","&amp; IF(SOURCE!$T$2-3 &gt;= 0, REPT(" ",SOURCE!$T$2-3-5), "")&amp;
      SOURCE!I1296&amp;" | "&amp; IF(SOURCE!$U$2-LEN(SOURCE!I1296) &gt;= 0, REPT(" ",SOURCE!$U$2-LEN(SOURCE!I1296)), "")&amp;
      SOURCE!J1296&amp;      IF(SOURCE!$V$2-LEN(SOURCE!J1296) &gt;= 0, REPT(" ",SOURCE!$V$2-LEN(SOURCE!J1296)), "")&amp;
  " | "&amp; SOURCE!K1296&amp;      IF(SOURCE!$X$2-LEN(SOURCE!K1296) &gt;= 0, REPT(" ",SOURCE!$X$2-LEN(SOURCE!K1296)), "")&amp;
      "},"&amp;IF(SOURCE!L1296&lt;&gt;"",""&amp;SOURCE!L1296,"")
 )
)
)</f>
        <v>/* 1266 */  { fnT_I,                       NOPARAM,                     "t" STD_SUP_MINUS_1 "(p)",                     "t" STD_SUP_MINUS_1 "(p)",                     (0 &lt;&lt; TAM_MAX_BITS) |     0, CAT_FNCT | SLS_ENABLED   | US_ENABLED  },</v>
      </c>
    </row>
    <row r="1297" spans="1:1">
      <c r="A1297" s="168" t="str">
        <f>IF(AND(OR(SOURCE!A1297="",ISBLANK(SOURCE!A1297)),SOURCE!B1297&gt;0),IF(ISBLANK(SOURCE!C1297),"",SOURCE!C1297),
IF(SOURCE!B1297&lt;0,VLOOKUP(SOURCE!B1297,lookups!A$1:B$25,2,0),
  IF(ISBLANK(SOURCE!B1297),
    "",
    "/* "&amp;TEXT(SOURCE!B1297,"???0")&amp;" *"&amp;
      SOURCE!C1297&amp;", "&amp; IF(SOURCE!$O$2-LEN(SOURCE!C1297) &gt;= 0, REPT(" ",SOURCE!$O$2-LEN(SOURCE!C1297)), "")&amp;
      SOURCE!D1297&amp;", "&amp; IF(SOURCE!$P$2-LEN(SOURCE!D1297) &gt;= 0, REPT(" ",SOURCE!$P$2-LEN(SOURCE!D1297)), "")&amp;
      SOURCE!E1297&amp;", "&amp; IF(SOURCE!$Q$2-LEN(SOURCE!E1297) &gt;=0, REPT(" ",SOURCE!$Q$2-LEN(SOURCE!E1297)), "")&amp;
      SOURCE!F1297&amp;", "&amp; IF(SOURCE!$R$2-LEN(SOURCE!F1297) &gt;= 0, REPT(" ",SOURCE!$R$2-LEN(SOURCE!F1297)+2), "")&amp;"("&amp;
      SUBSTITUTE(TEXT(SOURCE!G1297,"??0"),"  ","")&amp;" &lt;&lt; TAM_MAX_BITS) |"&amp; IF(SOURCE!$S$2-3 &gt;= 0, REPT(" ",SOURCE!$S$2-5+4+1-1-LEN(SUBSTITUTE(SUBSTITUTE(TEXT(SOURCE!H1297,"????0"),"  ","")," ",""))), "")&amp;
      SUBSTITUTE(SUBSTITUTE(TEXT(SOURCE!H1297,"????0"),"  ","")," ","")&amp;","&amp; IF(SOURCE!$T$2-3 &gt;= 0, REPT(" ",SOURCE!$T$2-3-5), "")&amp;
      SOURCE!I1297&amp;" | "&amp; IF(SOURCE!$U$2-LEN(SOURCE!I1297) &gt;= 0, REPT(" ",SOURCE!$U$2-LEN(SOURCE!I1297)), "")&amp;
      SOURCE!J1297&amp;      IF(SOURCE!$V$2-LEN(SOURCE!J1297) &gt;= 0, REPT(" ",SOURCE!$V$2-LEN(SOURCE!J1297)), "")&amp;
  " | "&amp; SOURCE!K1297&amp;      IF(SOURCE!$X$2-LEN(SOURCE!K1297) &gt;= 0, REPT(" ",SOURCE!$X$2-LEN(SOURCE!K1297)), "")&amp;
      "},"&amp;IF(SOURCE!L1297&lt;&gt;"",""&amp;SOURCE!L1297,"")
 )
)
)</f>
        <v>/* 1267 */  { itemToBeCoded,               NOPARAM,                     "Weibl:",                                      "Weibl:",                                      (0 &lt;&lt; TAM_MAX_BITS) |     0, CAT_MENU | SLS_UNCHANGED | US_UNCHANGED},</v>
      </c>
    </row>
    <row r="1298" spans="1:1">
      <c r="A1298" s="168" t="str">
        <f>IF(AND(OR(SOURCE!A1298="",ISBLANK(SOURCE!A1298)),SOURCE!B1298&gt;0),IF(ISBLANK(SOURCE!C1298),"",SOURCE!C1298),
IF(SOURCE!B1298&lt;0,VLOOKUP(SOURCE!B1298,lookups!A$1:B$25,2,0),
  IF(ISBLANK(SOURCE!B1298),
    "",
    "/* "&amp;TEXT(SOURCE!B1298,"???0")&amp;" *"&amp;
      SOURCE!C1298&amp;", "&amp; IF(SOURCE!$O$2-LEN(SOURCE!C1298) &gt;= 0, REPT(" ",SOURCE!$O$2-LEN(SOURCE!C1298)), "")&amp;
      SOURCE!D1298&amp;", "&amp; IF(SOURCE!$P$2-LEN(SOURCE!D1298) &gt;= 0, REPT(" ",SOURCE!$P$2-LEN(SOURCE!D1298)), "")&amp;
      SOURCE!E1298&amp;", "&amp; IF(SOURCE!$Q$2-LEN(SOURCE!E1298) &gt;=0, REPT(" ",SOURCE!$Q$2-LEN(SOURCE!E1298)), "")&amp;
      SOURCE!F1298&amp;", "&amp; IF(SOURCE!$R$2-LEN(SOURCE!F1298) &gt;= 0, REPT(" ",SOURCE!$R$2-LEN(SOURCE!F1298)+2), "")&amp;"("&amp;
      SUBSTITUTE(TEXT(SOURCE!G1298,"??0"),"  ","")&amp;" &lt;&lt; TAM_MAX_BITS) |"&amp; IF(SOURCE!$S$2-3 &gt;= 0, REPT(" ",SOURCE!$S$2-5+4+1-1-LEN(SUBSTITUTE(SUBSTITUTE(TEXT(SOURCE!H1298,"????0"),"  ","")," ",""))), "")&amp;
      SUBSTITUTE(SUBSTITUTE(TEXT(SOURCE!H1298,"????0"),"  ","")," ","")&amp;","&amp; IF(SOURCE!$T$2-3 &gt;= 0, REPT(" ",SOURCE!$T$2-3-5), "")&amp;
      SOURCE!I1298&amp;" | "&amp; IF(SOURCE!$U$2-LEN(SOURCE!I1298) &gt;= 0, REPT(" ",SOURCE!$U$2-LEN(SOURCE!I1298)), "")&amp;
      SOURCE!J1298&amp;      IF(SOURCE!$V$2-LEN(SOURCE!J1298) &gt;= 0, REPT(" ",SOURCE!$V$2-LEN(SOURCE!J1298)), "")&amp;
  " | "&amp; SOURCE!K1298&amp;      IF(SOURCE!$X$2-LEN(SOURCE!K1298) &gt;= 0, REPT(" ",SOURCE!$X$2-LEN(SOURCE!K1298)), "")&amp;
      "},"&amp;IF(SOURCE!L1298&lt;&gt;"",""&amp;SOURCE!L1298,"")
 )
)
)</f>
        <v>/* 1268 */  { itemToBeCoded,               NOPARAM,                     "Weibl" STD_SUB_p,                             "Weibl" STD_SUB_p,                             (0 &lt;&lt; TAM_MAX_BITS) |     0, CAT_FNCT | SLS_ENABLED   | US_ENABLED  },</v>
      </c>
    </row>
    <row r="1299" spans="1:1">
      <c r="A1299" s="168" t="str">
        <f>IF(AND(OR(SOURCE!A1299="",ISBLANK(SOURCE!A1299)),SOURCE!B1299&gt;0),IF(ISBLANK(SOURCE!C1299),"",SOURCE!C1299),
IF(SOURCE!B1299&lt;0,VLOOKUP(SOURCE!B1299,lookups!A$1:B$25,2,0),
  IF(ISBLANK(SOURCE!B1299),
    "",
    "/* "&amp;TEXT(SOURCE!B1299,"???0")&amp;" *"&amp;
      SOURCE!C1299&amp;", "&amp; IF(SOURCE!$O$2-LEN(SOURCE!C1299) &gt;= 0, REPT(" ",SOURCE!$O$2-LEN(SOURCE!C1299)), "")&amp;
      SOURCE!D1299&amp;", "&amp; IF(SOURCE!$P$2-LEN(SOURCE!D1299) &gt;= 0, REPT(" ",SOURCE!$P$2-LEN(SOURCE!D1299)), "")&amp;
      SOURCE!E1299&amp;", "&amp; IF(SOURCE!$Q$2-LEN(SOURCE!E1299) &gt;=0, REPT(" ",SOURCE!$Q$2-LEN(SOURCE!E1299)), "")&amp;
      SOURCE!F1299&amp;", "&amp; IF(SOURCE!$R$2-LEN(SOURCE!F1299) &gt;= 0, REPT(" ",SOURCE!$R$2-LEN(SOURCE!F1299)+2), "")&amp;"("&amp;
      SUBSTITUTE(TEXT(SOURCE!G1299,"??0"),"  ","")&amp;" &lt;&lt; TAM_MAX_BITS) |"&amp; IF(SOURCE!$S$2-3 &gt;= 0, REPT(" ",SOURCE!$S$2-5+4+1-1-LEN(SUBSTITUTE(SUBSTITUTE(TEXT(SOURCE!H1299,"????0"),"  ","")," ",""))), "")&amp;
      SUBSTITUTE(SUBSTITUTE(TEXT(SOURCE!H1299,"????0"),"  ","")," ","")&amp;","&amp; IF(SOURCE!$T$2-3 &gt;= 0, REPT(" ",SOURCE!$T$2-3-5), "")&amp;
      SOURCE!I1299&amp;" | "&amp; IF(SOURCE!$U$2-LEN(SOURCE!I1299) &gt;= 0, REPT(" ",SOURCE!$U$2-LEN(SOURCE!I1299)), "")&amp;
      SOURCE!J1299&amp;      IF(SOURCE!$V$2-LEN(SOURCE!J1299) &gt;= 0, REPT(" ",SOURCE!$V$2-LEN(SOURCE!J1299)), "")&amp;
  " | "&amp; SOURCE!K1299&amp;      IF(SOURCE!$X$2-LEN(SOURCE!K1299) &gt;= 0, REPT(" ",SOURCE!$X$2-LEN(SOURCE!K1299)), "")&amp;
      "},"&amp;IF(SOURCE!L1299&lt;&gt;"",""&amp;SOURCE!L1299,"")
 )
)
)</f>
        <v>/* 1269 */  { itemToBeCoded,               NOPARAM,                     "Weibl" STD_GAUSS_BLACK_L STD_GAUSS_WHITE_R,   "Weibl" STD_GAUSS_BLACK_L STD_GAUSS_WHITE_R,   (0 &lt;&lt; TAM_MAX_BITS) |     0, CAT_FNCT | SLS_ENABLED   | US_ENABLED  },</v>
      </c>
    </row>
    <row r="1300" spans="1:1">
      <c r="A1300" s="168" t="str">
        <f>IF(AND(OR(SOURCE!A1300="",ISBLANK(SOURCE!A1300)),SOURCE!B1300&gt;0),IF(ISBLANK(SOURCE!C1300),"",SOURCE!C1300),
IF(SOURCE!B1300&lt;0,VLOOKUP(SOURCE!B1300,lookups!A$1:B$25,2,0),
  IF(ISBLANK(SOURCE!B1300),
    "",
    "/* "&amp;TEXT(SOURCE!B1300,"???0")&amp;" *"&amp;
      SOURCE!C1300&amp;", "&amp; IF(SOURCE!$O$2-LEN(SOURCE!C1300) &gt;= 0, REPT(" ",SOURCE!$O$2-LEN(SOURCE!C1300)), "")&amp;
      SOURCE!D1300&amp;", "&amp; IF(SOURCE!$P$2-LEN(SOURCE!D1300) &gt;= 0, REPT(" ",SOURCE!$P$2-LEN(SOURCE!D1300)), "")&amp;
      SOURCE!E1300&amp;", "&amp; IF(SOURCE!$Q$2-LEN(SOURCE!E1300) &gt;=0, REPT(" ",SOURCE!$Q$2-LEN(SOURCE!E1300)), "")&amp;
      SOURCE!F1300&amp;", "&amp; IF(SOURCE!$R$2-LEN(SOURCE!F1300) &gt;= 0, REPT(" ",SOURCE!$R$2-LEN(SOURCE!F1300)+2), "")&amp;"("&amp;
      SUBSTITUTE(TEXT(SOURCE!G1300,"??0"),"  ","")&amp;" &lt;&lt; TAM_MAX_BITS) |"&amp; IF(SOURCE!$S$2-3 &gt;= 0, REPT(" ",SOURCE!$S$2-5+4+1-1-LEN(SUBSTITUTE(SUBSTITUTE(TEXT(SOURCE!H1300,"????0"),"  ","")," ",""))), "")&amp;
      SUBSTITUTE(SUBSTITUTE(TEXT(SOURCE!H1300,"????0"),"  ","")," ","")&amp;","&amp; IF(SOURCE!$T$2-3 &gt;= 0, REPT(" ",SOURCE!$T$2-3-5), "")&amp;
      SOURCE!I1300&amp;" | "&amp; IF(SOURCE!$U$2-LEN(SOURCE!I1300) &gt;= 0, REPT(" ",SOURCE!$U$2-LEN(SOURCE!I1300)), "")&amp;
      SOURCE!J1300&amp;      IF(SOURCE!$V$2-LEN(SOURCE!J1300) &gt;= 0, REPT(" ",SOURCE!$V$2-LEN(SOURCE!J1300)), "")&amp;
  " | "&amp; SOURCE!K1300&amp;      IF(SOURCE!$X$2-LEN(SOURCE!K1300) &gt;= 0, REPT(" ",SOURCE!$X$2-LEN(SOURCE!K1300)), "")&amp;
      "},"&amp;IF(SOURCE!L1300&lt;&gt;"",""&amp;SOURCE!L1300,"")
 )
)
)</f>
        <v>/* 1270 */  { itemToBeCoded,               NOPARAM,                     "Weibl" STD_GAUSS_WHITE_L STD_GAUSS_BLACK_R,   "Weibl" STD_GAUSS_WHITE_L STD_GAUSS_BLACK_R,   (0 &lt;&lt; TAM_MAX_BITS) |     0, CAT_FNCT | SLS_ENABLED   | US_ENABLED  },</v>
      </c>
    </row>
    <row r="1301" spans="1:1">
      <c r="A1301" s="168" t="str">
        <f>IF(AND(OR(SOURCE!A1301="",ISBLANK(SOURCE!A1301)),SOURCE!B1301&gt;0),IF(ISBLANK(SOURCE!C1301),"",SOURCE!C1301),
IF(SOURCE!B1301&lt;0,VLOOKUP(SOURCE!B1301,lookups!A$1:B$25,2,0),
  IF(ISBLANK(SOURCE!B1301),
    "",
    "/* "&amp;TEXT(SOURCE!B1301,"???0")&amp;" *"&amp;
      SOURCE!C1301&amp;", "&amp; IF(SOURCE!$O$2-LEN(SOURCE!C1301) &gt;= 0, REPT(" ",SOURCE!$O$2-LEN(SOURCE!C1301)), "")&amp;
      SOURCE!D1301&amp;", "&amp; IF(SOURCE!$P$2-LEN(SOURCE!D1301) &gt;= 0, REPT(" ",SOURCE!$P$2-LEN(SOURCE!D1301)), "")&amp;
      SOURCE!E1301&amp;", "&amp; IF(SOURCE!$Q$2-LEN(SOURCE!E1301) &gt;=0, REPT(" ",SOURCE!$Q$2-LEN(SOURCE!E1301)), "")&amp;
      SOURCE!F1301&amp;", "&amp; IF(SOURCE!$R$2-LEN(SOURCE!F1301) &gt;= 0, REPT(" ",SOURCE!$R$2-LEN(SOURCE!F1301)+2), "")&amp;"("&amp;
      SUBSTITUTE(TEXT(SOURCE!G1301,"??0"),"  ","")&amp;" &lt;&lt; TAM_MAX_BITS) |"&amp; IF(SOURCE!$S$2-3 &gt;= 0, REPT(" ",SOURCE!$S$2-5+4+1-1-LEN(SUBSTITUTE(SUBSTITUTE(TEXT(SOURCE!H1301,"????0"),"  ","")," ",""))), "")&amp;
      SUBSTITUTE(SUBSTITUTE(TEXT(SOURCE!H1301,"????0"),"  ","")," ","")&amp;","&amp; IF(SOURCE!$T$2-3 &gt;= 0, REPT(" ",SOURCE!$T$2-3-5), "")&amp;
      SOURCE!I1301&amp;" | "&amp; IF(SOURCE!$U$2-LEN(SOURCE!I1301) &gt;= 0, REPT(" ",SOURCE!$U$2-LEN(SOURCE!I1301)), "")&amp;
      SOURCE!J1301&amp;      IF(SOURCE!$V$2-LEN(SOURCE!J1301) &gt;= 0, REPT(" ",SOURCE!$V$2-LEN(SOURCE!J1301)), "")&amp;
  " | "&amp; SOURCE!K1301&amp;      IF(SOURCE!$X$2-LEN(SOURCE!K1301) &gt;= 0, REPT(" ",SOURCE!$X$2-LEN(SOURCE!K1301)), "")&amp;
      "},"&amp;IF(SOURCE!L1301&lt;&gt;"",""&amp;SOURCE!L1301,"")
 )
)
)</f>
        <v>/* 1271 */  { itemToBeCoded,               NOPARAM,                     "Weibl" STD_SUP_MINUS_1,                       "Weibl" STD_SUP_MINUS_1,                       (0 &lt;&lt; TAM_MAX_BITS) |     0, CAT_FNCT | SLS_ENABLED   | US_ENABLED  },</v>
      </c>
    </row>
    <row r="1302" spans="1:1">
      <c r="A1302" s="168" t="str">
        <f>IF(AND(OR(SOURCE!A1302="",ISBLANK(SOURCE!A1302)),SOURCE!B1302&gt;0),IF(ISBLANK(SOURCE!C1302),"",SOURCE!C1302),
IF(SOURCE!B1302&lt;0,VLOOKUP(SOURCE!B1302,lookups!A$1:B$25,2,0),
  IF(ISBLANK(SOURCE!B1302),
    "",
    "/* "&amp;TEXT(SOURCE!B1302,"???0")&amp;" *"&amp;
      SOURCE!C1302&amp;", "&amp; IF(SOURCE!$O$2-LEN(SOURCE!C1302) &gt;= 0, REPT(" ",SOURCE!$O$2-LEN(SOURCE!C1302)), "")&amp;
      SOURCE!D1302&amp;", "&amp; IF(SOURCE!$P$2-LEN(SOURCE!D1302) &gt;= 0, REPT(" ",SOURCE!$P$2-LEN(SOURCE!D1302)), "")&amp;
      SOURCE!E1302&amp;", "&amp; IF(SOURCE!$Q$2-LEN(SOURCE!E1302) &gt;=0, REPT(" ",SOURCE!$Q$2-LEN(SOURCE!E1302)), "")&amp;
      SOURCE!F1302&amp;", "&amp; IF(SOURCE!$R$2-LEN(SOURCE!F1302) &gt;= 0, REPT(" ",SOURCE!$R$2-LEN(SOURCE!F1302)+2), "")&amp;"("&amp;
      SUBSTITUTE(TEXT(SOURCE!G1302,"??0"),"  ","")&amp;" &lt;&lt; TAM_MAX_BITS) |"&amp; IF(SOURCE!$S$2-3 &gt;= 0, REPT(" ",SOURCE!$S$2-5+4+1-1-LEN(SUBSTITUTE(SUBSTITUTE(TEXT(SOURCE!H1302,"????0"),"  ","")," ",""))), "")&amp;
      SUBSTITUTE(SUBSTITUTE(TEXT(SOURCE!H1302,"????0"),"  ","")," ","")&amp;","&amp; IF(SOURCE!$T$2-3 &gt;= 0, REPT(" ",SOURCE!$T$2-3-5), "")&amp;
      SOURCE!I1302&amp;" | "&amp; IF(SOURCE!$U$2-LEN(SOURCE!I1302) &gt;= 0, REPT(" ",SOURCE!$U$2-LEN(SOURCE!I1302)), "")&amp;
      SOURCE!J1302&amp;      IF(SOURCE!$V$2-LEN(SOURCE!J1302) &gt;= 0, REPT(" ",SOURCE!$V$2-LEN(SOURCE!J1302)), "")&amp;
  " | "&amp; SOURCE!K1302&amp;      IF(SOURCE!$X$2-LEN(SOURCE!K1302) &gt;= 0, REPT(" ",SOURCE!$X$2-LEN(SOURCE!K1302)), "")&amp;
      "},"&amp;IF(SOURCE!L1302&lt;&gt;"",""&amp;SOURCE!L1302,"")
 )
)
)</f>
        <v>/* 1272 */  { itemToBeCoded,               NOPARAM,                     STD_chi STD_SUP_2 ":",                         STD_chi STD_SUP_2 ":",                         (0 &lt;&lt; TAM_MAX_BITS) |     0, CAT_MENU | SLS_UNCHANGED | US_UNCHANGED},</v>
      </c>
    </row>
    <row r="1303" spans="1:1">
      <c r="A1303" s="168" t="str">
        <f>IF(AND(OR(SOURCE!A1303="",ISBLANK(SOURCE!A1303)),SOURCE!B1303&gt;0),IF(ISBLANK(SOURCE!C1303),"",SOURCE!C1303),
IF(SOURCE!B1303&lt;0,VLOOKUP(SOURCE!B1303,lookups!A$1:B$25,2,0),
  IF(ISBLANK(SOURCE!B1303),
    "",
    "/* "&amp;TEXT(SOURCE!B1303,"???0")&amp;" *"&amp;
      SOURCE!C1303&amp;", "&amp; IF(SOURCE!$O$2-LEN(SOURCE!C1303) &gt;= 0, REPT(" ",SOURCE!$O$2-LEN(SOURCE!C1303)), "")&amp;
      SOURCE!D1303&amp;", "&amp; IF(SOURCE!$P$2-LEN(SOURCE!D1303) &gt;= 0, REPT(" ",SOURCE!$P$2-LEN(SOURCE!D1303)), "")&amp;
      SOURCE!E1303&amp;", "&amp; IF(SOURCE!$Q$2-LEN(SOURCE!E1303) &gt;=0, REPT(" ",SOURCE!$Q$2-LEN(SOURCE!E1303)), "")&amp;
      SOURCE!F1303&amp;", "&amp; IF(SOURCE!$R$2-LEN(SOURCE!F1303) &gt;= 0, REPT(" ",SOURCE!$R$2-LEN(SOURCE!F1303)+2), "")&amp;"("&amp;
      SUBSTITUTE(TEXT(SOURCE!G1303,"??0"),"  ","")&amp;" &lt;&lt; TAM_MAX_BITS) |"&amp; IF(SOURCE!$S$2-3 &gt;= 0, REPT(" ",SOURCE!$S$2-5+4+1-1-LEN(SUBSTITUTE(SUBSTITUTE(TEXT(SOURCE!H1303,"????0"),"  ","")," ",""))), "")&amp;
      SUBSTITUTE(SUBSTITUTE(TEXT(SOURCE!H1303,"????0"),"  ","")," ","")&amp;","&amp; IF(SOURCE!$T$2-3 &gt;= 0, REPT(" ",SOURCE!$T$2-3-5), "")&amp;
      SOURCE!I1303&amp;" | "&amp; IF(SOURCE!$U$2-LEN(SOURCE!I1303) &gt;= 0, REPT(" ",SOURCE!$U$2-LEN(SOURCE!I1303)), "")&amp;
      SOURCE!J1303&amp;      IF(SOURCE!$V$2-LEN(SOURCE!J1303) &gt;= 0, REPT(" ",SOURCE!$V$2-LEN(SOURCE!J1303)), "")&amp;
  " | "&amp; SOURCE!K1303&amp;      IF(SOURCE!$X$2-LEN(SOURCE!K1303) &gt;= 0, REPT(" ",SOURCE!$X$2-LEN(SOURCE!K1303)), "")&amp;
      "},"&amp;IF(SOURCE!L1303&lt;&gt;"",""&amp;SOURCE!L1303,"")
 )
)
)</f>
        <v>/* 1273 */  { fnChi2P,                     NOPARAM,                     STD_chi STD_SUP_2 STD_SUB_p "(x)",             STD_chi STD_SUP_2 STD_SUB_p "(x)",             (0 &lt;&lt; TAM_MAX_BITS) |     0, CAT_FNCT | SLS_ENABLED   | US_ENABLED  },</v>
      </c>
    </row>
    <row r="1304" spans="1:1">
      <c r="A1304" s="168" t="str">
        <f>IF(AND(OR(SOURCE!A1304="",ISBLANK(SOURCE!A1304)),SOURCE!B1304&gt;0),IF(ISBLANK(SOURCE!C1304),"",SOURCE!C1304),
IF(SOURCE!B1304&lt;0,VLOOKUP(SOURCE!B1304,lookups!A$1:B$25,2,0),
  IF(ISBLANK(SOURCE!B1304),
    "",
    "/* "&amp;TEXT(SOURCE!B1304,"???0")&amp;" *"&amp;
      SOURCE!C1304&amp;", "&amp; IF(SOURCE!$O$2-LEN(SOURCE!C1304) &gt;= 0, REPT(" ",SOURCE!$O$2-LEN(SOURCE!C1304)), "")&amp;
      SOURCE!D1304&amp;", "&amp; IF(SOURCE!$P$2-LEN(SOURCE!D1304) &gt;= 0, REPT(" ",SOURCE!$P$2-LEN(SOURCE!D1304)), "")&amp;
      SOURCE!E1304&amp;", "&amp; IF(SOURCE!$Q$2-LEN(SOURCE!E1304) &gt;=0, REPT(" ",SOURCE!$Q$2-LEN(SOURCE!E1304)), "")&amp;
      SOURCE!F1304&amp;", "&amp; IF(SOURCE!$R$2-LEN(SOURCE!F1304) &gt;= 0, REPT(" ",SOURCE!$R$2-LEN(SOURCE!F1304)+2), "")&amp;"("&amp;
      SUBSTITUTE(TEXT(SOURCE!G1304,"??0"),"  ","")&amp;" &lt;&lt; TAM_MAX_BITS) |"&amp; IF(SOURCE!$S$2-3 &gt;= 0, REPT(" ",SOURCE!$S$2-5+4+1-1-LEN(SUBSTITUTE(SUBSTITUTE(TEXT(SOURCE!H1304,"????0"),"  ","")," ",""))), "")&amp;
      SUBSTITUTE(SUBSTITUTE(TEXT(SOURCE!H1304,"????0"),"  ","")," ","")&amp;","&amp; IF(SOURCE!$T$2-3 &gt;= 0, REPT(" ",SOURCE!$T$2-3-5), "")&amp;
      SOURCE!I1304&amp;" | "&amp; IF(SOURCE!$U$2-LEN(SOURCE!I1304) &gt;= 0, REPT(" ",SOURCE!$U$2-LEN(SOURCE!I1304)), "")&amp;
      SOURCE!J1304&amp;      IF(SOURCE!$V$2-LEN(SOURCE!J1304) &gt;= 0, REPT(" ",SOURCE!$V$2-LEN(SOURCE!J1304)), "")&amp;
  " | "&amp; SOURCE!K1304&amp;      IF(SOURCE!$X$2-LEN(SOURCE!K1304) &gt;= 0, REPT(" ",SOURCE!$X$2-LEN(SOURCE!K1304)), "")&amp;
      "},"&amp;IF(SOURCE!L1304&lt;&gt;"",""&amp;SOURCE!L1304,"")
 )
)
)</f>
        <v>/* 1274 */  { fnChi2L,                     NOPARAM,                     STD_chi STD_SUP_2 STD_GAUSS_BLACK_L STD_GAUSS_WHITE_R "(x)", STD_chi STD_SUP_2 STD_GAUSS_BLACK_L STD_GAUSS_WHITE_R "(x)", (0 &lt;&lt; TAM_MAX_BITS) |     0, CAT_FNCT | SLS_ENABLED   | US_ENABLED  },</v>
      </c>
    </row>
    <row r="1305" spans="1:1">
      <c r="A1305" s="168" t="str">
        <f>IF(AND(OR(SOURCE!A1305="",ISBLANK(SOURCE!A1305)),SOURCE!B1305&gt;0),IF(ISBLANK(SOURCE!C1305),"",SOURCE!C1305),
IF(SOURCE!B1305&lt;0,VLOOKUP(SOURCE!B1305,lookups!A$1:B$25,2,0),
  IF(ISBLANK(SOURCE!B1305),
    "",
    "/* "&amp;TEXT(SOURCE!B1305,"???0")&amp;" *"&amp;
      SOURCE!C1305&amp;", "&amp; IF(SOURCE!$O$2-LEN(SOURCE!C1305) &gt;= 0, REPT(" ",SOURCE!$O$2-LEN(SOURCE!C1305)), "")&amp;
      SOURCE!D1305&amp;", "&amp; IF(SOURCE!$P$2-LEN(SOURCE!D1305) &gt;= 0, REPT(" ",SOURCE!$P$2-LEN(SOURCE!D1305)), "")&amp;
      SOURCE!E1305&amp;", "&amp; IF(SOURCE!$Q$2-LEN(SOURCE!E1305) &gt;=0, REPT(" ",SOURCE!$Q$2-LEN(SOURCE!E1305)), "")&amp;
      SOURCE!F1305&amp;", "&amp; IF(SOURCE!$R$2-LEN(SOURCE!F1305) &gt;= 0, REPT(" ",SOURCE!$R$2-LEN(SOURCE!F1305)+2), "")&amp;"("&amp;
      SUBSTITUTE(TEXT(SOURCE!G1305,"??0"),"  ","")&amp;" &lt;&lt; TAM_MAX_BITS) |"&amp; IF(SOURCE!$S$2-3 &gt;= 0, REPT(" ",SOURCE!$S$2-5+4+1-1-LEN(SUBSTITUTE(SUBSTITUTE(TEXT(SOURCE!H1305,"????0"),"  ","")," ",""))), "")&amp;
      SUBSTITUTE(SUBSTITUTE(TEXT(SOURCE!H1305,"????0"),"  ","")," ","")&amp;","&amp; IF(SOURCE!$T$2-3 &gt;= 0, REPT(" ",SOURCE!$T$2-3-5), "")&amp;
      SOURCE!I1305&amp;" | "&amp; IF(SOURCE!$U$2-LEN(SOURCE!I1305) &gt;= 0, REPT(" ",SOURCE!$U$2-LEN(SOURCE!I1305)), "")&amp;
      SOURCE!J1305&amp;      IF(SOURCE!$V$2-LEN(SOURCE!J1305) &gt;= 0, REPT(" ",SOURCE!$V$2-LEN(SOURCE!J1305)), "")&amp;
  " | "&amp; SOURCE!K1305&amp;      IF(SOURCE!$X$2-LEN(SOURCE!K1305) &gt;= 0, REPT(" ",SOURCE!$X$2-LEN(SOURCE!K1305)), "")&amp;
      "},"&amp;IF(SOURCE!L1305&lt;&gt;"",""&amp;SOURCE!L1305,"")
 )
)
)</f>
        <v>/* 1275 */  { fnChi2R,                     NOPARAM,                     STD_chi STD_SUP_2 STD_GAUSS_WHITE_L STD_GAUSS_BLACK_R "(x)", STD_chi STD_SUP_2 STD_GAUSS_WHITE_L STD_GAUSS_BLACK_R "(x)", (0 &lt;&lt; TAM_MAX_BITS) |     0, CAT_FNCT | SLS_ENABLED   | US_ENABLED  },</v>
      </c>
    </row>
    <row r="1306" spans="1:1">
      <c r="A1306" s="168" t="str">
        <f>IF(AND(OR(SOURCE!A1306="",ISBLANK(SOURCE!A1306)),SOURCE!B1306&gt;0),IF(ISBLANK(SOURCE!C1306),"",SOURCE!C1306),
IF(SOURCE!B1306&lt;0,VLOOKUP(SOURCE!B1306,lookups!A$1:B$25,2,0),
  IF(ISBLANK(SOURCE!B1306),
    "",
    "/* "&amp;TEXT(SOURCE!B1306,"???0")&amp;" *"&amp;
      SOURCE!C1306&amp;", "&amp; IF(SOURCE!$O$2-LEN(SOURCE!C1306) &gt;= 0, REPT(" ",SOURCE!$O$2-LEN(SOURCE!C1306)), "")&amp;
      SOURCE!D1306&amp;", "&amp; IF(SOURCE!$P$2-LEN(SOURCE!D1306) &gt;= 0, REPT(" ",SOURCE!$P$2-LEN(SOURCE!D1306)), "")&amp;
      SOURCE!E1306&amp;", "&amp; IF(SOURCE!$Q$2-LEN(SOURCE!E1306) &gt;=0, REPT(" ",SOURCE!$Q$2-LEN(SOURCE!E1306)), "")&amp;
      SOURCE!F1306&amp;", "&amp; IF(SOURCE!$R$2-LEN(SOURCE!F1306) &gt;= 0, REPT(" ",SOURCE!$R$2-LEN(SOURCE!F1306)+2), "")&amp;"("&amp;
      SUBSTITUTE(TEXT(SOURCE!G1306,"??0"),"  ","")&amp;" &lt;&lt; TAM_MAX_BITS) |"&amp; IF(SOURCE!$S$2-3 &gt;= 0, REPT(" ",SOURCE!$S$2-5+4+1-1-LEN(SUBSTITUTE(SUBSTITUTE(TEXT(SOURCE!H1306,"????0"),"  ","")," ",""))), "")&amp;
      SUBSTITUTE(SUBSTITUTE(TEXT(SOURCE!H1306,"????0"),"  ","")," ","")&amp;","&amp; IF(SOURCE!$T$2-3 &gt;= 0, REPT(" ",SOURCE!$T$2-3-5), "")&amp;
      SOURCE!I1306&amp;" | "&amp; IF(SOURCE!$U$2-LEN(SOURCE!I1306) &gt;= 0, REPT(" ",SOURCE!$U$2-LEN(SOURCE!I1306)), "")&amp;
      SOURCE!J1306&amp;      IF(SOURCE!$V$2-LEN(SOURCE!J1306) &gt;= 0, REPT(" ",SOURCE!$V$2-LEN(SOURCE!J1306)), "")&amp;
  " | "&amp; SOURCE!K1306&amp;      IF(SOURCE!$X$2-LEN(SOURCE!K1306) &gt;= 0, REPT(" ",SOURCE!$X$2-LEN(SOURCE!K1306)), "")&amp;
      "},"&amp;IF(SOURCE!L1306&lt;&gt;"",""&amp;SOURCE!L1306,"")
 )
)
)</f>
        <v>/* 1276 */  { fnChi2I,                     NOPARAM,                     "(" STD_chi STD_SUP_2 ")" STD_SUP_MINUS_1,     "(" STD_chi STD_SUP_2 ")" STD_SUP_MINUS_1,     (0 &lt;&lt; TAM_MAX_BITS) |     0, CAT_FNCT | SLS_ENABLED   | US_ENABLED  },</v>
      </c>
    </row>
    <row r="1307" spans="1:1">
      <c r="A1307" s="168" t="str">
        <f>IF(AND(OR(SOURCE!A1307="",ISBLANK(SOURCE!A1307)),SOURCE!B1307&gt;0),IF(ISBLANK(SOURCE!C1307),"",SOURCE!C1307),
IF(SOURCE!B1307&lt;0,VLOOKUP(SOURCE!B1307,lookups!A$1:B$25,2,0),
  IF(ISBLANK(SOURCE!B1307),
    "",
    "/* "&amp;TEXT(SOURCE!B1307,"???0")&amp;" *"&amp;
      SOURCE!C1307&amp;", "&amp; IF(SOURCE!$O$2-LEN(SOURCE!C1307) &gt;= 0, REPT(" ",SOURCE!$O$2-LEN(SOURCE!C1307)), "")&amp;
      SOURCE!D1307&amp;", "&amp; IF(SOURCE!$P$2-LEN(SOURCE!D1307) &gt;= 0, REPT(" ",SOURCE!$P$2-LEN(SOURCE!D1307)), "")&amp;
      SOURCE!E1307&amp;", "&amp; IF(SOURCE!$Q$2-LEN(SOURCE!E1307) &gt;=0, REPT(" ",SOURCE!$Q$2-LEN(SOURCE!E1307)), "")&amp;
      SOURCE!F1307&amp;", "&amp; IF(SOURCE!$R$2-LEN(SOURCE!F1307) &gt;= 0, REPT(" ",SOURCE!$R$2-LEN(SOURCE!F1307)+2), "")&amp;"("&amp;
      SUBSTITUTE(TEXT(SOURCE!G1307,"??0"),"  ","")&amp;" &lt;&lt; TAM_MAX_BITS) |"&amp; IF(SOURCE!$S$2-3 &gt;= 0, REPT(" ",SOURCE!$S$2-5+4+1-1-LEN(SUBSTITUTE(SUBSTITUTE(TEXT(SOURCE!H1307,"????0"),"  ","")," ",""))), "")&amp;
      SUBSTITUTE(SUBSTITUTE(TEXT(SOURCE!H1307,"????0"),"  ","")," ","")&amp;","&amp; IF(SOURCE!$T$2-3 &gt;= 0, REPT(" ",SOURCE!$T$2-3-5), "")&amp;
      SOURCE!I1307&amp;" | "&amp; IF(SOURCE!$U$2-LEN(SOURCE!I1307) &gt;= 0, REPT(" ",SOURCE!$U$2-LEN(SOURCE!I1307)), "")&amp;
      SOURCE!J1307&amp;      IF(SOURCE!$V$2-LEN(SOURCE!J1307) &gt;= 0, REPT(" ",SOURCE!$V$2-LEN(SOURCE!J1307)), "")&amp;
  " | "&amp; SOURCE!K1307&amp;      IF(SOURCE!$X$2-LEN(SOURCE!K1307) &gt;= 0, REPT(" ",SOURCE!$X$2-LEN(SOURCE!K1307)), "")&amp;
      "},"&amp;IF(SOURCE!L1307&lt;&gt;"",""&amp;SOURCE!L1307,"")
 )
)
)</f>
        <v>/* 1277 */  { itemToBeCoded,               NOPARAM,                     "1277",                                        "1277",                                        (0 &lt;&lt; TAM_MAX_BITS) |     0, CAT_FREE | SLS_UNCHANGED | US_UNCHANGED},</v>
      </c>
    </row>
    <row r="1308" spans="1:1">
      <c r="A1308" s="168" t="str">
        <f>IF(AND(OR(SOURCE!A1308="",ISBLANK(SOURCE!A1308)),SOURCE!B1308&gt;0),IF(ISBLANK(SOURCE!C1308),"",SOURCE!C1308),
IF(SOURCE!B1308&lt;0,VLOOKUP(SOURCE!B1308,lookups!A$1:B$25,2,0),
  IF(ISBLANK(SOURCE!B1308),
    "",
    "/* "&amp;TEXT(SOURCE!B1308,"???0")&amp;" *"&amp;
      SOURCE!C1308&amp;", "&amp; IF(SOURCE!$O$2-LEN(SOURCE!C1308) &gt;= 0, REPT(" ",SOURCE!$O$2-LEN(SOURCE!C1308)), "")&amp;
      SOURCE!D1308&amp;", "&amp; IF(SOURCE!$P$2-LEN(SOURCE!D1308) &gt;= 0, REPT(" ",SOURCE!$P$2-LEN(SOURCE!D1308)), "")&amp;
      SOURCE!E1308&amp;", "&amp; IF(SOURCE!$Q$2-LEN(SOURCE!E1308) &gt;=0, REPT(" ",SOURCE!$Q$2-LEN(SOURCE!E1308)), "")&amp;
      SOURCE!F1308&amp;", "&amp; IF(SOURCE!$R$2-LEN(SOURCE!F1308) &gt;= 0, REPT(" ",SOURCE!$R$2-LEN(SOURCE!F1308)+2), "")&amp;"("&amp;
      SUBSTITUTE(TEXT(SOURCE!G1308,"??0"),"  ","")&amp;" &lt;&lt; TAM_MAX_BITS) |"&amp; IF(SOURCE!$S$2-3 &gt;= 0, REPT(" ",SOURCE!$S$2-5+4+1-1-LEN(SUBSTITUTE(SUBSTITUTE(TEXT(SOURCE!H1308,"????0"),"  ","")," ",""))), "")&amp;
      SUBSTITUTE(SUBSTITUTE(TEXT(SOURCE!H1308,"????0"),"  ","")," ","")&amp;","&amp; IF(SOURCE!$T$2-3 &gt;= 0, REPT(" ",SOURCE!$T$2-3-5), "")&amp;
      SOURCE!I1308&amp;" | "&amp; IF(SOURCE!$U$2-LEN(SOURCE!I1308) &gt;= 0, REPT(" ",SOURCE!$U$2-LEN(SOURCE!I1308)), "")&amp;
      SOURCE!J1308&amp;      IF(SOURCE!$V$2-LEN(SOURCE!J1308) &gt;= 0, REPT(" ",SOURCE!$V$2-LEN(SOURCE!J1308)), "")&amp;
  " | "&amp; SOURCE!K1308&amp;      IF(SOURCE!$X$2-LEN(SOURCE!K1308) &gt;= 0, REPT(" ",SOURCE!$X$2-LEN(SOURCE!K1308)), "")&amp;
      "},"&amp;IF(SOURCE!L1308&lt;&gt;"",""&amp;SOURCE!L1308,"")
 )
)
)</f>
        <v>/* 1278 */  { itemToBeCoded,               NOPARAM,                     "1278",                                        "1278",                                        (0 &lt;&lt; TAM_MAX_BITS) |     0, CAT_FREE | SLS_UNCHANGED | US_UNCHANGED},</v>
      </c>
    </row>
    <row r="1309" spans="1:1">
      <c r="A1309" s="168" t="str">
        <f>IF(AND(OR(SOURCE!A1309="",ISBLANK(SOURCE!A1309)),SOURCE!B1309&gt;0),IF(ISBLANK(SOURCE!C1309),"",SOURCE!C1309),
IF(SOURCE!B1309&lt;0,VLOOKUP(SOURCE!B1309,lookups!A$1:B$25,2,0),
  IF(ISBLANK(SOURCE!B1309),
    "",
    "/* "&amp;TEXT(SOURCE!B1309,"???0")&amp;" *"&amp;
      SOURCE!C1309&amp;", "&amp; IF(SOURCE!$O$2-LEN(SOURCE!C1309) &gt;= 0, REPT(" ",SOURCE!$O$2-LEN(SOURCE!C1309)), "")&amp;
      SOURCE!D1309&amp;", "&amp; IF(SOURCE!$P$2-LEN(SOURCE!D1309) &gt;= 0, REPT(" ",SOURCE!$P$2-LEN(SOURCE!D1309)), "")&amp;
      SOURCE!E1309&amp;", "&amp; IF(SOURCE!$Q$2-LEN(SOURCE!E1309) &gt;=0, REPT(" ",SOURCE!$Q$2-LEN(SOURCE!E1309)), "")&amp;
      SOURCE!F1309&amp;", "&amp; IF(SOURCE!$R$2-LEN(SOURCE!F1309) &gt;= 0, REPT(" ",SOURCE!$R$2-LEN(SOURCE!F1309)+2), "")&amp;"("&amp;
      SUBSTITUTE(TEXT(SOURCE!G1309,"??0"),"  ","")&amp;" &lt;&lt; TAM_MAX_BITS) |"&amp; IF(SOURCE!$S$2-3 &gt;= 0, REPT(" ",SOURCE!$S$2-5+4+1-1-LEN(SUBSTITUTE(SUBSTITUTE(TEXT(SOURCE!H1309,"????0"),"  ","")," ",""))), "")&amp;
      SUBSTITUTE(SUBSTITUTE(TEXT(SOURCE!H1309,"????0"),"  ","")," ","")&amp;","&amp; IF(SOURCE!$T$2-3 &gt;= 0, REPT(" ",SOURCE!$T$2-3-5), "")&amp;
      SOURCE!I1309&amp;" | "&amp; IF(SOURCE!$U$2-LEN(SOURCE!I1309) &gt;= 0, REPT(" ",SOURCE!$U$2-LEN(SOURCE!I1309)), "")&amp;
      SOURCE!J1309&amp;      IF(SOURCE!$V$2-LEN(SOURCE!J1309) &gt;= 0, REPT(" ",SOURCE!$V$2-LEN(SOURCE!J1309)), "")&amp;
  " | "&amp; SOURCE!K1309&amp;      IF(SOURCE!$X$2-LEN(SOURCE!K1309) &gt;= 0, REPT(" ",SOURCE!$X$2-LEN(SOURCE!K1309)), "")&amp;
      "},"&amp;IF(SOURCE!L1309&lt;&gt;"",""&amp;SOURCE!L1309,"")
 )
)
)</f>
        <v>/* 1279 */  { itemToBeCoded,               NOPARAM,                     "1279",                                        "1279",                                        (0 &lt;&lt; TAM_MAX_BITS) |     0, CAT_FREE | SLS_UNCHANGED | US_UNCHANGED},</v>
      </c>
    </row>
    <row r="1310" spans="1:1">
      <c r="A1310" s="168" t="str">
        <f>IF(AND(OR(SOURCE!A1310="",ISBLANK(SOURCE!A1310)),SOURCE!B1310&gt;0),IF(ISBLANK(SOURCE!C1310),"",SOURCE!C1310),
IF(SOURCE!B1310&lt;0,VLOOKUP(SOURCE!B1310,lookups!A$1:B$25,2,0),
  IF(ISBLANK(SOURCE!B1310),
    "",
    "/* "&amp;TEXT(SOURCE!B1310,"???0")&amp;" *"&amp;
      SOURCE!C1310&amp;", "&amp; IF(SOURCE!$O$2-LEN(SOURCE!C1310) &gt;= 0, REPT(" ",SOURCE!$O$2-LEN(SOURCE!C1310)), "")&amp;
      SOURCE!D1310&amp;", "&amp; IF(SOURCE!$P$2-LEN(SOURCE!D1310) &gt;= 0, REPT(" ",SOURCE!$P$2-LEN(SOURCE!D1310)), "")&amp;
      SOURCE!E1310&amp;", "&amp; IF(SOURCE!$Q$2-LEN(SOURCE!E1310) &gt;=0, REPT(" ",SOURCE!$Q$2-LEN(SOURCE!E1310)), "")&amp;
      SOURCE!F1310&amp;", "&amp; IF(SOURCE!$R$2-LEN(SOURCE!F1310) &gt;= 0, REPT(" ",SOURCE!$R$2-LEN(SOURCE!F1310)+2), "")&amp;"("&amp;
      SUBSTITUTE(TEXT(SOURCE!G1310,"??0"),"  ","")&amp;" &lt;&lt; TAM_MAX_BITS) |"&amp; IF(SOURCE!$S$2-3 &gt;= 0, REPT(" ",SOURCE!$S$2-5+4+1-1-LEN(SUBSTITUTE(SUBSTITUTE(TEXT(SOURCE!H1310,"????0"),"  ","")," ",""))), "")&amp;
      SUBSTITUTE(SUBSTITUTE(TEXT(SOURCE!H1310,"????0"),"  ","")," ","")&amp;","&amp; IF(SOURCE!$T$2-3 &gt;= 0, REPT(" ",SOURCE!$T$2-3-5), "")&amp;
      SOURCE!I1310&amp;" | "&amp; IF(SOURCE!$U$2-LEN(SOURCE!I1310) &gt;= 0, REPT(" ",SOURCE!$U$2-LEN(SOURCE!I1310)), "")&amp;
      SOURCE!J1310&amp;      IF(SOURCE!$V$2-LEN(SOURCE!J1310) &gt;= 0, REPT(" ",SOURCE!$V$2-LEN(SOURCE!J1310)), "")&amp;
  " | "&amp; SOURCE!K1310&amp;      IF(SOURCE!$X$2-LEN(SOURCE!K1310) &gt;= 0, REPT(" ",SOURCE!$X$2-LEN(SOURCE!K1310)), "")&amp;
      "},"&amp;IF(SOURCE!L1310&lt;&gt;"",""&amp;SOURCE!L1310,"")
 )
)
)</f>
        <v>/* 1280 */  { itemToBeCoded,               NOPARAM,                     "1280",                                        "1280",                                        (0 &lt;&lt; TAM_MAX_BITS) |     0, CAT_FREE | SLS_UNCHANGED | US_UNCHANGED},</v>
      </c>
    </row>
    <row r="1311" spans="1:1">
      <c r="A1311" s="168" t="str">
        <f>IF(AND(OR(SOURCE!A1311="",ISBLANK(SOURCE!A1311)),SOURCE!B1311&gt;0),IF(ISBLANK(SOURCE!C1311),"",SOURCE!C1311),
IF(SOURCE!B1311&lt;0,VLOOKUP(SOURCE!B1311,lookups!A$1:B$25,2,0),
  IF(ISBLANK(SOURCE!B1311),
    "",
    "/* "&amp;TEXT(SOURCE!B1311,"???0")&amp;" *"&amp;
      SOURCE!C1311&amp;", "&amp; IF(SOURCE!$O$2-LEN(SOURCE!C1311) &gt;= 0, REPT(" ",SOURCE!$O$2-LEN(SOURCE!C1311)), "")&amp;
      SOURCE!D1311&amp;", "&amp; IF(SOURCE!$P$2-LEN(SOURCE!D1311) &gt;= 0, REPT(" ",SOURCE!$P$2-LEN(SOURCE!D1311)), "")&amp;
      SOURCE!E1311&amp;", "&amp; IF(SOURCE!$Q$2-LEN(SOURCE!E1311) &gt;=0, REPT(" ",SOURCE!$Q$2-LEN(SOURCE!E1311)), "")&amp;
      SOURCE!F1311&amp;", "&amp; IF(SOURCE!$R$2-LEN(SOURCE!F1311) &gt;= 0, REPT(" ",SOURCE!$R$2-LEN(SOURCE!F1311)+2), "")&amp;"("&amp;
      SUBSTITUTE(TEXT(SOURCE!G1311,"??0"),"  ","")&amp;" &lt;&lt; TAM_MAX_BITS) |"&amp; IF(SOURCE!$S$2-3 &gt;= 0, REPT(" ",SOURCE!$S$2-5+4+1-1-LEN(SUBSTITUTE(SUBSTITUTE(TEXT(SOURCE!H1311,"????0"),"  ","")," ",""))), "")&amp;
      SUBSTITUTE(SUBSTITUTE(TEXT(SOURCE!H1311,"????0"),"  ","")," ","")&amp;","&amp; IF(SOURCE!$T$2-3 &gt;= 0, REPT(" ",SOURCE!$T$2-3-5), "")&amp;
      SOURCE!I1311&amp;" | "&amp; IF(SOURCE!$U$2-LEN(SOURCE!I1311) &gt;= 0, REPT(" ",SOURCE!$U$2-LEN(SOURCE!I1311)), "")&amp;
      SOURCE!J1311&amp;      IF(SOURCE!$V$2-LEN(SOURCE!J1311) &gt;= 0, REPT(" ",SOURCE!$V$2-LEN(SOURCE!J1311)), "")&amp;
  " | "&amp; SOURCE!K1311&amp;      IF(SOURCE!$X$2-LEN(SOURCE!K1311) &gt;= 0, REPT(" ",SOURCE!$X$2-LEN(SOURCE!K1311)), "")&amp;
      "},"&amp;IF(SOURCE!L1311&lt;&gt;"",""&amp;SOURCE!L1311,"")
 )
)
)</f>
        <v>/* 1281 */  { itemToBeCoded,               NOPARAM,                     "1281",                                        "1281",                                        (0 &lt;&lt; TAM_MAX_BITS) |     0, CAT_FREE | SLS_UNCHANGED | US_UNCHANGED},</v>
      </c>
    </row>
    <row r="1312" spans="1:1">
      <c r="A1312" s="168" t="str">
        <f>IF(AND(OR(SOURCE!A1312="",ISBLANK(SOURCE!A1312)),SOURCE!B1312&gt;0),IF(ISBLANK(SOURCE!C1312),"",SOURCE!C1312),
IF(SOURCE!B1312&lt;0,VLOOKUP(SOURCE!B1312,lookups!A$1:B$25,2,0),
  IF(ISBLANK(SOURCE!B1312),
    "",
    "/* "&amp;TEXT(SOURCE!B1312,"???0")&amp;" *"&amp;
      SOURCE!C1312&amp;", "&amp; IF(SOURCE!$O$2-LEN(SOURCE!C1312) &gt;= 0, REPT(" ",SOURCE!$O$2-LEN(SOURCE!C1312)), "")&amp;
      SOURCE!D1312&amp;", "&amp; IF(SOURCE!$P$2-LEN(SOURCE!D1312) &gt;= 0, REPT(" ",SOURCE!$P$2-LEN(SOURCE!D1312)), "")&amp;
      SOURCE!E1312&amp;", "&amp; IF(SOURCE!$Q$2-LEN(SOURCE!E1312) &gt;=0, REPT(" ",SOURCE!$Q$2-LEN(SOURCE!E1312)), "")&amp;
      SOURCE!F1312&amp;", "&amp; IF(SOURCE!$R$2-LEN(SOURCE!F1312) &gt;= 0, REPT(" ",SOURCE!$R$2-LEN(SOURCE!F1312)+2), "")&amp;"("&amp;
      SUBSTITUTE(TEXT(SOURCE!G1312,"??0"),"  ","")&amp;" &lt;&lt; TAM_MAX_BITS) |"&amp; IF(SOURCE!$S$2-3 &gt;= 0, REPT(" ",SOURCE!$S$2-5+4+1-1-LEN(SUBSTITUTE(SUBSTITUTE(TEXT(SOURCE!H1312,"????0"),"  ","")," ",""))), "")&amp;
      SUBSTITUTE(SUBSTITUTE(TEXT(SOURCE!H1312,"????0"),"  ","")," ","")&amp;","&amp; IF(SOURCE!$T$2-3 &gt;= 0, REPT(" ",SOURCE!$T$2-3-5), "")&amp;
      SOURCE!I1312&amp;" | "&amp; IF(SOURCE!$U$2-LEN(SOURCE!I1312) &gt;= 0, REPT(" ",SOURCE!$U$2-LEN(SOURCE!I1312)), "")&amp;
      SOURCE!J1312&amp;      IF(SOURCE!$V$2-LEN(SOURCE!J1312) &gt;= 0, REPT(" ",SOURCE!$V$2-LEN(SOURCE!J1312)), "")&amp;
  " | "&amp; SOURCE!K1312&amp;      IF(SOURCE!$X$2-LEN(SOURCE!K1312) &gt;= 0, REPT(" ",SOURCE!$X$2-LEN(SOURCE!K1312)), "")&amp;
      "},"&amp;IF(SOURCE!L1312&lt;&gt;"",""&amp;SOURCE!L1312,"")
 )
)
)</f>
        <v>/* 1282 */  { itemToBeCoded,               NOPARAM,                     "1282",                                        "1282",                                        (0 &lt;&lt; TAM_MAX_BITS) |     0, CAT_FREE | SLS_UNCHANGED | US_UNCHANGED},</v>
      </c>
    </row>
    <row r="1313" spans="1:1">
      <c r="A1313" s="168" t="str">
        <f>IF(AND(OR(SOURCE!A1313="",ISBLANK(SOURCE!A1313)),SOURCE!B1313&gt;0),IF(ISBLANK(SOURCE!C1313),"",SOURCE!C1313),
IF(SOURCE!B1313&lt;0,VLOOKUP(SOURCE!B1313,lookups!A$1:B$25,2,0),
  IF(ISBLANK(SOURCE!B1313),
    "",
    "/* "&amp;TEXT(SOURCE!B1313,"???0")&amp;" *"&amp;
      SOURCE!C1313&amp;", "&amp; IF(SOURCE!$O$2-LEN(SOURCE!C1313) &gt;= 0, REPT(" ",SOURCE!$O$2-LEN(SOURCE!C1313)), "")&amp;
      SOURCE!D1313&amp;", "&amp; IF(SOURCE!$P$2-LEN(SOURCE!D1313) &gt;= 0, REPT(" ",SOURCE!$P$2-LEN(SOURCE!D1313)), "")&amp;
      SOURCE!E1313&amp;", "&amp; IF(SOURCE!$Q$2-LEN(SOURCE!E1313) &gt;=0, REPT(" ",SOURCE!$Q$2-LEN(SOURCE!E1313)), "")&amp;
      SOURCE!F1313&amp;", "&amp; IF(SOURCE!$R$2-LEN(SOURCE!F1313) &gt;= 0, REPT(" ",SOURCE!$R$2-LEN(SOURCE!F1313)+2), "")&amp;"("&amp;
      SUBSTITUTE(TEXT(SOURCE!G1313,"??0"),"  ","")&amp;" &lt;&lt; TAM_MAX_BITS) |"&amp; IF(SOURCE!$S$2-3 &gt;= 0, REPT(" ",SOURCE!$S$2-5+4+1-1-LEN(SUBSTITUTE(SUBSTITUTE(TEXT(SOURCE!H1313,"????0"),"  ","")," ",""))), "")&amp;
      SUBSTITUTE(SUBSTITUTE(TEXT(SOURCE!H1313,"????0"),"  ","")," ","")&amp;","&amp; IF(SOURCE!$T$2-3 &gt;= 0, REPT(" ",SOURCE!$T$2-3-5), "")&amp;
      SOURCE!I1313&amp;" | "&amp; IF(SOURCE!$U$2-LEN(SOURCE!I1313) &gt;= 0, REPT(" ",SOURCE!$U$2-LEN(SOURCE!I1313)), "")&amp;
      SOURCE!J1313&amp;      IF(SOURCE!$V$2-LEN(SOURCE!J1313) &gt;= 0, REPT(" ",SOURCE!$V$2-LEN(SOURCE!J1313)), "")&amp;
  " | "&amp; SOURCE!K1313&amp;      IF(SOURCE!$X$2-LEN(SOURCE!K1313) &gt;= 0, REPT(" ",SOURCE!$X$2-LEN(SOURCE!K1313)), "")&amp;
      "},"&amp;IF(SOURCE!L1313&lt;&gt;"",""&amp;SOURCE!L1313,"")
 )
)
)</f>
        <v>/* 1283 */  { itemToBeCoded,               NOPARAM,                     "1283",                                        "1283",                                        (0 &lt;&lt; TAM_MAX_BITS) |     0, CAT_FREE | SLS_UNCHANGED | US_UNCHANGED},</v>
      </c>
    </row>
    <row r="1314" spans="1:1">
      <c r="A1314" s="168" t="str">
        <f>IF(AND(OR(SOURCE!A1314="",ISBLANK(SOURCE!A1314)),SOURCE!B1314&gt;0),IF(ISBLANK(SOURCE!C1314),"",SOURCE!C1314),
IF(SOURCE!B1314&lt;0,VLOOKUP(SOURCE!B1314,lookups!A$1:B$25,2,0),
  IF(ISBLANK(SOURCE!B1314),
    "",
    "/* "&amp;TEXT(SOURCE!B1314,"???0")&amp;" *"&amp;
      SOURCE!C1314&amp;", "&amp; IF(SOURCE!$O$2-LEN(SOURCE!C1314) &gt;= 0, REPT(" ",SOURCE!$O$2-LEN(SOURCE!C1314)), "")&amp;
      SOURCE!D1314&amp;", "&amp; IF(SOURCE!$P$2-LEN(SOURCE!D1314) &gt;= 0, REPT(" ",SOURCE!$P$2-LEN(SOURCE!D1314)), "")&amp;
      SOURCE!E1314&amp;", "&amp; IF(SOURCE!$Q$2-LEN(SOURCE!E1314) &gt;=0, REPT(" ",SOURCE!$Q$2-LEN(SOURCE!E1314)), "")&amp;
      SOURCE!F1314&amp;", "&amp; IF(SOURCE!$R$2-LEN(SOURCE!F1314) &gt;= 0, REPT(" ",SOURCE!$R$2-LEN(SOURCE!F1314)+2), "")&amp;"("&amp;
      SUBSTITUTE(TEXT(SOURCE!G1314,"??0"),"  ","")&amp;" &lt;&lt; TAM_MAX_BITS) |"&amp; IF(SOURCE!$S$2-3 &gt;= 0, REPT(" ",SOURCE!$S$2-5+4+1-1-LEN(SUBSTITUTE(SUBSTITUTE(TEXT(SOURCE!H1314,"????0"),"  ","")," ",""))), "")&amp;
      SUBSTITUTE(SUBSTITUTE(TEXT(SOURCE!H1314,"????0"),"  ","")," ","")&amp;","&amp; IF(SOURCE!$T$2-3 &gt;= 0, REPT(" ",SOURCE!$T$2-3-5), "")&amp;
      SOURCE!I1314&amp;" | "&amp; IF(SOURCE!$U$2-LEN(SOURCE!I1314) &gt;= 0, REPT(" ",SOURCE!$U$2-LEN(SOURCE!I1314)), "")&amp;
      SOURCE!J1314&amp;      IF(SOURCE!$V$2-LEN(SOURCE!J1314) &gt;= 0, REPT(" ",SOURCE!$V$2-LEN(SOURCE!J1314)), "")&amp;
  " | "&amp; SOURCE!K1314&amp;      IF(SOURCE!$X$2-LEN(SOURCE!K1314) &gt;= 0, REPT(" ",SOURCE!$X$2-LEN(SOURCE!K1314)), "")&amp;
      "},"&amp;IF(SOURCE!L1314&lt;&gt;"",""&amp;SOURCE!L1314,"")
 )
)
)</f>
        <v>/* 1284 */  { itemToBeCoded,               NOPARAM,                     "1284",                                        "1284",                                        (0 &lt;&lt; TAM_MAX_BITS) |     0, CAT_FREE | SLS_UNCHANGED | US_UNCHANGED},</v>
      </c>
    </row>
    <row r="1315" spans="1:1">
      <c r="A1315" s="168" t="str">
        <f>IF(AND(OR(SOURCE!A1315="",ISBLANK(SOURCE!A1315)),SOURCE!B1315&gt;0),IF(ISBLANK(SOURCE!C1315),"",SOURCE!C1315),
IF(SOURCE!B1315&lt;0,VLOOKUP(SOURCE!B1315,lookups!A$1:B$25,2,0),
  IF(ISBLANK(SOURCE!B1315),
    "",
    "/* "&amp;TEXT(SOURCE!B1315,"???0")&amp;" *"&amp;
      SOURCE!C1315&amp;", "&amp; IF(SOURCE!$O$2-LEN(SOURCE!C1315) &gt;= 0, REPT(" ",SOURCE!$O$2-LEN(SOURCE!C1315)), "")&amp;
      SOURCE!D1315&amp;", "&amp; IF(SOURCE!$P$2-LEN(SOURCE!D1315) &gt;= 0, REPT(" ",SOURCE!$P$2-LEN(SOURCE!D1315)), "")&amp;
      SOURCE!E1315&amp;", "&amp; IF(SOURCE!$Q$2-LEN(SOURCE!E1315) &gt;=0, REPT(" ",SOURCE!$Q$2-LEN(SOURCE!E1315)), "")&amp;
      SOURCE!F1315&amp;", "&amp; IF(SOURCE!$R$2-LEN(SOURCE!F1315) &gt;= 0, REPT(" ",SOURCE!$R$2-LEN(SOURCE!F1315)+2), "")&amp;"("&amp;
      SUBSTITUTE(TEXT(SOURCE!G1315,"??0"),"  ","")&amp;" &lt;&lt; TAM_MAX_BITS) |"&amp; IF(SOURCE!$S$2-3 &gt;= 0, REPT(" ",SOURCE!$S$2-5+4+1-1-LEN(SUBSTITUTE(SUBSTITUTE(TEXT(SOURCE!H1315,"????0"),"  ","")," ",""))), "")&amp;
      SUBSTITUTE(SUBSTITUTE(TEXT(SOURCE!H1315,"????0"),"  ","")," ","")&amp;","&amp; IF(SOURCE!$T$2-3 &gt;= 0, REPT(" ",SOURCE!$T$2-3-5), "")&amp;
      SOURCE!I1315&amp;" | "&amp; IF(SOURCE!$U$2-LEN(SOURCE!I1315) &gt;= 0, REPT(" ",SOURCE!$U$2-LEN(SOURCE!I1315)), "")&amp;
      SOURCE!J1315&amp;      IF(SOURCE!$V$2-LEN(SOURCE!J1315) &gt;= 0, REPT(" ",SOURCE!$V$2-LEN(SOURCE!J1315)), "")&amp;
  " | "&amp; SOURCE!K1315&amp;      IF(SOURCE!$X$2-LEN(SOURCE!K1315) &gt;= 0, REPT(" ",SOURCE!$X$2-LEN(SOURCE!K1315)), "")&amp;
      "},"&amp;IF(SOURCE!L1315&lt;&gt;"",""&amp;SOURCE!L1315,"")
 )
)
)</f>
        <v>/* 1285 */  { itemToBeCoded,               NOPARAM,                     "1285",                                        "1285",                                        (0 &lt;&lt; TAM_MAX_BITS) |     0, CAT_FREE | SLS_UNCHANGED | US_UNCHANGED},</v>
      </c>
    </row>
    <row r="1316" spans="1:1">
      <c r="A1316" s="168" t="str">
        <f>IF(AND(OR(SOURCE!A1316="",ISBLANK(SOURCE!A1316)),SOURCE!B1316&gt;0),IF(ISBLANK(SOURCE!C1316),"",SOURCE!C1316),
IF(SOURCE!B1316&lt;0,VLOOKUP(SOURCE!B1316,lookups!A$1:B$25,2,0),
  IF(ISBLANK(SOURCE!B1316),
    "",
    "/* "&amp;TEXT(SOURCE!B1316,"???0")&amp;" *"&amp;
      SOURCE!C1316&amp;", "&amp; IF(SOURCE!$O$2-LEN(SOURCE!C1316) &gt;= 0, REPT(" ",SOURCE!$O$2-LEN(SOURCE!C1316)), "")&amp;
      SOURCE!D1316&amp;", "&amp; IF(SOURCE!$P$2-LEN(SOURCE!D1316) &gt;= 0, REPT(" ",SOURCE!$P$2-LEN(SOURCE!D1316)), "")&amp;
      SOURCE!E1316&amp;", "&amp; IF(SOURCE!$Q$2-LEN(SOURCE!E1316) &gt;=0, REPT(" ",SOURCE!$Q$2-LEN(SOURCE!E1316)), "")&amp;
      SOURCE!F1316&amp;", "&amp; IF(SOURCE!$R$2-LEN(SOURCE!F1316) &gt;= 0, REPT(" ",SOURCE!$R$2-LEN(SOURCE!F1316)+2), "")&amp;"("&amp;
      SUBSTITUTE(TEXT(SOURCE!G1316,"??0"),"  ","")&amp;" &lt;&lt; TAM_MAX_BITS) |"&amp; IF(SOURCE!$S$2-3 &gt;= 0, REPT(" ",SOURCE!$S$2-5+4+1-1-LEN(SUBSTITUTE(SUBSTITUTE(TEXT(SOURCE!H1316,"????0"),"  ","")," ",""))), "")&amp;
      SUBSTITUTE(SUBSTITUTE(TEXT(SOURCE!H1316,"????0"),"  ","")," ","")&amp;","&amp; IF(SOURCE!$T$2-3 &gt;= 0, REPT(" ",SOURCE!$T$2-3-5), "")&amp;
      SOURCE!I1316&amp;" | "&amp; IF(SOURCE!$U$2-LEN(SOURCE!I1316) &gt;= 0, REPT(" ",SOURCE!$U$2-LEN(SOURCE!I1316)), "")&amp;
      SOURCE!J1316&amp;      IF(SOURCE!$V$2-LEN(SOURCE!J1316) &gt;= 0, REPT(" ",SOURCE!$V$2-LEN(SOURCE!J1316)), "")&amp;
  " | "&amp; SOURCE!K1316&amp;      IF(SOURCE!$X$2-LEN(SOURCE!K1316) &gt;= 0, REPT(" ",SOURCE!$X$2-LEN(SOURCE!K1316)), "")&amp;
      "},"&amp;IF(SOURCE!L1316&lt;&gt;"",""&amp;SOURCE!L1316,"")
 )
)
)</f>
        <v>/* 1286 */  { itemToBeCoded,               NOPARAM,                     "1286",                                        "1286",                                        (0 &lt;&lt; TAM_MAX_BITS) |     0, CAT_FREE | SLS_UNCHANGED | US_UNCHANGED},</v>
      </c>
    </row>
    <row r="1317" spans="1:1">
      <c r="A1317" s="168" t="str">
        <f>IF(AND(OR(SOURCE!A1317="",ISBLANK(SOURCE!A1317)),SOURCE!B1317&gt;0),IF(ISBLANK(SOURCE!C1317),"",SOURCE!C1317),
IF(SOURCE!B1317&lt;0,VLOOKUP(SOURCE!B1317,lookups!A$1:B$25,2,0),
  IF(ISBLANK(SOURCE!B1317),
    "",
    "/* "&amp;TEXT(SOURCE!B1317,"???0")&amp;" *"&amp;
      SOURCE!C1317&amp;", "&amp; IF(SOURCE!$O$2-LEN(SOURCE!C1317) &gt;= 0, REPT(" ",SOURCE!$O$2-LEN(SOURCE!C1317)), "")&amp;
      SOURCE!D1317&amp;", "&amp; IF(SOURCE!$P$2-LEN(SOURCE!D1317) &gt;= 0, REPT(" ",SOURCE!$P$2-LEN(SOURCE!D1317)), "")&amp;
      SOURCE!E1317&amp;", "&amp; IF(SOURCE!$Q$2-LEN(SOURCE!E1317) &gt;=0, REPT(" ",SOURCE!$Q$2-LEN(SOURCE!E1317)), "")&amp;
      SOURCE!F1317&amp;", "&amp; IF(SOURCE!$R$2-LEN(SOURCE!F1317) &gt;= 0, REPT(" ",SOURCE!$R$2-LEN(SOURCE!F1317)+2), "")&amp;"("&amp;
      SUBSTITUTE(TEXT(SOURCE!G1317,"??0"),"  ","")&amp;" &lt;&lt; TAM_MAX_BITS) |"&amp; IF(SOURCE!$S$2-3 &gt;= 0, REPT(" ",SOURCE!$S$2-5+4+1-1-LEN(SUBSTITUTE(SUBSTITUTE(TEXT(SOURCE!H1317,"????0"),"  ","")," ",""))), "")&amp;
      SUBSTITUTE(SUBSTITUTE(TEXT(SOURCE!H1317,"????0"),"  ","")," ","")&amp;","&amp; IF(SOURCE!$T$2-3 &gt;= 0, REPT(" ",SOURCE!$T$2-3-5), "")&amp;
      SOURCE!I1317&amp;" | "&amp; IF(SOURCE!$U$2-LEN(SOURCE!I1317) &gt;= 0, REPT(" ",SOURCE!$U$2-LEN(SOURCE!I1317)), "")&amp;
      SOURCE!J1317&amp;      IF(SOURCE!$V$2-LEN(SOURCE!J1317) &gt;= 0, REPT(" ",SOURCE!$V$2-LEN(SOURCE!J1317)), "")&amp;
  " | "&amp; SOURCE!K1317&amp;      IF(SOURCE!$X$2-LEN(SOURCE!K1317) &gt;= 0, REPT(" ",SOURCE!$X$2-LEN(SOURCE!K1317)), "")&amp;
      "},"&amp;IF(SOURCE!L1317&lt;&gt;"",""&amp;SOURCE!L1317,"")
 )
)
)</f>
        <v>/* 1287 */  { itemToBeCoded,               NOPARAM,                     "1287",                                        "1287",                                        (0 &lt;&lt; TAM_MAX_BITS) |     0, CAT_FREE | SLS_UNCHANGED | US_UNCHANGED},</v>
      </c>
    </row>
    <row r="1318" spans="1:1">
      <c r="A1318" s="168" t="str">
        <f>IF(AND(OR(SOURCE!A1318="",ISBLANK(SOURCE!A1318)),SOURCE!B1318&gt;0),IF(ISBLANK(SOURCE!C1318),"",SOURCE!C1318),
IF(SOURCE!B1318&lt;0,VLOOKUP(SOURCE!B1318,lookups!A$1:B$25,2,0),
  IF(ISBLANK(SOURCE!B1318),
    "",
    "/* "&amp;TEXT(SOURCE!B1318,"???0")&amp;" *"&amp;
      SOURCE!C1318&amp;", "&amp; IF(SOURCE!$O$2-LEN(SOURCE!C1318) &gt;= 0, REPT(" ",SOURCE!$O$2-LEN(SOURCE!C1318)), "")&amp;
      SOURCE!D1318&amp;", "&amp; IF(SOURCE!$P$2-LEN(SOURCE!D1318) &gt;= 0, REPT(" ",SOURCE!$P$2-LEN(SOURCE!D1318)), "")&amp;
      SOURCE!E1318&amp;", "&amp; IF(SOURCE!$Q$2-LEN(SOURCE!E1318) &gt;=0, REPT(" ",SOURCE!$Q$2-LEN(SOURCE!E1318)), "")&amp;
      SOURCE!F1318&amp;", "&amp; IF(SOURCE!$R$2-LEN(SOURCE!F1318) &gt;= 0, REPT(" ",SOURCE!$R$2-LEN(SOURCE!F1318)+2), "")&amp;"("&amp;
      SUBSTITUTE(TEXT(SOURCE!G1318,"??0"),"  ","")&amp;" &lt;&lt; TAM_MAX_BITS) |"&amp; IF(SOURCE!$S$2-3 &gt;= 0, REPT(" ",SOURCE!$S$2-5+4+1-1-LEN(SUBSTITUTE(SUBSTITUTE(TEXT(SOURCE!H1318,"????0"),"  ","")," ",""))), "")&amp;
      SUBSTITUTE(SUBSTITUTE(TEXT(SOURCE!H1318,"????0"),"  ","")," ","")&amp;","&amp; IF(SOURCE!$T$2-3 &gt;= 0, REPT(" ",SOURCE!$T$2-3-5), "")&amp;
      SOURCE!I1318&amp;" | "&amp; IF(SOURCE!$U$2-LEN(SOURCE!I1318) &gt;= 0, REPT(" ",SOURCE!$U$2-LEN(SOURCE!I1318)), "")&amp;
      SOURCE!J1318&amp;      IF(SOURCE!$V$2-LEN(SOURCE!J1318) &gt;= 0, REPT(" ",SOURCE!$V$2-LEN(SOURCE!J1318)), "")&amp;
  " | "&amp; SOURCE!K1318&amp;      IF(SOURCE!$X$2-LEN(SOURCE!K1318) &gt;= 0, REPT(" ",SOURCE!$X$2-LEN(SOURCE!K1318)), "")&amp;
      "},"&amp;IF(SOURCE!L1318&lt;&gt;"",""&amp;SOURCE!L1318,"")
 )
)
)</f>
        <v>/* 1288 */  { itemToBeCoded,               NOPARAM,                     "1288",                                        "1288",                                        (0 &lt;&lt; TAM_MAX_BITS) |     0, CAT_FREE | SLS_UNCHANGED | US_UNCHANGED},</v>
      </c>
    </row>
    <row r="1319" spans="1:1">
      <c r="A1319" s="168" t="str">
        <f>IF(AND(OR(SOURCE!A1319="",ISBLANK(SOURCE!A1319)),SOURCE!B1319&gt;0),IF(ISBLANK(SOURCE!C1319),"",SOURCE!C1319),
IF(SOURCE!B1319&lt;0,VLOOKUP(SOURCE!B1319,lookups!A$1:B$25,2,0),
  IF(ISBLANK(SOURCE!B1319),
    "",
    "/* "&amp;TEXT(SOURCE!B1319,"???0")&amp;" *"&amp;
      SOURCE!C1319&amp;", "&amp; IF(SOURCE!$O$2-LEN(SOURCE!C1319) &gt;= 0, REPT(" ",SOURCE!$O$2-LEN(SOURCE!C1319)), "")&amp;
      SOURCE!D1319&amp;", "&amp; IF(SOURCE!$P$2-LEN(SOURCE!D1319) &gt;= 0, REPT(" ",SOURCE!$P$2-LEN(SOURCE!D1319)), "")&amp;
      SOURCE!E1319&amp;", "&amp; IF(SOURCE!$Q$2-LEN(SOURCE!E1319) &gt;=0, REPT(" ",SOURCE!$Q$2-LEN(SOURCE!E1319)), "")&amp;
      SOURCE!F1319&amp;", "&amp; IF(SOURCE!$R$2-LEN(SOURCE!F1319) &gt;= 0, REPT(" ",SOURCE!$R$2-LEN(SOURCE!F1319)+2), "")&amp;"("&amp;
      SUBSTITUTE(TEXT(SOURCE!G1319,"??0"),"  ","")&amp;" &lt;&lt; TAM_MAX_BITS) |"&amp; IF(SOURCE!$S$2-3 &gt;= 0, REPT(" ",SOURCE!$S$2-5+4+1-1-LEN(SUBSTITUTE(SUBSTITUTE(TEXT(SOURCE!H1319,"????0"),"  ","")," ",""))), "")&amp;
      SUBSTITUTE(SUBSTITUTE(TEXT(SOURCE!H1319,"????0"),"  ","")," ","")&amp;","&amp; IF(SOURCE!$T$2-3 &gt;= 0, REPT(" ",SOURCE!$T$2-3-5), "")&amp;
      SOURCE!I1319&amp;" | "&amp; IF(SOURCE!$U$2-LEN(SOURCE!I1319) &gt;= 0, REPT(" ",SOURCE!$U$2-LEN(SOURCE!I1319)), "")&amp;
      SOURCE!J1319&amp;      IF(SOURCE!$V$2-LEN(SOURCE!J1319) &gt;= 0, REPT(" ",SOURCE!$V$2-LEN(SOURCE!J1319)), "")&amp;
  " | "&amp; SOURCE!K1319&amp;      IF(SOURCE!$X$2-LEN(SOURCE!K1319) &gt;= 0, REPT(" ",SOURCE!$X$2-LEN(SOURCE!K1319)), "")&amp;
      "},"&amp;IF(SOURCE!L1319&lt;&gt;"",""&amp;SOURCE!L1319,"")
 )
)
)</f>
        <v>/* 1289 */  { itemToBeCoded,               NOPARAM,                     "1289",                                        "1289",                                        (0 &lt;&lt; TAM_MAX_BITS) |     0, CAT_FREE | SLS_UNCHANGED | US_UNCHANGED},</v>
      </c>
    </row>
    <row r="1320" spans="1:1">
      <c r="A1320" s="168" t="str">
        <f>IF(AND(OR(SOURCE!A1320="",ISBLANK(SOURCE!A1320)),SOURCE!B1320&gt;0),IF(ISBLANK(SOURCE!C1320),"",SOURCE!C1320),
IF(SOURCE!B1320&lt;0,VLOOKUP(SOURCE!B1320,lookups!A$1:B$25,2,0),
  IF(ISBLANK(SOURCE!B1320),
    "",
    "/* "&amp;TEXT(SOURCE!B1320,"???0")&amp;" *"&amp;
      SOURCE!C1320&amp;", "&amp; IF(SOURCE!$O$2-LEN(SOURCE!C1320) &gt;= 0, REPT(" ",SOURCE!$O$2-LEN(SOURCE!C1320)), "")&amp;
      SOURCE!D1320&amp;", "&amp; IF(SOURCE!$P$2-LEN(SOURCE!D1320) &gt;= 0, REPT(" ",SOURCE!$P$2-LEN(SOURCE!D1320)), "")&amp;
      SOURCE!E1320&amp;", "&amp; IF(SOURCE!$Q$2-LEN(SOURCE!E1320) &gt;=0, REPT(" ",SOURCE!$Q$2-LEN(SOURCE!E1320)), "")&amp;
      SOURCE!F1320&amp;", "&amp; IF(SOURCE!$R$2-LEN(SOURCE!F1320) &gt;= 0, REPT(" ",SOURCE!$R$2-LEN(SOURCE!F1320)+2), "")&amp;"("&amp;
      SUBSTITUTE(TEXT(SOURCE!G1320,"??0"),"  ","")&amp;" &lt;&lt; TAM_MAX_BITS) |"&amp; IF(SOURCE!$S$2-3 &gt;= 0, REPT(" ",SOURCE!$S$2-5+4+1-1-LEN(SUBSTITUTE(SUBSTITUTE(TEXT(SOURCE!H1320,"????0"),"  ","")," ",""))), "")&amp;
      SUBSTITUTE(SUBSTITUTE(TEXT(SOURCE!H1320,"????0"),"  ","")," ","")&amp;","&amp; IF(SOURCE!$T$2-3 &gt;= 0, REPT(" ",SOURCE!$T$2-3-5), "")&amp;
      SOURCE!I1320&amp;" | "&amp; IF(SOURCE!$U$2-LEN(SOURCE!I1320) &gt;= 0, REPT(" ",SOURCE!$U$2-LEN(SOURCE!I1320)), "")&amp;
      SOURCE!J1320&amp;      IF(SOURCE!$V$2-LEN(SOURCE!J1320) &gt;= 0, REPT(" ",SOURCE!$V$2-LEN(SOURCE!J1320)), "")&amp;
  " | "&amp; SOURCE!K1320&amp;      IF(SOURCE!$X$2-LEN(SOURCE!K1320) &gt;= 0, REPT(" ",SOURCE!$X$2-LEN(SOURCE!K1320)), "")&amp;
      "},"&amp;IF(SOURCE!L1320&lt;&gt;"",""&amp;SOURCE!L1320,"")
 )
)
)</f>
        <v>/* 1290 */  { itemToBeCoded,               NOPARAM,                     "1290",                                        "1290",                                        (0 &lt;&lt; TAM_MAX_BITS) |     0, CAT_FREE | SLS_UNCHANGED | US_UNCHANGED},</v>
      </c>
    </row>
    <row r="1321" spans="1:1">
      <c r="A1321" s="168" t="str">
        <f>IF(AND(OR(SOURCE!A1321="",ISBLANK(SOURCE!A1321)),SOURCE!B1321&gt;0),IF(ISBLANK(SOURCE!C1321),"",SOURCE!C1321),
IF(SOURCE!B1321&lt;0,VLOOKUP(SOURCE!B1321,lookups!A$1:B$25,2,0),
  IF(ISBLANK(SOURCE!B1321),
    "",
    "/* "&amp;TEXT(SOURCE!B1321,"???0")&amp;" *"&amp;
      SOURCE!C1321&amp;", "&amp; IF(SOURCE!$O$2-LEN(SOURCE!C1321) &gt;= 0, REPT(" ",SOURCE!$O$2-LEN(SOURCE!C1321)), "")&amp;
      SOURCE!D1321&amp;", "&amp; IF(SOURCE!$P$2-LEN(SOURCE!D1321) &gt;= 0, REPT(" ",SOURCE!$P$2-LEN(SOURCE!D1321)), "")&amp;
      SOURCE!E1321&amp;", "&amp; IF(SOURCE!$Q$2-LEN(SOURCE!E1321) &gt;=0, REPT(" ",SOURCE!$Q$2-LEN(SOURCE!E1321)), "")&amp;
      SOURCE!F1321&amp;", "&amp; IF(SOURCE!$R$2-LEN(SOURCE!F1321) &gt;= 0, REPT(" ",SOURCE!$R$2-LEN(SOURCE!F1321)+2), "")&amp;"("&amp;
      SUBSTITUTE(TEXT(SOURCE!G1321,"??0"),"  ","")&amp;" &lt;&lt; TAM_MAX_BITS) |"&amp; IF(SOURCE!$S$2-3 &gt;= 0, REPT(" ",SOURCE!$S$2-5+4+1-1-LEN(SUBSTITUTE(SUBSTITUTE(TEXT(SOURCE!H1321,"????0"),"  ","")," ",""))), "")&amp;
      SUBSTITUTE(SUBSTITUTE(TEXT(SOURCE!H1321,"????0"),"  ","")," ","")&amp;","&amp; IF(SOURCE!$T$2-3 &gt;= 0, REPT(" ",SOURCE!$T$2-3-5), "")&amp;
      SOURCE!I1321&amp;" | "&amp; IF(SOURCE!$U$2-LEN(SOURCE!I1321) &gt;= 0, REPT(" ",SOURCE!$U$2-LEN(SOURCE!I1321)), "")&amp;
      SOURCE!J1321&amp;      IF(SOURCE!$V$2-LEN(SOURCE!J1321) &gt;= 0, REPT(" ",SOURCE!$V$2-LEN(SOURCE!J1321)), "")&amp;
  " | "&amp; SOURCE!K1321&amp;      IF(SOURCE!$X$2-LEN(SOURCE!K1321) &gt;= 0, REPT(" ",SOURCE!$X$2-LEN(SOURCE!K1321)), "")&amp;
      "},"&amp;IF(SOURCE!L1321&lt;&gt;"",""&amp;SOURCE!L1321,"")
 )
)
)</f>
        <v>/* 1291 */  { itemToBeCoded,               NOPARAM,                     "1291",                                        "1291",                                        (0 &lt;&lt; TAM_MAX_BITS) |     0, CAT_FREE | SLS_UNCHANGED | US_UNCHANGED},</v>
      </c>
    </row>
    <row r="1322" spans="1:1">
      <c r="A1322" s="168" t="str">
        <f>IF(AND(OR(SOURCE!A1322="",ISBLANK(SOURCE!A1322)),SOURCE!B1322&gt;0),IF(ISBLANK(SOURCE!C1322),"",SOURCE!C1322),
IF(SOURCE!B1322&lt;0,VLOOKUP(SOURCE!B1322,lookups!A$1:B$25,2,0),
  IF(ISBLANK(SOURCE!B1322),
    "",
    "/* "&amp;TEXT(SOURCE!B1322,"???0")&amp;" *"&amp;
      SOURCE!C1322&amp;", "&amp; IF(SOURCE!$O$2-LEN(SOURCE!C1322) &gt;= 0, REPT(" ",SOURCE!$O$2-LEN(SOURCE!C1322)), "")&amp;
      SOURCE!D1322&amp;", "&amp; IF(SOURCE!$P$2-LEN(SOURCE!D1322) &gt;= 0, REPT(" ",SOURCE!$P$2-LEN(SOURCE!D1322)), "")&amp;
      SOURCE!E1322&amp;", "&amp; IF(SOURCE!$Q$2-LEN(SOURCE!E1322) &gt;=0, REPT(" ",SOURCE!$Q$2-LEN(SOURCE!E1322)), "")&amp;
      SOURCE!F1322&amp;", "&amp; IF(SOURCE!$R$2-LEN(SOURCE!F1322) &gt;= 0, REPT(" ",SOURCE!$R$2-LEN(SOURCE!F1322)+2), "")&amp;"("&amp;
      SUBSTITUTE(TEXT(SOURCE!G1322,"??0"),"  ","")&amp;" &lt;&lt; TAM_MAX_BITS) |"&amp; IF(SOURCE!$S$2-3 &gt;= 0, REPT(" ",SOURCE!$S$2-5+4+1-1-LEN(SUBSTITUTE(SUBSTITUTE(TEXT(SOURCE!H1322,"????0"),"  ","")," ",""))), "")&amp;
      SUBSTITUTE(SUBSTITUTE(TEXT(SOURCE!H1322,"????0"),"  ","")," ","")&amp;","&amp; IF(SOURCE!$T$2-3 &gt;= 0, REPT(" ",SOURCE!$T$2-3-5), "")&amp;
      SOURCE!I1322&amp;" | "&amp; IF(SOURCE!$U$2-LEN(SOURCE!I1322) &gt;= 0, REPT(" ",SOURCE!$U$2-LEN(SOURCE!I1322)), "")&amp;
      SOURCE!J1322&amp;      IF(SOURCE!$V$2-LEN(SOURCE!J1322) &gt;= 0, REPT(" ",SOURCE!$V$2-LEN(SOURCE!J1322)), "")&amp;
  " | "&amp; SOURCE!K1322&amp;      IF(SOURCE!$X$2-LEN(SOURCE!K1322) &gt;= 0, REPT(" ",SOURCE!$X$2-LEN(SOURCE!K1322)), "")&amp;
      "},"&amp;IF(SOURCE!L1322&lt;&gt;"",""&amp;SOURCE!L1322,"")
 )
)
)</f>
        <v>/* 1292 */  { itemToBeCoded,               NOPARAM,                     "1292",                                        "1292",                                        (0 &lt;&lt; TAM_MAX_BITS) |     0, CAT_FREE | SLS_UNCHANGED | US_UNCHANGED},</v>
      </c>
    </row>
    <row r="1323" spans="1:1">
      <c r="A1323" s="168" t="str">
        <f>IF(AND(OR(SOURCE!A1323="",ISBLANK(SOURCE!A1323)),SOURCE!B1323&gt;0),IF(ISBLANK(SOURCE!C1323),"",SOURCE!C1323),
IF(SOURCE!B1323&lt;0,VLOOKUP(SOURCE!B1323,lookups!A$1:B$25,2,0),
  IF(ISBLANK(SOURCE!B1323),
    "",
    "/* "&amp;TEXT(SOURCE!B1323,"???0")&amp;" *"&amp;
      SOURCE!C1323&amp;", "&amp; IF(SOURCE!$O$2-LEN(SOURCE!C1323) &gt;= 0, REPT(" ",SOURCE!$O$2-LEN(SOURCE!C1323)), "")&amp;
      SOURCE!D1323&amp;", "&amp; IF(SOURCE!$P$2-LEN(SOURCE!D1323) &gt;= 0, REPT(" ",SOURCE!$P$2-LEN(SOURCE!D1323)), "")&amp;
      SOURCE!E1323&amp;", "&amp; IF(SOURCE!$Q$2-LEN(SOURCE!E1323) &gt;=0, REPT(" ",SOURCE!$Q$2-LEN(SOURCE!E1323)), "")&amp;
      SOURCE!F1323&amp;", "&amp; IF(SOURCE!$R$2-LEN(SOURCE!F1323) &gt;= 0, REPT(" ",SOURCE!$R$2-LEN(SOURCE!F1323)+2), "")&amp;"("&amp;
      SUBSTITUTE(TEXT(SOURCE!G1323,"??0"),"  ","")&amp;" &lt;&lt; TAM_MAX_BITS) |"&amp; IF(SOURCE!$S$2-3 &gt;= 0, REPT(" ",SOURCE!$S$2-5+4+1-1-LEN(SUBSTITUTE(SUBSTITUTE(TEXT(SOURCE!H1323,"????0"),"  ","")," ",""))), "")&amp;
      SUBSTITUTE(SUBSTITUTE(TEXT(SOURCE!H1323,"????0"),"  ","")," ","")&amp;","&amp; IF(SOURCE!$T$2-3 &gt;= 0, REPT(" ",SOURCE!$T$2-3-5), "")&amp;
      SOURCE!I1323&amp;" | "&amp; IF(SOURCE!$U$2-LEN(SOURCE!I1323) &gt;= 0, REPT(" ",SOURCE!$U$2-LEN(SOURCE!I1323)), "")&amp;
      SOURCE!J1323&amp;      IF(SOURCE!$V$2-LEN(SOURCE!J1323) &gt;= 0, REPT(" ",SOURCE!$V$2-LEN(SOURCE!J1323)), "")&amp;
  " | "&amp; SOURCE!K1323&amp;      IF(SOURCE!$X$2-LEN(SOURCE!K1323) &gt;= 0, REPT(" ",SOURCE!$X$2-LEN(SOURCE!K1323)), "")&amp;
      "},"&amp;IF(SOURCE!L1323&lt;&gt;"",""&amp;SOURCE!L1323,"")
 )
)
)</f>
        <v>/* 1293 */  { itemToBeCoded,               NOPARAM,                     "1293",                                        "1293",                                        (0 &lt;&lt; TAM_MAX_BITS) |     0, CAT_FREE | SLS_UNCHANGED | US_UNCHANGED},</v>
      </c>
    </row>
    <row r="1324" spans="1:1">
      <c r="A1324" s="168" t="str">
        <f>IF(AND(OR(SOURCE!A1324="",ISBLANK(SOURCE!A1324)),SOURCE!B1324&gt;0),IF(ISBLANK(SOURCE!C1324),"",SOURCE!C1324),
IF(SOURCE!B1324&lt;0,VLOOKUP(SOURCE!B1324,lookups!A$1:B$25,2,0),
  IF(ISBLANK(SOURCE!B1324),
    "",
    "/* "&amp;TEXT(SOURCE!B1324,"???0")&amp;" *"&amp;
      SOURCE!C1324&amp;", "&amp; IF(SOURCE!$O$2-LEN(SOURCE!C1324) &gt;= 0, REPT(" ",SOURCE!$O$2-LEN(SOURCE!C1324)), "")&amp;
      SOURCE!D1324&amp;", "&amp; IF(SOURCE!$P$2-LEN(SOURCE!D1324) &gt;= 0, REPT(" ",SOURCE!$P$2-LEN(SOURCE!D1324)), "")&amp;
      SOURCE!E1324&amp;", "&amp; IF(SOURCE!$Q$2-LEN(SOURCE!E1324) &gt;=0, REPT(" ",SOURCE!$Q$2-LEN(SOURCE!E1324)), "")&amp;
      SOURCE!F1324&amp;", "&amp; IF(SOURCE!$R$2-LEN(SOURCE!F1324) &gt;= 0, REPT(" ",SOURCE!$R$2-LEN(SOURCE!F1324)+2), "")&amp;"("&amp;
      SUBSTITUTE(TEXT(SOURCE!G1324,"??0"),"  ","")&amp;" &lt;&lt; TAM_MAX_BITS) |"&amp; IF(SOURCE!$S$2-3 &gt;= 0, REPT(" ",SOURCE!$S$2-5+4+1-1-LEN(SUBSTITUTE(SUBSTITUTE(TEXT(SOURCE!H1324,"????0"),"  ","")," ",""))), "")&amp;
      SUBSTITUTE(SUBSTITUTE(TEXT(SOURCE!H1324,"????0"),"  ","")," ","")&amp;","&amp; IF(SOURCE!$T$2-3 &gt;= 0, REPT(" ",SOURCE!$T$2-3-5), "")&amp;
      SOURCE!I1324&amp;" | "&amp; IF(SOURCE!$U$2-LEN(SOURCE!I1324) &gt;= 0, REPT(" ",SOURCE!$U$2-LEN(SOURCE!I1324)), "")&amp;
      SOURCE!J1324&amp;      IF(SOURCE!$V$2-LEN(SOURCE!J1324) &gt;= 0, REPT(" ",SOURCE!$V$2-LEN(SOURCE!J1324)), "")&amp;
  " | "&amp; SOURCE!K1324&amp;      IF(SOURCE!$X$2-LEN(SOURCE!K1324) &gt;= 0, REPT(" ",SOURCE!$X$2-LEN(SOURCE!K1324)), "")&amp;
      "},"&amp;IF(SOURCE!L1324&lt;&gt;"",""&amp;SOURCE!L1324,"")
 )
)
)</f>
        <v>/* 1294 */  { itemToBeCoded,               NOPARAM,                     "1294",                                        "1294",                                        (0 &lt;&lt; TAM_MAX_BITS) |     0, CAT_FREE | SLS_UNCHANGED | US_UNCHANGED},</v>
      </c>
    </row>
    <row r="1325" spans="1:1">
      <c r="A1325" s="168" t="str">
        <f>IF(AND(OR(SOURCE!A1325="",ISBLANK(SOURCE!A1325)),SOURCE!B1325&gt;0),IF(ISBLANK(SOURCE!C1325),"",SOURCE!C1325),
IF(SOURCE!B1325&lt;0,VLOOKUP(SOURCE!B1325,lookups!A$1:B$25,2,0),
  IF(ISBLANK(SOURCE!B1325),
    "",
    "/* "&amp;TEXT(SOURCE!B1325,"???0")&amp;" *"&amp;
      SOURCE!C1325&amp;", "&amp; IF(SOURCE!$O$2-LEN(SOURCE!C1325) &gt;= 0, REPT(" ",SOURCE!$O$2-LEN(SOURCE!C1325)), "")&amp;
      SOURCE!D1325&amp;", "&amp; IF(SOURCE!$P$2-LEN(SOURCE!D1325) &gt;= 0, REPT(" ",SOURCE!$P$2-LEN(SOURCE!D1325)), "")&amp;
      SOURCE!E1325&amp;", "&amp; IF(SOURCE!$Q$2-LEN(SOURCE!E1325) &gt;=0, REPT(" ",SOURCE!$Q$2-LEN(SOURCE!E1325)), "")&amp;
      SOURCE!F1325&amp;", "&amp; IF(SOURCE!$R$2-LEN(SOURCE!F1325) &gt;= 0, REPT(" ",SOURCE!$R$2-LEN(SOURCE!F1325)+2), "")&amp;"("&amp;
      SUBSTITUTE(TEXT(SOURCE!G1325,"??0"),"  ","")&amp;" &lt;&lt; TAM_MAX_BITS) |"&amp; IF(SOURCE!$S$2-3 &gt;= 0, REPT(" ",SOURCE!$S$2-5+4+1-1-LEN(SUBSTITUTE(SUBSTITUTE(TEXT(SOURCE!H1325,"????0"),"  ","")," ",""))), "")&amp;
      SUBSTITUTE(SUBSTITUTE(TEXT(SOURCE!H1325,"????0"),"  ","")," ","")&amp;","&amp; IF(SOURCE!$T$2-3 &gt;= 0, REPT(" ",SOURCE!$T$2-3-5), "")&amp;
      SOURCE!I1325&amp;" | "&amp; IF(SOURCE!$U$2-LEN(SOURCE!I1325) &gt;= 0, REPT(" ",SOURCE!$U$2-LEN(SOURCE!I1325)), "")&amp;
      SOURCE!J1325&amp;      IF(SOURCE!$V$2-LEN(SOURCE!J1325) &gt;= 0, REPT(" ",SOURCE!$V$2-LEN(SOURCE!J1325)), "")&amp;
  " | "&amp; SOURCE!K1325&amp;      IF(SOURCE!$X$2-LEN(SOURCE!K1325) &gt;= 0, REPT(" ",SOURCE!$X$2-LEN(SOURCE!K1325)), "")&amp;
      "},"&amp;IF(SOURCE!L1325&lt;&gt;"",""&amp;SOURCE!L1325,"")
 )
)
)</f>
        <v>/* 1295 */  { itemToBeCoded,               NOPARAM,                     "1295",                                        "1295",                                        (0 &lt;&lt; TAM_MAX_BITS) |     0, CAT_FREE | SLS_UNCHANGED | US_UNCHANGED},</v>
      </c>
    </row>
    <row r="1326" spans="1:1">
      <c r="A1326" s="168" t="str">
        <f>IF(AND(OR(SOURCE!A1326="",ISBLANK(SOURCE!A1326)),SOURCE!B1326&gt;0),IF(ISBLANK(SOURCE!C1326),"",SOURCE!C1326),
IF(SOURCE!B1326&lt;0,VLOOKUP(SOURCE!B1326,lookups!A$1:B$25,2,0),
  IF(ISBLANK(SOURCE!B1326),
    "",
    "/* "&amp;TEXT(SOURCE!B1326,"???0")&amp;" *"&amp;
      SOURCE!C1326&amp;", "&amp; IF(SOURCE!$O$2-LEN(SOURCE!C1326) &gt;= 0, REPT(" ",SOURCE!$O$2-LEN(SOURCE!C1326)), "")&amp;
      SOURCE!D1326&amp;", "&amp; IF(SOURCE!$P$2-LEN(SOURCE!D1326) &gt;= 0, REPT(" ",SOURCE!$P$2-LEN(SOURCE!D1326)), "")&amp;
      SOURCE!E1326&amp;", "&amp; IF(SOURCE!$Q$2-LEN(SOURCE!E1326) &gt;=0, REPT(" ",SOURCE!$Q$2-LEN(SOURCE!E1326)), "")&amp;
      SOURCE!F1326&amp;", "&amp; IF(SOURCE!$R$2-LEN(SOURCE!F1326) &gt;= 0, REPT(" ",SOURCE!$R$2-LEN(SOURCE!F1326)+2), "")&amp;"("&amp;
      SUBSTITUTE(TEXT(SOURCE!G1326,"??0"),"  ","")&amp;" &lt;&lt; TAM_MAX_BITS) |"&amp; IF(SOURCE!$S$2-3 &gt;= 0, REPT(" ",SOURCE!$S$2-5+4+1-1-LEN(SUBSTITUTE(SUBSTITUTE(TEXT(SOURCE!H1326,"????0"),"  ","")," ",""))), "")&amp;
      SUBSTITUTE(SUBSTITUTE(TEXT(SOURCE!H1326,"????0"),"  ","")," ","")&amp;","&amp; IF(SOURCE!$T$2-3 &gt;= 0, REPT(" ",SOURCE!$T$2-3-5), "")&amp;
      SOURCE!I1326&amp;" | "&amp; IF(SOURCE!$U$2-LEN(SOURCE!I1326) &gt;= 0, REPT(" ",SOURCE!$U$2-LEN(SOURCE!I1326)), "")&amp;
      SOURCE!J1326&amp;      IF(SOURCE!$V$2-LEN(SOURCE!J1326) &gt;= 0, REPT(" ",SOURCE!$V$2-LEN(SOURCE!J1326)), "")&amp;
  " | "&amp; SOURCE!K1326&amp;      IF(SOURCE!$X$2-LEN(SOURCE!K1326) &gt;= 0, REPT(" ",SOURCE!$X$2-LEN(SOURCE!K1326)), "")&amp;
      "},"&amp;IF(SOURCE!L1326&lt;&gt;"",""&amp;SOURCE!L1326,"")
 )
)
)</f>
        <v>/* 1296 */  { itemToBeCoded,               NOPARAM,                     "1296",                                        "1296",                                        (0 &lt;&lt; TAM_MAX_BITS) |     0, CAT_FREE | SLS_UNCHANGED | US_UNCHANGED},</v>
      </c>
    </row>
    <row r="1327" spans="1:1">
      <c r="A1327" s="168" t="str">
        <f>IF(AND(OR(SOURCE!A1327="",ISBLANK(SOURCE!A1327)),SOURCE!B1327&gt;0),IF(ISBLANK(SOURCE!C1327),"",SOURCE!C1327),
IF(SOURCE!B1327&lt;0,VLOOKUP(SOURCE!B1327,lookups!A$1:B$25,2,0),
  IF(ISBLANK(SOURCE!B1327),
    "",
    "/* "&amp;TEXT(SOURCE!B1327,"???0")&amp;" *"&amp;
      SOURCE!C1327&amp;", "&amp; IF(SOURCE!$O$2-LEN(SOURCE!C1327) &gt;= 0, REPT(" ",SOURCE!$O$2-LEN(SOURCE!C1327)), "")&amp;
      SOURCE!D1327&amp;", "&amp; IF(SOURCE!$P$2-LEN(SOURCE!D1327) &gt;= 0, REPT(" ",SOURCE!$P$2-LEN(SOURCE!D1327)), "")&amp;
      SOURCE!E1327&amp;", "&amp; IF(SOURCE!$Q$2-LEN(SOURCE!E1327) &gt;=0, REPT(" ",SOURCE!$Q$2-LEN(SOURCE!E1327)), "")&amp;
      SOURCE!F1327&amp;", "&amp; IF(SOURCE!$R$2-LEN(SOURCE!F1327) &gt;= 0, REPT(" ",SOURCE!$R$2-LEN(SOURCE!F1327)+2), "")&amp;"("&amp;
      SUBSTITUTE(TEXT(SOURCE!G1327,"??0"),"  ","")&amp;" &lt;&lt; TAM_MAX_BITS) |"&amp; IF(SOURCE!$S$2-3 &gt;= 0, REPT(" ",SOURCE!$S$2-5+4+1-1-LEN(SUBSTITUTE(SUBSTITUTE(TEXT(SOURCE!H1327,"????0"),"  ","")," ",""))), "")&amp;
      SUBSTITUTE(SUBSTITUTE(TEXT(SOURCE!H1327,"????0"),"  ","")," ","")&amp;","&amp; IF(SOURCE!$T$2-3 &gt;= 0, REPT(" ",SOURCE!$T$2-3-5), "")&amp;
      SOURCE!I1327&amp;" | "&amp; IF(SOURCE!$U$2-LEN(SOURCE!I1327) &gt;= 0, REPT(" ",SOURCE!$U$2-LEN(SOURCE!I1327)), "")&amp;
      SOURCE!J1327&amp;      IF(SOURCE!$V$2-LEN(SOURCE!J1327) &gt;= 0, REPT(" ",SOURCE!$V$2-LEN(SOURCE!J1327)), "")&amp;
  " | "&amp; SOURCE!K1327&amp;      IF(SOURCE!$X$2-LEN(SOURCE!K1327) &gt;= 0, REPT(" ",SOURCE!$X$2-LEN(SOURCE!K1327)), "")&amp;
      "},"&amp;IF(SOURCE!L1327&lt;&gt;"",""&amp;SOURCE!L1327,"")
 )
)
)</f>
        <v/>
      </c>
    </row>
    <row r="1328" spans="1:1">
      <c r="A1328" s="168" t="str">
        <f>IF(AND(OR(SOURCE!A1328="",ISBLANK(SOURCE!A1328)),SOURCE!B1328&gt;0),IF(ISBLANK(SOURCE!C1328),"",SOURCE!C1328),
IF(SOURCE!B1328&lt;0,VLOOKUP(SOURCE!B1328,lookups!A$1:B$25,2,0),
  IF(ISBLANK(SOURCE!B1328),
    "",
    "/* "&amp;TEXT(SOURCE!B1328,"???0")&amp;" *"&amp;
      SOURCE!C1328&amp;", "&amp; IF(SOURCE!$O$2-LEN(SOURCE!C1328) &gt;= 0, REPT(" ",SOURCE!$O$2-LEN(SOURCE!C1328)), "")&amp;
      SOURCE!D1328&amp;", "&amp; IF(SOURCE!$P$2-LEN(SOURCE!D1328) &gt;= 0, REPT(" ",SOURCE!$P$2-LEN(SOURCE!D1328)), "")&amp;
      SOURCE!E1328&amp;", "&amp; IF(SOURCE!$Q$2-LEN(SOURCE!E1328) &gt;=0, REPT(" ",SOURCE!$Q$2-LEN(SOURCE!E1328)), "")&amp;
      SOURCE!F1328&amp;", "&amp; IF(SOURCE!$R$2-LEN(SOURCE!F1328) &gt;= 0, REPT(" ",SOURCE!$R$2-LEN(SOURCE!F1328)+2), "")&amp;"("&amp;
      SUBSTITUTE(TEXT(SOURCE!G1328,"??0"),"  ","")&amp;" &lt;&lt; TAM_MAX_BITS) |"&amp; IF(SOURCE!$S$2-3 &gt;= 0, REPT(" ",SOURCE!$S$2-5+4+1-1-LEN(SUBSTITUTE(SUBSTITUTE(TEXT(SOURCE!H1328,"????0"),"  ","")," ",""))), "")&amp;
      SUBSTITUTE(SUBSTITUTE(TEXT(SOURCE!H1328,"????0"),"  ","")," ","")&amp;","&amp; IF(SOURCE!$T$2-3 &gt;= 0, REPT(" ",SOURCE!$T$2-3-5), "")&amp;
      SOURCE!I1328&amp;" | "&amp; IF(SOURCE!$U$2-LEN(SOURCE!I1328) &gt;= 0, REPT(" ",SOURCE!$U$2-LEN(SOURCE!I1328)), "")&amp;
      SOURCE!J1328&amp;      IF(SOURCE!$V$2-LEN(SOURCE!J1328) &gt;= 0, REPT(" ",SOURCE!$V$2-LEN(SOURCE!J1328)), "")&amp;
  " | "&amp; SOURCE!K1328&amp;      IF(SOURCE!$X$2-LEN(SOURCE!K1328) &gt;= 0, REPT(" ",SOURCE!$X$2-LEN(SOURCE!K1328)), "")&amp;
      "},"&amp;IF(SOURCE!L1328&lt;&gt;"",""&amp;SOURCE!L1328,"")
 )
)
)</f>
        <v/>
      </c>
    </row>
    <row r="1329" spans="1:1">
      <c r="A1329" s="168" t="str">
        <f>IF(AND(OR(SOURCE!A1329="",ISBLANK(SOURCE!A1329)),SOURCE!B1329&gt;0),IF(ISBLANK(SOURCE!C1329),"",SOURCE!C1329),
IF(SOURCE!B1329&lt;0,VLOOKUP(SOURCE!B1329,lookups!A$1:B$25,2,0),
  IF(ISBLANK(SOURCE!B1329),
    "",
    "/* "&amp;TEXT(SOURCE!B1329,"???0")&amp;" *"&amp;
      SOURCE!C1329&amp;", "&amp; IF(SOURCE!$O$2-LEN(SOURCE!C1329) &gt;= 0, REPT(" ",SOURCE!$O$2-LEN(SOURCE!C1329)), "")&amp;
      SOURCE!D1329&amp;", "&amp; IF(SOURCE!$P$2-LEN(SOURCE!D1329) &gt;= 0, REPT(" ",SOURCE!$P$2-LEN(SOURCE!D1329)), "")&amp;
      SOURCE!E1329&amp;", "&amp; IF(SOURCE!$Q$2-LEN(SOURCE!E1329) &gt;=0, REPT(" ",SOURCE!$Q$2-LEN(SOURCE!E1329)), "")&amp;
      SOURCE!F1329&amp;", "&amp; IF(SOURCE!$R$2-LEN(SOURCE!F1329) &gt;= 0, REPT(" ",SOURCE!$R$2-LEN(SOURCE!F1329)+2), "")&amp;"("&amp;
      SUBSTITUTE(TEXT(SOURCE!G1329,"??0"),"  ","")&amp;" &lt;&lt; TAM_MAX_BITS) |"&amp; IF(SOURCE!$S$2-3 &gt;= 0, REPT(" ",SOURCE!$S$2-5+4+1-1-LEN(SUBSTITUTE(SUBSTITUTE(TEXT(SOURCE!H1329,"????0"),"  ","")," ",""))), "")&amp;
      SUBSTITUTE(SUBSTITUTE(TEXT(SOURCE!H1329,"????0"),"  ","")," ","")&amp;","&amp; IF(SOURCE!$T$2-3 &gt;= 0, REPT(" ",SOURCE!$T$2-3-5), "")&amp;
      SOURCE!I1329&amp;" | "&amp; IF(SOURCE!$U$2-LEN(SOURCE!I1329) &gt;= 0, REPT(" ",SOURCE!$U$2-LEN(SOURCE!I1329)), "")&amp;
      SOURCE!J1329&amp;      IF(SOURCE!$V$2-LEN(SOURCE!J1329) &gt;= 0, REPT(" ",SOURCE!$V$2-LEN(SOURCE!J1329)), "")&amp;
  " | "&amp; SOURCE!K1329&amp;      IF(SOURCE!$X$2-LEN(SOURCE!K1329) &gt;= 0, REPT(" ",SOURCE!$X$2-LEN(SOURCE!K1329)), "")&amp;
      "},"&amp;IF(SOURCE!L1329&lt;&gt;"",""&amp;SOURCE!L1329,"")
 )
)
)</f>
        <v>// Curve fitting</v>
      </c>
    </row>
    <row r="1330" spans="1:1">
      <c r="A1330" s="168" t="str">
        <f>IF(AND(OR(SOURCE!A1330="",ISBLANK(SOURCE!A1330)),SOURCE!B1330&gt;0),IF(ISBLANK(SOURCE!C1330),"",SOURCE!C1330),
IF(SOURCE!B1330&lt;0,VLOOKUP(SOURCE!B1330,lookups!A$1:B$25,2,0),
  IF(ISBLANK(SOURCE!B1330),
    "",
    "/* "&amp;TEXT(SOURCE!B1330,"???0")&amp;" *"&amp;
      SOURCE!C1330&amp;", "&amp; IF(SOURCE!$O$2-LEN(SOURCE!C1330) &gt;= 0, REPT(" ",SOURCE!$O$2-LEN(SOURCE!C1330)), "")&amp;
      SOURCE!D1330&amp;", "&amp; IF(SOURCE!$P$2-LEN(SOURCE!D1330) &gt;= 0, REPT(" ",SOURCE!$P$2-LEN(SOURCE!D1330)), "")&amp;
      SOURCE!E1330&amp;", "&amp; IF(SOURCE!$Q$2-LEN(SOURCE!E1330) &gt;=0, REPT(" ",SOURCE!$Q$2-LEN(SOURCE!E1330)), "")&amp;
      SOURCE!F1330&amp;", "&amp; IF(SOURCE!$R$2-LEN(SOURCE!F1330) &gt;= 0, REPT(" ",SOURCE!$R$2-LEN(SOURCE!F1330)+2), "")&amp;"("&amp;
      SUBSTITUTE(TEXT(SOURCE!G1330,"??0"),"  ","")&amp;" &lt;&lt; TAM_MAX_BITS) |"&amp; IF(SOURCE!$S$2-3 &gt;= 0, REPT(" ",SOURCE!$S$2-5+4+1-1-LEN(SUBSTITUTE(SUBSTITUTE(TEXT(SOURCE!H1330,"????0"),"  ","")," ",""))), "")&amp;
      SUBSTITUTE(SUBSTITUTE(TEXT(SOURCE!H1330,"????0"),"  ","")," ","")&amp;","&amp; IF(SOURCE!$T$2-3 &gt;= 0, REPT(" ",SOURCE!$T$2-3-5), "")&amp;
      SOURCE!I1330&amp;" | "&amp; IF(SOURCE!$U$2-LEN(SOURCE!I1330) &gt;= 0, REPT(" ",SOURCE!$U$2-LEN(SOURCE!I1330)), "")&amp;
      SOURCE!J1330&amp;      IF(SOURCE!$V$2-LEN(SOURCE!J1330) &gt;= 0, REPT(" ",SOURCE!$V$2-LEN(SOURCE!J1330)), "")&amp;
  " | "&amp; SOURCE!K1330&amp;      IF(SOURCE!$X$2-LEN(SOURCE!K1330) &gt;= 0, REPT(" ",SOURCE!$X$2-LEN(SOURCE!K1330)), "")&amp;
      "},"&amp;IF(SOURCE!L1330&lt;&gt;"",""&amp;SOURCE!L1330,"")
 )
)
)</f>
        <v>/* 1297 */  { fnCurveFitting,              TM_VALUE,                    "BestF",                                       "BestF",                                       (1 &lt;&lt; TAM_MAX_BITS) |  1023, CAT_FNCT | SLS_ENABLED   | US_ENABLED  },</v>
      </c>
    </row>
    <row r="1331" spans="1:1">
      <c r="A1331" s="168" t="str">
        <f>IF(AND(OR(SOURCE!A1331="",ISBLANK(SOURCE!A1331)),SOURCE!B1331&gt;0),IF(ISBLANK(SOURCE!C1331),"",SOURCE!C1331),
IF(SOURCE!B1331&lt;0,VLOOKUP(SOURCE!B1331,lookups!A$1:B$25,2,0),
  IF(ISBLANK(SOURCE!B1331),
    "",
    "/* "&amp;TEXT(SOURCE!B1331,"???0")&amp;" *"&amp;
      SOURCE!C1331&amp;", "&amp; IF(SOURCE!$O$2-LEN(SOURCE!C1331) &gt;= 0, REPT(" ",SOURCE!$O$2-LEN(SOURCE!C1331)), "")&amp;
      SOURCE!D1331&amp;", "&amp; IF(SOURCE!$P$2-LEN(SOURCE!D1331) &gt;= 0, REPT(" ",SOURCE!$P$2-LEN(SOURCE!D1331)), "")&amp;
      SOURCE!E1331&amp;", "&amp; IF(SOURCE!$Q$2-LEN(SOURCE!E1331) &gt;=0, REPT(" ",SOURCE!$Q$2-LEN(SOURCE!E1331)), "")&amp;
      SOURCE!F1331&amp;", "&amp; IF(SOURCE!$R$2-LEN(SOURCE!F1331) &gt;= 0, REPT(" ",SOURCE!$R$2-LEN(SOURCE!F1331)+2), "")&amp;"("&amp;
      SUBSTITUTE(TEXT(SOURCE!G1331,"??0"),"  ","")&amp;" &lt;&lt; TAM_MAX_BITS) |"&amp; IF(SOURCE!$S$2-3 &gt;= 0, REPT(" ",SOURCE!$S$2-5+4+1-1-LEN(SUBSTITUTE(SUBSTITUTE(TEXT(SOURCE!H1331,"????0"),"  ","")," ",""))), "")&amp;
      SUBSTITUTE(SUBSTITUTE(TEXT(SOURCE!H1331,"????0"),"  ","")," ","")&amp;","&amp; IF(SOURCE!$T$2-3 &gt;= 0, REPT(" ",SOURCE!$T$2-3-5), "")&amp;
      SOURCE!I1331&amp;" | "&amp; IF(SOURCE!$U$2-LEN(SOURCE!I1331) &gt;= 0, REPT(" ",SOURCE!$U$2-LEN(SOURCE!I1331)), "")&amp;
      SOURCE!J1331&amp;      IF(SOURCE!$V$2-LEN(SOURCE!J1331) &gt;= 0, REPT(" ",SOURCE!$V$2-LEN(SOURCE!J1331)), "")&amp;
  " | "&amp; SOURCE!K1331&amp;      IF(SOURCE!$X$2-LEN(SOURCE!K1331) &gt;= 0, REPT(" ",SOURCE!$X$2-LEN(SOURCE!K1331)), "")&amp;
      "},"&amp;IF(SOURCE!L1331&lt;&gt;"",""&amp;SOURCE!L1331,"")
 )
)
)</f>
        <v>/* 1298 */  { fnCurveFitting,              CF_EXPONENTIAL_FITTING,      "ExpF",                                        "ExpF",                                        (0 &lt;&lt; TAM_MAX_BITS) |     0, CAT_FNCT | SLS_ENABLED   | US_ENABLED  },</v>
      </c>
    </row>
    <row r="1332" spans="1:1">
      <c r="A1332" s="168" t="str">
        <f>IF(AND(OR(SOURCE!A1332="",ISBLANK(SOURCE!A1332)),SOURCE!B1332&gt;0),IF(ISBLANK(SOURCE!C1332),"",SOURCE!C1332),
IF(SOURCE!B1332&lt;0,VLOOKUP(SOURCE!B1332,lookups!A$1:B$25,2,0),
  IF(ISBLANK(SOURCE!B1332),
    "",
    "/* "&amp;TEXT(SOURCE!B1332,"???0")&amp;" *"&amp;
      SOURCE!C1332&amp;", "&amp; IF(SOURCE!$O$2-LEN(SOURCE!C1332) &gt;= 0, REPT(" ",SOURCE!$O$2-LEN(SOURCE!C1332)), "")&amp;
      SOURCE!D1332&amp;", "&amp; IF(SOURCE!$P$2-LEN(SOURCE!D1332) &gt;= 0, REPT(" ",SOURCE!$P$2-LEN(SOURCE!D1332)), "")&amp;
      SOURCE!E1332&amp;", "&amp; IF(SOURCE!$Q$2-LEN(SOURCE!E1332) &gt;=0, REPT(" ",SOURCE!$Q$2-LEN(SOURCE!E1332)), "")&amp;
      SOURCE!F1332&amp;", "&amp; IF(SOURCE!$R$2-LEN(SOURCE!F1332) &gt;= 0, REPT(" ",SOURCE!$R$2-LEN(SOURCE!F1332)+2), "")&amp;"("&amp;
      SUBSTITUTE(TEXT(SOURCE!G1332,"??0"),"  ","")&amp;" &lt;&lt; TAM_MAX_BITS) |"&amp; IF(SOURCE!$S$2-3 &gt;= 0, REPT(" ",SOURCE!$S$2-5+4+1-1-LEN(SUBSTITUTE(SUBSTITUTE(TEXT(SOURCE!H1332,"????0"),"  ","")," ",""))), "")&amp;
      SUBSTITUTE(SUBSTITUTE(TEXT(SOURCE!H1332,"????0"),"  ","")," ","")&amp;","&amp; IF(SOURCE!$T$2-3 &gt;= 0, REPT(" ",SOURCE!$T$2-3-5), "")&amp;
      SOURCE!I1332&amp;" | "&amp; IF(SOURCE!$U$2-LEN(SOURCE!I1332) &gt;= 0, REPT(" ",SOURCE!$U$2-LEN(SOURCE!I1332)), "")&amp;
      SOURCE!J1332&amp;      IF(SOURCE!$V$2-LEN(SOURCE!J1332) &gt;= 0, REPT(" ",SOURCE!$V$2-LEN(SOURCE!J1332)), "")&amp;
  " | "&amp; SOURCE!K1332&amp;      IF(SOURCE!$X$2-LEN(SOURCE!K1332) &gt;= 0, REPT(" ",SOURCE!$X$2-LEN(SOURCE!K1332)), "")&amp;
      "},"&amp;IF(SOURCE!L1332&lt;&gt;"",""&amp;SOURCE!L1332,"")
 )
)
)</f>
        <v>/* 1299 */  { fnCurveFitting,              CF_LINEAR_FITTING,           "LinF",                                        "LinF",                                        (0 &lt;&lt; TAM_MAX_BITS) |     0, CAT_FNCT | SLS_ENABLED   | US_ENABLED  },</v>
      </c>
    </row>
    <row r="1333" spans="1:1">
      <c r="A1333" s="168" t="str">
        <f>IF(AND(OR(SOURCE!A1333="",ISBLANK(SOURCE!A1333)),SOURCE!B1333&gt;0),IF(ISBLANK(SOURCE!C1333),"",SOURCE!C1333),
IF(SOURCE!B1333&lt;0,VLOOKUP(SOURCE!B1333,lookups!A$1:B$25,2,0),
  IF(ISBLANK(SOURCE!B1333),
    "",
    "/* "&amp;TEXT(SOURCE!B1333,"???0")&amp;" *"&amp;
      SOURCE!C1333&amp;", "&amp; IF(SOURCE!$O$2-LEN(SOURCE!C1333) &gt;= 0, REPT(" ",SOURCE!$O$2-LEN(SOURCE!C1333)), "")&amp;
      SOURCE!D1333&amp;", "&amp; IF(SOURCE!$P$2-LEN(SOURCE!D1333) &gt;= 0, REPT(" ",SOURCE!$P$2-LEN(SOURCE!D1333)), "")&amp;
      SOURCE!E1333&amp;", "&amp; IF(SOURCE!$Q$2-LEN(SOURCE!E1333) &gt;=0, REPT(" ",SOURCE!$Q$2-LEN(SOURCE!E1333)), "")&amp;
      SOURCE!F1333&amp;", "&amp; IF(SOURCE!$R$2-LEN(SOURCE!F1333) &gt;= 0, REPT(" ",SOURCE!$R$2-LEN(SOURCE!F1333)+2), "")&amp;"("&amp;
      SUBSTITUTE(TEXT(SOURCE!G1333,"??0"),"  ","")&amp;" &lt;&lt; TAM_MAX_BITS) |"&amp; IF(SOURCE!$S$2-3 &gt;= 0, REPT(" ",SOURCE!$S$2-5+4+1-1-LEN(SUBSTITUTE(SUBSTITUTE(TEXT(SOURCE!H1333,"????0"),"  ","")," ",""))), "")&amp;
      SUBSTITUTE(SUBSTITUTE(TEXT(SOURCE!H1333,"????0"),"  ","")," ","")&amp;","&amp; IF(SOURCE!$T$2-3 &gt;= 0, REPT(" ",SOURCE!$T$2-3-5), "")&amp;
      SOURCE!I1333&amp;" | "&amp; IF(SOURCE!$U$2-LEN(SOURCE!I1333) &gt;= 0, REPT(" ",SOURCE!$U$2-LEN(SOURCE!I1333)), "")&amp;
      SOURCE!J1333&amp;      IF(SOURCE!$V$2-LEN(SOURCE!J1333) &gt;= 0, REPT(" ",SOURCE!$V$2-LEN(SOURCE!J1333)), "")&amp;
  " | "&amp; SOURCE!K1333&amp;      IF(SOURCE!$X$2-LEN(SOURCE!K1333) &gt;= 0, REPT(" ",SOURCE!$X$2-LEN(SOURCE!K1333)), "")&amp;
      "},"&amp;IF(SOURCE!L1333&lt;&gt;"",""&amp;SOURCE!L1333,"")
 )
)
)</f>
        <v>/* 1300 */  { fnCurveFitting,              CF_LOGARITHMIC_FITTING,      "LogF",                                        "LogF",                                        (0 &lt;&lt; TAM_MAX_BITS) |     0, CAT_FNCT | SLS_ENABLED   | US_ENABLED  },</v>
      </c>
    </row>
    <row r="1334" spans="1:1">
      <c r="A1334" s="168" t="str">
        <f>IF(AND(OR(SOURCE!A1334="",ISBLANK(SOURCE!A1334)),SOURCE!B1334&gt;0),IF(ISBLANK(SOURCE!C1334),"",SOURCE!C1334),
IF(SOURCE!B1334&lt;0,VLOOKUP(SOURCE!B1334,lookups!A$1:B$25,2,0),
  IF(ISBLANK(SOURCE!B1334),
    "",
    "/* "&amp;TEXT(SOURCE!B1334,"???0")&amp;" *"&amp;
      SOURCE!C1334&amp;", "&amp; IF(SOURCE!$O$2-LEN(SOURCE!C1334) &gt;= 0, REPT(" ",SOURCE!$O$2-LEN(SOURCE!C1334)), "")&amp;
      SOURCE!D1334&amp;", "&amp; IF(SOURCE!$P$2-LEN(SOURCE!D1334) &gt;= 0, REPT(" ",SOURCE!$P$2-LEN(SOURCE!D1334)), "")&amp;
      SOURCE!E1334&amp;", "&amp; IF(SOURCE!$Q$2-LEN(SOURCE!E1334) &gt;=0, REPT(" ",SOURCE!$Q$2-LEN(SOURCE!E1334)), "")&amp;
      SOURCE!F1334&amp;", "&amp; IF(SOURCE!$R$2-LEN(SOURCE!F1334) &gt;= 0, REPT(" ",SOURCE!$R$2-LEN(SOURCE!F1334)+2), "")&amp;"("&amp;
      SUBSTITUTE(TEXT(SOURCE!G1334,"??0"),"  ","")&amp;" &lt;&lt; TAM_MAX_BITS) |"&amp; IF(SOURCE!$S$2-3 &gt;= 0, REPT(" ",SOURCE!$S$2-5+4+1-1-LEN(SUBSTITUTE(SUBSTITUTE(TEXT(SOURCE!H1334,"????0"),"  ","")," ",""))), "")&amp;
      SUBSTITUTE(SUBSTITUTE(TEXT(SOURCE!H1334,"????0"),"  ","")," ","")&amp;","&amp; IF(SOURCE!$T$2-3 &gt;= 0, REPT(" ",SOURCE!$T$2-3-5), "")&amp;
      SOURCE!I1334&amp;" | "&amp; IF(SOURCE!$U$2-LEN(SOURCE!I1334) &gt;= 0, REPT(" ",SOURCE!$U$2-LEN(SOURCE!I1334)), "")&amp;
      SOURCE!J1334&amp;      IF(SOURCE!$V$2-LEN(SOURCE!J1334) &gt;= 0, REPT(" ",SOURCE!$V$2-LEN(SOURCE!J1334)), "")&amp;
  " | "&amp; SOURCE!K1334&amp;      IF(SOURCE!$X$2-LEN(SOURCE!K1334) &gt;= 0, REPT(" ",SOURCE!$X$2-LEN(SOURCE!K1334)), "")&amp;
      "},"&amp;IF(SOURCE!L1334&lt;&gt;"",""&amp;SOURCE!L1334,"")
 )
)
)</f>
        <v>/* 1301 */  { fnCurveFitting,              CF_ORTHOGONAL_FITTING,       "OrthoF",                                      "OrthoF",                                      (0 &lt;&lt; TAM_MAX_BITS) |     0, CAT_FNCT | SLS_ENABLED   | US_ENABLED  },</v>
      </c>
    </row>
    <row r="1335" spans="1:1">
      <c r="A1335" s="168" t="str">
        <f>IF(AND(OR(SOURCE!A1335="",ISBLANK(SOURCE!A1335)),SOURCE!B1335&gt;0),IF(ISBLANK(SOURCE!C1335),"",SOURCE!C1335),
IF(SOURCE!B1335&lt;0,VLOOKUP(SOURCE!B1335,lookups!A$1:B$25,2,0),
  IF(ISBLANK(SOURCE!B1335),
    "",
    "/* "&amp;TEXT(SOURCE!B1335,"???0")&amp;" *"&amp;
      SOURCE!C1335&amp;", "&amp; IF(SOURCE!$O$2-LEN(SOURCE!C1335) &gt;= 0, REPT(" ",SOURCE!$O$2-LEN(SOURCE!C1335)), "")&amp;
      SOURCE!D1335&amp;", "&amp; IF(SOURCE!$P$2-LEN(SOURCE!D1335) &gt;= 0, REPT(" ",SOURCE!$P$2-LEN(SOURCE!D1335)), "")&amp;
      SOURCE!E1335&amp;", "&amp; IF(SOURCE!$Q$2-LEN(SOURCE!E1335) &gt;=0, REPT(" ",SOURCE!$Q$2-LEN(SOURCE!E1335)), "")&amp;
      SOURCE!F1335&amp;", "&amp; IF(SOURCE!$R$2-LEN(SOURCE!F1335) &gt;= 0, REPT(" ",SOURCE!$R$2-LEN(SOURCE!F1335)+2), "")&amp;"("&amp;
      SUBSTITUTE(TEXT(SOURCE!G1335,"??0"),"  ","")&amp;" &lt;&lt; TAM_MAX_BITS) |"&amp; IF(SOURCE!$S$2-3 &gt;= 0, REPT(" ",SOURCE!$S$2-5+4+1-1-LEN(SUBSTITUTE(SUBSTITUTE(TEXT(SOURCE!H1335,"????0"),"  ","")," ",""))), "")&amp;
      SUBSTITUTE(SUBSTITUTE(TEXT(SOURCE!H1335,"????0"),"  ","")," ","")&amp;","&amp; IF(SOURCE!$T$2-3 &gt;= 0, REPT(" ",SOURCE!$T$2-3-5), "")&amp;
      SOURCE!I1335&amp;" | "&amp; IF(SOURCE!$U$2-LEN(SOURCE!I1335) &gt;= 0, REPT(" ",SOURCE!$U$2-LEN(SOURCE!I1335)), "")&amp;
      SOURCE!J1335&amp;      IF(SOURCE!$V$2-LEN(SOURCE!J1335) &gt;= 0, REPT(" ",SOURCE!$V$2-LEN(SOURCE!J1335)), "")&amp;
  " | "&amp; SOURCE!K1335&amp;      IF(SOURCE!$X$2-LEN(SOURCE!K1335) &gt;= 0, REPT(" ",SOURCE!$X$2-LEN(SOURCE!K1335)), "")&amp;
      "},"&amp;IF(SOURCE!L1335&lt;&gt;"",""&amp;SOURCE!L1335,"")
 )
)
)</f>
        <v>/* 1302 */  { fnCurveFitting,              CF_POWER_FITTING,            "PowerF",                                      "PowerF",                                      (0 &lt;&lt; TAM_MAX_BITS) |     0, CAT_FNCT | SLS_ENABLED   | US_ENABLED  },</v>
      </c>
    </row>
    <row r="1336" spans="1:1">
      <c r="A1336" s="168" t="str">
        <f>IF(AND(OR(SOURCE!A1336="",ISBLANK(SOURCE!A1336)),SOURCE!B1336&gt;0),IF(ISBLANK(SOURCE!C1336),"",SOURCE!C1336),
IF(SOURCE!B1336&lt;0,VLOOKUP(SOURCE!B1336,lookups!A$1:B$25,2,0),
  IF(ISBLANK(SOURCE!B1336),
    "",
    "/* "&amp;TEXT(SOURCE!B1336,"???0")&amp;" *"&amp;
      SOURCE!C1336&amp;", "&amp; IF(SOURCE!$O$2-LEN(SOURCE!C1336) &gt;= 0, REPT(" ",SOURCE!$O$2-LEN(SOURCE!C1336)), "")&amp;
      SOURCE!D1336&amp;", "&amp; IF(SOURCE!$P$2-LEN(SOURCE!D1336) &gt;= 0, REPT(" ",SOURCE!$P$2-LEN(SOURCE!D1336)), "")&amp;
      SOURCE!E1336&amp;", "&amp; IF(SOURCE!$Q$2-LEN(SOURCE!E1336) &gt;=0, REPT(" ",SOURCE!$Q$2-LEN(SOURCE!E1336)), "")&amp;
      SOURCE!F1336&amp;", "&amp; IF(SOURCE!$R$2-LEN(SOURCE!F1336) &gt;= 0, REPT(" ",SOURCE!$R$2-LEN(SOURCE!F1336)+2), "")&amp;"("&amp;
      SUBSTITUTE(TEXT(SOURCE!G1336,"??0"),"  ","")&amp;" &lt;&lt; TAM_MAX_BITS) |"&amp; IF(SOURCE!$S$2-3 &gt;= 0, REPT(" ",SOURCE!$S$2-5+4+1-1-LEN(SUBSTITUTE(SUBSTITUTE(TEXT(SOURCE!H1336,"????0"),"  ","")," ",""))), "")&amp;
      SUBSTITUTE(SUBSTITUTE(TEXT(SOURCE!H1336,"????0"),"  ","")," ","")&amp;","&amp; IF(SOURCE!$T$2-3 &gt;= 0, REPT(" ",SOURCE!$T$2-3-5), "")&amp;
      SOURCE!I1336&amp;" | "&amp; IF(SOURCE!$U$2-LEN(SOURCE!I1336) &gt;= 0, REPT(" ",SOURCE!$U$2-LEN(SOURCE!I1336)), "")&amp;
      SOURCE!J1336&amp;      IF(SOURCE!$V$2-LEN(SOURCE!J1336) &gt;= 0, REPT(" ",SOURCE!$V$2-LEN(SOURCE!J1336)), "")&amp;
  " | "&amp; SOURCE!K1336&amp;      IF(SOURCE!$X$2-LEN(SOURCE!K1336) &gt;= 0, REPT(" ",SOURCE!$X$2-LEN(SOURCE!K1336)), "")&amp;
      "},"&amp;IF(SOURCE!L1336&lt;&gt;"",""&amp;SOURCE!L1336,"")
 )
)
)</f>
        <v>/* 1303 */  { fnCurveFitting,              CF_GAUSS_FITTING,            "GaussF",                                      "GaussF",                                      (0 &lt;&lt; TAM_MAX_BITS) |     0, CAT_FNCT | SLS_ENABLED   | US_ENABLED  },</v>
      </c>
    </row>
    <row r="1337" spans="1:1">
      <c r="A1337" s="168" t="str">
        <f>IF(AND(OR(SOURCE!A1337="",ISBLANK(SOURCE!A1337)),SOURCE!B1337&gt;0),IF(ISBLANK(SOURCE!C1337),"",SOURCE!C1337),
IF(SOURCE!B1337&lt;0,VLOOKUP(SOURCE!B1337,lookups!A$1:B$25,2,0),
  IF(ISBLANK(SOURCE!B1337),
    "",
    "/* "&amp;TEXT(SOURCE!B1337,"???0")&amp;" *"&amp;
      SOURCE!C1337&amp;", "&amp; IF(SOURCE!$O$2-LEN(SOURCE!C1337) &gt;= 0, REPT(" ",SOURCE!$O$2-LEN(SOURCE!C1337)), "")&amp;
      SOURCE!D1337&amp;", "&amp; IF(SOURCE!$P$2-LEN(SOURCE!D1337) &gt;= 0, REPT(" ",SOURCE!$P$2-LEN(SOURCE!D1337)), "")&amp;
      SOURCE!E1337&amp;", "&amp; IF(SOURCE!$Q$2-LEN(SOURCE!E1337) &gt;=0, REPT(" ",SOURCE!$Q$2-LEN(SOURCE!E1337)), "")&amp;
      SOURCE!F1337&amp;", "&amp; IF(SOURCE!$R$2-LEN(SOURCE!F1337) &gt;= 0, REPT(" ",SOURCE!$R$2-LEN(SOURCE!F1337)+2), "")&amp;"("&amp;
      SUBSTITUTE(TEXT(SOURCE!G1337,"??0"),"  ","")&amp;" &lt;&lt; TAM_MAX_BITS) |"&amp; IF(SOURCE!$S$2-3 &gt;= 0, REPT(" ",SOURCE!$S$2-5+4+1-1-LEN(SUBSTITUTE(SUBSTITUTE(TEXT(SOURCE!H1337,"????0"),"  ","")," ",""))), "")&amp;
      SUBSTITUTE(SUBSTITUTE(TEXT(SOURCE!H1337,"????0"),"  ","")," ","")&amp;","&amp; IF(SOURCE!$T$2-3 &gt;= 0, REPT(" ",SOURCE!$T$2-3-5), "")&amp;
      SOURCE!I1337&amp;" | "&amp; IF(SOURCE!$U$2-LEN(SOURCE!I1337) &gt;= 0, REPT(" ",SOURCE!$U$2-LEN(SOURCE!I1337)), "")&amp;
      SOURCE!J1337&amp;      IF(SOURCE!$V$2-LEN(SOURCE!J1337) &gt;= 0, REPT(" ",SOURCE!$V$2-LEN(SOURCE!J1337)), "")&amp;
  " | "&amp; SOURCE!K1337&amp;      IF(SOURCE!$X$2-LEN(SOURCE!K1337) &gt;= 0, REPT(" ",SOURCE!$X$2-LEN(SOURCE!K1337)), "")&amp;
      "},"&amp;IF(SOURCE!L1337&lt;&gt;"",""&amp;SOURCE!L1337,"")
 )
)
)</f>
        <v>/* 1304 */  { fnCurveFitting,              CF_CAUCHY_FITTING,           "CauchF",                                      "CauchF",                                      (0 &lt;&lt; TAM_MAX_BITS) |     0, CAT_FNCT | SLS_ENABLED   | US_ENABLED  },</v>
      </c>
    </row>
    <row r="1338" spans="1:1">
      <c r="A1338" s="168" t="str">
        <f>IF(AND(OR(SOURCE!A1338="",ISBLANK(SOURCE!A1338)),SOURCE!B1338&gt;0),IF(ISBLANK(SOURCE!C1338),"",SOURCE!C1338),
IF(SOURCE!B1338&lt;0,VLOOKUP(SOURCE!B1338,lookups!A$1:B$25,2,0),
  IF(ISBLANK(SOURCE!B1338),
    "",
    "/* "&amp;TEXT(SOURCE!B1338,"???0")&amp;" *"&amp;
      SOURCE!C1338&amp;", "&amp; IF(SOURCE!$O$2-LEN(SOURCE!C1338) &gt;= 0, REPT(" ",SOURCE!$O$2-LEN(SOURCE!C1338)), "")&amp;
      SOURCE!D1338&amp;", "&amp; IF(SOURCE!$P$2-LEN(SOURCE!D1338) &gt;= 0, REPT(" ",SOURCE!$P$2-LEN(SOURCE!D1338)), "")&amp;
      SOURCE!E1338&amp;", "&amp; IF(SOURCE!$Q$2-LEN(SOURCE!E1338) &gt;=0, REPT(" ",SOURCE!$Q$2-LEN(SOURCE!E1338)), "")&amp;
      SOURCE!F1338&amp;", "&amp; IF(SOURCE!$R$2-LEN(SOURCE!F1338) &gt;= 0, REPT(" ",SOURCE!$R$2-LEN(SOURCE!F1338)+2), "")&amp;"("&amp;
      SUBSTITUTE(TEXT(SOURCE!G1338,"??0"),"  ","")&amp;" &lt;&lt; TAM_MAX_BITS) |"&amp; IF(SOURCE!$S$2-3 &gt;= 0, REPT(" ",SOURCE!$S$2-5+4+1-1-LEN(SUBSTITUTE(SUBSTITUTE(TEXT(SOURCE!H1338,"????0"),"  ","")," ",""))), "")&amp;
      SUBSTITUTE(SUBSTITUTE(TEXT(SOURCE!H1338,"????0"),"  ","")," ","")&amp;","&amp; IF(SOURCE!$T$2-3 &gt;= 0, REPT(" ",SOURCE!$T$2-3-5), "")&amp;
      SOURCE!I1338&amp;" | "&amp; IF(SOURCE!$U$2-LEN(SOURCE!I1338) &gt;= 0, REPT(" ",SOURCE!$U$2-LEN(SOURCE!I1338)), "")&amp;
      SOURCE!J1338&amp;      IF(SOURCE!$V$2-LEN(SOURCE!J1338) &gt;= 0, REPT(" ",SOURCE!$V$2-LEN(SOURCE!J1338)), "")&amp;
  " | "&amp; SOURCE!K1338&amp;      IF(SOURCE!$X$2-LEN(SOURCE!K1338) &gt;= 0, REPT(" ",SOURCE!$X$2-LEN(SOURCE!K1338)), "")&amp;
      "},"&amp;IF(SOURCE!L1338&lt;&gt;"",""&amp;SOURCE!L1338,"")
 )
)
)</f>
        <v>/* 1305 */  { fnCurveFitting,              CF_PARABOLIC_FITTING,        "ParabF",                                      "ParabF",                                      (0 &lt;&lt; TAM_MAX_BITS) |     0, CAT_FNCT | SLS_ENABLED   | US_ENABLED  },</v>
      </c>
    </row>
    <row r="1339" spans="1:1">
      <c r="A1339" s="168" t="str">
        <f>IF(AND(OR(SOURCE!A1339="",ISBLANK(SOURCE!A1339)),SOURCE!B1339&gt;0),IF(ISBLANK(SOURCE!C1339),"",SOURCE!C1339),
IF(SOURCE!B1339&lt;0,VLOOKUP(SOURCE!B1339,lookups!A$1:B$25,2,0),
  IF(ISBLANK(SOURCE!B1339),
    "",
    "/* "&amp;TEXT(SOURCE!B1339,"???0")&amp;" *"&amp;
      SOURCE!C1339&amp;", "&amp; IF(SOURCE!$O$2-LEN(SOURCE!C1339) &gt;= 0, REPT(" ",SOURCE!$O$2-LEN(SOURCE!C1339)), "")&amp;
      SOURCE!D1339&amp;", "&amp; IF(SOURCE!$P$2-LEN(SOURCE!D1339) &gt;= 0, REPT(" ",SOURCE!$P$2-LEN(SOURCE!D1339)), "")&amp;
      SOURCE!E1339&amp;", "&amp; IF(SOURCE!$Q$2-LEN(SOURCE!E1339) &gt;=0, REPT(" ",SOURCE!$Q$2-LEN(SOURCE!E1339)), "")&amp;
      SOURCE!F1339&amp;", "&amp; IF(SOURCE!$R$2-LEN(SOURCE!F1339) &gt;= 0, REPT(" ",SOURCE!$R$2-LEN(SOURCE!F1339)+2), "")&amp;"("&amp;
      SUBSTITUTE(TEXT(SOURCE!G1339,"??0"),"  ","")&amp;" &lt;&lt; TAM_MAX_BITS) |"&amp; IF(SOURCE!$S$2-3 &gt;= 0, REPT(" ",SOURCE!$S$2-5+4+1-1-LEN(SUBSTITUTE(SUBSTITUTE(TEXT(SOURCE!H1339,"????0"),"  ","")," ",""))), "")&amp;
      SUBSTITUTE(SUBSTITUTE(TEXT(SOURCE!H1339,"????0"),"  ","")," ","")&amp;","&amp; IF(SOURCE!$T$2-3 &gt;= 0, REPT(" ",SOURCE!$T$2-3-5), "")&amp;
      SOURCE!I1339&amp;" | "&amp; IF(SOURCE!$U$2-LEN(SOURCE!I1339) &gt;= 0, REPT(" ",SOURCE!$U$2-LEN(SOURCE!I1339)), "")&amp;
      SOURCE!J1339&amp;      IF(SOURCE!$V$2-LEN(SOURCE!J1339) &gt;= 0, REPT(" ",SOURCE!$V$2-LEN(SOURCE!J1339)), "")&amp;
  " | "&amp; SOURCE!K1339&amp;      IF(SOURCE!$X$2-LEN(SOURCE!K1339) &gt;= 0, REPT(" ",SOURCE!$X$2-LEN(SOURCE!K1339)), "")&amp;
      "},"&amp;IF(SOURCE!L1339&lt;&gt;"",""&amp;SOURCE!L1339,"")
 )
)
)</f>
        <v>/* 1306 */  { fnCurveFitting,              CF_HYPERBOLIC_FITTING,       "HypF",                                        "HypF",                                        (0 &lt;&lt; TAM_MAX_BITS) |     0, CAT_FNCT | SLS_ENABLED   | US_ENABLED  },</v>
      </c>
    </row>
    <row r="1340" spans="1:1">
      <c r="A1340" s="168" t="str">
        <f>IF(AND(OR(SOURCE!A1340="",ISBLANK(SOURCE!A1340)),SOURCE!B1340&gt;0),IF(ISBLANK(SOURCE!C1340),"",SOURCE!C1340),
IF(SOURCE!B1340&lt;0,VLOOKUP(SOURCE!B1340,lookups!A$1:B$25,2,0),
  IF(ISBLANK(SOURCE!B1340),
    "",
    "/* "&amp;TEXT(SOURCE!B1340,"???0")&amp;" *"&amp;
      SOURCE!C1340&amp;", "&amp; IF(SOURCE!$O$2-LEN(SOURCE!C1340) &gt;= 0, REPT(" ",SOURCE!$O$2-LEN(SOURCE!C1340)), "")&amp;
      SOURCE!D1340&amp;", "&amp; IF(SOURCE!$P$2-LEN(SOURCE!D1340) &gt;= 0, REPT(" ",SOURCE!$P$2-LEN(SOURCE!D1340)), "")&amp;
      SOURCE!E1340&amp;", "&amp; IF(SOURCE!$Q$2-LEN(SOURCE!E1340) &gt;=0, REPT(" ",SOURCE!$Q$2-LEN(SOURCE!E1340)), "")&amp;
      SOURCE!F1340&amp;", "&amp; IF(SOURCE!$R$2-LEN(SOURCE!F1340) &gt;= 0, REPT(" ",SOURCE!$R$2-LEN(SOURCE!F1340)+2), "")&amp;"("&amp;
      SUBSTITUTE(TEXT(SOURCE!G1340,"??0"),"  ","")&amp;" &lt;&lt; TAM_MAX_BITS) |"&amp; IF(SOURCE!$S$2-3 &gt;= 0, REPT(" ",SOURCE!$S$2-5+4+1-1-LEN(SUBSTITUTE(SUBSTITUTE(TEXT(SOURCE!H1340,"????0"),"  ","")," ",""))), "")&amp;
      SUBSTITUTE(SUBSTITUTE(TEXT(SOURCE!H1340,"????0"),"  ","")," ","")&amp;","&amp; IF(SOURCE!$T$2-3 &gt;= 0, REPT(" ",SOURCE!$T$2-3-5), "")&amp;
      SOURCE!I1340&amp;" | "&amp; IF(SOURCE!$U$2-LEN(SOURCE!I1340) &gt;= 0, REPT(" ",SOURCE!$U$2-LEN(SOURCE!I1340)), "")&amp;
      SOURCE!J1340&amp;      IF(SOURCE!$V$2-LEN(SOURCE!J1340) &gt;= 0, REPT(" ",SOURCE!$V$2-LEN(SOURCE!J1340)), "")&amp;
  " | "&amp; SOURCE!K1340&amp;      IF(SOURCE!$X$2-LEN(SOURCE!K1340) &gt;= 0, REPT(" ",SOURCE!$X$2-LEN(SOURCE!K1340)), "")&amp;
      "},"&amp;IF(SOURCE!L1340&lt;&gt;"",""&amp;SOURCE!L1340,"")
 )
)
)</f>
        <v>/* 1307 */  { fnCurveFitting,              CF_ROOT_FITTING,             "RootF",                                       "RootF",                                       (0 &lt;&lt; TAM_MAX_BITS) |     0, CAT_FNCT | SLS_ENABLED   | US_ENABLED  },</v>
      </c>
    </row>
    <row r="1341" spans="1:1">
      <c r="A1341" s="168" t="str">
        <f>IF(AND(OR(SOURCE!A1341="",ISBLANK(SOURCE!A1341)),SOURCE!B1341&gt;0),IF(ISBLANK(SOURCE!C1341),"",SOURCE!C1341),
IF(SOURCE!B1341&lt;0,VLOOKUP(SOURCE!B1341,lookups!A$1:B$25,2,0),
  IF(ISBLANK(SOURCE!B1341),
    "",
    "/* "&amp;TEXT(SOURCE!B1341,"???0")&amp;" *"&amp;
      SOURCE!C1341&amp;", "&amp; IF(SOURCE!$O$2-LEN(SOURCE!C1341) &gt;= 0, REPT(" ",SOURCE!$O$2-LEN(SOURCE!C1341)), "")&amp;
      SOURCE!D1341&amp;", "&amp; IF(SOURCE!$P$2-LEN(SOURCE!D1341) &gt;= 0, REPT(" ",SOURCE!$P$2-LEN(SOURCE!D1341)), "")&amp;
      SOURCE!E1341&amp;", "&amp; IF(SOURCE!$Q$2-LEN(SOURCE!E1341) &gt;=0, REPT(" ",SOURCE!$Q$2-LEN(SOURCE!E1341)), "")&amp;
      SOURCE!F1341&amp;", "&amp; IF(SOURCE!$R$2-LEN(SOURCE!F1341) &gt;= 0, REPT(" ",SOURCE!$R$2-LEN(SOURCE!F1341)+2), "")&amp;"("&amp;
      SUBSTITUTE(TEXT(SOURCE!G1341,"??0"),"  ","")&amp;" &lt;&lt; TAM_MAX_BITS) |"&amp; IF(SOURCE!$S$2-3 &gt;= 0, REPT(" ",SOURCE!$S$2-5+4+1-1-LEN(SUBSTITUTE(SUBSTITUTE(TEXT(SOURCE!H1341,"????0"),"  ","")," ",""))), "")&amp;
      SUBSTITUTE(SUBSTITUTE(TEXT(SOURCE!H1341,"????0"),"  ","")," ","")&amp;","&amp; IF(SOURCE!$T$2-3 &gt;= 0, REPT(" ",SOURCE!$T$2-3-5), "")&amp;
      SOURCE!I1341&amp;" | "&amp; IF(SOURCE!$U$2-LEN(SOURCE!I1341) &gt;= 0, REPT(" ",SOURCE!$U$2-LEN(SOURCE!I1341)), "")&amp;
      SOURCE!J1341&amp;      IF(SOURCE!$V$2-LEN(SOURCE!J1341) &gt;= 0, REPT(" ",SOURCE!$V$2-LEN(SOURCE!J1341)), "")&amp;
  " | "&amp; SOURCE!K1341&amp;      IF(SOURCE!$X$2-LEN(SOURCE!K1341) &gt;= 0, REPT(" ",SOURCE!$X$2-LEN(SOURCE!K1341)), "")&amp;
      "},"&amp;IF(SOURCE!L1341&lt;&gt;"",""&amp;SOURCE!L1341,"")
 )
)
)</f>
        <v>/* 1308 */  { itemToBeCoded,               NOPARAM,                     "1308",                                        "1308",                                        (0 &lt;&lt; TAM_MAX_BITS) |     0, CAT_FREE | SLS_ENABLED   | US_UNCHANGED},</v>
      </c>
    </row>
    <row r="1342" spans="1:1">
      <c r="A1342" s="168" t="str">
        <f>IF(AND(OR(SOURCE!A1342="",ISBLANK(SOURCE!A1342)),SOURCE!B1342&gt;0),IF(ISBLANK(SOURCE!C1342),"",SOURCE!C1342),
IF(SOURCE!B1342&lt;0,VLOOKUP(SOURCE!B1342,lookups!A$1:B$25,2,0),
  IF(ISBLANK(SOURCE!B1342),
    "",
    "/* "&amp;TEXT(SOURCE!B1342,"???0")&amp;" *"&amp;
      SOURCE!C1342&amp;", "&amp; IF(SOURCE!$O$2-LEN(SOURCE!C1342) &gt;= 0, REPT(" ",SOURCE!$O$2-LEN(SOURCE!C1342)), "")&amp;
      SOURCE!D1342&amp;", "&amp; IF(SOURCE!$P$2-LEN(SOURCE!D1342) &gt;= 0, REPT(" ",SOURCE!$P$2-LEN(SOURCE!D1342)), "")&amp;
      SOURCE!E1342&amp;", "&amp; IF(SOURCE!$Q$2-LEN(SOURCE!E1342) &gt;=0, REPT(" ",SOURCE!$Q$2-LEN(SOURCE!E1342)), "")&amp;
      SOURCE!F1342&amp;", "&amp; IF(SOURCE!$R$2-LEN(SOURCE!F1342) &gt;= 0, REPT(" ",SOURCE!$R$2-LEN(SOURCE!F1342)+2), "")&amp;"("&amp;
      SUBSTITUTE(TEXT(SOURCE!G1342,"??0"),"  ","")&amp;" &lt;&lt; TAM_MAX_BITS) |"&amp; IF(SOURCE!$S$2-3 &gt;= 0, REPT(" ",SOURCE!$S$2-5+4+1-1-LEN(SUBSTITUTE(SUBSTITUTE(TEXT(SOURCE!H1342,"????0"),"  ","")," ",""))), "")&amp;
      SUBSTITUTE(SUBSTITUTE(TEXT(SOURCE!H1342,"????0"),"  ","")," ","")&amp;","&amp; IF(SOURCE!$T$2-3 &gt;= 0, REPT(" ",SOURCE!$T$2-3-5), "")&amp;
      SOURCE!I1342&amp;" | "&amp; IF(SOURCE!$U$2-LEN(SOURCE!I1342) &gt;= 0, REPT(" ",SOURCE!$U$2-LEN(SOURCE!I1342)), "")&amp;
      SOURCE!J1342&amp;      IF(SOURCE!$V$2-LEN(SOURCE!J1342) &gt;= 0, REPT(" ",SOURCE!$V$2-LEN(SOURCE!J1342)), "")&amp;
  " | "&amp; SOURCE!K1342&amp;      IF(SOURCE!$X$2-LEN(SOURCE!K1342) &gt;= 0, REPT(" ",SOURCE!$X$2-LEN(SOURCE!K1342)), "")&amp;
      "},"&amp;IF(SOURCE!L1342&lt;&gt;"",""&amp;SOURCE!L1342,"")
 )
)
)</f>
        <v>/* 1309 */  { itemToBeCoded,               NOPARAM,                     "1309",                                        "1309",                                        (0 &lt;&lt; TAM_MAX_BITS) |     0, CAT_FREE | SLS_ENABLED   | US_UNCHANGED},</v>
      </c>
    </row>
    <row r="1343" spans="1:1">
      <c r="A1343" s="168" t="str">
        <f>IF(AND(OR(SOURCE!A1343="",ISBLANK(SOURCE!A1343)),SOURCE!B1343&gt;0),IF(ISBLANK(SOURCE!C1343),"",SOURCE!C1343),
IF(SOURCE!B1343&lt;0,VLOOKUP(SOURCE!B1343,lookups!A$1:B$25,2,0),
  IF(ISBLANK(SOURCE!B1343),
    "",
    "/* "&amp;TEXT(SOURCE!B1343,"???0")&amp;" *"&amp;
      SOURCE!C1343&amp;", "&amp; IF(SOURCE!$O$2-LEN(SOURCE!C1343) &gt;= 0, REPT(" ",SOURCE!$O$2-LEN(SOURCE!C1343)), "")&amp;
      SOURCE!D1343&amp;", "&amp; IF(SOURCE!$P$2-LEN(SOURCE!D1343) &gt;= 0, REPT(" ",SOURCE!$P$2-LEN(SOURCE!D1343)), "")&amp;
      SOURCE!E1343&amp;", "&amp; IF(SOURCE!$Q$2-LEN(SOURCE!E1343) &gt;=0, REPT(" ",SOURCE!$Q$2-LEN(SOURCE!E1343)), "")&amp;
      SOURCE!F1343&amp;", "&amp; IF(SOURCE!$R$2-LEN(SOURCE!F1343) &gt;= 0, REPT(" ",SOURCE!$R$2-LEN(SOURCE!F1343)+2), "")&amp;"("&amp;
      SUBSTITUTE(TEXT(SOURCE!G1343,"??0"),"  ","")&amp;" &lt;&lt; TAM_MAX_BITS) |"&amp; IF(SOURCE!$S$2-3 &gt;= 0, REPT(" ",SOURCE!$S$2-5+4+1-1-LEN(SUBSTITUTE(SUBSTITUTE(TEXT(SOURCE!H1343,"????0"),"  ","")," ",""))), "")&amp;
      SUBSTITUTE(SUBSTITUTE(TEXT(SOURCE!H1343,"????0"),"  ","")," ","")&amp;","&amp; IF(SOURCE!$T$2-3 &gt;= 0, REPT(" ",SOURCE!$T$2-3-5), "")&amp;
      SOURCE!I1343&amp;" | "&amp; IF(SOURCE!$U$2-LEN(SOURCE!I1343) &gt;= 0, REPT(" ",SOURCE!$U$2-LEN(SOURCE!I1343)), "")&amp;
      SOURCE!J1343&amp;      IF(SOURCE!$V$2-LEN(SOURCE!J1343) &gt;= 0, REPT(" ",SOURCE!$V$2-LEN(SOURCE!J1343)), "")&amp;
  " | "&amp; SOURCE!K1343&amp;      IF(SOURCE!$X$2-LEN(SOURCE!K1343) &gt;= 0, REPT(" ",SOURCE!$X$2-LEN(SOURCE!K1343)), "")&amp;
      "},"&amp;IF(SOURCE!L1343&lt;&gt;"",""&amp;SOURCE!L1343,"")
 )
)
)</f>
        <v>/* 1310 */  { itemToBeCoded,               NOPARAM,                     "1310",                                        "1310",                                        (0 &lt;&lt; TAM_MAX_BITS) |     0, CAT_FREE | SLS_ENABLED   | US_UNCHANGED},</v>
      </c>
    </row>
    <row r="1344" spans="1:1">
      <c r="A1344" s="168" t="str">
        <f>IF(AND(OR(SOURCE!A1344="",ISBLANK(SOURCE!A1344)),SOURCE!B1344&gt;0),IF(ISBLANK(SOURCE!C1344),"",SOURCE!C1344),
IF(SOURCE!B1344&lt;0,VLOOKUP(SOURCE!B1344,lookups!A$1:B$25,2,0),
  IF(ISBLANK(SOURCE!B1344),
    "",
    "/* "&amp;TEXT(SOURCE!B1344,"???0")&amp;" *"&amp;
      SOURCE!C1344&amp;", "&amp; IF(SOURCE!$O$2-LEN(SOURCE!C1344) &gt;= 0, REPT(" ",SOURCE!$O$2-LEN(SOURCE!C1344)), "")&amp;
      SOURCE!D1344&amp;", "&amp; IF(SOURCE!$P$2-LEN(SOURCE!D1344) &gt;= 0, REPT(" ",SOURCE!$P$2-LEN(SOURCE!D1344)), "")&amp;
      SOURCE!E1344&amp;", "&amp; IF(SOURCE!$Q$2-LEN(SOURCE!E1344) &gt;=0, REPT(" ",SOURCE!$Q$2-LEN(SOURCE!E1344)), "")&amp;
      SOURCE!F1344&amp;", "&amp; IF(SOURCE!$R$2-LEN(SOURCE!F1344) &gt;= 0, REPT(" ",SOURCE!$R$2-LEN(SOURCE!F1344)+2), "")&amp;"("&amp;
      SUBSTITUTE(TEXT(SOURCE!G1344,"??0"),"  ","")&amp;" &lt;&lt; TAM_MAX_BITS) |"&amp; IF(SOURCE!$S$2-3 &gt;= 0, REPT(" ",SOURCE!$S$2-5+4+1-1-LEN(SUBSTITUTE(SUBSTITUTE(TEXT(SOURCE!H1344,"????0"),"  ","")," ",""))), "")&amp;
      SUBSTITUTE(SUBSTITUTE(TEXT(SOURCE!H1344,"????0"),"  ","")," ","")&amp;","&amp; IF(SOURCE!$T$2-3 &gt;= 0, REPT(" ",SOURCE!$T$2-3-5), "")&amp;
      SOURCE!I1344&amp;" | "&amp; IF(SOURCE!$U$2-LEN(SOURCE!I1344) &gt;= 0, REPT(" ",SOURCE!$U$2-LEN(SOURCE!I1344)), "")&amp;
      SOURCE!J1344&amp;      IF(SOURCE!$V$2-LEN(SOURCE!J1344) &gt;= 0, REPT(" ",SOURCE!$V$2-LEN(SOURCE!J1344)), "")&amp;
  " | "&amp; SOURCE!K1344&amp;      IF(SOURCE!$X$2-LEN(SOURCE!K1344) &gt;= 0, REPT(" ",SOURCE!$X$2-LEN(SOURCE!K1344)), "")&amp;
      "},"&amp;IF(SOURCE!L1344&lt;&gt;"",""&amp;SOURCE!L1344,"")
 )
)
)</f>
        <v>/* 1311 */  { itemToBeCoded,               NOPARAM,                     "1311",                                        "1311",                                        (0 &lt;&lt; TAM_MAX_BITS) |     0, CAT_FREE | SLS_ENABLED   | US_UNCHANGED},</v>
      </c>
    </row>
    <row r="1345" spans="1:1">
      <c r="A1345" s="168" t="str">
        <f>IF(AND(OR(SOURCE!A1345="",ISBLANK(SOURCE!A1345)),SOURCE!B1345&gt;0),IF(ISBLANK(SOURCE!C1345),"",SOURCE!C1345),
IF(SOURCE!B1345&lt;0,VLOOKUP(SOURCE!B1345,lookups!A$1:B$25,2,0),
  IF(ISBLANK(SOURCE!B1345),
    "",
    "/* "&amp;TEXT(SOURCE!B1345,"???0")&amp;" *"&amp;
      SOURCE!C1345&amp;", "&amp; IF(SOURCE!$O$2-LEN(SOURCE!C1345) &gt;= 0, REPT(" ",SOURCE!$O$2-LEN(SOURCE!C1345)), "")&amp;
      SOURCE!D1345&amp;", "&amp; IF(SOURCE!$P$2-LEN(SOURCE!D1345) &gt;= 0, REPT(" ",SOURCE!$P$2-LEN(SOURCE!D1345)), "")&amp;
      SOURCE!E1345&amp;", "&amp; IF(SOURCE!$Q$2-LEN(SOURCE!E1345) &gt;=0, REPT(" ",SOURCE!$Q$2-LEN(SOURCE!E1345)), "")&amp;
      SOURCE!F1345&amp;", "&amp; IF(SOURCE!$R$2-LEN(SOURCE!F1345) &gt;= 0, REPT(" ",SOURCE!$R$2-LEN(SOURCE!F1345)+2), "")&amp;"("&amp;
      SUBSTITUTE(TEXT(SOURCE!G1345,"??0"),"  ","")&amp;" &lt;&lt; TAM_MAX_BITS) |"&amp; IF(SOURCE!$S$2-3 &gt;= 0, REPT(" ",SOURCE!$S$2-5+4+1-1-LEN(SUBSTITUTE(SUBSTITUTE(TEXT(SOURCE!H1345,"????0"),"  ","")," ",""))), "")&amp;
      SUBSTITUTE(SUBSTITUTE(TEXT(SOURCE!H1345,"????0"),"  ","")," ","")&amp;","&amp; IF(SOURCE!$T$2-3 &gt;= 0, REPT(" ",SOURCE!$T$2-3-5), "")&amp;
      SOURCE!I1345&amp;" | "&amp; IF(SOURCE!$U$2-LEN(SOURCE!I1345) &gt;= 0, REPT(" ",SOURCE!$U$2-LEN(SOURCE!I1345)), "")&amp;
      SOURCE!J1345&amp;      IF(SOURCE!$V$2-LEN(SOURCE!J1345) &gt;= 0, REPT(" ",SOURCE!$V$2-LEN(SOURCE!J1345)), "")&amp;
  " | "&amp; SOURCE!K1345&amp;      IF(SOURCE!$X$2-LEN(SOURCE!K1345) &gt;= 0, REPT(" ",SOURCE!$X$2-LEN(SOURCE!K1345)), "")&amp;
      "},"&amp;IF(SOURCE!L1345&lt;&gt;"",""&amp;SOURCE!L1345,"")
 )
)
)</f>
        <v>/* 1312 */  { itemToBeCoded,               NOPARAM,                     "1312",                                        "1312",                                        (0 &lt;&lt; TAM_MAX_BITS) |     0, CAT_FREE | SLS_ENABLED   | US_UNCHANGED},</v>
      </c>
    </row>
    <row r="1346" spans="1:1">
      <c r="A1346" s="168" t="str">
        <f>IF(AND(OR(SOURCE!A1346="",ISBLANK(SOURCE!A1346)),SOURCE!B1346&gt;0),IF(ISBLANK(SOURCE!C1346),"",SOURCE!C1346),
IF(SOURCE!B1346&lt;0,VLOOKUP(SOURCE!B1346,lookups!A$1:B$25,2,0),
  IF(ISBLANK(SOURCE!B1346),
    "",
    "/* "&amp;TEXT(SOURCE!B1346,"???0")&amp;" *"&amp;
      SOURCE!C1346&amp;", "&amp; IF(SOURCE!$O$2-LEN(SOURCE!C1346) &gt;= 0, REPT(" ",SOURCE!$O$2-LEN(SOURCE!C1346)), "")&amp;
      SOURCE!D1346&amp;", "&amp; IF(SOURCE!$P$2-LEN(SOURCE!D1346) &gt;= 0, REPT(" ",SOURCE!$P$2-LEN(SOURCE!D1346)), "")&amp;
      SOURCE!E1346&amp;", "&amp; IF(SOURCE!$Q$2-LEN(SOURCE!E1346) &gt;=0, REPT(" ",SOURCE!$Q$2-LEN(SOURCE!E1346)), "")&amp;
      SOURCE!F1346&amp;", "&amp; IF(SOURCE!$R$2-LEN(SOURCE!F1346) &gt;= 0, REPT(" ",SOURCE!$R$2-LEN(SOURCE!F1346)+2), "")&amp;"("&amp;
      SUBSTITUTE(TEXT(SOURCE!G1346,"??0"),"  ","")&amp;" &lt;&lt; TAM_MAX_BITS) |"&amp; IF(SOURCE!$S$2-3 &gt;= 0, REPT(" ",SOURCE!$S$2-5+4+1-1-LEN(SUBSTITUTE(SUBSTITUTE(TEXT(SOURCE!H1346,"????0"),"  ","")," ",""))), "")&amp;
      SUBSTITUTE(SUBSTITUTE(TEXT(SOURCE!H1346,"????0"),"  ","")," ","")&amp;","&amp; IF(SOURCE!$T$2-3 &gt;= 0, REPT(" ",SOURCE!$T$2-3-5), "")&amp;
      SOURCE!I1346&amp;" | "&amp; IF(SOURCE!$U$2-LEN(SOURCE!I1346) &gt;= 0, REPT(" ",SOURCE!$U$2-LEN(SOURCE!I1346)), "")&amp;
      SOURCE!J1346&amp;      IF(SOURCE!$V$2-LEN(SOURCE!J1346) &gt;= 0, REPT(" ",SOURCE!$V$2-LEN(SOURCE!J1346)), "")&amp;
  " | "&amp; SOURCE!K1346&amp;      IF(SOURCE!$X$2-LEN(SOURCE!K1346) &gt;= 0, REPT(" ",SOURCE!$X$2-LEN(SOURCE!K1346)), "")&amp;
      "},"&amp;IF(SOURCE!L1346&lt;&gt;"",""&amp;SOURCE!L1346,"")
 )
)
)</f>
        <v/>
      </c>
    </row>
    <row r="1347" spans="1:1">
      <c r="A1347" s="168" t="str">
        <f>IF(AND(OR(SOURCE!A1347="",ISBLANK(SOURCE!A1347)),SOURCE!B1347&gt;0),IF(ISBLANK(SOURCE!C1347),"",SOURCE!C1347),
IF(SOURCE!B1347&lt;0,VLOOKUP(SOURCE!B1347,lookups!A$1:B$25,2,0),
  IF(ISBLANK(SOURCE!B1347),
    "",
    "/* "&amp;TEXT(SOURCE!B1347,"???0")&amp;" *"&amp;
      SOURCE!C1347&amp;", "&amp; IF(SOURCE!$O$2-LEN(SOURCE!C1347) &gt;= 0, REPT(" ",SOURCE!$O$2-LEN(SOURCE!C1347)), "")&amp;
      SOURCE!D1347&amp;", "&amp; IF(SOURCE!$P$2-LEN(SOURCE!D1347) &gt;= 0, REPT(" ",SOURCE!$P$2-LEN(SOURCE!D1347)), "")&amp;
      SOURCE!E1347&amp;", "&amp; IF(SOURCE!$Q$2-LEN(SOURCE!E1347) &gt;=0, REPT(" ",SOURCE!$Q$2-LEN(SOURCE!E1347)), "")&amp;
      SOURCE!F1347&amp;", "&amp; IF(SOURCE!$R$2-LEN(SOURCE!F1347) &gt;= 0, REPT(" ",SOURCE!$R$2-LEN(SOURCE!F1347)+2), "")&amp;"("&amp;
      SUBSTITUTE(TEXT(SOURCE!G1347,"??0"),"  ","")&amp;" &lt;&lt; TAM_MAX_BITS) |"&amp; IF(SOURCE!$S$2-3 &gt;= 0, REPT(" ",SOURCE!$S$2-5+4+1-1-LEN(SUBSTITUTE(SUBSTITUTE(TEXT(SOURCE!H1347,"????0"),"  ","")," ",""))), "")&amp;
      SUBSTITUTE(SUBSTITUTE(TEXT(SOURCE!H1347,"????0"),"  ","")," ","")&amp;","&amp; IF(SOURCE!$T$2-3 &gt;= 0, REPT(" ",SOURCE!$T$2-3-5), "")&amp;
      SOURCE!I1347&amp;" | "&amp; IF(SOURCE!$U$2-LEN(SOURCE!I1347) &gt;= 0, REPT(" ",SOURCE!$U$2-LEN(SOURCE!I1347)), "")&amp;
      SOURCE!J1347&amp;      IF(SOURCE!$V$2-LEN(SOURCE!J1347) &gt;= 0, REPT(" ",SOURCE!$V$2-LEN(SOURCE!J1347)), "")&amp;
  " | "&amp; SOURCE!K1347&amp;      IF(SOURCE!$X$2-LEN(SOURCE!K1347) &gt;= 0, REPT(" ",SOURCE!$X$2-LEN(SOURCE!K1347)), "")&amp;
      "},"&amp;IF(SOURCE!L1347&lt;&gt;"",""&amp;SOURCE!L1347,"")
 )
)
)</f>
        <v/>
      </c>
    </row>
    <row r="1348" spans="1:1">
      <c r="A1348" s="168" t="str">
        <f>IF(AND(OR(SOURCE!A1348="",ISBLANK(SOURCE!A1348)),SOURCE!B1348&gt;0),IF(ISBLANK(SOURCE!C1348),"",SOURCE!C1348),
IF(SOURCE!B1348&lt;0,VLOOKUP(SOURCE!B1348,lookups!A$1:B$25,2,0),
  IF(ISBLANK(SOURCE!B1348),
    "",
    "/* "&amp;TEXT(SOURCE!B1348,"???0")&amp;" *"&amp;
      SOURCE!C1348&amp;", "&amp; IF(SOURCE!$O$2-LEN(SOURCE!C1348) &gt;= 0, REPT(" ",SOURCE!$O$2-LEN(SOURCE!C1348)), "")&amp;
      SOURCE!D1348&amp;", "&amp; IF(SOURCE!$P$2-LEN(SOURCE!D1348) &gt;= 0, REPT(" ",SOURCE!$P$2-LEN(SOURCE!D1348)), "")&amp;
      SOURCE!E1348&amp;", "&amp; IF(SOURCE!$Q$2-LEN(SOURCE!E1348) &gt;=0, REPT(" ",SOURCE!$Q$2-LEN(SOURCE!E1348)), "")&amp;
      SOURCE!F1348&amp;", "&amp; IF(SOURCE!$R$2-LEN(SOURCE!F1348) &gt;= 0, REPT(" ",SOURCE!$R$2-LEN(SOURCE!F1348)+2), "")&amp;"("&amp;
      SUBSTITUTE(TEXT(SOURCE!G1348,"??0"),"  ","")&amp;" &lt;&lt; TAM_MAX_BITS) |"&amp; IF(SOURCE!$S$2-3 &gt;= 0, REPT(" ",SOURCE!$S$2-5+4+1-1-LEN(SUBSTITUTE(SUBSTITUTE(TEXT(SOURCE!H1348,"????0"),"  ","")," ",""))), "")&amp;
      SUBSTITUTE(SUBSTITUTE(TEXT(SOURCE!H1348,"????0"),"  ","")," ","")&amp;","&amp; IF(SOURCE!$T$2-3 &gt;= 0, REPT(" ",SOURCE!$T$2-3-5), "")&amp;
      SOURCE!I1348&amp;" | "&amp; IF(SOURCE!$U$2-LEN(SOURCE!I1348) &gt;= 0, REPT(" ",SOURCE!$U$2-LEN(SOURCE!I1348)), "")&amp;
      SOURCE!J1348&amp;      IF(SOURCE!$V$2-LEN(SOURCE!J1348) &gt;= 0, REPT(" ",SOURCE!$V$2-LEN(SOURCE!J1348)), "")&amp;
  " | "&amp; SOURCE!K1348&amp;      IF(SOURCE!$X$2-LEN(SOURCE!K1348) &gt;= 0, REPT(" ",SOURCE!$X$2-LEN(SOURCE!K1348)), "")&amp;
      "},"&amp;IF(SOURCE!L1348&lt;&gt;"",""&amp;SOURCE!L1348,"")
 )
)
)</f>
        <v>// Menus</v>
      </c>
    </row>
    <row r="1349" spans="1:1">
      <c r="A1349" s="168" t="str">
        <f>IF(AND(OR(SOURCE!A1349="",ISBLANK(SOURCE!A1349)),SOURCE!B1349&gt;0),IF(ISBLANK(SOURCE!C1349),"",SOURCE!C1349),
IF(SOURCE!B1349&lt;0,VLOOKUP(SOURCE!B1349,lookups!A$1:B$25,2,0),
  IF(ISBLANK(SOURCE!B1349),
    "",
    "/* "&amp;TEXT(SOURCE!B1349,"???0")&amp;" *"&amp;
      SOURCE!C1349&amp;", "&amp; IF(SOURCE!$O$2-LEN(SOURCE!C1349) &gt;= 0, REPT(" ",SOURCE!$O$2-LEN(SOURCE!C1349)), "")&amp;
      SOURCE!D1349&amp;", "&amp; IF(SOURCE!$P$2-LEN(SOURCE!D1349) &gt;= 0, REPT(" ",SOURCE!$P$2-LEN(SOURCE!D1349)), "")&amp;
      SOURCE!E1349&amp;", "&amp; IF(SOURCE!$Q$2-LEN(SOURCE!E1349) &gt;=0, REPT(" ",SOURCE!$Q$2-LEN(SOURCE!E1349)), "")&amp;
      SOURCE!F1349&amp;", "&amp; IF(SOURCE!$R$2-LEN(SOURCE!F1349) &gt;= 0, REPT(" ",SOURCE!$R$2-LEN(SOURCE!F1349)+2), "")&amp;"("&amp;
      SUBSTITUTE(TEXT(SOURCE!G1349,"??0"),"  ","")&amp;" &lt;&lt; TAM_MAX_BITS) |"&amp; IF(SOURCE!$S$2-3 &gt;= 0, REPT(" ",SOURCE!$S$2-5+4+1-1-LEN(SUBSTITUTE(SUBSTITUTE(TEXT(SOURCE!H1349,"????0"),"  ","")," ",""))), "")&amp;
      SUBSTITUTE(SUBSTITUTE(TEXT(SOURCE!H1349,"????0"),"  ","")," ","")&amp;","&amp; IF(SOURCE!$T$2-3 &gt;= 0, REPT(" ",SOURCE!$T$2-3-5), "")&amp;
      SOURCE!I1349&amp;" | "&amp; IF(SOURCE!$U$2-LEN(SOURCE!I1349) &gt;= 0, REPT(" ",SOURCE!$U$2-LEN(SOURCE!I1349)), "")&amp;
      SOURCE!J1349&amp;      IF(SOURCE!$V$2-LEN(SOURCE!J1349) &gt;= 0, REPT(" ",SOURCE!$V$2-LEN(SOURCE!J1349)), "")&amp;
  " | "&amp; SOURCE!K1349&amp;      IF(SOURCE!$X$2-LEN(SOURCE!K1349) &gt;= 0, REPT(" ",SOURCE!$X$2-LEN(SOURCE!K1349)), "")&amp;
      "},"&amp;IF(SOURCE!L1349&lt;&gt;"",""&amp;SOURCE!L1349,"")
 )
)
)</f>
        <v>/* 1313 */  { itemToBeCoded,               NOPARAM,                     "ADV",                                         "ADV",                                         (0 &lt;&lt; TAM_MAX_BITS) |     0, CAT_MENU | SLS_UNCHANGED | US_UNCHANGED},</v>
      </c>
    </row>
    <row r="1350" spans="1:1">
      <c r="A1350" s="168" t="str">
        <f>IF(AND(OR(SOURCE!A1350="",ISBLANK(SOURCE!A1350)),SOURCE!B1350&gt;0),IF(ISBLANK(SOURCE!C1350),"",SOURCE!C1350),
IF(SOURCE!B1350&lt;0,VLOOKUP(SOURCE!B1350,lookups!A$1:B$25,2,0),
  IF(ISBLANK(SOURCE!B1350),
    "",
    "/* "&amp;TEXT(SOURCE!B1350,"???0")&amp;" *"&amp;
      SOURCE!C1350&amp;", "&amp; IF(SOURCE!$O$2-LEN(SOURCE!C1350) &gt;= 0, REPT(" ",SOURCE!$O$2-LEN(SOURCE!C1350)), "")&amp;
      SOURCE!D1350&amp;", "&amp; IF(SOURCE!$P$2-LEN(SOURCE!D1350) &gt;= 0, REPT(" ",SOURCE!$P$2-LEN(SOURCE!D1350)), "")&amp;
      SOURCE!E1350&amp;", "&amp; IF(SOURCE!$Q$2-LEN(SOURCE!E1350) &gt;=0, REPT(" ",SOURCE!$Q$2-LEN(SOURCE!E1350)), "")&amp;
      SOURCE!F1350&amp;", "&amp; IF(SOURCE!$R$2-LEN(SOURCE!F1350) &gt;= 0, REPT(" ",SOURCE!$R$2-LEN(SOURCE!F1350)+2), "")&amp;"("&amp;
      SUBSTITUTE(TEXT(SOURCE!G1350,"??0"),"  ","")&amp;" &lt;&lt; TAM_MAX_BITS) |"&amp; IF(SOURCE!$S$2-3 &gt;= 0, REPT(" ",SOURCE!$S$2-5+4+1-1-LEN(SUBSTITUTE(SUBSTITUTE(TEXT(SOURCE!H1350,"????0"),"  ","")," ",""))), "")&amp;
      SUBSTITUTE(SUBSTITUTE(TEXT(SOURCE!H1350,"????0"),"  ","")," ","")&amp;","&amp; IF(SOURCE!$T$2-3 &gt;= 0, REPT(" ",SOURCE!$T$2-3-5), "")&amp;
      SOURCE!I1350&amp;" | "&amp; IF(SOURCE!$U$2-LEN(SOURCE!I1350) &gt;= 0, REPT(" ",SOURCE!$U$2-LEN(SOURCE!I1350)), "")&amp;
      SOURCE!J1350&amp;      IF(SOURCE!$V$2-LEN(SOURCE!J1350) &gt;= 0, REPT(" ",SOURCE!$V$2-LEN(SOURCE!J1350)), "")&amp;
  " | "&amp; SOURCE!K1350&amp;      IF(SOURCE!$X$2-LEN(SOURCE!K1350) &gt;= 0, REPT(" ",SOURCE!$X$2-LEN(SOURCE!K1350)), "")&amp;
      "},"&amp;IF(SOURCE!L1350&lt;&gt;"",""&amp;SOURCE!L1350,"")
 )
)
)</f>
        <v>/* 1314 */  { itemToBeCoded,               NOPARAM,                     "ANGLES",                                      "ANGLES",                                      (0 &lt;&lt; TAM_MAX_BITS) |     0, CAT_MENU | SLS_UNCHANGED | US_UNCHANGED},</v>
      </c>
    </row>
    <row r="1351" spans="1:1">
      <c r="A1351" s="168" t="str">
        <f>IF(AND(OR(SOURCE!A1351="",ISBLANK(SOURCE!A1351)),SOURCE!B1351&gt;0),IF(ISBLANK(SOURCE!C1351),"",SOURCE!C1351),
IF(SOURCE!B1351&lt;0,VLOOKUP(SOURCE!B1351,lookups!A$1:B$25,2,0),
  IF(ISBLANK(SOURCE!B1351),
    "",
    "/* "&amp;TEXT(SOURCE!B1351,"???0")&amp;" *"&amp;
      SOURCE!C1351&amp;", "&amp; IF(SOURCE!$O$2-LEN(SOURCE!C1351) &gt;= 0, REPT(" ",SOURCE!$O$2-LEN(SOURCE!C1351)), "")&amp;
      SOURCE!D1351&amp;", "&amp; IF(SOURCE!$P$2-LEN(SOURCE!D1351) &gt;= 0, REPT(" ",SOURCE!$P$2-LEN(SOURCE!D1351)), "")&amp;
      SOURCE!E1351&amp;", "&amp; IF(SOURCE!$Q$2-LEN(SOURCE!E1351) &gt;=0, REPT(" ",SOURCE!$Q$2-LEN(SOURCE!E1351)), "")&amp;
      SOURCE!F1351&amp;", "&amp; IF(SOURCE!$R$2-LEN(SOURCE!F1351) &gt;= 0, REPT(" ",SOURCE!$R$2-LEN(SOURCE!F1351)+2), "")&amp;"("&amp;
      SUBSTITUTE(TEXT(SOURCE!G1351,"??0"),"  ","")&amp;" &lt;&lt; TAM_MAX_BITS) |"&amp; IF(SOURCE!$S$2-3 &gt;= 0, REPT(" ",SOURCE!$S$2-5+4+1-1-LEN(SUBSTITUTE(SUBSTITUTE(TEXT(SOURCE!H1351,"????0"),"  ","")," ",""))), "")&amp;
      SUBSTITUTE(SUBSTITUTE(TEXT(SOURCE!H1351,"????0"),"  ","")," ","")&amp;","&amp; IF(SOURCE!$T$2-3 &gt;= 0, REPT(" ",SOURCE!$T$2-3-5), "")&amp;
      SOURCE!I1351&amp;" | "&amp; IF(SOURCE!$U$2-LEN(SOURCE!I1351) &gt;= 0, REPT(" ",SOURCE!$U$2-LEN(SOURCE!I1351)), "")&amp;
      SOURCE!J1351&amp;      IF(SOURCE!$V$2-LEN(SOURCE!J1351) &gt;= 0, REPT(" ",SOURCE!$V$2-LEN(SOURCE!J1351)), "")&amp;
  " | "&amp; SOURCE!K1351&amp;      IF(SOURCE!$X$2-LEN(SOURCE!K1351) &gt;= 0, REPT(" ",SOURCE!$X$2-LEN(SOURCE!K1351)), "")&amp;
      "},"&amp;IF(SOURCE!L1351&lt;&gt;"",""&amp;SOURCE!L1351,"")
 )
)
)</f>
        <v>/* 1315 */  { itemToBeCoded,               NOPARAM,                     "PRINT",                                       "PRINT",                                       (0 &lt;&lt; TAM_MAX_BITS) |     0, CAT_MENU | SLS_UNCHANGED | US_UNCHANGED},</v>
      </c>
    </row>
    <row r="1352" spans="1:1">
      <c r="A1352" s="168" t="str">
        <f>IF(AND(OR(SOURCE!A1352="",ISBLANK(SOURCE!A1352)),SOURCE!B1352&gt;0),IF(ISBLANK(SOURCE!C1352),"",SOURCE!C1352),
IF(SOURCE!B1352&lt;0,VLOOKUP(SOURCE!B1352,lookups!A$1:B$25,2,0),
  IF(ISBLANK(SOURCE!B1352),
    "",
    "/* "&amp;TEXT(SOURCE!B1352,"???0")&amp;" *"&amp;
      SOURCE!C1352&amp;", "&amp; IF(SOURCE!$O$2-LEN(SOURCE!C1352) &gt;= 0, REPT(" ",SOURCE!$O$2-LEN(SOURCE!C1352)), "")&amp;
      SOURCE!D1352&amp;", "&amp; IF(SOURCE!$P$2-LEN(SOURCE!D1352) &gt;= 0, REPT(" ",SOURCE!$P$2-LEN(SOURCE!D1352)), "")&amp;
      SOURCE!E1352&amp;", "&amp; IF(SOURCE!$Q$2-LEN(SOURCE!E1352) &gt;=0, REPT(" ",SOURCE!$Q$2-LEN(SOURCE!E1352)), "")&amp;
      SOURCE!F1352&amp;", "&amp; IF(SOURCE!$R$2-LEN(SOURCE!F1352) &gt;= 0, REPT(" ",SOURCE!$R$2-LEN(SOURCE!F1352)+2), "")&amp;"("&amp;
      SUBSTITUTE(TEXT(SOURCE!G1352,"??0"),"  ","")&amp;" &lt;&lt; TAM_MAX_BITS) |"&amp; IF(SOURCE!$S$2-3 &gt;= 0, REPT(" ",SOURCE!$S$2-5+4+1-1-LEN(SUBSTITUTE(SUBSTITUTE(TEXT(SOURCE!H1352,"????0"),"  ","")," ",""))), "")&amp;
      SUBSTITUTE(SUBSTITUTE(TEXT(SOURCE!H1352,"????0"),"  ","")," ","")&amp;","&amp; IF(SOURCE!$T$2-3 &gt;= 0, REPT(" ",SOURCE!$T$2-3-5), "")&amp;
      SOURCE!I1352&amp;" | "&amp; IF(SOURCE!$U$2-LEN(SOURCE!I1352) &gt;= 0, REPT(" ",SOURCE!$U$2-LEN(SOURCE!I1352)), "")&amp;
      SOURCE!J1352&amp;      IF(SOURCE!$V$2-LEN(SOURCE!J1352) &gt;= 0, REPT(" ",SOURCE!$V$2-LEN(SOURCE!J1352)), "")&amp;
  " | "&amp; SOURCE!K1352&amp;      IF(SOURCE!$X$2-LEN(SOURCE!K1352) &gt;= 0, REPT(" ",SOURCE!$X$2-LEN(SOURCE!K1352)), "")&amp;
      "},"&amp;IF(SOURCE!L1352&lt;&gt;"",""&amp;SOURCE!L1352,"")
 )
)
)</f>
        <v>/* 1316 */  { itemToBeCoded,               NOPARAM/*#JM#*/,             "Area:",                                       "Area:",                                       (0 &lt;&lt; TAM_MAX_BITS) |     0, CAT_MENU | SLS_UNCHANGED | US_UNCHANGED},</v>
      </c>
    </row>
    <row r="1353" spans="1:1">
      <c r="A1353" s="168" t="str">
        <f>IF(AND(OR(SOURCE!A1353="",ISBLANK(SOURCE!A1353)),SOURCE!B1353&gt;0),IF(ISBLANK(SOURCE!C1353),"",SOURCE!C1353),
IF(SOURCE!B1353&lt;0,VLOOKUP(SOURCE!B1353,lookups!A$1:B$25,2,0),
  IF(ISBLANK(SOURCE!B1353),
    "",
    "/* "&amp;TEXT(SOURCE!B1353,"???0")&amp;" *"&amp;
      SOURCE!C1353&amp;", "&amp; IF(SOURCE!$O$2-LEN(SOURCE!C1353) &gt;= 0, REPT(" ",SOURCE!$O$2-LEN(SOURCE!C1353)), "")&amp;
      SOURCE!D1353&amp;", "&amp; IF(SOURCE!$P$2-LEN(SOURCE!D1353) &gt;= 0, REPT(" ",SOURCE!$P$2-LEN(SOURCE!D1353)), "")&amp;
      SOURCE!E1353&amp;", "&amp; IF(SOURCE!$Q$2-LEN(SOURCE!E1353) &gt;=0, REPT(" ",SOURCE!$Q$2-LEN(SOURCE!E1353)), "")&amp;
      SOURCE!F1353&amp;", "&amp; IF(SOURCE!$R$2-LEN(SOURCE!F1353) &gt;= 0, REPT(" ",SOURCE!$R$2-LEN(SOURCE!F1353)+2), "")&amp;"("&amp;
      SUBSTITUTE(TEXT(SOURCE!G1353,"??0"),"  ","")&amp;" &lt;&lt; TAM_MAX_BITS) |"&amp; IF(SOURCE!$S$2-3 &gt;= 0, REPT(" ",SOURCE!$S$2-5+4+1-1-LEN(SUBSTITUTE(SUBSTITUTE(TEXT(SOURCE!H1353,"????0"),"  ","")," ",""))), "")&amp;
      SUBSTITUTE(SUBSTITUTE(TEXT(SOURCE!H1353,"????0"),"  ","")," ","")&amp;","&amp; IF(SOURCE!$T$2-3 &gt;= 0, REPT(" ",SOURCE!$T$2-3-5), "")&amp;
      SOURCE!I1353&amp;" | "&amp; IF(SOURCE!$U$2-LEN(SOURCE!I1353) &gt;= 0, REPT(" ",SOURCE!$U$2-LEN(SOURCE!I1353)), "")&amp;
      SOURCE!J1353&amp;      IF(SOURCE!$V$2-LEN(SOURCE!J1353) &gt;= 0, REPT(" ",SOURCE!$V$2-LEN(SOURCE!J1353)), "")&amp;
  " | "&amp; SOURCE!K1353&amp;      IF(SOURCE!$X$2-LEN(SOURCE!K1353) &gt;= 0, REPT(" ",SOURCE!$X$2-LEN(SOURCE!K1353)), "")&amp;
      "},"&amp;IF(SOURCE!L1353&lt;&gt;"",""&amp;SOURCE!L1353,"")
 )
)
)</f>
        <v>/* 1317 */  { itemToBeCoded,               NOPARAM,                     "BITS",                                        "BITS",                                        (0 &lt;&lt; TAM_MAX_BITS) |     0, CAT_MENU | SLS_UNCHANGED | US_UNCHANGED},</v>
      </c>
    </row>
    <row r="1354" spans="1:1">
      <c r="A1354" s="168" t="str">
        <f>IF(AND(OR(SOURCE!A1354="",ISBLANK(SOURCE!A1354)),SOURCE!B1354&gt;0),IF(ISBLANK(SOURCE!C1354),"",SOURCE!C1354),
IF(SOURCE!B1354&lt;0,VLOOKUP(SOURCE!B1354,lookups!A$1:B$25,2,0),
  IF(ISBLANK(SOURCE!B1354),
    "",
    "/* "&amp;TEXT(SOURCE!B1354,"???0")&amp;" *"&amp;
      SOURCE!C1354&amp;", "&amp; IF(SOURCE!$O$2-LEN(SOURCE!C1354) &gt;= 0, REPT(" ",SOURCE!$O$2-LEN(SOURCE!C1354)), "")&amp;
      SOURCE!D1354&amp;", "&amp; IF(SOURCE!$P$2-LEN(SOURCE!D1354) &gt;= 0, REPT(" ",SOURCE!$P$2-LEN(SOURCE!D1354)), "")&amp;
      SOURCE!E1354&amp;", "&amp; IF(SOURCE!$Q$2-LEN(SOURCE!E1354) &gt;=0, REPT(" ",SOURCE!$Q$2-LEN(SOURCE!E1354)), "")&amp;
      SOURCE!F1354&amp;", "&amp; IF(SOURCE!$R$2-LEN(SOURCE!F1354) &gt;= 0, REPT(" ",SOURCE!$R$2-LEN(SOURCE!F1354)+2), "")&amp;"("&amp;
      SUBSTITUTE(TEXT(SOURCE!G1354,"??0"),"  ","")&amp;" &lt;&lt; TAM_MAX_BITS) |"&amp; IF(SOURCE!$S$2-3 &gt;= 0, REPT(" ",SOURCE!$S$2-5+4+1-1-LEN(SUBSTITUTE(SUBSTITUTE(TEXT(SOURCE!H1354,"????0"),"  ","")," ",""))), "")&amp;
      SUBSTITUTE(SUBSTITUTE(TEXT(SOURCE!H1354,"????0"),"  ","")," ","")&amp;","&amp; IF(SOURCE!$T$2-3 &gt;= 0, REPT(" ",SOURCE!$T$2-3-5), "")&amp;
      SOURCE!I1354&amp;" | "&amp; IF(SOURCE!$U$2-LEN(SOURCE!I1354) &gt;= 0, REPT(" ",SOURCE!$U$2-LEN(SOURCE!I1354)), "")&amp;
      SOURCE!J1354&amp;      IF(SOURCE!$V$2-LEN(SOURCE!J1354) &gt;= 0, REPT(" ",SOURCE!$V$2-LEN(SOURCE!J1354)), "")&amp;
  " | "&amp; SOURCE!K1354&amp;      IF(SOURCE!$X$2-LEN(SOURCE!K1354) &gt;= 0, REPT(" ",SOURCE!$X$2-LEN(SOURCE!K1354)), "")&amp;
      "},"&amp;IF(SOURCE!L1354&lt;&gt;"",""&amp;SOURCE!L1354,"")
 )
)
)</f>
        <v>/* 1318 */  { itemToBeCoded,               NOPARAM/*#JM#*/,             "CATALOG",                                     "CAT",                                         (0 &lt;&lt; TAM_MAX_BITS) |     0, CAT_MENU | SLS_UNCHANGED | US_UNCHANGED},// JM</v>
      </c>
    </row>
    <row r="1355" spans="1:1">
      <c r="A1355" s="168" t="str">
        <f>IF(AND(OR(SOURCE!A1355="",ISBLANK(SOURCE!A1355)),SOURCE!B1355&gt;0),IF(ISBLANK(SOURCE!C1355),"",SOURCE!C1355),
IF(SOURCE!B1355&lt;0,VLOOKUP(SOURCE!B1355,lookups!A$1:B$25,2,0),
  IF(ISBLANK(SOURCE!B1355),
    "",
    "/* "&amp;TEXT(SOURCE!B1355,"???0")&amp;" *"&amp;
      SOURCE!C1355&amp;", "&amp; IF(SOURCE!$O$2-LEN(SOURCE!C1355) &gt;= 0, REPT(" ",SOURCE!$O$2-LEN(SOURCE!C1355)), "")&amp;
      SOURCE!D1355&amp;", "&amp; IF(SOURCE!$P$2-LEN(SOURCE!D1355) &gt;= 0, REPT(" ",SOURCE!$P$2-LEN(SOURCE!D1355)), "")&amp;
      SOURCE!E1355&amp;", "&amp; IF(SOURCE!$Q$2-LEN(SOURCE!E1355) &gt;=0, REPT(" ",SOURCE!$Q$2-LEN(SOURCE!E1355)), "")&amp;
      SOURCE!F1355&amp;", "&amp; IF(SOURCE!$R$2-LEN(SOURCE!F1355) &gt;= 0, REPT(" ",SOURCE!$R$2-LEN(SOURCE!F1355)+2), "")&amp;"("&amp;
      SUBSTITUTE(TEXT(SOURCE!G1355,"??0"),"  ","")&amp;" &lt;&lt; TAM_MAX_BITS) |"&amp; IF(SOURCE!$S$2-3 &gt;= 0, REPT(" ",SOURCE!$S$2-5+4+1-1-LEN(SUBSTITUTE(SUBSTITUTE(TEXT(SOURCE!H1355,"????0"),"  ","")," ",""))), "")&amp;
      SUBSTITUTE(SUBSTITUTE(TEXT(SOURCE!H1355,"????0"),"  ","")," ","")&amp;","&amp; IF(SOURCE!$T$2-3 &gt;= 0, REPT(" ",SOURCE!$T$2-3-5), "")&amp;
      SOURCE!I1355&amp;" | "&amp; IF(SOURCE!$U$2-LEN(SOURCE!I1355) &gt;= 0, REPT(" ",SOURCE!$U$2-LEN(SOURCE!I1355)), "")&amp;
      SOURCE!J1355&amp;      IF(SOURCE!$V$2-LEN(SOURCE!J1355) &gt;= 0, REPT(" ",SOURCE!$V$2-LEN(SOURCE!J1355)), "")&amp;
  " | "&amp; SOURCE!K1355&amp;      IF(SOURCE!$X$2-LEN(SOURCE!K1355) &gt;= 0, REPT(" ",SOURCE!$X$2-LEN(SOURCE!K1355)), "")&amp;
      "},"&amp;IF(SOURCE!L1355&lt;&gt;"",""&amp;SOURCE!L1355,"")
 )
)
)</f>
        <v>/* 1319 */  { itemToBeCoded,               NOPARAM,                     "CHARS",                                       "CHARS",                                       (0 &lt;&lt; TAM_MAX_BITS) |     0, CAT_MENU | SLS_UNCHANGED | US_UNCHANGED},</v>
      </c>
    </row>
    <row r="1356" spans="1:1">
      <c r="A1356" s="168" t="str">
        <f>IF(AND(OR(SOURCE!A1356="",ISBLANK(SOURCE!A1356)),SOURCE!B1356&gt;0),IF(ISBLANK(SOURCE!C1356),"",SOURCE!C1356),
IF(SOURCE!B1356&lt;0,VLOOKUP(SOURCE!B1356,lookups!A$1:B$25,2,0),
  IF(ISBLANK(SOURCE!B1356),
    "",
    "/* "&amp;TEXT(SOURCE!B1356,"???0")&amp;" *"&amp;
      SOURCE!C1356&amp;", "&amp; IF(SOURCE!$O$2-LEN(SOURCE!C1356) &gt;= 0, REPT(" ",SOURCE!$O$2-LEN(SOURCE!C1356)), "")&amp;
      SOURCE!D1356&amp;", "&amp; IF(SOURCE!$P$2-LEN(SOURCE!D1356) &gt;= 0, REPT(" ",SOURCE!$P$2-LEN(SOURCE!D1356)), "")&amp;
      SOURCE!E1356&amp;", "&amp; IF(SOURCE!$Q$2-LEN(SOURCE!E1356) &gt;=0, REPT(" ",SOURCE!$Q$2-LEN(SOURCE!E1356)), "")&amp;
      SOURCE!F1356&amp;", "&amp; IF(SOURCE!$R$2-LEN(SOURCE!F1356) &gt;= 0, REPT(" ",SOURCE!$R$2-LEN(SOURCE!F1356)+2), "")&amp;"("&amp;
      SUBSTITUTE(TEXT(SOURCE!G1356,"??0"),"  ","")&amp;" &lt;&lt; TAM_MAX_BITS) |"&amp; IF(SOURCE!$S$2-3 &gt;= 0, REPT(" ",SOURCE!$S$2-5+4+1-1-LEN(SUBSTITUTE(SUBSTITUTE(TEXT(SOURCE!H1356,"????0"),"  ","")," ",""))), "")&amp;
      SUBSTITUTE(SUBSTITUTE(TEXT(SOURCE!H1356,"????0"),"  ","")," ","")&amp;","&amp; IF(SOURCE!$T$2-3 &gt;= 0, REPT(" ",SOURCE!$T$2-3-5), "")&amp;
      SOURCE!I1356&amp;" | "&amp; IF(SOURCE!$U$2-LEN(SOURCE!I1356) &gt;= 0, REPT(" ",SOURCE!$U$2-LEN(SOURCE!I1356)), "")&amp;
      SOURCE!J1356&amp;      IF(SOURCE!$V$2-LEN(SOURCE!J1356) &gt;= 0, REPT(" ",SOURCE!$V$2-LEN(SOURCE!J1356)), "")&amp;
  " | "&amp; SOURCE!K1356&amp;      IF(SOURCE!$X$2-LEN(SOURCE!K1356) &gt;= 0, REPT(" ",SOURCE!$X$2-LEN(SOURCE!K1356)), "")&amp;
      "},"&amp;IF(SOURCE!L1356&lt;&gt;"",""&amp;SOURCE!L1356,"")
 )
)
)</f>
        <v>/* 1320 */  { itemToBeCoded,               NOPARAM,                     "CLK",                                         "CLK",                                         (0 &lt;&lt; TAM_MAX_BITS) |     0, CAT_MENU | SLS_UNCHANGED | US_UNCHANGED},</v>
      </c>
    </row>
    <row r="1357" spans="1:1">
      <c r="A1357" s="168" t="str">
        <f>IF(AND(OR(SOURCE!A1357="",ISBLANK(SOURCE!A1357)),SOURCE!B1357&gt;0),IF(ISBLANK(SOURCE!C1357),"",SOURCE!C1357),
IF(SOURCE!B1357&lt;0,VLOOKUP(SOURCE!B1357,lookups!A$1:B$25,2,0),
  IF(ISBLANK(SOURCE!B1357),
    "",
    "/* "&amp;TEXT(SOURCE!B1357,"???0")&amp;" *"&amp;
      SOURCE!C1357&amp;", "&amp; IF(SOURCE!$O$2-LEN(SOURCE!C1357) &gt;= 0, REPT(" ",SOURCE!$O$2-LEN(SOURCE!C1357)), "")&amp;
      SOURCE!D1357&amp;", "&amp; IF(SOURCE!$P$2-LEN(SOURCE!D1357) &gt;= 0, REPT(" ",SOURCE!$P$2-LEN(SOURCE!D1357)), "")&amp;
      SOURCE!E1357&amp;", "&amp; IF(SOURCE!$Q$2-LEN(SOURCE!E1357) &gt;=0, REPT(" ",SOURCE!$Q$2-LEN(SOURCE!E1357)), "")&amp;
      SOURCE!F1357&amp;", "&amp; IF(SOURCE!$R$2-LEN(SOURCE!F1357) &gt;= 0, REPT(" ",SOURCE!$R$2-LEN(SOURCE!F1357)+2), "")&amp;"("&amp;
      SUBSTITUTE(TEXT(SOURCE!G1357,"??0"),"  ","")&amp;" &lt;&lt; TAM_MAX_BITS) |"&amp; IF(SOURCE!$S$2-3 &gt;= 0, REPT(" ",SOURCE!$S$2-5+4+1-1-LEN(SUBSTITUTE(SUBSTITUTE(TEXT(SOURCE!H1357,"????0"),"  ","")," ",""))), "")&amp;
      SUBSTITUTE(SUBSTITUTE(TEXT(SOURCE!H1357,"????0"),"  ","")," ","")&amp;","&amp; IF(SOURCE!$T$2-3 &gt;= 0, REPT(" ",SOURCE!$T$2-3-5), "")&amp;
      SOURCE!I1357&amp;" | "&amp; IF(SOURCE!$U$2-LEN(SOURCE!I1357) &gt;= 0, REPT(" ",SOURCE!$U$2-LEN(SOURCE!I1357)), "")&amp;
      SOURCE!J1357&amp;      IF(SOURCE!$V$2-LEN(SOURCE!J1357) &gt;= 0, REPT(" ",SOURCE!$V$2-LEN(SOURCE!J1357)), "")&amp;
  " | "&amp; SOURCE!K1357&amp;      IF(SOURCE!$X$2-LEN(SOURCE!K1357) &gt;= 0, REPT(" ",SOURCE!$X$2-LEN(SOURCE!K1357)), "")&amp;
      "},"&amp;IF(SOURCE!L1357&lt;&gt;"",""&amp;SOURCE!L1357,"")
 )
)
)</f>
        <v>/* 1321 */  { itemToBeCoded,               NOPARAM,                     "REGIST",                                      "REGIST",                                      (0 &lt;&lt; TAM_MAX_BITS) |     0, CAT_MENU | SLS_UNCHANGED | US_UNCHANGED},</v>
      </c>
    </row>
    <row r="1358" spans="1:1">
      <c r="A1358" s="168" t="str">
        <f>IF(AND(OR(SOURCE!A1358="",ISBLANK(SOURCE!A1358)),SOURCE!B1358&gt;0),IF(ISBLANK(SOURCE!C1358),"",SOURCE!C1358),
IF(SOURCE!B1358&lt;0,VLOOKUP(SOURCE!B1358,lookups!A$1:B$25,2,0),
  IF(ISBLANK(SOURCE!B1358),
    "",
    "/* "&amp;TEXT(SOURCE!B1358,"???0")&amp;" *"&amp;
      SOURCE!C1358&amp;", "&amp; IF(SOURCE!$O$2-LEN(SOURCE!C1358) &gt;= 0, REPT(" ",SOURCE!$O$2-LEN(SOURCE!C1358)), "")&amp;
      SOURCE!D1358&amp;", "&amp; IF(SOURCE!$P$2-LEN(SOURCE!D1358) &gt;= 0, REPT(" ",SOURCE!$P$2-LEN(SOURCE!D1358)), "")&amp;
      SOURCE!E1358&amp;", "&amp; IF(SOURCE!$Q$2-LEN(SOURCE!E1358) &gt;=0, REPT(" ",SOURCE!$Q$2-LEN(SOURCE!E1358)), "")&amp;
      SOURCE!F1358&amp;", "&amp; IF(SOURCE!$R$2-LEN(SOURCE!F1358) &gt;= 0, REPT(" ",SOURCE!$R$2-LEN(SOURCE!F1358)+2), "")&amp;"("&amp;
      SUBSTITUTE(TEXT(SOURCE!G1358,"??0"),"  ","")&amp;" &lt;&lt; TAM_MAX_BITS) |"&amp; IF(SOURCE!$S$2-3 &gt;= 0, REPT(" ",SOURCE!$S$2-5+4+1-1-LEN(SUBSTITUTE(SUBSTITUTE(TEXT(SOURCE!H1358,"????0"),"  ","")," ",""))), "")&amp;
      SUBSTITUTE(SUBSTITUTE(TEXT(SOURCE!H1358,"????0"),"  ","")," ","")&amp;","&amp; IF(SOURCE!$T$2-3 &gt;= 0, REPT(" ",SOURCE!$T$2-3-5), "")&amp;
      SOURCE!I1358&amp;" | "&amp; IF(SOURCE!$U$2-LEN(SOURCE!I1358) &gt;= 0, REPT(" ",SOURCE!$U$2-LEN(SOURCE!I1358)), "")&amp;
      SOURCE!J1358&amp;      IF(SOURCE!$V$2-LEN(SOURCE!J1358) &gt;= 0, REPT(" ",SOURCE!$V$2-LEN(SOURCE!J1358)), "")&amp;
  " | "&amp; SOURCE!K1358&amp;      IF(SOURCE!$X$2-LEN(SOURCE!K1358) &gt;= 0, REPT(" ",SOURCE!$X$2-LEN(SOURCE!K1358)), "")&amp;
      "},"&amp;IF(SOURCE!L1358&lt;&gt;"",""&amp;SOURCE!L1358,"")
 )
)
)</f>
        <v>/* 1322 */  { itemToBeCoded,               NOPARAM,                     "CLR",                                         "CLR",                                         (0 &lt;&lt; TAM_MAX_BITS) |     0, CAT_MENU | SLS_UNCHANGED | US_UNCHANGED},</v>
      </c>
    </row>
    <row r="1359" spans="1:1">
      <c r="A1359" s="168" t="str">
        <f>IF(AND(OR(SOURCE!A1359="",ISBLANK(SOURCE!A1359)),SOURCE!B1359&gt;0),IF(ISBLANK(SOURCE!C1359),"",SOURCE!C1359),
IF(SOURCE!B1359&lt;0,VLOOKUP(SOURCE!B1359,lookups!A$1:B$25,2,0),
  IF(ISBLANK(SOURCE!B1359),
    "",
    "/* "&amp;TEXT(SOURCE!B1359,"???0")&amp;" *"&amp;
      SOURCE!C1359&amp;", "&amp; IF(SOURCE!$O$2-LEN(SOURCE!C1359) &gt;= 0, REPT(" ",SOURCE!$O$2-LEN(SOURCE!C1359)), "")&amp;
      SOURCE!D1359&amp;", "&amp; IF(SOURCE!$P$2-LEN(SOURCE!D1359) &gt;= 0, REPT(" ",SOURCE!$P$2-LEN(SOURCE!D1359)), "")&amp;
      SOURCE!E1359&amp;", "&amp; IF(SOURCE!$Q$2-LEN(SOURCE!E1359) &gt;=0, REPT(" ",SOURCE!$Q$2-LEN(SOURCE!E1359)), "")&amp;
      SOURCE!F1359&amp;", "&amp; IF(SOURCE!$R$2-LEN(SOURCE!F1359) &gt;= 0, REPT(" ",SOURCE!$R$2-LEN(SOURCE!F1359)+2), "")&amp;"("&amp;
      SUBSTITUTE(TEXT(SOURCE!G1359,"??0"),"  ","")&amp;" &lt;&lt; TAM_MAX_BITS) |"&amp; IF(SOURCE!$S$2-3 &gt;= 0, REPT(" ",SOURCE!$S$2-5+4+1-1-LEN(SUBSTITUTE(SUBSTITUTE(TEXT(SOURCE!H1359,"????0"),"  ","")," ",""))), "")&amp;
      SUBSTITUTE(SUBSTITUTE(TEXT(SOURCE!H1359,"????0"),"  ","")," ","")&amp;","&amp; IF(SOURCE!$T$2-3 &gt;= 0, REPT(" ",SOURCE!$T$2-3-5), "")&amp;
      SOURCE!I1359&amp;" | "&amp; IF(SOURCE!$U$2-LEN(SOURCE!I1359) &gt;= 0, REPT(" ",SOURCE!$U$2-LEN(SOURCE!I1359)), "")&amp;
      SOURCE!J1359&amp;      IF(SOURCE!$V$2-LEN(SOURCE!J1359) &gt;= 0, REPT(" ",SOURCE!$V$2-LEN(SOURCE!J1359)), "")&amp;
  " | "&amp; SOURCE!K1359&amp;      IF(SOURCE!$X$2-LEN(SOURCE!K1359) &gt;= 0, REPT(" ",SOURCE!$X$2-LEN(SOURCE!K1359)), "")&amp;
      "},"&amp;IF(SOURCE!L1359&lt;&gt;"",""&amp;SOURCE!L1359,"")
 )
)
)</f>
        <v>/* 1323 */  { itemToBeCoded,               NOPARAM/*#JM#*/,             "CNST",                                        "CNST",                                        (0 &lt;&lt; TAM_MAX_BITS) |     0, CAT_MENU | SLS_UNCHANGED | US_UNCHANGED},//JM Keeps the same. Don't havce space for more on kjeyplate</v>
      </c>
    </row>
    <row r="1360" spans="1:1">
      <c r="A1360" s="168" t="str">
        <f>IF(AND(OR(SOURCE!A1360="",ISBLANK(SOURCE!A1360)),SOURCE!B1360&gt;0),IF(ISBLANK(SOURCE!C1360),"",SOURCE!C1360),
IF(SOURCE!B1360&lt;0,VLOOKUP(SOURCE!B1360,lookups!A$1:B$25,2,0),
  IF(ISBLANK(SOURCE!B1360),
    "",
    "/* "&amp;TEXT(SOURCE!B1360,"???0")&amp;" *"&amp;
      SOURCE!C1360&amp;", "&amp; IF(SOURCE!$O$2-LEN(SOURCE!C1360) &gt;= 0, REPT(" ",SOURCE!$O$2-LEN(SOURCE!C1360)), "")&amp;
      SOURCE!D1360&amp;", "&amp; IF(SOURCE!$P$2-LEN(SOURCE!D1360) &gt;= 0, REPT(" ",SOURCE!$P$2-LEN(SOURCE!D1360)), "")&amp;
      SOURCE!E1360&amp;", "&amp; IF(SOURCE!$Q$2-LEN(SOURCE!E1360) &gt;=0, REPT(" ",SOURCE!$Q$2-LEN(SOURCE!E1360)), "")&amp;
      SOURCE!F1360&amp;", "&amp; IF(SOURCE!$R$2-LEN(SOURCE!F1360) &gt;= 0, REPT(" ",SOURCE!$R$2-LEN(SOURCE!F1360)+2), "")&amp;"("&amp;
      SUBSTITUTE(TEXT(SOURCE!G1360,"??0"),"  ","")&amp;" &lt;&lt; TAM_MAX_BITS) |"&amp; IF(SOURCE!$S$2-3 &gt;= 0, REPT(" ",SOURCE!$S$2-5+4+1-1-LEN(SUBSTITUTE(SUBSTITUTE(TEXT(SOURCE!H1360,"????0"),"  ","")," ",""))), "")&amp;
      SUBSTITUTE(SUBSTITUTE(TEXT(SOURCE!H1360,"????0"),"  ","")," ","")&amp;","&amp; IF(SOURCE!$T$2-3 &gt;= 0, REPT(" ",SOURCE!$T$2-3-5), "")&amp;
      SOURCE!I1360&amp;" | "&amp; IF(SOURCE!$U$2-LEN(SOURCE!I1360) &gt;= 0, REPT(" ",SOURCE!$U$2-LEN(SOURCE!I1360)), "")&amp;
      SOURCE!J1360&amp;      IF(SOURCE!$V$2-LEN(SOURCE!J1360) &gt;= 0, REPT(" ",SOURCE!$V$2-LEN(SOURCE!J1360)), "")&amp;
  " | "&amp; SOURCE!K1360&amp;      IF(SOURCE!$X$2-LEN(SOURCE!K1360) &gt;= 0, REPT(" ",SOURCE!$X$2-LEN(SOURCE!K1360)), "")&amp;
      "},"&amp;IF(SOURCE!L1360&lt;&gt;"",""&amp;SOURCE!L1360,"")
 )
)
)</f>
        <v>/* 1324 */  { itemToBeCoded,               NOPARAM,                     "CPX",                                         "CPX",                                         (0 &lt;&lt; TAM_MAX_BITS) |     0, CAT_MENU | SLS_UNCHANGED | US_UNCHANGED},</v>
      </c>
    </row>
    <row r="1361" spans="1:1">
      <c r="A1361" s="168" t="str">
        <f>IF(AND(OR(SOURCE!A1361="",ISBLANK(SOURCE!A1361)),SOURCE!B1361&gt;0),IF(ISBLANK(SOURCE!C1361),"",SOURCE!C1361),
IF(SOURCE!B1361&lt;0,VLOOKUP(SOURCE!B1361,lookups!A$1:B$25,2,0),
  IF(ISBLANK(SOURCE!B1361),
    "",
    "/* "&amp;TEXT(SOURCE!B1361,"???0")&amp;" *"&amp;
      SOURCE!C1361&amp;", "&amp; IF(SOURCE!$O$2-LEN(SOURCE!C1361) &gt;= 0, REPT(" ",SOURCE!$O$2-LEN(SOURCE!C1361)), "")&amp;
      SOURCE!D1361&amp;", "&amp; IF(SOURCE!$P$2-LEN(SOURCE!D1361) &gt;= 0, REPT(" ",SOURCE!$P$2-LEN(SOURCE!D1361)), "")&amp;
      SOURCE!E1361&amp;", "&amp; IF(SOURCE!$Q$2-LEN(SOURCE!E1361) &gt;=0, REPT(" ",SOURCE!$Q$2-LEN(SOURCE!E1361)), "")&amp;
      SOURCE!F1361&amp;", "&amp; IF(SOURCE!$R$2-LEN(SOURCE!F1361) &gt;= 0, REPT(" ",SOURCE!$R$2-LEN(SOURCE!F1361)+2), "")&amp;"("&amp;
      SUBSTITUTE(TEXT(SOURCE!G1361,"??0"),"  ","")&amp;" &lt;&lt; TAM_MAX_BITS) |"&amp; IF(SOURCE!$S$2-3 &gt;= 0, REPT(" ",SOURCE!$S$2-5+4+1-1-LEN(SUBSTITUTE(SUBSTITUTE(TEXT(SOURCE!H1361,"????0"),"  ","")," ",""))), "")&amp;
      SUBSTITUTE(SUBSTITUTE(TEXT(SOURCE!H1361,"????0"),"  ","")," ","")&amp;","&amp; IF(SOURCE!$T$2-3 &gt;= 0, REPT(" ",SOURCE!$T$2-3-5), "")&amp;
      SOURCE!I1361&amp;" | "&amp; IF(SOURCE!$U$2-LEN(SOURCE!I1361) &gt;= 0, REPT(" ",SOURCE!$U$2-LEN(SOURCE!I1361)), "")&amp;
      SOURCE!J1361&amp;      IF(SOURCE!$V$2-LEN(SOURCE!J1361) &gt;= 0, REPT(" ",SOURCE!$V$2-LEN(SOURCE!J1361)), "")&amp;
  " | "&amp; SOURCE!K1361&amp;      IF(SOURCE!$X$2-LEN(SOURCE!K1361) &gt;= 0, REPT(" ",SOURCE!$X$2-LEN(SOURCE!K1361)), "")&amp;
      "},"&amp;IF(SOURCE!L1361&lt;&gt;"",""&amp;SOURCE!L1361,"")
 )
)
)</f>
        <v>/* 1325 */  { itemToBeCoded,               NOPARAM,                     "CPXS",                                        "CPXS",                                        (0 &lt;&lt; TAM_MAX_BITS) |     0, CAT_MENU | SLS_UNCHANGED | US_UNCHANGED},</v>
      </c>
    </row>
    <row r="1362" spans="1:1">
      <c r="A1362" s="168" t="str">
        <f>IF(AND(OR(SOURCE!A1362="",ISBLANK(SOURCE!A1362)),SOURCE!B1362&gt;0),IF(ISBLANK(SOURCE!C1362),"",SOURCE!C1362),
IF(SOURCE!B1362&lt;0,VLOOKUP(SOURCE!B1362,lookups!A$1:B$25,2,0),
  IF(ISBLANK(SOURCE!B1362),
    "",
    "/* "&amp;TEXT(SOURCE!B1362,"???0")&amp;" *"&amp;
      SOURCE!C1362&amp;", "&amp; IF(SOURCE!$O$2-LEN(SOURCE!C1362) &gt;= 0, REPT(" ",SOURCE!$O$2-LEN(SOURCE!C1362)), "")&amp;
      SOURCE!D1362&amp;", "&amp; IF(SOURCE!$P$2-LEN(SOURCE!D1362) &gt;= 0, REPT(" ",SOURCE!$P$2-LEN(SOURCE!D1362)), "")&amp;
      SOURCE!E1362&amp;", "&amp; IF(SOURCE!$Q$2-LEN(SOURCE!E1362) &gt;=0, REPT(" ",SOURCE!$Q$2-LEN(SOURCE!E1362)), "")&amp;
      SOURCE!F1362&amp;", "&amp; IF(SOURCE!$R$2-LEN(SOURCE!F1362) &gt;= 0, REPT(" ",SOURCE!$R$2-LEN(SOURCE!F1362)+2), "")&amp;"("&amp;
      SUBSTITUTE(TEXT(SOURCE!G1362,"??0"),"  ","")&amp;" &lt;&lt; TAM_MAX_BITS) |"&amp; IF(SOURCE!$S$2-3 &gt;= 0, REPT(" ",SOURCE!$S$2-5+4+1-1-LEN(SUBSTITUTE(SUBSTITUTE(TEXT(SOURCE!H1362,"????0"),"  ","")," ",""))), "")&amp;
      SUBSTITUTE(SUBSTITUTE(TEXT(SOURCE!H1362,"????0"),"  ","")," ","")&amp;","&amp; IF(SOURCE!$T$2-3 &gt;= 0, REPT(" ",SOURCE!$T$2-3-5), "")&amp;
      SOURCE!I1362&amp;" | "&amp; IF(SOURCE!$U$2-LEN(SOURCE!I1362) &gt;= 0, REPT(" ",SOURCE!$U$2-LEN(SOURCE!I1362)), "")&amp;
      SOURCE!J1362&amp;      IF(SOURCE!$V$2-LEN(SOURCE!J1362) &gt;= 0, REPT(" ",SOURCE!$V$2-LEN(SOURCE!J1362)), "")&amp;
  " | "&amp; SOURCE!K1362&amp;      IF(SOURCE!$X$2-LEN(SOURCE!K1362) &gt;= 0, REPT(" ",SOURCE!$X$2-LEN(SOURCE!K1362)), "")&amp;
      "},"&amp;IF(SOURCE!L1362&lt;&gt;"",""&amp;SOURCE!L1362,"")
 )
)
)</f>
        <v>/* 1326 */  { itemToBeCoded,               NOPARAM,                     "DATES",                                       "DATES",                                       (0 &lt;&lt; TAM_MAX_BITS) |     0, CAT_MENU | SLS_UNCHANGED | US_UNCHANGED},</v>
      </c>
    </row>
    <row r="1363" spans="1:1">
      <c r="A1363" s="168" t="str">
        <f>IF(AND(OR(SOURCE!A1363="",ISBLANK(SOURCE!A1363)),SOURCE!B1363&gt;0),IF(ISBLANK(SOURCE!C1363),"",SOURCE!C1363),
IF(SOURCE!B1363&lt;0,VLOOKUP(SOURCE!B1363,lookups!A$1:B$25,2,0),
  IF(ISBLANK(SOURCE!B1363),
    "",
    "/* "&amp;TEXT(SOURCE!B1363,"???0")&amp;" *"&amp;
      SOURCE!C1363&amp;", "&amp; IF(SOURCE!$O$2-LEN(SOURCE!C1363) &gt;= 0, REPT(" ",SOURCE!$O$2-LEN(SOURCE!C1363)), "")&amp;
      SOURCE!D1363&amp;", "&amp; IF(SOURCE!$P$2-LEN(SOURCE!D1363) &gt;= 0, REPT(" ",SOURCE!$P$2-LEN(SOURCE!D1363)), "")&amp;
      SOURCE!E1363&amp;", "&amp; IF(SOURCE!$Q$2-LEN(SOURCE!E1363) &gt;=0, REPT(" ",SOURCE!$Q$2-LEN(SOURCE!E1363)), "")&amp;
      SOURCE!F1363&amp;", "&amp; IF(SOURCE!$R$2-LEN(SOURCE!F1363) &gt;= 0, REPT(" ",SOURCE!$R$2-LEN(SOURCE!F1363)+2), "")&amp;"("&amp;
      SUBSTITUTE(TEXT(SOURCE!G1363,"??0"),"  ","")&amp;" &lt;&lt; TAM_MAX_BITS) |"&amp; IF(SOURCE!$S$2-3 &gt;= 0, REPT(" ",SOURCE!$S$2-5+4+1-1-LEN(SUBSTITUTE(SUBSTITUTE(TEXT(SOURCE!H1363,"????0"),"  ","")," ",""))), "")&amp;
      SUBSTITUTE(SUBSTITUTE(TEXT(SOURCE!H1363,"????0"),"  ","")," ","")&amp;","&amp; IF(SOURCE!$T$2-3 &gt;= 0, REPT(" ",SOURCE!$T$2-3-5), "")&amp;
      SOURCE!I1363&amp;" | "&amp; IF(SOURCE!$U$2-LEN(SOURCE!I1363) &gt;= 0, REPT(" ",SOURCE!$U$2-LEN(SOURCE!I1363)), "")&amp;
      SOURCE!J1363&amp;      IF(SOURCE!$V$2-LEN(SOURCE!J1363) &gt;= 0, REPT(" ",SOURCE!$V$2-LEN(SOURCE!J1363)), "")&amp;
  " | "&amp; SOURCE!K1363&amp;      IF(SOURCE!$X$2-LEN(SOURCE!K1363) &gt;= 0, REPT(" ",SOURCE!$X$2-LEN(SOURCE!K1363)), "")&amp;
      "},"&amp;IF(SOURCE!L1363&lt;&gt;"",""&amp;SOURCE!L1363,"")
 )
)
)</f>
        <v>/* 1327 */  { itemToBeCoded,               NOPARAM,                     "DIGITS",                                      "DIGITS",                                      (0 &lt;&lt; TAM_MAX_BITS) |     0, CAT_MENU | SLS_UNCHANGED | US_UNCHANGED},</v>
      </c>
    </row>
    <row r="1364" spans="1:1">
      <c r="A1364" s="168" t="str">
        <f>IF(AND(OR(SOURCE!A1364="",ISBLANK(SOURCE!A1364)),SOURCE!B1364&gt;0),IF(ISBLANK(SOURCE!C1364),"",SOURCE!C1364),
IF(SOURCE!B1364&lt;0,VLOOKUP(SOURCE!B1364,lookups!A$1:B$25,2,0),
  IF(ISBLANK(SOURCE!B1364),
    "",
    "/* "&amp;TEXT(SOURCE!B1364,"???0")&amp;" *"&amp;
      SOURCE!C1364&amp;", "&amp; IF(SOURCE!$O$2-LEN(SOURCE!C1364) &gt;= 0, REPT(" ",SOURCE!$O$2-LEN(SOURCE!C1364)), "")&amp;
      SOURCE!D1364&amp;", "&amp; IF(SOURCE!$P$2-LEN(SOURCE!D1364) &gt;= 0, REPT(" ",SOURCE!$P$2-LEN(SOURCE!D1364)), "")&amp;
      SOURCE!E1364&amp;", "&amp; IF(SOURCE!$Q$2-LEN(SOURCE!E1364) &gt;=0, REPT(" ",SOURCE!$Q$2-LEN(SOURCE!E1364)), "")&amp;
      SOURCE!F1364&amp;", "&amp; IF(SOURCE!$R$2-LEN(SOURCE!F1364) &gt;= 0, REPT(" ",SOURCE!$R$2-LEN(SOURCE!F1364)+2), "")&amp;"("&amp;
      SUBSTITUTE(TEXT(SOURCE!G1364,"??0"),"  ","")&amp;" &lt;&lt; TAM_MAX_BITS) |"&amp; IF(SOURCE!$S$2-3 &gt;= 0, REPT(" ",SOURCE!$S$2-5+4+1-1-LEN(SUBSTITUTE(SUBSTITUTE(TEXT(SOURCE!H1364,"????0"),"  ","")," ",""))), "")&amp;
      SUBSTITUTE(SUBSTITUTE(TEXT(SOURCE!H1364,"????0"),"  ","")," ","")&amp;","&amp; IF(SOURCE!$T$2-3 &gt;= 0, REPT(" ",SOURCE!$T$2-3-5), "")&amp;
      SOURCE!I1364&amp;" | "&amp; IF(SOURCE!$U$2-LEN(SOURCE!I1364) &gt;= 0, REPT(" ",SOURCE!$U$2-LEN(SOURCE!I1364)), "")&amp;
      SOURCE!J1364&amp;      IF(SOURCE!$V$2-LEN(SOURCE!J1364) &gt;= 0, REPT(" ",SOURCE!$V$2-LEN(SOURCE!J1364)), "")&amp;
  " | "&amp; SOURCE!K1364&amp;      IF(SOURCE!$X$2-LEN(SOURCE!K1364) &gt;= 0, REPT(" ",SOURCE!$X$2-LEN(SOURCE!K1364)), "")&amp;
      "},"&amp;IF(SOURCE!L1364&lt;&gt;"",""&amp;SOURCE!L1364,"")
 )
)
)</f>
        <v>/* 1328 */  { itemToBeCoded,               NOPARAM,                     "DISP",                                        "DISP",                                        (0 &lt;&lt; TAM_MAX_BITS) |     0, CAT_MENU | SLS_UNCHANGED | US_UNCHANGED},</v>
      </c>
    </row>
    <row r="1365" spans="1:1">
      <c r="A1365" s="168" t="str">
        <f>IF(AND(OR(SOURCE!A1365="",ISBLANK(SOURCE!A1365)),SOURCE!B1365&gt;0),IF(ISBLANK(SOURCE!C1365),"",SOURCE!C1365),
IF(SOURCE!B1365&lt;0,VLOOKUP(SOURCE!B1365,lookups!A$1:B$25,2,0),
  IF(ISBLANK(SOURCE!B1365),
    "",
    "/* "&amp;TEXT(SOURCE!B1365,"???0")&amp;" *"&amp;
      SOURCE!C1365&amp;", "&amp; IF(SOURCE!$O$2-LEN(SOURCE!C1365) &gt;= 0, REPT(" ",SOURCE!$O$2-LEN(SOURCE!C1365)), "")&amp;
      SOURCE!D1365&amp;", "&amp; IF(SOURCE!$P$2-LEN(SOURCE!D1365) &gt;= 0, REPT(" ",SOURCE!$P$2-LEN(SOURCE!D1365)), "")&amp;
      SOURCE!E1365&amp;", "&amp; IF(SOURCE!$Q$2-LEN(SOURCE!E1365) &gt;=0, REPT(" ",SOURCE!$Q$2-LEN(SOURCE!E1365)), "")&amp;
      SOURCE!F1365&amp;", "&amp; IF(SOURCE!$R$2-LEN(SOURCE!F1365) &gt;= 0, REPT(" ",SOURCE!$R$2-LEN(SOURCE!F1365)+2), "")&amp;"("&amp;
      SUBSTITUTE(TEXT(SOURCE!G1365,"??0"),"  ","")&amp;" &lt;&lt; TAM_MAX_BITS) |"&amp; IF(SOURCE!$S$2-3 &gt;= 0, REPT(" ",SOURCE!$S$2-5+4+1-1-LEN(SUBSTITUTE(SUBSTITUTE(TEXT(SOURCE!H1365,"????0"),"  ","")," ",""))), "")&amp;
      SUBSTITUTE(SUBSTITUTE(TEXT(SOURCE!H1365,"????0"),"  ","")," ","")&amp;","&amp; IF(SOURCE!$T$2-3 &gt;= 0, REPT(" ",SOURCE!$T$2-3-5), "")&amp;
      SOURCE!I1365&amp;" | "&amp; IF(SOURCE!$U$2-LEN(SOURCE!I1365) &gt;= 0, REPT(" ",SOURCE!$U$2-LEN(SOURCE!I1365)), "")&amp;
      SOURCE!J1365&amp;      IF(SOURCE!$V$2-LEN(SOURCE!J1365) &gt;= 0, REPT(" ",SOURCE!$V$2-LEN(SOURCE!J1365)), "")&amp;
  " | "&amp; SOURCE!K1365&amp;      IF(SOURCE!$X$2-LEN(SOURCE!K1365) &gt;= 0, REPT(" ",SOURCE!$X$2-LEN(SOURCE!K1365)), "")&amp;
      "},"&amp;IF(SOURCE!L1365&lt;&gt;"",""&amp;SOURCE!L1365,"")
 )
)
)</f>
        <v>/* 1329 */  { itemToBeCoded,               NOPARAM,                     "EQN",                                         "EQN",                                         (0 &lt;&lt; TAM_MAX_BITS) |     0, CAT_MENU | SLS_UNCHANGED | US_UNCHANGED},</v>
      </c>
    </row>
    <row r="1366" spans="1:1">
      <c r="A1366" s="168" t="str">
        <f>IF(AND(OR(SOURCE!A1366="",ISBLANK(SOURCE!A1366)),SOURCE!B1366&gt;0),IF(ISBLANK(SOURCE!C1366),"",SOURCE!C1366),
IF(SOURCE!B1366&lt;0,VLOOKUP(SOURCE!B1366,lookups!A$1:B$25,2,0),
  IF(ISBLANK(SOURCE!B1366),
    "",
    "/* "&amp;TEXT(SOURCE!B1366,"???0")&amp;" *"&amp;
      SOURCE!C1366&amp;", "&amp; IF(SOURCE!$O$2-LEN(SOURCE!C1366) &gt;= 0, REPT(" ",SOURCE!$O$2-LEN(SOURCE!C1366)), "")&amp;
      SOURCE!D1366&amp;", "&amp; IF(SOURCE!$P$2-LEN(SOURCE!D1366) &gt;= 0, REPT(" ",SOURCE!$P$2-LEN(SOURCE!D1366)), "")&amp;
      SOURCE!E1366&amp;", "&amp; IF(SOURCE!$Q$2-LEN(SOURCE!E1366) &gt;=0, REPT(" ",SOURCE!$Q$2-LEN(SOURCE!E1366)), "")&amp;
      SOURCE!F1366&amp;", "&amp; IF(SOURCE!$R$2-LEN(SOURCE!F1366) &gt;= 0, REPT(" ",SOURCE!$R$2-LEN(SOURCE!F1366)+2), "")&amp;"("&amp;
      SUBSTITUTE(TEXT(SOURCE!G1366,"??0"),"  ","")&amp;" &lt;&lt; TAM_MAX_BITS) |"&amp; IF(SOURCE!$S$2-3 &gt;= 0, REPT(" ",SOURCE!$S$2-5+4+1-1-LEN(SUBSTITUTE(SUBSTITUTE(TEXT(SOURCE!H1366,"????0"),"  ","")," ",""))), "")&amp;
      SUBSTITUTE(SUBSTITUTE(TEXT(SOURCE!H1366,"????0"),"  ","")," ","")&amp;","&amp; IF(SOURCE!$T$2-3 &gt;= 0, REPT(" ",SOURCE!$T$2-3-5), "")&amp;
      SOURCE!I1366&amp;" | "&amp; IF(SOURCE!$U$2-LEN(SOURCE!I1366) &gt;= 0, REPT(" ",SOURCE!$U$2-LEN(SOURCE!I1366)), "")&amp;
      SOURCE!J1366&amp;      IF(SOURCE!$V$2-LEN(SOURCE!J1366) &gt;= 0, REPT(" ",SOURCE!$V$2-LEN(SOURCE!J1366)), "")&amp;
  " | "&amp; SOURCE!K1366&amp;      IF(SOURCE!$X$2-LEN(SOURCE!K1366) &gt;= 0, REPT(" ",SOURCE!$X$2-LEN(SOURCE!K1366)), "")&amp;
      "},"&amp;IF(SOURCE!L1366&lt;&gt;"",""&amp;SOURCE!L1366,"")
 )
)
)</f>
        <v>/* 1330 */  { itemToBeCoded,               NOPARAM,                     "EXP",                                         "EXP",                                         (0 &lt;&lt; TAM_MAX_BITS) |     0, CAT_MENU | SLS_UNCHANGED | US_UNCHANGED},</v>
      </c>
    </row>
    <row r="1367" spans="1:1">
      <c r="A1367" s="168" t="str">
        <f>IF(AND(OR(SOURCE!A1367="",ISBLANK(SOURCE!A1367)),SOURCE!B1367&gt;0),IF(ISBLANK(SOURCE!C1367),"",SOURCE!C1367),
IF(SOURCE!B1367&lt;0,VLOOKUP(SOURCE!B1367,lookups!A$1:B$25,2,0),
  IF(ISBLANK(SOURCE!B1367),
    "",
    "/* "&amp;TEXT(SOURCE!B1367,"???0")&amp;" *"&amp;
      SOURCE!C1367&amp;", "&amp; IF(SOURCE!$O$2-LEN(SOURCE!C1367) &gt;= 0, REPT(" ",SOURCE!$O$2-LEN(SOURCE!C1367)), "")&amp;
      SOURCE!D1367&amp;", "&amp; IF(SOURCE!$P$2-LEN(SOURCE!D1367) &gt;= 0, REPT(" ",SOURCE!$P$2-LEN(SOURCE!D1367)), "")&amp;
      SOURCE!E1367&amp;", "&amp; IF(SOURCE!$Q$2-LEN(SOURCE!E1367) &gt;=0, REPT(" ",SOURCE!$Q$2-LEN(SOURCE!E1367)), "")&amp;
      SOURCE!F1367&amp;", "&amp; IF(SOURCE!$R$2-LEN(SOURCE!F1367) &gt;= 0, REPT(" ",SOURCE!$R$2-LEN(SOURCE!F1367)+2), "")&amp;"("&amp;
      SUBSTITUTE(TEXT(SOURCE!G1367,"??0"),"  ","")&amp;" &lt;&lt; TAM_MAX_BITS) |"&amp; IF(SOURCE!$S$2-3 &gt;= 0, REPT(" ",SOURCE!$S$2-5+4+1-1-LEN(SUBSTITUTE(SUBSTITUTE(TEXT(SOURCE!H1367,"????0"),"  ","")," ",""))), "")&amp;
      SUBSTITUTE(SUBSTITUTE(TEXT(SOURCE!H1367,"????0"),"  ","")," ","")&amp;","&amp; IF(SOURCE!$T$2-3 &gt;= 0, REPT(" ",SOURCE!$T$2-3-5), "")&amp;
      SOURCE!I1367&amp;" | "&amp; IF(SOURCE!$U$2-LEN(SOURCE!I1367) &gt;= 0, REPT(" ",SOURCE!$U$2-LEN(SOURCE!I1367)), "")&amp;
      SOURCE!J1367&amp;      IF(SOURCE!$V$2-LEN(SOURCE!J1367) &gt;= 0, REPT(" ",SOURCE!$V$2-LEN(SOURCE!J1367)), "")&amp;
  " | "&amp; SOURCE!K1367&amp;      IF(SOURCE!$X$2-LEN(SOURCE!K1367) &gt;= 0, REPT(" ",SOURCE!$X$2-LEN(SOURCE!K1367)), "")&amp;
      "},"&amp;IF(SOURCE!L1367&lt;&gt;"",""&amp;SOURCE!L1367,"")
 )
)
)</f>
        <v>/* 1331 */  { itemToBeCoded,               NOPARAM/*#JM#*/,             "Energy:",                                     "Energy:",                                     (0 &lt;&lt; TAM_MAX_BITS) |     0, CAT_MENU | SLS_UNCHANGED | US_UNCHANGED},</v>
      </c>
    </row>
    <row r="1368" spans="1:1">
      <c r="A1368" s="168" t="str">
        <f>IF(AND(OR(SOURCE!A1368="",ISBLANK(SOURCE!A1368)),SOURCE!B1368&gt;0),IF(ISBLANK(SOURCE!C1368),"",SOURCE!C1368),
IF(SOURCE!B1368&lt;0,VLOOKUP(SOURCE!B1368,lookups!A$1:B$25,2,0),
  IF(ISBLANK(SOURCE!B1368),
    "",
    "/* "&amp;TEXT(SOURCE!B1368,"???0")&amp;" *"&amp;
      SOURCE!C1368&amp;", "&amp; IF(SOURCE!$O$2-LEN(SOURCE!C1368) &gt;= 0, REPT(" ",SOURCE!$O$2-LEN(SOURCE!C1368)), "")&amp;
      SOURCE!D1368&amp;", "&amp; IF(SOURCE!$P$2-LEN(SOURCE!D1368) &gt;= 0, REPT(" ",SOURCE!$P$2-LEN(SOURCE!D1368)), "")&amp;
      SOURCE!E1368&amp;", "&amp; IF(SOURCE!$Q$2-LEN(SOURCE!E1368) &gt;=0, REPT(" ",SOURCE!$Q$2-LEN(SOURCE!E1368)), "")&amp;
      SOURCE!F1368&amp;", "&amp; IF(SOURCE!$R$2-LEN(SOURCE!F1368) &gt;= 0, REPT(" ",SOURCE!$R$2-LEN(SOURCE!F1368)+2), "")&amp;"("&amp;
      SUBSTITUTE(TEXT(SOURCE!G1368,"??0"),"  ","")&amp;" &lt;&lt; TAM_MAX_BITS) |"&amp; IF(SOURCE!$S$2-3 &gt;= 0, REPT(" ",SOURCE!$S$2-5+4+1-1-LEN(SUBSTITUTE(SUBSTITUTE(TEXT(SOURCE!H1368,"????0"),"  ","")," ",""))), "")&amp;
      SUBSTITUTE(SUBSTITUTE(TEXT(SOURCE!H1368,"????0"),"  ","")," ","")&amp;","&amp; IF(SOURCE!$T$2-3 &gt;= 0, REPT(" ",SOURCE!$T$2-3-5), "")&amp;
      SOURCE!I1368&amp;" | "&amp; IF(SOURCE!$U$2-LEN(SOURCE!I1368) &gt;= 0, REPT(" ",SOURCE!$U$2-LEN(SOURCE!I1368)), "")&amp;
      SOURCE!J1368&amp;      IF(SOURCE!$V$2-LEN(SOURCE!J1368) &gt;= 0, REPT(" ",SOURCE!$V$2-LEN(SOURCE!J1368)), "")&amp;
  " | "&amp; SOURCE!K1368&amp;      IF(SOURCE!$X$2-LEN(SOURCE!K1368) &gt;= 0, REPT(" ",SOURCE!$X$2-LEN(SOURCE!K1368)), "")&amp;
      "},"&amp;IF(SOURCE!L1368&lt;&gt;"",""&amp;SOURCE!L1368,"")
 )
)
)</f>
        <v>/* 1332 */  { itemToBeCoded,               NOPARAM,                     "FCNS",                                        "FCNS",                                        (0 &lt;&lt; TAM_MAX_BITS) |     0, CAT_MENU | SLS_UNCHANGED | US_UNCHANGED},</v>
      </c>
    </row>
    <row r="1369" spans="1:1">
      <c r="A1369" s="168" t="str">
        <f>IF(AND(OR(SOURCE!A1369="",ISBLANK(SOURCE!A1369)),SOURCE!B1369&gt;0),IF(ISBLANK(SOURCE!C1369),"",SOURCE!C1369),
IF(SOURCE!B1369&lt;0,VLOOKUP(SOURCE!B1369,lookups!A$1:B$25,2,0),
  IF(ISBLANK(SOURCE!B1369),
    "",
    "/* "&amp;TEXT(SOURCE!B1369,"???0")&amp;" *"&amp;
      SOURCE!C1369&amp;", "&amp; IF(SOURCE!$O$2-LEN(SOURCE!C1369) &gt;= 0, REPT(" ",SOURCE!$O$2-LEN(SOURCE!C1369)), "")&amp;
      SOURCE!D1369&amp;", "&amp; IF(SOURCE!$P$2-LEN(SOURCE!D1369) &gt;= 0, REPT(" ",SOURCE!$P$2-LEN(SOURCE!D1369)), "")&amp;
      SOURCE!E1369&amp;", "&amp; IF(SOURCE!$Q$2-LEN(SOURCE!E1369) &gt;=0, REPT(" ",SOURCE!$Q$2-LEN(SOURCE!E1369)), "")&amp;
      SOURCE!F1369&amp;", "&amp; IF(SOURCE!$R$2-LEN(SOURCE!F1369) &gt;= 0, REPT(" ",SOURCE!$R$2-LEN(SOURCE!F1369)+2), "")&amp;"("&amp;
      SUBSTITUTE(TEXT(SOURCE!G1369,"??0"),"  ","")&amp;" &lt;&lt; TAM_MAX_BITS) |"&amp; IF(SOURCE!$S$2-3 &gt;= 0, REPT(" ",SOURCE!$S$2-5+4+1-1-LEN(SUBSTITUTE(SUBSTITUTE(TEXT(SOURCE!H1369,"????0"),"  ","")," ",""))), "")&amp;
      SUBSTITUTE(SUBSTITUTE(TEXT(SOURCE!H1369,"????0"),"  ","")," ","")&amp;","&amp; IF(SOURCE!$T$2-3 &gt;= 0, REPT(" ",SOURCE!$T$2-3-5), "")&amp;
      SOURCE!I1369&amp;" | "&amp; IF(SOURCE!$U$2-LEN(SOURCE!I1369) &gt;= 0, REPT(" ",SOURCE!$U$2-LEN(SOURCE!I1369)), "")&amp;
      SOURCE!J1369&amp;      IF(SOURCE!$V$2-LEN(SOURCE!J1369) &gt;= 0, REPT(" ",SOURCE!$V$2-LEN(SOURCE!J1369)), "")&amp;
  " | "&amp; SOURCE!K1369&amp;      IF(SOURCE!$X$2-LEN(SOURCE!K1369) &gt;= 0, REPT(" ",SOURCE!$X$2-LEN(SOURCE!K1369)), "")&amp;
      "},"&amp;IF(SOURCE!L1369&lt;&gt;"",""&amp;SOURCE!L1369,"")
 )
)
)</f>
        <v>/* 1333 */  { itemToBeCoded,               NOPARAM,                     "FIN",                                         "FIN",                                         (0 &lt;&lt; TAM_MAX_BITS) |     0, CAT_MENU | SLS_UNCHANGED | US_UNCHANGED},</v>
      </c>
    </row>
    <row r="1370" spans="1:1">
      <c r="A1370" s="168" t="str">
        <f>IF(AND(OR(SOURCE!A1370="",ISBLANK(SOURCE!A1370)),SOURCE!B1370&gt;0),IF(ISBLANK(SOURCE!C1370),"",SOURCE!C1370),
IF(SOURCE!B1370&lt;0,VLOOKUP(SOURCE!B1370,lookups!A$1:B$25,2,0),
  IF(ISBLANK(SOURCE!B1370),
    "",
    "/* "&amp;TEXT(SOURCE!B1370,"???0")&amp;" *"&amp;
      SOURCE!C1370&amp;", "&amp; IF(SOURCE!$O$2-LEN(SOURCE!C1370) &gt;= 0, REPT(" ",SOURCE!$O$2-LEN(SOURCE!C1370)), "")&amp;
      SOURCE!D1370&amp;", "&amp; IF(SOURCE!$P$2-LEN(SOURCE!D1370) &gt;= 0, REPT(" ",SOURCE!$P$2-LEN(SOURCE!D1370)), "")&amp;
      SOURCE!E1370&amp;", "&amp; IF(SOURCE!$Q$2-LEN(SOURCE!E1370) &gt;=0, REPT(" ",SOURCE!$Q$2-LEN(SOURCE!E1370)), "")&amp;
      SOURCE!F1370&amp;", "&amp; IF(SOURCE!$R$2-LEN(SOURCE!F1370) &gt;= 0, REPT(" ",SOURCE!$R$2-LEN(SOURCE!F1370)+2), "")&amp;"("&amp;
      SUBSTITUTE(TEXT(SOURCE!G1370,"??0"),"  ","")&amp;" &lt;&lt; TAM_MAX_BITS) |"&amp; IF(SOURCE!$S$2-3 &gt;= 0, REPT(" ",SOURCE!$S$2-5+4+1-1-LEN(SUBSTITUTE(SUBSTITUTE(TEXT(SOURCE!H1370,"????0"),"  ","")," ",""))), "")&amp;
      SUBSTITUTE(SUBSTITUTE(TEXT(SOURCE!H1370,"????0"),"  ","")," ","")&amp;","&amp; IF(SOURCE!$T$2-3 &gt;= 0, REPT(" ",SOURCE!$T$2-3-5), "")&amp;
      SOURCE!I1370&amp;" | "&amp; IF(SOURCE!$U$2-LEN(SOURCE!I1370) &gt;= 0, REPT(" ",SOURCE!$U$2-LEN(SOURCE!I1370)), "")&amp;
      SOURCE!J1370&amp;      IF(SOURCE!$V$2-LEN(SOURCE!J1370) &gt;= 0, REPT(" ",SOURCE!$V$2-LEN(SOURCE!J1370)), "")&amp;
  " | "&amp; SOURCE!K1370&amp;      IF(SOURCE!$X$2-LEN(SOURCE!K1370) &gt;= 0, REPT(" ",SOURCE!$X$2-LEN(SOURCE!K1370)), "")&amp;
      "},"&amp;IF(SOURCE!L1370&lt;&gt;"",""&amp;SOURCE!L1370,"")
 )
)
)</f>
        <v>/* 1334 */  { itemToBeCoded,               NOPARAM,                     "S.INTS",                                      "S.INTS",                                      (0 &lt;&lt; TAM_MAX_BITS) |     0, CAT_MENU | SLS_UNCHANGED | US_UNCHANGED},</v>
      </c>
    </row>
    <row r="1371" spans="1:1">
      <c r="A1371" s="168" t="str">
        <f>IF(AND(OR(SOURCE!A1371="",ISBLANK(SOURCE!A1371)),SOURCE!B1371&gt;0),IF(ISBLANK(SOURCE!C1371),"",SOURCE!C1371),
IF(SOURCE!B1371&lt;0,VLOOKUP(SOURCE!B1371,lookups!A$1:B$25,2,0),
  IF(ISBLANK(SOURCE!B1371),
    "",
    "/* "&amp;TEXT(SOURCE!B1371,"???0")&amp;" *"&amp;
      SOURCE!C1371&amp;", "&amp; IF(SOURCE!$O$2-LEN(SOURCE!C1371) &gt;= 0, REPT(" ",SOURCE!$O$2-LEN(SOURCE!C1371)), "")&amp;
      SOURCE!D1371&amp;", "&amp; IF(SOURCE!$P$2-LEN(SOURCE!D1371) &gt;= 0, REPT(" ",SOURCE!$P$2-LEN(SOURCE!D1371)), "")&amp;
      SOURCE!E1371&amp;", "&amp; IF(SOURCE!$Q$2-LEN(SOURCE!E1371) &gt;=0, REPT(" ",SOURCE!$Q$2-LEN(SOURCE!E1371)), "")&amp;
      SOURCE!F1371&amp;", "&amp; IF(SOURCE!$R$2-LEN(SOURCE!F1371) &gt;= 0, REPT(" ",SOURCE!$R$2-LEN(SOURCE!F1371)+2), "")&amp;"("&amp;
      SUBSTITUTE(TEXT(SOURCE!G1371,"??0"),"  ","")&amp;" &lt;&lt; TAM_MAX_BITS) |"&amp; IF(SOURCE!$S$2-3 &gt;= 0, REPT(" ",SOURCE!$S$2-5+4+1-1-LEN(SUBSTITUTE(SUBSTITUTE(TEXT(SOURCE!H1371,"????0"),"  ","")," ",""))), "")&amp;
      SUBSTITUTE(SUBSTITUTE(TEXT(SOURCE!H1371,"????0"),"  ","")," ","")&amp;","&amp; IF(SOURCE!$T$2-3 &gt;= 0, REPT(" ",SOURCE!$T$2-3-5), "")&amp;
      SOURCE!I1371&amp;" | "&amp; IF(SOURCE!$U$2-LEN(SOURCE!I1371) &gt;= 0, REPT(" ",SOURCE!$U$2-LEN(SOURCE!I1371)), "")&amp;
      SOURCE!J1371&amp;      IF(SOURCE!$V$2-LEN(SOURCE!J1371) &gt;= 0, REPT(" ",SOURCE!$V$2-LEN(SOURCE!J1371)), "")&amp;
  " | "&amp; SOURCE!K1371&amp;      IF(SOURCE!$X$2-LEN(SOURCE!K1371) &gt;= 0, REPT(" ",SOURCE!$X$2-LEN(SOURCE!K1371)), "")&amp;
      "},"&amp;IF(SOURCE!L1371&lt;&gt;"",""&amp;SOURCE!L1371,"")
 )
)
)</f>
        <v>/* 1335 */  { itemToBeCoded,               NOPARAM,                     "FLAGS",                                       "FLAGS",                                       (0 &lt;&lt; TAM_MAX_BITS) |     0, CAT_MENU | SLS_UNCHANGED | US_UNCHANGED},</v>
      </c>
    </row>
    <row r="1372" spans="1:1">
      <c r="A1372" s="168" t="str">
        <f>IF(AND(OR(SOURCE!A1372="",ISBLANK(SOURCE!A1372)),SOURCE!B1372&gt;0),IF(ISBLANK(SOURCE!C1372),"",SOURCE!C1372),
IF(SOURCE!B1372&lt;0,VLOOKUP(SOURCE!B1372,lookups!A$1:B$25,2,0),
  IF(ISBLANK(SOURCE!B1372),
    "",
    "/* "&amp;TEXT(SOURCE!B1372,"???0")&amp;" *"&amp;
      SOURCE!C1372&amp;", "&amp; IF(SOURCE!$O$2-LEN(SOURCE!C1372) &gt;= 0, REPT(" ",SOURCE!$O$2-LEN(SOURCE!C1372)), "")&amp;
      SOURCE!D1372&amp;", "&amp; IF(SOURCE!$P$2-LEN(SOURCE!D1372) &gt;= 0, REPT(" ",SOURCE!$P$2-LEN(SOURCE!D1372)), "")&amp;
      SOURCE!E1372&amp;", "&amp; IF(SOURCE!$Q$2-LEN(SOURCE!E1372) &gt;=0, REPT(" ",SOURCE!$Q$2-LEN(SOURCE!E1372)), "")&amp;
      SOURCE!F1372&amp;", "&amp; IF(SOURCE!$R$2-LEN(SOURCE!F1372) &gt;= 0, REPT(" ",SOURCE!$R$2-LEN(SOURCE!F1372)+2), "")&amp;"("&amp;
      SUBSTITUTE(TEXT(SOURCE!G1372,"??0"),"  ","")&amp;" &lt;&lt; TAM_MAX_BITS) |"&amp; IF(SOURCE!$S$2-3 &gt;= 0, REPT(" ",SOURCE!$S$2-5+4+1-1-LEN(SUBSTITUTE(SUBSTITUTE(TEXT(SOURCE!H1372,"????0"),"  ","")," ",""))), "")&amp;
      SUBSTITUTE(SUBSTITUTE(TEXT(SOURCE!H1372,"????0"),"  ","")," ","")&amp;","&amp; IF(SOURCE!$T$2-3 &gt;= 0, REPT(" ",SOURCE!$T$2-3-5), "")&amp;
      SOURCE!I1372&amp;" | "&amp; IF(SOURCE!$U$2-LEN(SOURCE!I1372) &gt;= 0, REPT(" ",SOURCE!$U$2-LEN(SOURCE!I1372)), "")&amp;
      SOURCE!J1372&amp;      IF(SOURCE!$V$2-LEN(SOURCE!J1372) &gt;= 0, REPT(" ",SOURCE!$V$2-LEN(SOURCE!J1372)), "")&amp;
  " | "&amp; SOURCE!K1372&amp;      IF(SOURCE!$X$2-LEN(SOURCE!K1372) &gt;= 0, REPT(" ",SOURCE!$X$2-LEN(SOURCE!K1372)), "")&amp;
      "},"&amp;IF(SOURCE!L1372&lt;&gt;"",""&amp;SOURCE!L1372,"")
 )
)
)</f>
        <v>/* 1336 */  { itemToBeCoded,               NOPARAM,                     "FLASH",                                       "FLASH",                                       (0 &lt;&lt; TAM_MAX_BITS) |     0, CAT_MENU | SLS_UNCHANGED | US_UNCHANGED},</v>
      </c>
    </row>
    <row r="1373" spans="1:1">
      <c r="A1373" s="168" t="str">
        <f>IF(AND(OR(SOURCE!A1373="",ISBLANK(SOURCE!A1373)),SOURCE!B1373&gt;0),IF(ISBLANK(SOURCE!C1373),"",SOURCE!C1373),
IF(SOURCE!B1373&lt;0,VLOOKUP(SOURCE!B1373,lookups!A$1:B$25,2,0),
  IF(ISBLANK(SOURCE!B1373),
    "",
    "/* "&amp;TEXT(SOURCE!B1373,"???0")&amp;" *"&amp;
      SOURCE!C1373&amp;", "&amp; IF(SOURCE!$O$2-LEN(SOURCE!C1373) &gt;= 0, REPT(" ",SOURCE!$O$2-LEN(SOURCE!C1373)), "")&amp;
      SOURCE!D1373&amp;", "&amp; IF(SOURCE!$P$2-LEN(SOURCE!D1373) &gt;= 0, REPT(" ",SOURCE!$P$2-LEN(SOURCE!D1373)), "")&amp;
      SOURCE!E1373&amp;", "&amp; IF(SOURCE!$Q$2-LEN(SOURCE!E1373) &gt;=0, REPT(" ",SOURCE!$Q$2-LEN(SOURCE!E1373)), "")&amp;
      SOURCE!F1373&amp;", "&amp; IF(SOURCE!$R$2-LEN(SOURCE!F1373) &gt;= 0, REPT(" ",SOURCE!$R$2-LEN(SOURCE!F1373)+2), "")&amp;"("&amp;
      SUBSTITUTE(TEXT(SOURCE!G1373,"??0"),"  ","")&amp;" &lt;&lt; TAM_MAX_BITS) |"&amp; IF(SOURCE!$S$2-3 &gt;= 0, REPT(" ",SOURCE!$S$2-5+4+1-1-LEN(SUBSTITUTE(SUBSTITUTE(TEXT(SOURCE!H1373,"????0"),"  ","")," ",""))), "")&amp;
      SUBSTITUTE(SUBSTITUTE(TEXT(SOURCE!H1373,"????0"),"  ","")," ","")&amp;","&amp; IF(SOURCE!$T$2-3 &gt;= 0, REPT(" ",SOURCE!$T$2-3-5), "")&amp;
      SOURCE!I1373&amp;" | "&amp; IF(SOURCE!$U$2-LEN(SOURCE!I1373) &gt;= 0, REPT(" ",SOURCE!$U$2-LEN(SOURCE!I1373)), "")&amp;
      SOURCE!J1373&amp;      IF(SOURCE!$V$2-LEN(SOURCE!J1373) &gt;= 0, REPT(" ",SOURCE!$V$2-LEN(SOURCE!J1373)), "")&amp;
  " | "&amp; SOURCE!K1373&amp;      IF(SOURCE!$X$2-LEN(SOURCE!K1373) &gt;= 0, REPT(" ",SOURCE!$X$2-LEN(SOURCE!K1373)), "")&amp;
      "},"&amp;IF(SOURCE!L1373&lt;&gt;"",""&amp;SOURCE!L1373,"")
 )
)
)</f>
        <v>/* 1337 */  { itemToBeCoded,               NOPARAM,                     "f'",                                          "f'",                                          (0 &lt;&lt; TAM_MAX_BITS) |     0, CAT_MENU | SLS_UNCHANGED | US_UNCHANGED},</v>
      </c>
    </row>
    <row r="1374" spans="1:1">
      <c r="A1374" s="168" t="str">
        <f>IF(AND(OR(SOURCE!A1374="",ISBLANK(SOURCE!A1374)),SOURCE!B1374&gt;0),IF(ISBLANK(SOURCE!C1374),"",SOURCE!C1374),
IF(SOURCE!B1374&lt;0,VLOOKUP(SOURCE!B1374,lookups!A$1:B$25,2,0),
  IF(ISBLANK(SOURCE!B1374),
    "",
    "/* "&amp;TEXT(SOURCE!B1374,"???0")&amp;" *"&amp;
      SOURCE!C1374&amp;", "&amp; IF(SOURCE!$O$2-LEN(SOURCE!C1374) &gt;= 0, REPT(" ",SOURCE!$O$2-LEN(SOURCE!C1374)), "")&amp;
      SOURCE!D1374&amp;", "&amp; IF(SOURCE!$P$2-LEN(SOURCE!D1374) &gt;= 0, REPT(" ",SOURCE!$P$2-LEN(SOURCE!D1374)), "")&amp;
      SOURCE!E1374&amp;", "&amp; IF(SOURCE!$Q$2-LEN(SOURCE!E1374) &gt;=0, REPT(" ",SOURCE!$Q$2-LEN(SOURCE!E1374)), "")&amp;
      SOURCE!F1374&amp;", "&amp; IF(SOURCE!$R$2-LEN(SOURCE!F1374) &gt;= 0, REPT(" ",SOURCE!$R$2-LEN(SOURCE!F1374)+2), "")&amp;"("&amp;
      SUBSTITUTE(TEXT(SOURCE!G1374,"??0"),"  ","")&amp;" &lt;&lt; TAM_MAX_BITS) |"&amp; IF(SOURCE!$S$2-3 &gt;= 0, REPT(" ",SOURCE!$S$2-5+4+1-1-LEN(SUBSTITUTE(SUBSTITUTE(TEXT(SOURCE!H1374,"????0"),"  ","")," ",""))), "")&amp;
      SUBSTITUTE(SUBSTITUTE(TEXT(SOURCE!H1374,"????0"),"  ","")," ","")&amp;","&amp; IF(SOURCE!$T$2-3 &gt;= 0, REPT(" ",SOURCE!$T$2-3-5), "")&amp;
      SOURCE!I1374&amp;" | "&amp; IF(SOURCE!$U$2-LEN(SOURCE!I1374) &gt;= 0, REPT(" ",SOURCE!$U$2-LEN(SOURCE!I1374)), "")&amp;
      SOURCE!J1374&amp;      IF(SOURCE!$V$2-LEN(SOURCE!J1374) &gt;= 0, REPT(" ",SOURCE!$V$2-LEN(SOURCE!J1374)), "")&amp;
  " | "&amp; SOURCE!K1374&amp;      IF(SOURCE!$X$2-LEN(SOURCE!K1374) &gt;= 0, REPT(" ",SOURCE!$X$2-LEN(SOURCE!K1374)), "")&amp;
      "},"&amp;IF(SOURCE!L1374&lt;&gt;"",""&amp;SOURCE!L1374,"")
 )
)
)</f>
        <v>/* 1338 */  { itemToBeCoded,               NOPARAM,                     "f\"",                                         "f\"",                                         (0 &lt;&lt; TAM_MAX_BITS) |     0, CAT_MENU | SLS_UNCHANGED | US_UNCHANGED},</v>
      </c>
    </row>
    <row r="1375" spans="1:1">
      <c r="A1375" s="168" t="str">
        <f>IF(AND(OR(SOURCE!A1375="",ISBLANK(SOURCE!A1375)),SOURCE!B1375&gt;0),IF(ISBLANK(SOURCE!C1375),"",SOURCE!C1375),
IF(SOURCE!B1375&lt;0,VLOOKUP(SOURCE!B1375,lookups!A$1:B$25,2,0),
  IF(ISBLANK(SOURCE!B1375),
    "",
    "/* "&amp;TEXT(SOURCE!B1375,"???0")&amp;" *"&amp;
      SOURCE!C1375&amp;", "&amp; IF(SOURCE!$O$2-LEN(SOURCE!C1375) &gt;= 0, REPT(" ",SOURCE!$O$2-LEN(SOURCE!C1375)), "")&amp;
      SOURCE!D1375&amp;", "&amp; IF(SOURCE!$P$2-LEN(SOURCE!D1375) &gt;= 0, REPT(" ",SOURCE!$P$2-LEN(SOURCE!D1375)), "")&amp;
      SOURCE!E1375&amp;", "&amp; IF(SOURCE!$Q$2-LEN(SOURCE!E1375) &gt;=0, REPT(" ",SOURCE!$Q$2-LEN(SOURCE!E1375)), "")&amp;
      SOURCE!F1375&amp;", "&amp; IF(SOURCE!$R$2-LEN(SOURCE!F1375) &gt;= 0, REPT(" ",SOURCE!$R$2-LEN(SOURCE!F1375)+2), "")&amp;"("&amp;
      SUBSTITUTE(TEXT(SOURCE!G1375,"??0"),"  ","")&amp;" &lt;&lt; TAM_MAX_BITS) |"&amp; IF(SOURCE!$S$2-3 &gt;= 0, REPT(" ",SOURCE!$S$2-5+4+1-1-LEN(SUBSTITUTE(SUBSTITUTE(TEXT(SOURCE!H1375,"????0"),"  ","")," ",""))), "")&amp;
      SUBSTITUTE(SUBSTITUTE(TEXT(SOURCE!H1375,"????0"),"  ","")," ","")&amp;","&amp; IF(SOURCE!$T$2-3 &gt;= 0, REPT(" ",SOURCE!$T$2-3-5), "")&amp;
      SOURCE!I1375&amp;" | "&amp; IF(SOURCE!$U$2-LEN(SOURCE!I1375) &gt;= 0, REPT(" ",SOURCE!$U$2-LEN(SOURCE!I1375)), "")&amp;
      SOURCE!J1375&amp;      IF(SOURCE!$V$2-LEN(SOURCE!J1375) &gt;= 0, REPT(" ",SOURCE!$V$2-LEN(SOURCE!J1375)), "")&amp;
  " | "&amp; SOURCE!K1375&amp;      IF(SOURCE!$X$2-LEN(SOURCE!K1375) &gt;= 0, REPT(" ",SOURCE!$X$2-LEN(SOURCE!K1375)), "")&amp;
      "},"&amp;IF(SOURCE!L1375&lt;&gt;"",""&amp;SOURCE!L1375,"")
 )
)
)</f>
        <v>/* 1339 */  { itemToBeCoded,               NOPARAM,                     "F&amp;p:",                                        "F&amp;p:",                                        (0 &lt;&lt; TAM_MAX_BITS) |     0, CAT_MENU | SLS_UNCHANGED | US_UNCHANGED},</v>
      </c>
    </row>
    <row r="1376" spans="1:1">
      <c r="A1376" s="168" t="str">
        <f>IF(AND(OR(SOURCE!A1376="",ISBLANK(SOURCE!A1376)),SOURCE!B1376&gt;0),IF(ISBLANK(SOURCE!C1376),"",SOURCE!C1376),
IF(SOURCE!B1376&lt;0,VLOOKUP(SOURCE!B1376,lookups!A$1:B$25,2,0),
  IF(ISBLANK(SOURCE!B1376),
    "",
    "/* "&amp;TEXT(SOURCE!B1376,"???0")&amp;" *"&amp;
      SOURCE!C1376&amp;", "&amp; IF(SOURCE!$O$2-LEN(SOURCE!C1376) &gt;= 0, REPT(" ",SOURCE!$O$2-LEN(SOURCE!C1376)), "")&amp;
      SOURCE!D1376&amp;", "&amp; IF(SOURCE!$P$2-LEN(SOURCE!D1376) &gt;= 0, REPT(" ",SOURCE!$P$2-LEN(SOURCE!D1376)), "")&amp;
      SOURCE!E1376&amp;", "&amp; IF(SOURCE!$Q$2-LEN(SOURCE!E1376) &gt;=0, REPT(" ",SOURCE!$Q$2-LEN(SOURCE!E1376)), "")&amp;
      SOURCE!F1376&amp;", "&amp; IF(SOURCE!$R$2-LEN(SOURCE!F1376) &gt;= 0, REPT(" ",SOURCE!$R$2-LEN(SOURCE!F1376)+2), "")&amp;"("&amp;
      SUBSTITUTE(TEXT(SOURCE!G1376,"??0"),"  ","")&amp;" &lt;&lt; TAM_MAX_BITS) |"&amp; IF(SOURCE!$S$2-3 &gt;= 0, REPT(" ",SOURCE!$S$2-5+4+1-1-LEN(SUBSTITUTE(SUBSTITUTE(TEXT(SOURCE!H1376,"????0"),"  ","")," ",""))), "")&amp;
      SUBSTITUTE(SUBSTITUTE(TEXT(SOURCE!H1376,"????0"),"  ","")," ","")&amp;","&amp; IF(SOURCE!$T$2-3 &gt;= 0, REPT(" ",SOURCE!$T$2-3-5), "")&amp;
      SOURCE!I1376&amp;" | "&amp; IF(SOURCE!$U$2-LEN(SOURCE!I1376) &gt;= 0, REPT(" ",SOURCE!$U$2-LEN(SOURCE!I1376)), "")&amp;
      SOURCE!J1376&amp;      IF(SOURCE!$V$2-LEN(SOURCE!J1376) &gt;= 0, REPT(" ",SOURCE!$V$2-LEN(SOURCE!J1376)), "")&amp;
  " | "&amp; SOURCE!K1376&amp;      IF(SOURCE!$X$2-LEN(SOURCE!K1376) &gt;= 0, REPT(" ",SOURCE!$X$2-LEN(SOURCE!K1376)), "")&amp;
      "},"&amp;IF(SOURCE!L1376&lt;&gt;"",""&amp;SOURCE!L1376,"")
 )
)
)</f>
        <v>/* 1340 */  { itemToBeCoded,               NOPARAM,                     "L.INTS",                                      "L.INTS",                                      (0 &lt;&lt; TAM_MAX_BITS) |     0, CAT_MENU | SLS_UNCHANGED | US_UNCHANGED},</v>
      </c>
    </row>
    <row r="1377" spans="1:1">
      <c r="A1377" s="168" t="str">
        <f>IF(AND(OR(SOURCE!A1377="",ISBLANK(SOURCE!A1377)),SOURCE!B1377&gt;0),IF(ISBLANK(SOURCE!C1377),"",SOURCE!C1377),
IF(SOURCE!B1377&lt;0,VLOOKUP(SOURCE!B1377,lookups!A$1:B$25,2,0),
  IF(ISBLANK(SOURCE!B1377),
    "",
    "/* "&amp;TEXT(SOURCE!B1377,"???0")&amp;" *"&amp;
      SOURCE!C1377&amp;", "&amp; IF(SOURCE!$O$2-LEN(SOURCE!C1377) &gt;= 0, REPT(" ",SOURCE!$O$2-LEN(SOURCE!C1377)), "")&amp;
      SOURCE!D1377&amp;", "&amp; IF(SOURCE!$P$2-LEN(SOURCE!D1377) &gt;= 0, REPT(" ",SOURCE!$P$2-LEN(SOURCE!D1377)), "")&amp;
      SOURCE!E1377&amp;", "&amp; IF(SOURCE!$Q$2-LEN(SOURCE!E1377) &gt;=0, REPT(" ",SOURCE!$Q$2-LEN(SOURCE!E1377)), "")&amp;
      SOURCE!F1377&amp;", "&amp; IF(SOURCE!$R$2-LEN(SOURCE!F1377) &gt;= 0, REPT(" ",SOURCE!$R$2-LEN(SOURCE!F1377)+2), "")&amp;"("&amp;
      SUBSTITUTE(TEXT(SOURCE!G1377,"??0"),"  ","")&amp;" &lt;&lt; TAM_MAX_BITS) |"&amp; IF(SOURCE!$S$2-3 &gt;= 0, REPT(" ",SOURCE!$S$2-5+4+1-1-LEN(SUBSTITUTE(SUBSTITUTE(TEXT(SOURCE!H1377,"????0"),"  ","")," ",""))), "")&amp;
      SUBSTITUTE(SUBSTITUTE(TEXT(SOURCE!H1377,"????0"),"  ","")," ","")&amp;","&amp; IF(SOURCE!$T$2-3 &gt;= 0, REPT(" ",SOURCE!$T$2-3-5), "")&amp;
      SOURCE!I1377&amp;" | "&amp; IF(SOURCE!$U$2-LEN(SOURCE!I1377) &gt;= 0, REPT(" ",SOURCE!$U$2-LEN(SOURCE!I1377)), "")&amp;
      SOURCE!J1377&amp;      IF(SOURCE!$V$2-LEN(SOURCE!J1377) &gt;= 0, REPT(" ",SOURCE!$V$2-LEN(SOURCE!J1377)), "")&amp;
  " | "&amp; SOURCE!K1377&amp;      IF(SOURCE!$X$2-LEN(SOURCE!K1377) &gt;= 0, REPT(" ",SOURCE!$X$2-LEN(SOURCE!K1377)), "")&amp;
      "},"&amp;IF(SOURCE!L1377&lt;&gt;"",""&amp;SOURCE!L1377,"")
 )
)
)</f>
        <v>/* 1341 */  { itemToBeCoded,               NOPARAM,                     "INFO",                                        "INFO",                                        (0 &lt;&lt; TAM_MAX_BITS) |     0, CAT_MENU | SLS_UNCHANGED | US_UNCHANGED},</v>
      </c>
    </row>
    <row r="1378" spans="1:1">
      <c r="A1378" s="168" t="str">
        <f>IF(AND(OR(SOURCE!A1378="",ISBLANK(SOURCE!A1378)),SOURCE!B1378&gt;0),IF(ISBLANK(SOURCE!C1378),"",SOURCE!C1378),
IF(SOURCE!B1378&lt;0,VLOOKUP(SOURCE!B1378,lookups!A$1:B$25,2,0),
  IF(ISBLANK(SOURCE!B1378),
    "",
    "/* "&amp;TEXT(SOURCE!B1378,"???0")&amp;" *"&amp;
      SOURCE!C1378&amp;", "&amp; IF(SOURCE!$O$2-LEN(SOURCE!C1378) &gt;= 0, REPT(" ",SOURCE!$O$2-LEN(SOURCE!C1378)), "")&amp;
      SOURCE!D1378&amp;", "&amp; IF(SOURCE!$P$2-LEN(SOURCE!D1378) &gt;= 0, REPT(" ",SOURCE!$P$2-LEN(SOURCE!D1378)), "")&amp;
      SOURCE!E1378&amp;", "&amp; IF(SOURCE!$Q$2-LEN(SOURCE!E1378) &gt;=0, REPT(" ",SOURCE!$Q$2-LEN(SOURCE!E1378)), "")&amp;
      SOURCE!F1378&amp;", "&amp; IF(SOURCE!$R$2-LEN(SOURCE!F1378) &gt;= 0, REPT(" ",SOURCE!$R$2-LEN(SOURCE!F1378)+2), "")&amp;"("&amp;
      SUBSTITUTE(TEXT(SOURCE!G1378,"??0"),"  ","")&amp;" &lt;&lt; TAM_MAX_BITS) |"&amp; IF(SOURCE!$S$2-3 &gt;= 0, REPT(" ",SOURCE!$S$2-5+4+1-1-LEN(SUBSTITUTE(SUBSTITUTE(TEXT(SOURCE!H1378,"????0"),"  ","")," ",""))), "")&amp;
      SUBSTITUTE(SUBSTITUTE(TEXT(SOURCE!H1378,"????0"),"  ","")," ","")&amp;","&amp; IF(SOURCE!$T$2-3 &gt;= 0, REPT(" ",SOURCE!$T$2-3-5), "")&amp;
      SOURCE!I1378&amp;" | "&amp; IF(SOURCE!$U$2-LEN(SOURCE!I1378) &gt;= 0, REPT(" ",SOURCE!$U$2-LEN(SOURCE!I1378)), "")&amp;
      SOURCE!J1378&amp;      IF(SOURCE!$V$2-LEN(SOURCE!J1378) &gt;= 0, REPT(" ",SOURCE!$V$2-LEN(SOURCE!J1378)), "")&amp;
  " | "&amp; SOURCE!K1378&amp;      IF(SOURCE!$X$2-LEN(SOURCE!K1378) &gt;= 0, REPT(" ",SOURCE!$X$2-LEN(SOURCE!K1378)), "")&amp;
      "},"&amp;IF(SOURCE!L1378&lt;&gt;"",""&amp;SOURCE!L1378,"")
 )
)
)</f>
        <v>/* 1342 */  { itemToBeCoded,               NOPARAM,                     "INTS",                                        "INTS",                                        (0 &lt;&lt; TAM_MAX_BITS) |     0, CAT_MENU | SLS_UNCHANGED | US_UNCHANGED},</v>
      </c>
    </row>
    <row r="1379" spans="1:1">
      <c r="A1379" s="168" t="str">
        <f>IF(AND(OR(SOURCE!A1379="",ISBLANK(SOURCE!A1379)),SOURCE!B1379&gt;0),IF(ISBLANK(SOURCE!C1379),"",SOURCE!C1379),
IF(SOURCE!B1379&lt;0,VLOOKUP(SOURCE!B1379,lookups!A$1:B$25,2,0),
  IF(ISBLANK(SOURCE!B1379),
    "",
    "/* "&amp;TEXT(SOURCE!B1379,"???0")&amp;" *"&amp;
      SOURCE!C1379&amp;", "&amp; IF(SOURCE!$O$2-LEN(SOURCE!C1379) &gt;= 0, REPT(" ",SOURCE!$O$2-LEN(SOURCE!C1379)), "")&amp;
      SOURCE!D1379&amp;", "&amp; IF(SOURCE!$P$2-LEN(SOURCE!D1379) &gt;= 0, REPT(" ",SOURCE!$P$2-LEN(SOURCE!D1379)), "")&amp;
      SOURCE!E1379&amp;", "&amp; IF(SOURCE!$Q$2-LEN(SOURCE!E1379) &gt;=0, REPT(" ",SOURCE!$Q$2-LEN(SOURCE!E1379)), "")&amp;
      SOURCE!F1379&amp;", "&amp; IF(SOURCE!$R$2-LEN(SOURCE!F1379) &gt;= 0, REPT(" ",SOURCE!$R$2-LEN(SOURCE!F1379)+2), "")&amp;"("&amp;
      SUBSTITUTE(TEXT(SOURCE!G1379,"??0"),"  ","")&amp;" &lt;&lt; TAM_MAX_BITS) |"&amp; IF(SOURCE!$S$2-3 &gt;= 0, REPT(" ",SOURCE!$S$2-5+4+1-1-LEN(SUBSTITUTE(SUBSTITUTE(TEXT(SOURCE!H1379,"????0"),"  ","")," ",""))), "")&amp;
      SUBSTITUTE(SUBSTITUTE(TEXT(SOURCE!H1379,"????0"),"  ","")," ","")&amp;","&amp; IF(SOURCE!$T$2-3 &gt;= 0, REPT(" ",SOURCE!$T$2-3-5), "")&amp;
      SOURCE!I1379&amp;" | "&amp; IF(SOURCE!$U$2-LEN(SOURCE!I1379) &gt;= 0, REPT(" ",SOURCE!$U$2-LEN(SOURCE!I1379)), "")&amp;
      SOURCE!J1379&amp;      IF(SOURCE!$V$2-LEN(SOURCE!J1379) &gt;= 0, REPT(" ",SOURCE!$V$2-LEN(SOURCE!J1379)), "")&amp;
  " | "&amp; SOURCE!K1379&amp;      IF(SOURCE!$X$2-LEN(SOURCE!K1379) &gt;= 0, REPT(" ",SOURCE!$X$2-LEN(SOURCE!K1379)), "")&amp;
      "},"&amp;IF(SOURCE!L1379&lt;&gt;"",""&amp;SOURCE!L1379,"")
 )
)
)</f>
        <v>/* 1343 */  { itemToBeCoded,               NOPARAM,                     "I/O",                                         "I/O",                                         (0 &lt;&lt; TAM_MAX_BITS) |     0, CAT_MENU | SLS_UNCHANGED | US_UNCHANGED},</v>
      </c>
    </row>
    <row r="1380" spans="1:1">
      <c r="A1380" s="168" t="str">
        <f>IF(AND(OR(SOURCE!A1380="",ISBLANK(SOURCE!A1380)),SOURCE!B1380&gt;0),IF(ISBLANK(SOURCE!C1380),"",SOURCE!C1380),
IF(SOURCE!B1380&lt;0,VLOOKUP(SOURCE!B1380,lookups!A$1:B$25,2,0),
  IF(ISBLANK(SOURCE!B1380),
    "",
    "/* "&amp;TEXT(SOURCE!B1380,"???0")&amp;" *"&amp;
      SOURCE!C1380&amp;", "&amp; IF(SOURCE!$O$2-LEN(SOURCE!C1380) &gt;= 0, REPT(" ",SOURCE!$O$2-LEN(SOURCE!C1380)), "")&amp;
      SOURCE!D1380&amp;", "&amp; IF(SOURCE!$P$2-LEN(SOURCE!D1380) &gt;= 0, REPT(" ",SOURCE!$P$2-LEN(SOURCE!D1380)), "")&amp;
      SOURCE!E1380&amp;", "&amp; IF(SOURCE!$Q$2-LEN(SOURCE!E1380) &gt;=0, REPT(" ",SOURCE!$Q$2-LEN(SOURCE!E1380)), "")&amp;
      SOURCE!F1380&amp;", "&amp; IF(SOURCE!$R$2-LEN(SOURCE!F1380) &gt;= 0, REPT(" ",SOURCE!$R$2-LEN(SOURCE!F1380)+2), "")&amp;"("&amp;
      SUBSTITUTE(TEXT(SOURCE!G1380,"??0"),"  ","")&amp;" &lt;&lt; TAM_MAX_BITS) |"&amp; IF(SOURCE!$S$2-3 &gt;= 0, REPT(" ",SOURCE!$S$2-5+4+1-1-LEN(SUBSTITUTE(SUBSTITUTE(TEXT(SOURCE!H1380,"????0"),"  ","")," ",""))), "")&amp;
      SUBSTITUTE(SUBSTITUTE(TEXT(SOURCE!H1380,"????0"),"  ","")," ","")&amp;","&amp; IF(SOURCE!$T$2-3 &gt;= 0, REPT(" ",SOURCE!$T$2-3-5), "")&amp;
      SOURCE!I1380&amp;" | "&amp; IF(SOURCE!$U$2-LEN(SOURCE!I1380) &gt;= 0, REPT(" ",SOURCE!$U$2-LEN(SOURCE!I1380)), "")&amp;
      SOURCE!J1380&amp;      IF(SOURCE!$V$2-LEN(SOURCE!J1380) &gt;= 0, REPT(" ",SOURCE!$V$2-LEN(SOURCE!J1380)), "")&amp;
  " | "&amp; SOURCE!K1380&amp;      IF(SOURCE!$X$2-LEN(SOURCE!K1380) &gt;= 0, REPT(" ",SOURCE!$X$2-LEN(SOURCE!K1380)), "")&amp;
      "},"&amp;IF(SOURCE!L1380&lt;&gt;"",""&amp;SOURCE!L1380,"")
 )
)
)</f>
        <v>/* 1344 */  { itemToBeCoded,               NOPARAM,                     "LOOP",                                        "LOOP",                                        (0 &lt;&lt; TAM_MAX_BITS) |     0, CAT_MENU | SLS_UNCHANGED | US_UNCHANGED},</v>
      </c>
    </row>
    <row r="1381" spans="1:1">
      <c r="A1381" s="168" t="str">
        <f>IF(AND(OR(SOURCE!A1381="",ISBLANK(SOURCE!A1381)),SOURCE!B1381&gt;0),IF(ISBLANK(SOURCE!C1381),"",SOURCE!C1381),
IF(SOURCE!B1381&lt;0,VLOOKUP(SOURCE!B1381,lookups!A$1:B$25,2,0),
  IF(ISBLANK(SOURCE!B1381),
    "",
    "/* "&amp;TEXT(SOURCE!B1381,"???0")&amp;" *"&amp;
      SOURCE!C1381&amp;", "&amp; IF(SOURCE!$O$2-LEN(SOURCE!C1381) &gt;= 0, REPT(" ",SOURCE!$O$2-LEN(SOURCE!C1381)), "")&amp;
      SOURCE!D1381&amp;", "&amp; IF(SOURCE!$P$2-LEN(SOURCE!D1381) &gt;= 0, REPT(" ",SOURCE!$P$2-LEN(SOURCE!D1381)), "")&amp;
      SOURCE!E1381&amp;", "&amp; IF(SOURCE!$Q$2-LEN(SOURCE!E1381) &gt;=0, REPT(" ",SOURCE!$Q$2-LEN(SOURCE!E1381)), "")&amp;
      SOURCE!F1381&amp;", "&amp; IF(SOURCE!$R$2-LEN(SOURCE!F1381) &gt;= 0, REPT(" ",SOURCE!$R$2-LEN(SOURCE!F1381)+2), "")&amp;"("&amp;
      SUBSTITUTE(TEXT(SOURCE!G1381,"??0"),"  ","")&amp;" &lt;&lt; TAM_MAX_BITS) |"&amp; IF(SOURCE!$S$2-3 &gt;= 0, REPT(" ",SOURCE!$S$2-5+4+1-1-LEN(SUBSTITUTE(SUBSTITUTE(TEXT(SOURCE!H1381,"????0"),"  ","")," ",""))), "")&amp;
      SUBSTITUTE(SUBSTITUTE(TEXT(SOURCE!H1381,"????0"),"  ","")," ","")&amp;","&amp; IF(SOURCE!$T$2-3 &gt;= 0, REPT(" ",SOURCE!$T$2-3-5), "")&amp;
      SOURCE!I1381&amp;" | "&amp; IF(SOURCE!$U$2-LEN(SOURCE!I1381) &gt;= 0, REPT(" ",SOURCE!$U$2-LEN(SOURCE!I1381)), "")&amp;
      SOURCE!J1381&amp;      IF(SOURCE!$V$2-LEN(SOURCE!J1381) &gt;= 0, REPT(" ",SOURCE!$V$2-LEN(SOURCE!J1381)), "")&amp;
  " | "&amp; SOURCE!K1381&amp;      IF(SOURCE!$X$2-LEN(SOURCE!K1381) &gt;= 0, REPT(" ",SOURCE!$X$2-LEN(SOURCE!K1381)), "")&amp;
      "},"&amp;IF(SOURCE!L1381&lt;&gt;"",""&amp;SOURCE!L1381,"")
 )
)
)</f>
        <v>/* 1345 */  { itemToBeCoded,               NOPARAM,                     "MATRS",                                       "MATRS",                                       (0 &lt;&lt; TAM_MAX_BITS) |     0, CAT_MENU | SLS_UNCHANGED | US_UNCHANGED},</v>
      </c>
    </row>
    <row r="1382" spans="1:1">
      <c r="A1382" s="168" t="str">
        <f>IF(AND(OR(SOURCE!A1382="",ISBLANK(SOURCE!A1382)),SOURCE!B1382&gt;0),IF(ISBLANK(SOURCE!C1382),"",SOURCE!C1382),
IF(SOURCE!B1382&lt;0,VLOOKUP(SOURCE!B1382,lookups!A$1:B$25,2,0),
  IF(ISBLANK(SOURCE!B1382),
    "",
    "/* "&amp;TEXT(SOURCE!B1382,"???0")&amp;" *"&amp;
      SOURCE!C1382&amp;", "&amp; IF(SOURCE!$O$2-LEN(SOURCE!C1382) &gt;= 0, REPT(" ",SOURCE!$O$2-LEN(SOURCE!C1382)), "")&amp;
      SOURCE!D1382&amp;", "&amp; IF(SOURCE!$P$2-LEN(SOURCE!D1382) &gt;= 0, REPT(" ",SOURCE!$P$2-LEN(SOURCE!D1382)), "")&amp;
      SOURCE!E1382&amp;", "&amp; IF(SOURCE!$Q$2-LEN(SOURCE!E1382) &gt;=0, REPT(" ",SOURCE!$Q$2-LEN(SOURCE!E1382)), "")&amp;
      SOURCE!F1382&amp;", "&amp; IF(SOURCE!$R$2-LEN(SOURCE!F1382) &gt;= 0, REPT(" ",SOURCE!$R$2-LEN(SOURCE!F1382)+2), "")&amp;"("&amp;
      SUBSTITUTE(TEXT(SOURCE!G1382,"??0"),"  ","")&amp;" &lt;&lt; TAM_MAX_BITS) |"&amp; IF(SOURCE!$S$2-3 &gt;= 0, REPT(" ",SOURCE!$S$2-5+4+1-1-LEN(SUBSTITUTE(SUBSTITUTE(TEXT(SOURCE!H1382,"????0"),"  ","")," ",""))), "")&amp;
      SUBSTITUTE(SUBSTITUTE(TEXT(SOURCE!H1382,"????0"),"  ","")," ","")&amp;","&amp; IF(SOURCE!$T$2-3 &gt;= 0, REPT(" ",SOURCE!$T$2-3-5), "")&amp;
      SOURCE!I1382&amp;" | "&amp; IF(SOURCE!$U$2-LEN(SOURCE!I1382) &gt;= 0, REPT(" ",SOURCE!$U$2-LEN(SOURCE!I1382)), "")&amp;
      SOURCE!J1382&amp;      IF(SOURCE!$V$2-LEN(SOURCE!J1382) &gt;= 0, REPT(" ",SOURCE!$V$2-LEN(SOURCE!J1382)), "")&amp;
  " | "&amp; SOURCE!K1382&amp;      IF(SOURCE!$X$2-LEN(SOURCE!K1382) &gt;= 0, REPT(" ",SOURCE!$X$2-LEN(SOURCE!K1382)), "")&amp;
      "},"&amp;IF(SOURCE!L1382&lt;&gt;"",""&amp;SOURCE!L1382,"")
 )
)
)</f>
        <v>/* 1346 */  { itemToBeCoded,               NOPARAM,                     "MATX",                                        "MATX",                                        (0 &lt;&lt; TAM_MAX_BITS) |     0, CAT_MENU | SLS_UNCHANGED | US_UNCHANGED},</v>
      </c>
    </row>
    <row r="1383" spans="1:1">
      <c r="A1383" s="168" t="str">
        <f>IF(AND(OR(SOURCE!A1383="",ISBLANK(SOURCE!A1383)),SOURCE!B1383&gt;0),IF(ISBLANK(SOURCE!C1383),"",SOURCE!C1383),
IF(SOURCE!B1383&lt;0,VLOOKUP(SOURCE!B1383,lookups!A$1:B$25,2,0),
  IF(ISBLANK(SOURCE!B1383),
    "",
    "/* "&amp;TEXT(SOURCE!B1383,"???0")&amp;" *"&amp;
      SOURCE!C1383&amp;", "&amp; IF(SOURCE!$O$2-LEN(SOURCE!C1383) &gt;= 0, REPT(" ",SOURCE!$O$2-LEN(SOURCE!C1383)), "")&amp;
      SOURCE!D1383&amp;", "&amp; IF(SOURCE!$P$2-LEN(SOURCE!D1383) &gt;= 0, REPT(" ",SOURCE!$P$2-LEN(SOURCE!D1383)), "")&amp;
      SOURCE!E1383&amp;", "&amp; IF(SOURCE!$Q$2-LEN(SOURCE!E1383) &gt;=0, REPT(" ",SOURCE!$Q$2-LEN(SOURCE!E1383)), "")&amp;
      SOURCE!F1383&amp;", "&amp; IF(SOURCE!$R$2-LEN(SOURCE!F1383) &gt;= 0, REPT(" ",SOURCE!$R$2-LEN(SOURCE!F1383)+2), "")&amp;"("&amp;
      SUBSTITUTE(TEXT(SOURCE!G1383,"??0"),"  ","")&amp;" &lt;&lt; TAM_MAX_BITS) |"&amp; IF(SOURCE!$S$2-3 &gt;= 0, REPT(" ",SOURCE!$S$2-5+4+1-1-LEN(SUBSTITUTE(SUBSTITUTE(TEXT(SOURCE!H1383,"????0"),"  ","")," ",""))), "")&amp;
      SUBSTITUTE(SUBSTITUTE(TEXT(SOURCE!H1383,"????0"),"  ","")," ","")&amp;","&amp; IF(SOURCE!$T$2-3 &gt;= 0, REPT(" ",SOURCE!$T$2-3-5), "")&amp;
      SOURCE!I1383&amp;" | "&amp; IF(SOURCE!$U$2-LEN(SOURCE!I1383) &gt;= 0, REPT(" ",SOURCE!$U$2-LEN(SOURCE!I1383)), "")&amp;
      SOURCE!J1383&amp;      IF(SOURCE!$V$2-LEN(SOURCE!J1383) &gt;= 0, REPT(" ",SOURCE!$V$2-LEN(SOURCE!J1383)), "")&amp;
  " | "&amp; SOURCE!K1383&amp;      IF(SOURCE!$X$2-LEN(SOURCE!K1383) &gt;= 0, REPT(" ",SOURCE!$X$2-LEN(SOURCE!K1383)), "")&amp;
      "},"&amp;IF(SOURCE!L1383&lt;&gt;"",""&amp;SOURCE!L1383,"")
 )
)
)</f>
        <v>/* 1347 */  { itemToBeCoded,               NOPARAM,                     "MENUS",                                       "MENUS",                                       (0 &lt;&lt; TAM_MAX_BITS) |     0, CAT_MENU | SLS_UNCHANGED | US_UNCHANGED},</v>
      </c>
    </row>
    <row r="1384" spans="1:1">
      <c r="A1384" s="168" t="str">
        <f>IF(AND(OR(SOURCE!A1384="",ISBLANK(SOURCE!A1384)),SOURCE!B1384&gt;0),IF(ISBLANK(SOURCE!C1384),"",SOURCE!C1384),
IF(SOURCE!B1384&lt;0,VLOOKUP(SOURCE!B1384,lookups!A$1:B$25,2,0),
  IF(ISBLANK(SOURCE!B1384),
    "",
    "/* "&amp;TEXT(SOURCE!B1384,"???0")&amp;" *"&amp;
      SOURCE!C1384&amp;", "&amp; IF(SOURCE!$O$2-LEN(SOURCE!C1384) &gt;= 0, REPT(" ",SOURCE!$O$2-LEN(SOURCE!C1384)), "")&amp;
      SOURCE!D1384&amp;", "&amp; IF(SOURCE!$P$2-LEN(SOURCE!D1384) &gt;= 0, REPT(" ",SOURCE!$P$2-LEN(SOURCE!D1384)), "")&amp;
      SOURCE!E1384&amp;", "&amp; IF(SOURCE!$Q$2-LEN(SOURCE!E1384) &gt;=0, REPT(" ",SOURCE!$Q$2-LEN(SOURCE!E1384)), "")&amp;
      SOURCE!F1384&amp;", "&amp; IF(SOURCE!$R$2-LEN(SOURCE!F1384) &gt;= 0, REPT(" ",SOURCE!$R$2-LEN(SOURCE!F1384)+2), "")&amp;"("&amp;
      SUBSTITUTE(TEXT(SOURCE!G1384,"??0"),"  ","")&amp;" &lt;&lt; TAM_MAX_BITS) |"&amp; IF(SOURCE!$S$2-3 &gt;= 0, REPT(" ",SOURCE!$S$2-5+4+1-1-LEN(SUBSTITUTE(SUBSTITUTE(TEXT(SOURCE!H1384,"????0"),"  ","")," ",""))), "")&amp;
      SUBSTITUTE(SUBSTITUTE(TEXT(SOURCE!H1384,"????0"),"  ","")," ","")&amp;","&amp; IF(SOURCE!$T$2-3 &gt;= 0, REPT(" ",SOURCE!$T$2-3-5), "")&amp;
      SOURCE!I1384&amp;" | "&amp; IF(SOURCE!$U$2-LEN(SOURCE!I1384) &gt;= 0, REPT(" ",SOURCE!$U$2-LEN(SOURCE!I1384)), "")&amp;
      SOURCE!J1384&amp;      IF(SOURCE!$V$2-LEN(SOURCE!J1384) &gt;= 0, REPT(" ",SOURCE!$V$2-LEN(SOURCE!J1384)), "")&amp;
  " | "&amp; SOURCE!K1384&amp;      IF(SOURCE!$X$2-LEN(SOURCE!K1384) &gt;= 0, REPT(" ",SOURCE!$X$2-LEN(SOURCE!K1384)), "")&amp;
      "},"&amp;IF(SOURCE!L1384&lt;&gt;"",""&amp;SOURCE!L1384,"")
 )
)
)</f>
        <v>/* 1348 */  { itemToBeCoded,               NOPARAM,                     "MODE",                                        "MODE",                                        (0 &lt;&lt; TAM_MAX_BITS) |     0, CAT_MENU | SLS_UNCHANGED | US_UNCHANGED},</v>
      </c>
    </row>
    <row r="1385" spans="1:1">
      <c r="A1385" s="168" t="str">
        <f>IF(AND(OR(SOURCE!A1385="",ISBLANK(SOURCE!A1385)),SOURCE!B1385&gt;0),IF(ISBLANK(SOURCE!C1385),"",SOURCE!C1385),
IF(SOURCE!B1385&lt;0,VLOOKUP(SOURCE!B1385,lookups!A$1:B$25,2,0),
  IF(ISBLANK(SOURCE!B1385),
    "",
    "/* "&amp;TEXT(SOURCE!B1385,"???0")&amp;" *"&amp;
      SOURCE!C1385&amp;", "&amp; IF(SOURCE!$O$2-LEN(SOURCE!C1385) &gt;= 0, REPT(" ",SOURCE!$O$2-LEN(SOURCE!C1385)), "")&amp;
      SOURCE!D1385&amp;", "&amp; IF(SOURCE!$P$2-LEN(SOURCE!D1385) &gt;= 0, REPT(" ",SOURCE!$P$2-LEN(SOURCE!D1385)), "")&amp;
      SOURCE!E1385&amp;", "&amp; IF(SOURCE!$Q$2-LEN(SOURCE!E1385) &gt;=0, REPT(" ",SOURCE!$Q$2-LEN(SOURCE!E1385)), "")&amp;
      SOURCE!F1385&amp;", "&amp; IF(SOURCE!$R$2-LEN(SOURCE!F1385) &gt;= 0, REPT(" ",SOURCE!$R$2-LEN(SOURCE!F1385)+2), "")&amp;"("&amp;
      SUBSTITUTE(TEXT(SOURCE!G1385,"??0"),"  ","")&amp;" &lt;&lt; TAM_MAX_BITS) |"&amp; IF(SOURCE!$S$2-3 &gt;= 0, REPT(" ",SOURCE!$S$2-5+4+1-1-LEN(SUBSTITUTE(SUBSTITUTE(TEXT(SOURCE!H1385,"????0"),"  ","")," ",""))), "")&amp;
      SUBSTITUTE(SUBSTITUTE(TEXT(SOURCE!H1385,"????0"),"  ","")," ","")&amp;","&amp; IF(SOURCE!$T$2-3 &gt;= 0, REPT(" ",SOURCE!$T$2-3-5), "")&amp;
      SOURCE!I1385&amp;" | "&amp; IF(SOURCE!$U$2-LEN(SOURCE!I1385) &gt;= 0, REPT(" ",SOURCE!$U$2-LEN(SOURCE!I1385)), "")&amp;
      SOURCE!J1385&amp;      IF(SOURCE!$V$2-LEN(SOURCE!J1385) &gt;= 0, REPT(" ",SOURCE!$V$2-LEN(SOURCE!J1385)), "")&amp;
  " | "&amp; SOURCE!K1385&amp;      IF(SOURCE!$X$2-LEN(SOURCE!K1385) &gt;= 0, REPT(" ",SOURCE!$X$2-LEN(SOURCE!K1385)), "")&amp;
      "},"&amp;IF(SOURCE!L1385&lt;&gt;"",""&amp;SOURCE!L1385,"")
 )
)
)</f>
        <v>/* 1349 */  { itemToBeCoded,               NOPARAM,                     "M.SIMQ",                                      "M.SIMQ",                                      (0 &lt;&lt; TAM_MAX_BITS) |     0, CAT_MENU | SLS_UNCHANGED | US_UNCHANGED},</v>
      </c>
    </row>
    <row r="1386" spans="1:1">
      <c r="A1386" s="168" t="str">
        <f>IF(AND(OR(SOURCE!A1386="",ISBLANK(SOURCE!A1386)),SOURCE!B1386&gt;0),IF(ISBLANK(SOURCE!C1386),"",SOURCE!C1386),
IF(SOURCE!B1386&lt;0,VLOOKUP(SOURCE!B1386,lookups!A$1:B$25,2,0),
  IF(ISBLANK(SOURCE!B1386),
    "",
    "/* "&amp;TEXT(SOURCE!B1386,"???0")&amp;" *"&amp;
      SOURCE!C1386&amp;", "&amp; IF(SOURCE!$O$2-LEN(SOURCE!C1386) &gt;= 0, REPT(" ",SOURCE!$O$2-LEN(SOURCE!C1386)), "")&amp;
      SOURCE!D1386&amp;", "&amp; IF(SOURCE!$P$2-LEN(SOURCE!D1386) &gt;= 0, REPT(" ",SOURCE!$P$2-LEN(SOURCE!D1386)), "")&amp;
      SOURCE!E1386&amp;", "&amp; IF(SOURCE!$Q$2-LEN(SOURCE!E1386) &gt;=0, REPT(" ",SOURCE!$Q$2-LEN(SOURCE!E1386)), "")&amp;
      SOURCE!F1386&amp;", "&amp; IF(SOURCE!$R$2-LEN(SOURCE!F1386) &gt;= 0, REPT(" ",SOURCE!$R$2-LEN(SOURCE!F1386)+2), "")&amp;"("&amp;
      SUBSTITUTE(TEXT(SOURCE!G1386,"??0"),"  ","")&amp;" &lt;&lt; TAM_MAX_BITS) |"&amp; IF(SOURCE!$S$2-3 &gt;= 0, REPT(" ",SOURCE!$S$2-5+4+1-1-LEN(SUBSTITUTE(SUBSTITUTE(TEXT(SOURCE!H1386,"????0"),"  ","")," ",""))), "")&amp;
      SUBSTITUTE(SUBSTITUTE(TEXT(SOURCE!H1386,"????0"),"  ","")," ","")&amp;","&amp; IF(SOURCE!$T$2-3 &gt;= 0, REPT(" ",SOURCE!$T$2-3-5), "")&amp;
      SOURCE!I1386&amp;" | "&amp; IF(SOURCE!$U$2-LEN(SOURCE!I1386) &gt;= 0, REPT(" ",SOURCE!$U$2-LEN(SOURCE!I1386)), "")&amp;
      SOURCE!J1386&amp;      IF(SOURCE!$V$2-LEN(SOURCE!J1386) &gt;= 0, REPT(" ",SOURCE!$V$2-LEN(SOURCE!J1386)), "")&amp;
  " | "&amp; SOURCE!K1386&amp;      IF(SOURCE!$X$2-LEN(SOURCE!K1386) &gt;= 0, REPT(" ",SOURCE!$X$2-LEN(SOURCE!K1386)), "")&amp;
      "},"&amp;IF(SOURCE!L1386&lt;&gt;"",""&amp;SOURCE!L1386,"")
 )
)
)</f>
        <v>/* 1350 */  { itemToBeCoded,               NOPARAM,                     "M.EDIT",                                      "M.EDIT",                                      (0 &lt;&lt; TAM_MAX_BITS) |     0, CAT_MENU | SLS_UNCHANGED | US_UNCHANGED},</v>
      </c>
    </row>
    <row r="1387" spans="1:1">
      <c r="A1387" s="168" t="str">
        <f>IF(AND(OR(SOURCE!A1387="",ISBLANK(SOURCE!A1387)),SOURCE!B1387&gt;0),IF(ISBLANK(SOURCE!C1387),"",SOURCE!C1387),
IF(SOURCE!B1387&lt;0,VLOOKUP(SOURCE!B1387,lookups!A$1:B$25,2,0),
  IF(ISBLANK(SOURCE!B1387),
    "",
    "/* "&amp;TEXT(SOURCE!B1387,"???0")&amp;" *"&amp;
      SOURCE!C1387&amp;", "&amp; IF(SOURCE!$O$2-LEN(SOURCE!C1387) &gt;= 0, REPT(" ",SOURCE!$O$2-LEN(SOURCE!C1387)), "")&amp;
      SOURCE!D1387&amp;", "&amp; IF(SOURCE!$P$2-LEN(SOURCE!D1387) &gt;= 0, REPT(" ",SOURCE!$P$2-LEN(SOURCE!D1387)), "")&amp;
      SOURCE!E1387&amp;", "&amp; IF(SOURCE!$Q$2-LEN(SOURCE!E1387) &gt;=0, REPT(" ",SOURCE!$Q$2-LEN(SOURCE!E1387)), "")&amp;
      SOURCE!F1387&amp;", "&amp; IF(SOURCE!$R$2-LEN(SOURCE!F1387) &gt;= 0, REPT(" ",SOURCE!$R$2-LEN(SOURCE!F1387)+2), "")&amp;"("&amp;
      SUBSTITUTE(TEXT(SOURCE!G1387,"??0"),"  ","")&amp;" &lt;&lt; TAM_MAX_BITS) |"&amp; IF(SOURCE!$S$2-3 &gt;= 0, REPT(" ",SOURCE!$S$2-5+4+1-1-LEN(SUBSTITUTE(SUBSTITUTE(TEXT(SOURCE!H1387,"????0"),"  ","")," ",""))), "")&amp;
      SUBSTITUTE(SUBSTITUTE(TEXT(SOURCE!H1387,"????0"),"  ","")," ","")&amp;","&amp; IF(SOURCE!$T$2-3 &gt;= 0, REPT(" ",SOURCE!$T$2-3-5), "")&amp;
      SOURCE!I1387&amp;" | "&amp; IF(SOURCE!$U$2-LEN(SOURCE!I1387) &gt;= 0, REPT(" ",SOURCE!$U$2-LEN(SOURCE!I1387)), "")&amp;
      SOURCE!J1387&amp;      IF(SOURCE!$V$2-LEN(SOURCE!J1387) &gt;= 0, REPT(" ",SOURCE!$V$2-LEN(SOURCE!J1387)), "")&amp;
  " | "&amp; SOURCE!K1387&amp;      IF(SOURCE!$X$2-LEN(SOURCE!K1387) &gt;= 0, REPT(" ",SOURCE!$X$2-LEN(SOURCE!K1387)), "")&amp;
      "},"&amp;IF(SOURCE!L1387&lt;&gt;"",""&amp;SOURCE!L1387,"")
 )
)
)</f>
        <v>/* 1351 */  { itemToBeCoded,               NOPARAM/*#JM#*/,             "MyMenu",                                      "MyM",                                         (0 &lt;&lt; TAM_MAX_BITS) |     0, CAT_MENU | SLS_UNCHANGED | US_UNCHANGED},</v>
      </c>
    </row>
    <row r="1388" spans="1:1">
      <c r="A1388" s="168" t="str">
        <f>IF(AND(OR(SOURCE!A1388="",ISBLANK(SOURCE!A1388)),SOURCE!B1388&gt;0),IF(ISBLANK(SOURCE!C1388),"",SOURCE!C1388),
IF(SOURCE!B1388&lt;0,VLOOKUP(SOURCE!B1388,lookups!A$1:B$25,2,0),
  IF(ISBLANK(SOURCE!B1388),
    "",
    "/* "&amp;TEXT(SOURCE!B1388,"???0")&amp;" *"&amp;
      SOURCE!C1388&amp;", "&amp; IF(SOURCE!$O$2-LEN(SOURCE!C1388) &gt;= 0, REPT(" ",SOURCE!$O$2-LEN(SOURCE!C1388)), "")&amp;
      SOURCE!D1388&amp;", "&amp; IF(SOURCE!$P$2-LEN(SOURCE!D1388) &gt;= 0, REPT(" ",SOURCE!$P$2-LEN(SOURCE!D1388)), "")&amp;
      SOURCE!E1388&amp;", "&amp; IF(SOURCE!$Q$2-LEN(SOURCE!E1388) &gt;=0, REPT(" ",SOURCE!$Q$2-LEN(SOURCE!E1388)), "")&amp;
      SOURCE!F1388&amp;", "&amp; IF(SOURCE!$R$2-LEN(SOURCE!F1388) &gt;= 0, REPT(" ",SOURCE!$R$2-LEN(SOURCE!F1388)+2), "")&amp;"("&amp;
      SUBSTITUTE(TEXT(SOURCE!G1388,"??0"),"  ","")&amp;" &lt;&lt; TAM_MAX_BITS) |"&amp; IF(SOURCE!$S$2-3 &gt;= 0, REPT(" ",SOURCE!$S$2-5+4+1-1-LEN(SUBSTITUTE(SUBSTITUTE(TEXT(SOURCE!H1388,"????0"),"  ","")," ",""))), "")&amp;
      SUBSTITUTE(SUBSTITUTE(TEXT(SOURCE!H1388,"????0"),"  ","")," ","")&amp;","&amp; IF(SOURCE!$T$2-3 &gt;= 0, REPT(" ",SOURCE!$T$2-3-5), "")&amp;
      SOURCE!I1388&amp;" | "&amp; IF(SOURCE!$U$2-LEN(SOURCE!I1388) &gt;= 0, REPT(" ",SOURCE!$U$2-LEN(SOURCE!I1388)), "")&amp;
      SOURCE!J1388&amp;      IF(SOURCE!$V$2-LEN(SOURCE!J1388) &gt;= 0, REPT(" ",SOURCE!$V$2-LEN(SOURCE!J1388)), "")&amp;
  " | "&amp; SOURCE!K1388&amp;      IF(SOURCE!$X$2-LEN(SOURCE!K1388) &gt;= 0, REPT(" ",SOURCE!$X$2-LEN(SOURCE!K1388)), "")&amp;
      "},"&amp;IF(SOURCE!L1388&lt;&gt;"",""&amp;SOURCE!L1388,"")
 )
)
)</f>
        <v>/* 1352 */  { itemToBeCoded,               NOPARAM,                     "My" STD_alpha,                                "My" STD_alpha,                                (0 &lt;&lt; TAM_MAX_BITS) |     0, CAT_MENU | SLS_UNCHANGED | US_UNCHANGED},</v>
      </c>
    </row>
    <row r="1389" spans="1:1">
      <c r="A1389" s="168" t="str">
        <f>IF(AND(OR(SOURCE!A1389="",ISBLANK(SOURCE!A1389)),SOURCE!B1389&gt;0),IF(ISBLANK(SOURCE!C1389),"",SOURCE!C1389),
IF(SOURCE!B1389&lt;0,VLOOKUP(SOURCE!B1389,lookups!A$1:B$25,2,0),
  IF(ISBLANK(SOURCE!B1389),
    "",
    "/* "&amp;TEXT(SOURCE!B1389,"???0")&amp;" *"&amp;
      SOURCE!C1389&amp;", "&amp; IF(SOURCE!$O$2-LEN(SOURCE!C1389) &gt;= 0, REPT(" ",SOURCE!$O$2-LEN(SOURCE!C1389)), "")&amp;
      SOURCE!D1389&amp;", "&amp; IF(SOURCE!$P$2-LEN(SOURCE!D1389) &gt;= 0, REPT(" ",SOURCE!$P$2-LEN(SOURCE!D1389)), "")&amp;
      SOURCE!E1389&amp;", "&amp; IF(SOURCE!$Q$2-LEN(SOURCE!E1389) &gt;=0, REPT(" ",SOURCE!$Q$2-LEN(SOURCE!E1389)), "")&amp;
      SOURCE!F1389&amp;", "&amp; IF(SOURCE!$R$2-LEN(SOURCE!F1389) &gt;= 0, REPT(" ",SOURCE!$R$2-LEN(SOURCE!F1389)+2), "")&amp;"("&amp;
      SUBSTITUTE(TEXT(SOURCE!G1389,"??0"),"  ","")&amp;" &lt;&lt; TAM_MAX_BITS) |"&amp; IF(SOURCE!$S$2-3 &gt;= 0, REPT(" ",SOURCE!$S$2-5+4+1-1-LEN(SUBSTITUTE(SUBSTITUTE(TEXT(SOURCE!H1389,"????0"),"  ","")," ",""))), "")&amp;
      SUBSTITUTE(SUBSTITUTE(TEXT(SOURCE!H1389,"????0"),"  ","")," ","")&amp;","&amp; IF(SOURCE!$T$2-3 &gt;= 0, REPT(" ",SOURCE!$T$2-3-5), "")&amp;
      SOURCE!I1389&amp;" | "&amp; IF(SOURCE!$U$2-LEN(SOURCE!I1389) &gt;= 0, REPT(" ",SOURCE!$U$2-LEN(SOURCE!I1389)), "")&amp;
      SOURCE!J1389&amp;      IF(SOURCE!$V$2-LEN(SOURCE!J1389) &gt;= 0, REPT(" ",SOURCE!$V$2-LEN(SOURCE!J1389)), "")&amp;
  " | "&amp; SOURCE!K1389&amp;      IF(SOURCE!$X$2-LEN(SOURCE!K1389) &gt;= 0, REPT(" ",SOURCE!$X$2-LEN(SOURCE!K1389)), "")&amp;
      "},"&amp;IF(SOURCE!L1389&lt;&gt;"",""&amp;SOURCE!L1389,"")
 )
)
)</f>
        <v>/* 1353 */  { itemToBeCoded,               NOPARAM/*#JM#*/,             "Mass:",                                       "Mass:",                                       (0 &lt;&lt; TAM_MAX_BITS) |     0, CAT_MENU | SLS_UNCHANGED | US_UNCHANGED},</v>
      </c>
    </row>
    <row r="1390" spans="1:1">
      <c r="A1390" s="168" t="str">
        <f>IF(AND(OR(SOURCE!A1390="",ISBLANK(SOURCE!A1390)),SOURCE!B1390&gt;0),IF(ISBLANK(SOURCE!C1390),"",SOURCE!C1390),
IF(SOURCE!B1390&lt;0,VLOOKUP(SOURCE!B1390,lookups!A$1:B$25,2,0),
  IF(ISBLANK(SOURCE!B1390),
    "",
    "/* "&amp;TEXT(SOURCE!B1390,"???0")&amp;" *"&amp;
      SOURCE!C1390&amp;", "&amp; IF(SOURCE!$O$2-LEN(SOURCE!C1390) &gt;= 0, REPT(" ",SOURCE!$O$2-LEN(SOURCE!C1390)), "")&amp;
      SOURCE!D1390&amp;", "&amp; IF(SOURCE!$P$2-LEN(SOURCE!D1390) &gt;= 0, REPT(" ",SOURCE!$P$2-LEN(SOURCE!D1390)), "")&amp;
      SOURCE!E1390&amp;", "&amp; IF(SOURCE!$Q$2-LEN(SOURCE!E1390) &gt;=0, REPT(" ",SOURCE!$Q$2-LEN(SOURCE!E1390)), "")&amp;
      SOURCE!F1390&amp;", "&amp; IF(SOURCE!$R$2-LEN(SOURCE!F1390) &gt;= 0, REPT(" ",SOURCE!$R$2-LEN(SOURCE!F1390)+2), "")&amp;"("&amp;
      SUBSTITUTE(TEXT(SOURCE!G1390,"??0"),"  ","")&amp;" &lt;&lt; TAM_MAX_BITS) |"&amp; IF(SOURCE!$S$2-3 &gt;= 0, REPT(" ",SOURCE!$S$2-5+4+1-1-LEN(SUBSTITUTE(SUBSTITUTE(TEXT(SOURCE!H1390,"????0"),"  ","")," ",""))), "")&amp;
      SUBSTITUTE(SUBSTITUTE(TEXT(SOURCE!H1390,"????0"),"  ","")," ","")&amp;","&amp; IF(SOURCE!$T$2-3 &gt;= 0, REPT(" ",SOURCE!$T$2-3-5), "")&amp;
      SOURCE!I1390&amp;" | "&amp; IF(SOURCE!$U$2-LEN(SOURCE!I1390) &gt;= 0, REPT(" ",SOURCE!$U$2-LEN(SOURCE!I1390)), "")&amp;
      SOURCE!J1390&amp;      IF(SOURCE!$V$2-LEN(SOURCE!J1390) &gt;= 0, REPT(" ",SOURCE!$V$2-LEN(SOURCE!J1390)), "")&amp;
  " | "&amp; SOURCE!K1390&amp;      IF(SOURCE!$X$2-LEN(SOURCE!K1390) &gt;= 0, REPT(" ",SOURCE!$X$2-LEN(SOURCE!K1390)), "")&amp;
      "},"&amp;IF(SOURCE!L1390&lt;&gt;"",""&amp;SOURCE!L1390,"")
 )
)
)</f>
        <v>/* 1354 */  { itemToBeCoded,               NOPARAM,                     "ORTHOG",                                      "Orthog",                                      (0 &lt;&lt; TAM_MAX_BITS) |     0, CAT_MENU | SLS_UNCHANGED | US_UNCHANGED},</v>
      </c>
    </row>
    <row r="1391" spans="1:1">
      <c r="A1391" s="168" t="str">
        <f>IF(AND(OR(SOURCE!A1391="",ISBLANK(SOURCE!A1391)),SOURCE!B1391&gt;0),IF(ISBLANK(SOURCE!C1391),"",SOURCE!C1391),
IF(SOURCE!B1391&lt;0,VLOOKUP(SOURCE!B1391,lookups!A$1:B$25,2,0),
  IF(ISBLANK(SOURCE!B1391),
    "",
    "/* "&amp;TEXT(SOURCE!B1391,"???0")&amp;" *"&amp;
      SOURCE!C1391&amp;", "&amp; IF(SOURCE!$O$2-LEN(SOURCE!C1391) &gt;= 0, REPT(" ",SOURCE!$O$2-LEN(SOURCE!C1391)), "")&amp;
      SOURCE!D1391&amp;", "&amp; IF(SOURCE!$P$2-LEN(SOURCE!D1391) &gt;= 0, REPT(" ",SOURCE!$P$2-LEN(SOURCE!D1391)), "")&amp;
      SOURCE!E1391&amp;", "&amp; IF(SOURCE!$Q$2-LEN(SOURCE!E1391) &gt;=0, REPT(" ",SOURCE!$Q$2-LEN(SOURCE!E1391)), "")&amp;
      SOURCE!F1391&amp;", "&amp; IF(SOURCE!$R$2-LEN(SOURCE!F1391) &gt;= 0, REPT(" ",SOURCE!$R$2-LEN(SOURCE!F1391)+2), "")&amp;"("&amp;
      SUBSTITUTE(TEXT(SOURCE!G1391,"??0"),"  ","")&amp;" &lt;&lt; TAM_MAX_BITS) |"&amp; IF(SOURCE!$S$2-3 &gt;= 0, REPT(" ",SOURCE!$S$2-5+4+1-1-LEN(SUBSTITUTE(SUBSTITUTE(TEXT(SOURCE!H1391,"????0"),"  ","")," ",""))), "")&amp;
      SUBSTITUTE(SUBSTITUTE(TEXT(SOURCE!H1391,"????0"),"  ","")," ","")&amp;","&amp; IF(SOURCE!$T$2-3 &gt;= 0, REPT(" ",SOURCE!$T$2-3-5), "")&amp;
      SOURCE!I1391&amp;" | "&amp; IF(SOURCE!$U$2-LEN(SOURCE!I1391) &gt;= 0, REPT(" ",SOURCE!$U$2-LEN(SOURCE!I1391)), "")&amp;
      SOURCE!J1391&amp;      IF(SOURCE!$V$2-LEN(SOURCE!J1391) &gt;= 0, REPT(" ",SOURCE!$V$2-LEN(SOURCE!J1391)), "")&amp;
  " | "&amp; SOURCE!K1391&amp;      IF(SOURCE!$X$2-LEN(SOURCE!K1391) &gt;= 0, REPT(" ",SOURCE!$X$2-LEN(SOURCE!K1391)), "")&amp;
      "},"&amp;IF(SOURCE!L1391&lt;&gt;"",""&amp;SOURCE!L1391,"")
 )
)
)</f>
        <v>/* 1355 */  { itemToBeCoded,               NOPARAM,                     "PARTS",                                       "PARTS",                                       (0 &lt;&lt; TAM_MAX_BITS) |     0, CAT_MENU | SLS_UNCHANGED | US_UNCHANGED},</v>
      </c>
    </row>
    <row r="1392" spans="1:1">
      <c r="A1392" s="168" t="str">
        <f>IF(AND(OR(SOURCE!A1392="",ISBLANK(SOURCE!A1392)),SOURCE!B1392&gt;0),IF(ISBLANK(SOURCE!C1392),"",SOURCE!C1392),
IF(SOURCE!B1392&lt;0,VLOOKUP(SOURCE!B1392,lookups!A$1:B$25,2,0),
  IF(ISBLANK(SOURCE!B1392),
    "",
    "/* "&amp;TEXT(SOURCE!B1392,"???0")&amp;" *"&amp;
      SOURCE!C1392&amp;", "&amp; IF(SOURCE!$O$2-LEN(SOURCE!C1392) &gt;= 0, REPT(" ",SOURCE!$O$2-LEN(SOURCE!C1392)), "")&amp;
      SOURCE!D1392&amp;", "&amp; IF(SOURCE!$P$2-LEN(SOURCE!D1392) &gt;= 0, REPT(" ",SOURCE!$P$2-LEN(SOURCE!D1392)), "")&amp;
      SOURCE!E1392&amp;", "&amp; IF(SOURCE!$Q$2-LEN(SOURCE!E1392) &gt;=0, REPT(" ",SOURCE!$Q$2-LEN(SOURCE!E1392)), "")&amp;
      SOURCE!F1392&amp;", "&amp; IF(SOURCE!$R$2-LEN(SOURCE!F1392) &gt;= 0, REPT(" ",SOURCE!$R$2-LEN(SOURCE!F1392)+2), "")&amp;"("&amp;
      SUBSTITUTE(TEXT(SOURCE!G1392,"??0"),"  ","")&amp;" &lt;&lt; TAM_MAX_BITS) |"&amp; IF(SOURCE!$S$2-3 &gt;= 0, REPT(" ",SOURCE!$S$2-5+4+1-1-LEN(SUBSTITUTE(SUBSTITUTE(TEXT(SOURCE!H1392,"????0"),"  ","")," ",""))), "")&amp;
      SUBSTITUTE(SUBSTITUTE(TEXT(SOURCE!H1392,"????0"),"  ","")," ","")&amp;","&amp; IF(SOURCE!$T$2-3 &gt;= 0, REPT(" ",SOURCE!$T$2-3-5), "")&amp;
      SOURCE!I1392&amp;" | "&amp; IF(SOURCE!$U$2-LEN(SOURCE!I1392) &gt;= 0, REPT(" ",SOURCE!$U$2-LEN(SOURCE!I1392)), "")&amp;
      SOURCE!J1392&amp;      IF(SOURCE!$V$2-LEN(SOURCE!J1392) &gt;= 0, REPT(" ",SOURCE!$V$2-LEN(SOURCE!J1392)), "")&amp;
  " | "&amp; SOURCE!K1392&amp;      IF(SOURCE!$X$2-LEN(SOURCE!K1392) &gt;= 0, REPT(" ",SOURCE!$X$2-LEN(SOURCE!K1392)), "")&amp;
      "},"&amp;IF(SOURCE!L1392&lt;&gt;"",""&amp;SOURCE!L1392,"")
 )
)
)</f>
        <v>/* 1356 */  { itemToBeCoded,               NOPARAM,                     "PROB",                                        "PROB",                                        (0 &lt;&lt; TAM_MAX_BITS) |     0, CAT_MENU | SLS_UNCHANGED | US_UNCHANGED},</v>
      </c>
    </row>
    <row r="1393" spans="1:1">
      <c r="A1393" s="168" t="str">
        <f>IF(AND(OR(SOURCE!A1393="",ISBLANK(SOURCE!A1393)),SOURCE!B1393&gt;0),IF(ISBLANK(SOURCE!C1393),"",SOURCE!C1393),
IF(SOURCE!B1393&lt;0,VLOOKUP(SOURCE!B1393,lookups!A$1:B$25,2,0),
  IF(ISBLANK(SOURCE!B1393),
    "",
    "/* "&amp;TEXT(SOURCE!B1393,"???0")&amp;" *"&amp;
      SOURCE!C1393&amp;", "&amp; IF(SOURCE!$O$2-LEN(SOURCE!C1393) &gt;= 0, REPT(" ",SOURCE!$O$2-LEN(SOURCE!C1393)), "")&amp;
      SOURCE!D1393&amp;", "&amp; IF(SOURCE!$P$2-LEN(SOURCE!D1393) &gt;= 0, REPT(" ",SOURCE!$P$2-LEN(SOURCE!D1393)), "")&amp;
      SOURCE!E1393&amp;", "&amp; IF(SOURCE!$Q$2-LEN(SOURCE!E1393) &gt;=0, REPT(" ",SOURCE!$Q$2-LEN(SOURCE!E1393)), "")&amp;
      SOURCE!F1393&amp;", "&amp; IF(SOURCE!$R$2-LEN(SOURCE!F1393) &gt;= 0, REPT(" ",SOURCE!$R$2-LEN(SOURCE!F1393)+2), "")&amp;"("&amp;
      SUBSTITUTE(TEXT(SOURCE!G1393,"??0"),"  ","")&amp;" &lt;&lt; TAM_MAX_BITS) |"&amp; IF(SOURCE!$S$2-3 &gt;= 0, REPT(" ",SOURCE!$S$2-5+4+1-1-LEN(SUBSTITUTE(SUBSTITUTE(TEXT(SOURCE!H1393,"????0"),"  ","")," ",""))), "")&amp;
      SUBSTITUTE(SUBSTITUTE(TEXT(SOURCE!H1393,"????0"),"  ","")," ","")&amp;","&amp; IF(SOURCE!$T$2-3 &gt;= 0, REPT(" ",SOURCE!$T$2-3-5), "")&amp;
      SOURCE!I1393&amp;" | "&amp; IF(SOURCE!$U$2-LEN(SOURCE!I1393) &gt;= 0, REPT(" ",SOURCE!$U$2-LEN(SOURCE!I1393)), "")&amp;
      SOURCE!J1393&amp;      IF(SOURCE!$V$2-LEN(SOURCE!J1393) &gt;= 0, REPT(" ",SOURCE!$V$2-LEN(SOURCE!J1393)), "")&amp;
  " | "&amp; SOURCE!K1393&amp;      IF(SOURCE!$X$2-LEN(SOURCE!K1393) &gt;= 0, REPT(" ",SOURCE!$X$2-LEN(SOURCE!K1393)), "")&amp;
      "},"&amp;IF(SOURCE!L1393&lt;&gt;"",""&amp;SOURCE!L1393,"")
 )
)
)</f>
        <v>/* 1357 */  { itemToBeCoded,               NOPARAM,                     "PROGS",                                       "PROGS",                                       (0 &lt;&lt; TAM_MAX_BITS) |     0, CAT_MENU | SLS_UNCHANGED | US_UNCHANGED},</v>
      </c>
    </row>
    <row r="1394" spans="1:1">
      <c r="A1394" s="168" t="str">
        <f>IF(AND(OR(SOURCE!A1394="",ISBLANK(SOURCE!A1394)),SOURCE!B1394&gt;0),IF(ISBLANK(SOURCE!C1394),"",SOURCE!C1394),
IF(SOURCE!B1394&lt;0,VLOOKUP(SOURCE!B1394,lookups!A$1:B$25,2,0),
  IF(ISBLANK(SOURCE!B1394),
    "",
    "/* "&amp;TEXT(SOURCE!B1394,"???0")&amp;" *"&amp;
      SOURCE!C1394&amp;", "&amp; IF(SOURCE!$O$2-LEN(SOURCE!C1394) &gt;= 0, REPT(" ",SOURCE!$O$2-LEN(SOURCE!C1394)), "")&amp;
      SOURCE!D1394&amp;", "&amp; IF(SOURCE!$P$2-LEN(SOURCE!D1394) &gt;= 0, REPT(" ",SOURCE!$P$2-LEN(SOURCE!D1394)), "")&amp;
      SOURCE!E1394&amp;", "&amp; IF(SOURCE!$Q$2-LEN(SOURCE!E1394) &gt;=0, REPT(" ",SOURCE!$Q$2-LEN(SOURCE!E1394)), "")&amp;
      SOURCE!F1394&amp;", "&amp; IF(SOURCE!$R$2-LEN(SOURCE!F1394) &gt;= 0, REPT(" ",SOURCE!$R$2-LEN(SOURCE!F1394)+2), "")&amp;"("&amp;
      SUBSTITUTE(TEXT(SOURCE!G1394,"??0"),"  ","")&amp;" &lt;&lt; TAM_MAX_BITS) |"&amp; IF(SOURCE!$S$2-3 &gt;= 0, REPT(" ",SOURCE!$S$2-5+4+1-1-LEN(SUBSTITUTE(SUBSTITUTE(TEXT(SOURCE!H1394,"????0"),"  ","")," ",""))), "")&amp;
      SUBSTITUTE(SUBSTITUTE(TEXT(SOURCE!H1394,"????0"),"  ","")," ","")&amp;","&amp; IF(SOURCE!$T$2-3 &gt;= 0, REPT(" ",SOURCE!$T$2-3-5), "")&amp;
      SOURCE!I1394&amp;" | "&amp; IF(SOURCE!$U$2-LEN(SOURCE!I1394) &gt;= 0, REPT(" ",SOURCE!$U$2-LEN(SOURCE!I1394)), "")&amp;
      SOURCE!J1394&amp;      IF(SOURCE!$V$2-LEN(SOURCE!J1394) &gt;= 0, REPT(" ",SOURCE!$V$2-LEN(SOURCE!J1394)), "")&amp;
  " | "&amp; SOURCE!K1394&amp;      IF(SOURCE!$X$2-LEN(SOURCE!K1394) &gt;= 0, REPT(" ",SOURCE!$X$2-LEN(SOURCE!K1394)), "")&amp;
      "},"&amp;IF(SOURCE!L1394&lt;&gt;"",""&amp;SOURCE!L1394,"")
 )
)
)</f>
        <v>/* 1358 */  { itemToBeCoded,               NOPARAM,                     "P.FN",                                        "P.FN",                                        (0 &lt;&lt; TAM_MAX_BITS) |     0, CAT_MENU | SLS_UNCHANGED | US_UNCHANGED},</v>
      </c>
    </row>
    <row r="1395" spans="1:1">
      <c r="A1395" s="168" t="str">
        <f>IF(AND(OR(SOURCE!A1395="",ISBLANK(SOURCE!A1395)),SOURCE!B1395&gt;0),IF(ISBLANK(SOURCE!C1395),"",SOURCE!C1395),
IF(SOURCE!B1395&lt;0,VLOOKUP(SOURCE!B1395,lookups!A$1:B$25,2,0),
  IF(ISBLANK(SOURCE!B1395),
    "",
    "/* "&amp;TEXT(SOURCE!B1395,"???0")&amp;" *"&amp;
      SOURCE!C1395&amp;", "&amp; IF(SOURCE!$O$2-LEN(SOURCE!C1395) &gt;= 0, REPT(" ",SOURCE!$O$2-LEN(SOURCE!C1395)), "")&amp;
      SOURCE!D1395&amp;", "&amp; IF(SOURCE!$P$2-LEN(SOURCE!D1395) &gt;= 0, REPT(" ",SOURCE!$P$2-LEN(SOURCE!D1395)), "")&amp;
      SOURCE!E1395&amp;", "&amp; IF(SOURCE!$Q$2-LEN(SOURCE!E1395) &gt;=0, REPT(" ",SOURCE!$Q$2-LEN(SOURCE!E1395)), "")&amp;
      SOURCE!F1395&amp;", "&amp; IF(SOURCE!$R$2-LEN(SOURCE!F1395) &gt;= 0, REPT(" ",SOURCE!$R$2-LEN(SOURCE!F1395)+2), "")&amp;"("&amp;
      SUBSTITUTE(TEXT(SOURCE!G1395,"??0"),"  ","")&amp;" &lt;&lt; TAM_MAX_BITS) |"&amp; IF(SOURCE!$S$2-3 &gt;= 0, REPT(" ",SOURCE!$S$2-5+4+1-1-LEN(SUBSTITUTE(SUBSTITUTE(TEXT(SOURCE!H1395,"????0"),"  ","")," ",""))), "")&amp;
      SUBSTITUTE(SUBSTITUTE(TEXT(SOURCE!H1395,"????0"),"  ","")," ","")&amp;","&amp; IF(SOURCE!$T$2-3 &gt;= 0, REPT(" ",SOURCE!$T$2-3-5), "")&amp;
      SOURCE!I1395&amp;" | "&amp; IF(SOURCE!$U$2-LEN(SOURCE!I1395) &gt;= 0, REPT(" ",SOURCE!$U$2-LEN(SOURCE!I1395)), "")&amp;
      SOURCE!J1395&amp;      IF(SOURCE!$V$2-LEN(SOURCE!J1395) &gt;= 0, REPT(" ",SOURCE!$V$2-LEN(SOURCE!J1395)), "")&amp;
  " | "&amp; SOURCE!K1395&amp;      IF(SOURCE!$X$2-LEN(SOURCE!K1395) &gt;= 0, REPT(" ",SOURCE!$X$2-LEN(SOURCE!K1395)), "")&amp;
      "},"&amp;IF(SOURCE!L1395&lt;&gt;"",""&amp;SOURCE!L1395,"")
 )
)
)</f>
        <v>/* 1359 */  { itemToBeCoded,               NOPARAM,                     "P.FN2",                                       "P.FN2",                                       (0 &lt;&lt; TAM_MAX_BITS) |     0, CAT_MENU | SLS_UNCHANGED | US_UNCHANGED},</v>
      </c>
    </row>
    <row r="1396" spans="1:1">
      <c r="A1396" s="168" t="str">
        <f>IF(AND(OR(SOURCE!A1396="",ISBLANK(SOURCE!A1396)),SOURCE!B1396&gt;0),IF(ISBLANK(SOURCE!C1396),"",SOURCE!C1396),
IF(SOURCE!B1396&lt;0,VLOOKUP(SOURCE!B1396,lookups!A$1:B$25,2,0),
  IF(ISBLANK(SOURCE!B1396),
    "",
    "/* "&amp;TEXT(SOURCE!B1396,"???0")&amp;" *"&amp;
      SOURCE!C1396&amp;", "&amp; IF(SOURCE!$O$2-LEN(SOURCE!C1396) &gt;= 0, REPT(" ",SOURCE!$O$2-LEN(SOURCE!C1396)), "")&amp;
      SOURCE!D1396&amp;", "&amp; IF(SOURCE!$P$2-LEN(SOURCE!D1396) &gt;= 0, REPT(" ",SOURCE!$P$2-LEN(SOURCE!D1396)), "")&amp;
      SOURCE!E1396&amp;", "&amp; IF(SOURCE!$Q$2-LEN(SOURCE!E1396) &gt;=0, REPT(" ",SOURCE!$Q$2-LEN(SOURCE!E1396)), "")&amp;
      SOURCE!F1396&amp;", "&amp; IF(SOURCE!$R$2-LEN(SOURCE!F1396) &gt;= 0, REPT(" ",SOURCE!$R$2-LEN(SOURCE!F1396)+2), "")&amp;"("&amp;
      SUBSTITUTE(TEXT(SOURCE!G1396,"??0"),"  ","")&amp;" &lt;&lt; TAM_MAX_BITS) |"&amp; IF(SOURCE!$S$2-3 &gt;= 0, REPT(" ",SOURCE!$S$2-5+4+1-1-LEN(SUBSTITUTE(SUBSTITUTE(TEXT(SOURCE!H1396,"????0"),"  ","")," ",""))), "")&amp;
      SUBSTITUTE(SUBSTITUTE(TEXT(SOURCE!H1396,"????0"),"  ","")," ","")&amp;","&amp; IF(SOURCE!$T$2-3 &gt;= 0, REPT(" ",SOURCE!$T$2-3-5), "")&amp;
      SOURCE!I1396&amp;" | "&amp; IF(SOURCE!$U$2-LEN(SOURCE!I1396) &gt;= 0, REPT(" ",SOURCE!$U$2-LEN(SOURCE!I1396)), "")&amp;
      SOURCE!J1396&amp;      IF(SOURCE!$V$2-LEN(SOURCE!J1396) &gt;= 0, REPT(" ",SOURCE!$V$2-LEN(SOURCE!J1396)), "")&amp;
  " | "&amp; SOURCE!K1396&amp;      IF(SOURCE!$X$2-LEN(SOURCE!K1396) &gt;= 0, REPT(" ",SOURCE!$X$2-LEN(SOURCE!K1396)), "")&amp;
      "},"&amp;IF(SOURCE!L1396&lt;&gt;"",""&amp;SOURCE!L1396,"")
 )
)
)</f>
        <v>/* 1360 */  { itemToBeCoded,               NOPARAM/*#JM#*/,             "Power:",                                      "Power:",                                      (0 &lt;&lt; TAM_MAX_BITS) |     0, CAT_MENU | SLS_UNCHANGED | US_UNCHANGED},</v>
      </c>
    </row>
    <row r="1397" spans="1:1">
      <c r="A1397" s="168" t="str">
        <f>IF(AND(OR(SOURCE!A1397="",ISBLANK(SOURCE!A1397)),SOURCE!B1397&gt;0),IF(ISBLANK(SOURCE!C1397),"",SOURCE!C1397),
IF(SOURCE!B1397&lt;0,VLOOKUP(SOURCE!B1397,lookups!A$1:B$25,2,0),
  IF(ISBLANK(SOURCE!B1397),
    "",
    "/* "&amp;TEXT(SOURCE!B1397,"???0")&amp;" *"&amp;
      SOURCE!C1397&amp;", "&amp; IF(SOURCE!$O$2-LEN(SOURCE!C1397) &gt;= 0, REPT(" ",SOURCE!$O$2-LEN(SOURCE!C1397)), "")&amp;
      SOURCE!D1397&amp;", "&amp; IF(SOURCE!$P$2-LEN(SOURCE!D1397) &gt;= 0, REPT(" ",SOURCE!$P$2-LEN(SOURCE!D1397)), "")&amp;
      SOURCE!E1397&amp;", "&amp; IF(SOURCE!$Q$2-LEN(SOURCE!E1397) &gt;=0, REPT(" ",SOURCE!$Q$2-LEN(SOURCE!E1397)), "")&amp;
      SOURCE!F1397&amp;", "&amp; IF(SOURCE!$R$2-LEN(SOURCE!F1397) &gt;= 0, REPT(" ",SOURCE!$R$2-LEN(SOURCE!F1397)+2), "")&amp;"("&amp;
      SUBSTITUTE(TEXT(SOURCE!G1397,"??0"),"  ","")&amp;" &lt;&lt; TAM_MAX_BITS) |"&amp; IF(SOURCE!$S$2-3 &gt;= 0, REPT(" ",SOURCE!$S$2-5+4+1-1-LEN(SUBSTITUTE(SUBSTITUTE(TEXT(SOURCE!H1397,"????0"),"  ","")," ",""))), "")&amp;
      SUBSTITUTE(SUBSTITUTE(TEXT(SOURCE!H1397,"????0"),"  ","")," ","")&amp;","&amp; IF(SOURCE!$T$2-3 &gt;= 0, REPT(" ",SOURCE!$T$2-3-5), "")&amp;
      SOURCE!I1397&amp;" | "&amp; IF(SOURCE!$U$2-LEN(SOURCE!I1397) &gt;= 0, REPT(" ",SOURCE!$U$2-LEN(SOURCE!I1397)), "")&amp;
      SOURCE!J1397&amp;      IF(SOURCE!$V$2-LEN(SOURCE!J1397) &gt;= 0, REPT(" ",SOURCE!$V$2-LEN(SOURCE!J1397)), "")&amp;
  " | "&amp; SOURCE!K1397&amp;      IF(SOURCE!$X$2-LEN(SOURCE!K1397) &gt;= 0, REPT(" ",SOURCE!$X$2-LEN(SOURCE!K1397)), "")&amp;
      "},"&amp;IF(SOURCE!L1397&lt;&gt;"",""&amp;SOURCE!L1397,"")
 )
)
)</f>
        <v>/* 1361 */  { itemToBeCoded,               NOPARAM,                     "RAM",                                         "RAM",                                         (0 &lt;&lt; TAM_MAX_BITS) |     0, CAT_MENU | SLS_UNCHANGED | US_UNCHANGED},</v>
      </c>
    </row>
    <row r="1398" spans="1:1">
      <c r="A1398" s="168" t="str">
        <f>IF(AND(OR(SOURCE!A1398="",ISBLANK(SOURCE!A1398)),SOURCE!B1398&gt;0),IF(ISBLANK(SOURCE!C1398),"",SOURCE!C1398),
IF(SOURCE!B1398&lt;0,VLOOKUP(SOURCE!B1398,lookups!A$1:B$25,2,0),
  IF(ISBLANK(SOURCE!B1398),
    "",
    "/* "&amp;TEXT(SOURCE!B1398,"???0")&amp;" *"&amp;
      SOURCE!C1398&amp;", "&amp; IF(SOURCE!$O$2-LEN(SOURCE!C1398) &gt;= 0, REPT(" ",SOURCE!$O$2-LEN(SOURCE!C1398)), "")&amp;
      SOURCE!D1398&amp;", "&amp; IF(SOURCE!$P$2-LEN(SOURCE!D1398) &gt;= 0, REPT(" ",SOURCE!$P$2-LEN(SOURCE!D1398)), "")&amp;
      SOURCE!E1398&amp;", "&amp; IF(SOURCE!$Q$2-LEN(SOURCE!E1398) &gt;=0, REPT(" ",SOURCE!$Q$2-LEN(SOURCE!E1398)), "")&amp;
      SOURCE!F1398&amp;", "&amp; IF(SOURCE!$R$2-LEN(SOURCE!F1398) &gt;= 0, REPT(" ",SOURCE!$R$2-LEN(SOURCE!F1398)+2), "")&amp;"("&amp;
      SUBSTITUTE(TEXT(SOURCE!G1398,"??0"),"  ","")&amp;" &lt;&lt; TAM_MAX_BITS) |"&amp; IF(SOURCE!$S$2-3 &gt;= 0, REPT(" ",SOURCE!$S$2-5+4+1-1-LEN(SUBSTITUTE(SUBSTITUTE(TEXT(SOURCE!H1398,"????0"),"  ","")," ",""))), "")&amp;
      SUBSTITUTE(SUBSTITUTE(TEXT(SOURCE!H1398,"????0"),"  ","")," ","")&amp;","&amp; IF(SOURCE!$T$2-3 &gt;= 0, REPT(" ",SOURCE!$T$2-3-5), "")&amp;
      SOURCE!I1398&amp;" | "&amp; IF(SOURCE!$U$2-LEN(SOURCE!I1398) &gt;= 0, REPT(" ",SOURCE!$U$2-LEN(SOURCE!I1398)), "")&amp;
      SOURCE!J1398&amp;      IF(SOURCE!$V$2-LEN(SOURCE!J1398) &gt;= 0, REPT(" ",SOURCE!$V$2-LEN(SOURCE!J1398)), "")&amp;
  " | "&amp; SOURCE!K1398&amp;      IF(SOURCE!$X$2-LEN(SOURCE!K1398) &gt;= 0, REPT(" ",SOURCE!$X$2-LEN(SOURCE!K1398)), "")&amp;
      "},"&amp;IF(SOURCE!L1398&lt;&gt;"",""&amp;SOURCE!L1398,"")
 )
)
)</f>
        <v>/* 1362 */  { itemToBeCoded,               NOPARAM,                     "REALS",                                       "REALS",                                       (0 &lt;&lt; TAM_MAX_BITS) |     0, CAT_MENU | SLS_UNCHANGED | US_UNCHANGED},</v>
      </c>
    </row>
    <row r="1399" spans="1:1">
      <c r="A1399" s="168" t="str">
        <f>IF(AND(OR(SOURCE!A1399="",ISBLANK(SOURCE!A1399)),SOURCE!B1399&gt;0),IF(ISBLANK(SOURCE!C1399),"",SOURCE!C1399),
IF(SOURCE!B1399&lt;0,VLOOKUP(SOURCE!B1399,lookups!A$1:B$25,2,0),
  IF(ISBLANK(SOURCE!B1399),
    "",
    "/* "&amp;TEXT(SOURCE!B1399,"???0")&amp;" *"&amp;
      SOURCE!C1399&amp;", "&amp; IF(SOURCE!$O$2-LEN(SOURCE!C1399) &gt;= 0, REPT(" ",SOURCE!$O$2-LEN(SOURCE!C1399)), "")&amp;
      SOURCE!D1399&amp;", "&amp; IF(SOURCE!$P$2-LEN(SOURCE!D1399) &gt;= 0, REPT(" ",SOURCE!$P$2-LEN(SOURCE!D1399)), "")&amp;
      SOURCE!E1399&amp;", "&amp; IF(SOURCE!$Q$2-LEN(SOURCE!E1399) &gt;=0, REPT(" ",SOURCE!$Q$2-LEN(SOURCE!E1399)), "")&amp;
      SOURCE!F1399&amp;", "&amp; IF(SOURCE!$R$2-LEN(SOURCE!F1399) &gt;= 0, REPT(" ",SOURCE!$R$2-LEN(SOURCE!F1399)+2), "")&amp;"("&amp;
      SUBSTITUTE(TEXT(SOURCE!G1399,"??0"),"  ","")&amp;" &lt;&lt; TAM_MAX_BITS) |"&amp; IF(SOURCE!$S$2-3 &gt;= 0, REPT(" ",SOURCE!$S$2-5+4+1-1-LEN(SUBSTITUTE(SUBSTITUTE(TEXT(SOURCE!H1399,"????0"),"  ","")," ",""))), "")&amp;
      SUBSTITUTE(SUBSTITUTE(TEXT(SOURCE!H1399,"????0"),"  ","")," ","")&amp;","&amp; IF(SOURCE!$T$2-3 &gt;= 0, REPT(" ",SOURCE!$T$2-3-5), "")&amp;
      SOURCE!I1399&amp;" | "&amp; IF(SOURCE!$U$2-LEN(SOURCE!I1399) &gt;= 0, REPT(" ",SOURCE!$U$2-LEN(SOURCE!I1399)), "")&amp;
      SOURCE!J1399&amp;      IF(SOURCE!$V$2-LEN(SOURCE!J1399) &gt;= 0, REPT(" ",SOURCE!$V$2-LEN(SOURCE!J1399)), "")&amp;
  " | "&amp; SOURCE!K1399&amp;      IF(SOURCE!$X$2-LEN(SOURCE!K1399) &gt;= 0, REPT(" ",SOURCE!$X$2-LEN(SOURCE!K1399)), "")&amp;
      "},"&amp;IF(SOURCE!L1399&lt;&gt;"",""&amp;SOURCE!L1399,"")
 )
)
)</f>
        <v>/* 1363 */  { itemToBeCoded,               NOPARAM,                     "Solver",                                      "Solver",                                      (0 &lt;&lt; TAM_MAX_BITS) |     0, CAT_MENU | SLS_UNCHANGED | US_UNCHANGED},</v>
      </c>
    </row>
    <row r="1400" spans="1:1">
      <c r="A1400" s="168" t="str">
        <f>IF(AND(OR(SOURCE!A1400="",ISBLANK(SOURCE!A1400)),SOURCE!B1400&gt;0),IF(ISBLANK(SOURCE!C1400),"",SOURCE!C1400),
IF(SOURCE!B1400&lt;0,VLOOKUP(SOURCE!B1400,lookups!A$1:B$25,2,0),
  IF(ISBLANK(SOURCE!B1400),
    "",
    "/* "&amp;TEXT(SOURCE!B1400,"???0")&amp;" *"&amp;
      SOURCE!C1400&amp;", "&amp; IF(SOURCE!$O$2-LEN(SOURCE!C1400) &gt;= 0, REPT(" ",SOURCE!$O$2-LEN(SOURCE!C1400)), "")&amp;
      SOURCE!D1400&amp;", "&amp; IF(SOURCE!$P$2-LEN(SOURCE!D1400) &gt;= 0, REPT(" ",SOURCE!$P$2-LEN(SOURCE!D1400)), "")&amp;
      SOURCE!E1400&amp;", "&amp; IF(SOURCE!$Q$2-LEN(SOURCE!E1400) &gt;=0, REPT(" ",SOURCE!$Q$2-LEN(SOURCE!E1400)), "")&amp;
      SOURCE!F1400&amp;", "&amp; IF(SOURCE!$R$2-LEN(SOURCE!F1400) &gt;= 0, REPT(" ",SOURCE!$R$2-LEN(SOURCE!F1400)+2), "")&amp;"("&amp;
      SUBSTITUTE(TEXT(SOURCE!G1400,"??0"),"  ","")&amp;" &lt;&lt; TAM_MAX_BITS) |"&amp; IF(SOURCE!$S$2-3 &gt;= 0, REPT(" ",SOURCE!$S$2-5+4+1-1-LEN(SUBSTITUTE(SUBSTITUTE(TEXT(SOURCE!H1400,"????0"),"  ","")," ",""))), "")&amp;
      SUBSTITUTE(SUBSTITUTE(TEXT(SOURCE!H1400,"????0"),"  ","")," ","")&amp;","&amp; IF(SOURCE!$T$2-3 &gt;= 0, REPT(" ",SOURCE!$T$2-3-5), "")&amp;
      SOURCE!I1400&amp;" | "&amp; IF(SOURCE!$U$2-LEN(SOURCE!I1400) &gt;= 0, REPT(" ",SOURCE!$U$2-LEN(SOURCE!I1400)), "")&amp;
      SOURCE!J1400&amp;      IF(SOURCE!$V$2-LEN(SOURCE!J1400) &gt;= 0, REPT(" ",SOURCE!$V$2-LEN(SOURCE!J1400)), "")&amp;
  " | "&amp; SOURCE!K1400&amp;      IF(SOURCE!$X$2-LEN(SOURCE!K1400) &gt;= 0, REPT(" ",SOURCE!$X$2-LEN(SOURCE!K1400)), "")&amp;
      "},"&amp;IF(SOURCE!L1400&lt;&gt;"",""&amp;SOURCE!L1400,"")
 )
)
)</f>
        <v>/* 1364 */  { itemToBeCoded,               NOPARAM,                     "STAT",                                        "STAT",                                        (0 &lt;&lt; TAM_MAX_BITS) |     0, CAT_MENU | SLS_UNCHANGED | US_UNCHANGED},</v>
      </c>
    </row>
    <row r="1401" spans="1:1">
      <c r="A1401" s="168" t="str">
        <f>IF(AND(OR(SOURCE!A1401="",ISBLANK(SOURCE!A1401)),SOURCE!B1401&gt;0),IF(ISBLANK(SOURCE!C1401),"",SOURCE!C1401),
IF(SOURCE!B1401&lt;0,VLOOKUP(SOURCE!B1401,lookups!A$1:B$25,2,0),
  IF(ISBLANK(SOURCE!B1401),
    "",
    "/* "&amp;TEXT(SOURCE!B1401,"???0")&amp;" *"&amp;
      SOURCE!C1401&amp;", "&amp; IF(SOURCE!$O$2-LEN(SOURCE!C1401) &gt;= 0, REPT(" ",SOURCE!$O$2-LEN(SOURCE!C1401)), "")&amp;
      SOURCE!D1401&amp;", "&amp; IF(SOURCE!$P$2-LEN(SOURCE!D1401) &gt;= 0, REPT(" ",SOURCE!$P$2-LEN(SOURCE!D1401)), "")&amp;
      SOURCE!E1401&amp;", "&amp; IF(SOURCE!$Q$2-LEN(SOURCE!E1401) &gt;=0, REPT(" ",SOURCE!$Q$2-LEN(SOURCE!E1401)), "")&amp;
      SOURCE!F1401&amp;", "&amp; IF(SOURCE!$R$2-LEN(SOURCE!F1401) &gt;= 0, REPT(" ",SOURCE!$R$2-LEN(SOURCE!F1401)+2), "")&amp;"("&amp;
      SUBSTITUTE(TEXT(SOURCE!G1401,"??0"),"  ","")&amp;" &lt;&lt; TAM_MAX_BITS) |"&amp; IF(SOURCE!$S$2-3 &gt;= 0, REPT(" ",SOURCE!$S$2-5+4+1-1-LEN(SUBSTITUTE(SUBSTITUTE(TEXT(SOURCE!H1401,"????0"),"  ","")," ",""))), "")&amp;
      SUBSTITUTE(SUBSTITUTE(TEXT(SOURCE!H1401,"????0"),"  ","")," ","")&amp;","&amp; IF(SOURCE!$T$2-3 &gt;= 0, REPT(" ",SOURCE!$T$2-3-5), "")&amp;
      SOURCE!I1401&amp;" | "&amp; IF(SOURCE!$U$2-LEN(SOURCE!I1401) &gt;= 0, REPT(" ",SOURCE!$U$2-LEN(SOURCE!I1401)), "")&amp;
      SOURCE!J1401&amp;      IF(SOURCE!$V$2-LEN(SOURCE!J1401) &gt;= 0, REPT(" ",SOURCE!$V$2-LEN(SOURCE!J1401)), "")&amp;
  " | "&amp; SOURCE!K1401&amp;      IF(SOURCE!$X$2-LEN(SOURCE!K1401) &gt;= 0, REPT(" ",SOURCE!$X$2-LEN(SOURCE!K1401)), "")&amp;
      "},"&amp;IF(SOURCE!L1401&lt;&gt;"",""&amp;SOURCE!L1401,"")
 )
)
)</f>
        <v>/* 1365 */  { itemToBeCoded,               NOPARAM,                     "STK",                                         "STK",                                         (0 &lt;&lt; TAM_MAX_BITS) |     0, CAT_MENU | SLS_UNCHANGED | US_UNCHANGED},</v>
      </c>
    </row>
    <row r="1402" spans="1:1">
      <c r="A1402" s="168" t="str">
        <f>IF(AND(OR(SOURCE!A1402="",ISBLANK(SOURCE!A1402)),SOURCE!B1402&gt;0),IF(ISBLANK(SOURCE!C1402),"",SOURCE!C1402),
IF(SOURCE!B1402&lt;0,VLOOKUP(SOURCE!B1402,lookups!A$1:B$25,2,0),
  IF(ISBLANK(SOURCE!B1402),
    "",
    "/* "&amp;TEXT(SOURCE!B1402,"???0")&amp;" *"&amp;
      SOURCE!C1402&amp;", "&amp; IF(SOURCE!$O$2-LEN(SOURCE!C1402) &gt;= 0, REPT(" ",SOURCE!$O$2-LEN(SOURCE!C1402)), "")&amp;
      SOURCE!D1402&amp;", "&amp; IF(SOURCE!$P$2-LEN(SOURCE!D1402) &gt;= 0, REPT(" ",SOURCE!$P$2-LEN(SOURCE!D1402)), "")&amp;
      SOURCE!E1402&amp;", "&amp; IF(SOURCE!$Q$2-LEN(SOURCE!E1402) &gt;=0, REPT(" ",SOURCE!$Q$2-LEN(SOURCE!E1402)), "")&amp;
      SOURCE!F1402&amp;", "&amp; IF(SOURCE!$R$2-LEN(SOURCE!F1402) &gt;= 0, REPT(" ",SOURCE!$R$2-LEN(SOURCE!F1402)+2), "")&amp;"("&amp;
      SUBSTITUTE(TEXT(SOURCE!G1402,"??0"),"  ","")&amp;" &lt;&lt; TAM_MAX_BITS) |"&amp; IF(SOURCE!$S$2-3 &gt;= 0, REPT(" ",SOURCE!$S$2-5+4+1-1-LEN(SUBSTITUTE(SUBSTITUTE(TEXT(SOURCE!H1402,"????0"),"  ","")," ",""))), "")&amp;
      SUBSTITUTE(SUBSTITUTE(TEXT(SOURCE!H1402,"????0"),"  ","")," ","")&amp;","&amp; IF(SOURCE!$T$2-3 &gt;= 0, REPT(" ",SOURCE!$T$2-3-5), "")&amp;
      SOURCE!I1402&amp;" | "&amp; IF(SOURCE!$U$2-LEN(SOURCE!I1402) &gt;= 0, REPT(" ",SOURCE!$U$2-LEN(SOURCE!I1402)), "")&amp;
      SOURCE!J1402&amp;      IF(SOURCE!$V$2-LEN(SOURCE!J1402) &gt;= 0, REPT(" ",SOURCE!$V$2-LEN(SOURCE!J1402)), "")&amp;
  " | "&amp; SOURCE!K1402&amp;      IF(SOURCE!$X$2-LEN(SOURCE!K1402) &gt;= 0, REPT(" ",SOURCE!$X$2-LEN(SOURCE!K1402)), "")&amp;
      "},"&amp;IF(SOURCE!L1402&lt;&gt;"",""&amp;SOURCE!L1402,"")
 )
)
)</f>
        <v>/* 1366 */  { itemToBeCoded,               NOPARAM,                     "STRING",                                      "STRING",                                      (0 &lt;&lt; TAM_MAX_BITS) |     0, CAT_MENU | SLS_UNCHANGED | US_UNCHANGED},</v>
      </c>
    </row>
    <row r="1403" spans="1:1">
      <c r="A1403" s="168" t="str">
        <f>IF(AND(OR(SOURCE!A1403="",ISBLANK(SOURCE!A1403)),SOURCE!B1403&gt;0),IF(ISBLANK(SOURCE!C1403),"",SOURCE!C1403),
IF(SOURCE!B1403&lt;0,VLOOKUP(SOURCE!B1403,lookups!A$1:B$25,2,0),
  IF(ISBLANK(SOURCE!B1403),
    "",
    "/* "&amp;TEXT(SOURCE!B1403,"???0")&amp;" *"&amp;
      SOURCE!C1403&amp;", "&amp; IF(SOURCE!$O$2-LEN(SOURCE!C1403) &gt;= 0, REPT(" ",SOURCE!$O$2-LEN(SOURCE!C1403)), "")&amp;
      SOURCE!D1403&amp;", "&amp; IF(SOURCE!$P$2-LEN(SOURCE!D1403) &gt;= 0, REPT(" ",SOURCE!$P$2-LEN(SOURCE!D1403)), "")&amp;
      SOURCE!E1403&amp;", "&amp; IF(SOURCE!$Q$2-LEN(SOURCE!E1403) &gt;=0, REPT(" ",SOURCE!$Q$2-LEN(SOURCE!E1403)), "")&amp;
      SOURCE!F1403&amp;", "&amp; IF(SOURCE!$R$2-LEN(SOURCE!F1403) &gt;= 0, REPT(" ",SOURCE!$R$2-LEN(SOURCE!F1403)+2), "")&amp;"("&amp;
      SUBSTITUTE(TEXT(SOURCE!G1403,"??0"),"  ","")&amp;" &lt;&lt; TAM_MAX_BITS) |"&amp; IF(SOURCE!$S$2-3 &gt;= 0, REPT(" ",SOURCE!$S$2-5+4+1-1-LEN(SUBSTITUTE(SUBSTITUTE(TEXT(SOURCE!H1403,"????0"),"  ","")," ",""))), "")&amp;
      SUBSTITUTE(SUBSTITUTE(TEXT(SOURCE!H1403,"????0"),"  ","")," ","")&amp;","&amp; IF(SOURCE!$T$2-3 &gt;= 0, REPT(" ",SOURCE!$T$2-3-5), "")&amp;
      SOURCE!I1403&amp;" | "&amp; IF(SOURCE!$U$2-LEN(SOURCE!I1403) &gt;= 0, REPT(" ",SOURCE!$U$2-LEN(SOURCE!I1403)), "")&amp;
      SOURCE!J1403&amp;      IF(SOURCE!$V$2-LEN(SOURCE!J1403) &gt;= 0, REPT(" ",SOURCE!$V$2-LEN(SOURCE!J1403)), "")&amp;
  " | "&amp; SOURCE!K1403&amp;      IF(SOURCE!$X$2-LEN(SOURCE!K1403) &gt;= 0, REPT(" ",SOURCE!$X$2-LEN(SOURCE!K1403)), "")&amp;
      "},"&amp;IF(SOURCE!L1403&lt;&gt;"",""&amp;SOURCE!L1403,"")
 )
)
)</f>
        <v>/* 1367 */  { itemToBeCoded,               NOPARAM,                     "TEST",                                        "TEST",                                        (0 &lt;&lt; TAM_MAX_BITS) |     0, CAT_MENU | SLS_UNCHANGED | US_UNCHANGED},</v>
      </c>
    </row>
    <row r="1404" spans="1:1">
      <c r="A1404" s="168" t="str">
        <f>IF(AND(OR(SOURCE!A1404="",ISBLANK(SOURCE!A1404)),SOURCE!B1404&gt;0),IF(ISBLANK(SOURCE!C1404),"",SOURCE!C1404),
IF(SOURCE!B1404&lt;0,VLOOKUP(SOURCE!B1404,lookups!A$1:B$25,2,0),
  IF(ISBLANK(SOURCE!B1404),
    "",
    "/* "&amp;TEXT(SOURCE!B1404,"???0")&amp;" *"&amp;
      SOURCE!C1404&amp;", "&amp; IF(SOURCE!$O$2-LEN(SOURCE!C1404) &gt;= 0, REPT(" ",SOURCE!$O$2-LEN(SOURCE!C1404)), "")&amp;
      SOURCE!D1404&amp;", "&amp; IF(SOURCE!$P$2-LEN(SOURCE!D1404) &gt;= 0, REPT(" ",SOURCE!$P$2-LEN(SOURCE!D1404)), "")&amp;
      SOURCE!E1404&amp;", "&amp; IF(SOURCE!$Q$2-LEN(SOURCE!E1404) &gt;=0, REPT(" ",SOURCE!$Q$2-LEN(SOURCE!E1404)), "")&amp;
      SOURCE!F1404&amp;", "&amp; IF(SOURCE!$R$2-LEN(SOURCE!F1404) &gt;= 0, REPT(" ",SOURCE!$R$2-LEN(SOURCE!F1404)+2), "")&amp;"("&amp;
      SUBSTITUTE(TEXT(SOURCE!G1404,"??0"),"  ","")&amp;" &lt;&lt; TAM_MAX_BITS) |"&amp; IF(SOURCE!$S$2-3 &gt;= 0, REPT(" ",SOURCE!$S$2-5+4+1-1-LEN(SUBSTITUTE(SUBSTITUTE(TEXT(SOURCE!H1404,"????0"),"  ","")," ",""))), "")&amp;
      SUBSTITUTE(SUBSTITUTE(TEXT(SOURCE!H1404,"????0"),"  ","")," ","")&amp;","&amp; IF(SOURCE!$T$2-3 &gt;= 0, REPT(" ",SOURCE!$T$2-3-5), "")&amp;
      SOURCE!I1404&amp;" | "&amp; IF(SOURCE!$U$2-LEN(SOURCE!I1404) &gt;= 0, REPT(" ",SOURCE!$U$2-LEN(SOURCE!I1404)), "")&amp;
      SOURCE!J1404&amp;      IF(SOURCE!$V$2-LEN(SOURCE!J1404) &gt;= 0, REPT(" ",SOURCE!$V$2-LEN(SOURCE!J1404)), "")&amp;
  " | "&amp; SOURCE!K1404&amp;      IF(SOURCE!$X$2-LEN(SOURCE!K1404) &gt;= 0, REPT(" ",SOURCE!$X$2-LEN(SOURCE!K1404)), "")&amp;
      "},"&amp;IF(SOURCE!L1404&lt;&gt;"",""&amp;SOURCE!L1404,"")
 )
)
)</f>
        <v>/* 1368 */  { itemToBeCoded,               NOPARAM,                     "TIMES",                                       "TIMES",                                       (0 &lt;&lt; TAM_MAX_BITS) |     0, CAT_MENU | SLS_UNCHANGED | US_UNCHANGED},</v>
      </c>
    </row>
    <row r="1405" spans="1:1">
      <c r="A1405" s="168" t="str">
        <f>IF(AND(OR(SOURCE!A1405="",ISBLANK(SOURCE!A1405)),SOURCE!B1405&gt;0),IF(ISBLANK(SOURCE!C1405),"",SOURCE!C1405),
IF(SOURCE!B1405&lt;0,VLOOKUP(SOURCE!B1405,lookups!A$1:B$25,2,0),
  IF(ISBLANK(SOURCE!B1405),
    "",
    "/* "&amp;TEXT(SOURCE!B1405,"???0")&amp;" *"&amp;
      SOURCE!C1405&amp;", "&amp; IF(SOURCE!$O$2-LEN(SOURCE!C1405) &gt;= 0, REPT(" ",SOURCE!$O$2-LEN(SOURCE!C1405)), "")&amp;
      SOURCE!D1405&amp;", "&amp; IF(SOURCE!$P$2-LEN(SOURCE!D1405) &gt;= 0, REPT(" ",SOURCE!$P$2-LEN(SOURCE!D1405)), "")&amp;
      SOURCE!E1405&amp;", "&amp; IF(SOURCE!$Q$2-LEN(SOURCE!E1405) &gt;=0, REPT(" ",SOURCE!$Q$2-LEN(SOURCE!E1405)), "")&amp;
      SOURCE!F1405&amp;", "&amp; IF(SOURCE!$R$2-LEN(SOURCE!F1405) &gt;= 0, REPT(" ",SOURCE!$R$2-LEN(SOURCE!F1405)+2), "")&amp;"("&amp;
      SUBSTITUTE(TEXT(SOURCE!G1405,"??0"),"  ","")&amp;" &lt;&lt; TAM_MAX_BITS) |"&amp; IF(SOURCE!$S$2-3 &gt;= 0, REPT(" ",SOURCE!$S$2-5+4+1-1-LEN(SUBSTITUTE(SUBSTITUTE(TEXT(SOURCE!H1405,"????0"),"  ","")," ",""))), "")&amp;
      SUBSTITUTE(SUBSTITUTE(TEXT(SOURCE!H1405,"????0"),"  ","")," ","")&amp;","&amp; IF(SOURCE!$T$2-3 &gt;= 0, REPT(" ",SOURCE!$T$2-3-5), "")&amp;
      SOURCE!I1405&amp;" | "&amp; IF(SOURCE!$U$2-LEN(SOURCE!I1405) &gt;= 0, REPT(" ",SOURCE!$U$2-LEN(SOURCE!I1405)), "")&amp;
      SOURCE!J1405&amp;      IF(SOURCE!$V$2-LEN(SOURCE!J1405) &gt;= 0, REPT(" ",SOURCE!$V$2-LEN(SOURCE!J1405)), "")&amp;
  " | "&amp; SOURCE!K1405&amp;      IF(SOURCE!$X$2-LEN(SOURCE!K1405) &gt;= 0, REPT(" ",SOURCE!$X$2-LEN(SOURCE!K1405)), "")&amp;
      "},"&amp;IF(SOURCE!L1405&lt;&gt;"",""&amp;SOURCE!L1405,"")
 )
)
)</f>
        <v>/* 1369 */  { itemToBeCoded,               NOPARAM/*#JM#*/,             "TRI",                                         "TRIG",                                        (0 &lt;&lt; TAM_MAX_BITS) |     0, CAT_MENU | SLS_UNCHANGED | US_UNCHANGED},//JM</v>
      </c>
    </row>
    <row r="1406" spans="1:1">
      <c r="A1406" s="168" t="str">
        <f>IF(AND(OR(SOURCE!A1406="",ISBLANK(SOURCE!A1406)),SOURCE!B1406&gt;0),IF(ISBLANK(SOURCE!C1406),"",SOURCE!C1406),
IF(SOURCE!B1406&lt;0,VLOOKUP(SOURCE!B1406,lookups!A$1:B$25,2,0),
  IF(ISBLANK(SOURCE!B1406),
    "",
    "/* "&amp;TEXT(SOURCE!B1406,"???0")&amp;" *"&amp;
      SOURCE!C1406&amp;", "&amp; IF(SOURCE!$O$2-LEN(SOURCE!C1406) &gt;= 0, REPT(" ",SOURCE!$O$2-LEN(SOURCE!C1406)), "")&amp;
      SOURCE!D1406&amp;", "&amp; IF(SOURCE!$P$2-LEN(SOURCE!D1406) &gt;= 0, REPT(" ",SOURCE!$P$2-LEN(SOURCE!D1406)), "")&amp;
      SOURCE!E1406&amp;", "&amp; IF(SOURCE!$Q$2-LEN(SOURCE!E1406) &gt;=0, REPT(" ",SOURCE!$Q$2-LEN(SOURCE!E1406)), "")&amp;
      SOURCE!F1406&amp;", "&amp; IF(SOURCE!$R$2-LEN(SOURCE!F1406) &gt;= 0, REPT(" ",SOURCE!$R$2-LEN(SOURCE!F1406)+2), "")&amp;"("&amp;
      SUBSTITUTE(TEXT(SOURCE!G1406,"??0"),"  ","")&amp;" &lt;&lt; TAM_MAX_BITS) |"&amp; IF(SOURCE!$S$2-3 &gt;= 0, REPT(" ",SOURCE!$S$2-5+4+1-1-LEN(SUBSTITUTE(SUBSTITUTE(TEXT(SOURCE!H1406,"????0"),"  ","")," ",""))), "")&amp;
      SUBSTITUTE(SUBSTITUTE(TEXT(SOURCE!H1406,"????0"),"  ","")," ","")&amp;","&amp; IF(SOURCE!$T$2-3 &gt;= 0, REPT(" ",SOURCE!$T$2-3-5), "")&amp;
      SOURCE!I1406&amp;" | "&amp; IF(SOURCE!$U$2-LEN(SOURCE!I1406) &gt;= 0, REPT(" ",SOURCE!$U$2-LEN(SOURCE!I1406)), "")&amp;
      SOURCE!J1406&amp;      IF(SOURCE!$V$2-LEN(SOURCE!J1406) &gt;= 0, REPT(" ",SOURCE!$V$2-LEN(SOURCE!J1406)), "")&amp;
  " | "&amp; SOURCE!K1406&amp;      IF(SOURCE!$X$2-LEN(SOURCE!K1406) &gt;= 0, REPT(" ",SOURCE!$X$2-LEN(SOURCE!K1406)), "")&amp;
      "},"&amp;IF(SOURCE!L1406&lt;&gt;"",""&amp;SOURCE!L1406,"")
 )
)
)</f>
        <v>/* 1370 */  { itemToBeCoded,               NOPARAM,                     "TVM",                                         "TVM",                                         (0 &lt;&lt; TAM_MAX_BITS) |     0, CAT_MENU | SLS_UNCHANGED | US_UNCHANGED},</v>
      </c>
    </row>
    <row r="1407" spans="1:1">
      <c r="A1407" s="168" t="str">
        <f>IF(AND(OR(SOURCE!A1407="",ISBLANK(SOURCE!A1407)),SOURCE!B1407&gt;0),IF(ISBLANK(SOURCE!C1407),"",SOURCE!C1407),
IF(SOURCE!B1407&lt;0,VLOOKUP(SOURCE!B1407,lookups!A$1:B$25,2,0),
  IF(ISBLANK(SOURCE!B1407),
    "",
    "/* "&amp;TEXT(SOURCE!B1407,"???0")&amp;" *"&amp;
      SOURCE!C1407&amp;", "&amp; IF(SOURCE!$O$2-LEN(SOURCE!C1407) &gt;= 0, REPT(" ",SOURCE!$O$2-LEN(SOURCE!C1407)), "")&amp;
      SOURCE!D1407&amp;", "&amp; IF(SOURCE!$P$2-LEN(SOURCE!D1407) &gt;= 0, REPT(" ",SOURCE!$P$2-LEN(SOURCE!D1407)), "")&amp;
      SOURCE!E1407&amp;", "&amp; IF(SOURCE!$Q$2-LEN(SOURCE!E1407) &gt;=0, REPT(" ",SOURCE!$Q$2-LEN(SOURCE!E1407)), "")&amp;
      SOURCE!F1407&amp;", "&amp; IF(SOURCE!$R$2-LEN(SOURCE!F1407) &gt;= 0, REPT(" ",SOURCE!$R$2-LEN(SOURCE!F1407)+2), "")&amp;"("&amp;
      SUBSTITUTE(TEXT(SOURCE!G1407,"??0"),"  ","")&amp;" &lt;&lt; TAM_MAX_BITS) |"&amp; IF(SOURCE!$S$2-3 &gt;= 0, REPT(" ",SOURCE!$S$2-5+4+1-1-LEN(SUBSTITUTE(SUBSTITUTE(TEXT(SOURCE!H1407,"????0"),"  ","")," ",""))), "")&amp;
      SUBSTITUTE(SUBSTITUTE(TEXT(SOURCE!H1407,"????0"),"  ","")," ","")&amp;","&amp; IF(SOURCE!$T$2-3 &gt;= 0, REPT(" ",SOURCE!$T$2-3-5), "")&amp;
      SOURCE!I1407&amp;" | "&amp; IF(SOURCE!$U$2-LEN(SOURCE!I1407) &gt;= 0, REPT(" ",SOURCE!$U$2-LEN(SOURCE!I1407)), "")&amp;
      SOURCE!J1407&amp;      IF(SOURCE!$V$2-LEN(SOURCE!J1407) &gt;= 0, REPT(" ",SOURCE!$V$2-LEN(SOURCE!J1407)), "")&amp;
  " | "&amp; SOURCE!K1407&amp;      IF(SOURCE!$X$2-LEN(SOURCE!K1407) &gt;= 0, REPT(" ",SOURCE!$X$2-LEN(SOURCE!K1407)), "")&amp;
      "},"&amp;IF(SOURCE!L1407&lt;&gt;"",""&amp;SOURCE!L1407,"")
 )
)
)</f>
        <v>/* 1371 */  { itemToBeCoded,               NOPARAM/*#JM#*/,             "UNIT",                                        "UNIT",                                        (0 &lt;&lt; TAM_MAX_BITS) |     0, CAT_MENU | SLS_UNCHANGED | US_UNCHANGED},//JM Change U&gt; arrow to CONV. Changed again to UNIT</v>
      </c>
    </row>
    <row r="1408" spans="1:1">
      <c r="A1408" s="168" t="str">
        <f>IF(AND(OR(SOURCE!A1408="",ISBLANK(SOURCE!A1408)),SOURCE!B1408&gt;0),IF(ISBLANK(SOURCE!C1408),"",SOURCE!C1408),
IF(SOURCE!B1408&lt;0,VLOOKUP(SOURCE!B1408,lookups!A$1:B$25,2,0),
  IF(ISBLANK(SOURCE!B1408),
    "",
    "/* "&amp;TEXT(SOURCE!B1408,"???0")&amp;" *"&amp;
      SOURCE!C1408&amp;", "&amp; IF(SOURCE!$O$2-LEN(SOURCE!C1408) &gt;= 0, REPT(" ",SOURCE!$O$2-LEN(SOURCE!C1408)), "")&amp;
      SOURCE!D1408&amp;", "&amp; IF(SOURCE!$P$2-LEN(SOURCE!D1408) &gt;= 0, REPT(" ",SOURCE!$P$2-LEN(SOURCE!D1408)), "")&amp;
      SOURCE!E1408&amp;", "&amp; IF(SOURCE!$Q$2-LEN(SOURCE!E1408) &gt;=0, REPT(" ",SOURCE!$Q$2-LEN(SOURCE!E1408)), "")&amp;
      SOURCE!F1408&amp;", "&amp; IF(SOURCE!$R$2-LEN(SOURCE!F1408) &gt;= 0, REPT(" ",SOURCE!$R$2-LEN(SOURCE!F1408)+2), "")&amp;"("&amp;
      SUBSTITUTE(TEXT(SOURCE!G1408,"??0"),"  ","")&amp;" &lt;&lt; TAM_MAX_BITS) |"&amp; IF(SOURCE!$S$2-3 &gt;= 0, REPT(" ",SOURCE!$S$2-5+4+1-1-LEN(SUBSTITUTE(SUBSTITUTE(TEXT(SOURCE!H1408,"????0"),"  ","")," ",""))), "")&amp;
      SUBSTITUTE(SUBSTITUTE(TEXT(SOURCE!H1408,"????0"),"  ","")," ","")&amp;","&amp; IF(SOURCE!$T$2-3 &gt;= 0, REPT(" ",SOURCE!$T$2-3-5), "")&amp;
      SOURCE!I1408&amp;" | "&amp; IF(SOURCE!$U$2-LEN(SOURCE!I1408) &gt;= 0, REPT(" ",SOURCE!$U$2-LEN(SOURCE!I1408)), "")&amp;
      SOURCE!J1408&amp;      IF(SOURCE!$V$2-LEN(SOURCE!J1408) &gt;= 0, REPT(" ",SOURCE!$V$2-LEN(SOURCE!J1408)), "")&amp;
  " | "&amp; SOURCE!K1408&amp;      IF(SOURCE!$X$2-LEN(SOURCE!K1408) &gt;= 0, REPT(" ",SOURCE!$X$2-LEN(SOURCE!K1408)), "")&amp;
      "},"&amp;IF(SOURCE!L1408&lt;&gt;"",""&amp;SOURCE!L1408,"")
 )
)
)</f>
        <v>/* 1372 */  { itemToBeCoded,               NOPARAM,                     "VARS",                                        "VARS",                                        (0 &lt;&lt; TAM_MAX_BITS) |     0, CAT_MENU | SLS_UNCHANGED | US_UNCHANGED},</v>
      </c>
    </row>
    <row r="1409" spans="1:1">
      <c r="A1409" s="168" t="str">
        <f>IF(AND(OR(SOURCE!A1409="",ISBLANK(SOURCE!A1409)),SOURCE!B1409&gt;0),IF(ISBLANK(SOURCE!C1409),"",SOURCE!C1409),
IF(SOURCE!B1409&lt;0,VLOOKUP(SOURCE!B1409,lookups!A$1:B$25,2,0),
  IF(ISBLANK(SOURCE!B1409),
    "",
    "/* "&amp;TEXT(SOURCE!B1409,"???0")&amp;" *"&amp;
      SOURCE!C1409&amp;", "&amp; IF(SOURCE!$O$2-LEN(SOURCE!C1409) &gt;= 0, REPT(" ",SOURCE!$O$2-LEN(SOURCE!C1409)), "")&amp;
      SOURCE!D1409&amp;", "&amp; IF(SOURCE!$P$2-LEN(SOURCE!D1409) &gt;= 0, REPT(" ",SOURCE!$P$2-LEN(SOURCE!D1409)), "")&amp;
      SOURCE!E1409&amp;", "&amp; IF(SOURCE!$Q$2-LEN(SOURCE!E1409) &gt;=0, REPT(" ",SOURCE!$Q$2-LEN(SOURCE!E1409)), "")&amp;
      SOURCE!F1409&amp;", "&amp; IF(SOURCE!$R$2-LEN(SOURCE!F1409) &gt;= 0, REPT(" ",SOURCE!$R$2-LEN(SOURCE!F1409)+2), "")&amp;"("&amp;
      SUBSTITUTE(TEXT(SOURCE!G1409,"??0"),"  ","")&amp;" &lt;&lt; TAM_MAX_BITS) |"&amp; IF(SOURCE!$S$2-3 &gt;= 0, REPT(" ",SOURCE!$S$2-5+4+1-1-LEN(SUBSTITUTE(SUBSTITUTE(TEXT(SOURCE!H1409,"????0"),"  ","")," ",""))), "")&amp;
      SUBSTITUTE(SUBSTITUTE(TEXT(SOURCE!H1409,"????0"),"  ","")," ","")&amp;","&amp; IF(SOURCE!$T$2-3 &gt;= 0, REPT(" ",SOURCE!$T$2-3-5), "")&amp;
      SOURCE!I1409&amp;" | "&amp; IF(SOURCE!$U$2-LEN(SOURCE!I1409) &gt;= 0, REPT(" ",SOURCE!$U$2-LEN(SOURCE!I1409)), "")&amp;
      SOURCE!J1409&amp;      IF(SOURCE!$V$2-LEN(SOURCE!J1409) &gt;= 0, REPT(" ",SOURCE!$V$2-LEN(SOURCE!J1409)), "")&amp;
  " | "&amp; SOURCE!K1409&amp;      IF(SOURCE!$X$2-LEN(SOURCE!K1409) &gt;= 0, REPT(" ",SOURCE!$X$2-LEN(SOURCE!K1409)), "")&amp;
      "},"&amp;IF(SOURCE!L1409&lt;&gt;"",""&amp;SOURCE!L1409,"")
 )
)
)</f>
        <v>/* 1373 */  { itemToBeCoded,               NOPARAM/*#JM#*/,             "Volume:",                                     "Volume:",                                     (0 &lt;&lt; TAM_MAX_BITS) |     0, CAT_MENU | SLS_UNCHANGED | US_UNCHANGED},</v>
      </c>
    </row>
    <row r="1410" spans="1:1">
      <c r="A1410" s="168" t="str">
        <f>IF(AND(OR(SOURCE!A1410="",ISBLANK(SOURCE!A1410)),SOURCE!B1410&gt;0),IF(ISBLANK(SOURCE!C1410),"",SOURCE!C1410),
IF(SOURCE!B1410&lt;0,VLOOKUP(SOURCE!B1410,lookups!A$1:B$25,2,0),
  IF(ISBLANK(SOURCE!B1410),
    "",
    "/* "&amp;TEXT(SOURCE!B1410,"???0")&amp;" *"&amp;
      SOURCE!C1410&amp;", "&amp; IF(SOURCE!$O$2-LEN(SOURCE!C1410) &gt;= 0, REPT(" ",SOURCE!$O$2-LEN(SOURCE!C1410)), "")&amp;
      SOURCE!D1410&amp;", "&amp; IF(SOURCE!$P$2-LEN(SOURCE!D1410) &gt;= 0, REPT(" ",SOURCE!$P$2-LEN(SOURCE!D1410)), "")&amp;
      SOURCE!E1410&amp;", "&amp; IF(SOURCE!$Q$2-LEN(SOURCE!E1410) &gt;=0, REPT(" ",SOURCE!$Q$2-LEN(SOURCE!E1410)), "")&amp;
      SOURCE!F1410&amp;", "&amp; IF(SOURCE!$R$2-LEN(SOURCE!F1410) &gt;= 0, REPT(" ",SOURCE!$R$2-LEN(SOURCE!F1410)+2), "")&amp;"("&amp;
      SUBSTITUTE(TEXT(SOURCE!G1410,"??0"),"  ","")&amp;" &lt;&lt; TAM_MAX_BITS) |"&amp; IF(SOURCE!$S$2-3 &gt;= 0, REPT(" ",SOURCE!$S$2-5+4+1-1-LEN(SUBSTITUTE(SUBSTITUTE(TEXT(SOURCE!H1410,"????0"),"  ","")," ",""))), "")&amp;
      SUBSTITUTE(SUBSTITUTE(TEXT(SOURCE!H1410,"????0"),"  ","")," ","")&amp;","&amp; IF(SOURCE!$T$2-3 &gt;= 0, REPT(" ",SOURCE!$T$2-3-5), "")&amp;
      SOURCE!I1410&amp;" | "&amp; IF(SOURCE!$U$2-LEN(SOURCE!I1410) &gt;= 0, REPT(" ",SOURCE!$U$2-LEN(SOURCE!I1410)), "")&amp;
      SOURCE!J1410&amp;      IF(SOURCE!$V$2-LEN(SOURCE!J1410) &gt;= 0, REPT(" ",SOURCE!$V$2-LEN(SOURCE!J1410)), "")&amp;
  " | "&amp; SOURCE!K1410&amp;      IF(SOURCE!$X$2-LEN(SOURCE!K1410) &gt;= 0, REPT(" ",SOURCE!$X$2-LEN(SOURCE!K1410)), "")&amp;
      "},"&amp;IF(SOURCE!L1410&lt;&gt;"",""&amp;SOURCE!L1410,"")
 )
)
)</f>
        <v>/* 1374 */  { itemToBeCoded,               NOPARAM,                     "X.FN",                                        "X.FN",                                        (0 &lt;&lt; TAM_MAX_BITS) |     0, CAT_MENU | SLS_UNCHANGED | US_UNCHANGED},</v>
      </c>
    </row>
    <row r="1411" spans="1:1">
      <c r="A1411" s="168" t="str">
        <f>IF(AND(OR(SOURCE!A1411="",ISBLANK(SOURCE!A1411)),SOURCE!B1411&gt;0),IF(ISBLANK(SOURCE!C1411),"",SOURCE!C1411),
IF(SOURCE!B1411&lt;0,VLOOKUP(SOURCE!B1411,lookups!A$1:B$25,2,0),
  IF(ISBLANK(SOURCE!B1411),
    "",
    "/* "&amp;TEXT(SOURCE!B1411,"???0")&amp;" *"&amp;
      SOURCE!C1411&amp;", "&amp; IF(SOURCE!$O$2-LEN(SOURCE!C1411) &gt;= 0, REPT(" ",SOURCE!$O$2-LEN(SOURCE!C1411)), "")&amp;
      SOURCE!D1411&amp;", "&amp; IF(SOURCE!$P$2-LEN(SOURCE!D1411) &gt;= 0, REPT(" ",SOURCE!$P$2-LEN(SOURCE!D1411)), "")&amp;
      SOURCE!E1411&amp;", "&amp; IF(SOURCE!$Q$2-LEN(SOURCE!E1411) &gt;=0, REPT(" ",SOURCE!$Q$2-LEN(SOURCE!E1411)), "")&amp;
      SOURCE!F1411&amp;", "&amp; IF(SOURCE!$R$2-LEN(SOURCE!F1411) &gt;= 0, REPT(" ",SOURCE!$R$2-LEN(SOURCE!F1411)+2), "")&amp;"("&amp;
      SUBSTITUTE(TEXT(SOURCE!G1411,"??0"),"  ","")&amp;" &lt;&lt; TAM_MAX_BITS) |"&amp; IF(SOURCE!$S$2-3 &gt;= 0, REPT(" ",SOURCE!$S$2-5+4+1-1-LEN(SUBSTITUTE(SUBSTITUTE(TEXT(SOURCE!H1411,"????0"),"  ","")," ",""))), "")&amp;
      SUBSTITUTE(SUBSTITUTE(TEXT(SOURCE!H1411,"????0"),"  ","")," ","")&amp;","&amp; IF(SOURCE!$T$2-3 &gt;= 0, REPT(" ",SOURCE!$T$2-3-5), "")&amp;
      SOURCE!I1411&amp;" | "&amp; IF(SOURCE!$U$2-LEN(SOURCE!I1411) &gt;= 0, REPT(" ",SOURCE!$U$2-LEN(SOURCE!I1411)), "")&amp;
      SOURCE!J1411&amp;      IF(SOURCE!$V$2-LEN(SOURCE!J1411) &gt;= 0, REPT(" ",SOURCE!$V$2-LEN(SOURCE!J1411)), "")&amp;
  " | "&amp; SOURCE!K1411&amp;      IF(SOURCE!$X$2-LEN(SOURCE!K1411) &gt;= 0, REPT(" ",SOURCE!$X$2-LEN(SOURCE!K1411)), "")&amp;
      "},"&amp;IF(SOURCE!L1411&lt;&gt;"",""&amp;SOURCE!L1411,"")
 )
)
)</f>
        <v>/* 1375 */  { itemToBeCoded,               NOPARAM/*#JM#*/,             "Dist:",                                       "Dist:",                                       (0 &lt;&lt; TAM_MAX_BITS) |     0, CAT_MENU | SLS_UNCHANGED | US_UNCHANGED},</v>
      </c>
    </row>
    <row r="1412" spans="1:1">
      <c r="A1412" s="168" t="str">
        <f>IF(AND(OR(SOURCE!A1412="",ISBLANK(SOURCE!A1412)),SOURCE!B1412&gt;0),IF(ISBLANK(SOURCE!C1412),"",SOURCE!C1412),
IF(SOURCE!B1412&lt;0,VLOOKUP(SOURCE!B1412,lookups!A$1:B$25,2,0),
  IF(ISBLANK(SOURCE!B1412),
    "",
    "/* "&amp;TEXT(SOURCE!B1412,"???0")&amp;" *"&amp;
      SOURCE!C1412&amp;", "&amp; IF(SOURCE!$O$2-LEN(SOURCE!C1412) &gt;= 0, REPT(" ",SOURCE!$O$2-LEN(SOURCE!C1412)), "")&amp;
      SOURCE!D1412&amp;", "&amp; IF(SOURCE!$P$2-LEN(SOURCE!D1412) &gt;= 0, REPT(" ",SOURCE!$P$2-LEN(SOURCE!D1412)), "")&amp;
      SOURCE!E1412&amp;", "&amp; IF(SOURCE!$Q$2-LEN(SOURCE!E1412) &gt;=0, REPT(" ",SOURCE!$Q$2-LEN(SOURCE!E1412)), "")&amp;
      SOURCE!F1412&amp;", "&amp; IF(SOURCE!$R$2-LEN(SOURCE!F1412) &gt;= 0, REPT(" ",SOURCE!$R$2-LEN(SOURCE!F1412)+2), "")&amp;"("&amp;
      SUBSTITUTE(TEXT(SOURCE!G1412,"??0"),"  ","")&amp;" &lt;&lt; TAM_MAX_BITS) |"&amp; IF(SOURCE!$S$2-3 &gt;= 0, REPT(" ",SOURCE!$S$2-5+4+1-1-LEN(SUBSTITUTE(SUBSTITUTE(TEXT(SOURCE!H1412,"????0"),"  ","")," ",""))), "")&amp;
      SUBSTITUTE(SUBSTITUTE(TEXT(SOURCE!H1412,"????0"),"  ","")," ","")&amp;","&amp; IF(SOURCE!$T$2-3 &gt;= 0, REPT(" ",SOURCE!$T$2-3-5), "")&amp;
      SOURCE!I1412&amp;" | "&amp; IF(SOURCE!$U$2-LEN(SOURCE!I1412) &gt;= 0, REPT(" ",SOURCE!$U$2-LEN(SOURCE!I1412)), "")&amp;
      SOURCE!J1412&amp;      IF(SOURCE!$V$2-LEN(SOURCE!J1412) &gt;= 0, REPT(" ",SOURCE!$V$2-LEN(SOURCE!J1412)), "")&amp;
  " | "&amp; SOURCE!K1412&amp;      IF(SOURCE!$X$2-LEN(SOURCE!K1412) &gt;= 0, REPT(" ",SOURCE!$X$2-LEN(SOURCE!K1412)), "")&amp;
      "},"&amp;IF(SOURCE!L1412&lt;&gt;"",""&amp;SOURCE!L1412,"")
 )
)
)</f>
        <v>/* 1376 */  { itemToBeCoded,               NOPARAM,                     STD_alpha "INTL",                              STD_alpha "INTL",                              (0 &lt;&lt; TAM_MAX_BITS) |     0, CAT_MENU | SLS_UNCHANGED | US_UNCHANGED},</v>
      </c>
    </row>
    <row r="1413" spans="1:1">
      <c r="A1413" s="168" t="str">
        <f>IF(AND(OR(SOURCE!A1413="",ISBLANK(SOURCE!A1413)),SOURCE!B1413&gt;0),IF(ISBLANK(SOURCE!C1413),"",SOURCE!C1413),
IF(SOURCE!B1413&lt;0,VLOOKUP(SOURCE!B1413,lookups!A$1:B$25,2,0),
  IF(ISBLANK(SOURCE!B1413),
    "",
    "/* "&amp;TEXT(SOURCE!B1413,"???0")&amp;" *"&amp;
      SOURCE!C1413&amp;", "&amp; IF(SOURCE!$O$2-LEN(SOURCE!C1413) &gt;= 0, REPT(" ",SOURCE!$O$2-LEN(SOURCE!C1413)), "")&amp;
      SOURCE!D1413&amp;", "&amp; IF(SOURCE!$P$2-LEN(SOURCE!D1413) &gt;= 0, REPT(" ",SOURCE!$P$2-LEN(SOURCE!D1413)), "")&amp;
      SOURCE!E1413&amp;", "&amp; IF(SOURCE!$Q$2-LEN(SOURCE!E1413) &gt;=0, REPT(" ",SOURCE!$Q$2-LEN(SOURCE!E1413)), "")&amp;
      SOURCE!F1413&amp;", "&amp; IF(SOURCE!$R$2-LEN(SOURCE!F1413) &gt;= 0, REPT(" ",SOURCE!$R$2-LEN(SOURCE!F1413)+2), "")&amp;"("&amp;
      SUBSTITUTE(TEXT(SOURCE!G1413,"??0"),"  ","")&amp;" &lt;&lt; TAM_MAX_BITS) |"&amp; IF(SOURCE!$S$2-3 &gt;= 0, REPT(" ",SOURCE!$S$2-5+4+1-1-LEN(SUBSTITUTE(SUBSTITUTE(TEXT(SOURCE!H1413,"????0"),"  ","")," ",""))), "")&amp;
      SUBSTITUTE(SUBSTITUTE(TEXT(SOURCE!H1413,"????0"),"  ","")," ","")&amp;","&amp; IF(SOURCE!$T$2-3 &gt;= 0, REPT(" ",SOURCE!$T$2-3-5), "")&amp;
      SOURCE!I1413&amp;" | "&amp; IF(SOURCE!$U$2-LEN(SOURCE!I1413) &gt;= 0, REPT(" ",SOURCE!$U$2-LEN(SOURCE!I1413)), "")&amp;
      SOURCE!J1413&amp;      IF(SOURCE!$V$2-LEN(SOURCE!J1413) &gt;= 0, REPT(" ",SOURCE!$V$2-LEN(SOURCE!J1413)), "")&amp;
  " | "&amp; SOURCE!K1413&amp;      IF(SOURCE!$X$2-LEN(SOURCE!K1413) &gt;= 0, REPT(" ",SOURCE!$X$2-LEN(SOURCE!K1413)), "")&amp;
      "},"&amp;IF(SOURCE!L1413&lt;&gt;"",""&amp;SOURCE!L1413,"")
 )
)
)</f>
        <v>/* 1377 */  { itemToBeCoded,               NOPARAM,                     STD_alpha "MATH",                              STD_alpha "MATH",                              (0 &lt;&lt; TAM_MAX_BITS) |     0, CAT_MENU | SLS_UNCHANGED | US_UNCHANGED},</v>
      </c>
    </row>
    <row r="1414" spans="1:1">
      <c r="A1414" s="168" t="str">
        <f>IF(AND(OR(SOURCE!A1414="",ISBLANK(SOURCE!A1414)),SOURCE!B1414&gt;0),IF(ISBLANK(SOURCE!C1414),"",SOURCE!C1414),
IF(SOURCE!B1414&lt;0,VLOOKUP(SOURCE!B1414,lookups!A$1:B$25,2,0),
  IF(ISBLANK(SOURCE!B1414),
    "",
    "/* "&amp;TEXT(SOURCE!B1414,"???0")&amp;" *"&amp;
      SOURCE!C1414&amp;", "&amp; IF(SOURCE!$O$2-LEN(SOURCE!C1414) &gt;= 0, REPT(" ",SOURCE!$O$2-LEN(SOURCE!C1414)), "")&amp;
      SOURCE!D1414&amp;", "&amp; IF(SOURCE!$P$2-LEN(SOURCE!D1414) &gt;= 0, REPT(" ",SOURCE!$P$2-LEN(SOURCE!D1414)), "")&amp;
      SOURCE!E1414&amp;", "&amp; IF(SOURCE!$Q$2-LEN(SOURCE!E1414) &gt;=0, REPT(" ",SOURCE!$Q$2-LEN(SOURCE!E1414)), "")&amp;
      SOURCE!F1414&amp;", "&amp; IF(SOURCE!$R$2-LEN(SOURCE!F1414) &gt;= 0, REPT(" ",SOURCE!$R$2-LEN(SOURCE!F1414)+2), "")&amp;"("&amp;
      SUBSTITUTE(TEXT(SOURCE!G1414,"??0"),"  ","")&amp;" &lt;&lt; TAM_MAX_BITS) |"&amp; IF(SOURCE!$S$2-3 &gt;= 0, REPT(" ",SOURCE!$S$2-5+4+1-1-LEN(SUBSTITUTE(SUBSTITUTE(TEXT(SOURCE!H1414,"????0"),"  ","")," ",""))), "")&amp;
      SUBSTITUTE(SUBSTITUTE(TEXT(SOURCE!H1414,"????0"),"  ","")," ","")&amp;","&amp; IF(SOURCE!$T$2-3 &gt;= 0, REPT(" ",SOURCE!$T$2-3-5), "")&amp;
      SOURCE!I1414&amp;" | "&amp; IF(SOURCE!$U$2-LEN(SOURCE!I1414) &gt;= 0, REPT(" ",SOURCE!$U$2-LEN(SOURCE!I1414)), "")&amp;
      SOURCE!J1414&amp;      IF(SOURCE!$V$2-LEN(SOURCE!J1414) &gt;= 0, REPT(" ",SOURCE!$V$2-LEN(SOURCE!J1414)), "")&amp;
  " | "&amp; SOURCE!K1414&amp;      IF(SOURCE!$X$2-LEN(SOURCE!K1414) &gt;= 0, REPT(" ",SOURCE!$X$2-LEN(SOURCE!K1414)), "")&amp;
      "},"&amp;IF(SOURCE!L1414&lt;&gt;"",""&amp;SOURCE!L1414,"")
 )
)
)</f>
        <v>/* 1378 */  { itemToBeCoded,               NOPARAM/*#JM#*/,             STD_alpha "STR",                               STD_alpha "STR",                               (0 &lt;&lt; TAM_MAX_BITS) |     0, CAT_MENU | SLS_UNCHANGED | US_UNCHANGED},//JM Changed a.FN to STRNG</v>
      </c>
    </row>
    <row r="1415" spans="1:1">
      <c r="A1415" s="168" t="str">
        <f>IF(AND(OR(SOURCE!A1415="",ISBLANK(SOURCE!A1415)),SOURCE!B1415&gt;0),IF(ISBLANK(SOURCE!C1415),"",SOURCE!C1415),
IF(SOURCE!B1415&lt;0,VLOOKUP(SOURCE!B1415,lookups!A$1:B$25,2,0),
  IF(ISBLANK(SOURCE!B1415),
    "",
    "/* "&amp;TEXT(SOURCE!B1415,"???0")&amp;" *"&amp;
      SOURCE!C1415&amp;", "&amp; IF(SOURCE!$O$2-LEN(SOURCE!C1415) &gt;= 0, REPT(" ",SOURCE!$O$2-LEN(SOURCE!C1415)), "")&amp;
      SOURCE!D1415&amp;", "&amp; IF(SOURCE!$P$2-LEN(SOURCE!D1415) &gt;= 0, REPT(" ",SOURCE!$P$2-LEN(SOURCE!D1415)), "")&amp;
      SOURCE!E1415&amp;", "&amp; IF(SOURCE!$Q$2-LEN(SOURCE!E1415) &gt;=0, REPT(" ",SOURCE!$Q$2-LEN(SOURCE!E1415)), "")&amp;
      SOURCE!F1415&amp;", "&amp; IF(SOURCE!$R$2-LEN(SOURCE!F1415) &gt;= 0, REPT(" ",SOURCE!$R$2-LEN(SOURCE!F1415)+2), "")&amp;"("&amp;
      SUBSTITUTE(TEXT(SOURCE!G1415,"??0"),"  ","")&amp;" &lt;&lt; TAM_MAX_BITS) |"&amp; IF(SOURCE!$S$2-3 &gt;= 0, REPT(" ",SOURCE!$S$2-5+4+1-1-LEN(SUBSTITUTE(SUBSTITUTE(TEXT(SOURCE!H1415,"????0"),"  ","")," ",""))), "")&amp;
      SUBSTITUTE(SUBSTITUTE(TEXT(SOURCE!H1415,"????0"),"  ","")," ","")&amp;","&amp; IF(SOURCE!$T$2-3 &gt;= 0, REPT(" ",SOURCE!$T$2-3-5), "")&amp;
      SOURCE!I1415&amp;" | "&amp; IF(SOURCE!$U$2-LEN(SOURCE!I1415) &gt;= 0, REPT(" ",SOURCE!$U$2-LEN(SOURCE!I1415)), "")&amp;
      SOURCE!J1415&amp;      IF(SOURCE!$V$2-LEN(SOURCE!J1415) &gt;= 0, REPT(" ",SOURCE!$V$2-LEN(SOURCE!J1415)), "")&amp;
  " | "&amp; SOURCE!K1415&amp;      IF(SOURCE!$X$2-LEN(SOURCE!K1415) &gt;= 0, REPT(" ",SOURCE!$X$2-LEN(SOURCE!K1415)), "")&amp;
      "},"&amp;IF(SOURCE!L1415&lt;&gt;"",""&amp;SOURCE!L1415,"")
 )
)
)</f>
        <v>/* 1379 */  { itemToBeCoded,               NOPARAM,                     STD_ALPHA STD_ELLIPSIS STD_OMEGA,              STD_ALPHA STD_ELLIPSIS STD_OMEGA,              (0 &lt;&lt; TAM_MAX_BITS) |     0, CAT_MENU | SLS_UNCHANGED | US_UNCHANGED}, // Upper case greek letters</v>
      </c>
    </row>
    <row r="1416" spans="1:1">
      <c r="A1416" s="168" t="str">
        <f>IF(AND(OR(SOURCE!A1416="",ISBLANK(SOURCE!A1416)),SOURCE!B1416&gt;0),IF(ISBLANK(SOURCE!C1416),"",SOURCE!C1416),
IF(SOURCE!B1416&lt;0,VLOOKUP(SOURCE!B1416,lookups!A$1:B$25,2,0),
  IF(ISBLANK(SOURCE!B1416),
    "",
    "/* "&amp;TEXT(SOURCE!B1416,"???0")&amp;" *"&amp;
      SOURCE!C1416&amp;", "&amp; IF(SOURCE!$O$2-LEN(SOURCE!C1416) &gt;= 0, REPT(" ",SOURCE!$O$2-LEN(SOURCE!C1416)), "")&amp;
      SOURCE!D1416&amp;", "&amp; IF(SOURCE!$P$2-LEN(SOURCE!D1416) &gt;= 0, REPT(" ",SOURCE!$P$2-LEN(SOURCE!D1416)), "")&amp;
      SOURCE!E1416&amp;", "&amp; IF(SOURCE!$Q$2-LEN(SOURCE!E1416) &gt;=0, REPT(" ",SOURCE!$Q$2-LEN(SOURCE!E1416)), "")&amp;
      SOURCE!F1416&amp;", "&amp; IF(SOURCE!$R$2-LEN(SOURCE!F1416) &gt;= 0, REPT(" ",SOURCE!$R$2-LEN(SOURCE!F1416)+2), "")&amp;"("&amp;
      SUBSTITUTE(TEXT(SOURCE!G1416,"??0"),"  ","")&amp;" &lt;&lt; TAM_MAX_BITS) |"&amp; IF(SOURCE!$S$2-3 &gt;= 0, REPT(" ",SOURCE!$S$2-5+4+1-1-LEN(SUBSTITUTE(SUBSTITUTE(TEXT(SOURCE!H1416,"????0"),"  ","")," ",""))), "")&amp;
      SUBSTITUTE(SUBSTITUTE(TEXT(SOURCE!H1416,"????0"),"  ","")," ","")&amp;","&amp; IF(SOURCE!$T$2-3 &gt;= 0, REPT(" ",SOURCE!$T$2-3-5), "")&amp;
      SOURCE!I1416&amp;" | "&amp; IF(SOURCE!$U$2-LEN(SOURCE!I1416) &gt;= 0, REPT(" ",SOURCE!$U$2-LEN(SOURCE!I1416)), "")&amp;
      SOURCE!J1416&amp;      IF(SOURCE!$V$2-LEN(SOURCE!J1416) &gt;= 0, REPT(" ",SOURCE!$V$2-LEN(SOURCE!J1416)), "")&amp;
  " | "&amp; SOURCE!K1416&amp;      IF(SOURCE!$X$2-LEN(SOURCE!K1416) &gt;= 0, REPT(" ",SOURCE!$X$2-LEN(SOURCE!K1416)), "")&amp;
      "},"&amp;IF(SOURCE!L1416&lt;&gt;"",""&amp;SOURCE!L1416,"")
 )
)
)</f>
        <v>/* 1380 */  { itemToBeCoded,               NOPARAM,                     STD_alpha STD_BULLET,                          STD_alpha STD_BULLET,                          (0 &lt;&lt; TAM_MAX_BITS) |     0, CAT_MENU | SLS_UNCHANGED | US_UNCHANGED}, // Upper case intl letters</v>
      </c>
    </row>
    <row r="1417" spans="1:1">
      <c r="A1417" s="168" t="str">
        <f>IF(AND(OR(SOURCE!A1417="",ISBLANK(SOURCE!A1417)),SOURCE!B1417&gt;0),IF(ISBLANK(SOURCE!C1417),"",SOURCE!C1417),
IF(SOURCE!B1417&lt;0,VLOOKUP(SOURCE!B1417,lookups!A$1:B$25,2,0),
  IF(ISBLANK(SOURCE!B1417),
    "",
    "/* "&amp;TEXT(SOURCE!B1417,"???0")&amp;" *"&amp;
      SOURCE!C1417&amp;", "&amp; IF(SOURCE!$O$2-LEN(SOURCE!C1417) &gt;= 0, REPT(" ",SOURCE!$O$2-LEN(SOURCE!C1417)), "")&amp;
      SOURCE!D1417&amp;", "&amp; IF(SOURCE!$P$2-LEN(SOURCE!D1417) &gt;= 0, REPT(" ",SOURCE!$P$2-LEN(SOURCE!D1417)), "")&amp;
      SOURCE!E1417&amp;", "&amp; IF(SOURCE!$Q$2-LEN(SOURCE!E1417) &gt;=0, REPT(" ",SOURCE!$Q$2-LEN(SOURCE!E1417)), "")&amp;
      SOURCE!F1417&amp;", "&amp; IF(SOURCE!$R$2-LEN(SOURCE!F1417) &gt;= 0, REPT(" ",SOURCE!$R$2-LEN(SOURCE!F1417)+2), "")&amp;"("&amp;
      SUBSTITUTE(TEXT(SOURCE!G1417,"??0"),"  ","")&amp;" &lt;&lt; TAM_MAX_BITS) |"&amp; IF(SOURCE!$S$2-3 &gt;= 0, REPT(" ",SOURCE!$S$2-5+4+1-1-LEN(SUBSTITUTE(SUBSTITUTE(TEXT(SOURCE!H1417,"????0"),"  ","")," ",""))), "")&amp;
      SUBSTITUTE(SUBSTITUTE(TEXT(SOURCE!H1417,"????0"),"  ","")," ","")&amp;","&amp; IF(SOURCE!$T$2-3 &gt;= 0, REPT(" ",SOURCE!$T$2-3-5), "")&amp;
      SOURCE!I1417&amp;" | "&amp; IF(SOURCE!$U$2-LEN(SOURCE!I1417) &gt;= 0, REPT(" ",SOURCE!$U$2-LEN(SOURCE!I1417)), "")&amp;
      SOURCE!J1417&amp;      IF(SOURCE!$V$2-LEN(SOURCE!J1417) &gt;= 0, REPT(" ",SOURCE!$V$2-LEN(SOURCE!J1417)), "")&amp;
  " | "&amp; SOURCE!K1417&amp;      IF(SOURCE!$X$2-LEN(SOURCE!K1417) &gt;= 0, REPT(" ",SOURCE!$X$2-LEN(SOURCE!K1417)), "")&amp;
      "},"&amp;IF(SOURCE!L1417&lt;&gt;"",""&amp;SOURCE!L1417,"")
 )
)
)</f>
        <v>/* 1381 */  { itemToBeCoded,               NOPARAM,                     "SYS.FL",                                      "SYS.FL",                                      (0 &lt;&lt; TAM_MAX_BITS) |     0, CAT_MENU | SLS_UNCHANGED | US_UNCHANGED},</v>
      </c>
    </row>
    <row r="1418" spans="1:1">
      <c r="A1418" s="168" t="str">
        <f>IF(AND(OR(SOURCE!A1418="",ISBLANK(SOURCE!A1418)),SOURCE!B1418&gt;0),IF(ISBLANK(SOURCE!C1418),"",SOURCE!C1418),
IF(SOURCE!B1418&lt;0,VLOOKUP(SOURCE!B1418,lookups!A$1:B$25,2,0),
  IF(ISBLANK(SOURCE!B1418),
    "",
    "/* "&amp;TEXT(SOURCE!B1418,"???0")&amp;" *"&amp;
      SOURCE!C1418&amp;", "&amp; IF(SOURCE!$O$2-LEN(SOURCE!C1418) &gt;= 0, REPT(" ",SOURCE!$O$2-LEN(SOURCE!C1418)), "")&amp;
      SOURCE!D1418&amp;", "&amp; IF(SOURCE!$P$2-LEN(SOURCE!D1418) &gt;= 0, REPT(" ",SOURCE!$P$2-LEN(SOURCE!D1418)), "")&amp;
      SOURCE!E1418&amp;", "&amp; IF(SOURCE!$Q$2-LEN(SOURCE!E1418) &gt;=0, REPT(" ",SOURCE!$Q$2-LEN(SOURCE!E1418)), "")&amp;
      SOURCE!F1418&amp;", "&amp; IF(SOURCE!$R$2-LEN(SOURCE!F1418) &gt;= 0, REPT(" ",SOURCE!$R$2-LEN(SOURCE!F1418)+2), "")&amp;"("&amp;
      SUBSTITUTE(TEXT(SOURCE!G1418,"??0"),"  ","")&amp;" &lt;&lt; TAM_MAX_BITS) |"&amp; IF(SOURCE!$S$2-3 &gt;= 0, REPT(" ",SOURCE!$S$2-5+4+1-1-LEN(SUBSTITUTE(SUBSTITUTE(TEXT(SOURCE!H1418,"????0"),"  ","")," ",""))), "")&amp;
      SUBSTITUTE(SUBSTITUTE(TEXT(SOURCE!H1418,"????0"),"  ","")," ","")&amp;","&amp; IF(SOURCE!$T$2-3 &gt;= 0, REPT(" ",SOURCE!$T$2-3-5), "")&amp;
      SOURCE!I1418&amp;" | "&amp; IF(SOURCE!$U$2-LEN(SOURCE!I1418) &gt;= 0, REPT(" ",SOURCE!$U$2-LEN(SOURCE!I1418)), "")&amp;
      SOURCE!J1418&amp;      IF(SOURCE!$V$2-LEN(SOURCE!J1418) &gt;= 0, REPT(" ",SOURCE!$V$2-LEN(SOURCE!J1418)), "")&amp;
  " | "&amp; SOURCE!K1418&amp;      IF(SOURCE!$X$2-LEN(SOURCE!K1418) &gt;= 0, REPT(" ",SOURCE!$X$2-LEN(SOURCE!K1418)), "")&amp;
      "},"&amp;IF(SOURCE!L1418&lt;&gt;"",""&amp;SOURCE!L1418,"")
 )
)
)</f>
        <v>/* 1382 */  { itemToBeCoded,               NOPARAM,                     STD_INTEGRAL "f",                              STD_INTEGRAL "f",                              (0 &lt;&lt; TAM_MAX_BITS) |     0, CAT_MENU | SLS_UNCHANGED | US_UNCHANGED},</v>
      </c>
    </row>
    <row r="1419" spans="1:1">
      <c r="A1419" s="168" t="str">
        <f>IF(AND(OR(SOURCE!A1419="",ISBLANK(SOURCE!A1419)),SOURCE!B1419&gt;0),IF(ISBLANK(SOURCE!C1419),"",SOURCE!C1419),
IF(SOURCE!B1419&lt;0,VLOOKUP(SOURCE!B1419,lookups!A$1:B$25,2,0),
  IF(ISBLANK(SOURCE!B1419),
    "",
    "/* "&amp;TEXT(SOURCE!B1419,"???0")&amp;" *"&amp;
      SOURCE!C1419&amp;", "&amp; IF(SOURCE!$O$2-LEN(SOURCE!C1419) &gt;= 0, REPT(" ",SOURCE!$O$2-LEN(SOURCE!C1419)), "")&amp;
      SOURCE!D1419&amp;", "&amp; IF(SOURCE!$P$2-LEN(SOURCE!D1419) &gt;= 0, REPT(" ",SOURCE!$P$2-LEN(SOURCE!D1419)), "")&amp;
      SOURCE!E1419&amp;", "&amp; IF(SOURCE!$Q$2-LEN(SOURCE!E1419) &gt;=0, REPT(" ",SOURCE!$Q$2-LEN(SOURCE!E1419)), "")&amp;
      SOURCE!F1419&amp;", "&amp; IF(SOURCE!$R$2-LEN(SOURCE!F1419) &gt;= 0, REPT(" ",SOURCE!$R$2-LEN(SOURCE!F1419)+2), "")&amp;"("&amp;
      SUBSTITUTE(TEXT(SOURCE!G1419,"??0"),"  ","")&amp;" &lt;&lt; TAM_MAX_BITS) |"&amp; IF(SOURCE!$S$2-3 &gt;= 0, REPT(" ",SOURCE!$S$2-5+4+1-1-LEN(SUBSTITUTE(SUBSTITUTE(TEXT(SOURCE!H1419,"????0"),"  ","")," ",""))), "")&amp;
      SUBSTITUTE(SUBSTITUTE(TEXT(SOURCE!H1419,"????0"),"  ","")," ","")&amp;","&amp; IF(SOURCE!$T$2-3 &gt;= 0, REPT(" ",SOURCE!$T$2-3-5), "")&amp;
      SOURCE!I1419&amp;" | "&amp; IF(SOURCE!$U$2-LEN(SOURCE!I1419) &gt;= 0, REPT(" ",SOURCE!$U$2-LEN(SOURCE!I1419)), "")&amp;
      SOURCE!J1419&amp;      IF(SOURCE!$V$2-LEN(SOURCE!J1419) &gt;= 0, REPT(" ",SOURCE!$V$2-LEN(SOURCE!J1419)), "")&amp;
  " | "&amp; SOURCE!K1419&amp;      IF(SOURCE!$X$2-LEN(SOURCE!K1419) &gt;= 0, REPT(" ",SOURCE!$X$2-LEN(SOURCE!K1419)), "")&amp;
      "},"&amp;IF(SOURCE!L1419&lt;&gt;"",""&amp;SOURCE!L1419,"")
 )
)
)</f>
        <v>/* 1383 */  { itemToBeCoded,               NOPARAM,                     STD_INTEGRAL "fdx",                            STD_INTEGRAL "fdx",                            (0 &lt;&lt; TAM_MAX_BITS) |     0, CAT_MENU | SLS_UNCHANGED | US_UNCHANGED},</v>
      </c>
    </row>
    <row r="1420" spans="1:1">
      <c r="A1420" s="168" t="str">
        <f>IF(AND(OR(SOURCE!A1420="",ISBLANK(SOURCE!A1420)),SOURCE!B1420&gt;0),IF(ISBLANK(SOURCE!C1420),"",SOURCE!C1420),
IF(SOURCE!B1420&lt;0,VLOOKUP(SOURCE!B1420,lookups!A$1:B$25,2,0),
  IF(ISBLANK(SOURCE!B1420),
    "",
    "/* "&amp;TEXT(SOURCE!B1420,"???0")&amp;" *"&amp;
      SOURCE!C1420&amp;", "&amp; IF(SOURCE!$O$2-LEN(SOURCE!C1420) &gt;= 0, REPT(" ",SOURCE!$O$2-LEN(SOURCE!C1420)), "")&amp;
      SOURCE!D1420&amp;", "&amp; IF(SOURCE!$P$2-LEN(SOURCE!D1420) &gt;= 0, REPT(" ",SOURCE!$P$2-LEN(SOURCE!D1420)), "")&amp;
      SOURCE!E1420&amp;", "&amp; IF(SOURCE!$Q$2-LEN(SOURCE!E1420) &gt;=0, REPT(" ",SOURCE!$Q$2-LEN(SOURCE!E1420)), "")&amp;
      SOURCE!F1420&amp;", "&amp; IF(SOURCE!$R$2-LEN(SOURCE!F1420) &gt;= 0, REPT(" ",SOURCE!$R$2-LEN(SOURCE!F1420)+2), "")&amp;"("&amp;
      SUBSTITUTE(TEXT(SOURCE!G1420,"??0"),"  ","")&amp;" &lt;&lt; TAM_MAX_BITS) |"&amp; IF(SOURCE!$S$2-3 &gt;= 0, REPT(" ",SOURCE!$S$2-5+4+1-1-LEN(SUBSTITUTE(SUBSTITUTE(TEXT(SOURCE!H1420,"????0"),"  ","")," ",""))), "")&amp;
      SUBSTITUTE(SUBSTITUTE(TEXT(SOURCE!H1420,"????0"),"  ","")," ","")&amp;","&amp; IF(SOURCE!$T$2-3 &gt;= 0, REPT(" ",SOURCE!$T$2-3-5), "")&amp;
      SOURCE!I1420&amp;" | "&amp; IF(SOURCE!$U$2-LEN(SOURCE!I1420) &gt;= 0, REPT(" ",SOURCE!$U$2-LEN(SOURCE!I1420)), "")&amp;
      SOURCE!J1420&amp;      IF(SOURCE!$V$2-LEN(SOURCE!J1420) &gt;= 0, REPT(" ",SOURCE!$V$2-LEN(SOURCE!J1420)), "")&amp;
  " | "&amp; SOURCE!K1420&amp;      IF(SOURCE!$X$2-LEN(SOURCE!K1420) &gt;= 0, REPT(" ",SOURCE!$X$2-LEN(SOURCE!K1420)), "")&amp;
      "},"&amp;IF(SOURCE!L1420&lt;&gt;"",""&amp;SOURCE!L1420,"")
 )
)
)</f>
        <v>/* 1384 */  { itemToBeCoded,               NOPARAM/*#JM#*/,             "CONV",                                        "CONV",                                        (0 &lt;&lt; TAM_MAX_BITS) |     0, CAT_MENU | SLS_UNCHANGED | US_UNCHANGED},//JM Change to text DRG and change again to CONV</v>
      </c>
    </row>
    <row r="1421" spans="1:1">
      <c r="A1421" s="168" t="str">
        <f>IF(AND(OR(SOURCE!A1421="",ISBLANK(SOURCE!A1421)),SOURCE!B1421&gt;0),IF(ISBLANK(SOURCE!C1421),"",SOURCE!C1421),
IF(SOURCE!B1421&lt;0,VLOOKUP(SOURCE!B1421,lookups!A$1:B$25,2,0),
  IF(ISBLANK(SOURCE!B1421),
    "",
    "/* "&amp;TEXT(SOURCE!B1421,"???0")&amp;" *"&amp;
      SOURCE!C1421&amp;", "&amp; IF(SOURCE!$O$2-LEN(SOURCE!C1421) &gt;= 0, REPT(" ",SOURCE!$O$2-LEN(SOURCE!C1421)), "")&amp;
      SOURCE!D1421&amp;", "&amp; IF(SOURCE!$P$2-LEN(SOURCE!D1421) &gt;= 0, REPT(" ",SOURCE!$P$2-LEN(SOURCE!D1421)), "")&amp;
      SOURCE!E1421&amp;", "&amp; IF(SOURCE!$Q$2-LEN(SOURCE!E1421) &gt;=0, REPT(" ",SOURCE!$Q$2-LEN(SOURCE!E1421)), "")&amp;
      SOURCE!F1421&amp;", "&amp; IF(SOURCE!$R$2-LEN(SOURCE!F1421) &gt;= 0, REPT(" ",SOURCE!$R$2-LEN(SOURCE!F1421)+2), "")&amp;"("&amp;
      SUBSTITUTE(TEXT(SOURCE!G1421,"??0"),"  ","")&amp;" &lt;&lt; TAM_MAX_BITS) |"&amp; IF(SOURCE!$S$2-3 &gt;= 0, REPT(" ",SOURCE!$S$2-5+4+1-1-LEN(SUBSTITUTE(SUBSTITUTE(TEXT(SOURCE!H1421,"????0"),"  ","")," ",""))), "")&amp;
      SUBSTITUTE(SUBSTITUTE(TEXT(SOURCE!H1421,"????0"),"  ","")," ","")&amp;","&amp; IF(SOURCE!$T$2-3 &gt;= 0, REPT(" ",SOURCE!$T$2-3-5), "")&amp;
      SOURCE!I1421&amp;" | "&amp; IF(SOURCE!$U$2-LEN(SOURCE!I1421) &gt;= 0, REPT(" ",SOURCE!$U$2-LEN(SOURCE!I1421)), "")&amp;
      SOURCE!J1421&amp;      IF(SOURCE!$V$2-LEN(SOURCE!J1421) &gt;= 0, REPT(" ",SOURCE!$V$2-LEN(SOURCE!J1421)), "")&amp;
  " | "&amp; SOURCE!K1421&amp;      IF(SOURCE!$X$2-LEN(SOURCE!K1421) &gt;= 0, REPT(" ",SOURCE!$X$2-LEN(SOURCE!K1421)), "")&amp;
      "},"&amp;IF(SOURCE!L1421&lt;&gt;"",""&amp;SOURCE!L1421,"")
 )
)
)</f>
        <v>/* 1385 */  { itemToBeCoded,               NOPARAM,                     STD_alpha STD_ELLIPSIS STD_omega,              STD_alpha STD_ELLIPSIS STD_omega,              (0 &lt;&lt; TAM_MAX_BITS) |     0, CAT_MENU | SLS_UNCHANGED | US_UNCHANGED}, // Lower case greek letters</v>
      </c>
    </row>
    <row r="1422" spans="1:1">
      <c r="A1422" s="168" t="str">
        <f>IF(AND(OR(SOURCE!A1422="",ISBLANK(SOURCE!A1422)),SOURCE!B1422&gt;0),IF(ISBLANK(SOURCE!C1422),"",SOURCE!C1422),
IF(SOURCE!B1422&lt;0,VLOOKUP(SOURCE!B1422,lookups!A$1:B$25,2,0),
  IF(ISBLANK(SOURCE!B1422),
    "",
    "/* "&amp;TEXT(SOURCE!B1422,"???0")&amp;" *"&amp;
      SOURCE!C1422&amp;", "&amp; IF(SOURCE!$O$2-LEN(SOURCE!C1422) &gt;= 0, REPT(" ",SOURCE!$O$2-LEN(SOURCE!C1422)), "")&amp;
      SOURCE!D1422&amp;", "&amp; IF(SOURCE!$P$2-LEN(SOURCE!D1422) &gt;= 0, REPT(" ",SOURCE!$P$2-LEN(SOURCE!D1422)), "")&amp;
      SOURCE!E1422&amp;", "&amp; IF(SOURCE!$Q$2-LEN(SOURCE!E1422) &gt;=0, REPT(" ",SOURCE!$Q$2-LEN(SOURCE!E1422)), "")&amp;
      SOURCE!F1422&amp;", "&amp; IF(SOURCE!$R$2-LEN(SOURCE!F1422) &gt;= 0, REPT(" ",SOURCE!$R$2-LEN(SOURCE!F1422)+2), "")&amp;"("&amp;
      SUBSTITUTE(TEXT(SOURCE!G1422,"??0"),"  ","")&amp;" &lt;&lt; TAM_MAX_BITS) |"&amp; IF(SOURCE!$S$2-3 &gt;= 0, REPT(" ",SOURCE!$S$2-5+4+1-1-LEN(SUBSTITUTE(SUBSTITUTE(TEXT(SOURCE!H1422,"????0"),"  ","")," ",""))), "")&amp;
      SUBSTITUTE(SUBSTITUTE(TEXT(SOURCE!H1422,"????0"),"  ","")," ","")&amp;","&amp; IF(SOURCE!$T$2-3 &gt;= 0, REPT(" ",SOURCE!$T$2-3-5), "")&amp;
      SOURCE!I1422&amp;" | "&amp; IF(SOURCE!$U$2-LEN(SOURCE!I1422) &gt;= 0, REPT(" ",SOURCE!$U$2-LEN(SOURCE!I1422)), "")&amp;
      SOURCE!J1422&amp;      IF(SOURCE!$V$2-LEN(SOURCE!J1422) &gt;= 0, REPT(" ",SOURCE!$V$2-LEN(SOURCE!J1422)), "")&amp;
  " | "&amp; SOURCE!K1422&amp;      IF(SOURCE!$X$2-LEN(SOURCE!K1422) &gt;= 0, REPT(" ",SOURCE!$X$2-LEN(SOURCE!K1422)), "")&amp;
      "},"&amp;IF(SOURCE!L1422&lt;&gt;"",""&amp;SOURCE!L1422,"")
 )
)
)</f>
        <v>/* 1386 */  { itemToBeCoded,               NOPARAM,                     STD_alpha "intl",                              STD_alpha "intl",                              (0 &lt;&lt; TAM_MAX_BITS) |     0, CAT_MENU | SLS_UNCHANGED | US_UNCHANGED}, // lower case intl letters</v>
      </c>
    </row>
    <row r="1423" spans="1:1">
      <c r="A1423" s="168" t="str">
        <f>IF(AND(OR(SOURCE!A1423="",ISBLANK(SOURCE!A1423)),SOURCE!B1423&gt;0),IF(ISBLANK(SOURCE!C1423),"",SOURCE!C1423),
IF(SOURCE!B1423&lt;0,VLOOKUP(SOURCE!B1423,lookups!A$1:B$25,2,0),
  IF(ISBLANK(SOURCE!B1423),
    "",
    "/* "&amp;TEXT(SOURCE!B1423,"???0")&amp;" *"&amp;
      SOURCE!C1423&amp;", "&amp; IF(SOURCE!$O$2-LEN(SOURCE!C1423) &gt;= 0, REPT(" ",SOURCE!$O$2-LEN(SOURCE!C1423)), "")&amp;
      SOURCE!D1423&amp;", "&amp; IF(SOURCE!$P$2-LEN(SOURCE!D1423) &gt;= 0, REPT(" ",SOURCE!$P$2-LEN(SOURCE!D1423)), "")&amp;
      SOURCE!E1423&amp;", "&amp; IF(SOURCE!$Q$2-LEN(SOURCE!E1423) &gt;=0, REPT(" ",SOURCE!$Q$2-LEN(SOURCE!E1423)), "")&amp;
      SOURCE!F1423&amp;", "&amp; IF(SOURCE!$R$2-LEN(SOURCE!F1423) &gt;= 0, REPT(" ",SOURCE!$R$2-LEN(SOURCE!F1423)+2), "")&amp;"("&amp;
      SUBSTITUTE(TEXT(SOURCE!G1423,"??0"),"  ","")&amp;" &lt;&lt; TAM_MAX_BITS) |"&amp; IF(SOURCE!$S$2-3 &gt;= 0, REPT(" ",SOURCE!$S$2-5+4+1-1-LEN(SUBSTITUTE(SUBSTITUTE(TEXT(SOURCE!H1423,"????0"),"  ","")," ",""))), "")&amp;
      SUBSTITUTE(SUBSTITUTE(TEXT(SOURCE!H1423,"????0"),"  ","")," ","")&amp;","&amp; IF(SOURCE!$T$2-3 &gt;= 0, REPT(" ",SOURCE!$T$2-3-5), "")&amp;
      SOURCE!I1423&amp;" | "&amp; IF(SOURCE!$U$2-LEN(SOURCE!I1423) &gt;= 0, REPT(" ",SOURCE!$U$2-LEN(SOURCE!I1423)), "")&amp;
      SOURCE!J1423&amp;      IF(SOURCE!$V$2-LEN(SOURCE!J1423) &gt;= 0, REPT(" ",SOURCE!$V$2-LEN(SOURCE!J1423)), "")&amp;
  " | "&amp; SOURCE!K1423&amp;      IF(SOURCE!$X$2-LEN(SOURCE!K1423) &gt;= 0, REPT(" ",SOURCE!$X$2-LEN(SOURCE!K1423)), "")&amp;
      "},"&amp;IF(SOURCE!L1423&lt;&gt;"",""&amp;SOURCE!L1423,"")
 )
)
)</f>
        <v>/* 1387 */  { itemToBeCoded,               NOPARAM,                     "",                                            "Tam",                                         (0 &lt;&lt; TAM_MAX_BITS) |     0, CAT_NONE | SLS_UNCHANGED | US_UNCHANGED},</v>
      </c>
    </row>
    <row r="1424" spans="1:1">
      <c r="A1424" s="168" t="str">
        <f>IF(AND(OR(SOURCE!A1424="",ISBLANK(SOURCE!A1424)),SOURCE!B1424&gt;0),IF(ISBLANK(SOURCE!C1424),"",SOURCE!C1424),
IF(SOURCE!B1424&lt;0,VLOOKUP(SOURCE!B1424,lookups!A$1:B$25,2,0),
  IF(ISBLANK(SOURCE!B1424),
    "",
    "/* "&amp;TEXT(SOURCE!B1424,"???0")&amp;" *"&amp;
      SOURCE!C1424&amp;", "&amp; IF(SOURCE!$O$2-LEN(SOURCE!C1424) &gt;= 0, REPT(" ",SOURCE!$O$2-LEN(SOURCE!C1424)), "")&amp;
      SOURCE!D1424&amp;", "&amp; IF(SOURCE!$P$2-LEN(SOURCE!D1424) &gt;= 0, REPT(" ",SOURCE!$P$2-LEN(SOURCE!D1424)), "")&amp;
      SOURCE!E1424&amp;", "&amp; IF(SOURCE!$Q$2-LEN(SOURCE!E1424) &gt;=0, REPT(" ",SOURCE!$Q$2-LEN(SOURCE!E1424)), "")&amp;
      SOURCE!F1424&amp;", "&amp; IF(SOURCE!$R$2-LEN(SOURCE!F1424) &gt;= 0, REPT(" ",SOURCE!$R$2-LEN(SOURCE!F1424)+2), "")&amp;"("&amp;
      SUBSTITUTE(TEXT(SOURCE!G1424,"??0"),"  ","")&amp;" &lt;&lt; TAM_MAX_BITS) |"&amp; IF(SOURCE!$S$2-3 &gt;= 0, REPT(" ",SOURCE!$S$2-5+4+1-1-LEN(SUBSTITUTE(SUBSTITUTE(TEXT(SOURCE!H1424,"????0"),"  ","")," ",""))), "")&amp;
      SUBSTITUTE(SUBSTITUTE(TEXT(SOURCE!H1424,"????0"),"  ","")," ","")&amp;","&amp; IF(SOURCE!$T$2-3 &gt;= 0, REPT(" ",SOURCE!$T$2-3-5), "")&amp;
      SOURCE!I1424&amp;" | "&amp; IF(SOURCE!$U$2-LEN(SOURCE!I1424) &gt;= 0, REPT(" ",SOURCE!$U$2-LEN(SOURCE!I1424)), "")&amp;
      SOURCE!J1424&amp;      IF(SOURCE!$V$2-LEN(SOURCE!J1424) &gt;= 0, REPT(" ",SOURCE!$V$2-LEN(SOURCE!J1424)), "")&amp;
  " | "&amp; SOURCE!K1424&amp;      IF(SOURCE!$X$2-LEN(SOURCE!K1424) &gt;= 0, REPT(" ",SOURCE!$X$2-LEN(SOURCE!K1424)), "")&amp;
      "},"&amp;IF(SOURCE!L1424&lt;&gt;"",""&amp;SOURCE!L1424,"")
 )
)
)</f>
        <v>/* 1388 */  { itemToBeCoded,               NOPARAM,                     "",                                            "TamCmp",                                      (0 &lt;&lt; TAM_MAX_BITS) |     0, CAT_NONE | SLS_UNCHANGED | US_UNCHANGED},</v>
      </c>
    </row>
    <row r="1425" spans="1:1">
      <c r="A1425" s="168" t="str">
        <f>IF(AND(OR(SOURCE!A1425="",ISBLANK(SOURCE!A1425)),SOURCE!B1425&gt;0),IF(ISBLANK(SOURCE!C1425),"",SOURCE!C1425),
IF(SOURCE!B1425&lt;0,VLOOKUP(SOURCE!B1425,lookups!A$1:B$25,2,0),
  IF(ISBLANK(SOURCE!B1425),
    "",
    "/* "&amp;TEXT(SOURCE!B1425,"???0")&amp;" *"&amp;
      SOURCE!C1425&amp;", "&amp; IF(SOURCE!$O$2-LEN(SOURCE!C1425) &gt;= 0, REPT(" ",SOURCE!$O$2-LEN(SOURCE!C1425)), "")&amp;
      SOURCE!D1425&amp;", "&amp; IF(SOURCE!$P$2-LEN(SOURCE!D1425) &gt;= 0, REPT(" ",SOURCE!$P$2-LEN(SOURCE!D1425)), "")&amp;
      SOURCE!E1425&amp;", "&amp; IF(SOURCE!$Q$2-LEN(SOURCE!E1425) &gt;=0, REPT(" ",SOURCE!$Q$2-LEN(SOURCE!E1425)), "")&amp;
      SOURCE!F1425&amp;", "&amp; IF(SOURCE!$R$2-LEN(SOURCE!F1425) &gt;= 0, REPT(" ",SOURCE!$R$2-LEN(SOURCE!F1425)+2), "")&amp;"("&amp;
      SUBSTITUTE(TEXT(SOURCE!G1425,"??0"),"  ","")&amp;" &lt;&lt; TAM_MAX_BITS) |"&amp; IF(SOURCE!$S$2-3 &gt;= 0, REPT(" ",SOURCE!$S$2-5+4+1-1-LEN(SUBSTITUTE(SUBSTITUTE(TEXT(SOURCE!H1425,"????0"),"  ","")," ",""))), "")&amp;
      SUBSTITUTE(SUBSTITUTE(TEXT(SOURCE!H1425,"????0"),"  ","")," ","")&amp;","&amp; IF(SOURCE!$T$2-3 &gt;= 0, REPT(" ",SOURCE!$T$2-3-5), "")&amp;
      SOURCE!I1425&amp;" | "&amp; IF(SOURCE!$U$2-LEN(SOURCE!I1425) &gt;= 0, REPT(" ",SOURCE!$U$2-LEN(SOURCE!I1425)), "")&amp;
      SOURCE!J1425&amp;      IF(SOURCE!$V$2-LEN(SOURCE!J1425) &gt;= 0, REPT(" ",SOURCE!$V$2-LEN(SOURCE!J1425)), "")&amp;
  " | "&amp; SOURCE!K1425&amp;      IF(SOURCE!$X$2-LEN(SOURCE!K1425) &gt;= 0, REPT(" ",SOURCE!$X$2-LEN(SOURCE!K1425)), "")&amp;
      "},"&amp;IF(SOURCE!L1425&lt;&gt;"",""&amp;SOURCE!L1425,"")
 )
)
)</f>
        <v>/* 1389 */  { itemToBeCoded,               NOPARAM,                     "",                                            "TamStoRcl",                                   (0 &lt;&lt; TAM_MAX_BITS) |     0, CAT_NONE | SLS_UNCHANGED | US_UNCHANGED},</v>
      </c>
    </row>
    <row r="1426" spans="1:1">
      <c r="A1426" s="168" t="str">
        <f>IF(AND(OR(SOURCE!A1426="",ISBLANK(SOURCE!A1426)),SOURCE!B1426&gt;0),IF(ISBLANK(SOURCE!C1426),"",SOURCE!C1426),
IF(SOURCE!B1426&lt;0,VLOOKUP(SOURCE!B1426,lookups!A$1:B$25,2,0),
  IF(ISBLANK(SOURCE!B1426),
    "",
    "/* "&amp;TEXT(SOURCE!B1426,"???0")&amp;" *"&amp;
      SOURCE!C1426&amp;", "&amp; IF(SOURCE!$O$2-LEN(SOURCE!C1426) &gt;= 0, REPT(" ",SOURCE!$O$2-LEN(SOURCE!C1426)), "")&amp;
      SOURCE!D1426&amp;", "&amp; IF(SOURCE!$P$2-LEN(SOURCE!D1426) &gt;= 0, REPT(" ",SOURCE!$P$2-LEN(SOURCE!D1426)), "")&amp;
      SOURCE!E1426&amp;", "&amp; IF(SOURCE!$Q$2-LEN(SOURCE!E1426) &gt;=0, REPT(" ",SOURCE!$Q$2-LEN(SOURCE!E1426)), "")&amp;
      SOURCE!F1426&amp;", "&amp; IF(SOURCE!$R$2-LEN(SOURCE!F1426) &gt;= 0, REPT(" ",SOURCE!$R$2-LEN(SOURCE!F1426)+2), "")&amp;"("&amp;
      SUBSTITUTE(TEXT(SOURCE!G1426,"??0"),"  ","")&amp;" &lt;&lt; TAM_MAX_BITS) |"&amp; IF(SOURCE!$S$2-3 &gt;= 0, REPT(" ",SOURCE!$S$2-5+4+1-1-LEN(SUBSTITUTE(SUBSTITUTE(TEXT(SOURCE!H1426,"????0"),"  ","")," ",""))), "")&amp;
      SUBSTITUTE(SUBSTITUTE(TEXT(SOURCE!H1426,"????0"),"  ","")," ","")&amp;","&amp; IF(SOURCE!$T$2-3 &gt;= 0, REPT(" ",SOURCE!$T$2-3-5), "")&amp;
      SOURCE!I1426&amp;" | "&amp; IF(SOURCE!$U$2-LEN(SOURCE!I1426) &gt;= 0, REPT(" ",SOURCE!$U$2-LEN(SOURCE!I1426)), "")&amp;
      SOURCE!J1426&amp;      IF(SOURCE!$V$2-LEN(SOURCE!J1426) &gt;= 0, REPT(" ",SOURCE!$V$2-LEN(SOURCE!J1426)), "")&amp;
  " | "&amp; SOURCE!K1426&amp;      IF(SOURCE!$X$2-LEN(SOURCE!K1426) &gt;= 0, REPT(" ",SOURCE!$X$2-LEN(SOURCE!K1426)), "")&amp;
      "},"&amp;IF(SOURCE!L1426&lt;&gt;"",""&amp;SOURCE!L1426,"")
 )
)
)</f>
        <v>/* 1390 */  { itemToBeCoded,               NOPARAM/*#JM#*/,             "SUMS",                                        "SUMS",                                        (0 &lt;&lt; TAM_MAX_BITS) |     0, CAT_MENU | SLS_UNCHANGED | US_UNCHANGED},</v>
      </c>
    </row>
    <row r="1427" spans="1:1">
      <c r="A1427" s="168" t="str">
        <f>IF(AND(OR(SOURCE!A1427="",ISBLANK(SOURCE!A1427)),SOURCE!B1427&gt;0),IF(ISBLANK(SOURCE!C1427),"",SOURCE!C1427),
IF(SOURCE!B1427&lt;0,VLOOKUP(SOURCE!B1427,lookups!A$1:B$25,2,0),
  IF(ISBLANK(SOURCE!B1427),
    "",
    "/* "&amp;TEXT(SOURCE!B1427,"???0")&amp;" *"&amp;
      SOURCE!C1427&amp;", "&amp; IF(SOURCE!$O$2-LEN(SOURCE!C1427) &gt;= 0, REPT(" ",SOURCE!$O$2-LEN(SOURCE!C1427)), "")&amp;
      SOURCE!D1427&amp;", "&amp; IF(SOURCE!$P$2-LEN(SOURCE!D1427) &gt;= 0, REPT(" ",SOURCE!$P$2-LEN(SOURCE!D1427)), "")&amp;
      SOURCE!E1427&amp;", "&amp; IF(SOURCE!$Q$2-LEN(SOURCE!E1427) &gt;=0, REPT(" ",SOURCE!$Q$2-LEN(SOURCE!E1427)), "")&amp;
      SOURCE!F1427&amp;", "&amp; IF(SOURCE!$R$2-LEN(SOURCE!F1427) &gt;= 0, REPT(" ",SOURCE!$R$2-LEN(SOURCE!F1427)+2), "")&amp;"("&amp;
      SUBSTITUTE(TEXT(SOURCE!G1427,"??0"),"  ","")&amp;" &lt;&lt; TAM_MAX_BITS) |"&amp; IF(SOURCE!$S$2-3 &gt;= 0, REPT(" ",SOURCE!$S$2-5+4+1-1-LEN(SUBSTITUTE(SUBSTITUTE(TEXT(SOURCE!H1427,"????0"),"  ","")," ",""))), "")&amp;
      SUBSTITUTE(SUBSTITUTE(TEXT(SOURCE!H1427,"????0"),"  ","")," ","")&amp;","&amp; IF(SOURCE!$T$2-3 &gt;= 0, REPT(" ",SOURCE!$T$2-3-5), "")&amp;
      SOURCE!I1427&amp;" | "&amp; IF(SOURCE!$U$2-LEN(SOURCE!I1427) &gt;= 0, REPT(" ",SOURCE!$U$2-LEN(SOURCE!I1427)), "")&amp;
      SOURCE!J1427&amp;      IF(SOURCE!$V$2-LEN(SOURCE!J1427) &gt;= 0, REPT(" ",SOURCE!$V$2-LEN(SOURCE!J1427)), "")&amp;
  " | "&amp; SOURCE!K1427&amp;      IF(SOURCE!$X$2-LEN(SOURCE!K1427) &gt;= 0, REPT(" ",SOURCE!$X$2-LEN(SOURCE!K1427)), "")&amp;
      "},"&amp;IF(SOURCE!L1427&lt;&gt;"",""&amp;SOURCE!L1427,"")
 )
)
)</f>
        <v>/* 1391 */  { itemToBeCoded,               NOPARAM,                     "VAR",                                         "VAR",                                         (0 &lt;&lt; TAM_MAX_BITS) |     0, CAT_MENU | SLS_UNCHANGED | US_UNCHANGED},</v>
      </c>
    </row>
    <row r="1428" spans="1:1">
      <c r="A1428" s="168" t="str">
        <f>IF(AND(OR(SOURCE!A1428="",ISBLANK(SOURCE!A1428)),SOURCE!B1428&gt;0),IF(ISBLANK(SOURCE!C1428),"",SOURCE!C1428),
IF(SOURCE!B1428&lt;0,VLOOKUP(SOURCE!B1428,lookups!A$1:B$25,2,0),
  IF(ISBLANK(SOURCE!B1428),
    "",
    "/* "&amp;TEXT(SOURCE!B1428,"???0")&amp;" *"&amp;
      SOURCE!C1428&amp;", "&amp; IF(SOURCE!$O$2-LEN(SOURCE!C1428) &gt;= 0, REPT(" ",SOURCE!$O$2-LEN(SOURCE!C1428)), "")&amp;
      SOURCE!D1428&amp;", "&amp; IF(SOURCE!$P$2-LEN(SOURCE!D1428) &gt;= 0, REPT(" ",SOURCE!$P$2-LEN(SOURCE!D1428)), "")&amp;
      SOURCE!E1428&amp;", "&amp; IF(SOURCE!$Q$2-LEN(SOURCE!E1428) &gt;=0, REPT(" ",SOURCE!$Q$2-LEN(SOURCE!E1428)), "")&amp;
      SOURCE!F1428&amp;", "&amp; IF(SOURCE!$R$2-LEN(SOURCE!F1428) &gt;= 0, REPT(" ",SOURCE!$R$2-LEN(SOURCE!F1428)+2), "")&amp;"("&amp;
      SUBSTITUTE(TEXT(SOURCE!G1428,"??0"),"  ","")&amp;" &lt;&lt; TAM_MAX_BITS) |"&amp; IF(SOURCE!$S$2-3 &gt;= 0, REPT(" ",SOURCE!$S$2-5+4+1-1-LEN(SUBSTITUTE(SUBSTITUTE(TEXT(SOURCE!H1428,"????0"),"  ","")," ",""))), "")&amp;
      SUBSTITUTE(SUBSTITUTE(TEXT(SOURCE!H1428,"????0"),"  ","")," ","")&amp;","&amp; IF(SOURCE!$T$2-3 &gt;= 0, REPT(" ",SOURCE!$T$2-3-5), "")&amp;
      SOURCE!I1428&amp;" | "&amp; IF(SOURCE!$U$2-LEN(SOURCE!I1428) &gt;= 0, REPT(" ",SOURCE!$U$2-LEN(SOURCE!I1428)), "")&amp;
      SOURCE!J1428&amp;      IF(SOURCE!$V$2-LEN(SOURCE!J1428) &gt;= 0, REPT(" ",SOURCE!$V$2-LEN(SOURCE!J1428)), "")&amp;
  " | "&amp; SOURCE!K1428&amp;      IF(SOURCE!$X$2-LEN(SOURCE!K1428) &gt;= 0, REPT(" ",SOURCE!$X$2-LEN(SOURCE!K1428)), "")&amp;
      "},"&amp;IF(SOURCE!L1428&lt;&gt;"",""&amp;SOURCE!L1428,"")
 )
)
)</f>
        <v>/* 1392 */  { itemToBeCoded,               NOPARAM,                     "",                                            "TamFlag",                                     (0 &lt;&lt; TAM_MAX_BITS) |     0, CAT_NONE | SLS_UNCHANGED | US_UNCHANGED},</v>
      </c>
    </row>
    <row r="1429" spans="1:1">
      <c r="A1429" s="168" t="str">
        <f>IF(AND(OR(SOURCE!A1429="",ISBLANK(SOURCE!A1429)),SOURCE!B1429&gt;0),IF(ISBLANK(SOURCE!C1429),"",SOURCE!C1429),
IF(SOURCE!B1429&lt;0,VLOOKUP(SOURCE!B1429,lookups!A$1:B$25,2,0),
  IF(ISBLANK(SOURCE!B1429),
    "",
    "/* "&amp;TEXT(SOURCE!B1429,"???0")&amp;" *"&amp;
      SOURCE!C1429&amp;", "&amp; IF(SOURCE!$O$2-LEN(SOURCE!C1429) &gt;= 0, REPT(" ",SOURCE!$O$2-LEN(SOURCE!C1429)), "")&amp;
      SOURCE!D1429&amp;", "&amp; IF(SOURCE!$P$2-LEN(SOURCE!D1429) &gt;= 0, REPT(" ",SOURCE!$P$2-LEN(SOURCE!D1429)), "")&amp;
      SOURCE!E1429&amp;", "&amp; IF(SOURCE!$Q$2-LEN(SOURCE!E1429) &gt;=0, REPT(" ",SOURCE!$Q$2-LEN(SOURCE!E1429)), "")&amp;
      SOURCE!F1429&amp;", "&amp; IF(SOURCE!$R$2-LEN(SOURCE!F1429) &gt;= 0, REPT(" ",SOURCE!$R$2-LEN(SOURCE!F1429)+2), "")&amp;"("&amp;
      SUBSTITUTE(TEXT(SOURCE!G1429,"??0"),"  ","")&amp;" &lt;&lt; TAM_MAX_BITS) |"&amp; IF(SOURCE!$S$2-3 &gt;= 0, REPT(" ",SOURCE!$S$2-5+4+1-1-LEN(SUBSTITUTE(SUBSTITUTE(TEXT(SOURCE!H1429,"????0"),"  ","")," ",""))), "")&amp;
      SUBSTITUTE(SUBSTITUTE(TEXT(SOURCE!H1429,"????0"),"  ","")," ","")&amp;","&amp; IF(SOURCE!$T$2-3 &gt;= 0, REPT(" ",SOURCE!$T$2-3-5), "")&amp;
      SOURCE!I1429&amp;" | "&amp; IF(SOURCE!$U$2-LEN(SOURCE!I1429) &gt;= 0, REPT(" ",SOURCE!$U$2-LEN(SOURCE!I1429)), "")&amp;
      SOURCE!J1429&amp;      IF(SOURCE!$V$2-LEN(SOURCE!J1429) &gt;= 0, REPT(" ",SOURCE!$V$2-LEN(SOURCE!J1429)), "")&amp;
  " | "&amp; SOURCE!K1429&amp;      IF(SOURCE!$X$2-LEN(SOURCE!K1429) &gt;= 0, REPT(" ",SOURCE!$X$2-LEN(SOURCE!K1429)), "")&amp;
      "},"&amp;IF(SOURCE!L1429&lt;&gt;"",""&amp;SOURCE!L1429,"")
 )
)
)</f>
        <v>/* 1393 */  { itemToBeCoded,               NOPARAM,                     "",                                            "TamShuffle",                                  (0 &lt;&lt; TAM_MAX_BITS) |     0, CAT_NONE | SLS_UNCHANGED | US_UNCHANGED},</v>
      </c>
    </row>
    <row r="1430" spans="1:1">
      <c r="A1430" s="168" t="str">
        <f>IF(AND(OR(SOURCE!A1430="",ISBLANK(SOURCE!A1430)),SOURCE!B1430&gt;0),IF(ISBLANK(SOURCE!C1430),"",SOURCE!C1430),
IF(SOURCE!B1430&lt;0,VLOOKUP(SOURCE!B1430,lookups!A$1:B$25,2,0),
  IF(ISBLANK(SOURCE!B1430),
    "",
    "/* "&amp;TEXT(SOURCE!B1430,"???0")&amp;" *"&amp;
      SOURCE!C1430&amp;", "&amp; IF(SOURCE!$O$2-LEN(SOURCE!C1430) &gt;= 0, REPT(" ",SOURCE!$O$2-LEN(SOURCE!C1430)), "")&amp;
      SOURCE!D1430&amp;", "&amp; IF(SOURCE!$P$2-LEN(SOURCE!D1430) &gt;= 0, REPT(" ",SOURCE!$P$2-LEN(SOURCE!D1430)), "")&amp;
      SOURCE!E1430&amp;", "&amp; IF(SOURCE!$Q$2-LEN(SOURCE!E1430) &gt;=0, REPT(" ",SOURCE!$Q$2-LEN(SOURCE!E1430)), "")&amp;
      SOURCE!F1430&amp;", "&amp; IF(SOURCE!$R$2-LEN(SOURCE!F1430) &gt;= 0, REPT(" ",SOURCE!$R$2-LEN(SOURCE!F1430)+2), "")&amp;"("&amp;
      SUBSTITUTE(TEXT(SOURCE!G1430,"??0"),"  ","")&amp;" &lt;&lt; TAM_MAX_BITS) |"&amp; IF(SOURCE!$S$2-3 &gt;= 0, REPT(" ",SOURCE!$S$2-5+4+1-1-LEN(SUBSTITUTE(SUBSTITUTE(TEXT(SOURCE!H1430,"????0"),"  ","")," ",""))), "")&amp;
      SUBSTITUTE(SUBSTITUTE(TEXT(SOURCE!H1430,"????0"),"  ","")," ","")&amp;","&amp; IF(SOURCE!$T$2-3 &gt;= 0, REPT(" ",SOURCE!$T$2-3-5), "")&amp;
      SOURCE!I1430&amp;" | "&amp; IF(SOURCE!$U$2-LEN(SOURCE!I1430) &gt;= 0, REPT(" ",SOURCE!$U$2-LEN(SOURCE!I1430)), "")&amp;
      SOURCE!J1430&amp;      IF(SOURCE!$V$2-LEN(SOURCE!J1430) &gt;= 0, REPT(" ",SOURCE!$V$2-LEN(SOURCE!J1430)), "")&amp;
  " | "&amp; SOURCE!K1430&amp;      IF(SOURCE!$X$2-LEN(SOURCE!K1430) &gt;= 0, REPT(" ",SOURCE!$X$2-LEN(SOURCE!K1430)), "")&amp;
      "},"&amp;IF(SOURCE!L1430&lt;&gt;"",""&amp;SOURCE!L1430,"")
 )
)
)</f>
        <v>/* 1394 */  { itemToBeCoded,               NOPARAM,                     "PROG",                                        "PROG",                                        (0 &lt;&lt; TAM_MAX_BITS) |     0, CAT_MENU | SLS_UNCHANGED | US_UNCHANGED},</v>
      </c>
    </row>
    <row r="1431" spans="1:1">
      <c r="A1431" s="168" t="str">
        <f>IF(AND(OR(SOURCE!A1431="",ISBLANK(SOURCE!A1431)),SOURCE!B1431&gt;0),IF(ISBLANK(SOURCE!C1431),"",SOURCE!C1431),
IF(SOURCE!B1431&lt;0,VLOOKUP(SOURCE!B1431,lookups!A$1:B$25,2,0),
  IF(ISBLANK(SOURCE!B1431),
    "",
    "/* "&amp;TEXT(SOURCE!B1431,"???0")&amp;" *"&amp;
      SOURCE!C1431&amp;", "&amp; IF(SOURCE!$O$2-LEN(SOURCE!C1431) &gt;= 0, REPT(" ",SOURCE!$O$2-LEN(SOURCE!C1431)), "")&amp;
      SOURCE!D1431&amp;", "&amp; IF(SOURCE!$P$2-LEN(SOURCE!D1431) &gt;= 0, REPT(" ",SOURCE!$P$2-LEN(SOURCE!D1431)), "")&amp;
      SOURCE!E1431&amp;", "&amp; IF(SOURCE!$Q$2-LEN(SOURCE!E1431) &gt;=0, REPT(" ",SOURCE!$Q$2-LEN(SOURCE!E1431)), "")&amp;
      SOURCE!F1431&amp;", "&amp; IF(SOURCE!$R$2-LEN(SOURCE!F1431) &gt;= 0, REPT(" ",SOURCE!$R$2-LEN(SOURCE!F1431)+2), "")&amp;"("&amp;
      SUBSTITUTE(TEXT(SOURCE!G1431,"??0"),"  ","")&amp;" &lt;&lt; TAM_MAX_BITS) |"&amp; IF(SOURCE!$S$2-3 &gt;= 0, REPT(" ",SOURCE!$S$2-5+4+1-1-LEN(SUBSTITUTE(SUBSTITUTE(TEXT(SOURCE!H1431,"????0"),"  ","")," ",""))), "")&amp;
      SUBSTITUTE(SUBSTITUTE(TEXT(SOURCE!H1431,"????0"),"  ","")," ","")&amp;","&amp; IF(SOURCE!$T$2-3 &gt;= 0, REPT(" ",SOURCE!$T$2-3-5), "")&amp;
      SOURCE!I1431&amp;" | "&amp; IF(SOURCE!$U$2-LEN(SOURCE!I1431) &gt;= 0, REPT(" ",SOURCE!$U$2-LEN(SOURCE!I1431)), "")&amp;
      SOURCE!J1431&amp;      IF(SOURCE!$V$2-LEN(SOURCE!J1431) &gt;= 0, REPT(" ",SOURCE!$V$2-LEN(SOURCE!J1431)), "")&amp;
  " | "&amp; SOURCE!K1431&amp;      IF(SOURCE!$X$2-LEN(SOURCE!K1431) &gt;= 0, REPT(" ",SOURCE!$X$2-LEN(SOURCE!K1431)), "")&amp;
      "},"&amp;IF(SOURCE!L1431&lt;&gt;"",""&amp;SOURCE!L1431,"")
 )
)
)</f>
        <v>/* 1395 */  { itemToBeCoded,               NOPARAM,                     "",                                            "TamLabel",                                    (0 &lt;&lt; TAM_MAX_BITS) |     0, CAT_NONE | SLS_UNCHANGED | US_UNCHANGED},</v>
      </c>
    </row>
    <row r="1432" spans="1:1">
      <c r="A1432" s="168" t="str">
        <f>IF(AND(OR(SOURCE!A1432="",ISBLANK(SOURCE!A1432)),SOURCE!B1432&gt;0),IF(ISBLANK(SOURCE!C1432),"",SOURCE!C1432),
IF(SOURCE!B1432&lt;0,VLOOKUP(SOURCE!B1432,lookups!A$1:B$25,2,0),
  IF(ISBLANK(SOURCE!B1432),
    "",
    "/* "&amp;TEXT(SOURCE!B1432,"???0")&amp;" *"&amp;
      SOURCE!C1432&amp;", "&amp; IF(SOURCE!$O$2-LEN(SOURCE!C1432) &gt;= 0, REPT(" ",SOURCE!$O$2-LEN(SOURCE!C1432)), "")&amp;
      SOURCE!D1432&amp;", "&amp; IF(SOURCE!$P$2-LEN(SOURCE!D1432) &gt;= 0, REPT(" ",SOURCE!$P$2-LEN(SOURCE!D1432)), "")&amp;
      SOURCE!E1432&amp;", "&amp; IF(SOURCE!$Q$2-LEN(SOURCE!E1432) &gt;=0, REPT(" ",SOURCE!$Q$2-LEN(SOURCE!E1432)), "")&amp;
      SOURCE!F1432&amp;", "&amp; IF(SOURCE!$R$2-LEN(SOURCE!F1432) &gt;= 0, REPT(" ",SOURCE!$R$2-LEN(SOURCE!F1432)+2), "")&amp;"("&amp;
      SUBSTITUTE(TEXT(SOURCE!G1432,"??0"),"  ","")&amp;" &lt;&lt; TAM_MAX_BITS) |"&amp; IF(SOURCE!$S$2-3 &gt;= 0, REPT(" ",SOURCE!$S$2-5+4+1-1-LEN(SUBSTITUTE(SUBSTITUTE(TEXT(SOURCE!H1432,"????0"),"  ","")," ",""))), "")&amp;
      SUBSTITUTE(SUBSTITUTE(TEXT(SOURCE!H1432,"????0"),"  ","")," ","")&amp;","&amp; IF(SOURCE!$T$2-3 &gt;= 0, REPT(" ",SOURCE!$T$2-3-5), "")&amp;
      SOURCE!I1432&amp;" | "&amp; IF(SOURCE!$U$2-LEN(SOURCE!I1432) &gt;= 0, REPT(" ",SOURCE!$U$2-LEN(SOURCE!I1432)), "")&amp;
      SOURCE!J1432&amp;      IF(SOURCE!$V$2-LEN(SOURCE!J1432) &gt;= 0, REPT(" ",SOURCE!$V$2-LEN(SOURCE!J1432)), "")&amp;
  " | "&amp; SOURCE!K1432&amp;      IF(SOURCE!$X$2-LEN(SOURCE!K1432) &gt;= 0, REPT(" ",SOURCE!$X$2-LEN(SOURCE!K1432)), "")&amp;
      "},"&amp;IF(SOURCE!L1432&lt;&gt;"",""&amp;SOURCE!L1432,"")
 )
)
)</f>
        <v>/* 1396 */  { fnDynamicMenu,               NOPARAM,                     "",                                            "DYNMNU",                                      (0 &lt;&lt; TAM_MAX_BITS) |     0, CAT_NONE | SLS_UNCHANGED | US_UNCHANGED},</v>
      </c>
    </row>
    <row r="1433" spans="1:1">
      <c r="A1433" s="168" t="str">
        <f>IF(AND(OR(SOURCE!A1433="",ISBLANK(SOURCE!A1433)),SOURCE!B1433&gt;0),IF(ISBLANK(SOURCE!C1433),"",SOURCE!C1433),
IF(SOURCE!B1433&lt;0,VLOOKUP(SOURCE!B1433,lookups!A$1:B$25,2,0),
  IF(ISBLANK(SOURCE!B1433),
    "",
    "/* "&amp;TEXT(SOURCE!B1433,"???0")&amp;" *"&amp;
      SOURCE!C1433&amp;", "&amp; IF(SOURCE!$O$2-LEN(SOURCE!C1433) &gt;= 0, REPT(" ",SOURCE!$O$2-LEN(SOURCE!C1433)), "")&amp;
      SOURCE!D1433&amp;", "&amp; IF(SOURCE!$P$2-LEN(SOURCE!D1433) &gt;= 0, REPT(" ",SOURCE!$P$2-LEN(SOURCE!D1433)), "")&amp;
      SOURCE!E1433&amp;", "&amp; IF(SOURCE!$Q$2-LEN(SOURCE!E1433) &gt;=0, REPT(" ",SOURCE!$Q$2-LEN(SOURCE!E1433)), "")&amp;
      SOURCE!F1433&amp;", "&amp; IF(SOURCE!$R$2-LEN(SOURCE!F1433) &gt;= 0, REPT(" ",SOURCE!$R$2-LEN(SOURCE!F1433)+2), "")&amp;"("&amp;
      SUBSTITUTE(TEXT(SOURCE!G1433,"??0"),"  ","")&amp;" &lt;&lt; TAM_MAX_BITS) |"&amp; IF(SOURCE!$S$2-3 &gt;= 0, REPT(" ",SOURCE!$S$2-5+4+1-1-LEN(SUBSTITUTE(SUBSTITUTE(TEXT(SOURCE!H1433,"????0"),"  ","")," ",""))), "")&amp;
      SUBSTITUTE(SUBSTITUTE(TEXT(SOURCE!H1433,"????0"),"  ","")," ","")&amp;","&amp; IF(SOURCE!$T$2-3 &gt;= 0, REPT(" ",SOURCE!$T$2-3-5), "")&amp;
      SOURCE!I1433&amp;" | "&amp; IF(SOURCE!$U$2-LEN(SOURCE!I1433) &gt;= 0, REPT(" ",SOURCE!$U$2-LEN(SOURCE!I1433)), "")&amp;
      SOURCE!J1433&amp;      IF(SOURCE!$V$2-LEN(SOURCE!J1433) &gt;= 0, REPT(" ",SOURCE!$V$2-LEN(SOURCE!J1433)), "")&amp;
  " | "&amp; SOURCE!K1433&amp;      IF(SOURCE!$X$2-LEN(SOURCE!K1433) &gt;= 0, REPT(" ",SOURCE!$X$2-LEN(SOURCE!K1433)), "")&amp;
      "},"&amp;IF(SOURCE!L1433&lt;&gt;"",""&amp;SOURCE!L1433,"")
 )
)
)</f>
        <v>/* 1397 */  { itemToBeCoded,               NOPARAM,                     "PLOT.ST",                                     "PLOT.ST",                                     (0 &lt;&lt; TAM_MAX_BITS) |     0, CAT_NONE | SLS_UNCHANGED | US_UNCHANGED},</v>
      </c>
    </row>
    <row r="1434" spans="1:1">
      <c r="A1434" s="168" t="str">
        <f>IF(AND(OR(SOURCE!A1434="",ISBLANK(SOURCE!A1434)),SOURCE!B1434&gt;0),IF(ISBLANK(SOURCE!C1434),"",SOURCE!C1434),
IF(SOURCE!B1434&lt;0,VLOOKUP(SOURCE!B1434,lookups!A$1:B$25,2,0),
  IF(ISBLANK(SOURCE!B1434),
    "",
    "/* "&amp;TEXT(SOURCE!B1434,"???0")&amp;" *"&amp;
      SOURCE!C1434&amp;", "&amp; IF(SOURCE!$O$2-LEN(SOURCE!C1434) &gt;= 0, REPT(" ",SOURCE!$O$2-LEN(SOURCE!C1434)), "")&amp;
      SOURCE!D1434&amp;", "&amp; IF(SOURCE!$P$2-LEN(SOURCE!D1434) &gt;= 0, REPT(" ",SOURCE!$P$2-LEN(SOURCE!D1434)), "")&amp;
      SOURCE!E1434&amp;", "&amp; IF(SOURCE!$Q$2-LEN(SOURCE!E1434) &gt;=0, REPT(" ",SOURCE!$Q$2-LEN(SOURCE!E1434)), "")&amp;
      SOURCE!F1434&amp;", "&amp; IF(SOURCE!$R$2-LEN(SOURCE!F1434) &gt;= 0, REPT(" ",SOURCE!$R$2-LEN(SOURCE!F1434)+2), "")&amp;"("&amp;
      SUBSTITUTE(TEXT(SOURCE!G1434,"??0"),"  ","")&amp;" &lt;&lt; TAM_MAX_BITS) |"&amp; IF(SOURCE!$S$2-3 &gt;= 0, REPT(" ",SOURCE!$S$2-5+4+1-1-LEN(SUBSTITUTE(SUBSTITUTE(TEXT(SOURCE!H1434,"????0"),"  ","")," ",""))), "")&amp;
      SUBSTITUTE(SUBSTITUTE(TEXT(SOURCE!H1434,"????0"),"  ","")," ","")&amp;","&amp; IF(SOURCE!$T$2-3 &gt;= 0, REPT(" ",SOURCE!$T$2-3-5), "")&amp;
      SOURCE!I1434&amp;" | "&amp; IF(SOURCE!$U$2-LEN(SOURCE!I1434) &gt;= 0, REPT(" ",SOURCE!$U$2-LEN(SOURCE!I1434)), "")&amp;
      SOURCE!J1434&amp;      IF(SOURCE!$V$2-LEN(SOURCE!J1434) &gt;= 0, REPT(" ",SOURCE!$V$2-LEN(SOURCE!J1434)), "")&amp;
  " | "&amp; SOURCE!K1434&amp;      IF(SOURCE!$X$2-LEN(SOURCE!K1434) &gt;= 0, REPT(" ",SOURCE!$X$2-LEN(SOURCE!K1434)), "")&amp;
      "},"&amp;IF(SOURCE!L1434&lt;&gt;"",""&amp;SOURCE!L1434,"")
 )
)
)</f>
        <v>/* 1398 */  { itemToBeCoded,               NOPARAM,                     "PLOT.LR",                                     "PLOT.LR",                                     (0 &lt;&lt; TAM_MAX_BITS) |     0, CAT_NONE | SLS_UNCHANGED | US_UNCHANGED},</v>
      </c>
    </row>
    <row r="1435" spans="1:1">
      <c r="A1435" s="168" t="str">
        <f>IF(AND(OR(SOURCE!A1435="",ISBLANK(SOURCE!A1435)),SOURCE!B1435&gt;0),IF(ISBLANK(SOURCE!C1435),"",SOURCE!C1435),
IF(SOURCE!B1435&lt;0,VLOOKUP(SOURCE!B1435,lookups!A$1:B$25,2,0),
  IF(ISBLANK(SOURCE!B1435),
    "",
    "/* "&amp;TEXT(SOURCE!B1435,"???0")&amp;" *"&amp;
      SOURCE!C1435&amp;", "&amp; IF(SOURCE!$O$2-LEN(SOURCE!C1435) &gt;= 0, REPT(" ",SOURCE!$O$2-LEN(SOURCE!C1435)), "")&amp;
      SOURCE!D1435&amp;", "&amp; IF(SOURCE!$P$2-LEN(SOURCE!D1435) &gt;= 0, REPT(" ",SOURCE!$P$2-LEN(SOURCE!D1435)), "")&amp;
      SOURCE!E1435&amp;", "&amp; IF(SOURCE!$Q$2-LEN(SOURCE!E1435) &gt;=0, REPT(" ",SOURCE!$Q$2-LEN(SOURCE!E1435)), "")&amp;
      SOURCE!F1435&amp;", "&amp; IF(SOURCE!$R$2-LEN(SOURCE!F1435) &gt;= 0, REPT(" ",SOURCE!$R$2-LEN(SOURCE!F1435)+2), "")&amp;"("&amp;
      SUBSTITUTE(TEXT(SOURCE!G1435,"??0"),"  ","")&amp;" &lt;&lt; TAM_MAX_BITS) |"&amp; IF(SOURCE!$S$2-3 &gt;= 0, REPT(" ",SOURCE!$S$2-5+4+1-1-LEN(SUBSTITUTE(SUBSTITUTE(TEXT(SOURCE!H1435,"????0"),"  ","")," ",""))), "")&amp;
      SUBSTITUTE(SUBSTITUTE(TEXT(SOURCE!H1435,"????0"),"  ","")," ","")&amp;","&amp; IF(SOURCE!$T$2-3 &gt;= 0, REPT(" ",SOURCE!$T$2-3-5), "")&amp;
      SOURCE!I1435&amp;" | "&amp; IF(SOURCE!$U$2-LEN(SOURCE!I1435) &gt;= 0, REPT(" ",SOURCE!$U$2-LEN(SOURCE!I1435)), "")&amp;
      SOURCE!J1435&amp;      IF(SOURCE!$V$2-LEN(SOURCE!J1435) &gt;= 0, REPT(" ",SOURCE!$V$2-LEN(SOURCE!J1435)), "")&amp;
  " | "&amp; SOURCE!K1435&amp;      IF(SOURCE!$X$2-LEN(SOURCE!K1435) &gt;= 0, REPT(" ",SOURCE!$X$2-LEN(SOURCE!K1435)), "")&amp;
      "},"&amp;IF(SOURCE!L1435&lt;&gt;"",""&amp;SOURCE!L1435,"")
 )
)
)</f>
        <v>/* 1399 */  { itemToBeCoded,               NOPARAM,                     "1399",                                        "1399",                                        (0 &lt;&lt; TAM_MAX_BITS) |     0, CAT_FREE | SLS_UNCHANGED | US_UNCHANGED},</v>
      </c>
    </row>
    <row r="1436" spans="1:1">
      <c r="A1436" s="168" t="str">
        <f>IF(AND(OR(SOURCE!A1436="",ISBLANK(SOURCE!A1436)),SOURCE!B1436&gt;0),IF(ISBLANK(SOURCE!C1436),"",SOURCE!C1436),
IF(SOURCE!B1436&lt;0,VLOOKUP(SOURCE!B1436,lookups!A$1:B$25,2,0),
  IF(ISBLANK(SOURCE!B1436),
    "",
    "/* "&amp;TEXT(SOURCE!B1436,"???0")&amp;" *"&amp;
      SOURCE!C1436&amp;", "&amp; IF(SOURCE!$O$2-LEN(SOURCE!C1436) &gt;= 0, REPT(" ",SOURCE!$O$2-LEN(SOURCE!C1436)), "")&amp;
      SOURCE!D1436&amp;", "&amp; IF(SOURCE!$P$2-LEN(SOURCE!D1436) &gt;= 0, REPT(" ",SOURCE!$P$2-LEN(SOURCE!D1436)), "")&amp;
      SOURCE!E1436&amp;", "&amp; IF(SOURCE!$Q$2-LEN(SOURCE!E1436) &gt;=0, REPT(" ",SOURCE!$Q$2-LEN(SOURCE!E1436)), "")&amp;
      SOURCE!F1436&amp;", "&amp; IF(SOURCE!$R$2-LEN(SOURCE!F1436) &gt;= 0, REPT(" ",SOURCE!$R$2-LEN(SOURCE!F1436)+2), "")&amp;"("&amp;
      SUBSTITUTE(TEXT(SOURCE!G1436,"??0"),"  ","")&amp;" &lt;&lt; TAM_MAX_BITS) |"&amp; IF(SOURCE!$S$2-3 &gt;= 0, REPT(" ",SOURCE!$S$2-5+4+1-1-LEN(SUBSTITUTE(SUBSTITUTE(TEXT(SOURCE!H1436,"????0"),"  ","")," ",""))), "")&amp;
      SUBSTITUTE(SUBSTITUTE(TEXT(SOURCE!H1436,"????0"),"  ","")," ","")&amp;","&amp; IF(SOURCE!$T$2-3 &gt;= 0, REPT(" ",SOURCE!$T$2-3-5), "")&amp;
      SOURCE!I1436&amp;" | "&amp; IF(SOURCE!$U$2-LEN(SOURCE!I1436) &gt;= 0, REPT(" ",SOURCE!$U$2-LEN(SOURCE!I1436)), "")&amp;
      SOURCE!J1436&amp;      IF(SOURCE!$V$2-LEN(SOURCE!J1436) &gt;= 0, REPT(" ",SOURCE!$V$2-LEN(SOURCE!J1436)), "")&amp;
  " | "&amp; SOURCE!K1436&amp;      IF(SOURCE!$X$2-LEN(SOURCE!K1436) &gt;= 0, REPT(" ",SOURCE!$X$2-LEN(SOURCE!K1436)), "")&amp;
      "},"&amp;IF(SOURCE!L1436&lt;&gt;"",""&amp;SOURCE!L1436,"")
 )
)
)</f>
        <v>/* 1400 */  { itemToBeCoded,               NOPARAM,                     "1400",                                        "1400",                                        (0 &lt;&lt; TAM_MAX_BITS) |     0, CAT_FREE | SLS_UNCHANGED | US_UNCHANGED},</v>
      </c>
    </row>
    <row r="1437" spans="1:1">
      <c r="A1437" s="168" t="str">
        <f>IF(AND(OR(SOURCE!A1437="",ISBLANK(SOURCE!A1437)),SOURCE!B1437&gt;0),IF(ISBLANK(SOURCE!C1437),"",SOURCE!C1437),
IF(SOURCE!B1437&lt;0,VLOOKUP(SOURCE!B1437,lookups!A$1:B$25,2,0),
  IF(ISBLANK(SOURCE!B1437),
    "",
    "/* "&amp;TEXT(SOURCE!B1437,"???0")&amp;" *"&amp;
      SOURCE!C1437&amp;", "&amp; IF(SOURCE!$O$2-LEN(SOURCE!C1437) &gt;= 0, REPT(" ",SOURCE!$O$2-LEN(SOURCE!C1437)), "")&amp;
      SOURCE!D1437&amp;", "&amp; IF(SOURCE!$P$2-LEN(SOURCE!D1437) &gt;= 0, REPT(" ",SOURCE!$P$2-LEN(SOURCE!D1437)), "")&amp;
      SOURCE!E1437&amp;", "&amp; IF(SOURCE!$Q$2-LEN(SOURCE!E1437) &gt;=0, REPT(" ",SOURCE!$Q$2-LEN(SOURCE!E1437)), "")&amp;
      SOURCE!F1437&amp;", "&amp; IF(SOURCE!$R$2-LEN(SOURCE!F1437) &gt;= 0, REPT(" ",SOURCE!$R$2-LEN(SOURCE!F1437)+2), "")&amp;"("&amp;
      SUBSTITUTE(TEXT(SOURCE!G1437,"??0"),"  ","")&amp;" &lt;&lt; TAM_MAX_BITS) |"&amp; IF(SOURCE!$S$2-3 &gt;= 0, REPT(" ",SOURCE!$S$2-5+4+1-1-LEN(SUBSTITUTE(SUBSTITUTE(TEXT(SOURCE!H1437,"????0"),"  ","")," ",""))), "")&amp;
      SUBSTITUTE(SUBSTITUTE(TEXT(SOURCE!H1437,"????0"),"  ","")," ","")&amp;","&amp; IF(SOURCE!$T$2-3 &gt;= 0, REPT(" ",SOURCE!$T$2-3-5), "")&amp;
      SOURCE!I1437&amp;" | "&amp; IF(SOURCE!$U$2-LEN(SOURCE!I1437) &gt;= 0, REPT(" ",SOURCE!$U$2-LEN(SOURCE!I1437)), "")&amp;
      SOURCE!J1437&amp;      IF(SOURCE!$V$2-LEN(SOURCE!J1437) &gt;= 0, REPT(" ",SOURCE!$V$2-LEN(SOURCE!J1437)), "")&amp;
  " | "&amp; SOURCE!K1437&amp;      IF(SOURCE!$X$2-LEN(SOURCE!K1437) &gt;= 0, REPT(" ",SOURCE!$X$2-LEN(SOURCE!K1437)), "")&amp;
      "},"&amp;IF(SOURCE!L1437&lt;&gt;"",""&amp;SOURCE!L1437,"")
 )
)
)</f>
        <v>/* 1401 */  { itemToBeCoded,               NOPARAM,                     "1401",                                        "1401",                                        (0 &lt;&lt; TAM_MAX_BITS) |     0, CAT_FREE | SLS_UNCHANGED | US_UNCHANGED},</v>
      </c>
    </row>
    <row r="1438" spans="1:1">
      <c r="A1438" s="168" t="str">
        <f>IF(AND(OR(SOURCE!A1438="",ISBLANK(SOURCE!A1438)),SOURCE!B1438&gt;0),IF(ISBLANK(SOURCE!C1438),"",SOURCE!C1438),
IF(SOURCE!B1438&lt;0,VLOOKUP(SOURCE!B1438,lookups!A$1:B$25,2,0),
  IF(ISBLANK(SOURCE!B1438),
    "",
    "/* "&amp;TEXT(SOURCE!B1438,"???0")&amp;" *"&amp;
      SOURCE!C1438&amp;", "&amp; IF(SOURCE!$O$2-LEN(SOURCE!C1438) &gt;= 0, REPT(" ",SOURCE!$O$2-LEN(SOURCE!C1438)), "")&amp;
      SOURCE!D1438&amp;", "&amp; IF(SOURCE!$P$2-LEN(SOURCE!D1438) &gt;= 0, REPT(" ",SOURCE!$P$2-LEN(SOURCE!D1438)), "")&amp;
      SOURCE!E1438&amp;", "&amp; IF(SOURCE!$Q$2-LEN(SOURCE!E1438) &gt;=0, REPT(" ",SOURCE!$Q$2-LEN(SOURCE!E1438)), "")&amp;
      SOURCE!F1438&amp;", "&amp; IF(SOURCE!$R$2-LEN(SOURCE!F1438) &gt;= 0, REPT(" ",SOURCE!$R$2-LEN(SOURCE!F1438)+2), "")&amp;"("&amp;
      SUBSTITUTE(TEXT(SOURCE!G1438,"??0"),"  ","")&amp;" &lt;&lt; TAM_MAX_BITS) |"&amp; IF(SOURCE!$S$2-3 &gt;= 0, REPT(" ",SOURCE!$S$2-5+4+1-1-LEN(SUBSTITUTE(SUBSTITUTE(TEXT(SOURCE!H1438,"????0"),"  ","")," ",""))), "")&amp;
      SUBSTITUTE(SUBSTITUTE(TEXT(SOURCE!H1438,"????0"),"  ","")," ","")&amp;","&amp; IF(SOURCE!$T$2-3 &gt;= 0, REPT(" ",SOURCE!$T$2-3-5), "")&amp;
      SOURCE!I1438&amp;" | "&amp; IF(SOURCE!$U$2-LEN(SOURCE!I1438) &gt;= 0, REPT(" ",SOURCE!$U$2-LEN(SOURCE!I1438)), "")&amp;
      SOURCE!J1438&amp;      IF(SOURCE!$V$2-LEN(SOURCE!J1438) &gt;= 0, REPT(" ",SOURCE!$V$2-LEN(SOURCE!J1438)), "")&amp;
  " | "&amp; SOURCE!K1438&amp;      IF(SOURCE!$X$2-LEN(SOURCE!K1438) &gt;= 0, REPT(" ",SOURCE!$X$2-LEN(SOURCE!K1438)), "")&amp;
      "},"&amp;IF(SOURCE!L1438&lt;&gt;"",""&amp;SOURCE!L1438,"")
 )
)
)</f>
        <v>/* 1402 */  { itemToBeCoded,               NOPARAM,                     "1402",                                        "1402",                                        (0 &lt;&lt; TAM_MAX_BITS) |     0, CAT_FREE | SLS_UNCHANGED | US_UNCHANGED},</v>
      </c>
    </row>
    <row r="1439" spans="1:1">
      <c r="A1439" s="168" t="str">
        <f>IF(AND(OR(SOURCE!A1439="",ISBLANK(SOURCE!A1439)),SOURCE!B1439&gt;0),IF(ISBLANK(SOURCE!C1439),"",SOURCE!C1439),
IF(SOURCE!B1439&lt;0,VLOOKUP(SOURCE!B1439,lookups!A$1:B$25,2,0),
  IF(ISBLANK(SOURCE!B1439),
    "",
    "/* "&amp;TEXT(SOURCE!B1439,"???0")&amp;" *"&amp;
      SOURCE!C1439&amp;", "&amp; IF(SOURCE!$O$2-LEN(SOURCE!C1439) &gt;= 0, REPT(" ",SOURCE!$O$2-LEN(SOURCE!C1439)), "")&amp;
      SOURCE!D1439&amp;", "&amp; IF(SOURCE!$P$2-LEN(SOURCE!D1439) &gt;= 0, REPT(" ",SOURCE!$P$2-LEN(SOURCE!D1439)), "")&amp;
      SOURCE!E1439&amp;", "&amp; IF(SOURCE!$Q$2-LEN(SOURCE!E1439) &gt;=0, REPT(" ",SOURCE!$Q$2-LEN(SOURCE!E1439)), "")&amp;
      SOURCE!F1439&amp;", "&amp; IF(SOURCE!$R$2-LEN(SOURCE!F1439) &gt;= 0, REPT(" ",SOURCE!$R$2-LEN(SOURCE!F1439)+2), "")&amp;"("&amp;
      SUBSTITUTE(TEXT(SOURCE!G1439,"??0"),"  ","")&amp;" &lt;&lt; TAM_MAX_BITS) |"&amp; IF(SOURCE!$S$2-3 &gt;= 0, REPT(" ",SOURCE!$S$2-5+4+1-1-LEN(SUBSTITUTE(SUBSTITUTE(TEXT(SOURCE!H1439,"????0"),"  ","")," ",""))), "")&amp;
      SUBSTITUTE(SUBSTITUTE(TEXT(SOURCE!H1439,"????0"),"  ","")," ","")&amp;","&amp; IF(SOURCE!$T$2-3 &gt;= 0, REPT(" ",SOURCE!$T$2-3-5), "")&amp;
      SOURCE!I1439&amp;" | "&amp; IF(SOURCE!$U$2-LEN(SOURCE!I1439) &gt;= 0, REPT(" ",SOURCE!$U$2-LEN(SOURCE!I1439)), "")&amp;
      SOURCE!J1439&amp;      IF(SOURCE!$V$2-LEN(SOURCE!J1439) &gt;= 0, REPT(" ",SOURCE!$V$2-LEN(SOURCE!J1439)), "")&amp;
  " | "&amp; SOURCE!K1439&amp;      IF(SOURCE!$X$2-LEN(SOURCE!K1439) &gt;= 0, REPT(" ",SOURCE!$X$2-LEN(SOURCE!K1439)), "")&amp;
      "},"&amp;IF(SOURCE!L1439&lt;&gt;"",""&amp;SOURCE!L1439,"")
 )
)
)</f>
        <v>/* 1403 */  { itemToBeCoded,               NOPARAM,                     "1403",                                        "1403",                                        (0 &lt;&lt; TAM_MAX_BITS) |     0, CAT_FREE | SLS_UNCHANGED | US_UNCHANGED},</v>
      </c>
    </row>
    <row r="1440" spans="1:1">
      <c r="A1440" s="168" t="str">
        <f>IF(AND(OR(SOURCE!A1440="",ISBLANK(SOURCE!A1440)),SOURCE!B1440&gt;0),IF(ISBLANK(SOURCE!C1440),"",SOURCE!C1440),
IF(SOURCE!B1440&lt;0,VLOOKUP(SOURCE!B1440,lookups!A$1:B$25,2,0),
  IF(ISBLANK(SOURCE!B1440),
    "",
    "/* "&amp;TEXT(SOURCE!B1440,"???0")&amp;" *"&amp;
      SOURCE!C1440&amp;", "&amp; IF(SOURCE!$O$2-LEN(SOURCE!C1440) &gt;= 0, REPT(" ",SOURCE!$O$2-LEN(SOURCE!C1440)), "")&amp;
      SOURCE!D1440&amp;", "&amp; IF(SOURCE!$P$2-LEN(SOURCE!D1440) &gt;= 0, REPT(" ",SOURCE!$P$2-LEN(SOURCE!D1440)), "")&amp;
      SOURCE!E1440&amp;", "&amp; IF(SOURCE!$Q$2-LEN(SOURCE!E1440) &gt;=0, REPT(" ",SOURCE!$Q$2-LEN(SOURCE!E1440)), "")&amp;
      SOURCE!F1440&amp;", "&amp; IF(SOURCE!$R$2-LEN(SOURCE!F1440) &gt;= 0, REPT(" ",SOURCE!$R$2-LEN(SOURCE!F1440)+2), "")&amp;"("&amp;
      SUBSTITUTE(TEXT(SOURCE!G1440,"??0"),"  ","")&amp;" &lt;&lt; TAM_MAX_BITS) |"&amp; IF(SOURCE!$S$2-3 &gt;= 0, REPT(" ",SOURCE!$S$2-5+4+1-1-LEN(SUBSTITUTE(SUBSTITUTE(TEXT(SOURCE!H1440,"????0"),"  ","")," ",""))), "")&amp;
      SUBSTITUTE(SUBSTITUTE(TEXT(SOURCE!H1440,"????0"),"  ","")," ","")&amp;","&amp; IF(SOURCE!$T$2-3 &gt;= 0, REPT(" ",SOURCE!$T$2-3-5), "")&amp;
      SOURCE!I1440&amp;" | "&amp; IF(SOURCE!$U$2-LEN(SOURCE!I1440) &gt;= 0, REPT(" ",SOURCE!$U$2-LEN(SOURCE!I1440)), "")&amp;
      SOURCE!J1440&amp;      IF(SOURCE!$V$2-LEN(SOURCE!J1440) &gt;= 0, REPT(" ",SOURCE!$V$2-LEN(SOURCE!J1440)), "")&amp;
  " | "&amp; SOURCE!K1440&amp;      IF(SOURCE!$X$2-LEN(SOURCE!K1440) &gt;= 0, REPT(" ",SOURCE!$X$2-LEN(SOURCE!K1440)), "")&amp;
      "},"&amp;IF(SOURCE!L1440&lt;&gt;"",""&amp;SOURCE!L1440,"")
 )
)
)</f>
        <v/>
      </c>
    </row>
    <row r="1441" spans="1:1">
      <c r="A1441" s="168" t="str">
        <f>IF(AND(OR(SOURCE!A1441="",ISBLANK(SOURCE!A1441)),SOURCE!B1441&gt;0),IF(ISBLANK(SOURCE!C1441),"",SOURCE!C1441),
IF(SOURCE!B1441&lt;0,VLOOKUP(SOURCE!B1441,lookups!A$1:B$25,2,0),
  IF(ISBLANK(SOURCE!B1441),
    "",
    "/* "&amp;TEXT(SOURCE!B1441,"???0")&amp;" *"&amp;
      SOURCE!C1441&amp;", "&amp; IF(SOURCE!$O$2-LEN(SOURCE!C1441) &gt;= 0, REPT(" ",SOURCE!$O$2-LEN(SOURCE!C1441)), "")&amp;
      SOURCE!D1441&amp;", "&amp; IF(SOURCE!$P$2-LEN(SOURCE!D1441) &gt;= 0, REPT(" ",SOURCE!$P$2-LEN(SOURCE!D1441)), "")&amp;
      SOURCE!E1441&amp;", "&amp; IF(SOURCE!$Q$2-LEN(SOURCE!E1441) &gt;=0, REPT(" ",SOURCE!$Q$2-LEN(SOURCE!E1441)), "")&amp;
      SOURCE!F1441&amp;", "&amp; IF(SOURCE!$R$2-LEN(SOURCE!F1441) &gt;= 0, REPT(" ",SOURCE!$R$2-LEN(SOURCE!F1441)+2), "")&amp;"("&amp;
      SUBSTITUTE(TEXT(SOURCE!G1441,"??0"),"  ","")&amp;" &lt;&lt; TAM_MAX_BITS) |"&amp; IF(SOURCE!$S$2-3 &gt;= 0, REPT(" ",SOURCE!$S$2-5+4+1-1-LEN(SUBSTITUTE(SUBSTITUTE(TEXT(SOURCE!H1441,"????0"),"  ","")," ",""))), "")&amp;
      SUBSTITUTE(SUBSTITUTE(TEXT(SOURCE!H1441,"????0"),"  ","")," ","")&amp;","&amp; IF(SOURCE!$T$2-3 &gt;= 0, REPT(" ",SOURCE!$T$2-3-5), "")&amp;
      SOURCE!I1441&amp;" | "&amp; IF(SOURCE!$U$2-LEN(SOURCE!I1441) &gt;= 0, REPT(" ",SOURCE!$U$2-LEN(SOURCE!I1441)), "")&amp;
      SOURCE!J1441&amp;      IF(SOURCE!$V$2-LEN(SOURCE!J1441) &gt;= 0, REPT(" ",SOURCE!$V$2-LEN(SOURCE!J1441)), "")&amp;
  " | "&amp; SOURCE!K1441&amp;      IF(SOURCE!$X$2-LEN(SOURCE!K1441) &gt;= 0, REPT(" ",SOURCE!$X$2-LEN(SOURCE!K1441)), "")&amp;
      "},"&amp;IF(SOURCE!L1441&lt;&gt;"",""&amp;SOURCE!L1441,"")
 )
)
)</f>
        <v/>
      </c>
    </row>
    <row r="1442" spans="1:1">
      <c r="A1442" s="168" t="str">
        <f>IF(AND(OR(SOURCE!A1442="",ISBLANK(SOURCE!A1442)),SOURCE!B1442&gt;0),IF(ISBLANK(SOURCE!C1442),"",SOURCE!C1442),
IF(SOURCE!B1442&lt;0,VLOOKUP(SOURCE!B1442,lookups!A$1:B$25,2,0),
  IF(ISBLANK(SOURCE!B1442),
    "",
    "/* "&amp;TEXT(SOURCE!B1442,"???0")&amp;" *"&amp;
      SOURCE!C1442&amp;", "&amp; IF(SOURCE!$O$2-LEN(SOURCE!C1442) &gt;= 0, REPT(" ",SOURCE!$O$2-LEN(SOURCE!C1442)), "")&amp;
      SOURCE!D1442&amp;", "&amp; IF(SOURCE!$P$2-LEN(SOURCE!D1442) &gt;= 0, REPT(" ",SOURCE!$P$2-LEN(SOURCE!D1442)), "")&amp;
      SOURCE!E1442&amp;", "&amp; IF(SOURCE!$Q$2-LEN(SOURCE!E1442) &gt;=0, REPT(" ",SOURCE!$Q$2-LEN(SOURCE!E1442)), "")&amp;
      SOURCE!F1442&amp;", "&amp; IF(SOURCE!$R$2-LEN(SOURCE!F1442) &gt;= 0, REPT(" ",SOURCE!$R$2-LEN(SOURCE!F1442)+2), "")&amp;"("&amp;
      SUBSTITUTE(TEXT(SOURCE!G1442,"??0"),"  ","")&amp;" &lt;&lt; TAM_MAX_BITS) |"&amp; IF(SOURCE!$S$2-3 &gt;= 0, REPT(" ",SOURCE!$S$2-5+4+1-1-LEN(SUBSTITUTE(SUBSTITUTE(TEXT(SOURCE!H1442,"????0"),"  ","")," ",""))), "")&amp;
      SUBSTITUTE(SUBSTITUTE(TEXT(SOURCE!H1442,"????0"),"  ","")," ","")&amp;","&amp; IF(SOURCE!$T$2-3 &gt;= 0, REPT(" ",SOURCE!$T$2-3-5), "")&amp;
      SOURCE!I1442&amp;" | "&amp; IF(SOURCE!$U$2-LEN(SOURCE!I1442) &gt;= 0, REPT(" ",SOURCE!$U$2-LEN(SOURCE!I1442)), "")&amp;
      SOURCE!J1442&amp;      IF(SOURCE!$V$2-LEN(SOURCE!J1442) &gt;= 0, REPT(" ",SOURCE!$V$2-LEN(SOURCE!J1442)), "")&amp;
  " | "&amp; SOURCE!K1442&amp;      IF(SOURCE!$X$2-LEN(SOURCE!K1442) &gt;= 0, REPT(" ",SOURCE!$X$2-LEN(SOURCE!K1442)), "")&amp;
      "},"&amp;IF(SOURCE!L1442&lt;&gt;"",""&amp;SOURCE!L1442,"")
 )
)
)</f>
        <v>/* 1404 */  { fnIntegerMode,               SIM_1COMPL,                  "1COMPL",                                      "1COMPL",                                      (0 &lt;&lt; TAM_MAX_BITS) |     0, CAT_FNCT | SLS_ENABLED   | US_ENABLED  },</v>
      </c>
    </row>
    <row r="1443" spans="1:1">
      <c r="A1443" s="168" t="str">
        <f>IF(AND(OR(SOURCE!A1443="",ISBLANK(SOURCE!A1443)),SOURCE!B1443&gt;0),IF(ISBLANK(SOURCE!C1443),"",SOURCE!C1443),
IF(SOURCE!B1443&lt;0,VLOOKUP(SOURCE!B1443,lookups!A$1:B$25,2,0),
  IF(ISBLANK(SOURCE!B1443),
    "",
    "/* "&amp;TEXT(SOURCE!B1443,"???0")&amp;" *"&amp;
      SOURCE!C1443&amp;", "&amp; IF(SOURCE!$O$2-LEN(SOURCE!C1443) &gt;= 0, REPT(" ",SOURCE!$O$2-LEN(SOURCE!C1443)), "")&amp;
      SOURCE!D1443&amp;", "&amp; IF(SOURCE!$P$2-LEN(SOURCE!D1443) &gt;= 0, REPT(" ",SOURCE!$P$2-LEN(SOURCE!D1443)), "")&amp;
      SOURCE!E1443&amp;", "&amp; IF(SOURCE!$Q$2-LEN(SOURCE!E1443) &gt;=0, REPT(" ",SOURCE!$Q$2-LEN(SOURCE!E1443)), "")&amp;
      SOURCE!F1443&amp;", "&amp; IF(SOURCE!$R$2-LEN(SOURCE!F1443) &gt;= 0, REPT(" ",SOURCE!$R$2-LEN(SOURCE!F1443)+2), "")&amp;"("&amp;
      SUBSTITUTE(TEXT(SOURCE!G1443,"??0"),"  ","")&amp;" &lt;&lt; TAM_MAX_BITS) |"&amp; IF(SOURCE!$S$2-3 &gt;= 0, REPT(" ",SOURCE!$S$2-5+4+1-1-LEN(SUBSTITUTE(SUBSTITUTE(TEXT(SOURCE!H1443,"????0"),"  ","")," ",""))), "")&amp;
      SUBSTITUTE(SUBSTITUTE(TEXT(SOURCE!H1443,"????0"),"  ","")," ","")&amp;","&amp; IF(SOURCE!$T$2-3 &gt;= 0, REPT(" ",SOURCE!$T$2-3-5), "")&amp;
      SOURCE!I1443&amp;" | "&amp; IF(SOURCE!$U$2-LEN(SOURCE!I1443) &gt;= 0, REPT(" ",SOURCE!$U$2-LEN(SOURCE!I1443)), "")&amp;
      SOURCE!J1443&amp;      IF(SOURCE!$V$2-LEN(SOURCE!J1443) &gt;= 0, REPT(" ",SOURCE!$V$2-LEN(SOURCE!J1443)), "")&amp;
  " | "&amp; SOURCE!K1443&amp;      IF(SOURCE!$X$2-LEN(SOURCE!K1443) &gt;= 0, REPT(" ",SOURCE!$X$2-LEN(SOURCE!K1443)), "")&amp;
      "},"&amp;IF(SOURCE!L1443&lt;&gt;"",""&amp;SOURCE!L1443,"")
 )
)
)</f>
        <v>/* 1405 */  { fnScreenDump,                NOPARAM,                     "SNAP",                                        "SNAP",                                        (0 &lt;&lt; TAM_MAX_BITS) |     0, CAT_FNCT | SLS_ENABLED   | US_ENABLED  },</v>
      </c>
    </row>
    <row r="1444" spans="1:1">
      <c r="A1444" s="168" t="str">
        <f>IF(AND(OR(SOURCE!A1444="",ISBLANK(SOURCE!A1444)),SOURCE!B1444&gt;0),IF(ISBLANK(SOURCE!C1444),"",SOURCE!C1444),
IF(SOURCE!B1444&lt;0,VLOOKUP(SOURCE!B1444,lookups!A$1:B$25,2,0),
  IF(ISBLANK(SOURCE!B1444),
    "",
    "/* "&amp;TEXT(SOURCE!B1444,"???0")&amp;" *"&amp;
      SOURCE!C1444&amp;", "&amp; IF(SOURCE!$O$2-LEN(SOURCE!C1444) &gt;= 0, REPT(" ",SOURCE!$O$2-LEN(SOURCE!C1444)), "")&amp;
      SOURCE!D1444&amp;", "&amp; IF(SOURCE!$P$2-LEN(SOURCE!D1444) &gt;= 0, REPT(" ",SOURCE!$P$2-LEN(SOURCE!D1444)), "")&amp;
      SOURCE!E1444&amp;", "&amp; IF(SOURCE!$Q$2-LEN(SOURCE!E1444) &gt;=0, REPT(" ",SOURCE!$Q$2-LEN(SOURCE!E1444)), "")&amp;
      SOURCE!F1444&amp;", "&amp; IF(SOURCE!$R$2-LEN(SOURCE!F1444) &gt;= 0, REPT(" ",SOURCE!$R$2-LEN(SOURCE!F1444)+2), "")&amp;"("&amp;
      SUBSTITUTE(TEXT(SOURCE!G1444,"??0"),"  ","")&amp;" &lt;&lt; TAM_MAX_BITS) |"&amp; IF(SOURCE!$S$2-3 &gt;= 0, REPT(" ",SOURCE!$S$2-5+4+1-1-LEN(SUBSTITUTE(SUBSTITUTE(TEXT(SOURCE!H1444,"????0"),"  ","")," ",""))), "")&amp;
      SUBSTITUTE(SUBSTITUTE(TEXT(SOURCE!H1444,"????0"),"  ","")," ","")&amp;","&amp; IF(SOURCE!$T$2-3 &gt;= 0, REPT(" ",SOURCE!$T$2-3-5), "")&amp;
      SOURCE!I1444&amp;" | "&amp; IF(SOURCE!$U$2-LEN(SOURCE!I1444) &gt;= 0, REPT(" ",SOURCE!$U$2-LEN(SOURCE!I1444)), "")&amp;
      SOURCE!J1444&amp;      IF(SOURCE!$V$2-LEN(SOURCE!J1444) &gt;= 0, REPT(" ",SOURCE!$V$2-LEN(SOURCE!J1444)), "")&amp;
  " | "&amp; SOURCE!K1444&amp;      IF(SOURCE!$X$2-LEN(SOURCE!K1444) &gt;= 0, REPT(" ",SOURCE!$X$2-LEN(SOURCE!K1444)), "")&amp;
      "},"&amp;IF(SOURCE!L1444&lt;&gt;"",""&amp;SOURCE!L1444,"")
 )
)
)</f>
        <v>/* 1406 */  { fnIntegerMode,               SIM_2COMPL,                  "2COMPL",                                      "2COMPL",                                      (0 &lt;&lt; TAM_MAX_BITS) |     0, CAT_FNCT | SLS_ENABLED   | US_ENABLED  },</v>
      </c>
    </row>
    <row r="1445" spans="1:1">
      <c r="A1445" s="168" t="str">
        <f>IF(AND(OR(SOURCE!A1445="",ISBLANK(SOURCE!A1445)),SOURCE!B1445&gt;0),IF(ISBLANK(SOURCE!C1445),"",SOURCE!C1445),
IF(SOURCE!B1445&lt;0,VLOOKUP(SOURCE!B1445,lookups!A$1:B$25,2,0),
  IF(ISBLANK(SOURCE!B1445),
    "",
    "/* "&amp;TEXT(SOURCE!B1445,"???0")&amp;" *"&amp;
      SOURCE!C1445&amp;", "&amp; IF(SOURCE!$O$2-LEN(SOURCE!C1445) &gt;= 0, REPT(" ",SOURCE!$O$2-LEN(SOURCE!C1445)), "")&amp;
      SOURCE!D1445&amp;", "&amp; IF(SOURCE!$P$2-LEN(SOURCE!D1445) &gt;= 0, REPT(" ",SOURCE!$P$2-LEN(SOURCE!D1445)), "")&amp;
      SOURCE!E1445&amp;", "&amp; IF(SOURCE!$Q$2-LEN(SOURCE!E1445) &gt;=0, REPT(" ",SOURCE!$Q$2-LEN(SOURCE!E1445)), "")&amp;
      SOURCE!F1445&amp;", "&amp; IF(SOURCE!$R$2-LEN(SOURCE!F1445) &gt;= 0, REPT(" ",SOURCE!$R$2-LEN(SOURCE!F1445)+2), "")&amp;"("&amp;
      SUBSTITUTE(TEXT(SOURCE!G1445,"??0"),"  ","")&amp;" &lt;&lt; TAM_MAX_BITS) |"&amp; IF(SOURCE!$S$2-3 &gt;= 0, REPT(" ",SOURCE!$S$2-5+4+1-1-LEN(SUBSTITUTE(SUBSTITUTE(TEXT(SOURCE!H1445,"????0"),"  ","")," ",""))), "")&amp;
      SUBSTITUTE(SUBSTITUTE(TEXT(SOURCE!H1445,"????0"),"  ","")," ","")&amp;","&amp; IF(SOURCE!$T$2-3 &gt;= 0, REPT(" ",SOURCE!$T$2-3-5), "")&amp;
      SOURCE!I1445&amp;" | "&amp; IF(SOURCE!$U$2-LEN(SOURCE!I1445) &gt;= 0, REPT(" ",SOURCE!$U$2-LEN(SOURCE!I1445)), "")&amp;
      SOURCE!J1445&amp;      IF(SOURCE!$V$2-LEN(SOURCE!J1445) &gt;= 0, REPT(" ",SOURCE!$V$2-LEN(SOURCE!J1445)), "")&amp;
  " | "&amp; SOURCE!K1445&amp;      IF(SOURCE!$X$2-LEN(SOURCE!K1445) &gt;= 0, REPT(" ",SOURCE!$X$2-LEN(SOURCE!K1445)), "")&amp;
      "},"&amp;IF(SOURCE!L1445&lt;&gt;"",""&amp;SOURCE!L1445,"")
 )
)
)</f>
        <v>/* 1407 */  { fnMagnitude,                 NOPARAM,                     "ABS",                                         "ABS",                                         (0 &lt;&lt; TAM_MAX_BITS) |     0, CAT_FNCT | SLS_ENABLED   | US_ENABLED  },</v>
      </c>
    </row>
    <row r="1446" spans="1:1">
      <c r="A1446" s="168" t="str">
        <f>IF(AND(OR(SOURCE!A1446="",ISBLANK(SOURCE!A1446)),SOURCE!B1446&gt;0),IF(ISBLANK(SOURCE!C1446),"",SOURCE!C1446),
IF(SOURCE!B1446&lt;0,VLOOKUP(SOURCE!B1446,lookups!A$1:B$25,2,0),
  IF(ISBLANK(SOURCE!B1446),
    "",
    "/* "&amp;TEXT(SOURCE!B1446,"???0")&amp;" *"&amp;
      SOURCE!C1446&amp;", "&amp; IF(SOURCE!$O$2-LEN(SOURCE!C1446) &gt;= 0, REPT(" ",SOURCE!$O$2-LEN(SOURCE!C1446)), "")&amp;
      SOURCE!D1446&amp;", "&amp; IF(SOURCE!$P$2-LEN(SOURCE!D1446) &gt;= 0, REPT(" ",SOURCE!$P$2-LEN(SOURCE!D1446)), "")&amp;
      SOURCE!E1446&amp;", "&amp; IF(SOURCE!$Q$2-LEN(SOURCE!E1446) &gt;=0, REPT(" ",SOURCE!$Q$2-LEN(SOURCE!E1446)), "")&amp;
      SOURCE!F1446&amp;", "&amp; IF(SOURCE!$R$2-LEN(SOURCE!F1446) &gt;= 0, REPT(" ",SOURCE!$R$2-LEN(SOURCE!F1446)+2), "")&amp;"("&amp;
      SUBSTITUTE(TEXT(SOURCE!G1446,"??0"),"  ","")&amp;" &lt;&lt; TAM_MAX_BITS) |"&amp; IF(SOURCE!$S$2-3 &gt;= 0, REPT(" ",SOURCE!$S$2-5+4+1-1-LEN(SUBSTITUTE(SUBSTITUTE(TEXT(SOURCE!H1446,"????0"),"  ","")," ",""))), "")&amp;
      SUBSTITUTE(SUBSTITUTE(TEXT(SOURCE!H1446,"????0"),"  ","")," ","")&amp;","&amp; IF(SOURCE!$T$2-3 &gt;= 0, REPT(" ",SOURCE!$T$2-3-5), "")&amp;
      SOURCE!I1446&amp;" | "&amp; IF(SOURCE!$U$2-LEN(SOURCE!I1446) &gt;= 0, REPT(" ",SOURCE!$U$2-LEN(SOURCE!I1446)), "")&amp;
      SOURCE!J1446&amp;      IF(SOURCE!$V$2-LEN(SOURCE!J1446) &gt;= 0, REPT(" ",SOURCE!$V$2-LEN(SOURCE!J1446)), "")&amp;
  " | "&amp; SOURCE!K1446&amp;      IF(SOURCE!$X$2-LEN(SOURCE!K1446) &gt;= 0, REPT(" ",SOURCE!$X$2-LEN(SOURCE!K1446)), "")&amp;
      "},"&amp;IF(SOURCE!L1446&lt;&gt;"",""&amp;SOURCE!L1446,"")
 )
)
)</f>
        <v>/* 1408 */  { fnAgm,                       NOPARAM,                     "AGM",                                         "AGM",                                         (0 &lt;&lt; TAM_MAX_BITS) |     0, CAT_FNCT | SLS_ENABLED   | US_ENABLED  },</v>
      </c>
    </row>
    <row r="1447" spans="1:1">
      <c r="A1447" s="168" t="str">
        <f>IF(AND(OR(SOURCE!A1447="",ISBLANK(SOURCE!A1447)),SOURCE!B1447&gt;0),IF(ISBLANK(SOURCE!C1447),"",SOURCE!C1447),
IF(SOURCE!B1447&lt;0,VLOOKUP(SOURCE!B1447,lookups!A$1:B$25,2,0),
  IF(ISBLANK(SOURCE!B1447),
    "",
    "/* "&amp;TEXT(SOURCE!B1447,"???0")&amp;" *"&amp;
      SOURCE!C1447&amp;", "&amp; IF(SOURCE!$O$2-LEN(SOURCE!C1447) &gt;= 0, REPT(" ",SOURCE!$O$2-LEN(SOURCE!C1447)), "")&amp;
      SOURCE!D1447&amp;", "&amp; IF(SOURCE!$P$2-LEN(SOURCE!D1447) &gt;= 0, REPT(" ",SOURCE!$P$2-LEN(SOURCE!D1447)), "")&amp;
      SOURCE!E1447&amp;", "&amp; IF(SOURCE!$Q$2-LEN(SOURCE!E1447) &gt;=0, REPT(" ",SOURCE!$Q$2-LEN(SOURCE!E1447)), "")&amp;
      SOURCE!F1447&amp;", "&amp; IF(SOURCE!$R$2-LEN(SOURCE!F1447) &gt;= 0, REPT(" ",SOURCE!$R$2-LEN(SOURCE!F1447)+2), "")&amp;"("&amp;
      SUBSTITUTE(TEXT(SOURCE!G1447,"??0"),"  ","")&amp;" &lt;&lt; TAM_MAX_BITS) |"&amp; IF(SOURCE!$S$2-3 &gt;= 0, REPT(" ",SOURCE!$S$2-5+4+1-1-LEN(SUBSTITUTE(SUBSTITUTE(TEXT(SOURCE!H1447,"????0"),"  ","")," ",""))), "")&amp;
      SUBSTITUTE(SUBSTITUTE(TEXT(SOURCE!H1447,"????0"),"  ","")," ","")&amp;","&amp; IF(SOURCE!$T$2-3 &gt;= 0, REPT(" ",SOURCE!$T$2-3-5), "")&amp;
      SOURCE!I1447&amp;" | "&amp; IF(SOURCE!$U$2-LEN(SOURCE!I1447) &gt;= 0, REPT(" ",SOURCE!$U$2-LEN(SOURCE!I1447)), "")&amp;
      SOURCE!J1447&amp;      IF(SOURCE!$V$2-LEN(SOURCE!J1447) &gt;= 0, REPT(" ",SOURCE!$V$2-LEN(SOURCE!J1447)), "")&amp;
  " | "&amp; SOURCE!K1447&amp;      IF(SOURCE!$X$2-LEN(SOURCE!K1447) &gt;= 0, REPT(" ",SOURCE!$X$2-LEN(SOURCE!K1447)), "")&amp;
      "},"&amp;IF(SOURCE!L1447&lt;&gt;"",""&amp;SOURCE!L1447,"")
 )
)
)</f>
        <v>/* 1409 */  { itemToBeCoded,               NOPARAM,                     "AGRAPH",                                      "AGRAPH",                                      (0 &lt;&lt; TAM_MAX_BITS) |     0, CAT_FNCT | SLS_ENABLED   | US_ENABLED  },</v>
      </c>
    </row>
    <row r="1448" spans="1:1">
      <c r="A1448" s="168" t="str">
        <f>IF(AND(OR(SOURCE!A1448="",ISBLANK(SOURCE!A1448)),SOURCE!B1448&gt;0),IF(ISBLANK(SOURCE!C1448),"",SOURCE!C1448),
IF(SOURCE!B1448&lt;0,VLOOKUP(SOURCE!B1448,lookups!A$1:B$25,2,0),
  IF(ISBLANK(SOURCE!B1448),
    "",
    "/* "&amp;TEXT(SOURCE!B1448,"???0")&amp;" *"&amp;
      SOURCE!C1448&amp;", "&amp; IF(SOURCE!$O$2-LEN(SOURCE!C1448) &gt;= 0, REPT(" ",SOURCE!$O$2-LEN(SOURCE!C1448)), "")&amp;
      SOURCE!D1448&amp;", "&amp; IF(SOURCE!$P$2-LEN(SOURCE!D1448) &gt;= 0, REPT(" ",SOURCE!$P$2-LEN(SOURCE!D1448)), "")&amp;
      SOURCE!E1448&amp;", "&amp; IF(SOURCE!$Q$2-LEN(SOURCE!E1448) &gt;=0, REPT(" ",SOURCE!$Q$2-LEN(SOURCE!E1448)), "")&amp;
      SOURCE!F1448&amp;", "&amp; IF(SOURCE!$R$2-LEN(SOURCE!F1448) &gt;= 0, REPT(" ",SOURCE!$R$2-LEN(SOURCE!F1448)+2), "")&amp;"("&amp;
      SUBSTITUTE(TEXT(SOURCE!G1448,"??0"),"  ","")&amp;" &lt;&lt; TAM_MAX_BITS) |"&amp; IF(SOURCE!$S$2-3 &gt;= 0, REPT(" ",SOURCE!$S$2-5+4+1-1-LEN(SUBSTITUTE(SUBSTITUTE(TEXT(SOURCE!H1448,"????0"),"  ","")," ",""))), "")&amp;
      SUBSTITUTE(SUBSTITUTE(TEXT(SOURCE!H1448,"????0"),"  ","")," ","")&amp;","&amp; IF(SOURCE!$T$2-3 &gt;= 0, REPT(" ",SOURCE!$T$2-3-5), "")&amp;
      SOURCE!I1448&amp;" | "&amp; IF(SOURCE!$U$2-LEN(SOURCE!I1448) &gt;= 0, REPT(" ",SOURCE!$U$2-LEN(SOURCE!I1448)), "")&amp;
      SOURCE!J1448&amp;      IF(SOURCE!$V$2-LEN(SOURCE!J1448) &gt;= 0, REPT(" ",SOURCE!$V$2-LEN(SOURCE!J1448)), "")&amp;
  " | "&amp; SOURCE!K1448&amp;      IF(SOURCE!$X$2-LEN(SOURCE!K1448) &gt;= 0, REPT(" ",SOURCE!$X$2-LEN(SOURCE!K1448)), "")&amp;
      "},"&amp;IF(SOURCE!L1448&lt;&gt;"",""&amp;SOURCE!L1448,"")
 )
)
)</f>
        <v>/* 1410 */  { fnDisplayFormatAll,          TM_VALUE,                    "ALL" ,                                        "ALL",                                         (0 &lt;&lt; TAM_MAX_BITS) |    15, CAT_FNCT | SLS_ENABLED   | US_ENABLED  },</v>
      </c>
    </row>
    <row r="1449" spans="1:1">
      <c r="A1449" s="168" t="str">
        <f>IF(AND(OR(SOURCE!A1449="",ISBLANK(SOURCE!A1449)),SOURCE!B1449&gt;0),IF(ISBLANK(SOURCE!C1449),"",SOURCE!C1449),
IF(SOURCE!B1449&lt;0,VLOOKUP(SOURCE!B1449,lookups!A$1:B$25,2,0),
  IF(ISBLANK(SOURCE!B1449),
    "",
    "/* "&amp;TEXT(SOURCE!B1449,"???0")&amp;" *"&amp;
      SOURCE!C1449&amp;", "&amp; IF(SOURCE!$O$2-LEN(SOURCE!C1449) &gt;= 0, REPT(" ",SOURCE!$O$2-LEN(SOURCE!C1449)), "")&amp;
      SOURCE!D1449&amp;", "&amp; IF(SOURCE!$P$2-LEN(SOURCE!D1449) &gt;= 0, REPT(" ",SOURCE!$P$2-LEN(SOURCE!D1449)), "")&amp;
      SOURCE!E1449&amp;", "&amp; IF(SOURCE!$Q$2-LEN(SOURCE!E1449) &gt;=0, REPT(" ",SOURCE!$Q$2-LEN(SOURCE!E1449)), "")&amp;
      SOURCE!F1449&amp;", "&amp; IF(SOURCE!$R$2-LEN(SOURCE!F1449) &gt;= 0, REPT(" ",SOURCE!$R$2-LEN(SOURCE!F1449)+2), "")&amp;"("&amp;
      SUBSTITUTE(TEXT(SOURCE!G1449,"??0"),"  ","")&amp;" &lt;&lt; TAM_MAX_BITS) |"&amp; IF(SOURCE!$S$2-3 &gt;= 0, REPT(" ",SOURCE!$S$2-5+4+1-1-LEN(SUBSTITUTE(SUBSTITUTE(TEXT(SOURCE!H1449,"????0"),"  ","")," ",""))), "")&amp;
      SUBSTITUTE(SUBSTITUTE(TEXT(SOURCE!H1449,"????0"),"  ","")," ","")&amp;","&amp; IF(SOURCE!$T$2-3 &gt;= 0, REPT(" ",SOURCE!$T$2-3-5), "")&amp;
      SOURCE!I1449&amp;" | "&amp; IF(SOURCE!$U$2-LEN(SOURCE!I1449) &gt;= 0, REPT(" ",SOURCE!$U$2-LEN(SOURCE!I1449)), "")&amp;
      SOURCE!J1449&amp;      IF(SOURCE!$V$2-LEN(SOURCE!J1449) &gt;= 0, REPT(" ",SOURCE!$V$2-LEN(SOURCE!J1449)), "")&amp;
  " | "&amp; SOURCE!K1449&amp;      IF(SOURCE!$X$2-LEN(SOURCE!K1449) &gt;= 0, REPT(" ",SOURCE!$X$2-LEN(SOURCE!K1449)), "")&amp;
      "},"&amp;IF(SOURCE!L1449&lt;&gt;"",""&amp;SOURCE!L1449,"")
 )
)
)</f>
        <v>/* 1411 */  { itemToBeCoded,               NOPARAM/*#JM#*/,             "ASN",                                         "ASN",                                         (0 &lt;&lt; TAM_MAX_BITS) |     0, CAT_FNCT | SLS_ENABLED   | US_ENABLED  },</v>
      </c>
    </row>
    <row r="1450" spans="1:1">
      <c r="A1450" s="168" t="str">
        <f>IF(AND(OR(SOURCE!A1450="",ISBLANK(SOURCE!A1450)),SOURCE!B1450&gt;0),IF(ISBLANK(SOURCE!C1450),"",SOURCE!C1450),
IF(SOURCE!B1450&lt;0,VLOOKUP(SOURCE!B1450,lookups!A$1:B$25,2,0),
  IF(ISBLANK(SOURCE!B1450),
    "",
    "/* "&amp;TEXT(SOURCE!B1450,"???0")&amp;" *"&amp;
      SOURCE!C1450&amp;", "&amp; IF(SOURCE!$O$2-LEN(SOURCE!C1450) &gt;= 0, REPT(" ",SOURCE!$O$2-LEN(SOURCE!C1450)), "")&amp;
      SOURCE!D1450&amp;", "&amp; IF(SOURCE!$P$2-LEN(SOURCE!D1450) &gt;= 0, REPT(" ",SOURCE!$P$2-LEN(SOURCE!D1450)), "")&amp;
      SOURCE!E1450&amp;", "&amp; IF(SOURCE!$Q$2-LEN(SOURCE!E1450) &gt;=0, REPT(" ",SOURCE!$Q$2-LEN(SOURCE!E1450)), "")&amp;
      SOURCE!F1450&amp;", "&amp; IF(SOURCE!$R$2-LEN(SOURCE!F1450) &gt;= 0, REPT(" ",SOURCE!$R$2-LEN(SOURCE!F1450)+2), "")&amp;"("&amp;
      SUBSTITUTE(TEXT(SOURCE!G1450,"??0"),"  ","")&amp;" &lt;&lt; TAM_MAX_BITS) |"&amp; IF(SOURCE!$S$2-3 &gt;= 0, REPT(" ",SOURCE!$S$2-5+4+1-1-LEN(SUBSTITUTE(SUBSTITUTE(TEXT(SOURCE!H1450,"????0"),"  ","")," ",""))), "")&amp;
      SUBSTITUTE(SUBSTITUTE(TEXT(SOURCE!H1450,"????0"),"  ","")," ","")&amp;","&amp; IF(SOURCE!$T$2-3 &gt;= 0, REPT(" ",SOURCE!$T$2-3-5), "")&amp;
      SOURCE!I1450&amp;" | "&amp; IF(SOURCE!$U$2-LEN(SOURCE!I1450) &gt;= 0, REPT(" ",SOURCE!$U$2-LEN(SOURCE!I1450)), "")&amp;
      SOURCE!J1450&amp;      IF(SOURCE!$V$2-LEN(SOURCE!J1450) &gt;= 0, REPT(" ",SOURCE!$V$2-LEN(SOURCE!J1450)), "")&amp;
  " | "&amp; SOURCE!K1450&amp;      IF(SOURCE!$X$2-LEN(SOURCE!K1450) &gt;= 0, REPT(" ",SOURCE!$X$2-LEN(SOURCE!K1450)), "")&amp;
      "},"&amp;IF(SOURCE!L1450&lt;&gt;"",""&amp;SOURCE!L1450,"")
 )
)
)</f>
        <v>/* 1412 */  { itemToBeCoded,               NOPARAM,                     "BACK",                                        "BACK",                                        (0 &lt;&lt; TAM_MAX_BITS) |     0, CAT_FNCT | SLS_ENABLED   | US_ENABLED  },</v>
      </c>
    </row>
    <row r="1451" spans="1:1">
      <c r="A1451" s="168" t="str">
        <f>IF(AND(OR(SOURCE!A1451="",ISBLANK(SOURCE!A1451)),SOURCE!B1451&gt;0),IF(ISBLANK(SOURCE!C1451),"",SOURCE!C1451),
IF(SOURCE!B1451&lt;0,VLOOKUP(SOURCE!B1451,lookups!A$1:B$25,2,0),
  IF(ISBLANK(SOURCE!B1451),
    "",
    "/* "&amp;TEXT(SOURCE!B1451,"???0")&amp;" *"&amp;
      SOURCE!C1451&amp;", "&amp; IF(SOURCE!$O$2-LEN(SOURCE!C1451) &gt;= 0, REPT(" ",SOURCE!$O$2-LEN(SOURCE!C1451)), "")&amp;
      SOURCE!D1451&amp;", "&amp; IF(SOURCE!$P$2-LEN(SOURCE!D1451) &gt;= 0, REPT(" ",SOURCE!$P$2-LEN(SOURCE!D1451)), "")&amp;
      SOURCE!E1451&amp;", "&amp; IF(SOURCE!$Q$2-LEN(SOURCE!E1451) &gt;=0, REPT(" ",SOURCE!$Q$2-LEN(SOURCE!E1451)), "")&amp;
      SOURCE!F1451&amp;", "&amp; IF(SOURCE!$R$2-LEN(SOURCE!F1451) &gt;= 0, REPT(" ",SOURCE!$R$2-LEN(SOURCE!F1451)+2), "")&amp;"("&amp;
      SUBSTITUTE(TEXT(SOURCE!G1451,"??0"),"  ","")&amp;" &lt;&lt; TAM_MAX_BITS) |"&amp; IF(SOURCE!$S$2-3 &gt;= 0, REPT(" ",SOURCE!$S$2-5+4+1-1-LEN(SUBSTITUTE(SUBSTITUTE(TEXT(SOURCE!H1451,"????0"),"  ","")," ",""))), "")&amp;
      SUBSTITUTE(SUBSTITUTE(TEXT(SOURCE!H1451,"????0"),"  ","")," ","")&amp;","&amp; IF(SOURCE!$T$2-3 &gt;= 0, REPT(" ",SOURCE!$T$2-3-5), "")&amp;
      SOURCE!I1451&amp;" | "&amp; IF(SOURCE!$U$2-LEN(SOURCE!I1451) &gt;= 0, REPT(" ",SOURCE!$U$2-LEN(SOURCE!I1451)), "")&amp;
      SOURCE!J1451&amp;      IF(SOURCE!$V$2-LEN(SOURCE!J1451) &gt;= 0, REPT(" ",SOURCE!$V$2-LEN(SOURCE!J1451)), "")&amp;
  " | "&amp; SOURCE!K1451&amp;      IF(SOURCE!$X$2-LEN(SOURCE!K1451) &gt;= 0, REPT(" ",SOURCE!$X$2-LEN(SOURCE!K1451)), "")&amp;
      "},"&amp;IF(SOURCE!L1451&lt;&gt;"",""&amp;SOURCE!L1451,"")
 )
)
)</f>
        <v>/* 1413 */  { fnBatteryVoltage,            NOPARAM,                     "BATT?",                                       "BATT?",                                       (0 &lt;&lt; TAM_MAX_BITS) |     0, CAT_FNCT | SLS_ENABLED   | US_ENABLED  },</v>
      </c>
    </row>
    <row r="1452" spans="1:1">
      <c r="A1452" s="168" t="str">
        <f>IF(AND(OR(SOURCE!A1452="",ISBLANK(SOURCE!A1452)),SOURCE!B1452&gt;0),IF(ISBLANK(SOURCE!C1452),"",SOURCE!C1452),
IF(SOURCE!B1452&lt;0,VLOOKUP(SOURCE!B1452,lookups!A$1:B$25,2,0),
  IF(ISBLANK(SOURCE!B1452),
    "",
    "/* "&amp;TEXT(SOURCE!B1452,"???0")&amp;" *"&amp;
      SOURCE!C1452&amp;", "&amp; IF(SOURCE!$O$2-LEN(SOURCE!C1452) &gt;= 0, REPT(" ",SOURCE!$O$2-LEN(SOURCE!C1452)), "")&amp;
      SOURCE!D1452&amp;", "&amp; IF(SOURCE!$P$2-LEN(SOURCE!D1452) &gt;= 0, REPT(" ",SOURCE!$P$2-LEN(SOURCE!D1452)), "")&amp;
      SOURCE!E1452&amp;", "&amp; IF(SOURCE!$Q$2-LEN(SOURCE!E1452) &gt;=0, REPT(" ",SOURCE!$Q$2-LEN(SOURCE!E1452)), "")&amp;
      SOURCE!F1452&amp;", "&amp; IF(SOURCE!$R$2-LEN(SOURCE!F1452) &gt;= 0, REPT(" ",SOURCE!$R$2-LEN(SOURCE!F1452)+2), "")&amp;"("&amp;
      SUBSTITUTE(TEXT(SOURCE!G1452,"??0"),"  ","")&amp;" &lt;&lt; TAM_MAX_BITS) |"&amp; IF(SOURCE!$S$2-3 &gt;= 0, REPT(" ",SOURCE!$S$2-5+4+1-1-LEN(SUBSTITUTE(SUBSTITUTE(TEXT(SOURCE!H1452,"????0"),"  ","")," ",""))), "")&amp;
      SUBSTITUTE(SUBSTITUTE(TEXT(SOURCE!H1452,"????0"),"  ","")," ","")&amp;","&amp; IF(SOURCE!$T$2-3 &gt;= 0, REPT(" ",SOURCE!$T$2-3-5), "")&amp;
      SOURCE!I1452&amp;" | "&amp; IF(SOURCE!$U$2-LEN(SOURCE!I1452) &gt;= 0, REPT(" ",SOURCE!$U$2-LEN(SOURCE!I1452)), "")&amp;
      SOURCE!J1452&amp;      IF(SOURCE!$V$2-LEN(SOURCE!J1452) &gt;= 0, REPT(" ",SOURCE!$V$2-LEN(SOURCE!J1452)), "")&amp;
  " | "&amp; SOURCE!K1452&amp;      IF(SOURCE!$X$2-LEN(SOURCE!K1452) &gt;= 0, REPT(" ",SOURCE!$X$2-LEN(SOURCE!K1452)), "")&amp;
      "},"&amp;IF(SOURCE!L1452&lt;&gt;"",""&amp;SOURCE!L1452,"")
 )
)
)</f>
        <v>/* 1414 */  { itemToBeCoded,               NOPARAM,                     "BEEP",                                        "BEEP",                                        (0 &lt;&lt; TAM_MAX_BITS) |     0, CAT_FNCT | SLS_ENABLED   | US_ENABLED  },</v>
      </c>
    </row>
    <row r="1453" spans="1:1">
      <c r="A1453" s="168" t="str">
        <f>IF(AND(OR(SOURCE!A1453="",ISBLANK(SOURCE!A1453)),SOURCE!B1453&gt;0),IF(ISBLANK(SOURCE!C1453),"",SOURCE!C1453),
IF(SOURCE!B1453&lt;0,VLOOKUP(SOURCE!B1453,lookups!A$1:B$25,2,0),
  IF(ISBLANK(SOURCE!B1453),
    "",
    "/* "&amp;TEXT(SOURCE!B1453,"???0")&amp;" *"&amp;
      SOURCE!C1453&amp;", "&amp; IF(SOURCE!$O$2-LEN(SOURCE!C1453) &gt;= 0, REPT(" ",SOURCE!$O$2-LEN(SOURCE!C1453)), "")&amp;
      SOURCE!D1453&amp;", "&amp; IF(SOURCE!$P$2-LEN(SOURCE!D1453) &gt;= 0, REPT(" ",SOURCE!$P$2-LEN(SOURCE!D1453)), "")&amp;
      SOURCE!E1453&amp;", "&amp; IF(SOURCE!$Q$2-LEN(SOURCE!E1453) &gt;=0, REPT(" ",SOURCE!$Q$2-LEN(SOURCE!E1453)), "")&amp;
      SOURCE!F1453&amp;", "&amp; IF(SOURCE!$R$2-LEN(SOURCE!F1453) &gt;= 0, REPT(" ",SOURCE!$R$2-LEN(SOURCE!F1453)+2), "")&amp;"("&amp;
      SUBSTITUTE(TEXT(SOURCE!G1453,"??0"),"  ","")&amp;" &lt;&lt; TAM_MAX_BITS) |"&amp; IF(SOURCE!$S$2-3 &gt;= 0, REPT(" ",SOURCE!$S$2-5+4+1-1-LEN(SUBSTITUTE(SUBSTITUTE(TEXT(SOURCE!H1453,"????0"),"  ","")," ",""))), "")&amp;
      SUBSTITUTE(SUBSTITUTE(TEXT(SOURCE!H1453,"????0"),"  ","")," ","")&amp;","&amp; IF(SOURCE!$T$2-3 &gt;= 0, REPT(" ",SOURCE!$T$2-3-5), "")&amp;
      SOURCE!I1453&amp;" | "&amp; IF(SOURCE!$U$2-LEN(SOURCE!I1453) &gt;= 0, REPT(" ",SOURCE!$U$2-LEN(SOURCE!I1453)), "")&amp;
      SOURCE!J1453&amp;      IF(SOURCE!$V$2-LEN(SOURCE!J1453) &gt;= 0, REPT(" ",SOURCE!$V$2-LEN(SOURCE!J1453)), "")&amp;
  " | "&amp; SOURCE!K1453&amp;      IF(SOURCE!$X$2-LEN(SOURCE!K1453) &gt;= 0, REPT(" ",SOURCE!$X$2-LEN(SOURCE!K1453)), "")&amp;
      "},"&amp;IF(SOURCE!L1453&lt;&gt;"",""&amp;SOURCE!L1453,"")
 )
)
)</f>
        <v>/* 1415 */  { itemToBeCoded,               NOPARAM,                     "BeginP",                                      "Begin",                                       (0 &lt;&lt; TAM_MAX_BITS) |     0, CAT_FNCT | SLS_ENABLED   | US_ENABLED  },</v>
      </c>
    </row>
    <row r="1454" spans="1:1">
      <c r="A1454" s="168" t="str">
        <f>IF(AND(OR(SOURCE!A1454="",ISBLANK(SOURCE!A1454)),SOURCE!B1454&gt;0),IF(ISBLANK(SOURCE!C1454),"",SOURCE!C1454),
IF(SOURCE!B1454&lt;0,VLOOKUP(SOURCE!B1454,lookups!A$1:B$25,2,0),
  IF(ISBLANK(SOURCE!B1454),
    "",
    "/* "&amp;TEXT(SOURCE!B1454,"???0")&amp;" *"&amp;
      SOURCE!C1454&amp;", "&amp; IF(SOURCE!$O$2-LEN(SOURCE!C1454) &gt;= 0, REPT(" ",SOURCE!$O$2-LEN(SOURCE!C1454)), "")&amp;
      SOURCE!D1454&amp;", "&amp; IF(SOURCE!$P$2-LEN(SOURCE!D1454) &gt;= 0, REPT(" ",SOURCE!$P$2-LEN(SOURCE!D1454)), "")&amp;
      SOURCE!E1454&amp;", "&amp; IF(SOURCE!$Q$2-LEN(SOURCE!E1454) &gt;=0, REPT(" ",SOURCE!$Q$2-LEN(SOURCE!E1454)), "")&amp;
      SOURCE!F1454&amp;", "&amp; IF(SOURCE!$R$2-LEN(SOURCE!F1454) &gt;= 0, REPT(" ",SOURCE!$R$2-LEN(SOURCE!F1454)+2), "")&amp;"("&amp;
      SUBSTITUTE(TEXT(SOURCE!G1454,"??0"),"  ","")&amp;" &lt;&lt; TAM_MAX_BITS) |"&amp; IF(SOURCE!$S$2-3 &gt;= 0, REPT(" ",SOURCE!$S$2-5+4+1-1-LEN(SUBSTITUTE(SUBSTITUTE(TEXT(SOURCE!H1454,"????0"),"  ","")," ",""))), "")&amp;
      SUBSTITUTE(SUBSTITUTE(TEXT(SOURCE!H1454,"????0"),"  ","")," ","")&amp;","&amp; IF(SOURCE!$T$2-3 &gt;= 0, REPT(" ",SOURCE!$T$2-3-5), "")&amp;
      SOURCE!I1454&amp;" | "&amp; IF(SOURCE!$U$2-LEN(SOURCE!I1454) &gt;= 0, REPT(" ",SOURCE!$U$2-LEN(SOURCE!I1454)), "")&amp;
      SOURCE!J1454&amp;      IF(SOURCE!$V$2-LEN(SOURCE!J1454) &gt;= 0, REPT(" ",SOURCE!$V$2-LEN(SOURCE!J1454)), "")&amp;
  " | "&amp; SOURCE!K1454&amp;      IF(SOURCE!$X$2-LEN(SOURCE!K1454) &gt;= 0, REPT(" ",SOURCE!$X$2-LEN(SOURCE!K1454)), "")&amp;
      "},"&amp;IF(SOURCE!L1454&lt;&gt;"",""&amp;SOURCE!L1454,"")
 )
)
)</f>
        <v>/* 1416 */  { fnBn,                        NOPARAM,                     "B" STD_SUB_n,                                 "B" STD_SUB_n,                                 (0 &lt;&lt; TAM_MAX_BITS) |     0, CAT_FNCT | SLS_ENABLED   | US_ENABLED  },</v>
      </c>
    </row>
    <row r="1455" spans="1:1">
      <c r="A1455" s="168" t="str">
        <f>IF(AND(OR(SOURCE!A1455="",ISBLANK(SOURCE!A1455)),SOURCE!B1455&gt;0),IF(ISBLANK(SOURCE!C1455),"",SOURCE!C1455),
IF(SOURCE!B1455&lt;0,VLOOKUP(SOURCE!B1455,lookups!A$1:B$25,2,0),
  IF(ISBLANK(SOURCE!B1455),
    "",
    "/* "&amp;TEXT(SOURCE!B1455,"???0")&amp;" *"&amp;
      SOURCE!C1455&amp;", "&amp; IF(SOURCE!$O$2-LEN(SOURCE!C1455) &gt;= 0, REPT(" ",SOURCE!$O$2-LEN(SOURCE!C1455)), "")&amp;
      SOURCE!D1455&amp;", "&amp; IF(SOURCE!$P$2-LEN(SOURCE!D1455) &gt;= 0, REPT(" ",SOURCE!$P$2-LEN(SOURCE!D1455)), "")&amp;
      SOURCE!E1455&amp;", "&amp; IF(SOURCE!$Q$2-LEN(SOURCE!E1455) &gt;=0, REPT(" ",SOURCE!$Q$2-LEN(SOURCE!E1455)), "")&amp;
      SOURCE!F1455&amp;", "&amp; IF(SOURCE!$R$2-LEN(SOURCE!F1455) &gt;= 0, REPT(" ",SOURCE!$R$2-LEN(SOURCE!F1455)+2), "")&amp;"("&amp;
      SUBSTITUTE(TEXT(SOURCE!G1455,"??0"),"  ","")&amp;" &lt;&lt; TAM_MAX_BITS) |"&amp; IF(SOURCE!$S$2-3 &gt;= 0, REPT(" ",SOURCE!$S$2-5+4+1-1-LEN(SUBSTITUTE(SUBSTITUTE(TEXT(SOURCE!H1455,"????0"),"  ","")," ",""))), "")&amp;
      SUBSTITUTE(SUBSTITUTE(TEXT(SOURCE!H1455,"????0"),"  ","")," ","")&amp;","&amp; IF(SOURCE!$T$2-3 &gt;= 0, REPT(" ",SOURCE!$T$2-3-5), "")&amp;
      SOURCE!I1455&amp;" | "&amp; IF(SOURCE!$U$2-LEN(SOURCE!I1455) &gt;= 0, REPT(" ",SOURCE!$U$2-LEN(SOURCE!I1455)), "")&amp;
      SOURCE!J1455&amp;      IF(SOURCE!$V$2-LEN(SOURCE!J1455) &gt;= 0, REPT(" ",SOURCE!$V$2-LEN(SOURCE!J1455)), "")&amp;
  " | "&amp; SOURCE!K1455&amp;      IF(SOURCE!$X$2-LEN(SOURCE!K1455) &gt;= 0, REPT(" ",SOURCE!$X$2-LEN(SOURCE!K1455)), "")&amp;
      "},"&amp;IF(SOURCE!L1455&lt;&gt;"",""&amp;SOURCE!L1455,"")
 )
)
)</f>
        <v>/* 1417 */  { fnBnStar,                    NOPARAM,                     "B" STD_SUB_n STD_SUP_ASTERISK,                "B" STD_SUB_n STD_SUP_ASTERISK,                (0 &lt;&lt; TAM_MAX_BITS) |     0, CAT_FNCT | SLS_ENABLED   | US_ENABLED  },</v>
      </c>
    </row>
    <row r="1456" spans="1:1">
      <c r="A1456" s="168" t="str">
        <f>IF(AND(OR(SOURCE!A1456="",ISBLANK(SOURCE!A1456)),SOURCE!B1456&gt;0),IF(ISBLANK(SOURCE!C1456),"",SOURCE!C1456),
IF(SOURCE!B1456&lt;0,VLOOKUP(SOURCE!B1456,lookups!A$1:B$25,2,0),
  IF(ISBLANK(SOURCE!B1456),
    "",
    "/* "&amp;TEXT(SOURCE!B1456,"???0")&amp;" *"&amp;
      SOURCE!C1456&amp;", "&amp; IF(SOURCE!$O$2-LEN(SOURCE!C1456) &gt;= 0, REPT(" ",SOURCE!$O$2-LEN(SOURCE!C1456)), "")&amp;
      SOURCE!D1456&amp;", "&amp; IF(SOURCE!$P$2-LEN(SOURCE!D1456) &gt;= 0, REPT(" ",SOURCE!$P$2-LEN(SOURCE!D1456)), "")&amp;
      SOURCE!E1456&amp;", "&amp; IF(SOURCE!$Q$2-LEN(SOURCE!E1456) &gt;=0, REPT(" ",SOURCE!$Q$2-LEN(SOURCE!E1456)), "")&amp;
      SOURCE!F1456&amp;", "&amp; IF(SOURCE!$R$2-LEN(SOURCE!F1456) &gt;= 0, REPT(" ",SOURCE!$R$2-LEN(SOURCE!F1456)+2), "")&amp;"("&amp;
      SUBSTITUTE(TEXT(SOURCE!G1456,"??0"),"  ","")&amp;" &lt;&lt; TAM_MAX_BITS) |"&amp; IF(SOURCE!$S$2-3 &gt;= 0, REPT(" ",SOURCE!$S$2-5+4+1-1-LEN(SUBSTITUTE(SUBSTITUTE(TEXT(SOURCE!H1456,"????0"),"  ","")," ",""))), "")&amp;
      SUBSTITUTE(SUBSTITUTE(TEXT(SOURCE!H1456,"????0"),"  ","")," ","")&amp;","&amp; IF(SOURCE!$T$2-3 &gt;= 0, REPT(" ",SOURCE!$T$2-3-5), "")&amp;
      SOURCE!I1456&amp;" | "&amp; IF(SOURCE!$U$2-LEN(SOURCE!I1456) &gt;= 0, REPT(" ",SOURCE!$U$2-LEN(SOURCE!I1456)), "")&amp;
      SOURCE!J1456&amp;      IF(SOURCE!$V$2-LEN(SOURCE!J1456) &gt;= 0, REPT(" ",SOURCE!$V$2-LEN(SOURCE!J1456)), "")&amp;
  " | "&amp; SOURCE!K1456&amp;      IF(SOURCE!$X$2-LEN(SOURCE!K1456) &gt;= 0, REPT(" ",SOURCE!$X$2-LEN(SOURCE!K1456)), "")&amp;
      "},"&amp;IF(SOURCE!L1456&lt;&gt;"",""&amp;SOURCE!L1456,"")
 )
)
)</f>
        <v>/* 1418 */  { itemToBeCoded,               NOPARAM,                     "CASE",                                        "CASE",                                        (0 &lt;&lt; TAM_MAX_BITS) |     0, CAT_FNCT | SLS_ENABLED   | US_ENABLED  },</v>
      </c>
    </row>
    <row r="1457" spans="1:1">
      <c r="A1457" s="168" t="str">
        <f>IF(AND(OR(SOURCE!A1457="",ISBLANK(SOURCE!A1457)),SOURCE!B1457&gt;0),IF(ISBLANK(SOURCE!C1457),"",SOURCE!C1457),
IF(SOURCE!B1457&lt;0,VLOOKUP(SOURCE!B1457,lookups!A$1:B$25,2,0),
  IF(ISBLANK(SOURCE!B1457),
    "",
    "/* "&amp;TEXT(SOURCE!B1457,"???0")&amp;" *"&amp;
      SOURCE!C1457&amp;", "&amp; IF(SOURCE!$O$2-LEN(SOURCE!C1457) &gt;= 0, REPT(" ",SOURCE!$O$2-LEN(SOURCE!C1457)), "")&amp;
      SOURCE!D1457&amp;", "&amp; IF(SOURCE!$P$2-LEN(SOURCE!D1457) &gt;= 0, REPT(" ",SOURCE!$P$2-LEN(SOURCE!D1457)), "")&amp;
      SOURCE!E1457&amp;", "&amp; IF(SOURCE!$Q$2-LEN(SOURCE!E1457) &gt;=0, REPT(" ",SOURCE!$Q$2-LEN(SOURCE!E1457)), "")&amp;
      SOURCE!F1457&amp;", "&amp; IF(SOURCE!$R$2-LEN(SOURCE!F1457) &gt;= 0, REPT(" ",SOURCE!$R$2-LEN(SOURCE!F1457)+2), "")&amp;"("&amp;
      SUBSTITUTE(TEXT(SOURCE!G1457,"??0"),"  ","")&amp;" &lt;&lt; TAM_MAX_BITS) |"&amp; IF(SOURCE!$S$2-3 &gt;= 0, REPT(" ",SOURCE!$S$2-5+4+1-1-LEN(SUBSTITUTE(SUBSTITUTE(TEXT(SOURCE!H1457,"????0"),"  ","")," ",""))), "")&amp;
      SUBSTITUTE(SUBSTITUTE(TEXT(SOURCE!H1457,"????0"),"  ","")," ","")&amp;","&amp; IF(SOURCE!$T$2-3 &gt;= 0, REPT(" ",SOURCE!$T$2-3-5), "")&amp;
      SOURCE!I1457&amp;" | "&amp; IF(SOURCE!$U$2-LEN(SOURCE!I1457) &gt;= 0, REPT(" ",SOURCE!$U$2-LEN(SOURCE!I1457)), "")&amp;
      SOURCE!J1457&amp;      IF(SOURCE!$V$2-LEN(SOURCE!J1457) &gt;= 0, REPT(" ",SOURCE!$V$2-LEN(SOURCE!J1457)), "")&amp;
  " | "&amp; SOURCE!K1457&amp;      IF(SOURCE!$X$2-LEN(SOURCE!K1457) &gt;= 0, REPT(" ",SOURCE!$X$2-LEN(SOURCE!K1457)), "")&amp;
      "},"&amp;IF(SOURCE!L1457&lt;&gt;"",""&amp;SOURCE!L1457,"")
 )
)
)</f>
        <v>/* 1419 */  { fnClAll,                     NOT_CONFIRMED,               "CLALL",                                       "CLall",                                       (0 &lt;&lt; TAM_MAX_BITS) |     0, CAT_FNCT | SLS_ENABLED   | US_ENABLED  },</v>
      </c>
    </row>
    <row r="1458" spans="1:1">
      <c r="A1458" s="168" t="str">
        <f>IF(AND(OR(SOURCE!A1458="",ISBLANK(SOURCE!A1458)),SOURCE!B1458&gt;0),IF(ISBLANK(SOURCE!C1458),"",SOURCE!C1458),
IF(SOURCE!B1458&lt;0,VLOOKUP(SOURCE!B1458,lookups!A$1:B$25,2,0),
  IF(ISBLANK(SOURCE!B1458),
    "",
    "/* "&amp;TEXT(SOURCE!B1458,"???0")&amp;" *"&amp;
      SOURCE!C1458&amp;", "&amp; IF(SOURCE!$O$2-LEN(SOURCE!C1458) &gt;= 0, REPT(" ",SOURCE!$O$2-LEN(SOURCE!C1458)), "")&amp;
      SOURCE!D1458&amp;", "&amp; IF(SOURCE!$P$2-LEN(SOURCE!D1458) &gt;= 0, REPT(" ",SOURCE!$P$2-LEN(SOURCE!D1458)), "")&amp;
      SOURCE!E1458&amp;", "&amp; IF(SOURCE!$Q$2-LEN(SOURCE!E1458) &gt;=0, REPT(" ",SOURCE!$Q$2-LEN(SOURCE!E1458)), "")&amp;
      SOURCE!F1458&amp;", "&amp; IF(SOURCE!$R$2-LEN(SOURCE!F1458) &gt;= 0, REPT(" ",SOURCE!$R$2-LEN(SOURCE!F1458)+2), "")&amp;"("&amp;
      SUBSTITUTE(TEXT(SOURCE!G1458,"??0"),"  ","")&amp;" &lt;&lt; TAM_MAX_BITS) |"&amp; IF(SOURCE!$S$2-3 &gt;= 0, REPT(" ",SOURCE!$S$2-5+4+1-1-LEN(SUBSTITUTE(SUBSTITUTE(TEXT(SOURCE!H1458,"????0"),"  ","")," ",""))), "")&amp;
      SUBSTITUTE(SUBSTITUTE(TEXT(SOURCE!H1458,"????0"),"  ","")," ","")&amp;","&amp; IF(SOURCE!$T$2-3 &gt;= 0, REPT(" ",SOURCE!$T$2-3-5), "")&amp;
      SOURCE!I1458&amp;" | "&amp; IF(SOURCE!$U$2-LEN(SOURCE!I1458) &gt;= 0, REPT(" ",SOURCE!$U$2-LEN(SOURCE!I1458)), "")&amp;
      SOURCE!J1458&amp;      IF(SOURCE!$V$2-LEN(SOURCE!J1458) &gt;= 0, REPT(" ",SOURCE!$V$2-LEN(SOURCE!J1458)), "")&amp;
  " | "&amp; SOURCE!K1458&amp;      IF(SOURCE!$X$2-LEN(SOURCE!K1458) &gt;= 0, REPT(" ",SOURCE!$X$2-LEN(SOURCE!K1458)), "")&amp;
      "},"&amp;IF(SOURCE!L1458&lt;&gt;"",""&amp;SOURCE!L1458,"")
 )
)
)</f>
        <v>/* 1420 */  { itemToBeCoded,               NOPARAM,                     "CLCVAR",                                      "CLCVAR",                                      (0 &lt;&lt; TAM_MAX_BITS) |     0, CAT_FNCT | SLS_ENABLED   | US_ENABLED  },</v>
      </c>
    </row>
    <row r="1459" spans="1:1">
      <c r="A1459" s="168" t="str">
        <f>IF(AND(OR(SOURCE!A1459="",ISBLANK(SOURCE!A1459)),SOURCE!B1459&gt;0),IF(ISBLANK(SOURCE!C1459),"",SOURCE!C1459),
IF(SOURCE!B1459&lt;0,VLOOKUP(SOURCE!B1459,lookups!A$1:B$25,2,0),
  IF(ISBLANK(SOURCE!B1459),
    "",
    "/* "&amp;TEXT(SOURCE!B1459,"???0")&amp;" *"&amp;
      SOURCE!C1459&amp;", "&amp; IF(SOURCE!$O$2-LEN(SOURCE!C1459) &gt;= 0, REPT(" ",SOURCE!$O$2-LEN(SOURCE!C1459)), "")&amp;
      SOURCE!D1459&amp;", "&amp; IF(SOURCE!$P$2-LEN(SOURCE!D1459) &gt;= 0, REPT(" ",SOURCE!$P$2-LEN(SOURCE!D1459)), "")&amp;
      SOURCE!E1459&amp;", "&amp; IF(SOURCE!$Q$2-LEN(SOURCE!E1459) &gt;=0, REPT(" ",SOURCE!$Q$2-LEN(SOURCE!E1459)), "")&amp;
      SOURCE!F1459&amp;", "&amp; IF(SOURCE!$R$2-LEN(SOURCE!F1459) &gt;= 0, REPT(" ",SOURCE!$R$2-LEN(SOURCE!F1459)+2), "")&amp;"("&amp;
      SUBSTITUTE(TEXT(SOURCE!G1459,"??0"),"  ","")&amp;" &lt;&lt; TAM_MAX_BITS) |"&amp; IF(SOURCE!$S$2-3 &gt;= 0, REPT(" ",SOURCE!$S$2-5+4+1-1-LEN(SUBSTITUTE(SUBSTITUTE(TEXT(SOURCE!H1459,"????0"),"  ","")," ",""))), "")&amp;
      SUBSTITUTE(SUBSTITUTE(TEXT(SOURCE!H1459,"????0"),"  ","")," ","")&amp;","&amp; IF(SOURCE!$T$2-3 &gt;= 0, REPT(" ",SOURCE!$T$2-3-5), "")&amp;
      SOURCE!I1459&amp;" | "&amp; IF(SOURCE!$U$2-LEN(SOURCE!I1459) &gt;= 0, REPT(" ",SOURCE!$U$2-LEN(SOURCE!I1459)), "")&amp;
      SOURCE!J1459&amp;      IF(SOURCE!$V$2-LEN(SOURCE!J1459) &gt;= 0, REPT(" ",SOURCE!$V$2-LEN(SOURCE!J1459)), "")&amp;
  " | "&amp; SOURCE!K1459&amp;      IF(SOURCE!$X$2-LEN(SOURCE!K1459) &gt;= 0, REPT(" ",SOURCE!$X$2-LEN(SOURCE!K1459)), "")&amp;
      "},"&amp;IF(SOURCE!L1459&lt;&gt;"",""&amp;SOURCE!L1459,"")
 )
)
)</f>
        <v>/* 1421 */  { fnClFAll,                    NOT_CONFIRMED,               "CLFALL",                                      "CLFall",                                      (0 &lt;&lt; TAM_MAX_BITS) |     0, CAT_FNCT | SLS_ENABLED   | US_ENABLED  },</v>
      </c>
    </row>
    <row r="1460" spans="1:1">
      <c r="A1460" s="168" t="str">
        <f>IF(AND(OR(SOURCE!A1460="",ISBLANK(SOURCE!A1460)),SOURCE!B1460&gt;0),IF(ISBLANK(SOURCE!C1460),"",SOURCE!C1460),
IF(SOURCE!B1460&lt;0,VLOOKUP(SOURCE!B1460,lookups!A$1:B$25,2,0),
  IF(ISBLANK(SOURCE!B1460),
    "",
    "/* "&amp;TEXT(SOURCE!B1460,"???0")&amp;" *"&amp;
      SOURCE!C1460&amp;", "&amp; IF(SOURCE!$O$2-LEN(SOURCE!C1460) &gt;= 0, REPT(" ",SOURCE!$O$2-LEN(SOURCE!C1460)), "")&amp;
      SOURCE!D1460&amp;", "&amp; IF(SOURCE!$P$2-LEN(SOURCE!D1460) &gt;= 0, REPT(" ",SOURCE!$P$2-LEN(SOURCE!D1460)), "")&amp;
      SOURCE!E1460&amp;", "&amp; IF(SOURCE!$Q$2-LEN(SOURCE!E1460) &gt;=0, REPT(" ",SOURCE!$Q$2-LEN(SOURCE!E1460)), "")&amp;
      SOURCE!F1460&amp;", "&amp; IF(SOURCE!$R$2-LEN(SOURCE!F1460) &gt;= 0, REPT(" ",SOURCE!$R$2-LEN(SOURCE!F1460)+2), "")&amp;"("&amp;
      SUBSTITUTE(TEXT(SOURCE!G1460,"??0"),"  ","")&amp;" &lt;&lt; TAM_MAX_BITS) |"&amp; IF(SOURCE!$S$2-3 &gt;= 0, REPT(" ",SOURCE!$S$2-5+4+1-1-LEN(SUBSTITUTE(SUBSTITUTE(TEXT(SOURCE!H1460,"????0"),"  ","")," ",""))), "")&amp;
      SUBSTITUTE(SUBSTITUTE(TEXT(SOURCE!H1460,"????0"),"  ","")," ","")&amp;","&amp; IF(SOURCE!$T$2-3 &gt;= 0, REPT(" ",SOURCE!$T$2-3-5), "")&amp;
      SOURCE!I1460&amp;" | "&amp; IF(SOURCE!$U$2-LEN(SOURCE!I1460) &gt;= 0, REPT(" ",SOURCE!$U$2-LEN(SOURCE!I1460)), "")&amp;
      SOURCE!J1460&amp;      IF(SOURCE!$V$2-LEN(SOURCE!J1460) &gt;= 0, REPT(" ",SOURCE!$V$2-LEN(SOURCE!J1460)), "")&amp;
  " | "&amp; SOURCE!K1460&amp;      IF(SOURCE!$X$2-LEN(SOURCE!K1460) &gt;= 0, REPT(" ",SOURCE!$X$2-LEN(SOURCE!K1460)), "")&amp;
      "},"&amp;IF(SOURCE!L1460&lt;&gt;"",""&amp;SOURCE!L1460,"")
 )
)
)</f>
        <v>/* 1422 */  { fnFractionType,              NOPARAM,                     "a b/c",                                       "a b/c",                                       (0 &lt;&lt; TAM_MAX_BITS) |     0, CAT_NONE | SLS_ENABLED   | US_UNCHANGED},</v>
      </c>
    </row>
    <row r="1461" spans="1:1">
      <c r="A1461" s="168" t="str">
        <f>IF(AND(OR(SOURCE!A1461="",ISBLANK(SOURCE!A1461)),SOURCE!B1461&gt;0),IF(ISBLANK(SOURCE!C1461),"",SOURCE!C1461),
IF(SOURCE!B1461&lt;0,VLOOKUP(SOURCE!B1461,lookups!A$1:B$25,2,0),
  IF(ISBLANK(SOURCE!B1461),
    "",
    "/* "&amp;TEXT(SOURCE!B1461,"???0")&amp;" *"&amp;
      SOURCE!C1461&amp;", "&amp; IF(SOURCE!$O$2-LEN(SOURCE!C1461) &gt;= 0, REPT(" ",SOURCE!$O$2-LEN(SOURCE!C1461)), "")&amp;
      SOURCE!D1461&amp;", "&amp; IF(SOURCE!$P$2-LEN(SOURCE!D1461) &gt;= 0, REPT(" ",SOURCE!$P$2-LEN(SOURCE!D1461)), "")&amp;
      SOURCE!E1461&amp;", "&amp; IF(SOURCE!$Q$2-LEN(SOURCE!E1461) &gt;=0, REPT(" ",SOURCE!$Q$2-LEN(SOURCE!E1461)), "")&amp;
      SOURCE!F1461&amp;", "&amp; IF(SOURCE!$R$2-LEN(SOURCE!F1461) &gt;= 0, REPT(" ",SOURCE!$R$2-LEN(SOURCE!F1461)+2), "")&amp;"("&amp;
      SUBSTITUTE(TEXT(SOURCE!G1461,"??0"),"  ","")&amp;" &lt;&lt; TAM_MAX_BITS) |"&amp; IF(SOURCE!$S$2-3 &gt;= 0, REPT(" ",SOURCE!$S$2-5+4+1-1-LEN(SUBSTITUTE(SUBSTITUTE(TEXT(SOURCE!H1461,"????0"),"  ","")," ",""))), "")&amp;
      SUBSTITUTE(SUBSTITUTE(TEXT(SOURCE!H1461,"????0"),"  ","")," ","")&amp;","&amp; IF(SOURCE!$T$2-3 &gt;= 0, REPT(" ",SOURCE!$T$2-3-5), "")&amp;
      SOURCE!I1461&amp;" | "&amp; IF(SOURCE!$U$2-LEN(SOURCE!I1461) &gt;= 0, REPT(" ",SOURCE!$U$2-LEN(SOURCE!I1461)), "")&amp;
      SOURCE!J1461&amp;      IF(SOURCE!$V$2-LEN(SOURCE!J1461) &gt;= 0, REPT(" ",SOURCE!$V$2-LEN(SOURCE!J1461)), "")&amp;
  " | "&amp; SOURCE!K1461&amp;      IF(SOURCE!$X$2-LEN(SOURCE!K1461) &gt;= 0, REPT(" ",SOURCE!$X$2-LEN(SOURCE!K1461)), "")&amp;
      "},"&amp;IF(SOURCE!L1461&lt;&gt;"",""&amp;SOURCE!L1461,"")
 )
)
)</f>
        <v>/* 1423 */  { itemToBeCoded,               NOPARAM,                     "CLLCD",                                       "CLLCD",                                       (0 &lt;&lt; TAM_MAX_BITS) |     0, CAT_FNCT | SLS_ENABLED   | US_ENABLED  },</v>
      </c>
    </row>
    <row r="1462" spans="1:1">
      <c r="A1462" s="168" t="str">
        <f>IF(AND(OR(SOURCE!A1462="",ISBLANK(SOURCE!A1462)),SOURCE!B1462&gt;0),IF(ISBLANK(SOURCE!C1462),"",SOURCE!C1462),
IF(SOURCE!B1462&lt;0,VLOOKUP(SOURCE!B1462,lookups!A$1:B$25,2,0),
  IF(ISBLANK(SOURCE!B1462),
    "",
    "/* "&amp;TEXT(SOURCE!B1462,"???0")&amp;" *"&amp;
      SOURCE!C1462&amp;", "&amp; IF(SOURCE!$O$2-LEN(SOURCE!C1462) &gt;= 0, REPT(" ",SOURCE!$O$2-LEN(SOURCE!C1462)), "")&amp;
      SOURCE!D1462&amp;", "&amp; IF(SOURCE!$P$2-LEN(SOURCE!D1462) &gt;= 0, REPT(" ",SOURCE!$P$2-LEN(SOURCE!D1462)), "")&amp;
      SOURCE!E1462&amp;", "&amp; IF(SOURCE!$Q$2-LEN(SOURCE!E1462) &gt;=0, REPT(" ",SOURCE!$Q$2-LEN(SOURCE!E1462)), "")&amp;
      SOURCE!F1462&amp;", "&amp; IF(SOURCE!$R$2-LEN(SOURCE!F1462) &gt;= 0, REPT(" ",SOURCE!$R$2-LEN(SOURCE!F1462)+2), "")&amp;"("&amp;
      SUBSTITUTE(TEXT(SOURCE!G1462,"??0"),"  ","")&amp;" &lt;&lt; TAM_MAX_BITS) |"&amp; IF(SOURCE!$S$2-3 &gt;= 0, REPT(" ",SOURCE!$S$2-5+4+1-1-LEN(SUBSTITUTE(SUBSTITUTE(TEXT(SOURCE!H1462,"????0"),"  ","")," ",""))), "")&amp;
      SUBSTITUTE(SUBSTITUTE(TEXT(SOURCE!H1462,"????0"),"  ","")," ","")&amp;","&amp; IF(SOURCE!$T$2-3 &gt;= 0, REPT(" ",SOURCE!$T$2-3-5), "")&amp;
      SOURCE!I1462&amp;" | "&amp; IF(SOURCE!$U$2-LEN(SOURCE!I1462) &gt;= 0, REPT(" ",SOURCE!$U$2-LEN(SOURCE!I1462)), "")&amp;
      SOURCE!J1462&amp;      IF(SOURCE!$V$2-LEN(SOURCE!J1462) &gt;= 0, REPT(" ",SOURCE!$V$2-LEN(SOURCE!J1462)), "")&amp;
  " | "&amp; SOURCE!K1462&amp;      IF(SOURCE!$X$2-LEN(SOURCE!K1462) &gt;= 0, REPT(" ",SOURCE!$X$2-LEN(SOURCE!K1462)), "")&amp;
      "},"&amp;IF(SOURCE!L1462&lt;&gt;"",""&amp;SOURCE!L1462,"")
 )
)
)</f>
        <v>/* 1424 */  { itemToBeCoded,               NOPARAM,                     "CLMENU",                                      "CLMENU",                                      (0 &lt;&lt; TAM_MAX_BITS) |     0, CAT_FNCT | SLS_ENABLED   | US_ENABLED  },</v>
      </c>
    </row>
    <row r="1463" spans="1:1">
      <c r="A1463" s="168" t="str">
        <f>IF(AND(OR(SOURCE!A1463="",ISBLANK(SOURCE!A1463)),SOURCE!B1463&gt;0),IF(ISBLANK(SOURCE!C1463),"",SOURCE!C1463),
IF(SOURCE!B1463&lt;0,VLOOKUP(SOURCE!B1463,lookups!A$1:B$25,2,0),
  IF(ISBLANK(SOURCE!B1463),
    "",
    "/* "&amp;TEXT(SOURCE!B1463,"???0")&amp;" *"&amp;
      SOURCE!C1463&amp;", "&amp; IF(SOURCE!$O$2-LEN(SOURCE!C1463) &gt;= 0, REPT(" ",SOURCE!$O$2-LEN(SOURCE!C1463)), "")&amp;
      SOURCE!D1463&amp;", "&amp; IF(SOURCE!$P$2-LEN(SOURCE!D1463) &gt;= 0, REPT(" ",SOURCE!$P$2-LEN(SOURCE!D1463)), "")&amp;
      SOURCE!E1463&amp;", "&amp; IF(SOURCE!$Q$2-LEN(SOURCE!E1463) &gt;=0, REPT(" ",SOURCE!$Q$2-LEN(SOURCE!E1463)), "")&amp;
      SOURCE!F1463&amp;", "&amp; IF(SOURCE!$R$2-LEN(SOURCE!F1463) &gt;= 0, REPT(" ",SOURCE!$R$2-LEN(SOURCE!F1463)+2), "")&amp;"("&amp;
      SUBSTITUTE(TEXT(SOURCE!G1463,"??0"),"  ","")&amp;" &lt;&lt; TAM_MAX_BITS) |"&amp; IF(SOURCE!$S$2-3 &gt;= 0, REPT(" ",SOURCE!$S$2-5+4+1-1-LEN(SUBSTITUTE(SUBSTITUTE(TEXT(SOURCE!H1463,"????0"),"  ","")," ",""))), "")&amp;
      SUBSTITUTE(SUBSTITUTE(TEXT(SOURCE!H1463,"????0"),"  ","")," ","")&amp;","&amp; IF(SOURCE!$T$2-3 &gt;= 0, REPT(" ",SOURCE!$T$2-3-5), "")&amp;
      SOURCE!I1463&amp;" | "&amp; IF(SOURCE!$U$2-LEN(SOURCE!I1463) &gt;= 0, REPT(" ",SOURCE!$U$2-LEN(SOURCE!I1463)), "")&amp;
      SOURCE!J1463&amp;      IF(SOURCE!$V$2-LEN(SOURCE!J1463) &gt;= 0, REPT(" ",SOURCE!$V$2-LEN(SOURCE!J1463)), "")&amp;
  " | "&amp; SOURCE!K1463&amp;      IF(SOURCE!$X$2-LEN(SOURCE!K1463) &gt;= 0, REPT(" ",SOURCE!$X$2-LEN(SOURCE!K1463)), "")&amp;
      "},"&amp;IF(SOURCE!L1463&lt;&gt;"",""&amp;SOURCE!L1463,"")
 )
)
)</f>
        <v>/* 1425 */  { fnClP,                       NOPARAM,                     "CLP",                                         "CLP",                                         (0 &lt;&lt; TAM_MAX_BITS) |     0, CAT_FNCT | SLS_ENABLED   | US_CANCEL   },</v>
      </c>
    </row>
    <row r="1464" spans="1:1">
      <c r="A1464" s="168" t="str">
        <f>IF(AND(OR(SOURCE!A1464="",ISBLANK(SOURCE!A1464)),SOURCE!B1464&gt;0),IF(ISBLANK(SOURCE!C1464),"",SOURCE!C1464),
IF(SOURCE!B1464&lt;0,VLOOKUP(SOURCE!B1464,lookups!A$1:B$25,2,0),
  IF(ISBLANK(SOURCE!B1464),
    "",
    "/* "&amp;TEXT(SOURCE!B1464,"???0")&amp;" *"&amp;
      SOURCE!C1464&amp;", "&amp; IF(SOURCE!$O$2-LEN(SOURCE!C1464) &gt;= 0, REPT(" ",SOURCE!$O$2-LEN(SOURCE!C1464)), "")&amp;
      SOURCE!D1464&amp;", "&amp; IF(SOURCE!$P$2-LEN(SOURCE!D1464) &gt;= 0, REPT(" ",SOURCE!$P$2-LEN(SOURCE!D1464)), "")&amp;
      SOURCE!E1464&amp;", "&amp; IF(SOURCE!$Q$2-LEN(SOURCE!E1464) &gt;=0, REPT(" ",SOURCE!$Q$2-LEN(SOURCE!E1464)), "")&amp;
      SOURCE!F1464&amp;", "&amp; IF(SOURCE!$R$2-LEN(SOURCE!F1464) &gt;= 0, REPT(" ",SOURCE!$R$2-LEN(SOURCE!F1464)+2), "")&amp;"("&amp;
      SUBSTITUTE(TEXT(SOURCE!G1464,"??0"),"  ","")&amp;" &lt;&lt; TAM_MAX_BITS) |"&amp; IF(SOURCE!$S$2-3 &gt;= 0, REPT(" ",SOURCE!$S$2-5+4+1-1-LEN(SUBSTITUTE(SUBSTITUTE(TEXT(SOURCE!H1464,"????0"),"  ","")," ",""))), "")&amp;
      SUBSTITUTE(SUBSTITUTE(TEXT(SOURCE!H1464,"????0"),"  ","")," ","")&amp;","&amp; IF(SOURCE!$T$2-3 &gt;= 0, REPT(" ",SOURCE!$T$2-3-5), "")&amp;
      SOURCE!I1464&amp;" | "&amp; IF(SOURCE!$U$2-LEN(SOURCE!I1464) &gt;= 0, REPT(" ",SOURCE!$U$2-LEN(SOURCE!I1464)), "")&amp;
      SOURCE!J1464&amp;      IF(SOURCE!$V$2-LEN(SOURCE!J1464) &gt;= 0, REPT(" ",SOURCE!$V$2-LEN(SOURCE!J1464)), "")&amp;
  " | "&amp; SOURCE!K1464&amp;      IF(SOURCE!$X$2-LEN(SOURCE!K1464) &gt;= 0, REPT(" ",SOURCE!$X$2-LEN(SOURCE!K1464)), "")&amp;
      "},"&amp;IF(SOURCE!L1464&lt;&gt;"",""&amp;SOURCE!L1464,"")
 )
)
)</f>
        <v>/* 1426 */  { fnClPAll,                    NOT_CONFIRMED,               "CLPALL",                                      "CLPall",                                      (0 &lt;&lt; TAM_MAX_BITS) |     0, CAT_FNCT | SLS_ENABLED   | US_CANCEL   },</v>
      </c>
    </row>
    <row r="1465" spans="1:1">
      <c r="A1465" s="168" t="str">
        <f>IF(AND(OR(SOURCE!A1465="",ISBLANK(SOURCE!A1465)),SOURCE!B1465&gt;0),IF(ISBLANK(SOURCE!C1465),"",SOURCE!C1465),
IF(SOURCE!B1465&lt;0,VLOOKUP(SOURCE!B1465,lookups!A$1:B$25,2,0),
  IF(ISBLANK(SOURCE!B1465),
    "",
    "/* "&amp;TEXT(SOURCE!B1465,"???0")&amp;" *"&amp;
      SOURCE!C1465&amp;", "&amp; IF(SOURCE!$O$2-LEN(SOURCE!C1465) &gt;= 0, REPT(" ",SOURCE!$O$2-LEN(SOURCE!C1465)), "")&amp;
      SOURCE!D1465&amp;", "&amp; IF(SOURCE!$P$2-LEN(SOURCE!D1465) &gt;= 0, REPT(" ",SOURCE!$P$2-LEN(SOURCE!D1465)), "")&amp;
      SOURCE!E1465&amp;", "&amp; IF(SOURCE!$Q$2-LEN(SOURCE!E1465) &gt;=0, REPT(" ",SOURCE!$Q$2-LEN(SOURCE!E1465)), "")&amp;
      SOURCE!F1465&amp;", "&amp; IF(SOURCE!$R$2-LEN(SOURCE!F1465) &gt;= 0, REPT(" ",SOURCE!$R$2-LEN(SOURCE!F1465)+2), "")&amp;"("&amp;
      SUBSTITUTE(TEXT(SOURCE!G1465,"??0"),"  ","")&amp;" &lt;&lt; TAM_MAX_BITS) |"&amp; IF(SOURCE!$S$2-3 &gt;= 0, REPT(" ",SOURCE!$S$2-5+4+1-1-LEN(SUBSTITUTE(SUBSTITUTE(TEXT(SOURCE!H1465,"????0"),"  ","")," ",""))), "")&amp;
      SUBSTITUTE(SUBSTITUTE(TEXT(SOURCE!H1465,"????0"),"  ","")," ","")&amp;","&amp; IF(SOURCE!$T$2-3 &gt;= 0, REPT(" ",SOURCE!$T$2-3-5), "")&amp;
      SOURCE!I1465&amp;" | "&amp; IF(SOURCE!$U$2-LEN(SOURCE!I1465) &gt;= 0, REPT(" ",SOURCE!$U$2-LEN(SOURCE!I1465)), "")&amp;
      SOURCE!J1465&amp;      IF(SOURCE!$V$2-LEN(SOURCE!J1465) &gt;= 0, REPT(" ",SOURCE!$V$2-LEN(SOURCE!J1465)), "")&amp;
  " | "&amp; SOURCE!K1465&amp;      IF(SOURCE!$X$2-LEN(SOURCE!K1465) &gt;= 0, REPT(" ",SOURCE!$X$2-LEN(SOURCE!K1465)), "")&amp;
      "},"&amp;IF(SOURCE!L1465&lt;&gt;"",""&amp;SOURCE!L1465,"")
 )
)
)</f>
        <v>/* 1427 */  { fnClearRegisters,            NOT_CONFIRMED,               "CLREGS",                                      "CLREGS",                                      (0 &lt;&lt; TAM_MAX_BITS) |     0, CAT_FNCT | SLS_ENABLED   | US_CANCEL   },</v>
      </c>
    </row>
    <row r="1466" spans="1:1">
      <c r="A1466" s="168" t="str">
        <f>IF(AND(OR(SOURCE!A1466="",ISBLANK(SOURCE!A1466)),SOURCE!B1466&gt;0),IF(ISBLANK(SOURCE!C1466),"",SOURCE!C1466),
IF(SOURCE!B1466&lt;0,VLOOKUP(SOURCE!B1466,lookups!A$1:B$25,2,0),
  IF(ISBLANK(SOURCE!B1466),
    "",
    "/* "&amp;TEXT(SOURCE!B1466,"???0")&amp;" *"&amp;
      SOURCE!C1466&amp;", "&amp; IF(SOURCE!$O$2-LEN(SOURCE!C1466) &gt;= 0, REPT(" ",SOURCE!$O$2-LEN(SOURCE!C1466)), "")&amp;
      SOURCE!D1466&amp;", "&amp; IF(SOURCE!$P$2-LEN(SOURCE!D1466) &gt;= 0, REPT(" ",SOURCE!$P$2-LEN(SOURCE!D1466)), "")&amp;
      SOURCE!E1466&amp;", "&amp; IF(SOURCE!$Q$2-LEN(SOURCE!E1466) &gt;=0, REPT(" ",SOURCE!$Q$2-LEN(SOURCE!E1466)), "")&amp;
      SOURCE!F1466&amp;", "&amp; IF(SOURCE!$R$2-LEN(SOURCE!F1466) &gt;= 0, REPT(" ",SOURCE!$R$2-LEN(SOURCE!F1466)+2), "")&amp;"("&amp;
      SUBSTITUTE(TEXT(SOURCE!G1466,"??0"),"  ","")&amp;" &lt;&lt; TAM_MAX_BITS) |"&amp; IF(SOURCE!$S$2-3 &gt;= 0, REPT(" ",SOURCE!$S$2-5+4+1-1-LEN(SUBSTITUTE(SUBSTITUTE(TEXT(SOURCE!H1466,"????0"),"  ","")," ",""))), "")&amp;
      SUBSTITUTE(SUBSTITUTE(TEXT(SOURCE!H1466,"????0"),"  ","")," ","")&amp;","&amp; IF(SOURCE!$T$2-3 &gt;= 0, REPT(" ",SOURCE!$T$2-3-5), "")&amp;
      SOURCE!I1466&amp;" | "&amp; IF(SOURCE!$U$2-LEN(SOURCE!I1466) &gt;= 0, REPT(" ",SOURCE!$U$2-LEN(SOURCE!I1466)), "")&amp;
      SOURCE!J1466&amp;      IF(SOURCE!$V$2-LEN(SOURCE!J1466) &gt;= 0, REPT(" ",SOURCE!$V$2-LEN(SOURCE!J1466)), "")&amp;
  " | "&amp; SOURCE!K1466&amp;      IF(SOURCE!$X$2-LEN(SOURCE!K1466) &gt;= 0, REPT(" ",SOURCE!$X$2-LEN(SOURCE!K1466)), "")&amp;
      "},"&amp;IF(SOURCE!L1466&lt;&gt;"",""&amp;SOURCE!L1466,"")
 )
)
)</f>
        <v>/* 1428 */  { fnClearStack,                NOPARAM,                     "CLSTK",                                       "CLSTK",                                       (0 &lt;&lt; TAM_MAX_BITS) |     0, CAT_FNCT | SLS_ENABLED   | US_CANCEL   },</v>
      </c>
    </row>
    <row r="1467" spans="1:1">
      <c r="A1467" s="168" t="str">
        <f>IF(AND(OR(SOURCE!A1467="",ISBLANK(SOURCE!A1467)),SOURCE!B1467&gt;0),IF(ISBLANK(SOURCE!C1467),"",SOURCE!C1467),
IF(SOURCE!B1467&lt;0,VLOOKUP(SOURCE!B1467,lookups!A$1:B$25,2,0),
  IF(ISBLANK(SOURCE!B1467),
    "",
    "/* "&amp;TEXT(SOURCE!B1467,"???0")&amp;" *"&amp;
      SOURCE!C1467&amp;", "&amp; IF(SOURCE!$O$2-LEN(SOURCE!C1467) &gt;= 0, REPT(" ",SOURCE!$O$2-LEN(SOURCE!C1467)), "")&amp;
      SOURCE!D1467&amp;", "&amp; IF(SOURCE!$P$2-LEN(SOURCE!D1467) &gt;= 0, REPT(" ",SOURCE!$P$2-LEN(SOURCE!D1467)), "")&amp;
      SOURCE!E1467&amp;", "&amp; IF(SOURCE!$Q$2-LEN(SOURCE!E1467) &gt;=0, REPT(" ",SOURCE!$Q$2-LEN(SOURCE!E1467)), "")&amp;
      SOURCE!F1467&amp;", "&amp; IF(SOURCE!$R$2-LEN(SOURCE!F1467) &gt;= 0, REPT(" ",SOURCE!$R$2-LEN(SOURCE!F1467)+2), "")&amp;"("&amp;
      SUBSTITUTE(TEXT(SOURCE!G1467,"??0"),"  ","")&amp;" &lt;&lt; TAM_MAX_BITS) |"&amp; IF(SOURCE!$S$2-3 &gt;= 0, REPT(" ",SOURCE!$S$2-5+4+1-1-LEN(SUBSTITUTE(SUBSTITUTE(TEXT(SOURCE!H1467,"????0"),"  ","")," ",""))), "")&amp;
      SUBSTITUTE(SUBSTITUTE(TEXT(SOURCE!H1467,"????0"),"  ","")," ","")&amp;","&amp; IF(SOURCE!$T$2-3 &gt;= 0, REPT(" ",SOURCE!$T$2-3-5), "")&amp;
      SOURCE!I1467&amp;" | "&amp; IF(SOURCE!$U$2-LEN(SOURCE!I1467) &gt;= 0, REPT(" ",SOURCE!$U$2-LEN(SOURCE!I1467)), "")&amp;
      SOURCE!J1467&amp;      IF(SOURCE!$V$2-LEN(SOURCE!J1467) &gt;= 0, REPT(" ",SOURCE!$V$2-LEN(SOURCE!J1467)), "")&amp;
  " | "&amp; SOURCE!K1467&amp;      IF(SOURCE!$X$2-LEN(SOURCE!K1467) &gt;= 0, REPT(" ",SOURCE!$X$2-LEN(SOURCE!K1467)), "")&amp;
      "},"&amp;IF(SOURCE!L1467&lt;&gt;"",""&amp;SOURCE!L1467,"")
 )
)
)</f>
        <v>/* 1429 */  { fnClSigma,                   NOPARAM,                     "CL" STD_SIGMA,                                "CL" STD_SIGMA,                                (0 &lt;&lt; TAM_MAX_BITS) |     0, CAT_FNCT | SLS_ENABLED   | US_ENABLED  },</v>
      </c>
    </row>
    <row r="1468" spans="1:1">
      <c r="A1468" s="168" t="str">
        <f>IF(AND(OR(SOURCE!A1468="",ISBLANK(SOURCE!A1468)),SOURCE!B1468&gt;0),IF(ISBLANK(SOURCE!C1468),"",SOURCE!C1468),
IF(SOURCE!B1468&lt;0,VLOOKUP(SOURCE!B1468,lookups!A$1:B$25,2,0),
  IF(ISBLANK(SOURCE!B1468),
    "",
    "/* "&amp;TEXT(SOURCE!B1468,"???0")&amp;" *"&amp;
      SOURCE!C1468&amp;", "&amp; IF(SOURCE!$O$2-LEN(SOURCE!C1468) &gt;= 0, REPT(" ",SOURCE!$O$2-LEN(SOURCE!C1468)), "")&amp;
      SOURCE!D1468&amp;", "&amp; IF(SOURCE!$P$2-LEN(SOURCE!D1468) &gt;= 0, REPT(" ",SOURCE!$P$2-LEN(SOURCE!D1468)), "")&amp;
      SOURCE!E1468&amp;", "&amp; IF(SOURCE!$Q$2-LEN(SOURCE!E1468) &gt;=0, REPT(" ",SOURCE!$Q$2-LEN(SOURCE!E1468)), "")&amp;
      SOURCE!F1468&amp;", "&amp; IF(SOURCE!$R$2-LEN(SOURCE!F1468) &gt;= 0, REPT(" ",SOURCE!$R$2-LEN(SOURCE!F1468)+2), "")&amp;"("&amp;
      SUBSTITUTE(TEXT(SOURCE!G1468,"??0"),"  ","")&amp;" &lt;&lt; TAM_MAX_BITS) |"&amp; IF(SOURCE!$S$2-3 &gt;= 0, REPT(" ",SOURCE!$S$2-5+4+1-1-LEN(SUBSTITUTE(SUBSTITUTE(TEXT(SOURCE!H1468,"????0"),"  ","")," ",""))), "")&amp;
      SUBSTITUTE(SUBSTITUTE(TEXT(SOURCE!H1468,"????0"),"  ","")," ","")&amp;","&amp; IF(SOURCE!$T$2-3 &gt;= 0, REPT(" ",SOURCE!$T$2-3-5), "")&amp;
      SOURCE!I1468&amp;" | "&amp; IF(SOURCE!$U$2-LEN(SOURCE!I1468) &gt;= 0, REPT(" ",SOURCE!$U$2-LEN(SOURCE!I1468)), "")&amp;
      SOURCE!J1468&amp;      IF(SOURCE!$V$2-LEN(SOURCE!J1468) &gt;= 0, REPT(" ",SOURCE!$V$2-LEN(SOURCE!J1468)), "")&amp;
  " | "&amp; SOURCE!K1468&amp;      IF(SOURCE!$X$2-LEN(SOURCE!K1468) &gt;= 0, REPT(" ",SOURCE!$X$2-LEN(SOURCE!K1468)), "")&amp;
      "},"&amp;IF(SOURCE!L1468&lt;&gt;"",""&amp;SOURCE!L1468,"")
 )
)
)</f>
        <v>/* 1430 */  { fnStoreMax,                  NOPARAM,                     "STO" STD_UP_ARROW,                            "Max",                                         (0 &lt;&lt; TAM_MAX_BITS) |     0, CAT_FNCT | SLS_ENABLED   | US_ENABLED  },</v>
      </c>
    </row>
    <row r="1469" spans="1:1">
      <c r="A1469" s="168" t="str">
        <f>IF(AND(OR(SOURCE!A1469="",ISBLANK(SOURCE!A1469)),SOURCE!B1469&gt;0),IF(ISBLANK(SOURCE!C1469),"",SOURCE!C1469),
IF(SOURCE!B1469&lt;0,VLOOKUP(SOURCE!B1469,lookups!A$1:B$25,2,0),
  IF(ISBLANK(SOURCE!B1469),
    "",
    "/* "&amp;TEXT(SOURCE!B1469,"???0")&amp;" *"&amp;
      SOURCE!C1469&amp;", "&amp; IF(SOURCE!$O$2-LEN(SOURCE!C1469) &gt;= 0, REPT(" ",SOURCE!$O$2-LEN(SOURCE!C1469)), "")&amp;
      SOURCE!D1469&amp;", "&amp; IF(SOURCE!$P$2-LEN(SOURCE!D1469) &gt;= 0, REPT(" ",SOURCE!$P$2-LEN(SOURCE!D1469)), "")&amp;
      SOURCE!E1469&amp;", "&amp; IF(SOURCE!$Q$2-LEN(SOURCE!E1469) &gt;=0, REPT(" ",SOURCE!$Q$2-LEN(SOURCE!E1469)), "")&amp;
      SOURCE!F1469&amp;", "&amp; IF(SOURCE!$R$2-LEN(SOURCE!F1469) &gt;= 0, REPT(" ",SOURCE!$R$2-LEN(SOURCE!F1469)+2), "")&amp;"("&amp;
      SUBSTITUTE(TEXT(SOURCE!G1469,"??0"),"  ","")&amp;" &lt;&lt; TAM_MAX_BITS) |"&amp; IF(SOURCE!$S$2-3 &gt;= 0, REPT(" ",SOURCE!$S$2-5+4+1-1-LEN(SUBSTITUTE(SUBSTITUTE(TEXT(SOURCE!H1469,"????0"),"  ","")," ",""))), "")&amp;
      SUBSTITUTE(SUBSTITUTE(TEXT(SOURCE!H1469,"????0"),"  ","")," ","")&amp;","&amp; IF(SOURCE!$T$2-3 &gt;= 0, REPT(" ",SOURCE!$T$2-3-5), "")&amp;
      SOURCE!I1469&amp;" | "&amp; IF(SOURCE!$U$2-LEN(SOURCE!I1469) &gt;= 0, REPT(" ",SOURCE!$U$2-LEN(SOURCE!I1469)), "")&amp;
      SOURCE!J1469&amp;      IF(SOURCE!$V$2-LEN(SOURCE!J1469) &gt;= 0, REPT(" ",SOURCE!$V$2-LEN(SOURCE!J1469)), "")&amp;
  " | "&amp; SOURCE!K1469&amp;      IF(SOURCE!$X$2-LEN(SOURCE!K1469) &gt;= 0, REPT(" ",SOURCE!$X$2-LEN(SOURCE!K1469)), "")&amp;
      "},"&amp;IF(SOURCE!L1469&lt;&gt;"",""&amp;SOURCE!L1469,"")
 )
)
)</f>
        <v>/* 1431 */  { fnConjugate,                 NOPARAM,                     "CONJ",                                        "conj",                                        (0 &lt;&lt; TAM_MAX_BITS) |     0, CAT_FNCT | SLS_ENABLED   | US_ENABLED  },</v>
      </c>
    </row>
    <row r="1470" spans="1:1">
      <c r="A1470" s="168" t="str">
        <f>IF(AND(OR(SOURCE!A1470="",ISBLANK(SOURCE!A1470)),SOURCE!B1470&gt;0),IF(ISBLANK(SOURCE!C1470),"",SOURCE!C1470),
IF(SOURCE!B1470&lt;0,VLOOKUP(SOURCE!B1470,lookups!A$1:B$25,2,0),
  IF(ISBLANK(SOURCE!B1470),
    "",
    "/* "&amp;TEXT(SOURCE!B1470,"???0")&amp;" *"&amp;
      SOURCE!C1470&amp;", "&amp; IF(SOURCE!$O$2-LEN(SOURCE!C1470) &gt;= 0, REPT(" ",SOURCE!$O$2-LEN(SOURCE!C1470)), "")&amp;
      SOURCE!D1470&amp;", "&amp; IF(SOURCE!$P$2-LEN(SOURCE!D1470) &gt;= 0, REPT(" ",SOURCE!$P$2-LEN(SOURCE!D1470)), "")&amp;
      SOURCE!E1470&amp;", "&amp; IF(SOURCE!$Q$2-LEN(SOURCE!E1470) &gt;=0, REPT(" ",SOURCE!$Q$2-LEN(SOURCE!E1470)), "")&amp;
      SOURCE!F1470&amp;", "&amp; IF(SOURCE!$R$2-LEN(SOURCE!F1470) &gt;= 0, REPT(" ",SOURCE!$R$2-LEN(SOURCE!F1470)+2), "")&amp;"("&amp;
      SUBSTITUTE(TEXT(SOURCE!G1470,"??0"),"  ","")&amp;" &lt;&lt; TAM_MAX_BITS) |"&amp; IF(SOURCE!$S$2-3 &gt;= 0, REPT(" ",SOURCE!$S$2-5+4+1-1-LEN(SUBSTITUTE(SUBSTITUTE(TEXT(SOURCE!H1470,"????0"),"  ","")," ",""))), "")&amp;
      SUBSTITUTE(SUBSTITUTE(TEXT(SOURCE!H1470,"????0"),"  ","")," ","")&amp;","&amp; IF(SOURCE!$T$2-3 &gt;= 0, REPT(" ",SOURCE!$T$2-3-5), "")&amp;
      SOURCE!I1470&amp;" | "&amp; IF(SOURCE!$U$2-LEN(SOURCE!I1470) &gt;= 0, REPT(" ",SOURCE!$U$2-LEN(SOURCE!I1470)), "")&amp;
      SOURCE!J1470&amp;      IF(SOURCE!$V$2-LEN(SOURCE!J1470) &gt;= 0, REPT(" ",SOURCE!$V$2-LEN(SOURCE!J1470)), "")&amp;
  " | "&amp; SOURCE!K1470&amp;      IF(SOURCE!$X$2-LEN(SOURCE!K1470) &gt;= 0, REPT(" ",SOURCE!$X$2-LEN(SOURCE!K1470)), "")&amp;
      "},"&amp;IF(SOURCE!L1470&lt;&gt;"",""&amp;SOURCE!L1470,"")
 )
)
)</f>
        <v>/* 1432 */  { fnRecallMax,                 NOPARAM,                     "RCL" STD_UP_ARROW,                            "Max",                                         (0 &lt;&lt; TAM_MAX_BITS) |     0, CAT_FNCT | SLS_ENABLED   | US_ENABLED  },</v>
      </c>
    </row>
    <row r="1471" spans="1:1">
      <c r="A1471" s="168" t="str">
        <f>IF(AND(OR(SOURCE!A1471="",ISBLANK(SOURCE!A1471)),SOURCE!B1471&gt;0),IF(ISBLANK(SOURCE!C1471),"",SOURCE!C1471),
IF(SOURCE!B1471&lt;0,VLOOKUP(SOURCE!B1471,lookups!A$1:B$25,2,0),
  IF(ISBLANK(SOURCE!B1471),
    "",
    "/* "&amp;TEXT(SOURCE!B1471,"???0")&amp;" *"&amp;
      SOURCE!C1471&amp;", "&amp; IF(SOURCE!$O$2-LEN(SOURCE!C1471) &gt;= 0, REPT(" ",SOURCE!$O$2-LEN(SOURCE!C1471)), "")&amp;
      SOURCE!D1471&amp;", "&amp; IF(SOURCE!$P$2-LEN(SOURCE!D1471) &gt;= 0, REPT(" ",SOURCE!$P$2-LEN(SOURCE!D1471)), "")&amp;
      SOURCE!E1471&amp;", "&amp; IF(SOURCE!$Q$2-LEN(SOURCE!E1471) &gt;=0, REPT(" ",SOURCE!$Q$2-LEN(SOURCE!E1471)), "")&amp;
      SOURCE!F1471&amp;", "&amp; IF(SOURCE!$R$2-LEN(SOURCE!F1471) &gt;= 0, REPT(" ",SOURCE!$R$2-LEN(SOURCE!F1471)+2), "")&amp;"("&amp;
      SUBSTITUTE(TEXT(SOURCE!G1471,"??0"),"  ","")&amp;" &lt;&lt; TAM_MAX_BITS) |"&amp; IF(SOURCE!$S$2-3 &gt;= 0, REPT(" ",SOURCE!$S$2-5+4+1-1-LEN(SUBSTITUTE(SUBSTITUTE(TEXT(SOURCE!H1471,"????0"),"  ","")," ",""))), "")&amp;
      SUBSTITUTE(SUBSTITUTE(TEXT(SOURCE!H1471,"????0"),"  ","")," ","")&amp;","&amp; IF(SOURCE!$T$2-3 &gt;= 0, REPT(" ",SOURCE!$T$2-3-5), "")&amp;
      SOURCE!I1471&amp;" | "&amp; IF(SOURCE!$U$2-LEN(SOURCE!I1471) &gt;= 0, REPT(" ",SOURCE!$U$2-LEN(SOURCE!I1471)), "")&amp;
      SOURCE!J1471&amp;      IF(SOURCE!$V$2-LEN(SOURCE!J1471) &gt;= 0, REPT(" ",SOURCE!$V$2-LEN(SOURCE!J1471)), "")&amp;
  " | "&amp; SOURCE!K1471&amp;      IF(SOURCE!$X$2-LEN(SOURCE!K1471) &gt;= 0, REPT(" ",SOURCE!$X$2-LEN(SOURCE!K1471)), "")&amp;
      "},"&amp;IF(SOURCE!L1471&lt;&gt;"",""&amp;SOURCE!L1471,"")
 )
)
)</f>
        <v>/* 1433 */  { fnCoefficientDetermination,  NOPARAM,                     "CORR",                                        "r",                                           (0 &lt;&lt; TAM_MAX_BITS) |     0, CAT_FNCT | SLS_ENABLED   | US_ENABLED  },</v>
      </c>
    </row>
    <row r="1472" spans="1:1">
      <c r="A1472" s="168" t="str">
        <f>IF(AND(OR(SOURCE!A1472="",ISBLANK(SOURCE!A1472)),SOURCE!B1472&gt;0),IF(ISBLANK(SOURCE!C1472),"",SOURCE!C1472),
IF(SOURCE!B1472&lt;0,VLOOKUP(SOURCE!B1472,lookups!A$1:B$25,2,0),
  IF(ISBLANK(SOURCE!B1472),
    "",
    "/* "&amp;TEXT(SOURCE!B1472,"???0")&amp;" *"&amp;
      SOURCE!C1472&amp;", "&amp; IF(SOURCE!$O$2-LEN(SOURCE!C1472) &gt;= 0, REPT(" ",SOURCE!$O$2-LEN(SOURCE!C1472)), "")&amp;
      SOURCE!D1472&amp;", "&amp; IF(SOURCE!$P$2-LEN(SOURCE!D1472) &gt;= 0, REPT(" ",SOURCE!$P$2-LEN(SOURCE!D1472)), "")&amp;
      SOURCE!E1472&amp;", "&amp; IF(SOURCE!$Q$2-LEN(SOURCE!E1472) &gt;=0, REPT(" ",SOURCE!$Q$2-LEN(SOURCE!E1472)), "")&amp;
      SOURCE!F1472&amp;", "&amp; IF(SOURCE!$R$2-LEN(SOURCE!F1472) &gt;= 0, REPT(" ",SOURCE!$R$2-LEN(SOURCE!F1472)+2), "")&amp;"("&amp;
      SUBSTITUTE(TEXT(SOURCE!G1472,"??0"),"  ","")&amp;" &lt;&lt; TAM_MAX_BITS) |"&amp; IF(SOURCE!$S$2-3 &gt;= 0, REPT(" ",SOURCE!$S$2-5+4+1-1-LEN(SUBSTITUTE(SUBSTITUTE(TEXT(SOURCE!H1472,"????0"),"  ","")," ",""))), "")&amp;
      SUBSTITUTE(SUBSTITUTE(TEXT(SOURCE!H1472,"????0"),"  ","")," ","")&amp;","&amp; IF(SOURCE!$T$2-3 &gt;= 0, REPT(" ",SOURCE!$T$2-3-5), "")&amp;
      SOURCE!I1472&amp;" | "&amp; IF(SOURCE!$U$2-LEN(SOURCE!I1472) &gt;= 0, REPT(" ",SOURCE!$U$2-LEN(SOURCE!I1472)), "")&amp;
      SOURCE!J1472&amp;      IF(SOURCE!$V$2-LEN(SOURCE!J1472) &gt;= 0, REPT(" ",SOURCE!$V$2-LEN(SOURCE!J1472)), "")&amp;
  " | "&amp; SOURCE!K1472&amp;      IF(SOURCE!$X$2-LEN(SOURCE!K1472) &gt;= 0, REPT(" ",SOURCE!$X$2-LEN(SOURCE!K1472)), "")&amp;
      "},"&amp;IF(SOURCE!L1472&lt;&gt;"",""&amp;SOURCE!L1472,"")
 )
)
)</f>
        <v>/* 1434 */  { fnPopulationCovariance,      NOPARAM,                     "COV",                                         "cov",                                         (0 &lt;&lt; TAM_MAX_BITS) |     0, CAT_FNCT | SLS_ENABLED   | US_ENABLED  },</v>
      </c>
    </row>
    <row r="1473" spans="1:1">
      <c r="A1473" s="168" t="str">
        <f>IF(AND(OR(SOURCE!A1473="",ISBLANK(SOURCE!A1473)),SOURCE!B1473&gt;0),IF(ISBLANK(SOURCE!C1473),"",SOURCE!C1473),
IF(SOURCE!B1473&lt;0,VLOOKUP(SOURCE!B1473,lookups!A$1:B$25,2,0),
  IF(ISBLANK(SOURCE!B1473),
    "",
    "/* "&amp;TEXT(SOURCE!B1473,"???0")&amp;" *"&amp;
      SOURCE!C1473&amp;", "&amp; IF(SOURCE!$O$2-LEN(SOURCE!C1473) &gt;= 0, REPT(" ",SOURCE!$O$2-LEN(SOURCE!C1473)), "")&amp;
      SOURCE!D1473&amp;", "&amp; IF(SOURCE!$P$2-LEN(SOURCE!D1473) &gt;= 0, REPT(" ",SOURCE!$P$2-LEN(SOURCE!D1473)), "")&amp;
      SOURCE!E1473&amp;", "&amp; IF(SOURCE!$Q$2-LEN(SOURCE!E1473) &gt;=0, REPT(" ",SOURCE!$Q$2-LEN(SOURCE!E1473)), "")&amp;
      SOURCE!F1473&amp;", "&amp; IF(SOURCE!$R$2-LEN(SOURCE!F1473) &gt;= 0, REPT(" ",SOURCE!$R$2-LEN(SOURCE!F1473)+2), "")&amp;"("&amp;
      SUBSTITUTE(TEXT(SOURCE!G1473,"??0"),"  ","")&amp;" &lt;&lt; TAM_MAX_BITS) |"&amp; IF(SOURCE!$S$2-3 &gt;= 0, REPT(" ",SOURCE!$S$2-5+4+1-1-LEN(SUBSTITUTE(SUBSTITUTE(TEXT(SOURCE!H1473,"????0"),"  ","")," ",""))), "")&amp;
      SUBSTITUTE(SUBSTITUTE(TEXT(SOURCE!H1473,"????0"),"  ","")," ","")&amp;","&amp; IF(SOURCE!$T$2-3 &gt;= 0, REPT(" ",SOURCE!$T$2-3-5), "")&amp;
      SOURCE!I1473&amp;" | "&amp; IF(SOURCE!$U$2-LEN(SOURCE!I1473) &gt;= 0, REPT(" ",SOURCE!$U$2-LEN(SOURCE!I1473)), "")&amp;
      SOURCE!J1473&amp;      IF(SOURCE!$V$2-LEN(SOURCE!J1473) &gt;= 0, REPT(" ",SOURCE!$V$2-LEN(SOURCE!J1473)), "")&amp;
  " | "&amp; SOURCE!K1473&amp;      IF(SOURCE!$X$2-LEN(SOURCE!K1473) &gt;= 0, REPT(" ",SOURCE!$X$2-LEN(SOURCE!K1473)), "")&amp;
      "},"&amp;IF(SOURCE!L1473&lt;&gt;"",""&amp;SOURCE!L1473,"")
 )
)
)</f>
        <v>/* 1435 */  { itemToBeCoded,               NOPARAM,                     "BestF?",                                      "BestF?",                                      (0 &lt;&lt; TAM_MAX_BITS) |     0, CAT_FNCT | SLS_ENABLED   | US_ENABLED  },</v>
      </c>
    </row>
    <row r="1474" spans="1:1">
      <c r="A1474" s="168" t="str">
        <f>IF(AND(OR(SOURCE!A1474="",ISBLANK(SOURCE!A1474)),SOURCE!B1474&gt;0),IF(ISBLANK(SOURCE!C1474),"",SOURCE!C1474),
IF(SOURCE!B1474&lt;0,VLOOKUP(SOURCE!B1474,lookups!A$1:B$25,2,0),
  IF(ISBLANK(SOURCE!B1474),
    "",
    "/* "&amp;TEXT(SOURCE!B1474,"???0")&amp;" *"&amp;
      SOURCE!C1474&amp;", "&amp; IF(SOURCE!$O$2-LEN(SOURCE!C1474) &gt;= 0, REPT(" ",SOURCE!$O$2-LEN(SOURCE!C1474)), "")&amp;
      SOURCE!D1474&amp;", "&amp; IF(SOURCE!$P$2-LEN(SOURCE!D1474) &gt;= 0, REPT(" ",SOURCE!$P$2-LEN(SOURCE!D1474)), "")&amp;
      SOURCE!E1474&amp;", "&amp; IF(SOURCE!$Q$2-LEN(SOURCE!E1474) &gt;=0, REPT(" ",SOURCE!$Q$2-LEN(SOURCE!E1474)), "")&amp;
      SOURCE!F1474&amp;", "&amp; IF(SOURCE!$R$2-LEN(SOURCE!F1474) &gt;= 0, REPT(" ",SOURCE!$R$2-LEN(SOURCE!F1474)+2), "")&amp;"("&amp;
      SUBSTITUTE(TEXT(SOURCE!G1474,"??0"),"  ","")&amp;" &lt;&lt; TAM_MAX_BITS) |"&amp; IF(SOURCE!$S$2-3 &gt;= 0, REPT(" ",SOURCE!$S$2-5+4+1-1-LEN(SUBSTITUTE(SUBSTITUTE(TEXT(SOURCE!H1474,"????0"),"  ","")," ",""))), "")&amp;
      SUBSTITUTE(SUBSTITUTE(TEXT(SOURCE!H1474,"????0"),"  ","")," ","")&amp;","&amp; IF(SOURCE!$T$2-3 &gt;= 0, REPT(" ",SOURCE!$T$2-3-5), "")&amp;
      SOURCE!I1474&amp;" | "&amp; IF(SOURCE!$U$2-LEN(SOURCE!I1474) &gt;= 0, REPT(" ",SOURCE!$U$2-LEN(SOURCE!I1474)), "")&amp;
      SOURCE!J1474&amp;      IF(SOURCE!$V$2-LEN(SOURCE!J1474) &gt;= 0, REPT(" ",SOURCE!$V$2-LEN(SOURCE!J1474)), "")&amp;
  " | "&amp; SOURCE!K1474&amp;      IF(SOURCE!$X$2-LEN(SOURCE!K1474) &gt;= 0, REPT(" ",SOURCE!$X$2-LEN(SOURCE!K1474)), "")&amp;
      "},"&amp;IF(SOURCE!L1474&lt;&gt;"",""&amp;SOURCE!L1474,"")
 )
)
)</f>
        <v>/* 1436 */  { fnCross,                     NOPARAM,                     "CROSS",                                       "cross",                                       (0 &lt;&lt; TAM_MAX_BITS) |     0, CAT_FNCT | SLS_ENABLED   | US_ENABLED  },</v>
      </c>
    </row>
    <row r="1475" spans="1:1">
      <c r="A1475" s="168" t="str">
        <f>IF(AND(OR(SOURCE!A1475="",ISBLANK(SOURCE!A1475)),SOURCE!B1475&gt;0),IF(ISBLANK(SOURCE!C1475),"",SOURCE!C1475),
IF(SOURCE!B1475&lt;0,VLOOKUP(SOURCE!B1475,lookups!A$1:B$25,2,0),
  IF(ISBLANK(SOURCE!B1475),
    "",
    "/* "&amp;TEXT(SOURCE!B1475,"???0")&amp;" *"&amp;
      SOURCE!C1475&amp;", "&amp; IF(SOURCE!$O$2-LEN(SOURCE!C1475) &gt;= 0, REPT(" ",SOURCE!$O$2-LEN(SOURCE!C1475)), "")&amp;
      SOURCE!D1475&amp;", "&amp; IF(SOURCE!$P$2-LEN(SOURCE!D1475) &gt;= 0, REPT(" ",SOURCE!$P$2-LEN(SOURCE!D1475)), "")&amp;
      SOURCE!E1475&amp;", "&amp; IF(SOURCE!$Q$2-LEN(SOURCE!E1475) &gt;=0, REPT(" ",SOURCE!$Q$2-LEN(SOURCE!E1475)), "")&amp;
      SOURCE!F1475&amp;", "&amp; IF(SOURCE!$R$2-LEN(SOURCE!F1475) &gt;= 0, REPT(" ",SOURCE!$R$2-LEN(SOURCE!F1475)+2), "")&amp;"("&amp;
      SUBSTITUTE(TEXT(SOURCE!G1475,"??0"),"  ","")&amp;" &lt;&lt; TAM_MAX_BITS) |"&amp; IF(SOURCE!$S$2-3 &gt;= 0, REPT(" ",SOURCE!$S$2-5+4+1-1-LEN(SUBSTITUTE(SUBSTITUTE(TEXT(SOURCE!H1475,"????0"),"  ","")," ",""))), "")&amp;
      SUBSTITUTE(SUBSTITUTE(TEXT(SOURCE!H1475,"????0"),"  ","")," ","")&amp;","&amp; IF(SOURCE!$T$2-3 &gt;= 0, REPT(" ",SOURCE!$T$2-3-5), "")&amp;
      SOURCE!I1475&amp;" | "&amp; IF(SOURCE!$U$2-LEN(SOURCE!I1475) &gt;= 0, REPT(" ",SOURCE!$U$2-LEN(SOURCE!I1475)), "")&amp;
      SOURCE!J1475&amp;      IF(SOURCE!$V$2-LEN(SOURCE!J1475) &gt;= 0, REPT(" ",SOURCE!$V$2-LEN(SOURCE!J1475)), "")&amp;
  " | "&amp; SOURCE!K1475&amp;      IF(SOURCE!$X$2-LEN(SOURCE!K1475) &gt;= 0, REPT(" ",SOURCE!$X$2-LEN(SOURCE!K1475)), "")&amp;
      "},"&amp;IF(SOURCE!L1475&lt;&gt;"",""&amp;SOURCE!L1475,"")
 )
)
)</f>
        <v>/* 1437 */  { fnCxToRe,                    NOPARAM,                     "CX" STD_RIGHT_ARROW "RE",                     "CX" STD_RIGHT_ARROW "RE",                     (0 &lt;&lt; TAM_MAX_BITS) |     0, CAT_FNCT | SLS_ENABLED   | US_ENABLED  },</v>
      </c>
    </row>
    <row r="1476" spans="1:1">
      <c r="A1476" s="168" t="str">
        <f>IF(AND(OR(SOURCE!A1476="",ISBLANK(SOURCE!A1476)),SOURCE!B1476&gt;0),IF(ISBLANK(SOURCE!C1476),"",SOURCE!C1476),
IF(SOURCE!B1476&lt;0,VLOOKUP(SOURCE!B1476,lookups!A$1:B$25,2,0),
  IF(ISBLANK(SOURCE!B1476),
    "",
    "/* "&amp;TEXT(SOURCE!B1476,"???0")&amp;" *"&amp;
      SOURCE!C1476&amp;", "&amp; IF(SOURCE!$O$2-LEN(SOURCE!C1476) &gt;= 0, REPT(" ",SOURCE!$O$2-LEN(SOURCE!C1476)), "")&amp;
      SOURCE!D1476&amp;", "&amp; IF(SOURCE!$P$2-LEN(SOURCE!D1476) &gt;= 0, REPT(" ",SOURCE!$P$2-LEN(SOURCE!D1476)), "")&amp;
      SOURCE!E1476&amp;", "&amp; IF(SOURCE!$Q$2-LEN(SOURCE!E1476) &gt;=0, REPT(" ",SOURCE!$Q$2-LEN(SOURCE!E1476)), "")&amp;
      SOURCE!F1476&amp;", "&amp; IF(SOURCE!$R$2-LEN(SOURCE!F1476) &gt;= 0, REPT(" ",SOURCE!$R$2-LEN(SOURCE!F1476)+2), "")&amp;"("&amp;
      SUBSTITUTE(TEXT(SOURCE!G1476,"??0"),"  ","")&amp;" &lt;&lt; TAM_MAX_BITS) |"&amp; IF(SOURCE!$S$2-3 &gt;= 0, REPT(" ",SOURCE!$S$2-5+4+1-1-LEN(SUBSTITUTE(SUBSTITUTE(TEXT(SOURCE!H1476,"????0"),"  ","")," ",""))), "")&amp;
      SUBSTITUTE(SUBSTITUTE(TEXT(SOURCE!H1476,"????0"),"  ","")," ","")&amp;","&amp; IF(SOURCE!$T$2-3 &gt;= 0, REPT(" ",SOURCE!$T$2-3-5), "")&amp;
      SOURCE!I1476&amp;" | "&amp; IF(SOURCE!$U$2-LEN(SOURCE!I1476) &gt;= 0, REPT(" ",SOURCE!$U$2-LEN(SOURCE!I1476)), "")&amp;
      SOURCE!J1476&amp;      IF(SOURCE!$V$2-LEN(SOURCE!J1476) &gt;= 0, REPT(" ",SOURCE!$V$2-LEN(SOURCE!J1476)), "")&amp;
  " | "&amp; SOURCE!K1476&amp;      IF(SOURCE!$X$2-LEN(SOURCE!K1476) &gt;= 0, REPT(" ",SOURCE!$X$2-LEN(SOURCE!K1476)), "")&amp;
      "},"&amp;IF(SOURCE!L1476&lt;&gt;"",""&amp;SOURCE!L1476,"")
 )
)
)</f>
        <v>/* 1438 */  { fnDate,                      NOPARAM,                     "DATE",                                        "DATE",                                        (0 &lt;&lt; TAM_MAX_BITS) |     0, CAT_FNCT | SLS_ENABLED   | US_ENABLED  },</v>
      </c>
    </row>
    <row r="1477" spans="1:1">
      <c r="A1477" s="168" t="str">
        <f>IF(AND(OR(SOURCE!A1477="",ISBLANK(SOURCE!A1477)),SOURCE!B1477&gt;0),IF(ISBLANK(SOURCE!C1477),"",SOURCE!C1477),
IF(SOURCE!B1477&lt;0,VLOOKUP(SOURCE!B1477,lookups!A$1:B$25,2,0),
  IF(ISBLANK(SOURCE!B1477),
    "",
    "/* "&amp;TEXT(SOURCE!B1477,"???0")&amp;" *"&amp;
      SOURCE!C1477&amp;", "&amp; IF(SOURCE!$O$2-LEN(SOURCE!C1477) &gt;= 0, REPT(" ",SOURCE!$O$2-LEN(SOURCE!C1477)), "")&amp;
      SOURCE!D1477&amp;", "&amp; IF(SOURCE!$P$2-LEN(SOURCE!D1477) &gt;= 0, REPT(" ",SOURCE!$P$2-LEN(SOURCE!D1477)), "")&amp;
      SOURCE!E1477&amp;", "&amp; IF(SOURCE!$Q$2-LEN(SOURCE!E1477) &gt;=0, REPT(" ",SOURCE!$Q$2-LEN(SOURCE!E1477)), "")&amp;
      SOURCE!F1477&amp;", "&amp; IF(SOURCE!$R$2-LEN(SOURCE!F1477) &gt;= 0, REPT(" ",SOURCE!$R$2-LEN(SOURCE!F1477)+2), "")&amp;"("&amp;
      SUBSTITUTE(TEXT(SOURCE!G1477,"??0"),"  ","")&amp;" &lt;&lt; TAM_MAX_BITS) |"&amp; IF(SOURCE!$S$2-3 &gt;= 0, REPT(" ",SOURCE!$S$2-5+4+1-1-LEN(SUBSTITUTE(SUBSTITUTE(TEXT(SOURCE!H1477,"????0"),"  ","")," ",""))), "")&amp;
      SUBSTITUTE(SUBSTITUTE(TEXT(SOURCE!H1477,"????0"),"  ","")," ","")&amp;","&amp; IF(SOURCE!$T$2-3 &gt;= 0, REPT(" ",SOURCE!$T$2-3-5), "")&amp;
      SOURCE!I1477&amp;" | "&amp; IF(SOURCE!$U$2-LEN(SOURCE!I1477) &gt;= 0, REPT(" ",SOURCE!$U$2-LEN(SOURCE!I1477)), "")&amp;
      SOURCE!J1477&amp;      IF(SOURCE!$V$2-LEN(SOURCE!J1477) &gt;= 0, REPT(" ",SOURCE!$V$2-LEN(SOURCE!J1477)), "")&amp;
  " | "&amp; SOURCE!K1477&amp;      IF(SOURCE!$X$2-LEN(SOURCE!K1477) &gt;= 0, REPT(" ",SOURCE!$X$2-LEN(SOURCE!K1477)), "")&amp;
      "},"&amp;IF(SOURCE!L1477&lt;&gt;"",""&amp;SOURCE!L1477,"")
 )
)
)</f>
        <v>/* 1439 */  { fnDateTo,                    NOPARAM,                     "DATE" STD_RIGHT_ARROW,                        "DATE" STD_RIGHT_ARROW,                        (0 &lt;&lt; TAM_MAX_BITS) |     0, CAT_FNCT | SLS_ENABLED   | US_ENABLED  },</v>
      </c>
    </row>
    <row r="1478" spans="1:1">
      <c r="A1478" s="168" t="str">
        <f>IF(AND(OR(SOURCE!A1478="",ISBLANK(SOURCE!A1478)),SOURCE!B1478&gt;0),IF(ISBLANK(SOURCE!C1478),"",SOURCE!C1478),
IF(SOURCE!B1478&lt;0,VLOOKUP(SOURCE!B1478,lookups!A$1:B$25,2,0),
  IF(ISBLANK(SOURCE!B1478),
    "",
    "/* "&amp;TEXT(SOURCE!B1478,"???0")&amp;" *"&amp;
      SOURCE!C1478&amp;", "&amp; IF(SOURCE!$O$2-LEN(SOURCE!C1478) &gt;= 0, REPT(" ",SOURCE!$O$2-LEN(SOURCE!C1478)), "")&amp;
      SOURCE!D1478&amp;", "&amp; IF(SOURCE!$P$2-LEN(SOURCE!D1478) &gt;= 0, REPT(" ",SOURCE!$P$2-LEN(SOURCE!D1478)), "")&amp;
      SOURCE!E1478&amp;", "&amp; IF(SOURCE!$Q$2-LEN(SOURCE!E1478) &gt;=0, REPT(" ",SOURCE!$Q$2-LEN(SOURCE!E1478)), "")&amp;
      SOURCE!F1478&amp;", "&amp; IF(SOURCE!$R$2-LEN(SOURCE!F1478) &gt;= 0, REPT(" ",SOURCE!$R$2-LEN(SOURCE!F1478)+2), "")&amp;"("&amp;
      SUBSTITUTE(TEXT(SOURCE!G1478,"??0"),"  ","")&amp;" &lt;&lt; TAM_MAX_BITS) |"&amp; IF(SOURCE!$S$2-3 &gt;= 0, REPT(" ",SOURCE!$S$2-5+4+1-1-LEN(SUBSTITUTE(SUBSTITUTE(TEXT(SOURCE!H1478,"????0"),"  ","")," ",""))), "")&amp;
      SUBSTITUTE(SUBSTITUTE(TEXT(SOURCE!H1478,"????0"),"  ","")," ","")&amp;","&amp; IF(SOURCE!$T$2-3 &gt;= 0, REPT(" ",SOURCE!$T$2-3-5), "")&amp;
      SOURCE!I1478&amp;" | "&amp; IF(SOURCE!$U$2-LEN(SOURCE!I1478) &gt;= 0, REPT(" ",SOURCE!$U$2-LEN(SOURCE!I1478)), "")&amp;
      SOURCE!J1478&amp;      IF(SOURCE!$V$2-LEN(SOURCE!J1478) &gt;= 0, REPT(" ",SOURCE!$V$2-LEN(SOURCE!J1478)), "")&amp;
  " | "&amp; SOURCE!K1478&amp;      IF(SOURCE!$X$2-LEN(SOURCE!K1478) &gt;= 0, REPT(" ",SOURCE!$X$2-LEN(SOURCE!K1478)), "")&amp;
      "},"&amp;IF(SOURCE!L1478&lt;&gt;"",""&amp;SOURCE!L1478,"")
 )
)
)</f>
        <v>/* 1440 */  { fnDay,                       NOPARAM,                     "DAY",                                         "DAY",                                         (0 &lt;&lt; TAM_MAX_BITS) |     0, CAT_FNCT | SLS_ENABLED   | US_ENABLED  },</v>
      </c>
    </row>
    <row r="1479" spans="1:1">
      <c r="A1479" s="168" t="str">
        <f>IF(AND(OR(SOURCE!A1479="",ISBLANK(SOURCE!A1479)),SOURCE!B1479&gt;0),IF(ISBLANK(SOURCE!C1479),"",SOURCE!C1479),
IF(SOURCE!B1479&lt;0,VLOOKUP(SOURCE!B1479,lookups!A$1:B$25,2,0),
  IF(ISBLANK(SOURCE!B1479),
    "",
    "/* "&amp;TEXT(SOURCE!B1479,"???0")&amp;" *"&amp;
      SOURCE!C1479&amp;", "&amp; IF(SOURCE!$O$2-LEN(SOURCE!C1479) &gt;= 0, REPT(" ",SOURCE!$O$2-LEN(SOURCE!C1479)), "")&amp;
      SOURCE!D1479&amp;", "&amp; IF(SOURCE!$P$2-LEN(SOURCE!D1479) &gt;= 0, REPT(" ",SOURCE!$P$2-LEN(SOURCE!D1479)), "")&amp;
      SOURCE!E1479&amp;", "&amp; IF(SOURCE!$Q$2-LEN(SOURCE!E1479) &gt;=0, REPT(" ",SOURCE!$Q$2-LEN(SOURCE!E1479)), "")&amp;
      SOURCE!F1479&amp;", "&amp; IF(SOURCE!$R$2-LEN(SOURCE!F1479) &gt;= 0, REPT(" ",SOURCE!$R$2-LEN(SOURCE!F1479)+2), "")&amp;"("&amp;
      SUBSTITUTE(TEXT(SOURCE!G1479,"??0"),"  ","")&amp;" &lt;&lt; TAM_MAX_BITS) |"&amp; IF(SOURCE!$S$2-3 &gt;= 0, REPT(" ",SOURCE!$S$2-5+4+1-1-LEN(SUBSTITUTE(SUBSTITUTE(TEXT(SOURCE!H1479,"????0"),"  ","")," ",""))), "")&amp;
      SUBSTITUTE(SUBSTITUTE(TEXT(SOURCE!H1479,"????0"),"  ","")," ","")&amp;","&amp; IF(SOURCE!$T$2-3 &gt;= 0, REPT(" ",SOURCE!$T$2-3-5), "")&amp;
      SOURCE!I1479&amp;" | "&amp; IF(SOURCE!$U$2-LEN(SOURCE!I1479) &gt;= 0, REPT(" ",SOURCE!$U$2-LEN(SOURCE!I1479)), "")&amp;
      SOURCE!J1479&amp;      IF(SOURCE!$V$2-LEN(SOURCE!J1479) &gt;= 0, REPT(" ",SOURCE!$V$2-LEN(SOURCE!J1479)), "")&amp;
  " | "&amp; SOURCE!K1479&amp;      IF(SOURCE!$X$2-LEN(SOURCE!K1479) &gt;= 0, REPT(" ",SOURCE!$X$2-LEN(SOURCE!K1479)), "")&amp;
      "},"&amp;IF(SOURCE!L1479&lt;&gt;"",""&amp;SOURCE!L1479,"")
 )
)
)</f>
        <v>/* 1441 */  { fnDblDivideRemainder,        NOPARAM,                     "DBLR",                                        "DBLR",                                        (0 &lt;&lt; TAM_MAX_BITS) |     0, CAT_FNCT | SLS_ENABLED   | US_ENABLED  },</v>
      </c>
    </row>
    <row r="1480" spans="1:1">
      <c r="A1480" s="168" t="str">
        <f>IF(AND(OR(SOURCE!A1480="",ISBLANK(SOURCE!A1480)),SOURCE!B1480&gt;0),IF(ISBLANK(SOURCE!C1480),"",SOURCE!C1480),
IF(SOURCE!B1480&lt;0,VLOOKUP(SOURCE!B1480,lookups!A$1:B$25,2,0),
  IF(ISBLANK(SOURCE!B1480),
    "",
    "/* "&amp;TEXT(SOURCE!B1480,"???0")&amp;" *"&amp;
      SOURCE!C1480&amp;", "&amp; IF(SOURCE!$O$2-LEN(SOURCE!C1480) &gt;= 0, REPT(" ",SOURCE!$O$2-LEN(SOURCE!C1480)), "")&amp;
      SOURCE!D1480&amp;", "&amp; IF(SOURCE!$P$2-LEN(SOURCE!D1480) &gt;= 0, REPT(" ",SOURCE!$P$2-LEN(SOURCE!D1480)), "")&amp;
      SOURCE!E1480&amp;", "&amp; IF(SOURCE!$Q$2-LEN(SOURCE!E1480) &gt;=0, REPT(" ",SOURCE!$Q$2-LEN(SOURCE!E1480)), "")&amp;
      SOURCE!F1480&amp;", "&amp; IF(SOURCE!$R$2-LEN(SOURCE!F1480) &gt;= 0, REPT(" ",SOURCE!$R$2-LEN(SOURCE!F1480)+2), "")&amp;"("&amp;
      SUBSTITUTE(TEXT(SOURCE!G1480,"??0"),"  ","")&amp;" &lt;&lt; TAM_MAX_BITS) |"&amp; IF(SOURCE!$S$2-3 &gt;= 0, REPT(" ",SOURCE!$S$2-5+4+1-1-LEN(SUBSTITUTE(SUBSTITUTE(TEXT(SOURCE!H1480,"????0"),"  ","")," ",""))), "")&amp;
      SUBSTITUTE(SUBSTITUTE(TEXT(SOURCE!H1480,"????0"),"  ","")," ","")&amp;","&amp; IF(SOURCE!$T$2-3 &gt;= 0, REPT(" ",SOURCE!$T$2-3-5), "")&amp;
      SOURCE!I1480&amp;" | "&amp; IF(SOURCE!$U$2-LEN(SOURCE!I1480) &gt;= 0, REPT(" ",SOURCE!$U$2-LEN(SOURCE!I1480)), "")&amp;
      SOURCE!J1480&amp;      IF(SOURCE!$V$2-LEN(SOURCE!J1480) &gt;= 0, REPT(" ",SOURCE!$V$2-LEN(SOURCE!J1480)), "")&amp;
  " | "&amp; SOURCE!K1480&amp;      IF(SOURCE!$X$2-LEN(SOURCE!K1480) &gt;= 0, REPT(" ",SOURCE!$X$2-LEN(SOURCE!K1480)), "")&amp;
      "},"&amp;IF(SOURCE!L1480&lt;&gt;"",""&amp;SOURCE!L1480,"")
 )
)
)</f>
        <v>/* 1442 */  { fnDblMultiply,               NOPARAM,                     "DBL" STD_CROSS,                               "DBL" STD_CROSS,                               (0 &lt;&lt; TAM_MAX_BITS) |     0, CAT_FNCT | SLS_ENABLED   | US_ENABLED  },</v>
      </c>
    </row>
    <row r="1481" spans="1:1">
      <c r="A1481" s="168" t="str">
        <f>IF(AND(OR(SOURCE!A1481="",ISBLANK(SOURCE!A1481)),SOURCE!B1481&gt;0),IF(ISBLANK(SOURCE!C1481),"",SOURCE!C1481),
IF(SOURCE!B1481&lt;0,VLOOKUP(SOURCE!B1481,lookups!A$1:B$25,2,0),
  IF(ISBLANK(SOURCE!B1481),
    "",
    "/* "&amp;TEXT(SOURCE!B1481,"???0")&amp;" *"&amp;
      SOURCE!C1481&amp;", "&amp; IF(SOURCE!$O$2-LEN(SOURCE!C1481) &gt;= 0, REPT(" ",SOURCE!$O$2-LEN(SOURCE!C1481)), "")&amp;
      SOURCE!D1481&amp;", "&amp; IF(SOURCE!$P$2-LEN(SOURCE!D1481) &gt;= 0, REPT(" ",SOURCE!$P$2-LEN(SOURCE!D1481)), "")&amp;
      SOURCE!E1481&amp;", "&amp; IF(SOURCE!$Q$2-LEN(SOURCE!E1481) &gt;=0, REPT(" ",SOURCE!$Q$2-LEN(SOURCE!E1481)), "")&amp;
      SOURCE!F1481&amp;", "&amp; IF(SOURCE!$R$2-LEN(SOURCE!F1481) &gt;= 0, REPT(" ",SOURCE!$R$2-LEN(SOURCE!F1481)+2), "")&amp;"("&amp;
      SUBSTITUTE(TEXT(SOURCE!G1481,"??0"),"  ","")&amp;" &lt;&lt; TAM_MAX_BITS) |"&amp; IF(SOURCE!$S$2-3 &gt;= 0, REPT(" ",SOURCE!$S$2-5+4+1-1-LEN(SUBSTITUTE(SUBSTITUTE(TEXT(SOURCE!H1481,"????0"),"  ","")," ",""))), "")&amp;
      SUBSTITUTE(SUBSTITUTE(TEXT(SOURCE!H1481,"????0"),"  ","")," ","")&amp;","&amp; IF(SOURCE!$T$2-3 &gt;= 0, REPT(" ",SOURCE!$T$2-3-5), "")&amp;
      SOURCE!I1481&amp;" | "&amp; IF(SOURCE!$U$2-LEN(SOURCE!I1481) &gt;= 0, REPT(" ",SOURCE!$U$2-LEN(SOURCE!I1481)), "")&amp;
      SOURCE!J1481&amp;      IF(SOURCE!$V$2-LEN(SOURCE!J1481) &gt;= 0, REPT(" ",SOURCE!$V$2-LEN(SOURCE!J1481)), "")&amp;
  " | "&amp; SOURCE!K1481&amp;      IF(SOURCE!$X$2-LEN(SOURCE!K1481) &gt;= 0, REPT(" ",SOURCE!$X$2-LEN(SOURCE!K1481)), "")&amp;
      "},"&amp;IF(SOURCE!L1481&lt;&gt;"",""&amp;SOURCE!L1481,"")
 )
)
)</f>
        <v>/* 1443 */  { fnDblDivide,                 NOPARAM,                     "DBL/",                                        "DBL/",                                        (0 &lt;&lt; TAM_MAX_BITS) |     0, CAT_FNCT | SLS_ENABLED   | US_ENABLED  },</v>
      </c>
    </row>
    <row r="1482" spans="1:1">
      <c r="A1482" s="168" t="str">
        <f>IF(AND(OR(SOURCE!A1482="",ISBLANK(SOURCE!A1482)),SOURCE!B1482&gt;0),IF(ISBLANK(SOURCE!C1482),"",SOURCE!C1482),
IF(SOURCE!B1482&lt;0,VLOOKUP(SOURCE!B1482,lookups!A$1:B$25,2,0),
  IF(ISBLANK(SOURCE!B1482),
    "",
    "/* "&amp;TEXT(SOURCE!B1482,"???0")&amp;" *"&amp;
      SOURCE!C1482&amp;", "&amp; IF(SOURCE!$O$2-LEN(SOURCE!C1482) &gt;= 0, REPT(" ",SOURCE!$O$2-LEN(SOURCE!C1482)), "")&amp;
      SOURCE!D1482&amp;", "&amp; IF(SOURCE!$P$2-LEN(SOURCE!D1482) &gt;= 0, REPT(" ",SOURCE!$P$2-LEN(SOURCE!D1482)), "")&amp;
      SOURCE!E1482&amp;", "&amp; IF(SOURCE!$Q$2-LEN(SOURCE!E1482) &gt;=0, REPT(" ",SOURCE!$Q$2-LEN(SOURCE!E1482)), "")&amp;
      SOURCE!F1482&amp;", "&amp; IF(SOURCE!$R$2-LEN(SOURCE!F1482) &gt;= 0, REPT(" ",SOURCE!$R$2-LEN(SOURCE!F1482)+2), "")&amp;"("&amp;
      SUBSTITUTE(TEXT(SOURCE!G1482,"??0"),"  ","")&amp;" &lt;&lt; TAM_MAX_BITS) |"&amp; IF(SOURCE!$S$2-3 &gt;= 0, REPT(" ",SOURCE!$S$2-5+4+1-1-LEN(SUBSTITUTE(SUBSTITUTE(TEXT(SOURCE!H1482,"????0"),"  ","")," ",""))), "")&amp;
      SUBSTITUTE(SUBSTITUTE(TEXT(SOURCE!H1482,"????0"),"  ","")," ","")&amp;","&amp; IF(SOURCE!$T$2-3 &gt;= 0, REPT(" ",SOURCE!$T$2-3-5), "")&amp;
      SOURCE!I1482&amp;" | "&amp; IF(SOURCE!$U$2-LEN(SOURCE!I1482) &gt;= 0, REPT(" ",SOURCE!$U$2-LEN(SOURCE!I1482)), "")&amp;
      SOURCE!J1482&amp;      IF(SOURCE!$V$2-LEN(SOURCE!J1482) &gt;= 0, REPT(" ",SOURCE!$V$2-LEN(SOURCE!J1482)), "")&amp;
  " | "&amp; SOURCE!K1482&amp;      IF(SOURCE!$X$2-LEN(SOURCE!K1482) &gt;= 0, REPT(" ",SOURCE!$X$2-LEN(SOURCE!K1482)), "")&amp;
      "},"&amp;IF(SOURCE!L1482&lt;&gt;"",""&amp;SOURCE!L1482,"")
 )
)
)</f>
        <v>/* 1444 */  { fnDecomp,                    NOPARAM,                     "DECOMP",                                      "DECOMP",                                      (0 &lt;&lt; TAM_MAX_BITS) |     0, CAT_FNCT | SLS_ENABLED   | US_ENABLED  },</v>
      </c>
    </row>
    <row r="1483" spans="1:1">
      <c r="A1483" s="168" t="str">
        <f>IF(AND(OR(SOURCE!A1483="",ISBLANK(SOURCE!A1483)),SOURCE!B1483&gt;0),IF(ISBLANK(SOURCE!C1483),"",SOURCE!C1483),
IF(SOURCE!B1483&lt;0,VLOOKUP(SOURCE!B1483,lookups!A$1:B$25,2,0),
  IF(ISBLANK(SOURCE!B1483),
    "",
    "/* "&amp;TEXT(SOURCE!B1483,"???0")&amp;" *"&amp;
      SOURCE!C1483&amp;", "&amp; IF(SOURCE!$O$2-LEN(SOURCE!C1483) &gt;= 0, REPT(" ",SOURCE!$O$2-LEN(SOURCE!C1483)), "")&amp;
      SOURCE!D1483&amp;", "&amp; IF(SOURCE!$P$2-LEN(SOURCE!D1483) &gt;= 0, REPT(" ",SOURCE!$P$2-LEN(SOURCE!D1483)), "")&amp;
      SOURCE!E1483&amp;", "&amp; IF(SOURCE!$Q$2-LEN(SOURCE!E1483) &gt;=0, REPT(" ",SOURCE!$Q$2-LEN(SOURCE!E1483)), "")&amp;
      SOURCE!F1483&amp;", "&amp; IF(SOURCE!$R$2-LEN(SOURCE!F1483) &gt;= 0, REPT(" ",SOURCE!$R$2-LEN(SOURCE!F1483)+2), "")&amp;"("&amp;
      SUBSTITUTE(TEXT(SOURCE!G1483,"??0"),"  ","")&amp;" &lt;&lt; TAM_MAX_BITS) |"&amp; IF(SOURCE!$S$2-3 &gt;= 0, REPT(" ",SOURCE!$S$2-5+4+1-1-LEN(SUBSTITUTE(SUBSTITUTE(TEXT(SOURCE!H1483,"????0"),"  ","")," ",""))), "")&amp;
      SUBSTITUTE(SUBSTITUTE(TEXT(SOURCE!H1483,"????0"),"  ","")," ","")&amp;","&amp; IF(SOURCE!$T$2-3 &gt;= 0, REPT(" ",SOURCE!$T$2-3-5), "")&amp;
      SOURCE!I1483&amp;" | "&amp; IF(SOURCE!$U$2-LEN(SOURCE!I1483) &gt;= 0, REPT(" ",SOURCE!$U$2-LEN(SOURCE!I1483)), "")&amp;
      SOURCE!J1483&amp;      IF(SOURCE!$V$2-LEN(SOURCE!J1483) &gt;= 0, REPT(" ",SOURCE!$V$2-LEN(SOURCE!J1483)), "")&amp;
  " | "&amp; SOURCE!K1483&amp;      IF(SOURCE!$X$2-LEN(SOURCE!K1483) &gt;= 0, REPT(" ",SOURCE!$X$2-LEN(SOURCE!K1483)), "")&amp;
      "},"&amp;IF(SOURCE!L1483&lt;&gt;"",""&amp;SOURCE!L1483,"")
 )
)
)</f>
        <v>/* 1445 */  { fnAngularMode,               amDegree,                    "DEG",                                         "DEG",                                         (0 &lt;&lt; TAM_MAX_BITS) |     0, CAT_FNCT | SLS_ENABLED   | US_ENABLED  },</v>
      </c>
    </row>
    <row r="1484" spans="1:1">
      <c r="A1484" s="168" t="str">
        <f>IF(AND(OR(SOURCE!A1484="",ISBLANK(SOURCE!A1484)),SOURCE!B1484&gt;0),IF(ISBLANK(SOURCE!C1484),"",SOURCE!C1484),
IF(SOURCE!B1484&lt;0,VLOOKUP(SOURCE!B1484,lookups!A$1:B$25,2,0),
  IF(ISBLANK(SOURCE!B1484),
    "",
    "/* "&amp;TEXT(SOURCE!B1484,"???0")&amp;" *"&amp;
      SOURCE!C1484&amp;", "&amp; IF(SOURCE!$O$2-LEN(SOURCE!C1484) &gt;= 0, REPT(" ",SOURCE!$O$2-LEN(SOURCE!C1484)), "")&amp;
      SOURCE!D1484&amp;", "&amp; IF(SOURCE!$P$2-LEN(SOURCE!D1484) &gt;= 0, REPT(" ",SOURCE!$P$2-LEN(SOURCE!D1484)), "")&amp;
      SOURCE!E1484&amp;", "&amp; IF(SOURCE!$Q$2-LEN(SOURCE!E1484) &gt;=0, REPT(" ",SOURCE!$Q$2-LEN(SOURCE!E1484)), "")&amp;
      SOURCE!F1484&amp;", "&amp; IF(SOURCE!$R$2-LEN(SOURCE!F1484) &gt;= 0, REPT(" ",SOURCE!$R$2-LEN(SOURCE!F1484)+2), "")&amp;"("&amp;
      SUBSTITUTE(TEXT(SOURCE!G1484,"??0"),"  ","")&amp;" &lt;&lt; TAM_MAX_BITS) |"&amp; IF(SOURCE!$S$2-3 &gt;= 0, REPT(" ",SOURCE!$S$2-5+4+1-1-LEN(SUBSTITUTE(SUBSTITUTE(TEXT(SOURCE!H1484,"????0"),"  ","")," ",""))), "")&amp;
      SUBSTITUTE(SUBSTITUTE(TEXT(SOURCE!H1484,"????0"),"  ","")," ","")&amp;","&amp; IF(SOURCE!$T$2-3 &gt;= 0, REPT(" ",SOURCE!$T$2-3-5), "")&amp;
      SOURCE!I1484&amp;" | "&amp; IF(SOURCE!$U$2-LEN(SOURCE!I1484) &gt;= 0, REPT(" ",SOURCE!$U$2-LEN(SOURCE!I1484)), "")&amp;
      SOURCE!J1484&amp;      IF(SOURCE!$V$2-LEN(SOURCE!J1484) &gt;= 0, REPT(" ",SOURCE!$V$2-LEN(SOURCE!J1484)), "")&amp;
  " | "&amp; SOURCE!K1484&amp;      IF(SOURCE!$X$2-LEN(SOURCE!K1484) &gt;= 0, REPT(" ",SOURCE!$X$2-LEN(SOURCE!K1484)), "")&amp;
      "},"&amp;IF(SOURCE!L1484&lt;&gt;"",""&amp;SOURCE!L1484,"")
 )
)
)</f>
        <v>/* 1446 */  { fnCvtToCurrentAngularMode,   amDegree,                    "DEG" STD_RIGHT_ARROW,                         "DEG" STD_RIGHT_ARROW,                         (0 &lt;&lt; TAM_MAX_BITS) |     0, CAT_FNCT | SLS_ENABLED   | US_ENABLED  },</v>
      </c>
    </row>
    <row r="1485" spans="1:1">
      <c r="A1485" s="168" t="str">
        <f>IF(AND(OR(SOURCE!A1485="",ISBLANK(SOURCE!A1485)),SOURCE!B1485&gt;0),IF(ISBLANK(SOURCE!C1485),"",SOURCE!C1485),
IF(SOURCE!B1485&lt;0,VLOOKUP(SOURCE!B1485,lookups!A$1:B$25,2,0),
  IF(ISBLANK(SOURCE!B1485),
    "",
    "/* "&amp;TEXT(SOURCE!B1485,"???0")&amp;" *"&amp;
      SOURCE!C1485&amp;", "&amp; IF(SOURCE!$O$2-LEN(SOURCE!C1485) &gt;= 0, REPT(" ",SOURCE!$O$2-LEN(SOURCE!C1485)), "")&amp;
      SOURCE!D1485&amp;", "&amp; IF(SOURCE!$P$2-LEN(SOURCE!D1485) &gt;= 0, REPT(" ",SOURCE!$P$2-LEN(SOURCE!D1485)), "")&amp;
      SOURCE!E1485&amp;", "&amp; IF(SOURCE!$Q$2-LEN(SOURCE!E1485) &gt;=0, REPT(" ",SOURCE!$Q$2-LEN(SOURCE!E1485)), "")&amp;
      SOURCE!F1485&amp;", "&amp; IF(SOURCE!$R$2-LEN(SOURCE!F1485) &gt;= 0, REPT(" ",SOURCE!$R$2-LEN(SOURCE!F1485)+2), "")&amp;"("&amp;
      SUBSTITUTE(TEXT(SOURCE!G1485,"??0"),"  ","")&amp;" &lt;&lt; TAM_MAX_BITS) |"&amp; IF(SOURCE!$S$2-3 &gt;= 0, REPT(" ",SOURCE!$S$2-5+4+1-1-LEN(SUBSTITUTE(SUBSTITUTE(TEXT(SOURCE!H1485,"????0"),"  ","")," ",""))), "")&amp;
      SUBSTITUTE(SUBSTITUTE(TEXT(SOURCE!H1485,"????0"),"  ","")," ","")&amp;","&amp; IF(SOURCE!$T$2-3 &gt;= 0, REPT(" ",SOURCE!$T$2-3-5), "")&amp;
      SOURCE!I1485&amp;" | "&amp; IF(SOURCE!$U$2-LEN(SOURCE!I1485) &gt;= 0, REPT(" ",SOURCE!$U$2-LEN(SOURCE!I1485)), "")&amp;
      SOURCE!J1485&amp;      IF(SOURCE!$V$2-LEN(SOURCE!J1485) &gt;= 0, REPT(" ",SOURCE!$V$2-LEN(SOURCE!J1485)), "")&amp;
  " | "&amp; SOURCE!K1485&amp;      IF(SOURCE!$X$2-LEN(SOURCE!K1485) &gt;= 0, REPT(" ",SOURCE!$X$2-LEN(SOURCE!K1485)), "")&amp;
      "},"&amp;IF(SOURCE!L1485&lt;&gt;"",""&amp;SOURCE!L1485,"")
 )
)
)</f>
        <v>/* 1447 */  { itemToBeCoded,               NOPARAM,                     "s(a)",                                        "s(a)",                                        (0 &lt;&lt; TAM_MAX_BITS) |     0, CAT_FNCT | SLS_ENABLED   | US_ENABLED  },</v>
      </c>
    </row>
    <row r="1486" spans="1:1">
      <c r="A1486" s="168" t="str">
        <f>IF(AND(OR(SOURCE!A1486="",ISBLANK(SOURCE!A1486)),SOURCE!B1486&gt;0),IF(ISBLANK(SOURCE!C1486),"",SOURCE!C1486),
IF(SOURCE!B1486&lt;0,VLOOKUP(SOURCE!B1486,lookups!A$1:B$25,2,0),
  IF(ISBLANK(SOURCE!B1486),
    "",
    "/* "&amp;TEXT(SOURCE!B1486,"???0")&amp;" *"&amp;
      SOURCE!C1486&amp;", "&amp; IF(SOURCE!$O$2-LEN(SOURCE!C1486) &gt;= 0, REPT(" ",SOURCE!$O$2-LEN(SOURCE!C1486)), "")&amp;
      SOURCE!D1486&amp;", "&amp; IF(SOURCE!$P$2-LEN(SOURCE!D1486) &gt;= 0, REPT(" ",SOURCE!$P$2-LEN(SOURCE!D1486)), "")&amp;
      SOURCE!E1486&amp;", "&amp; IF(SOURCE!$Q$2-LEN(SOURCE!E1486) &gt;=0, REPT(" ",SOURCE!$Q$2-LEN(SOURCE!E1486)), "")&amp;
      SOURCE!F1486&amp;", "&amp; IF(SOURCE!$R$2-LEN(SOURCE!F1486) &gt;= 0, REPT(" ",SOURCE!$R$2-LEN(SOURCE!F1486)+2), "")&amp;"("&amp;
      SUBSTITUTE(TEXT(SOURCE!G1486,"??0"),"  ","")&amp;" &lt;&lt; TAM_MAX_BITS) |"&amp; IF(SOURCE!$S$2-3 &gt;= 0, REPT(" ",SOURCE!$S$2-5+4+1-1-LEN(SUBSTITUTE(SUBSTITUTE(TEXT(SOURCE!H1486,"????0"),"  ","")," ",""))), "")&amp;
      SUBSTITUTE(SUBSTITUTE(TEXT(SOURCE!H1486,"????0"),"  ","")," ","")&amp;","&amp; IF(SOURCE!$T$2-3 &gt;= 0, REPT(" ",SOURCE!$T$2-3-5), "")&amp;
      SOURCE!I1486&amp;" | "&amp; IF(SOURCE!$U$2-LEN(SOURCE!I1486) &gt;= 0, REPT(" ",SOURCE!$U$2-LEN(SOURCE!I1486)), "")&amp;
      SOURCE!J1486&amp;      IF(SOURCE!$V$2-LEN(SOURCE!J1486) &gt;= 0, REPT(" ",SOURCE!$V$2-LEN(SOURCE!J1486)), "")&amp;
  " | "&amp; SOURCE!K1486&amp;      IF(SOURCE!$X$2-LEN(SOURCE!K1486) &gt;= 0, REPT(" ",SOURCE!$X$2-LEN(SOURCE!K1486)), "")&amp;
      "},"&amp;IF(SOURCE!L1486&lt;&gt;"",""&amp;SOURCE!L1486,"")
 )
)
)</f>
        <v>/* 1448 */  { fnDenMax,                    NOPARAM,                     "DENMAX",                                      "DENMAX",                                      (0 &lt;&lt; TAM_MAX_BITS) |     0, CAT_FNCT | SLS_ENABLED   | US_ENABLED  },</v>
      </c>
    </row>
    <row r="1487" spans="1:1">
      <c r="A1487" s="168" t="str">
        <f>IF(AND(OR(SOURCE!A1487="",ISBLANK(SOURCE!A1487)),SOURCE!B1487&gt;0),IF(ISBLANK(SOURCE!C1487),"",SOURCE!C1487),
IF(SOURCE!B1487&lt;0,VLOOKUP(SOURCE!B1487,lookups!A$1:B$25,2,0),
  IF(ISBLANK(SOURCE!B1487),
    "",
    "/* "&amp;TEXT(SOURCE!B1487,"???0")&amp;" *"&amp;
      SOURCE!C1487&amp;", "&amp; IF(SOURCE!$O$2-LEN(SOURCE!C1487) &gt;= 0, REPT(" ",SOURCE!$O$2-LEN(SOURCE!C1487)), "")&amp;
      SOURCE!D1487&amp;", "&amp; IF(SOURCE!$P$2-LEN(SOURCE!D1487) &gt;= 0, REPT(" ",SOURCE!$P$2-LEN(SOURCE!D1487)), "")&amp;
      SOURCE!E1487&amp;", "&amp; IF(SOURCE!$Q$2-LEN(SOURCE!E1487) &gt;=0, REPT(" ",SOURCE!$Q$2-LEN(SOURCE!E1487)), "")&amp;
      SOURCE!F1487&amp;", "&amp; IF(SOURCE!$R$2-LEN(SOURCE!F1487) &gt;= 0, REPT(" ",SOURCE!$R$2-LEN(SOURCE!F1487)+2), "")&amp;"("&amp;
      SUBSTITUTE(TEXT(SOURCE!G1487,"??0"),"  ","")&amp;" &lt;&lt; TAM_MAX_BITS) |"&amp; IF(SOURCE!$S$2-3 &gt;= 0, REPT(" ",SOURCE!$S$2-5+4+1-1-LEN(SUBSTITUTE(SUBSTITUTE(TEXT(SOURCE!H1487,"????0"),"  ","")," ",""))), "")&amp;
      SUBSTITUTE(SUBSTITUTE(TEXT(SOURCE!H1487,"????0"),"  ","")," ","")&amp;","&amp; IF(SOURCE!$T$2-3 &gt;= 0, REPT(" ",SOURCE!$T$2-3-5), "")&amp;
      SOURCE!I1487&amp;" | "&amp; IF(SOURCE!$U$2-LEN(SOURCE!I1487) &gt;= 0, REPT(" ",SOURCE!$U$2-LEN(SOURCE!I1487)), "")&amp;
      SOURCE!J1487&amp;      IF(SOURCE!$V$2-LEN(SOURCE!J1487) &gt;= 0, REPT(" ",SOURCE!$V$2-LEN(SOURCE!J1487)), "")&amp;
  " | "&amp; SOURCE!K1487&amp;      IF(SOURCE!$X$2-LEN(SOURCE!K1487) &gt;= 0, REPT(" ",SOURCE!$X$2-LEN(SOURCE!K1487)), "")&amp;
      "},"&amp;IF(SOURCE!L1487&lt;&gt;"",""&amp;SOURCE!L1487,"")
 )
)
)</f>
        <v>/* 1449 */  { fnDot,                       NOPARAM,                     "DOT",                                         "dot",                                         (0 &lt;&lt; TAM_MAX_BITS) |     0, CAT_FNCT | SLS_ENABLED   | US_ENABLED  },</v>
      </c>
    </row>
    <row r="1488" spans="1:1">
      <c r="A1488" s="168" t="str">
        <f>IF(AND(OR(SOURCE!A1488="",ISBLANK(SOURCE!A1488)),SOURCE!B1488&gt;0),IF(ISBLANK(SOURCE!C1488),"",SOURCE!C1488),
IF(SOURCE!B1488&lt;0,VLOOKUP(SOURCE!B1488,lookups!A$1:B$25,2,0),
  IF(ISBLANK(SOURCE!B1488),
    "",
    "/* "&amp;TEXT(SOURCE!B1488,"???0")&amp;" *"&amp;
      SOURCE!C1488&amp;", "&amp; IF(SOURCE!$O$2-LEN(SOURCE!C1488) &gt;= 0, REPT(" ",SOURCE!$O$2-LEN(SOURCE!C1488)), "")&amp;
      SOURCE!D1488&amp;", "&amp; IF(SOURCE!$P$2-LEN(SOURCE!D1488) &gt;= 0, REPT(" ",SOURCE!$P$2-LEN(SOURCE!D1488)), "")&amp;
      SOURCE!E1488&amp;", "&amp; IF(SOURCE!$Q$2-LEN(SOURCE!E1488) &gt;=0, REPT(" ",SOURCE!$Q$2-LEN(SOURCE!E1488)), "")&amp;
      SOURCE!F1488&amp;", "&amp; IF(SOURCE!$R$2-LEN(SOURCE!F1488) &gt;= 0, REPT(" ",SOURCE!$R$2-LEN(SOURCE!F1488)+2), "")&amp;"("&amp;
      SUBSTITUTE(TEXT(SOURCE!G1488,"??0"),"  ","")&amp;" &lt;&lt; TAM_MAX_BITS) |"&amp; IF(SOURCE!$S$2-3 &gt;= 0, REPT(" ",SOURCE!$S$2-5+4+1-1-LEN(SUBSTITUTE(SUBSTITUTE(TEXT(SOURCE!H1488,"????0"),"  ","")," ",""))), "")&amp;
      SUBSTITUTE(SUBSTITUTE(TEXT(SOURCE!H1488,"????0"),"  ","")," ","")&amp;","&amp; IF(SOURCE!$T$2-3 &gt;= 0, REPT(" ",SOURCE!$T$2-3-5), "")&amp;
      SOURCE!I1488&amp;" | "&amp; IF(SOURCE!$U$2-LEN(SOURCE!I1488) &gt;= 0, REPT(" ",SOURCE!$U$2-LEN(SOURCE!I1488)), "")&amp;
      SOURCE!J1488&amp;      IF(SOURCE!$V$2-LEN(SOURCE!J1488) &gt;= 0, REPT(" ",SOURCE!$V$2-LEN(SOURCE!J1488)), "")&amp;
  " | "&amp; SOURCE!K1488&amp;      IF(SOURCE!$X$2-LEN(SOURCE!K1488) &gt;= 0, REPT(" ",SOURCE!$X$2-LEN(SOURCE!K1488)), "")&amp;
      "},"&amp;IF(SOURCE!L1488&lt;&gt;"",""&amp;SOURCE!L1488,"")
 )
)
)</f>
        <v>/* 1450 */  { fnDisplayStack,              TM_VALUE,                    "DSTACK",                                      "DSTACK",                                      (1 &lt;&lt; TAM_MAX_BITS) |     4, CAT_FNCT | SLS_ENABLED   | US_ENABLED  },</v>
      </c>
    </row>
    <row r="1489" spans="1:1">
      <c r="A1489" s="168" t="str">
        <f>IF(AND(OR(SOURCE!A1489="",ISBLANK(SOURCE!A1489)),SOURCE!B1489&gt;0),IF(ISBLANK(SOURCE!C1489),"",SOURCE!C1489),
IF(SOURCE!B1489&lt;0,VLOOKUP(SOURCE!B1489,lookups!A$1:B$25,2,0),
  IF(ISBLANK(SOURCE!B1489),
    "",
    "/* "&amp;TEXT(SOURCE!B1489,"???0")&amp;" *"&amp;
      SOURCE!C1489&amp;", "&amp; IF(SOURCE!$O$2-LEN(SOURCE!C1489) &gt;= 0, REPT(" ",SOURCE!$O$2-LEN(SOURCE!C1489)), "")&amp;
      SOURCE!D1489&amp;", "&amp; IF(SOURCE!$P$2-LEN(SOURCE!D1489) &gt;= 0, REPT(" ",SOURCE!$P$2-LEN(SOURCE!D1489)), "")&amp;
      SOURCE!E1489&amp;", "&amp; IF(SOURCE!$Q$2-LEN(SOURCE!E1489) &gt;=0, REPT(" ",SOURCE!$Q$2-LEN(SOURCE!E1489)), "")&amp;
      SOURCE!F1489&amp;", "&amp; IF(SOURCE!$R$2-LEN(SOURCE!F1489) &gt;= 0, REPT(" ",SOURCE!$R$2-LEN(SOURCE!F1489)+2), "")&amp;"("&amp;
      SUBSTITUTE(TEXT(SOURCE!G1489,"??0"),"  ","")&amp;" &lt;&lt; TAM_MAX_BITS) |"&amp; IF(SOURCE!$S$2-3 &gt;= 0, REPT(" ",SOURCE!$S$2-5+4+1-1-LEN(SUBSTITUTE(SUBSTITUTE(TEXT(SOURCE!H1489,"????0"),"  ","")," ",""))), "")&amp;
      SUBSTITUTE(SUBSTITUTE(TEXT(SOURCE!H1489,"????0"),"  ","")," ","")&amp;","&amp; IF(SOURCE!$T$2-3 &gt;= 0, REPT(" ",SOURCE!$T$2-3-5), "")&amp;
      SOURCE!I1489&amp;" | "&amp; IF(SOURCE!$U$2-LEN(SOURCE!I1489) &gt;= 0, REPT(" ",SOURCE!$U$2-LEN(SOURCE!I1489)), "")&amp;
      SOURCE!J1489&amp;      IF(SOURCE!$V$2-LEN(SOURCE!J1489) &gt;= 0, REPT(" ",SOURCE!$V$2-LEN(SOURCE!J1489)), "")&amp;
  " | "&amp; SOURCE!K1489&amp;      IF(SOURCE!$X$2-LEN(SOURCE!K1489) &gt;= 0, REPT(" ",SOURCE!$X$2-LEN(SOURCE!K1489)), "")&amp;
      "},"&amp;IF(SOURCE!L1489&lt;&gt;"",""&amp;SOURCE!L1489,"")
 )
)
)</f>
        <v>/* 1451 */  { fnAngularMode,               amDMS,                       "D.MS",                                        "d.ms",                                        (0 &lt;&lt; TAM_MAX_BITS) |     0, CAT_FNCT | SLS_ENABLED   | US_ENABLED  },</v>
      </c>
    </row>
    <row r="1490" spans="1:1">
      <c r="A1490" s="168" t="str">
        <f>IF(AND(OR(SOURCE!A1490="",ISBLANK(SOURCE!A1490)),SOURCE!B1490&gt;0),IF(ISBLANK(SOURCE!C1490),"",SOURCE!C1490),
IF(SOURCE!B1490&lt;0,VLOOKUP(SOURCE!B1490,lookups!A$1:B$25,2,0),
  IF(ISBLANK(SOURCE!B1490),
    "",
    "/* "&amp;TEXT(SOURCE!B1490,"???0")&amp;" *"&amp;
      SOURCE!C1490&amp;", "&amp; IF(SOURCE!$O$2-LEN(SOURCE!C1490) &gt;= 0, REPT(" ",SOURCE!$O$2-LEN(SOURCE!C1490)), "")&amp;
      SOURCE!D1490&amp;", "&amp; IF(SOURCE!$P$2-LEN(SOURCE!D1490) &gt;= 0, REPT(" ",SOURCE!$P$2-LEN(SOURCE!D1490)), "")&amp;
      SOURCE!E1490&amp;", "&amp; IF(SOURCE!$Q$2-LEN(SOURCE!E1490) &gt;=0, REPT(" ",SOURCE!$Q$2-LEN(SOURCE!E1490)), "")&amp;
      SOURCE!F1490&amp;", "&amp; IF(SOURCE!$R$2-LEN(SOURCE!F1490) &gt;= 0, REPT(" ",SOURCE!$R$2-LEN(SOURCE!F1490)+2), "")&amp;"("&amp;
      SUBSTITUTE(TEXT(SOURCE!G1490,"??0"),"  ","")&amp;" &lt;&lt; TAM_MAX_BITS) |"&amp; IF(SOURCE!$S$2-3 &gt;= 0, REPT(" ",SOURCE!$S$2-5+4+1-1-LEN(SUBSTITUTE(SUBSTITUTE(TEXT(SOURCE!H1490,"????0"),"  ","")," ",""))), "")&amp;
      SUBSTITUTE(SUBSTITUTE(TEXT(SOURCE!H1490,"????0"),"  ","")," ","")&amp;","&amp; IF(SOURCE!$T$2-3 &gt;= 0, REPT(" ",SOURCE!$T$2-3-5), "")&amp;
      SOURCE!I1490&amp;" | "&amp; IF(SOURCE!$U$2-LEN(SOURCE!I1490) &gt;= 0, REPT(" ",SOURCE!$U$2-LEN(SOURCE!I1490)), "")&amp;
      SOURCE!J1490&amp;      IF(SOURCE!$V$2-LEN(SOURCE!J1490) &gt;= 0, REPT(" ",SOURCE!$V$2-LEN(SOURCE!J1490)), "")&amp;
  " | "&amp; SOURCE!K1490&amp;      IF(SOURCE!$X$2-LEN(SOURCE!K1490) &gt;= 0, REPT(" ",SOURCE!$X$2-LEN(SOURCE!K1490)), "")&amp;
      "},"&amp;IF(SOURCE!L1490&lt;&gt;"",""&amp;SOURCE!L1490,"")
 )
)
)</f>
        <v>/* 1452 */  { fnCvtToCurrentAngularMode,   amDMS,                       "D.MS" STD_RIGHT_ARROW,                        "D.MS" STD_RIGHT_ARROW,                        (0 &lt;&lt; TAM_MAX_BITS) |     0, CAT_FNCT | SLS_ENABLED   | US_ENABLED  },</v>
      </c>
    </row>
    <row r="1491" spans="1:1">
      <c r="A1491" s="168" t="str">
        <f>IF(AND(OR(SOURCE!A1491="",ISBLANK(SOURCE!A1491)),SOURCE!B1491&gt;0),IF(ISBLANK(SOURCE!C1491),"",SOURCE!C1491),
IF(SOURCE!B1491&lt;0,VLOOKUP(SOURCE!B1491,lookups!A$1:B$25,2,0),
  IF(ISBLANK(SOURCE!B1491),
    "",
    "/* "&amp;TEXT(SOURCE!B1491,"???0")&amp;" *"&amp;
      SOURCE!C1491&amp;", "&amp; IF(SOURCE!$O$2-LEN(SOURCE!C1491) &gt;= 0, REPT(" ",SOURCE!$O$2-LEN(SOURCE!C1491)), "")&amp;
      SOURCE!D1491&amp;", "&amp; IF(SOURCE!$P$2-LEN(SOURCE!D1491) &gt;= 0, REPT(" ",SOURCE!$P$2-LEN(SOURCE!D1491)), "")&amp;
      SOURCE!E1491&amp;", "&amp; IF(SOURCE!$Q$2-LEN(SOURCE!E1491) &gt;=0, REPT(" ",SOURCE!$Q$2-LEN(SOURCE!E1491)), "")&amp;
      SOURCE!F1491&amp;", "&amp; IF(SOURCE!$R$2-LEN(SOURCE!F1491) &gt;= 0, REPT(" ",SOURCE!$R$2-LEN(SOURCE!F1491)+2), "")&amp;"("&amp;
      SUBSTITUTE(TEXT(SOURCE!G1491,"??0"),"  ","")&amp;" &lt;&lt; TAM_MAX_BITS) |"&amp; IF(SOURCE!$S$2-3 &gt;= 0, REPT(" ",SOURCE!$S$2-5+4+1-1-LEN(SUBSTITUTE(SUBSTITUTE(TEXT(SOURCE!H1491,"????0"),"  ","")," ",""))), "")&amp;
      SUBSTITUTE(SUBSTITUTE(TEXT(SOURCE!H1491,"????0"),"  ","")," ","")&amp;","&amp; IF(SOURCE!$T$2-3 &gt;= 0, REPT(" ",SOURCE!$T$2-3-5), "")&amp;
      SOURCE!I1491&amp;" | "&amp; IF(SOURCE!$U$2-LEN(SOURCE!I1491) &gt;= 0, REPT(" ",SOURCE!$U$2-LEN(SOURCE!I1491)), "")&amp;
      SOURCE!J1491&amp;      IF(SOURCE!$V$2-LEN(SOURCE!J1491) &gt;= 0, REPT(" ",SOURCE!$V$2-LEN(SOURCE!J1491)), "")&amp;
  " | "&amp; SOURCE!K1491&amp;      IF(SOURCE!$X$2-LEN(SOURCE!K1491) &gt;= 0, REPT(" ",SOURCE!$X$2-LEN(SOURCE!K1491)), "")&amp;
      "},"&amp;IF(SOURCE!L1491&lt;&gt;"",""&amp;SOURCE!L1491,"")
 )
)
)</f>
        <v>/* 1453 */  { fnSetDateFormat,             ITM_DMY,                     "D.MY",                                        "D.MY",                                        (0 &lt;&lt; TAM_MAX_BITS) |     0, CAT_FNCT | SLS_ENABLED   | US_ENABLED  },</v>
      </c>
    </row>
    <row r="1492" spans="1:1">
      <c r="A1492" s="168" t="str">
        <f>IF(AND(OR(SOURCE!A1492="",ISBLANK(SOURCE!A1492)),SOURCE!B1492&gt;0),IF(ISBLANK(SOURCE!C1492),"",SOURCE!C1492),
IF(SOURCE!B1492&lt;0,VLOOKUP(SOURCE!B1492,lookups!A$1:B$25,2,0),
  IF(ISBLANK(SOURCE!B1492),
    "",
    "/* "&amp;TEXT(SOURCE!B1492,"???0")&amp;" *"&amp;
      SOURCE!C1492&amp;", "&amp; IF(SOURCE!$O$2-LEN(SOURCE!C1492) &gt;= 0, REPT(" ",SOURCE!$O$2-LEN(SOURCE!C1492)), "")&amp;
      SOURCE!D1492&amp;", "&amp; IF(SOURCE!$P$2-LEN(SOURCE!D1492) &gt;= 0, REPT(" ",SOURCE!$P$2-LEN(SOURCE!D1492)), "")&amp;
      SOURCE!E1492&amp;", "&amp; IF(SOURCE!$Q$2-LEN(SOURCE!E1492) &gt;=0, REPT(" ",SOURCE!$Q$2-LEN(SOURCE!E1492)), "")&amp;
      SOURCE!F1492&amp;", "&amp; IF(SOURCE!$R$2-LEN(SOURCE!F1492) &gt;= 0, REPT(" ",SOURCE!$R$2-LEN(SOURCE!F1492)+2), "")&amp;"("&amp;
      SUBSTITUTE(TEXT(SOURCE!G1492,"??0"),"  ","")&amp;" &lt;&lt; TAM_MAX_BITS) |"&amp; IF(SOURCE!$S$2-3 &gt;= 0, REPT(" ",SOURCE!$S$2-5+4+1-1-LEN(SUBSTITUTE(SUBSTITUTE(TEXT(SOURCE!H1492,"????0"),"  ","")," ",""))), "")&amp;
      SUBSTITUTE(SUBSTITUTE(TEXT(SOURCE!H1492,"????0"),"  ","")," ","")&amp;","&amp; IF(SOURCE!$T$2-3 &gt;= 0, REPT(" ",SOURCE!$T$2-3-5), "")&amp;
      SOURCE!I1492&amp;" | "&amp; IF(SOURCE!$U$2-LEN(SOURCE!I1492) &gt;= 0, REPT(" ",SOURCE!$U$2-LEN(SOURCE!I1492)), "")&amp;
      SOURCE!J1492&amp;      IF(SOURCE!$V$2-LEN(SOURCE!J1492) &gt;= 0, REPT(" ",SOURCE!$V$2-LEN(SOURCE!J1492)), "")&amp;
  " | "&amp; SOURCE!K1492&amp;      IF(SOURCE!$X$2-LEN(SOURCE!K1492) &gt;= 0, REPT(" ",SOURCE!$X$2-LEN(SOURCE!K1492)), "")&amp;
      "},"&amp;IF(SOURCE!L1492&lt;&gt;"",""&amp;SOURCE!L1492,"")
 )
)
)</f>
        <v>/* 1454 */  { fnDateToJulian,              NOPARAM,                     "D" STD_RIGHT_ARROW "J",                       "D" STD_RIGHT_ARROW "J",                       (0 &lt;&lt; TAM_MAX_BITS) |     0, CAT_FNCT | SLS_ENABLED   | US_ENABLED  },</v>
      </c>
    </row>
    <row r="1493" spans="1:1">
      <c r="A1493" s="168" t="str">
        <f>IF(AND(OR(SOURCE!A1493="",ISBLANK(SOURCE!A1493)),SOURCE!B1493&gt;0),IF(ISBLANK(SOURCE!C1493),"",SOURCE!C1493),
IF(SOURCE!B1493&lt;0,VLOOKUP(SOURCE!B1493,lookups!A$1:B$25,2,0),
  IF(ISBLANK(SOURCE!B1493),
    "",
    "/* "&amp;TEXT(SOURCE!B1493,"???0")&amp;" *"&amp;
      SOURCE!C1493&amp;", "&amp; IF(SOURCE!$O$2-LEN(SOURCE!C1493) &gt;= 0, REPT(" ",SOURCE!$O$2-LEN(SOURCE!C1493)), "")&amp;
      SOURCE!D1493&amp;", "&amp; IF(SOURCE!$P$2-LEN(SOURCE!D1493) &gt;= 0, REPT(" ",SOURCE!$P$2-LEN(SOURCE!D1493)), "")&amp;
      SOURCE!E1493&amp;", "&amp; IF(SOURCE!$Q$2-LEN(SOURCE!E1493) &gt;=0, REPT(" ",SOURCE!$Q$2-LEN(SOURCE!E1493)), "")&amp;
      SOURCE!F1493&amp;", "&amp; IF(SOURCE!$R$2-LEN(SOURCE!F1493) &gt;= 0, REPT(" ",SOURCE!$R$2-LEN(SOURCE!F1493)+2), "")&amp;"("&amp;
      SUBSTITUTE(TEXT(SOURCE!G1493,"??0"),"  ","")&amp;" &lt;&lt; TAM_MAX_BITS) |"&amp; IF(SOURCE!$S$2-3 &gt;= 0, REPT(" ",SOURCE!$S$2-5+4+1-1-LEN(SUBSTITUTE(SUBSTITUTE(TEXT(SOURCE!H1493,"????0"),"  ","")," ",""))), "")&amp;
      SUBSTITUTE(SUBSTITUTE(TEXT(SOURCE!H1493,"????0"),"  ","")," ","")&amp;","&amp; IF(SOURCE!$T$2-3 &gt;= 0, REPT(" ",SOURCE!$T$2-3-5), "")&amp;
      SOURCE!I1493&amp;" | "&amp; IF(SOURCE!$U$2-LEN(SOURCE!I1493) &gt;= 0, REPT(" ",SOURCE!$U$2-LEN(SOURCE!I1493)), "")&amp;
      SOURCE!J1493&amp;      IF(SOURCE!$V$2-LEN(SOURCE!J1493) &gt;= 0, REPT(" ",SOURCE!$V$2-LEN(SOURCE!J1493)), "")&amp;
  " | "&amp; SOURCE!K1493&amp;      IF(SOURCE!$X$2-LEN(SOURCE!K1493) &gt;= 0, REPT(" ",SOURCE!$X$2-LEN(SOURCE!K1493)), "")&amp;
      "},"&amp;IF(SOURCE!L1493&lt;&gt;"",""&amp;SOURCE!L1493,"")
 )
)
)</f>
        <v>/* 1455 */  { itemToBeCoded,               NOPARAM,                     "DELITM",                                      "DELITM",                                      (0 &lt;&lt; TAM_MAX_BITS) |     0, CAT_FNCT | SLS_ENABLED   | US_ENABLED  },</v>
      </c>
    </row>
    <row r="1494" spans="1:1">
      <c r="A1494" s="168" t="str">
        <f>IF(AND(OR(SOURCE!A1494="",ISBLANK(SOURCE!A1494)),SOURCE!B1494&gt;0),IF(ISBLANK(SOURCE!C1494),"",SOURCE!C1494),
IF(SOURCE!B1494&lt;0,VLOOKUP(SOURCE!B1494,lookups!A$1:B$25,2,0),
  IF(ISBLANK(SOURCE!B1494),
    "",
    "/* "&amp;TEXT(SOURCE!B1494,"???0")&amp;" *"&amp;
      SOURCE!C1494&amp;", "&amp; IF(SOURCE!$O$2-LEN(SOURCE!C1494) &gt;= 0, REPT(" ",SOURCE!$O$2-LEN(SOURCE!C1494)), "")&amp;
      SOURCE!D1494&amp;", "&amp; IF(SOURCE!$P$2-LEN(SOURCE!D1494) &gt;= 0, REPT(" ",SOURCE!$P$2-LEN(SOURCE!D1494)), "")&amp;
      SOURCE!E1494&amp;", "&amp; IF(SOURCE!$Q$2-LEN(SOURCE!E1494) &gt;=0, REPT(" ",SOURCE!$Q$2-LEN(SOURCE!E1494)), "")&amp;
      SOURCE!F1494&amp;", "&amp; IF(SOURCE!$R$2-LEN(SOURCE!F1494) &gt;= 0, REPT(" ",SOURCE!$R$2-LEN(SOURCE!F1494)+2), "")&amp;"("&amp;
      SUBSTITUTE(TEXT(SOURCE!G1494,"??0"),"  ","")&amp;" &lt;&lt; TAM_MAX_BITS) |"&amp; IF(SOURCE!$S$2-3 &gt;= 0, REPT(" ",SOURCE!$S$2-5+4+1-1-LEN(SUBSTITUTE(SUBSTITUTE(TEXT(SOURCE!H1494,"????0"),"  ","")," ",""))), "")&amp;
      SUBSTITUTE(SUBSTITUTE(TEXT(SOURCE!H1494,"????0"),"  ","")," ","")&amp;","&amp; IF(SOURCE!$T$2-3 &gt;= 0, REPT(" ",SOURCE!$T$2-3-5), "")&amp;
      SOURCE!I1494&amp;" | "&amp; IF(SOURCE!$U$2-LEN(SOURCE!I1494) &gt;= 0, REPT(" ",SOURCE!$U$2-LEN(SOURCE!I1494)), "")&amp;
      SOURCE!J1494&amp;      IF(SOURCE!$V$2-LEN(SOURCE!J1494) &gt;= 0, REPT(" ",SOURCE!$V$2-LEN(SOURCE!J1494)), "")&amp;
  " | "&amp; SOURCE!K1494&amp;      IF(SOURCE!$X$2-LEN(SOURCE!K1494) &gt;= 0, REPT(" ",SOURCE!$X$2-LEN(SOURCE!K1494)), "")&amp;
      "},"&amp;IF(SOURCE!L1494&lt;&gt;"",""&amp;SOURCE!L1494,"")
 )
)
)</f>
        <v>/* 1456 */  { itemToBeCoded,               NOPARAM,                     "EIGVAL",                                      "EIGVAL",                                      (0 &lt;&lt; TAM_MAX_BITS) |     0, CAT_FNCT | SLS_ENABLED   | US_ENABLED  },</v>
      </c>
    </row>
    <row r="1495" spans="1:1">
      <c r="A1495" s="168" t="str">
        <f>IF(AND(OR(SOURCE!A1495="",ISBLANK(SOURCE!A1495)),SOURCE!B1495&gt;0),IF(ISBLANK(SOURCE!C1495),"",SOURCE!C1495),
IF(SOURCE!B1495&lt;0,VLOOKUP(SOURCE!B1495,lookups!A$1:B$25,2,0),
  IF(ISBLANK(SOURCE!B1495),
    "",
    "/* "&amp;TEXT(SOURCE!B1495,"???0")&amp;" *"&amp;
      SOURCE!C1495&amp;", "&amp; IF(SOURCE!$O$2-LEN(SOURCE!C1495) &gt;= 0, REPT(" ",SOURCE!$O$2-LEN(SOURCE!C1495)), "")&amp;
      SOURCE!D1495&amp;", "&amp; IF(SOURCE!$P$2-LEN(SOURCE!D1495) &gt;= 0, REPT(" ",SOURCE!$P$2-LEN(SOURCE!D1495)), "")&amp;
      SOURCE!E1495&amp;", "&amp; IF(SOURCE!$Q$2-LEN(SOURCE!E1495) &gt;=0, REPT(" ",SOURCE!$Q$2-LEN(SOURCE!E1495)), "")&amp;
      SOURCE!F1495&amp;", "&amp; IF(SOURCE!$R$2-LEN(SOURCE!F1495) &gt;= 0, REPT(" ",SOURCE!$R$2-LEN(SOURCE!F1495)+2), "")&amp;"("&amp;
      SUBSTITUTE(TEXT(SOURCE!G1495,"??0"),"  ","")&amp;" &lt;&lt; TAM_MAX_BITS) |"&amp; IF(SOURCE!$S$2-3 &gt;= 0, REPT(" ",SOURCE!$S$2-5+4+1-1-LEN(SUBSTITUTE(SUBSTITUTE(TEXT(SOURCE!H1495,"????0"),"  ","")," ",""))), "")&amp;
      SUBSTITUTE(SUBSTITUTE(TEXT(SOURCE!H1495,"????0"),"  ","")," ","")&amp;","&amp; IF(SOURCE!$T$2-3 &gt;= 0, REPT(" ",SOURCE!$T$2-3-5), "")&amp;
      SOURCE!I1495&amp;" | "&amp; IF(SOURCE!$U$2-LEN(SOURCE!I1495) &gt;= 0, REPT(" ",SOURCE!$U$2-LEN(SOURCE!I1495)), "")&amp;
      SOURCE!J1495&amp;      IF(SOURCE!$V$2-LEN(SOURCE!J1495) &gt;= 0, REPT(" ",SOURCE!$V$2-LEN(SOURCE!J1495)), "")&amp;
  " | "&amp; SOURCE!K1495&amp;      IF(SOURCE!$X$2-LEN(SOURCE!K1495) &gt;= 0, REPT(" ",SOURCE!$X$2-LEN(SOURCE!K1495)), "")&amp;
      "},"&amp;IF(SOURCE!L1495&lt;&gt;"",""&amp;SOURCE!L1495,"")
 )
)
)</f>
        <v>/* 1457 */  { itemToBeCoded,               NOPARAM,                     "EIGVEC",                                      "EIGVEC",                                      (0 &lt;&lt; TAM_MAX_BITS) |     0, CAT_FNCT | SLS_ENABLED   | US_ENABLED  },</v>
      </c>
    </row>
    <row r="1496" spans="1:1">
      <c r="A1496" s="168" t="str">
        <f>IF(AND(OR(SOURCE!A1496="",ISBLANK(SOURCE!A1496)),SOURCE!B1496&gt;0),IF(ISBLANK(SOURCE!C1496),"",SOURCE!C1496),
IF(SOURCE!B1496&lt;0,VLOOKUP(SOURCE!B1496,lookups!A$1:B$25,2,0),
  IF(ISBLANK(SOURCE!B1496),
    "",
    "/* "&amp;TEXT(SOURCE!B1496,"???0")&amp;" *"&amp;
      SOURCE!C1496&amp;", "&amp; IF(SOURCE!$O$2-LEN(SOURCE!C1496) &gt;= 0, REPT(" ",SOURCE!$O$2-LEN(SOURCE!C1496)), "")&amp;
      SOURCE!D1496&amp;", "&amp; IF(SOURCE!$P$2-LEN(SOURCE!D1496) &gt;= 0, REPT(" ",SOURCE!$P$2-LEN(SOURCE!D1496)), "")&amp;
      SOURCE!E1496&amp;", "&amp; IF(SOURCE!$Q$2-LEN(SOURCE!E1496) &gt;=0, REPT(" ",SOURCE!$Q$2-LEN(SOURCE!E1496)), "")&amp;
      SOURCE!F1496&amp;", "&amp; IF(SOURCE!$R$2-LEN(SOURCE!F1496) &gt;= 0, REPT(" ",SOURCE!$R$2-LEN(SOURCE!F1496)+2), "")&amp;"("&amp;
      SUBSTITUTE(TEXT(SOURCE!G1496,"??0"),"  ","")&amp;" &lt;&lt; TAM_MAX_BITS) |"&amp; IF(SOURCE!$S$2-3 &gt;= 0, REPT(" ",SOURCE!$S$2-5+4+1-1-LEN(SUBSTITUTE(SUBSTITUTE(TEXT(SOURCE!H1496,"????0"),"  ","")," ",""))), "")&amp;
      SUBSTITUTE(SUBSTITUTE(TEXT(SOURCE!H1496,"????0"),"  ","")," ","")&amp;","&amp; IF(SOURCE!$T$2-3 &gt;= 0, REPT(" ",SOURCE!$T$2-3-5), "")&amp;
      SOURCE!I1496&amp;" | "&amp; IF(SOURCE!$U$2-LEN(SOURCE!I1496) &gt;= 0, REPT(" ",SOURCE!$U$2-LEN(SOURCE!I1496)), "")&amp;
      SOURCE!J1496&amp;      IF(SOURCE!$V$2-LEN(SOURCE!J1496) &gt;= 0, REPT(" ",SOURCE!$V$2-LEN(SOURCE!J1496)), "")&amp;
  " | "&amp; SOURCE!K1496&amp;      IF(SOURCE!$X$2-LEN(SOURCE!K1496) &gt;= 0, REPT(" ",SOURCE!$X$2-LEN(SOURCE!K1496)), "")&amp;
      "},"&amp;IF(SOURCE!L1496&lt;&gt;"",""&amp;SOURCE!L1496,"")
 )
)
)</f>
        <v>/* 1458 */  { itemToBeCoded,               NOPARAM,                     "END",                                         "END",                                         (0 &lt;&lt; TAM_MAX_BITS) |     0, CAT_FNCT | SLS_ENABLED   | US_ENABLED  },</v>
      </c>
    </row>
    <row r="1497" spans="1:1">
      <c r="A1497" s="168" t="str">
        <f>IF(AND(OR(SOURCE!A1497="",ISBLANK(SOURCE!A1497)),SOURCE!B1497&gt;0),IF(ISBLANK(SOURCE!C1497),"",SOURCE!C1497),
IF(SOURCE!B1497&lt;0,VLOOKUP(SOURCE!B1497,lookups!A$1:B$25,2,0),
  IF(ISBLANK(SOURCE!B1497),
    "",
    "/* "&amp;TEXT(SOURCE!B1497,"???0")&amp;" *"&amp;
      SOURCE!C1497&amp;", "&amp; IF(SOURCE!$O$2-LEN(SOURCE!C1497) &gt;= 0, REPT(" ",SOURCE!$O$2-LEN(SOURCE!C1497)), "")&amp;
      SOURCE!D1497&amp;", "&amp; IF(SOURCE!$P$2-LEN(SOURCE!D1497) &gt;= 0, REPT(" ",SOURCE!$P$2-LEN(SOURCE!D1497)), "")&amp;
      SOURCE!E1497&amp;", "&amp; IF(SOURCE!$Q$2-LEN(SOURCE!E1497) &gt;=0, REPT(" ",SOURCE!$Q$2-LEN(SOURCE!E1497)), "")&amp;
      SOURCE!F1497&amp;", "&amp; IF(SOURCE!$R$2-LEN(SOURCE!F1497) &gt;= 0, REPT(" ",SOURCE!$R$2-LEN(SOURCE!F1497)+2), "")&amp;"("&amp;
      SUBSTITUTE(TEXT(SOURCE!G1497,"??0"),"  ","")&amp;" &lt;&lt; TAM_MAX_BITS) |"&amp; IF(SOURCE!$S$2-3 &gt;= 0, REPT(" ",SOURCE!$S$2-5+4+1-1-LEN(SUBSTITUTE(SUBSTITUTE(TEXT(SOURCE!H1497,"????0"),"  ","")," ",""))), "")&amp;
      SUBSTITUTE(SUBSTITUTE(TEXT(SOURCE!H1497,"????0"),"  ","")," ","")&amp;","&amp; IF(SOURCE!$T$2-3 &gt;= 0, REPT(" ",SOURCE!$T$2-3-5), "")&amp;
      SOURCE!I1497&amp;" | "&amp; IF(SOURCE!$U$2-LEN(SOURCE!I1497) &gt;= 0, REPT(" ",SOURCE!$U$2-LEN(SOURCE!I1497)), "")&amp;
      SOURCE!J1497&amp;      IF(SOURCE!$V$2-LEN(SOURCE!J1497) &gt;= 0, REPT(" ",SOURCE!$V$2-LEN(SOURCE!J1497)), "")&amp;
  " | "&amp; SOURCE!K1497&amp;      IF(SOURCE!$X$2-LEN(SOURCE!K1497) &gt;= 0, REPT(" ",SOURCE!$X$2-LEN(SOURCE!K1497)), "")&amp;
      "},"&amp;IF(SOURCE!L1497&lt;&gt;"",""&amp;SOURCE!L1497,"")
 )
)
)</f>
        <v>/* 1459 */  { itemToBeCoded,               NOPARAM,                     "ENDP",                                        "End",                                         (0 &lt;&lt; TAM_MAX_BITS) |     0, CAT_FNCT | SLS_ENABLED   | US_ENABLED  },</v>
      </c>
    </row>
    <row r="1498" spans="1:1">
      <c r="A1498" s="168" t="str">
        <f>IF(AND(OR(SOURCE!A1498="",ISBLANK(SOURCE!A1498)),SOURCE!B1498&gt;0),IF(ISBLANK(SOURCE!C1498),"",SOURCE!C1498),
IF(SOURCE!B1498&lt;0,VLOOKUP(SOURCE!B1498,lookups!A$1:B$25,2,0),
  IF(ISBLANK(SOURCE!B1498),
    "",
    "/* "&amp;TEXT(SOURCE!B1498,"???0")&amp;" *"&amp;
      SOURCE!C1498&amp;", "&amp; IF(SOURCE!$O$2-LEN(SOURCE!C1498) &gt;= 0, REPT(" ",SOURCE!$O$2-LEN(SOURCE!C1498)), "")&amp;
      SOURCE!D1498&amp;", "&amp; IF(SOURCE!$P$2-LEN(SOURCE!D1498) &gt;= 0, REPT(" ",SOURCE!$P$2-LEN(SOURCE!D1498)), "")&amp;
      SOURCE!E1498&amp;", "&amp; IF(SOURCE!$Q$2-LEN(SOURCE!E1498) &gt;=0, REPT(" ",SOURCE!$Q$2-LEN(SOURCE!E1498)), "")&amp;
      SOURCE!F1498&amp;", "&amp; IF(SOURCE!$R$2-LEN(SOURCE!F1498) &gt;= 0, REPT(" ",SOURCE!$R$2-LEN(SOURCE!F1498)+2), "")&amp;"("&amp;
      SUBSTITUTE(TEXT(SOURCE!G1498,"??0"),"  ","")&amp;" &lt;&lt; TAM_MAX_BITS) |"&amp; IF(SOURCE!$S$2-3 &gt;= 0, REPT(" ",SOURCE!$S$2-5+4+1-1-LEN(SUBSTITUTE(SUBSTITUTE(TEXT(SOURCE!H1498,"????0"),"  ","")," ",""))), "")&amp;
      SUBSTITUTE(SUBSTITUTE(TEXT(SOURCE!H1498,"????0"),"  ","")," ","")&amp;","&amp; IF(SOURCE!$T$2-3 &gt;= 0, REPT(" ",SOURCE!$T$2-3-5), "")&amp;
      SOURCE!I1498&amp;" | "&amp; IF(SOURCE!$U$2-LEN(SOURCE!I1498) &gt;= 0, REPT(" ",SOURCE!$U$2-LEN(SOURCE!I1498)), "")&amp;
      SOURCE!J1498&amp;      IF(SOURCE!$V$2-LEN(SOURCE!J1498) &gt;= 0, REPT(" ",SOURCE!$V$2-LEN(SOURCE!J1498)), "")&amp;
  " | "&amp; SOURCE!K1498&amp;      IF(SOURCE!$X$2-LEN(SOURCE!K1498) &gt;= 0, REPT(" ",SOURCE!$X$2-LEN(SOURCE!K1498)), "")&amp;
      "},"&amp;IF(SOURCE!L1498&lt;&gt;"",""&amp;SOURCE!L1498,"")
 )
)
)</f>
        <v>/* 1460 */  { fnDisplayFormatEng,          TM_VALUE,                    "ENG",                                         "ENG",                                         (0 &lt;&lt; TAM_MAX_BITS) |    15, CAT_FNCT | SLS_ENABLED   | US_ENABLED  },</v>
      </c>
    </row>
    <row r="1499" spans="1:1">
      <c r="A1499" s="168" t="str">
        <f>IF(AND(OR(SOURCE!A1499="",ISBLANK(SOURCE!A1499)),SOURCE!B1499&gt;0),IF(ISBLANK(SOURCE!C1499),"",SOURCE!C1499),
IF(SOURCE!B1499&lt;0,VLOOKUP(SOURCE!B1499,lookups!A$1:B$25,2,0),
  IF(ISBLANK(SOURCE!B1499),
    "",
    "/* "&amp;TEXT(SOURCE!B1499,"???0")&amp;" *"&amp;
      SOURCE!C1499&amp;", "&amp; IF(SOURCE!$O$2-LEN(SOURCE!C1499) &gt;= 0, REPT(" ",SOURCE!$O$2-LEN(SOURCE!C1499)), "")&amp;
      SOURCE!D1499&amp;", "&amp; IF(SOURCE!$P$2-LEN(SOURCE!D1499) &gt;= 0, REPT(" ",SOURCE!$P$2-LEN(SOURCE!D1499)), "")&amp;
      SOURCE!E1499&amp;", "&amp; IF(SOURCE!$Q$2-LEN(SOURCE!E1499) &gt;=0, REPT(" ",SOURCE!$Q$2-LEN(SOURCE!E1499)), "")&amp;
      SOURCE!F1499&amp;", "&amp; IF(SOURCE!$R$2-LEN(SOURCE!F1499) &gt;= 0, REPT(" ",SOURCE!$R$2-LEN(SOURCE!F1499)+2), "")&amp;"("&amp;
      SUBSTITUTE(TEXT(SOURCE!G1499,"??0"),"  ","")&amp;" &lt;&lt; TAM_MAX_BITS) |"&amp; IF(SOURCE!$S$2-3 &gt;= 0, REPT(" ",SOURCE!$S$2-5+4+1-1-LEN(SUBSTITUTE(SUBSTITUTE(TEXT(SOURCE!H1499,"????0"),"  ","")," ",""))), "")&amp;
      SUBSTITUTE(SUBSTITUTE(TEXT(SOURCE!H1499,"????0"),"  ","")," ","")&amp;","&amp; IF(SOURCE!$T$2-3 &gt;= 0, REPT(" ",SOURCE!$T$2-3-5), "")&amp;
      SOURCE!I1499&amp;" | "&amp; IF(SOURCE!$U$2-LEN(SOURCE!I1499) &gt;= 0, REPT(" ",SOURCE!$U$2-LEN(SOURCE!I1499)), "")&amp;
      SOURCE!J1499&amp;      IF(SOURCE!$V$2-LEN(SOURCE!J1499) &gt;= 0, REPT(" ",SOURCE!$V$2-LEN(SOURCE!J1499)), "")&amp;
  " | "&amp; SOURCE!K1499&amp;      IF(SOURCE!$X$2-LEN(SOURCE!K1499) &gt;= 0, REPT(" ",SOURCE!$X$2-LEN(SOURCE!K1499)), "")&amp;
      "},"&amp;IF(SOURCE!L1499&lt;&gt;"",""&amp;SOURCE!L1499,"")
 )
)
)</f>
        <v>/* 1461 */  { itemToBeCoded,               NOPARAM,                     "ENORM",                                       "ENORM",                                       (0 &lt;&lt; TAM_MAX_BITS) |     0, CAT_FNCT | SLS_ENABLED   | US_ENABLED  },</v>
      </c>
    </row>
    <row r="1500" spans="1:1">
      <c r="A1500" s="168" t="str">
        <f>IF(AND(OR(SOURCE!A1500="",ISBLANK(SOURCE!A1500)),SOURCE!B1500&gt;0),IF(ISBLANK(SOURCE!C1500),"",SOURCE!C1500),
IF(SOURCE!B1500&lt;0,VLOOKUP(SOURCE!B1500,lookups!A$1:B$25,2,0),
  IF(ISBLANK(SOURCE!B1500),
    "",
    "/* "&amp;TEXT(SOURCE!B1500,"???0")&amp;" *"&amp;
      SOURCE!C1500&amp;", "&amp; IF(SOURCE!$O$2-LEN(SOURCE!C1500) &gt;= 0, REPT(" ",SOURCE!$O$2-LEN(SOURCE!C1500)), "")&amp;
      SOURCE!D1500&amp;", "&amp; IF(SOURCE!$P$2-LEN(SOURCE!D1500) &gt;= 0, REPT(" ",SOURCE!$P$2-LEN(SOURCE!D1500)), "")&amp;
      SOURCE!E1500&amp;", "&amp; IF(SOURCE!$Q$2-LEN(SOURCE!E1500) &gt;=0, REPT(" ",SOURCE!$Q$2-LEN(SOURCE!E1500)), "")&amp;
      SOURCE!F1500&amp;", "&amp; IF(SOURCE!$R$2-LEN(SOURCE!F1500) &gt;= 0, REPT(" ",SOURCE!$R$2-LEN(SOURCE!F1500)+2), "")&amp;"("&amp;
      SUBSTITUTE(TEXT(SOURCE!G1500,"??0"),"  ","")&amp;" &lt;&lt; TAM_MAX_BITS) |"&amp; IF(SOURCE!$S$2-3 &gt;= 0, REPT(" ",SOURCE!$S$2-5+4+1-1-LEN(SUBSTITUTE(SUBSTITUTE(TEXT(SOURCE!H1500,"????0"),"  ","")," ",""))), "")&amp;
      SUBSTITUTE(SUBSTITUTE(TEXT(SOURCE!H1500,"????0"),"  ","")," ","")&amp;","&amp; IF(SOURCE!$T$2-3 &gt;= 0, REPT(" ",SOURCE!$T$2-3-5), "")&amp;
      SOURCE!I1500&amp;" | "&amp; IF(SOURCE!$U$2-LEN(SOURCE!I1500) &gt;= 0, REPT(" ",SOURCE!$U$2-LEN(SOURCE!I1500)), "")&amp;
      SOURCE!J1500&amp;      IF(SOURCE!$V$2-LEN(SOURCE!J1500) &gt;= 0, REPT(" ",SOURCE!$V$2-LEN(SOURCE!J1500)), "")&amp;
  " | "&amp; SOURCE!K1500&amp;      IF(SOURCE!$X$2-LEN(SOURCE!K1500) &gt;= 0, REPT(" ",SOURCE!$X$2-LEN(SOURCE!K1500)), "")&amp;
      "},"&amp;IF(SOURCE!L1500&lt;&gt;"",""&amp;SOURCE!L1500,"")
 )
)
)</f>
        <v>/* 1462 */  { fnRecallMin,                 NOPARAM,                     "RCL" STD_DOWN_ARROW,                          "Min",                                         (0 &lt;&lt; TAM_MAX_BITS) |     0, CAT_FNCT | SLS_ENABLED   | US_ENABLED  },</v>
      </c>
    </row>
    <row r="1501" spans="1:1">
      <c r="A1501" s="168" t="str">
        <f>IF(AND(OR(SOURCE!A1501="",ISBLANK(SOURCE!A1501)),SOURCE!B1501&gt;0),IF(ISBLANK(SOURCE!C1501),"",SOURCE!C1501),
IF(SOURCE!B1501&lt;0,VLOOKUP(SOURCE!B1501,lookups!A$1:B$25,2,0),
  IF(ISBLANK(SOURCE!B1501),
    "",
    "/* "&amp;TEXT(SOURCE!B1501,"???0")&amp;" *"&amp;
      SOURCE!C1501&amp;", "&amp; IF(SOURCE!$O$2-LEN(SOURCE!C1501) &gt;= 0, REPT(" ",SOURCE!$O$2-LEN(SOURCE!C1501)), "")&amp;
      SOURCE!D1501&amp;", "&amp; IF(SOURCE!$P$2-LEN(SOURCE!D1501) &gt;= 0, REPT(" ",SOURCE!$P$2-LEN(SOURCE!D1501)), "")&amp;
      SOURCE!E1501&amp;", "&amp; IF(SOURCE!$Q$2-LEN(SOURCE!E1501) &gt;=0, REPT(" ",SOURCE!$Q$2-LEN(SOURCE!E1501)), "")&amp;
      SOURCE!F1501&amp;", "&amp; IF(SOURCE!$R$2-LEN(SOURCE!F1501) &gt;= 0, REPT(" ",SOURCE!$R$2-LEN(SOURCE!F1501)+2), "")&amp;"("&amp;
      SUBSTITUTE(TEXT(SOURCE!G1501,"??0"),"  ","")&amp;" &lt;&lt; TAM_MAX_BITS) |"&amp; IF(SOURCE!$S$2-3 &gt;= 0, REPT(" ",SOURCE!$S$2-5+4+1-1-LEN(SUBSTITUTE(SUBSTITUTE(TEXT(SOURCE!H1501,"????0"),"  ","")," ",""))), "")&amp;
      SUBSTITUTE(SUBSTITUTE(TEXT(SOURCE!H1501,"????0"),"  ","")," ","")&amp;","&amp; IF(SOURCE!$T$2-3 &gt;= 0, REPT(" ",SOURCE!$T$2-3-5), "")&amp;
      SOURCE!I1501&amp;" | "&amp; IF(SOURCE!$U$2-LEN(SOURCE!I1501) &gt;= 0, REPT(" ",SOURCE!$U$2-LEN(SOURCE!I1501)), "")&amp;
      SOURCE!J1501&amp;      IF(SOURCE!$V$2-LEN(SOURCE!J1501) &gt;= 0, REPT(" ",SOURCE!$V$2-LEN(SOURCE!J1501)), "")&amp;
  " | "&amp; SOURCE!K1501&amp;      IF(SOURCE!$X$2-LEN(SOURCE!K1501) &gt;= 0, REPT(" ",SOURCE!$X$2-LEN(SOURCE!K1501)), "")&amp;
      "},"&amp;IF(SOURCE!L1501&lt;&gt;"",""&amp;SOURCE!L1501,"")
 )
)
)</f>
        <v>/* 1463 */  { itemToBeCoded,               NOPARAM,                     "EQ.DEL",                                      "DELETE",                                      (0 &lt;&lt; TAM_MAX_BITS) |     0, CAT_FNCT | SLS_ENABLED   | US_ENABLED  },</v>
      </c>
    </row>
    <row r="1502" spans="1:1">
      <c r="A1502" s="168" t="str">
        <f>IF(AND(OR(SOURCE!A1502="",ISBLANK(SOURCE!A1502)),SOURCE!B1502&gt;0),IF(ISBLANK(SOURCE!C1502),"",SOURCE!C1502),
IF(SOURCE!B1502&lt;0,VLOOKUP(SOURCE!B1502,lookups!A$1:B$25,2,0),
  IF(ISBLANK(SOURCE!B1502),
    "",
    "/* "&amp;TEXT(SOURCE!B1502,"???0")&amp;" *"&amp;
      SOURCE!C1502&amp;", "&amp; IF(SOURCE!$O$2-LEN(SOURCE!C1502) &gt;= 0, REPT(" ",SOURCE!$O$2-LEN(SOURCE!C1502)), "")&amp;
      SOURCE!D1502&amp;", "&amp; IF(SOURCE!$P$2-LEN(SOURCE!D1502) &gt;= 0, REPT(" ",SOURCE!$P$2-LEN(SOURCE!D1502)), "")&amp;
      SOURCE!E1502&amp;", "&amp; IF(SOURCE!$Q$2-LEN(SOURCE!E1502) &gt;=0, REPT(" ",SOURCE!$Q$2-LEN(SOURCE!E1502)), "")&amp;
      SOURCE!F1502&amp;", "&amp; IF(SOURCE!$R$2-LEN(SOURCE!F1502) &gt;= 0, REPT(" ",SOURCE!$R$2-LEN(SOURCE!F1502)+2), "")&amp;"("&amp;
      SUBSTITUTE(TEXT(SOURCE!G1502,"??0"),"  ","")&amp;" &lt;&lt; TAM_MAX_BITS) |"&amp; IF(SOURCE!$S$2-3 &gt;= 0, REPT(" ",SOURCE!$S$2-5+4+1-1-LEN(SUBSTITUTE(SUBSTITUTE(TEXT(SOURCE!H1502,"????0"),"  ","")," ",""))), "")&amp;
      SUBSTITUTE(SUBSTITUTE(TEXT(SOURCE!H1502,"????0"),"  ","")," ","")&amp;","&amp; IF(SOURCE!$T$2-3 &gt;= 0, REPT(" ",SOURCE!$T$2-3-5), "")&amp;
      SOURCE!I1502&amp;" | "&amp; IF(SOURCE!$U$2-LEN(SOURCE!I1502) &gt;= 0, REPT(" ",SOURCE!$U$2-LEN(SOURCE!I1502)), "")&amp;
      SOURCE!J1502&amp;      IF(SOURCE!$V$2-LEN(SOURCE!J1502) &gt;= 0, REPT(" ",SOURCE!$V$2-LEN(SOURCE!J1502)), "")&amp;
  " | "&amp; SOURCE!K1502&amp;      IF(SOURCE!$X$2-LEN(SOURCE!K1502) &gt;= 0, REPT(" ",SOURCE!$X$2-LEN(SOURCE!K1502)), "")&amp;
      "},"&amp;IF(SOURCE!L1502&lt;&gt;"",""&amp;SOURCE!L1502,"")
 )
)
)</f>
        <v>/* 1464 */  { itemToBeCoded,               NOPARAM,                     "EQ.EDI",                                      "EDIT",                                        (0 &lt;&lt; TAM_MAX_BITS) |     0, CAT_FNCT | SLS_ENABLED   | US_ENABLED  },</v>
      </c>
    </row>
    <row r="1503" spans="1:1">
      <c r="A1503" s="168" t="str">
        <f>IF(AND(OR(SOURCE!A1503="",ISBLANK(SOURCE!A1503)),SOURCE!B1503&gt;0),IF(ISBLANK(SOURCE!C1503),"",SOURCE!C1503),
IF(SOURCE!B1503&lt;0,VLOOKUP(SOURCE!B1503,lookups!A$1:B$25,2,0),
  IF(ISBLANK(SOURCE!B1503),
    "",
    "/* "&amp;TEXT(SOURCE!B1503,"???0")&amp;" *"&amp;
      SOURCE!C1503&amp;", "&amp; IF(SOURCE!$O$2-LEN(SOURCE!C1503) &gt;= 0, REPT(" ",SOURCE!$O$2-LEN(SOURCE!C1503)), "")&amp;
      SOURCE!D1503&amp;", "&amp; IF(SOURCE!$P$2-LEN(SOURCE!D1503) &gt;= 0, REPT(" ",SOURCE!$P$2-LEN(SOURCE!D1503)), "")&amp;
      SOURCE!E1503&amp;", "&amp; IF(SOURCE!$Q$2-LEN(SOURCE!E1503) &gt;=0, REPT(" ",SOURCE!$Q$2-LEN(SOURCE!E1503)), "")&amp;
      SOURCE!F1503&amp;", "&amp; IF(SOURCE!$R$2-LEN(SOURCE!F1503) &gt;= 0, REPT(" ",SOURCE!$R$2-LEN(SOURCE!F1503)+2), "")&amp;"("&amp;
      SUBSTITUTE(TEXT(SOURCE!G1503,"??0"),"  ","")&amp;" &lt;&lt; TAM_MAX_BITS) |"&amp; IF(SOURCE!$S$2-3 &gt;= 0, REPT(" ",SOURCE!$S$2-5+4+1-1-LEN(SUBSTITUTE(SUBSTITUTE(TEXT(SOURCE!H1503,"????0"),"  ","")," ",""))), "")&amp;
      SUBSTITUTE(SUBSTITUTE(TEXT(SOURCE!H1503,"????0"),"  ","")," ","")&amp;","&amp; IF(SOURCE!$T$2-3 &gt;= 0, REPT(" ",SOURCE!$T$2-3-5), "")&amp;
      SOURCE!I1503&amp;" | "&amp; IF(SOURCE!$U$2-LEN(SOURCE!I1503) &gt;= 0, REPT(" ",SOURCE!$U$2-LEN(SOURCE!I1503)), "")&amp;
      SOURCE!J1503&amp;      IF(SOURCE!$V$2-LEN(SOURCE!J1503) &gt;= 0, REPT(" ",SOURCE!$V$2-LEN(SOURCE!J1503)), "")&amp;
  " | "&amp; SOURCE!K1503&amp;      IF(SOURCE!$X$2-LEN(SOURCE!K1503) &gt;= 0, REPT(" ",SOURCE!$X$2-LEN(SOURCE!K1503)), "")&amp;
      "},"&amp;IF(SOURCE!L1503&lt;&gt;"",""&amp;SOURCE!L1503,"")
 )
)
)</f>
        <v>/* 1465 */  { itemToBeCoded,               NOPARAM,                     "EQ.NEW",                                      "NEW",                                         (0 &lt;&lt; TAM_MAX_BITS) |     0, CAT_FNCT | SLS_ENABLED   | US_ENABLED  },</v>
      </c>
    </row>
    <row r="1504" spans="1:1">
      <c r="A1504" s="168" t="str">
        <f>IF(AND(OR(SOURCE!A1504="",ISBLANK(SOURCE!A1504)),SOURCE!B1504&gt;0),IF(ISBLANK(SOURCE!C1504),"",SOURCE!C1504),
IF(SOURCE!B1504&lt;0,VLOOKUP(SOURCE!B1504,lookups!A$1:B$25,2,0),
  IF(ISBLANK(SOURCE!B1504),
    "",
    "/* "&amp;TEXT(SOURCE!B1504,"???0")&amp;" *"&amp;
      SOURCE!C1504&amp;", "&amp; IF(SOURCE!$O$2-LEN(SOURCE!C1504) &gt;= 0, REPT(" ",SOURCE!$O$2-LEN(SOURCE!C1504)), "")&amp;
      SOURCE!D1504&amp;", "&amp; IF(SOURCE!$P$2-LEN(SOURCE!D1504) &gt;= 0, REPT(" ",SOURCE!$P$2-LEN(SOURCE!D1504)), "")&amp;
      SOURCE!E1504&amp;", "&amp; IF(SOURCE!$Q$2-LEN(SOURCE!E1504) &gt;=0, REPT(" ",SOURCE!$Q$2-LEN(SOURCE!E1504)), "")&amp;
      SOURCE!F1504&amp;", "&amp; IF(SOURCE!$R$2-LEN(SOURCE!F1504) &gt;= 0, REPT(" ",SOURCE!$R$2-LEN(SOURCE!F1504)+2), "")&amp;"("&amp;
      SUBSTITUTE(TEXT(SOURCE!G1504,"??0"),"  ","")&amp;" &lt;&lt; TAM_MAX_BITS) |"&amp; IF(SOURCE!$S$2-3 &gt;= 0, REPT(" ",SOURCE!$S$2-5+4+1-1-LEN(SUBSTITUTE(SUBSTITUTE(TEXT(SOURCE!H1504,"????0"),"  ","")," ",""))), "")&amp;
      SUBSTITUTE(SUBSTITUTE(TEXT(SOURCE!H1504,"????0"),"  ","")," ","")&amp;","&amp; IF(SOURCE!$T$2-3 &gt;= 0, REPT(" ",SOURCE!$T$2-3-5), "")&amp;
      SOURCE!I1504&amp;" | "&amp; IF(SOURCE!$U$2-LEN(SOURCE!I1504) &gt;= 0, REPT(" ",SOURCE!$U$2-LEN(SOURCE!I1504)), "")&amp;
      SOURCE!J1504&amp;      IF(SOURCE!$V$2-LEN(SOURCE!J1504) &gt;= 0, REPT(" ",SOURCE!$V$2-LEN(SOURCE!J1504)), "")&amp;
  " | "&amp; SOURCE!K1504&amp;      IF(SOURCE!$X$2-LEN(SOURCE!K1504) &gt;= 0, REPT(" ",SOURCE!$X$2-LEN(SOURCE!K1504)), "")&amp;
      "},"&amp;IF(SOURCE!L1504&lt;&gt;"",""&amp;SOURCE!L1504,"")
 )
)
)</f>
        <v>/* 1466 */  { fnErf,                       NOPARAM,                     "erf",                                         "erf",                                         (0 &lt;&lt; TAM_MAX_BITS) |     0, CAT_FNCT | SLS_ENABLED   | US_ENABLED  },</v>
      </c>
    </row>
    <row r="1505" spans="1:1">
      <c r="A1505" s="168" t="str">
        <f>IF(AND(OR(SOURCE!A1505="",ISBLANK(SOURCE!A1505)),SOURCE!B1505&gt;0),IF(ISBLANK(SOURCE!C1505),"",SOURCE!C1505),
IF(SOURCE!B1505&lt;0,VLOOKUP(SOURCE!B1505,lookups!A$1:B$25,2,0),
  IF(ISBLANK(SOURCE!B1505),
    "",
    "/* "&amp;TEXT(SOURCE!B1505,"???0")&amp;" *"&amp;
      SOURCE!C1505&amp;", "&amp; IF(SOURCE!$O$2-LEN(SOURCE!C1505) &gt;= 0, REPT(" ",SOURCE!$O$2-LEN(SOURCE!C1505)), "")&amp;
      SOURCE!D1505&amp;", "&amp; IF(SOURCE!$P$2-LEN(SOURCE!D1505) &gt;= 0, REPT(" ",SOURCE!$P$2-LEN(SOURCE!D1505)), "")&amp;
      SOURCE!E1505&amp;", "&amp; IF(SOURCE!$Q$2-LEN(SOURCE!E1505) &gt;=0, REPT(" ",SOURCE!$Q$2-LEN(SOURCE!E1505)), "")&amp;
      SOURCE!F1505&amp;", "&amp; IF(SOURCE!$R$2-LEN(SOURCE!F1505) &gt;= 0, REPT(" ",SOURCE!$R$2-LEN(SOURCE!F1505)+2), "")&amp;"("&amp;
      SUBSTITUTE(TEXT(SOURCE!G1505,"??0"),"  ","")&amp;" &lt;&lt; TAM_MAX_BITS) |"&amp; IF(SOURCE!$S$2-3 &gt;= 0, REPT(" ",SOURCE!$S$2-5+4+1-1-LEN(SUBSTITUTE(SUBSTITUTE(TEXT(SOURCE!H1505,"????0"),"  ","")," ",""))), "")&amp;
      SUBSTITUTE(SUBSTITUTE(TEXT(SOURCE!H1505,"????0"),"  ","")," ","")&amp;","&amp; IF(SOURCE!$T$2-3 &gt;= 0, REPT(" ",SOURCE!$T$2-3-5), "")&amp;
      SOURCE!I1505&amp;" | "&amp; IF(SOURCE!$U$2-LEN(SOURCE!I1505) &gt;= 0, REPT(" ",SOURCE!$U$2-LEN(SOURCE!I1505)), "")&amp;
      SOURCE!J1505&amp;      IF(SOURCE!$V$2-LEN(SOURCE!J1505) &gt;= 0, REPT(" ",SOURCE!$V$2-LEN(SOURCE!J1505)), "")&amp;
  " | "&amp; SOURCE!K1505&amp;      IF(SOURCE!$X$2-LEN(SOURCE!K1505) &gt;= 0, REPT(" ",SOURCE!$X$2-LEN(SOURCE!K1505)), "")&amp;
      "},"&amp;IF(SOURCE!L1505&lt;&gt;"",""&amp;SOURCE!L1505,"")
 )
)
)</f>
        <v>/* 1467 */  { fnErfc,                      NOPARAM,                     "erfc",                                        "erfc",                                        (0 &lt;&lt; TAM_MAX_BITS) |     0, CAT_FNCT | SLS_ENABLED   | US_ENABLED  },</v>
      </c>
    </row>
    <row r="1506" spans="1:1">
      <c r="A1506" s="168" t="str">
        <f>IF(AND(OR(SOURCE!A1506="",ISBLANK(SOURCE!A1506)),SOURCE!B1506&gt;0),IF(ISBLANK(SOURCE!C1506),"",SOURCE!C1506),
IF(SOURCE!B1506&lt;0,VLOOKUP(SOURCE!B1506,lookups!A$1:B$25,2,0),
  IF(ISBLANK(SOURCE!B1506),
    "",
    "/* "&amp;TEXT(SOURCE!B1506,"???0")&amp;" *"&amp;
      SOURCE!C1506&amp;", "&amp; IF(SOURCE!$O$2-LEN(SOURCE!C1506) &gt;= 0, REPT(" ",SOURCE!$O$2-LEN(SOURCE!C1506)), "")&amp;
      SOURCE!D1506&amp;", "&amp; IF(SOURCE!$P$2-LEN(SOURCE!D1506) &gt;= 0, REPT(" ",SOURCE!$P$2-LEN(SOURCE!D1506)), "")&amp;
      SOURCE!E1506&amp;", "&amp; IF(SOURCE!$Q$2-LEN(SOURCE!E1506) &gt;=0, REPT(" ",SOURCE!$Q$2-LEN(SOURCE!E1506)), "")&amp;
      SOURCE!F1506&amp;", "&amp; IF(SOURCE!$R$2-LEN(SOURCE!F1506) &gt;= 0, REPT(" ",SOURCE!$R$2-LEN(SOURCE!F1506)+2), "")&amp;"("&amp;
      SUBSTITUTE(TEXT(SOURCE!G1506,"??0"),"  ","")&amp;" &lt;&lt; TAM_MAX_BITS) |"&amp; IF(SOURCE!$S$2-3 &gt;= 0, REPT(" ",SOURCE!$S$2-5+4+1-1-LEN(SUBSTITUTE(SUBSTITUTE(TEXT(SOURCE!H1506,"????0"),"  ","")," ",""))), "")&amp;
      SUBSTITUTE(SUBSTITUTE(TEXT(SOURCE!H1506,"????0"),"  ","")," ","")&amp;","&amp; IF(SOURCE!$T$2-3 &gt;= 0, REPT(" ",SOURCE!$T$2-3-5), "")&amp;
      SOURCE!I1506&amp;" | "&amp; IF(SOURCE!$U$2-LEN(SOURCE!I1506) &gt;= 0, REPT(" ",SOURCE!$U$2-LEN(SOURCE!I1506)), "")&amp;
      SOURCE!J1506&amp;      IF(SOURCE!$V$2-LEN(SOURCE!J1506) &gt;= 0, REPT(" ",SOURCE!$V$2-LEN(SOURCE!J1506)), "")&amp;
  " | "&amp; SOURCE!K1506&amp;      IF(SOURCE!$X$2-LEN(SOURCE!K1506) &gt;= 0, REPT(" ",SOURCE!$X$2-LEN(SOURCE!K1506)), "")&amp;
      "},"&amp;IF(SOURCE!L1506&lt;&gt;"",""&amp;SOURCE!L1506,"")
 )
)
)</f>
        <v>/* 1468 */  { itemToBeCoded,               NOPARAM,                     "ERR",                                         "ERR",                                         (0 &lt;&lt; TAM_MAX_BITS) |     0, CAT_FNCT | SLS_ENABLED   | US_ENABLED  },</v>
      </c>
    </row>
    <row r="1507" spans="1:1">
      <c r="A1507" s="168" t="str">
        <f>IF(AND(OR(SOURCE!A1507="",ISBLANK(SOURCE!A1507)),SOURCE!B1507&gt;0),IF(ISBLANK(SOURCE!C1507),"",SOURCE!C1507),
IF(SOURCE!B1507&lt;0,VLOOKUP(SOURCE!B1507,lookups!A$1:B$25,2,0),
  IF(ISBLANK(SOURCE!B1507),
    "",
    "/* "&amp;TEXT(SOURCE!B1507,"???0")&amp;" *"&amp;
      SOURCE!C1507&amp;", "&amp; IF(SOURCE!$O$2-LEN(SOURCE!C1507) &gt;= 0, REPT(" ",SOURCE!$O$2-LEN(SOURCE!C1507)), "")&amp;
      SOURCE!D1507&amp;", "&amp; IF(SOURCE!$P$2-LEN(SOURCE!D1507) &gt;= 0, REPT(" ",SOURCE!$P$2-LEN(SOURCE!D1507)), "")&amp;
      SOURCE!E1507&amp;", "&amp; IF(SOURCE!$Q$2-LEN(SOURCE!E1507) &gt;=0, REPT(" ",SOURCE!$Q$2-LEN(SOURCE!E1507)), "")&amp;
      SOURCE!F1507&amp;", "&amp; IF(SOURCE!$R$2-LEN(SOURCE!F1507) &gt;= 0, REPT(" ",SOURCE!$R$2-LEN(SOURCE!F1507)+2), "")&amp;"("&amp;
      SUBSTITUTE(TEXT(SOURCE!G1507,"??0"),"  ","")&amp;" &lt;&lt; TAM_MAX_BITS) |"&amp; IF(SOURCE!$S$2-3 &gt;= 0, REPT(" ",SOURCE!$S$2-5+4+1-1-LEN(SUBSTITUTE(SUBSTITUTE(TEXT(SOURCE!H1507,"????0"),"  ","")," ",""))), "")&amp;
      SUBSTITUTE(SUBSTITUTE(TEXT(SOURCE!H1507,"????0"),"  ","")," ","")&amp;","&amp; IF(SOURCE!$T$2-3 &gt;= 0, REPT(" ",SOURCE!$T$2-3-5), "")&amp;
      SOURCE!I1507&amp;" | "&amp; IF(SOURCE!$U$2-LEN(SOURCE!I1507) &gt;= 0, REPT(" ",SOURCE!$U$2-LEN(SOURCE!I1507)), "")&amp;
      SOURCE!J1507&amp;      IF(SOURCE!$V$2-LEN(SOURCE!J1507) &gt;= 0, REPT(" ",SOURCE!$V$2-LEN(SOURCE!J1507)), "")&amp;
  " | "&amp; SOURCE!K1507&amp;      IF(SOURCE!$X$2-LEN(SOURCE!K1507) &gt;= 0, REPT(" ",SOURCE!$X$2-LEN(SOURCE!K1507)), "")&amp;
      "},"&amp;IF(SOURCE!L1507&lt;&gt;"",""&amp;SOURCE!L1507,"")
 )
)
)</f>
        <v>/* 1469 */  { itemToBeCoded,               NOPARAM,                     "EXITALL",                                     "EXITall",                                     (0 &lt;&lt; TAM_MAX_BITS) |     0, CAT_FNCT | SLS_ENABLED   | US_ENABLED  },</v>
      </c>
    </row>
    <row r="1508" spans="1:1">
      <c r="A1508" s="168" t="str">
        <f>IF(AND(OR(SOURCE!A1508="",ISBLANK(SOURCE!A1508)),SOURCE!B1508&gt;0),IF(ISBLANK(SOURCE!C1508),"",SOURCE!C1508),
IF(SOURCE!B1508&lt;0,VLOOKUP(SOURCE!B1508,lookups!A$1:B$25,2,0),
  IF(ISBLANK(SOURCE!B1508),
    "",
    "/* "&amp;TEXT(SOURCE!B1508,"???0")&amp;" *"&amp;
      SOURCE!C1508&amp;", "&amp; IF(SOURCE!$O$2-LEN(SOURCE!C1508) &gt;= 0, REPT(" ",SOURCE!$O$2-LEN(SOURCE!C1508)), "")&amp;
      SOURCE!D1508&amp;", "&amp; IF(SOURCE!$P$2-LEN(SOURCE!D1508) &gt;= 0, REPT(" ",SOURCE!$P$2-LEN(SOURCE!D1508)), "")&amp;
      SOURCE!E1508&amp;", "&amp; IF(SOURCE!$Q$2-LEN(SOURCE!E1508) &gt;=0, REPT(" ",SOURCE!$Q$2-LEN(SOURCE!E1508)), "")&amp;
      SOURCE!F1508&amp;", "&amp; IF(SOURCE!$R$2-LEN(SOURCE!F1508) &gt;= 0, REPT(" ",SOURCE!$R$2-LEN(SOURCE!F1508)+2), "")&amp;"("&amp;
      SUBSTITUTE(TEXT(SOURCE!G1508,"??0"),"  ","")&amp;" &lt;&lt; TAM_MAX_BITS) |"&amp; IF(SOURCE!$S$2-3 &gt;= 0, REPT(" ",SOURCE!$S$2-5+4+1-1-LEN(SUBSTITUTE(SUBSTITUTE(TEXT(SOURCE!H1508,"????0"),"  ","")," ",""))), "")&amp;
      SUBSTITUTE(SUBSTITUTE(TEXT(SOURCE!H1508,"????0"),"  ","")," ","")&amp;","&amp; IF(SOURCE!$T$2-3 &gt;= 0, REPT(" ",SOURCE!$T$2-3-5), "")&amp;
      SOURCE!I1508&amp;" | "&amp; IF(SOURCE!$U$2-LEN(SOURCE!I1508) &gt;= 0, REPT(" ",SOURCE!$U$2-LEN(SOURCE!I1508)), "")&amp;
      SOURCE!J1508&amp;      IF(SOURCE!$V$2-LEN(SOURCE!J1508) &gt;= 0, REPT(" ",SOURCE!$V$2-LEN(SOURCE!J1508)), "")&amp;
  " | "&amp; SOURCE!K1508&amp;      IF(SOURCE!$X$2-LEN(SOURCE!K1508) &gt;= 0, REPT(" ",SOURCE!$X$2-LEN(SOURCE!K1508)), "")&amp;
      "},"&amp;IF(SOURCE!L1508&lt;&gt;"",""&amp;SOURCE!L1508,"")
 )
)
)</f>
        <v>/* 1470 */  { fnExpt,                      NOPARAM,                     "EXPT",                                        "EXPT",                                        (0 &lt;&lt; TAM_MAX_BITS) |     0, CAT_FNCT | SLS_ENABLED   | US_ENABLED  },</v>
      </c>
    </row>
    <row r="1509" spans="1:1">
      <c r="A1509" s="168" t="str">
        <f>IF(AND(OR(SOURCE!A1509="",ISBLANK(SOURCE!A1509)),SOURCE!B1509&gt;0),IF(ISBLANK(SOURCE!C1509),"",SOURCE!C1509),
IF(SOURCE!B1509&lt;0,VLOOKUP(SOURCE!B1509,lookups!A$1:B$25,2,0),
  IF(ISBLANK(SOURCE!B1509),
    "",
    "/* "&amp;TEXT(SOURCE!B1509,"???0")&amp;" *"&amp;
      SOURCE!C1509&amp;", "&amp; IF(SOURCE!$O$2-LEN(SOURCE!C1509) &gt;= 0, REPT(" ",SOURCE!$O$2-LEN(SOURCE!C1509)), "")&amp;
      SOURCE!D1509&amp;", "&amp; IF(SOURCE!$P$2-LEN(SOURCE!D1509) &gt;= 0, REPT(" ",SOURCE!$P$2-LEN(SOURCE!D1509)), "")&amp;
      SOURCE!E1509&amp;", "&amp; IF(SOURCE!$Q$2-LEN(SOURCE!E1509) &gt;=0, REPT(" ",SOURCE!$Q$2-LEN(SOURCE!E1509)), "")&amp;
      SOURCE!F1509&amp;", "&amp; IF(SOURCE!$R$2-LEN(SOURCE!F1509) &gt;= 0, REPT(" ",SOURCE!$R$2-LEN(SOURCE!F1509)+2), "")&amp;"("&amp;
      SUBSTITUTE(TEXT(SOURCE!G1509,"??0"),"  ","")&amp;" &lt;&lt; TAM_MAX_BITS) |"&amp; IF(SOURCE!$S$2-3 &gt;= 0, REPT(" ",SOURCE!$S$2-5+4+1-1-LEN(SUBSTITUTE(SUBSTITUTE(TEXT(SOURCE!H1509,"????0"),"  ","")," ",""))), "")&amp;
      SUBSTITUTE(SUBSTITUTE(TEXT(SOURCE!H1509,"????0"),"  ","")," ","")&amp;","&amp; IF(SOURCE!$T$2-3 &gt;= 0, REPT(" ",SOURCE!$T$2-3-5), "")&amp;
      SOURCE!I1509&amp;" | "&amp; IF(SOURCE!$U$2-LEN(SOURCE!I1509) &gt;= 0, REPT(" ",SOURCE!$U$2-LEN(SOURCE!I1509)), "")&amp;
      SOURCE!J1509&amp;      IF(SOURCE!$V$2-LEN(SOURCE!J1509) &gt;= 0, REPT(" ",SOURCE!$V$2-LEN(SOURCE!J1509)), "")&amp;
  " | "&amp; SOURCE!K1509&amp;      IF(SOURCE!$X$2-LEN(SOURCE!K1509) &gt;= 0, REPT(" ",SOURCE!$X$2-LEN(SOURCE!K1509)), "")&amp;
      "},"&amp;IF(SOURCE!L1509&lt;&gt;"",""&amp;SOURCE!L1509,"")
 )
)
)</f>
        <v>/* 1471 */  { fnGetFirstGregorianDay,      NOPARAM,                     "J/G?",                                        "J/G?",                                        (0 &lt;&lt; TAM_MAX_BITS) |     0, CAT_FNCT | SLS_ENABLED   | US_ENABLED  },</v>
      </c>
    </row>
    <row r="1510" spans="1:1">
      <c r="A1510" s="168" t="str">
        <f>IF(AND(OR(SOURCE!A1510="",ISBLANK(SOURCE!A1510)),SOURCE!B1510&gt;0),IF(ISBLANK(SOURCE!C1510),"",SOURCE!C1510),
IF(SOURCE!B1510&lt;0,VLOOKUP(SOURCE!B1510,lookups!A$1:B$25,2,0),
  IF(ISBLANK(SOURCE!B1510),
    "",
    "/* "&amp;TEXT(SOURCE!B1510,"???0")&amp;" *"&amp;
      SOURCE!C1510&amp;", "&amp; IF(SOURCE!$O$2-LEN(SOURCE!C1510) &gt;= 0, REPT(" ",SOURCE!$O$2-LEN(SOURCE!C1510)), "")&amp;
      SOURCE!D1510&amp;", "&amp; IF(SOURCE!$P$2-LEN(SOURCE!D1510) &gt;= 0, REPT(" ",SOURCE!$P$2-LEN(SOURCE!D1510)), "")&amp;
      SOURCE!E1510&amp;", "&amp; IF(SOURCE!$Q$2-LEN(SOURCE!E1510) &gt;=0, REPT(" ",SOURCE!$Q$2-LEN(SOURCE!E1510)), "")&amp;
      SOURCE!F1510&amp;", "&amp; IF(SOURCE!$R$2-LEN(SOURCE!F1510) &gt;= 0, REPT(" ",SOURCE!$R$2-LEN(SOURCE!F1510)+2), "")&amp;"("&amp;
      SUBSTITUTE(TEXT(SOURCE!G1510,"??0"),"  ","")&amp;" &lt;&lt; TAM_MAX_BITS) |"&amp; IF(SOURCE!$S$2-3 &gt;= 0, REPT(" ",SOURCE!$S$2-5+4+1-1-LEN(SUBSTITUTE(SUBSTITUTE(TEXT(SOURCE!H1510,"????0"),"  ","")," ",""))), "")&amp;
      SUBSTITUTE(SUBSTITUTE(TEXT(SOURCE!H1510,"????0"),"  ","")," ","")&amp;","&amp; IF(SOURCE!$T$2-3 &gt;= 0, REPT(" ",SOURCE!$T$2-3-5), "")&amp;
      SOURCE!I1510&amp;" | "&amp; IF(SOURCE!$U$2-LEN(SOURCE!I1510) &gt;= 0, REPT(" ",SOURCE!$U$2-LEN(SOURCE!I1510)), "")&amp;
      SOURCE!J1510&amp;      IF(SOURCE!$V$2-LEN(SOURCE!J1510) &gt;= 0, REPT(" ",SOURCE!$V$2-LEN(SOURCE!J1510)), "")&amp;
  " | "&amp; SOURCE!K1510&amp;      IF(SOURCE!$X$2-LEN(SOURCE!K1510) &gt;= 0, REPT(" ",SOURCE!$X$2-LEN(SOURCE!K1510)), "")&amp;
      "},"&amp;IF(SOURCE!L1510&lt;&gt;"",""&amp;SOURCE!L1510,"")
 )
)
)</f>
        <v>/* 1472 */  { fnFib,                       NOPARAM,                     "FIB",                                         "FIB",                                         (0 &lt;&lt; TAM_MAX_BITS) |     0, CAT_FNCT | SLS_ENABLED   | US_ENABLED  },</v>
      </c>
    </row>
    <row r="1511" spans="1:1">
      <c r="A1511" s="168" t="str">
        <f>IF(AND(OR(SOURCE!A1511="",ISBLANK(SOURCE!A1511)),SOURCE!B1511&gt;0),IF(ISBLANK(SOURCE!C1511),"",SOURCE!C1511),
IF(SOURCE!B1511&lt;0,VLOOKUP(SOURCE!B1511,lookups!A$1:B$25,2,0),
  IF(ISBLANK(SOURCE!B1511),
    "",
    "/* "&amp;TEXT(SOURCE!B1511,"???0")&amp;" *"&amp;
      SOURCE!C1511&amp;", "&amp; IF(SOURCE!$O$2-LEN(SOURCE!C1511) &gt;= 0, REPT(" ",SOURCE!$O$2-LEN(SOURCE!C1511)), "")&amp;
      SOURCE!D1511&amp;", "&amp; IF(SOURCE!$P$2-LEN(SOURCE!D1511) &gt;= 0, REPT(" ",SOURCE!$P$2-LEN(SOURCE!D1511)), "")&amp;
      SOURCE!E1511&amp;", "&amp; IF(SOURCE!$Q$2-LEN(SOURCE!E1511) &gt;=0, REPT(" ",SOURCE!$Q$2-LEN(SOURCE!E1511)), "")&amp;
      SOURCE!F1511&amp;", "&amp; IF(SOURCE!$R$2-LEN(SOURCE!F1511) &gt;= 0, REPT(" ",SOURCE!$R$2-LEN(SOURCE!F1511)+2), "")&amp;"("&amp;
      SUBSTITUTE(TEXT(SOURCE!G1511,"??0"),"  ","")&amp;" &lt;&lt; TAM_MAX_BITS) |"&amp; IF(SOURCE!$S$2-3 &gt;= 0, REPT(" ",SOURCE!$S$2-5+4+1-1-LEN(SUBSTITUTE(SUBSTITUTE(TEXT(SOURCE!H1511,"????0"),"  ","")," ",""))), "")&amp;
      SUBSTITUTE(SUBSTITUTE(TEXT(SOURCE!H1511,"????0"),"  ","")," ","")&amp;","&amp; IF(SOURCE!$T$2-3 &gt;= 0, REPT(" ",SOURCE!$T$2-3-5), "")&amp;
      SOURCE!I1511&amp;" | "&amp; IF(SOURCE!$U$2-LEN(SOURCE!I1511) &gt;= 0, REPT(" ",SOURCE!$U$2-LEN(SOURCE!I1511)), "")&amp;
      SOURCE!J1511&amp;      IF(SOURCE!$V$2-LEN(SOURCE!J1511) &gt;= 0, REPT(" ",SOURCE!$V$2-LEN(SOURCE!J1511)), "")&amp;
  " | "&amp; SOURCE!K1511&amp;      IF(SOURCE!$X$2-LEN(SOURCE!K1511) &gt;= 0, REPT(" ",SOURCE!$X$2-LEN(SOURCE!K1511)), "")&amp;
      "},"&amp;IF(SOURCE!L1511&lt;&gt;"",""&amp;SOURCE!L1511,"")
 )
)
)</f>
        <v>/* 1473 */  { fnDisplayFormatFix,          TM_VALUE,                    "FIX",                                         "FIX",                                         (0 &lt;&lt; TAM_MAX_BITS) |    15, CAT_FNCT | SLS_ENABLED   | US_ENABLED  },</v>
      </c>
    </row>
    <row r="1512" spans="1:1">
      <c r="A1512" s="168" t="str">
        <f>IF(AND(OR(SOURCE!A1512="",ISBLANK(SOURCE!A1512)),SOURCE!B1512&gt;0),IF(ISBLANK(SOURCE!C1512),"",SOURCE!C1512),
IF(SOURCE!B1512&lt;0,VLOOKUP(SOURCE!B1512,lookups!A$1:B$25,2,0),
  IF(ISBLANK(SOURCE!B1512),
    "",
    "/* "&amp;TEXT(SOURCE!B1512,"???0")&amp;" *"&amp;
      SOURCE!C1512&amp;", "&amp; IF(SOURCE!$O$2-LEN(SOURCE!C1512) &gt;= 0, REPT(" ",SOURCE!$O$2-LEN(SOURCE!C1512)), "")&amp;
      SOURCE!D1512&amp;", "&amp; IF(SOURCE!$P$2-LEN(SOURCE!D1512) &gt;= 0, REPT(" ",SOURCE!$P$2-LEN(SOURCE!D1512)), "")&amp;
      SOURCE!E1512&amp;", "&amp; IF(SOURCE!$Q$2-LEN(SOURCE!E1512) &gt;=0, REPT(" ",SOURCE!$Q$2-LEN(SOURCE!E1512)), "")&amp;
      SOURCE!F1512&amp;", "&amp; IF(SOURCE!$R$2-LEN(SOURCE!F1512) &gt;= 0, REPT(" ",SOURCE!$R$2-LEN(SOURCE!F1512)+2), "")&amp;"("&amp;
      SUBSTITUTE(TEXT(SOURCE!G1512,"??0"),"  ","")&amp;" &lt;&lt; TAM_MAX_BITS) |"&amp; IF(SOURCE!$S$2-3 &gt;= 0, REPT(" ",SOURCE!$S$2-5+4+1-1-LEN(SUBSTITUTE(SUBSTITUTE(TEXT(SOURCE!H1512,"????0"),"  ","")," ",""))), "")&amp;
      SUBSTITUTE(SUBSTITUTE(TEXT(SOURCE!H1512,"????0"),"  ","")," ","")&amp;","&amp; IF(SOURCE!$T$2-3 &gt;= 0, REPT(" ",SOURCE!$T$2-3-5), "")&amp;
      SOURCE!I1512&amp;" | "&amp; IF(SOURCE!$U$2-LEN(SOURCE!I1512) &gt;= 0, REPT(" ",SOURCE!$U$2-LEN(SOURCE!I1512)), "")&amp;
      SOURCE!J1512&amp;      IF(SOURCE!$V$2-LEN(SOURCE!J1512) &gt;= 0, REPT(" ",SOURCE!$V$2-LEN(SOURCE!J1512)), "")&amp;
  " | "&amp; SOURCE!K1512&amp;      IF(SOURCE!$X$2-LEN(SOURCE!K1512) &gt;= 0, REPT(" ",SOURCE!$X$2-LEN(SOURCE!K1512)), "")&amp;
      "},"&amp;IF(SOURCE!L1512&lt;&gt;"",""&amp;SOURCE!L1512,"")
 )
)
)</f>
        <v>/* 1474 */  { fnFreeFlashMemory,           NOPARAM,                     "FLASH?",                                      "FLASH?",                                      (0 &lt;&lt; TAM_MAX_BITS) |     0, CAT_FNCT | SLS_ENABLED   | US_ENABLED  },</v>
      </c>
    </row>
    <row r="1513" spans="1:1">
      <c r="A1513" s="168" t="str">
        <f>IF(AND(OR(SOURCE!A1513="",ISBLANK(SOURCE!A1513)),SOURCE!B1513&gt;0),IF(ISBLANK(SOURCE!C1513),"",SOURCE!C1513),
IF(SOURCE!B1513&lt;0,VLOOKUP(SOURCE!B1513,lookups!A$1:B$25,2,0),
  IF(ISBLANK(SOURCE!B1513),
    "",
    "/* "&amp;TEXT(SOURCE!B1513,"???0")&amp;" *"&amp;
      SOURCE!C1513&amp;", "&amp; IF(SOURCE!$O$2-LEN(SOURCE!C1513) &gt;= 0, REPT(" ",SOURCE!$O$2-LEN(SOURCE!C1513)), "")&amp;
      SOURCE!D1513&amp;", "&amp; IF(SOURCE!$P$2-LEN(SOURCE!D1513) &gt;= 0, REPT(" ",SOURCE!$P$2-LEN(SOURCE!D1513)), "")&amp;
      SOURCE!E1513&amp;", "&amp; IF(SOURCE!$Q$2-LEN(SOURCE!E1513) &gt;=0, REPT(" ",SOURCE!$Q$2-LEN(SOURCE!E1513)), "")&amp;
      SOURCE!F1513&amp;", "&amp; IF(SOURCE!$R$2-LEN(SOURCE!F1513) &gt;= 0, REPT(" ",SOURCE!$R$2-LEN(SOURCE!F1513)+2), "")&amp;"("&amp;
      SUBSTITUTE(TEXT(SOURCE!G1513,"??0"),"  ","")&amp;" &lt;&lt; TAM_MAX_BITS) |"&amp; IF(SOURCE!$S$2-3 &gt;= 0, REPT(" ",SOURCE!$S$2-5+4+1-1-LEN(SUBSTITUTE(SUBSTITUTE(TEXT(SOURCE!H1513,"????0"),"  ","")," ",""))), "")&amp;
      SUBSTITUTE(SUBSTITUTE(TEXT(SOURCE!H1513,"????0"),"  ","")," ","")&amp;","&amp; IF(SOURCE!$T$2-3 &gt;= 0, REPT(" ",SOURCE!$T$2-3-5), "")&amp;
      SOURCE!I1513&amp;" | "&amp; IF(SOURCE!$U$2-LEN(SOURCE!I1513) &gt;= 0, REPT(" ",SOURCE!$U$2-LEN(SOURCE!I1513)), "")&amp;
      SOURCE!J1513&amp;      IF(SOURCE!$V$2-LEN(SOURCE!J1513) &gt;= 0, REPT(" ",SOURCE!$V$2-LEN(SOURCE!J1513)), "")&amp;
  " | "&amp; SOURCE!K1513&amp;      IF(SOURCE!$X$2-LEN(SOURCE!K1513) &gt;= 0, REPT(" ",SOURCE!$X$2-LEN(SOURCE!K1513)), "")&amp;
      "},"&amp;IF(SOURCE!L1513&lt;&gt;"",""&amp;SOURCE!L1513,"")
 )
)
)</f>
        <v>/* 1475 */  { itemToBeCoded,               NOPARAM,                     "f'(x)",                                       "f'(x)",                                       (0 &lt;&lt; TAM_MAX_BITS) |     0, CAT_FNCT | SLS_ENABLED   | US_ENABLED  },</v>
      </c>
    </row>
    <row r="1514" spans="1:1">
      <c r="A1514" s="168" t="str">
        <f>IF(AND(OR(SOURCE!A1514="",ISBLANK(SOURCE!A1514)),SOURCE!B1514&gt;0),IF(ISBLANK(SOURCE!C1514),"",SOURCE!C1514),
IF(SOURCE!B1514&lt;0,VLOOKUP(SOURCE!B1514,lookups!A$1:B$25,2,0),
  IF(ISBLANK(SOURCE!B1514),
    "",
    "/* "&amp;TEXT(SOURCE!B1514,"???0")&amp;" *"&amp;
      SOURCE!C1514&amp;", "&amp; IF(SOURCE!$O$2-LEN(SOURCE!C1514) &gt;= 0, REPT(" ",SOURCE!$O$2-LEN(SOURCE!C1514)), "")&amp;
      SOURCE!D1514&amp;", "&amp; IF(SOURCE!$P$2-LEN(SOURCE!D1514) &gt;= 0, REPT(" ",SOURCE!$P$2-LEN(SOURCE!D1514)), "")&amp;
      SOURCE!E1514&amp;", "&amp; IF(SOURCE!$Q$2-LEN(SOURCE!E1514) &gt;=0, REPT(" ",SOURCE!$Q$2-LEN(SOURCE!E1514)), "")&amp;
      SOURCE!F1514&amp;", "&amp; IF(SOURCE!$R$2-LEN(SOURCE!F1514) &gt;= 0, REPT(" ",SOURCE!$R$2-LEN(SOURCE!F1514)+2), "")&amp;"("&amp;
      SUBSTITUTE(TEXT(SOURCE!G1514,"??0"),"  ","")&amp;" &lt;&lt; TAM_MAX_BITS) |"&amp; IF(SOURCE!$S$2-3 &gt;= 0, REPT(" ",SOURCE!$S$2-5+4+1-1-LEN(SUBSTITUTE(SUBSTITUTE(TEXT(SOURCE!H1514,"????0"),"  ","")," ",""))), "")&amp;
      SUBSTITUTE(SUBSTITUTE(TEXT(SOURCE!H1514,"????0"),"  ","")," ","")&amp;","&amp; IF(SOURCE!$T$2-3 &gt;= 0, REPT(" ",SOURCE!$T$2-3-5), "")&amp;
      SOURCE!I1514&amp;" | "&amp; IF(SOURCE!$U$2-LEN(SOURCE!I1514) &gt;= 0, REPT(" ",SOURCE!$U$2-LEN(SOURCE!I1514)), "")&amp;
      SOURCE!J1514&amp;      IF(SOURCE!$V$2-LEN(SOURCE!J1514) &gt;= 0, REPT(" ",SOURCE!$V$2-LEN(SOURCE!J1514)), "")&amp;
  " | "&amp; SOURCE!K1514&amp;      IF(SOURCE!$X$2-LEN(SOURCE!K1514) &gt;= 0, REPT(" ",SOURCE!$X$2-LEN(SOURCE!K1514)), "")&amp;
      "},"&amp;IF(SOURCE!L1514&lt;&gt;"",""&amp;SOURCE!L1514,"")
 )
)
)</f>
        <v>/* 1476 */  { itemToBeCoded,               NOPARAM,                     "f\"(x)",                                      "f\"(x)",                                      (0 &lt;&lt; TAM_MAX_BITS) |     0, CAT_FNCT | SLS_ENABLED   | US_ENABLED  },</v>
      </c>
    </row>
    <row r="1515" spans="1:1">
      <c r="A1515" s="168" t="str">
        <f>IF(AND(OR(SOURCE!A1515="",ISBLANK(SOURCE!A1515)),SOURCE!B1515&gt;0),IF(ISBLANK(SOURCE!C1515),"",SOURCE!C1515),
IF(SOURCE!B1515&lt;0,VLOOKUP(SOURCE!B1515,lookups!A$1:B$25,2,0),
  IF(ISBLANK(SOURCE!B1515),
    "",
    "/* "&amp;TEXT(SOURCE!B1515,"???0")&amp;" *"&amp;
      SOURCE!C1515&amp;", "&amp; IF(SOURCE!$O$2-LEN(SOURCE!C1515) &gt;= 0, REPT(" ",SOURCE!$O$2-LEN(SOURCE!C1515)), "")&amp;
      SOURCE!D1515&amp;", "&amp; IF(SOURCE!$P$2-LEN(SOURCE!D1515) &gt;= 0, REPT(" ",SOURCE!$P$2-LEN(SOURCE!D1515)), "")&amp;
      SOURCE!E1515&amp;", "&amp; IF(SOURCE!$Q$2-LEN(SOURCE!E1515) &gt;=0, REPT(" ",SOURCE!$Q$2-LEN(SOURCE!E1515)), "")&amp;
      SOURCE!F1515&amp;", "&amp; IF(SOURCE!$R$2-LEN(SOURCE!F1515) &gt;= 0, REPT(" ",SOURCE!$R$2-LEN(SOURCE!F1515)+2), "")&amp;"("&amp;
      SUBSTITUTE(TEXT(SOURCE!G1515,"??0"),"  ","")&amp;" &lt;&lt; TAM_MAX_BITS) |"&amp; IF(SOURCE!$S$2-3 &gt;= 0, REPT(" ",SOURCE!$S$2-5+4+1-1-LEN(SUBSTITUTE(SUBSTITUTE(TEXT(SOURCE!H1515,"????0"),"  ","")," ",""))), "")&amp;
      SUBSTITUTE(SUBSTITUTE(TEXT(SOURCE!H1515,"????0"),"  ","")," ","")&amp;","&amp; IF(SOURCE!$T$2-3 &gt;= 0, REPT(" ",SOURCE!$T$2-3-5), "")&amp;
      SOURCE!I1515&amp;" | "&amp; IF(SOURCE!$U$2-LEN(SOURCE!I1515) &gt;= 0, REPT(" ",SOURCE!$U$2-LEN(SOURCE!I1515)), "")&amp;
      SOURCE!J1515&amp;      IF(SOURCE!$V$2-LEN(SOURCE!J1515) &gt;= 0, REPT(" ",SOURCE!$V$2-LEN(SOURCE!J1515)), "")&amp;
  " | "&amp; SOURCE!K1515&amp;      IF(SOURCE!$X$2-LEN(SOURCE!K1515) &gt;= 0, REPT(" ",SOURCE!$X$2-LEN(SOURCE!K1515)), "")&amp;
      "},"&amp;IF(SOURCE!L1515&lt;&gt;"",""&amp;SOURCE!L1515,"")
 )
)
)</f>
        <v>/* 1477 */  { fnDisplayFormatGap,          TM_VALUE,                    "GAP",                                         "GAP",                                         (0 &lt;&lt; TAM_MAX_BITS) |    15, CAT_FNCT | SLS_ENABLED   | US_ENABLED  },</v>
      </c>
    </row>
    <row r="1516" spans="1:1">
      <c r="A1516" s="168" t="str">
        <f>IF(AND(OR(SOURCE!A1516="",ISBLANK(SOURCE!A1516)),SOURCE!B1516&gt;0),IF(ISBLANK(SOURCE!C1516),"",SOURCE!C1516),
IF(SOURCE!B1516&lt;0,VLOOKUP(SOURCE!B1516,lookups!A$1:B$25,2,0),
  IF(ISBLANK(SOURCE!B1516),
    "",
    "/* "&amp;TEXT(SOURCE!B1516,"???0")&amp;" *"&amp;
      SOURCE!C1516&amp;", "&amp; IF(SOURCE!$O$2-LEN(SOURCE!C1516) &gt;= 0, REPT(" ",SOURCE!$O$2-LEN(SOURCE!C1516)), "")&amp;
      SOURCE!D1516&amp;", "&amp; IF(SOURCE!$P$2-LEN(SOURCE!D1516) &gt;= 0, REPT(" ",SOURCE!$P$2-LEN(SOURCE!D1516)), "")&amp;
      SOURCE!E1516&amp;", "&amp; IF(SOURCE!$Q$2-LEN(SOURCE!E1516) &gt;=0, REPT(" ",SOURCE!$Q$2-LEN(SOURCE!E1516)), "")&amp;
      SOURCE!F1516&amp;", "&amp; IF(SOURCE!$R$2-LEN(SOURCE!F1516) &gt;= 0, REPT(" ",SOURCE!$R$2-LEN(SOURCE!F1516)+2), "")&amp;"("&amp;
      SUBSTITUTE(TEXT(SOURCE!G1516,"??0"),"  ","")&amp;" &lt;&lt; TAM_MAX_BITS) |"&amp; IF(SOURCE!$S$2-3 &gt;= 0, REPT(" ",SOURCE!$S$2-5+4+1-1-LEN(SUBSTITUTE(SUBSTITUTE(TEXT(SOURCE!H1516,"????0"),"  ","")," ",""))), "")&amp;
      SUBSTITUTE(SUBSTITUTE(TEXT(SOURCE!H1516,"????0"),"  ","")," ","")&amp;","&amp; IF(SOURCE!$T$2-3 &gt;= 0, REPT(" ",SOURCE!$T$2-3-5), "")&amp;
      SOURCE!I1516&amp;" | "&amp; IF(SOURCE!$U$2-LEN(SOURCE!I1516) &gt;= 0, REPT(" ",SOURCE!$U$2-LEN(SOURCE!I1516)), "")&amp;
      SOURCE!J1516&amp;      IF(SOURCE!$V$2-LEN(SOURCE!J1516) &gt;= 0, REPT(" ",SOURCE!$V$2-LEN(SOURCE!J1516)), "")&amp;
  " | "&amp; SOURCE!K1516&amp;      IF(SOURCE!$X$2-LEN(SOURCE!K1516) &gt;= 0, REPT(" ",SOURCE!$X$2-LEN(SOURCE!K1516)), "")&amp;
      "},"&amp;IF(SOURCE!L1516&lt;&gt;"",""&amp;SOURCE!L1516,"")
 )
)
)</f>
        <v>/* 1478 */  { fnGd,                        NOPARAM,                     "g" STD_SUB_d,                                 "g" STD_SUB_d,                                 (0 &lt;&lt; TAM_MAX_BITS) |     0, CAT_FNCT | SLS_ENABLED   | US_ENABLED  },</v>
      </c>
    </row>
    <row r="1517" spans="1:1">
      <c r="A1517" s="168" t="str">
        <f>IF(AND(OR(SOURCE!A1517="",ISBLANK(SOURCE!A1517)),SOURCE!B1517&gt;0),IF(ISBLANK(SOURCE!C1517),"",SOURCE!C1517),
IF(SOURCE!B1517&lt;0,VLOOKUP(SOURCE!B1517,lookups!A$1:B$25,2,0),
  IF(ISBLANK(SOURCE!B1517),
    "",
    "/* "&amp;TEXT(SOURCE!B1517,"???0")&amp;" *"&amp;
      SOURCE!C1517&amp;", "&amp; IF(SOURCE!$O$2-LEN(SOURCE!C1517) &gt;= 0, REPT(" ",SOURCE!$O$2-LEN(SOURCE!C1517)), "")&amp;
      SOURCE!D1517&amp;", "&amp; IF(SOURCE!$P$2-LEN(SOURCE!D1517) &gt;= 0, REPT(" ",SOURCE!$P$2-LEN(SOURCE!D1517)), "")&amp;
      SOURCE!E1517&amp;", "&amp; IF(SOURCE!$Q$2-LEN(SOURCE!E1517) &gt;=0, REPT(" ",SOURCE!$Q$2-LEN(SOURCE!E1517)), "")&amp;
      SOURCE!F1517&amp;", "&amp; IF(SOURCE!$R$2-LEN(SOURCE!F1517) &gt;= 0, REPT(" ",SOURCE!$R$2-LEN(SOURCE!F1517)+2), "")&amp;"("&amp;
      SUBSTITUTE(TEXT(SOURCE!G1517,"??0"),"  ","")&amp;" &lt;&lt; TAM_MAX_BITS) |"&amp; IF(SOURCE!$S$2-3 &gt;= 0, REPT(" ",SOURCE!$S$2-5+4+1-1-LEN(SUBSTITUTE(SUBSTITUTE(TEXT(SOURCE!H1517,"????0"),"  ","")," ",""))), "")&amp;
      SUBSTITUTE(SUBSTITUTE(TEXT(SOURCE!H1517,"????0"),"  ","")," ","")&amp;","&amp; IF(SOURCE!$T$2-3 &gt;= 0, REPT(" ",SOURCE!$T$2-3-5), "")&amp;
      SOURCE!I1517&amp;" | "&amp; IF(SOURCE!$U$2-LEN(SOURCE!I1517) &gt;= 0, REPT(" ",SOURCE!$U$2-LEN(SOURCE!I1517)), "")&amp;
      SOURCE!J1517&amp;      IF(SOURCE!$V$2-LEN(SOURCE!J1517) &gt;= 0, REPT(" ",SOURCE!$V$2-LEN(SOURCE!J1517)), "")&amp;
  " | "&amp; SOURCE!K1517&amp;      IF(SOURCE!$X$2-LEN(SOURCE!K1517) &gt;= 0, REPT(" ",SOURCE!$X$2-LEN(SOURCE!K1517)), "")&amp;
      "},"&amp;IF(SOURCE!L1517&lt;&gt;"",""&amp;SOURCE!L1517,"")
 )
)
)</f>
        <v>/* 1479 */  { fnInvGd,                     NOPARAM,                     "g" STD_SUB_d STD_SUP_MINUS_1,                 "g" STD_SUB_d STD_SUP_MINUS_1,                 (0 &lt;&lt; TAM_MAX_BITS) |     0, CAT_FNCT | SLS_ENABLED   | US_ENABLED  },</v>
      </c>
    </row>
    <row r="1518" spans="1:1">
      <c r="A1518" s="168" t="str">
        <f>IF(AND(OR(SOURCE!A1518="",ISBLANK(SOURCE!A1518)),SOURCE!B1518&gt;0),IF(ISBLANK(SOURCE!C1518),"",SOURCE!C1518),
IF(SOURCE!B1518&lt;0,VLOOKUP(SOURCE!B1518,lookups!A$1:B$25,2,0),
  IF(ISBLANK(SOURCE!B1518),
    "",
    "/* "&amp;TEXT(SOURCE!B1518,"???0")&amp;" *"&amp;
      SOURCE!C1518&amp;", "&amp; IF(SOURCE!$O$2-LEN(SOURCE!C1518) &gt;= 0, REPT(" ",SOURCE!$O$2-LEN(SOURCE!C1518)), "")&amp;
      SOURCE!D1518&amp;", "&amp; IF(SOURCE!$P$2-LEN(SOURCE!D1518) &gt;= 0, REPT(" ",SOURCE!$P$2-LEN(SOURCE!D1518)), "")&amp;
      SOURCE!E1518&amp;", "&amp; IF(SOURCE!$Q$2-LEN(SOURCE!E1518) &gt;=0, REPT(" ",SOURCE!$Q$2-LEN(SOURCE!E1518)), "")&amp;
      SOURCE!F1518&amp;", "&amp; IF(SOURCE!$R$2-LEN(SOURCE!F1518) &gt;= 0, REPT(" ",SOURCE!$R$2-LEN(SOURCE!F1518)+2), "")&amp;"("&amp;
      SUBSTITUTE(TEXT(SOURCE!G1518,"??0"),"  ","")&amp;" &lt;&lt; TAM_MAX_BITS) |"&amp; IF(SOURCE!$S$2-3 &gt;= 0, REPT(" ",SOURCE!$S$2-5+4+1-1-LEN(SUBSTITUTE(SUBSTITUTE(TEXT(SOURCE!H1518,"????0"),"  ","")," ",""))), "")&amp;
      SUBSTITUTE(SUBSTITUTE(TEXT(SOURCE!H1518,"????0"),"  ","")," ","")&amp;","&amp; IF(SOURCE!$T$2-3 &gt;= 0, REPT(" ",SOURCE!$T$2-3-5), "")&amp;
      SOURCE!I1518&amp;" | "&amp; IF(SOURCE!$U$2-LEN(SOURCE!I1518) &gt;= 0, REPT(" ",SOURCE!$U$2-LEN(SOURCE!I1518)), "")&amp;
      SOURCE!J1518&amp;      IF(SOURCE!$V$2-LEN(SOURCE!J1518) &gt;= 0, REPT(" ",SOURCE!$V$2-LEN(SOURCE!J1518)), "")&amp;
  " | "&amp; SOURCE!K1518&amp;      IF(SOURCE!$X$2-LEN(SOURCE!K1518) &gt;= 0, REPT(" ",SOURCE!$X$2-LEN(SOURCE!K1518)), "")&amp;
      "},"&amp;IF(SOURCE!L1518&lt;&gt;"",""&amp;SOURCE!L1518,"")
 )
)
)</f>
        <v>/* 1480 */  { fnAngularMode,               amGrad,                      "GRAD",                                        "GRAD",                                        (0 &lt;&lt; TAM_MAX_BITS) |     0, CAT_FNCT | SLS_ENABLED   | US_ENABLED  },</v>
      </c>
    </row>
    <row r="1519" spans="1:1">
      <c r="A1519" s="168" t="str">
        <f>IF(AND(OR(SOURCE!A1519="",ISBLANK(SOURCE!A1519)),SOURCE!B1519&gt;0),IF(ISBLANK(SOURCE!C1519),"",SOURCE!C1519),
IF(SOURCE!B1519&lt;0,VLOOKUP(SOURCE!B1519,lookups!A$1:B$25,2,0),
  IF(ISBLANK(SOURCE!B1519),
    "",
    "/* "&amp;TEXT(SOURCE!B1519,"???0")&amp;" *"&amp;
      SOURCE!C1519&amp;", "&amp; IF(SOURCE!$O$2-LEN(SOURCE!C1519) &gt;= 0, REPT(" ",SOURCE!$O$2-LEN(SOURCE!C1519)), "")&amp;
      SOURCE!D1519&amp;", "&amp; IF(SOURCE!$P$2-LEN(SOURCE!D1519) &gt;= 0, REPT(" ",SOURCE!$P$2-LEN(SOURCE!D1519)), "")&amp;
      SOURCE!E1519&amp;", "&amp; IF(SOURCE!$Q$2-LEN(SOURCE!E1519) &gt;=0, REPT(" ",SOURCE!$Q$2-LEN(SOURCE!E1519)), "")&amp;
      SOURCE!F1519&amp;", "&amp; IF(SOURCE!$R$2-LEN(SOURCE!F1519) &gt;= 0, REPT(" ",SOURCE!$R$2-LEN(SOURCE!F1519)+2), "")&amp;"("&amp;
      SUBSTITUTE(TEXT(SOURCE!G1519,"??0"),"  ","")&amp;" &lt;&lt; TAM_MAX_BITS) |"&amp; IF(SOURCE!$S$2-3 &gt;= 0, REPT(" ",SOURCE!$S$2-5+4+1-1-LEN(SUBSTITUTE(SUBSTITUTE(TEXT(SOURCE!H1519,"????0"),"  ","")," ",""))), "")&amp;
      SUBSTITUTE(SUBSTITUTE(TEXT(SOURCE!H1519,"????0"),"  ","")," ","")&amp;","&amp; IF(SOURCE!$T$2-3 &gt;= 0, REPT(" ",SOURCE!$T$2-3-5), "")&amp;
      SOURCE!I1519&amp;" | "&amp; IF(SOURCE!$U$2-LEN(SOURCE!I1519) &gt;= 0, REPT(" ",SOURCE!$U$2-LEN(SOURCE!I1519)), "")&amp;
      SOURCE!J1519&amp;      IF(SOURCE!$V$2-LEN(SOURCE!J1519) &gt;= 0, REPT(" ",SOURCE!$V$2-LEN(SOURCE!J1519)), "")&amp;
  " | "&amp; SOURCE!K1519&amp;      IF(SOURCE!$X$2-LEN(SOURCE!K1519) &gt;= 0, REPT(" ",SOURCE!$X$2-LEN(SOURCE!K1519)), "")&amp;
      "},"&amp;IF(SOURCE!L1519&lt;&gt;"",""&amp;SOURCE!L1519,"")
 )
)
)</f>
        <v>/* 1481 */  { fnCvtToCurrentAngularMode,   amGrad,                      "GRAD" STD_RIGHT_ARROW,                        "GRAD" STD_RIGHT_ARROW,                        (0 &lt;&lt; TAM_MAX_BITS) |     0, CAT_FNCT | SLS_ENABLED   | US_ENABLED  },</v>
      </c>
    </row>
    <row r="1520" spans="1:1">
      <c r="A1520" s="168" t="str">
        <f>IF(AND(OR(SOURCE!A1520="",ISBLANK(SOURCE!A1520)),SOURCE!B1520&gt;0),IF(ISBLANK(SOURCE!C1520),"",SOURCE!C1520),
IF(SOURCE!B1520&lt;0,VLOOKUP(SOURCE!B1520,lookups!A$1:B$25,2,0),
  IF(ISBLANK(SOURCE!B1520),
    "",
    "/* "&amp;TEXT(SOURCE!B1520,"???0")&amp;" *"&amp;
      SOURCE!C1520&amp;", "&amp; IF(SOURCE!$O$2-LEN(SOURCE!C1520) &gt;= 0, REPT(" ",SOURCE!$O$2-LEN(SOURCE!C1520)), "")&amp;
      SOURCE!D1520&amp;", "&amp; IF(SOURCE!$P$2-LEN(SOURCE!D1520) &gt;= 0, REPT(" ",SOURCE!$P$2-LEN(SOURCE!D1520)), "")&amp;
      SOURCE!E1520&amp;", "&amp; IF(SOURCE!$Q$2-LEN(SOURCE!E1520) &gt;=0, REPT(" ",SOURCE!$Q$2-LEN(SOURCE!E1520)), "")&amp;
      SOURCE!F1520&amp;", "&amp; IF(SOURCE!$R$2-LEN(SOURCE!F1520) &gt;= 0, REPT(" ",SOURCE!$R$2-LEN(SOURCE!F1520)+2), "")&amp;"("&amp;
      SUBSTITUTE(TEXT(SOURCE!G1520,"??0"),"  ","")&amp;" &lt;&lt; TAM_MAX_BITS) |"&amp; IF(SOURCE!$S$2-3 &gt;= 0, REPT(" ",SOURCE!$S$2-5+4+1-1-LEN(SUBSTITUTE(SUBSTITUTE(TEXT(SOURCE!H1520,"????0"),"  ","")," ",""))), "")&amp;
      SUBSTITUTE(SUBSTITUTE(TEXT(SOURCE!H1520,"????0"),"  ","")," ","")&amp;","&amp; IF(SOURCE!$T$2-3 &gt;= 0, REPT(" ",SOURCE!$T$2-3-5), "")&amp;
      SOURCE!I1520&amp;" | "&amp; IF(SOURCE!$U$2-LEN(SOURCE!I1520) &gt;= 0, REPT(" ",SOURCE!$U$2-LEN(SOURCE!I1520)), "")&amp;
      SOURCE!J1520&amp;      IF(SOURCE!$V$2-LEN(SOURCE!J1520) &gt;= 0, REPT(" ",SOURCE!$V$2-LEN(SOURCE!J1520)), "")&amp;
  " | "&amp; SOURCE!K1520&amp;      IF(SOURCE!$X$2-LEN(SOURCE!K1520) &gt;= 0, REPT(" ",SOURCE!$X$2-LEN(SOURCE!K1520)), "")&amp;
      "},"&amp;IF(SOURCE!L1520&lt;&gt;"",""&amp;SOURCE!L1520,"")
 )
)
)</f>
        <v>/* 1482 */  { fnGotoDot,                   NOPARAM,                     "GTO.",                                        "GTO.",                                        (0 &lt;&lt; TAM_MAX_BITS) | 16383, CAT_FNCT | SLS_ENABLED   | US_CANCEL   },</v>
      </c>
    </row>
    <row r="1521" spans="1:1">
      <c r="A1521" s="168" t="str">
        <f>IF(AND(OR(SOURCE!A1521="",ISBLANK(SOURCE!A1521)),SOURCE!B1521&gt;0),IF(ISBLANK(SOURCE!C1521),"",SOURCE!C1521),
IF(SOURCE!B1521&lt;0,VLOOKUP(SOURCE!B1521,lookups!A$1:B$25,2,0),
  IF(ISBLANK(SOURCE!B1521),
    "",
    "/* "&amp;TEXT(SOURCE!B1521,"???0")&amp;" *"&amp;
      SOURCE!C1521&amp;", "&amp; IF(SOURCE!$O$2-LEN(SOURCE!C1521) &gt;= 0, REPT(" ",SOURCE!$O$2-LEN(SOURCE!C1521)), "")&amp;
      SOURCE!D1521&amp;", "&amp; IF(SOURCE!$P$2-LEN(SOURCE!D1521) &gt;= 0, REPT(" ",SOURCE!$P$2-LEN(SOURCE!D1521)), "")&amp;
      SOURCE!E1521&amp;", "&amp; IF(SOURCE!$Q$2-LEN(SOURCE!E1521) &gt;=0, REPT(" ",SOURCE!$Q$2-LEN(SOURCE!E1521)), "")&amp;
      SOURCE!F1521&amp;", "&amp; IF(SOURCE!$R$2-LEN(SOURCE!F1521) &gt;= 0, REPT(" ",SOURCE!$R$2-LEN(SOURCE!F1521)+2), "")&amp;"("&amp;
      SUBSTITUTE(TEXT(SOURCE!G1521,"??0"),"  ","")&amp;" &lt;&lt; TAM_MAX_BITS) |"&amp; IF(SOURCE!$S$2-3 &gt;= 0, REPT(" ",SOURCE!$S$2-5+4+1-1-LEN(SUBSTITUTE(SUBSTITUTE(TEXT(SOURCE!H1521,"????0"),"  ","")," ",""))), "")&amp;
      SUBSTITUTE(SUBSTITUTE(TEXT(SOURCE!H1521,"????0"),"  ","")," ","")&amp;","&amp; IF(SOURCE!$T$2-3 &gt;= 0, REPT(" ",SOURCE!$T$2-3-5), "")&amp;
      SOURCE!I1521&amp;" | "&amp; IF(SOURCE!$U$2-LEN(SOURCE!I1521) &gt;= 0, REPT(" ",SOURCE!$U$2-LEN(SOURCE!I1521)), "")&amp;
      SOURCE!J1521&amp;      IF(SOURCE!$V$2-LEN(SOURCE!J1521) &gt;= 0, REPT(" ",SOURCE!$V$2-LEN(SOURCE!J1521)), "")&amp;
  " | "&amp; SOURCE!K1521&amp;      IF(SOURCE!$X$2-LEN(SOURCE!K1521) &gt;= 0, REPT(" ",SOURCE!$X$2-LEN(SOURCE!K1521)), "")&amp;
      "},"&amp;IF(SOURCE!L1521&lt;&gt;"",""&amp;SOURCE!L1521,"")
 )
)
)</f>
        <v>/* 1483 */  { fnHermite,                   NOPARAM,                     "H" STD_SUB_n,                                 "H" STD_SUB_n,                                 (0 &lt;&lt; TAM_MAX_BITS) |     0, CAT_FNCT | SLS_ENABLED   | US_ENABLED  },</v>
      </c>
    </row>
    <row r="1522" spans="1:1">
      <c r="A1522" s="168" t="str">
        <f>IF(AND(OR(SOURCE!A1522="",ISBLANK(SOURCE!A1522)),SOURCE!B1522&gt;0),IF(ISBLANK(SOURCE!C1522),"",SOURCE!C1522),
IF(SOURCE!B1522&lt;0,VLOOKUP(SOURCE!B1522,lookups!A$1:B$25,2,0),
  IF(ISBLANK(SOURCE!B1522),
    "",
    "/* "&amp;TEXT(SOURCE!B1522,"???0")&amp;" *"&amp;
      SOURCE!C1522&amp;", "&amp; IF(SOURCE!$O$2-LEN(SOURCE!C1522) &gt;= 0, REPT(" ",SOURCE!$O$2-LEN(SOURCE!C1522)), "")&amp;
      SOURCE!D1522&amp;", "&amp; IF(SOURCE!$P$2-LEN(SOURCE!D1522) &gt;= 0, REPT(" ",SOURCE!$P$2-LEN(SOURCE!D1522)), "")&amp;
      SOURCE!E1522&amp;", "&amp; IF(SOURCE!$Q$2-LEN(SOURCE!E1522) &gt;=0, REPT(" ",SOURCE!$Q$2-LEN(SOURCE!E1522)), "")&amp;
      SOURCE!F1522&amp;", "&amp; IF(SOURCE!$R$2-LEN(SOURCE!F1522) &gt;= 0, REPT(" ",SOURCE!$R$2-LEN(SOURCE!F1522)+2), "")&amp;"("&amp;
      SUBSTITUTE(TEXT(SOURCE!G1522,"??0"),"  ","")&amp;" &lt;&lt; TAM_MAX_BITS) |"&amp; IF(SOURCE!$S$2-3 &gt;= 0, REPT(" ",SOURCE!$S$2-5+4+1-1-LEN(SUBSTITUTE(SUBSTITUTE(TEXT(SOURCE!H1522,"????0"),"  ","")," ",""))), "")&amp;
      SUBSTITUTE(SUBSTITUTE(TEXT(SOURCE!H1522,"????0"),"  ","")," ","")&amp;","&amp; IF(SOURCE!$T$2-3 &gt;= 0, REPT(" ",SOURCE!$T$2-3-5), "")&amp;
      SOURCE!I1522&amp;" | "&amp; IF(SOURCE!$U$2-LEN(SOURCE!I1522) &gt;= 0, REPT(" ",SOURCE!$U$2-LEN(SOURCE!I1522)), "")&amp;
      SOURCE!J1522&amp;      IF(SOURCE!$V$2-LEN(SOURCE!J1522) &gt;= 0, REPT(" ",SOURCE!$V$2-LEN(SOURCE!J1522)), "")&amp;
  " | "&amp; SOURCE!K1522&amp;      IF(SOURCE!$X$2-LEN(SOURCE!K1522) &gt;= 0, REPT(" ",SOURCE!$X$2-LEN(SOURCE!K1522)), "")&amp;
      "},"&amp;IF(SOURCE!L1522&lt;&gt;"",""&amp;SOURCE!L1522,"")
 )
)
)</f>
        <v>/* 1484 */  { fnHermiteP,                  NOPARAM,                     "H" STD_SUB_n STD_SUB_P,                       "H" STD_SUB_n STD_SUB_P,                       (0 &lt;&lt; TAM_MAX_BITS) |     0, CAT_FNCT | SLS_ENABLED   | US_ENABLED  },</v>
      </c>
    </row>
    <row r="1523" spans="1:1">
      <c r="A1523" s="168" t="str">
        <f>IF(AND(OR(SOURCE!A1523="",ISBLANK(SOURCE!A1523)),SOURCE!B1523&gt;0),IF(ISBLANK(SOURCE!C1523),"",SOURCE!C1523),
IF(SOURCE!B1523&lt;0,VLOOKUP(SOURCE!B1523,lookups!A$1:B$25,2,0),
  IF(ISBLANK(SOURCE!B1523),
    "",
    "/* "&amp;TEXT(SOURCE!B1523,"???0")&amp;" *"&amp;
      SOURCE!C1523&amp;", "&amp; IF(SOURCE!$O$2-LEN(SOURCE!C1523) &gt;= 0, REPT(" ",SOURCE!$O$2-LEN(SOURCE!C1523)), "")&amp;
      SOURCE!D1523&amp;", "&amp; IF(SOURCE!$P$2-LEN(SOURCE!D1523) &gt;= 0, REPT(" ",SOURCE!$P$2-LEN(SOURCE!D1523)), "")&amp;
      SOURCE!E1523&amp;", "&amp; IF(SOURCE!$Q$2-LEN(SOURCE!E1523) &gt;=0, REPT(" ",SOURCE!$Q$2-LEN(SOURCE!E1523)), "")&amp;
      SOURCE!F1523&amp;", "&amp; IF(SOURCE!$R$2-LEN(SOURCE!F1523) &gt;= 0, REPT(" ",SOURCE!$R$2-LEN(SOURCE!F1523)+2), "")&amp;"("&amp;
      SUBSTITUTE(TEXT(SOURCE!G1523,"??0"),"  ","")&amp;" &lt;&lt; TAM_MAX_BITS) |"&amp; IF(SOURCE!$S$2-3 &gt;= 0, REPT(" ",SOURCE!$S$2-5+4+1-1-LEN(SUBSTITUTE(SUBSTITUTE(TEXT(SOURCE!H1523,"????0"),"  ","")," ",""))), "")&amp;
      SUBSTITUTE(SUBSTITUTE(TEXT(SOURCE!H1523,"????0"),"  ","")," ","")&amp;","&amp; IF(SOURCE!$T$2-3 &gt;= 0, REPT(" ",SOURCE!$T$2-3-5), "")&amp;
      SOURCE!I1523&amp;" | "&amp; IF(SOURCE!$U$2-LEN(SOURCE!I1523) &gt;= 0, REPT(" ",SOURCE!$U$2-LEN(SOURCE!I1523)), "")&amp;
      SOURCE!J1523&amp;      IF(SOURCE!$V$2-LEN(SOURCE!J1523) &gt;= 0, REPT(" ",SOURCE!$V$2-LEN(SOURCE!J1523)), "")&amp;
  " | "&amp; SOURCE!K1523&amp;      IF(SOURCE!$X$2-LEN(SOURCE!K1523) &gt;= 0, REPT(" ",SOURCE!$X$2-LEN(SOURCE!K1523)), "")&amp;
      "},"&amp;IF(SOURCE!L1523&lt;&gt;"",""&amp;SOURCE!L1523,"")
 )
)
)</f>
        <v>/* 1485 */  { fnImaginaryPart,             NOPARAM,                     "Im",                                          "Im",                                          (0 &lt;&lt; TAM_MAX_BITS) |     0, CAT_FNCT | SLS_ENABLED   | US_ENABLED  },</v>
      </c>
    </row>
    <row r="1524" spans="1:1">
      <c r="A1524" s="168" t="str">
        <f>IF(AND(OR(SOURCE!A1524="",ISBLANK(SOURCE!A1524)),SOURCE!B1524&gt;0),IF(ISBLANK(SOURCE!C1524),"",SOURCE!C1524),
IF(SOURCE!B1524&lt;0,VLOOKUP(SOURCE!B1524,lookups!A$1:B$25,2,0),
  IF(ISBLANK(SOURCE!B1524),
    "",
    "/* "&amp;TEXT(SOURCE!B1524,"???0")&amp;" *"&amp;
      SOURCE!C1524&amp;", "&amp; IF(SOURCE!$O$2-LEN(SOURCE!C1524) &gt;= 0, REPT(" ",SOURCE!$O$2-LEN(SOURCE!C1524)), "")&amp;
      SOURCE!D1524&amp;", "&amp; IF(SOURCE!$P$2-LEN(SOURCE!D1524) &gt;= 0, REPT(" ",SOURCE!$P$2-LEN(SOURCE!D1524)), "")&amp;
      SOURCE!E1524&amp;", "&amp; IF(SOURCE!$Q$2-LEN(SOURCE!E1524) &gt;=0, REPT(" ",SOURCE!$Q$2-LEN(SOURCE!E1524)), "")&amp;
      SOURCE!F1524&amp;", "&amp; IF(SOURCE!$R$2-LEN(SOURCE!F1524) &gt;= 0, REPT(" ",SOURCE!$R$2-LEN(SOURCE!F1524)+2), "")&amp;"("&amp;
      SUBSTITUTE(TEXT(SOURCE!G1524,"??0"),"  ","")&amp;" &lt;&lt; TAM_MAX_BITS) |"&amp; IF(SOURCE!$S$2-3 &gt;= 0, REPT(" ",SOURCE!$S$2-5+4+1-1-LEN(SUBSTITUTE(SUBSTITUTE(TEXT(SOURCE!H1524,"????0"),"  ","")," ",""))), "")&amp;
      SUBSTITUTE(SUBSTITUTE(TEXT(SOURCE!H1524,"????0"),"  ","")," ","")&amp;","&amp; IF(SOURCE!$T$2-3 &gt;= 0, REPT(" ",SOURCE!$T$2-3-5), "")&amp;
      SOURCE!I1524&amp;" | "&amp; IF(SOURCE!$U$2-LEN(SOURCE!I1524) &gt;= 0, REPT(" ",SOURCE!$U$2-LEN(SOURCE!I1524)), "")&amp;
      SOURCE!J1524&amp;      IF(SOURCE!$V$2-LEN(SOURCE!J1524) &gt;= 0, REPT(" ",SOURCE!$V$2-LEN(SOURCE!J1524)), "")&amp;
  " | "&amp; SOURCE!K1524&amp;      IF(SOURCE!$X$2-LEN(SOURCE!K1524) &gt;= 0, REPT(" ",SOURCE!$X$2-LEN(SOURCE!K1524)), "")&amp;
      "},"&amp;IF(SOURCE!L1524&lt;&gt;"",""&amp;SOURCE!L1524,"")
 )
)
)</f>
        <v>/* 1486 */  { itemToBeCoded,               NOPARAM,                     "INDEX",                                       "INDEX",                                       (0 &lt;&lt; TAM_MAX_BITS) |     0, CAT_FNCT | SLS_ENABLED   | US_ENABLED  },</v>
      </c>
    </row>
    <row r="1525" spans="1:1">
      <c r="A1525" s="168" t="str">
        <f>IF(AND(OR(SOURCE!A1525="",ISBLANK(SOURCE!A1525)),SOURCE!B1525&gt;0),IF(ISBLANK(SOURCE!C1525),"",SOURCE!C1525),
IF(SOURCE!B1525&lt;0,VLOOKUP(SOURCE!B1525,lookups!A$1:B$25,2,0),
  IF(ISBLANK(SOURCE!B1525),
    "",
    "/* "&amp;TEXT(SOURCE!B1525,"???0")&amp;" *"&amp;
      SOURCE!C1525&amp;", "&amp; IF(SOURCE!$O$2-LEN(SOURCE!C1525) &gt;= 0, REPT(" ",SOURCE!$O$2-LEN(SOURCE!C1525)), "")&amp;
      SOURCE!D1525&amp;", "&amp; IF(SOURCE!$P$2-LEN(SOURCE!D1525) &gt;= 0, REPT(" ",SOURCE!$P$2-LEN(SOURCE!D1525)), "")&amp;
      SOURCE!E1525&amp;", "&amp; IF(SOURCE!$Q$2-LEN(SOURCE!E1525) &gt;=0, REPT(" ",SOURCE!$Q$2-LEN(SOURCE!E1525)), "")&amp;
      SOURCE!F1525&amp;", "&amp; IF(SOURCE!$R$2-LEN(SOURCE!F1525) &gt;= 0, REPT(" ",SOURCE!$R$2-LEN(SOURCE!F1525)+2), "")&amp;"("&amp;
      SUBSTITUTE(TEXT(SOURCE!G1525,"??0"),"  ","")&amp;" &lt;&lt; TAM_MAX_BITS) |"&amp; IF(SOURCE!$S$2-3 &gt;= 0, REPT(" ",SOURCE!$S$2-5+4+1-1-LEN(SUBSTITUTE(SUBSTITUTE(TEXT(SOURCE!H1525,"????0"),"  ","")," ",""))), "")&amp;
      SUBSTITUTE(SUBSTITUTE(TEXT(SOURCE!H1525,"????0"),"  ","")," ","")&amp;","&amp; IF(SOURCE!$T$2-3 &gt;= 0, REPT(" ",SOURCE!$T$2-3-5), "")&amp;
      SOURCE!I1525&amp;" | "&amp; IF(SOURCE!$U$2-LEN(SOURCE!I1525) &gt;= 0, REPT(" ",SOURCE!$U$2-LEN(SOURCE!I1525)), "")&amp;
      SOURCE!J1525&amp;      IF(SOURCE!$V$2-LEN(SOURCE!J1525) &gt;= 0, REPT(" ",SOURCE!$V$2-LEN(SOURCE!J1525)), "")&amp;
  " | "&amp; SOURCE!K1525&amp;      IF(SOURCE!$X$2-LEN(SOURCE!K1525) &gt;= 0, REPT(" ",SOURCE!$X$2-LEN(SOURCE!K1525)), "")&amp;
      "},"&amp;IF(SOURCE!L1525&lt;&gt;"",""&amp;SOURCE!L1525,"")
 )
)
)</f>
        <v>/* 1487 */  { fnIxyz,                      NOPARAM,                     "I" STD_SUB_x STD_SUB_y STD_SUB_z,             "I" STD_SUB_x STD_SUB_y STD_SUB_z,             (0 &lt;&lt; TAM_MAX_BITS) |     0, CAT_FNCT | SLS_ENABLED   | US_ENABLED  },</v>
      </c>
    </row>
    <row r="1526" spans="1:1">
      <c r="A1526" s="168" t="str">
        <f>IF(AND(OR(SOURCE!A1526="",ISBLANK(SOURCE!A1526)),SOURCE!B1526&gt;0),IF(ISBLANK(SOURCE!C1526),"",SOURCE!C1526),
IF(SOURCE!B1526&lt;0,VLOOKUP(SOURCE!B1526,lookups!A$1:B$25,2,0),
  IF(ISBLANK(SOURCE!B1526),
    "",
    "/* "&amp;TEXT(SOURCE!B1526,"???0")&amp;" *"&amp;
      SOURCE!C1526&amp;", "&amp; IF(SOURCE!$O$2-LEN(SOURCE!C1526) &gt;= 0, REPT(" ",SOURCE!$O$2-LEN(SOURCE!C1526)), "")&amp;
      SOURCE!D1526&amp;", "&amp; IF(SOURCE!$P$2-LEN(SOURCE!D1526) &gt;= 0, REPT(" ",SOURCE!$P$2-LEN(SOURCE!D1526)), "")&amp;
      SOURCE!E1526&amp;", "&amp; IF(SOURCE!$Q$2-LEN(SOURCE!E1526) &gt;=0, REPT(" ",SOURCE!$Q$2-LEN(SOURCE!E1526)), "")&amp;
      SOURCE!F1526&amp;", "&amp; IF(SOURCE!$R$2-LEN(SOURCE!F1526) &gt;= 0, REPT(" ",SOURCE!$R$2-LEN(SOURCE!F1526)+2), "")&amp;"("&amp;
      SUBSTITUTE(TEXT(SOURCE!G1526,"??0"),"  ","")&amp;" &lt;&lt; TAM_MAX_BITS) |"&amp; IF(SOURCE!$S$2-3 &gt;= 0, REPT(" ",SOURCE!$S$2-5+4+1-1-LEN(SUBSTITUTE(SUBSTITUTE(TEXT(SOURCE!H1526,"????0"),"  ","")," ",""))), "")&amp;
      SUBSTITUTE(SUBSTITUTE(TEXT(SOURCE!H1526,"????0"),"  ","")," ","")&amp;","&amp; IF(SOURCE!$T$2-3 &gt;= 0, REPT(" ",SOURCE!$T$2-3-5), "")&amp;
      SOURCE!I1526&amp;" | "&amp; IF(SOURCE!$U$2-LEN(SOURCE!I1526) &gt;= 0, REPT(" ",SOURCE!$U$2-LEN(SOURCE!I1526)), "")&amp;
      SOURCE!J1526&amp;      IF(SOURCE!$V$2-LEN(SOURCE!J1526) &gt;= 0, REPT(" ",SOURCE!$V$2-LEN(SOURCE!J1526)), "")&amp;
  " | "&amp; SOURCE!K1526&amp;      IF(SOURCE!$X$2-LEN(SOURCE!K1526) &gt;= 0, REPT(" ",SOURCE!$X$2-LEN(SOURCE!K1526)), "")&amp;
      "},"&amp;IF(SOURCE!L1526&lt;&gt;"",""&amp;SOURCE!L1526,"")
 )
)
)</f>
        <v>/* 1488 */  { fnGammaP,                    NOPARAM,                     "I" STD_GAMMA STD_SUB_p,                       "I" STD_GAMMA STD_SUB_p,                       (0 &lt;&lt; TAM_MAX_BITS) |     0, CAT_FNCT | SLS_ENABLED   | US_ENABLED  },</v>
      </c>
    </row>
    <row r="1527" spans="1:1">
      <c r="A1527" s="168" t="str">
        <f>IF(AND(OR(SOURCE!A1527="",ISBLANK(SOURCE!A1527)),SOURCE!B1527&gt;0),IF(ISBLANK(SOURCE!C1527),"",SOURCE!C1527),
IF(SOURCE!B1527&lt;0,VLOOKUP(SOURCE!B1527,lookups!A$1:B$25,2,0),
  IF(ISBLANK(SOURCE!B1527),
    "",
    "/* "&amp;TEXT(SOURCE!B1527,"???0")&amp;" *"&amp;
      SOURCE!C1527&amp;", "&amp; IF(SOURCE!$O$2-LEN(SOURCE!C1527) &gt;= 0, REPT(" ",SOURCE!$O$2-LEN(SOURCE!C1527)), "")&amp;
      SOURCE!D1527&amp;", "&amp; IF(SOURCE!$P$2-LEN(SOURCE!D1527) &gt;= 0, REPT(" ",SOURCE!$P$2-LEN(SOURCE!D1527)), "")&amp;
      SOURCE!E1527&amp;", "&amp; IF(SOURCE!$Q$2-LEN(SOURCE!E1527) &gt;=0, REPT(" ",SOURCE!$Q$2-LEN(SOURCE!E1527)), "")&amp;
      SOURCE!F1527&amp;", "&amp; IF(SOURCE!$R$2-LEN(SOURCE!F1527) &gt;= 0, REPT(" ",SOURCE!$R$2-LEN(SOURCE!F1527)+2), "")&amp;"("&amp;
      SUBSTITUTE(TEXT(SOURCE!G1527,"??0"),"  ","")&amp;" &lt;&lt; TAM_MAX_BITS) |"&amp; IF(SOURCE!$S$2-3 &gt;= 0, REPT(" ",SOURCE!$S$2-5+4+1-1-LEN(SUBSTITUTE(SUBSTITUTE(TEXT(SOURCE!H1527,"????0"),"  ","")," ",""))), "")&amp;
      SUBSTITUTE(SUBSTITUTE(TEXT(SOURCE!H1527,"????0"),"  ","")," ","")&amp;","&amp; IF(SOURCE!$T$2-3 &gt;= 0, REPT(" ",SOURCE!$T$2-3-5), "")&amp;
      SOURCE!I1527&amp;" | "&amp; IF(SOURCE!$U$2-LEN(SOURCE!I1527) &gt;= 0, REPT(" ",SOURCE!$U$2-LEN(SOURCE!I1527)), "")&amp;
      SOURCE!J1527&amp;      IF(SOURCE!$V$2-LEN(SOURCE!J1527) &gt;= 0, REPT(" ",SOURCE!$V$2-LEN(SOURCE!J1527)), "")&amp;
  " | "&amp; SOURCE!K1527&amp;      IF(SOURCE!$X$2-LEN(SOURCE!K1527) &gt;= 0, REPT(" ",SOURCE!$X$2-LEN(SOURCE!K1527)), "")&amp;
      "},"&amp;IF(SOURCE!L1527&lt;&gt;"",""&amp;SOURCE!L1527,"")
 )
)
)</f>
        <v>/* 1489 */  { fnGammaQ,                    NOPARAM,                     "I" STD_GAMMA STD_SUB_q,                       "I" STD_GAMMA STD_SUB_q,                       (0 &lt;&lt; TAM_MAX_BITS) |     0, CAT_FNCT | SLS_ENABLED   | US_ENABLED  },</v>
      </c>
    </row>
    <row r="1528" spans="1:1">
      <c r="A1528" s="168" t="str">
        <f>IF(AND(OR(SOURCE!A1528="",ISBLANK(SOURCE!A1528)),SOURCE!B1528&gt;0),IF(ISBLANK(SOURCE!C1528),"",SOURCE!C1528),
IF(SOURCE!B1528&lt;0,VLOOKUP(SOURCE!B1528,lookups!A$1:B$25,2,0),
  IF(ISBLANK(SOURCE!B1528),
    "",
    "/* "&amp;TEXT(SOURCE!B1528,"???0")&amp;" *"&amp;
      SOURCE!C1528&amp;", "&amp; IF(SOURCE!$O$2-LEN(SOURCE!C1528) &gt;= 0, REPT(" ",SOURCE!$O$2-LEN(SOURCE!C1528)), "")&amp;
      SOURCE!D1528&amp;", "&amp; IF(SOURCE!$P$2-LEN(SOURCE!D1528) &gt;= 0, REPT(" ",SOURCE!$P$2-LEN(SOURCE!D1528)), "")&amp;
      SOURCE!E1528&amp;", "&amp; IF(SOURCE!$Q$2-LEN(SOURCE!E1528) &gt;=0, REPT(" ",SOURCE!$Q$2-LEN(SOURCE!E1528)), "")&amp;
      SOURCE!F1528&amp;", "&amp; IF(SOURCE!$R$2-LEN(SOURCE!F1528) &gt;= 0, REPT(" ",SOURCE!$R$2-LEN(SOURCE!F1528)+2), "")&amp;"("&amp;
      SUBSTITUTE(TEXT(SOURCE!G1528,"??0"),"  ","")&amp;" &lt;&lt; TAM_MAX_BITS) |"&amp; IF(SOURCE!$S$2-3 &gt;= 0, REPT(" ",SOURCE!$S$2-5+4+1-1-LEN(SUBSTITUTE(SUBSTITUTE(TEXT(SOURCE!H1528,"????0"),"  ","")," ",""))), "")&amp;
      SUBSTITUTE(SUBSTITUTE(TEXT(SOURCE!H1528,"????0"),"  ","")," ","")&amp;","&amp; IF(SOURCE!$T$2-3 &gt;= 0, REPT(" ",SOURCE!$T$2-3-5), "")&amp;
      SOURCE!I1528&amp;" | "&amp; IF(SOURCE!$U$2-LEN(SOURCE!I1528) &gt;= 0, REPT(" ",SOURCE!$U$2-LEN(SOURCE!I1528)), "")&amp;
      SOURCE!J1528&amp;      IF(SOURCE!$V$2-LEN(SOURCE!J1528) &gt;= 0, REPT(" ",SOURCE!$V$2-LEN(SOURCE!J1528)), "")&amp;
  " | "&amp; SOURCE!K1528&amp;      IF(SOURCE!$X$2-LEN(SOURCE!K1528) &gt;= 0, REPT(" ",SOURCE!$X$2-LEN(SOURCE!K1528)), "")&amp;
      "},"&amp;IF(SOURCE!L1528&lt;&gt;"",""&amp;SOURCE!L1528,"")
 )
)
)</f>
        <v>/* 1490 */  { itemToBeCoded,               NOPARAM,                     "I+",                                          "I+",                                          (0 &lt;&lt; TAM_MAX_BITS) |     0, CAT_FNCT | SLS_ENABLED   | US_ENABLED  },</v>
      </c>
    </row>
    <row r="1529" spans="1:1">
      <c r="A1529" s="168" t="str">
        <f>IF(AND(OR(SOURCE!A1529="",ISBLANK(SOURCE!A1529)),SOURCE!B1529&gt;0),IF(ISBLANK(SOURCE!C1529),"",SOURCE!C1529),
IF(SOURCE!B1529&lt;0,VLOOKUP(SOURCE!B1529,lookups!A$1:B$25,2,0),
  IF(ISBLANK(SOURCE!B1529),
    "",
    "/* "&amp;TEXT(SOURCE!B1529,"???0")&amp;" *"&amp;
      SOURCE!C1529&amp;", "&amp; IF(SOURCE!$O$2-LEN(SOURCE!C1529) &gt;= 0, REPT(" ",SOURCE!$O$2-LEN(SOURCE!C1529)), "")&amp;
      SOURCE!D1529&amp;", "&amp; IF(SOURCE!$P$2-LEN(SOURCE!D1529) &gt;= 0, REPT(" ",SOURCE!$P$2-LEN(SOURCE!D1529)), "")&amp;
      SOURCE!E1529&amp;", "&amp; IF(SOURCE!$Q$2-LEN(SOURCE!E1529) &gt;=0, REPT(" ",SOURCE!$Q$2-LEN(SOURCE!E1529)), "")&amp;
      SOURCE!F1529&amp;", "&amp; IF(SOURCE!$R$2-LEN(SOURCE!F1529) &gt;= 0, REPT(" ",SOURCE!$R$2-LEN(SOURCE!F1529)+2), "")&amp;"("&amp;
      SUBSTITUTE(TEXT(SOURCE!G1529,"??0"),"  ","")&amp;" &lt;&lt; TAM_MAX_BITS) |"&amp; IF(SOURCE!$S$2-3 &gt;= 0, REPT(" ",SOURCE!$S$2-5+4+1-1-LEN(SUBSTITUTE(SUBSTITUTE(TEXT(SOURCE!H1529,"????0"),"  ","")," ",""))), "")&amp;
      SUBSTITUTE(SUBSTITUTE(TEXT(SOURCE!H1529,"????0"),"  ","")," ","")&amp;","&amp; IF(SOURCE!$T$2-3 &gt;= 0, REPT(" ",SOURCE!$T$2-3-5), "")&amp;
      SOURCE!I1529&amp;" | "&amp; IF(SOURCE!$U$2-LEN(SOURCE!I1529) &gt;= 0, REPT(" ",SOURCE!$U$2-LEN(SOURCE!I1529)), "")&amp;
      SOURCE!J1529&amp;      IF(SOURCE!$V$2-LEN(SOURCE!J1529) &gt;= 0, REPT(" ",SOURCE!$V$2-LEN(SOURCE!J1529)), "")&amp;
  " | "&amp; SOURCE!K1529&amp;      IF(SOURCE!$X$2-LEN(SOURCE!K1529) &gt;= 0, REPT(" ",SOURCE!$X$2-LEN(SOURCE!K1529)), "")&amp;
      "},"&amp;IF(SOURCE!L1529&lt;&gt;"",""&amp;SOURCE!L1529,"")
 )
)
)</f>
        <v>/* 1491 */  { itemToBeCoded,               NOPARAM,                     "I-",                                          "I-",                                          (0 &lt;&lt; TAM_MAX_BITS) |     0, CAT_FNCT | SLS_ENABLED   | US_ENABLED  },</v>
      </c>
    </row>
    <row r="1530" spans="1:1">
      <c r="A1530" s="168" t="str">
        <f>IF(AND(OR(SOURCE!A1530="",ISBLANK(SOURCE!A1530)),SOURCE!B1530&gt;0),IF(ISBLANK(SOURCE!C1530),"",SOURCE!C1530),
IF(SOURCE!B1530&lt;0,VLOOKUP(SOURCE!B1530,lookups!A$1:B$25,2,0),
  IF(ISBLANK(SOURCE!B1530),
    "",
    "/* "&amp;TEXT(SOURCE!B1530,"???0")&amp;" *"&amp;
      SOURCE!C1530&amp;", "&amp; IF(SOURCE!$O$2-LEN(SOURCE!C1530) &gt;= 0, REPT(" ",SOURCE!$O$2-LEN(SOURCE!C1530)), "")&amp;
      SOURCE!D1530&amp;", "&amp; IF(SOURCE!$P$2-LEN(SOURCE!D1530) &gt;= 0, REPT(" ",SOURCE!$P$2-LEN(SOURCE!D1530)), "")&amp;
      SOURCE!E1530&amp;", "&amp; IF(SOURCE!$Q$2-LEN(SOURCE!E1530) &gt;=0, REPT(" ",SOURCE!$Q$2-LEN(SOURCE!E1530)), "")&amp;
      SOURCE!F1530&amp;", "&amp; IF(SOURCE!$R$2-LEN(SOURCE!F1530) &gt;= 0, REPT(" ",SOURCE!$R$2-LEN(SOURCE!F1530)+2), "")&amp;"("&amp;
      SUBSTITUTE(TEXT(SOURCE!G1530,"??0"),"  ","")&amp;" &lt;&lt; TAM_MAX_BITS) |"&amp; IF(SOURCE!$S$2-3 &gt;= 0, REPT(" ",SOURCE!$S$2-5+4+1-1-LEN(SUBSTITUTE(SUBSTITUTE(TEXT(SOURCE!H1530,"????0"),"  ","")," ",""))), "")&amp;
      SUBSTITUTE(SUBSTITUTE(TEXT(SOURCE!H1530,"????0"),"  ","")," ","")&amp;","&amp; IF(SOURCE!$T$2-3 &gt;= 0, REPT(" ",SOURCE!$T$2-3-5), "")&amp;
      SOURCE!I1530&amp;" | "&amp; IF(SOURCE!$U$2-LEN(SOURCE!I1530) &gt;= 0, REPT(" ",SOURCE!$U$2-LEN(SOURCE!I1530)), "")&amp;
      SOURCE!J1530&amp;      IF(SOURCE!$V$2-LEN(SOURCE!J1530) &gt;= 0, REPT(" ",SOURCE!$V$2-LEN(SOURCE!J1530)), "")&amp;
  " | "&amp; SOURCE!K1530&amp;      IF(SOURCE!$X$2-LEN(SOURCE!K1530) &gt;= 0, REPT(" ",SOURCE!$X$2-LEN(SOURCE!K1530)), "")&amp;
      "},"&amp;IF(SOURCE!L1530&lt;&gt;"",""&amp;SOURCE!L1530,"")
 )
)
)</f>
        <v>/* 1492 */  { fnBessel,                    NOPARAM,                     "J" STD_SUB_y "(x)",                           "J" STD_SUB_y "(x)",                           (0 &lt;&lt; TAM_MAX_BITS) |     0, CAT_FNCT | SLS_ENABLED   | US_ENABLED  },</v>
      </c>
    </row>
    <row r="1531" spans="1:1">
      <c r="A1531" s="168" t="str">
        <f>IF(AND(OR(SOURCE!A1531="",ISBLANK(SOURCE!A1531)),SOURCE!B1531&gt;0),IF(ISBLANK(SOURCE!C1531),"",SOURCE!C1531),
IF(SOURCE!B1531&lt;0,VLOOKUP(SOURCE!B1531,lookups!A$1:B$25,2,0),
  IF(ISBLANK(SOURCE!B1531),
    "",
    "/* "&amp;TEXT(SOURCE!B1531,"???0")&amp;" *"&amp;
      SOURCE!C1531&amp;", "&amp; IF(SOURCE!$O$2-LEN(SOURCE!C1531) &gt;= 0, REPT(" ",SOURCE!$O$2-LEN(SOURCE!C1531)), "")&amp;
      SOURCE!D1531&amp;", "&amp; IF(SOURCE!$P$2-LEN(SOURCE!D1531) &gt;= 0, REPT(" ",SOURCE!$P$2-LEN(SOURCE!D1531)), "")&amp;
      SOURCE!E1531&amp;", "&amp; IF(SOURCE!$Q$2-LEN(SOURCE!E1531) &gt;=0, REPT(" ",SOURCE!$Q$2-LEN(SOURCE!E1531)), "")&amp;
      SOURCE!F1531&amp;", "&amp; IF(SOURCE!$R$2-LEN(SOURCE!F1531) &gt;= 0, REPT(" ",SOURCE!$R$2-LEN(SOURCE!F1531)+2), "")&amp;"("&amp;
      SUBSTITUTE(TEXT(SOURCE!G1531,"??0"),"  ","")&amp;" &lt;&lt; TAM_MAX_BITS) |"&amp; IF(SOURCE!$S$2-3 &gt;= 0, REPT(" ",SOURCE!$S$2-5+4+1-1-LEN(SUBSTITUTE(SUBSTITUTE(TEXT(SOURCE!H1531,"????0"),"  ","")," ",""))), "")&amp;
      SUBSTITUTE(SUBSTITUTE(TEXT(SOURCE!H1531,"????0"),"  ","")," ","")&amp;","&amp; IF(SOURCE!$T$2-3 &gt;= 0, REPT(" ",SOURCE!$T$2-3-5), "")&amp;
      SOURCE!I1531&amp;" | "&amp; IF(SOURCE!$U$2-LEN(SOURCE!I1531) &gt;= 0, REPT(" ",SOURCE!$U$2-LEN(SOURCE!I1531)), "")&amp;
      SOURCE!J1531&amp;      IF(SOURCE!$V$2-LEN(SOURCE!J1531) &gt;= 0, REPT(" ",SOURCE!$V$2-LEN(SOURCE!J1531)), "")&amp;
  " | "&amp; SOURCE!K1531&amp;      IF(SOURCE!$X$2-LEN(SOURCE!K1531) &gt;= 0, REPT(" ",SOURCE!$X$2-LEN(SOURCE!K1531)), "")&amp;
      "},"&amp;IF(SOURCE!L1531&lt;&gt;"",""&amp;SOURCE!L1531,"")
 )
)
)</f>
        <v>/* 1493 */  { itemToBeCoded,               NOPARAM,                     "J+",                                          "J+",                                          (0 &lt;&lt; TAM_MAX_BITS) |     0, CAT_FNCT | SLS_ENABLED   | US_ENABLED  },</v>
      </c>
    </row>
    <row r="1532" spans="1:1">
      <c r="A1532" s="168" t="str">
        <f>IF(AND(OR(SOURCE!A1532="",ISBLANK(SOURCE!A1532)),SOURCE!B1532&gt;0),IF(ISBLANK(SOURCE!C1532),"",SOURCE!C1532),
IF(SOURCE!B1532&lt;0,VLOOKUP(SOURCE!B1532,lookups!A$1:B$25,2,0),
  IF(ISBLANK(SOURCE!B1532),
    "",
    "/* "&amp;TEXT(SOURCE!B1532,"???0")&amp;" *"&amp;
      SOURCE!C1532&amp;", "&amp; IF(SOURCE!$O$2-LEN(SOURCE!C1532) &gt;= 0, REPT(" ",SOURCE!$O$2-LEN(SOURCE!C1532)), "")&amp;
      SOURCE!D1532&amp;", "&amp; IF(SOURCE!$P$2-LEN(SOURCE!D1532) &gt;= 0, REPT(" ",SOURCE!$P$2-LEN(SOURCE!D1532)), "")&amp;
      SOURCE!E1532&amp;", "&amp; IF(SOURCE!$Q$2-LEN(SOURCE!E1532) &gt;=0, REPT(" ",SOURCE!$Q$2-LEN(SOURCE!E1532)), "")&amp;
      SOURCE!F1532&amp;", "&amp; IF(SOURCE!$R$2-LEN(SOURCE!F1532) &gt;= 0, REPT(" ",SOURCE!$R$2-LEN(SOURCE!F1532)+2), "")&amp;"("&amp;
      SUBSTITUTE(TEXT(SOURCE!G1532,"??0"),"  ","")&amp;" &lt;&lt; TAM_MAX_BITS) |"&amp; IF(SOURCE!$S$2-3 &gt;= 0, REPT(" ",SOURCE!$S$2-5+4+1-1-LEN(SUBSTITUTE(SUBSTITUTE(TEXT(SOURCE!H1532,"????0"),"  ","")," ",""))), "")&amp;
      SUBSTITUTE(SUBSTITUTE(TEXT(SOURCE!H1532,"????0"),"  ","")," ","")&amp;","&amp; IF(SOURCE!$T$2-3 &gt;= 0, REPT(" ",SOURCE!$T$2-3-5), "")&amp;
      SOURCE!I1532&amp;" | "&amp; IF(SOURCE!$U$2-LEN(SOURCE!I1532) &gt;= 0, REPT(" ",SOURCE!$U$2-LEN(SOURCE!I1532)), "")&amp;
      SOURCE!J1532&amp;      IF(SOURCE!$V$2-LEN(SOURCE!J1532) &gt;= 0, REPT(" ",SOURCE!$V$2-LEN(SOURCE!J1532)), "")&amp;
  " | "&amp; SOURCE!K1532&amp;      IF(SOURCE!$X$2-LEN(SOURCE!K1532) &gt;= 0, REPT(" ",SOURCE!$X$2-LEN(SOURCE!K1532)), "")&amp;
      "},"&amp;IF(SOURCE!L1532&lt;&gt;"",""&amp;SOURCE!L1532,"")
 )
)
)</f>
        <v>/* 1494 */  { itemToBeCoded,               NOPARAM,                     "J-",                                          "J-",                                          (0 &lt;&lt; TAM_MAX_BITS) |     0, CAT_FNCT | SLS_ENABLED   | US_ENABLED  },</v>
      </c>
    </row>
    <row r="1533" spans="1:1">
      <c r="A1533" s="168" t="str">
        <f>IF(AND(OR(SOURCE!A1533="",ISBLANK(SOURCE!A1533)),SOURCE!B1533&gt;0),IF(ISBLANK(SOURCE!C1533),"",SOURCE!C1533),
IF(SOURCE!B1533&lt;0,VLOOKUP(SOURCE!B1533,lookups!A$1:B$25,2,0),
  IF(ISBLANK(SOURCE!B1533),
    "",
    "/* "&amp;TEXT(SOURCE!B1533,"???0")&amp;" *"&amp;
      SOURCE!C1533&amp;", "&amp; IF(SOURCE!$O$2-LEN(SOURCE!C1533) &gt;= 0, REPT(" ",SOURCE!$O$2-LEN(SOURCE!C1533)), "")&amp;
      SOURCE!D1533&amp;", "&amp; IF(SOURCE!$P$2-LEN(SOURCE!D1533) &gt;= 0, REPT(" ",SOURCE!$P$2-LEN(SOURCE!D1533)), "")&amp;
      SOURCE!E1533&amp;", "&amp; IF(SOURCE!$Q$2-LEN(SOURCE!E1533) &gt;=0, REPT(" ",SOURCE!$Q$2-LEN(SOURCE!E1533)), "")&amp;
      SOURCE!F1533&amp;", "&amp; IF(SOURCE!$R$2-LEN(SOURCE!F1533) &gt;= 0, REPT(" ",SOURCE!$R$2-LEN(SOURCE!F1533)+2), "")&amp;"("&amp;
      SUBSTITUTE(TEXT(SOURCE!G1533,"??0"),"  ","")&amp;" &lt;&lt; TAM_MAX_BITS) |"&amp; IF(SOURCE!$S$2-3 &gt;= 0, REPT(" ",SOURCE!$S$2-5+4+1-1-LEN(SUBSTITUTE(SUBSTITUTE(TEXT(SOURCE!H1533,"????0"),"  ","")," ",""))), "")&amp;
      SUBSTITUTE(SUBSTITUTE(TEXT(SOURCE!H1533,"????0"),"  ","")," ","")&amp;","&amp; IF(SOURCE!$T$2-3 &gt;= 0, REPT(" ",SOURCE!$T$2-3-5), "")&amp;
      SOURCE!I1533&amp;" | "&amp; IF(SOURCE!$U$2-LEN(SOURCE!I1533) &gt;= 0, REPT(" ",SOURCE!$U$2-LEN(SOURCE!I1533)), "")&amp;
      SOURCE!J1533&amp;      IF(SOURCE!$V$2-LEN(SOURCE!J1533) &gt;= 0, REPT(" ",SOURCE!$V$2-LEN(SOURCE!J1533)), "")&amp;
  " | "&amp; SOURCE!K1533&amp;      IF(SOURCE!$X$2-LEN(SOURCE!K1533) &gt;= 0, REPT(" ",SOURCE!$X$2-LEN(SOURCE!K1533)), "")&amp;
      "},"&amp;IF(SOURCE!L1533&lt;&gt;"",""&amp;SOURCE!L1533,"")
 )
)
)</f>
        <v>/* 1495 */  { fnSetFirstGregorianDay,      NOPARAM,                     "J/G",                                         "J/G",                                         (0 &lt;&lt; TAM_MAX_BITS) |     0, CAT_FNCT | SLS_ENABLED   | US_ENABLED  },</v>
      </c>
    </row>
    <row r="1534" spans="1:1">
      <c r="A1534" s="168" t="str">
        <f>IF(AND(OR(SOURCE!A1534="",ISBLANK(SOURCE!A1534)),SOURCE!B1534&gt;0),IF(ISBLANK(SOURCE!C1534),"",SOURCE!C1534),
IF(SOURCE!B1534&lt;0,VLOOKUP(SOURCE!B1534,lookups!A$1:B$25,2,0),
  IF(ISBLANK(SOURCE!B1534),
    "",
    "/* "&amp;TEXT(SOURCE!B1534,"???0")&amp;" *"&amp;
      SOURCE!C1534&amp;", "&amp; IF(SOURCE!$O$2-LEN(SOURCE!C1534) &gt;= 0, REPT(" ",SOURCE!$O$2-LEN(SOURCE!C1534)), "")&amp;
      SOURCE!D1534&amp;", "&amp; IF(SOURCE!$P$2-LEN(SOURCE!D1534) &gt;= 0, REPT(" ",SOURCE!$P$2-LEN(SOURCE!D1534)), "")&amp;
      SOURCE!E1534&amp;", "&amp; IF(SOURCE!$Q$2-LEN(SOURCE!E1534) &gt;=0, REPT(" ",SOURCE!$Q$2-LEN(SOURCE!E1534)), "")&amp;
      SOURCE!F1534&amp;", "&amp; IF(SOURCE!$R$2-LEN(SOURCE!F1534) &gt;= 0, REPT(" ",SOURCE!$R$2-LEN(SOURCE!F1534)+2), "")&amp;"("&amp;
      SUBSTITUTE(TEXT(SOURCE!G1534,"??0"),"  ","")&amp;" &lt;&lt; TAM_MAX_BITS) |"&amp; IF(SOURCE!$S$2-3 &gt;= 0, REPT(" ",SOURCE!$S$2-5+4+1-1-LEN(SUBSTITUTE(SUBSTITUTE(TEXT(SOURCE!H1534,"????0"),"  ","")," ",""))), "")&amp;
      SUBSTITUTE(SUBSTITUTE(TEXT(SOURCE!H1534,"????0"),"  ","")," ","")&amp;","&amp; IF(SOURCE!$T$2-3 &gt;= 0, REPT(" ",SOURCE!$T$2-3-5), "")&amp;
      SOURCE!I1534&amp;" | "&amp; IF(SOURCE!$U$2-LEN(SOURCE!I1534) &gt;= 0, REPT(" ",SOURCE!$U$2-LEN(SOURCE!I1534)), "")&amp;
      SOURCE!J1534&amp;      IF(SOURCE!$V$2-LEN(SOURCE!J1534) &gt;= 0, REPT(" ",SOURCE!$V$2-LEN(SOURCE!J1534)), "")&amp;
  " | "&amp; SOURCE!K1534&amp;      IF(SOURCE!$X$2-LEN(SOURCE!K1534) &gt;= 0, REPT(" ",SOURCE!$X$2-LEN(SOURCE!K1534)), "")&amp;
      "},"&amp;IF(SOURCE!L1534&lt;&gt;"",""&amp;SOURCE!L1534,"")
 )
)
)</f>
        <v>/* 1496 */  { fnJulianToDate,              NOPARAM,                     "J" STD_RIGHT_ARROW "D",                       "J" STD_RIGHT_ARROW "D",                       (0 &lt;&lt; TAM_MAX_BITS) |     0, CAT_FNCT | SLS_ENABLED   | US_ENABLED  },</v>
      </c>
    </row>
    <row r="1535" spans="1:1">
      <c r="A1535" s="168" t="str">
        <f>IF(AND(OR(SOURCE!A1535="",ISBLANK(SOURCE!A1535)),SOURCE!B1535&gt;0),IF(ISBLANK(SOURCE!C1535),"",SOURCE!C1535),
IF(SOURCE!B1535&lt;0,VLOOKUP(SOURCE!B1535,lookups!A$1:B$25,2,0),
  IF(ISBLANK(SOURCE!B1535),
    "",
    "/* "&amp;TEXT(SOURCE!B1535,"???0")&amp;" *"&amp;
      SOURCE!C1535&amp;", "&amp; IF(SOURCE!$O$2-LEN(SOURCE!C1535) &gt;= 0, REPT(" ",SOURCE!$O$2-LEN(SOURCE!C1535)), "")&amp;
      SOURCE!D1535&amp;", "&amp; IF(SOURCE!$P$2-LEN(SOURCE!D1535) &gt;= 0, REPT(" ",SOURCE!$P$2-LEN(SOURCE!D1535)), "")&amp;
      SOURCE!E1535&amp;", "&amp; IF(SOURCE!$Q$2-LEN(SOURCE!E1535) &gt;=0, REPT(" ",SOURCE!$Q$2-LEN(SOURCE!E1535)), "")&amp;
      SOURCE!F1535&amp;", "&amp; IF(SOURCE!$R$2-LEN(SOURCE!F1535) &gt;= 0, REPT(" ",SOURCE!$R$2-LEN(SOURCE!F1535)+2), "")&amp;"("&amp;
      SUBSTITUTE(TEXT(SOURCE!G1535,"??0"),"  ","")&amp;" &lt;&lt; TAM_MAX_BITS) |"&amp; IF(SOURCE!$S$2-3 &gt;= 0, REPT(" ",SOURCE!$S$2-5+4+1-1-LEN(SUBSTITUTE(SUBSTITUTE(TEXT(SOURCE!H1535,"????0"),"  ","")," ",""))), "")&amp;
      SUBSTITUTE(SUBSTITUTE(TEXT(SOURCE!H1535,"????0"),"  ","")," ","")&amp;","&amp; IF(SOURCE!$T$2-3 &gt;= 0, REPT(" ",SOURCE!$T$2-3-5), "")&amp;
      SOURCE!I1535&amp;" | "&amp; IF(SOURCE!$U$2-LEN(SOURCE!I1535) &gt;= 0, REPT(" ",SOURCE!$U$2-LEN(SOURCE!I1535)), "")&amp;
      SOURCE!J1535&amp;      IF(SOURCE!$V$2-LEN(SOURCE!J1535) &gt;= 0, REPT(" ",SOURCE!$V$2-LEN(SOURCE!J1535)), "")&amp;
  " | "&amp; SOURCE!K1535&amp;      IF(SOURCE!$X$2-LEN(SOURCE!K1535) &gt;= 0, REPT(" ",SOURCE!$X$2-LEN(SOURCE!K1535)), "")&amp;
      "},"&amp;IF(SOURCE!L1535&lt;&gt;"",""&amp;SOURCE!L1535,"")
 )
)
)</f>
        <v>/* 1497 */  { itemToBeCoded,               NOPARAM,                     "KEY",                                         "KEY",                                         (0 &lt;&lt; TAM_MAX_BITS) |     0, CAT_FNCT | SLS_ENABLED   | US_ENABLED  },</v>
      </c>
    </row>
    <row r="1536" spans="1:1">
      <c r="A1536" s="168" t="str">
        <f>IF(AND(OR(SOURCE!A1536="",ISBLANK(SOURCE!A1536)),SOURCE!B1536&gt;0),IF(ISBLANK(SOURCE!C1536),"",SOURCE!C1536),
IF(SOURCE!B1536&lt;0,VLOOKUP(SOURCE!B1536,lookups!A$1:B$25,2,0),
  IF(ISBLANK(SOURCE!B1536),
    "",
    "/* "&amp;TEXT(SOURCE!B1536,"???0")&amp;" *"&amp;
      SOURCE!C1536&amp;", "&amp; IF(SOURCE!$O$2-LEN(SOURCE!C1536) &gt;= 0, REPT(" ",SOURCE!$O$2-LEN(SOURCE!C1536)), "")&amp;
      SOURCE!D1536&amp;", "&amp; IF(SOURCE!$P$2-LEN(SOURCE!D1536) &gt;= 0, REPT(" ",SOURCE!$P$2-LEN(SOURCE!D1536)), "")&amp;
      SOURCE!E1536&amp;", "&amp; IF(SOURCE!$Q$2-LEN(SOURCE!E1536) &gt;=0, REPT(" ",SOURCE!$Q$2-LEN(SOURCE!E1536)), "")&amp;
      SOURCE!F1536&amp;", "&amp; IF(SOURCE!$R$2-LEN(SOURCE!F1536) &gt;= 0, REPT(" ",SOURCE!$R$2-LEN(SOURCE!F1536)+2), "")&amp;"("&amp;
      SUBSTITUTE(TEXT(SOURCE!G1536,"??0"),"  ","")&amp;" &lt;&lt; TAM_MAX_BITS) |"&amp; IF(SOURCE!$S$2-3 &gt;= 0, REPT(" ",SOURCE!$S$2-5+4+1-1-LEN(SUBSTITUTE(SUBSTITUTE(TEXT(SOURCE!H1536,"????0"),"  ","")," ",""))), "")&amp;
      SUBSTITUTE(SUBSTITUTE(TEXT(SOURCE!H1536,"????0"),"  ","")," ","")&amp;","&amp; IF(SOURCE!$T$2-3 &gt;= 0, REPT(" ",SOURCE!$T$2-3-5), "")&amp;
      SOURCE!I1536&amp;" | "&amp; IF(SOURCE!$U$2-LEN(SOURCE!I1536) &gt;= 0, REPT(" ",SOURCE!$U$2-LEN(SOURCE!I1536)), "")&amp;
      SOURCE!J1536&amp;      IF(SOURCE!$V$2-LEN(SOURCE!J1536) &gt;= 0, REPT(" ",SOURCE!$V$2-LEN(SOURCE!J1536)), "")&amp;
  " | "&amp; SOURCE!K1536&amp;      IF(SOURCE!$X$2-LEN(SOURCE!K1536) &gt;= 0, REPT(" ",SOURCE!$X$2-LEN(SOURCE!K1536)), "")&amp;
      "},"&amp;IF(SOURCE!L1536&lt;&gt;"",""&amp;SOURCE!L1536,"")
 )
)
)</f>
        <v>/* 1498 */  { itemToBeCoded,               NOPARAM,                     "KEYG",                                        "KEYG",                                        (0 &lt;&lt; TAM_MAX_BITS) |     0, CAT_FNCT | SLS_ENABLED   | US_ENABLED  },</v>
      </c>
    </row>
    <row r="1537" spans="1:1">
      <c r="A1537" s="168" t="str">
        <f>IF(AND(OR(SOURCE!A1537="",ISBLANK(SOURCE!A1537)),SOURCE!B1537&gt;0),IF(ISBLANK(SOURCE!C1537),"",SOURCE!C1537),
IF(SOURCE!B1537&lt;0,VLOOKUP(SOURCE!B1537,lookups!A$1:B$25,2,0),
  IF(ISBLANK(SOURCE!B1537),
    "",
    "/* "&amp;TEXT(SOURCE!B1537,"???0")&amp;" *"&amp;
      SOURCE!C1537&amp;", "&amp; IF(SOURCE!$O$2-LEN(SOURCE!C1537) &gt;= 0, REPT(" ",SOURCE!$O$2-LEN(SOURCE!C1537)), "")&amp;
      SOURCE!D1537&amp;", "&amp; IF(SOURCE!$P$2-LEN(SOURCE!D1537) &gt;= 0, REPT(" ",SOURCE!$P$2-LEN(SOURCE!D1537)), "")&amp;
      SOURCE!E1537&amp;", "&amp; IF(SOURCE!$Q$2-LEN(SOURCE!E1537) &gt;=0, REPT(" ",SOURCE!$Q$2-LEN(SOURCE!E1537)), "")&amp;
      SOURCE!F1537&amp;", "&amp; IF(SOURCE!$R$2-LEN(SOURCE!F1537) &gt;= 0, REPT(" ",SOURCE!$R$2-LEN(SOURCE!F1537)+2), "")&amp;"("&amp;
      SUBSTITUTE(TEXT(SOURCE!G1537,"??0"),"  ","")&amp;" &lt;&lt; TAM_MAX_BITS) |"&amp; IF(SOURCE!$S$2-3 &gt;= 0, REPT(" ",SOURCE!$S$2-5+4+1-1-LEN(SUBSTITUTE(SUBSTITUTE(TEXT(SOURCE!H1537,"????0"),"  ","")," ",""))), "")&amp;
      SUBSTITUTE(SUBSTITUTE(TEXT(SOURCE!H1537,"????0"),"  ","")," ","")&amp;","&amp; IF(SOURCE!$T$2-3 &gt;= 0, REPT(" ",SOURCE!$T$2-3-5), "")&amp;
      SOURCE!I1537&amp;" | "&amp; IF(SOURCE!$U$2-LEN(SOURCE!I1537) &gt;= 0, REPT(" ",SOURCE!$U$2-LEN(SOURCE!I1537)), "")&amp;
      SOURCE!J1537&amp;      IF(SOURCE!$V$2-LEN(SOURCE!J1537) &gt;= 0, REPT(" ",SOURCE!$V$2-LEN(SOURCE!J1537)), "")&amp;
  " | "&amp; SOURCE!K1537&amp;      IF(SOURCE!$X$2-LEN(SOURCE!K1537) &gt;= 0, REPT(" ",SOURCE!$X$2-LEN(SOURCE!K1537)), "")&amp;
      "},"&amp;IF(SOURCE!L1537&lt;&gt;"",""&amp;SOURCE!L1537,"")
 )
)
)</f>
        <v>/* 1499 */  { itemToBeCoded,               NOPARAM,                     "KEYX",                                        "KEYX",                                        (0 &lt;&lt; TAM_MAX_BITS) |     0, CAT_FNCT | SLS_ENABLED   | US_ENABLED  },</v>
      </c>
    </row>
    <row r="1538" spans="1:1">
      <c r="A1538" s="168" t="str">
        <f>IF(AND(OR(SOURCE!A1538="",ISBLANK(SOURCE!A1538)),SOURCE!B1538&gt;0),IF(ISBLANK(SOURCE!C1538),"",SOURCE!C1538),
IF(SOURCE!B1538&lt;0,VLOOKUP(SOURCE!B1538,lookups!A$1:B$25,2,0),
  IF(ISBLANK(SOURCE!B1538),
    "",
    "/* "&amp;TEXT(SOURCE!B1538,"???0")&amp;" *"&amp;
      SOURCE!C1538&amp;", "&amp; IF(SOURCE!$O$2-LEN(SOURCE!C1538) &gt;= 0, REPT(" ",SOURCE!$O$2-LEN(SOURCE!C1538)), "")&amp;
      SOURCE!D1538&amp;", "&amp; IF(SOURCE!$P$2-LEN(SOURCE!D1538) &gt;= 0, REPT(" ",SOURCE!$P$2-LEN(SOURCE!D1538)), "")&amp;
      SOURCE!E1538&amp;", "&amp; IF(SOURCE!$Q$2-LEN(SOURCE!E1538) &gt;=0, REPT(" ",SOURCE!$Q$2-LEN(SOURCE!E1538)), "")&amp;
      SOURCE!F1538&amp;", "&amp; IF(SOURCE!$R$2-LEN(SOURCE!F1538) &gt;= 0, REPT(" ",SOURCE!$R$2-LEN(SOURCE!F1538)+2), "")&amp;"("&amp;
      SUBSTITUTE(TEXT(SOURCE!G1538,"??0"),"  ","")&amp;" &lt;&lt; TAM_MAX_BITS) |"&amp; IF(SOURCE!$S$2-3 &gt;= 0, REPT(" ",SOURCE!$S$2-5+4+1-1-LEN(SUBSTITUTE(SUBSTITUTE(TEXT(SOURCE!H1538,"????0"),"  ","")," ",""))), "")&amp;
      SUBSTITUTE(SUBSTITUTE(TEXT(SOURCE!H1538,"????0"),"  ","")," ","")&amp;","&amp; IF(SOURCE!$T$2-3 &gt;= 0, REPT(" ",SOURCE!$T$2-3-5), "")&amp;
      SOURCE!I1538&amp;" | "&amp; IF(SOURCE!$U$2-LEN(SOURCE!I1538) &gt;= 0, REPT(" ",SOURCE!$U$2-LEN(SOURCE!I1538)), "")&amp;
      SOURCE!J1538&amp;      IF(SOURCE!$V$2-LEN(SOURCE!J1538) &gt;= 0, REPT(" ",SOURCE!$V$2-LEN(SOURCE!J1538)), "")&amp;
  " | "&amp; SOURCE!K1538&amp;      IF(SOURCE!$X$2-LEN(SOURCE!K1538) &gt;= 0, REPT(" ",SOURCE!$X$2-LEN(SOURCE!K1538)), "")&amp;
      "},"&amp;IF(SOURCE!L1538&lt;&gt;"",""&amp;SOURCE!L1538,"")
 )
)
)</f>
        <v>/* 1500 */  { fnSinc,                      NOPARAM,                     "sinc",                                        "sinc",                                        (0 &lt;&lt; TAM_MAX_BITS) |     0, CAT_FNCT | SLS_ENABLED   | US_ENABLED  },</v>
      </c>
    </row>
    <row r="1539" spans="1:1">
      <c r="A1539" s="168" t="str">
        <f>IF(AND(OR(SOURCE!A1539="",ISBLANK(SOURCE!A1539)),SOURCE!B1539&gt;0),IF(ISBLANK(SOURCE!C1539),"",SOURCE!C1539),
IF(SOURCE!B1539&lt;0,VLOOKUP(SOURCE!B1539,lookups!A$1:B$25,2,0),
  IF(ISBLANK(SOURCE!B1539),
    "",
    "/* "&amp;TEXT(SOURCE!B1539,"???0")&amp;" *"&amp;
      SOURCE!C1539&amp;", "&amp; IF(SOURCE!$O$2-LEN(SOURCE!C1539) &gt;= 0, REPT(" ",SOURCE!$O$2-LEN(SOURCE!C1539)), "")&amp;
      SOURCE!D1539&amp;", "&amp; IF(SOURCE!$P$2-LEN(SOURCE!D1539) &gt;= 0, REPT(" ",SOURCE!$P$2-LEN(SOURCE!D1539)), "")&amp;
      SOURCE!E1539&amp;", "&amp; IF(SOURCE!$Q$2-LEN(SOURCE!E1539) &gt;=0, REPT(" ",SOURCE!$Q$2-LEN(SOURCE!E1539)), "")&amp;
      SOURCE!F1539&amp;", "&amp; IF(SOURCE!$R$2-LEN(SOURCE!F1539) &gt;= 0, REPT(" ",SOURCE!$R$2-LEN(SOURCE!F1539)+2), "")&amp;"("&amp;
      SUBSTITUTE(TEXT(SOURCE!G1539,"??0"),"  ","")&amp;" &lt;&lt; TAM_MAX_BITS) |"&amp; IF(SOURCE!$S$2-3 &gt;= 0, REPT(" ",SOURCE!$S$2-5+4+1-1-LEN(SUBSTITUTE(SUBSTITUTE(TEXT(SOURCE!H1539,"????0"),"  ","")," ",""))), "")&amp;
      SUBSTITUTE(SUBSTITUTE(TEXT(SOURCE!H1539,"????0"),"  ","")," ","")&amp;","&amp; IF(SOURCE!$T$2-3 &gt;= 0, REPT(" ",SOURCE!$T$2-3-5), "")&amp;
      SOURCE!I1539&amp;" | "&amp; IF(SOURCE!$U$2-LEN(SOURCE!I1539) &gt;= 0, REPT(" ",SOURCE!$U$2-LEN(SOURCE!I1539)), "")&amp;
      SOURCE!J1539&amp;      IF(SOURCE!$V$2-LEN(SOURCE!J1539) &gt;= 0, REPT(" ",SOURCE!$V$2-LEN(SOURCE!J1539)), "")&amp;
  " | "&amp; SOURCE!K1539&amp;      IF(SOURCE!$X$2-LEN(SOURCE!K1539) &gt;= 0, REPT(" ",SOURCE!$X$2-LEN(SOURCE!K1539)), "")&amp;
      "},"&amp;IF(SOURCE!L1539&lt;&gt;"",""&amp;SOURCE!L1539,"")
 )
)
)</f>
        <v>/* 1501 */  { itemToBeCoded,               NOPARAM,                     "KTYP?",                                       "KTYP?",                                       (0 &lt;&lt; TAM_MAX_BITS) |     0, CAT_FNCT | SLS_ENABLED   | US_ENABLED  },</v>
      </c>
    </row>
    <row r="1540" spans="1:1">
      <c r="A1540" s="168" t="str">
        <f>IF(AND(OR(SOURCE!A1540="",ISBLANK(SOURCE!A1540)),SOURCE!B1540&gt;0),IF(ISBLANK(SOURCE!C1540),"",SOURCE!C1540),
IF(SOURCE!B1540&lt;0,VLOOKUP(SOURCE!B1540,lookups!A$1:B$25,2,0),
  IF(ISBLANK(SOURCE!B1540),
    "",
    "/* "&amp;TEXT(SOURCE!B1540,"???0")&amp;" *"&amp;
      SOURCE!C1540&amp;", "&amp; IF(SOURCE!$O$2-LEN(SOURCE!C1540) &gt;= 0, REPT(" ",SOURCE!$O$2-LEN(SOURCE!C1540)), "")&amp;
      SOURCE!D1540&amp;", "&amp; IF(SOURCE!$P$2-LEN(SOURCE!D1540) &gt;= 0, REPT(" ",SOURCE!$P$2-LEN(SOURCE!D1540)), "")&amp;
      SOURCE!E1540&amp;", "&amp; IF(SOURCE!$Q$2-LEN(SOURCE!E1540) &gt;=0, REPT(" ",SOURCE!$Q$2-LEN(SOURCE!E1540)), "")&amp;
      SOURCE!F1540&amp;", "&amp; IF(SOURCE!$R$2-LEN(SOURCE!F1540) &gt;= 0, REPT(" ",SOURCE!$R$2-LEN(SOURCE!F1540)+2), "")&amp;"("&amp;
      SUBSTITUTE(TEXT(SOURCE!G1540,"??0"),"  ","")&amp;" &lt;&lt; TAM_MAX_BITS) |"&amp; IF(SOURCE!$S$2-3 &gt;= 0, REPT(" ",SOURCE!$S$2-5+4+1-1-LEN(SUBSTITUTE(SUBSTITUTE(TEXT(SOURCE!H1540,"????0"),"  ","")," ",""))), "")&amp;
      SUBSTITUTE(SUBSTITUTE(TEXT(SOURCE!H1540,"????0"),"  ","")," ","")&amp;","&amp; IF(SOURCE!$T$2-3 &gt;= 0, REPT(" ",SOURCE!$T$2-3-5), "")&amp;
      SOURCE!I1540&amp;" | "&amp; IF(SOURCE!$U$2-LEN(SOURCE!I1540) &gt;= 0, REPT(" ",SOURCE!$U$2-LEN(SOURCE!I1540)), "")&amp;
      SOURCE!J1540&amp;      IF(SOURCE!$V$2-LEN(SOURCE!J1540) &gt;= 0, REPT(" ",SOURCE!$V$2-LEN(SOURCE!J1540)), "")&amp;
  " | "&amp; SOURCE!K1540&amp;      IF(SOURCE!$X$2-LEN(SOURCE!K1540) &gt;= 0, REPT(" ",SOURCE!$X$2-LEN(SOURCE!K1540)), "")&amp;
      "},"&amp;IF(SOURCE!L1540&lt;&gt;"",""&amp;SOURCE!L1540,"")
 )
)
)</f>
        <v>/* 1502 */  { fnLastX,                     NOPARAM/*#JM#*/,             "LASTx",                                       "LASTx",                                       (0 &lt;&lt; TAM_MAX_BITS) |     0, CAT_FNCT | SLS_ENABLED   | US_ENABLED  },</v>
      </c>
    </row>
    <row r="1541" spans="1:1">
      <c r="A1541" s="168" t="str">
        <f>IF(AND(OR(SOURCE!A1541="",ISBLANK(SOURCE!A1541)),SOURCE!B1541&gt;0),IF(ISBLANK(SOURCE!C1541),"",SOURCE!C1541),
IF(SOURCE!B1541&lt;0,VLOOKUP(SOURCE!B1541,lookups!A$1:B$25,2,0),
  IF(ISBLANK(SOURCE!B1541),
    "",
    "/* "&amp;TEXT(SOURCE!B1541,"???0")&amp;" *"&amp;
      SOURCE!C1541&amp;", "&amp; IF(SOURCE!$O$2-LEN(SOURCE!C1541) &gt;= 0, REPT(" ",SOURCE!$O$2-LEN(SOURCE!C1541)), "")&amp;
      SOURCE!D1541&amp;", "&amp; IF(SOURCE!$P$2-LEN(SOURCE!D1541) &gt;= 0, REPT(" ",SOURCE!$P$2-LEN(SOURCE!D1541)), "")&amp;
      SOURCE!E1541&amp;", "&amp; IF(SOURCE!$Q$2-LEN(SOURCE!E1541) &gt;=0, REPT(" ",SOURCE!$Q$2-LEN(SOURCE!E1541)), "")&amp;
      SOURCE!F1541&amp;", "&amp; IF(SOURCE!$R$2-LEN(SOURCE!F1541) &gt;= 0, REPT(" ",SOURCE!$R$2-LEN(SOURCE!F1541)+2), "")&amp;"("&amp;
      SUBSTITUTE(TEXT(SOURCE!G1541,"??0"),"  ","")&amp;" &lt;&lt; TAM_MAX_BITS) |"&amp; IF(SOURCE!$S$2-3 &gt;= 0, REPT(" ",SOURCE!$S$2-5+4+1-1-LEN(SUBSTITUTE(SUBSTITUTE(TEXT(SOURCE!H1541,"????0"),"  ","")," ",""))), "")&amp;
      SUBSTITUTE(SUBSTITUTE(TEXT(SOURCE!H1541,"????0"),"  ","")," ","")&amp;","&amp; IF(SOURCE!$T$2-3 &gt;= 0, REPT(" ",SOURCE!$T$2-3-5), "")&amp;
      SOURCE!I1541&amp;" | "&amp; IF(SOURCE!$U$2-LEN(SOURCE!I1541) &gt;= 0, REPT(" ",SOURCE!$U$2-LEN(SOURCE!I1541)), "")&amp;
      SOURCE!J1541&amp;      IF(SOURCE!$V$2-LEN(SOURCE!J1541) &gt;= 0, REPT(" ",SOURCE!$V$2-LEN(SOURCE!J1541)), "")&amp;
  " | "&amp; SOURCE!K1541&amp;      IF(SOURCE!$X$2-LEN(SOURCE!K1541) &gt;= 0, REPT(" ",SOURCE!$X$2-LEN(SOURCE!K1541)), "")&amp;
      "},"&amp;IF(SOURCE!L1541&lt;&gt;"",""&amp;SOURCE!L1541,"")
 )
)
)</f>
        <v>/* 1503 */  { itemToBeCoded,               NOPARAM,                     "LBL?",                                        "LBL?",                                        (0 &lt;&lt; TAM_MAX_BITS) |     0, CAT_FNCT | SLS_ENABLED   | US_ENABLED  },</v>
      </c>
    </row>
    <row r="1542" spans="1:1">
      <c r="A1542" s="168" t="str">
        <f>IF(AND(OR(SOURCE!A1542="",ISBLANK(SOURCE!A1542)),SOURCE!B1542&gt;0),IF(ISBLANK(SOURCE!C1542),"",SOURCE!C1542),
IF(SOURCE!B1542&lt;0,VLOOKUP(SOURCE!B1542,lookups!A$1:B$25,2,0),
  IF(ISBLANK(SOURCE!B1542),
    "",
    "/* "&amp;TEXT(SOURCE!B1542,"???0")&amp;" *"&amp;
      SOURCE!C1542&amp;", "&amp; IF(SOURCE!$O$2-LEN(SOURCE!C1542) &gt;= 0, REPT(" ",SOURCE!$O$2-LEN(SOURCE!C1542)), "")&amp;
      SOURCE!D1542&amp;", "&amp; IF(SOURCE!$P$2-LEN(SOURCE!D1542) &gt;= 0, REPT(" ",SOURCE!$P$2-LEN(SOURCE!D1542)), "")&amp;
      SOURCE!E1542&amp;", "&amp; IF(SOURCE!$Q$2-LEN(SOURCE!E1542) &gt;=0, REPT(" ",SOURCE!$Q$2-LEN(SOURCE!E1542)), "")&amp;
      SOURCE!F1542&amp;", "&amp; IF(SOURCE!$R$2-LEN(SOURCE!F1542) &gt;= 0, REPT(" ",SOURCE!$R$2-LEN(SOURCE!F1542)+2), "")&amp;"("&amp;
      SUBSTITUTE(TEXT(SOURCE!G1542,"??0"),"  ","")&amp;" &lt;&lt; TAM_MAX_BITS) |"&amp; IF(SOURCE!$S$2-3 &gt;= 0, REPT(" ",SOURCE!$S$2-5+4+1-1-LEN(SUBSTITUTE(SUBSTITUTE(TEXT(SOURCE!H1542,"????0"),"  ","")," ",""))), "")&amp;
      SUBSTITUTE(SUBSTITUTE(TEXT(SOURCE!H1542,"????0"),"  ","")," ","")&amp;","&amp; IF(SOURCE!$T$2-3 &gt;= 0, REPT(" ",SOURCE!$T$2-3-5), "")&amp;
      SOURCE!I1542&amp;" | "&amp; IF(SOURCE!$U$2-LEN(SOURCE!I1542) &gt;= 0, REPT(" ",SOURCE!$U$2-LEN(SOURCE!I1542)), "")&amp;
      SOURCE!J1542&amp;      IF(SOURCE!$V$2-LEN(SOURCE!J1542) &gt;= 0, REPT(" ",SOURCE!$V$2-LEN(SOURCE!J1542)), "")&amp;
  " | "&amp; SOURCE!K1542&amp;      IF(SOURCE!$X$2-LEN(SOURCE!K1542) &gt;= 0, REPT(" ",SOURCE!$X$2-LEN(SOURCE!K1542)), "")&amp;
      "},"&amp;IF(SOURCE!L1542&lt;&gt;"",""&amp;SOURCE!L1542,"")
 )
)
)</f>
        <v>/* 1504 */  { fnIsLeap,                    NOPARAM,                     "LEAP?",                                       "LEAP?",                                       (0 &lt;&lt; TAM_MAX_BITS) |     0, CAT_FNCT | SLS_ENABLED   | US_ENABLED  },</v>
      </c>
    </row>
    <row r="1543" spans="1:1">
      <c r="A1543" s="168" t="str">
        <f>IF(AND(OR(SOURCE!A1543="",ISBLANK(SOURCE!A1543)),SOURCE!B1543&gt;0),IF(ISBLANK(SOURCE!C1543),"",SOURCE!C1543),
IF(SOURCE!B1543&lt;0,VLOOKUP(SOURCE!B1543,lookups!A$1:B$25,2,0),
  IF(ISBLANK(SOURCE!B1543),
    "",
    "/* "&amp;TEXT(SOURCE!B1543,"???0")&amp;" *"&amp;
      SOURCE!C1543&amp;", "&amp; IF(SOURCE!$O$2-LEN(SOURCE!C1543) &gt;= 0, REPT(" ",SOURCE!$O$2-LEN(SOURCE!C1543)), "")&amp;
      SOURCE!D1543&amp;", "&amp; IF(SOURCE!$P$2-LEN(SOURCE!D1543) &gt;= 0, REPT(" ",SOURCE!$P$2-LEN(SOURCE!D1543)), "")&amp;
      SOURCE!E1543&amp;", "&amp; IF(SOURCE!$Q$2-LEN(SOURCE!E1543) &gt;=0, REPT(" ",SOURCE!$Q$2-LEN(SOURCE!E1543)), "")&amp;
      SOURCE!F1543&amp;", "&amp; IF(SOURCE!$R$2-LEN(SOURCE!F1543) &gt;= 0, REPT(" ",SOURCE!$R$2-LEN(SOURCE!F1543)+2), "")&amp;"("&amp;
      SUBSTITUTE(TEXT(SOURCE!G1543,"??0"),"  ","")&amp;" &lt;&lt; TAM_MAX_BITS) |"&amp; IF(SOURCE!$S$2-3 &gt;= 0, REPT(" ",SOURCE!$S$2-5+4+1-1-LEN(SUBSTITUTE(SUBSTITUTE(TEXT(SOURCE!H1543,"????0"),"  ","")," ",""))), "")&amp;
      SUBSTITUTE(SUBSTITUTE(TEXT(SOURCE!H1543,"????0"),"  ","")," ","")&amp;","&amp; IF(SOURCE!$T$2-3 &gt;= 0, REPT(" ",SOURCE!$T$2-3-5), "")&amp;
      SOURCE!I1543&amp;" | "&amp; IF(SOURCE!$U$2-LEN(SOURCE!I1543) &gt;= 0, REPT(" ",SOURCE!$U$2-LEN(SOURCE!I1543)), "")&amp;
      SOURCE!J1543&amp;      IF(SOURCE!$V$2-LEN(SOURCE!J1543) &gt;= 0, REPT(" ",SOURCE!$V$2-LEN(SOURCE!J1543)), "")&amp;
  " | "&amp; SOURCE!K1543&amp;      IF(SOURCE!$X$2-LEN(SOURCE!K1543) &gt;= 0, REPT(" ",SOURCE!$X$2-LEN(SOURCE!K1543)), "")&amp;
      "},"&amp;IF(SOURCE!L1543&lt;&gt;"",""&amp;SOURCE!L1543,"")
 )
)
)</f>
        <v>/* 1505 */  { fnLaguerre,                  NOPARAM,                     "L" STD_SUB_m ,                                "L" STD_SUB_m ,                                (0 &lt;&lt; TAM_MAX_BITS) |     0, CAT_FNCT | SLS_ENABLED   | US_ENABLED  },</v>
      </c>
    </row>
    <row r="1544" spans="1:1">
      <c r="A1544" s="168" t="str">
        <f>IF(AND(OR(SOURCE!A1544="",ISBLANK(SOURCE!A1544)),SOURCE!B1544&gt;0),IF(ISBLANK(SOURCE!C1544),"",SOURCE!C1544),
IF(SOURCE!B1544&lt;0,VLOOKUP(SOURCE!B1544,lookups!A$1:B$25,2,0),
  IF(ISBLANK(SOURCE!B1544),
    "",
    "/* "&amp;TEXT(SOURCE!B1544,"???0")&amp;" *"&amp;
      SOURCE!C1544&amp;", "&amp; IF(SOURCE!$O$2-LEN(SOURCE!C1544) &gt;= 0, REPT(" ",SOURCE!$O$2-LEN(SOURCE!C1544)), "")&amp;
      SOURCE!D1544&amp;", "&amp; IF(SOURCE!$P$2-LEN(SOURCE!D1544) &gt;= 0, REPT(" ",SOURCE!$P$2-LEN(SOURCE!D1544)), "")&amp;
      SOURCE!E1544&amp;", "&amp; IF(SOURCE!$Q$2-LEN(SOURCE!E1544) &gt;=0, REPT(" ",SOURCE!$Q$2-LEN(SOURCE!E1544)), "")&amp;
      SOURCE!F1544&amp;", "&amp; IF(SOURCE!$R$2-LEN(SOURCE!F1544) &gt;= 0, REPT(" ",SOURCE!$R$2-LEN(SOURCE!F1544)+2), "")&amp;"("&amp;
      SUBSTITUTE(TEXT(SOURCE!G1544,"??0"),"  ","")&amp;" &lt;&lt; TAM_MAX_BITS) |"&amp; IF(SOURCE!$S$2-3 &gt;= 0, REPT(" ",SOURCE!$S$2-5+4+1-1-LEN(SUBSTITUTE(SUBSTITUTE(TEXT(SOURCE!H1544,"????0"),"  ","")," ",""))), "")&amp;
      SUBSTITUTE(SUBSTITUTE(TEXT(SOURCE!H1544,"????0"),"  ","")," ","")&amp;","&amp; IF(SOURCE!$T$2-3 &gt;= 0, REPT(" ",SOURCE!$T$2-3-5), "")&amp;
      SOURCE!I1544&amp;" | "&amp; IF(SOURCE!$U$2-LEN(SOURCE!I1544) &gt;= 0, REPT(" ",SOURCE!$U$2-LEN(SOURCE!I1544)), "")&amp;
      SOURCE!J1544&amp;      IF(SOURCE!$V$2-LEN(SOURCE!J1544) &gt;= 0, REPT(" ",SOURCE!$V$2-LEN(SOURCE!J1544)), "")&amp;
  " | "&amp; SOURCE!K1544&amp;      IF(SOURCE!$X$2-LEN(SOURCE!K1544) &gt;= 0, REPT(" ",SOURCE!$X$2-LEN(SOURCE!K1544)), "")&amp;
      "},"&amp;IF(SOURCE!L1544&lt;&gt;"",""&amp;SOURCE!L1544,"")
 )
)
)</f>
        <v>/* 1506 */  { fnLaguerreAlpha,             NOPARAM,                     "L" STD_SUB_m STD_SUB_alpha,                   "L" STD_SUB_m STD_SUB_alpha,                   (0 &lt;&lt; TAM_MAX_BITS) |     0, CAT_FNCT | SLS_ENABLED   | US_ENABLED  },</v>
      </c>
    </row>
    <row r="1545" spans="1:1">
      <c r="A1545" s="168" t="str">
        <f>IF(AND(OR(SOURCE!A1545="",ISBLANK(SOURCE!A1545)),SOURCE!B1545&gt;0),IF(ISBLANK(SOURCE!C1545),"",SOURCE!C1545),
IF(SOURCE!B1545&lt;0,VLOOKUP(SOURCE!B1545,lookups!A$1:B$25,2,0),
  IF(ISBLANK(SOURCE!B1545),
    "",
    "/* "&amp;TEXT(SOURCE!B1545,"???0")&amp;" *"&amp;
      SOURCE!C1545&amp;", "&amp; IF(SOURCE!$O$2-LEN(SOURCE!C1545) &gt;= 0, REPT(" ",SOURCE!$O$2-LEN(SOURCE!C1545)), "")&amp;
      SOURCE!D1545&amp;", "&amp; IF(SOURCE!$P$2-LEN(SOURCE!D1545) &gt;= 0, REPT(" ",SOURCE!$P$2-LEN(SOURCE!D1545)), "")&amp;
      SOURCE!E1545&amp;", "&amp; IF(SOURCE!$Q$2-LEN(SOURCE!E1545) &gt;=0, REPT(" ",SOURCE!$Q$2-LEN(SOURCE!E1545)), "")&amp;
      SOURCE!F1545&amp;", "&amp; IF(SOURCE!$R$2-LEN(SOURCE!F1545) &gt;= 0, REPT(" ",SOURCE!$R$2-LEN(SOURCE!F1545)+2), "")&amp;"("&amp;
      SUBSTITUTE(TEXT(SOURCE!G1545,"??0"),"  ","")&amp;" &lt;&lt; TAM_MAX_BITS) |"&amp; IF(SOURCE!$S$2-3 &gt;= 0, REPT(" ",SOURCE!$S$2-5+4+1-1-LEN(SUBSTITUTE(SUBSTITUTE(TEXT(SOURCE!H1545,"????0"),"  ","")," ",""))), "")&amp;
      SUBSTITUTE(SUBSTITUTE(TEXT(SOURCE!H1545,"????0"),"  ","")," ","")&amp;","&amp; IF(SOURCE!$T$2-3 &gt;= 0, REPT(" ",SOURCE!$T$2-3-5), "")&amp;
      SOURCE!I1545&amp;" | "&amp; IF(SOURCE!$U$2-LEN(SOURCE!I1545) &gt;= 0, REPT(" ",SOURCE!$U$2-LEN(SOURCE!I1545)), "")&amp;
      SOURCE!J1545&amp;      IF(SOURCE!$V$2-LEN(SOURCE!J1545) &gt;= 0, REPT(" ",SOURCE!$V$2-LEN(SOURCE!J1545)), "")&amp;
  " | "&amp; SOURCE!K1545&amp;      IF(SOURCE!$X$2-LEN(SOURCE!K1545) &gt;= 0, REPT(" ",SOURCE!$X$2-LEN(SOURCE!K1545)), "")&amp;
      "},"&amp;IF(SOURCE!L1545&lt;&gt;"",""&amp;SOURCE!L1545,"")
 )
)
)</f>
        <v>/* 1507 */  { fnLnBeta,                    NOPARAM,                     "LN" STD_beta,                                 "ln" STD_beta,                                 (0 &lt;&lt; TAM_MAX_BITS) |     0, CAT_FNCT | SLS_ENABLED   | US_ENABLED  },</v>
      </c>
    </row>
    <row r="1546" spans="1:1">
      <c r="A1546" s="168" t="str">
        <f>IF(AND(OR(SOURCE!A1546="",ISBLANK(SOURCE!A1546)),SOURCE!B1546&gt;0),IF(ISBLANK(SOURCE!C1546),"",SOURCE!C1546),
IF(SOURCE!B1546&lt;0,VLOOKUP(SOURCE!B1546,lookups!A$1:B$25,2,0),
  IF(ISBLANK(SOURCE!B1546),
    "",
    "/* "&amp;TEXT(SOURCE!B1546,"???0")&amp;" *"&amp;
      SOURCE!C1546&amp;", "&amp; IF(SOURCE!$O$2-LEN(SOURCE!C1546) &gt;= 0, REPT(" ",SOURCE!$O$2-LEN(SOURCE!C1546)), "")&amp;
      SOURCE!D1546&amp;", "&amp; IF(SOURCE!$P$2-LEN(SOURCE!D1546) &gt;= 0, REPT(" ",SOURCE!$P$2-LEN(SOURCE!D1546)), "")&amp;
      SOURCE!E1546&amp;", "&amp; IF(SOURCE!$Q$2-LEN(SOURCE!E1546) &gt;=0, REPT(" ",SOURCE!$Q$2-LEN(SOURCE!E1546)), "")&amp;
      SOURCE!F1546&amp;", "&amp; IF(SOURCE!$R$2-LEN(SOURCE!F1546) &gt;= 0, REPT(" ",SOURCE!$R$2-LEN(SOURCE!F1546)+2), "")&amp;"("&amp;
      SUBSTITUTE(TEXT(SOURCE!G1546,"??0"),"  ","")&amp;" &lt;&lt; TAM_MAX_BITS) |"&amp; IF(SOURCE!$S$2-3 &gt;= 0, REPT(" ",SOURCE!$S$2-5+4+1-1-LEN(SUBSTITUTE(SUBSTITUTE(TEXT(SOURCE!H1546,"????0"),"  ","")," ",""))), "")&amp;
      SUBSTITUTE(SUBSTITUTE(TEXT(SOURCE!H1546,"????0"),"  ","")," ","")&amp;","&amp; IF(SOURCE!$T$2-3 &gt;= 0, REPT(" ",SOURCE!$T$2-3-5), "")&amp;
      SOURCE!I1546&amp;" | "&amp; IF(SOURCE!$U$2-LEN(SOURCE!I1546) &gt;= 0, REPT(" ",SOURCE!$U$2-LEN(SOURCE!I1546)), "")&amp;
      SOURCE!J1546&amp;      IF(SOURCE!$V$2-LEN(SOURCE!J1546) &gt;= 0, REPT(" ",SOURCE!$V$2-LEN(SOURCE!J1546)), "")&amp;
  " | "&amp; SOURCE!K1546&amp;      IF(SOURCE!$X$2-LEN(SOURCE!K1546) &gt;= 0, REPT(" ",SOURCE!$X$2-LEN(SOURCE!K1546)), "")&amp;
      "},"&amp;IF(SOURCE!L1546&lt;&gt;"",""&amp;SOURCE!L1546,"")
 )
)
)</f>
        <v>/* 1508 */  { fnLnGamma,                   NOPARAM,                     "LN" STD_GAMMA,                                "ln" STD_GAMMA,                                (0 &lt;&lt; TAM_MAX_BITS) |     0, CAT_FNCT | SLS_ENABLED   | US_ENABLED  },</v>
      </c>
    </row>
    <row r="1547" spans="1:1">
      <c r="A1547" s="168" t="str">
        <f>IF(AND(OR(SOURCE!A1547="",ISBLANK(SOURCE!A1547)),SOURCE!B1547&gt;0),IF(ISBLANK(SOURCE!C1547),"",SOURCE!C1547),
IF(SOURCE!B1547&lt;0,VLOOKUP(SOURCE!B1547,lookups!A$1:B$25,2,0),
  IF(ISBLANK(SOURCE!B1547),
    "",
    "/* "&amp;TEXT(SOURCE!B1547,"???0")&amp;" *"&amp;
      SOURCE!C1547&amp;", "&amp; IF(SOURCE!$O$2-LEN(SOURCE!C1547) &gt;= 0, REPT(" ",SOURCE!$O$2-LEN(SOURCE!C1547)), "")&amp;
      SOURCE!D1547&amp;", "&amp; IF(SOURCE!$P$2-LEN(SOURCE!D1547) &gt;= 0, REPT(" ",SOURCE!$P$2-LEN(SOURCE!D1547)), "")&amp;
      SOURCE!E1547&amp;", "&amp; IF(SOURCE!$Q$2-LEN(SOURCE!E1547) &gt;=0, REPT(" ",SOURCE!$Q$2-LEN(SOURCE!E1547)), "")&amp;
      SOURCE!F1547&amp;", "&amp; IF(SOURCE!$R$2-LEN(SOURCE!F1547) &gt;= 0, REPT(" ",SOURCE!$R$2-LEN(SOURCE!F1547)+2), "")&amp;"("&amp;
      SUBSTITUTE(TEXT(SOURCE!G1547,"??0"),"  ","")&amp;" &lt;&lt; TAM_MAX_BITS) |"&amp; IF(SOURCE!$S$2-3 &gt;= 0, REPT(" ",SOURCE!$S$2-5+4+1-1-LEN(SUBSTITUTE(SUBSTITUTE(TEXT(SOURCE!H1547,"????0"),"  ","")," ",""))), "")&amp;
      SUBSTITUTE(SUBSTITUTE(TEXT(SOURCE!H1547,"????0"),"  ","")," ","")&amp;","&amp; IF(SOURCE!$T$2-3 &gt;= 0, REPT(" ",SOURCE!$T$2-3-5), "")&amp;
      SOURCE!I1547&amp;" | "&amp; IF(SOURCE!$U$2-LEN(SOURCE!I1547) &gt;= 0, REPT(" ",SOURCE!$U$2-LEN(SOURCE!I1547)), "")&amp;
      SOURCE!J1547&amp;      IF(SOURCE!$V$2-LEN(SOURCE!J1547) &gt;= 0, REPT(" ",SOURCE!$V$2-LEN(SOURCE!J1547)), "")&amp;
  " | "&amp; SOURCE!K1547&amp;      IF(SOURCE!$X$2-LEN(SOURCE!K1547) &gt;= 0, REPT(" ",SOURCE!$X$2-LEN(SOURCE!K1547)), "")&amp;
      "},"&amp;IF(SOURCE!L1547&lt;&gt;"",""&amp;SOURCE!L1547,"")
 )
)
)</f>
        <v>/* 1509 */  { fnLoad,                      LM_ALL,                      "LOAD",                                        "LOAD",                                        (0 &lt;&lt; TAM_MAX_BITS) |     0, CAT_FNCT | SLS_ENABLED   | US_CANCEL   },</v>
      </c>
    </row>
    <row r="1548" spans="1:1">
      <c r="A1548" s="168" t="str">
        <f>IF(AND(OR(SOURCE!A1548="",ISBLANK(SOURCE!A1548)),SOURCE!B1548&gt;0),IF(ISBLANK(SOURCE!C1548),"",SOURCE!C1548),
IF(SOURCE!B1548&lt;0,VLOOKUP(SOURCE!B1548,lookups!A$1:B$25,2,0),
  IF(ISBLANK(SOURCE!B1548),
    "",
    "/* "&amp;TEXT(SOURCE!B1548,"???0")&amp;" *"&amp;
      SOURCE!C1548&amp;", "&amp; IF(SOURCE!$O$2-LEN(SOURCE!C1548) &gt;= 0, REPT(" ",SOURCE!$O$2-LEN(SOURCE!C1548)), "")&amp;
      SOURCE!D1548&amp;", "&amp; IF(SOURCE!$P$2-LEN(SOURCE!D1548) &gt;= 0, REPT(" ",SOURCE!$P$2-LEN(SOURCE!D1548)), "")&amp;
      SOURCE!E1548&amp;", "&amp; IF(SOURCE!$Q$2-LEN(SOURCE!E1548) &gt;=0, REPT(" ",SOURCE!$Q$2-LEN(SOURCE!E1548)), "")&amp;
      SOURCE!F1548&amp;", "&amp; IF(SOURCE!$R$2-LEN(SOURCE!F1548) &gt;= 0, REPT(" ",SOURCE!$R$2-LEN(SOURCE!F1548)+2), "")&amp;"("&amp;
      SUBSTITUTE(TEXT(SOURCE!G1548,"??0"),"  ","")&amp;" &lt;&lt; TAM_MAX_BITS) |"&amp; IF(SOURCE!$S$2-3 &gt;= 0, REPT(" ",SOURCE!$S$2-5+4+1-1-LEN(SUBSTITUTE(SUBSTITUTE(TEXT(SOURCE!H1548,"????0"),"  ","")," ",""))), "")&amp;
      SUBSTITUTE(SUBSTITUTE(TEXT(SOURCE!H1548,"????0"),"  ","")," ","")&amp;","&amp; IF(SOURCE!$T$2-3 &gt;= 0, REPT(" ",SOURCE!$T$2-3-5), "")&amp;
      SOURCE!I1548&amp;" | "&amp; IF(SOURCE!$U$2-LEN(SOURCE!I1548) &gt;= 0, REPT(" ",SOURCE!$U$2-LEN(SOURCE!I1548)), "")&amp;
      SOURCE!J1548&amp;      IF(SOURCE!$V$2-LEN(SOURCE!J1548) &gt;= 0, REPT(" ",SOURCE!$V$2-LEN(SOURCE!J1548)), "")&amp;
  " | "&amp; SOURCE!K1548&amp;      IF(SOURCE!$X$2-LEN(SOURCE!K1548) &gt;= 0, REPT(" ",SOURCE!$X$2-LEN(SOURCE!K1548)), "")&amp;
      "},"&amp;IF(SOURCE!L1548&lt;&gt;"",""&amp;SOURCE!L1548,"")
 )
)
)</f>
        <v>/* 1510 */  { fnLoad,                      LM_PROGRAMS,                 "LOADP",                                       "LOADP",                                       (0 &lt;&lt; TAM_MAX_BITS) |     0, CAT_FNCT | SLS_ENABLED   | US_ENABLED  },</v>
      </c>
    </row>
    <row r="1549" spans="1:1">
      <c r="A1549" s="168" t="str">
        <f>IF(AND(OR(SOURCE!A1549="",ISBLANK(SOURCE!A1549)),SOURCE!B1549&gt;0),IF(ISBLANK(SOURCE!C1549),"",SOURCE!C1549),
IF(SOURCE!B1549&lt;0,VLOOKUP(SOURCE!B1549,lookups!A$1:B$25,2,0),
  IF(ISBLANK(SOURCE!B1549),
    "",
    "/* "&amp;TEXT(SOURCE!B1549,"???0")&amp;" *"&amp;
      SOURCE!C1549&amp;", "&amp; IF(SOURCE!$O$2-LEN(SOURCE!C1549) &gt;= 0, REPT(" ",SOURCE!$O$2-LEN(SOURCE!C1549)), "")&amp;
      SOURCE!D1549&amp;", "&amp; IF(SOURCE!$P$2-LEN(SOURCE!D1549) &gt;= 0, REPT(" ",SOURCE!$P$2-LEN(SOURCE!D1549)), "")&amp;
      SOURCE!E1549&amp;", "&amp; IF(SOURCE!$Q$2-LEN(SOURCE!E1549) &gt;=0, REPT(" ",SOURCE!$Q$2-LEN(SOURCE!E1549)), "")&amp;
      SOURCE!F1549&amp;", "&amp; IF(SOURCE!$R$2-LEN(SOURCE!F1549) &gt;= 0, REPT(" ",SOURCE!$R$2-LEN(SOURCE!F1549)+2), "")&amp;"("&amp;
      SUBSTITUTE(TEXT(SOURCE!G1549,"??0"),"  ","")&amp;" &lt;&lt; TAM_MAX_BITS) |"&amp; IF(SOURCE!$S$2-3 &gt;= 0, REPT(" ",SOURCE!$S$2-5+4+1-1-LEN(SUBSTITUTE(SUBSTITUTE(TEXT(SOURCE!H1549,"????0"),"  ","")," ",""))), "")&amp;
      SUBSTITUTE(SUBSTITUTE(TEXT(SOURCE!H1549,"????0"),"  ","")," ","")&amp;","&amp; IF(SOURCE!$T$2-3 &gt;= 0, REPT(" ",SOURCE!$T$2-3-5), "")&amp;
      SOURCE!I1549&amp;" | "&amp; IF(SOURCE!$U$2-LEN(SOURCE!I1549) &gt;= 0, REPT(" ",SOURCE!$U$2-LEN(SOURCE!I1549)), "")&amp;
      SOURCE!J1549&amp;      IF(SOURCE!$V$2-LEN(SOURCE!J1549) &gt;= 0, REPT(" ",SOURCE!$V$2-LEN(SOURCE!J1549)), "")&amp;
  " | "&amp; SOURCE!K1549&amp;      IF(SOURCE!$X$2-LEN(SOURCE!K1549) &gt;= 0, REPT(" ",SOURCE!$X$2-LEN(SOURCE!K1549)), "")&amp;
      "},"&amp;IF(SOURCE!L1549&lt;&gt;"",""&amp;SOURCE!L1549,"")
 )
)
)</f>
        <v>/* 1511 */  { fnLoad,                      LM_REGISTERS,                "LOADR",                                       "LOADR",                                       (0 &lt;&lt; TAM_MAX_BITS) |     0, CAT_FNCT | SLS_ENABLED   | US_ENABLED  },</v>
      </c>
    </row>
    <row r="1550" spans="1:1">
      <c r="A1550" s="168" t="str">
        <f>IF(AND(OR(SOURCE!A1550="",ISBLANK(SOURCE!A1550)),SOURCE!B1550&gt;0),IF(ISBLANK(SOURCE!C1550),"",SOURCE!C1550),
IF(SOURCE!B1550&lt;0,VLOOKUP(SOURCE!B1550,lookups!A$1:B$25,2,0),
  IF(ISBLANK(SOURCE!B1550),
    "",
    "/* "&amp;TEXT(SOURCE!B1550,"???0")&amp;" *"&amp;
      SOURCE!C1550&amp;", "&amp; IF(SOURCE!$O$2-LEN(SOURCE!C1550) &gt;= 0, REPT(" ",SOURCE!$O$2-LEN(SOURCE!C1550)), "")&amp;
      SOURCE!D1550&amp;", "&amp; IF(SOURCE!$P$2-LEN(SOURCE!D1550) &gt;= 0, REPT(" ",SOURCE!$P$2-LEN(SOURCE!D1550)), "")&amp;
      SOURCE!E1550&amp;", "&amp; IF(SOURCE!$Q$2-LEN(SOURCE!E1550) &gt;=0, REPT(" ",SOURCE!$Q$2-LEN(SOURCE!E1550)), "")&amp;
      SOURCE!F1550&amp;", "&amp; IF(SOURCE!$R$2-LEN(SOURCE!F1550) &gt;= 0, REPT(" ",SOURCE!$R$2-LEN(SOURCE!F1550)+2), "")&amp;"("&amp;
      SUBSTITUTE(TEXT(SOURCE!G1550,"??0"),"  ","")&amp;" &lt;&lt; TAM_MAX_BITS) |"&amp; IF(SOURCE!$S$2-3 &gt;= 0, REPT(" ",SOURCE!$S$2-5+4+1-1-LEN(SUBSTITUTE(SUBSTITUTE(TEXT(SOURCE!H1550,"????0"),"  ","")," ",""))), "")&amp;
      SUBSTITUTE(SUBSTITUTE(TEXT(SOURCE!H1550,"????0"),"  ","")," ","")&amp;","&amp; IF(SOURCE!$T$2-3 &gt;= 0, REPT(" ",SOURCE!$T$2-3-5), "")&amp;
      SOURCE!I1550&amp;" | "&amp; IF(SOURCE!$U$2-LEN(SOURCE!I1550) &gt;= 0, REPT(" ",SOURCE!$U$2-LEN(SOURCE!I1550)), "")&amp;
      SOURCE!J1550&amp;      IF(SOURCE!$V$2-LEN(SOURCE!J1550) &gt;= 0, REPT(" ",SOURCE!$V$2-LEN(SOURCE!J1550)), "")&amp;
  " | "&amp; SOURCE!K1550&amp;      IF(SOURCE!$X$2-LEN(SOURCE!K1550) &gt;= 0, REPT(" ",SOURCE!$X$2-LEN(SOURCE!K1550)), "")&amp;
      "},"&amp;IF(SOURCE!L1550&lt;&gt;"",""&amp;SOURCE!L1550,"")
 )
)
)</f>
        <v>/* 1512 */  { fnLoad,                      LM_SYSTEM_STATE,             "LOADSS",                                      "LOADSS",                                      (0 &lt;&lt; TAM_MAX_BITS) |     0, CAT_FNCT | SLS_ENABLED   | US_ENABLED  },</v>
      </c>
    </row>
    <row r="1551" spans="1:1">
      <c r="A1551" s="168" t="str">
        <f>IF(AND(OR(SOURCE!A1551="",ISBLANK(SOURCE!A1551)),SOURCE!B1551&gt;0),IF(ISBLANK(SOURCE!C1551),"",SOURCE!C1551),
IF(SOURCE!B1551&lt;0,VLOOKUP(SOURCE!B1551,lookups!A$1:B$25,2,0),
  IF(ISBLANK(SOURCE!B1551),
    "",
    "/* "&amp;TEXT(SOURCE!B1551,"???0")&amp;" *"&amp;
      SOURCE!C1551&amp;", "&amp; IF(SOURCE!$O$2-LEN(SOURCE!C1551) &gt;= 0, REPT(" ",SOURCE!$O$2-LEN(SOURCE!C1551)), "")&amp;
      SOURCE!D1551&amp;", "&amp; IF(SOURCE!$P$2-LEN(SOURCE!D1551) &gt;= 0, REPT(" ",SOURCE!$P$2-LEN(SOURCE!D1551)), "")&amp;
      SOURCE!E1551&amp;", "&amp; IF(SOURCE!$Q$2-LEN(SOURCE!E1551) &gt;=0, REPT(" ",SOURCE!$Q$2-LEN(SOURCE!E1551)), "")&amp;
      SOURCE!F1551&amp;", "&amp; IF(SOURCE!$R$2-LEN(SOURCE!F1551) &gt;= 0, REPT(" ",SOURCE!$R$2-LEN(SOURCE!F1551)+2), "")&amp;"("&amp;
      SUBSTITUTE(TEXT(SOURCE!G1551,"??0"),"  ","")&amp;" &lt;&lt; TAM_MAX_BITS) |"&amp; IF(SOURCE!$S$2-3 &gt;= 0, REPT(" ",SOURCE!$S$2-5+4+1-1-LEN(SUBSTITUTE(SUBSTITUTE(TEXT(SOURCE!H1551,"????0"),"  ","")," ",""))), "")&amp;
      SUBSTITUTE(SUBSTITUTE(TEXT(SOURCE!H1551,"????0"),"  ","")," ","")&amp;","&amp; IF(SOURCE!$T$2-3 &gt;= 0, REPT(" ",SOURCE!$T$2-3-5), "")&amp;
      SOURCE!I1551&amp;" | "&amp; IF(SOURCE!$U$2-LEN(SOURCE!I1551) &gt;= 0, REPT(" ",SOURCE!$U$2-LEN(SOURCE!I1551)), "")&amp;
      SOURCE!J1551&amp;      IF(SOURCE!$V$2-LEN(SOURCE!J1551) &gt;= 0, REPT(" ",SOURCE!$V$2-LEN(SOURCE!J1551)), "")&amp;
  " | "&amp; SOURCE!K1551&amp;      IF(SOURCE!$X$2-LEN(SOURCE!K1551) &gt;= 0, REPT(" ",SOURCE!$X$2-LEN(SOURCE!K1551)), "")&amp;
      "},"&amp;IF(SOURCE!L1551&lt;&gt;"",""&amp;SOURCE!L1551,"")
 )
)
)</f>
        <v>/* 1513 */  { fnLoad,                      LM_SUMS,                     "LOAD" STD_SIGMA,                              "LOAD" STD_SIGMA,                              (0 &lt;&lt; TAM_MAX_BITS) |     0, CAT_FNCT | SLS_ENABLED   | US_ENABLED  },</v>
      </c>
    </row>
    <row r="1552" spans="1:1">
      <c r="A1552" s="168" t="str">
        <f>IF(AND(OR(SOURCE!A1552="",ISBLANK(SOURCE!A1552)),SOURCE!B1552&gt;0),IF(ISBLANK(SOURCE!C1552),"",SOURCE!C1552),
IF(SOURCE!B1552&lt;0,VLOOKUP(SOURCE!B1552,lookups!A$1:B$25,2,0),
  IF(ISBLANK(SOURCE!B1552),
    "",
    "/* "&amp;TEXT(SOURCE!B1552,"???0")&amp;" *"&amp;
      SOURCE!C1552&amp;", "&amp; IF(SOURCE!$O$2-LEN(SOURCE!C1552) &gt;= 0, REPT(" ",SOURCE!$O$2-LEN(SOURCE!C1552)), "")&amp;
      SOURCE!D1552&amp;", "&amp; IF(SOURCE!$P$2-LEN(SOURCE!D1552) &gt;= 0, REPT(" ",SOURCE!$P$2-LEN(SOURCE!D1552)), "")&amp;
      SOURCE!E1552&amp;", "&amp; IF(SOURCE!$Q$2-LEN(SOURCE!E1552) &gt;=0, REPT(" ",SOURCE!$Q$2-LEN(SOURCE!E1552)), "")&amp;
      SOURCE!F1552&amp;", "&amp; IF(SOURCE!$R$2-LEN(SOURCE!F1552) &gt;= 0, REPT(" ",SOURCE!$R$2-LEN(SOURCE!F1552)+2), "")&amp;"("&amp;
      SUBSTITUTE(TEXT(SOURCE!G1552,"??0"),"  ","")&amp;" &lt;&lt; TAM_MAX_BITS) |"&amp; IF(SOURCE!$S$2-3 &gt;= 0, REPT(" ",SOURCE!$S$2-5+4+1-1-LEN(SUBSTITUTE(SUBSTITUTE(TEXT(SOURCE!H1552,"????0"),"  ","")," ",""))), "")&amp;
      SUBSTITUTE(SUBSTITUTE(TEXT(SOURCE!H1552,"????0"),"  ","")," ","")&amp;","&amp; IF(SOURCE!$T$2-3 &gt;= 0, REPT(" ",SOURCE!$T$2-3-5), "")&amp;
      SOURCE!I1552&amp;" | "&amp; IF(SOURCE!$U$2-LEN(SOURCE!I1552) &gt;= 0, REPT(" ",SOURCE!$U$2-LEN(SOURCE!I1552)), "")&amp;
      SOURCE!J1552&amp;      IF(SOURCE!$V$2-LEN(SOURCE!J1552) &gt;= 0, REPT(" ",SOURCE!$V$2-LEN(SOURCE!J1552)), "")&amp;
  " | "&amp; SOURCE!K1552&amp;      IF(SOURCE!$X$2-LEN(SOURCE!K1552) &gt;= 0, REPT(" ",SOURCE!$X$2-LEN(SOURCE!K1552)), "")&amp;
      "},"&amp;IF(SOURCE!L1552&lt;&gt;"",""&amp;SOURCE!L1552,"")
 )
)
)</f>
        <v>/* 1514 */  { allocateLocalRegisters,      TM_VALUE,                    "LocR",                                        "LocR",                                        (0 &lt;&lt; TAM_MAX_BITS) |    99, CAT_FNCT | SLS_ENABLED   | US_ENABLED  },</v>
      </c>
    </row>
    <row r="1553" spans="1:1">
      <c r="A1553" s="168" t="str">
        <f>IF(AND(OR(SOURCE!A1553="",ISBLANK(SOURCE!A1553)),SOURCE!B1553&gt;0),IF(ISBLANK(SOURCE!C1553),"",SOURCE!C1553),
IF(SOURCE!B1553&lt;0,VLOOKUP(SOURCE!B1553,lookups!A$1:B$25,2,0),
  IF(ISBLANK(SOURCE!B1553),
    "",
    "/* "&amp;TEXT(SOURCE!B1553,"???0")&amp;" *"&amp;
      SOURCE!C1553&amp;", "&amp; IF(SOURCE!$O$2-LEN(SOURCE!C1553) &gt;= 0, REPT(" ",SOURCE!$O$2-LEN(SOURCE!C1553)), "")&amp;
      SOURCE!D1553&amp;", "&amp; IF(SOURCE!$P$2-LEN(SOURCE!D1553) &gt;= 0, REPT(" ",SOURCE!$P$2-LEN(SOURCE!D1553)), "")&amp;
      SOURCE!E1553&amp;", "&amp; IF(SOURCE!$Q$2-LEN(SOURCE!E1553) &gt;=0, REPT(" ",SOURCE!$Q$2-LEN(SOURCE!E1553)), "")&amp;
      SOURCE!F1553&amp;", "&amp; IF(SOURCE!$R$2-LEN(SOURCE!F1553) &gt;= 0, REPT(" ",SOURCE!$R$2-LEN(SOURCE!F1553)+2), "")&amp;"("&amp;
      SUBSTITUTE(TEXT(SOURCE!G1553,"??0"),"  ","")&amp;" &lt;&lt; TAM_MAX_BITS) |"&amp; IF(SOURCE!$S$2-3 &gt;= 0, REPT(" ",SOURCE!$S$2-5+4+1-1-LEN(SUBSTITUTE(SUBSTITUTE(TEXT(SOURCE!H1553,"????0"),"  ","")," ",""))), "")&amp;
      SUBSTITUTE(SUBSTITUTE(TEXT(SOURCE!H1553,"????0"),"  ","")," ","")&amp;","&amp; IF(SOURCE!$T$2-3 &gt;= 0, REPT(" ",SOURCE!$T$2-3-5), "")&amp;
      SOURCE!I1553&amp;" | "&amp; IF(SOURCE!$U$2-LEN(SOURCE!I1553) &gt;= 0, REPT(" ",SOURCE!$U$2-LEN(SOURCE!I1553)), "")&amp;
      SOURCE!J1553&amp;      IF(SOURCE!$V$2-LEN(SOURCE!J1553) &gt;= 0, REPT(" ",SOURCE!$V$2-LEN(SOURCE!J1553)), "")&amp;
  " | "&amp; SOURCE!K1553&amp;      IF(SOURCE!$X$2-LEN(SOURCE!K1553) &gt;= 0, REPT(" ",SOURCE!$X$2-LEN(SOURCE!K1553)), "")&amp;
      "},"&amp;IF(SOURCE!L1553&lt;&gt;"",""&amp;SOURCE!L1553,"")
 )
)
)</f>
        <v>/* 1515 */  { fnGetLocR,                   NOPARAM,                     "LocR?",                                       "LocR?",                                       (0 &lt;&lt; TAM_MAX_BITS) |     0, CAT_FNCT | SLS_ENABLED   | US_ENABLED  },</v>
      </c>
    </row>
    <row r="1554" spans="1:1">
      <c r="A1554" s="168" t="str">
        <f>IF(AND(OR(SOURCE!A1554="",ISBLANK(SOURCE!A1554)),SOURCE!B1554&gt;0),IF(ISBLANK(SOURCE!C1554),"",SOURCE!C1554),
IF(SOURCE!B1554&lt;0,VLOOKUP(SOURCE!B1554,lookups!A$1:B$25,2,0),
  IF(ISBLANK(SOURCE!B1554),
    "",
    "/* "&amp;TEXT(SOURCE!B1554,"???0")&amp;" *"&amp;
      SOURCE!C1554&amp;", "&amp; IF(SOURCE!$O$2-LEN(SOURCE!C1554) &gt;= 0, REPT(" ",SOURCE!$O$2-LEN(SOURCE!C1554)), "")&amp;
      SOURCE!D1554&amp;", "&amp; IF(SOURCE!$P$2-LEN(SOURCE!D1554) &gt;= 0, REPT(" ",SOURCE!$P$2-LEN(SOURCE!D1554)), "")&amp;
      SOURCE!E1554&amp;", "&amp; IF(SOURCE!$Q$2-LEN(SOURCE!E1554) &gt;=0, REPT(" ",SOURCE!$Q$2-LEN(SOURCE!E1554)), "")&amp;
      SOURCE!F1554&amp;", "&amp; IF(SOURCE!$R$2-LEN(SOURCE!F1554) &gt;= 0, REPT(" ",SOURCE!$R$2-LEN(SOURCE!F1554)+2), "")&amp;"("&amp;
      SUBSTITUTE(TEXT(SOURCE!G1554,"??0"),"  ","")&amp;" &lt;&lt; TAM_MAX_BITS) |"&amp; IF(SOURCE!$S$2-3 &gt;= 0, REPT(" ",SOURCE!$S$2-5+4+1-1-LEN(SUBSTITUTE(SUBSTITUTE(TEXT(SOURCE!H1554,"????0"),"  ","")," ",""))), "")&amp;
      SUBSTITUTE(SUBSTITUTE(TEXT(SOURCE!H1554,"????0"),"  ","")," ","")&amp;","&amp; IF(SOURCE!$T$2-3 &gt;= 0, REPT(" ",SOURCE!$T$2-3-5), "")&amp;
      SOURCE!I1554&amp;" | "&amp; IF(SOURCE!$U$2-LEN(SOURCE!I1554) &gt;= 0, REPT(" ",SOURCE!$U$2-LEN(SOURCE!I1554)), "")&amp;
      SOURCE!J1554&amp;      IF(SOURCE!$V$2-LEN(SOURCE!J1554) &gt;= 0, REPT(" ",SOURCE!$V$2-LEN(SOURCE!J1554)), "")&amp;
  " | "&amp; SOURCE!K1554&amp;      IF(SOURCE!$X$2-LEN(SOURCE!K1554) &gt;= 0, REPT(" ",SOURCE!$X$2-LEN(SOURCE!K1554)), "")&amp;
      "},"&amp;IF(SOURCE!L1554&lt;&gt;"",""&amp;SOURCE!L1554,"")
 )
)
)</f>
        <v>/* 1516 */  { itemToBeCoded,               NOPARAM,                     "L.R.",                                        "L.R.",                                        (0 &lt;&lt; TAM_MAX_BITS) |     0, CAT_FNCT | SLS_ENABLED   | US_ENABLED  },</v>
      </c>
    </row>
    <row r="1555" spans="1:1">
      <c r="A1555" s="168" t="str">
        <f>IF(AND(OR(SOURCE!A1555="",ISBLANK(SOURCE!A1555)),SOURCE!B1555&gt;0),IF(ISBLANK(SOURCE!C1555),"",SOURCE!C1555),
IF(SOURCE!B1555&lt;0,VLOOKUP(SOURCE!B1555,lookups!A$1:B$25,2,0),
  IF(ISBLANK(SOURCE!B1555),
    "",
    "/* "&amp;TEXT(SOURCE!B1555,"???0")&amp;" *"&amp;
      SOURCE!C1555&amp;", "&amp; IF(SOURCE!$O$2-LEN(SOURCE!C1555) &gt;= 0, REPT(" ",SOURCE!$O$2-LEN(SOURCE!C1555)), "")&amp;
      SOURCE!D1555&amp;", "&amp; IF(SOURCE!$P$2-LEN(SOURCE!D1555) &gt;= 0, REPT(" ",SOURCE!$P$2-LEN(SOURCE!D1555)), "")&amp;
      SOURCE!E1555&amp;", "&amp; IF(SOURCE!$Q$2-LEN(SOURCE!E1555) &gt;=0, REPT(" ",SOURCE!$Q$2-LEN(SOURCE!E1555)), "")&amp;
      SOURCE!F1555&amp;", "&amp; IF(SOURCE!$R$2-LEN(SOURCE!F1555) &gt;= 0, REPT(" ",SOURCE!$R$2-LEN(SOURCE!F1555)+2), "")&amp;"("&amp;
      SUBSTITUTE(TEXT(SOURCE!G1555,"??0"),"  ","")&amp;" &lt;&lt; TAM_MAX_BITS) |"&amp; IF(SOURCE!$S$2-3 &gt;= 0, REPT(" ",SOURCE!$S$2-5+4+1-1-LEN(SUBSTITUTE(SUBSTITUTE(TEXT(SOURCE!H1555,"????0"),"  ","")," ",""))), "")&amp;
      SUBSTITUTE(SUBSTITUTE(TEXT(SOURCE!H1555,"????0"),"  ","")," ","")&amp;","&amp; IF(SOURCE!$T$2-3 &gt;= 0, REPT(" ",SOURCE!$T$2-3-5), "")&amp;
      SOURCE!I1555&amp;" | "&amp; IF(SOURCE!$U$2-LEN(SOURCE!I1555) &gt;= 0, REPT(" ",SOURCE!$U$2-LEN(SOURCE!I1555)), "")&amp;
      SOURCE!J1555&amp;      IF(SOURCE!$V$2-LEN(SOURCE!J1555) &gt;= 0, REPT(" ",SOURCE!$V$2-LEN(SOURCE!J1555)), "")&amp;
  " | "&amp; SOURCE!K1555&amp;      IF(SOURCE!$X$2-LEN(SOURCE!K1555) &gt;= 0, REPT(" ",SOURCE!$X$2-LEN(SOURCE!K1555)), "")&amp;
      "},"&amp;IF(SOURCE!L1555&lt;&gt;"",""&amp;SOURCE!L1555,"")
 )
)
)</f>
        <v>/* 1517 */  { fnMant,                      NOPARAM,                     "MANT",                                        "MANT",                                        (0 &lt;&lt; TAM_MAX_BITS) |     0, CAT_FNCT | SLS_ENABLED   | US_ENABLED  },</v>
      </c>
    </row>
    <row r="1556" spans="1:1">
      <c r="A1556" s="168" t="str">
        <f>IF(AND(OR(SOURCE!A1556="",ISBLANK(SOURCE!A1556)),SOURCE!B1556&gt;0),IF(ISBLANK(SOURCE!C1556),"",SOURCE!C1556),
IF(SOURCE!B1556&lt;0,VLOOKUP(SOURCE!B1556,lookups!A$1:B$25,2,0),
  IF(ISBLANK(SOURCE!B1556),
    "",
    "/* "&amp;TEXT(SOURCE!B1556,"???0")&amp;" *"&amp;
      SOURCE!C1556&amp;", "&amp; IF(SOURCE!$O$2-LEN(SOURCE!C1556) &gt;= 0, REPT(" ",SOURCE!$O$2-LEN(SOURCE!C1556)), "")&amp;
      SOURCE!D1556&amp;", "&amp; IF(SOURCE!$P$2-LEN(SOURCE!D1556) &gt;= 0, REPT(" ",SOURCE!$P$2-LEN(SOURCE!D1556)), "")&amp;
      SOURCE!E1556&amp;", "&amp; IF(SOURCE!$Q$2-LEN(SOURCE!E1556) &gt;=0, REPT(" ",SOURCE!$Q$2-LEN(SOURCE!E1556)), "")&amp;
      SOURCE!F1556&amp;", "&amp; IF(SOURCE!$R$2-LEN(SOURCE!F1556) &gt;= 0, REPT(" ",SOURCE!$R$2-LEN(SOURCE!F1556)+2), "")&amp;"("&amp;
      SUBSTITUTE(TEXT(SOURCE!G1556,"??0"),"  ","")&amp;" &lt;&lt; TAM_MAX_BITS) |"&amp; IF(SOURCE!$S$2-3 &gt;= 0, REPT(" ",SOURCE!$S$2-5+4+1-1-LEN(SUBSTITUTE(SUBSTITUTE(TEXT(SOURCE!H1556,"????0"),"  ","")," ",""))), "")&amp;
      SUBSTITUTE(SUBSTITUTE(TEXT(SOURCE!H1556,"????0"),"  ","")," ","")&amp;","&amp; IF(SOURCE!$T$2-3 &gt;= 0, REPT(" ",SOURCE!$T$2-3-5), "")&amp;
      SOURCE!I1556&amp;" | "&amp; IF(SOURCE!$U$2-LEN(SOURCE!I1556) &gt;= 0, REPT(" ",SOURCE!$U$2-LEN(SOURCE!I1556)), "")&amp;
      SOURCE!J1556&amp;      IF(SOURCE!$V$2-LEN(SOURCE!J1556) &gt;= 0, REPT(" ",SOURCE!$V$2-LEN(SOURCE!J1556)), "")&amp;
  " | "&amp; SOURCE!K1556&amp;      IF(SOURCE!$X$2-LEN(SOURCE!K1556) &gt;= 0, REPT(" ",SOURCE!$X$2-LEN(SOURCE!K1556)), "")&amp;
      "},"&amp;IF(SOURCE!L1556&lt;&gt;"",""&amp;SOURCE!L1556,"")
 )
)
)</f>
        <v>/* 1518 */  { itemToBeCoded,               NOPARAM,                     "Mat_X",                                       "Mat_X",                                       (0 &lt;&lt; TAM_MAX_BITS) |     0, CAT_FNCT | SLS_ENABLED   | US_ENABLED  },</v>
      </c>
    </row>
    <row r="1557" spans="1:1">
      <c r="A1557" s="168" t="str">
        <f>IF(AND(OR(SOURCE!A1557="",ISBLANK(SOURCE!A1557)),SOURCE!B1557&gt;0),IF(ISBLANK(SOURCE!C1557),"",SOURCE!C1557),
IF(SOURCE!B1557&lt;0,VLOOKUP(SOURCE!B1557,lookups!A$1:B$25,2,0),
  IF(ISBLANK(SOURCE!B1557),
    "",
    "/* "&amp;TEXT(SOURCE!B1557,"???0")&amp;" *"&amp;
      SOURCE!C1557&amp;", "&amp; IF(SOURCE!$O$2-LEN(SOURCE!C1557) &gt;= 0, REPT(" ",SOURCE!$O$2-LEN(SOURCE!C1557)), "")&amp;
      SOURCE!D1557&amp;", "&amp; IF(SOURCE!$P$2-LEN(SOURCE!D1557) &gt;= 0, REPT(" ",SOURCE!$P$2-LEN(SOURCE!D1557)), "")&amp;
      SOURCE!E1557&amp;", "&amp; IF(SOURCE!$Q$2-LEN(SOURCE!E1557) &gt;=0, REPT(" ",SOURCE!$Q$2-LEN(SOURCE!E1557)), "")&amp;
      SOURCE!F1557&amp;", "&amp; IF(SOURCE!$R$2-LEN(SOURCE!F1557) &gt;= 0, REPT(" ",SOURCE!$R$2-LEN(SOURCE!F1557)+2), "")&amp;"("&amp;
      SUBSTITUTE(TEXT(SOURCE!G1557,"??0"),"  ","")&amp;" &lt;&lt; TAM_MAX_BITS) |"&amp; IF(SOURCE!$S$2-3 &gt;= 0, REPT(" ",SOURCE!$S$2-5+4+1-1-LEN(SUBSTITUTE(SUBSTITUTE(TEXT(SOURCE!H1557,"????0"),"  ","")," ",""))), "")&amp;
      SUBSTITUTE(SUBSTITUTE(TEXT(SOURCE!H1557,"????0"),"  ","")," ","")&amp;","&amp; IF(SOURCE!$T$2-3 &gt;= 0, REPT(" ",SOURCE!$T$2-3-5), "")&amp;
      SOURCE!I1557&amp;" | "&amp; IF(SOURCE!$U$2-LEN(SOURCE!I1557) &gt;= 0, REPT(" ",SOURCE!$U$2-LEN(SOURCE!I1557)), "")&amp;
      SOURCE!J1557&amp;      IF(SOURCE!$V$2-LEN(SOURCE!J1557) &gt;= 0, REPT(" ",SOURCE!$V$2-LEN(SOURCE!J1557)), "")&amp;
  " | "&amp; SOURCE!K1557&amp;      IF(SOURCE!$X$2-LEN(SOURCE!K1557) &gt;= 0, REPT(" ",SOURCE!$X$2-LEN(SOURCE!K1557)), "")&amp;
      "},"&amp;IF(SOURCE!L1557&lt;&gt;"",""&amp;SOURCE!L1557,"")
 )
)
)</f>
        <v>/* 1519 */  { fnFreeMemory,                NOPARAM,                     "MEM?",                                        "MEM?",                                        (0 &lt;&lt; TAM_MAX_BITS) |     0, CAT_FNCT | SLS_ENABLED   | US_ENABLED  },</v>
      </c>
    </row>
    <row r="1558" spans="1:1">
      <c r="A1558" s="168" t="str">
        <f>IF(AND(OR(SOURCE!A1558="",ISBLANK(SOURCE!A1558)),SOURCE!B1558&gt;0),IF(ISBLANK(SOURCE!C1558),"",SOURCE!C1558),
IF(SOURCE!B1558&lt;0,VLOOKUP(SOURCE!B1558,lookups!A$1:B$25,2,0),
  IF(ISBLANK(SOURCE!B1558),
    "",
    "/* "&amp;TEXT(SOURCE!B1558,"???0")&amp;" *"&amp;
      SOURCE!C1558&amp;", "&amp; IF(SOURCE!$O$2-LEN(SOURCE!C1558) &gt;= 0, REPT(" ",SOURCE!$O$2-LEN(SOURCE!C1558)), "")&amp;
      SOURCE!D1558&amp;", "&amp; IF(SOURCE!$P$2-LEN(SOURCE!D1558) &gt;= 0, REPT(" ",SOURCE!$P$2-LEN(SOURCE!D1558)), "")&amp;
      SOURCE!E1558&amp;", "&amp; IF(SOURCE!$Q$2-LEN(SOURCE!E1558) &gt;=0, REPT(" ",SOURCE!$Q$2-LEN(SOURCE!E1558)), "")&amp;
      SOURCE!F1558&amp;", "&amp; IF(SOURCE!$R$2-LEN(SOURCE!F1558) &gt;= 0, REPT(" ",SOURCE!$R$2-LEN(SOURCE!F1558)+2), "")&amp;"("&amp;
      SUBSTITUTE(TEXT(SOURCE!G1558,"??0"),"  ","")&amp;" &lt;&lt; TAM_MAX_BITS) |"&amp; IF(SOURCE!$S$2-3 &gt;= 0, REPT(" ",SOURCE!$S$2-5+4+1-1-LEN(SUBSTITUTE(SUBSTITUTE(TEXT(SOURCE!H1558,"????0"),"  ","")," ",""))), "")&amp;
      SUBSTITUTE(SUBSTITUTE(TEXT(SOURCE!H1558,"????0"),"  ","")," ","")&amp;","&amp; IF(SOURCE!$T$2-3 &gt;= 0, REPT(" ",SOURCE!$T$2-3-5), "")&amp;
      SOURCE!I1558&amp;" | "&amp; IF(SOURCE!$U$2-LEN(SOURCE!I1558) &gt;= 0, REPT(" ",SOURCE!$U$2-LEN(SOURCE!I1558)), "")&amp;
      SOURCE!J1558&amp;      IF(SOURCE!$V$2-LEN(SOURCE!J1558) &gt;= 0, REPT(" ",SOURCE!$V$2-LEN(SOURCE!J1558)), "")&amp;
  " | "&amp; SOURCE!K1558&amp;      IF(SOURCE!$X$2-LEN(SOURCE!K1558) &gt;= 0, REPT(" ",SOURCE!$X$2-LEN(SOURCE!K1558)), "")&amp;
      "},"&amp;IF(SOURCE!L1558&lt;&gt;"",""&amp;SOURCE!L1558,"")
 )
)
)</f>
        <v>/* 1520 */  { itemToBeCoded,               NOPARAM,                     "MENU",                                        "MENU",                                        (0 &lt;&lt; TAM_MAX_BITS) |     0, CAT_FNCT | SLS_ENABLED   | US_ENABLED  },</v>
      </c>
    </row>
    <row r="1559" spans="1:1">
      <c r="A1559" s="168" t="str">
        <f>IF(AND(OR(SOURCE!A1559="",ISBLANK(SOURCE!A1559)),SOURCE!B1559&gt;0),IF(ISBLANK(SOURCE!C1559),"",SOURCE!C1559),
IF(SOURCE!B1559&lt;0,VLOOKUP(SOURCE!B1559,lookups!A$1:B$25,2,0),
  IF(ISBLANK(SOURCE!B1559),
    "",
    "/* "&amp;TEXT(SOURCE!B1559,"???0")&amp;" *"&amp;
      SOURCE!C1559&amp;", "&amp; IF(SOURCE!$O$2-LEN(SOURCE!C1559) &gt;= 0, REPT(" ",SOURCE!$O$2-LEN(SOURCE!C1559)), "")&amp;
      SOURCE!D1559&amp;", "&amp; IF(SOURCE!$P$2-LEN(SOURCE!D1559) &gt;= 0, REPT(" ",SOURCE!$P$2-LEN(SOURCE!D1559)), "")&amp;
      SOURCE!E1559&amp;", "&amp; IF(SOURCE!$Q$2-LEN(SOURCE!E1559) &gt;=0, REPT(" ",SOURCE!$Q$2-LEN(SOURCE!E1559)), "")&amp;
      SOURCE!F1559&amp;", "&amp; IF(SOURCE!$R$2-LEN(SOURCE!F1559) &gt;= 0, REPT(" ",SOURCE!$R$2-LEN(SOURCE!F1559)+2), "")&amp;"("&amp;
      SUBSTITUTE(TEXT(SOURCE!G1559,"??0"),"  ","")&amp;" &lt;&lt; TAM_MAX_BITS) |"&amp; IF(SOURCE!$S$2-3 &gt;= 0, REPT(" ",SOURCE!$S$2-5+4+1-1-LEN(SUBSTITUTE(SUBSTITUTE(TEXT(SOURCE!H1559,"????0"),"  ","")," ",""))), "")&amp;
      SUBSTITUTE(SUBSTITUTE(TEXT(SOURCE!H1559,"????0"),"  ","")," ","")&amp;","&amp; IF(SOURCE!$T$2-3 &gt;= 0, REPT(" ",SOURCE!$T$2-3-5), "")&amp;
      SOURCE!I1559&amp;" | "&amp; IF(SOURCE!$U$2-LEN(SOURCE!I1559) &gt;= 0, REPT(" ",SOURCE!$U$2-LEN(SOURCE!I1559)), "")&amp;
      SOURCE!J1559&amp;      IF(SOURCE!$V$2-LEN(SOURCE!J1559) &gt;= 0, REPT(" ",SOURCE!$V$2-LEN(SOURCE!J1559)), "")&amp;
  " | "&amp; SOURCE!K1559&amp;      IF(SOURCE!$X$2-LEN(SOURCE!K1559) &gt;= 0, REPT(" ",SOURCE!$X$2-LEN(SOURCE!K1559)), "")&amp;
      "},"&amp;IF(SOURCE!L1559&lt;&gt;"",""&amp;SOURCE!L1559,"")
 )
)
)</f>
        <v>/* 1521 */  { fnMonth,                     NOPARAM,                     "MONTH",                                       "MONTH",                                       (0 &lt;&lt; TAM_MAX_BITS) |     0, CAT_FNCT | SLS_ENABLED   | US_ENABLED  },</v>
      </c>
    </row>
    <row r="1560" spans="1:1">
      <c r="A1560" s="168" t="str">
        <f>IF(AND(OR(SOURCE!A1560="",ISBLANK(SOURCE!A1560)),SOURCE!B1560&gt;0),IF(ISBLANK(SOURCE!C1560),"",SOURCE!C1560),
IF(SOURCE!B1560&lt;0,VLOOKUP(SOURCE!B1560,lookups!A$1:B$25,2,0),
  IF(ISBLANK(SOURCE!B1560),
    "",
    "/* "&amp;TEXT(SOURCE!B1560,"???0")&amp;" *"&amp;
      SOURCE!C1560&amp;", "&amp; IF(SOURCE!$O$2-LEN(SOURCE!C1560) &gt;= 0, REPT(" ",SOURCE!$O$2-LEN(SOURCE!C1560)), "")&amp;
      SOURCE!D1560&amp;", "&amp; IF(SOURCE!$P$2-LEN(SOURCE!D1560) &gt;= 0, REPT(" ",SOURCE!$P$2-LEN(SOURCE!D1560)), "")&amp;
      SOURCE!E1560&amp;", "&amp; IF(SOURCE!$Q$2-LEN(SOURCE!E1560) &gt;=0, REPT(" ",SOURCE!$Q$2-LEN(SOURCE!E1560)), "")&amp;
      SOURCE!F1560&amp;", "&amp; IF(SOURCE!$R$2-LEN(SOURCE!F1560) &gt;= 0, REPT(" ",SOURCE!$R$2-LEN(SOURCE!F1560)+2), "")&amp;"("&amp;
      SUBSTITUTE(TEXT(SOURCE!G1560,"??0"),"  ","")&amp;" &lt;&lt; TAM_MAX_BITS) |"&amp; IF(SOURCE!$S$2-3 &gt;= 0, REPT(" ",SOURCE!$S$2-5+4+1-1-LEN(SUBSTITUTE(SUBSTITUTE(TEXT(SOURCE!H1560,"????0"),"  ","")," ",""))), "")&amp;
      SUBSTITUTE(SUBSTITUTE(TEXT(SOURCE!H1560,"????0"),"  ","")," ","")&amp;","&amp; IF(SOURCE!$T$2-3 &gt;= 0, REPT(" ",SOURCE!$T$2-3-5), "")&amp;
      SOURCE!I1560&amp;" | "&amp; IF(SOURCE!$U$2-LEN(SOURCE!I1560) &gt;= 0, REPT(" ",SOURCE!$U$2-LEN(SOURCE!I1560)), "")&amp;
      SOURCE!J1560&amp;      IF(SOURCE!$V$2-LEN(SOURCE!J1560) &gt;= 0, REPT(" ",SOURCE!$V$2-LEN(SOURCE!J1560)), "")&amp;
  " | "&amp; SOURCE!K1560&amp;      IF(SOURCE!$X$2-LEN(SOURCE!K1560) &gt;= 0, REPT(" ",SOURCE!$X$2-LEN(SOURCE!K1560)), "")&amp;
      "},"&amp;IF(SOURCE!L1560&lt;&gt;"",""&amp;SOURCE!L1560,"")
 )
)
)</f>
        <v>/* 1522 */  { itemToBeCoded,               NOPARAM,                     "MSG",                                         "MSG",                                         (0 &lt;&lt; TAM_MAX_BITS) |     0, CAT_FNCT | SLS_ENABLED   | US_ENABLED  },</v>
      </c>
    </row>
    <row r="1561" spans="1:1">
      <c r="A1561" s="168" t="str">
        <f>IF(AND(OR(SOURCE!A1561="",ISBLANK(SOURCE!A1561)),SOURCE!B1561&gt;0),IF(ISBLANK(SOURCE!C1561),"",SOURCE!C1561),
IF(SOURCE!B1561&lt;0,VLOOKUP(SOURCE!B1561,lookups!A$1:B$25,2,0),
  IF(ISBLANK(SOURCE!B1561),
    "",
    "/* "&amp;TEXT(SOURCE!B1561,"???0")&amp;" *"&amp;
      SOURCE!C1561&amp;", "&amp; IF(SOURCE!$O$2-LEN(SOURCE!C1561) &gt;= 0, REPT(" ",SOURCE!$O$2-LEN(SOURCE!C1561)), "")&amp;
      SOURCE!D1561&amp;", "&amp; IF(SOURCE!$P$2-LEN(SOURCE!D1561) &gt;= 0, REPT(" ",SOURCE!$P$2-LEN(SOURCE!D1561)), "")&amp;
      SOURCE!E1561&amp;", "&amp; IF(SOURCE!$Q$2-LEN(SOURCE!E1561) &gt;=0, REPT(" ",SOURCE!$Q$2-LEN(SOURCE!E1561)), "")&amp;
      SOURCE!F1561&amp;", "&amp; IF(SOURCE!$R$2-LEN(SOURCE!F1561) &gt;= 0, REPT(" ",SOURCE!$R$2-LEN(SOURCE!F1561)+2), "")&amp;"("&amp;
      SUBSTITUTE(TEXT(SOURCE!G1561,"??0"),"  ","")&amp;" &lt;&lt; TAM_MAX_BITS) |"&amp; IF(SOURCE!$S$2-3 &gt;= 0, REPT(" ",SOURCE!$S$2-5+4+1-1-LEN(SUBSTITUTE(SUBSTITUTE(TEXT(SOURCE!H1561,"????0"),"  ","")," ",""))), "")&amp;
      SUBSTITUTE(SUBSTITUTE(TEXT(SOURCE!H1561,"????0"),"  ","")," ","")&amp;","&amp; IF(SOURCE!$T$2-3 &gt;= 0, REPT(" ",SOURCE!$T$2-3-5), "")&amp;
      SOURCE!I1561&amp;" | "&amp; IF(SOURCE!$U$2-LEN(SOURCE!I1561) &gt;= 0, REPT(" ",SOURCE!$U$2-LEN(SOURCE!I1561)), "")&amp;
      SOURCE!J1561&amp;      IF(SOURCE!$V$2-LEN(SOURCE!J1561) &gt;= 0, REPT(" ",SOURCE!$V$2-LEN(SOURCE!J1561)), "")&amp;
  " | "&amp; SOURCE!K1561&amp;      IF(SOURCE!$X$2-LEN(SOURCE!K1561) &gt;= 0, REPT(" ",SOURCE!$X$2-LEN(SOURCE!K1561)), "")&amp;
      "},"&amp;IF(SOURCE!L1561&lt;&gt;"",""&amp;SOURCE!L1561,"")
 )
)
)</f>
        <v>/* 1523 */  { fnAngularMode,               amMultPi,                    "MUL" STD_pi,                                  "MUL" STD_pi,                                  (0 &lt;&lt; TAM_MAX_BITS) |     0, CAT_FNCT | SLS_ENABLED   | US_ENABLED  },</v>
      </c>
    </row>
    <row r="1562" spans="1:1">
      <c r="A1562" s="168" t="str">
        <f>IF(AND(OR(SOURCE!A1562="",ISBLANK(SOURCE!A1562)),SOURCE!B1562&gt;0),IF(ISBLANK(SOURCE!C1562),"",SOURCE!C1562),
IF(SOURCE!B1562&lt;0,VLOOKUP(SOURCE!B1562,lookups!A$1:B$25,2,0),
  IF(ISBLANK(SOURCE!B1562),
    "",
    "/* "&amp;TEXT(SOURCE!B1562,"???0")&amp;" *"&amp;
      SOURCE!C1562&amp;", "&amp; IF(SOURCE!$O$2-LEN(SOURCE!C1562) &gt;= 0, REPT(" ",SOURCE!$O$2-LEN(SOURCE!C1562)), "")&amp;
      SOURCE!D1562&amp;", "&amp; IF(SOURCE!$P$2-LEN(SOURCE!D1562) &gt;= 0, REPT(" ",SOURCE!$P$2-LEN(SOURCE!D1562)), "")&amp;
      SOURCE!E1562&amp;", "&amp; IF(SOURCE!$Q$2-LEN(SOURCE!E1562) &gt;=0, REPT(" ",SOURCE!$Q$2-LEN(SOURCE!E1562)), "")&amp;
      SOURCE!F1562&amp;", "&amp; IF(SOURCE!$R$2-LEN(SOURCE!F1562) &gt;= 0, REPT(" ",SOURCE!$R$2-LEN(SOURCE!F1562)+2), "")&amp;"("&amp;
      SUBSTITUTE(TEXT(SOURCE!G1562,"??0"),"  ","")&amp;" &lt;&lt; TAM_MAX_BITS) |"&amp; IF(SOURCE!$S$2-3 &gt;= 0, REPT(" ",SOURCE!$S$2-5+4+1-1-LEN(SUBSTITUTE(SUBSTITUTE(TEXT(SOURCE!H1562,"????0"),"  ","")," ",""))), "")&amp;
      SUBSTITUTE(SUBSTITUTE(TEXT(SOURCE!H1562,"????0"),"  ","")," ","")&amp;","&amp; IF(SOURCE!$T$2-3 &gt;= 0, REPT(" ",SOURCE!$T$2-3-5), "")&amp;
      SOURCE!I1562&amp;" | "&amp; IF(SOURCE!$U$2-LEN(SOURCE!I1562) &gt;= 0, REPT(" ",SOURCE!$U$2-LEN(SOURCE!I1562)), "")&amp;
      SOURCE!J1562&amp;      IF(SOURCE!$V$2-LEN(SOURCE!J1562) &gt;= 0, REPT(" ",SOURCE!$V$2-LEN(SOURCE!J1562)), "")&amp;
  " | "&amp; SOURCE!K1562&amp;      IF(SOURCE!$X$2-LEN(SOURCE!K1562) &gt;= 0, REPT(" ",SOURCE!$X$2-LEN(SOURCE!K1562)), "")&amp;
      "},"&amp;IF(SOURCE!L1562&lt;&gt;"",""&amp;SOURCE!L1562,"")
 )
)
)</f>
        <v>/* 1524 */  { itemToBeCoded,               NOPARAM,                     "MVAR",                                        "MVAR",                                        (0 &lt;&lt; TAM_MAX_BITS) |     0, CAT_FNCT | SLS_ENABLED   | US_ENABLED  },</v>
      </c>
    </row>
    <row r="1563" spans="1:1">
      <c r="A1563" s="168" t="str">
        <f>IF(AND(OR(SOURCE!A1563="",ISBLANK(SOURCE!A1563)),SOURCE!B1563&gt;0),IF(ISBLANK(SOURCE!C1563),"",SOURCE!C1563),
IF(SOURCE!B1563&lt;0,VLOOKUP(SOURCE!B1563,lookups!A$1:B$25,2,0),
  IF(ISBLANK(SOURCE!B1563),
    "",
    "/* "&amp;TEXT(SOURCE!B1563,"???0")&amp;" *"&amp;
      SOURCE!C1563&amp;", "&amp; IF(SOURCE!$O$2-LEN(SOURCE!C1563) &gt;= 0, REPT(" ",SOURCE!$O$2-LEN(SOURCE!C1563)), "")&amp;
      SOURCE!D1563&amp;", "&amp; IF(SOURCE!$P$2-LEN(SOURCE!D1563) &gt;= 0, REPT(" ",SOURCE!$P$2-LEN(SOURCE!D1563)), "")&amp;
      SOURCE!E1563&amp;", "&amp; IF(SOURCE!$Q$2-LEN(SOURCE!E1563) &gt;=0, REPT(" ",SOURCE!$Q$2-LEN(SOURCE!E1563)), "")&amp;
      SOURCE!F1563&amp;", "&amp; IF(SOURCE!$R$2-LEN(SOURCE!F1563) &gt;= 0, REPT(" ",SOURCE!$R$2-LEN(SOURCE!F1563)+2), "")&amp;"("&amp;
      SUBSTITUTE(TEXT(SOURCE!G1563,"??0"),"  ","")&amp;" &lt;&lt; TAM_MAX_BITS) |"&amp; IF(SOURCE!$S$2-3 &gt;= 0, REPT(" ",SOURCE!$S$2-5+4+1-1-LEN(SUBSTITUTE(SUBSTITUTE(TEXT(SOURCE!H1563,"????0"),"  ","")," ",""))), "")&amp;
      SUBSTITUTE(SUBSTITUTE(TEXT(SOURCE!H1563,"????0"),"  ","")," ","")&amp;","&amp; IF(SOURCE!$T$2-3 &gt;= 0, REPT(" ",SOURCE!$T$2-3-5), "")&amp;
      SOURCE!I1563&amp;" | "&amp; IF(SOURCE!$U$2-LEN(SOURCE!I1563) &gt;= 0, REPT(" ",SOURCE!$U$2-LEN(SOURCE!I1563)), "")&amp;
      SOURCE!J1563&amp;      IF(SOURCE!$V$2-LEN(SOURCE!J1563) &gt;= 0, REPT(" ",SOURCE!$V$2-LEN(SOURCE!J1563)), "")&amp;
  " | "&amp; SOURCE!K1563&amp;      IF(SOURCE!$X$2-LEN(SOURCE!K1563) &gt;= 0, REPT(" ",SOURCE!$X$2-LEN(SOURCE!K1563)), "")&amp;
      "},"&amp;IF(SOURCE!L1563&lt;&gt;"",""&amp;SOURCE!L1563,"")
 )
)
)</f>
        <v>/* 1525 */  { itemToBeCoded,               NOPARAM,                     "M.DELR",                                      "DELR",                                        (0 &lt;&lt; TAM_MAX_BITS) |     0, CAT_FNCT | SLS_ENABLED   | US_ENABLED  },</v>
      </c>
    </row>
    <row r="1564" spans="1:1">
      <c r="A1564" s="168" t="str">
        <f>IF(AND(OR(SOURCE!A1564="",ISBLANK(SOURCE!A1564)),SOURCE!B1564&gt;0),IF(ISBLANK(SOURCE!C1564),"",SOURCE!C1564),
IF(SOURCE!B1564&lt;0,VLOOKUP(SOURCE!B1564,lookups!A$1:B$25,2,0),
  IF(ISBLANK(SOURCE!B1564),
    "",
    "/* "&amp;TEXT(SOURCE!B1564,"???0")&amp;" *"&amp;
      SOURCE!C1564&amp;", "&amp; IF(SOURCE!$O$2-LEN(SOURCE!C1564) &gt;= 0, REPT(" ",SOURCE!$O$2-LEN(SOURCE!C1564)), "")&amp;
      SOURCE!D1564&amp;", "&amp; IF(SOURCE!$P$2-LEN(SOURCE!D1564) &gt;= 0, REPT(" ",SOURCE!$P$2-LEN(SOURCE!D1564)), "")&amp;
      SOURCE!E1564&amp;", "&amp; IF(SOURCE!$Q$2-LEN(SOURCE!E1564) &gt;=0, REPT(" ",SOURCE!$Q$2-LEN(SOURCE!E1564)), "")&amp;
      SOURCE!F1564&amp;", "&amp; IF(SOURCE!$R$2-LEN(SOURCE!F1564) &gt;= 0, REPT(" ",SOURCE!$R$2-LEN(SOURCE!F1564)+2), "")&amp;"("&amp;
      SUBSTITUTE(TEXT(SOURCE!G1564,"??0"),"  ","")&amp;" &lt;&lt; TAM_MAX_BITS) |"&amp; IF(SOURCE!$S$2-3 &gt;= 0, REPT(" ",SOURCE!$S$2-5+4+1-1-LEN(SUBSTITUTE(SUBSTITUTE(TEXT(SOURCE!H1564,"????0"),"  ","")," ",""))), "")&amp;
      SUBSTITUTE(SUBSTITUTE(TEXT(SOURCE!H1564,"????0"),"  ","")," ","")&amp;","&amp; IF(SOURCE!$T$2-3 &gt;= 0, REPT(" ",SOURCE!$T$2-3-5), "")&amp;
      SOURCE!I1564&amp;" | "&amp; IF(SOURCE!$U$2-LEN(SOURCE!I1564) &gt;= 0, REPT(" ",SOURCE!$U$2-LEN(SOURCE!I1564)), "")&amp;
      SOURCE!J1564&amp;      IF(SOURCE!$V$2-LEN(SOURCE!J1564) &gt;= 0, REPT(" ",SOURCE!$V$2-LEN(SOURCE!J1564)), "")&amp;
  " | "&amp; SOURCE!K1564&amp;      IF(SOURCE!$X$2-LEN(SOURCE!K1564) &gt;= 0, REPT(" ",SOURCE!$X$2-LEN(SOURCE!K1564)), "")&amp;
      "},"&amp;IF(SOURCE!L1564&lt;&gt;"",""&amp;SOURCE!L1564,"")
 )
)
)</f>
        <v>/* 1526 */  { itemToBeCoded,               NOPARAM,                     "M.DIM",                                       "DIM",                                         (0 &lt;&lt; TAM_MAX_BITS) |     0, CAT_FNCT | SLS_ENABLED   | US_ENABLED  },</v>
      </c>
    </row>
    <row r="1565" spans="1:1">
      <c r="A1565" s="168" t="str">
        <f>IF(AND(OR(SOURCE!A1565="",ISBLANK(SOURCE!A1565)),SOURCE!B1565&gt;0),IF(ISBLANK(SOURCE!C1565),"",SOURCE!C1565),
IF(SOURCE!B1565&lt;0,VLOOKUP(SOURCE!B1565,lookups!A$1:B$25,2,0),
  IF(ISBLANK(SOURCE!B1565),
    "",
    "/* "&amp;TEXT(SOURCE!B1565,"???0")&amp;" *"&amp;
      SOURCE!C1565&amp;", "&amp; IF(SOURCE!$O$2-LEN(SOURCE!C1565) &gt;= 0, REPT(" ",SOURCE!$O$2-LEN(SOURCE!C1565)), "")&amp;
      SOURCE!D1565&amp;", "&amp; IF(SOURCE!$P$2-LEN(SOURCE!D1565) &gt;= 0, REPT(" ",SOURCE!$P$2-LEN(SOURCE!D1565)), "")&amp;
      SOURCE!E1565&amp;", "&amp; IF(SOURCE!$Q$2-LEN(SOURCE!E1565) &gt;=0, REPT(" ",SOURCE!$Q$2-LEN(SOURCE!E1565)), "")&amp;
      SOURCE!F1565&amp;", "&amp; IF(SOURCE!$R$2-LEN(SOURCE!F1565) &gt;= 0, REPT(" ",SOURCE!$R$2-LEN(SOURCE!F1565)+2), "")&amp;"("&amp;
      SUBSTITUTE(TEXT(SOURCE!G1565,"??0"),"  ","")&amp;" &lt;&lt; TAM_MAX_BITS) |"&amp; IF(SOURCE!$S$2-3 &gt;= 0, REPT(" ",SOURCE!$S$2-5+4+1-1-LEN(SUBSTITUTE(SUBSTITUTE(TEXT(SOURCE!H1565,"????0"),"  ","")," ",""))), "")&amp;
      SUBSTITUTE(SUBSTITUTE(TEXT(SOURCE!H1565,"????0"),"  ","")," ","")&amp;","&amp; IF(SOURCE!$T$2-3 &gt;= 0, REPT(" ",SOURCE!$T$2-3-5), "")&amp;
      SOURCE!I1565&amp;" | "&amp; IF(SOURCE!$U$2-LEN(SOURCE!I1565) &gt;= 0, REPT(" ",SOURCE!$U$2-LEN(SOURCE!I1565)), "")&amp;
      SOURCE!J1565&amp;      IF(SOURCE!$V$2-LEN(SOURCE!J1565) &gt;= 0, REPT(" ",SOURCE!$V$2-LEN(SOURCE!J1565)), "")&amp;
  " | "&amp; SOURCE!K1565&amp;      IF(SOURCE!$X$2-LEN(SOURCE!K1565) &gt;= 0, REPT(" ",SOURCE!$X$2-LEN(SOURCE!K1565)), "")&amp;
      "},"&amp;IF(SOURCE!L1565&lt;&gt;"",""&amp;SOURCE!L1565,"")
 )
)
)</f>
        <v>/* 1527 */  { itemToBeCoded,               NOPARAM,                     "M.DIM?",                                      "DIM?",                                        (0 &lt;&lt; TAM_MAX_BITS) |     0, CAT_FNCT | SLS_ENABLED   | US_ENABLED  },</v>
      </c>
    </row>
    <row r="1566" spans="1:1">
      <c r="A1566" s="168" t="str">
        <f>IF(AND(OR(SOURCE!A1566="",ISBLANK(SOURCE!A1566)),SOURCE!B1566&gt;0),IF(ISBLANK(SOURCE!C1566),"",SOURCE!C1566),
IF(SOURCE!B1566&lt;0,VLOOKUP(SOURCE!B1566,lookups!A$1:B$25,2,0),
  IF(ISBLANK(SOURCE!B1566),
    "",
    "/* "&amp;TEXT(SOURCE!B1566,"???0")&amp;" *"&amp;
      SOURCE!C1566&amp;", "&amp; IF(SOURCE!$O$2-LEN(SOURCE!C1566) &gt;= 0, REPT(" ",SOURCE!$O$2-LEN(SOURCE!C1566)), "")&amp;
      SOURCE!D1566&amp;", "&amp; IF(SOURCE!$P$2-LEN(SOURCE!D1566) &gt;= 0, REPT(" ",SOURCE!$P$2-LEN(SOURCE!D1566)), "")&amp;
      SOURCE!E1566&amp;", "&amp; IF(SOURCE!$Q$2-LEN(SOURCE!E1566) &gt;=0, REPT(" ",SOURCE!$Q$2-LEN(SOURCE!E1566)), "")&amp;
      SOURCE!F1566&amp;", "&amp; IF(SOURCE!$R$2-LEN(SOURCE!F1566) &gt;= 0, REPT(" ",SOURCE!$R$2-LEN(SOURCE!F1566)+2), "")&amp;"("&amp;
      SUBSTITUTE(TEXT(SOURCE!G1566,"??0"),"  ","")&amp;" &lt;&lt; TAM_MAX_BITS) |"&amp; IF(SOURCE!$S$2-3 &gt;= 0, REPT(" ",SOURCE!$S$2-5+4+1-1-LEN(SUBSTITUTE(SUBSTITUTE(TEXT(SOURCE!H1566,"????0"),"  ","")," ",""))), "")&amp;
      SUBSTITUTE(SUBSTITUTE(TEXT(SOURCE!H1566,"????0"),"  ","")," ","")&amp;","&amp; IF(SOURCE!$T$2-3 &gt;= 0, REPT(" ",SOURCE!$T$2-3-5), "")&amp;
      SOURCE!I1566&amp;" | "&amp; IF(SOURCE!$U$2-LEN(SOURCE!I1566) &gt;= 0, REPT(" ",SOURCE!$U$2-LEN(SOURCE!I1566)), "")&amp;
      SOURCE!J1566&amp;      IF(SOURCE!$V$2-LEN(SOURCE!J1566) &gt;= 0, REPT(" ",SOURCE!$V$2-LEN(SOURCE!J1566)), "")&amp;
  " | "&amp; SOURCE!K1566&amp;      IF(SOURCE!$X$2-LEN(SOURCE!K1566) &gt;= 0, REPT(" ",SOURCE!$X$2-LEN(SOURCE!K1566)), "")&amp;
      "},"&amp;IF(SOURCE!L1566&lt;&gt;"",""&amp;SOURCE!L1566,"")
 )
)
)</f>
        <v>/* 1528 */  { fnSetDateFormat,             ITM_MDY,                     "M.DY",                                        "M.DY",                                        (0 &lt;&lt; TAM_MAX_BITS) |     0, CAT_FNCT | SLS_ENABLED   | US_ENABLED  },</v>
      </c>
    </row>
    <row r="1567" spans="1:1">
      <c r="A1567" s="168" t="str">
        <f>IF(AND(OR(SOURCE!A1567="",ISBLANK(SOURCE!A1567)),SOURCE!B1567&gt;0),IF(ISBLANK(SOURCE!C1567),"",SOURCE!C1567),
IF(SOURCE!B1567&lt;0,VLOOKUP(SOURCE!B1567,lookups!A$1:B$25,2,0),
  IF(ISBLANK(SOURCE!B1567),
    "",
    "/* "&amp;TEXT(SOURCE!B1567,"???0")&amp;" *"&amp;
      SOURCE!C1567&amp;", "&amp; IF(SOURCE!$O$2-LEN(SOURCE!C1567) &gt;= 0, REPT(" ",SOURCE!$O$2-LEN(SOURCE!C1567)), "")&amp;
      SOURCE!D1567&amp;", "&amp; IF(SOURCE!$P$2-LEN(SOURCE!D1567) &gt;= 0, REPT(" ",SOURCE!$P$2-LEN(SOURCE!D1567)), "")&amp;
      SOURCE!E1567&amp;", "&amp; IF(SOURCE!$Q$2-LEN(SOURCE!E1567) &gt;=0, REPT(" ",SOURCE!$Q$2-LEN(SOURCE!E1567)), "")&amp;
      SOURCE!F1567&amp;", "&amp; IF(SOURCE!$R$2-LEN(SOURCE!F1567) &gt;= 0, REPT(" ",SOURCE!$R$2-LEN(SOURCE!F1567)+2), "")&amp;"("&amp;
      SUBSTITUTE(TEXT(SOURCE!G1567,"??0"),"  ","")&amp;" &lt;&lt; TAM_MAX_BITS) |"&amp; IF(SOURCE!$S$2-3 &gt;= 0, REPT(" ",SOURCE!$S$2-5+4+1-1-LEN(SUBSTITUTE(SUBSTITUTE(TEXT(SOURCE!H1567,"????0"),"  ","")," ",""))), "")&amp;
      SUBSTITUTE(SUBSTITUTE(TEXT(SOURCE!H1567,"????0"),"  ","")," ","")&amp;","&amp; IF(SOURCE!$T$2-3 &gt;= 0, REPT(" ",SOURCE!$T$2-3-5), "")&amp;
      SOURCE!I1567&amp;" | "&amp; IF(SOURCE!$U$2-LEN(SOURCE!I1567) &gt;= 0, REPT(" ",SOURCE!$U$2-LEN(SOURCE!I1567)), "")&amp;
      SOURCE!J1567&amp;      IF(SOURCE!$V$2-LEN(SOURCE!J1567) &gt;= 0, REPT(" ",SOURCE!$V$2-LEN(SOURCE!J1567)), "")&amp;
  " | "&amp; SOURCE!K1567&amp;      IF(SOURCE!$X$2-LEN(SOURCE!K1567) &gt;= 0, REPT(" ",SOURCE!$X$2-LEN(SOURCE!K1567)), "")&amp;
      "},"&amp;IF(SOURCE!L1567&lt;&gt;"",""&amp;SOURCE!L1567,"")
 )
)
)</f>
        <v>/* 1529 */  { itemToBeCoded,               NOPARAM,                     "M.EDI",                                       "EDIT",                                        (0 &lt;&lt; TAM_MAX_BITS) |     0, CAT_FNCT | SLS_ENABLED   | US_ENABLED  },</v>
      </c>
    </row>
    <row r="1568" spans="1:1">
      <c r="A1568" s="168" t="str">
        <f>IF(AND(OR(SOURCE!A1568="",ISBLANK(SOURCE!A1568)),SOURCE!B1568&gt;0),IF(ISBLANK(SOURCE!C1568),"",SOURCE!C1568),
IF(SOURCE!B1568&lt;0,VLOOKUP(SOURCE!B1568,lookups!A$1:B$25,2,0),
  IF(ISBLANK(SOURCE!B1568),
    "",
    "/* "&amp;TEXT(SOURCE!B1568,"???0")&amp;" *"&amp;
      SOURCE!C1568&amp;", "&amp; IF(SOURCE!$O$2-LEN(SOURCE!C1568) &gt;= 0, REPT(" ",SOURCE!$O$2-LEN(SOURCE!C1568)), "")&amp;
      SOURCE!D1568&amp;", "&amp; IF(SOURCE!$P$2-LEN(SOURCE!D1568) &gt;= 0, REPT(" ",SOURCE!$P$2-LEN(SOURCE!D1568)), "")&amp;
      SOURCE!E1568&amp;", "&amp; IF(SOURCE!$Q$2-LEN(SOURCE!E1568) &gt;=0, REPT(" ",SOURCE!$Q$2-LEN(SOURCE!E1568)), "")&amp;
      SOURCE!F1568&amp;", "&amp; IF(SOURCE!$R$2-LEN(SOURCE!F1568) &gt;= 0, REPT(" ",SOURCE!$R$2-LEN(SOURCE!F1568)+2), "")&amp;"("&amp;
      SUBSTITUTE(TEXT(SOURCE!G1568,"??0"),"  ","")&amp;" &lt;&lt; TAM_MAX_BITS) |"&amp; IF(SOURCE!$S$2-3 &gt;= 0, REPT(" ",SOURCE!$S$2-5+4+1-1-LEN(SUBSTITUTE(SUBSTITUTE(TEXT(SOURCE!H1568,"????0"),"  ","")," ",""))), "")&amp;
      SUBSTITUTE(SUBSTITUTE(TEXT(SOURCE!H1568,"????0"),"  ","")," ","")&amp;","&amp; IF(SOURCE!$T$2-3 &gt;= 0, REPT(" ",SOURCE!$T$2-3-5), "")&amp;
      SOURCE!I1568&amp;" | "&amp; IF(SOURCE!$U$2-LEN(SOURCE!I1568) &gt;= 0, REPT(" ",SOURCE!$U$2-LEN(SOURCE!I1568)), "")&amp;
      SOURCE!J1568&amp;      IF(SOURCE!$V$2-LEN(SOURCE!J1568) &gt;= 0, REPT(" ",SOURCE!$V$2-LEN(SOURCE!J1568)), "")&amp;
  " | "&amp; SOURCE!K1568&amp;      IF(SOURCE!$X$2-LEN(SOURCE!K1568) &gt;= 0, REPT(" ",SOURCE!$X$2-LEN(SOURCE!K1568)), "")&amp;
      "},"&amp;IF(SOURCE!L1568&lt;&gt;"",""&amp;SOURCE!L1568,"")
 )
)
)</f>
        <v>/* 1530 */  { itemToBeCoded,               NOPARAM,                     "M.EDIN",                                      "EDITN",                                       (0 &lt;&lt; TAM_MAX_BITS) |     0, CAT_FNCT | SLS_ENABLED   | US_ENABLED  },</v>
      </c>
    </row>
    <row r="1569" spans="1:1">
      <c r="A1569" s="168" t="str">
        <f>IF(AND(OR(SOURCE!A1569="",ISBLANK(SOURCE!A1569)),SOURCE!B1569&gt;0),IF(ISBLANK(SOURCE!C1569),"",SOURCE!C1569),
IF(SOURCE!B1569&lt;0,VLOOKUP(SOURCE!B1569,lookups!A$1:B$25,2,0),
  IF(ISBLANK(SOURCE!B1569),
    "",
    "/* "&amp;TEXT(SOURCE!B1569,"???0")&amp;" *"&amp;
      SOURCE!C1569&amp;", "&amp; IF(SOURCE!$O$2-LEN(SOURCE!C1569) &gt;= 0, REPT(" ",SOURCE!$O$2-LEN(SOURCE!C1569)), "")&amp;
      SOURCE!D1569&amp;", "&amp; IF(SOURCE!$P$2-LEN(SOURCE!D1569) &gt;= 0, REPT(" ",SOURCE!$P$2-LEN(SOURCE!D1569)), "")&amp;
      SOURCE!E1569&amp;", "&amp; IF(SOURCE!$Q$2-LEN(SOURCE!E1569) &gt;=0, REPT(" ",SOURCE!$Q$2-LEN(SOURCE!E1569)), "")&amp;
      SOURCE!F1569&amp;", "&amp; IF(SOURCE!$R$2-LEN(SOURCE!F1569) &gt;= 0, REPT(" ",SOURCE!$R$2-LEN(SOURCE!F1569)+2), "")&amp;"("&amp;
      SUBSTITUTE(TEXT(SOURCE!G1569,"??0"),"  ","")&amp;" &lt;&lt; TAM_MAX_BITS) |"&amp; IF(SOURCE!$S$2-3 &gt;= 0, REPT(" ",SOURCE!$S$2-5+4+1-1-LEN(SUBSTITUTE(SUBSTITUTE(TEXT(SOURCE!H1569,"????0"),"  ","")," ",""))), "")&amp;
      SUBSTITUTE(SUBSTITUTE(TEXT(SOURCE!H1569,"????0"),"  ","")," ","")&amp;","&amp; IF(SOURCE!$T$2-3 &gt;= 0, REPT(" ",SOURCE!$T$2-3-5), "")&amp;
      SOURCE!I1569&amp;" | "&amp; IF(SOURCE!$U$2-LEN(SOURCE!I1569) &gt;= 0, REPT(" ",SOURCE!$U$2-LEN(SOURCE!I1569)), "")&amp;
      SOURCE!J1569&amp;      IF(SOURCE!$V$2-LEN(SOURCE!J1569) &gt;= 0, REPT(" ",SOURCE!$V$2-LEN(SOURCE!J1569)), "")&amp;
  " | "&amp; SOURCE!K1569&amp;      IF(SOURCE!$X$2-LEN(SOURCE!K1569) &gt;= 0, REPT(" ",SOURCE!$X$2-LEN(SOURCE!K1569)), "")&amp;
      "},"&amp;IF(SOURCE!L1569&lt;&gt;"",""&amp;SOURCE!L1569,"")
 )
)
)</f>
        <v>/* 1531 */  { itemToBeCoded,               NOPARAM,                     "M.GET",                                       "GETM",                                        (0 &lt;&lt; TAM_MAX_BITS) |     0, CAT_FNCT | SLS_ENABLED   | US_ENABLED  },</v>
      </c>
    </row>
    <row r="1570" spans="1:1">
      <c r="A1570" s="168" t="str">
        <f>IF(AND(OR(SOURCE!A1570="",ISBLANK(SOURCE!A1570)),SOURCE!B1570&gt;0),IF(ISBLANK(SOURCE!C1570),"",SOURCE!C1570),
IF(SOURCE!B1570&lt;0,VLOOKUP(SOURCE!B1570,lookups!A$1:B$25,2,0),
  IF(ISBLANK(SOURCE!B1570),
    "",
    "/* "&amp;TEXT(SOURCE!B1570,"???0")&amp;" *"&amp;
      SOURCE!C1570&amp;", "&amp; IF(SOURCE!$O$2-LEN(SOURCE!C1570) &gt;= 0, REPT(" ",SOURCE!$O$2-LEN(SOURCE!C1570)), "")&amp;
      SOURCE!D1570&amp;", "&amp; IF(SOURCE!$P$2-LEN(SOURCE!D1570) &gt;= 0, REPT(" ",SOURCE!$P$2-LEN(SOURCE!D1570)), "")&amp;
      SOURCE!E1570&amp;", "&amp; IF(SOURCE!$Q$2-LEN(SOURCE!E1570) &gt;=0, REPT(" ",SOURCE!$Q$2-LEN(SOURCE!E1570)), "")&amp;
      SOURCE!F1570&amp;", "&amp; IF(SOURCE!$R$2-LEN(SOURCE!F1570) &gt;= 0, REPT(" ",SOURCE!$R$2-LEN(SOURCE!F1570)+2), "")&amp;"("&amp;
      SUBSTITUTE(TEXT(SOURCE!G1570,"??0"),"  ","")&amp;" &lt;&lt; TAM_MAX_BITS) |"&amp; IF(SOURCE!$S$2-3 &gt;= 0, REPT(" ",SOURCE!$S$2-5+4+1-1-LEN(SUBSTITUTE(SUBSTITUTE(TEXT(SOURCE!H1570,"????0"),"  ","")," ",""))), "")&amp;
      SUBSTITUTE(SUBSTITUTE(TEXT(SOURCE!H1570,"????0"),"  ","")," ","")&amp;","&amp; IF(SOURCE!$T$2-3 &gt;= 0, REPT(" ",SOURCE!$T$2-3-5), "")&amp;
      SOURCE!I1570&amp;" | "&amp; IF(SOURCE!$U$2-LEN(SOURCE!I1570) &gt;= 0, REPT(" ",SOURCE!$U$2-LEN(SOURCE!I1570)), "")&amp;
      SOURCE!J1570&amp;      IF(SOURCE!$V$2-LEN(SOURCE!J1570) &gt;= 0, REPT(" ",SOURCE!$V$2-LEN(SOURCE!J1570)), "")&amp;
  " | "&amp; SOURCE!K1570&amp;      IF(SOURCE!$X$2-LEN(SOURCE!K1570) &gt;= 0, REPT(" ",SOURCE!$X$2-LEN(SOURCE!K1570)), "")&amp;
      "},"&amp;IF(SOURCE!L1570&lt;&gt;"",""&amp;SOURCE!L1570,"")
 )
)
)</f>
        <v>/* 1532 */  { itemToBeCoded,               NOPARAM,                     "M.GOTO",                                      "GOTO",                                        (0 &lt;&lt; TAM_MAX_BITS) |     0, CAT_FNCT | SLS_ENABLED   | US_ENABLED  },</v>
      </c>
    </row>
    <row r="1571" spans="1:1">
      <c r="A1571" s="168" t="str">
        <f>IF(AND(OR(SOURCE!A1571="",ISBLANK(SOURCE!A1571)),SOURCE!B1571&gt;0),IF(ISBLANK(SOURCE!C1571),"",SOURCE!C1571),
IF(SOURCE!B1571&lt;0,VLOOKUP(SOURCE!B1571,lookups!A$1:B$25,2,0),
  IF(ISBLANK(SOURCE!B1571),
    "",
    "/* "&amp;TEXT(SOURCE!B1571,"???0")&amp;" *"&amp;
      SOURCE!C1571&amp;", "&amp; IF(SOURCE!$O$2-LEN(SOURCE!C1571) &gt;= 0, REPT(" ",SOURCE!$O$2-LEN(SOURCE!C1571)), "")&amp;
      SOURCE!D1571&amp;", "&amp; IF(SOURCE!$P$2-LEN(SOURCE!D1571) &gt;= 0, REPT(" ",SOURCE!$P$2-LEN(SOURCE!D1571)), "")&amp;
      SOURCE!E1571&amp;", "&amp; IF(SOURCE!$Q$2-LEN(SOURCE!E1571) &gt;=0, REPT(" ",SOURCE!$Q$2-LEN(SOURCE!E1571)), "")&amp;
      SOURCE!F1571&amp;", "&amp; IF(SOURCE!$R$2-LEN(SOURCE!F1571) &gt;= 0, REPT(" ",SOURCE!$R$2-LEN(SOURCE!F1571)+2), "")&amp;"("&amp;
      SUBSTITUTE(TEXT(SOURCE!G1571,"??0"),"  ","")&amp;" &lt;&lt; TAM_MAX_BITS) |"&amp; IF(SOURCE!$S$2-3 &gt;= 0, REPT(" ",SOURCE!$S$2-5+4+1-1-LEN(SUBSTITUTE(SUBSTITUTE(TEXT(SOURCE!H1571,"????0"),"  ","")," ",""))), "")&amp;
      SUBSTITUTE(SUBSTITUTE(TEXT(SOURCE!H1571,"????0"),"  ","")," ","")&amp;","&amp; IF(SOURCE!$T$2-3 &gt;= 0, REPT(" ",SOURCE!$T$2-3-5), "")&amp;
      SOURCE!I1571&amp;" | "&amp; IF(SOURCE!$U$2-LEN(SOURCE!I1571) &gt;= 0, REPT(" ",SOURCE!$U$2-LEN(SOURCE!I1571)), "")&amp;
      SOURCE!J1571&amp;      IF(SOURCE!$V$2-LEN(SOURCE!J1571) &gt;= 0, REPT(" ",SOURCE!$V$2-LEN(SOURCE!J1571)), "")&amp;
  " | "&amp; SOURCE!K1571&amp;      IF(SOURCE!$X$2-LEN(SOURCE!K1571) &gt;= 0, REPT(" ",SOURCE!$X$2-LEN(SOURCE!K1571)), "")&amp;
      "},"&amp;IF(SOURCE!L1571&lt;&gt;"",""&amp;SOURCE!L1571,"")
 )
)
)</f>
        <v>/* 1533 */  { itemToBeCoded,               NOPARAM,                     "M.GROW",                                      "GROW",                                        (0 &lt;&lt; TAM_MAX_BITS) |     0, CAT_FNCT | SLS_ENABLED   | US_ENABLED  },</v>
      </c>
    </row>
    <row r="1572" spans="1:1">
      <c r="A1572" s="168" t="str">
        <f>IF(AND(OR(SOURCE!A1572="",ISBLANK(SOURCE!A1572)),SOURCE!B1572&gt;0),IF(ISBLANK(SOURCE!C1572),"",SOURCE!C1572),
IF(SOURCE!B1572&lt;0,VLOOKUP(SOURCE!B1572,lookups!A$1:B$25,2,0),
  IF(ISBLANK(SOURCE!B1572),
    "",
    "/* "&amp;TEXT(SOURCE!B1572,"???0")&amp;" *"&amp;
      SOURCE!C1572&amp;", "&amp; IF(SOURCE!$O$2-LEN(SOURCE!C1572) &gt;= 0, REPT(" ",SOURCE!$O$2-LEN(SOURCE!C1572)), "")&amp;
      SOURCE!D1572&amp;", "&amp; IF(SOURCE!$P$2-LEN(SOURCE!D1572) &gt;= 0, REPT(" ",SOURCE!$P$2-LEN(SOURCE!D1572)), "")&amp;
      SOURCE!E1572&amp;", "&amp; IF(SOURCE!$Q$2-LEN(SOURCE!E1572) &gt;=0, REPT(" ",SOURCE!$Q$2-LEN(SOURCE!E1572)), "")&amp;
      SOURCE!F1572&amp;", "&amp; IF(SOURCE!$R$2-LEN(SOURCE!F1572) &gt;= 0, REPT(" ",SOURCE!$R$2-LEN(SOURCE!F1572)+2), "")&amp;"("&amp;
      SUBSTITUTE(TEXT(SOURCE!G1572,"??0"),"  ","")&amp;" &lt;&lt; TAM_MAX_BITS) |"&amp; IF(SOURCE!$S$2-3 &gt;= 0, REPT(" ",SOURCE!$S$2-5+4+1-1-LEN(SUBSTITUTE(SUBSTITUTE(TEXT(SOURCE!H1572,"????0"),"  ","")," ",""))), "")&amp;
      SUBSTITUTE(SUBSTITUTE(TEXT(SOURCE!H1572,"????0"),"  ","")," ","")&amp;","&amp; IF(SOURCE!$T$2-3 &gt;= 0, REPT(" ",SOURCE!$T$2-3-5), "")&amp;
      SOURCE!I1572&amp;" | "&amp; IF(SOURCE!$U$2-LEN(SOURCE!I1572) &gt;= 0, REPT(" ",SOURCE!$U$2-LEN(SOURCE!I1572)), "")&amp;
      SOURCE!J1572&amp;      IF(SOURCE!$V$2-LEN(SOURCE!J1572) &gt;= 0, REPT(" ",SOURCE!$V$2-LEN(SOURCE!J1572)), "")&amp;
  " | "&amp; SOURCE!K1572&amp;      IF(SOURCE!$X$2-LEN(SOURCE!K1572) &gt;= 0, REPT(" ",SOURCE!$X$2-LEN(SOURCE!K1572)), "")&amp;
      "},"&amp;IF(SOURCE!L1572&lt;&gt;"",""&amp;SOURCE!L1572,"")
 )
)
)</f>
        <v>/* 1534 */  { itemToBeCoded,               NOPARAM,                     "M.INSR",                                      "INSR",                                        (0 &lt;&lt; TAM_MAX_BITS) |     0, CAT_FNCT | SLS_ENABLED   | US_ENABLED  },</v>
      </c>
    </row>
    <row r="1573" spans="1:1">
      <c r="A1573" s="168" t="str">
        <f>IF(AND(OR(SOURCE!A1573="",ISBLANK(SOURCE!A1573)),SOURCE!B1573&gt;0),IF(ISBLANK(SOURCE!C1573),"",SOURCE!C1573),
IF(SOURCE!B1573&lt;0,VLOOKUP(SOURCE!B1573,lookups!A$1:B$25,2,0),
  IF(ISBLANK(SOURCE!B1573),
    "",
    "/* "&amp;TEXT(SOURCE!B1573,"???0")&amp;" *"&amp;
      SOURCE!C1573&amp;", "&amp; IF(SOURCE!$O$2-LEN(SOURCE!C1573) &gt;= 0, REPT(" ",SOURCE!$O$2-LEN(SOURCE!C1573)), "")&amp;
      SOURCE!D1573&amp;", "&amp; IF(SOURCE!$P$2-LEN(SOURCE!D1573) &gt;= 0, REPT(" ",SOURCE!$P$2-LEN(SOURCE!D1573)), "")&amp;
      SOURCE!E1573&amp;", "&amp; IF(SOURCE!$Q$2-LEN(SOURCE!E1573) &gt;=0, REPT(" ",SOURCE!$Q$2-LEN(SOURCE!E1573)), "")&amp;
      SOURCE!F1573&amp;", "&amp; IF(SOURCE!$R$2-LEN(SOURCE!F1573) &gt;= 0, REPT(" ",SOURCE!$R$2-LEN(SOURCE!F1573)+2), "")&amp;"("&amp;
      SUBSTITUTE(TEXT(SOURCE!G1573,"??0"),"  ","")&amp;" &lt;&lt; TAM_MAX_BITS) |"&amp; IF(SOURCE!$S$2-3 &gt;= 0, REPT(" ",SOURCE!$S$2-5+4+1-1-LEN(SUBSTITUTE(SUBSTITUTE(TEXT(SOURCE!H1573,"????0"),"  ","")," ",""))), "")&amp;
      SUBSTITUTE(SUBSTITUTE(TEXT(SOURCE!H1573,"????0"),"  ","")," ","")&amp;","&amp; IF(SOURCE!$T$2-3 &gt;= 0, REPT(" ",SOURCE!$T$2-3-5), "")&amp;
      SOURCE!I1573&amp;" | "&amp; IF(SOURCE!$U$2-LEN(SOURCE!I1573) &gt;= 0, REPT(" ",SOURCE!$U$2-LEN(SOURCE!I1573)), "")&amp;
      SOURCE!J1573&amp;      IF(SOURCE!$V$2-LEN(SOURCE!J1573) &gt;= 0, REPT(" ",SOURCE!$V$2-LEN(SOURCE!J1573)), "")&amp;
  " | "&amp; SOURCE!K1573&amp;      IF(SOURCE!$X$2-LEN(SOURCE!K1573) &gt;= 0, REPT(" ",SOURCE!$X$2-LEN(SOURCE!K1573)), "")&amp;
      "},"&amp;IF(SOURCE!L1573&lt;&gt;"",""&amp;SOURCE!L1573,"")
 )
)
)</f>
        <v>/* 1535 */  { itemToBeCoded,               NOPARAM,                     "M.LU",                                        "M.LU",                                        (0 &lt;&lt; TAM_MAX_BITS) |     0, CAT_FNCT | SLS_ENABLED   | US_ENABLED  },</v>
      </c>
    </row>
    <row r="1574" spans="1:1">
      <c r="A1574" s="168" t="str">
        <f>IF(AND(OR(SOURCE!A1574="",ISBLANK(SOURCE!A1574)),SOURCE!B1574&gt;0),IF(ISBLANK(SOURCE!C1574),"",SOURCE!C1574),
IF(SOURCE!B1574&lt;0,VLOOKUP(SOURCE!B1574,lookups!A$1:B$25,2,0),
  IF(ISBLANK(SOURCE!B1574),
    "",
    "/* "&amp;TEXT(SOURCE!B1574,"???0")&amp;" *"&amp;
      SOURCE!C1574&amp;", "&amp; IF(SOURCE!$O$2-LEN(SOURCE!C1574) &gt;= 0, REPT(" ",SOURCE!$O$2-LEN(SOURCE!C1574)), "")&amp;
      SOURCE!D1574&amp;", "&amp; IF(SOURCE!$P$2-LEN(SOURCE!D1574) &gt;= 0, REPT(" ",SOURCE!$P$2-LEN(SOURCE!D1574)), "")&amp;
      SOURCE!E1574&amp;", "&amp; IF(SOURCE!$Q$2-LEN(SOURCE!E1574) &gt;=0, REPT(" ",SOURCE!$Q$2-LEN(SOURCE!E1574)), "")&amp;
      SOURCE!F1574&amp;", "&amp; IF(SOURCE!$R$2-LEN(SOURCE!F1574) &gt;= 0, REPT(" ",SOURCE!$R$2-LEN(SOURCE!F1574)+2), "")&amp;"("&amp;
      SUBSTITUTE(TEXT(SOURCE!G1574,"??0"),"  ","")&amp;" &lt;&lt; TAM_MAX_BITS) |"&amp; IF(SOURCE!$S$2-3 &gt;= 0, REPT(" ",SOURCE!$S$2-5+4+1-1-LEN(SUBSTITUTE(SUBSTITUTE(TEXT(SOURCE!H1574,"????0"),"  ","")," ",""))), "")&amp;
      SUBSTITUTE(SUBSTITUTE(TEXT(SOURCE!H1574,"????0"),"  ","")," ","")&amp;","&amp; IF(SOURCE!$T$2-3 &gt;= 0, REPT(" ",SOURCE!$T$2-3-5), "")&amp;
      SOURCE!I1574&amp;" | "&amp; IF(SOURCE!$U$2-LEN(SOURCE!I1574) &gt;= 0, REPT(" ",SOURCE!$U$2-LEN(SOURCE!I1574)), "")&amp;
      SOURCE!J1574&amp;      IF(SOURCE!$V$2-LEN(SOURCE!J1574) &gt;= 0, REPT(" ",SOURCE!$V$2-LEN(SOURCE!J1574)), "")&amp;
  " | "&amp; SOURCE!K1574&amp;      IF(SOURCE!$X$2-LEN(SOURCE!K1574) &gt;= 0, REPT(" ",SOURCE!$X$2-LEN(SOURCE!K1574)), "")&amp;
      "},"&amp;IF(SOURCE!L1574&lt;&gt;"",""&amp;SOURCE!L1574,"")
 )
)
)</f>
        <v>/* 1536 */  { itemToBeCoded,               NOPARAM,                     "M.NEW",                                       "NEW",                                         (0 &lt;&lt; TAM_MAX_BITS) |     0, CAT_FNCT | SLS_ENABLED   | US_ENABLED  },</v>
      </c>
    </row>
    <row r="1575" spans="1:1">
      <c r="A1575" s="168" t="str">
        <f>IF(AND(OR(SOURCE!A1575="",ISBLANK(SOURCE!A1575)),SOURCE!B1575&gt;0),IF(ISBLANK(SOURCE!C1575),"",SOURCE!C1575),
IF(SOURCE!B1575&lt;0,VLOOKUP(SOURCE!B1575,lookups!A$1:B$25,2,0),
  IF(ISBLANK(SOURCE!B1575),
    "",
    "/* "&amp;TEXT(SOURCE!B1575,"???0")&amp;" *"&amp;
      SOURCE!C1575&amp;", "&amp; IF(SOURCE!$O$2-LEN(SOURCE!C1575) &gt;= 0, REPT(" ",SOURCE!$O$2-LEN(SOURCE!C1575)), "")&amp;
      SOURCE!D1575&amp;", "&amp; IF(SOURCE!$P$2-LEN(SOURCE!D1575) &gt;= 0, REPT(" ",SOURCE!$P$2-LEN(SOURCE!D1575)), "")&amp;
      SOURCE!E1575&amp;", "&amp; IF(SOURCE!$Q$2-LEN(SOURCE!E1575) &gt;=0, REPT(" ",SOURCE!$Q$2-LEN(SOURCE!E1575)), "")&amp;
      SOURCE!F1575&amp;", "&amp; IF(SOURCE!$R$2-LEN(SOURCE!F1575) &gt;= 0, REPT(" ",SOURCE!$R$2-LEN(SOURCE!F1575)+2), "")&amp;"("&amp;
      SUBSTITUTE(TEXT(SOURCE!G1575,"??0"),"  ","")&amp;" &lt;&lt; TAM_MAX_BITS) |"&amp; IF(SOURCE!$S$2-3 &gt;= 0, REPT(" ",SOURCE!$S$2-5+4+1-1-LEN(SUBSTITUTE(SUBSTITUTE(TEXT(SOURCE!H1575,"????0"),"  ","")," ",""))), "")&amp;
      SUBSTITUTE(SUBSTITUTE(TEXT(SOURCE!H1575,"????0"),"  ","")," ","")&amp;","&amp; IF(SOURCE!$T$2-3 &gt;= 0, REPT(" ",SOURCE!$T$2-3-5), "")&amp;
      SOURCE!I1575&amp;" | "&amp; IF(SOURCE!$U$2-LEN(SOURCE!I1575) &gt;= 0, REPT(" ",SOURCE!$U$2-LEN(SOURCE!I1575)), "")&amp;
      SOURCE!J1575&amp;      IF(SOURCE!$V$2-LEN(SOURCE!J1575) &gt;= 0, REPT(" ",SOURCE!$V$2-LEN(SOURCE!J1575)), "")&amp;
  " | "&amp; SOURCE!K1575&amp;      IF(SOURCE!$X$2-LEN(SOURCE!K1575) &gt;= 0, REPT(" ",SOURCE!$X$2-LEN(SOURCE!K1575)), "")&amp;
      "},"&amp;IF(SOURCE!L1575&lt;&gt;"",""&amp;SOURCE!L1575,"")
 )
)
)</f>
        <v>/* 1537 */  { itemToBeCoded,               NOPARAM,                     "M.OLD",                                       "OLD",                                         (0 &lt;&lt; TAM_MAX_BITS) |     0, CAT_FNCT | SLS_ENABLED   | US_ENABLED  },</v>
      </c>
    </row>
    <row r="1576" spans="1:1">
      <c r="A1576" s="168" t="str">
        <f>IF(AND(OR(SOURCE!A1576="",ISBLANK(SOURCE!A1576)),SOURCE!B1576&gt;0),IF(ISBLANK(SOURCE!C1576),"",SOURCE!C1576),
IF(SOURCE!B1576&lt;0,VLOOKUP(SOURCE!B1576,lookups!A$1:B$25,2,0),
  IF(ISBLANK(SOURCE!B1576),
    "",
    "/* "&amp;TEXT(SOURCE!B1576,"???0")&amp;" *"&amp;
      SOURCE!C1576&amp;", "&amp; IF(SOURCE!$O$2-LEN(SOURCE!C1576) &gt;= 0, REPT(" ",SOURCE!$O$2-LEN(SOURCE!C1576)), "")&amp;
      SOURCE!D1576&amp;", "&amp; IF(SOURCE!$P$2-LEN(SOURCE!D1576) &gt;= 0, REPT(" ",SOURCE!$P$2-LEN(SOURCE!D1576)), "")&amp;
      SOURCE!E1576&amp;", "&amp; IF(SOURCE!$Q$2-LEN(SOURCE!E1576) &gt;=0, REPT(" ",SOURCE!$Q$2-LEN(SOURCE!E1576)), "")&amp;
      SOURCE!F1576&amp;", "&amp; IF(SOURCE!$R$2-LEN(SOURCE!F1576) &gt;= 0, REPT(" ",SOURCE!$R$2-LEN(SOURCE!F1576)+2), "")&amp;"("&amp;
      SUBSTITUTE(TEXT(SOURCE!G1576,"??0"),"  ","")&amp;" &lt;&lt; TAM_MAX_BITS) |"&amp; IF(SOURCE!$S$2-3 &gt;= 0, REPT(" ",SOURCE!$S$2-5+4+1-1-LEN(SUBSTITUTE(SUBSTITUTE(TEXT(SOURCE!H1576,"????0"),"  ","")," ",""))), "")&amp;
      SUBSTITUTE(SUBSTITUTE(TEXT(SOURCE!H1576,"????0"),"  ","")," ","")&amp;","&amp; IF(SOURCE!$T$2-3 &gt;= 0, REPT(" ",SOURCE!$T$2-3-5), "")&amp;
      SOURCE!I1576&amp;" | "&amp; IF(SOURCE!$U$2-LEN(SOURCE!I1576) &gt;= 0, REPT(" ",SOURCE!$U$2-LEN(SOURCE!I1576)), "")&amp;
      SOURCE!J1576&amp;      IF(SOURCE!$V$2-LEN(SOURCE!J1576) &gt;= 0, REPT(" ",SOURCE!$V$2-LEN(SOURCE!J1576)), "")&amp;
  " | "&amp; SOURCE!K1576&amp;      IF(SOURCE!$X$2-LEN(SOURCE!K1576) &gt;= 0, REPT(" ",SOURCE!$X$2-LEN(SOURCE!K1576)), "")&amp;
      "},"&amp;IF(SOURCE!L1576&lt;&gt;"",""&amp;SOURCE!L1576,"")
 )
)
)</f>
        <v>/* 1538 */  { itemToBeCoded,               NOPARAM,                     "M.PUT",                                       "PUTM",                                        (0 &lt;&lt; TAM_MAX_BITS) |     0, CAT_FNCT | SLS_ENABLED   | US_ENABLED  },</v>
      </c>
    </row>
    <row r="1577" spans="1:1">
      <c r="A1577" s="168" t="str">
        <f>IF(AND(OR(SOURCE!A1577="",ISBLANK(SOURCE!A1577)),SOURCE!B1577&gt;0),IF(ISBLANK(SOURCE!C1577),"",SOURCE!C1577),
IF(SOURCE!B1577&lt;0,VLOOKUP(SOURCE!B1577,lookups!A$1:B$25,2,0),
  IF(ISBLANK(SOURCE!B1577),
    "",
    "/* "&amp;TEXT(SOURCE!B1577,"???0")&amp;" *"&amp;
      SOURCE!C1577&amp;", "&amp; IF(SOURCE!$O$2-LEN(SOURCE!C1577) &gt;= 0, REPT(" ",SOURCE!$O$2-LEN(SOURCE!C1577)), "")&amp;
      SOURCE!D1577&amp;", "&amp; IF(SOURCE!$P$2-LEN(SOURCE!D1577) &gt;= 0, REPT(" ",SOURCE!$P$2-LEN(SOURCE!D1577)), "")&amp;
      SOURCE!E1577&amp;", "&amp; IF(SOURCE!$Q$2-LEN(SOURCE!E1577) &gt;=0, REPT(" ",SOURCE!$Q$2-LEN(SOURCE!E1577)), "")&amp;
      SOURCE!F1577&amp;", "&amp; IF(SOURCE!$R$2-LEN(SOURCE!F1577) &gt;= 0, REPT(" ",SOURCE!$R$2-LEN(SOURCE!F1577)+2), "")&amp;"("&amp;
      SUBSTITUTE(TEXT(SOURCE!G1577,"??0"),"  ","")&amp;" &lt;&lt; TAM_MAX_BITS) |"&amp; IF(SOURCE!$S$2-3 &gt;= 0, REPT(" ",SOURCE!$S$2-5+4+1-1-LEN(SUBSTITUTE(SUBSTITUTE(TEXT(SOURCE!H1577,"????0"),"  ","")," ",""))), "")&amp;
      SUBSTITUTE(SUBSTITUTE(TEXT(SOURCE!H1577,"????0"),"  ","")," ","")&amp;","&amp; IF(SOURCE!$T$2-3 &gt;= 0, REPT(" ",SOURCE!$T$2-3-5), "")&amp;
      SOURCE!I1577&amp;" | "&amp; IF(SOURCE!$U$2-LEN(SOURCE!I1577) &gt;= 0, REPT(" ",SOURCE!$U$2-LEN(SOURCE!I1577)), "")&amp;
      SOURCE!J1577&amp;      IF(SOURCE!$V$2-LEN(SOURCE!J1577) &gt;= 0, REPT(" ",SOURCE!$V$2-LEN(SOURCE!J1577)), "")&amp;
  " | "&amp; SOURCE!K1577&amp;      IF(SOURCE!$X$2-LEN(SOURCE!K1577) &gt;= 0, REPT(" ",SOURCE!$X$2-LEN(SOURCE!K1577)), "")&amp;
      "},"&amp;IF(SOURCE!L1577&lt;&gt;"",""&amp;SOURCE!L1577,"")
 )
)
)</f>
        <v>/* 1539 */  { itemToBeCoded,               NOPARAM,                     "M.R" STD_LEFT_RIGHT_ARROWS "R",               "R" STD_LEFT_RIGHT_ARROWS "R",                 (0 &lt;&lt; TAM_MAX_BITS) |     0, CAT_FNCT | SLS_ENABLED   | US_ENABLED  },</v>
      </c>
    </row>
    <row r="1578" spans="1:1">
      <c r="A1578" s="168" t="str">
        <f>IF(AND(OR(SOURCE!A1578="",ISBLANK(SOURCE!A1578)),SOURCE!B1578&gt;0),IF(ISBLANK(SOURCE!C1578),"",SOURCE!C1578),
IF(SOURCE!B1578&lt;0,VLOOKUP(SOURCE!B1578,lookups!A$1:B$25,2,0),
  IF(ISBLANK(SOURCE!B1578),
    "",
    "/* "&amp;TEXT(SOURCE!B1578,"???0")&amp;" *"&amp;
      SOURCE!C1578&amp;", "&amp; IF(SOURCE!$O$2-LEN(SOURCE!C1578) &gt;= 0, REPT(" ",SOURCE!$O$2-LEN(SOURCE!C1578)), "")&amp;
      SOURCE!D1578&amp;", "&amp; IF(SOURCE!$P$2-LEN(SOURCE!D1578) &gt;= 0, REPT(" ",SOURCE!$P$2-LEN(SOURCE!D1578)), "")&amp;
      SOURCE!E1578&amp;", "&amp; IF(SOURCE!$Q$2-LEN(SOURCE!E1578) &gt;=0, REPT(" ",SOURCE!$Q$2-LEN(SOURCE!E1578)), "")&amp;
      SOURCE!F1578&amp;", "&amp; IF(SOURCE!$R$2-LEN(SOURCE!F1578) &gt;= 0, REPT(" ",SOURCE!$R$2-LEN(SOURCE!F1578)+2), "")&amp;"("&amp;
      SUBSTITUTE(TEXT(SOURCE!G1578,"??0"),"  ","")&amp;" &lt;&lt; TAM_MAX_BITS) |"&amp; IF(SOURCE!$S$2-3 &gt;= 0, REPT(" ",SOURCE!$S$2-5+4+1-1-LEN(SUBSTITUTE(SUBSTITUTE(TEXT(SOURCE!H1578,"????0"),"  ","")," ",""))), "")&amp;
      SUBSTITUTE(SUBSTITUTE(TEXT(SOURCE!H1578,"????0"),"  ","")," ","")&amp;","&amp; IF(SOURCE!$T$2-3 &gt;= 0, REPT(" ",SOURCE!$T$2-3-5), "")&amp;
      SOURCE!I1578&amp;" | "&amp; IF(SOURCE!$U$2-LEN(SOURCE!I1578) &gt;= 0, REPT(" ",SOURCE!$U$2-LEN(SOURCE!I1578)), "")&amp;
      SOURCE!J1578&amp;      IF(SOURCE!$V$2-LEN(SOURCE!J1578) &gt;= 0, REPT(" ",SOURCE!$V$2-LEN(SOURCE!J1578)), "")&amp;
  " | "&amp; SOURCE!K1578&amp;      IF(SOURCE!$X$2-LEN(SOURCE!K1578) &gt;= 0, REPT(" ",SOURCE!$X$2-LEN(SOURCE!K1578)), "")&amp;
      "},"&amp;IF(SOURCE!L1578&lt;&gt;"",""&amp;SOURCE!L1578,"")
 )
)
)</f>
        <v>/* 1540 */  { fnSincpi,                    NOPARAM,                     "sinc" STD_pi,                                 "sinc" STD_pi,                                 (0 &lt;&lt; TAM_MAX_BITS) |     0, CAT_FNCT | SLS_ENABLED   | US_ENABLED  },</v>
      </c>
    </row>
    <row r="1579" spans="1:1">
      <c r="A1579" s="168" t="str">
        <f>IF(AND(OR(SOURCE!A1579="",ISBLANK(SOURCE!A1579)),SOURCE!B1579&gt;0),IF(ISBLANK(SOURCE!C1579),"",SOURCE!C1579),
IF(SOURCE!B1579&lt;0,VLOOKUP(SOURCE!B1579,lookups!A$1:B$25,2,0),
  IF(ISBLANK(SOURCE!B1579),
    "",
    "/* "&amp;TEXT(SOURCE!B1579,"???0")&amp;" *"&amp;
      SOURCE!C1579&amp;", "&amp; IF(SOURCE!$O$2-LEN(SOURCE!C1579) &gt;= 0, REPT(" ",SOURCE!$O$2-LEN(SOURCE!C1579)), "")&amp;
      SOURCE!D1579&amp;", "&amp; IF(SOURCE!$P$2-LEN(SOURCE!D1579) &gt;= 0, REPT(" ",SOURCE!$P$2-LEN(SOURCE!D1579)), "")&amp;
      SOURCE!E1579&amp;", "&amp; IF(SOURCE!$Q$2-LEN(SOURCE!E1579) &gt;=0, REPT(" ",SOURCE!$Q$2-LEN(SOURCE!E1579)), "")&amp;
      SOURCE!F1579&amp;", "&amp; IF(SOURCE!$R$2-LEN(SOURCE!F1579) &gt;= 0, REPT(" ",SOURCE!$R$2-LEN(SOURCE!F1579)+2), "")&amp;"("&amp;
      SUBSTITUTE(TEXT(SOURCE!G1579,"??0"),"  ","")&amp;" &lt;&lt; TAM_MAX_BITS) |"&amp; IF(SOURCE!$S$2-3 &gt;= 0, REPT(" ",SOURCE!$S$2-5+4+1-1-LEN(SUBSTITUTE(SUBSTITUTE(TEXT(SOURCE!H1579,"????0"),"  ","")," ",""))), "")&amp;
      SUBSTITUTE(SUBSTITUTE(TEXT(SOURCE!H1579,"????0"),"  ","")," ","")&amp;","&amp; IF(SOURCE!$T$2-3 &gt;= 0, REPT(" ",SOURCE!$T$2-3-5), "")&amp;
      SOURCE!I1579&amp;" | "&amp; IF(SOURCE!$U$2-LEN(SOURCE!I1579) &gt;= 0, REPT(" ",SOURCE!$U$2-LEN(SOURCE!I1579)), "")&amp;
      SOURCE!J1579&amp;      IF(SOURCE!$V$2-LEN(SOURCE!J1579) &gt;= 0, REPT(" ",SOURCE!$V$2-LEN(SOURCE!J1579)), "")&amp;
  " | "&amp; SOURCE!K1579&amp;      IF(SOURCE!$X$2-LEN(SOURCE!K1579) &gt;= 0, REPT(" ",SOURCE!$X$2-LEN(SOURCE!K1579)), "")&amp;
      "},"&amp;IF(SOURCE!L1579&lt;&gt;"",""&amp;SOURCE!L1579,"")
 )
)
)</f>
        <v>/* 1541 */  { itemToBeCoded,               NOPARAM,                     "M.WRAP",                                      "WRAP",                                        (0 &lt;&lt; TAM_MAX_BITS) |     0, CAT_FNCT | SLS_ENABLED   | US_ENABLED  },</v>
      </c>
    </row>
    <row r="1580" spans="1:1">
      <c r="A1580" s="168" t="str">
        <f>IF(AND(OR(SOURCE!A1580="",ISBLANK(SOURCE!A1580)),SOURCE!B1580&gt;0),IF(ISBLANK(SOURCE!C1580),"",SOURCE!C1580),
IF(SOURCE!B1580&lt;0,VLOOKUP(SOURCE!B1580,lookups!A$1:B$25,2,0),
  IF(ISBLANK(SOURCE!B1580),
    "",
    "/* "&amp;TEXT(SOURCE!B1580,"???0")&amp;" *"&amp;
      SOURCE!C1580&amp;", "&amp; IF(SOURCE!$O$2-LEN(SOURCE!C1580) &gt;= 0, REPT(" ",SOURCE!$O$2-LEN(SOURCE!C1580)), "")&amp;
      SOURCE!D1580&amp;", "&amp; IF(SOURCE!$P$2-LEN(SOURCE!D1580) &gt;= 0, REPT(" ",SOURCE!$P$2-LEN(SOURCE!D1580)), "")&amp;
      SOURCE!E1580&amp;", "&amp; IF(SOURCE!$Q$2-LEN(SOURCE!E1580) &gt;=0, REPT(" ",SOURCE!$Q$2-LEN(SOURCE!E1580)), "")&amp;
      SOURCE!F1580&amp;", "&amp; IF(SOURCE!$R$2-LEN(SOURCE!F1580) &gt;= 0, REPT(" ",SOURCE!$R$2-LEN(SOURCE!F1580)+2), "")&amp;"("&amp;
      SUBSTITUTE(TEXT(SOURCE!G1580,"??0"),"  ","")&amp;" &lt;&lt; TAM_MAX_BITS) |"&amp; IF(SOURCE!$S$2-3 &gt;= 0, REPT(" ",SOURCE!$S$2-5+4+1-1-LEN(SUBSTITUTE(SUBSTITUTE(TEXT(SOURCE!H1580,"????0"),"  ","")," ",""))), "")&amp;
      SUBSTITUTE(SUBSTITUTE(TEXT(SOURCE!H1580,"????0"),"  ","")," ","")&amp;","&amp; IF(SOURCE!$T$2-3 &gt;= 0, REPT(" ",SOURCE!$T$2-3-5), "")&amp;
      SOURCE!I1580&amp;" | "&amp; IF(SOURCE!$U$2-LEN(SOURCE!I1580) &gt;= 0, REPT(" ",SOURCE!$U$2-LEN(SOURCE!I1580)), "")&amp;
      SOURCE!J1580&amp;      IF(SOURCE!$V$2-LEN(SOURCE!J1580) &gt;= 0, REPT(" ",SOURCE!$V$2-LEN(SOURCE!J1580)), "")&amp;
  " | "&amp; SOURCE!K1580&amp;      IF(SOURCE!$X$2-LEN(SOURCE!K1580) &gt;= 0, REPT(" ",SOURCE!$X$2-LEN(SOURCE!K1580)), "")&amp;
      "},"&amp;IF(SOURCE!L1580&lt;&gt;"",""&amp;SOURCE!L1580,"")
 )
)
)</f>
        <v>/* 1542 */  { fnNop,                       NOPARAM,                     "NOP",                                         "NOP",                                         (0 &lt;&lt; TAM_MAX_BITS) |     0, CAT_FNCT | SLS_ENABLED   | US_ENABLED  },</v>
      </c>
    </row>
    <row r="1581" spans="1:1">
      <c r="A1581" s="168" t="str">
        <f>IF(AND(OR(SOURCE!A1581="",ISBLANK(SOURCE!A1581)),SOURCE!B1581&gt;0),IF(ISBLANK(SOURCE!C1581),"",SOURCE!C1581),
IF(SOURCE!B1581&lt;0,VLOOKUP(SOURCE!B1581,lookups!A$1:B$25,2,0),
  IF(ISBLANK(SOURCE!B1581),
    "",
    "/* "&amp;TEXT(SOURCE!B1581,"???0")&amp;" *"&amp;
      SOURCE!C1581&amp;", "&amp; IF(SOURCE!$O$2-LEN(SOURCE!C1581) &gt;= 0, REPT(" ",SOURCE!$O$2-LEN(SOURCE!C1581)), "")&amp;
      SOURCE!D1581&amp;", "&amp; IF(SOURCE!$P$2-LEN(SOURCE!D1581) &gt;= 0, REPT(" ",SOURCE!$P$2-LEN(SOURCE!D1581)), "")&amp;
      SOURCE!E1581&amp;", "&amp; IF(SOURCE!$Q$2-LEN(SOURCE!E1581) &gt;=0, REPT(" ",SOURCE!$Q$2-LEN(SOURCE!E1581)), "")&amp;
      SOURCE!F1581&amp;", "&amp; IF(SOURCE!$R$2-LEN(SOURCE!F1581) &gt;= 0, REPT(" ",SOURCE!$R$2-LEN(SOURCE!F1581)+2), "")&amp;"("&amp;
      SUBSTITUTE(TEXT(SOURCE!G1581,"??0"),"  ","")&amp;" &lt;&lt; TAM_MAX_BITS) |"&amp; IF(SOURCE!$S$2-3 &gt;= 0, REPT(" ",SOURCE!$S$2-5+4+1-1-LEN(SUBSTITUTE(SUBSTITUTE(TEXT(SOURCE!H1581,"????0"),"  ","")," ",""))), "")&amp;
      SUBSTITUTE(SUBSTITUTE(TEXT(SOURCE!H1581,"????0"),"  ","")," ","")&amp;","&amp; IF(SOURCE!$T$2-3 &gt;= 0, REPT(" ",SOURCE!$T$2-3-5), "")&amp;
      SOURCE!I1581&amp;" | "&amp; IF(SOURCE!$U$2-LEN(SOURCE!I1581) &gt;= 0, REPT(" ",SOURCE!$U$2-LEN(SOURCE!I1581)), "")&amp;
      SOURCE!J1581&amp;      IF(SOURCE!$V$2-LEN(SOURCE!J1581) &gt;= 0, REPT(" ",SOURCE!$V$2-LEN(SOURCE!J1581)), "")&amp;
  " | "&amp; SOURCE!K1581&amp;      IF(SOURCE!$X$2-LEN(SOURCE!K1581) &gt;= 0, REPT(" ",SOURCE!$X$2-LEN(SOURCE!K1581)), "")&amp;
      "},"&amp;IF(SOURCE!L1581&lt;&gt;"",""&amp;SOURCE!L1581,"")
 )
)
)</f>
        <v>/* 1543 */  { fnOff,                       NOPARAM,                     "OFF",                                         "OFF",                                         (0 &lt;&lt; TAM_MAX_BITS) |     0, CAT_FNCT | SLS_ENABLED   | US_ENABLED  },</v>
      </c>
    </row>
    <row r="1582" spans="1:1">
      <c r="A1582" s="168" t="str">
        <f>IF(AND(OR(SOURCE!A1582="",ISBLANK(SOURCE!A1582)),SOURCE!B1582&gt;0),IF(ISBLANK(SOURCE!C1582),"",SOURCE!C1582),
IF(SOURCE!B1582&lt;0,VLOOKUP(SOURCE!B1582,lookups!A$1:B$25,2,0),
  IF(ISBLANK(SOURCE!B1582),
    "",
    "/* "&amp;TEXT(SOURCE!B1582,"???0")&amp;" *"&amp;
      SOURCE!C1582&amp;", "&amp; IF(SOURCE!$O$2-LEN(SOURCE!C1582) &gt;= 0, REPT(" ",SOURCE!$O$2-LEN(SOURCE!C1582)), "")&amp;
      SOURCE!D1582&amp;", "&amp; IF(SOURCE!$P$2-LEN(SOURCE!D1582) &gt;= 0, REPT(" ",SOURCE!$P$2-LEN(SOURCE!D1582)), "")&amp;
      SOURCE!E1582&amp;", "&amp; IF(SOURCE!$Q$2-LEN(SOURCE!E1582) &gt;=0, REPT(" ",SOURCE!$Q$2-LEN(SOURCE!E1582)), "")&amp;
      SOURCE!F1582&amp;", "&amp; IF(SOURCE!$R$2-LEN(SOURCE!F1582) &gt;= 0, REPT(" ",SOURCE!$R$2-LEN(SOURCE!F1582)+2), "")&amp;"("&amp;
      SUBSTITUTE(TEXT(SOURCE!G1582,"??0"),"  ","")&amp;" &lt;&lt; TAM_MAX_BITS) |"&amp; IF(SOURCE!$S$2-3 &gt;= 0, REPT(" ",SOURCE!$S$2-5+4+1-1-LEN(SUBSTITUTE(SUBSTITUTE(TEXT(SOURCE!H1582,"????0"),"  ","")," ",""))), "")&amp;
      SUBSTITUTE(SUBSTITUTE(TEXT(SOURCE!H1582,"????0"),"  ","")," ","")&amp;","&amp; IF(SOURCE!$T$2-3 &gt;= 0, REPT(" ",SOURCE!$T$2-3-5), "")&amp;
      SOURCE!I1582&amp;" | "&amp; IF(SOURCE!$U$2-LEN(SOURCE!I1582) &gt;= 0, REPT(" ",SOURCE!$U$2-LEN(SOURCE!I1582)), "")&amp;
      SOURCE!J1582&amp;      IF(SOURCE!$V$2-LEN(SOURCE!J1582) &gt;= 0, REPT(" ",SOURCE!$V$2-LEN(SOURCE!J1582)), "")&amp;
  " | "&amp; SOURCE!K1582&amp;      IF(SOURCE!$X$2-LEN(SOURCE!K1582) &gt;= 0, REPT(" ",SOURCE!$X$2-LEN(SOURCE!K1582)), "")&amp;
      "},"&amp;IF(SOURCE!L1582&lt;&gt;"",""&amp;SOURCE!L1582,"")
 )
)
)</f>
        <v>/* 1544 */  { fnDropY,                     NOPARAM,                     "DROPy",                                       "DROPy",                                       (0 &lt;&lt; TAM_MAX_BITS) |     0, CAT_FNCT | SLS_ENABLED   | US_ENABLED  },</v>
      </c>
    </row>
    <row r="1583" spans="1:1">
      <c r="A1583" s="168" t="str">
        <f>IF(AND(OR(SOURCE!A1583="",ISBLANK(SOURCE!A1583)),SOURCE!B1583&gt;0),IF(ISBLANK(SOURCE!C1583),"",SOURCE!C1583),
IF(SOURCE!B1583&lt;0,VLOOKUP(SOURCE!B1583,lookups!A$1:B$25,2,0),
  IF(ISBLANK(SOURCE!B1583),
    "",
    "/* "&amp;TEXT(SOURCE!B1583,"???0")&amp;" *"&amp;
      SOURCE!C1583&amp;", "&amp; IF(SOURCE!$O$2-LEN(SOURCE!C1583) &gt;= 0, REPT(" ",SOURCE!$O$2-LEN(SOURCE!C1583)), "")&amp;
      SOURCE!D1583&amp;", "&amp; IF(SOURCE!$P$2-LEN(SOURCE!D1583) &gt;= 0, REPT(" ",SOURCE!$P$2-LEN(SOURCE!D1583)), "")&amp;
      SOURCE!E1583&amp;", "&amp; IF(SOURCE!$Q$2-LEN(SOURCE!E1583) &gt;=0, REPT(" ",SOURCE!$Q$2-LEN(SOURCE!E1583)), "")&amp;
      SOURCE!F1583&amp;", "&amp; IF(SOURCE!$R$2-LEN(SOURCE!F1583) &gt;= 0, REPT(" ",SOURCE!$R$2-LEN(SOURCE!F1583)+2), "")&amp;"("&amp;
      SUBSTITUTE(TEXT(SOURCE!G1583,"??0"),"  ","")&amp;" &lt;&lt; TAM_MAX_BITS) |"&amp; IF(SOURCE!$S$2-3 &gt;= 0, REPT(" ",SOURCE!$S$2-5+4+1-1-LEN(SUBSTITUTE(SUBSTITUTE(TEXT(SOURCE!H1583,"????0"),"  ","")," ",""))), "")&amp;
      SUBSTITUTE(SUBSTITUTE(TEXT(SOURCE!H1583,"????0"),"  ","")," ","")&amp;","&amp; IF(SOURCE!$T$2-3 &gt;= 0, REPT(" ",SOURCE!$T$2-3-5), "")&amp;
      SOURCE!I1583&amp;" | "&amp; IF(SOURCE!$U$2-LEN(SOURCE!I1583) &gt;= 0, REPT(" ",SOURCE!$U$2-LEN(SOURCE!I1583)), "")&amp;
      SOURCE!J1583&amp;      IF(SOURCE!$V$2-LEN(SOURCE!J1583) &gt;= 0, REPT(" ",SOURCE!$V$2-LEN(SOURCE!J1583)), "")&amp;
  " | "&amp; SOURCE!K1583&amp;      IF(SOURCE!$X$2-LEN(SOURCE!K1583) &gt;= 0, REPT(" ",SOURCE!$X$2-LEN(SOURCE!K1583)), "")&amp;
      "},"&amp;IF(SOURCE!L1583&lt;&gt;"",""&amp;SOURCE!L1583,"")
 )
)
)</f>
        <v>/* 1545 */  { fnStoreMin,                  NOPARAM,                     "STO" STD_DOWN_ARROW,                          "Min",                                         (0 &lt;&lt; TAM_MAX_BITS) |     0, CAT_FNCT | SLS_ENABLED   | US_ENABLED  },</v>
      </c>
    </row>
    <row r="1584" spans="1:1">
      <c r="A1584" s="168" t="str">
        <f>IF(AND(OR(SOURCE!A1584="",ISBLANK(SOURCE!A1584)),SOURCE!B1584&gt;0),IF(ISBLANK(SOURCE!C1584),"",SOURCE!C1584),
IF(SOURCE!B1584&lt;0,VLOOKUP(SOURCE!B1584,lookups!A$1:B$25,2,0),
  IF(ISBLANK(SOURCE!B1584),
    "",
    "/* "&amp;TEXT(SOURCE!B1584,"???0")&amp;" *"&amp;
      SOURCE!C1584&amp;", "&amp; IF(SOURCE!$O$2-LEN(SOURCE!C1584) &gt;= 0, REPT(" ",SOURCE!$O$2-LEN(SOURCE!C1584)), "")&amp;
      SOURCE!D1584&amp;", "&amp; IF(SOURCE!$P$2-LEN(SOURCE!D1584) &gt;= 0, REPT(" ",SOURCE!$P$2-LEN(SOURCE!D1584)), "")&amp;
      SOURCE!E1584&amp;", "&amp; IF(SOURCE!$Q$2-LEN(SOURCE!E1584) &gt;=0, REPT(" ",SOURCE!$Q$2-LEN(SOURCE!E1584)), "")&amp;
      SOURCE!F1584&amp;", "&amp; IF(SOURCE!$R$2-LEN(SOURCE!F1584) &gt;= 0, REPT(" ",SOURCE!$R$2-LEN(SOURCE!F1584)+2), "")&amp;"("&amp;
      SUBSTITUTE(TEXT(SOURCE!G1584,"??0"),"  ","")&amp;" &lt;&lt; TAM_MAX_BITS) |"&amp; IF(SOURCE!$S$2-3 &gt;= 0, REPT(" ",SOURCE!$S$2-5+4+1-1-LEN(SUBSTITUTE(SUBSTITUTE(TEXT(SOURCE!H1584,"????0"),"  ","")," ",""))), "")&amp;
      SUBSTITUTE(SUBSTITUTE(TEXT(SOURCE!H1584,"????0"),"  ","")," ","")&amp;","&amp; IF(SOURCE!$T$2-3 &gt;= 0, REPT(" ",SOURCE!$T$2-3-5), "")&amp;
      SOURCE!I1584&amp;" | "&amp; IF(SOURCE!$U$2-LEN(SOURCE!I1584) &gt;= 0, REPT(" ",SOURCE!$U$2-LEN(SOURCE!I1584)), "")&amp;
      SOURCE!J1584&amp;      IF(SOURCE!$V$2-LEN(SOURCE!J1584) &gt;= 0, REPT(" ",SOURCE!$V$2-LEN(SOURCE!J1584)), "")&amp;
  " | "&amp; SOURCE!K1584&amp;      IF(SOURCE!$X$2-LEN(SOURCE!K1584) &gt;= 0, REPT(" ",SOURCE!$X$2-LEN(SOURCE!K1584)), "")&amp;
      "},"&amp;IF(SOURCE!L1584&lt;&gt;"",""&amp;SOURCE!L1584,"")
 )
)
)</f>
        <v>/* 1546 */  { itemToBeCoded,               NOPARAM,                     "PGMINT",                                      "PGMINT",                                      (0 &lt;&lt; TAM_MAX_BITS) |     0, CAT_FNCT | SLS_ENABLED   | US_ENABLED  },</v>
      </c>
    </row>
    <row r="1585" spans="1:1">
      <c r="A1585" s="168" t="str">
        <f>IF(AND(OR(SOURCE!A1585="",ISBLANK(SOURCE!A1585)),SOURCE!B1585&gt;0),IF(ISBLANK(SOURCE!C1585),"",SOURCE!C1585),
IF(SOURCE!B1585&lt;0,VLOOKUP(SOURCE!B1585,lookups!A$1:B$25,2,0),
  IF(ISBLANK(SOURCE!B1585),
    "",
    "/* "&amp;TEXT(SOURCE!B1585,"???0")&amp;" *"&amp;
      SOURCE!C1585&amp;", "&amp; IF(SOURCE!$O$2-LEN(SOURCE!C1585) &gt;= 0, REPT(" ",SOURCE!$O$2-LEN(SOURCE!C1585)), "")&amp;
      SOURCE!D1585&amp;", "&amp; IF(SOURCE!$P$2-LEN(SOURCE!D1585) &gt;= 0, REPT(" ",SOURCE!$P$2-LEN(SOURCE!D1585)), "")&amp;
      SOURCE!E1585&amp;", "&amp; IF(SOURCE!$Q$2-LEN(SOURCE!E1585) &gt;=0, REPT(" ",SOURCE!$Q$2-LEN(SOURCE!E1585)), "")&amp;
      SOURCE!F1585&amp;", "&amp; IF(SOURCE!$R$2-LEN(SOURCE!F1585) &gt;= 0, REPT(" ",SOURCE!$R$2-LEN(SOURCE!F1585)+2), "")&amp;"("&amp;
      SUBSTITUTE(TEXT(SOURCE!G1585,"??0"),"  ","")&amp;" &lt;&lt; TAM_MAX_BITS) |"&amp; IF(SOURCE!$S$2-3 &gt;= 0, REPT(" ",SOURCE!$S$2-5+4+1-1-LEN(SUBSTITUTE(SUBSTITUTE(TEXT(SOURCE!H1585,"????0"),"  ","")," ",""))), "")&amp;
      SUBSTITUTE(SUBSTITUTE(TEXT(SOURCE!H1585,"????0"),"  ","")," ","")&amp;","&amp; IF(SOURCE!$T$2-3 &gt;= 0, REPT(" ",SOURCE!$T$2-3-5), "")&amp;
      SOURCE!I1585&amp;" | "&amp; IF(SOURCE!$U$2-LEN(SOURCE!I1585) &gt;= 0, REPT(" ",SOURCE!$U$2-LEN(SOURCE!I1585)), "")&amp;
      SOURCE!J1585&amp;      IF(SOURCE!$V$2-LEN(SOURCE!J1585) &gt;= 0, REPT(" ",SOURCE!$V$2-LEN(SOURCE!J1585)), "")&amp;
  " | "&amp; SOURCE!K1585&amp;      IF(SOURCE!$X$2-LEN(SOURCE!K1585) &gt;= 0, REPT(" ",SOURCE!$X$2-LEN(SOURCE!K1585)), "")&amp;
      "},"&amp;IF(SOURCE!L1585&lt;&gt;"",""&amp;SOURCE!L1585,"")
 )
)
)</f>
        <v>/* 1547 */  { itemToBeCoded,               NOPARAM,                     "PGMSLV",                                      "PGMSLV",                                      (0 &lt;&lt; TAM_MAX_BITS) |     0, CAT_FNCT | SLS_ENABLED   | US_ENABLED  },</v>
      </c>
    </row>
    <row r="1586" spans="1:1">
      <c r="A1586" s="168" t="str">
        <f>IF(AND(OR(SOURCE!A1586="",ISBLANK(SOURCE!A1586)),SOURCE!B1586&gt;0),IF(ISBLANK(SOURCE!C1586),"",SOURCE!C1586),
IF(SOURCE!B1586&lt;0,VLOOKUP(SOURCE!B1586,lookups!A$1:B$25,2,0),
  IF(ISBLANK(SOURCE!B1586),
    "",
    "/* "&amp;TEXT(SOURCE!B1586,"???0")&amp;" *"&amp;
      SOURCE!C1586&amp;", "&amp; IF(SOURCE!$O$2-LEN(SOURCE!C1586) &gt;= 0, REPT(" ",SOURCE!$O$2-LEN(SOURCE!C1586)), "")&amp;
      SOURCE!D1586&amp;", "&amp; IF(SOURCE!$P$2-LEN(SOURCE!D1586) &gt;= 0, REPT(" ",SOURCE!$P$2-LEN(SOURCE!D1586)), "")&amp;
      SOURCE!E1586&amp;", "&amp; IF(SOURCE!$Q$2-LEN(SOURCE!E1586) &gt;=0, REPT(" ",SOURCE!$Q$2-LEN(SOURCE!E1586)), "")&amp;
      SOURCE!F1586&amp;", "&amp; IF(SOURCE!$R$2-LEN(SOURCE!F1586) &gt;= 0, REPT(" ",SOURCE!$R$2-LEN(SOURCE!F1586)+2), "")&amp;"("&amp;
      SUBSTITUTE(TEXT(SOURCE!G1586,"??0"),"  ","")&amp;" &lt;&lt; TAM_MAX_BITS) |"&amp; IF(SOURCE!$S$2-3 &gt;= 0, REPT(" ",SOURCE!$S$2-5+4+1-1-LEN(SUBSTITUTE(SUBSTITUTE(TEXT(SOURCE!H1586,"????0"),"  ","")," ",""))), "")&amp;
      SUBSTITUTE(SUBSTITUTE(TEXT(SOURCE!H1586,"????0"),"  ","")," ","")&amp;","&amp; IF(SOURCE!$T$2-3 &gt;= 0, REPT(" ",SOURCE!$T$2-3-5), "")&amp;
      SOURCE!I1586&amp;" | "&amp; IF(SOURCE!$U$2-LEN(SOURCE!I1586) &gt;= 0, REPT(" ",SOURCE!$U$2-LEN(SOURCE!I1586)), "")&amp;
      SOURCE!J1586&amp;      IF(SOURCE!$V$2-LEN(SOURCE!J1586) &gt;= 0, REPT(" ",SOURCE!$V$2-LEN(SOURCE!J1586)), "")&amp;
  " | "&amp; SOURCE!K1586&amp;      IF(SOURCE!$X$2-LEN(SOURCE!K1586) &gt;= 0, REPT(" ",SOURCE!$X$2-LEN(SOURCE!K1586)), "")&amp;
      "},"&amp;IF(SOURCE!L1586&lt;&gt;"",""&amp;SOURCE!L1586,"")
 )
)
)</f>
        <v>/* 1548 */  { itemToBeCoded,               NOPARAM,                     "PIXEL",                                       "PIXEL",                                       (0 &lt;&lt; TAM_MAX_BITS) |     0, CAT_FNCT | SLS_ENABLED   | US_ENABLED  },</v>
      </c>
    </row>
    <row r="1587" spans="1:1">
      <c r="A1587" s="168" t="str">
        <f>IF(AND(OR(SOURCE!A1587="",ISBLANK(SOURCE!A1587)),SOURCE!B1587&gt;0),IF(ISBLANK(SOURCE!C1587),"",SOURCE!C1587),
IF(SOURCE!B1587&lt;0,VLOOKUP(SOURCE!B1587,lookups!A$1:B$25,2,0),
  IF(ISBLANK(SOURCE!B1587),
    "",
    "/* "&amp;TEXT(SOURCE!B1587,"???0")&amp;" *"&amp;
      SOURCE!C1587&amp;", "&amp; IF(SOURCE!$O$2-LEN(SOURCE!C1587) &gt;= 0, REPT(" ",SOURCE!$O$2-LEN(SOURCE!C1587)), "")&amp;
      SOURCE!D1587&amp;", "&amp; IF(SOURCE!$P$2-LEN(SOURCE!D1587) &gt;= 0, REPT(" ",SOURCE!$P$2-LEN(SOURCE!D1587)), "")&amp;
      SOURCE!E1587&amp;", "&amp; IF(SOURCE!$Q$2-LEN(SOURCE!E1587) &gt;=0, REPT(" ",SOURCE!$Q$2-LEN(SOURCE!E1587)), "")&amp;
      SOURCE!F1587&amp;", "&amp; IF(SOURCE!$R$2-LEN(SOURCE!F1587) &gt;= 0, REPT(" ",SOURCE!$R$2-LEN(SOURCE!F1587)+2), "")&amp;"("&amp;
      SUBSTITUTE(TEXT(SOURCE!G1587,"??0"),"  ","")&amp;" &lt;&lt; TAM_MAX_BITS) |"&amp; IF(SOURCE!$S$2-3 &gt;= 0, REPT(" ",SOURCE!$S$2-5+4+1-1-LEN(SUBSTITUTE(SUBSTITUTE(TEXT(SOURCE!H1587,"????0"),"  ","")," ",""))), "")&amp;
      SUBSTITUTE(SUBSTITUTE(TEXT(SOURCE!H1587,"????0"),"  ","")," ","")&amp;","&amp; IF(SOURCE!$T$2-3 &gt;= 0, REPT(" ",SOURCE!$T$2-3-5), "")&amp;
      SOURCE!I1587&amp;" | "&amp; IF(SOURCE!$U$2-LEN(SOURCE!I1587) &gt;= 0, REPT(" ",SOURCE!$U$2-LEN(SOURCE!I1587)), "")&amp;
      SOURCE!J1587&amp;      IF(SOURCE!$V$2-LEN(SOURCE!J1587) &gt;= 0, REPT(" ",SOURCE!$V$2-LEN(SOURCE!J1587)), "")&amp;
  " | "&amp; SOURCE!K1587&amp;      IF(SOURCE!$X$2-LEN(SOURCE!K1587) &gt;= 0, REPT(" ",SOURCE!$X$2-LEN(SOURCE!K1587)), "")&amp;
      "},"&amp;IF(SOURCE!L1587&lt;&gt;"",""&amp;SOURCE!L1587,"")
 )
)
)</f>
        <v>/* 1549 */  { fnPlotStat,                  PLOT_START,                  "PLOT",                                        "PLOT",                                        (0 &lt;&lt; TAM_MAX_BITS) |     0, CAT_FNCT | SLS_ENABLED   | US_ENABLED  },</v>
      </c>
    </row>
    <row r="1588" spans="1:1">
      <c r="A1588" s="168" t="str">
        <f>IF(AND(OR(SOURCE!A1588="",ISBLANK(SOURCE!A1588)),SOURCE!B1588&gt;0),IF(ISBLANK(SOURCE!C1588),"",SOURCE!C1588),
IF(SOURCE!B1588&lt;0,VLOOKUP(SOURCE!B1588,lookups!A$1:B$25,2,0),
  IF(ISBLANK(SOURCE!B1588),
    "",
    "/* "&amp;TEXT(SOURCE!B1588,"???0")&amp;" *"&amp;
      SOURCE!C1588&amp;", "&amp; IF(SOURCE!$O$2-LEN(SOURCE!C1588) &gt;= 0, REPT(" ",SOURCE!$O$2-LEN(SOURCE!C1588)), "")&amp;
      SOURCE!D1588&amp;", "&amp; IF(SOURCE!$P$2-LEN(SOURCE!D1588) &gt;= 0, REPT(" ",SOURCE!$P$2-LEN(SOURCE!D1588)), "")&amp;
      SOURCE!E1588&amp;", "&amp; IF(SOURCE!$Q$2-LEN(SOURCE!E1588) &gt;=0, REPT(" ",SOURCE!$Q$2-LEN(SOURCE!E1588)), "")&amp;
      SOURCE!F1588&amp;", "&amp; IF(SOURCE!$R$2-LEN(SOURCE!F1588) &gt;= 0, REPT(" ",SOURCE!$R$2-LEN(SOURCE!F1588)+2), "")&amp;"("&amp;
      SUBSTITUTE(TEXT(SOURCE!G1588,"??0"),"  ","")&amp;" &lt;&lt; TAM_MAX_BITS) |"&amp; IF(SOURCE!$S$2-3 &gt;= 0, REPT(" ",SOURCE!$S$2-5+4+1-1-LEN(SUBSTITUTE(SUBSTITUTE(TEXT(SOURCE!H1588,"????0"),"  ","")," ",""))), "")&amp;
      SUBSTITUTE(SUBSTITUTE(TEXT(SOURCE!H1588,"????0"),"  ","")," ","")&amp;","&amp; IF(SOURCE!$T$2-3 &gt;= 0, REPT(" ",SOURCE!$T$2-3-5), "")&amp;
      SOURCE!I1588&amp;" | "&amp; IF(SOURCE!$U$2-LEN(SOURCE!I1588) &gt;= 0, REPT(" ",SOURCE!$U$2-LEN(SOURCE!I1588)), "")&amp;
      SOURCE!J1588&amp;      IF(SOURCE!$V$2-LEN(SOURCE!J1588) &gt;= 0, REPT(" ",SOURCE!$V$2-LEN(SOURCE!J1588)), "")&amp;
  " | "&amp; SOURCE!K1588&amp;      IF(SOURCE!$X$2-LEN(SOURCE!K1588) &gt;= 0, REPT(" ",SOURCE!$X$2-LEN(SOURCE!K1588)), "")&amp;
      "},"&amp;IF(SOURCE!L1588&lt;&gt;"",""&amp;SOURCE!L1588,"")
 )
)
)</f>
        <v>/* 1550 */  { fnLegendre,                  NOPARAM,                     "P" STD_SUB_n,                                 "P" STD_SUB_n,                                 (0 &lt;&lt; TAM_MAX_BITS) |     0, CAT_FNCT | SLS_ENABLED   | US_ENABLED  },</v>
      </c>
    </row>
    <row r="1589" spans="1:1">
      <c r="A1589" s="168" t="str">
        <f>IF(AND(OR(SOURCE!A1589="",ISBLANK(SOURCE!A1589)),SOURCE!B1589&gt;0),IF(ISBLANK(SOURCE!C1589),"",SOURCE!C1589),
IF(SOURCE!B1589&lt;0,VLOOKUP(SOURCE!B1589,lookups!A$1:B$25,2,0),
  IF(ISBLANK(SOURCE!B1589),
    "",
    "/* "&amp;TEXT(SOURCE!B1589,"???0")&amp;" *"&amp;
      SOURCE!C1589&amp;", "&amp; IF(SOURCE!$O$2-LEN(SOURCE!C1589) &gt;= 0, REPT(" ",SOURCE!$O$2-LEN(SOURCE!C1589)), "")&amp;
      SOURCE!D1589&amp;", "&amp; IF(SOURCE!$P$2-LEN(SOURCE!D1589) &gt;= 0, REPT(" ",SOURCE!$P$2-LEN(SOURCE!D1589)), "")&amp;
      SOURCE!E1589&amp;", "&amp; IF(SOURCE!$Q$2-LEN(SOURCE!E1589) &gt;=0, REPT(" ",SOURCE!$Q$2-LEN(SOURCE!E1589)), "")&amp;
      SOURCE!F1589&amp;", "&amp; IF(SOURCE!$R$2-LEN(SOURCE!F1589) &gt;= 0, REPT(" ",SOURCE!$R$2-LEN(SOURCE!F1589)+2), "")&amp;"("&amp;
      SUBSTITUTE(TEXT(SOURCE!G1589,"??0"),"  ","")&amp;" &lt;&lt; TAM_MAX_BITS) |"&amp; IF(SOURCE!$S$2-3 &gt;= 0, REPT(" ",SOURCE!$S$2-5+4+1-1-LEN(SUBSTITUTE(SUBSTITUTE(TEXT(SOURCE!H1589,"????0"),"  ","")," ",""))), "")&amp;
      SUBSTITUTE(SUBSTITUTE(TEXT(SOURCE!H1589,"????0"),"  ","")," ","")&amp;","&amp; IF(SOURCE!$T$2-3 &gt;= 0, REPT(" ",SOURCE!$T$2-3-5), "")&amp;
      SOURCE!I1589&amp;" | "&amp; IF(SOURCE!$U$2-LEN(SOURCE!I1589) &gt;= 0, REPT(" ",SOURCE!$U$2-LEN(SOURCE!I1589)), "")&amp;
      SOURCE!J1589&amp;      IF(SOURCE!$V$2-LEN(SOURCE!J1589) &gt;= 0, REPT(" ",SOURCE!$V$2-LEN(SOURCE!J1589)), "")&amp;
  " | "&amp; SOURCE!K1589&amp;      IF(SOURCE!$X$2-LEN(SOURCE!K1589) &gt;= 0, REPT(" ",SOURCE!$X$2-LEN(SOURCE!K1589)), "")&amp;
      "},"&amp;IF(SOURCE!L1589&lt;&gt;"",""&amp;SOURCE!L1589,"")
 )
)
)</f>
        <v>/* 1551 */  { itemToBeCoded,               NOPARAM,                     "POINT",                                       "POINT",                                       (0 &lt;&lt; TAM_MAX_BITS) |     0, CAT_FNCT | SLS_ENABLED   | US_ENABLED  },</v>
      </c>
    </row>
    <row r="1590" spans="1:1">
      <c r="A1590" s="168" t="str">
        <f>IF(AND(OR(SOURCE!A1590="",ISBLANK(SOURCE!A1590)),SOURCE!B1590&gt;0),IF(ISBLANK(SOURCE!C1590),"",SOURCE!C1590),
IF(SOURCE!B1590&lt;0,VLOOKUP(SOURCE!B1590,lookups!A$1:B$25,2,0),
  IF(ISBLANK(SOURCE!B1590),
    "",
    "/* "&amp;TEXT(SOURCE!B1590,"???0")&amp;" *"&amp;
      SOURCE!C1590&amp;", "&amp; IF(SOURCE!$O$2-LEN(SOURCE!C1590) &gt;= 0, REPT(" ",SOURCE!$O$2-LEN(SOURCE!C1590)), "")&amp;
      SOURCE!D1590&amp;", "&amp; IF(SOURCE!$P$2-LEN(SOURCE!D1590) &gt;= 0, REPT(" ",SOURCE!$P$2-LEN(SOURCE!D1590)), "")&amp;
      SOURCE!E1590&amp;", "&amp; IF(SOURCE!$Q$2-LEN(SOURCE!E1590) &gt;=0, REPT(" ",SOURCE!$Q$2-LEN(SOURCE!E1590)), "")&amp;
      SOURCE!F1590&amp;", "&amp; IF(SOURCE!$R$2-LEN(SOURCE!F1590) &gt;= 0, REPT(" ",SOURCE!$R$2-LEN(SOURCE!F1590)+2), "")&amp;"("&amp;
      SUBSTITUTE(TEXT(SOURCE!G1590,"??0"),"  ","")&amp;" &lt;&lt; TAM_MAX_BITS) |"&amp; IF(SOURCE!$S$2-3 &gt;= 0, REPT(" ",SOURCE!$S$2-5+4+1-1-LEN(SUBSTITUTE(SUBSTITUTE(TEXT(SOURCE!H1590,"????0"),"  ","")," ",""))), "")&amp;
      SUBSTITUTE(SUBSTITUTE(TEXT(SOURCE!H1590,"????0"),"  ","")," ","")&amp;","&amp; IF(SOURCE!$T$2-3 &gt;= 0, REPT(" ",SOURCE!$T$2-3-5), "")&amp;
      SOURCE!I1590&amp;" | "&amp; IF(SOURCE!$U$2-LEN(SOURCE!I1590) &gt;= 0, REPT(" ",SOURCE!$U$2-LEN(SOURCE!I1590)), "")&amp;
      SOURCE!J1590&amp;      IF(SOURCE!$V$2-LEN(SOURCE!J1590) &gt;= 0, REPT(" ",SOURCE!$V$2-LEN(SOURCE!J1590)), "")&amp;
  " | "&amp; SOURCE!K1590&amp;      IF(SOURCE!$X$2-LEN(SOURCE!K1590) &gt;= 0, REPT(" ",SOURCE!$X$2-LEN(SOURCE!K1590)), "")&amp;
      "},"&amp;IF(SOURCE!L1590&lt;&gt;"",""&amp;SOURCE!L1590,"")
 )
)
)</f>
        <v>/* 1552 */  { fnLoad,                      LM_NAMED_VARIABLES,          "LOADV",                                       "LOADV",                                       (0 &lt;&lt; TAM_MAX_BITS) |     0, CAT_FNCT | SLS_ENABLED   | US_ENABLED  },</v>
      </c>
    </row>
    <row r="1591" spans="1:1">
      <c r="A1591" s="168" t="str">
        <f>IF(AND(OR(SOURCE!A1591="",ISBLANK(SOURCE!A1591)),SOURCE!B1591&gt;0),IF(ISBLANK(SOURCE!C1591),"",SOURCE!C1591),
IF(SOURCE!B1591&lt;0,VLOOKUP(SOURCE!B1591,lookups!A$1:B$25,2,0),
  IF(ISBLANK(SOURCE!B1591),
    "",
    "/* "&amp;TEXT(SOURCE!B1591,"???0")&amp;" *"&amp;
      SOURCE!C1591&amp;", "&amp; IF(SOURCE!$O$2-LEN(SOURCE!C1591) &gt;= 0, REPT(" ",SOURCE!$O$2-LEN(SOURCE!C1591)), "")&amp;
      SOURCE!D1591&amp;", "&amp; IF(SOURCE!$P$2-LEN(SOURCE!D1591) &gt;= 0, REPT(" ",SOURCE!$P$2-LEN(SOURCE!D1591)), "")&amp;
      SOURCE!E1591&amp;", "&amp; IF(SOURCE!$Q$2-LEN(SOURCE!E1591) &gt;=0, REPT(" ",SOURCE!$Q$2-LEN(SOURCE!E1591)), "")&amp;
      SOURCE!F1591&amp;", "&amp; IF(SOURCE!$R$2-LEN(SOURCE!F1591) &gt;= 0, REPT(" ",SOURCE!$R$2-LEN(SOURCE!F1591)+2), "")&amp;"("&amp;
      SUBSTITUTE(TEXT(SOURCE!G1591,"??0"),"  ","")&amp;" &lt;&lt; TAM_MAX_BITS) |"&amp; IF(SOURCE!$S$2-3 &gt;= 0, REPT(" ",SOURCE!$S$2-5+4+1-1-LEN(SUBSTITUTE(SUBSTITUTE(TEXT(SOURCE!H1591,"????0"),"  ","")," ",""))), "")&amp;
      SUBSTITUTE(SUBSTITUTE(TEXT(SOURCE!H1591,"????0"),"  ","")," ","")&amp;","&amp; IF(SOURCE!$T$2-3 &gt;= 0, REPT(" ",SOURCE!$T$2-3-5), "")&amp;
      SOURCE!I1591&amp;" | "&amp; IF(SOURCE!$U$2-LEN(SOURCE!I1591) &gt;= 0, REPT(" ",SOURCE!$U$2-LEN(SOURCE!I1591)), "")&amp;
      SOURCE!J1591&amp;      IF(SOURCE!$V$2-LEN(SOURCE!J1591) &gt;= 0, REPT(" ",SOURCE!$V$2-LEN(SOURCE!J1591)), "")&amp;
  " | "&amp; SOURCE!K1591&amp;      IF(SOURCE!$X$2-LEN(SOURCE!K1591) &gt;= 0, REPT(" ",SOURCE!$X$2-LEN(SOURCE!K1591)), "")&amp;
      "},"&amp;IF(SOURCE!L1591&lt;&gt;"",""&amp;SOURCE!L1591,"")
 )
)
)</f>
        <v>/* 1553 */  { itemToBeCoded,               NOPARAM,                     "PopLR",                                       "PopLR",                                       (0 &lt;&lt; TAM_MAX_BITS) |     0, CAT_FNCT | SLS_ENABLED   | US_ENABLED  },</v>
      </c>
    </row>
    <row r="1592" spans="1:1">
      <c r="A1592" s="168" t="str">
        <f>IF(AND(OR(SOURCE!A1592="",ISBLANK(SOURCE!A1592)),SOURCE!B1592&gt;0),IF(ISBLANK(SOURCE!C1592),"",SOURCE!C1592),
IF(SOURCE!B1592&lt;0,VLOOKUP(SOURCE!B1592,lookups!A$1:B$25,2,0),
  IF(ISBLANK(SOURCE!B1592),
    "",
    "/* "&amp;TEXT(SOURCE!B1592,"???0")&amp;" *"&amp;
      SOURCE!C1592&amp;", "&amp; IF(SOURCE!$O$2-LEN(SOURCE!C1592) &gt;= 0, REPT(" ",SOURCE!$O$2-LEN(SOURCE!C1592)), "")&amp;
      SOURCE!D1592&amp;", "&amp; IF(SOURCE!$P$2-LEN(SOURCE!D1592) &gt;= 0, REPT(" ",SOURCE!$P$2-LEN(SOURCE!D1592)), "")&amp;
      SOURCE!E1592&amp;", "&amp; IF(SOURCE!$Q$2-LEN(SOURCE!E1592) &gt;=0, REPT(" ",SOURCE!$Q$2-LEN(SOURCE!E1592)), "")&amp;
      SOURCE!F1592&amp;", "&amp; IF(SOURCE!$R$2-LEN(SOURCE!F1592) &gt;= 0, REPT(" ",SOURCE!$R$2-LEN(SOURCE!F1592)+2), "")&amp;"("&amp;
      SUBSTITUTE(TEXT(SOURCE!G1592,"??0"),"  ","")&amp;" &lt;&lt; TAM_MAX_BITS) |"&amp; IF(SOURCE!$S$2-3 &gt;= 0, REPT(" ",SOURCE!$S$2-5+4+1-1-LEN(SUBSTITUTE(SUBSTITUTE(TEXT(SOURCE!H1592,"????0"),"  ","")," ",""))), "")&amp;
      SUBSTITUTE(SUBSTITUTE(TEXT(SOURCE!H1592,"????0"),"  ","")," ","")&amp;","&amp; IF(SOURCE!$T$2-3 &gt;= 0, REPT(" ",SOURCE!$T$2-3-5), "")&amp;
      SOURCE!I1592&amp;" | "&amp; IF(SOURCE!$U$2-LEN(SOURCE!I1592) &gt;= 0, REPT(" ",SOURCE!$U$2-LEN(SOURCE!I1592)), "")&amp;
      SOURCE!J1592&amp;      IF(SOURCE!$V$2-LEN(SOURCE!J1592) &gt;= 0, REPT(" ",SOURCE!$V$2-LEN(SOURCE!J1592)), "")&amp;
  " | "&amp; SOURCE!K1592&amp;      IF(SOURCE!$X$2-LEN(SOURCE!K1592) &gt;= 0, REPT(" ",SOURCE!$X$2-LEN(SOURCE!K1592)), "")&amp;
      "},"&amp;IF(SOURCE!L1592&lt;&gt;"",""&amp;SOURCE!L1592,"")
 )
)
)</f>
        <v>/* 1554 */  { itemToBeCoded,               NOPARAM,                     "PRCL",                                        "PRCL",                                        (0 &lt;&lt; TAM_MAX_BITS) |     0, CAT_FNCT | SLS_ENABLED   | US_ENABLED  },</v>
      </c>
    </row>
    <row r="1593" spans="1:1">
      <c r="A1593" s="168" t="str">
        <f>IF(AND(OR(SOURCE!A1593="",ISBLANK(SOURCE!A1593)),SOURCE!B1593&gt;0),IF(ISBLANK(SOURCE!C1593),"",SOURCE!C1593),
IF(SOURCE!B1593&lt;0,VLOOKUP(SOURCE!B1593,lookups!A$1:B$25,2,0),
  IF(ISBLANK(SOURCE!B1593),
    "",
    "/* "&amp;TEXT(SOURCE!B1593,"???0")&amp;" *"&amp;
      SOURCE!C1593&amp;", "&amp; IF(SOURCE!$O$2-LEN(SOURCE!C1593) &gt;= 0, REPT(" ",SOURCE!$O$2-LEN(SOURCE!C1593)), "")&amp;
      SOURCE!D1593&amp;", "&amp; IF(SOURCE!$P$2-LEN(SOURCE!D1593) &gt;= 0, REPT(" ",SOURCE!$P$2-LEN(SOURCE!D1593)), "")&amp;
      SOURCE!E1593&amp;", "&amp; IF(SOURCE!$Q$2-LEN(SOURCE!E1593) &gt;=0, REPT(" ",SOURCE!$Q$2-LEN(SOURCE!E1593)), "")&amp;
      SOURCE!F1593&amp;", "&amp; IF(SOURCE!$R$2-LEN(SOURCE!F1593) &gt;= 0, REPT(" ",SOURCE!$R$2-LEN(SOURCE!F1593)+2), "")&amp;"("&amp;
      SUBSTITUTE(TEXT(SOURCE!G1593,"??0"),"  ","")&amp;" &lt;&lt; TAM_MAX_BITS) |"&amp; IF(SOURCE!$S$2-3 &gt;= 0, REPT(" ",SOURCE!$S$2-5+4+1-1-LEN(SUBSTITUTE(SUBSTITUTE(TEXT(SOURCE!H1593,"????0"),"  ","")," ",""))), "")&amp;
      SUBSTITUTE(SUBSTITUTE(TEXT(SOURCE!H1593,"????0"),"  ","")," ","")&amp;","&amp; IF(SOURCE!$T$2-3 &gt;= 0, REPT(" ",SOURCE!$T$2-3-5), "")&amp;
      SOURCE!I1593&amp;" | "&amp; IF(SOURCE!$U$2-LEN(SOURCE!I1593) &gt;= 0, REPT(" ",SOURCE!$U$2-LEN(SOURCE!I1593)), "")&amp;
      SOURCE!J1593&amp;      IF(SOURCE!$V$2-LEN(SOURCE!J1593) &gt;= 0, REPT(" ",SOURCE!$V$2-LEN(SOURCE!J1593)), "")&amp;
  " | "&amp; SOURCE!K1593&amp;      IF(SOURCE!$X$2-LEN(SOURCE!K1593) &gt;= 0, REPT(" ",SOURCE!$X$2-LEN(SOURCE!K1593)), "")&amp;
      "},"&amp;IF(SOURCE!L1593&lt;&gt;"",""&amp;SOURCE!L1593,"")
 )
)
)</f>
        <v>/* 1555 */  { itemToBeCoded,               NOPARAM,                     "PSTO",                                        "PSTO",                                        (0 &lt;&lt; TAM_MAX_BITS) |     0, CAT_FNCT | SLS_ENABLED   | US_ENABLED  },</v>
      </c>
    </row>
    <row r="1594" spans="1:1">
      <c r="A1594" s="168" t="str">
        <f>IF(AND(OR(SOURCE!A1594="",ISBLANK(SOURCE!A1594)),SOURCE!B1594&gt;0),IF(ISBLANK(SOURCE!C1594),"",SOURCE!C1594),
IF(SOURCE!B1594&lt;0,VLOOKUP(SOURCE!B1594,lookups!A$1:B$25,2,0),
  IF(ISBLANK(SOURCE!B1594),
    "",
    "/* "&amp;TEXT(SOURCE!B1594,"???0")&amp;" *"&amp;
      SOURCE!C1594&amp;", "&amp; IF(SOURCE!$O$2-LEN(SOURCE!C1594) &gt;= 0, REPT(" ",SOURCE!$O$2-LEN(SOURCE!C1594)), "")&amp;
      SOURCE!D1594&amp;", "&amp; IF(SOURCE!$P$2-LEN(SOURCE!D1594) &gt;= 0, REPT(" ",SOURCE!$P$2-LEN(SOURCE!D1594)), "")&amp;
      SOURCE!E1594&amp;", "&amp; IF(SOURCE!$Q$2-LEN(SOURCE!E1594) &gt;=0, REPT(" ",SOURCE!$Q$2-LEN(SOURCE!E1594)), "")&amp;
      SOURCE!F1594&amp;", "&amp; IF(SOURCE!$R$2-LEN(SOURCE!F1594) &gt;= 0, REPT(" ",SOURCE!$R$2-LEN(SOURCE!F1594)+2), "")&amp;"("&amp;
      SUBSTITUTE(TEXT(SOURCE!G1594,"??0"),"  ","")&amp;" &lt;&lt; TAM_MAX_BITS) |"&amp; IF(SOURCE!$S$2-3 &gt;= 0, REPT(" ",SOURCE!$S$2-5+4+1-1-LEN(SUBSTITUTE(SUBSTITUTE(TEXT(SOURCE!H1594,"????0"),"  ","")," ",""))), "")&amp;
      SUBSTITUTE(SUBSTITUTE(TEXT(SOURCE!H1594,"????0"),"  ","")," ","")&amp;","&amp; IF(SOURCE!$T$2-3 &gt;= 0, REPT(" ",SOURCE!$T$2-3-5), "")&amp;
      SOURCE!I1594&amp;" | "&amp; IF(SOURCE!$U$2-LEN(SOURCE!I1594) &gt;= 0, REPT(" ",SOURCE!$U$2-LEN(SOURCE!I1594)), "")&amp;
      SOURCE!J1594&amp;      IF(SOURCE!$V$2-LEN(SOURCE!J1594) &gt;= 0, REPT(" ",SOURCE!$V$2-LEN(SOURCE!J1594)), "")&amp;
  " | "&amp; SOURCE!K1594&amp;      IF(SOURCE!$X$2-LEN(SOURCE!K1594) &gt;= 0, REPT(" ",SOURCE!$X$2-LEN(SOURCE!K1594)), "")&amp;
      "},"&amp;IF(SOURCE!L1594&lt;&gt;"",""&amp;SOURCE!L1594,"")
 )
)
)</f>
        <v>/* 1556 */  { itemToBeCoded,               NOPARAM,                     "PUTK",                                        "PUTK",                                        (0 &lt;&lt; TAM_MAX_BITS) |     0, CAT_FNCT | SLS_ENABLED   | US_ENABLED  },</v>
      </c>
    </row>
    <row r="1595" spans="1:1">
      <c r="A1595" s="168" t="str">
        <f>IF(AND(OR(SOURCE!A1595="",ISBLANK(SOURCE!A1595)),SOURCE!B1595&gt;0),IF(ISBLANK(SOURCE!C1595),"",SOURCE!C1595),
IF(SOURCE!B1595&lt;0,VLOOKUP(SOURCE!B1595,lookups!A$1:B$25,2,0),
  IF(ISBLANK(SOURCE!B1595),
    "",
    "/* "&amp;TEXT(SOURCE!B1595,"???0")&amp;" *"&amp;
      SOURCE!C1595&amp;", "&amp; IF(SOURCE!$O$2-LEN(SOURCE!C1595) &gt;= 0, REPT(" ",SOURCE!$O$2-LEN(SOURCE!C1595)), "")&amp;
      SOURCE!D1595&amp;", "&amp; IF(SOURCE!$P$2-LEN(SOURCE!D1595) &gt;= 0, REPT(" ",SOURCE!$P$2-LEN(SOURCE!D1595)), "")&amp;
      SOURCE!E1595&amp;", "&amp; IF(SOURCE!$Q$2-LEN(SOURCE!E1595) &gt;=0, REPT(" ",SOURCE!$Q$2-LEN(SOURCE!E1595)), "")&amp;
      SOURCE!F1595&amp;", "&amp; IF(SOURCE!$R$2-LEN(SOURCE!F1595) &gt;= 0, REPT(" ",SOURCE!$R$2-LEN(SOURCE!F1595)+2), "")&amp;"("&amp;
      SUBSTITUTE(TEXT(SOURCE!G1595,"??0"),"  ","")&amp;" &lt;&lt; TAM_MAX_BITS) |"&amp; IF(SOURCE!$S$2-3 &gt;= 0, REPT(" ",SOURCE!$S$2-5+4+1-1-LEN(SUBSTITUTE(SUBSTITUTE(TEXT(SOURCE!H1595,"????0"),"  ","")," ",""))), "")&amp;
      SUBSTITUTE(SUBSTITUTE(TEXT(SOURCE!H1595,"????0"),"  ","")," ","")&amp;","&amp; IF(SOURCE!$T$2-3 &gt;= 0, REPT(" ",SOURCE!$T$2-3-5), "")&amp;
      SOURCE!I1595&amp;" | "&amp; IF(SOURCE!$U$2-LEN(SOURCE!I1595) &gt;= 0, REPT(" ",SOURCE!$U$2-LEN(SOURCE!I1595)), "")&amp;
      SOURCE!J1595&amp;      IF(SOURCE!$V$2-LEN(SOURCE!J1595) &gt;= 0, REPT(" ",SOURCE!$V$2-LEN(SOURCE!J1595)), "")&amp;
  " | "&amp; SOURCE!K1595&amp;      IF(SOURCE!$X$2-LEN(SOURCE!K1595) &gt;= 0, REPT(" ",SOURCE!$X$2-LEN(SOURCE!K1595)), "")&amp;
      "},"&amp;IF(SOURCE!L1595&lt;&gt;"",""&amp;SOURCE!L1595,"")
 )
)
)</f>
        <v>/* 1557 */  { fnAngularMode,               amRadian,                    "RAD",                                         "RAD",                                         (0 &lt;&lt; TAM_MAX_BITS) |     0, CAT_FNCT | SLS_ENABLED   | US_ENABLED  },</v>
      </c>
    </row>
    <row r="1596" spans="1:1">
      <c r="A1596" s="168" t="str">
        <f>IF(AND(OR(SOURCE!A1596="",ISBLANK(SOURCE!A1596)),SOURCE!B1596&gt;0),IF(ISBLANK(SOURCE!C1596),"",SOURCE!C1596),
IF(SOURCE!B1596&lt;0,VLOOKUP(SOURCE!B1596,lookups!A$1:B$25,2,0),
  IF(ISBLANK(SOURCE!B1596),
    "",
    "/* "&amp;TEXT(SOURCE!B1596,"???0")&amp;" *"&amp;
      SOURCE!C1596&amp;", "&amp; IF(SOURCE!$O$2-LEN(SOURCE!C1596) &gt;= 0, REPT(" ",SOURCE!$O$2-LEN(SOURCE!C1596)), "")&amp;
      SOURCE!D1596&amp;", "&amp; IF(SOURCE!$P$2-LEN(SOURCE!D1596) &gt;= 0, REPT(" ",SOURCE!$P$2-LEN(SOURCE!D1596)), "")&amp;
      SOURCE!E1596&amp;", "&amp; IF(SOURCE!$Q$2-LEN(SOURCE!E1596) &gt;=0, REPT(" ",SOURCE!$Q$2-LEN(SOURCE!E1596)), "")&amp;
      SOURCE!F1596&amp;", "&amp; IF(SOURCE!$R$2-LEN(SOURCE!F1596) &gt;= 0, REPT(" ",SOURCE!$R$2-LEN(SOURCE!F1596)+2), "")&amp;"("&amp;
      SUBSTITUTE(TEXT(SOURCE!G1596,"??0"),"  ","")&amp;" &lt;&lt; TAM_MAX_BITS) |"&amp; IF(SOURCE!$S$2-3 &gt;= 0, REPT(" ",SOURCE!$S$2-5+4+1-1-LEN(SUBSTITUTE(SUBSTITUTE(TEXT(SOURCE!H1596,"????0"),"  ","")," ",""))), "")&amp;
      SUBSTITUTE(SUBSTITUTE(TEXT(SOURCE!H1596,"????0"),"  ","")," ","")&amp;","&amp; IF(SOURCE!$T$2-3 &gt;= 0, REPT(" ",SOURCE!$T$2-3-5), "")&amp;
      SOURCE!I1596&amp;" | "&amp; IF(SOURCE!$U$2-LEN(SOURCE!I1596) &gt;= 0, REPT(" ",SOURCE!$U$2-LEN(SOURCE!I1596)), "")&amp;
      SOURCE!J1596&amp;      IF(SOURCE!$V$2-LEN(SOURCE!J1596) &gt;= 0, REPT(" ",SOURCE!$V$2-LEN(SOURCE!J1596)), "")&amp;
  " | "&amp; SOURCE!K1596&amp;      IF(SOURCE!$X$2-LEN(SOURCE!K1596) &gt;= 0, REPT(" ",SOURCE!$X$2-LEN(SOURCE!K1596)), "")&amp;
      "},"&amp;IF(SOURCE!L1596&lt;&gt;"",""&amp;SOURCE!L1596,"")
 )
)
)</f>
        <v>/* 1558 */  { fnCvtToCurrentAngularMode,   amRadian,                    "RAD" STD_RIGHT_ARROW,                         "RAD" STD_RIGHT_ARROW,                         (0 &lt;&lt; TAM_MAX_BITS) |     0, CAT_FNCT | SLS_ENABLED   | US_ENABLED  },</v>
      </c>
    </row>
    <row r="1597" spans="1:1">
      <c r="A1597" s="168" t="str">
        <f>IF(AND(OR(SOURCE!A1597="",ISBLANK(SOURCE!A1597)),SOURCE!B1597&gt;0),IF(ISBLANK(SOURCE!C1597),"",SOURCE!C1597),
IF(SOURCE!B1597&lt;0,VLOOKUP(SOURCE!B1597,lookups!A$1:B$25,2,0),
  IF(ISBLANK(SOURCE!B1597),
    "",
    "/* "&amp;TEXT(SOURCE!B1597,"???0")&amp;" *"&amp;
      SOURCE!C1597&amp;", "&amp; IF(SOURCE!$O$2-LEN(SOURCE!C1597) &gt;= 0, REPT(" ",SOURCE!$O$2-LEN(SOURCE!C1597)), "")&amp;
      SOURCE!D1597&amp;", "&amp; IF(SOURCE!$P$2-LEN(SOURCE!D1597) &gt;= 0, REPT(" ",SOURCE!$P$2-LEN(SOURCE!D1597)), "")&amp;
      SOURCE!E1597&amp;", "&amp; IF(SOURCE!$Q$2-LEN(SOURCE!E1597) &gt;=0, REPT(" ",SOURCE!$Q$2-LEN(SOURCE!E1597)), "")&amp;
      SOURCE!F1597&amp;", "&amp; IF(SOURCE!$R$2-LEN(SOURCE!F1597) &gt;= 0, REPT(" ",SOURCE!$R$2-LEN(SOURCE!F1597)+2), "")&amp;"("&amp;
      SUBSTITUTE(TEXT(SOURCE!G1597,"??0"),"  ","")&amp;" &lt;&lt; TAM_MAX_BITS) |"&amp; IF(SOURCE!$S$2-3 &gt;= 0, REPT(" ",SOURCE!$S$2-5+4+1-1-LEN(SUBSTITUTE(SUBSTITUTE(TEXT(SOURCE!H1597,"????0"),"  ","")," ",""))), "")&amp;
      SUBSTITUTE(SUBSTITUTE(TEXT(SOURCE!H1597,"????0"),"  ","")," ","")&amp;","&amp; IF(SOURCE!$T$2-3 &gt;= 0, REPT(" ",SOURCE!$T$2-3-5), "")&amp;
      SOURCE!I1597&amp;" | "&amp; IF(SOURCE!$U$2-LEN(SOURCE!I1597) &gt;= 0, REPT(" ",SOURCE!$U$2-LEN(SOURCE!I1597)), "")&amp;
      SOURCE!J1597&amp;      IF(SOURCE!$V$2-LEN(SOURCE!J1597) &gt;= 0, REPT(" ",SOURCE!$V$2-LEN(SOURCE!J1597)), "")&amp;
  " | "&amp; SOURCE!K1597&amp;      IF(SOURCE!$X$2-LEN(SOURCE!K1597) &gt;= 0, REPT(" ",SOURCE!$X$2-LEN(SOURCE!K1597)), "")&amp;
      "},"&amp;IF(SOURCE!L1597&lt;&gt;"",""&amp;SOURCE!L1597,"")
 )
)
)</f>
        <v>/* 1559 */  { fnRandom,                    NOPARAM,                     "RAN#",                                        "RAN#",                                        (0 &lt;&lt; TAM_MAX_BITS) |     0, CAT_FNCT | SLS_ENABLED   | US_ENABLED  },</v>
      </c>
    </row>
    <row r="1598" spans="1:1">
      <c r="A1598" s="168" t="str">
        <f>IF(AND(OR(SOURCE!A1598="",ISBLANK(SOURCE!A1598)),SOURCE!B1598&gt;0),IF(ISBLANK(SOURCE!C1598),"",SOURCE!C1598),
IF(SOURCE!B1598&lt;0,VLOOKUP(SOURCE!B1598,lookups!A$1:B$25,2,0),
  IF(ISBLANK(SOURCE!B1598),
    "",
    "/* "&amp;TEXT(SOURCE!B1598,"???0")&amp;" *"&amp;
      SOURCE!C1598&amp;", "&amp; IF(SOURCE!$O$2-LEN(SOURCE!C1598) &gt;= 0, REPT(" ",SOURCE!$O$2-LEN(SOURCE!C1598)), "")&amp;
      SOURCE!D1598&amp;", "&amp; IF(SOURCE!$P$2-LEN(SOURCE!D1598) &gt;= 0, REPT(" ",SOURCE!$P$2-LEN(SOURCE!D1598)), "")&amp;
      SOURCE!E1598&amp;", "&amp; IF(SOURCE!$Q$2-LEN(SOURCE!E1598) &gt;=0, REPT(" ",SOURCE!$Q$2-LEN(SOURCE!E1598)), "")&amp;
      SOURCE!F1598&amp;", "&amp; IF(SOURCE!$R$2-LEN(SOURCE!F1598) &gt;= 0, REPT(" ",SOURCE!$R$2-LEN(SOURCE!F1598)+2), "")&amp;"("&amp;
      SUBSTITUTE(TEXT(SOURCE!G1598,"??0"),"  ","")&amp;" &lt;&lt; TAM_MAX_BITS) |"&amp; IF(SOURCE!$S$2-3 &gt;= 0, REPT(" ",SOURCE!$S$2-5+4+1-1-LEN(SUBSTITUTE(SUBSTITUTE(TEXT(SOURCE!H1598,"????0"),"  ","")," ",""))), "")&amp;
      SUBSTITUTE(SUBSTITUTE(TEXT(SOURCE!H1598,"????0"),"  ","")," ","")&amp;","&amp; IF(SOURCE!$T$2-3 &gt;= 0, REPT(" ",SOURCE!$T$2-3-5), "")&amp;
      SOURCE!I1598&amp;" | "&amp; IF(SOURCE!$U$2-LEN(SOURCE!I1598) &gt;= 0, REPT(" ",SOURCE!$U$2-LEN(SOURCE!I1598)), "")&amp;
      SOURCE!J1598&amp;      IF(SOURCE!$V$2-LEN(SOURCE!J1598) &gt;= 0, REPT(" ",SOURCE!$V$2-LEN(SOURCE!J1598)), "")&amp;
  " | "&amp; SOURCE!K1598&amp;      IF(SOURCE!$X$2-LEN(SOURCE!K1598) &gt;= 0, REPT(" ",SOURCE!$X$2-LEN(SOURCE!K1598)), "")&amp;
      "},"&amp;IF(SOURCE!L1598&lt;&gt;"",""&amp;SOURCE!L1598,"")
 )
)
)</f>
        <v>/* 1560 */  { registerBrowser,             NOPARAM/*#JM#*/,             "REGS.V",                                      "REGS",                                        (0 &lt;&lt; TAM_MAX_BITS) |     0, CAT_FNCT | SLS_ENABLED   | US_ENABLED  },//JM Changed RBR to REGS</v>
      </c>
    </row>
    <row r="1599" spans="1:1">
      <c r="A1599" s="168" t="str">
        <f>IF(AND(OR(SOURCE!A1599="",ISBLANK(SOURCE!A1599)),SOURCE!B1599&gt;0),IF(ISBLANK(SOURCE!C1599),"",SOURCE!C1599),
IF(SOURCE!B1599&lt;0,VLOOKUP(SOURCE!B1599,lookups!A$1:B$25,2,0),
  IF(ISBLANK(SOURCE!B1599),
    "",
    "/* "&amp;TEXT(SOURCE!B1599,"???0")&amp;" *"&amp;
      SOURCE!C1599&amp;", "&amp; IF(SOURCE!$O$2-LEN(SOURCE!C1599) &gt;= 0, REPT(" ",SOURCE!$O$2-LEN(SOURCE!C1599)), "")&amp;
      SOURCE!D1599&amp;", "&amp; IF(SOURCE!$P$2-LEN(SOURCE!D1599) &gt;= 0, REPT(" ",SOURCE!$P$2-LEN(SOURCE!D1599)), "")&amp;
      SOURCE!E1599&amp;", "&amp; IF(SOURCE!$Q$2-LEN(SOURCE!E1599) &gt;=0, REPT(" ",SOURCE!$Q$2-LEN(SOURCE!E1599)), "")&amp;
      SOURCE!F1599&amp;", "&amp; IF(SOURCE!$R$2-LEN(SOURCE!F1599) &gt;= 0, REPT(" ",SOURCE!$R$2-LEN(SOURCE!F1599)+2), "")&amp;"("&amp;
      SUBSTITUTE(TEXT(SOURCE!G1599,"??0"),"  ","")&amp;" &lt;&lt; TAM_MAX_BITS) |"&amp; IF(SOURCE!$S$2-3 &gt;= 0, REPT(" ",SOURCE!$S$2-5+4+1-1-LEN(SUBSTITUTE(SUBSTITUTE(TEXT(SOURCE!H1599,"????0"),"  ","")," ",""))), "")&amp;
      SUBSTITUTE(SUBSTITUTE(TEXT(SOURCE!H1599,"????0"),"  ","")," ","")&amp;","&amp; IF(SOURCE!$T$2-3 &gt;= 0, REPT(" ",SOURCE!$T$2-3-5), "")&amp;
      SOURCE!I1599&amp;" | "&amp; IF(SOURCE!$U$2-LEN(SOURCE!I1599) &gt;= 0, REPT(" ",SOURCE!$U$2-LEN(SOURCE!I1599)), "")&amp;
      SOURCE!J1599&amp;      IF(SOURCE!$V$2-LEN(SOURCE!J1599) &gt;= 0, REPT(" ",SOURCE!$V$2-LEN(SOURCE!J1599)), "")&amp;
  " | "&amp; SOURCE!K1599&amp;      IF(SOURCE!$X$2-LEN(SOURCE!K1599) &gt;= 0, REPT(" ",SOURCE!$X$2-LEN(SOURCE!K1599)), "")&amp;
      "},"&amp;IF(SOURCE!L1599&lt;&gt;"",""&amp;SOURCE!L1599,"")
 )
)
)</f>
        <v>/* 1561 */  { fnRecallConfig,              NOPARAM,                     "RCLCFG",                                      "Config",                                      (0 &lt;&lt; TAM_MAX_BITS) |     0, CAT_FNCT | SLS_ENABLED   | US_ENABLED  },</v>
      </c>
    </row>
    <row r="1600" spans="1:1">
      <c r="A1600" s="168" t="str">
        <f>IF(AND(OR(SOURCE!A1600="",ISBLANK(SOURCE!A1600)),SOURCE!B1600&gt;0),IF(ISBLANK(SOURCE!C1600),"",SOURCE!C1600),
IF(SOURCE!B1600&lt;0,VLOOKUP(SOURCE!B1600,lookups!A$1:B$25,2,0),
  IF(ISBLANK(SOURCE!B1600),
    "",
    "/* "&amp;TEXT(SOURCE!B1600,"???0")&amp;" *"&amp;
      SOURCE!C1600&amp;", "&amp; IF(SOURCE!$O$2-LEN(SOURCE!C1600) &gt;= 0, REPT(" ",SOURCE!$O$2-LEN(SOURCE!C1600)), "")&amp;
      SOURCE!D1600&amp;", "&amp; IF(SOURCE!$P$2-LEN(SOURCE!D1600) &gt;= 0, REPT(" ",SOURCE!$P$2-LEN(SOURCE!D1600)), "")&amp;
      SOURCE!E1600&amp;", "&amp; IF(SOURCE!$Q$2-LEN(SOURCE!E1600) &gt;=0, REPT(" ",SOURCE!$Q$2-LEN(SOURCE!E1600)), "")&amp;
      SOURCE!F1600&amp;", "&amp; IF(SOURCE!$R$2-LEN(SOURCE!F1600) &gt;= 0, REPT(" ",SOURCE!$R$2-LEN(SOURCE!F1600)+2), "")&amp;"("&amp;
      SUBSTITUTE(TEXT(SOURCE!G1600,"??0"),"  ","")&amp;" &lt;&lt; TAM_MAX_BITS) |"&amp; IF(SOURCE!$S$2-3 &gt;= 0, REPT(" ",SOURCE!$S$2-5+4+1-1-LEN(SUBSTITUTE(SUBSTITUTE(TEXT(SOURCE!H1600,"????0"),"  ","")," ",""))), "")&amp;
      SUBSTITUTE(SUBSTITUTE(TEXT(SOURCE!H1600,"????0"),"  ","")," ","")&amp;","&amp; IF(SOURCE!$T$2-3 &gt;= 0, REPT(" ",SOURCE!$T$2-3-5), "")&amp;
      SOURCE!I1600&amp;" | "&amp; IF(SOURCE!$U$2-LEN(SOURCE!I1600) &gt;= 0, REPT(" ",SOURCE!$U$2-LEN(SOURCE!I1600)), "")&amp;
      SOURCE!J1600&amp;      IF(SOURCE!$V$2-LEN(SOURCE!J1600) &gt;= 0, REPT(" ",SOURCE!$V$2-LEN(SOURCE!J1600)), "")&amp;
  " | "&amp; SOURCE!K1600&amp;      IF(SOURCE!$X$2-LEN(SOURCE!K1600) &gt;= 0, REPT(" ",SOURCE!$X$2-LEN(SOURCE!K1600)), "")&amp;
      "},"&amp;IF(SOURCE!L1600&lt;&gt;"",""&amp;SOURCE!L1600,"")
 )
)
)</f>
        <v>/* 1562 */  { fnRecallElement,             NOPARAM,                     "RCLEL",                                       "RCLEL",                                       (0 &lt;&lt; TAM_MAX_BITS) |     0, CAT_FNCT | SLS_ENABLED   | US_ENABLED  },</v>
      </c>
    </row>
    <row r="1601" spans="1:1">
      <c r="A1601" s="168" t="str">
        <f>IF(AND(OR(SOURCE!A1601="",ISBLANK(SOURCE!A1601)),SOURCE!B1601&gt;0),IF(ISBLANK(SOURCE!C1601),"",SOURCE!C1601),
IF(SOURCE!B1601&lt;0,VLOOKUP(SOURCE!B1601,lookups!A$1:B$25,2,0),
  IF(ISBLANK(SOURCE!B1601),
    "",
    "/* "&amp;TEXT(SOURCE!B1601,"???0")&amp;" *"&amp;
      SOURCE!C1601&amp;", "&amp; IF(SOURCE!$O$2-LEN(SOURCE!C1601) &gt;= 0, REPT(" ",SOURCE!$O$2-LEN(SOURCE!C1601)), "")&amp;
      SOURCE!D1601&amp;", "&amp; IF(SOURCE!$P$2-LEN(SOURCE!D1601) &gt;= 0, REPT(" ",SOURCE!$P$2-LEN(SOURCE!D1601)), "")&amp;
      SOURCE!E1601&amp;", "&amp; IF(SOURCE!$Q$2-LEN(SOURCE!E1601) &gt;=0, REPT(" ",SOURCE!$Q$2-LEN(SOURCE!E1601)), "")&amp;
      SOURCE!F1601&amp;", "&amp; IF(SOURCE!$R$2-LEN(SOURCE!F1601) &gt;= 0, REPT(" ",SOURCE!$R$2-LEN(SOURCE!F1601)+2), "")&amp;"("&amp;
      SUBSTITUTE(TEXT(SOURCE!G1601,"??0"),"  ","")&amp;" &lt;&lt; TAM_MAX_BITS) |"&amp; IF(SOURCE!$S$2-3 &gt;= 0, REPT(" ",SOURCE!$S$2-5+4+1-1-LEN(SUBSTITUTE(SUBSTITUTE(TEXT(SOURCE!H1601,"????0"),"  ","")," ",""))), "")&amp;
      SUBSTITUTE(SUBSTITUTE(TEXT(SOURCE!H1601,"????0"),"  ","")," ","")&amp;","&amp; IF(SOURCE!$T$2-3 &gt;= 0, REPT(" ",SOURCE!$T$2-3-5), "")&amp;
      SOURCE!I1601&amp;" | "&amp; IF(SOURCE!$U$2-LEN(SOURCE!I1601) &gt;= 0, REPT(" ",SOURCE!$U$2-LEN(SOURCE!I1601)), "")&amp;
      SOURCE!J1601&amp;      IF(SOURCE!$V$2-LEN(SOURCE!J1601) &gt;= 0, REPT(" ",SOURCE!$V$2-LEN(SOURCE!J1601)), "")&amp;
  " | "&amp; SOURCE!K1601&amp;      IF(SOURCE!$X$2-LEN(SOURCE!K1601) &gt;= 0, REPT(" ",SOURCE!$X$2-LEN(SOURCE!K1601)), "")&amp;
      "},"&amp;IF(SOURCE!L1601&lt;&gt;"",""&amp;SOURCE!L1601,"")
 )
)
)</f>
        <v>/* 1563 */  { fnRecallIJ,                  NOPARAM,                     "RCLIJ",                                       "RCLIJ",                                       (0 &lt;&lt; TAM_MAX_BITS) |     0, CAT_FNCT | SLS_ENABLED   | US_ENABLED  },</v>
      </c>
    </row>
    <row r="1602" spans="1:1">
      <c r="A1602" s="168" t="str">
        <f>IF(AND(OR(SOURCE!A1602="",ISBLANK(SOURCE!A1602)),SOURCE!B1602&gt;0),IF(ISBLANK(SOURCE!C1602),"",SOURCE!C1602),
IF(SOURCE!B1602&lt;0,VLOOKUP(SOURCE!B1602,lookups!A$1:B$25,2,0),
  IF(ISBLANK(SOURCE!B1602),
    "",
    "/* "&amp;TEXT(SOURCE!B1602,"???0")&amp;" *"&amp;
      SOURCE!C1602&amp;", "&amp; IF(SOURCE!$O$2-LEN(SOURCE!C1602) &gt;= 0, REPT(" ",SOURCE!$O$2-LEN(SOURCE!C1602)), "")&amp;
      SOURCE!D1602&amp;", "&amp; IF(SOURCE!$P$2-LEN(SOURCE!D1602) &gt;= 0, REPT(" ",SOURCE!$P$2-LEN(SOURCE!D1602)), "")&amp;
      SOURCE!E1602&amp;", "&amp; IF(SOURCE!$Q$2-LEN(SOURCE!E1602) &gt;=0, REPT(" ",SOURCE!$Q$2-LEN(SOURCE!E1602)), "")&amp;
      SOURCE!F1602&amp;", "&amp; IF(SOURCE!$R$2-LEN(SOURCE!F1602) &gt;= 0, REPT(" ",SOURCE!$R$2-LEN(SOURCE!F1602)+2), "")&amp;"("&amp;
      SUBSTITUTE(TEXT(SOURCE!G1602,"??0"),"  ","")&amp;" &lt;&lt; TAM_MAX_BITS) |"&amp; IF(SOURCE!$S$2-3 &gt;= 0, REPT(" ",SOURCE!$S$2-5+4+1-1-LEN(SUBSTITUTE(SUBSTITUTE(TEXT(SOURCE!H1602,"????0"),"  ","")," ",""))), "")&amp;
      SUBSTITUTE(SUBSTITUTE(TEXT(SOURCE!H1602,"????0"),"  ","")," ","")&amp;","&amp; IF(SOURCE!$T$2-3 &gt;= 0, REPT(" ",SOURCE!$T$2-3-5), "")&amp;
      SOURCE!I1602&amp;" | "&amp; IF(SOURCE!$U$2-LEN(SOURCE!I1602) &gt;= 0, REPT(" ",SOURCE!$U$2-LEN(SOURCE!I1602)), "")&amp;
      SOURCE!J1602&amp;      IF(SOURCE!$V$2-LEN(SOURCE!J1602) &gt;= 0, REPT(" ",SOURCE!$V$2-LEN(SOURCE!J1602)), "")&amp;
  " | "&amp; SOURCE!K1602&amp;      IF(SOURCE!$X$2-LEN(SOURCE!K1602) &gt;= 0, REPT(" ",SOURCE!$X$2-LEN(SOURCE!K1602)), "")&amp;
      "},"&amp;IF(SOURCE!L1602&lt;&gt;"",""&amp;SOURCE!L1602,"")
 )
)
)</f>
        <v>/* 1564 */  { fnRecallStack,               TM_REGISTER,                 "RCLS",                                        "RCLS",                                        (0 &lt;&lt; TAM_MAX_BITS) |    99, CAT_FNCT | SLS_ENABLED   | US_ENABLED  },</v>
      </c>
    </row>
    <row r="1603" spans="1:1">
      <c r="A1603" s="168" t="str">
        <f>IF(AND(OR(SOURCE!A1603="",ISBLANK(SOURCE!A1603)),SOURCE!B1603&gt;0),IF(ISBLANK(SOURCE!C1603),"",SOURCE!C1603),
IF(SOURCE!B1603&lt;0,VLOOKUP(SOURCE!B1603,lookups!A$1:B$25,2,0),
  IF(ISBLANK(SOURCE!B1603),
    "",
    "/* "&amp;TEXT(SOURCE!B1603,"???0")&amp;" *"&amp;
      SOURCE!C1603&amp;", "&amp; IF(SOURCE!$O$2-LEN(SOURCE!C1603) &gt;= 0, REPT(" ",SOURCE!$O$2-LEN(SOURCE!C1603)), "")&amp;
      SOURCE!D1603&amp;", "&amp; IF(SOURCE!$P$2-LEN(SOURCE!D1603) &gt;= 0, REPT(" ",SOURCE!$P$2-LEN(SOURCE!D1603)), "")&amp;
      SOURCE!E1603&amp;", "&amp; IF(SOURCE!$Q$2-LEN(SOURCE!E1603) &gt;=0, REPT(" ",SOURCE!$Q$2-LEN(SOURCE!E1603)), "")&amp;
      SOURCE!F1603&amp;", "&amp; IF(SOURCE!$R$2-LEN(SOURCE!F1603) &gt;= 0, REPT(" ",SOURCE!$R$2-LEN(SOURCE!F1603)+2), "")&amp;"("&amp;
      SUBSTITUTE(TEXT(SOURCE!G1603,"??0"),"  ","")&amp;" &lt;&lt; TAM_MAX_BITS) |"&amp; IF(SOURCE!$S$2-3 &gt;= 0, REPT(" ",SOURCE!$S$2-5+4+1-1-LEN(SUBSTITUTE(SUBSTITUTE(TEXT(SOURCE!H1603,"????0"),"  ","")," ",""))), "")&amp;
      SUBSTITUTE(SUBSTITUTE(TEXT(SOURCE!H1603,"????0"),"  ","")," ","")&amp;","&amp; IF(SOURCE!$T$2-3 &gt;= 0, REPT(" ",SOURCE!$T$2-3-5), "")&amp;
      SOURCE!I1603&amp;" | "&amp; IF(SOURCE!$U$2-LEN(SOURCE!I1603) &gt;= 0, REPT(" ",SOURCE!$U$2-LEN(SOURCE!I1603)), "")&amp;
      SOURCE!J1603&amp;      IF(SOURCE!$V$2-LEN(SOURCE!J1603) &gt;= 0, REPT(" ",SOURCE!$V$2-LEN(SOURCE!J1603)), "")&amp;
  " | "&amp; SOURCE!K1603&amp;      IF(SOURCE!$X$2-LEN(SOURCE!K1603) &gt;= 0, REPT(" ",SOURCE!$X$2-LEN(SOURCE!K1603)), "")&amp;
      "},"&amp;IF(SOURCE!L1603&lt;&gt;"",""&amp;SOURCE!L1603,"")
 )
)
)</f>
        <v>/* 1565 */  { fnRdp,                       TM_VALUE,                    "RDP",                                         "RDP",                                         (0 &lt;&lt; TAM_MAX_BITS) |    99, CAT_FNCT | SLS_ENABLED   | US_ENABLED  },</v>
      </c>
    </row>
    <row r="1604" spans="1:1">
      <c r="A1604" s="168" t="str">
        <f>IF(AND(OR(SOURCE!A1604="",ISBLANK(SOURCE!A1604)),SOURCE!B1604&gt;0),IF(ISBLANK(SOURCE!C1604),"",SOURCE!C1604),
IF(SOURCE!B1604&lt;0,VLOOKUP(SOURCE!B1604,lookups!A$1:B$25,2,0),
  IF(ISBLANK(SOURCE!B1604),
    "",
    "/* "&amp;TEXT(SOURCE!B1604,"???0")&amp;" *"&amp;
      SOURCE!C1604&amp;", "&amp; IF(SOURCE!$O$2-LEN(SOURCE!C1604) &gt;= 0, REPT(" ",SOURCE!$O$2-LEN(SOURCE!C1604)), "")&amp;
      SOURCE!D1604&amp;", "&amp; IF(SOURCE!$P$2-LEN(SOURCE!D1604) &gt;= 0, REPT(" ",SOURCE!$P$2-LEN(SOURCE!D1604)), "")&amp;
      SOURCE!E1604&amp;", "&amp; IF(SOURCE!$Q$2-LEN(SOURCE!E1604) &gt;=0, REPT(" ",SOURCE!$Q$2-LEN(SOURCE!E1604)), "")&amp;
      SOURCE!F1604&amp;", "&amp; IF(SOURCE!$R$2-LEN(SOURCE!F1604) &gt;= 0, REPT(" ",SOURCE!$R$2-LEN(SOURCE!F1604)+2), "")&amp;"("&amp;
      SUBSTITUTE(TEXT(SOURCE!G1604,"??0"),"  ","")&amp;" &lt;&lt; TAM_MAX_BITS) |"&amp; IF(SOURCE!$S$2-3 &gt;= 0, REPT(" ",SOURCE!$S$2-5+4+1-1-LEN(SUBSTITUTE(SUBSTITUTE(TEXT(SOURCE!H1604,"????0"),"  ","")," ",""))), "")&amp;
      SUBSTITUTE(SUBSTITUTE(TEXT(SOURCE!H1604,"????0"),"  ","")," ","")&amp;","&amp; IF(SOURCE!$T$2-3 &gt;= 0, REPT(" ",SOURCE!$T$2-3-5), "")&amp;
      SOURCE!I1604&amp;" | "&amp; IF(SOURCE!$U$2-LEN(SOURCE!I1604) &gt;= 0, REPT(" ",SOURCE!$U$2-LEN(SOURCE!I1604)), "")&amp;
      SOURCE!J1604&amp;      IF(SOURCE!$V$2-LEN(SOURCE!J1604) &gt;= 0, REPT(" ",SOURCE!$V$2-LEN(SOURCE!J1604)), "")&amp;
  " | "&amp; SOURCE!K1604&amp;      IF(SOURCE!$X$2-LEN(SOURCE!K1604) &gt;= 0, REPT(" ",SOURCE!$X$2-LEN(SOURCE!K1604)), "")&amp;
      "},"&amp;IF(SOURCE!L1604&lt;&gt;"",""&amp;SOURCE!L1604,"")
 )
)
)</f>
        <v>/* 1566 */  { fnRealPart,                  NOPARAM,                     "Re",                                          "Re",                                          (0 &lt;&lt; TAM_MAX_BITS) |     0, CAT_FNCT | SLS_ENABLED   | US_ENABLED  },</v>
      </c>
    </row>
    <row r="1605" spans="1:1">
      <c r="A1605" s="168" t="str">
        <f>IF(AND(OR(SOURCE!A1605="",ISBLANK(SOURCE!A1605)),SOURCE!B1605&gt;0),IF(ISBLANK(SOURCE!C1605),"",SOURCE!C1605),
IF(SOURCE!B1605&lt;0,VLOOKUP(SOURCE!B1605,lookups!A$1:B$25,2,0),
  IF(ISBLANK(SOURCE!B1605),
    "",
    "/* "&amp;TEXT(SOURCE!B1605,"???0")&amp;" *"&amp;
      SOURCE!C1605&amp;", "&amp; IF(SOURCE!$O$2-LEN(SOURCE!C1605) &gt;= 0, REPT(" ",SOURCE!$O$2-LEN(SOURCE!C1605)), "")&amp;
      SOURCE!D1605&amp;", "&amp; IF(SOURCE!$P$2-LEN(SOURCE!D1605) &gt;= 0, REPT(" ",SOURCE!$P$2-LEN(SOURCE!D1605)), "")&amp;
      SOURCE!E1605&amp;", "&amp; IF(SOURCE!$Q$2-LEN(SOURCE!E1605) &gt;=0, REPT(" ",SOURCE!$Q$2-LEN(SOURCE!E1605)), "")&amp;
      SOURCE!F1605&amp;", "&amp; IF(SOURCE!$R$2-LEN(SOURCE!F1605) &gt;= 0, REPT(" ",SOURCE!$R$2-LEN(SOURCE!F1605)+2), "")&amp;"("&amp;
      SUBSTITUTE(TEXT(SOURCE!G1605,"??0"),"  ","")&amp;" &lt;&lt; TAM_MAX_BITS) |"&amp; IF(SOURCE!$S$2-3 &gt;= 0, REPT(" ",SOURCE!$S$2-5+4+1-1-LEN(SUBSTITUTE(SUBSTITUTE(TEXT(SOURCE!H1605,"????0"),"  ","")," ",""))), "")&amp;
      SUBSTITUTE(SUBSTITUTE(TEXT(SOURCE!H1605,"????0"),"  ","")," ","")&amp;","&amp; IF(SOURCE!$T$2-3 &gt;= 0, REPT(" ",SOURCE!$T$2-3-5), "")&amp;
      SOURCE!I1605&amp;" | "&amp; IF(SOURCE!$U$2-LEN(SOURCE!I1605) &gt;= 0, REPT(" ",SOURCE!$U$2-LEN(SOURCE!I1605)), "")&amp;
      SOURCE!J1605&amp;      IF(SOURCE!$V$2-LEN(SOURCE!J1605) &gt;= 0, REPT(" ",SOURCE!$V$2-LEN(SOURCE!J1605)), "")&amp;
  " | "&amp; SOURCE!K1605&amp;      IF(SOURCE!$X$2-LEN(SOURCE!K1605) &gt;= 0, REPT(" ",SOURCE!$X$2-LEN(SOURCE!K1605)), "")&amp;
      "},"&amp;IF(SOURCE!L1605&lt;&gt;"",""&amp;SOURCE!L1605,"")
 )
)
)</f>
        <v>/* 1567 */  { itemToBeCoded,               NOPARAM,                     "RECV",                                        "RECV",                                        (0 &lt;&lt; TAM_MAX_BITS) |     0, CAT_FNCT | SLS_ENABLED   | US_ENABLED  },</v>
      </c>
    </row>
    <row r="1606" spans="1:1">
      <c r="A1606" s="168" t="str">
        <f>IF(AND(OR(SOURCE!A1606="",ISBLANK(SOURCE!A1606)),SOURCE!B1606&gt;0),IF(ISBLANK(SOURCE!C1606),"",SOURCE!C1606),
IF(SOURCE!B1606&lt;0,VLOOKUP(SOURCE!B1606,lookups!A$1:B$25,2,0),
  IF(ISBLANK(SOURCE!B1606),
    "",
    "/* "&amp;TEXT(SOURCE!B1606,"???0")&amp;" *"&amp;
      SOURCE!C1606&amp;", "&amp; IF(SOURCE!$O$2-LEN(SOURCE!C1606) &gt;= 0, REPT(" ",SOURCE!$O$2-LEN(SOURCE!C1606)), "")&amp;
      SOURCE!D1606&amp;", "&amp; IF(SOURCE!$P$2-LEN(SOURCE!D1606) &gt;= 0, REPT(" ",SOURCE!$P$2-LEN(SOURCE!D1606)), "")&amp;
      SOURCE!E1606&amp;", "&amp; IF(SOURCE!$Q$2-LEN(SOURCE!E1606) &gt;=0, REPT(" ",SOURCE!$Q$2-LEN(SOURCE!E1606)), "")&amp;
      SOURCE!F1606&amp;", "&amp; IF(SOURCE!$R$2-LEN(SOURCE!F1606) &gt;= 0, REPT(" ",SOURCE!$R$2-LEN(SOURCE!F1606)+2), "")&amp;"("&amp;
      SUBSTITUTE(TEXT(SOURCE!G1606,"??0"),"  ","")&amp;" &lt;&lt; TAM_MAX_BITS) |"&amp; IF(SOURCE!$S$2-3 &gt;= 0, REPT(" ",SOURCE!$S$2-5+4+1-1-LEN(SUBSTITUTE(SUBSTITUTE(TEXT(SOURCE!H1606,"????0"),"  ","")," ",""))), "")&amp;
      SUBSTITUTE(SUBSTITUTE(TEXT(SOURCE!H1606,"????0"),"  ","")," ","")&amp;","&amp; IF(SOURCE!$T$2-3 &gt;= 0, REPT(" ",SOURCE!$T$2-3-5), "")&amp;
      SOURCE!I1606&amp;" | "&amp; IF(SOURCE!$U$2-LEN(SOURCE!I1606) &gt;= 0, REPT(" ",SOURCE!$U$2-LEN(SOURCE!I1606)), "")&amp;
      SOURCE!J1606&amp;      IF(SOURCE!$V$2-LEN(SOURCE!J1606) &gt;= 0, REPT(" ",SOURCE!$V$2-LEN(SOURCE!J1606)), "")&amp;
  " | "&amp; SOURCE!K1606&amp;      IF(SOURCE!$X$2-LEN(SOURCE!K1606) &gt;= 0, REPT(" ",SOURCE!$X$2-LEN(SOURCE!K1606)), "")&amp;
      "},"&amp;IF(SOURCE!L1606&lt;&gt;"",""&amp;SOURCE!L1606,"")
 )
)
)</f>
        <v>/* 1568 */  { fnReset,                     NOT_CONFIRMED,               "RESET",                                       "RESET",                                       (0 &lt;&lt; TAM_MAX_BITS) |     0, CAT_FNCT | SLS_ENABLED   | US_ENABLED  },</v>
      </c>
    </row>
    <row r="1607" spans="1:1">
      <c r="A1607" s="168" t="str">
        <f>IF(AND(OR(SOURCE!A1607="",ISBLANK(SOURCE!A1607)),SOURCE!B1607&gt;0),IF(ISBLANK(SOURCE!C1607),"",SOURCE!C1607),
IF(SOURCE!B1607&lt;0,VLOOKUP(SOURCE!B1607,lookups!A$1:B$25,2,0),
  IF(ISBLANK(SOURCE!B1607),
    "",
    "/* "&amp;TEXT(SOURCE!B1607,"???0")&amp;" *"&amp;
      SOURCE!C1607&amp;", "&amp; IF(SOURCE!$O$2-LEN(SOURCE!C1607) &gt;= 0, REPT(" ",SOURCE!$O$2-LEN(SOURCE!C1607)), "")&amp;
      SOURCE!D1607&amp;", "&amp; IF(SOURCE!$P$2-LEN(SOURCE!D1607) &gt;= 0, REPT(" ",SOURCE!$P$2-LEN(SOURCE!D1607)), "")&amp;
      SOURCE!E1607&amp;", "&amp; IF(SOURCE!$Q$2-LEN(SOURCE!E1607) &gt;=0, REPT(" ",SOURCE!$Q$2-LEN(SOURCE!E1607)), "")&amp;
      SOURCE!F1607&amp;", "&amp; IF(SOURCE!$R$2-LEN(SOURCE!F1607) &gt;= 0, REPT(" ",SOURCE!$R$2-LEN(SOURCE!F1607)+2), "")&amp;"("&amp;
      SUBSTITUTE(TEXT(SOURCE!G1607,"??0"),"  ","")&amp;" &lt;&lt; TAM_MAX_BITS) |"&amp; IF(SOURCE!$S$2-3 &gt;= 0, REPT(" ",SOURCE!$S$2-5+4+1-1-LEN(SUBSTITUTE(SUBSTITUTE(TEXT(SOURCE!H1607,"????0"),"  ","")," ",""))), "")&amp;
      SUBSTITUTE(SUBSTITUTE(TEXT(SOURCE!H1607,"????0"),"  ","")," ","")&amp;","&amp; IF(SOURCE!$T$2-3 &gt;= 0, REPT(" ",SOURCE!$T$2-3-5), "")&amp;
      SOURCE!I1607&amp;" | "&amp; IF(SOURCE!$U$2-LEN(SOURCE!I1607) &gt;= 0, REPT(" ",SOURCE!$U$2-LEN(SOURCE!I1607)), "")&amp;
      SOURCE!J1607&amp;      IF(SOURCE!$V$2-LEN(SOURCE!J1607) &gt;= 0, REPT(" ",SOURCE!$V$2-LEN(SOURCE!J1607)), "")&amp;
  " | "&amp; SOURCE!K1607&amp;      IF(SOURCE!$X$2-LEN(SOURCE!K1607) &gt;= 0, REPT(" ",SOURCE!$X$2-LEN(SOURCE!K1607)), "")&amp;
      "},"&amp;IF(SOURCE!L1607&lt;&gt;"",""&amp;SOURCE!L1607,"")
 )
)
)</f>
        <v>/* 1569 */  { fnReToCx,                    NOPARAM,                     "RE" STD_RIGHT_ARROW "CX",                     "RE" STD_RIGHT_ARROW "CX",                     (0 &lt;&lt; TAM_MAX_BITS) |     0, CAT_FNCT | SLS_ENABLED   | US_ENABLED  },</v>
      </c>
    </row>
    <row r="1608" spans="1:1">
      <c r="A1608" s="168" t="str">
        <f>IF(AND(OR(SOURCE!A1608="",ISBLANK(SOURCE!A1608)),SOURCE!B1608&gt;0),IF(ISBLANK(SOURCE!C1608),"",SOURCE!C1608),
IF(SOURCE!B1608&lt;0,VLOOKUP(SOURCE!B1608,lookups!A$1:B$25,2,0),
  IF(ISBLANK(SOURCE!B1608),
    "",
    "/* "&amp;TEXT(SOURCE!B1608,"???0")&amp;" *"&amp;
      SOURCE!C1608&amp;", "&amp; IF(SOURCE!$O$2-LEN(SOURCE!C1608) &gt;= 0, REPT(" ",SOURCE!$O$2-LEN(SOURCE!C1608)), "")&amp;
      SOURCE!D1608&amp;", "&amp; IF(SOURCE!$P$2-LEN(SOURCE!D1608) &gt;= 0, REPT(" ",SOURCE!$P$2-LEN(SOURCE!D1608)), "")&amp;
      SOURCE!E1608&amp;", "&amp; IF(SOURCE!$Q$2-LEN(SOURCE!E1608) &gt;=0, REPT(" ",SOURCE!$Q$2-LEN(SOURCE!E1608)), "")&amp;
      SOURCE!F1608&amp;", "&amp; IF(SOURCE!$R$2-LEN(SOURCE!F1608) &gt;= 0, REPT(" ",SOURCE!$R$2-LEN(SOURCE!F1608)+2), "")&amp;"("&amp;
      SUBSTITUTE(TEXT(SOURCE!G1608,"??0"),"  ","")&amp;" &lt;&lt; TAM_MAX_BITS) |"&amp; IF(SOURCE!$S$2-3 &gt;= 0, REPT(" ",SOURCE!$S$2-5+4+1-1-LEN(SUBSTITUTE(SUBSTITUTE(TEXT(SOURCE!H1608,"????0"),"  ","")," ",""))), "")&amp;
      SUBSTITUTE(SUBSTITUTE(TEXT(SOURCE!H1608,"????0"),"  ","")," ","")&amp;","&amp; IF(SOURCE!$T$2-3 &gt;= 0, REPT(" ",SOURCE!$T$2-3-5), "")&amp;
      SOURCE!I1608&amp;" | "&amp; IF(SOURCE!$U$2-LEN(SOURCE!I1608) &gt;= 0, REPT(" ",SOURCE!$U$2-LEN(SOURCE!I1608)), "")&amp;
      SOURCE!J1608&amp;      IF(SOURCE!$V$2-LEN(SOURCE!J1608) &gt;= 0, REPT(" ",SOURCE!$V$2-LEN(SOURCE!J1608)), "")&amp;
  " | "&amp; SOURCE!K1608&amp;      IF(SOURCE!$X$2-LEN(SOURCE!K1608) &gt;= 0, REPT(" ",SOURCE!$X$2-LEN(SOURCE!K1608)), "")&amp;
      "},"&amp;IF(SOURCE!L1608&lt;&gt;"",""&amp;SOURCE!L1608,"")
 )
)
)</f>
        <v>/* 1570 */  { fnSwapRealImaginary,         NOPARAM,                     "Re" STD_LEFT_RIGHT_ARROWS "Im",               "Re" STD_LEFT_RIGHT_ARROWS "Im",               (0 &lt;&lt; TAM_MAX_BITS) |     0, CAT_FNCT | SLS_ENABLED   | US_ENABLED  },</v>
      </c>
    </row>
    <row r="1609" spans="1:1">
      <c r="A1609" s="168" t="str">
        <f>IF(AND(OR(SOURCE!A1609="",ISBLANK(SOURCE!A1609)),SOURCE!B1609&gt;0),IF(ISBLANK(SOURCE!C1609),"",SOURCE!C1609),
IF(SOURCE!B1609&lt;0,VLOOKUP(SOURCE!B1609,lookups!A$1:B$25,2,0),
  IF(ISBLANK(SOURCE!B1609),
    "",
    "/* "&amp;TEXT(SOURCE!B1609,"???0")&amp;" *"&amp;
      SOURCE!C1609&amp;", "&amp; IF(SOURCE!$O$2-LEN(SOURCE!C1609) &gt;= 0, REPT(" ",SOURCE!$O$2-LEN(SOURCE!C1609)), "")&amp;
      SOURCE!D1609&amp;", "&amp; IF(SOURCE!$P$2-LEN(SOURCE!D1609) &gt;= 0, REPT(" ",SOURCE!$P$2-LEN(SOURCE!D1609)), "")&amp;
      SOURCE!E1609&amp;", "&amp; IF(SOURCE!$Q$2-LEN(SOURCE!E1609) &gt;=0, REPT(" ",SOURCE!$Q$2-LEN(SOURCE!E1609)), "")&amp;
      SOURCE!F1609&amp;", "&amp; IF(SOURCE!$R$2-LEN(SOURCE!F1609) &gt;= 0, REPT(" ",SOURCE!$R$2-LEN(SOURCE!F1609)+2), "")&amp;"("&amp;
      SUBSTITUTE(TEXT(SOURCE!G1609,"??0"),"  ","")&amp;" &lt;&lt; TAM_MAX_BITS) |"&amp; IF(SOURCE!$S$2-3 &gt;= 0, REPT(" ",SOURCE!$S$2-5+4+1-1-LEN(SUBSTITUTE(SUBSTITUTE(TEXT(SOURCE!H1609,"????0"),"  ","")," ",""))), "")&amp;
      SUBSTITUTE(SUBSTITUTE(TEXT(SOURCE!H1609,"????0"),"  ","")," ","")&amp;","&amp; IF(SOURCE!$T$2-3 &gt;= 0, REPT(" ",SOURCE!$T$2-3-5), "")&amp;
      SOURCE!I1609&amp;" | "&amp; IF(SOURCE!$U$2-LEN(SOURCE!I1609) &gt;= 0, REPT(" ",SOURCE!$U$2-LEN(SOURCE!I1609)), "")&amp;
      SOURCE!J1609&amp;      IF(SOURCE!$V$2-LEN(SOURCE!J1609) &gt;= 0, REPT(" ",SOURCE!$V$2-LEN(SOURCE!J1609)), "")&amp;
  " | "&amp; SOURCE!K1609&amp;      IF(SOURCE!$X$2-LEN(SOURCE!K1609) &gt;= 0, REPT(" ",SOURCE!$X$2-LEN(SOURCE!K1609)), "")&amp;
      "},"&amp;IF(SOURCE!L1609&lt;&gt;"",""&amp;SOURCE!L1609,"")
 )
)
)</f>
        <v>/* 1571 */  { fnSetRoundingMode,           TM_VALUE/*#JM#*/,            "RMODE",                                       "RMODE",                                       (0 &lt;&lt; TAM_MAX_BITS) |     6, CAT_FNCT | SLS_ENABLED   | US_ENABLED  },</v>
      </c>
    </row>
    <row r="1610" spans="1:1">
      <c r="A1610" s="168" t="str">
        <f>IF(AND(OR(SOURCE!A1610="",ISBLANK(SOURCE!A1610)),SOURCE!B1610&gt;0),IF(ISBLANK(SOURCE!C1610),"",SOURCE!C1610),
IF(SOURCE!B1610&lt;0,VLOOKUP(SOURCE!B1610,lookups!A$1:B$25,2,0),
  IF(ISBLANK(SOURCE!B1610),
    "",
    "/* "&amp;TEXT(SOURCE!B1610,"???0")&amp;" *"&amp;
      SOURCE!C1610&amp;", "&amp; IF(SOURCE!$O$2-LEN(SOURCE!C1610) &gt;= 0, REPT(" ",SOURCE!$O$2-LEN(SOURCE!C1610)), "")&amp;
      SOURCE!D1610&amp;", "&amp; IF(SOURCE!$P$2-LEN(SOURCE!D1610) &gt;= 0, REPT(" ",SOURCE!$P$2-LEN(SOURCE!D1610)), "")&amp;
      SOURCE!E1610&amp;", "&amp; IF(SOURCE!$Q$2-LEN(SOURCE!E1610) &gt;=0, REPT(" ",SOURCE!$Q$2-LEN(SOURCE!E1610)), "")&amp;
      SOURCE!F1610&amp;", "&amp; IF(SOURCE!$R$2-LEN(SOURCE!F1610) &gt;= 0, REPT(" ",SOURCE!$R$2-LEN(SOURCE!F1610)+2), "")&amp;"("&amp;
      SUBSTITUTE(TEXT(SOURCE!G1610,"??0"),"  ","")&amp;" &lt;&lt; TAM_MAX_BITS) |"&amp; IF(SOURCE!$S$2-3 &gt;= 0, REPT(" ",SOURCE!$S$2-5+4+1-1-LEN(SUBSTITUTE(SUBSTITUTE(TEXT(SOURCE!H1610,"????0"),"  ","")," ",""))), "")&amp;
      SUBSTITUTE(SUBSTITUTE(TEXT(SOURCE!H1610,"????0"),"  ","")," ","")&amp;","&amp; IF(SOURCE!$T$2-3 &gt;= 0, REPT(" ",SOURCE!$T$2-3-5), "")&amp;
      SOURCE!I1610&amp;" | "&amp; IF(SOURCE!$U$2-LEN(SOURCE!I1610) &gt;= 0, REPT(" ",SOURCE!$U$2-LEN(SOURCE!I1610)), "")&amp;
      SOURCE!J1610&amp;      IF(SOURCE!$V$2-LEN(SOURCE!J1610) &gt;= 0, REPT(" ",SOURCE!$V$2-LEN(SOURCE!J1610)), "")&amp;
  " | "&amp; SOURCE!K1610&amp;      IF(SOURCE!$X$2-LEN(SOURCE!K1610) &gt;= 0, REPT(" ",SOURCE!$X$2-LEN(SOURCE!K1610)), "")&amp;
      "},"&amp;IF(SOURCE!L1610&lt;&gt;"",""&amp;SOURCE!L1610,"")
 )
)
)</f>
        <v>/* 1572 */  { fnGetRoundingMode,           NOPARAM/*#JM#*/,             "RMODE?",                                      "RMODE?",                                      (0 &lt;&lt; TAM_MAX_BITS) |     0, CAT_FNCT | SLS_ENABLED   | US_ENABLED  },</v>
      </c>
    </row>
    <row r="1611" spans="1:1">
      <c r="A1611" s="168" t="str">
        <f>IF(AND(OR(SOURCE!A1611="",ISBLANK(SOURCE!A1611)),SOURCE!B1611&gt;0),IF(ISBLANK(SOURCE!C1611),"",SOURCE!C1611),
IF(SOURCE!B1611&lt;0,VLOOKUP(SOURCE!B1611,lookups!A$1:B$25,2,0),
  IF(ISBLANK(SOURCE!B1611),
    "",
    "/* "&amp;TEXT(SOURCE!B1611,"???0")&amp;" *"&amp;
      SOURCE!C1611&amp;", "&amp; IF(SOURCE!$O$2-LEN(SOURCE!C1611) &gt;= 0, REPT(" ",SOURCE!$O$2-LEN(SOURCE!C1611)), "")&amp;
      SOURCE!D1611&amp;", "&amp; IF(SOURCE!$P$2-LEN(SOURCE!D1611) &gt;= 0, REPT(" ",SOURCE!$P$2-LEN(SOURCE!D1611)), "")&amp;
      SOURCE!E1611&amp;", "&amp; IF(SOURCE!$Q$2-LEN(SOURCE!E1611) &gt;=0, REPT(" ",SOURCE!$Q$2-LEN(SOURCE!E1611)), "")&amp;
      SOURCE!F1611&amp;", "&amp; IF(SOURCE!$R$2-LEN(SOURCE!F1611) &gt;= 0, REPT(" ",SOURCE!$R$2-LEN(SOURCE!F1611)+2), "")&amp;"("&amp;
      SUBSTITUTE(TEXT(SOURCE!G1611,"??0"),"  ","")&amp;" &lt;&lt; TAM_MAX_BITS) |"&amp; IF(SOURCE!$S$2-3 &gt;= 0, REPT(" ",SOURCE!$S$2-5+4+1-1-LEN(SUBSTITUTE(SUBSTITUTE(TEXT(SOURCE!H1611,"????0"),"  ","")," ",""))), "")&amp;
      SUBSTITUTE(SUBSTITUTE(TEXT(SOURCE!H1611,"????0"),"  ","")," ","")&amp;","&amp; IF(SOURCE!$T$2-3 &gt;= 0, REPT(" ",SOURCE!$T$2-3-5), "")&amp;
      SOURCE!I1611&amp;" | "&amp; IF(SOURCE!$U$2-LEN(SOURCE!I1611) &gt;= 0, REPT(" ",SOURCE!$U$2-LEN(SOURCE!I1611)), "")&amp;
      SOURCE!J1611&amp;      IF(SOURCE!$V$2-LEN(SOURCE!J1611) &gt;= 0, REPT(" ",SOURCE!$V$2-LEN(SOURCE!J1611)), "")&amp;
  " | "&amp; SOURCE!K1611&amp;      IF(SOURCE!$X$2-LEN(SOURCE!K1611) &gt;= 0, REPT(" ",SOURCE!$X$2-LEN(SOURCE!K1611)), "")&amp;
      "},"&amp;IF(SOURCE!L1611&lt;&gt;"",""&amp;SOURCE!L1611,"")
 )
)
)</f>
        <v>/* 1573 */  { itemToBeCoded,               NOPARAM,                     "1573",                                        "1573",                                        (0 &lt;&lt; TAM_MAX_BITS) |     0, CAT_FREE | SLS_ENABLED   | US_ENABLED  },</v>
      </c>
    </row>
    <row r="1612" spans="1:1">
      <c r="A1612" s="168" t="str">
        <f>IF(AND(OR(SOURCE!A1612="",ISBLANK(SOURCE!A1612)),SOURCE!B1612&gt;0),IF(ISBLANK(SOURCE!C1612),"",SOURCE!C1612),
IF(SOURCE!B1612&lt;0,VLOOKUP(SOURCE!B1612,lookups!A$1:B$25,2,0),
  IF(ISBLANK(SOURCE!B1612),
    "",
    "/* "&amp;TEXT(SOURCE!B1612,"???0")&amp;" *"&amp;
      SOURCE!C1612&amp;", "&amp; IF(SOURCE!$O$2-LEN(SOURCE!C1612) &gt;= 0, REPT(" ",SOURCE!$O$2-LEN(SOURCE!C1612)), "")&amp;
      SOURCE!D1612&amp;", "&amp; IF(SOURCE!$P$2-LEN(SOURCE!D1612) &gt;= 0, REPT(" ",SOURCE!$P$2-LEN(SOURCE!D1612)), "")&amp;
      SOURCE!E1612&amp;", "&amp; IF(SOURCE!$Q$2-LEN(SOURCE!E1612) &gt;=0, REPT(" ",SOURCE!$Q$2-LEN(SOURCE!E1612)), "")&amp;
      SOURCE!F1612&amp;", "&amp; IF(SOURCE!$R$2-LEN(SOURCE!F1612) &gt;= 0, REPT(" ",SOURCE!$R$2-LEN(SOURCE!F1612)+2), "")&amp;"("&amp;
      SUBSTITUTE(TEXT(SOURCE!G1612,"??0"),"  ","")&amp;" &lt;&lt; TAM_MAX_BITS) |"&amp; IF(SOURCE!$S$2-3 &gt;= 0, REPT(" ",SOURCE!$S$2-5+4+1-1-LEN(SUBSTITUTE(SUBSTITUTE(TEXT(SOURCE!H1612,"????0"),"  ","")," ",""))), "")&amp;
      SUBSTITUTE(SUBSTITUTE(TEXT(SOURCE!H1612,"????0"),"  ","")," ","")&amp;","&amp; IF(SOURCE!$T$2-3 &gt;= 0, REPT(" ",SOURCE!$T$2-3-5), "")&amp;
      SOURCE!I1612&amp;" | "&amp; IF(SOURCE!$U$2-LEN(SOURCE!I1612) &gt;= 0, REPT(" ",SOURCE!$U$2-LEN(SOURCE!I1612)), "")&amp;
      SOURCE!J1612&amp;      IF(SOURCE!$V$2-LEN(SOURCE!J1612) &gt;= 0, REPT(" ",SOURCE!$V$2-LEN(SOURCE!J1612)), "")&amp;
  " | "&amp; SOURCE!K1612&amp;      IF(SOURCE!$X$2-LEN(SOURCE!K1612) &gt;= 0, REPT(" ",SOURCE!$X$2-LEN(SOURCE!K1612)), "")&amp;
      "},"&amp;IF(SOURCE!L1612&lt;&gt;"",""&amp;SOURCE!L1612,"")
 )
)
)</f>
        <v>/* 1574 */  { itemToBeCoded,               NOPARAM,                     "RNORM",                                       "RNORM",                                       (0 &lt;&lt; TAM_MAX_BITS) |     0, CAT_FNCT | SLS_ENABLED   | US_ENABLED  },</v>
      </c>
    </row>
    <row r="1613" spans="1:1">
      <c r="A1613" s="168" t="str">
        <f>IF(AND(OR(SOURCE!A1613="",ISBLANK(SOURCE!A1613)),SOURCE!B1613&gt;0),IF(ISBLANK(SOURCE!C1613),"",SOURCE!C1613),
IF(SOURCE!B1613&lt;0,VLOOKUP(SOURCE!B1613,lookups!A$1:B$25,2,0),
  IF(ISBLANK(SOURCE!B1613),
    "",
    "/* "&amp;TEXT(SOURCE!B1613,"???0")&amp;" *"&amp;
      SOURCE!C1613&amp;", "&amp; IF(SOURCE!$O$2-LEN(SOURCE!C1613) &gt;= 0, REPT(" ",SOURCE!$O$2-LEN(SOURCE!C1613)), "")&amp;
      SOURCE!D1613&amp;", "&amp; IF(SOURCE!$P$2-LEN(SOURCE!D1613) &gt;= 0, REPT(" ",SOURCE!$P$2-LEN(SOURCE!D1613)), "")&amp;
      SOURCE!E1613&amp;", "&amp; IF(SOURCE!$Q$2-LEN(SOURCE!E1613) &gt;=0, REPT(" ",SOURCE!$Q$2-LEN(SOURCE!E1613)), "")&amp;
      SOURCE!F1613&amp;", "&amp; IF(SOURCE!$R$2-LEN(SOURCE!F1613) &gt;= 0, REPT(" ",SOURCE!$R$2-LEN(SOURCE!F1613)+2), "")&amp;"("&amp;
      SUBSTITUTE(TEXT(SOURCE!G1613,"??0"),"  ","")&amp;" &lt;&lt; TAM_MAX_BITS) |"&amp; IF(SOURCE!$S$2-3 &gt;= 0, REPT(" ",SOURCE!$S$2-5+4+1-1-LEN(SUBSTITUTE(SUBSTITUTE(TEXT(SOURCE!H1613,"????0"),"  ","")," ",""))), "")&amp;
      SUBSTITUTE(SUBSTITUTE(TEXT(SOURCE!H1613,"????0"),"  ","")," ","")&amp;","&amp; IF(SOURCE!$T$2-3 &gt;= 0, REPT(" ",SOURCE!$T$2-3-5), "")&amp;
      SOURCE!I1613&amp;" | "&amp; IF(SOURCE!$U$2-LEN(SOURCE!I1613) &gt;= 0, REPT(" ",SOURCE!$U$2-LEN(SOURCE!I1613)), "")&amp;
      SOURCE!J1613&amp;      IF(SOURCE!$V$2-LEN(SOURCE!J1613) &gt;= 0, REPT(" ",SOURCE!$V$2-LEN(SOURCE!J1613)), "")&amp;
  " | "&amp; SOURCE!K1613&amp;      IF(SOURCE!$X$2-LEN(SOURCE!K1613) &gt;= 0, REPT(" ",SOURCE!$X$2-LEN(SOURCE!K1613)), "")&amp;
      "},"&amp;IF(SOURCE!L1613&lt;&gt;"",""&amp;SOURCE!L1613,"")
 )
)
)</f>
        <v>/* 1575 */  { fnExpM1,                     NOPARAM,                     "e" STD_SUP_x "-1",                            "e" STD_SUP_x "-1",                            (0 &lt;&lt; TAM_MAX_BITS) |     0, CAT_FNCT | SLS_ENABLED   | US_ENABLED  },</v>
      </c>
    </row>
    <row r="1614" spans="1:1">
      <c r="A1614" s="168" t="str">
        <f>IF(AND(OR(SOURCE!A1614="",ISBLANK(SOURCE!A1614)),SOURCE!B1614&gt;0),IF(ISBLANK(SOURCE!C1614),"",SOURCE!C1614),
IF(SOURCE!B1614&lt;0,VLOOKUP(SOURCE!B1614,lookups!A$1:B$25,2,0),
  IF(ISBLANK(SOURCE!B1614),
    "",
    "/* "&amp;TEXT(SOURCE!B1614,"???0")&amp;" *"&amp;
      SOURCE!C1614&amp;", "&amp; IF(SOURCE!$O$2-LEN(SOURCE!C1614) &gt;= 0, REPT(" ",SOURCE!$O$2-LEN(SOURCE!C1614)), "")&amp;
      SOURCE!D1614&amp;", "&amp; IF(SOURCE!$P$2-LEN(SOURCE!D1614) &gt;= 0, REPT(" ",SOURCE!$P$2-LEN(SOURCE!D1614)), "")&amp;
      SOURCE!E1614&amp;", "&amp; IF(SOURCE!$Q$2-LEN(SOURCE!E1614) &gt;=0, REPT(" ",SOURCE!$Q$2-LEN(SOURCE!E1614)), "")&amp;
      SOURCE!F1614&amp;", "&amp; IF(SOURCE!$R$2-LEN(SOURCE!F1614) &gt;= 0, REPT(" ",SOURCE!$R$2-LEN(SOURCE!F1614)+2), "")&amp;"("&amp;
      SUBSTITUTE(TEXT(SOURCE!G1614,"??0"),"  ","")&amp;" &lt;&lt; TAM_MAX_BITS) |"&amp; IF(SOURCE!$S$2-3 &gt;= 0, REPT(" ",SOURCE!$S$2-5+4+1-1-LEN(SUBSTITUTE(SUBSTITUTE(TEXT(SOURCE!H1614,"????0"),"  ","")," ",""))), "")&amp;
      SUBSTITUTE(SUBSTITUTE(TEXT(SOURCE!H1614,"????0"),"  ","")," ","")&amp;","&amp; IF(SOURCE!$T$2-3 &gt;= 0, REPT(" ",SOURCE!$T$2-3-5), "")&amp;
      SOURCE!I1614&amp;" | "&amp; IF(SOURCE!$U$2-LEN(SOURCE!I1614) &gt;= 0, REPT(" ",SOURCE!$U$2-LEN(SOURCE!I1614)), "")&amp;
      SOURCE!J1614&amp;      IF(SOURCE!$V$2-LEN(SOURCE!J1614) &gt;= 0, REPT(" ",SOURCE!$V$2-LEN(SOURCE!J1614)), "")&amp;
  " | "&amp; SOURCE!K1614&amp;      IF(SOURCE!$X$2-LEN(SOURCE!K1614) &gt;= 0, REPT(" ",SOURCE!$X$2-LEN(SOURCE!K1614)), "")&amp;
      "},"&amp;IF(SOURCE!L1614&lt;&gt;"",""&amp;SOURCE!L1614,"")
 )
)
)</f>
        <v>/* 1576 */  { fnRoundi,                    NOPARAM,                     "ROUNDI",                                      "ROUNDI",                                      (0 &lt;&lt; TAM_MAX_BITS) |     0, CAT_FNCT | SLS_ENABLED   | US_ENABLED  },</v>
      </c>
    </row>
    <row r="1615" spans="1:1">
      <c r="A1615" s="168" t="str">
        <f>IF(AND(OR(SOURCE!A1615="",ISBLANK(SOURCE!A1615)),SOURCE!B1615&gt;0),IF(ISBLANK(SOURCE!C1615),"",SOURCE!C1615),
IF(SOURCE!B1615&lt;0,VLOOKUP(SOURCE!B1615,lookups!A$1:B$25,2,0),
  IF(ISBLANK(SOURCE!B1615),
    "",
    "/* "&amp;TEXT(SOURCE!B1615,"???0")&amp;" *"&amp;
      SOURCE!C1615&amp;", "&amp; IF(SOURCE!$O$2-LEN(SOURCE!C1615) &gt;= 0, REPT(" ",SOURCE!$O$2-LEN(SOURCE!C1615)), "")&amp;
      SOURCE!D1615&amp;", "&amp; IF(SOURCE!$P$2-LEN(SOURCE!D1615) &gt;= 0, REPT(" ",SOURCE!$P$2-LEN(SOURCE!D1615)), "")&amp;
      SOURCE!E1615&amp;", "&amp; IF(SOURCE!$Q$2-LEN(SOURCE!E1615) &gt;=0, REPT(" ",SOURCE!$Q$2-LEN(SOURCE!E1615)), "")&amp;
      SOURCE!F1615&amp;", "&amp; IF(SOURCE!$R$2-LEN(SOURCE!F1615) &gt;= 0, REPT(" ",SOURCE!$R$2-LEN(SOURCE!F1615)+2), "")&amp;"("&amp;
      SUBSTITUTE(TEXT(SOURCE!G1615,"??0"),"  ","")&amp;" &lt;&lt; TAM_MAX_BITS) |"&amp; IF(SOURCE!$S$2-3 &gt;= 0, REPT(" ",SOURCE!$S$2-5+4+1-1-LEN(SUBSTITUTE(SUBSTITUTE(TEXT(SOURCE!H1615,"????0"),"  ","")," ",""))), "")&amp;
      SUBSTITUTE(SUBSTITUTE(TEXT(SOURCE!H1615,"????0"),"  ","")," ","")&amp;","&amp; IF(SOURCE!$T$2-3 &gt;= 0, REPT(" ",SOURCE!$T$2-3-5), "")&amp;
      SOURCE!I1615&amp;" | "&amp; IF(SOURCE!$U$2-LEN(SOURCE!I1615) &gt;= 0, REPT(" ",SOURCE!$U$2-LEN(SOURCE!I1615)), "")&amp;
      SOURCE!J1615&amp;      IF(SOURCE!$V$2-LEN(SOURCE!J1615) &gt;= 0, REPT(" ",SOURCE!$V$2-LEN(SOURCE!J1615)), "")&amp;
  " | "&amp; SOURCE!K1615&amp;      IF(SOURCE!$X$2-LEN(SOURCE!K1615) &gt;= 0, REPT(" ",SOURCE!$X$2-LEN(SOURCE!K1615)), "")&amp;
      "},"&amp;IF(SOURCE!L1615&lt;&gt;"",""&amp;SOURCE!L1615,"")
 )
)
)</f>
        <v>/* 1577 */  { fnRsd,                       TM_VALUE,                    "RSD",                                         "RSD",                                         (1 &lt;&lt; TAM_MAX_BITS) |    34, CAT_FNCT | SLS_ENABLED   | US_ENABLED  },</v>
      </c>
    </row>
    <row r="1616" spans="1:1">
      <c r="A1616" s="168" t="str">
        <f>IF(AND(OR(SOURCE!A1616="",ISBLANK(SOURCE!A1616)),SOURCE!B1616&gt;0),IF(ISBLANK(SOURCE!C1616),"",SOURCE!C1616),
IF(SOURCE!B1616&lt;0,VLOOKUP(SOURCE!B1616,lookups!A$1:B$25,2,0),
  IF(ISBLANK(SOURCE!B1616),
    "",
    "/* "&amp;TEXT(SOURCE!B1616,"???0")&amp;" *"&amp;
      SOURCE!C1616&amp;", "&amp; IF(SOURCE!$O$2-LEN(SOURCE!C1616) &gt;= 0, REPT(" ",SOURCE!$O$2-LEN(SOURCE!C1616)), "")&amp;
      SOURCE!D1616&amp;", "&amp; IF(SOURCE!$P$2-LEN(SOURCE!D1616) &gt;= 0, REPT(" ",SOURCE!$P$2-LEN(SOURCE!D1616)), "")&amp;
      SOURCE!E1616&amp;", "&amp; IF(SOURCE!$Q$2-LEN(SOURCE!E1616) &gt;=0, REPT(" ",SOURCE!$Q$2-LEN(SOURCE!E1616)), "")&amp;
      SOURCE!F1616&amp;", "&amp; IF(SOURCE!$R$2-LEN(SOURCE!F1616) &gt;= 0, REPT(" ",SOURCE!$R$2-LEN(SOURCE!F1616)+2), "")&amp;"("&amp;
      SUBSTITUTE(TEXT(SOURCE!G1616,"??0"),"  ","")&amp;" &lt;&lt; TAM_MAX_BITS) |"&amp; IF(SOURCE!$S$2-3 &gt;= 0, REPT(" ",SOURCE!$S$2-5+4+1-1-LEN(SUBSTITUTE(SUBSTITUTE(TEXT(SOURCE!H1616,"????0"),"  ","")," ",""))), "")&amp;
      SUBSTITUTE(SUBSTITUTE(TEXT(SOURCE!H1616,"????0"),"  ","")," ","")&amp;","&amp; IF(SOURCE!$T$2-3 &gt;= 0, REPT(" ",SOURCE!$T$2-3-5), "")&amp;
      SOURCE!I1616&amp;" | "&amp; IF(SOURCE!$U$2-LEN(SOURCE!I1616) &gt;= 0, REPT(" ",SOURCE!$U$2-LEN(SOURCE!I1616)), "")&amp;
      SOURCE!J1616&amp;      IF(SOURCE!$V$2-LEN(SOURCE!J1616) &gt;= 0, REPT(" ",SOURCE!$V$2-LEN(SOURCE!J1616)), "")&amp;
  " | "&amp; SOURCE!K1616&amp;      IF(SOURCE!$X$2-LEN(SOURCE!K1616) &gt;= 0, REPT(" ",SOURCE!$X$2-LEN(SOURCE!K1616)), "")&amp;
      "},"&amp;IF(SOURCE!L1616&lt;&gt;"",""&amp;SOURCE!L1616,"")
 )
)
)</f>
        <v>/* 1578 */  { itemToBeCoded,               NOPARAM,                     "RSUM",                                        "RSUM",                                        (0 &lt;&lt; TAM_MAX_BITS) |     0, CAT_FNCT | SLS_ENABLED   | US_ENABLED  },</v>
      </c>
    </row>
    <row r="1617" spans="1:1">
      <c r="A1617" s="168" t="str">
        <f>IF(AND(OR(SOURCE!A1617="",ISBLANK(SOURCE!A1617)),SOURCE!B1617&gt;0),IF(ISBLANK(SOURCE!C1617),"",SOURCE!C1617),
IF(SOURCE!B1617&lt;0,VLOOKUP(SOURCE!B1617,lookups!A$1:B$25,2,0),
  IF(ISBLANK(SOURCE!B1617),
    "",
    "/* "&amp;TEXT(SOURCE!B1617,"???0")&amp;" *"&amp;
      SOURCE!C1617&amp;", "&amp; IF(SOURCE!$O$2-LEN(SOURCE!C1617) &gt;= 0, REPT(" ",SOURCE!$O$2-LEN(SOURCE!C1617)), "")&amp;
      SOURCE!D1617&amp;", "&amp; IF(SOURCE!$P$2-LEN(SOURCE!D1617) &gt;= 0, REPT(" ",SOURCE!$P$2-LEN(SOURCE!D1617)), "")&amp;
      SOURCE!E1617&amp;", "&amp; IF(SOURCE!$Q$2-LEN(SOURCE!E1617) &gt;=0, REPT(" ",SOURCE!$Q$2-LEN(SOURCE!E1617)), "")&amp;
      SOURCE!F1617&amp;", "&amp; IF(SOURCE!$R$2-LEN(SOURCE!F1617) &gt;= 0, REPT(" ",SOURCE!$R$2-LEN(SOURCE!F1617)+2), "")&amp;"("&amp;
      SUBSTITUTE(TEXT(SOURCE!G1617,"??0"),"  ","")&amp;" &lt;&lt; TAM_MAX_BITS) |"&amp; IF(SOURCE!$S$2-3 &gt;= 0, REPT(" ",SOURCE!$S$2-5+4+1-1-LEN(SUBSTITUTE(SUBSTITUTE(TEXT(SOURCE!H1617,"????0"),"  ","")," ",""))), "")&amp;
      SUBSTITUTE(SUBSTITUTE(TEXT(SOURCE!H1617,"????0"),"  ","")," ","")&amp;","&amp; IF(SOURCE!$T$2-3 &gt;= 0, REPT(" ",SOURCE!$T$2-3-5), "")&amp;
      SOURCE!I1617&amp;" | "&amp; IF(SOURCE!$U$2-LEN(SOURCE!I1617) &gt;= 0, REPT(" ",SOURCE!$U$2-LEN(SOURCE!I1617)), "")&amp;
      SOURCE!J1617&amp;      IF(SOURCE!$V$2-LEN(SOURCE!J1617) &gt;= 0, REPT(" ",SOURCE!$V$2-LEN(SOURCE!J1617)), "")&amp;
  " | "&amp; SOURCE!K1617&amp;      IF(SOURCE!$X$2-LEN(SOURCE!K1617) &gt;= 0, REPT(" ",SOURCE!$X$2-LEN(SOURCE!K1617)), "")&amp;
      "},"&amp;IF(SOURCE!L1617&lt;&gt;"",""&amp;SOURCE!L1617,"")
 )
)
)</f>
        <v>/* 1579 */  { itemToBeCoded,               NOPARAM,                     "RTN+1",                                       "RTN+1",                                       (0 &lt;&lt; TAM_MAX_BITS) |     0, CAT_FNCT | SLS_ENABLED   | US_ENABLED  },</v>
      </c>
    </row>
    <row r="1618" spans="1:1">
      <c r="A1618" s="168" t="str">
        <f>IF(AND(OR(SOURCE!A1618="",ISBLANK(SOURCE!A1618)),SOURCE!B1618&gt;0),IF(ISBLANK(SOURCE!C1618),"",SOURCE!C1618),
IF(SOURCE!B1618&lt;0,VLOOKUP(SOURCE!B1618,lookups!A$1:B$25,2,0),
  IF(ISBLANK(SOURCE!B1618),
    "",
    "/* "&amp;TEXT(SOURCE!B1618,"???0")&amp;" *"&amp;
      SOURCE!C1618&amp;", "&amp; IF(SOURCE!$O$2-LEN(SOURCE!C1618) &gt;= 0, REPT(" ",SOURCE!$O$2-LEN(SOURCE!C1618)), "")&amp;
      SOURCE!D1618&amp;", "&amp; IF(SOURCE!$P$2-LEN(SOURCE!D1618) &gt;= 0, REPT(" ",SOURCE!$P$2-LEN(SOURCE!D1618)), "")&amp;
      SOURCE!E1618&amp;", "&amp; IF(SOURCE!$Q$2-LEN(SOURCE!E1618) &gt;=0, REPT(" ",SOURCE!$Q$2-LEN(SOURCE!E1618)), "")&amp;
      SOURCE!F1618&amp;", "&amp; IF(SOURCE!$R$2-LEN(SOURCE!F1618) &gt;= 0, REPT(" ",SOURCE!$R$2-LEN(SOURCE!F1618)+2), "")&amp;"("&amp;
      SUBSTITUTE(TEXT(SOURCE!G1618,"??0"),"  ","")&amp;" &lt;&lt; TAM_MAX_BITS) |"&amp; IF(SOURCE!$S$2-3 &gt;= 0, REPT(" ",SOURCE!$S$2-5+4+1-1-LEN(SUBSTITUTE(SUBSTITUTE(TEXT(SOURCE!H1618,"????0"),"  ","")," ",""))), "")&amp;
      SUBSTITUTE(SUBSTITUTE(TEXT(SOURCE!H1618,"????0"),"  ","")," ","")&amp;","&amp; IF(SOURCE!$T$2-3 &gt;= 0, REPT(" ",SOURCE!$T$2-3-5), "")&amp;
      SOURCE!I1618&amp;" | "&amp; IF(SOURCE!$U$2-LEN(SOURCE!I1618) &gt;= 0, REPT(" ",SOURCE!$U$2-LEN(SOURCE!I1618)), "")&amp;
      SOURCE!J1618&amp;      IF(SOURCE!$V$2-LEN(SOURCE!J1618) &gt;= 0, REPT(" ",SOURCE!$V$2-LEN(SOURCE!J1618)), "")&amp;
  " | "&amp; SOURCE!K1618&amp;      IF(SOURCE!$X$2-LEN(SOURCE!K1618) &gt;= 0, REPT(" ",SOURCE!$X$2-LEN(SOURCE!K1618)), "")&amp;
      "},"&amp;IF(SOURCE!L1618&lt;&gt;"",""&amp;SOURCE!L1618,"")
 )
)
)</f>
        <v>/* 1580 */  { itemToBeCoded,               NOPARAM,                     "R-CLR",                                       "R-CLR",                                       (0 &lt;&lt; TAM_MAX_BITS) |     0, CAT_FNCT | SLS_ENABLED   | US_ENABLED  },</v>
      </c>
    </row>
    <row r="1619" spans="1:1">
      <c r="A1619" s="168" t="str">
        <f>IF(AND(OR(SOURCE!A1619="",ISBLANK(SOURCE!A1619)),SOURCE!B1619&gt;0),IF(ISBLANK(SOURCE!C1619),"",SOURCE!C1619),
IF(SOURCE!B1619&lt;0,VLOOKUP(SOURCE!B1619,lookups!A$1:B$25,2,0),
  IF(ISBLANK(SOURCE!B1619),
    "",
    "/* "&amp;TEXT(SOURCE!B1619,"???0")&amp;" *"&amp;
      SOURCE!C1619&amp;", "&amp; IF(SOURCE!$O$2-LEN(SOURCE!C1619) &gt;= 0, REPT(" ",SOURCE!$O$2-LEN(SOURCE!C1619)), "")&amp;
      SOURCE!D1619&amp;", "&amp; IF(SOURCE!$P$2-LEN(SOURCE!D1619) &gt;= 0, REPT(" ",SOURCE!$P$2-LEN(SOURCE!D1619)), "")&amp;
      SOURCE!E1619&amp;", "&amp; IF(SOURCE!$Q$2-LEN(SOURCE!E1619) &gt;=0, REPT(" ",SOURCE!$Q$2-LEN(SOURCE!E1619)), "")&amp;
      SOURCE!F1619&amp;", "&amp; IF(SOURCE!$R$2-LEN(SOURCE!F1619) &gt;= 0, REPT(" ",SOURCE!$R$2-LEN(SOURCE!F1619)+2), "")&amp;"("&amp;
      SUBSTITUTE(TEXT(SOURCE!G1619,"??0"),"  ","")&amp;" &lt;&lt; TAM_MAX_BITS) |"&amp; IF(SOURCE!$S$2-3 &gt;= 0, REPT(" ",SOURCE!$S$2-5+4+1-1-LEN(SUBSTITUTE(SUBSTITUTE(TEXT(SOURCE!H1619,"????0"),"  ","")," ",""))), "")&amp;
      SUBSTITUTE(SUBSTITUTE(TEXT(SOURCE!H1619,"????0"),"  ","")," ","")&amp;","&amp; IF(SOURCE!$T$2-3 &gt;= 0, REPT(" ",SOURCE!$T$2-3-5), "")&amp;
      SOURCE!I1619&amp;" | "&amp; IF(SOURCE!$U$2-LEN(SOURCE!I1619) &gt;= 0, REPT(" ",SOURCE!$U$2-LEN(SOURCE!I1619)), "")&amp;
      SOURCE!J1619&amp;      IF(SOURCE!$V$2-LEN(SOURCE!J1619) &gt;= 0, REPT(" ",SOURCE!$V$2-LEN(SOURCE!J1619)), "")&amp;
  " | "&amp; SOURCE!K1619&amp;      IF(SOURCE!$X$2-LEN(SOURCE!K1619) &gt;= 0, REPT(" ",SOURCE!$X$2-LEN(SOURCE!K1619)), "")&amp;
      "},"&amp;IF(SOURCE!L1619&lt;&gt;"",""&amp;SOURCE!L1619,"")
 )
)
)</f>
        <v>/* 1581 */  { itemToBeCoded,               NOPARAM,                     "R-COPY",                                      "R-COPY",                                      (0 &lt;&lt; TAM_MAX_BITS) |     0, CAT_FNCT | SLS_ENABLED   | US_ENABLED  },</v>
      </c>
    </row>
    <row r="1620" spans="1:1">
      <c r="A1620" s="168" t="str">
        <f>IF(AND(OR(SOURCE!A1620="",ISBLANK(SOURCE!A1620)),SOURCE!B1620&gt;0),IF(ISBLANK(SOURCE!C1620),"",SOURCE!C1620),
IF(SOURCE!B1620&lt;0,VLOOKUP(SOURCE!B1620,lookups!A$1:B$25,2,0),
  IF(ISBLANK(SOURCE!B1620),
    "",
    "/* "&amp;TEXT(SOURCE!B1620,"???0")&amp;" *"&amp;
      SOURCE!C1620&amp;", "&amp; IF(SOURCE!$O$2-LEN(SOURCE!C1620) &gt;= 0, REPT(" ",SOURCE!$O$2-LEN(SOURCE!C1620)), "")&amp;
      SOURCE!D1620&amp;", "&amp; IF(SOURCE!$P$2-LEN(SOURCE!D1620) &gt;= 0, REPT(" ",SOURCE!$P$2-LEN(SOURCE!D1620)), "")&amp;
      SOURCE!E1620&amp;", "&amp; IF(SOURCE!$Q$2-LEN(SOURCE!E1620) &gt;=0, REPT(" ",SOURCE!$Q$2-LEN(SOURCE!E1620)), "")&amp;
      SOURCE!F1620&amp;", "&amp; IF(SOURCE!$R$2-LEN(SOURCE!F1620) &gt;= 0, REPT(" ",SOURCE!$R$2-LEN(SOURCE!F1620)+2), "")&amp;"("&amp;
      SUBSTITUTE(TEXT(SOURCE!G1620,"??0"),"  ","")&amp;" &lt;&lt; TAM_MAX_BITS) |"&amp; IF(SOURCE!$S$2-3 &gt;= 0, REPT(" ",SOURCE!$S$2-5+4+1-1-LEN(SUBSTITUTE(SUBSTITUTE(TEXT(SOURCE!H1620,"????0"),"  ","")," ",""))), "")&amp;
      SUBSTITUTE(SUBSTITUTE(TEXT(SOURCE!H1620,"????0"),"  ","")," ","")&amp;","&amp; IF(SOURCE!$T$2-3 &gt;= 0, REPT(" ",SOURCE!$T$2-3-5), "")&amp;
      SOURCE!I1620&amp;" | "&amp; IF(SOURCE!$U$2-LEN(SOURCE!I1620) &gt;= 0, REPT(" ",SOURCE!$U$2-LEN(SOURCE!I1620)), "")&amp;
      SOURCE!J1620&amp;      IF(SOURCE!$V$2-LEN(SOURCE!J1620) &gt;= 0, REPT(" ",SOURCE!$V$2-LEN(SOURCE!J1620)), "")&amp;
  " | "&amp; SOURCE!K1620&amp;      IF(SOURCE!$X$2-LEN(SOURCE!K1620) &gt;= 0, REPT(" ",SOURCE!$X$2-LEN(SOURCE!K1620)), "")&amp;
      "},"&amp;IF(SOURCE!L1620&lt;&gt;"",""&amp;SOURCE!L1620,"")
 )
)
)</f>
        <v>/* 1582 */  { itemToBeCoded,               NOPARAM,                     "R-SORT",                                      "R-SORT",                                      (0 &lt;&lt; TAM_MAX_BITS) |     0, CAT_FNCT | SLS_ENABLED   | US_ENABLED  },</v>
      </c>
    </row>
    <row r="1621" spans="1:1">
      <c r="A1621" s="168" t="str">
        <f>IF(AND(OR(SOURCE!A1621="",ISBLANK(SOURCE!A1621)),SOURCE!B1621&gt;0),IF(ISBLANK(SOURCE!C1621),"",SOURCE!C1621),
IF(SOURCE!B1621&lt;0,VLOOKUP(SOURCE!B1621,lookups!A$1:B$25,2,0),
  IF(ISBLANK(SOURCE!B1621),
    "",
    "/* "&amp;TEXT(SOURCE!B1621,"???0")&amp;" *"&amp;
      SOURCE!C1621&amp;", "&amp; IF(SOURCE!$O$2-LEN(SOURCE!C1621) &gt;= 0, REPT(" ",SOURCE!$O$2-LEN(SOURCE!C1621)), "")&amp;
      SOURCE!D1621&amp;", "&amp; IF(SOURCE!$P$2-LEN(SOURCE!D1621) &gt;= 0, REPT(" ",SOURCE!$P$2-LEN(SOURCE!D1621)), "")&amp;
      SOURCE!E1621&amp;", "&amp; IF(SOURCE!$Q$2-LEN(SOURCE!E1621) &gt;=0, REPT(" ",SOURCE!$Q$2-LEN(SOURCE!E1621)), "")&amp;
      SOURCE!F1621&amp;", "&amp; IF(SOURCE!$R$2-LEN(SOURCE!F1621) &gt;= 0, REPT(" ",SOURCE!$R$2-LEN(SOURCE!F1621)+2), "")&amp;"("&amp;
      SUBSTITUTE(TEXT(SOURCE!G1621,"??0"),"  ","")&amp;" &lt;&lt; TAM_MAX_BITS) |"&amp; IF(SOURCE!$S$2-3 &gt;= 0, REPT(" ",SOURCE!$S$2-5+4+1-1-LEN(SUBSTITUTE(SUBSTITUTE(TEXT(SOURCE!H1621,"????0"),"  ","")," ",""))), "")&amp;
      SUBSTITUTE(SUBSTITUTE(TEXT(SOURCE!H1621,"????0"),"  ","")," ","")&amp;","&amp; IF(SOURCE!$T$2-3 &gt;= 0, REPT(" ",SOURCE!$T$2-3-5), "")&amp;
      SOURCE!I1621&amp;" | "&amp; IF(SOURCE!$U$2-LEN(SOURCE!I1621) &gt;= 0, REPT(" ",SOURCE!$U$2-LEN(SOURCE!I1621)), "")&amp;
      SOURCE!J1621&amp;      IF(SOURCE!$V$2-LEN(SOURCE!J1621) &gt;= 0, REPT(" ",SOURCE!$V$2-LEN(SOURCE!J1621)), "")&amp;
  " | "&amp; SOURCE!K1621&amp;      IF(SOURCE!$X$2-LEN(SOURCE!K1621) &gt;= 0, REPT(" ",SOURCE!$X$2-LEN(SOURCE!K1621)), "")&amp;
      "},"&amp;IF(SOURCE!L1621&lt;&gt;"",""&amp;SOURCE!L1621,"")
 )
)
)</f>
        <v>/* 1583 */  { itemToBeCoded,               NOPARAM,                     "R-SWAP",                                      "R-SWAP",                                      (0 &lt;&lt; TAM_MAX_BITS) |     0, CAT_FNCT | SLS_ENABLED   | US_ENABLED  },</v>
      </c>
    </row>
    <row r="1622" spans="1:1">
      <c r="A1622" s="168" t="str">
        <f>IF(AND(OR(SOURCE!A1622="",ISBLANK(SOURCE!A1622)),SOURCE!B1622&gt;0),IF(ISBLANK(SOURCE!C1622),"",SOURCE!C1622),
IF(SOURCE!B1622&lt;0,VLOOKUP(SOURCE!B1622,lookups!A$1:B$25,2,0),
  IF(ISBLANK(SOURCE!B1622),
    "",
    "/* "&amp;TEXT(SOURCE!B1622,"???0")&amp;" *"&amp;
      SOURCE!C1622&amp;", "&amp; IF(SOURCE!$O$2-LEN(SOURCE!C1622) &gt;= 0, REPT(" ",SOURCE!$O$2-LEN(SOURCE!C1622)), "")&amp;
      SOURCE!D1622&amp;", "&amp; IF(SOURCE!$P$2-LEN(SOURCE!D1622) &gt;= 0, REPT(" ",SOURCE!$P$2-LEN(SOURCE!D1622)), "")&amp;
      SOURCE!E1622&amp;", "&amp; IF(SOURCE!$Q$2-LEN(SOURCE!E1622) &gt;=0, REPT(" ",SOURCE!$Q$2-LEN(SOURCE!E1622)), "")&amp;
      SOURCE!F1622&amp;", "&amp; IF(SOURCE!$R$2-LEN(SOURCE!F1622) &gt;= 0, REPT(" ",SOURCE!$R$2-LEN(SOURCE!F1622)+2), "")&amp;"("&amp;
      SUBSTITUTE(TEXT(SOURCE!G1622,"??0"),"  ","")&amp;" &lt;&lt; TAM_MAX_BITS) |"&amp; IF(SOURCE!$S$2-3 &gt;= 0, REPT(" ",SOURCE!$S$2-5+4+1-1-LEN(SUBSTITUTE(SUBSTITUTE(TEXT(SOURCE!H1622,"????0"),"  ","")," ",""))), "")&amp;
      SUBSTITUTE(SUBSTITUTE(TEXT(SOURCE!H1622,"????0"),"  ","")," ","")&amp;","&amp; IF(SOURCE!$T$2-3 &gt;= 0, REPT(" ",SOURCE!$T$2-3-5), "")&amp;
      SOURCE!I1622&amp;" | "&amp; IF(SOURCE!$U$2-LEN(SOURCE!I1622) &gt;= 0, REPT(" ",SOURCE!$U$2-LEN(SOURCE!I1622)), "")&amp;
      SOURCE!J1622&amp;      IF(SOURCE!$V$2-LEN(SOURCE!J1622) &gt;= 0, REPT(" ",SOURCE!$V$2-LEN(SOURCE!J1622)), "")&amp;
  " | "&amp; SOURCE!K1622&amp;      IF(SOURCE!$X$2-LEN(SOURCE!K1622) &gt;= 0, REPT(" ",SOURCE!$X$2-LEN(SOURCE!K1622)), "")&amp;
      "},"&amp;IF(SOURCE!L1622&lt;&gt;"",""&amp;SOURCE!L1622,"")
 )
)
)</f>
        <v>/* 1584 */  { itemToBeCoded,               NOPARAM,                     "1584",                                        "1584",                                        (0 &lt;&lt; TAM_MAX_BITS) |     0, CAT_FREE | SLS_ENABLED   | US_ENABLED  },</v>
      </c>
    </row>
    <row r="1623" spans="1:1">
      <c r="A1623" s="168" t="str">
        <f>IF(AND(OR(SOURCE!A1623="",ISBLANK(SOURCE!A1623)),SOURCE!B1623&gt;0),IF(ISBLANK(SOURCE!C1623),"",SOURCE!C1623),
IF(SOURCE!B1623&lt;0,VLOOKUP(SOURCE!B1623,lookups!A$1:B$25,2,0),
  IF(ISBLANK(SOURCE!B1623),
    "",
    "/* "&amp;TEXT(SOURCE!B1623,"???0")&amp;" *"&amp;
      SOURCE!C1623&amp;", "&amp; IF(SOURCE!$O$2-LEN(SOURCE!C1623) &gt;= 0, REPT(" ",SOURCE!$O$2-LEN(SOURCE!C1623)), "")&amp;
      SOURCE!D1623&amp;", "&amp; IF(SOURCE!$P$2-LEN(SOURCE!D1623) &gt;= 0, REPT(" ",SOURCE!$P$2-LEN(SOURCE!D1623)), "")&amp;
      SOURCE!E1623&amp;", "&amp; IF(SOURCE!$Q$2-LEN(SOURCE!E1623) &gt;=0, REPT(" ",SOURCE!$Q$2-LEN(SOURCE!E1623)), "")&amp;
      SOURCE!F1623&amp;", "&amp; IF(SOURCE!$R$2-LEN(SOURCE!F1623) &gt;= 0, REPT(" ",SOURCE!$R$2-LEN(SOURCE!F1623)+2), "")&amp;"("&amp;
      SUBSTITUTE(TEXT(SOURCE!G1623,"??0"),"  ","")&amp;" &lt;&lt; TAM_MAX_BITS) |"&amp; IF(SOURCE!$S$2-3 &gt;= 0, REPT(" ",SOURCE!$S$2-5+4+1-1-LEN(SUBSTITUTE(SUBSTITUTE(TEXT(SOURCE!H1623,"????0"),"  ","")," ",""))), "")&amp;
      SUBSTITUTE(SUBSTITUTE(TEXT(SOURCE!H1623,"????0"),"  ","")," ","")&amp;","&amp; IF(SOURCE!$T$2-3 &gt;= 0, REPT(" ",SOURCE!$T$2-3-5), "")&amp;
      SOURCE!I1623&amp;" | "&amp; IF(SOURCE!$U$2-LEN(SOURCE!I1623) &gt;= 0, REPT(" ",SOURCE!$U$2-LEN(SOURCE!I1623)), "")&amp;
      SOURCE!J1623&amp;      IF(SOURCE!$V$2-LEN(SOURCE!J1623) &gt;= 0, REPT(" ",SOURCE!$V$2-LEN(SOURCE!J1623)), "")&amp;
  " | "&amp; SOURCE!K1623&amp;      IF(SOURCE!$X$2-LEN(SOURCE!K1623) &gt;= 0, REPT(" ",SOURCE!$X$2-LEN(SOURCE!K1623)), "")&amp;
      "},"&amp;IF(SOURCE!L1623&lt;&gt;"",""&amp;SOURCE!L1623,"")
 )
)
)</f>
        <v>/* 1585 */  { fnSampleStdDev,              NOPARAM,                     "s",                                           "s",                                           (0 &lt;&lt; TAM_MAX_BITS) |     0, CAT_FNCT | SLS_ENABLED   | US_ENABLED  },</v>
      </c>
    </row>
    <row r="1624" spans="1:1">
      <c r="A1624" s="168" t="str">
        <f>IF(AND(OR(SOURCE!A1624="",ISBLANK(SOURCE!A1624)),SOURCE!B1624&gt;0),IF(ISBLANK(SOURCE!C1624),"",SOURCE!C1624),
IF(SOURCE!B1624&lt;0,VLOOKUP(SOURCE!B1624,lookups!A$1:B$25,2,0),
  IF(ISBLANK(SOURCE!B1624),
    "",
    "/* "&amp;TEXT(SOURCE!B1624,"???0")&amp;" *"&amp;
      SOURCE!C1624&amp;", "&amp; IF(SOURCE!$O$2-LEN(SOURCE!C1624) &gt;= 0, REPT(" ",SOURCE!$O$2-LEN(SOURCE!C1624)), "")&amp;
      SOURCE!D1624&amp;", "&amp; IF(SOURCE!$P$2-LEN(SOURCE!D1624) &gt;= 0, REPT(" ",SOURCE!$P$2-LEN(SOURCE!D1624)), "")&amp;
      SOURCE!E1624&amp;", "&amp; IF(SOURCE!$Q$2-LEN(SOURCE!E1624) &gt;=0, REPT(" ",SOURCE!$Q$2-LEN(SOURCE!E1624)), "")&amp;
      SOURCE!F1624&amp;", "&amp; IF(SOURCE!$R$2-LEN(SOURCE!F1624) &gt;= 0, REPT(" ",SOURCE!$R$2-LEN(SOURCE!F1624)+2), "")&amp;"("&amp;
      SUBSTITUTE(TEXT(SOURCE!G1624,"??0"),"  ","")&amp;" &lt;&lt; TAM_MAX_BITS) |"&amp; IF(SOURCE!$S$2-3 &gt;= 0, REPT(" ",SOURCE!$S$2-5+4+1-1-LEN(SUBSTITUTE(SUBSTITUTE(TEXT(SOURCE!H1624,"????0"),"  ","")," ",""))), "")&amp;
      SUBSTITUTE(SUBSTITUTE(TEXT(SOURCE!H1624,"????0"),"  ","")," ","")&amp;","&amp; IF(SOURCE!$T$2-3 &gt;= 0, REPT(" ",SOURCE!$T$2-3-5), "")&amp;
      SOURCE!I1624&amp;" | "&amp; IF(SOURCE!$U$2-LEN(SOURCE!I1624) &gt;= 0, REPT(" ",SOURCE!$U$2-LEN(SOURCE!I1624)), "")&amp;
      SOURCE!J1624&amp;      IF(SOURCE!$V$2-LEN(SOURCE!J1624) &gt;= 0, REPT(" ",SOURCE!$V$2-LEN(SOURCE!J1624)), "")&amp;
  " | "&amp; SOURCE!K1624&amp;      IF(SOURCE!$X$2-LEN(SOURCE!K1624) &gt;= 0, REPT(" ",SOURCE!$X$2-LEN(SOURCE!K1624)), "")&amp;
      "},"&amp;IF(SOURCE!L1624&lt;&gt;"",""&amp;SOURCE!L1624,"")
 )
)
)</f>
        <v>/* 1586 */  { fnSave,                      NOPARAM,                     "SAVE",                                        "SAVE",                                        (0 &lt;&lt; TAM_MAX_BITS) |     0, CAT_FNCT | SLS_ENABLED   | US_ENABLED  },</v>
      </c>
    </row>
    <row r="1625" spans="1:1">
      <c r="A1625" s="168" t="str">
        <f>IF(AND(OR(SOURCE!A1625="",ISBLANK(SOURCE!A1625)),SOURCE!B1625&gt;0),IF(ISBLANK(SOURCE!C1625),"",SOURCE!C1625),
IF(SOURCE!B1625&lt;0,VLOOKUP(SOURCE!B1625,lookups!A$1:B$25,2,0),
  IF(ISBLANK(SOURCE!B1625),
    "",
    "/* "&amp;TEXT(SOURCE!B1625,"???0")&amp;" *"&amp;
      SOURCE!C1625&amp;", "&amp; IF(SOURCE!$O$2-LEN(SOURCE!C1625) &gt;= 0, REPT(" ",SOURCE!$O$2-LEN(SOURCE!C1625)), "")&amp;
      SOURCE!D1625&amp;", "&amp; IF(SOURCE!$P$2-LEN(SOURCE!D1625) &gt;= 0, REPT(" ",SOURCE!$P$2-LEN(SOURCE!D1625)), "")&amp;
      SOURCE!E1625&amp;", "&amp; IF(SOURCE!$Q$2-LEN(SOURCE!E1625) &gt;=0, REPT(" ",SOURCE!$Q$2-LEN(SOURCE!E1625)), "")&amp;
      SOURCE!F1625&amp;", "&amp; IF(SOURCE!$R$2-LEN(SOURCE!F1625) &gt;= 0, REPT(" ",SOURCE!$R$2-LEN(SOURCE!F1625)+2), "")&amp;"("&amp;
      SUBSTITUTE(TEXT(SOURCE!G1625,"??0"),"  ","")&amp;" &lt;&lt; TAM_MAX_BITS) |"&amp; IF(SOURCE!$S$2-3 &gt;= 0, REPT(" ",SOURCE!$S$2-5+4+1-1-LEN(SUBSTITUTE(SUBSTITUTE(TEXT(SOURCE!H1625,"????0"),"  ","")," ",""))), "")&amp;
      SUBSTITUTE(SUBSTITUTE(TEXT(SOURCE!H1625,"????0"),"  ","")," ","")&amp;","&amp; IF(SOURCE!$T$2-3 &gt;= 0, REPT(" ",SOURCE!$T$2-3-5), "")&amp;
      SOURCE!I1625&amp;" | "&amp; IF(SOURCE!$U$2-LEN(SOURCE!I1625) &gt;= 0, REPT(" ",SOURCE!$U$2-LEN(SOURCE!I1625)), "")&amp;
      SOURCE!J1625&amp;      IF(SOURCE!$V$2-LEN(SOURCE!J1625) &gt;= 0, REPT(" ",SOURCE!$V$2-LEN(SOURCE!J1625)), "")&amp;
  " | "&amp; SOURCE!K1625&amp;      IF(SOURCE!$X$2-LEN(SOURCE!K1625) &gt;= 0, REPT(" ",SOURCE!$X$2-LEN(SOURCE!K1625)), "")&amp;
      "},"&amp;IF(SOURCE!L1625&lt;&gt;"",""&amp;SOURCE!L1625,"")
 )
)
)</f>
        <v>/* 1587 */  { fnDisplayFormatSci,          TM_VALUE,                    "SCI",                                         "SCI",                                         (0 &lt;&lt; TAM_MAX_BITS) |    15, CAT_FNCT | SLS_ENABLED   | US_ENABLED  },</v>
      </c>
    </row>
    <row r="1626" spans="1:1">
      <c r="A1626" s="168" t="str">
        <f>IF(AND(OR(SOURCE!A1626="",ISBLANK(SOURCE!A1626)),SOURCE!B1626&gt;0),IF(ISBLANK(SOURCE!C1626),"",SOURCE!C1626),
IF(SOURCE!B1626&lt;0,VLOOKUP(SOURCE!B1626,lookups!A$1:B$25,2,0),
  IF(ISBLANK(SOURCE!B1626),
    "",
    "/* "&amp;TEXT(SOURCE!B1626,"???0")&amp;" *"&amp;
      SOURCE!C1626&amp;", "&amp; IF(SOURCE!$O$2-LEN(SOURCE!C1626) &gt;= 0, REPT(" ",SOURCE!$O$2-LEN(SOURCE!C1626)), "")&amp;
      SOURCE!D1626&amp;", "&amp; IF(SOURCE!$P$2-LEN(SOURCE!D1626) &gt;= 0, REPT(" ",SOURCE!$P$2-LEN(SOURCE!D1626)), "")&amp;
      SOURCE!E1626&amp;", "&amp; IF(SOURCE!$Q$2-LEN(SOURCE!E1626) &gt;=0, REPT(" ",SOURCE!$Q$2-LEN(SOURCE!E1626)), "")&amp;
      SOURCE!F1626&amp;", "&amp; IF(SOURCE!$R$2-LEN(SOURCE!F1626) &gt;= 0, REPT(" ",SOURCE!$R$2-LEN(SOURCE!F1626)+2), "")&amp;"("&amp;
      SUBSTITUTE(TEXT(SOURCE!G1626,"??0"),"  ","")&amp;" &lt;&lt; TAM_MAX_BITS) |"&amp; IF(SOURCE!$S$2-3 &gt;= 0, REPT(" ",SOURCE!$S$2-5+4+1-1-LEN(SUBSTITUTE(SUBSTITUTE(TEXT(SOURCE!H1626,"????0"),"  ","")," ",""))), "")&amp;
      SUBSTITUTE(SUBSTITUTE(TEXT(SOURCE!H1626,"????0"),"  ","")," ","")&amp;","&amp; IF(SOURCE!$T$2-3 &gt;= 0, REPT(" ",SOURCE!$T$2-3-5), "")&amp;
      SOURCE!I1626&amp;" | "&amp; IF(SOURCE!$U$2-LEN(SOURCE!I1626) &gt;= 0, REPT(" ",SOURCE!$U$2-LEN(SOURCE!I1626)), "")&amp;
      SOURCE!J1626&amp;      IF(SOURCE!$V$2-LEN(SOURCE!J1626) &gt;= 0, REPT(" ",SOURCE!$V$2-LEN(SOURCE!J1626)), "")&amp;
  " | "&amp; SOURCE!K1626&amp;      IF(SOURCE!$X$2-LEN(SOURCE!K1626) &gt;= 0, REPT(" ",SOURCE!$X$2-LEN(SOURCE!K1626)), "")&amp;
      "},"&amp;IF(SOURCE!L1626&lt;&gt;"",""&amp;SOURCE!L1626,"")
 )
)
)</f>
        <v>/* 1588 */  { fnGetSignificantDigits,      NOPARAM,                     "SDIGS?",                                      "SDIGS?",                                      (0 &lt;&lt; TAM_MAX_BITS) |     0, CAT_FNCT | SLS_ENABLED   | US_ENABLED  },</v>
      </c>
    </row>
    <row r="1627" spans="1:1">
      <c r="A1627" s="168" t="str">
        <f>IF(AND(OR(SOURCE!A1627="",ISBLANK(SOURCE!A1627)),SOURCE!B1627&gt;0),IF(ISBLANK(SOURCE!C1627),"",SOURCE!C1627),
IF(SOURCE!B1627&lt;0,VLOOKUP(SOURCE!B1627,lookups!A$1:B$25,2,0),
  IF(ISBLANK(SOURCE!B1627),
    "",
    "/* "&amp;TEXT(SOURCE!B1627,"???0")&amp;" *"&amp;
      SOURCE!C1627&amp;", "&amp; IF(SOURCE!$O$2-LEN(SOURCE!C1627) &gt;= 0, REPT(" ",SOURCE!$O$2-LEN(SOURCE!C1627)), "")&amp;
      SOURCE!D1627&amp;", "&amp; IF(SOURCE!$P$2-LEN(SOURCE!D1627) &gt;= 0, REPT(" ",SOURCE!$P$2-LEN(SOURCE!D1627)), "")&amp;
      SOURCE!E1627&amp;", "&amp; IF(SOURCE!$Q$2-LEN(SOURCE!E1627) &gt;=0, REPT(" ",SOURCE!$Q$2-LEN(SOURCE!E1627)), "")&amp;
      SOURCE!F1627&amp;", "&amp; IF(SOURCE!$R$2-LEN(SOURCE!F1627) &gt;= 0, REPT(" ",SOURCE!$R$2-LEN(SOURCE!F1627)+2), "")&amp;"("&amp;
      SUBSTITUTE(TEXT(SOURCE!G1627,"??0"),"  ","")&amp;" &lt;&lt; TAM_MAX_BITS) |"&amp; IF(SOURCE!$S$2-3 &gt;= 0, REPT(" ",SOURCE!$S$2-5+4+1-1-LEN(SUBSTITUTE(SUBSTITUTE(TEXT(SOURCE!H1627,"????0"),"  ","")," ",""))), "")&amp;
      SUBSTITUTE(SUBSTITUTE(TEXT(SOURCE!H1627,"????0"),"  ","")," ","")&amp;","&amp; IF(SOURCE!$T$2-3 &gt;= 0, REPT(" ",SOURCE!$T$2-3-5), "")&amp;
      SOURCE!I1627&amp;" | "&amp; IF(SOURCE!$U$2-LEN(SOURCE!I1627) &gt;= 0, REPT(" ",SOURCE!$U$2-LEN(SOURCE!I1627)), "")&amp;
      SOURCE!J1627&amp;      IF(SOURCE!$V$2-LEN(SOURCE!J1627) &gt;= 0, REPT(" ",SOURCE!$V$2-LEN(SOURCE!J1627)), "")&amp;
  " | "&amp; SOURCE!K1627&amp;      IF(SOURCE!$X$2-LEN(SOURCE!K1627) &gt;= 0, REPT(" ",SOURCE!$X$2-LEN(SOURCE!K1627)), "")&amp;
      "},"&amp;IF(SOURCE!L1627&lt;&gt;"",""&amp;SOURCE!L1627,"")
 )
)
)</f>
        <v>/* 1589 */  { fnSeed,                      NOPARAM,                     "SEED",                                        "SEED",                                        (0 &lt;&lt; TAM_MAX_BITS) |     0, CAT_FNCT | SLS_ENABLED   | US_ENABLED  },</v>
      </c>
    </row>
    <row r="1628" spans="1:1">
      <c r="A1628" s="168" t="str">
        <f>IF(AND(OR(SOURCE!A1628="",ISBLANK(SOURCE!A1628)),SOURCE!B1628&gt;0),IF(ISBLANK(SOURCE!C1628),"",SOURCE!C1628),
IF(SOURCE!B1628&lt;0,VLOOKUP(SOURCE!B1628,lookups!A$1:B$25,2,0),
  IF(ISBLANK(SOURCE!B1628),
    "",
    "/* "&amp;TEXT(SOURCE!B1628,"???0")&amp;" *"&amp;
      SOURCE!C1628&amp;", "&amp; IF(SOURCE!$O$2-LEN(SOURCE!C1628) &gt;= 0, REPT(" ",SOURCE!$O$2-LEN(SOURCE!C1628)), "")&amp;
      SOURCE!D1628&amp;", "&amp; IF(SOURCE!$P$2-LEN(SOURCE!D1628) &gt;= 0, REPT(" ",SOURCE!$P$2-LEN(SOURCE!D1628)), "")&amp;
      SOURCE!E1628&amp;", "&amp; IF(SOURCE!$Q$2-LEN(SOURCE!E1628) &gt;=0, REPT(" ",SOURCE!$Q$2-LEN(SOURCE!E1628)), "")&amp;
      SOURCE!F1628&amp;", "&amp; IF(SOURCE!$R$2-LEN(SOURCE!F1628) &gt;= 0, REPT(" ",SOURCE!$R$2-LEN(SOURCE!F1628)+2), "")&amp;"("&amp;
      SUBSTITUTE(TEXT(SOURCE!G1628,"??0"),"  ","")&amp;" &lt;&lt; TAM_MAX_BITS) |"&amp; IF(SOURCE!$S$2-3 &gt;= 0, REPT(" ",SOURCE!$S$2-5+4+1-1-LEN(SUBSTITUTE(SUBSTITUTE(TEXT(SOURCE!H1628,"????0"),"  ","")," ",""))), "")&amp;
      SUBSTITUTE(SUBSTITUTE(TEXT(SOURCE!H1628,"????0"),"  ","")," ","")&amp;","&amp; IF(SOURCE!$T$2-3 &gt;= 0, REPT(" ",SOURCE!$T$2-3-5), "")&amp;
      SOURCE!I1628&amp;" | "&amp; IF(SOURCE!$U$2-LEN(SOURCE!I1628) &gt;= 0, REPT(" ",SOURCE!$U$2-LEN(SOURCE!I1628)), "")&amp;
      SOURCE!J1628&amp;      IF(SOURCE!$V$2-LEN(SOURCE!J1628) &gt;= 0, REPT(" ",SOURCE!$V$2-LEN(SOURCE!J1628)), "")&amp;
  " | "&amp; SOURCE!K1628&amp;      IF(SOURCE!$X$2-LEN(SOURCE!K1628) &gt;= 0, REPT(" ",SOURCE!$X$2-LEN(SOURCE!K1628)), "")&amp;
      "},"&amp;IF(SOURCE!L1628&lt;&gt;"",""&amp;SOURCE!L1628,"")
 )
)
)</f>
        <v>/* 1590 */  { itemToBeCoded,               NOPARAM,                     "SEND",                                        "SEND",                                        (0 &lt;&lt; TAM_MAX_BITS) |     0, CAT_FNCT | SLS_ENABLED   | US_ENABLED  },</v>
      </c>
    </row>
    <row r="1629" spans="1:1">
      <c r="A1629" s="168" t="str">
        <f>IF(AND(OR(SOURCE!A1629="",ISBLANK(SOURCE!A1629)),SOURCE!B1629&gt;0),IF(ISBLANK(SOURCE!C1629),"",SOURCE!C1629),
IF(SOURCE!B1629&lt;0,VLOOKUP(SOURCE!B1629,lookups!A$1:B$25,2,0),
  IF(ISBLANK(SOURCE!B1629),
    "",
    "/* "&amp;TEXT(SOURCE!B1629,"???0")&amp;" *"&amp;
      SOURCE!C1629&amp;", "&amp; IF(SOURCE!$O$2-LEN(SOURCE!C1629) &gt;= 0, REPT(" ",SOURCE!$O$2-LEN(SOURCE!C1629)), "")&amp;
      SOURCE!D1629&amp;", "&amp; IF(SOURCE!$P$2-LEN(SOURCE!D1629) &gt;= 0, REPT(" ",SOURCE!$P$2-LEN(SOURCE!D1629)), "")&amp;
      SOURCE!E1629&amp;", "&amp; IF(SOURCE!$Q$2-LEN(SOURCE!E1629) &gt;=0, REPT(" ",SOURCE!$Q$2-LEN(SOURCE!E1629)), "")&amp;
      SOURCE!F1629&amp;", "&amp; IF(SOURCE!$R$2-LEN(SOURCE!F1629) &gt;= 0, REPT(" ",SOURCE!$R$2-LEN(SOURCE!F1629)+2), "")&amp;"("&amp;
      SUBSTITUTE(TEXT(SOURCE!G1629,"??0"),"  ","")&amp;" &lt;&lt; TAM_MAX_BITS) |"&amp; IF(SOURCE!$S$2-3 &gt;= 0, REPT(" ",SOURCE!$S$2-5+4+1-1-LEN(SUBSTITUTE(SUBSTITUTE(TEXT(SOURCE!H1629,"????0"),"  ","")," ",""))), "")&amp;
      SUBSTITUTE(SUBSTITUTE(TEXT(SOURCE!H1629,"????0"),"  ","")," ","")&amp;","&amp; IF(SOURCE!$T$2-3 &gt;= 0, REPT(" ",SOURCE!$T$2-3-5), "")&amp;
      SOURCE!I1629&amp;" | "&amp; IF(SOURCE!$U$2-LEN(SOURCE!I1629) &gt;= 0, REPT(" ",SOURCE!$U$2-LEN(SOURCE!I1629)), "")&amp;
      SOURCE!J1629&amp;      IF(SOURCE!$V$2-LEN(SOURCE!J1629) &gt;= 0, REPT(" ",SOURCE!$V$2-LEN(SOURCE!J1629)), "")&amp;
  " | "&amp; SOURCE!K1629&amp;      IF(SOURCE!$X$2-LEN(SOURCE!K1629) &gt;= 0, REPT(" ",SOURCE!$X$2-LEN(SOURCE!K1629)), "")&amp;
      "},"&amp;IF(SOURCE!L1629&lt;&gt;"",""&amp;SOURCE!L1629,"")
 )
)
)</f>
        <v>/* 1591 */  { fnConfigChina,               NOPARAM,                     "SETCHN",                                      "CHINA",                                       (0 &lt;&lt; TAM_MAX_BITS) |     0, CAT_FNCT | SLS_ENABLED   | US_ENABLED  },</v>
      </c>
    </row>
    <row r="1630" spans="1:1">
      <c r="A1630" s="168" t="str">
        <f>IF(AND(OR(SOURCE!A1630="",ISBLANK(SOURCE!A1630)),SOURCE!B1630&gt;0),IF(ISBLANK(SOURCE!C1630),"",SOURCE!C1630),
IF(SOURCE!B1630&lt;0,VLOOKUP(SOURCE!B1630,lookups!A$1:B$25,2,0),
  IF(ISBLANK(SOURCE!B1630),
    "",
    "/* "&amp;TEXT(SOURCE!B1630,"???0")&amp;" *"&amp;
      SOURCE!C1630&amp;", "&amp; IF(SOURCE!$O$2-LEN(SOURCE!C1630) &gt;= 0, REPT(" ",SOURCE!$O$2-LEN(SOURCE!C1630)), "")&amp;
      SOURCE!D1630&amp;", "&amp; IF(SOURCE!$P$2-LEN(SOURCE!D1630) &gt;= 0, REPT(" ",SOURCE!$P$2-LEN(SOURCE!D1630)), "")&amp;
      SOURCE!E1630&amp;", "&amp; IF(SOURCE!$Q$2-LEN(SOURCE!E1630) &gt;=0, REPT(" ",SOURCE!$Q$2-LEN(SOURCE!E1630)), "")&amp;
      SOURCE!F1630&amp;", "&amp; IF(SOURCE!$R$2-LEN(SOURCE!F1630) &gt;= 0, REPT(" ",SOURCE!$R$2-LEN(SOURCE!F1630)+2), "")&amp;"("&amp;
      SUBSTITUTE(TEXT(SOURCE!G1630,"??0"),"  ","")&amp;" &lt;&lt; TAM_MAX_BITS) |"&amp; IF(SOURCE!$S$2-3 &gt;= 0, REPT(" ",SOURCE!$S$2-5+4+1-1-LEN(SUBSTITUTE(SUBSTITUTE(TEXT(SOURCE!H1630,"????0"),"  ","")," ",""))), "")&amp;
      SUBSTITUTE(SUBSTITUTE(TEXT(SOURCE!H1630,"????0"),"  ","")," ","")&amp;","&amp; IF(SOURCE!$T$2-3 &gt;= 0, REPT(" ",SOURCE!$T$2-3-5), "")&amp;
      SOURCE!I1630&amp;" | "&amp; IF(SOURCE!$U$2-LEN(SOURCE!I1630) &gt;= 0, REPT(" ",SOURCE!$U$2-LEN(SOURCE!I1630)), "")&amp;
      SOURCE!J1630&amp;      IF(SOURCE!$V$2-LEN(SOURCE!J1630) &gt;= 0, REPT(" ",SOURCE!$V$2-LEN(SOURCE!J1630)), "")&amp;
  " | "&amp; SOURCE!K1630&amp;      IF(SOURCE!$X$2-LEN(SOURCE!K1630) &gt;= 0, REPT(" ",SOURCE!$X$2-LEN(SOURCE!K1630)), "")&amp;
      "},"&amp;IF(SOURCE!L1630&lt;&gt;"",""&amp;SOURCE!L1630,"")
 )
)
)</f>
        <v>/* 1592 */  { fnSetDate,                   NOPARAM,                     "SETDAT",                                      "SETDAT",                                      (0 &lt;&lt; TAM_MAX_BITS) |     0, CAT_FNCT | SLS_ENABLED   | US_ENABLED  },</v>
      </c>
    </row>
    <row r="1631" spans="1:1">
      <c r="A1631" s="168" t="str">
        <f>IF(AND(OR(SOURCE!A1631="",ISBLANK(SOURCE!A1631)),SOURCE!B1631&gt;0),IF(ISBLANK(SOURCE!C1631),"",SOURCE!C1631),
IF(SOURCE!B1631&lt;0,VLOOKUP(SOURCE!B1631,lookups!A$1:B$25,2,0),
  IF(ISBLANK(SOURCE!B1631),
    "",
    "/* "&amp;TEXT(SOURCE!B1631,"???0")&amp;" *"&amp;
      SOURCE!C1631&amp;", "&amp; IF(SOURCE!$O$2-LEN(SOURCE!C1631) &gt;= 0, REPT(" ",SOURCE!$O$2-LEN(SOURCE!C1631)), "")&amp;
      SOURCE!D1631&amp;", "&amp; IF(SOURCE!$P$2-LEN(SOURCE!D1631) &gt;= 0, REPT(" ",SOURCE!$P$2-LEN(SOURCE!D1631)), "")&amp;
      SOURCE!E1631&amp;", "&amp; IF(SOURCE!$Q$2-LEN(SOURCE!E1631) &gt;=0, REPT(" ",SOURCE!$Q$2-LEN(SOURCE!E1631)), "")&amp;
      SOURCE!F1631&amp;", "&amp; IF(SOURCE!$R$2-LEN(SOURCE!F1631) &gt;= 0, REPT(" ",SOURCE!$R$2-LEN(SOURCE!F1631)+2), "")&amp;"("&amp;
      SUBSTITUTE(TEXT(SOURCE!G1631,"??0"),"  ","")&amp;" &lt;&lt; TAM_MAX_BITS) |"&amp; IF(SOURCE!$S$2-3 &gt;= 0, REPT(" ",SOURCE!$S$2-5+4+1-1-LEN(SUBSTITUTE(SUBSTITUTE(TEXT(SOURCE!H1631,"????0"),"  ","")," ",""))), "")&amp;
      SUBSTITUTE(SUBSTITUTE(TEXT(SOURCE!H1631,"????0"),"  ","")," ","")&amp;","&amp; IF(SOURCE!$T$2-3 &gt;= 0, REPT(" ",SOURCE!$T$2-3-5), "")&amp;
      SOURCE!I1631&amp;" | "&amp; IF(SOURCE!$U$2-LEN(SOURCE!I1631) &gt;= 0, REPT(" ",SOURCE!$U$2-LEN(SOURCE!I1631)), "")&amp;
      SOURCE!J1631&amp;      IF(SOURCE!$V$2-LEN(SOURCE!J1631) &gt;= 0, REPT(" ",SOURCE!$V$2-LEN(SOURCE!J1631)), "")&amp;
  " | "&amp; SOURCE!K1631&amp;      IF(SOURCE!$X$2-LEN(SOURCE!K1631) &gt;= 0, REPT(" ",SOURCE!$X$2-LEN(SOURCE!K1631)), "")&amp;
      "},"&amp;IF(SOURCE!L1631&lt;&gt;"",""&amp;SOURCE!L1631,"")
 )
)
)</f>
        <v>/* 1593 */  { fnConfigEurope,              NOPARAM,                     "SETEUR",                                      "EUROPE",                                      (0 &lt;&lt; TAM_MAX_BITS) |     0, CAT_FNCT | SLS_ENABLED   | US_ENABLED  },</v>
      </c>
    </row>
    <row r="1632" spans="1:1">
      <c r="A1632" s="168" t="str">
        <f>IF(AND(OR(SOURCE!A1632="",ISBLANK(SOURCE!A1632)),SOURCE!B1632&gt;0),IF(ISBLANK(SOURCE!C1632),"",SOURCE!C1632),
IF(SOURCE!B1632&lt;0,VLOOKUP(SOURCE!B1632,lookups!A$1:B$25,2,0),
  IF(ISBLANK(SOURCE!B1632),
    "",
    "/* "&amp;TEXT(SOURCE!B1632,"???0")&amp;" *"&amp;
      SOURCE!C1632&amp;", "&amp; IF(SOURCE!$O$2-LEN(SOURCE!C1632) &gt;= 0, REPT(" ",SOURCE!$O$2-LEN(SOURCE!C1632)), "")&amp;
      SOURCE!D1632&amp;", "&amp; IF(SOURCE!$P$2-LEN(SOURCE!D1632) &gt;= 0, REPT(" ",SOURCE!$P$2-LEN(SOURCE!D1632)), "")&amp;
      SOURCE!E1632&amp;", "&amp; IF(SOURCE!$Q$2-LEN(SOURCE!E1632) &gt;=0, REPT(" ",SOURCE!$Q$2-LEN(SOURCE!E1632)), "")&amp;
      SOURCE!F1632&amp;", "&amp; IF(SOURCE!$R$2-LEN(SOURCE!F1632) &gt;= 0, REPT(" ",SOURCE!$R$2-LEN(SOURCE!F1632)+2), "")&amp;"("&amp;
      SUBSTITUTE(TEXT(SOURCE!G1632,"??0"),"  ","")&amp;" &lt;&lt; TAM_MAX_BITS) |"&amp; IF(SOURCE!$S$2-3 &gt;= 0, REPT(" ",SOURCE!$S$2-5+4+1-1-LEN(SUBSTITUTE(SUBSTITUTE(TEXT(SOURCE!H1632,"????0"),"  ","")," ",""))), "")&amp;
      SUBSTITUTE(SUBSTITUTE(TEXT(SOURCE!H1632,"????0"),"  ","")," ","")&amp;","&amp; IF(SOURCE!$T$2-3 &gt;= 0, REPT(" ",SOURCE!$T$2-3-5), "")&amp;
      SOURCE!I1632&amp;" | "&amp; IF(SOURCE!$U$2-LEN(SOURCE!I1632) &gt;= 0, REPT(" ",SOURCE!$U$2-LEN(SOURCE!I1632)), "")&amp;
      SOURCE!J1632&amp;      IF(SOURCE!$V$2-LEN(SOURCE!J1632) &gt;= 0, REPT(" ",SOURCE!$V$2-LEN(SOURCE!J1632)), "")&amp;
  " | "&amp; SOURCE!K1632&amp;      IF(SOURCE!$X$2-LEN(SOURCE!K1632) &gt;= 0, REPT(" ",SOURCE!$X$2-LEN(SOURCE!K1632)), "")&amp;
      "},"&amp;IF(SOURCE!L1632&lt;&gt;"",""&amp;SOURCE!L1632,"")
 )
)
)</f>
        <v>/* 1594 */  { fnConfigIndia,               NOPARAM,                     "SETIND",                                      "INDIA",                                       (0 &lt;&lt; TAM_MAX_BITS) |     0, CAT_FNCT | SLS_ENABLED   | US_ENABLED  },</v>
      </c>
    </row>
    <row r="1633" spans="1:1">
      <c r="A1633" s="168" t="str">
        <f>IF(AND(OR(SOURCE!A1633="",ISBLANK(SOURCE!A1633)),SOURCE!B1633&gt;0),IF(ISBLANK(SOURCE!C1633),"",SOURCE!C1633),
IF(SOURCE!B1633&lt;0,VLOOKUP(SOURCE!B1633,lookups!A$1:B$25,2,0),
  IF(ISBLANK(SOURCE!B1633),
    "",
    "/* "&amp;TEXT(SOURCE!B1633,"???0")&amp;" *"&amp;
      SOURCE!C1633&amp;", "&amp; IF(SOURCE!$O$2-LEN(SOURCE!C1633) &gt;= 0, REPT(" ",SOURCE!$O$2-LEN(SOURCE!C1633)), "")&amp;
      SOURCE!D1633&amp;", "&amp; IF(SOURCE!$P$2-LEN(SOURCE!D1633) &gt;= 0, REPT(" ",SOURCE!$P$2-LEN(SOURCE!D1633)), "")&amp;
      SOURCE!E1633&amp;", "&amp; IF(SOURCE!$Q$2-LEN(SOURCE!E1633) &gt;=0, REPT(" ",SOURCE!$Q$2-LEN(SOURCE!E1633)), "")&amp;
      SOURCE!F1633&amp;", "&amp; IF(SOURCE!$R$2-LEN(SOURCE!F1633) &gt;= 0, REPT(" ",SOURCE!$R$2-LEN(SOURCE!F1633)+2), "")&amp;"("&amp;
      SUBSTITUTE(TEXT(SOURCE!G1633,"??0"),"  ","")&amp;" &lt;&lt; TAM_MAX_BITS) |"&amp; IF(SOURCE!$S$2-3 &gt;= 0, REPT(" ",SOURCE!$S$2-5+4+1-1-LEN(SUBSTITUTE(SUBSTITUTE(TEXT(SOURCE!H1633,"????0"),"  ","")," ",""))), "")&amp;
      SUBSTITUTE(SUBSTITUTE(TEXT(SOURCE!H1633,"????0"),"  ","")," ","")&amp;","&amp; IF(SOURCE!$T$2-3 &gt;= 0, REPT(" ",SOURCE!$T$2-3-5), "")&amp;
      SOURCE!I1633&amp;" | "&amp; IF(SOURCE!$U$2-LEN(SOURCE!I1633) &gt;= 0, REPT(" ",SOURCE!$U$2-LEN(SOURCE!I1633)), "")&amp;
      SOURCE!J1633&amp;      IF(SOURCE!$V$2-LEN(SOURCE!J1633) &gt;= 0, REPT(" ",SOURCE!$V$2-LEN(SOURCE!J1633)), "")&amp;
  " | "&amp; SOURCE!K1633&amp;      IF(SOURCE!$X$2-LEN(SOURCE!K1633) &gt;= 0, REPT(" ",SOURCE!$X$2-LEN(SOURCE!K1633)), "")&amp;
      "},"&amp;IF(SOURCE!L1633&lt;&gt;"",""&amp;SOURCE!L1633,"")
 )
)
)</f>
        <v>/* 1595 */  { fnConfigJapan,               NOPARAM,                     "SETJPN",                                      "JAPAN",                                       (0 &lt;&lt; TAM_MAX_BITS) |     0, CAT_FNCT | SLS_ENABLED   | US_ENABLED  },</v>
      </c>
    </row>
    <row r="1634" spans="1:1">
      <c r="A1634" s="168" t="str">
        <f>IF(AND(OR(SOURCE!A1634="",ISBLANK(SOURCE!A1634)),SOURCE!B1634&gt;0),IF(ISBLANK(SOURCE!C1634),"",SOURCE!C1634),
IF(SOURCE!B1634&lt;0,VLOOKUP(SOURCE!B1634,lookups!A$1:B$25,2,0),
  IF(ISBLANK(SOURCE!B1634),
    "",
    "/* "&amp;TEXT(SOURCE!B1634,"???0")&amp;" *"&amp;
      SOURCE!C1634&amp;", "&amp; IF(SOURCE!$O$2-LEN(SOURCE!C1634) &gt;= 0, REPT(" ",SOURCE!$O$2-LEN(SOURCE!C1634)), "")&amp;
      SOURCE!D1634&amp;", "&amp; IF(SOURCE!$P$2-LEN(SOURCE!D1634) &gt;= 0, REPT(" ",SOURCE!$P$2-LEN(SOURCE!D1634)), "")&amp;
      SOURCE!E1634&amp;", "&amp; IF(SOURCE!$Q$2-LEN(SOURCE!E1634) &gt;=0, REPT(" ",SOURCE!$Q$2-LEN(SOURCE!E1634)), "")&amp;
      SOURCE!F1634&amp;", "&amp; IF(SOURCE!$R$2-LEN(SOURCE!F1634) &gt;= 0, REPT(" ",SOURCE!$R$2-LEN(SOURCE!F1634)+2), "")&amp;"("&amp;
      SUBSTITUTE(TEXT(SOURCE!G1634,"??0"),"  ","")&amp;" &lt;&lt; TAM_MAX_BITS) |"&amp; IF(SOURCE!$S$2-3 &gt;= 0, REPT(" ",SOURCE!$S$2-5+4+1-1-LEN(SUBSTITUTE(SUBSTITUTE(TEXT(SOURCE!H1634,"????0"),"  ","")," ",""))), "")&amp;
      SUBSTITUTE(SUBSTITUTE(TEXT(SOURCE!H1634,"????0"),"  ","")," ","")&amp;","&amp; IF(SOURCE!$T$2-3 &gt;= 0, REPT(" ",SOURCE!$T$2-3-5), "")&amp;
      SOURCE!I1634&amp;" | "&amp; IF(SOURCE!$U$2-LEN(SOURCE!I1634) &gt;= 0, REPT(" ",SOURCE!$U$2-LEN(SOURCE!I1634)), "")&amp;
      SOURCE!J1634&amp;      IF(SOURCE!$V$2-LEN(SOURCE!J1634) &gt;= 0, REPT(" ",SOURCE!$V$2-LEN(SOURCE!J1634)), "")&amp;
  " | "&amp; SOURCE!K1634&amp;      IF(SOURCE!$X$2-LEN(SOURCE!K1634) &gt;= 0, REPT(" ",SOURCE!$X$2-LEN(SOURCE!K1634)), "")&amp;
      "},"&amp;IF(SOURCE!L1634&lt;&gt;"",""&amp;SOURCE!L1634,"")
 )
)
)</f>
        <v>/* 1596 */  { itemToBeCoded,               NOPARAM,                     "SETSIG",                                      "SETSIG",                                      (0 &lt;&lt; TAM_MAX_BITS) |     0, CAT_FNCT | SLS_ENABLED   | US_ENABLED  },</v>
      </c>
    </row>
    <row r="1635" spans="1:1">
      <c r="A1635" s="168" t="str">
        <f>IF(AND(OR(SOURCE!A1635="",ISBLANK(SOURCE!A1635)),SOURCE!B1635&gt;0),IF(ISBLANK(SOURCE!C1635),"",SOURCE!C1635),
IF(SOURCE!B1635&lt;0,VLOOKUP(SOURCE!B1635,lookups!A$1:B$25,2,0),
  IF(ISBLANK(SOURCE!B1635),
    "",
    "/* "&amp;TEXT(SOURCE!B1635,"???0")&amp;" *"&amp;
      SOURCE!C1635&amp;", "&amp; IF(SOURCE!$O$2-LEN(SOURCE!C1635) &gt;= 0, REPT(" ",SOURCE!$O$2-LEN(SOURCE!C1635)), "")&amp;
      SOURCE!D1635&amp;", "&amp; IF(SOURCE!$P$2-LEN(SOURCE!D1635) &gt;= 0, REPT(" ",SOURCE!$P$2-LEN(SOURCE!D1635)), "")&amp;
      SOURCE!E1635&amp;", "&amp; IF(SOURCE!$Q$2-LEN(SOURCE!E1635) &gt;=0, REPT(" ",SOURCE!$Q$2-LEN(SOURCE!E1635)), "")&amp;
      SOURCE!F1635&amp;", "&amp; IF(SOURCE!$R$2-LEN(SOURCE!F1635) &gt;= 0, REPT(" ",SOURCE!$R$2-LEN(SOURCE!F1635)+2), "")&amp;"("&amp;
      SUBSTITUTE(TEXT(SOURCE!G1635,"??0"),"  ","")&amp;" &lt;&lt; TAM_MAX_BITS) |"&amp; IF(SOURCE!$S$2-3 &gt;= 0, REPT(" ",SOURCE!$S$2-5+4+1-1-LEN(SUBSTITUTE(SUBSTITUTE(TEXT(SOURCE!H1635,"????0"),"  ","")," ",""))), "")&amp;
      SUBSTITUTE(SUBSTITUTE(TEXT(SOURCE!H1635,"????0"),"  ","")," ","")&amp;","&amp; IF(SOURCE!$T$2-3 &gt;= 0, REPT(" ",SOURCE!$T$2-3-5), "")&amp;
      SOURCE!I1635&amp;" | "&amp; IF(SOURCE!$U$2-LEN(SOURCE!I1635) &gt;= 0, REPT(" ",SOURCE!$U$2-LEN(SOURCE!I1635)), "")&amp;
      SOURCE!J1635&amp;      IF(SOURCE!$V$2-LEN(SOURCE!J1635) &gt;= 0, REPT(" ",SOURCE!$V$2-LEN(SOURCE!J1635)), "")&amp;
  " | "&amp; SOURCE!K1635&amp;      IF(SOURCE!$X$2-LEN(SOURCE!K1635) &gt;= 0, REPT(" ",SOURCE!$X$2-LEN(SOURCE!K1635)), "")&amp;
      "},"&amp;IF(SOURCE!L1635&lt;&gt;"",""&amp;SOURCE!L1635,"")
 )
)
)</f>
        <v>/* 1597 */  { fnSetTime,                   NOPARAM,                     "SETTIM",                                      "SETTIM",                                      (0 &lt;&lt; TAM_MAX_BITS) |     0, CAT_FNCT | SLS_ENABLED   | US_ENABLED  },</v>
      </c>
    </row>
    <row r="1636" spans="1:1">
      <c r="A1636" s="168" t="str">
        <f>IF(AND(OR(SOURCE!A1636="",ISBLANK(SOURCE!A1636)),SOURCE!B1636&gt;0),IF(ISBLANK(SOURCE!C1636),"",SOURCE!C1636),
IF(SOURCE!B1636&lt;0,VLOOKUP(SOURCE!B1636,lookups!A$1:B$25,2,0),
  IF(ISBLANK(SOURCE!B1636),
    "",
    "/* "&amp;TEXT(SOURCE!B1636,"???0")&amp;" *"&amp;
      SOURCE!C1636&amp;", "&amp; IF(SOURCE!$O$2-LEN(SOURCE!C1636) &gt;= 0, REPT(" ",SOURCE!$O$2-LEN(SOURCE!C1636)), "")&amp;
      SOURCE!D1636&amp;", "&amp; IF(SOURCE!$P$2-LEN(SOURCE!D1636) &gt;= 0, REPT(" ",SOURCE!$P$2-LEN(SOURCE!D1636)), "")&amp;
      SOURCE!E1636&amp;", "&amp; IF(SOURCE!$Q$2-LEN(SOURCE!E1636) &gt;=0, REPT(" ",SOURCE!$Q$2-LEN(SOURCE!E1636)), "")&amp;
      SOURCE!F1636&amp;", "&amp; IF(SOURCE!$R$2-LEN(SOURCE!F1636) &gt;= 0, REPT(" ",SOURCE!$R$2-LEN(SOURCE!F1636)+2), "")&amp;"("&amp;
      SUBSTITUTE(TEXT(SOURCE!G1636,"??0"),"  ","")&amp;" &lt;&lt; TAM_MAX_BITS) |"&amp; IF(SOURCE!$S$2-3 &gt;= 0, REPT(" ",SOURCE!$S$2-5+4+1-1-LEN(SUBSTITUTE(SUBSTITUTE(TEXT(SOURCE!H1636,"????0"),"  ","")," ",""))), "")&amp;
      SUBSTITUTE(SUBSTITUTE(TEXT(SOURCE!H1636,"????0"),"  ","")," ","")&amp;","&amp; IF(SOURCE!$T$2-3 &gt;= 0, REPT(" ",SOURCE!$T$2-3-5), "")&amp;
      SOURCE!I1636&amp;" | "&amp; IF(SOURCE!$U$2-LEN(SOURCE!I1636) &gt;= 0, REPT(" ",SOURCE!$U$2-LEN(SOURCE!I1636)), "")&amp;
      SOURCE!J1636&amp;      IF(SOURCE!$V$2-LEN(SOURCE!J1636) &gt;= 0, REPT(" ",SOURCE!$V$2-LEN(SOURCE!J1636)), "")&amp;
  " | "&amp; SOURCE!K1636&amp;      IF(SOURCE!$X$2-LEN(SOURCE!K1636) &gt;= 0, REPT(" ",SOURCE!$X$2-LEN(SOURCE!K1636)), "")&amp;
      "},"&amp;IF(SOURCE!L1636&lt;&gt;"",""&amp;SOURCE!L1636,"")
 )
)
)</f>
        <v>/* 1598 */  { fnConfigUk,                  NOPARAM,                     "SETUK",                                       "UK",                                          (0 &lt;&lt; TAM_MAX_BITS) |     0, CAT_FNCT | SLS_ENABLED   | US_ENABLED  },</v>
      </c>
    </row>
    <row r="1637" spans="1:1">
      <c r="A1637" s="168" t="str">
        <f>IF(AND(OR(SOURCE!A1637="",ISBLANK(SOURCE!A1637)),SOURCE!B1637&gt;0),IF(ISBLANK(SOURCE!C1637),"",SOURCE!C1637),
IF(SOURCE!B1637&lt;0,VLOOKUP(SOURCE!B1637,lookups!A$1:B$25,2,0),
  IF(ISBLANK(SOURCE!B1637),
    "",
    "/* "&amp;TEXT(SOURCE!B1637,"???0")&amp;" *"&amp;
      SOURCE!C1637&amp;", "&amp; IF(SOURCE!$O$2-LEN(SOURCE!C1637) &gt;= 0, REPT(" ",SOURCE!$O$2-LEN(SOURCE!C1637)), "")&amp;
      SOURCE!D1637&amp;", "&amp; IF(SOURCE!$P$2-LEN(SOURCE!D1637) &gt;= 0, REPT(" ",SOURCE!$P$2-LEN(SOURCE!D1637)), "")&amp;
      SOURCE!E1637&amp;", "&amp; IF(SOURCE!$Q$2-LEN(SOURCE!E1637) &gt;=0, REPT(" ",SOURCE!$Q$2-LEN(SOURCE!E1637)), "")&amp;
      SOURCE!F1637&amp;", "&amp; IF(SOURCE!$R$2-LEN(SOURCE!F1637) &gt;= 0, REPT(" ",SOURCE!$R$2-LEN(SOURCE!F1637)+2), "")&amp;"("&amp;
      SUBSTITUTE(TEXT(SOURCE!G1637,"??0"),"  ","")&amp;" &lt;&lt; TAM_MAX_BITS) |"&amp; IF(SOURCE!$S$2-3 &gt;= 0, REPT(" ",SOURCE!$S$2-5+4+1-1-LEN(SUBSTITUTE(SUBSTITUTE(TEXT(SOURCE!H1637,"????0"),"  ","")," ",""))), "")&amp;
      SUBSTITUTE(SUBSTITUTE(TEXT(SOURCE!H1637,"????0"),"  ","")," ","")&amp;","&amp; IF(SOURCE!$T$2-3 &gt;= 0, REPT(" ",SOURCE!$T$2-3-5), "")&amp;
      SOURCE!I1637&amp;" | "&amp; IF(SOURCE!$U$2-LEN(SOURCE!I1637) &gt;= 0, REPT(" ",SOURCE!$U$2-LEN(SOURCE!I1637)), "")&amp;
      SOURCE!J1637&amp;      IF(SOURCE!$V$2-LEN(SOURCE!J1637) &gt;= 0, REPT(" ",SOURCE!$V$2-LEN(SOURCE!J1637)), "")&amp;
  " | "&amp; SOURCE!K1637&amp;      IF(SOURCE!$X$2-LEN(SOURCE!K1637) &gt;= 0, REPT(" ",SOURCE!$X$2-LEN(SOURCE!K1637)), "")&amp;
      "},"&amp;IF(SOURCE!L1637&lt;&gt;"",""&amp;SOURCE!L1637,"")
 )
)
)</f>
        <v>/* 1599 */  { fnConfigUsa,                 NOPARAM,                     "SETUSA",                                      "USA",                                         (0 &lt;&lt; TAM_MAX_BITS) |     0, CAT_FNCT | SLS_ENABLED   | US_ENABLED  },</v>
      </c>
    </row>
    <row r="1638" spans="1:1">
      <c r="A1638" s="168" t="str">
        <f>IF(AND(OR(SOURCE!A1638="",ISBLANK(SOURCE!A1638)),SOURCE!B1638&gt;0),IF(ISBLANK(SOURCE!C1638),"",SOURCE!C1638),
IF(SOURCE!B1638&lt;0,VLOOKUP(SOURCE!B1638,lookups!A$1:B$25,2,0),
  IF(ISBLANK(SOURCE!B1638),
    "",
    "/* "&amp;TEXT(SOURCE!B1638,"???0")&amp;" *"&amp;
      SOURCE!C1638&amp;", "&amp; IF(SOURCE!$O$2-LEN(SOURCE!C1638) &gt;= 0, REPT(" ",SOURCE!$O$2-LEN(SOURCE!C1638)), "")&amp;
      SOURCE!D1638&amp;", "&amp; IF(SOURCE!$P$2-LEN(SOURCE!D1638) &gt;= 0, REPT(" ",SOURCE!$P$2-LEN(SOURCE!D1638)), "")&amp;
      SOURCE!E1638&amp;", "&amp; IF(SOURCE!$Q$2-LEN(SOURCE!E1638) &gt;=0, REPT(" ",SOURCE!$Q$2-LEN(SOURCE!E1638)), "")&amp;
      SOURCE!F1638&amp;", "&amp; IF(SOURCE!$R$2-LEN(SOURCE!F1638) &gt;= 0, REPT(" ",SOURCE!$R$2-LEN(SOURCE!F1638)+2), "")&amp;"("&amp;
      SUBSTITUTE(TEXT(SOURCE!G1638,"??0"),"  ","")&amp;" &lt;&lt; TAM_MAX_BITS) |"&amp; IF(SOURCE!$S$2-3 &gt;= 0, REPT(" ",SOURCE!$S$2-5+4+1-1-LEN(SUBSTITUTE(SUBSTITUTE(TEXT(SOURCE!H1638,"????0"),"  ","")," ",""))), "")&amp;
      SUBSTITUTE(SUBSTITUTE(TEXT(SOURCE!H1638,"????0"),"  ","")," ","")&amp;","&amp; IF(SOURCE!$T$2-3 &gt;= 0, REPT(" ",SOURCE!$T$2-3-5), "")&amp;
      SOURCE!I1638&amp;" | "&amp; IF(SOURCE!$U$2-LEN(SOURCE!I1638) &gt;= 0, REPT(" ",SOURCE!$U$2-LEN(SOURCE!I1638)), "")&amp;
      SOURCE!J1638&amp;      IF(SOURCE!$V$2-LEN(SOURCE!J1638) &gt;= 0, REPT(" ",SOURCE!$V$2-LEN(SOURCE!J1638)), "")&amp;
  " | "&amp; SOURCE!K1638&amp;      IF(SOURCE!$X$2-LEN(SOURCE!K1638) &gt;= 0, REPT(" ",SOURCE!$X$2-LEN(SOURCE!K1638)), "")&amp;
      "},"&amp;IF(SOURCE!L1638&lt;&gt;"",""&amp;SOURCE!L1638,"")
 )
)
)</f>
        <v>/* 1600 */  { fnSign,                      NOPARAM,                     "SIGN",                                        "sign",                                        (0 &lt;&lt; TAM_MAX_BITS) |     0, CAT_FNCT | SLS_ENABLED   | US_ENABLED  },</v>
      </c>
    </row>
    <row r="1639" spans="1:1">
      <c r="A1639" s="168" t="str">
        <f>IF(AND(OR(SOURCE!A1639="",ISBLANK(SOURCE!A1639)),SOURCE!B1639&gt;0),IF(ISBLANK(SOURCE!C1639),"",SOURCE!C1639),
IF(SOURCE!B1639&lt;0,VLOOKUP(SOURCE!B1639,lookups!A$1:B$25,2,0),
  IF(ISBLANK(SOURCE!B1639),
    "",
    "/* "&amp;TEXT(SOURCE!B1639,"???0")&amp;" *"&amp;
      SOURCE!C1639&amp;", "&amp; IF(SOURCE!$O$2-LEN(SOURCE!C1639) &gt;= 0, REPT(" ",SOURCE!$O$2-LEN(SOURCE!C1639)), "")&amp;
      SOURCE!D1639&amp;", "&amp; IF(SOURCE!$P$2-LEN(SOURCE!D1639) &gt;= 0, REPT(" ",SOURCE!$P$2-LEN(SOURCE!D1639)), "")&amp;
      SOURCE!E1639&amp;", "&amp; IF(SOURCE!$Q$2-LEN(SOURCE!E1639) &gt;=0, REPT(" ",SOURCE!$Q$2-LEN(SOURCE!E1639)), "")&amp;
      SOURCE!F1639&amp;", "&amp; IF(SOURCE!$R$2-LEN(SOURCE!F1639) &gt;= 0, REPT(" ",SOURCE!$R$2-LEN(SOURCE!F1639)+2), "")&amp;"("&amp;
      SUBSTITUTE(TEXT(SOURCE!G1639,"??0"),"  ","")&amp;" &lt;&lt; TAM_MAX_BITS) |"&amp; IF(SOURCE!$S$2-3 &gt;= 0, REPT(" ",SOURCE!$S$2-5+4+1-1-LEN(SUBSTITUTE(SUBSTITUTE(TEXT(SOURCE!H1639,"????0"),"  ","")," ",""))), "")&amp;
      SUBSTITUTE(SUBSTITUTE(TEXT(SOURCE!H1639,"????0"),"  ","")," ","")&amp;","&amp; IF(SOURCE!$T$2-3 &gt;= 0, REPT(" ",SOURCE!$T$2-3-5), "")&amp;
      SOURCE!I1639&amp;" | "&amp; IF(SOURCE!$U$2-LEN(SOURCE!I1639) &gt;= 0, REPT(" ",SOURCE!$U$2-LEN(SOURCE!I1639)), "")&amp;
      SOURCE!J1639&amp;      IF(SOURCE!$V$2-LEN(SOURCE!J1639) &gt;= 0, REPT(" ",SOURCE!$V$2-LEN(SOURCE!J1639)), "")&amp;
  " | "&amp; SOURCE!K1639&amp;      IF(SOURCE!$X$2-LEN(SOURCE!K1639) &gt;= 0, REPT(" ",SOURCE!$X$2-LEN(SOURCE!K1639)), "")&amp;
      "},"&amp;IF(SOURCE!L1639&lt;&gt;"",""&amp;SOURCE!L1639,"")
 )
)
)</f>
        <v>/* 1601 */  { fnIntegerMode,               SIM_SIGNMT,                  "SIGNMT",                                      "SIGNMT",                                      (0 &lt;&lt; TAM_MAX_BITS) |     0, CAT_FNCT | SLS_ENABLED   | US_ENABLED  },</v>
      </c>
    </row>
    <row r="1640" spans="1:1">
      <c r="A1640" s="168" t="str">
        <f>IF(AND(OR(SOURCE!A1640="",ISBLANK(SOURCE!A1640)),SOURCE!B1640&gt;0),IF(ISBLANK(SOURCE!C1640),"",SOURCE!C1640),
IF(SOURCE!B1640&lt;0,VLOOKUP(SOURCE!B1640,lookups!A$1:B$25,2,0),
  IF(ISBLANK(SOURCE!B1640),
    "",
    "/* "&amp;TEXT(SOURCE!B1640,"???0")&amp;" *"&amp;
      SOURCE!C1640&amp;", "&amp; IF(SOURCE!$O$2-LEN(SOURCE!C1640) &gt;= 0, REPT(" ",SOURCE!$O$2-LEN(SOURCE!C1640)), "")&amp;
      SOURCE!D1640&amp;", "&amp; IF(SOURCE!$P$2-LEN(SOURCE!D1640) &gt;= 0, REPT(" ",SOURCE!$P$2-LEN(SOURCE!D1640)), "")&amp;
      SOURCE!E1640&amp;", "&amp; IF(SOURCE!$Q$2-LEN(SOURCE!E1640) &gt;=0, REPT(" ",SOURCE!$Q$2-LEN(SOURCE!E1640)), "")&amp;
      SOURCE!F1640&amp;", "&amp; IF(SOURCE!$R$2-LEN(SOURCE!F1640) &gt;= 0, REPT(" ",SOURCE!$R$2-LEN(SOURCE!F1640)+2), "")&amp;"("&amp;
      SUBSTITUTE(TEXT(SOURCE!G1640,"??0"),"  ","")&amp;" &lt;&lt; TAM_MAX_BITS) |"&amp; IF(SOURCE!$S$2-3 &gt;= 0, REPT(" ",SOURCE!$S$2-5+4+1-1-LEN(SUBSTITUTE(SUBSTITUTE(TEXT(SOURCE!H1640,"????0"),"  ","")," ",""))), "")&amp;
      SUBSTITUTE(SUBSTITUTE(TEXT(SOURCE!H1640,"????0"),"  ","")," ","")&amp;","&amp; IF(SOURCE!$T$2-3 &gt;= 0, REPT(" ",SOURCE!$T$2-3-5), "")&amp;
      SOURCE!I1640&amp;" | "&amp; IF(SOURCE!$U$2-LEN(SOURCE!I1640) &gt;= 0, REPT(" ",SOURCE!$U$2-LEN(SOURCE!I1640)), "")&amp;
      SOURCE!J1640&amp;      IF(SOURCE!$V$2-LEN(SOURCE!J1640) &gt;= 0, REPT(" ",SOURCE!$V$2-LEN(SOURCE!J1640)), "")&amp;
  " | "&amp; SOURCE!K1640&amp;      IF(SOURCE!$X$2-LEN(SOURCE!K1640) &gt;= 0, REPT(" ",SOURCE!$X$2-LEN(SOURCE!K1640)), "")&amp;
      "},"&amp;IF(SOURCE!L1640&lt;&gt;"",""&amp;SOURCE!L1640,"")
 )
)
)</f>
        <v>/* 1602 */  { itemToBeCoded,               NOPARAM,                     "SIM_EQ",                                      "SIM EQ",                                      (0 &lt;&lt; TAM_MAX_BITS) |     0, CAT_FNCT | SLS_ENABLED   | US_ENABLED  },</v>
      </c>
    </row>
    <row r="1641" spans="1:1">
      <c r="A1641" s="168" t="str">
        <f>IF(AND(OR(SOURCE!A1641="",ISBLANK(SOURCE!A1641)),SOURCE!B1641&gt;0),IF(ISBLANK(SOURCE!C1641),"",SOURCE!C1641),
IF(SOURCE!B1641&lt;0,VLOOKUP(SOURCE!B1641,lookups!A$1:B$25,2,0),
  IF(ISBLANK(SOURCE!B1641),
    "",
    "/* "&amp;TEXT(SOURCE!B1641,"???0")&amp;" *"&amp;
      SOURCE!C1641&amp;", "&amp; IF(SOURCE!$O$2-LEN(SOURCE!C1641) &gt;= 0, REPT(" ",SOURCE!$O$2-LEN(SOURCE!C1641)), "")&amp;
      SOURCE!D1641&amp;", "&amp; IF(SOURCE!$P$2-LEN(SOURCE!D1641) &gt;= 0, REPT(" ",SOURCE!$P$2-LEN(SOURCE!D1641)), "")&amp;
      SOURCE!E1641&amp;", "&amp; IF(SOURCE!$Q$2-LEN(SOURCE!E1641) &gt;=0, REPT(" ",SOURCE!$Q$2-LEN(SOURCE!E1641)), "")&amp;
      SOURCE!F1641&amp;", "&amp; IF(SOURCE!$R$2-LEN(SOURCE!F1641) &gt;= 0, REPT(" ",SOURCE!$R$2-LEN(SOURCE!F1641)+2), "")&amp;"("&amp;
      SUBSTITUTE(TEXT(SOURCE!G1641,"??0"),"  ","")&amp;" &lt;&lt; TAM_MAX_BITS) |"&amp; IF(SOURCE!$S$2-3 &gt;= 0, REPT(" ",SOURCE!$S$2-5+4+1-1-LEN(SUBSTITUTE(SUBSTITUTE(TEXT(SOURCE!H1641,"????0"),"  ","")," ",""))), "")&amp;
      SUBSTITUTE(SUBSTITUTE(TEXT(SOURCE!H1641,"????0"),"  ","")," ","")&amp;","&amp; IF(SOURCE!$T$2-3 &gt;= 0, REPT(" ",SOURCE!$T$2-3-5), "")&amp;
      SOURCE!I1641&amp;" | "&amp; IF(SOURCE!$U$2-LEN(SOURCE!I1641) &gt;= 0, REPT(" ",SOURCE!$U$2-LEN(SOURCE!I1641)), "")&amp;
      SOURCE!J1641&amp;      IF(SOURCE!$V$2-LEN(SOURCE!J1641) &gt;= 0, REPT(" ",SOURCE!$V$2-LEN(SOURCE!J1641)), "")&amp;
  " | "&amp; SOURCE!K1641&amp;      IF(SOURCE!$X$2-LEN(SOURCE!K1641) &gt;= 0, REPT(" ",SOURCE!$X$2-LEN(SOURCE!K1641)), "")&amp;
      "},"&amp;IF(SOURCE!L1641&lt;&gt;"",""&amp;SOURCE!L1641,"")
 )
)
)</f>
        <v>/* 1603 */  { itemToBeCoded,               NOPARAM,                     "SKIP",                                        "SKIP",                                        (0 &lt;&lt; TAM_MAX_BITS) |     0, CAT_FNCT | SLS_ENABLED   | US_ENABLED  },</v>
      </c>
    </row>
    <row r="1642" spans="1:1">
      <c r="A1642" s="168" t="str">
        <f>IF(AND(OR(SOURCE!A1642="",ISBLANK(SOURCE!A1642)),SOURCE!B1642&gt;0),IF(ISBLANK(SOURCE!C1642),"",SOURCE!C1642),
IF(SOURCE!B1642&lt;0,VLOOKUP(SOURCE!B1642,lookups!A$1:B$25,2,0),
  IF(ISBLANK(SOURCE!B1642),
    "",
    "/* "&amp;TEXT(SOURCE!B1642,"???0")&amp;" *"&amp;
      SOURCE!C1642&amp;", "&amp; IF(SOURCE!$O$2-LEN(SOURCE!C1642) &gt;= 0, REPT(" ",SOURCE!$O$2-LEN(SOURCE!C1642)), "")&amp;
      SOURCE!D1642&amp;", "&amp; IF(SOURCE!$P$2-LEN(SOURCE!D1642) &gt;= 0, REPT(" ",SOURCE!$P$2-LEN(SOURCE!D1642)), "")&amp;
      SOURCE!E1642&amp;", "&amp; IF(SOURCE!$Q$2-LEN(SOURCE!E1642) &gt;=0, REPT(" ",SOURCE!$Q$2-LEN(SOURCE!E1642)), "")&amp;
      SOURCE!F1642&amp;", "&amp; IF(SOURCE!$R$2-LEN(SOURCE!F1642) &gt;= 0, REPT(" ",SOURCE!$R$2-LEN(SOURCE!F1642)+2), "")&amp;"("&amp;
      SUBSTITUTE(TEXT(SOURCE!G1642,"??0"),"  ","")&amp;" &lt;&lt; TAM_MAX_BITS) |"&amp; IF(SOURCE!$S$2-3 &gt;= 0, REPT(" ",SOURCE!$S$2-5+4+1-1-LEN(SUBSTITUTE(SUBSTITUTE(TEXT(SOURCE!H1642,"????0"),"  ","")," ",""))), "")&amp;
      SUBSTITUTE(SUBSTITUTE(TEXT(SOURCE!H1642,"????0"),"  ","")," ","")&amp;","&amp; IF(SOURCE!$T$2-3 &gt;= 0, REPT(" ",SOURCE!$T$2-3-5), "")&amp;
      SOURCE!I1642&amp;" | "&amp; IF(SOURCE!$U$2-LEN(SOURCE!I1642) &gt;= 0, REPT(" ",SOURCE!$U$2-LEN(SOURCE!I1642)), "")&amp;
      SOURCE!J1642&amp;      IF(SOURCE!$V$2-LEN(SOURCE!J1642) &gt;= 0, REPT(" ",SOURCE!$V$2-LEN(SOURCE!J1642)), "")&amp;
  " | "&amp; SOURCE!K1642&amp;      IF(SOURCE!$X$2-LEN(SOURCE!K1642) &gt;= 0, REPT(" ",SOURCE!$X$2-LEN(SOURCE!K1642)), "")&amp;
      "},"&amp;IF(SOURCE!L1642&lt;&gt;"",""&amp;SOURCE!L1642,"")
 )
)
)</f>
        <v>/* 1604 */  { fnSlvq,                      NOPARAM,                     "SLVQ",                                        "SLVQ",                                        (0 &lt;&lt; TAM_MAX_BITS) |     0, CAT_FNCT | SLS_ENABLED   | US_ENABLED  },</v>
      </c>
    </row>
    <row r="1643" spans="1:1">
      <c r="A1643" s="168" t="str">
        <f>IF(AND(OR(SOURCE!A1643="",ISBLANK(SOURCE!A1643)),SOURCE!B1643&gt;0),IF(ISBLANK(SOURCE!C1643),"",SOURCE!C1643),
IF(SOURCE!B1643&lt;0,VLOOKUP(SOURCE!B1643,lookups!A$1:B$25,2,0),
  IF(ISBLANK(SOURCE!B1643),
    "",
    "/* "&amp;TEXT(SOURCE!B1643,"???0")&amp;" *"&amp;
      SOURCE!C1643&amp;", "&amp; IF(SOURCE!$O$2-LEN(SOURCE!C1643) &gt;= 0, REPT(" ",SOURCE!$O$2-LEN(SOURCE!C1643)), "")&amp;
      SOURCE!D1643&amp;", "&amp; IF(SOURCE!$P$2-LEN(SOURCE!D1643) &gt;= 0, REPT(" ",SOURCE!$P$2-LEN(SOURCE!D1643)), "")&amp;
      SOURCE!E1643&amp;", "&amp; IF(SOURCE!$Q$2-LEN(SOURCE!E1643) &gt;=0, REPT(" ",SOURCE!$Q$2-LEN(SOURCE!E1643)), "")&amp;
      SOURCE!F1643&amp;", "&amp; IF(SOURCE!$R$2-LEN(SOURCE!F1643) &gt;= 0, REPT(" ",SOURCE!$R$2-LEN(SOURCE!F1643)+2), "")&amp;"("&amp;
      SUBSTITUTE(TEXT(SOURCE!G1643,"??0"),"  ","")&amp;" &lt;&lt; TAM_MAX_BITS) |"&amp; IF(SOURCE!$S$2-3 &gt;= 0, REPT(" ",SOURCE!$S$2-5+4+1-1-LEN(SUBSTITUTE(SUBSTITUTE(TEXT(SOURCE!H1643,"????0"),"  ","")," ",""))), "")&amp;
      SUBSTITUTE(SUBSTITUTE(TEXT(SOURCE!H1643,"????0"),"  ","")," ","")&amp;","&amp; IF(SOURCE!$T$2-3 &gt;= 0, REPT(" ",SOURCE!$T$2-3-5), "")&amp;
      SOURCE!I1643&amp;" | "&amp; IF(SOURCE!$U$2-LEN(SOURCE!I1643) &gt;= 0, REPT(" ",SOURCE!$U$2-LEN(SOURCE!I1643)), "")&amp;
      SOURCE!J1643&amp;      IF(SOURCE!$V$2-LEN(SOURCE!J1643) &gt;= 0, REPT(" ",SOURCE!$V$2-LEN(SOURCE!J1643)), "")&amp;
  " | "&amp; SOURCE!K1643&amp;      IF(SOURCE!$X$2-LEN(SOURCE!K1643) &gt;= 0, REPT(" ",SOURCE!$X$2-LEN(SOURCE!K1643)), "")&amp;
      "},"&amp;IF(SOURCE!L1643&lt;&gt;"",""&amp;SOURCE!L1643,"")
 )
)
)</f>
        <v>/* 1605 */  { fnStandardError,             NOPARAM,                     "s" STD_SUB_m,                                 "s" STD_SUB_m,                                 (0 &lt;&lt; TAM_MAX_BITS) |     0, CAT_FNCT | SLS_ENABLED   | US_ENABLED  },</v>
      </c>
    </row>
    <row r="1644" spans="1:1">
      <c r="A1644" s="168" t="str">
        <f>IF(AND(OR(SOURCE!A1644="",ISBLANK(SOURCE!A1644)),SOURCE!B1644&gt;0),IF(ISBLANK(SOURCE!C1644),"",SOURCE!C1644),
IF(SOURCE!B1644&lt;0,VLOOKUP(SOURCE!B1644,lookups!A$1:B$25,2,0),
  IF(ISBLANK(SOURCE!B1644),
    "",
    "/* "&amp;TEXT(SOURCE!B1644,"???0")&amp;" *"&amp;
      SOURCE!C1644&amp;", "&amp; IF(SOURCE!$O$2-LEN(SOURCE!C1644) &gt;= 0, REPT(" ",SOURCE!$O$2-LEN(SOURCE!C1644)), "")&amp;
      SOURCE!D1644&amp;", "&amp; IF(SOURCE!$P$2-LEN(SOURCE!D1644) &gt;= 0, REPT(" ",SOURCE!$P$2-LEN(SOURCE!D1644)), "")&amp;
      SOURCE!E1644&amp;", "&amp; IF(SOURCE!$Q$2-LEN(SOURCE!E1644) &gt;=0, REPT(" ",SOURCE!$Q$2-LEN(SOURCE!E1644)), "")&amp;
      SOURCE!F1644&amp;", "&amp; IF(SOURCE!$R$2-LEN(SOURCE!F1644) &gt;= 0, REPT(" ",SOURCE!$R$2-LEN(SOURCE!F1644)+2), "")&amp;"("&amp;
      SUBSTITUTE(TEXT(SOURCE!G1644,"??0"),"  ","")&amp;" &lt;&lt; TAM_MAX_BITS) |"&amp; IF(SOURCE!$S$2-3 &gt;= 0, REPT(" ",SOURCE!$S$2-5+4+1-1-LEN(SUBSTITUTE(SUBSTITUTE(TEXT(SOURCE!H1644,"????0"),"  ","")," ",""))), "")&amp;
      SUBSTITUTE(SUBSTITUTE(TEXT(SOURCE!H1644,"????0"),"  ","")," ","")&amp;","&amp; IF(SOURCE!$T$2-3 &gt;= 0, REPT(" ",SOURCE!$T$2-3-5), "")&amp;
      SOURCE!I1644&amp;" | "&amp; IF(SOURCE!$U$2-LEN(SOURCE!I1644) &gt;= 0, REPT(" ",SOURCE!$U$2-LEN(SOURCE!I1644)), "")&amp;
      SOURCE!J1644&amp;      IF(SOURCE!$V$2-LEN(SOURCE!J1644) &gt;= 0, REPT(" ",SOURCE!$V$2-LEN(SOURCE!J1644)), "")&amp;
  " | "&amp; SOURCE!K1644&amp;      IF(SOURCE!$X$2-LEN(SOURCE!K1644) &gt;= 0, REPT(" ",SOURCE!$X$2-LEN(SOURCE!K1644)), "")&amp;
      "},"&amp;IF(SOURCE!L1644&lt;&gt;"",""&amp;SOURCE!L1644,"")
 )
)
)</f>
        <v>/* 1606 */  { fnGetIntegerSignMode,        NOPARAM,                     "ISM?",                                        "ISM?",                                        (0 &lt;&lt; TAM_MAX_BITS) |     0, CAT_FNCT | SLS_ENABLED   | US_ENABLED  },</v>
      </c>
    </row>
    <row r="1645" spans="1:1">
      <c r="A1645" s="168" t="str">
        <f>IF(AND(OR(SOURCE!A1645="",ISBLANK(SOURCE!A1645)),SOURCE!B1645&gt;0),IF(ISBLANK(SOURCE!C1645),"",SOURCE!C1645),
IF(SOURCE!B1645&lt;0,VLOOKUP(SOURCE!B1645,lookups!A$1:B$25,2,0),
  IF(ISBLANK(SOURCE!B1645),
    "",
    "/* "&amp;TEXT(SOURCE!B1645,"???0")&amp;" *"&amp;
      SOURCE!C1645&amp;", "&amp; IF(SOURCE!$O$2-LEN(SOURCE!C1645) &gt;= 0, REPT(" ",SOURCE!$O$2-LEN(SOURCE!C1645)), "")&amp;
      SOURCE!D1645&amp;", "&amp; IF(SOURCE!$P$2-LEN(SOURCE!D1645) &gt;= 0, REPT(" ",SOURCE!$P$2-LEN(SOURCE!D1645)), "")&amp;
      SOURCE!E1645&amp;", "&amp; IF(SOURCE!$Q$2-LEN(SOURCE!E1645) &gt;=0, REPT(" ",SOURCE!$Q$2-LEN(SOURCE!E1645)), "")&amp;
      SOURCE!F1645&amp;", "&amp; IF(SOURCE!$R$2-LEN(SOURCE!F1645) &gt;= 0, REPT(" ",SOURCE!$R$2-LEN(SOURCE!F1645)+2), "")&amp;"("&amp;
      SUBSTITUTE(TEXT(SOURCE!G1645,"??0"),"  ","")&amp;" &lt;&lt; TAM_MAX_BITS) |"&amp; IF(SOURCE!$S$2-3 &gt;= 0, REPT(" ",SOURCE!$S$2-5+4+1-1-LEN(SUBSTITUTE(SUBSTITUTE(TEXT(SOURCE!H1645,"????0"),"  ","")," ",""))), "")&amp;
      SUBSTITUTE(SUBSTITUTE(TEXT(SOURCE!H1645,"????0"),"  ","")," ","")&amp;","&amp; IF(SOURCE!$T$2-3 &gt;= 0, REPT(" ",SOURCE!$T$2-3-5), "")&amp;
      SOURCE!I1645&amp;" | "&amp; IF(SOURCE!$U$2-LEN(SOURCE!I1645) &gt;= 0, REPT(" ",SOURCE!$U$2-LEN(SOURCE!I1645)), "")&amp;
      SOURCE!J1645&amp;      IF(SOURCE!$V$2-LEN(SOURCE!J1645) &gt;= 0, REPT(" ",SOURCE!$V$2-LEN(SOURCE!J1645)), "")&amp;
  " | "&amp; SOURCE!K1645&amp;      IF(SOURCE!$X$2-LEN(SOURCE!K1645) &gt;= 0, REPT(" ",SOURCE!$X$2-LEN(SOURCE!K1645)), "")&amp;
      "},"&amp;IF(SOURCE!L1645&lt;&gt;"",""&amp;SOURCE!L1645,"")
 )
)
)</f>
        <v>/* 1607 */  { fnWeightedStandardError,     NOPARAM,                     "s" STD_SUB_m STD_SUB_w,                       "s" STD_SUB_m STD_SUB_w,                       (0 &lt;&lt; TAM_MAX_BITS) |     0, CAT_FNCT | SLS_ENABLED   | US_ENABLED  },</v>
      </c>
    </row>
    <row r="1646" spans="1:1">
      <c r="A1646" s="168" t="str">
        <f>IF(AND(OR(SOURCE!A1646="",ISBLANK(SOURCE!A1646)),SOURCE!B1646&gt;0),IF(ISBLANK(SOURCE!C1646),"",SOURCE!C1646),
IF(SOURCE!B1646&lt;0,VLOOKUP(SOURCE!B1646,lookups!A$1:B$25,2,0),
  IF(ISBLANK(SOURCE!B1646),
    "",
    "/* "&amp;TEXT(SOURCE!B1646,"???0")&amp;" *"&amp;
      SOURCE!C1646&amp;", "&amp; IF(SOURCE!$O$2-LEN(SOURCE!C1646) &gt;= 0, REPT(" ",SOURCE!$O$2-LEN(SOURCE!C1646)), "")&amp;
      SOURCE!D1646&amp;", "&amp; IF(SOURCE!$P$2-LEN(SOURCE!D1646) &gt;= 0, REPT(" ",SOURCE!$P$2-LEN(SOURCE!D1646)), "")&amp;
      SOURCE!E1646&amp;", "&amp; IF(SOURCE!$Q$2-LEN(SOURCE!E1646) &gt;=0, REPT(" ",SOURCE!$Q$2-LEN(SOURCE!E1646)), "")&amp;
      SOURCE!F1646&amp;", "&amp; IF(SOURCE!$R$2-LEN(SOURCE!F1646) &gt;= 0, REPT(" ",SOURCE!$R$2-LEN(SOURCE!F1646)+2), "")&amp;"("&amp;
      SUBSTITUTE(TEXT(SOURCE!G1646,"??0"),"  ","")&amp;" &lt;&lt; TAM_MAX_BITS) |"&amp; IF(SOURCE!$S$2-3 &gt;= 0, REPT(" ",SOURCE!$S$2-5+4+1-1-LEN(SUBSTITUTE(SUBSTITUTE(TEXT(SOURCE!H1646,"????0"),"  ","")," ",""))), "")&amp;
      SUBSTITUTE(SUBSTITUTE(TEXT(SOURCE!H1646,"????0"),"  ","")," ","")&amp;","&amp; IF(SOURCE!$T$2-3 &gt;= 0, REPT(" ",SOURCE!$T$2-3-5), "")&amp;
      SOURCE!I1646&amp;" | "&amp; IF(SOURCE!$U$2-LEN(SOURCE!I1646) &gt;= 0, REPT(" ",SOURCE!$U$2-LEN(SOURCE!I1646)), "")&amp;
      SOURCE!J1646&amp;      IF(SOURCE!$V$2-LEN(SOURCE!J1646) &gt;= 0, REPT(" ",SOURCE!$V$2-LEN(SOURCE!J1646)), "")&amp;
  " | "&amp; SOURCE!K1646&amp;      IF(SOURCE!$X$2-LEN(SOURCE!K1646) &gt;= 0, REPT(" ",SOURCE!$X$2-LEN(SOURCE!K1646)), "")&amp;
      "},"&amp;IF(SOURCE!L1646&lt;&gt;"",""&amp;SOURCE!L1646,"")
 )
)
)</f>
        <v>/* 1608 */  { itemToBeCoded,               NOPARAM,                     "SOLVE",                                       "SOLVE",                                       (0 &lt;&lt; TAM_MAX_BITS) |     0, CAT_FNCT | SLS_ENABLED   | US_ENABLED  },</v>
      </c>
    </row>
    <row r="1647" spans="1:1">
      <c r="A1647" s="168" t="str">
        <f>IF(AND(OR(SOURCE!A1647="",ISBLANK(SOURCE!A1647)),SOURCE!B1647&gt;0),IF(ISBLANK(SOURCE!C1647),"",SOURCE!C1647),
IF(SOURCE!B1647&lt;0,VLOOKUP(SOURCE!B1647,lookups!A$1:B$25,2,0),
  IF(ISBLANK(SOURCE!B1647),
    "",
    "/* "&amp;TEXT(SOURCE!B1647,"???0")&amp;" *"&amp;
      SOURCE!C1647&amp;", "&amp; IF(SOURCE!$O$2-LEN(SOURCE!C1647) &gt;= 0, REPT(" ",SOURCE!$O$2-LEN(SOURCE!C1647)), "")&amp;
      SOURCE!D1647&amp;", "&amp; IF(SOURCE!$P$2-LEN(SOURCE!D1647) &gt;= 0, REPT(" ",SOURCE!$P$2-LEN(SOURCE!D1647)), "")&amp;
      SOURCE!E1647&amp;", "&amp; IF(SOURCE!$Q$2-LEN(SOURCE!E1647) &gt;=0, REPT(" ",SOURCE!$Q$2-LEN(SOURCE!E1647)), "")&amp;
      SOURCE!F1647&amp;", "&amp; IF(SOURCE!$R$2-LEN(SOURCE!F1647) &gt;= 0, REPT(" ",SOURCE!$R$2-LEN(SOURCE!F1647)+2), "")&amp;"("&amp;
      SUBSTITUTE(TEXT(SOURCE!G1647,"??0"),"  ","")&amp;" &lt;&lt; TAM_MAX_BITS) |"&amp; IF(SOURCE!$S$2-3 &gt;= 0, REPT(" ",SOURCE!$S$2-5+4+1-1-LEN(SUBSTITUTE(SUBSTITUTE(TEXT(SOURCE!H1647,"????0"),"  ","")," ",""))), "")&amp;
      SUBSTITUTE(SUBSTITUTE(TEXT(SOURCE!H1647,"????0"),"  ","")," ","")&amp;","&amp; IF(SOURCE!$T$2-3 &gt;= 0, REPT(" ",SOURCE!$T$2-3-5), "")&amp;
      SOURCE!I1647&amp;" | "&amp; IF(SOURCE!$U$2-LEN(SOURCE!I1647) &gt;= 0, REPT(" ",SOURCE!$U$2-LEN(SOURCE!I1647)), "")&amp;
      SOURCE!J1647&amp;      IF(SOURCE!$V$2-LEN(SOURCE!J1647) &gt;= 0, REPT(" ",SOURCE!$V$2-LEN(SOURCE!J1647)), "")&amp;
  " | "&amp; SOURCE!K1647&amp;      IF(SOURCE!$X$2-LEN(SOURCE!K1647) &gt;= 0, REPT(" ",SOURCE!$X$2-LEN(SOURCE!K1647)), "")&amp;
      "},"&amp;IF(SOURCE!L1647&lt;&gt;"",""&amp;SOURCE!L1647,"")
 )
)
)</f>
        <v>/* 1609 */  { fnGetStackSize,              NOPARAM,                     "SSIZE?",                                      "SSIZE?",                                      (0 &lt;&lt; TAM_MAX_BITS) |     0, CAT_FNCT | SLS_ENABLED   | US_ENABLED  },</v>
      </c>
    </row>
    <row r="1648" spans="1:1">
      <c r="A1648" s="168" t="str">
        <f>IF(AND(OR(SOURCE!A1648="",ISBLANK(SOURCE!A1648)),SOURCE!B1648&gt;0),IF(ISBLANK(SOURCE!C1648),"",SOURCE!C1648),
IF(SOURCE!B1648&lt;0,VLOOKUP(SOURCE!B1648,lookups!A$1:B$25,2,0),
  IF(ISBLANK(SOURCE!B1648),
    "",
    "/* "&amp;TEXT(SOURCE!B1648,"???0")&amp;" *"&amp;
      SOURCE!C1648&amp;", "&amp; IF(SOURCE!$O$2-LEN(SOURCE!C1648) &gt;= 0, REPT(" ",SOURCE!$O$2-LEN(SOURCE!C1648)), "")&amp;
      SOURCE!D1648&amp;", "&amp; IF(SOURCE!$P$2-LEN(SOURCE!D1648) &gt;= 0, REPT(" ",SOURCE!$P$2-LEN(SOURCE!D1648)), "")&amp;
      SOURCE!E1648&amp;", "&amp; IF(SOURCE!$Q$2-LEN(SOURCE!E1648) &gt;=0, REPT(" ",SOURCE!$Q$2-LEN(SOURCE!E1648)), "")&amp;
      SOURCE!F1648&amp;", "&amp; IF(SOURCE!$R$2-LEN(SOURCE!F1648) &gt;= 0, REPT(" ",SOURCE!$R$2-LEN(SOURCE!F1648)+2), "")&amp;"("&amp;
      SUBSTITUTE(TEXT(SOURCE!G1648,"??0"),"  ","")&amp;" &lt;&lt; TAM_MAX_BITS) |"&amp; IF(SOURCE!$S$2-3 &gt;= 0, REPT(" ",SOURCE!$S$2-5+4+1-1-LEN(SUBSTITUTE(SUBSTITUTE(TEXT(SOURCE!H1648,"????0"),"  ","")," ",""))), "")&amp;
      SUBSTITUTE(SUBSTITUTE(TEXT(SOURCE!H1648,"????0"),"  ","")," ","")&amp;","&amp; IF(SOURCE!$T$2-3 &gt;= 0, REPT(" ",SOURCE!$T$2-3-5), "")&amp;
      SOURCE!I1648&amp;" | "&amp; IF(SOURCE!$U$2-LEN(SOURCE!I1648) &gt;= 0, REPT(" ",SOURCE!$U$2-LEN(SOURCE!I1648)), "")&amp;
      SOURCE!J1648&amp;      IF(SOURCE!$V$2-LEN(SOURCE!J1648) &gt;= 0, REPT(" ",SOURCE!$V$2-LEN(SOURCE!J1648)), "")&amp;
  " | "&amp; SOURCE!K1648&amp;      IF(SOURCE!$X$2-LEN(SOURCE!K1648) &gt;= 0, REPT(" ",SOURCE!$X$2-LEN(SOURCE!K1648)), "")&amp;
      "},"&amp;IF(SOURCE!L1648&lt;&gt;"",""&amp;SOURCE!L1648,"")
 )
)
)</f>
        <v>/* 1610 */  { flagBrowser,                 5 /*#JM#*/,                  "STATUS",                                      "STATUS",                                      (0 &lt;&lt; TAM_MAX_BITS) |     0, CAT_FNCT | SLS_ENABLED   | US_ENABLED  },</v>
      </c>
    </row>
    <row r="1649" spans="1:1">
      <c r="A1649" s="168" t="str">
        <f>IF(AND(OR(SOURCE!A1649="",ISBLANK(SOURCE!A1649)),SOURCE!B1649&gt;0),IF(ISBLANK(SOURCE!C1649),"",SOURCE!C1649),
IF(SOURCE!B1649&lt;0,VLOOKUP(SOURCE!B1649,lookups!A$1:B$25,2,0),
  IF(ISBLANK(SOURCE!B1649),
    "",
    "/* "&amp;TEXT(SOURCE!B1649,"???0")&amp;" *"&amp;
      SOURCE!C1649&amp;", "&amp; IF(SOURCE!$O$2-LEN(SOURCE!C1649) &gt;= 0, REPT(" ",SOURCE!$O$2-LEN(SOURCE!C1649)), "")&amp;
      SOURCE!D1649&amp;", "&amp; IF(SOURCE!$P$2-LEN(SOURCE!D1649) &gt;= 0, REPT(" ",SOURCE!$P$2-LEN(SOURCE!D1649)), "")&amp;
      SOURCE!E1649&amp;", "&amp; IF(SOURCE!$Q$2-LEN(SOURCE!E1649) &gt;=0, REPT(" ",SOURCE!$Q$2-LEN(SOURCE!E1649)), "")&amp;
      SOURCE!F1649&amp;", "&amp; IF(SOURCE!$R$2-LEN(SOURCE!F1649) &gt;= 0, REPT(" ",SOURCE!$R$2-LEN(SOURCE!F1649)+2), "")&amp;"("&amp;
      SUBSTITUTE(TEXT(SOURCE!G1649,"??0"),"  ","")&amp;" &lt;&lt; TAM_MAX_BITS) |"&amp; IF(SOURCE!$S$2-3 &gt;= 0, REPT(" ",SOURCE!$S$2-5+4+1-1-LEN(SUBSTITUTE(SUBSTITUTE(TEXT(SOURCE!H1649,"????0"),"  ","")," ",""))), "")&amp;
      SUBSTITUTE(SUBSTITUTE(TEXT(SOURCE!H1649,"????0"),"  ","")," ","")&amp;","&amp; IF(SOURCE!$T$2-3 &gt;= 0, REPT(" ",SOURCE!$T$2-3-5), "")&amp;
      SOURCE!I1649&amp;" | "&amp; IF(SOURCE!$U$2-LEN(SOURCE!I1649) &gt;= 0, REPT(" ",SOURCE!$U$2-LEN(SOURCE!I1649)), "")&amp;
      SOURCE!J1649&amp;      IF(SOURCE!$V$2-LEN(SOURCE!J1649) &gt;= 0, REPT(" ",SOURCE!$V$2-LEN(SOURCE!J1649)), "")&amp;
  " | "&amp; SOURCE!K1649&amp;      IF(SOURCE!$X$2-LEN(SOURCE!K1649) &gt;= 0, REPT(" ",SOURCE!$X$2-LEN(SOURCE!K1649)), "")&amp;
      "},"&amp;IF(SOURCE!L1649&lt;&gt;"",""&amp;SOURCE!L1649,"")
 )
)
)</f>
        <v>/* 1611 */  { fnStoreConfig,               NOPARAM,                     "STOCFG",                                      "Config",                                      (0 &lt;&lt; TAM_MAX_BITS) |     0, CAT_FNCT | SLS_ENABLED   | US_ENABLED  },</v>
      </c>
    </row>
    <row r="1650" spans="1:1">
      <c r="A1650" s="168" t="str">
        <f>IF(AND(OR(SOURCE!A1650="",ISBLANK(SOURCE!A1650)),SOURCE!B1650&gt;0),IF(ISBLANK(SOURCE!C1650),"",SOURCE!C1650),
IF(SOURCE!B1650&lt;0,VLOOKUP(SOURCE!B1650,lookups!A$1:B$25,2,0),
  IF(ISBLANK(SOURCE!B1650),
    "",
    "/* "&amp;TEXT(SOURCE!B1650,"???0")&amp;" *"&amp;
      SOURCE!C1650&amp;", "&amp; IF(SOURCE!$O$2-LEN(SOURCE!C1650) &gt;= 0, REPT(" ",SOURCE!$O$2-LEN(SOURCE!C1650)), "")&amp;
      SOURCE!D1650&amp;", "&amp; IF(SOURCE!$P$2-LEN(SOURCE!D1650) &gt;= 0, REPT(" ",SOURCE!$P$2-LEN(SOURCE!D1650)), "")&amp;
      SOURCE!E1650&amp;", "&amp; IF(SOURCE!$Q$2-LEN(SOURCE!E1650) &gt;=0, REPT(" ",SOURCE!$Q$2-LEN(SOURCE!E1650)), "")&amp;
      SOURCE!F1650&amp;", "&amp; IF(SOURCE!$R$2-LEN(SOURCE!F1650) &gt;= 0, REPT(" ",SOURCE!$R$2-LEN(SOURCE!F1650)+2), "")&amp;"("&amp;
      SUBSTITUTE(TEXT(SOURCE!G1650,"??0"),"  ","")&amp;" &lt;&lt; TAM_MAX_BITS) |"&amp; IF(SOURCE!$S$2-3 &gt;= 0, REPT(" ",SOURCE!$S$2-5+4+1-1-LEN(SUBSTITUTE(SUBSTITUTE(TEXT(SOURCE!H1650,"????0"),"  ","")," ",""))), "")&amp;
      SUBSTITUTE(SUBSTITUTE(TEXT(SOURCE!H1650,"????0"),"  ","")," ","")&amp;","&amp; IF(SOURCE!$T$2-3 &gt;= 0, REPT(" ",SOURCE!$T$2-3-5), "")&amp;
      SOURCE!I1650&amp;" | "&amp; IF(SOURCE!$U$2-LEN(SOURCE!I1650) &gt;= 0, REPT(" ",SOURCE!$U$2-LEN(SOURCE!I1650)), "")&amp;
      SOURCE!J1650&amp;      IF(SOURCE!$V$2-LEN(SOURCE!J1650) &gt;= 0, REPT(" ",SOURCE!$V$2-LEN(SOURCE!J1650)), "")&amp;
  " | "&amp; SOURCE!K1650&amp;      IF(SOURCE!$X$2-LEN(SOURCE!K1650) &gt;= 0, REPT(" ",SOURCE!$X$2-LEN(SOURCE!K1650)), "")&amp;
      "},"&amp;IF(SOURCE!L1650&lt;&gt;"",""&amp;SOURCE!L1650,"")
 )
)
)</f>
        <v>/* 1612 */  { fnStoreElement,              NOPARAM,                     "STOEL",                                       "STOEL",                                       (0 &lt;&lt; TAM_MAX_BITS) |     0, CAT_FNCT | SLS_ENABLED   | US_ENABLED  },</v>
      </c>
    </row>
    <row r="1651" spans="1:1">
      <c r="A1651" s="168" t="str">
        <f>IF(AND(OR(SOURCE!A1651="",ISBLANK(SOURCE!A1651)),SOURCE!B1651&gt;0),IF(ISBLANK(SOURCE!C1651),"",SOURCE!C1651),
IF(SOURCE!B1651&lt;0,VLOOKUP(SOURCE!B1651,lookups!A$1:B$25,2,0),
  IF(ISBLANK(SOURCE!B1651),
    "",
    "/* "&amp;TEXT(SOURCE!B1651,"???0")&amp;" *"&amp;
      SOURCE!C1651&amp;", "&amp; IF(SOURCE!$O$2-LEN(SOURCE!C1651) &gt;= 0, REPT(" ",SOURCE!$O$2-LEN(SOURCE!C1651)), "")&amp;
      SOURCE!D1651&amp;", "&amp; IF(SOURCE!$P$2-LEN(SOURCE!D1651) &gt;= 0, REPT(" ",SOURCE!$P$2-LEN(SOURCE!D1651)), "")&amp;
      SOURCE!E1651&amp;", "&amp; IF(SOURCE!$Q$2-LEN(SOURCE!E1651) &gt;=0, REPT(" ",SOURCE!$Q$2-LEN(SOURCE!E1651)), "")&amp;
      SOURCE!F1651&amp;", "&amp; IF(SOURCE!$R$2-LEN(SOURCE!F1651) &gt;= 0, REPT(" ",SOURCE!$R$2-LEN(SOURCE!F1651)+2), "")&amp;"("&amp;
      SUBSTITUTE(TEXT(SOURCE!G1651,"??0"),"  ","")&amp;" &lt;&lt; TAM_MAX_BITS) |"&amp; IF(SOURCE!$S$2-3 &gt;= 0, REPT(" ",SOURCE!$S$2-5+4+1-1-LEN(SUBSTITUTE(SUBSTITUTE(TEXT(SOURCE!H1651,"????0"),"  ","")," ",""))), "")&amp;
      SUBSTITUTE(SUBSTITUTE(TEXT(SOURCE!H1651,"????0"),"  ","")," ","")&amp;","&amp; IF(SOURCE!$T$2-3 &gt;= 0, REPT(" ",SOURCE!$T$2-3-5), "")&amp;
      SOURCE!I1651&amp;" | "&amp; IF(SOURCE!$U$2-LEN(SOURCE!I1651) &gt;= 0, REPT(" ",SOURCE!$U$2-LEN(SOURCE!I1651)), "")&amp;
      SOURCE!J1651&amp;      IF(SOURCE!$V$2-LEN(SOURCE!J1651) &gt;= 0, REPT(" ",SOURCE!$V$2-LEN(SOURCE!J1651)), "")&amp;
  " | "&amp; SOURCE!K1651&amp;      IF(SOURCE!$X$2-LEN(SOURCE!K1651) &gt;= 0, REPT(" ",SOURCE!$X$2-LEN(SOURCE!K1651)), "")&amp;
      "},"&amp;IF(SOURCE!L1651&lt;&gt;"",""&amp;SOURCE!L1651,"")
 )
)
)</f>
        <v>/* 1613 */  { fnStoreIJ,                   NOPARAM,                     "STOIJ",                                       "STOIJ",                                       (0 &lt;&lt; TAM_MAX_BITS) |     0, CAT_FNCT | SLS_ENABLED   | US_ENABLED  },</v>
      </c>
    </row>
    <row r="1652" spans="1:1">
      <c r="A1652" s="168" t="str">
        <f>IF(AND(OR(SOURCE!A1652="",ISBLANK(SOURCE!A1652)),SOURCE!B1652&gt;0),IF(ISBLANK(SOURCE!C1652),"",SOURCE!C1652),
IF(SOURCE!B1652&lt;0,VLOOKUP(SOURCE!B1652,lookups!A$1:B$25,2,0),
  IF(ISBLANK(SOURCE!B1652),
    "",
    "/* "&amp;TEXT(SOURCE!B1652,"???0")&amp;" *"&amp;
      SOURCE!C1652&amp;", "&amp; IF(SOURCE!$O$2-LEN(SOURCE!C1652) &gt;= 0, REPT(" ",SOURCE!$O$2-LEN(SOURCE!C1652)), "")&amp;
      SOURCE!D1652&amp;", "&amp; IF(SOURCE!$P$2-LEN(SOURCE!D1652) &gt;= 0, REPT(" ",SOURCE!$P$2-LEN(SOURCE!D1652)), "")&amp;
      SOURCE!E1652&amp;", "&amp; IF(SOURCE!$Q$2-LEN(SOURCE!E1652) &gt;=0, REPT(" ",SOURCE!$Q$2-LEN(SOURCE!E1652)), "")&amp;
      SOURCE!F1652&amp;", "&amp; IF(SOURCE!$R$2-LEN(SOURCE!F1652) &gt;= 0, REPT(" ",SOURCE!$R$2-LEN(SOURCE!F1652)+2), "")&amp;"("&amp;
      SUBSTITUTE(TEXT(SOURCE!G1652,"??0"),"  ","")&amp;" &lt;&lt; TAM_MAX_BITS) |"&amp; IF(SOURCE!$S$2-3 &gt;= 0, REPT(" ",SOURCE!$S$2-5+4+1-1-LEN(SUBSTITUTE(SUBSTITUTE(TEXT(SOURCE!H1652,"????0"),"  ","")," ",""))), "")&amp;
      SUBSTITUTE(SUBSTITUTE(TEXT(SOURCE!H1652,"????0"),"  ","")," ","")&amp;","&amp; IF(SOURCE!$T$2-3 &gt;= 0, REPT(" ",SOURCE!$T$2-3-5), "")&amp;
      SOURCE!I1652&amp;" | "&amp; IF(SOURCE!$U$2-LEN(SOURCE!I1652) &gt;= 0, REPT(" ",SOURCE!$U$2-LEN(SOURCE!I1652)), "")&amp;
      SOURCE!J1652&amp;      IF(SOURCE!$V$2-LEN(SOURCE!J1652) &gt;= 0, REPT(" ",SOURCE!$V$2-LEN(SOURCE!J1652)), "")&amp;
  " | "&amp; SOURCE!K1652&amp;      IF(SOURCE!$X$2-LEN(SOURCE!K1652) &gt;= 0, REPT(" ",SOURCE!$X$2-LEN(SOURCE!K1652)), "")&amp;
      "},"&amp;IF(SOURCE!L1652&lt;&gt;"",""&amp;SOURCE!L1652,"")
 )
)
)</f>
        <v>/* 1614 */  { fnLnP1,                      NOPARAM,                     "LN(1+x)",                                     "ln 1+x",                                      (0 &lt;&lt; TAM_MAX_BITS) |     0, CAT_FNCT | SLS_ENABLED   | US_ENABLED  },</v>
      </c>
    </row>
    <row r="1653" spans="1:1">
      <c r="A1653" s="168" t="str">
        <f>IF(AND(OR(SOURCE!A1653="",ISBLANK(SOURCE!A1653)),SOURCE!B1653&gt;0),IF(ISBLANK(SOURCE!C1653),"",SOURCE!C1653),
IF(SOURCE!B1653&lt;0,VLOOKUP(SOURCE!B1653,lookups!A$1:B$25,2,0),
  IF(ISBLANK(SOURCE!B1653),
    "",
    "/* "&amp;TEXT(SOURCE!B1653,"???0")&amp;" *"&amp;
      SOURCE!C1653&amp;", "&amp; IF(SOURCE!$O$2-LEN(SOURCE!C1653) &gt;= 0, REPT(" ",SOURCE!$O$2-LEN(SOURCE!C1653)), "")&amp;
      SOURCE!D1653&amp;", "&amp; IF(SOURCE!$P$2-LEN(SOURCE!D1653) &gt;= 0, REPT(" ",SOURCE!$P$2-LEN(SOURCE!D1653)), "")&amp;
      SOURCE!E1653&amp;", "&amp; IF(SOURCE!$Q$2-LEN(SOURCE!E1653) &gt;=0, REPT(" ",SOURCE!$Q$2-LEN(SOURCE!E1653)), "")&amp;
      SOURCE!F1653&amp;", "&amp; IF(SOURCE!$R$2-LEN(SOURCE!F1653) &gt;= 0, REPT(" ",SOURCE!$R$2-LEN(SOURCE!F1653)+2), "")&amp;"("&amp;
      SUBSTITUTE(TEXT(SOURCE!G1653,"??0"),"  ","")&amp;" &lt;&lt; TAM_MAX_BITS) |"&amp; IF(SOURCE!$S$2-3 &gt;= 0, REPT(" ",SOURCE!$S$2-5+4+1-1-LEN(SUBSTITUTE(SUBSTITUTE(TEXT(SOURCE!H1653,"????0"),"  ","")," ",""))), "")&amp;
      SUBSTITUTE(SUBSTITUTE(TEXT(SOURCE!H1653,"????0"),"  ","")," ","")&amp;","&amp; IF(SOURCE!$T$2-3 &gt;= 0, REPT(" ",SOURCE!$T$2-3-5), "")&amp;
      SOURCE!I1653&amp;" | "&amp; IF(SOURCE!$U$2-LEN(SOURCE!I1653) &gt;= 0, REPT(" ",SOURCE!$U$2-LEN(SOURCE!I1653)), "")&amp;
      SOURCE!J1653&amp;      IF(SOURCE!$V$2-LEN(SOURCE!J1653) &gt;= 0, REPT(" ",SOURCE!$V$2-LEN(SOURCE!J1653)), "")&amp;
  " | "&amp; SOURCE!K1653&amp;      IF(SOURCE!$X$2-LEN(SOURCE!K1653) &gt;= 0, REPT(" ",SOURCE!$X$2-LEN(SOURCE!K1653)), "")&amp;
      "},"&amp;IF(SOURCE!L1653&lt;&gt;"",""&amp;SOURCE!L1653,"")
 )
)
)</f>
        <v>/* 1615 */  { fnStoreStack,                TM_REGISTER,                 "STOS",                                        "STOS",                                        (0 &lt;&lt; TAM_MAX_BITS) |    99, CAT_FNCT | SLS_ENABLED   | US_ENABLED  },</v>
      </c>
    </row>
    <row r="1654" spans="1:1">
      <c r="A1654" s="168" t="str">
        <f>IF(AND(OR(SOURCE!A1654="",ISBLANK(SOURCE!A1654)),SOURCE!B1654&gt;0),IF(ISBLANK(SOURCE!C1654),"",SOURCE!C1654),
IF(SOURCE!B1654&lt;0,VLOOKUP(SOURCE!B1654,lookups!A$1:B$25,2,0),
  IF(ISBLANK(SOURCE!B1654),
    "",
    "/* "&amp;TEXT(SOURCE!B1654,"???0")&amp;" *"&amp;
      SOURCE!C1654&amp;", "&amp; IF(SOURCE!$O$2-LEN(SOURCE!C1654) &gt;= 0, REPT(" ",SOURCE!$O$2-LEN(SOURCE!C1654)), "")&amp;
      SOURCE!D1654&amp;", "&amp; IF(SOURCE!$P$2-LEN(SOURCE!D1654) &gt;= 0, REPT(" ",SOURCE!$P$2-LEN(SOURCE!D1654)), "")&amp;
      SOURCE!E1654&amp;", "&amp; IF(SOURCE!$Q$2-LEN(SOURCE!E1654) &gt;=0, REPT(" ",SOURCE!$Q$2-LEN(SOURCE!E1654)), "")&amp;
      SOURCE!F1654&amp;", "&amp; IF(SOURCE!$R$2-LEN(SOURCE!F1654) &gt;= 0, REPT(" ",SOURCE!$R$2-LEN(SOURCE!F1654)+2), "")&amp;"("&amp;
      SUBSTITUTE(TEXT(SOURCE!G1654,"??0"),"  ","")&amp;" &lt;&lt; TAM_MAX_BITS) |"&amp; IF(SOURCE!$S$2-3 &gt;= 0, REPT(" ",SOURCE!$S$2-5+4+1-1-LEN(SUBSTITUTE(SUBSTITUTE(TEXT(SOURCE!H1654,"????0"),"  ","")," ",""))), "")&amp;
      SUBSTITUTE(SUBSTITUTE(TEXT(SOURCE!H1654,"????0"),"  ","")," ","")&amp;","&amp; IF(SOURCE!$T$2-3 &gt;= 0, REPT(" ",SOURCE!$T$2-3-5), "")&amp;
      SOURCE!I1654&amp;" | "&amp; IF(SOURCE!$U$2-LEN(SOURCE!I1654) &gt;= 0, REPT(" ",SOURCE!$U$2-LEN(SOURCE!I1654)), "")&amp;
      SOURCE!J1654&amp;      IF(SOURCE!$V$2-LEN(SOURCE!J1654) &gt;= 0, REPT(" ",SOURCE!$V$2-LEN(SOURCE!J1654)), "")&amp;
  " | "&amp; SOURCE!K1654&amp;      IF(SOURCE!$X$2-LEN(SOURCE!K1654) &gt;= 0, REPT(" ",SOURCE!$X$2-LEN(SOURCE!K1654)), "")&amp;
      "},"&amp;IF(SOURCE!L1654&lt;&gt;"",""&amp;SOURCE!L1654,"")
 )
)
)</f>
        <v>/* 1616 */  { fnSumXY,                     NOPARAM,                     "SUM",                                         "SUM",                                         (0 &lt;&lt; TAM_MAX_BITS) |     0, CAT_FNCT | SLS_ENABLED   | US_ENABLED  },</v>
      </c>
    </row>
    <row r="1655" spans="1:1">
      <c r="A1655" s="168" t="str">
        <f>IF(AND(OR(SOURCE!A1655="",ISBLANK(SOURCE!A1655)),SOURCE!B1655&gt;0),IF(ISBLANK(SOURCE!C1655),"",SOURCE!C1655),
IF(SOURCE!B1655&lt;0,VLOOKUP(SOURCE!B1655,lookups!A$1:B$25,2,0),
  IF(ISBLANK(SOURCE!B1655),
    "",
    "/* "&amp;TEXT(SOURCE!B1655,"???0")&amp;" *"&amp;
      SOURCE!C1655&amp;", "&amp; IF(SOURCE!$O$2-LEN(SOURCE!C1655) &gt;= 0, REPT(" ",SOURCE!$O$2-LEN(SOURCE!C1655)), "")&amp;
      SOURCE!D1655&amp;", "&amp; IF(SOURCE!$P$2-LEN(SOURCE!D1655) &gt;= 0, REPT(" ",SOURCE!$P$2-LEN(SOURCE!D1655)), "")&amp;
      SOURCE!E1655&amp;", "&amp; IF(SOURCE!$Q$2-LEN(SOURCE!E1655) &gt;=0, REPT(" ",SOURCE!$Q$2-LEN(SOURCE!E1655)), "")&amp;
      SOURCE!F1655&amp;", "&amp; IF(SOURCE!$R$2-LEN(SOURCE!F1655) &gt;= 0, REPT(" ",SOURCE!$R$2-LEN(SOURCE!F1655)+2), "")&amp;"("&amp;
      SUBSTITUTE(TEXT(SOURCE!G1655,"??0"),"  ","")&amp;" &lt;&lt; TAM_MAX_BITS) |"&amp; IF(SOURCE!$S$2-3 &gt;= 0, REPT(" ",SOURCE!$S$2-5+4+1-1-LEN(SUBSTITUTE(SUBSTITUTE(TEXT(SOURCE!H1655,"????0"),"  ","")," ",""))), "")&amp;
      SUBSTITUTE(SUBSTITUTE(TEXT(SOURCE!H1655,"????0"),"  ","")," ","")&amp;","&amp; IF(SOURCE!$T$2-3 &gt;= 0, REPT(" ",SOURCE!$T$2-3-5), "")&amp;
      SOURCE!I1655&amp;" | "&amp; IF(SOURCE!$U$2-LEN(SOURCE!I1655) &gt;= 0, REPT(" ",SOURCE!$U$2-LEN(SOURCE!I1655)), "")&amp;
      SOURCE!J1655&amp;      IF(SOURCE!$V$2-LEN(SOURCE!J1655) &gt;= 0, REPT(" ",SOURCE!$V$2-LEN(SOURCE!J1655)), "")&amp;
  " | "&amp; SOURCE!K1655&amp;      IF(SOURCE!$X$2-LEN(SOURCE!K1655) &gt;= 0, REPT(" ",SOURCE!$X$2-LEN(SOURCE!K1655)), "")&amp;
      "},"&amp;IF(SOURCE!L1655&lt;&gt;"",""&amp;SOURCE!L1655,"")
 )
)
)</f>
        <v>/* 1617 */  { fnWeightedSampleStdDev,      NOPARAM,                     "s" STD_SUB_w,                                 "s" STD_SUB_w,                                 (0 &lt;&lt; TAM_MAX_BITS) |     0, CAT_FNCT | SLS_ENABLED   | US_ENABLED  },</v>
      </c>
    </row>
    <row r="1656" spans="1:1">
      <c r="A1656" s="168" t="str">
        <f>IF(AND(OR(SOURCE!A1656="",ISBLANK(SOURCE!A1656)),SOURCE!B1656&gt;0),IF(ISBLANK(SOURCE!C1656),"",SOURCE!C1656),
IF(SOURCE!B1656&lt;0,VLOOKUP(SOURCE!B1656,lookups!A$1:B$25,2,0),
  IF(ISBLANK(SOURCE!B1656),
    "",
    "/* "&amp;TEXT(SOURCE!B1656,"???0")&amp;" *"&amp;
      SOURCE!C1656&amp;", "&amp; IF(SOURCE!$O$2-LEN(SOURCE!C1656) &gt;= 0, REPT(" ",SOURCE!$O$2-LEN(SOURCE!C1656)), "")&amp;
      SOURCE!D1656&amp;", "&amp; IF(SOURCE!$P$2-LEN(SOURCE!D1656) &gt;= 0, REPT(" ",SOURCE!$P$2-LEN(SOURCE!D1656)), "")&amp;
      SOURCE!E1656&amp;", "&amp; IF(SOURCE!$Q$2-LEN(SOURCE!E1656) &gt;=0, REPT(" ",SOURCE!$Q$2-LEN(SOURCE!E1656)), "")&amp;
      SOURCE!F1656&amp;", "&amp; IF(SOURCE!$R$2-LEN(SOURCE!F1656) &gt;= 0, REPT(" ",SOURCE!$R$2-LEN(SOURCE!F1656)+2), "")&amp;"("&amp;
      SUBSTITUTE(TEXT(SOURCE!G1656,"??0"),"  ","")&amp;" &lt;&lt; TAM_MAX_BITS) |"&amp; IF(SOURCE!$S$2-3 &gt;= 0, REPT(" ",SOURCE!$S$2-5+4+1-1-LEN(SUBSTITUTE(SUBSTITUTE(TEXT(SOURCE!H1656,"????0"),"  ","")," ",""))), "")&amp;
      SUBSTITUTE(SUBSTITUTE(TEXT(SOURCE!H1656,"????0"),"  ","")," ","")&amp;","&amp; IF(SOURCE!$T$2-3 &gt;= 0, REPT(" ",SOURCE!$T$2-3-5), "")&amp;
      SOURCE!I1656&amp;" | "&amp; IF(SOURCE!$U$2-LEN(SOURCE!I1656) &gt;= 0, REPT(" ",SOURCE!$U$2-LEN(SOURCE!I1656)), "")&amp;
      SOURCE!J1656&amp;      IF(SOURCE!$V$2-LEN(SOURCE!J1656) &gt;= 0, REPT(" ",SOURCE!$V$2-LEN(SOURCE!J1656)), "")&amp;
  " | "&amp; SOURCE!K1656&amp;      IF(SOURCE!$X$2-LEN(SOURCE!K1656) &gt;= 0, REPT(" ",SOURCE!$X$2-LEN(SOURCE!K1656)), "")&amp;
      "},"&amp;IF(SOURCE!L1656&lt;&gt;"",""&amp;SOURCE!L1656,"")
 )
)
)</f>
        <v>/* 1618 */  { fnSampleCovariance,          NOPARAM,                     "s" STD_SUB_x STD_SUB_y,                       "s" STD_SUB_x STD_SUB_y,                       (0 &lt;&lt; TAM_MAX_BITS) |     0, CAT_FNCT | SLS_ENABLED   | US_ENABLED  },</v>
      </c>
    </row>
    <row r="1657" spans="1:1">
      <c r="A1657" s="168" t="str">
        <f>IF(AND(OR(SOURCE!A1657="",ISBLANK(SOURCE!A1657)),SOURCE!B1657&gt;0),IF(ISBLANK(SOURCE!C1657),"",SOURCE!C1657),
IF(SOURCE!B1657&lt;0,VLOOKUP(SOURCE!B1657,lookups!A$1:B$25,2,0),
  IF(ISBLANK(SOURCE!B1657),
    "",
    "/* "&amp;TEXT(SOURCE!B1657,"???0")&amp;" *"&amp;
      SOURCE!C1657&amp;", "&amp; IF(SOURCE!$O$2-LEN(SOURCE!C1657) &gt;= 0, REPT(" ",SOURCE!$O$2-LEN(SOURCE!C1657)), "")&amp;
      SOURCE!D1657&amp;", "&amp; IF(SOURCE!$P$2-LEN(SOURCE!D1657) &gt;= 0, REPT(" ",SOURCE!$P$2-LEN(SOURCE!D1657)), "")&amp;
      SOURCE!E1657&amp;", "&amp; IF(SOURCE!$Q$2-LEN(SOURCE!E1657) &gt;=0, REPT(" ",SOURCE!$Q$2-LEN(SOURCE!E1657)), "")&amp;
      SOURCE!F1657&amp;", "&amp; IF(SOURCE!$R$2-LEN(SOURCE!F1657) &gt;= 0, REPT(" ",SOURCE!$R$2-LEN(SOURCE!F1657)+2), "")&amp;"("&amp;
      SUBSTITUTE(TEXT(SOURCE!G1657,"??0"),"  ","")&amp;" &lt;&lt; TAM_MAX_BITS) |"&amp; IF(SOURCE!$S$2-3 &gt;= 0, REPT(" ",SOURCE!$S$2-5+4+1-1-LEN(SUBSTITUTE(SUBSTITUTE(TEXT(SOURCE!H1657,"????0"),"  ","")," ",""))), "")&amp;
      SUBSTITUTE(SUBSTITUTE(TEXT(SOURCE!H1657,"????0"),"  ","")," ","")&amp;","&amp; IF(SOURCE!$T$2-3 &gt;= 0, REPT(" ",SOURCE!$T$2-3-5), "")&amp;
      SOURCE!I1657&amp;" | "&amp; IF(SOURCE!$U$2-LEN(SOURCE!I1657) &gt;= 0, REPT(" ",SOURCE!$U$2-LEN(SOURCE!I1657)), "")&amp;
      SOURCE!J1657&amp;      IF(SOURCE!$V$2-LEN(SOURCE!J1657) &gt;= 0, REPT(" ",SOURCE!$V$2-LEN(SOURCE!J1657)), "")&amp;
  " | "&amp; SOURCE!K1657&amp;      IF(SOURCE!$X$2-LEN(SOURCE!K1657) &gt;= 0, REPT(" ",SOURCE!$X$2-LEN(SOURCE!K1657)), "")&amp;
      "},"&amp;IF(SOURCE!L1657&lt;&gt;"",""&amp;SOURCE!L1657,"")
 )
)
)</f>
        <v>/* 1619 */  { fnDisplayFormatTime,         TM_VALUE,                    "TDISP",                                       "TDISP",                                       (0 &lt;&lt; TAM_MAX_BITS) |     6, CAT_FNCT | SLS_ENABLED   | US_ENABLED  },</v>
      </c>
    </row>
    <row r="1658" spans="1:1">
      <c r="A1658" s="168" t="str">
        <f>IF(AND(OR(SOURCE!A1658="",ISBLANK(SOURCE!A1658)),SOURCE!B1658&gt;0),IF(ISBLANK(SOURCE!C1658),"",SOURCE!C1658),
IF(SOURCE!B1658&lt;0,VLOOKUP(SOURCE!B1658,lookups!A$1:B$25,2,0),
  IF(ISBLANK(SOURCE!B1658),
    "",
    "/* "&amp;TEXT(SOURCE!B1658,"???0")&amp;" *"&amp;
      SOURCE!C1658&amp;", "&amp; IF(SOURCE!$O$2-LEN(SOURCE!C1658) &gt;= 0, REPT(" ",SOURCE!$O$2-LEN(SOURCE!C1658)), "")&amp;
      SOURCE!D1658&amp;", "&amp; IF(SOURCE!$P$2-LEN(SOURCE!D1658) &gt;= 0, REPT(" ",SOURCE!$P$2-LEN(SOURCE!D1658)), "")&amp;
      SOURCE!E1658&amp;", "&amp; IF(SOURCE!$Q$2-LEN(SOURCE!E1658) &gt;=0, REPT(" ",SOURCE!$Q$2-LEN(SOURCE!E1658)), "")&amp;
      SOURCE!F1658&amp;", "&amp; IF(SOURCE!$R$2-LEN(SOURCE!F1658) &gt;= 0, REPT(" ",SOURCE!$R$2-LEN(SOURCE!F1658)+2), "")&amp;"("&amp;
      SUBSTITUTE(TEXT(SOURCE!G1658,"??0"),"  ","")&amp;" &lt;&lt; TAM_MAX_BITS) |"&amp; IF(SOURCE!$S$2-3 &gt;= 0, REPT(" ",SOURCE!$S$2-5+4+1-1-LEN(SUBSTITUTE(SUBSTITUTE(TEXT(SOURCE!H1658,"????0"),"  ","")," ",""))), "")&amp;
      SUBSTITUTE(SUBSTITUTE(TEXT(SOURCE!H1658,"????0"),"  ","")," ","")&amp;","&amp; IF(SOURCE!$T$2-3 &gt;= 0, REPT(" ",SOURCE!$T$2-3-5), "")&amp;
      SOURCE!I1658&amp;" | "&amp; IF(SOURCE!$U$2-LEN(SOURCE!I1658) &gt;= 0, REPT(" ",SOURCE!$U$2-LEN(SOURCE!I1658)), "")&amp;
      SOURCE!J1658&amp;      IF(SOURCE!$V$2-LEN(SOURCE!J1658) &gt;= 0, REPT(" ",SOURCE!$V$2-LEN(SOURCE!J1658)), "")&amp;
  " | "&amp; SOURCE!K1658&amp;      IF(SOURCE!$X$2-LEN(SOURCE!K1658) &gt;= 0, REPT(" ",SOURCE!$X$2-LEN(SOURCE!K1658)), "")&amp;
      "},"&amp;IF(SOURCE!L1658&lt;&gt;"",""&amp;SOURCE!L1658,"")
 )
)
)</f>
        <v>/* 1620 */  { fnTicks,                     NOPARAM,                     "TICKS",                                       "TICKS",                                       (0 &lt;&lt; TAM_MAX_BITS) |     0, CAT_FNCT | SLS_ENABLED   | US_ENABLED  },</v>
      </c>
    </row>
    <row r="1659" spans="1:1">
      <c r="A1659" s="168" t="str">
        <f>IF(AND(OR(SOURCE!A1659="",ISBLANK(SOURCE!A1659)),SOURCE!B1659&gt;0),IF(ISBLANK(SOURCE!C1659),"",SOURCE!C1659),
IF(SOURCE!B1659&lt;0,VLOOKUP(SOURCE!B1659,lookups!A$1:B$25,2,0),
  IF(ISBLANK(SOURCE!B1659),
    "",
    "/* "&amp;TEXT(SOURCE!B1659,"???0")&amp;" *"&amp;
      SOURCE!C1659&amp;", "&amp; IF(SOURCE!$O$2-LEN(SOURCE!C1659) &gt;= 0, REPT(" ",SOURCE!$O$2-LEN(SOURCE!C1659)), "")&amp;
      SOURCE!D1659&amp;", "&amp; IF(SOURCE!$P$2-LEN(SOURCE!D1659) &gt;= 0, REPT(" ",SOURCE!$P$2-LEN(SOURCE!D1659)), "")&amp;
      SOURCE!E1659&amp;", "&amp; IF(SOURCE!$Q$2-LEN(SOURCE!E1659) &gt;=0, REPT(" ",SOURCE!$Q$2-LEN(SOURCE!E1659)), "")&amp;
      SOURCE!F1659&amp;", "&amp; IF(SOURCE!$R$2-LEN(SOURCE!F1659) &gt;= 0, REPT(" ",SOURCE!$R$2-LEN(SOURCE!F1659)+2), "")&amp;"("&amp;
      SUBSTITUTE(TEXT(SOURCE!G1659,"??0"),"  ","")&amp;" &lt;&lt; TAM_MAX_BITS) |"&amp; IF(SOURCE!$S$2-3 &gt;= 0, REPT(" ",SOURCE!$S$2-5+4+1-1-LEN(SUBSTITUTE(SUBSTITUTE(TEXT(SOURCE!H1659,"????0"),"  ","")," ",""))), "")&amp;
      SUBSTITUTE(SUBSTITUTE(TEXT(SOURCE!H1659,"????0"),"  ","")," ","")&amp;","&amp; IF(SOURCE!$T$2-3 &gt;= 0, REPT(" ",SOURCE!$T$2-3-5), "")&amp;
      SOURCE!I1659&amp;" | "&amp; IF(SOURCE!$U$2-LEN(SOURCE!I1659) &gt;= 0, REPT(" ",SOURCE!$U$2-LEN(SOURCE!I1659)), "")&amp;
      SOURCE!J1659&amp;      IF(SOURCE!$V$2-LEN(SOURCE!J1659) &gt;= 0, REPT(" ",SOURCE!$V$2-LEN(SOURCE!J1659)), "")&amp;
  " | "&amp; SOURCE!K1659&amp;      IF(SOURCE!$X$2-LEN(SOURCE!K1659) &gt;= 0, REPT(" ",SOURCE!$X$2-LEN(SOURCE!K1659)), "")&amp;
      "},"&amp;IF(SOURCE!L1659&lt;&gt;"",""&amp;SOURCE!L1659,"")
 )
)
)</f>
        <v>/* 1621 */  { fnTime,                      NOPARAM,                     "TIME",                                        "TIME",                                        (0 &lt;&lt; TAM_MAX_BITS) |     0, CAT_FNCT | SLS_ENABLED   | US_ENABLED  },</v>
      </c>
    </row>
    <row r="1660" spans="1:1">
      <c r="A1660" s="168" t="str">
        <f>IF(AND(OR(SOURCE!A1660="",ISBLANK(SOURCE!A1660)),SOURCE!B1660&gt;0),IF(ISBLANK(SOURCE!C1660),"",SOURCE!C1660),
IF(SOURCE!B1660&lt;0,VLOOKUP(SOURCE!B1660,lookups!A$1:B$25,2,0),
  IF(ISBLANK(SOURCE!B1660),
    "",
    "/* "&amp;TEXT(SOURCE!B1660,"???0")&amp;" *"&amp;
      SOURCE!C1660&amp;", "&amp; IF(SOURCE!$O$2-LEN(SOURCE!C1660) &gt;= 0, REPT(" ",SOURCE!$O$2-LEN(SOURCE!C1660)), "")&amp;
      SOURCE!D1660&amp;", "&amp; IF(SOURCE!$P$2-LEN(SOURCE!D1660) &gt;= 0, REPT(" ",SOURCE!$P$2-LEN(SOURCE!D1660)), "")&amp;
      SOURCE!E1660&amp;", "&amp; IF(SOURCE!$Q$2-LEN(SOURCE!E1660) &gt;=0, REPT(" ",SOURCE!$Q$2-LEN(SOURCE!E1660)), "")&amp;
      SOURCE!F1660&amp;", "&amp; IF(SOURCE!$R$2-LEN(SOURCE!F1660) &gt;= 0, REPT(" ",SOURCE!$R$2-LEN(SOURCE!F1660)+2), "")&amp;"("&amp;
      SUBSTITUTE(TEXT(SOURCE!G1660,"??0"),"  ","")&amp;" &lt;&lt; TAM_MAX_BITS) |"&amp; IF(SOURCE!$S$2-3 &gt;= 0, REPT(" ",SOURCE!$S$2-5+4+1-1-LEN(SUBSTITUTE(SUBSTITUTE(TEXT(SOURCE!H1660,"????0"),"  ","")," ",""))), "")&amp;
      SUBSTITUTE(SUBSTITUTE(TEXT(SOURCE!H1660,"????0"),"  ","")," ","")&amp;","&amp; IF(SOURCE!$T$2-3 &gt;= 0, REPT(" ",SOURCE!$T$2-3-5), "")&amp;
      SOURCE!I1660&amp;" | "&amp; IF(SOURCE!$U$2-LEN(SOURCE!I1660) &gt;= 0, REPT(" ",SOURCE!$U$2-LEN(SOURCE!I1660)), "")&amp;
      SOURCE!J1660&amp;      IF(SOURCE!$V$2-LEN(SOURCE!J1660) &gt;= 0, REPT(" ",SOURCE!$V$2-LEN(SOURCE!J1660)), "")&amp;
  " | "&amp; SOURCE!K1660&amp;      IF(SOURCE!$X$2-LEN(SOURCE!K1660) &gt;= 0, REPT(" ",SOURCE!$X$2-LEN(SOURCE!K1660)), "")&amp;
      "},"&amp;IF(SOURCE!L1660&lt;&gt;"",""&amp;SOURCE!L1660,"")
 )
)
)</f>
        <v>/* 1622 */  { itemToBeCoded,               NOPARAM,                     "TIMER",                                       "TIMER",                                       (0 &lt;&lt; TAM_MAX_BITS) |     0, CAT_FNCT | SLS_ENABLED   | US_ENABLED  },</v>
      </c>
    </row>
    <row r="1661" spans="1:1">
      <c r="A1661" s="168" t="str">
        <f>IF(AND(OR(SOURCE!A1661="",ISBLANK(SOURCE!A1661)),SOURCE!B1661&gt;0),IF(ISBLANK(SOURCE!C1661),"",SOURCE!C1661),
IF(SOURCE!B1661&lt;0,VLOOKUP(SOURCE!B1661,lookups!A$1:B$25,2,0),
  IF(ISBLANK(SOURCE!B1661),
    "",
    "/* "&amp;TEXT(SOURCE!B1661,"???0")&amp;" *"&amp;
      SOURCE!C1661&amp;", "&amp; IF(SOURCE!$O$2-LEN(SOURCE!C1661) &gt;= 0, REPT(" ",SOURCE!$O$2-LEN(SOURCE!C1661)), "")&amp;
      SOURCE!D1661&amp;", "&amp; IF(SOURCE!$P$2-LEN(SOURCE!D1661) &gt;= 0, REPT(" ",SOURCE!$P$2-LEN(SOURCE!D1661)), "")&amp;
      SOURCE!E1661&amp;", "&amp; IF(SOURCE!$Q$2-LEN(SOURCE!E1661) &gt;=0, REPT(" ",SOURCE!$Q$2-LEN(SOURCE!E1661)), "")&amp;
      SOURCE!F1661&amp;", "&amp; IF(SOURCE!$R$2-LEN(SOURCE!F1661) &gt;= 0, REPT(" ",SOURCE!$R$2-LEN(SOURCE!F1661)+2), "")&amp;"("&amp;
      SUBSTITUTE(TEXT(SOURCE!G1661,"??0"),"  ","")&amp;" &lt;&lt; TAM_MAX_BITS) |"&amp; IF(SOURCE!$S$2-3 &gt;= 0, REPT(" ",SOURCE!$S$2-5+4+1-1-LEN(SUBSTITUTE(SUBSTITUTE(TEXT(SOURCE!H1661,"????0"),"  ","")," ",""))), "")&amp;
      SUBSTITUTE(SUBSTITUTE(TEXT(SOURCE!H1661,"????0"),"  ","")," ","")&amp;","&amp; IF(SOURCE!$T$2-3 &gt;= 0, REPT(" ",SOURCE!$T$2-3-5), "")&amp;
      SOURCE!I1661&amp;" | "&amp; IF(SOURCE!$U$2-LEN(SOURCE!I1661) &gt;= 0, REPT(" ",SOURCE!$U$2-LEN(SOURCE!I1661)), "")&amp;
      SOURCE!J1661&amp;      IF(SOURCE!$V$2-LEN(SOURCE!J1661) &gt;= 0, REPT(" ",SOURCE!$V$2-LEN(SOURCE!J1661)), "")&amp;
  " | "&amp; SOURCE!K1661&amp;      IF(SOURCE!$X$2-LEN(SOURCE!K1661) &gt;= 0, REPT(" ",SOURCE!$X$2-LEN(SOURCE!K1661)), "")&amp;
      "},"&amp;IF(SOURCE!L1661&lt;&gt;"",""&amp;SOURCE!L1661,"")
 )
)
)</f>
        <v>/* 1623 */  { fnChebyshevT,                NOPARAM,                     "T" STD_SUB_n,                                 "T" STD_SUB_n,                                 (0 &lt;&lt; TAM_MAX_BITS) |     0, CAT_FNCT | SLS_ENABLED   | US_ENABLED  },</v>
      </c>
    </row>
    <row r="1662" spans="1:1">
      <c r="A1662" s="168" t="str">
        <f>IF(AND(OR(SOURCE!A1662="",ISBLANK(SOURCE!A1662)),SOURCE!B1662&gt;0),IF(ISBLANK(SOURCE!C1662),"",SOURCE!C1662),
IF(SOURCE!B1662&lt;0,VLOOKUP(SOURCE!B1662,lookups!A$1:B$25,2,0),
  IF(ISBLANK(SOURCE!B1662),
    "",
    "/* "&amp;TEXT(SOURCE!B1662,"???0")&amp;" *"&amp;
      SOURCE!C1662&amp;", "&amp; IF(SOURCE!$O$2-LEN(SOURCE!C1662) &gt;= 0, REPT(" ",SOURCE!$O$2-LEN(SOURCE!C1662)), "")&amp;
      SOURCE!D1662&amp;", "&amp; IF(SOURCE!$P$2-LEN(SOURCE!D1662) &gt;= 0, REPT(" ",SOURCE!$P$2-LEN(SOURCE!D1662)), "")&amp;
      SOURCE!E1662&amp;", "&amp; IF(SOURCE!$Q$2-LEN(SOURCE!E1662) &gt;=0, REPT(" ",SOURCE!$Q$2-LEN(SOURCE!E1662)), "")&amp;
      SOURCE!F1662&amp;", "&amp; IF(SOURCE!$R$2-LEN(SOURCE!F1662) &gt;= 0, REPT(" ",SOURCE!$R$2-LEN(SOURCE!F1662)+2), "")&amp;"("&amp;
      SUBSTITUTE(TEXT(SOURCE!G1662,"??0"),"  ","")&amp;" &lt;&lt; TAM_MAX_BITS) |"&amp; IF(SOURCE!$S$2-3 &gt;= 0, REPT(" ",SOURCE!$S$2-5+4+1-1-LEN(SUBSTITUTE(SUBSTITUTE(TEXT(SOURCE!H1662,"????0"),"  ","")," ",""))), "")&amp;
      SUBSTITUTE(SUBSTITUTE(TEXT(SOURCE!H1662,"????0"),"  ","")," ","")&amp;","&amp; IF(SOURCE!$T$2-3 &gt;= 0, REPT(" ",SOURCE!$T$2-3-5), "")&amp;
      SOURCE!I1662&amp;" | "&amp; IF(SOURCE!$U$2-LEN(SOURCE!I1662) &gt;= 0, REPT(" ",SOURCE!$U$2-LEN(SOURCE!I1662)), "")&amp;
      SOURCE!J1662&amp;      IF(SOURCE!$V$2-LEN(SOURCE!J1662) &gt;= 0, REPT(" ",SOURCE!$V$2-LEN(SOURCE!J1662)), "")&amp;
  " | "&amp; SOURCE!K1662&amp;      IF(SOURCE!$X$2-LEN(SOURCE!K1662) &gt;= 0, REPT(" ",SOURCE!$X$2-LEN(SOURCE!K1662)), "")&amp;
      "},"&amp;IF(SOURCE!L1662&lt;&gt;"",""&amp;SOURCE!L1662,"")
 )
)
)</f>
        <v>/* 1624 */  { itemToBeCoded,               NOPARAM,                     "TONE",                                        "TONE",                                        (0 &lt;&lt; TAM_MAX_BITS) |     0, CAT_FNCT | SLS_ENABLED   | US_ENABLED  },</v>
      </c>
    </row>
    <row r="1663" spans="1:1">
      <c r="A1663" s="168" t="str">
        <f>IF(AND(OR(SOURCE!A1663="",ISBLANK(SOURCE!A1663)),SOURCE!B1663&gt;0),IF(ISBLANK(SOURCE!C1663),"",SOURCE!C1663),
IF(SOURCE!B1663&lt;0,VLOOKUP(SOURCE!B1663,lookups!A$1:B$25,2,0),
  IF(ISBLANK(SOURCE!B1663),
    "",
    "/* "&amp;TEXT(SOURCE!B1663,"???0")&amp;" *"&amp;
      SOURCE!C1663&amp;", "&amp; IF(SOURCE!$O$2-LEN(SOURCE!C1663) &gt;= 0, REPT(" ",SOURCE!$O$2-LEN(SOURCE!C1663)), "")&amp;
      SOURCE!D1663&amp;", "&amp; IF(SOURCE!$P$2-LEN(SOURCE!D1663) &gt;= 0, REPT(" ",SOURCE!$P$2-LEN(SOURCE!D1663)), "")&amp;
      SOURCE!E1663&amp;", "&amp; IF(SOURCE!$Q$2-LEN(SOURCE!E1663) &gt;=0, REPT(" ",SOURCE!$Q$2-LEN(SOURCE!E1663)), "")&amp;
      SOURCE!F1663&amp;", "&amp; IF(SOURCE!$R$2-LEN(SOURCE!F1663) &gt;= 0, REPT(" ",SOURCE!$R$2-LEN(SOURCE!F1663)+2), "")&amp;"("&amp;
      SUBSTITUTE(TEXT(SOURCE!G1663,"??0"),"  ","")&amp;" &lt;&lt; TAM_MAX_BITS) |"&amp; IF(SOURCE!$S$2-3 &gt;= 0, REPT(" ",SOURCE!$S$2-5+4+1-1-LEN(SUBSTITUTE(SUBSTITUTE(TEXT(SOURCE!H1663,"????0"),"  ","")," ",""))), "")&amp;
      SUBSTITUTE(SUBSTITUTE(TEXT(SOURCE!H1663,"????0"),"  ","")," ","")&amp;","&amp; IF(SOURCE!$T$2-3 &gt;= 0, REPT(" ",SOURCE!$T$2-3-5), "")&amp;
      SOURCE!I1663&amp;" | "&amp; IF(SOURCE!$U$2-LEN(SOURCE!I1663) &gt;= 0, REPT(" ",SOURCE!$U$2-LEN(SOURCE!I1663)), "")&amp;
      SOURCE!J1663&amp;      IF(SOURCE!$V$2-LEN(SOURCE!J1663) &gt;= 0, REPT(" ",SOURCE!$V$2-LEN(SOURCE!J1663)), "")&amp;
  " | "&amp; SOURCE!K1663&amp;      IF(SOURCE!$X$2-LEN(SOURCE!K1663) &gt;= 0, REPT(" ",SOURCE!$X$2-LEN(SOURCE!K1663)), "")&amp;
      "},"&amp;IF(SOURCE!L1663&lt;&gt;"",""&amp;SOURCE!L1663,"")
 )
)
)</f>
        <v>/* 1625 */  { fnSwapT,                     TM_REGISTER,                 "t" STD_LEFT_RIGHT_ARROWS,                     "t" STD_LEFT_RIGHT_ARROWS,                     (0 &lt;&lt; TAM_MAX_BITS) |    99, CAT_FNCT | SLS_ENABLED   | US_ENABLED  },</v>
      </c>
    </row>
    <row r="1664" spans="1:1">
      <c r="A1664" s="168" t="str">
        <f>IF(AND(OR(SOURCE!A1664="",ISBLANK(SOURCE!A1664)),SOURCE!B1664&gt;0),IF(ISBLANK(SOURCE!C1664),"",SOURCE!C1664),
IF(SOURCE!B1664&lt;0,VLOOKUP(SOURCE!B1664,lookups!A$1:B$25,2,0),
  IF(ISBLANK(SOURCE!B1664),
    "",
    "/* "&amp;TEXT(SOURCE!B1664,"???0")&amp;" *"&amp;
      SOURCE!C1664&amp;", "&amp; IF(SOURCE!$O$2-LEN(SOURCE!C1664) &gt;= 0, REPT(" ",SOURCE!$O$2-LEN(SOURCE!C1664)), "")&amp;
      SOURCE!D1664&amp;", "&amp; IF(SOURCE!$P$2-LEN(SOURCE!D1664) &gt;= 0, REPT(" ",SOURCE!$P$2-LEN(SOURCE!D1664)), "")&amp;
      SOURCE!E1664&amp;", "&amp; IF(SOURCE!$Q$2-LEN(SOURCE!E1664) &gt;=0, REPT(" ",SOURCE!$Q$2-LEN(SOURCE!E1664)), "")&amp;
      SOURCE!F1664&amp;", "&amp; IF(SOURCE!$R$2-LEN(SOURCE!F1664) &gt;= 0, REPT(" ",SOURCE!$R$2-LEN(SOURCE!F1664)+2), "")&amp;"("&amp;
      SUBSTITUTE(TEXT(SOURCE!G1664,"??0"),"  ","")&amp;" &lt;&lt; TAM_MAX_BITS) |"&amp; IF(SOURCE!$S$2-3 &gt;= 0, REPT(" ",SOURCE!$S$2-5+4+1-1-LEN(SUBSTITUTE(SUBSTITUTE(TEXT(SOURCE!H1664,"????0"),"  ","")," ",""))), "")&amp;
      SUBSTITUTE(SUBSTITUTE(TEXT(SOURCE!H1664,"????0"),"  ","")," ","")&amp;","&amp; IF(SOURCE!$T$2-3 &gt;= 0, REPT(" ",SOURCE!$T$2-3-5), "")&amp;
      SOURCE!I1664&amp;" | "&amp; IF(SOURCE!$U$2-LEN(SOURCE!I1664) &gt;= 0, REPT(" ",SOURCE!$U$2-LEN(SOURCE!I1664)), "")&amp;
      SOURCE!J1664&amp;      IF(SOURCE!$V$2-LEN(SOURCE!J1664) &gt;= 0, REPT(" ",SOURCE!$V$2-LEN(SOURCE!J1664)), "")&amp;
  " | "&amp; SOURCE!K1664&amp;      IF(SOURCE!$X$2-LEN(SOURCE!K1664) &gt;= 0, REPT(" ",SOURCE!$X$2-LEN(SOURCE!K1664)), "")&amp;
      "},"&amp;IF(SOURCE!L1664&lt;&gt;"",""&amp;SOURCE!L1664,"")
 )
)
)</f>
        <v>/* 1626 */  { fnUlp,                       NOPARAM,                     "ULP?",                                        "ULP?",                                        (0 &lt;&lt; TAM_MAX_BITS) |     0, CAT_FNCT | SLS_ENABLED   | US_ENABLED  },</v>
      </c>
    </row>
    <row r="1665" spans="1:1">
      <c r="A1665" s="168" t="str">
        <f>IF(AND(OR(SOURCE!A1665="",ISBLANK(SOURCE!A1665)),SOURCE!B1665&gt;0),IF(ISBLANK(SOURCE!C1665),"",SOURCE!C1665),
IF(SOURCE!B1665&lt;0,VLOOKUP(SOURCE!B1665,lookups!A$1:B$25,2,0),
  IF(ISBLANK(SOURCE!B1665),
    "",
    "/* "&amp;TEXT(SOURCE!B1665,"???0")&amp;" *"&amp;
      SOURCE!C1665&amp;", "&amp; IF(SOURCE!$O$2-LEN(SOURCE!C1665) &gt;= 0, REPT(" ",SOURCE!$O$2-LEN(SOURCE!C1665)), "")&amp;
      SOURCE!D1665&amp;", "&amp; IF(SOURCE!$P$2-LEN(SOURCE!D1665) &gt;= 0, REPT(" ",SOURCE!$P$2-LEN(SOURCE!D1665)), "")&amp;
      SOURCE!E1665&amp;", "&amp; IF(SOURCE!$Q$2-LEN(SOURCE!E1665) &gt;=0, REPT(" ",SOURCE!$Q$2-LEN(SOURCE!E1665)), "")&amp;
      SOURCE!F1665&amp;", "&amp; IF(SOURCE!$R$2-LEN(SOURCE!F1665) &gt;= 0, REPT(" ",SOURCE!$R$2-LEN(SOURCE!F1665)+2), "")&amp;"("&amp;
      SUBSTITUTE(TEXT(SOURCE!G1665,"??0"),"  ","")&amp;" &lt;&lt; TAM_MAX_BITS) |"&amp; IF(SOURCE!$S$2-3 &gt;= 0, REPT(" ",SOURCE!$S$2-5+4+1-1-LEN(SUBSTITUTE(SUBSTITUTE(TEXT(SOURCE!H1665,"????0"),"  ","")," ",""))), "")&amp;
      SUBSTITUTE(SUBSTITUTE(TEXT(SOURCE!H1665,"????0"),"  ","")," ","")&amp;","&amp; IF(SOURCE!$T$2-3 &gt;= 0, REPT(" ",SOURCE!$T$2-3-5), "")&amp;
      SOURCE!I1665&amp;" | "&amp; IF(SOURCE!$U$2-LEN(SOURCE!I1665) &gt;= 0, REPT(" ",SOURCE!$U$2-LEN(SOURCE!I1665)), "")&amp;
      SOURCE!J1665&amp;      IF(SOURCE!$V$2-LEN(SOURCE!J1665) &gt;= 0, REPT(" ",SOURCE!$V$2-LEN(SOURCE!J1665)), "")&amp;
  " | "&amp; SOURCE!K1665&amp;      IF(SOURCE!$X$2-LEN(SOURCE!K1665) &gt;= 0, REPT(" ",SOURCE!$X$2-LEN(SOURCE!K1665)), "")&amp;
      "},"&amp;IF(SOURCE!L1665&lt;&gt;"",""&amp;SOURCE!L1665,"")
 )
)
)</f>
        <v>/* 1627 */  { fnChebyshevU,                NOPARAM,                     "U" STD_SUB_n,                                 "U" STD_SUB_n,                                 (0 &lt;&lt; TAM_MAX_BITS) |     0, CAT_FNCT | SLS_ENABLED   | US_ENABLED  },</v>
      </c>
    </row>
    <row r="1666" spans="1:1">
      <c r="A1666" s="168" t="str">
        <f>IF(AND(OR(SOURCE!A1666="",ISBLANK(SOURCE!A1666)),SOURCE!B1666&gt;0),IF(ISBLANK(SOURCE!C1666),"",SOURCE!C1666),
IF(SOURCE!B1666&lt;0,VLOOKUP(SOURCE!B1666,lookups!A$1:B$25,2,0),
  IF(ISBLANK(SOURCE!B1666),
    "",
    "/* "&amp;TEXT(SOURCE!B1666,"???0")&amp;" *"&amp;
      SOURCE!C1666&amp;", "&amp; IF(SOURCE!$O$2-LEN(SOURCE!C1666) &gt;= 0, REPT(" ",SOURCE!$O$2-LEN(SOURCE!C1666)), "")&amp;
      SOURCE!D1666&amp;", "&amp; IF(SOURCE!$P$2-LEN(SOURCE!D1666) &gt;= 0, REPT(" ",SOURCE!$P$2-LEN(SOURCE!D1666)), "")&amp;
      SOURCE!E1666&amp;", "&amp; IF(SOURCE!$Q$2-LEN(SOURCE!E1666) &gt;=0, REPT(" ",SOURCE!$Q$2-LEN(SOURCE!E1666)), "")&amp;
      SOURCE!F1666&amp;", "&amp; IF(SOURCE!$R$2-LEN(SOURCE!F1666) &gt;= 0, REPT(" ",SOURCE!$R$2-LEN(SOURCE!F1666)+2), "")&amp;"("&amp;
      SUBSTITUTE(TEXT(SOURCE!G1666,"??0"),"  ","")&amp;" &lt;&lt; TAM_MAX_BITS) |"&amp; IF(SOURCE!$S$2-3 &gt;= 0, REPT(" ",SOURCE!$S$2-5+4+1-1-LEN(SUBSTITUTE(SUBSTITUTE(TEXT(SOURCE!H1666,"????0"),"  ","")," ",""))), "")&amp;
      SUBSTITUTE(SUBSTITUTE(TEXT(SOURCE!H1666,"????0"),"  ","")," ","")&amp;","&amp; IF(SOURCE!$T$2-3 &gt;= 0, REPT(" ",SOURCE!$T$2-3-5), "")&amp;
      SOURCE!I1666&amp;" | "&amp; IF(SOURCE!$U$2-LEN(SOURCE!I1666) &gt;= 0, REPT(" ",SOURCE!$U$2-LEN(SOURCE!I1666)), "")&amp;
      SOURCE!J1666&amp;      IF(SOURCE!$V$2-LEN(SOURCE!J1666) &gt;= 0, REPT(" ",SOURCE!$V$2-LEN(SOURCE!J1666)), "")&amp;
  " | "&amp; SOURCE!K1666&amp;      IF(SOURCE!$X$2-LEN(SOURCE!K1666) &gt;= 0, REPT(" ",SOURCE!$X$2-LEN(SOURCE!K1666)), "")&amp;
      "},"&amp;IF(SOURCE!L1666&lt;&gt;"",""&amp;SOURCE!L1666,"")
 )
)
)</f>
        <v>/* 1628 */  { fnUnitVector,                NOPARAM,                     "UNITV",                                       "UNITV",                                       (0 &lt;&lt; TAM_MAX_BITS) |     0, CAT_FNCT | SLS_ENABLED   | US_ENABLED  },</v>
      </c>
    </row>
    <row r="1667" spans="1:1">
      <c r="A1667" s="168" t="str">
        <f>IF(AND(OR(SOURCE!A1667="",ISBLANK(SOURCE!A1667)),SOURCE!B1667&gt;0),IF(ISBLANK(SOURCE!C1667),"",SOURCE!C1667),
IF(SOURCE!B1667&lt;0,VLOOKUP(SOURCE!B1667,lookups!A$1:B$25,2,0),
  IF(ISBLANK(SOURCE!B1667),
    "",
    "/* "&amp;TEXT(SOURCE!B1667,"???0")&amp;" *"&amp;
      SOURCE!C1667&amp;", "&amp; IF(SOURCE!$O$2-LEN(SOURCE!C1667) &gt;= 0, REPT(" ",SOURCE!$O$2-LEN(SOURCE!C1667)), "")&amp;
      SOURCE!D1667&amp;", "&amp; IF(SOURCE!$P$2-LEN(SOURCE!D1667) &gt;= 0, REPT(" ",SOURCE!$P$2-LEN(SOURCE!D1667)), "")&amp;
      SOURCE!E1667&amp;", "&amp; IF(SOURCE!$Q$2-LEN(SOURCE!E1667) &gt;=0, REPT(" ",SOURCE!$Q$2-LEN(SOURCE!E1667)), "")&amp;
      SOURCE!F1667&amp;", "&amp; IF(SOURCE!$R$2-LEN(SOURCE!F1667) &gt;= 0, REPT(" ",SOURCE!$R$2-LEN(SOURCE!F1667)+2), "")&amp;"("&amp;
      SUBSTITUTE(TEXT(SOURCE!G1667,"??0"),"  ","")&amp;" &lt;&lt; TAM_MAX_BITS) |"&amp; IF(SOURCE!$S$2-3 &gt;= 0, REPT(" ",SOURCE!$S$2-5+4+1-1-LEN(SUBSTITUTE(SUBSTITUTE(TEXT(SOURCE!H1667,"????0"),"  ","")," ",""))), "")&amp;
      SUBSTITUTE(SUBSTITUTE(TEXT(SOURCE!H1667,"????0"),"  ","")," ","")&amp;","&amp; IF(SOURCE!$T$2-3 &gt;= 0, REPT(" ",SOURCE!$T$2-3-5), "")&amp;
      SOURCE!I1667&amp;" | "&amp; IF(SOURCE!$U$2-LEN(SOURCE!I1667) &gt;= 0, REPT(" ",SOURCE!$U$2-LEN(SOURCE!I1667)), "")&amp;
      SOURCE!J1667&amp;      IF(SOURCE!$V$2-LEN(SOURCE!J1667) &gt;= 0, REPT(" ",SOURCE!$V$2-LEN(SOURCE!J1667)), "")&amp;
  " | "&amp; SOURCE!K1667&amp;      IF(SOURCE!$X$2-LEN(SOURCE!K1667) &gt;= 0, REPT(" ",SOURCE!$X$2-LEN(SOURCE!K1667)), "")&amp;
      "},"&amp;IF(SOURCE!L1667&lt;&gt;"",""&amp;SOURCE!L1667,"")
 )
)
)</f>
        <v>/* 1629 */  { fnIntegerMode,               SIM_UNSIGN,                  "UNSIGN",                                      "UNSIGN",                                      (0 &lt;&lt; TAM_MAX_BITS) |     0, CAT_FNCT | SLS_ENABLED   | US_ENABLED  },</v>
      </c>
    </row>
    <row r="1668" spans="1:1">
      <c r="A1668" s="168" t="str">
        <f>IF(AND(OR(SOURCE!A1668="",ISBLANK(SOURCE!A1668)),SOURCE!B1668&gt;0),IF(ISBLANK(SOURCE!C1668),"",SOURCE!C1668),
IF(SOURCE!B1668&lt;0,VLOOKUP(SOURCE!B1668,lookups!A$1:B$25,2,0),
  IF(ISBLANK(SOURCE!B1668),
    "",
    "/* "&amp;TEXT(SOURCE!B1668,"???0")&amp;" *"&amp;
      SOURCE!C1668&amp;", "&amp; IF(SOURCE!$O$2-LEN(SOURCE!C1668) &gt;= 0, REPT(" ",SOURCE!$O$2-LEN(SOURCE!C1668)), "")&amp;
      SOURCE!D1668&amp;", "&amp; IF(SOURCE!$P$2-LEN(SOURCE!D1668) &gt;= 0, REPT(" ",SOURCE!$P$2-LEN(SOURCE!D1668)), "")&amp;
      SOURCE!E1668&amp;", "&amp; IF(SOURCE!$Q$2-LEN(SOURCE!E1668) &gt;=0, REPT(" ",SOURCE!$Q$2-LEN(SOURCE!E1668)), "")&amp;
      SOURCE!F1668&amp;", "&amp; IF(SOURCE!$R$2-LEN(SOURCE!F1668) &gt;= 0, REPT(" ",SOURCE!$R$2-LEN(SOURCE!F1668)+2), "")&amp;"("&amp;
      SUBSTITUTE(TEXT(SOURCE!G1668,"??0"),"  ","")&amp;" &lt;&lt; TAM_MAX_BITS) |"&amp; IF(SOURCE!$S$2-3 &gt;= 0, REPT(" ",SOURCE!$S$2-5+4+1-1-LEN(SUBSTITUTE(SUBSTITUTE(TEXT(SOURCE!H1668,"????0"),"  ","")," ",""))), "")&amp;
      SUBSTITUTE(SUBSTITUTE(TEXT(SOURCE!H1668,"????0"),"  ","")," ","")&amp;","&amp; IF(SOURCE!$T$2-3 &gt;= 0, REPT(" ",SOURCE!$T$2-3-5), "")&amp;
      SOURCE!I1668&amp;" | "&amp; IF(SOURCE!$U$2-LEN(SOURCE!I1668) &gt;= 0, REPT(" ",SOURCE!$U$2-LEN(SOURCE!I1668)), "")&amp;
      SOURCE!J1668&amp;      IF(SOURCE!$V$2-LEN(SOURCE!J1668) &gt;= 0, REPT(" ",SOURCE!$V$2-LEN(SOURCE!J1668)), "")&amp;
  " | "&amp; SOURCE!K1668&amp;      IF(SOURCE!$X$2-LEN(SOURCE!K1668) &gt;= 0, REPT(" ",SOURCE!$X$2-LEN(SOURCE!K1668)), "")&amp;
      "},"&amp;IF(SOURCE!L1668&lt;&gt;"",""&amp;SOURCE!L1668,"")
 )
)
)</f>
        <v>/* 1630 */  { itemToBeCoded,               NOPARAM,                     "VARMNU",                                      "VARMNU",                                      (0 &lt;&lt; TAM_MAX_BITS) |     0, CAT_FNCT | SLS_ENABLED   | US_ENABLED  },</v>
      </c>
    </row>
    <row r="1669" spans="1:1">
      <c r="A1669" s="168" t="str">
        <f>IF(AND(OR(SOURCE!A1669="",ISBLANK(SOURCE!A1669)),SOURCE!B1669&gt;0),IF(ISBLANK(SOURCE!C1669),"",SOURCE!C1669),
IF(SOURCE!B1669&lt;0,VLOOKUP(SOURCE!B1669,lookups!A$1:B$25,2,0),
  IF(ISBLANK(SOURCE!B1669),
    "",
    "/* "&amp;TEXT(SOURCE!B1669,"???0")&amp;" *"&amp;
      SOURCE!C1669&amp;", "&amp; IF(SOURCE!$O$2-LEN(SOURCE!C1669) &gt;= 0, REPT(" ",SOURCE!$O$2-LEN(SOURCE!C1669)), "")&amp;
      SOURCE!D1669&amp;", "&amp; IF(SOURCE!$P$2-LEN(SOURCE!D1669) &gt;= 0, REPT(" ",SOURCE!$P$2-LEN(SOURCE!D1669)), "")&amp;
      SOURCE!E1669&amp;", "&amp; IF(SOURCE!$Q$2-LEN(SOURCE!E1669) &gt;=0, REPT(" ",SOURCE!$Q$2-LEN(SOURCE!E1669)), "")&amp;
      SOURCE!F1669&amp;", "&amp; IF(SOURCE!$R$2-LEN(SOURCE!F1669) &gt;= 0, REPT(" ",SOURCE!$R$2-LEN(SOURCE!F1669)+2), "")&amp;"("&amp;
      SUBSTITUTE(TEXT(SOURCE!G1669,"??0"),"  ","")&amp;" &lt;&lt; TAM_MAX_BITS) |"&amp; IF(SOURCE!$S$2-3 &gt;= 0, REPT(" ",SOURCE!$S$2-5+4+1-1-LEN(SUBSTITUTE(SUBSTITUTE(TEXT(SOURCE!H1669,"????0"),"  ","")," ",""))), "")&amp;
      SUBSTITUTE(SUBSTITUTE(TEXT(SOURCE!H1669,"????0"),"  ","")," ","")&amp;","&amp; IF(SOURCE!$T$2-3 &gt;= 0, REPT(" ",SOURCE!$T$2-3-5), "")&amp;
      SOURCE!I1669&amp;" | "&amp; IF(SOURCE!$U$2-LEN(SOURCE!I1669) &gt;= 0, REPT(" ",SOURCE!$U$2-LEN(SOURCE!I1669)), "")&amp;
      SOURCE!J1669&amp;      IF(SOURCE!$V$2-LEN(SOURCE!J1669) &gt;= 0, REPT(" ",SOURCE!$V$2-LEN(SOURCE!J1669)), "")&amp;
  " | "&amp; SOURCE!K1669&amp;      IF(SOURCE!$X$2-LEN(SOURCE!K1669) &gt;= 0, REPT(" ",SOURCE!$X$2-LEN(SOURCE!K1669)), "")&amp;
      "},"&amp;IF(SOURCE!L1669&lt;&gt;"",""&amp;SOURCE!L1669,"")
 )
)
)</f>
        <v>/* 1631 */  { fnVersion,                   NOPARAM,                     "VERS?",                                       "VERS?",                                       (0 &lt;&lt; TAM_MAX_BITS) |     0, CAT_FNCT | SLS_ENABLED   | US_ENABLED  },</v>
      </c>
    </row>
    <row r="1670" spans="1:1">
      <c r="A1670" s="168" t="str">
        <f>IF(AND(OR(SOURCE!A1670="",ISBLANK(SOURCE!A1670)),SOURCE!B1670&gt;0),IF(ISBLANK(SOURCE!C1670),"",SOURCE!C1670),
IF(SOURCE!B1670&lt;0,VLOOKUP(SOURCE!B1670,lookups!A$1:B$25,2,0),
  IF(ISBLANK(SOURCE!B1670),
    "",
    "/* "&amp;TEXT(SOURCE!B1670,"???0")&amp;" *"&amp;
      SOURCE!C1670&amp;", "&amp; IF(SOURCE!$O$2-LEN(SOURCE!C1670) &gt;= 0, REPT(" ",SOURCE!$O$2-LEN(SOURCE!C1670)), "")&amp;
      SOURCE!D1670&amp;", "&amp; IF(SOURCE!$P$2-LEN(SOURCE!D1670) &gt;= 0, REPT(" ",SOURCE!$P$2-LEN(SOURCE!D1670)), "")&amp;
      SOURCE!E1670&amp;", "&amp; IF(SOURCE!$Q$2-LEN(SOURCE!E1670) &gt;=0, REPT(" ",SOURCE!$Q$2-LEN(SOURCE!E1670)), "")&amp;
      SOURCE!F1670&amp;", "&amp; IF(SOURCE!$R$2-LEN(SOURCE!F1670) &gt;= 0, REPT(" ",SOURCE!$R$2-LEN(SOURCE!F1670)+2), "")&amp;"("&amp;
      SUBSTITUTE(TEXT(SOURCE!G1670,"??0"),"  ","")&amp;" &lt;&lt; TAM_MAX_BITS) |"&amp; IF(SOURCE!$S$2-3 &gt;= 0, REPT(" ",SOURCE!$S$2-5+4+1-1-LEN(SUBSTITUTE(SUBSTITUTE(TEXT(SOURCE!H1670,"????0"),"  ","")," ",""))), "")&amp;
      SUBSTITUTE(SUBSTITUTE(TEXT(SOURCE!H1670,"????0"),"  ","")," ","")&amp;","&amp; IF(SOURCE!$T$2-3 &gt;= 0, REPT(" ",SOURCE!$T$2-3-5), "")&amp;
      SOURCE!I1670&amp;" | "&amp; IF(SOURCE!$U$2-LEN(SOURCE!I1670) &gt;= 0, REPT(" ",SOURCE!$U$2-LEN(SOURCE!I1670)), "")&amp;
      SOURCE!J1670&amp;      IF(SOURCE!$V$2-LEN(SOURCE!J1670) &gt;= 0, REPT(" ",SOURCE!$V$2-LEN(SOURCE!J1670)), "")&amp;
  " | "&amp; SOURCE!K1670&amp;      IF(SOURCE!$X$2-LEN(SOURCE!K1670) &gt;= 0, REPT(" ",SOURCE!$X$2-LEN(SOURCE!K1670)), "")&amp;
      "},"&amp;IF(SOURCE!L1670&lt;&gt;"",""&amp;SOURCE!L1670,"")
 )
)
)</f>
        <v>/* 1632 */  { fnIDivR,                     NOPARAM,                     "IDIVR",                                       "IDIVR",                                       (0 &lt;&lt; TAM_MAX_BITS) |     0, CAT_FNCT | SLS_ENABLED   | US_ENABLED  },</v>
      </c>
    </row>
    <row r="1671" spans="1:1">
      <c r="A1671" s="168" t="str">
        <f>IF(AND(OR(SOURCE!A1671="",ISBLANK(SOURCE!A1671)),SOURCE!B1671&gt;0),IF(ISBLANK(SOURCE!C1671),"",SOURCE!C1671),
IF(SOURCE!B1671&lt;0,VLOOKUP(SOURCE!B1671,lookups!A$1:B$25,2,0),
  IF(ISBLANK(SOURCE!B1671),
    "",
    "/* "&amp;TEXT(SOURCE!B1671,"???0")&amp;" *"&amp;
      SOURCE!C1671&amp;", "&amp; IF(SOURCE!$O$2-LEN(SOURCE!C1671) &gt;= 0, REPT(" ",SOURCE!$O$2-LEN(SOURCE!C1671)), "")&amp;
      SOURCE!D1671&amp;", "&amp; IF(SOURCE!$P$2-LEN(SOURCE!D1671) &gt;= 0, REPT(" ",SOURCE!$P$2-LEN(SOURCE!D1671)), "")&amp;
      SOURCE!E1671&amp;", "&amp; IF(SOURCE!$Q$2-LEN(SOURCE!E1671) &gt;=0, REPT(" ",SOURCE!$Q$2-LEN(SOURCE!E1671)), "")&amp;
      SOURCE!F1671&amp;", "&amp; IF(SOURCE!$R$2-LEN(SOURCE!F1671) &gt;= 0, REPT(" ",SOURCE!$R$2-LEN(SOURCE!F1671)+2), "")&amp;"("&amp;
      SUBSTITUTE(TEXT(SOURCE!G1671,"??0"),"  ","")&amp;" &lt;&lt; TAM_MAX_BITS) |"&amp; IF(SOURCE!$S$2-3 &gt;= 0, REPT(" ",SOURCE!$S$2-5+4+1-1-LEN(SUBSTITUTE(SUBSTITUTE(TEXT(SOURCE!H1671,"????0"),"  ","")," ",""))), "")&amp;
      SUBSTITUTE(SUBSTITUTE(TEXT(SOURCE!H1671,"????0"),"  ","")," ","")&amp;","&amp; IF(SOURCE!$T$2-3 &gt;= 0, REPT(" ",SOURCE!$T$2-3-5), "")&amp;
      SOURCE!I1671&amp;" | "&amp; IF(SOURCE!$U$2-LEN(SOURCE!I1671) &gt;= 0, REPT(" ",SOURCE!$U$2-LEN(SOURCE!I1671)), "")&amp;
      SOURCE!J1671&amp;      IF(SOURCE!$V$2-LEN(SOURCE!J1671) &gt;= 0, REPT(" ",SOURCE!$V$2-LEN(SOURCE!J1671)), "")&amp;
  " | "&amp; SOURCE!K1671&amp;      IF(SOURCE!$X$2-LEN(SOURCE!K1671) &gt;= 0, REPT(" ",SOURCE!$X$2-LEN(SOURCE!K1671)), "")&amp;
      "},"&amp;IF(SOURCE!L1671&lt;&gt;"",""&amp;SOURCE!L1671,"")
 )
)
)</f>
        <v>/* 1633 */  { fnWday,                      NOPARAM,                     "WDAY",                                        "WDAY",                                        (0 &lt;&lt; TAM_MAX_BITS) |     0, CAT_FNCT | SLS_ENABLED   | US_ENABLED  },</v>
      </c>
    </row>
    <row r="1672" spans="1:1">
      <c r="A1672" s="168" t="str">
        <f>IF(AND(OR(SOURCE!A1672="",ISBLANK(SOURCE!A1672)),SOURCE!B1672&gt;0),IF(ISBLANK(SOURCE!C1672),"",SOURCE!C1672),
IF(SOURCE!B1672&lt;0,VLOOKUP(SOURCE!B1672,lookups!A$1:B$25,2,0),
  IF(ISBLANK(SOURCE!B1672),
    "",
    "/* "&amp;TEXT(SOURCE!B1672,"???0")&amp;" *"&amp;
      SOURCE!C1672&amp;", "&amp; IF(SOURCE!$O$2-LEN(SOURCE!C1672) &gt;= 0, REPT(" ",SOURCE!$O$2-LEN(SOURCE!C1672)), "")&amp;
      SOURCE!D1672&amp;", "&amp; IF(SOURCE!$P$2-LEN(SOURCE!D1672) &gt;= 0, REPT(" ",SOURCE!$P$2-LEN(SOURCE!D1672)), "")&amp;
      SOURCE!E1672&amp;", "&amp; IF(SOURCE!$Q$2-LEN(SOURCE!E1672) &gt;=0, REPT(" ",SOURCE!$Q$2-LEN(SOURCE!E1672)), "")&amp;
      SOURCE!F1672&amp;", "&amp; IF(SOURCE!$R$2-LEN(SOURCE!F1672) &gt;= 0, REPT(" ",SOURCE!$R$2-LEN(SOURCE!F1672)+2), "")&amp;"("&amp;
      SUBSTITUTE(TEXT(SOURCE!G1672,"??0"),"  ","")&amp;" &lt;&lt; TAM_MAX_BITS) |"&amp; IF(SOURCE!$S$2-3 &gt;= 0, REPT(" ",SOURCE!$S$2-5+4+1-1-LEN(SUBSTITUTE(SUBSTITUTE(TEXT(SOURCE!H1672,"????0"),"  ","")," ",""))), "")&amp;
      SUBSTITUTE(SUBSTITUTE(TEXT(SOURCE!H1672,"????0"),"  ","")," ","")&amp;","&amp; IF(SOURCE!$T$2-3 &gt;= 0, REPT(" ",SOURCE!$T$2-3-5), "")&amp;
      SOURCE!I1672&amp;" | "&amp; IF(SOURCE!$U$2-LEN(SOURCE!I1672) &gt;= 0, REPT(" ",SOURCE!$U$2-LEN(SOURCE!I1672)), "")&amp;
      SOURCE!J1672&amp;      IF(SOURCE!$V$2-LEN(SOURCE!J1672) &gt;= 0, REPT(" ",SOURCE!$V$2-LEN(SOURCE!J1672)), "")&amp;
  " | "&amp; SOURCE!K1672&amp;      IF(SOURCE!$X$2-LEN(SOURCE!K1672) &gt;= 0, REPT(" ",SOURCE!$X$2-LEN(SOURCE!K1672)), "")&amp;
      "},"&amp;IF(SOURCE!L1672&lt;&gt;"",""&amp;SOURCE!L1672,"")
 )
)
)</f>
        <v>/* 1634 */  { fnWho,                       NOPARAM,                     "WHO?",                                        "WHO?",                                        (0 &lt;&lt; TAM_MAX_BITS) |     0, CAT_FNCT | SLS_ENABLED   | US_ENABLED  },</v>
      </c>
    </row>
    <row r="1673" spans="1:1">
      <c r="A1673" s="168" t="str">
        <f>IF(AND(OR(SOURCE!A1673="",ISBLANK(SOURCE!A1673)),SOURCE!B1673&gt;0),IF(ISBLANK(SOURCE!C1673),"",SOURCE!C1673),
IF(SOURCE!B1673&lt;0,VLOOKUP(SOURCE!B1673,lookups!A$1:B$25,2,0),
  IF(ISBLANK(SOURCE!B1673),
    "",
    "/* "&amp;TEXT(SOURCE!B1673,"???0")&amp;" *"&amp;
      SOURCE!C1673&amp;", "&amp; IF(SOURCE!$O$2-LEN(SOURCE!C1673) &gt;= 0, REPT(" ",SOURCE!$O$2-LEN(SOURCE!C1673)), "")&amp;
      SOURCE!D1673&amp;", "&amp; IF(SOURCE!$P$2-LEN(SOURCE!D1673) &gt;= 0, REPT(" ",SOURCE!$P$2-LEN(SOURCE!D1673)), "")&amp;
      SOURCE!E1673&amp;", "&amp; IF(SOURCE!$Q$2-LEN(SOURCE!E1673) &gt;=0, REPT(" ",SOURCE!$Q$2-LEN(SOURCE!E1673)), "")&amp;
      SOURCE!F1673&amp;", "&amp; IF(SOURCE!$R$2-LEN(SOURCE!F1673) &gt;= 0, REPT(" ",SOURCE!$R$2-LEN(SOURCE!F1673)+2), "")&amp;"("&amp;
      SUBSTITUTE(TEXT(SOURCE!G1673,"??0"),"  ","")&amp;" &lt;&lt; TAM_MAX_BITS) |"&amp; IF(SOURCE!$S$2-3 &gt;= 0, REPT(" ",SOURCE!$S$2-5+4+1-1-LEN(SUBSTITUTE(SUBSTITUTE(TEXT(SOURCE!H1673,"????0"),"  ","")," ",""))), "")&amp;
      SUBSTITUTE(SUBSTITUTE(TEXT(SOURCE!H1673,"????0"),"  ","")," ","")&amp;","&amp; IF(SOURCE!$T$2-3 &gt;= 0, REPT(" ",SOURCE!$T$2-3-5), "")&amp;
      SOURCE!I1673&amp;" | "&amp; IF(SOURCE!$U$2-LEN(SOURCE!I1673) &gt;= 0, REPT(" ",SOURCE!$U$2-LEN(SOURCE!I1673)), "")&amp;
      SOURCE!J1673&amp;      IF(SOURCE!$V$2-LEN(SOURCE!J1673) &gt;= 0, REPT(" ",SOURCE!$V$2-LEN(SOURCE!J1673)), "")&amp;
  " | "&amp; SOURCE!K1673&amp;      IF(SOURCE!$X$2-LEN(SOURCE!K1673) &gt;= 0, REPT(" ",SOURCE!$X$2-LEN(SOURCE!K1673)), "")&amp;
      "},"&amp;IF(SOURCE!L1673&lt;&gt;"",""&amp;SOURCE!L1673,"")
 )
)
)</f>
        <v>/* 1635 */  { fnWnegative,                 NOPARAM,                     "W" STD_SUB_m,                                 "W" STD_SUB_m,                                 (0 &lt;&lt; TAM_MAX_BITS) |     0, CAT_FNCT | SLS_ENABLED   | US_ENABLED  },</v>
      </c>
    </row>
    <row r="1674" spans="1:1">
      <c r="A1674" s="168" t="str">
        <f>IF(AND(OR(SOURCE!A1674="",ISBLANK(SOURCE!A1674)),SOURCE!B1674&gt;0),IF(ISBLANK(SOURCE!C1674),"",SOURCE!C1674),
IF(SOURCE!B1674&lt;0,VLOOKUP(SOURCE!B1674,lookups!A$1:B$25,2,0),
  IF(ISBLANK(SOURCE!B1674),
    "",
    "/* "&amp;TEXT(SOURCE!B1674,"???0")&amp;" *"&amp;
      SOURCE!C1674&amp;", "&amp; IF(SOURCE!$O$2-LEN(SOURCE!C1674) &gt;= 0, REPT(" ",SOURCE!$O$2-LEN(SOURCE!C1674)), "")&amp;
      SOURCE!D1674&amp;", "&amp; IF(SOURCE!$P$2-LEN(SOURCE!D1674) &gt;= 0, REPT(" ",SOURCE!$P$2-LEN(SOURCE!D1674)), "")&amp;
      SOURCE!E1674&amp;", "&amp; IF(SOURCE!$Q$2-LEN(SOURCE!E1674) &gt;=0, REPT(" ",SOURCE!$Q$2-LEN(SOURCE!E1674)), "")&amp;
      SOURCE!F1674&amp;", "&amp; IF(SOURCE!$R$2-LEN(SOURCE!F1674) &gt;= 0, REPT(" ",SOURCE!$R$2-LEN(SOURCE!F1674)+2), "")&amp;"("&amp;
      SUBSTITUTE(TEXT(SOURCE!G1674,"??0"),"  ","")&amp;" &lt;&lt; TAM_MAX_BITS) |"&amp; IF(SOURCE!$S$2-3 &gt;= 0, REPT(" ",SOURCE!$S$2-5+4+1-1-LEN(SUBSTITUTE(SUBSTITUTE(TEXT(SOURCE!H1674,"????0"),"  ","")," ",""))), "")&amp;
      SUBSTITUTE(SUBSTITUTE(TEXT(SOURCE!H1674,"????0"),"  ","")," ","")&amp;","&amp; IF(SOURCE!$T$2-3 &gt;= 0, REPT(" ",SOURCE!$T$2-3-5), "")&amp;
      SOURCE!I1674&amp;" | "&amp; IF(SOURCE!$U$2-LEN(SOURCE!I1674) &gt;= 0, REPT(" ",SOURCE!$U$2-LEN(SOURCE!I1674)), "")&amp;
      SOURCE!J1674&amp;      IF(SOURCE!$V$2-LEN(SOURCE!J1674) &gt;= 0, REPT(" ",SOURCE!$V$2-LEN(SOURCE!J1674)), "")&amp;
  " | "&amp; SOURCE!K1674&amp;      IF(SOURCE!$X$2-LEN(SOURCE!K1674) &gt;= 0, REPT(" ",SOURCE!$X$2-LEN(SOURCE!K1674)), "")&amp;
      "},"&amp;IF(SOURCE!L1674&lt;&gt;"",""&amp;SOURCE!L1674,"")
 )
)
)</f>
        <v>/* 1636 */  { fnWpositive,                 NOPARAM,                     "W" STD_SUB_p,                                 "W" STD_SUB_p,                                 (0 &lt;&lt; TAM_MAX_BITS) |     0, CAT_FNCT | SLS_ENABLED   | US_ENABLED  },</v>
      </c>
    </row>
    <row r="1675" spans="1:1">
      <c r="A1675" s="168" t="str">
        <f>IF(AND(OR(SOURCE!A1675="",ISBLANK(SOURCE!A1675)),SOURCE!B1675&gt;0),IF(ISBLANK(SOURCE!C1675),"",SOURCE!C1675),
IF(SOURCE!B1675&lt;0,VLOOKUP(SOURCE!B1675,lookups!A$1:B$25,2,0),
  IF(ISBLANK(SOURCE!B1675),
    "",
    "/* "&amp;TEXT(SOURCE!B1675,"???0")&amp;" *"&amp;
      SOURCE!C1675&amp;", "&amp; IF(SOURCE!$O$2-LEN(SOURCE!C1675) &gt;= 0, REPT(" ",SOURCE!$O$2-LEN(SOURCE!C1675)), "")&amp;
      SOURCE!D1675&amp;", "&amp; IF(SOURCE!$P$2-LEN(SOURCE!D1675) &gt;= 0, REPT(" ",SOURCE!$P$2-LEN(SOURCE!D1675)), "")&amp;
      SOURCE!E1675&amp;", "&amp; IF(SOURCE!$Q$2-LEN(SOURCE!E1675) &gt;=0, REPT(" ",SOURCE!$Q$2-LEN(SOURCE!E1675)), "")&amp;
      SOURCE!F1675&amp;", "&amp; IF(SOURCE!$R$2-LEN(SOURCE!F1675) &gt;= 0, REPT(" ",SOURCE!$R$2-LEN(SOURCE!F1675)+2), "")&amp;"("&amp;
      SUBSTITUTE(TEXT(SOURCE!G1675,"??0"),"  ","")&amp;" &lt;&lt; TAM_MAX_BITS) |"&amp; IF(SOURCE!$S$2-3 &gt;= 0, REPT(" ",SOURCE!$S$2-5+4+1-1-LEN(SUBSTITUTE(SUBSTITUTE(TEXT(SOURCE!H1675,"????0"),"  ","")," ",""))), "")&amp;
      SUBSTITUTE(SUBSTITUTE(TEXT(SOURCE!H1675,"????0"),"  ","")," ","")&amp;","&amp; IF(SOURCE!$T$2-3 &gt;= 0, REPT(" ",SOURCE!$T$2-3-5), "")&amp;
      SOURCE!I1675&amp;" | "&amp; IF(SOURCE!$U$2-LEN(SOURCE!I1675) &gt;= 0, REPT(" ",SOURCE!$U$2-LEN(SOURCE!I1675)), "")&amp;
      SOURCE!J1675&amp;      IF(SOURCE!$V$2-LEN(SOURCE!J1675) &gt;= 0, REPT(" ",SOURCE!$V$2-LEN(SOURCE!J1675)), "")&amp;
  " | "&amp; SOURCE!K1675&amp;      IF(SOURCE!$X$2-LEN(SOURCE!K1675) &gt;= 0, REPT(" ",SOURCE!$X$2-LEN(SOURCE!K1675)), "")&amp;
      "},"&amp;IF(SOURCE!L1675&lt;&gt;"",""&amp;SOURCE!L1675,"")
 )
)
)</f>
        <v>/* 1637 */  { fnWinverse,                  NOPARAM,                     "W" STD_SUP_MINUS_1,                           "W" STD_SUP_MINUS_1,                           (0 &lt;&lt; TAM_MAX_BITS) |     0, CAT_FNCT | SLS_ENABLED   | US_ENABLED  },</v>
      </c>
    </row>
    <row r="1676" spans="1:1">
      <c r="A1676" s="168" t="str">
        <f>IF(AND(OR(SOURCE!A1676="",ISBLANK(SOURCE!A1676)),SOURCE!B1676&gt;0),IF(ISBLANK(SOURCE!C1676),"",SOURCE!C1676),
IF(SOURCE!B1676&lt;0,VLOOKUP(SOURCE!B1676,lookups!A$1:B$25,2,0),
  IF(ISBLANK(SOURCE!B1676),
    "",
    "/* "&amp;TEXT(SOURCE!B1676,"???0")&amp;" *"&amp;
      SOURCE!C1676&amp;", "&amp; IF(SOURCE!$O$2-LEN(SOURCE!C1676) &gt;= 0, REPT(" ",SOURCE!$O$2-LEN(SOURCE!C1676)), "")&amp;
      SOURCE!D1676&amp;", "&amp; IF(SOURCE!$P$2-LEN(SOURCE!D1676) &gt;= 0, REPT(" ",SOURCE!$P$2-LEN(SOURCE!D1676)), "")&amp;
      SOURCE!E1676&amp;", "&amp; IF(SOURCE!$Q$2-LEN(SOURCE!E1676) &gt;=0, REPT(" ",SOURCE!$Q$2-LEN(SOURCE!E1676)), "")&amp;
      SOURCE!F1676&amp;", "&amp; IF(SOURCE!$R$2-LEN(SOURCE!F1676) &gt;= 0, REPT(" ",SOURCE!$R$2-LEN(SOURCE!F1676)+2), "")&amp;"("&amp;
      SUBSTITUTE(TEXT(SOURCE!G1676,"??0"),"  ","")&amp;" &lt;&lt; TAM_MAX_BITS) |"&amp; IF(SOURCE!$S$2-3 &gt;= 0, REPT(" ",SOURCE!$S$2-5+4+1-1-LEN(SUBSTITUTE(SUBSTITUTE(TEXT(SOURCE!H1676,"????0"),"  ","")," ",""))), "")&amp;
      SUBSTITUTE(SUBSTITUTE(TEXT(SOURCE!H1676,"????0"),"  ","")," ","")&amp;","&amp; IF(SOURCE!$T$2-3 &gt;= 0, REPT(" ",SOURCE!$T$2-3-5), "")&amp;
      SOURCE!I1676&amp;" | "&amp; IF(SOURCE!$U$2-LEN(SOURCE!I1676) &gt;= 0, REPT(" ",SOURCE!$U$2-LEN(SOURCE!I1676)), "")&amp;
      SOURCE!J1676&amp;      IF(SOURCE!$V$2-LEN(SOURCE!J1676) &gt;= 0, REPT(" ",SOURCE!$V$2-LEN(SOURCE!J1676)), "")&amp;
  " | "&amp; SOURCE!K1676&amp;      IF(SOURCE!$X$2-LEN(SOURCE!K1676) &gt;= 0, REPT(" ",SOURCE!$X$2-LEN(SOURCE!K1676)), "")&amp;
      "},"&amp;IF(SOURCE!L1676&lt;&gt;"",""&amp;SOURCE!L1676,"")
 )
)
)</f>
        <v>/* 1638 */  { fnSetWordSize,               TM_VALUE,                    "WSIZE",                                       "WSIZE",                                       (0 &lt;&lt; TAM_MAX_BITS) |    64, CAT_FNCT | SLS_ENABLED   | US_ENABLED  },</v>
      </c>
    </row>
    <row r="1677" spans="1:1">
      <c r="A1677" s="168" t="str">
        <f>IF(AND(OR(SOURCE!A1677="",ISBLANK(SOURCE!A1677)),SOURCE!B1677&gt;0),IF(ISBLANK(SOURCE!C1677),"",SOURCE!C1677),
IF(SOURCE!B1677&lt;0,VLOOKUP(SOURCE!B1677,lookups!A$1:B$25,2,0),
  IF(ISBLANK(SOURCE!B1677),
    "",
    "/* "&amp;TEXT(SOURCE!B1677,"???0")&amp;" *"&amp;
      SOURCE!C1677&amp;", "&amp; IF(SOURCE!$O$2-LEN(SOURCE!C1677) &gt;= 0, REPT(" ",SOURCE!$O$2-LEN(SOURCE!C1677)), "")&amp;
      SOURCE!D1677&amp;", "&amp; IF(SOURCE!$P$2-LEN(SOURCE!D1677) &gt;= 0, REPT(" ",SOURCE!$P$2-LEN(SOURCE!D1677)), "")&amp;
      SOURCE!E1677&amp;", "&amp; IF(SOURCE!$Q$2-LEN(SOURCE!E1677) &gt;=0, REPT(" ",SOURCE!$Q$2-LEN(SOURCE!E1677)), "")&amp;
      SOURCE!F1677&amp;", "&amp; IF(SOURCE!$R$2-LEN(SOURCE!F1677) &gt;= 0, REPT(" ",SOURCE!$R$2-LEN(SOURCE!F1677)+2), "")&amp;"("&amp;
      SUBSTITUTE(TEXT(SOURCE!G1677,"??0"),"  ","")&amp;" &lt;&lt; TAM_MAX_BITS) |"&amp; IF(SOURCE!$S$2-3 &gt;= 0, REPT(" ",SOURCE!$S$2-5+4+1-1-LEN(SUBSTITUTE(SUBSTITUTE(TEXT(SOURCE!H1677,"????0"),"  ","")," ",""))), "")&amp;
      SUBSTITUTE(SUBSTITUTE(TEXT(SOURCE!H1677,"????0"),"  ","")," ","")&amp;","&amp; IF(SOURCE!$T$2-3 &gt;= 0, REPT(" ",SOURCE!$T$2-3-5), "")&amp;
      SOURCE!I1677&amp;" | "&amp; IF(SOURCE!$U$2-LEN(SOURCE!I1677) &gt;= 0, REPT(" ",SOURCE!$U$2-LEN(SOURCE!I1677)), "")&amp;
      SOURCE!J1677&amp;      IF(SOURCE!$V$2-LEN(SOURCE!J1677) &gt;= 0, REPT(" ",SOURCE!$V$2-LEN(SOURCE!J1677)), "")&amp;
  " | "&amp; SOURCE!K1677&amp;      IF(SOURCE!$X$2-LEN(SOURCE!K1677) &gt;= 0, REPT(" ",SOURCE!$X$2-LEN(SOURCE!K1677)), "")&amp;
      "},"&amp;IF(SOURCE!L1677&lt;&gt;"",""&amp;SOURCE!L1677,"")
 )
)
)</f>
        <v>/* 1639 */  { fnGetWordSize,               NOPARAM,                     "WSIZE?",                                      "WSIZE?",                                      (0 &lt;&lt; TAM_MAX_BITS) |     0, CAT_FNCT | SLS_ENABLED   | US_ENABLED  },</v>
      </c>
    </row>
    <row r="1678" spans="1:1">
      <c r="A1678" s="168" t="str">
        <f>IF(AND(OR(SOURCE!A1678="",ISBLANK(SOURCE!A1678)),SOURCE!B1678&gt;0),IF(ISBLANK(SOURCE!C1678),"",SOURCE!C1678),
IF(SOURCE!B1678&lt;0,VLOOKUP(SOURCE!B1678,lookups!A$1:B$25,2,0),
  IF(ISBLANK(SOURCE!B1678),
    "",
    "/* "&amp;TEXT(SOURCE!B1678,"???0")&amp;" *"&amp;
      SOURCE!C1678&amp;", "&amp; IF(SOURCE!$O$2-LEN(SOURCE!C1678) &gt;= 0, REPT(" ",SOURCE!$O$2-LEN(SOURCE!C1678)), "")&amp;
      SOURCE!D1678&amp;", "&amp; IF(SOURCE!$P$2-LEN(SOURCE!D1678) &gt;= 0, REPT(" ",SOURCE!$P$2-LEN(SOURCE!D1678)), "")&amp;
      SOURCE!E1678&amp;", "&amp; IF(SOURCE!$Q$2-LEN(SOURCE!E1678) &gt;=0, REPT(" ",SOURCE!$Q$2-LEN(SOURCE!E1678)), "")&amp;
      SOURCE!F1678&amp;", "&amp; IF(SOURCE!$R$2-LEN(SOURCE!F1678) &gt;= 0, REPT(" ",SOURCE!$R$2-LEN(SOURCE!F1678)+2), "")&amp;"("&amp;
      SUBSTITUTE(TEXT(SOURCE!G1678,"??0"),"  ","")&amp;" &lt;&lt; TAM_MAX_BITS) |"&amp; IF(SOURCE!$S$2-3 &gt;= 0, REPT(" ",SOURCE!$S$2-5+4+1-1-LEN(SUBSTITUTE(SUBSTITUTE(TEXT(SOURCE!H1678,"????0"),"  ","")," ",""))), "")&amp;
      SUBSTITUTE(SUBSTITUTE(TEXT(SOURCE!H1678,"????0"),"  ","")," ","")&amp;","&amp; IF(SOURCE!$T$2-3 &gt;= 0, REPT(" ",SOURCE!$T$2-3-5), "")&amp;
      SOURCE!I1678&amp;" | "&amp; IF(SOURCE!$U$2-LEN(SOURCE!I1678) &gt;= 0, REPT(" ",SOURCE!$U$2-LEN(SOURCE!I1678)), "")&amp;
      SOURCE!J1678&amp;      IF(SOURCE!$V$2-LEN(SOURCE!J1678) &gt;= 0, REPT(" ",SOURCE!$V$2-LEN(SOURCE!J1678)), "")&amp;
  " | "&amp; SOURCE!K1678&amp;      IF(SOURCE!$X$2-LEN(SOURCE!K1678) &gt;= 0, REPT(" ",SOURCE!$X$2-LEN(SOURCE!K1678)), "")&amp;
      "},"&amp;IF(SOURCE!L1678&lt;&gt;"",""&amp;SOURCE!L1678,"")
 )
)
)</f>
        <v>/* 1640 */  { fnMeanXY,                    NOPARAM,                     STD_x_BAR,                                     STD_x_BAR,                                     (0 &lt;&lt; TAM_MAX_BITS) |     0, CAT_FNCT | SLS_ENABLED   | US_ENABLED  },</v>
      </c>
    </row>
    <row r="1679" spans="1:1">
      <c r="A1679" s="168" t="str">
        <f>IF(AND(OR(SOURCE!A1679="",ISBLANK(SOURCE!A1679)),SOURCE!B1679&gt;0),IF(ISBLANK(SOURCE!C1679),"",SOURCE!C1679),
IF(SOURCE!B1679&lt;0,VLOOKUP(SOURCE!B1679,lookups!A$1:B$25,2,0),
  IF(ISBLANK(SOURCE!B1679),
    "",
    "/* "&amp;TEXT(SOURCE!B1679,"???0")&amp;" *"&amp;
      SOURCE!C1679&amp;", "&amp; IF(SOURCE!$O$2-LEN(SOURCE!C1679) &gt;= 0, REPT(" ",SOURCE!$O$2-LEN(SOURCE!C1679)), "")&amp;
      SOURCE!D1679&amp;", "&amp; IF(SOURCE!$P$2-LEN(SOURCE!D1679) &gt;= 0, REPT(" ",SOURCE!$P$2-LEN(SOURCE!D1679)), "")&amp;
      SOURCE!E1679&amp;", "&amp; IF(SOURCE!$Q$2-LEN(SOURCE!E1679) &gt;=0, REPT(" ",SOURCE!$Q$2-LEN(SOURCE!E1679)), "")&amp;
      SOURCE!F1679&amp;", "&amp; IF(SOURCE!$R$2-LEN(SOURCE!F1679) &gt;= 0, REPT(" ",SOURCE!$R$2-LEN(SOURCE!F1679)+2), "")&amp;"("&amp;
      SUBSTITUTE(TEXT(SOURCE!G1679,"??0"),"  ","")&amp;" &lt;&lt; TAM_MAX_BITS) |"&amp; IF(SOURCE!$S$2-3 &gt;= 0, REPT(" ",SOURCE!$S$2-5+4+1-1-LEN(SUBSTITUTE(SUBSTITUTE(TEXT(SOURCE!H1679,"????0"),"  ","")," ",""))), "")&amp;
      SUBSTITUTE(SUBSTITUTE(TEXT(SOURCE!H1679,"????0"),"  ","")," ","")&amp;","&amp; IF(SOURCE!$T$2-3 &gt;= 0, REPT(" ",SOURCE!$T$2-3-5), "")&amp;
      SOURCE!I1679&amp;" | "&amp; IF(SOURCE!$U$2-LEN(SOURCE!I1679) &gt;= 0, REPT(" ",SOURCE!$U$2-LEN(SOURCE!I1679)), "")&amp;
      SOURCE!J1679&amp;      IF(SOURCE!$V$2-LEN(SOURCE!J1679) &gt;= 0, REPT(" ",SOURCE!$V$2-LEN(SOURCE!J1679)), "")&amp;
  " | "&amp; SOURCE!K1679&amp;      IF(SOURCE!$X$2-LEN(SOURCE!K1679) &gt;= 0, REPT(" ",SOURCE!$X$2-LEN(SOURCE!K1679)), "")&amp;
      "},"&amp;IF(SOURCE!L1679&lt;&gt;"",""&amp;SOURCE!L1679,"")
 )
)
)</f>
        <v>/* 1641 */  { fnGeometricMeanXY,           NOPARAM,                     STD_x_BAR STD_SUB_G,                           STD_x_BAR STD_SUB_G,                           (0 &lt;&lt; TAM_MAX_BITS) |     0, CAT_FNCT | SLS_ENABLED   | US_ENABLED  },</v>
      </c>
    </row>
    <row r="1680" spans="1:1">
      <c r="A1680" s="168" t="str">
        <f>IF(AND(OR(SOURCE!A1680="",ISBLANK(SOURCE!A1680)),SOURCE!B1680&gt;0),IF(ISBLANK(SOURCE!C1680),"",SOURCE!C1680),
IF(SOURCE!B1680&lt;0,VLOOKUP(SOURCE!B1680,lookups!A$1:B$25,2,0),
  IF(ISBLANK(SOURCE!B1680),
    "",
    "/* "&amp;TEXT(SOURCE!B1680,"???0")&amp;" *"&amp;
      SOURCE!C1680&amp;", "&amp; IF(SOURCE!$O$2-LEN(SOURCE!C1680) &gt;= 0, REPT(" ",SOURCE!$O$2-LEN(SOURCE!C1680)), "")&amp;
      SOURCE!D1680&amp;", "&amp; IF(SOURCE!$P$2-LEN(SOURCE!D1680) &gt;= 0, REPT(" ",SOURCE!$P$2-LEN(SOURCE!D1680)), "")&amp;
      SOURCE!E1680&amp;", "&amp; IF(SOURCE!$Q$2-LEN(SOURCE!E1680) &gt;=0, REPT(" ",SOURCE!$Q$2-LEN(SOURCE!E1680)), "")&amp;
      SOURCE!F1680&amp;", "&amp; IF(SOURCE!$R$2-LEN(SOURCE!F1680) &gt;= 0, REPT(" ",SOURCE!$R$2-LEN(SOURCE!F1680)+2), "")&amp;"("&amp;
      SUBSTITUTE(TEXT(SOURCE!G1680,"??0"),"  ","")&amp;" &lt;&lt; TAM_MAX_BITS) |"&amp; IF(SOURCE!$S$2-3 &gt;= 0, REPT(" ",SOURCE!$S$2-5+4+1-1-LEN(SUBSTITUTE(SUBSTITUTE(TEXT(SOURCE!H1680,"????0"),"  ","")," ",""))), "")&amp;
      SUBSTITUTE(SUBSTITUTE(TEXT(SOURCE!H1680,"????0"),"  ","")," ","")&amp;","&amp; IF(SOURCE!$T$2-3 &gt;= 0, REPT(" ",SOURCE!$T$2-3-5), "")&amp;
      SOURCE!I1680&amp;" | "&amp; IF(SOURCE!$U$2-LEN(SOURCE!I1680) &gt;= 0, REPT(" ",SOURCE!$U$2-LEN(SOURCE!I1680)), "")&amp;
      SOURCE!J1680&amp;      IF(SOURCE!$V$2-LEN(SOURCE!J1680) &gt;= 0, REPT(" ",SOURCE!$V$2-LEN(SOURCE!J1680)), "")&amp;
  " | "&amp; SOURCE!K1680&amp;      IF(SOURCE!$X$2-LEN(SOURCE!K1680) &gt;= 0, REPT(" ",SOURCE!$X$2-LEN(SOURCE!K1680)), "")&amp;
      "},"&amp;IF(SOURCE!L1680&lt;&gt;"",""&amp;SOURCE!L1680,"")
 )
)
)</f>
        <v>/* 1642 */  { fnWeightedMeanX,             NOPARAM,                     STD_x_BAR STD_SUB_w,                           STD_x_BAR STD_SUB_w,                           (0 &lt;&lt; TAM_MAX_BITS) |     0, CAT_FNCT | SLS_ENABLED   | US_ENABLED  },</v>
      </c>
    </row>
    <row r="1681" spans="1:1">
      <c r="A1681" s="168" t="str">
        <f>IF(AND(OR(SOURCE!A1681="",ISBLANK(SOURCE!A1681)),SOURCE!B1681&gt;0),IF(ISBLANK(SOURCE!C1681),"",SOURCE!C1681),
IF(SOURCE!B1681&lt;0,VLOOKUP(SOURCE!B1681,lookups!A$1:B$25,2,0),
  IF(ISBLANK(SOURCE!B1681),
    "",
    "/* "&amp;TEXT(SOURCE!B1681,"???0")&amp;" *"&amp;
      SOURCE!C1681&amp;", "&amp; IF(SOURCE!$O$2-LEN(SOURCE!C1681) &gt;= 0, REPT(" ",SOURCE!$O$2-LEN(SOURCE!C1681)), "")&amp;
      SOURCE!D1681&amp;", "&amp; IF(SOURCE!$P$2-LEN(SOURCE!D1681) &gt;= 0, REPT(" ",SOURCE!$P$2-LEN(SOURCE!D1681)), "")&amp;
      SOURCE!E1681&amp;", "&amp; IF(SOURCE!$Q$2-LEN(SOURCE!E1681) &gt;=0, REPT(" ",SOURCE!$Q$2-LEN(SOURCE!E1681)), "")&amp;
      SOURCE!F1681&amp;", "&amp; IF(SOURCE!$R$2-LEN(SOURCE!F1681) &gt;= 0, REPT(" ",SOURCE!$R$2-LEN(SOURCE!F1681)+2), "")&amp;"("&amp;
      SUBSTITUTE(TEXT(SOURCE!G1681,"??0"),"  ","")&amp;" &lt;&lt; TAM_MAX_BITS) |"&amp; IF(SOURCE!$S$2-3 &gt;= 0, REPT(" ",SOURCE!$S$2-5+4+1-1-LEN(SUBSTITUTE(SUBSTITUTE(TEXT(SOURCE!H1681,"????0"),"  ","")," ",""))), "")&amp;
      SUBSTITUTE(SUBSTITUTE(TEXT(SOURCE!H1681,"????0"),"  ","")," ","")&amp;","&amp; IF(SOURCE!$T$2-3 &gt;= 0, REPT(" ",SOURCE!$T$2-3-5), "")&amp;
      SOURCE!I1681&amp;" | "&amp; IF(SOURCE!$U$2-LEN(SOURCE!I1681) &gt;= 0, REPT(" ",SOURCE!$U$2-LEN(SOURCE!I1681)), "")&amp;
      SOURCE!J1681&amp;      IF(SOURCE!$V$2-LEN(SOURCE!J1681) &gt;= 0, REPT(" ",SOURCE!$V$2-LEN(SOURCE!J1681)), "")&amp;
  " | "&amp; SOURCE!K1681&amp;      IF(SOURCE!$X$2-LEN(SOURCE!K1681) &gt;= 0, REPT(" ",SOURCE!$X$2-LEN(SOURCE!K1681)), "")&amp;
      "},"&amp;IF(SOURCE!L1681&lt;&gt;"",""&amp;SOURCE!L1681,"")
 )
)
)</f>
        <v>/* 1643 */  { itemToBeCoded,               NOPARAM,                     STD_x_CIRC,                                    STD_x_CIRC,                                    (0 &lt;&lt; TAM_MAX_BITS) |     0, CAT_FNCT | SLS_ENABLED   | US_ENABLED  },</v>
      </c>
    </row>
    <row r="1682" spans="1:1">
      <c r="A1682" s="168" t="str">
        <f>IF(AND(OR(SOURCE!A1682="",ISBLANK(SOURCE!A1682)),SOURCE!B1682&gt;0),IF(ISBLANK(SOURCE!C1682),"",SOURCE!C1682),
IF(SOURCE!B1682&lt;0,VLOOKUP(SOURCE!B1682,lookups!A$1:B$25,2,0),
  IF(ISBLANK(SOURCE!B1682),
    "",
    "/* "&amp;TEXT(SOURCE!B1682,"???0")&amp;" *"&amp;
      SOURCE!C1682&amp;", "&amp; IF(SOURCE!$O$2-LEN(SOURCE!C1682) &gt;= 0, REPT(" ",SOURCE!$O$2-LEN(SOURCE!C1682)), "")&amp;
      SOURCE!D1682&amp;", "&amp; IF(SOURCE!$P$2-LEN(SOURCE!D1682) &gt;= 0, REPT(" ",SOURCE!$P$2-LEN(SOURCE!D1682)), "")&amp;
      SOURCE!E1682&amp;", "&amp; IF(SOURCE!$Q$2-LEN(SOURCE!E1682) &gt;=0, REPT(" ",SOURCE!$Q$2-LEN(SOURCE!E1682)), "")&amp;
      SOURCE!F1682&amp;", "&amp; IF(SOURCE!$R$2-LEN(SOURCE!F1682) &gt;= 0, REPT(" ",SOURCE!$R$2-LEN(SOURCE!F1682)+2), "")&amp;"("&amp;
      SUBSTITUTE(TEXT(SOURCE!G1682,"??0"),"  ","")&amp;" &lt;&lt; TAM_MAX_BITS) |"&amp; IF(SOURCE!$S$2-3 &gt;= 0, REPT(" ",SOURCE!$S$2-5+4+1-1-LEN(SUBSTITUTE(SUBSTITUTE(TEXT(SOURCE!H1682,"????0"),"  ","")," ",""))), "")&amp;
      SUBSTITUTE(SUBSTITUTE(TEXT(SOURCE!H1682,"????0"),"  ","")," ","")&amp;","&amp; IF(SOURCE!$T$2-3 &gt;= 0, REPT(" ",SOURCE!$T$2-3-5), "")&amp;
      SOURCE!I1682&amp;" | "&amp; IF(SOURCE!$U$2-LEN(SOURCE!I1682) &gt;= 0, REPT(" ",SOURCE!$U$2-LEN(SOURCE!I1682)), "")&amp;
      SOURCE!J1682&amp;      IF(SOURCE!$V$2-LEN(SOURCE!J1682) &gt;= 0, REPT(" ",SOURCE!$V$2-LEN(SOURCE!J1682)), "")&amp;
  " | "&amp; SOURCE!K1682&amp;      IF(SOURCE!$X$2-LEN(SOURCE!K1682) &gt;= 0, REPT(" ",SOURCE!$X$2-LEN(SOURCE!K1682)), "")&amp;
      "},"&amp;IF(SOURCE!L1682&lt;&gt;"",""&amp;SOURCE!L1682,"")
 )
)
)</f>
        <v>/* 1644 */  { fnXToDate,                   NOPARAM,                     "x" STD_RIGHT_ARROW "DATE",                    "x" STD_RIGHT_ARROW "DATE",                    (0 &lt;&lt; TAM_MAX_BITS) |     0, CAT_FNCT | SLS_ENABLED   | US_ENABLED  },</v>
      </c>
    </row>
    <row r="1683" spans="1:1">
      <c r="A1683" s="168" t="str">
        <f>IF(AND(OR(SOURCE!A1683="",ISBLANK(SOURCE!A1683)),SOURCE!B1683&gt;0),IF(ISBLANK(SOURCE!C1683),"",SOURCE!C1683),
IF(SOURCE!B1683&lt;0,VLOOKUP(SOURCE!B1683,lookups!A$1:B$25,2,0),
  IF(ISBLANK(SOURCE!B1683),
    "",
    "/* "&amp;TEXT(SOURCE!B1683,"???0")&amp;" *"&amp;
      SOURCE!C1683&amp;", "&amp; IF(SOURCE!$O$2-LEN(SOURCE!C1683) &gt;= 0, REPT(" ",SOURCE!$O$2-LEN(SOURCE!C1683)), "")&amp;
      SOURCE!D1683&amp;", "&amp; IF(SOURCE!$P$2-LEN(SOURCE!D1683) &gt;= 0, REPT(" ",SOURCE!$P$2-LEN(SOURCE!D1683)), "")&amp;
      SOURCE!E1683&amp;", "&amp; IF(SOURCE!$Q$2-LEN(SOURCE!E1683) &gt;=0, REPT(" ",SOURCE!$Q$2-LEN(SOURCE!E1683)), "")&amp;
      SOURCE!F1683&amp;", "&amp; IF(SOURCE!$R$2-LEN(SOURCE!F1683) &gt;= 0, REPT(" ",SOURCE!$R$2-LEN(SOURCE!F1683)+2), "")&amp;"("&amp;
      SUBSTITUTE(TEXT(SOURCE!G1683,"??0"),"  ","")&amp;" &lt;&lt; TAM_MAX_BITS) |"&amp; IF(SOURCE!$S$2-3 &gt;= 0, REPT(" ",SOURCE!$S$2-5+4+1-1-LEN(SUBSTITUTE(SUBSTITUTE(TEXT(SOURCE!H1683,"????0"),"  ","")," ",""))), "")&amp;
      SUBSTITUTE(SUBSTITUTE(TEXT(SOURCE!H1683,"????0"),"  ","")," ","")&amp;","&amp; IF(SOURCE!$T$2-3 &gt;= 0, REPT(" ",SOURCE!$T$2-3-5), "")&amp;
      SOURCE!I1683&amp;" | "&amp; IF(SOURCE!$U$2-LEN(SOURCE!I1683) &gt;= 0, REPT(" ",SOURCE!$U$2-LEN(SOURCE!I1683)), "")&amp;
      SOURCE!J1683&amp;      IF(SOURCE!$V$2-LEN(SOURCE!J1683) &gt;= 0, REPT(" ",SOURCE!$V$2-LEN(SOURCE!J1683)), "")&amp;
  " | "&amp; SOURCE!K1683&amp;      IF(SOURCE!$X$2-LEN(SOURCE!K1683) &gt;= 0, REPT(" ",SOURCE!$X$2-LEN(SOURCE!K1683)), "")&amp;
      "},"&amp;IF(SOURCE!L1683&lt;&gt;"",""&amp;SOURCE!L1683,"")
 )
)
)</f>
        <v>/* 1645 */  { fnXToAlpha,                  NOPARAM,                     "x" STD_RIGHT_ARROW STD_alpha,                 "x" STD_RIGHT_ARROW STD_alpha,                 (0 &lt;&lt; TAM_MAX_BITS) |     0, CAT_FNCT | SLS_ENABLED   | US_ENABLED  },</v>
      </c>
    </row>
    <row r="1684" spans="1:1">
      <c r="A1684" s="168" t="str">
        <f>IF(AND(OR(SOURCE!A1684="",ISBLANK(SOURCE!A1684)),SOURCE!B1684&gt;0),IF(ISBLANK(SOURCE!C1684),"",SOURCE!C1684),
IF(SOURCE!B1684&lt;0,VLOOKUP(SOURCE!B1684,lookups!A$1:B$25,2,0),
  IF(ISBLANK(SOURCE!B1684),
    "",
    "/* "&amp;TEXT(SOURCE!B1684,"???0")&amp;" *"&amp;
      SOURCE!C1684&amp;", "&amp; IF(SOURCE!$O$2-LEN(SOURCE!C1684) &gt;= 0, REPT(" ",SOURCE!$O$2-LEN(SOURCE!C1684)), "")&amp;
      SOURCE!D1684&amp;", "&amp; IF(SOURCE!$P$2-LEN(SOURCE!D1684) &gt;= 0, REPT(" ",SOURCE!$P$2-LEN(SOURCE!D1684)), "")&amp;
      SOURCE!E1684&amp;", "&amp; IF(SOURCE!$Q$2-LEN(SOURCE!E1684) &gt;=0, REPT(" ",SOURCE!$Q$2-LEN(SOURCE!E1684)), "")&amp;
      SOURCE!F1684&amp;", "&amp; IF(SOURCE!$R$2-LEN(SOURCE!F1684) &gt;= 0, REPT(" ",SOURCE!$R$2-LEN(SOURCE!F1684)+2), "")&amp;"("&amp;
      SUBSTITUTE(TEXT(SOURCE!G1684,"??0"),"  ","")&amp;" &lt;&lt; TAM_MAX_BITS) |"&amp; IF(SOURCE!$S$2-3 &gt;= 0, REPT(" ",SOURCE!$S$2-5+4+1-1-LEN(SUBSTITUTE(SUBSTITUTE(TEXT(SOURCE!H1684,"????0"),"  ","")," ",""))), "")&amp;
      SUBSTITUTE(SUBSTITUTE(TEXT(SOURCE!H1684,"????0"),"  ","")," ","")&amp;","&amp; IF(SOURCE!$T$2-3 &gt;= 0, REPT(" ",SOURCE!$T$2-3-5), "")&amp;
      SOURCE!I1684&amp;" | "&amp; IF(SOURCE!$U$2-LEN(SOURCE!I1684) &gt;= 0, REPT(" ",SOURCE!$U$2-LEN(SOURCE!I1684)), "")&amp;
      SOURCE!J1684&amp;      IF(SOURCE!$V$2-LEN(SOURCE!J1684) &gt;= 0, REPT(" ",SOURCE!$V$2-LEN(SOURCE!J1684)), "")&amp;
  " | "&amp; SOURCE!K1684&amp;      IF(SOURCE!$X$2-LEN(SOURCE!K1684) &gt;= 0, REPT(" ",SOURCE!$X$2-LEN(SOURCE!K1684)), "")&amp;
      "},"&amp;IF(SOURCE!L1684&lt;&gt;"",""&amp;SOURCE!L1684,"")
 )
)
)</f>
        <v>/* 1646 */  { itemToBeCoded,               NOPARAM,                     "1646",                                        "1646",                                        (0 &lt;&lt; TAM_MAX_BITS) |     0, CAT_FREE | SLS_ENABLED   | US_ENABLED  },</v>
      </c>
    </row>
    <row r="1685" spans="1:1">
      <c r="A1685" s="168" t="str">
        <f>IF(AND(OR(SOURCE!A1685="",ISBLANK(SOURCE!A1685)),SOURCE!B1685&gt;0),IF(ISBLANK(SOURCE!C1685),"",SOURCE!C1685),
IF(SOURCE!B1685&lt;0,VLOOKUP(SOURCE!B1685,lookups!A$1:B$25,2,0),
  IF(ISBLANK(SOURCE!B1685),
    "",
    "/* "&amp;TEXT(SOURCE!B1685,"???0")&amp;" *"&amp;
      SOURCE!C1685&amp;", "&amp; IF(SOURCE!$O$2-LEN(SOURCE!C1685) &gt;= 0, REPT(" ",SOURCE!$O$2-LEN(SOURCE!C1685)), "")&amp;
      SOURCE!D1685&amp;", "&amp; IF(SOURCE!$P$2-LEN(SOURCE!D1685) &gt;= 0, REPT(" ",SOURCE!$P$2-LEN(SOURCE!D1685)), "")&amp;
      SOURCE!E1685&amp;", "&amp; IF(SOURCE!$Q$2-LEN(SOURCE!E1685) &gt;=0, REPT(" ",SOURCE!$Q$2-LEN(SOURCE!E1685)), "")&amp;
      SOURCE!F1685&amp;", "&amp; IF(SOURCE!$R$2-LEN(SOURCE!F1685) &gt;= 0, REPT(" ",SOURCE!$R$2-LEN(SOURCE!F1685)+2), "")&amp;"("&amp;
      SUBSTITUTE(TEXT(SOURCE!G1685,"??0"),"  ","")&amp;" &lt;&lt; TAM_MAX_BITS) |"&amp; IF(SOURCE!$S$2-3 &gt;= 0, REPT(" ",SOURCE!$S$2-5+4+1-1-LEN(SUBSTITUTE(SUBSTITUTE(TEXT(SOURCE!H1685,"????0"),"  ","")," ",""))), "")&amp;
      SUBSTITUTE(SUBSTITUTE(TEXT(SOURCE!H1685,"????0"),"  ","")," ","")&amp;","&amp; IF(SOURCE!$T$2-3 &gt;= 0, REPT(" ",SOURCE!$T$2-3-5), "")&amp;
      SOURCE!I1685&amp;" | "&amp; IF(SOURCE!$U$2-LEN(SOURCE!I1685) &gt;= 0, REPT(" ",SOURCE!$U$2-LEN(SOURCE!I1685)), "")&amp;
      SOURCE!J1685&amp;      IF(SOURCE!$V$2-LEN(SOURCE!J1685) &gt;= 0, REPT(" ",SOURCE!$V$2-LEN(SOURCE!J1685)), "")&amp;
  " | "&amp; SOURCE!K1685&amp;      IF(SOURCE!$X$2-LEN(SOURCE!K1685) &gt;= 0, REPT(" ",SOURCE!$X$2-LEN(SOURCE!K1685)), "")&amp;
      "},"&amp;IF(SOURCE!L1685&lt;&gt;"",""&amp;SOURCE!L1685,"")
 )
)
)</f>
        <v>/* 1647 */  { fnYear,                      NOPARAM,                     "YEAR",                                        "YEAR",                                        (0 &lt;&lt; TAM_MAX_BITS) |     0, CAT_FNCT | SLS_ENABLED   | US_ENABLED  },</v>
      </c>
    </row>
    <row r="1686" spans="1:1">
      <c r="A1686" s="168" t="str">
        <f>IF(AND(OR(SOURCE!A1686="",ISBLANK(SOURCE!A1686)),SOURCE!B1686&gt;0),IF(ISBLANK(SOURCE!C1686),"",SOURCE!C1686),
IF(SOURCE!B1686&lt;0,VLOOKUP(SOURCE!B1686,lookups!A$1:B$25,2,0),
  IF(ISBLANK(SOURCE!B1686),
    "",
    "/* "&amp;TEXT(SOURCE!B1686,"???0")&amp;" *"&amp;
      SOURCE!C1686&amp;", "&amp; IF(SOURCE!$O$2-LEN(SOURCE!C1686) &gt;= 0, REPT(" ",SOURCE!$O$2-LEN(SOURCE!C1686)), "")&amp;
      SOURCE!D1686&amp;", "&amp; IF(SOURCE!$P$2-LEN(SOURCE!D1686) &gt;= 0, REPT(" ",SOURCE!$P$2-LEN(SOURCE!D1686)), "")&amp;
      SOURCE!E1686&amp;", "&amp; IF(SOURCE!$Q$2-LEN(SOURCE!E1686) &gt;=0, REPT(" ",SOURCE!$Q$2-LEN(SOURCE!E1686)), "")&amp;
      SOURCE!F1686&amp;", "&amp; IF(SOURCE!$R$2-LEN(SOURCE!F1686) &gt;= 0, REPT(" ",SOURCE!$R$2-LEN(SOURCE!F1686)+2), "")&amp;"("&amp;
      SUBSTITUTE(TEXT(SOURCE!G1686,"??0"),"  ","")&amp;" &lt;&lt; TAM_MAX_BITS) |"&amp; IF(SOURCE!$S$2-3 &gt;= 0, REPT(" ",SOURCE!$S$2-5+4+1-1-LEN(SUBSTITUTE(SUBSTITUTE(TEXT(SOURCE!H1686,"????0"),"  ","")," ",""))), "")&amp;
      SUBSTITUTE(SUBSTITUTE(TEXT(SOURCE!H1686,"????0"),"  ","")," ","")&amp;","&amp; IF(SOURCE!$T$2-3 &gt;= 0, REPT(" ",SOURCE!$T$2-3-5), "")&amp;
      SOURCE!I1686&amp;" | "&amp; IF(SOURCE!$U$2-LEN(SOURCE!I1686) &gt;= 0, REPT(" ",SOURCE!$U$2-LEN(SOURCE!I1686)), "")&amp;
      SOURCE!J1686&amp;      IF(SOURCE!$V$2-LEN(SOURCE!J1686) &gt;= 0, REPT(" ",SOURCE!$V$2-LEN(SOURCE!J1686)), "")&amp;
  " | "&amp; SOURCE!K1686&amp;      IF(SOURCE!$X$2-LEN(SOURCE!K1686) &gt;= 0, REPT(" ",SOURCE!$X$2-LEN(SOURCE!K1686)), "")&amp;
      "},"&amp;IF(SOURCE!L1686&lt;&gt;"",""&amp;SOURCE!L1686,"")
 )
)
)</f>
        <v>/* 1648 */  { itemToBeCoded,               NOPARAM,                     STD_y_CIRC,                                    STD_y_CIRC,                                    (0 &lt;&lt; TAM_MAX_BITS) |     0, CAT_FNCT | SLS_ENABLED   | US_ENABLED  },</v>
      </c>
    </row>
    <row r="1687" spans="1:1">
      <c r="A1687" s="168" t="str">
        <f>IF(AND(OR(SOURCE!A1687="",ISBLANK(SOURCE!A1687)),SOURCE!B1687&gt;0),IF(ISBLANK(SOURCE!C1687),"",SOURCE!C1687),
IF(SOURCE!B1687&lt;0,VLOOKUP(SOURCE!B1687,lookups!A$1:B$25,2,0),
  IF(ISBLANK(SOURCE!B1687),
    "",
    "/* "&amp;TEXT(SOURCE!B1687,"???0")&amp;" *"&amp;
      SOURCE!C1687&amp;", "&amp; IF(SOURCE!$O$2-LEN(SOURCE!C1687) &gt;= 0, REPT(" ",SOURCE!$O$2-LEN(SOURCE!C1687)), "")&amp;
      SOURCE!D1687&amp;", "&amp; IF(SOURCE!$P$2-LEN(SOURCE!D1687) &gt;= 0, REPT(" ",SOURCE!$P$2-LEN(SOURCE!D1687)), "")&amp;
      SOURCE!E1687&amp;", "&amp; IF(SOURCE!$Q$2-LEN(SOURCE!E1687) &gt;=0, REPT(" ",SOURCE!$Q$2-LEN(SOURCE!E1687)), "")&amp;
      SOURCE!F1687&amp;", "&amp; IF(SOURCE!$R$2-LEN(SOURCE!F1687) &gt;= 0, REPT(" ",SOURCE!$R$2-LEN(SOURCE!F1687)+2), "")&amp;"("&amp;
      SUBSTITUTE(TEXT(SOURCE!G1687,"??0"),"  ","")&amp;" &lt;&lt; TAM_MAX_BITS) |"&amp; IF(SOURCE!$S$2-3 &gt;= 0, REPT(" ",SOURCE!$S$2-5+4+1-1-LEN(SUBSTITUTE(SUBSTITUTE(TEXT(SOURCE!H1687,"????0"),"  ","")," ",""))), "")&amp;
      SUBSTITUTE(SUBSTITUTE(TEXT(SOURCE!H1687,"????0"),"  ","")," ","")&amp;","&amp; IF(SOURCE!$T$2-3 &gt;= 0, REPT(" ",SOURCE!$T$2-3-5), "")&amp;
      SOURCE!I1687&amp;" | "&amp; IF(SOURCE!$U$2-LEN(SOURCE!I1687) &gt;= 0, REPT(" ",SOURCE!$U$2-LEN(SOURCE!I1687)), "")&amp;
      SOURCE!J1687&amp;      IF(SOURCE!$V$2-LEN(SOURCE!J1687) &gt;= 0, REPT(" ",SOURCE!$V$2-LEN(SOURCE!J1687)), "")&amp;
  " | "&amp; SOURCE!K1687&amp;      IF(SOURCE!$X$2-LEN(SOURCE!K1687) &gt;= 0, REPT(" ",SOURCE!$X$2-LEN(SOURCE!K1687)), "")&amp;
      "},"&amp;IF(SOURCE!L1687&lt;&gt;"",""&amp;SOURCE!L1687,"")
 )
)
)</f>
        <v>/* 1649 */  { fnSetDateFormat,             ITM_YMD,                     "Y.MD",                                        "Y.MD",                                        (0 &lt;&lt; TAM_MAX_BITS) |     0, CAT_FNCT | SLS_ENABLED   | US_ENABLED  },</v>
      </c>
    </row>
    <row r="1688" spans="1:1">
      <c r="A1688" s="168" t="str">
        <f>IF(AND(OR(SOURCE!A1688="",ISBLANK(SOURCE!A1688)),SOURCE!B1688&gt;0),IF(ISBLANK(SOURCE!C1688),"",SOURCE!C1688),
IF(SOURCE!B1688&lt;0,VLOOKUP(SOURCE!B1688,lookups!A$1:B$25,2,0),
  IF(ISBLANK(SOURCE!B1688),
    "",
    "/* "&amp;TEXT(SOURCE!B1688,"???0")&amp;" *"&amp;
      SOURCE!C1688&amp;", "&amp; IF(SOURCE!$O$2-LEN(SOURCE!C1688) &gt;= 0, REPT(" ",SOURCE!$O$2-LEN(SOURCE!C1688)), "")&amp;
      SOURCE!D1688&amp;", "&amp; IF(SOURCE!$P$2-LEN(SOURCE!D1688) &gt;= 0, REPT(" ",SOURCE!$P$2-LEN(SOURCE!D1688)), "")&amp;
      SOURCE!E1688&amp;", "&amp; IF(SOURCE!$Q$2-LEN(SOURCE!E1688) &gt;=0, REPT(" ",SOURCE!$Q$2-LEN(SOURCE!E1688)), "")&amp;
      SOURCE!F1688&amp;", "&amp; IF(SOURCE!$R$2-LEN(SOURCE!F1688) &gt;= 0, REPT(" ",SOURCE!$R$2-LEN(SOURCE!F1688)+2), "")&amp;"("&amp;
      SUBSTITUTE(TEXT(SOURCE!G1688,"??0"),"  ","")&amp;" &lt;&lt; TAM_MAX_BITS) |"&amp; IF(SOURCE!$S$2-3 &gt;= 0, REPT(" ",SOURCE!$S$2-5+4+1-1-LEN(SUBSTITUTE(SUBSTITUTE(TEXT(SOURCE!H1688,"????0"),"  ","")," ",""))), "")&amp;
      SUBSTITUTE(SUBSTITUTE(TEXT(SOURCE!H1688,"????0"),"  ","")," ","")&amp;","&amp; IF(SOURCE!$T$2-3 &gt;= 0, REPT(" ",SOURCE!$T$2-3-5), "")&amp;
      SOURCE!I1688&amp;" | "&amp; IF(SOURCE!$U$2-LEN(SOURCE!I1688) &gt;= 0, REPT(" ",SOURCE!$U$2-LEN(SOURCE!I1688)), "")&amp;
      SOURCE!J1688&amp;      IF(SOURCE!$V$2-LEN(SOURCE!J1688) &gt;= 0, REPT(" ",SOURCE!$V$2-LEN(SOURCE!J1688)), "")&amp;
  " | "&amp; SOURCE!K1688&amp;      IF(SOURCE!$X$2-LEN(SOURCE!K1688) &gt;= 0, REPT(" ",SOURCE!$X$2-LEN(SOURCE!K1688)), "")&amp;
      "},"&amp;IF(SOURCE!L1688&lt;&gt;"",""&amp;SOURCE!L1688,"")
 )
)
)</f>
        <v>/* 1650 */  { fnSwapY,                     TM_REGISTER,                 "y" STD_LEFT_RIGHT_ARROWS,                     "y" STD_LEFT_RIGHT_ARROWS,                     (0 &lt;&lt; TAM_MAX_BITS) |    99, CAT_FNCT | SLS_ENABLED   | US_ENABLED  },</v>
      </c>
    </row>
    <row r="1689" spans="1:1">
      <c r="A1689" s="168" t="str">
        <f>IF(AND(OR(SOURCE!A1689="",ISBLANK(SOURCE!A1689)),SOURCE!B1689&gt;0),IF(ISBLANK(SOURCE!C1689),"",SOURCE!C1689),
IF(SOURCE!B1689&lt;0,VLOOKUP(SOURCE!B1689,lookups!A$1:B$25,2,0),
  IF(ISBLANK(SOURCE!B1689),
    "",
    "/* "&amp;TEXT(SOURCE!B1689,"???0")&amp;" *"&amp;
      SOURCE!C1689&amp;", "&amp; IF(SOURCE!$O$2-LEN(SOURCE!C1689) &gt;= 0, REPT(" ",SOURCE!$O$2-LEN(SOURCE!C1689)), "")&amp;
      SOURCE!D1689&amp;", "&amp; IF(SOURCE!$P$2-LEN(SOURCE!D1689) &gt;= 0, REPT(" ",SOURCE!$P$2-LEN(SOURCE!D1689)), "")&amp;
      SOURCE!E1689&amp;", "&amp; IF(SOURCE!$Q$2-LEN(SOURCE!E1689) &gt;=0, REPT(" ",SOURCE!$Q$2-LEN(SOURCE!E1689)), "")&amp;
      SOURCE!F1689&amp;", "&amp; IF(SOURCE!$R$2-LEN(SOURCE!F1689) &gt;= 0, REPT(" ",SOURCE!$R$2-LEN(SOURCE!F1689)+2), "")&amp;"("&amp;
      SUBSTITUTE(TEXT(SOURCE!G1689,"??0"),"  ","")&amp;" &lt;&lt; TAM_MAX_BITS) |"&amp; IF(SOURCE!$S$2-3 &gt;= 0, REPT(" ",SOURCE!$S$2-5+4+1-1-LEN(SUBSTITUTE(SUBSTITUTE(TEXT(SOURCE!H1689,"????0"),"  ","")," ",""))), "")&amp;
      SUBSTITUTE(SUBSTITUTE(TEXT(SOURCE!H1689,"????0"),"  ","")," ","")&amp;","&amp; IF(SOURCE!$T$2-3 &gt;= 0, REPT(" ",SOURCE!$T$2-3-5), "")&amp;
      SOURCE!I1689&amp;" | "&amp; IF(SOURCE!$U$2-LEN(SOURCE!I1689) &gt;= 0, REPT(" ",SOURCE!$U$2-LEN(SOURCE!I1689)), "")&amp;
      SOURCE!J1689&amp;      IF(SOURCE!$V$2-LEN(SOURCE!J1689) &gt;= 0, REPT(" ",SOURCE!$V$2-LEN(SOURCE!J1689)), "")&amp;
  " | "&amp; SOURCE!K1689&amp;      IF(SOURCE!$X$2-LEN(SOURCE!K1689) &gt;= 0, REPT(" ",SOURCE!$X$2-LEN(SOURCE!K1689)), "")&amp;
      "},"&amp;IF(SOURCE!L1689&lt;&gt;"",""&amp;SOURCE!L1689,"")
 )
)
)</f>
        <v>/* 1651 */  { fnSwapZ,                     TM_REGISTER,                 "z" STD_LEFT_RIGHT_ARROWS,                     "z" STD_LEFT_RIGHT_ARROWS,                     (0 &lt;&lt; TAM_MAX_BITS) |    99, CAT_FNCT | SLS_ENABLED   | US_ENABLED  },</v>
      </c>
    </row>
    <row r="1690" spans="1:1">
      <c r="A1690" s="168" t="str">
        <f>IF(AND(OR(SOURCE!A1690="",ISBLANK(SOURCE!A1690)),SOURCE!B1690&gt;0),IF(ISBLANK(SOURCE!C1690),"",SOURCE!C1690),
IF(SOURCE!B1690&lt;0,VLOOKUP(SOURCE!B1690,lookups!A$1:B$25,2,0),
  IF(ISBLANK(SOURCE!B1690),
    "",
    "/* "&amp;TEXT(SOURCE!B1690,"???0")&amp;" *"&amp;
      SOURCE!C1690&amp;", "&amp; IF(SOURCE!$O$2-LEN(SOURCE!C1690) &gt;= 0, REPT(" ",SOURCE!$O$2-LEN(SOURCE!C1690)), "")&amp;
      SOURCE!D1690&amp;", "&amp; IF(SOURCE!$P$2-LEN(SOURCE!D1690) &gt;= 0, REPT(" ",SOURCE!$P$2-LEN(SOURCE!D1690)), "")&amp;
      SOURCE!E1690&amp;", "&amp; IF(SOURCE!$Q$2-LEN(SOURCE!E1690) &gt;=0, REPT(" ",SOURCE!$Q$2-LEN(SOURCE!E1690)), "")&amp;
      SOURCE!F1690&amp;", "&amp; IF(SOURCE!$R$2-LEN(SOURCE!F1690) &gt;= 0, REPT(" ",SOURCE!$R$2-LEN(SOURCE!F1690)+2), "")&amp;"("&amp;
      SUBSTITUTE(TEXT(SOURCE!G1690,"??0"),"  ","")&amp;" &lt;&lt; TAM_MAX_BITS) |"&amp; IF(SOURCE!$S$2-3 &gt;= 0, REPT(" ",SOURCE!$S$2-5+4+1-1-LEN(SUBSTITUTE(SUBSTITUTE(TEXT(SOURCE!H1690,"????0"),"  ","")," ",""))), "")&amp;
      SUBSTITUTE(SUBSTITUTE(TEXT(SOURCE!H1690,"????0"),"  ","")," ","")&amp;","&amp; IF(SOURCE!$T$2-3 &gt;= 0, REPT(" ",SOURCE!$T$2-3-5), "")&amp;
      SOURCE!I1690&amp;" | "&amp; IF(SOURCE!$U$2-LEN(SOURCE!I1690) &gt;= 0, REPT(" ",SOURCE!$U$2-LEN(SOURCE!I1690)), "")&amp;
      SOURCE!J1690&amp;      IF(SOURCE!$V$2-LEN(SOURCE!J1690) &gt;= 0, REPT(" ",SOURCE!$V$2-LEN(SOURCE!J1690)), "")&amp;
  " | "&amp; SOURCE!K1690&amp;      IF(SOURCE!$X$2-LEN(SOURCE!K1690) &gt;= 0, REPT(" ",SOURCE!$X$2-LEN(SOURCE!K1690)), "")&amp;
      "},"&amp;IF(SOURCE!L1690&lt;&gt;"",""&amp;SOURCE!L1690,"")
 )
)
)</f>
        <v>/* 1652 */  { fnAlphaLeng,                 TM_REGISTER,                 STD_alpha "LENG?",                             STD_alpha "LENG?",                             (0 &lt;&lt; TAM_MAX_BITS) |    99, CAT_FNCT | SLS_ENABLED   | US_ENABLED  },</v>
      </c>
    </row>
    <row r="1691" spans="1:1">
      <c r="A1691" s="168" t="str">
        <f>IF(AND(OR(SOURCE!A1691="",ISBLANK(SOURCE!A1691)),SOURCE!B1691&gt;0),IF(ISBLANK(SOURCE!C1691),"",SOURCE!C1691),
IF(SOURCE!B1691&lt;0,VLOOKUP(SOURCE!B1691,lookups!A$1:B$25,2,0),
  IF(ISBLANK(SOURCE!B1691),
    "",
    "/* "&amp;TEXT(SOURCE!B1691,"???0")&amp;" *"&amp;
      SOURCE!C1691&amp;", "&amp; IF(SOURCE!$O$2-LEN(SOURCE!C1691) &gt;= 0, REPT(" ",SOURCE!$O$2-LEN(SOURCE!C1691)), "")&amp;
      SOURCE!D1691&amp;", "&amp; IF(SOURCE!$P$2-LEN(SOURCE!D1691) &gt;= 0, REPT(" ",SOURCE!$P$2-LEN(SOURCE!D1691)), "")&amp;
      SOURCE!E1691&amp;", "&amp; IF(SOURCE!$Q$2-LEN(SOURCE!E1691) &gt;=0, REPT(" ",SOURCE!$Q$2-LEN(SOURCE!E1691)), "")&amp;
      SOURCE!F1691&amp;", "&amp; IF(SOURCE!$R$2-LEN(SOURCE!F1691) &gt;= 0, REPT(" ",SOURCE!$R$2-LEN(SOURCE!F1691)+2), "")&amp;"("&amp;
      SUBSTITUTE(TEXT(SOURCE!G1691,"??0"),"  ","")&amp;" &lt;&lt; TAM_MAX_BITS) |"&amp; IF(SOURCE!$S$2-3 &gt;= 0, REPT(" ",SOURCE!$S$2-5+4+1-1-LEN(SUBSTITUTE(SUBSTITUTE(TEXT(SOURCE!H1691,"????0"),"  ","")," ",""))), "")&amp;
      SUBSTITUTE(SUBSTITUTE(TEXT(SOURCE!H1691,"????0"),"  ","")," ","")&amp;","&amp; IF(SOURCE!$T$2-3 &gt;= 0, REPT(" ",SOURCE!$T$2-3-5), "")&amp;
      SOURCE!I1691&amp;" | "&amp; IF(SOURCE!$U$2-LEN(SOURCE!I1691) &gt;= 0, REPT(" ",SOURCE!$U$2-LEN(SOURCE!I1691)), "")&amp;
      SOURCE!J1691&amp;      IF(SOURCE!$V$2-LEN(SOURCE!J1691) &gt;= 0, REPT(" ",SOURCE!$V$2-LEN(SOURCE!J1691)), "")&amp;
  " | "&amp; SOURCE!K1691&amp;      IF(SOURCE!$X$2-LEN(SOURCE!K1691) &gt;= 0, REPT(" ",SOURCE!$X$2-LEN(SOURCE!K1691)), "")&amp;
      "},"&amp;IF(SOURCE!L1691&lt;&gt;"",""&amp;SOURCE!L1691,"")
 )
)
)</f>
        <v>/* 1653 */  { fnXmax,                      NOPARAM,                     "x" STD_SUB_m STD_SUB_a STD_SUB_x,             "x" STD_SUB_m STD_SUB_a STD_SUB_x,             (0 &lt;&lt; TAM_MAX_BITS) |     0, CAT_FNCT | SLS_ENABLED   | US_ENABLED  },</v>
      </c>
    </row>
    <row r="1692" spans="1:1">
      <c r="A1692" s="168" t="str">
        <f>IF(AND(OR(SOURCE!A1692="",ISBLANK(SOURCE!A1692)),SOURCE!B1692&gt;0),IF(ISBLANK(SOURCE!C1692),"",SOURCE!C1692),
IF(SOURCE!B1692&lt;0,VLOOKUP(SOURCE!B1692,lookups!A$1:B$25,2,0),
  IF(ISBLANK(SOURCE!B1692),
    "",
    "/* "&amp;TEXT(SOURCE!B1692,"???0")&amp;" *"&amp;
      SOURCE!C1692&amp;", "&amp; IF(SOURCE!$O$2-LEN(SOURCE!C1692) &gt;= 0, REPT(" ",SOURCE!$O$2-LEN(SOURCE!C1692)), "")&amp;
      SOURCE!D1692&amp;", "&amp; IF(SOURCE!$P$2-LEN(SOURCE!D1692) &gt;= 0, REPT(" ",SOURCE!$P$2-LEN(SOURCE!D1692)), "")&amp;
      SOURCE!E1692&amp;", "&amp; IF(SOURCE!$Q$2-LEN(SOURCE!E1692) &gt;=0, REPT(" ",SOURCE!$Q$2-LEN(SOURCE!E1692)), "")&amp;
      SOURCE!F1692&amp;", "&amp; IF(SOURCE!$R$2-LEN(SOURCE!F1692) &gt;= 0, REPT(" ",SOURCE!$R$2-LEN(SOURCE!F1692)+2), "")&amp;"("&amp;
      SUBSTITUTE(TEXT(SOURCE!G1692,"??0"),"  ","")&amp;" &lt;&lt; TAM_MAX_BITS) |"&amp; IF(SOURCE!$S$2-3 &gt;= 0, REPT(" ",SOURCE!$S$2-5+4+1-1-LEN(SUBSTITUTE(SUBSTITUTE(TEXT(SOURCE!H1692,"????0"),"  ","")," ",""))), "")&amp;
      SUBSTITUTE(SUBSTITUTE(TEXT(SOURCE!H1692,"????0"),"  ","")," ","")&amp;","&amp; IF(SOURCE!$T$2-3 &gt;= 0, REPT(" ",SOURCE!$T$2-3-5), "")&amp;
      SOURCE!I1692&amp;" | "&amp; IF(SOURCE!$U$2-LEN(SOURCE!I1692) &gt;= 0, REPT(" ",SOURCE!$U$2-LEN(SOURCE!I1692)), "")&amp;
      SOURCE!J1692&amp;      IF(SOURCE!$V$2-LEN(SOURCE!J1692) &gt;= 0, REPT(" ",SOURCE!$V$2-LEN(SOURCE!J1692)), "")&amp;
  " | "&amp; SOURCE!K1692&amp;      IF(SOURCE!$X$2-LEN(SOURCE!K1692) &gt;= 0, REPT(" ",SOURCE!$X$2-LEN(SOURCE!K1692)), "")&amp;
      "},"&amp;IF(SOURCE!L1692&lt;&gt;"",""&amp;SOURCE!L1692,"")
 )
)
)</f>
        <v>/* 1654 */  { fnXmin,                      NOPARAM,                     "x" STD_SUB_m STD_SUB_i STD_SUB_n,             "x" STD_SUB_m STD_SUB_i STD_SUB_n,             (0 &lt;&lt; TAM_MAX_BITS) |     0, CAT_FNCT | SLS_ENABLED   | US_ENABLED  },</v>
      </c>
    </row>
    <row r="1693" spans="1:1">
      <c r="A1693" s="168" t="str">
        <f>IF(AND(OR(SOURCE!A1693="",ISBLANK(SOURCE!A1693)),SOURCE!B1693&gt;0),IF(ISBLANK(SOURCE!C1693),"",SOURCE!C1693),
IF(SOURCE!B1693&lt;0,VLOOKUP(SOURCE!B1693,lookups!A$1:B$25,2,0),
  IF(ISBLANK(SOURCE!B1693),
    "",
    "/* "&amp;TEXT(SOURCE!B1693,"???0")&amp;" *"&amp;
      SOURCE!C1693&amp;", "&amp; IF(SOURCE!$O$2-LEN(SOURCE!C1693) &gt;= 0, REPT(" ",SOURCE!$O$2-LEN(SOURCE!C1693)), "")&amp;
      SOURCE!D1693&amp;", "&amp; IF(SOURCE!$P$2-LEN(SOURCE!D1693) &gt;= 0, REPT(" ",SOURCE!$P$2-LEN(SOURCE!D1693)), "")&amp;
      SOURCE!E1693&amp;", "&amp; IF(SOURCE!$Q$2-LEN(SOURCE!E1693) &gt;=0, REPT(" ",SOURCE!$Q$2-LEN(SOURCE!E1693)), "")&amp;
      SOURCE!F1693&amp;", "&amp; IF(SOURCE!$R$2-LEN(SOURCE!F1693) &gt;= 0, REPT(" ",SOURCE!$R$2-LEN(SOURCE!F1693)+2), "")&amp;"("&amp;
      SUBSTITUTE(TEXT(SOURCE!G1693,"??0"),"  ","")&amp;" &lt;&lt; TAM_MAX_BITS) |"&amp; IF(SOURCE!$S$2-3 &gt;= 0, REPT(" ",SOURCE!$S$2-5+4+1-1-LEN(SUBSTITUTE(SUBSTITUTE(TEXT(SOURCE!H1693,"????0"),"  ","")," ",""))), "")&amp;
      SUBSTITUTE(SUBSTITUTE(TEXT(SOURCE!H1693,"????0"),"  ","")," ","")&amp;","&amp; IF(SOURCE!$T$2-3 &gt;= 0, REPT(" ",SOURCE!$T$2-3-5), "")&amp;
      SOURCE!I1693&amp;" | "&amp; IF(SOURCE!$U$2-LEN(SOURCE!I1693) &gt;= 0, REPT(" ",SOURCE!$U$2-LEN(SOURCE!I1693)), "")&amp;
      SOURCE!J1693&amp;      IF(SOURCE!$V$2-LEN(SOURCE!J1693) &gt;= 0, REPT(" ",SOURCE!$V$2-LEN(SOURCE!J1693)), "")&amp;
  " | "&amp; SOURCE!K1693&amp;      IF(SOURCE!$X$2-LEN(SOURCE!K1693) &gt;= 0, REPT(" ",SOURCE!$X$2-LEN(SOURCE!K1693)), "")&amp;
      "},"&amp;IF(SOURCE!L1693&lt;&gt;"",""&amp;SOURCE!L1693,"")
 )
)
)</f>
        <v>/* 1655 */  { fnAlphaPos,                  TM_REGISTER,                 STD_alpha "POS?",                              STD_alpha "POS?",                              (0 &lt;&lt; TAM_MAX_BITS) |    99, CAT_FNCT | SLS_ENABLED   | US_ENABLED  },</v>
      </c>
    </row>
    <row r="1694" spans="1:1">
      <c r="A1694" s="168" t="str">
        <f>IF(AND(OR(SOURCE!A1694="",ISBLANK(SOURCE!A1694)),SOURCE!B1694&gt;0),IF(ISBLANK(SOURCE!C1694),"",SOURCE!C1694),
IF(SOURCE!B1694&lt;0,VLOOKUP(SOURCE!B1694,lookups!A$1:B$25,2,0),
  IF(ISBLANK(SOURCE!B1694),
    "",
    "/* "&amp;TEXT(SOURCE!B1694,"???0")&amp;" *"&amp;
      SOURCE!C1694&amp;", "&amp; IF(SOURCE!$O$2-LEN(SOURCE!C1694) &gt;= 0, REPT(" ",SOURCE!$O$2-LEN(SOURCE!C1694)), "")&amp;
      SOURCE!D1694&amp;", "&amp; IF(SOURCE!$P$2-LEN(SOURCE!D1694) &gt;= 0, REPT(" ",SOURCE!$P$2-LEN(SOURCE!D1694)), "")&amp;
      SOURCE!E1694&amp;", "&amp; IF(SOURCE!$Q$2-LEN(SOURCE!E1694) &gt;=0, REPT(" ",SOURCE!$Q$2-LEN(SOURCE!E1694)), "")&amp;
      SOURCE!F1694&amp;", "&amp; IF(SOURCE!$R$2-LEN(SOURCE!F1694) &gt;= 0, REPT(" ",SOURCE!$R$2-LEN(SOURCE!F1694)+2), "")&amp;"("&amp;
      SUBSTITUTE(TEXT(SOURCE!G1694,"??0"),"  ","")&amp;" &lt;&lt; TAM_MAX_BITS) |"&amp; IF(SOURCE!$S$2-3 &gt;= 0, REPT(" ",SOURCE!$S$2-5+4+1-1-LEN(SUBSTITUTE(SUBSTITUTE(TEXT(SOURCE!H1694,"????0"),"  ","")," ",""))), "")&amp;
      SUBSTITUTE(SUBSTITUTE(TEXT(SOURCE!H1694,"????0"),"  ","")," ","")&amp;","&amp; IF(SOURCE!$T$2-3 &gt;= 0, REPT(" ",SOURCE!$T$2-3-5), "")&amp;
      SOURCE!I1694&amp;" | "&amp; IF(SOURCE!$U$2-LEN(SOURCE!I1694) &gt;= 0, REPT(" ",SOURCE!$U$2-LEN(SOURCE!I1694)), "")&amp;
      SOURCE!J1694&amp;      IF(SOURCE!$V$2-LEN(SOURCE!J1694) &gt;= 0, REPT(" ",SOURCE!$V$2-LEN(SOURCE!J1694)), "")&amp;
  " | "&amp; SOURCE!K1694&amp;      IF(SOURCE!$X$2-LEN(SOURCE!K1694) &gt;= 0, REPT(" ",SOURCE!$X$2-LEN(SOURCE!K1694)), "")&amp;
      "},"&amp;IF(SOURCE!L1694&lt;&gt;"",""&amp;SOURCE!L1694,"")
 )
)
)</f>
        <v>/* 1656 */  { fnAlphaRL,                   TM_REGISTER,                 STD_alpha "RL",                                STD_alpha "RL",                                (0 &lt;&lt; TAM_MAX_BITS) |    99, CAT_FNCT | SLS_ENABLED   | US_ENABLED  },</v>
      </c>
    </row>
    <row r="1695" spans="1:1">
      <c r="A1695" s="168" t="str">
        <f>IF(AND(OR(SOURCE!A1695="",ISBLANK(SOURCE!A1695)),SOURCE!B1695&gt;0),IF(ISBLANK(SOURCE!C1695),"",SOURCE!C1695),
IF(SOURCE!B1695&lt;0,VLOOKUP(SOURCE!B1695,lookups!A$1:B$25,2,0),
  IF(ISBLANK(SOURCE!B1695),
    "",
    "/* "&amp;TEXT(SOURCE!B1695,"???0")&amp;" *"&amp;
      SOURCE!C1695&amp;", "&amp; IF(SOURCE!$O$2-LEN(SOURCE!C1695) &gt;= 0, REPT(" ",SOURCE!$O$2-LEN(SOURCE!C1695)), "")&amp;
      SOURCE!D1695&amp;", "&amp; IF(SOURCE!$P$2-LEN(SOURCE!D1695) &gt;= 0, REPT(" ",SOURCE!$P$2-LEN(SOURCE!D1695)), "")&amp;
      SOURCE!E1695&amp;", "&amp; IF(SOURCE!$Q$2-LEN(SOURCE!E1695) &gt;=0, REPT(" ",SOURCE!$Q$2-LEN(SOURCE!E1695)), "")&amp;
      SOURCE!F1695&amp;", "&amp; IF(SOURCE!$R$2-LEN(SOURCE!F1695) &gt;= 0, REPT(" ",SOURCE!$R$2-LEN(SOURCE!F1695)+2), "")&amp;"("&amp;
      SUBSTITUTE(TEXT(SOURCE!G1695,"??0"),"  ","")&amp;" &lt;&lt; TAM_MAX_BITS) |"&amp; IF(SOURCE!$S$2-3 &gt;= 0, REPT(" ",SOURCE!$S$2-5+4+1-1-LEN(SUBSTITUTE(SUBSTITUTE(TEXT(SOURCE!H1695,"????0"),"  ","")," ",""))), "")&amp;
      SUBSTITUTE(SUBSTITUTE(TEXT(SOURCE!H1695,"????0"),"  ","")," ","")&amp;","&amp; IF(SOURCE!$T$2-3 &gt;= 0, REPT(" ",SOURCE!$T$2-3-5), "")&amp;
      SOURCE!I1695&amp;" | "&amp; IF(SOURCE!$U$2-LEN(SOURCE!I1695) &gt;= 0, REPT(" ",SOURCE!$U$2-LEN(SOURCE!I1695)), "")&amp;
      SOURCE!J1695&amp;      IF(SOURCE!$V$2-LEN(SOURCE!J1695) &gt;= 0, REPT(" ",SOURCE!$V$2-LEN(SOURCE!J1695)), "")&amp;
  " | "&amp; SOURCE!K1695&amp;      IF(SOURCE!$X$2-LEN(SOURCE!K1695) &gt;= 0, REPT(" ",SOURCE!$X$2-LEN(SOURCE!K1695)), "")&amp;
      "},"&amp;IF(SOURCE!L1695&lt;&gt;"",""&amp;SOURCE!L1695,"")
 )
)
)</f>
        <v>/* 1657 */  { fnAlphaRR,                   TM_REGISTER,                 STD_alpha "RR",                                STD_alpha "RR",                                (0 &lt;&lt; TAM_MAX_BITS) |    99, CAT_FNCT | SLS_ENABLED   | US_ENABLED  },</v>
      </c>
    </row>
    <row r="1696" spans="1:1">
      <c r="A1696" s="168" t="str">
        <f>IF(AND(OR(SOURCE!A1696="",ISBLANK(SOURCE!A1696)),SOURCE!B1696&gt;0),IF(ISBLANK(SOURCE!C1696),"",SOURCE!C1696),
IF(SOURCE!B1696&lt;0,VLOOKUP(SOURCE!B1696,lookups!A$1:B$25,2,0),
  IF(ISBLANK(SOURCE!B1696),
    "",
    "/* "&amp;TEXT(SOURCE!B1696,"???0")&amp;" *"&amp;
      SOURCE!C1696&amp;", "&amp; IF(SOURCE!$O$2-LEN(SOURCE!C1696) &gt;= 0, REPT(" ",SOURCE!$O$2-LEN(SOURCE!C1696)), "")&amp;
      SOURCE!D1696&amp;", "&amp; IF(SOURCE!$P$2-LEN(SOURCE!D1696) &gt;= 0, REPT(" ",SOURCE!$P$2-LEN(SOURCE!D1696)), "")&amp;
      SOURCE!E1696&amp;", "&amp; IF(SOURCE!$Q$2-LEN(SOURCE!E1696) &gt;=0, REPT(" ",SOURCE!$Q$2-LEN(SOURCE!E1696)), "")&amp;
      SOURCE!F1696&amp;", "&amp; IF(SOURCE!$R$2-LEN(SOURCE!F1696) &gt;= 0, REPT(" ",SOURCE!$R$2-LEN(SOURCE!F1696)+2), "")&amp;"("&amp;
      SUBSTITUTE(TEXT(SOURCE!G1696,"??0"),"  ","")&amp;" &lt;&lt; TAM_MAX_BITS) |"&amp; IF(SOURCE!$S$2-3 &gt;= 0, REPT(" ",SOURCE!$S$2-5+4+1-1-LEN(SUBSTITUTE(SUBSTITUTE(TEXT(SOURCE!H1696,"????0"),"  ","")," ",""))), "")&amp;
      SUBSTITUTE(SUBSTITUTE(TEXT(SOURCE!H1696,"????0"),"  ","")," ","")&amp;","&amp; IF(SOURCE!$T$2-3 &gt;= 0, REPT(" ",SOURCE!$T$2-3-5), "")&amp;
      SOURCE!I1696&amp;" | "&amp; IF(SOURCE!$U$2-LEN(SOURCE!I1696) &gt;= 0, REPT(" ",SOURCE!$U$2-LEN(SOURCE!I1696)), "")&amp;
      SOURCE!J1696&amp;      IF(SOURCE!$V$2-LEN(SOURCE!J1696) &gt;= 0, REPT(" ",SOURCE!$V$2-LEN(SOURCE!J1696)), "")&amp;
  " | "&amp; SOURCE!K1696&amp;      IF(SOURCE!$X$2-LEN(SOURCE!K1696) &gt;= 0, REPT(" ",SOURCE!$X$2-LEN(SOURCE!K1696)), "")&amp;
      "},"&amp;IF(SOURCE!L1696&lt;&gt;"",""&amp;SOURCE!L1696,"")
 )
)
)</f>
        <v>/* 1658 */  { fnAlphaSL,                   TM_REGISTER,                 STD_alpha "SL",                                STD_alpha "SL",                                (0 &lt;&lt; TAM_MAX_BITS) |    99, CAT_FNCT | SLS_ENABLED   | US_ENABLED  },</v>
      </c>
    </row>
    <row r="1697" spans="1:1">
      <c r="A1697" s="168" t="str">
        <f>IF(AND(OR(SOURCE!A1697="",ISBLANK(SOURCE!A1697)),SOURCE!B1697&gt;0),IF(ISBLANK(SOURCE!C1697),"",SOURCE!C1697),
IF(SOURCE!B1697&lt;0,VLOOKUP(SOURCE!B1697,lookups!A$1:B$25,2,0),
  IF(ISBLANK(SOURCE!B1697),
    "",
    "/* "&amp;TEXT(SOURCE!B1697,"???0")&amp;" *"&amp;
      SOURCE!C1697&amp;", "&amp; IF(SOURCE!$O$2-LEN(SOURCE!C1697) &gt;= 0, REPT(" ",SOURCE!$O$2-LEN(SOURCE!C1697)), "")&amp;
      SOURCE!D1697&amp;", "&amp; IF(SOURCE!$P$2-LEN(SOURCE!D1697) &gt;= 0, REPT(" ",SOURCE!$P$2-LEN(SOURCE!D1697)), "")&amp;
      SOURCE!E1697&amp;", "&amp; IF(SOURCE!$Q$2-LEN(SOURCE!E1697) &gt;=0, REPT(" ",SOURCE!$Q$2-LEN(SOURCE!E1697)), "")&amp;
      SOURCE!F1697&amp;", "&amp; IF(SOURCE!$R$2-LEN(SOURCE!F1697) &gt;= 0, REPT(" ",SOURCE!$R$2-LEN(SOURCE!F1697)+2), "")&amp;"("&amp;
      SUBSTITUTE(TEXT(SOURCE!G1697,"??0"),"  ","")&amp;" &lt;&lt; TAM_MAX_BITS) |"&amp; IF(SOURCE!$S$2-3 &gt;= 0, REPT(" ",SOURCE!$S$2-5+4+1-1-LEN(SUBSTITUTE(SUBSTITUTE(TEXT(SOURCE!H1697,"????0"),"  ","")," ",""))), "")&amp;
      SUBSTITUTE(SUBSTITUTE(TEXT(SOURCE!H1697,"????0"),"  ","")," ","")&amp;","&amp; IF(SOURCE!$T$2-3 &gt;= 0, REPT(" ",SOURCE!$T$2-3-5), "")&amp;
      SOURCE!I1697&amp;" | "&amp; IF(SOURCE!$U$2-LEN(SOURCE!I1697) &gt;= 0, REPT(" ",SOURCE!$U$2-LEN(SOURCE!I1697)), "")&amp;
      SOURCE!J1697&amp;      IF(SOURCE!$V$2-LEN(SOURCE!J1697) &gt;= 0, REPT(" ",SOURCE!$V$2-LEN(SOURCE!J1697)), "")&amp;
  " | "&amp; SOURCE!K1697&amp;      IF(SOURCE!$X$2-LEN(SOURCE!K1697) &gt;= 0, REPT(" ",SOURCE!$X$2-LEN(SOURCE!K1697)), "")&amp;
      "},"&amp;IF(SOURCE!L1697&lt;&gt;"",""&amp;SOURCE!L1697,"")
 )
)
)</f>
        <v>/* 1659 */  { fnAlphaSR,                   TM_REGISTER,                 STD_alpha "SR",                                STD_alpha "SR",                                (0 &lt;&lt; TAM_MAX_BITS) |    99, CAT_FNCT | SLS_ENABLED   | US_ENABLED  },</v>
      </c>
    </row>
    <row r="1698" spans="1:1">
      <c r="A1698" s="168" t="str">
        <f>IF(AND(OR(SOURCE!A1698="",ISBLANK(SOURCE!A1698)),SOURCE!B1698&gt;0),IF(ISBLANK(SOURCE!C1698),"",SOURCE!C1698),
IF(SOURCE!B1698&lt;0,VLOOKUP(SOURCE!B1698,lookups!A$1:B$25,2,0),
  IF(ISBLANK(SOURCE!B1698),
    "",
    "/* "&amp;TEXT(SOURCE!B1698,"???0")&amp;" *"&amp;
      SOURCE!C1698&amp;", "&amp; IF(SOURCE!$O$2-LEN(SOURCE!C1698) &gt;= 0, REPT(" ",SOURCE!$O$2-LEN(SOURCE!C1698)), "")&amp;
      SOURCE!D1698&amp;", "&amp; IF(SOURCE!$P$2-LEN(SOURCE!D1698) &gt;= 0, REPT(" ",SOURCE!$P$2-LEN(SOURCE!D1698)), "")&amp;
      SOURCE!E1698&amp;", "&amp; IF(SOURCE!$Q$2-LEN(SOURCE!E1698) &gt;=0, REPT(" ",SOURCE!$Q$2-LEN(SOURCE!E1698)), "")&amp;
      SOURCE!F1698&amp;", "&amp; IF(SOURCE!$R$2-LEN(SOURCE!F1698) &gt;= 0, REPT(" ",SOURCE!$R$2-LEN(SOURCE!F1698)+2), "")&amp;"("&amp;
      SUBSTITUTE(TEXT(SOURCE!G1698,"??0"),"  ","")&amp;" &lt;&lt; TAM_MAX_BITS) |"&amp; IF(SOURCE!$S$2-3 &gt;= 0, REPT(" ",SOURCE!$S$2-5+4+1-1-LEN(SUBSTITUTE(SUBSTITUTE(TEXT(SOURCE!H1698,"????0"),"  ","")," ",""))), "")&amp;
      SUBSTITUTE(SUBSTITUTE(TEXT(SOURCE!H1698,"????0"),"  ","")," ","")&amp;","&amp; IF(SOURCE!$T$2-3 &gt;= 0, REPT(" ",SOURCE!$T$2-3-5), "")&amp;
      SOURCE!I1698&amp;" | "&amp; IF(SOURCE!$U$2-LEN(SOURCE!I1698) &gt;= 0, REPT(" ",SOURCE!$U$2-LEN(SOURCE!I1698)), "")&amp;
      SOURCE!J1698&amp;      IF(SOURCE!$V$2-LEN(SOURCE!J1698) &gt;= 0, REPT(" ",SOURCE!$V$2-LEN(SOURCE!J1698)), "")&amp;
  " | "&amp; SOURCE!K1698&amp;      IF(SOURCE!$X$2-LEN(SOURCE!K1698) &gt;= 0, REPT(" ",SOURCE!$X$2-LEN(SOURCE!K1698)), "")&amp;
      "},"&amp;IF(SOURCE!L1698&lt;&gt;"",""&amp;SOURCE!L1698,"")
 )
)
)</f>
        <v>/* 1660 */  { fnAlphaToX,                  TM_REGISTER,                 STD_alpha STD_RIGHT_ARROW "x",                 STD_alpha STD_RIGHT_ARROW "x",                 (0 &lt;&lt; TAM_MAX_BITS) |    99, CAT_FNCT | SLS_ENABLED   | US_ENABLED  },</v>
      </c>
    </row>
    <row r="1699" spans="1:1">
      <c r="A1699" s="168" t="str">
        <f>IF(AND(OR(SOURCE!A1699="",ISBLANK(SOURCE!A1699)),SOURCE!B1699&gt;0),IF(ISBLANK(SOURCE!C1699),"",SOURCE!C1699),
IF(SOURCE!B1699&lt;0,VLOOKUP(SOURCE!B1699,lookups!A$1:B$25,2,0),
  IF(ISBLANK(SOURCE!B1699),
    "",
    "/* "&amp;TEXT(SOURCE!B1699,"???0")&amp;" *"&amp;
      SOURCE!C1699&amp;", "&amp; IF(SOURCE!$O$2-LEN(SOURCE!C1699) &gt;= 0, REPT(" ",SOURCE!$O$2-LEN(SOURCE!C1699)), "")&amp;
      SOURCE!D1699&amp;", "&amp; IF(SOURCE!$P$2-LEN(SOURCE!D1699) &gt;= 0, REPT(" ",SOURCE!$P$2-LEN(SOURCE!D1699)), "")&amp;
      SOURCE!E1699&amp;", "&amp; IF(SOURCE!$Q$2-LEN(SOURCE!E1699) &gt;=0, REPT(" ",SOURCE!$Q$2-LEN(SOURCE!E1699)), "")&amp;
      SOURCE!F1699&amp;", "&amp; IF(SOURCE!$R$2-LEN(SOURCE!F1699) &gt;= 0, REPT(" ",SOURCE!$R$2-LEN(SOURCE!F1699)+2), "")&amp;"("&amp;
      SUBSTITUTE(TEXT(SOURCE!G1699,"??0"),"  ","")&amp;" &lt;&lt; TAM_MAX_BITS) |"&amp; IF(SOURCE!$S$2-3 &gt;= 0, REPT(" ",SOURCE!$S$2-5+4+1-1-LEN(SUBSTITUTE(SUBSTITUTE(TEXT(SOURCE!H1699,"????0"),"  ","")," ",""))), "")&amp;
      SUBSTITUTE(SUBSTITUTE(TEXT(SOURCE!H1699,"????0"),"  ","")," ","")&amp;","&amp; IF(SOURCE!$T$2-3 &gt;= 0, REPT(" ",SOURCE!$T$2-3-5), "")&amp;
      SOURCE!I1699&amp;" | "&amp; IF(SOURCE!$U$2-LEN(SOURCE!I1699) &gt;= 0, REPT(" ",SOURCE!$U$2-LEN(SOURCE!I1699)), "")&amp;
      SOURCE!J1699&amp;      IF(SOURCE!$V$2-LEN(SOURCE!J1699) &gt;= 0, REPT(" ",SOURCE!$V$2-LEN(SOURCE!J1699)), "")&amp;
  " | "&amp; SOURCE!K1699&amp;      IF(SOURCE!$X$2-LEN(SOURCE!K1699) &gt;= 0, REPT(" ",SOURCE!$X$2-LEN(SOURCE!K1699)), "")&amp;
      "},"&amp;IF(SOURCE!L1699&lt;&gt;"",""&amp;SOURCE!L1699,"")
 )
)
)</f>
        <v>/* 1661 */  { fnBeta,                      NOPARAM,                     STD_beta "(x,y)",                              STD_beta "(x,y)",                              (0 &lt;&lt; TAM_MAX_BITS) |     0, CAT_FNCT | SLS_ENABLED   | US_ENABLED  },</v>
      </c>
    </row>
    <row r="1700" spans="1:1">
      <c r="A1700" s="168" t="str">
        <f>IF(AND(OR(SOURCE!A1700="",ISBLANK(SOURCE!A1700)),SOURCE!B1700&gt;0),IF(ISBLANK(SOURCE!C1700),"",SOURCE!C1700),
IF(SOURCE!B1700&lt;0,VLOOKUP(SOURCE!B1700,lookups!A$1:B$25,2,0),
  IF(ISBLANK(SOURCE!B1700),
    "",
    "/* "&amp;TEXT(SOURCE!B1700,"???0")&amp;" *"&amp;
      SOURCE!C1700&amp;", "&amp; IF(SOURCE!$O$2-LEN(SOURCE!C1700) &gt;= 0, REPT(" ",SOURCE!$O$2-LEN(SOURCE!C1700)), "")&amp;
      SOURCE!D1700&amp;", "&amp; IF(SOURCE!$P$2-LEN(SOURCE!D1700) &gt;= 0, REPT(" ",SOURCE!$P$2-LEN(SOURCE!D1700)), "")&amp;
      SOURCE!E1700&amp;", "&amp; IF(SOURCE!$Q$2-LEN(SOURCE!E1700) &gt;=0, REPT(" ",SOURCE!$Q$2-LEN(SOURCE!E1700)), "")&amp;
      SOURCE!F1700&amp;", "&amp; IF(SOURCE!$R$2-LEN(SOURCE!F1700) &gt;= 0, REPT(" ",SOURCE!$R$2-LEN(SOURCE!F1700)+2), "")&amp;"("&amp;
      SUBSTITUTE(TEXT(SOURCE!G1700,"??0"),"  ","")&amp;" &lt;&lt; TAM_MAX_BITS) |"&amp; IF(SOURCE!$S$2-3 &gt;= 0, REPT(" ",SOURCE!$S$2-5+4+1-1-LEN(SUBSTITUTE(SUBSTITUTE(TEXT(SOURCE!H1700,"????0"),"  ","")," ",""))), "")&amp;
      SUBSTITUTE(SUBSTITUTE(TEXT(SOURCE!H1700,"????0"),"  ","")," ","")&amp;","&amp; IF(SOURCE!$T$2-3 &gt;= 0, REPT(" ",SOURCE!$T$2-3-5), "")&amp;
      SOURCE!I1700&amp;" | "&amp; IF(SOURCE!$U$2-LEN(SOURCE!I1700) &gt;= 0, REPT(" ",SOURCE!$U$2-LEN(SOURCE!I1700)), "")&amp;
      SOURCE!J1700&amp;      IF(SOURCE!$V$2-LEN(SOURCE!J1700) &gt;= 0, REPT(" ",SOURCE!$V$2-LEN(SOURCE!J1700)), "")&amp;
  " | "&amp; SOURCE!K1700&amp;      IF(SOURCE!$X$2-LEN(SOURCE!K1700) &gt;= 0, REPT(" ",SOURCE!$X$2-LEN(SOURCE!K1700)), "")&amp;
      "},"&amp;IF(SOURCE!L1700&lt;&gt;"",""&amp;SOURCE!L1700,"")
 )
)
)</f>
        <v>/* 1662 */  { fnGammaXyLower,              NOPARAM,                     STD_gamma STD_SUB_x STD_SUB_y,                 STD_gamma STD_SUB_x STD_SUB_y,                 (0 &lt;&lt; TAM_MAX_BITS) |     0, CAT_FNCT | SLS_ENABLED   | US_ENABLED  },</v>
      </c>
    </row>
    <row r="1701" spans="1:1">
      <c r="A1701" s="168" t="str">
        <f>IF(AND(OR(SOURCE!A1701="",ISBLANK(SOURCE!A1701)),SOURCE!B1701&gt;0),IF(ISBLANK(SOURCE!C1701),"",SOURCE!C1701),
IF(SOURCE!B1701&lt;0,VLOOKUP(SOURCE!B1701,lookups!A$1:B$25,2,0),
  IF(ISBLANK(SOURCE!B1701),
    "",
    "/* "&amp;TEXT(SOURCE!B1701,"???0")&amp;" *"&amp;
      SOURCE!C1701&amp;", "&amp; IF(SOURCE!$O$2-LEN(SOURCE!C1701) &gt;= 0, REPT(" ",SOURCE!$O$2-LEN(SOURCE!C1701)), "")&amp;
      SOURCE!D1701&amp;", "&amp; IF(SOURCE!$P$2-LEN(SOURCE!D1701) &gt;= 0, REPT(" ",SOURCE!$P$2-LEN(SOURCE!D1701)), "")&amp;
      SOURCE!E1701&amp;", "&amp; IF(SOURCE!$Q$2-LEN(SOURCE!E1701) &gt;=0, REPT(" ",SOURCE!$Q$2-LEN(SOURCE!E1701)), "")&amp;
      SOURCE!F1701&amp;", "&amp; IF(SOURCE!$R$2-LEN(SOURCE!F1701) &gt;= 0, REPT(" ",SOURCE!$R$2-LEN(SOURCE!F1701)+2), "")&amp;"("&amp;
      SUBSTITUTE(TEXT(SOURCE!G1701,"??0"),"  ","")&amp;" &lt;&lt; TAM_MAX_BITS) |"&amp; IF(SOURCE!$S$2-3 &gt;= 0, REPT(" ",SOURCE!$S$2-5+4+1-1-LEN(SUBSTITUTE(SUBSTITUTE(TEXT(SOURCE!H1701,"????0"),"  ","")," ",""))), "")&amp;
      SUBSTITUTE(SUBSTITUTE(TEXT(SOURCE!H1701,"????0"),"  ","")," ","")&amp;","&amp; IF(SOURCE!$T$2-3 &gt;= 0, REPT(" ",SOURCE!$T$2-3-5), "")&amp;
      SOURCE!I1701&amp;" | "&amp; IF(SOURCE!$U$2-LEN(SOURCE!I1701) &gt;= 0, REPT(" ",SOURCE!$U$2-LEN(SOURCE!I1701)), "")&amp;
      SOURCE!J1701&amp;      IF(SOURCE!$V$2-LEN(SOURCE!J1701) &gt;= 0, REPT(" ",SOURCE!$V$2-LEN(SOURCE!J1701)), "")&amp;
  " | "&amp; SOURCE!K1701&amp;      IF(SOURCE!$X$2-LEN(SOURCE!K1701) &gt;= 0, REPT(" ",SOURCE!$X$2-LEN(SOURCE!K1701)), "")&amp;
      "},"&amp;IF(SOURCE!L1701&lt;&gt;"",""&amp;SOURCE!L1701,"")
 )
)
)</f>
        <v>/* 1663 */  { fnGammaXyUpper,              NOPARAM,                     STD_GAMMA STD_SUB_x STD_SUB_y,                 STD_GAMMA STD_SUB_x STD_SUB_y,                 (0 &lt;&lt; TAM_MAX_BITS) |     0, CAT_FNCT | SLS_ENABLED   | US_ENABLED  },</v>
      </c>
    </row>
    <row r="1702" spans="1:1">
      <c r="A1702" s="168" t="str">
        <f>IF(AND(OR(SOURCE!A1702="",ISBLANK(SOURCE!A1702)),SOURCE!B1702&gt;0),IF(ISBLANK(SOURCE!C1702),"",SOURCE!C1702),
IF(SOURCE!B1702&lt;0,VLOOKUP(SOURCE!B1702,lookups!A$1:B$25,2,0),
  IF(ISBLANK(SOURCE!B1702),
    "",
    "/* "&amp;TEXT(SOURCE!B1702,"???0")&amp;" *"&amp;
      SOURCE!C1702&amp;", "&amp; IF(SOURCE!$O$2-LEN(SOURCE!C1702) &gt;= 0, REPT(" ",SOURCE!$O$2-LEN(SOURCE!C1702)), "")&amp;
      SOURCE!D1702&amp;", "&amp; IF(SOURCE!$P$2-LEN(SOURCE!D1702) &gt;= 0, REPT(" ",SOURCE!$P$2-LEN(SOURCE!D1702)), "")&amp;
      SOURCE!E1702&amp;", "&amp; IF(SOURCE!$Q$2-LEN(SOURCE!E1702) &gt;=0, REPT(" ",SOURCE!$Q$2-LEN(SOURCE!E1702)), "")&amp;
      SOURCE!F1702&amp;", "&amp; IF(SOURCE!$R$2-LEN(SOURCE!F1702) &gt;= 0, REPT(" ",SOURCE!$R$2-LEN(SOURCE!F1702)+2), "")&amp;"("&amp;
      SUBSTITUTE(TEXT(SOURCE!G1702,"??0"),"  ","")&amp;" &lt;&lt; TAM_MAX_BITS) |"&amp; IF(SOURCE!$S$2-3 &gt;= 0, REPT(" ",SOURCE!$S$2-5+4+1-1-LEN(SUBSTITUTE(SUBSTITUTE(TEXT(SOURCE!H1702,"????0"),"  ","")," ",""))), "")&amp;
      SUBSTITUTE(SUBSTITUTE(TEXT(SOURCE!H1702,"????0"),"  ","")," ","")&amp;","&amp; IF(SOURCE!$T$2-3 &gt;= 0, REPT(" ",SOURCE!$T$2-3-5), "")&amp;
      SOURCE!I1702&amp;" | "&amp; IF(SOURCE!$U$2-LEN(SOURCE!I1702) &gt;= 0, REPT(" ",SOURCE!$U$2-LEN(SOURCE!I1702)), "")&amp;
      SOURCE!J1702&amp;      IF(SOURCE!$V$2-LEN(SOURCE!J1702) &gt;= 0, REPT(" ",SOURCE!$V$2-LEN(SOURCE!J1702)), "")&amp;
  " | "&amp; SOURCE!K1702&amp;      IF(SOURCE!$X$2-LEN(SOURCE!K1702) &gt;= 0, REPT(" ",SOURCE!$X$2-LEN(SOURCE!K1702)), "")&amp;
      "},"&amp;IF(SOURCE!L1702&lt;&gt;"",""&amp;SOURCE!L1702,"")
 )
)
)</f>
        <v>/* 1664 */  { fnGamma,                     NOPARAM,                     STD_GAMMA "(x)",                               STD_GAMMA "(x)",                               (0 &lt;&lt; TAM_MAX_BITS) |     0, CAT_FNCT | SLS_ENABLED   | US_ENABLED  },</v>
      </c>
    </row>
    <row r="1703" spans="1:1">
      <c r="A1703" s="168" t="str">
        <f>IF(AND(OR(SOURCE!A1703="",ISBLANK(SOURCE!A1703)),SOURCE!B1703&gt;0),IF(ISBLANK(SOURCE!C1703),"",SOURCE!C1703),
IF(SOURCE!B1703&lt;0,VLOOKUP(SOURCE!B1703,lookups!A$1:B$25,2,0),
  IF(ISBLANK(SOURCE!B1703),
    "",
    "/* "&amp;TEXT(SOURCE!B1703,"???0")&amp;" *"&amp;
      SOURCE!C1703&amp;", "&amp; IF(SOURCE!$O$2-LEN(SOURCE!C1703) &gt;= 0, REPT(" ",SOURCE!$O$2-LEN(SOURCE!C1703)), "")&amp;
      SOURCE!D1703&amp;", "&amp; IF(SOURCE!$P$2-LEN(SOURCE!D1703) &gt;= 0, REPT(" ",SOURCE!$P$2-LEN(SOURCE!D1703)), "")&amp;
      SOURCE!E1703&amp;", "&amp; IF(SOURCE!$Q$2-LEN(SOURCE!E1703) &gt;=0, REPT(" ",SOURCE!$Q$2-LEN(SOURCE!E1703)), "")&amp;
      SOURCE!F1703&amp;", "&amp; IF(SOURCE!$R$2-LEN(SOURCE!F1703) &gt;= 0, REPT(" ",SOURCE!$R$2-LEN(SOURCE!F1703)+2), "")&amp;"("&amp;
      SUBSTITUTE(TEXT(SOURCE!G1703,"??0"),"  ","")&amp;" &lt;&lt; TAM_MAX_BITS) |"&amp; IF(SOURCE!$S$2-3 &gt;= 0, REPT(" ",SOURCE!$S$2-5+4+1-1-LEN(SUBSTITUTE(SUBSTITUTE(TEXT(SOURCE!H1703,"????0"),"  ","")," ",""))), "")&amp;
      SUBSTITUTE(SUBSTITUTE(TEXT(SOURCE!H1703,"????0"),"  ","")," ","")&amp;","&amp; IF(SOURCE!$T$2-3 &gt;= 0, REPT(" ",SOURCE!$T$2-3-5), "")&amp;
      SOURCE!I1703&amp;" | "&amp; IF(SOURCE!$U$2-LEN(SOURCE!I1703) &gt;= 0, REPT(" ",SOURCE!$U$2-LEN(SOURCE!I1703)), "")&amp;
      SOURCE!J1703&amp;      IF(SOURCE!$V$2-LEN(SOURCE!J1703) &gt;= 0, REPT(" ",SOURCE!$V$2-LEN(SOURCE!J1703)), "")&amp;
  " | "&amp; SOURCE!K1703&amp;      IF(SOURCE!$X$2-LEN(SOURCE!K1703) &gt;= 0, REPT(" ",SOURCE!$X$2-LEN(SOURCE!K1703)), "")&amp;
      "},"&amp;IF(SOURCE!L1703&lt;&gt;"",""&amp;SOURCE!L1703,"")
 )
)
)</f>
        <v>/* 1665 */  { itemToBeCoded,               NOPARAM,                     STD_delta "x",                                 STD_delta "x",                                 (0 &lt;&lt; TAM_MAX_BITS) |     0, CAT_NONE | SLS_ENABLED   | US_UNCHANGED},</v>
      </c>
    </row>
    <row r="1704" spans="1:1">
      <c r="A1704" s="168" t="str">
        <f>IF(AND(OR(SOURCE!A1704="",ISBLANK(SOURCE!A1704)),SOURCE!B1704&gt;0),IF(ISBLANK(SOURCE!C1704),"",SOURCE!C1704),
IF(SOURCE!B1704&lt;0,VLOOKUP(SOURCE!B1704,lookups!A$1:B$25,2,0),
  IF(ISBLANK(SOURCE!B1704),
    "",
    "/* "&amp;TEXT(SOURCE!B1704,"???0")&amp;" *"&amp;
      SOURCE!C1704&amp;", "&amp; IF(SOURCE!$O$2-LEN(SOURCE!C1704) &gt;= 0, REPT(" ",SOURCE!$O$2-LEN(SOURCE!C1704)), "")&amp;
      SOURCE!D1704&amp;", "&amp; IF(SOURCE!$P$2-LEN(SOURCE!D1704) &gt;= 0, REPT(" ",SOURCE!$P$2-LEN(SOURCE!D1704)), "")&amp;
      SOURCE!E1704&amp;", "&amp; IF(SOURCE!$Q$2-LEN(SOURCE!E1704) &gt;=0, REPT(" ",SOURCE!$Q$2-LEN(SOURCE!E1704)), "")&amp;
      SOURCE!F1704&amp;", "&amp; IF(SOURCE!$R$2-LEN(SOURCE!F1704) &gt;= 0, REPT(" ",SOURCE!$R$2-LEN(SOURCE!F1704)+2), "")&amp;"("&amp;
      SUBSTITUTE(TEXT(SOURCE!G1704,"??0"),"  ","")&amp;" &lt;&lt; TAM_MAX_BITS) |"&amp; IF(SOURCE!$S$2-3 &gt;= 0, REPT(" ",SOURCE!$S$2-5+4+1-1-LEN(SUBSTITUTE(SUBSTITUTE(TEXT(SOURCE!H1704,"????0"),"  ","")," ",""))), "")&amp;
      SUBSTITUTE(SUBSTITUTE(TEXT(SOURCE!H1704,"????0"),"  ","")," ","")&amp;","&amp; IF(SOURCE!$T$2-3 &gt;= 0, REPT(" ",SOURCE!$T$2-3-5), "")&amp;
      SOURCE!I1704&amp;" | "&amp; IF(SOURCE!$U$2-LEN(SOURCE!I1704) &gt;= 0, REPT(" ",SOURCE!$U$2-LEN(SOURCE!I1704)), "")&amp;
      SOURCE!J1704&amp;      IF(SOURCE!$V$2-LEN(SOURCE!J1704) &gt;= 0, REPT(" ",SOURCE!$V$2-LEN(SOURCE!J1704)), "")&amp;
  " | "&amp; SOURCE!K1704&amp;      IF(SOURCE!$X$2-LEN(SOURCE!K1704) &gt;= 0, REPT(" ",SOURCE!$X$2-LEN(SOURCE!K1704)), "")&amp;
      "},"&amp;IF(SOURCE!L1704&lt;&gt;"",""&amp;SOURCE!L1704,"")
 )
)
)</f>
        <v>/* 1666 */  { fnDeltaPercent,              NOPARAM,                     STD_DELTA "%",                                 STD_DELTA "%",                                 (0 &lt;&lt; TAM_MAX_BITS) |     0, CAT_FNCT | SLS_ENABLED   | US_ENABLED  },</v>
      </c>
    </row>
    <row r="1705" spans="1:1">
      <c r="A1705" s="168" t="str">
        <f>IF(AND(OR(SOURCE!A1705="",ISBLANK(SOURCE!A1705)),SOURCE!B1705&gt;0),IF(ISBLANK(SOURCE!C1705),"",SOURCE!C1705),
IF(SOURCE!B1705&lt;0,VLOOKUP(SOURCE!B1705,lookups!A$1:B$25,2,0),
  IF(ISBLANK(SOURCE!B1705),
    "",
    "/* "&amp;TEXT(SOURCE!B1705,"???0")&amp;" *"&amp;
      SOURCE!C1705&amp;", "&amp; IF(SOURCE!$O$2-LEN(SOURCE!C1705) &gt;= 0, REPT(" ",SOURCE!$O$2-LEN(SOURCE!C1705)), "")&amp;
      SOURCE!D1705&amp;", "&amp; IF(SOURCE!$P$2-LEN(SOURCE!D1705) &gt;= 0, REPT(" ",SOURCE!$P$2-LEN(SOURCE!D1705)), "")&amp;
      SOURCE!E1705&amp;", "&amp; IF(SOURCE!$Q$2-LEN(SOURCE!E1705) &gt;=0, REPT(" ",SOURCE!$Q$2-LEN(SOURCE!E1705)), "")&amp;
      SOURCE!F1705&amp;", "&amp; IF(SOURCE!$R$2-LEN(SOURCE!F1705) &gt;= 0, REPT(" ",SOURCE!$R$2-LEN(SOURCE!F1705)+2), "")&amp;"("&amp;
      SUBSTITUTE(TEXT(SOURCE!G1705,"??0"),"  ","")&amp;" &lt;&lt; TAM_MAX_BITS) |"&amp; IF(SOURCE!$S$2-3 &gt;= 0, REPT(" ",SOURCE!$S$2-5+4+1-1-LEN(SUBSTITUTE(SUBSTITUTE(TEXT(SOURCE!H1705,"????0"),"  ","")," ",""))), "")&amp;
      SUBSTITUTE(SUBSTITUTE(TEXT(SOURCE!H1705,"????0"),"  ","")," ","")&amp;","&amp; IF(SOURCE!$T$2-3 &gt;= 0, REPT(" ",SOURCE!$T$2-3-5), "")&amp;
      SOURCE!I1705&amp;" | "&amp; IF(SOURCE!$U$2-LEN(SOURCE!I1705) &gt;= 0, REPT(" ",SOURCE!$U$2-LEN(SOURCE!I1705)), "")&amp;
      SOURCE!J1705&amp;      IF(SOURCE!$V$2-LEN(SOURCE!J1705) &gt;= 0, REPT(" ",SOURCE!$V$2-LEN(SOURCE!J1705)), "")&amp;
  " | "&amp; SOURCE!K1705&amp;      IF(SOURCE!$X$2-LEN(SOURCE!K1705) &gt;= 0, REPT(" ",SOURCE!$X$2-LEN(SOURCE!K1705)), "")&amp;
      "},"&amp;IF(SOURCE!L1705&lt;&gt;"",""&amp;SOURCE!L1705,"")
 )
)
)</f>
        <v>/* 1667 */  { fnGeometricSampleStdDev,     NOPARAM,                     STD_epsilon,                                   STD_epsilon,                                   (0 &lt;&lt; TAM_MAX_BITS) |     0, CAT_FNCT | SLS_ENABLED   | US_ENABLED  },</v>
      </c>
    </row>
    <row r="1706" spans="1:1">
      <c r="A1706" s="168" t="str">
        <f>IF(AND(OR(SOURCE!A1706="",ISBLANK(SOURCE!A1706)),SOURCE!B1706&gt;0),IF(ISBLANK(SOURCE!C1706),"",SOURCE!C1706),
IF(SOURCE!B1706&lt;0,VLOOKUP(SOURCE!B1706,lookups!A$1:B$25,2,0),
  IF(ISBLANK(SOURCE!B1706),
    "",
    "/* "&amp;TEXT(SOURCE!B1706,"???0")&amp;" *"&amp;
      SOURCE!C1706&amp;", "&amp; IF(SOURCE!$O$2-LEN(SOURCE!C1706) &gt;= 0, REPT(" ",SOURCE!$O$2-LEN(SOURCE!C1706)), "")&amp;
      SOURCE!D1706&amp;", "&amp; IF(SOURCE!$P$2-LEN(SOURCE!D1706) &gt;= 0, REPT(" ",SOURCE!$P$2-LEN(SOURCE!D1706)), "")&amp;
      SOURCE!E1706&amp;", "&amp; IF(SOURCE!$Q$2-LEN(SOURCE!E1706) &gt;=0, REPT(" ",SOURCE!$Q$2-LEN(SOURCE!E1706)), "")&amp;
      SOURCE!F1706&amp;", "&amp; IF(SOURCE!$R$2-LEN(SOURCE!F1706) &gt;= 0, REPT(" ",SOURCE!$R$2-LEN(SOURCE!F1706)+2), "")&amp;"("&amp;
      SUBSTITUTE(TEXT(SOURCE!G1706,"??0"),"  ","")&amp;" &lt;&lt; TAM_MAX_BITS) |"&amp; IF(SOURCE!$S$2-3 &gt;= 0, REPT(" ",SOURCE!$S$2-5+4+1-1-LEN(SUBSTITUTE(SUBSTITUTE(TEXT(SOURCE!H1706,"????0"),"  ","")," ",""))), "")&amp;
      SUBSTITUTE(SUBSTITUTE(TEXT(SOURCE!H1706,"????0"),"  ","")," ","")&amp;","&amp; IF(SOURCE!$T$2-3 &gt;= 0, REPT(" ",SOURCE!$T$2-3-5), "")&amp;
      SOURCE!I1706&amp;" | "&amp; IF(SOURCE!$U$2-LEN(SOURCE!I1706) &gt;= 0, REPT(" ",SOURCE!$U$2-LEN(SOURCE!I1706)), "")&amp;
      SOURCE!J1706&amp;      IF(SOURCE!$V$2-LEN(SOURCE!J1706) &gt;= 0, REPT(" ",SOURCE!$V$2-LEN(SOURCE!J1706)), "")&amp;
  " | "&amp; SOURCE!K1706&amp;      IF(SOURCE!$X$2-LEN(SOURCE!K1706) &gt;= 0, REPT(" ",SOURCE!$X$2-LEN(SOURCE!K1706)), "")&amp;
      "},"&amp;IF(SOURCE!L1706&lt;&gt;"",""&amp;SOURCE!L1706,"")
 )
)
)</f>
        <v>/* 1668 */  { fnGeometricStandardError,    NOPARAM,                     STD_epsilon STD_SUB_m,                         STD_epsilon STD_SUB_m,                         (0 &lt;&lt; TAM_MAX_BITS) |     0, CAT_FNCT | SLS_ENABLED   | US_ENABLED  },</v>
      </c>
    </row>
    <row r="1707" spans="1:1">
      <c r="A1707" s="168" t="str">
        <f>IF(AND(OR(SOURCE!A1707="",ISBLANK(SOURCE!A1707)),SOURCE!B1707&gt;0),IF(ISBLANK(SOURCE!C1707),"",SOURCE!C1707),
IF(SOURCE!B1707&lt;0,VLOOKUP(SOURCE!B1707,lookups!A$1:B$25,2,0),
  IF(ISBLANK(SOURCE!B1707),
    "",
    "/* "&amp;TEXT(SOURCE!B1707,"???0")&amp;" *"&amp;
      SOURCE!C1707&amp;", "&amp; IF(SOURCE!$O$2-LEN(SOURCE!C1707) &gt;= 0, REPT(" ",SOURCE!$O$2-LEN(SOURCE!C1707)), "")&amp;
      SOURCE!D1707&amp;", "&amp; IF(SOURCE!$P$2-LEN(SOURCE!D1707) &gt;= 0, REPT(" ",SOURCE!$P$2-LEN(SOURCE!D1707)), "")&amp;
      SOURCE!E1707&amp;", "&amp; IF(SOURCE!$Q$2-LEN(SOURCE!E1707) &gt;=0, REPT(" ",SOURCE!$Q$2-LEN(SOURCE!E1707)), "")&amp;
      SOURCE!F1707&amp;", "&amp; IF(SOURCE!$R$2-LEN(SOURCE!F1707) &gt;= 0, REPT(" ",SOURCE!$R$2-LEN(SOURCE!F1707)+2), "")&amp;"("&amp;
      SUBSTITUTE(TEXT(SOURCE!G1707,"??0"),"  ","")&amp;" &lt;&lt; TAM_MAX_BITS) |"&amp; IF(SOURCE!$S$2-3 &gt;= 0, REPT(" ",SOURCE!$S$2-5+4+1-1-LEN(SUBSTITUTE(SUBSTITUTE(TEXT(SOURCE!H1707,"????0"),"  ","")," ",""))), "")&amp;
      SUBSTITUTE(SUBSTITUTE(TEXT(SOURCE!H1707,"????0"),"  ","")," ","")&amp;","&amp; IF(SOURCE!$T$2-3 &gt;= 0, REPT(" ",SOURCE!$T$2-3-5), "")&amp;
      SOURCE!I1707&amp;" | "&amp; IF(SOURCE!$U$2-LEN(SOURCE!I1707) &gt;= 0, REPT(" ",SOURCE!$U$2-LEN(SOURCE!I1707)), "")&amp;
      SOURCE!J1707&amp;      IF(SOURCE!$V$2-LEN(SOURCE!J1707) &gt;= 0, REPT(" ",SOURCE!$V$2-LEN(SOURCE!J1707)), "")&amp;
  " | "&amp; SOURCE!K1707&amp;      IF(SOURCE!$X$2-LEN(SOURCE!K1707) &gt;= 0, REPT(" ",SOURCE!$X$2-LEN(SOURCE!K1707)), "")&amp;
      "},"&amp;IF(SOURCE!L1707&lt;&gt;"",""&amp;SOURCE!L1707,"")
 )
)
)</f>
        <v>/* 1669 */  { fnGeometricPopulationStdDev, NOPARAM,                     STD_epsilon STD_SUB_p,                         STD_epsilon STD_SUB_p,                         (0 &lt;&lt; TAM_MAX_BITS) |     0, CAT_FNCT | SLS_ENABLED   | US_ENABLED  },</v>
      </c>
    </row>
    <row r="1708" spans="1:1">
      <c r="A1708" s="168" t="str">
        <f>IF(AND(OR(SOURCE!A1708="",ISBLANK(SOURCE!A1708)),SOURCE!B1708&gt;0),IF(ISBLANK(SOURCE!C1708),"",SOURCE!C1708),
IF(SOURCE!B1708&lt;0,VLOOKUP(SOURCE!B1708,lookups!A$1:B$25,2,0),
  IF(ISBLANK(SOURCE!B1708),
    "",
    "/* "&amp;TEXT(SOURCE!B1708,"???0")&amp;" *"&amp;
      SOURCE!C1708&amp;", "&amp; IF(SOURCE!$O$2-LEN(SOURCE!C1708) &gt;= 0, REPT(" ",SOURCE!$O$2-LEN(SOURCE!C1708)), "")&amp;
      SOURCE!D1708&amp;", "&amp; IF(SOURCE!$P$2-LEN(SOURCE!D1708) &gt;= 0, REPT(" ",SOURCE!$P$2-LEN(SOURCE!D1708)), "")&amp;
      SOURCE!E1708&amp;", "&amp; IF(SOURCE!$Q$2-LEN(SOURCE!E1708) &gt;=0, REPT(" ",SOURCE!$Q$2-LEN(SOURCE!E1708)), "")&amp;
      SOURCE!F1708&amp;", "&amp; IF(SOURCE!$R$2-LEN(SOURCE!F1708) &gt;= 0, REPT(" ",SOURCE!$R$2-LEN(SOURCE!F1708)+2), "")&amp;"("&amp;
      SUBSTITUTE(TEXT(SOURCE!G1708,"??0"),"  ","")&amp;" &lt;&lt; TAM_MAX_BITS) |"&amp; IF(SOURCE!$S$2-3 &gt;= 0, REPT(" ",SOURCE!$S$2-5+4+1-1-LEN(SUBSTITUTE(SUBSTITUTE(TEXT(SOURCE!H1708,"????0"),"  ","")," ",""))), "")&amp;
      SUBSTITUTE(SUBSTITUTE(TEXT(SOURCE!H1708,"????0"),"  ","")," ","")&amp;","&amp; IF(SOURCE!$T$2-3 &gt;= 0, REPT(" ",SOURCE!$T$2-3-5), "")&amp;
      SOURCE!I1708&amp;" | "&amp; IF(SOURCE!$U$2-LEN(SOURCE!I1708) &gt;= 0, REPT(" ",SOURCE!$U$2-LEN(SOURCE!I1708)), "")&amp;
      SOURCE!J1708&amp;      IF(SOURCE!$V$2-LEN(SOURCE!J1708) &gt;= 0, REPT(" ",SOURCE!$V$2-LEN(SOURCE!J1708)), "")&amp;
  " | "&amp; SOURCE!K1708&amp;      IF(SOURCE!$X$2-LEN(SOURCE!K1708) &gt;= 0, REPT(" ",SOURCE!$X$2-LEN(SOURCE!K1708)), "")&amp;
      "},"&amp;IF(SOURCE!L1708&lt;&gt;"",""&amp;SOURCE!L1708,"")
 )
)
)</f>
        <v>/* 1670 */  { fnZeta,                      NOPARAM,                     STD_zeta "(x)",                                STD_zeta "(x)",                                (0 &lt;&lt; TAM_MAX_BITS) |     0, CAT_FNCT | SLS_ENABLED   | US_ENABLED  },</v>
      </c>
    </row>
    <row r="1709" spans="1:1">
      <c r="A1709" s="168" t="str">
        <f>IF(AND(OR(SOURCE!A1709="",ISBLANK(SOURCE!A1709)),SOURCE!B1709&gt;0),IF(ISBLANK(SOURCE!C1709),"",SOURCE!C1709),
IF(SOURCE!B1709&lt;0,VLOOKUP(SOURCE!B1709,lookups!A$1:B$25,2,0),
  IF(ISBLANK(SOURCE!B1709),
    "",
    "/* "&amp;TEXT(SOURCE!B1709,"???0")&amp;" *"&amp;
      SOURCE!C1709&amp;", "&amp; IF(SOURCE!$O$2-LEN(SOURCE!C1709) &gt;= 0, REPT(" ",SOURCE!$O$2-LEN(SOURCE!C1709)), "")&amp;
      SOURCE!D1709&amp;", "&amp; IF(SOURCE!$P$2-LEN(SOURCE!D1709) &gt;= 0, REPT(" ",SOURCE!$P$2-LEN(SOURCE!D1709)), "")&amp;
      SOURCE!E1709&amp;", "&amp; IF(SOURCE!$Q$2-LEN(SOURCE!E1709) &gt;=0, REPT(" ",SOURCE!$Q$2-LEN(SOURCE!E1709)), "")&amp;
      SOURCE!F1709&amp;", "&amp; IF(SOURCE!$R$2-LEN(SOURCE!F1709) &gt;= 0, REPT(" ",SOURCE!$R$2-LEN(SOURCE!F1709)+2), "")&amp;"("&amp;
      SUBSTITUTE(TEXT(SOURCE!G1709,"??0"),"  ","")&amp;" &lt;&lt; TAM_MAX_BITS) |"&amp; IF(SOURCE!$S$2-3 &gt;= 0, REPT(" ",SOURCE!$S$2-5+4+1-1-LEN(SUBSTITUTE(SUBSTITUTE(TEXT(SOURCE!H1709,"????0"),"  ","")," ",""))), "")&amp;
      SUBSTITUTE(SUBSTITUTE(TEXT(SOURCE!H1709,"????0"),"  ","")," ","")&amp;","&amp; IF(SOURCE!$T$2-3 &gt;= 0, REPT(" ",SOURCE!$T$2-3-5), "")&amp;
      SOURCE!I1709&amp;" | "&amp; IF(SOURCE!$U$2-LEN(SOURCE!I1709) &gt;= 0, REPT(" ",SOURCE!$U$2-LEN(SOURCE!I1709)), "")&amp;
      SOURCE!J1709&amp;      IF(SOURCE!$V$2-LEN(SOURCE!J1709) &gt;= 0, REPT(" ",SOURCE!$V$2-LEN(SOURCE!J1709)), "")&amp;
  " | "&amp; SOURCE!K1709&amp;      IF(SOURCE!$X$2-LEN(SOURCE!K1709) &gt;= 0, REPT(" ",SOURCE!$X$2-LEN(SOURCE!K1709)), "")&amp;
      "},"&amp;IF(SOURCE!L1709&lt;&gt;"",""&amp;SOURCE!L1709,"")
 )
)
)</f>
        <v>/* 1671 */  { itemToBeCoded,               NOPARAM,                     STD_PI STD_SUB_n,                              STD_PI STD_SUB_n,                              (0 &lt;&lt; TAM_MAX_BITS) |     0, CAT_FNCT | SLS_ENABLED   | US_ENABLED  },</v>
      </c>
    </row>
    <row r="1710" spans="1:1">
      <c r="A1710" s="168" t="str">
        <f>IF(AND(OR(SOURCE!A1710="",ISBLANK(SOURCE!A1710)),SOURCE!B1710&gt;0),IF(ISBLANK(SOURCE!C1710),"",SOURCE!C1710),
IF(SOURCE!B1710&lt;0,VLOOKUP(SOURCE!B1710,lookups!A$1:B$25,2,0),
  IF(ISBLANK(SOURCE!B1710),
    "",
    "/* "&amp;TEXT(SOURCE!B1710,"???0")&amp;" *"&amp;
      SOURCE!C1710&amp;", "&amp; IF(SOURCE!$O$2-LEN(SOURCE!C1710) &gt;= 0, REPT(" ",SOURCE!$O$2-LEN(SOURCE!C1710)), "")&amp;
      SOURCE!D1710&amp;", "&amp; IF(SOURCE!$P$2-LEN(SOURCE!D1710) &gt;= 0, REPT(" ",SOURCE!$P$2-LEN(SOURCE!D1710)), "")&amp;
      SOURCE!E1710&amp;", "&amp; IF(SOURCE!$Q$2-LEN(SOURCE!E1710) &gt;=0, REPT(" ",SOURCE!$Q$2-LEN(SOURCE!E1710)), "")&amp;
      SOURCE!F1710&amp;", "&amp; IF(SOURCE!$R$2-LEN(SOURCE!F1710) &gt;= 0, REPT(" ",SOURCE!$R$2-LEN(SOURCE!F1710)+2), "")&amp;"("&amp;
      SUBSTITUTE(TEXT(SOURCE!G1710,"??0"),"  ","")&amp;" &lt;&lt; TAM_MAX_BITS) |"&amp; IF(SOURCE!$S$2-3 &gt;= 0, REPT(" ",SOURCE!$S$2-5+4+1-1-LEN(SUBSTITUTE(SUBSTITUTE(TEXT(SOURCE!H1710,"????0"),"  ","")," ",""))), "")&amp;
      SUBSTITUTE(SUBSTITUTE(TEXT(SOURCE!H1710,"????0"),"  ","")," ","")&amp;","&amp; IF(SOURCE!$T$2-3 &gt;= 0, REPT(" ",SOURCE!$T$2-3-5), "")&amp;
      SOURCE!I1710&amp;" | "&amp; IF(SOURCE!$U$2-LEN(SOURCE!I1710) &gt;= 0, REPT(" ",SOURCE!$U$2-LEN(SOURCE!I1710)), "")&amp;
      SOURCE!J1710&amp;      IF(SOURCE!$V$2-LEN(SOURCE!J1710) &gt;= 0, REPT(" ",SOURCE!$V$2-LEN(SOURCE!J1710)), "")&amp;
  " | "&amp; SOURCE!K1710&amp;      IF(SOURCE!$X$2-LEN(SOURCE!K1710) &gt;= 0, REPT(" ",SOURCE!$X$2-LEN(SOURCE!K1710)), "")&amp;
      "},"&amp;IF(SOURCE!L1710&lt;&gt;"",""&amp;SOURCE!L1710,"")
 )
)
)</f>
        <v>/* 1672 */  { itemToBeCoded,               NOPARAM,                     STD_SIGMA STD_SUB_n,                           STD_SIGMA STD_SUB_n,                           (0 &lt;&lt; TAM_MAX_BITS) |     0, CAT_FNCT | SLS_ENABLED   | US_ENABLED  },</v>
      </c>
    </row>
    <row r="1711" spans="1:1">
      <c r="A1711" s="168" t="str">
        <f>IF(AND(OR(SOURCE!A1711="",ISBLANK(SOURCE!A1711)),SOURCE!B1711&gt;0),IF(ISBLANK(SOURCE!C1711),"",SOURCE!C1711),
IF(SOURCE!B1711&lt;0,VLOOKUP(SOURCE!B1711,lookups!A$1:B$25,2,0),
  IF(ISBLANK(SOURCE!B1711),
    "",
    "/* "&amp;TEXT(SOURCE!B1711,"???0")&amp;" *"&amp;
      SOURCE!C1711&amp;", "&amp; IF(SOURCE!$O$2-LEN(SOURCE!C1711) &gt;= 0, REPT(" ",SOURCE!$O$2-LEN(SOURCE!C1711)), "")&amp;
      SOURCE!D1711&amp;", "&amp; IF(SOURCE!$P$2-LEN(SOURCE!D1711) &gt;= 0, REPT(" ",SOURCE!$P$2-LEN(SOURCE!D1711)), "")&amp;
      SOURCE!E1711&amp;", "&amp; IF(SOURCE!$Q$2-LEN(SOURCE!E1711) &gt;=0, REPT(" ",SOURCE!$Q$2-LEN(SOURCE!E1711)), "")&amp;
      SOURCE!F1711&amp;", "&amp; IF(SOURCE!$R$2-LEN(SOURCE!F1711) &gt;= 0, REPT(" ",SOURCE!$R$2-LEN(SOURCE!F1711)+2), "")&amp;"("&amp;
      SUBSTITUTE(TEXT(SOURCE!G1711,"??0"),"  ","")&amp;" &lt;&lt; TAM_MAX_BITS) |"&amp; IF(SOURCE!$S$2-3 &gt;= 0, REPT(" ",SOURCE!$S$2-5+4+1-1-LEN(SUBSTITUTE(SUBSTITUTE(TEXT(SOURCE!H1711,"????0"),"  ","")," ",""))), "")&amp;
      SUBSTITUTE(SUBSTITUTE(TEXT(SOURCE!H1711,"????0"),"  ","")," ","")&amp;","&amp; IF(SOURCE!$T$2-3 &gt;= 0, REPT(" ",SOURCE!$T$2-3-5), "")&amp;
      SOURCE!I1711&amp;" | "&amp; IF(SOURCE!$U$2-LEN(SOURCE!I1711) &gt;= 0, REPT(" ",SOURCE!$U$2-LEN(SOURCE!I1711)), "")&amp;
      SOURCE!J1711&amp;      IF(SOURCE!$V$2-LEN(SOURCE!J1711) &gt;= 0, REPT(" ",SOURCE!$V$2-LEN(SOURCE!J1711)), "")&amp;
  " | "&amp; SOURCE!K1711&amp;      IF(SOURCE!$X$2-LEN(SOURCE!K1711) &gt;= 0, REPT(" ",SOURCE!$X$2-LEN(SOURCE!K1711)), "")&amp;
      "},"&amp;IF(SOURCE!L1711&lt;&gt;"",""&amp;SOURCE!L1711,"")
 )
)
)</f>
        <v>/* 1673 */  { fnPopulationStdDev,          NOPARAM,                     STD_sigma,                                     STD_sigma,                                     (0 &lt;&lt; TAM_MAX_BITS) |     0, CAT_FNCT | SLS_ENABLED   | US_ENABLED  },</v>
      </c>
    </row>
    <row r="1712" spans="1:1">
      <c r="A1712" s="168" t="str">
        <f>IF(AND(OR(SOURCE!A1712="",ISBLANK(SOURCE!A1712)),SOURCE!B1712&gt;0),IF(ISBLANK(SOURCE!C1712),"",SOURCE!C1712),
IF(SOURCE!B1712&lt;0,VLOOKUP(SOURCE!B1712,lookups!A$1:B$25,2,0),
  IF(ISBLANK(SOURCE!B1712),
    "",
    "/* "&amp;TEXT(SOURCE!B1712,"???0")&amp;" *"&amp;
      SOURCE!C1712&amp;", "&amp; IF(SOURCE!$O$2-LEN(SOURCE!C1712) &gt;= 0, REPT(" ",SOURCE!$O$2-LEN(SOURCE!C1712)), "")&amp;
      SOURCE!D1712&amp;", "&amp; IF(SOURCE!$P$2-LEN(SOURCE!D1712) &gt;= 0, REPT(" ",SOURCE!$P$2-LEN(SOURCE!D1712)), "")&amp;
      SOURCE!E1712&amp;", "&amp; IF(SOURCE!$Q$2-LEN(SOURCE!E1712) &gt;=0, REPT(" ",SOURCE!$Q$2-LEN(SOURCE!E1712)), "")&amp;
      SOURCE!F1712&amp;", "&amp; IF(SOURCE!$R$2-LEN(SOURCE!F1712) &gt;= 0, REPT(" ",SOURCE!$R$2-LEN(SOURCE!F1712)+2), "")&amp;"("&amp;
      SUBSTITUTE(TEXT(SOURCE!G1712,"??0"),"  ","")&amp;" &lt;&lt; TAM_MAX_BITS) |"&amp; IF(SOURCE!$S$2-3 &gt;= 0, REPT(" ",SOURCE!$S$2-5+4+1-1-LEN(SUBSTITUTE(SUBSTITUTE(TEXT(SOURCE!H1712,"????0"),"  ","")," ",""))), "")&amp;
      SUBSTITUTE(SUBSTITUTE(TEXT(SOURCE!H1712,"????0"),"  ","")," ","")&amp;","&amp; IF(SOURCE!$T$2-3 &gt;= 0, REPT(" ",SOURCE!$T$2-3-5), "")&amp;
      SOURCE!I1712&amp;" | "&amp; IF(SOURCE!$U$2-LEN(SOURCE!I1712) &gt;= 0, REPT(" ",SOURCE!$U$2-LEN(SOURCE!I1712)), "")&amp;
      SOURCE!J1712&amp;      IF(SOURCE!$V$2-LEN(SOURCE!J1712) &gt;= 0, REPT(" ",SOURCE!$V$2-LEN(SOURCE!J1712)), "")&amp;
  " | "&amp; SOURCE!K1712&amp;      IF(SOURCE!$X$2-LEN(SOURCE!K1712) &gt;= 0, REPT(" ",SOURCE!$X$2-LEN(SOURCE!K1712)), "")&amp;
      "},"&amp;IF(SOURCE!L1712&lt;&gt;"",""&amp;SOURCE!L1712,"")
 )
)
)</f>
        <v>/* 1674 */  { fnWeightedPopulationStdDev,  NOPARAM,                     STD_sigma STD_SUB_w,                           STD_sigma STD_SUB_w,                           (0 &lt;&lt; TAM_MAX_BITS) |     0, CAT_FNCT | SLS_ENABLED   | US_ENABLED  },</v>
      </c>
    </row>
    <row r="1713" spans="1:1">
      <c r="A1713" s="168" t="str">
        <f>IF(AND(OR(SOURCE!A1713="",ISBLANK(SOURCE!A1713)),SOURCE!B1713&gt;0),IF(ISBLANK(SOURCE!C1713),"",SOURCE!C1713),
IF(SOURCE!B1713&lt;0,VLOOKUP(SOURCE!B1713,lookups!A$1:B$25,2,0),
  IF(ISBLANK(SOURCE!B1713),
    "",
    "/* "&amp;TEXT(SOURCE!B1713,"???0")&amp;" *"&amp;
      SOURCE!C1713&amp;", "&amp; IF(SOURCE!$O$2-LEN(SOURCE!C1713) &gt;= 0, REPT(" ",SOURCE!$O$2-LEN(SOURCE!C1713)), "")&amp;
      SOURCE!D1713&amp;", "&amp; IF(SOURCE!$P$2-LEN(SOURCE!D1713) &gt;= 0, REPT(" ",SOURCE!$P$2-LEN(SOURCE!D1713)), "")&amp;
      SOURCE!E1713&amp;", "&amp; IF(SOURCE!$Q$2-LEN(SOURCE!E1713) &gt;=0, REPT(" ",SOURCE!$Q$2-LEN(SOURCE!E1713)), "")&amp;
      SOURCE!F1713&amp;", "&amp; IF(SOURCE!$R$2-LEN(SOURCE!F1713) &gt;= 0, REPT(" ",SOURCE!$R$2-LEN(SOURCE!F1713)+2), "")&amp;"("&amp;
      SUBSTITUTE(TEXT(SOURCE!G1713,"??0"),"  ","")&amp;" &lt;&lt; TAM_MAX_BITS) |"&amp; IF(SOURCE!$S$2-3 &gt;= 0, REPT(" ",SOURCE!$S$2-5+4+1-1-LEN(SUBSTITUTE(SUBSTITUTE(TEXT(SOURCE!H1713,"????0"),"  ","")," ",""))), "")&amp;
      SUBSTITUTE(SUBSTITUTE(TEXT(SOURCE!H1713,"????0"),"  ","")," ","")&amp;","&amp; IF(SOURCE!$T$2-3 &gt;= 0, REPT(" ",SOURCE!$T$2-3-5), "")&amp;
      SOURCE!I1713&amp;" | "&amp; IF(SOURCE!$U$2-LEN(SOURCE!I1713) &gt;= 0, REPT(" ",SOURCE!$U$2-LEN(SOURCE!I1713)), "")&amp;
      SOURCE!J1713&amp;      IF(SOURCE!$V$2-LEN(SOURCE!J1713) &gt;= 0, REPT(" ",SOURCE!$V$2-LEN(SOURCE!J1713)), "")&amp;
  " | "&amp; SOURCE!K1713&amp;      IF(SOURCE!$X$2-LEN(SOURCE!K1713) &gt;= 0, REPT(" ",SOURCE!$X$2-LEN(SOURCE!K1713)), "")&amp;
      "},"&amp;IF(SOURCE!L1713&lt;&gt;"",""&amp;SOURCE!L1713,"")
 )
)
)</f>
        <v>/* 1675 */  { fnRandomI,                   NOPARAM,                     "RANI#",                                       "RANI#",                                       (0 &lt;&lt; TAM_MAX_BITS) |     0, CAT_FNCT | SLS_ENABLED   | US_ENABLED  },</v>
      </c>
    </row>
    <row r="1714" spans="1:1">
      <c r="A1714" s="168" t="str">
        <f>IF(AND(OR(SOURCE!A1714="",ISBLANK(SOURCE!A1714)),SOURCE!B1714&gt;0),IF(ISBLANK(SOURCE!C1714),"",SOURCE!C1714),
IF(SOURCE!B1714&lt;0,VLOOKUP(SOURCE!B1714,lookups!A$1:B$25,2,0),
  IF(ISBLANK(SOURCE!B1714),
    "",
    "/* "&amp;TEXT(SOURCE!B1714,"???0")&amp;" *"&amp;
      SOURCE!C1714&amp;", "&amp; IF(SOURCE!$O$2-LEN(SOURCE!C1714) &gt;= 0, REPT(" ",SOURCE!$O$2-LEN(SOURCE!C1714)), "")&amp;
      SOURCE!D1714&amp;", "&amp; IF(SOURCE!$P$2-LEN(SOURCE!D1714) &gt;= 0, REPT(" ",SOURCE!$P$2-LEN(SOURCE!D1714)), "")&amp;
      SOURCE!E1714&amp;", "&amp; IF(SOURCE!$Q$2-LEN(SOURCE!E1714) &gt;=0, REPT(" ",SOURCE!$Q$2-LEN(SOURCE!E1714)), "")&amp;
      SOURCE!F1714&amp;", "&amp; IF(SOURCE!$R$2-LEN(SOURCE!F1714) &gt;= 0, REPT(" ",SOURCE!$R$2-LEN(SOURCE!F1714)+2), "")&amp;"("&amp;
      SUBSTITUTE(TEXT(SOURCE!G1714,"??0"),"  ","")&amp;" &lt;&lt; TAM_MAX_BITS) |"&amp; IF(SOURCE!$S$2-3 &gt;= 0, REPT(" ",SOURCE!$S$2-5+4+1-1-LEN(SUBSTITUTE(SUBSTITUTE(TEXT(SOURCE!H1714,"????0"),"  ","")," ",""))), "")&amp;
      SUBSTITUTE(SUBSTITUTE(TEXT(SOURCE!H1714,"????0"),"  ","")," ","")&amp;","&amp; IF(SOURCE!$T$2-3 &gt;= 0, REPT(" ",SOURCE!$T$2-3-5), "")&amp;
      SOURCE!I1714&amp;" | "&amp; IF(SOURCE!$U$2-LEN(SOURCE!I1714) &gt;= 0, REPT(" ",SOURCE!$U$2-LEN(SOURCE!I1714)), "")&amp;
      SOURCE!J1714&amp;      IF(SOURCE!$V$2-LEN(SOURCE!J1714) &gt;= 0, REPT(" ",SOURCE!$V$2-LEN(SOURCE!J1714)), "")&amp;
  " | "&amp; SOURCE!K1714&amp;      IF(SOURCE!$X$2-LEN(SOURCE!K1714) &gt;= 0, REPT(" ",SOURCE!$X$2-LEN(SOURCE!K1714)), "")&amp;
      "},"&amp;IF(SOURCE!L1714&lt;&gt;"",""&amp;SOURCE!L1714,"")
 )
)
)</f>
        <v>/* 1676 */  { itemToBeCoded,               NOPARAM,                     STD_PRINTER "x",                               STD_PRINTER "x",                               (0 &lt;&lt; TAM_MAX_BITS) |     0, CAT_FNCT | SLS_ENABLED   | US_ENABLED  },</v>
      </c>
    </row>
    <row r="1715" spans="1:1">
      <c r="A1715" s="168" t="str">
        <f>IF(AND(OR(SOURCE!A1715="",ISBLANK(SOURCE!A1715)),SOURCE!B1715&gt;0),IF(ISBLANK(SOURCE!C1715),"",SOURCE!C1715),
IF(SOURCE!B1715&lt;0,VLOOKUP(SOURCE!B1715,lookups!A$1:B$25,2,0),
  IF(ISBLANK(SOURCE!B1715),
    "",
    "/* "&amp;TEXT(SOURCE!B1715,"???0")&amp;" *"&amp;
      SOURCE!C1715&amp;", "&amp; IF(SOURCE!$O$2-LEN(SOURCE!C1715) &gt;= 0, REPT(" ",SOURCE!$O$2-LEN(SOURCE!C1715)), "")&amp;
      SOURCE!D1715&amp;", "&amp; IF(SOURCE!$P$2-LEN(SOURCE!D1715) &gt;= 0, REPT(" ",SOURCE!$P$2-LEN(SOURCE!D1715)), "")&amp;
      SOURCE!E1715&amp;", "&amp; IF(SOURCE!$Q$2-LEN(SOURCE!E1715) &gt;=0, REPT(" ",SOURCE!$Q$2-LEN(SOURCE!E1715)), "")&amp;
      SOURCE!F1715&amp;", "&amp; IF(SOURCE!$R$2-LEN(SOURCE!F1715) &gt;= 0, REPT(" ",SOURCE!$R$2-LEN(SOURCE!F1715)+2), "")&amp;"("&amp;
      SUBSTITUTE(TEXT(SOURCE!G1715,"??0"),"  ","")&amp;" &lt;&lt; TAM_MAX_BITS) |"&amp; IF(SOURCE!$S$2-3 &gt;= 0, REPT(" ",SOURCE!$S$2-5+4+1-1-LEN(SUBSTITUTE(SUBSTITUTE(TEXT(SOURCE!H1715,"????0"),"  ","")," ",""))), "")&amp;
      SUBSTITUTE(SUBSTITUTE(TEXT(SOURCE!H1715,"????0"),"  ","")," ","")&amp;","&amp; IF(SOURCE!$T$2-3 &gt;= 0, REPT(" ",SOURCE!$T$2-3-5), "")&amp;
      SOURCE!I1715&amp;" | "&amp; IF(SOURCE!$U$2-LEN(SOURCE!I1715) &gt;= 0, REPT(" ",SOURCE!$U$2-LEN(SOURCE!I1715)), "")&amp;
      SOURCE!J1715&amp;      IF(SOURCE!$V$2-LEN(SOURCE!J1715) &gt;= 0, REPT(" ",SOURCE!$V$2-LEN(SOURCE!J1715)), "")&amp;
  " | "&amp; SOURCE!K1715&amp;      IF(SOURCE!$X$2-LEN(SOURCE!K1715) &gt;= 0, REPT(" ",SOURCE!$X$2-LEN(SOURCE!K1715)), "")&amp;
      "},"&amp;IF(SOURCE!L1715&lt;&gt;"",""&amp;SOURCE!L1715,"")
 )
)
)</f>
        <v>/* 1677 */  { fnRange,                     NOPARAM,                     "RANGE",                                       "RANGE",                                       (0 &lt;&lt; TAM_MAX_BITS) |     0, CAT_FNCT | SLS_ENABLED   | US_ENABLED  },</v>
      </c>
    </row>
    <row r="1716" spans="1:1">
      <c r="A1716" s="168" t="str">
        <f>IF(AND(OR(SOURCE!A1716="",ISBLANK(SOURCE!A1716)),SOURCE!B1716&gt;0),IF(ISBLANK(SOURCE!C1716),"",SOURCE!C1716),
IF(SOURCE!B1716&lt;0,VLOOKUP(SOURCE!B1716,lookups!A$1:B$25,2,0),
  IF(ISBLANK(SOURCE!B1716),
    "",
    "/* "&amp;TEXT(SOURCE!B1716,"???0")&amp;" *"&amp;
      SOURCE!C1716&amp;", "&amp; IF(SOURCE!$O$2-LEN(SOURCE!C1716) &gt;= 0, REPT(" ",SOURCE!$O$2-LEN(SOURCE!C1716)), "")&amp;
      SOURCE!D1716&amp;", "&amp; IF(SOURCE!$P$2-LEN(SOURCE!D1716) &gt;= 0, REPT(" ",SOURCE!$P$2-LEN(SOURCE!D1716)), "")&amp;
      SOURCE!E1716&amp;", "&amp; IF(SOURCE!$Q$2-LEN(SOURCE!E1716) &gt;=0, REPT(" ",SOURCE!$Q$2-LEN(SOURCE!E1716)), "")&amp;
      SOURCE!F1716&amp;", "&amp; IF(SOURCE!$R$2-LEN(SOURCE!F1716) &gt;= 0, REPT(" ",SOURCE!$R$2-LEN(SOURCE!F1716)+2), "")&amp;"("&amp;
      SUBSTITUTE(TEXT(SOURCE!G1716,"??0"),"  ","")&amp;" &lt;&lt; TAM_MAX_BITS) |"&amp; IF(SOURCE!$S$2-3 &gt;= 0, REPT(" ",SOURCE!$S$2-5+4+1-1-LEN(SUBSTITUTE(SUBSTITUTE(TEXT(SOURCE!H1716,"????0"),"  ","")," ",""))), "")&amp;
      SUBSTITUTE(SUBSTITUTE(TEXT(SOURCE!H1716,"????0"),"  ","")," ","")&amp;","&amp; IF(SOURCE!$T$2-3 &gt;= 0, REPT(" ",SOURCE!$T$2-3-5), "")&amp;
      SOURCE!I1716&amp;" | "&amp; IF(SOURCE!$U$2-LEN(SOURCE!I1716) &gt;= 0, REPT(" ",SOURCE!$U$2-LEN(SOURCE!I1716)), "")&amp;
      SOURCE!J1716&amp;      IF(SOURCE!$V$2-LEN(SOURCE!J1716) &gt;= 0, REPT(" ",SOURCE!$V$2-LEN(SOURCE!J1716)), "")&amp;
  " | "&amp; SOURCE!K1716&amp;      IF(SOURCE!$X$2-LEN(SOURCE!K1716) &gt;= 0, REPT(" ",SOURCE!$X$2-LEN(SOURCE!K1716)), "")&amp;
      "},"&amp;IF(SOURCE!L1716&lt;&gt;"",""&amp;SOURCE!L1716,"")
 )
)
)</f>
        <v>/* 1678 */  { fnGetRange,                  NOPARAM,                     "RANGE?",                                      "RANGE?",                                      (0 &lt;&lt; TAM_MAX_BITS) |     0, CAT_FNCT | SLS_ENABLED   | US_ENABLED  },</v>
      </c>
    </row>
    <row r="1717" spans="1:1">
      <c r="A1717" s="168" t="str">
        <f>IF(AND(OR(SOURCE!A1717="",ISBLANK(SOURCE!A1717)),SOURCE!B1717&gt;0),IF(ISBLANK(SOURCE!C1717),"",SOURCE!C1717),
IF(SOURCE!B1717&lt;0,VLOOKUP(SOURCE!B1717,lookups!A$1:B$25,2,0),
  IF(ISBLANK(SOURCE!B1717),
    "",
    "/* "&amp;TEXT(SOURCE!B1717,"???0")&amp;" *"&amp;
      SOURCE!C1717&amp;", "&amp; IF(SOURCE!$O$2-LEN(SOURCE!C1717) &gt;= 0, REPT(" ",SOURCE!$O$2-LEN(SOURCE!C1717)), "")&amp;
      SOURCE!D1717&amp;", "&amp; IF(SOURCE!$P$2-LEN(SOURCE!D1717) &gt;= 0, REPT(" ",SOURCE!$P$2-LEN(SOURCE!D1717)), "")&amp;
      SOURCE!E1717&amp;", "&amp; IF(SOURCE!$Q$2-LEN(SOURCE!E1717) &gt;=0, REPT(" ",SOURCE!$Q$2-LEN(SOURCE!E1717)), "")&amp;
      SOURCE!F1717&amp;", "&amp; IF(SOURCE!$R$2-LEN(SOURCE!F1717) &gt;= 0, REPT(" ",SOURCE!$R$2-LEN(SOURCE!F1717)+2), "")&amp;"("&amp;
      SUBSTITUTE(TEXT(SOURCE!G1717,"??0"),"  ","")&amp;" &lt;&lt; TAM_MAX_BITS) |"&amp; IF(SOURCE!$S$2-3 &gt;= 0, REPT(" ",SOURCE!$S$2-5+4+1-1-LEN(SUBSTITUTE(SUBSTITUTE(TEXT(SOURCE!H1717,"????0"),"  ","")," ",""))), "")&amp;
      SUBSTITUTE(SUBSTITUTE(TEXT(SOURCE!H1717,"????0"),"  ","")," ","")&amp;","&amp; IF(SOURCE!$T$2-3 &gt;= 0, REPT(" ",SOURCE!$T$2-3-5), "")&amp;
      SOURCE!I1717&amp;" | "&amp; IF(SOURCE!$U$2-LEN(SOURCE!I1717) &gt;= 0, REPT(" ",SOURCE!$U$2-LEN(SOURCE!I1717)), "")&amp;
      SOURCE!J1717&amp;      IF(SOURCE!$V$2-LEN(SOURCE!J1717) &gt;= 0, REPT(" ",SOURCE!$V$2-LEN(SOURCE!J1717)), "")&amp;
  " | "&amp; SOURCE!K1717&amp;      IF(SOURCE!$X$2-LEN(SOURCE!K1717) &gt;= 0, REPT(" ",SOURCE!$X$2-LEN(SOURCE!K1717)), "")&amp;
      "},"&amp;IF(SOURCE!L1717&lt;&gt;"",""&amp;SOURCE!L1717,"")
 )
)
)</f>
        <v>/* 1679 */  { fnM1Pow,                     NOPARAM,                     "(-1)" STD_SUP_x,                              "(-1)" STD_SUP_x,                              (0 &lt;&lt; TAM_MAX_BITS) |     0, CAT_FNCT | SLS_ENABLED   | US_ENABLED  },</v>
      </c>
    </row>
    <row r="1718" spans="1:1">
      <c r="A1718" s="168" t="str">
        <f>IF(AND(OR(SOURCE!A1718="",ISBLANK(SOURCE!A1718)),SOURCE!B1718&gt;0),IF(ISBLANK(SOURCE!C1718),"",SOURCE!C1718),
IF(SOURCE!B1718&lt;0,VLOOKUP(SOURCE!B1718,lookups!A$1:B$25,2,0),
  IF(ISBLANK(SOURCE!B1718),
    "",
    "/* "&amp;TEXT(SOURCE!B1718,"???0")&amp;" *"&amp;
      SOURCE!C1718&amp;", "&amp; IF(SOURCE!$O$2-LEN(SOURCE!C1718) &gt;= 0, REPT(" ",SOURCE!$O$2-LEN(SOURCE!C1718)), "")&amp;
      SOURCE!D1718&amp;", "&amp; IF(SOURCE!$P$2-LEN(SOURCE!D1718) &gt;= 0, REPT(" ",SOURCE!$P$2-LEN(SOURCE!D1718)), "")&amp;
      SOURCE!E1718&amp;", "&amp; IF(SOURCE!$Q$2-LEN(SOURCE!E1718) &gt;=0, REPT(" ",SOURCE!$Q$2-LEN(SOURCE!E1718)), "")&amp;
      SOURCE!F1718&amp;", "&amp; IF(SOURCE!$R$2-LEN(SOURCE!F1718) &gt;= 0, REPT(" ",SOURCE!$R$2-LEN(SOURCE!F1718)+2), "")&amp;"("&amp;
      SUBSTITUTE(TEXT(SOURCE!G1718,"??0"),"  ","")&amp;" &lt;&lt; TAM_MAX_BITS) |"&amp; IF(SOURCE!$S$2-3 &gt;= 0, REPT(" ",SOURCE!$S$2-5+4+1-1-LEN(SUBSTITUTE(SUBSTITUTE(TEXT(SOURCE!H1718,"????0"),"  ","")," ",""))), "")&amp;
      SUBSTITUTE(SUBSTITUTE(TEXT(SOURCE!H1718,"????0"),"  ","")," ","")&amp;","&amp; IF(SOURCE!$T$2-3 &gt;= 0, REPT(" ",SOURCE!$T$2-3-5), "")&amp;
      SOURCE!I1718&amp;" | "&amp; IF(SOURCE!$U$2-LEN(SOURCE!I1718) &gt;= 0, REPT(" ",SOURCE!$U$2-LEN(SOURCE!I1718)), "")&amp;
      SOURCE!J1718&amp;      IF(SOURCE!$V$2-LEN(SOURCE!J1718) &gt;= 0, REPT(" ",SOURCE!$V$2-LEN(SOURCE!J1718)), "")&amp;
  " | "&amp; SOURCE!K1718&amp;      IF(SOURCE!$X$2-LEN(SOURCE!K1718) &gt;= 0, REPT(" ",SOURCE!$X$2-LEN(SOURCE!K1718)), "")&amp;
      "},"&amp;IF(SOURCE!L1718&lt;&gt;"",""&amp;SOURCE!L1718,"")
 )
)
)</f>
        <v>/* 1680 */  { fnMulMod,                    NOPARAM,                     STD_CROSS "MOD",                               STD_CROSS "MOD",                               (0 &lt;&lt; TAM_MAX_BITS) |     0, CAT_FNCT | SLS_ENABLED   | US_ENABLED  },</v>
      </c>
    </row>
    <row r="1719" spans="1:1">
      <c r="A1719" s="168" t="str">
        <f>IF(AND(OR(SOURCE!A1719="",ISBLANK(SOURCE!A1719)),SOURCE!B1719&gt;0),IF(ISBLANK(SOURCE!C1719),"",SOURCE!C1719),
IF(SOURCE!B1719&lt;0,VLOOKUP(SOURCE!B1719,lookups!A$1:B$25,2,0),
  IF(ISBLANK(SOURCE!B1719),
    "",
    "/* "&amp;TEXT(SOURCE!B1719,"???0")&amp;" *"&amp;
      SOURCE!C1719&amp;", "&amp; IF(SOURCE!$O$2-LEN(SOURCE!C1719) &gt;= 0, REPT(" ",SOURCE!$O$2-LEN(SOURCE!C1719)), "")&amp;
      SOURCE!D1719&amp;", "&amp; IF(SOURCE!$P$2-LEN(SOURCE!D1719) &gt;= 0, REPT(" ",SOURCE!$P$2-LEN(SOURCE!D1719)), "")&amp;
      SOURCE!E1719&amp;", "&amp; IF(SOURCE!$Q$2-LEN(SOURCE!E1719) &gt;=0, REPT(" ",SOURCE!$Q$2-LEN(SOURCE!E1719)), "")&amp;
      SOURCE!F1719&amp;", "&amp; IF(SOURCE!$R$2-LEN(SOURCE!F1719) &gt;= 0, REPT(" ",SOURCE!$R$2-LEN(SOURCE!F1719)+2), "")&amp;"("&amp;
      SUBSTITUTE(TEXT(SOURCE!G1719,"??0"),"  ","")&amp;" &lt;&lt; TAM_MAX_BITS) |"&amp; IF(SOURCE!$S$2-3 &gt;= 0, REPT(" ",SOURCE!$S$2-5+4+1-1-LEN(SUBSTITUTE(SUBSTITUTE(TEXT(SOURCE!H1719,"????0"),"  ","")," ",""))), "")&amp;
      SUBSTITUTE(SUBSTITUTE(TEXT(SOURCE!H1719,"????0"),"  ","")," ","")&amp;","&amp; IF(SOURCE!$T$2-3 &gt;= 0, REPT(" ",SOURCE!$T$2-3-5), "")&amp;
      SOURCE!I1719&amp;" | "&amp; IF(SOURCE!$U$2-LEN(SOURCE!I1719) &gt;= 0, REPT(" ",SOURCE!$U$2-LEN(SOURCE!I1719)), "")&amp;
      SOURCE!J1719&amp;      IF(SOURCE!$V$2-LEN(SOURCE!J1719) &gt;= 0, REPT(" ",SOURCE!$V$2-LEN(SOURCE!J1719)), "")&amp;
  " | "&amp; SOURCE!K1719&amp;      IF(SOURCE!$X$2-LEN(SOURCE!K1719) &gt;= 0, REPT(" ",SOURCE!$X$2-LEN(SOURCE!K1719)), "")&amp;
      "},"&amp;IF(SOURCE!L1719&lt;&gt;"",""&amp;SOURCE!L1719,"")
 )
)
)</f>
        <v>/* 1681 */  { fnToDate,                    NOPARAM,                     STD_RIGHT_ARROW "DATE",                        STD_RIGHT_ARROW "DATE",                        (0 &lt;&lt; TAM_MAX_BITS) |     0, CAT_FNCT | SLS_ENABLED   | US_ENABLED  },</v>
      </c>
    </row>
    <row r="1720" spans="1:1">
      <c r="A1720" s="168" t="str">
        <f>IF(AND(OR(SOURCE!A1720="",ISBLANK(SOURCE!A1720)),SOURCE!B1720&gt;0),IF(ISBLANK(SOURCE!C1720),"",SOURCE!C1720),
IF(SOURCE!B1720&lt;0,VLOOKUP(SOURCE!B1720,lookups!A$1:B$25,2,0),
  IF(ISBLANK(SOURCE!B1720),
    "",
    "/* "&amp;TEXT(SOURCE!B1720,"???0")&amp;" *"&amp;
      SOURCE!C1720&amp;", "&amp; IF(SOURCE!$O$2-LEN(SOURCE!C1720) &gt;= 0, REPT(" ",SOURCE!$O$2-LEN(SOURCE!C1720)), "")&amp;
      SOURCE!D1720&amp;", "&amp; IF(SOURCE!$P$2-LEN(SOURCE!D1720) &gt;= 0, REPT(" ",SOURCE!$P$2-LEN(SOURCE!D1720)), "")&amp;
      SOURCE!E1720&amp;", "&amp; IF(SOURCE!$Q$2-LEN(SOURCE!E1720) &gt;=0, REPT(" ",SOURCE!$Q$2-LEN(SOURCE!E1720)), "")&amp;
      SOURCE!F1720&amp;", "&amp; IF(SOURCE!$R$2-LEN(SOURCE!F1720) &gt;= 0, REPT(" ",SOURCE!$R$2-LEN(SOURCE!F1720)+2), "")&amp;"("&amp;
      SUBSTITUTE(TEXT(SOURCE!G1720,"??0"),"  ","")&amp;" &lt;&lt; TAM_MAX_BITS) |"&amp; IF(SOURCE!$S$2-3 &gt;= 0, REPT(" ",SOURCE!$S$2-5+4+1-1-LEN(SUBSTITUTE(SUBSTITUTE(TEXT(SOURCE!H1720,"????0"),"  ","")," ",""))), "")&amp;
      SUBSTITUTE(SUBSTITUTE(TEXT(SOURCE!H1720,"????0"),"  ","")," ","")&amp;","&amp; IF(SOURCE!$T$2-3 &gt;= 0, REPT(" ",SOURCE!$T$2-3-5), "")&amp;
      SOURCE!I1720&amp;" | "&amp; IF(SOURCE!$U$2-LEN(SOURCE!I1720) &gt;= 0, REPT(" ",SOURCE!$U$2-LEN(SOURCE!I1720)), "")&amp;
      SOURCE!J1720&amp;      IF(SOURCE!$V$2-LEN(SOURCE!J1720) &gt;= 0, REPT(" ",SOURCE!$V$2-LEN(SOURCE!J1720)), "")&amp;
  " | "&amp; SOURCE!K1720&amp;      IF(SOURCE!$X$2-LEN(SOURCE!K1720) &gt;= 0, REPT(" ",SOURCE!$X$2-LEN(SOURCE!K1720)), "")&amp;
      "},"&amp;IF(SOURCE!L1720&lt;&gt;"",""&amp;SOURCE!L1720,"")
 )
)
)</f>
        <v>/* 1682 */  { itemToBeCoded,               NOPARAM,                     "1682",                                        "1682",                                        (0 &lt;&lt; TAM_MAX_BITS) |     0, CAT_FREE | SLS_ENABLED   | US_ENABLED  },</v>
      </c>
    </row>
    <row r="1721" spans="1:1">
      <c r="A1721" s="168" t="str">
        <f>IF(AND(OR(SOURCE!A1721="",ISBLANK(SOURCE!A1721)),SOURCE!B1721&gt;0),IF(ISBLANK(SOURCE!C1721),"",SOURCE!C1721),
IF(SOURCE!B1721&lt;0,VLOOKUP(SOURCE!B1721,lookups!A$1:B$25,2,0),
  IF(ISBLANK(SOURCE!B1721),
    "",
    "/* "&amp;TEXT(SOURCE!B1721,"???0")&amp;" *"&amp;
      SOURCE!C1721&amp;", "&amp; IF(SOURCE!$O$2-LEN(SOURCE!C1721) &gt;= 0, REPT(" ",SOURCE!$O$2-LEN(SOURCE!C1721)), "")&amp;
      SOURCE!D1721&amp;", "&amp; IF(SOURCE!$P$2-LEN(SOURCE!D1721) &gt;= 0, REPT(" ",SOURCE!$P$2-LEN(SOURCE!D1721)), "")&amp;
      SOURCE!E1721&amp;", "&amp; IF(SOURCE!$Q$2-LEN(SOURCE!E1721) &gt;=0, REPT(" ",SOURCE!$Q$2-LEN(SOURCE!E1721)), "")&amp;
      SOURCE!F1721&amp;", "&amp; IF(SOURCE!$R$2-LEN(SOURCE!F1721) &gt;= 0, REPT(" ",SOURCE!$R$2-LEN(SOURCE!F1721)+2), "")&amp;"("&amp;
      SUBSTITUTE(TEXT(SOURCE!G1721,"??0"),"  ","")&amp;" &lt;&lt; TAM_MAX_BITS) |"&amp; IF(SOURCE!$S$2-3 &gt;= 0, REPT(" ",SOURCE!$S$2-5+4+1-1-LEN(SUBSTITUTE(SUBSTITUTE(TEXT(SOURCE!H1721,"????0"),"  ","")," ",""))), "")&amp;
      SUBSTITUTE(SUBSTITUTE(TEXT(SOURCE!H1721,"????0"),"  ","")," ","")&amp;","&amp; IF(SOURCE!$T$2-3 &gt;= 0, REPT(" ",SOURCE!$T$2-3-5), "")&amp;
      SOURCE!I1721&amp;" | "&amp; IF(SOURCE!$U$2-LEN(SOURCE!I1721) &gt;= 0, REPT(" ",SOURCE!$U$2-LEN(SOURCE!I1721)), "")&amp;
      SOURCE!J1721&amp;      IF(SOURCE!$V$2-LEN(SOURCE!J1721) &gt;= 0, REPT(" ",SOURCE!$V$2-LEN(SOURCE!J1721)), "")&amp;
  " | "&amp; SOURCE!K1721&amp;      IF(SOURCE!$X$2-LEN(SOURCE!K1721) &gt;= 0, REPT(" ",SOURCE!$X$2-LEN(SOURCE!K1721)), "")&amp;
      "},"&amp;IF(SOURCE!L1721&lt;&gt;"",""&amp;SOURCE!L1721,"")
 )
)
)</f>
        <v>/* 1683 */  { itemToBeCoded,               NOPARAM,                     "1683",                                        "1683",                                        (0 &lt;&lt; TAM_MAX_BITS) |     0, CAT_FREE | SLS_ENABLED   | US_ENABLED  },</v>
      </c>
    </row>
    <row r="1722" spans="1:1">
      <c r="A1722" s="168" t="str">
        <f>IF(AND(OR(SOURCE!A1722="",ISBLANK(SOURCE!A1722)),SOURCE!B1722&gt;0),IF(ISBLANK(SOURCE!C1722),"",SOURCE!C1722),
IF(SOURCE!B1722&lt;0,VLOOKUP(SOURCE!B1722,lookups!A$1:B$25,2,0),
  IF(ISBLANK(SOURCE!B1722),
    "",
    "/* "&amp;TEXT(SOURCE!B1722,"???0")&amp;" *"&amp;
      SOURCE!C1722&amp;", "&amp; IF(SOURCE!$O$2-LEN(SOURCE!C1722) &gt;= 0, REPT(" ",SOURCE!$O$2-LEN(SOURCE!C1722)), "")&amp;
      SOURCE!D1722&amp;", "&amp; IF(SOURCE!$P$2-LEN(SOURCE!D1722) &gt;= 0, REPT(" ",SOURCE!$P$2-LEN(SOURCE!D1722)), "")&amp;
      SOURCE!E1722&amp;", "&amp; IF(SOURCE!$Q$2-LEN(SOURCE!E1722) &gt;=0, REPT(" ",SOURCE!$Q$2-LEN(SOURCE!E1722)), "")&amp;
      SOURCE!F1722&amp;", "&amp; IF(SOURCE!$R$2-LEN(SOURCE!F1722) &gt;= 0, REPT(" ",SOURCE!$R$2-LEN(SOURCE!F1722)+2), "")&amp;"("&amp;
      SUBSTITUTE(TEXT(SOURCE!G1722,"??0"),"  ","")&amp;" &lt;&lt; TAM_MAX_BITS) |"&amp; IF(SOURCE!$S$2-3 &gt;= 0, REPT(" ",SOURCE!$S$2-5+4+1-1-LEN(SUBSTITUTE(SUBSTITUTE(TEXT(SOURCE!H1722,"????0"),"  ","")," ",""))), "")&amp;
      SUBSTITUTE(SUBSTITUTE(TEXT(SOURCE!H1722,"????0"),"  ","")," ","")&amp;","&amp; IF(SOURCE!$T$2-3 &gt;= 0, REPT(" ",SOURCE!$T$2-3-5), "")&amp;
      SOURCE!I1722&amp;" | "&amp; IF(SOURCE!$U$2-LEN(SOURCE!I1722) &gt;= 0, REPT(" ",SOURCE!$U$2-LEN(SOURCE!I1722)), "")&amp;
      SOURCE!J1722&amp;      IF(SOURCE!$V$2-LEN(SOURCE!J1722) &gt;= 0, REPT(" ",SOURCE!$V$2-LEN(SOURCE!J1722)), "")&amp;
  " | "&amp; SOURCE!K1722&amp;      IF(SOURCE!$X$2-LEN(SOURCE!K1722) &gt;= 0, REPT(" ",SOURCE!$X$2-LEN(SOURCE!K1722)), "")&amp;
      "},"&amp;IF(SOURCE!L1722&lt;&gt;"",""&amp;SOURCE!L1722,"")
 )
)
)</f>
        <v>/* 1684 */  { itemToBeCoded,               NOPARAM,                     "1684",                                        "1684",                                        (0 &lt;&lt; TAM_MAX_BITS) |     0, CAT_FREE | SLS_ENABLED   | US_ENABLED  },</v>
      </c>
    </row>
    <row r="1723" spans="1:1">
      <c r="A1723" s="168" t="str">
        <f>IF(AND(OR(SOURCE!A1723="",ISBLANK(SOURCE!A1723)),SOURCE!B1723&gt;0),IF(ISBLANK(SOURCE!C1723),"",SOURCE!C1723),
IF(SOURCE!B1723&lt;0,VLOOKUP(SOURCE!B1723,lookups!A$1:B$25,2,0),
  IF(ISBLANK(SOURCE!B1723),
    "",
    "/* "&amp;TEXT(SOURCE!B1723,"???0")&amp;" *"&amp;
      SOURCE!C1723&amp;", "&amp; IF(SOURCE!$O$2-LEN(SOURCE!C1723) &gt;= 0, REPT(" ",SOURCE!$O$2-LEN(SOURCE!C1723)), "")&amp;
      SOURCE!D1723&amp;", "&amp; IF(SOURCE!$P$2-LEN(SOURCE!D1723) &gt;= 0, REPT(" ",SOURCE!$P$2-LEN(SOURCE!D1723)), "")&amp;
      SOURCE!E1723&amp;", "&amp; IF(SOURCE!$Q$2-LEN(SOURCE!E1723) &gt;=0, REPT(" ",SOURCE!$Q$2-LEN(SOURCE!E1723)), "")&amp;
      SOURCE!F1723&amp;", "&amp; IF(SOURCE!$R$2-LEN(SOURCE!F1723) &gt;= 0, REPT(" ",SOURCE!$R$2-LEN(SOURCE!F1723)+2), "")&amp;"("&amp;
      SUBSTITUTE(TEXT(SOURCE!G1723,"??0"),"  ","")&amp;" &lt;&lt; TAM_MAX_BITS) |"&amp; IF(SOURCE!$S$2-3 &gt;= 0, REPT(" ",SOURCE!$S$2-5+4+1-1-LEN(SUBSTITUTE(SUBSTITUTE(TEXT(SOURCE!H1723,"????0"),"  ","")," ",""))), "")&amp;
      SUBSTITUTE(SUBSTITUTE(TEXT(SOURCE!H1723,"????0"),"  ","")," ","")&amp;","&amp; IF(SOURCE!$T$2-3 &gt;= 0, REPT(" ",SOURCE!$T$2-3-5), "")&amp;
      SOURCE!I1723&amp;" | "&amp; IF(SOURCE!$U$2-LEN(SOURCE!I1723) &gt;= 0, REPT(" ",SOURCE!$U$2-LEN(SOURCE!I1723)), "")&amp;
      SOURCE!J1723&amp;      IF(SOURCE!$V$2-LEN(SOURCE!J1723) &gt;= 0, REPT(" ",SOURCE!$V$2-LEN(SOURCE!J1723)), "")&amp;
  " | "&amp; SOURCE!K1723&amp;      IF(SOURCE!$X$2-LEN(SOURCE!K1723) &gt;= 0, REPT(" ",SOURCE!$X$2-LEN(SOURCE!K1723)), "")&amp;
      "},"&amp;IF(SOURCE!L1723&lt;&gt;"",""&amp;SOURCE!L1723,"")
 )
)
)</f>
        <v>/* 1685 */  { fnToHr,                      NOPARAM,                     STD_RIGHT_ARROW "HR",                          ".d",                                          (0 &lt;&lt; TAM_MAX_BITS) |     0, CAT_FNCT | SLS_ENABLED   | US_ENABLED  },</v>
      </c>
    </row>
    <row r="1724" spans="1:1">
      <c r="A1724" s="168" t="str">
        <f>IF(AND(OR(SOURCE!A1724="",ISBLANK(SOURCE!A1724)),SOURCE!B1724&gt;0),IF(ISBLANK(SOURCE!C1724),"",SOURCE!C1724),
IF(SOURCE!B1724&lt;0,VLOOKUP(SOURCE!B1724,lookups!A$1:B$25,2,0),
  IF(ISBLANK(SOURCE!B1724),
    "",
    "/* "&amp;TEXT(SOURCE!B1724,"???0")&amp;" *"&amp;
      SOURCE!C1724&amp;", "&amp; IF(SOURCE!$O$2-LEN(SOURCE!C1724) &gt;= 0, REPT(" ",SOURCE!$O$2-LEN(SOURCE!C1724)), "")&amp;
      SOURCE!D1724&amp;", "&amp; IF(SOURCE!$P$2-LEN(SOURCE!D1724) &gt;= 0, REPT(" ",SOURCE!$P$2-LEN(SOURCE!D1724)), "")&amp;
      SOURCE!E1724&amp;", "&amp; IF(SOURCE!$Q$2-LEN(SOURCE!E1724) &gt;=0, REPT(" ",SOURCE!$Q$2-LEN(SOURCE!E1724)), "")&amp;
      SOURCE!F1724&amp;", "&amp; IF(SOURCE!$R$2-LEN(SOURCE!F1724) &gt;= 0, REPT(" ",SOURCE!$R$2-LEN(SOURCE!F1724)+2), "")&amp;"("&amp;
      SUBSTITUTE(TEXT(SOURCE!G1724,"??0"),"  ","")&amp;" &lt;&lt; TAM_MAX_BITS) |"&amp; IF(SOURCE!$S$2-3 &gt;= 0, REPT(" ",SOURCE!$S$2-5+4+1-1-LEN(SUBSTITUTE(SUBSTITUTE(TEXT(SOURCE!H1724,"????0"),"  ","")," ",""))), "")&amp;
      SUBSTITUTE(SUBSTITUTE(TEXT(SOURCE!H1724,"????0"),"  ","")," ","")&amp;","&amp; IF(SOURCE!$T$2-3 &gt;= 0, REPT(" ",SOURCE!$T$2-3-5), "")&amp;
      SOURCE!I1724&amp;" | "&amp; IF(SOURCE!$U$2-LEN(SOURCE!I1724) &gt;= 0, REPT(" ",SOURCE!$U$2-LEN(SOURCE!I1724)), "")&amp;
      SOURCE!J1724&amp;      IF(SOURCE!$V$2-LEN(SOURCE!J1724) &gt;= 0, REPT(" ",SOURCE!$V$2-LEN(SOURCE!J1724)), "")&amp;
  " | "&amp; SOURCE!K1724&amp;      IF(SOURCE!$X$2-LEN(SOURCE!K1724) &gt;= 0, REPT(" ",SOURCE!$X$2-LEN(SOURCE!K1724)), "")&amp;
      "},"&amp;IF(SOURCE!L1724&lt;&gt;"",""&amp;SOURCE!L1724,"")
 )
)
)</f>
        <v>/* 1686 */  { fnToHms,                     NOPARAM/*#JM#*/,             STD_RIGHT_ARROW "H.MS",                        STD_RIGHT_ARROW "h.ms",                        (0 &lt;&lt; TAM_MAX_BITS) |     0, CAT_FNCT | SLS_ENABLED   | US_ENABLED  },//JM mod</v>
      </c>
    </row>
    <row r="1725" spans="1:1">
      <c r="A1725" s="168" t="str">
        <f>IF(AND(OR(SOURCE!A1725="",ISBLANK(SOURCE!A1725)),SOURCE!B1725&gt;0),IF(ISBLANK(SOURCE!C1725),"",SOURCE!C1725),
IF(SOURCE!B1725&lt;0,VLOOKUP(SOURCE!B1725,lookups!A$1:B$25,2,0),
  IF(ISBLANK(SOURCE!B1725),
    "",
    "/* "&amp;TEXT(SOURCE!B1725,"???0")&amp;" *"&amp;
      SOURCE!C1725&amp;", "&amp; IF(SOURCE!$O$2-LEN(SOURCE!C1725) &gt;= 0, REPT(" ",SOURCE!$O$2-LEN(SOURCE!C1725)), "")&amp;
      SOURCE!D1725&amp;", "&amp; IF(SOURCE!$P$2-LEN(SOURCE!D1725) &gt;= 0, REPT(" ",SOURCE!$P$2-LEN(SOURCE!D1725)), "")&amp;
      SOURCE!E1725&amp;", "&amp; IF(SOURCE!$Q$2-LEN(SOURCE!E1725) &gt;=0, REPT(" ",SOURCE!$Q$2-LEN(SOURCE!E1725)), "")&amp;
      SOURCE!F1725&amp;", "&amp; IF(SOURCE!$R$2-LEN(SOURCE!F1725) &gt;= 0, REPT(" ",SOURCE!$R$2-LEN(SOURCE!F1725)+2), "")&amp;"("&amp;
      SUBSTITUTE(TEXT(SOURCE!G1725,"??0"),"  ","")&amp;" &lt;&lt; TAM_MAX_BITS) |"&amp; IF(SOURCE!$S$2-3 &gt;= 0, REPT(" ",SOURCE!$S$2-5+4+1-1-LEN(SUBSTITUTE(SUBSTITUTE(TEXT(SOURCE!H1725,"????0"),"  ","")," ",""))), "")&amp;
      SUBSTITUTE(SUBSTITUTE(TEXT(SOURCE!H1725,"????0"),"  ","")," ","")&amp;","&amp; IF(SOURCE!$T$2-3 &gt;= 0, REPT(" ",SOURCE!$T$2-3-5), "")&amp;
      SOURCE!I1725&amp;" | "&amp; IF(SOURCE!$U$2-LEN(SOURCE!I1725) &gt;= 0, REPT(" ",SOURCE!$U$2-LEN(SOURCE!I1725)), "")&amp;
      SOURCE!J1725&amp;      IF(SOURCE!$V$2-LEN(SOURCE!J1725) &gt;= 0, REPT(" ",SOURCE!$V$2-LEN(SOURCE!J1725)), "")&amp;
  " | "&amp; SOURCE!K1725&amp;      IF(SOURCE!$X$2-LEN(SOURCE!K1725) &gt;= 0, REPT(" ",SOURCE!$X$2-LEN(SOURCE!K1725)), "")&amp;
      "},"&amp;IF(SOURCE!L1725&lt;&gt;"",""&amp;SOURCE!L1725,"")
 )
)
)</f>
        <v>/* 1687 */  { fnChangeBase,                TM_VALUE_CHB,                STD_RIGHT_ARROW "INT",                         "#",                                           (2 &lt;&lt; TAM_MAX_BITS) |    16, CAT_FNCT | SLS_ENABLED   | US_ENABLED  },</v>
      </c>
    </row>
    <row r="1726" spans="1:1">
      <c r="A1726" s="168" t="str">
        <f>IF(AND(OR(SOURCE!A1726="",ISBLANK(SOURCE!A1726)),SOURCE!B1726&gt;0),IF(ISBLANK(SOURCE!C1726),"",SOURCE!C1726),
IF(SOURCE!B1726&lt;0,VLOOKUP(SOURCE!B1726,lookups!A$1:B$25,2,0),
  IF(ISBLANK(SOURCE!B1726),
    "",
    "/* "&amp;TEXT(SOURCE!B1726,"???0")&amp;" *"&amp;
      SOURCE!C1726&amp;", "&amp; IF(SOURCE!$O$2-LEN(SOURCE!C1726) &gt;= 0, REPT(" ",SOURCE!$O$2-LEN(SOURCE!C1726)), "")&amp;
      SOURCE!D1726&amp;", "&amp; IF(SOURCE!$P$2-LEN(SOURCE!D1726) &gt;= 0, REPT(" ",SOURCE!$P$2-LEN(SOURCE!D1726)), "")&amp;
      SOURCE!E1726&amp;", "&amp; IF(SOURCE!$Q$2-LEN(SOURCE!E1726) &gt;=0, REPT(" ",SOURCE!$Q$2-LEN(SOURCE!E1726)), "")&amp;
      SOURCE!F1726&amp;", "&amp; IF(SOURCE!$R$2-LEN(SOURCE!F1726) &gt;= 0, REPT(" ",SOURCE!$R$2-LEN(SOURCE!F1726)+2), "")&amp;"("&amp;
      SUBSTITUTE(TEXT(SOURCE!G1726,"??0"),"  ","")&amp;" &lt;&lt; TAM_MAX_BITS) |"&amp; IF(SOURCE!$S$2-3 &gt;= 0, REPT(" ",SOURCE!$S$2-5+4+1-1-LEN(SUBSTITUTE(SUBSTITUTE(TEXT(SOURCE!H1726,"????0"),"  ","")," ",""))), "")&amp;
      SUBSTITUTE(SUBSTITUTE(TEXT(SOURCE!H1726,"????0"),"  ","")," ","")&amp;","&amp; IF(SOURCE!$T$2-3 &gt;= 0, REPT(" ",SOURCE!$T$2-3-5), "")&amp;
      SOURCE!I1726&amp;" | "&amp; IF(SOURCE!$U$2-LEN(SOURCE!I1726) &gt;= 0, REPT(" ",SOURCE!$U$2-LEN(SOURCE!I1726)), "")&amp;
      SOURCE!J1726&amp;      IF(SOURCE!$V$2-LEN(SOURCE!J1726) &gt;= 0, REPT(" ",SOURCE!$V$2-LEN(SOURCE!J1726)), "")&amp;
  " | "&amp; SOURCE!K1726&amp;      IF(SOURCE!$X$2-LEN(SOURCE!K1726) &gt;= 0, REPT(" ",SOURCE!$X$2-LEN(SOURCE!K1726)), "")&amp;
      "},"&amp;IF(SOURCE!L1726&lt;&gt;"",""&amp;SOURCE!L1726,"")
 )
)
)</f>
        <v>/* 1688 */  { itemToBeCoded,               NOPARAM,                     "1688",                                        "1688",                                        (0 &lt;&lt; TAM_MAX_BITS) |     0, CAT_FREE | SLS_ENABLED   | US_ENABLED  },</v>
      </c>
    </row>
    <row r="1727" spans="1:1">
      <c r="A1727" s="168" t="str">
        <f>IF(AND(OR(SOURCE!A1727="",ISBLANK(SOURCE!A1727)),SOURCE!B1727&gt;0),IF(ISBLANK(SOURCE!C1727),"",SOURCE!C1727),
IF(SOURCE!B1727&lt;0,VLOOKUP(SOURCE!B1727,lookups!A$1:B$25,2,0),
  IF(ISBLANK(SOURCE!B1727),
    "",
    "/* "&amp;TEXT(SOURCE!B1727,"???0")&amp;" *"&amp;
      SOURCE!C1727&amp;", "&amp; IF(SOURCE!$O$2-LEN(SOURCE!C1727) &gt;= 0, REPT(" ",SOURCE!$O$2-LEN(SOURCE!C1727)), "")&amp;
      SOURCE!D1727&amp;", "&amp; IF(SOURCE!$P$2-LEN(SOURCE!D1727) &gt;= 0, REPT(" ",SOURCE!$P$2-LEN(SOURCE!D1727)), "")&amp;
      SOURCE!E1727&amp;", "&amp; IF(SOURCE!$Q$2-LEN(SOURCE!E1727) &gt;=0, REPT(" ",SOURCE!$Q$2-LEN(SOURCE!E1727)), "")&amp;
      SOURCE!F1727&amp;", "&amp; IF(SOURCE!$R$2-LEN(SOURCE!F1727) &gt;= 0, REPT(" ",SOURCE!$R$2-LEN(SOURCE!F1727)+2), "")&amp;"("&amp;
      SUBSTITUTE(TEXT(SOURCE!G1727,"??0"),"  ","")&amp;" &lt;&lt; TAM_MAX_BITS) |"&amp; IF(SOURCE!$S$2-3 &gt;= 0, REPT(" ",SOURCE!$S$2-5+4+1-1-LEN(SUBSTITUTE(SUBSTITUTE(TEXT(SOURCE!H1727,"????0"),"  ","")," ",""))), "")&amp;
      SUBSTITUTE(SUBSTITUTE(TEXT(SOURCE!H1727,"????0"),"  ","")," ","")&amp;","&amp; IF(SOURCE!$T$2-3 &gt;= 0, REPT(" ",SOURCE!$T$2-3-5), "")&amp;
      SOURCE!I1727&amp;" | "&amp; IF(SOURCE!$U$2-LEN(SOURCE!I1727) &gt;= 0, REPT(" ",SOURCE!$U$2-LEN(SOURCE!I1727)), "")&amp;
      SOURCE!J1727&amp;      IF(SOURCE!$V$2-LEN(SOURCE!J1727) &gt;= 0, REPT(" ",SOURCE!$V$2-LEN(SOURCE!J1727)), "")&amp;
  " | "&amp; SOURCE!K1727&amp;      IF(SOURCE!$X$2-LEN(SOURCE!K1727) &gt;= 0, REPT(" ",SOURCE!$X$2-LEN(SOURCE!K1727)), "")&amp;
      "},"&amp;IF(SOURCE!L1727&lt;&gt;"",""&amp;SOURCE!L1727,"")
 )
)
)</f>
        <v>/* 1689 */  { fnToPolar,                   NOPARAM/*#JM#*/,             STD_RIGHT_ARROW "POL" STD_SUB_o,               STD_RIGHT_ARROW "P" STD_SUB_o,                 (0 &lt;&lt; TAM_MAX_BITS) |     0, CAT_NONE | SLS_ENABLED   | US_ENABLED  },//JM TEXT &amp; point to function to add POLAR/RECT</v>
      </c>
    </row>
    <row r="1728" spans="1:1">
      <c r="A1728" s="168" t="str">
        <f>IF(AND(OR(SOURCE!A1728="",ISBLANK(SOURCE!A1728)),SOURCE!B1728&gt;0),IF(ISBLANK(SOURCE!C1728),"",SOURCE!C1728),
IF(SOURCE!B1728&lt;0,VLOOKUP(SOURCE!B1728,lookups!A$1:B$25,2,0),
  IF(ISBLANK(SOURCE!B1728),
    "",
    "/* "&amp;TEXT(SOURCE!B1728,"???0")&amp;" *"&amp;
      SOURCE!C1728&amp;", "&amp; IF(SOURCE!$O$2-LEN(SOURCE!C1728) &gt;= 0, REPT(" ",SOURCE!$O$2-LEN(SOURCE!C1728)), "")&amp;
      SOURCE!D1728&amp;", "&amp; IF(SOURCE!$P$2-LEN(SOURCE!D1728) &gt;= 0, REPT(" ",SOURCE!$P$2-LEN(SOURCE!D1728)), "")&amp;
      SOURCE!E1728&amp;", "&amp; IF(SOURCE!$Q$2-LEN(SOURCE!E1728) &gt;=0, REPT(" ",SOURCE!$Q$2-LEN(SOURCE!E1728)), "")&amp;
      SOURCE!F1728&amp;", "&amp; IF(SOURCE!$R$2-LEN(SOURCE!F1728) &gt;= 0, REPT(" ",SOURCE!$R$2-LEN(SOURCE!F1728)+2), "")&amp;"("&amp;
      SUBSTITUTE(TEXT(SOURCE!G1728,"??0"),"  ","")&amp;" &lt;&lt; TAM_MAX_BITS) |"&amp; IF(SOURCE!$S$2-3 &gt;= 0, REPT(" ",SOURCE!$S$2-5+4+1-1-LEN(SUBSTITUTE(SUBSTITUTE(TEXT(SOURCE!H1728,"????0"),"  ","")," ",""))), "")&amp;
      SUBSTITUTE(SUBSTITUTE(TEXT(SOURCE!H1728,"????0"),"  ","")," ","")&amp;","&amp; IF(SOURCE!$T$2-3 &gt;= 0, REPT(" ",SOURCE!$T$2-3-5), "")&amp;
      SOURCE!I1728&amp;" | "&amp; IF(SOURCE!$U$2-LEN(SOURCE!I1728) &gt;= 0, REPT(" ",SOURCE!$U$2-LEN(SOURCE!I1728)), "")&amp;
      SOURCE!J1728&amp;      IF(SOURCE!$V$2-LEN(SOURCE!J1728) &gt;= 0, REPT(" ",SOURCE!$V$2-LEN(SOURCE!J1728)), "")&amp;
  " | "&amp; SOURCE!K1728&amp;      IF(SOURCE!$X$2-LEN(SOURCE!K1728) &gt;= 0, REPT(" ",SOURCE!$X$2-LEN(SOURCE!K1728)), "")&amp;
      "},"&amp;IF(SOURCE!L1728&lt;&gt;"",""&amp;SOURCE!L1728,"")
 )
)
)</f>
        <v>/* 1690 */  { itemToBeCoded,               NOPARAM,                     "1690",                                        "1690",                                        (0 &lt;&lt; TAM_MAX_BITS) |     0, CAT_FREE | SLS_ENABLED   | US_ENABLED  },</v>
      </c>
    </row>
    <row r="1729" spans="1:1">
      <c r="A1729" s="168" t="str">
        <f>IF(AND(OR(SOURCE!A1729="",ISBLANK(SOURCE!A1729)),SOURCE!B1729&gt;0),IF(ISBLANK(SOURCE!C1729),"",SOURCE!C1729),
IF(SOURCE!B1729&lt;0,VLOOKUP(SOURCE!B1729,lookups!A$1:B$25,2,0),
  IF(ISBLANK(SOURCE!B1729),
    "",
    "/* "&amp;TEXT(SOURCE!B1729,"???0")&amp;" *"&amp;
      SOURCE!C1729&amp;", "&amp; IF(SOURCE!$O$2-LEN(SOURCE!C1729) &gt;= 0, REPT(" ",SOURCE!$O$2-LEN(SOURCE!C1729)), "")&amp;
      SOURCE!D1729&amp;", "&amp; IF(SOURCE!$P$2-LEN(SOURCE!D1729) &gt;= 0, REPT(" ",SOURCE!$P$2-LEN(SOURCE!D1729)), "")&amp;
      SOURCE!E1729&amp;", "&amp; IF(SOURCE!$Q$2-LEN(SOURCE!E1729) &gt;=0, REPT(" ",SOURCE!$Q$2-LEN(SOURCE!E1729)), "")&amp;
      SOURCE!F1729&amp;", "&amp; IF(SOURCE!$R$2-LEN(SOURCE!F1729) &gt;= 0, REPT(" ",SOURCE!$R$2-LEN(SOURCE!F1729)+2), "")&amp;"("&amp;
      SUBSTITUTE(TEXT(SOURCE!G1729,"??0"),"  ","")&amp;" &lt;&lt; TAM_MAX_BITS) |"&amp; IF(SOURCE!$S$2-3 &gt;= 0, REPT(" ",SOURCE!$S$2-5+4+1-1-LEN(SUBSTITUTE(SUBSTITUTE(TEXT(SOURCE!H1729,"????0"),"  ","")," ",""))), "")&amp;
      SUBSTITUTE(SUBSTITUTE(TEXT(SOURCE!H1729,"????0"),"  ","")," ","")&amp;","&amp; IF(SOURCE!$T$2-3 &gt;= 0, REPT(" ",SOURCE!$T$2-3-5), "")&amp;
      SOURCE!I1729&amp;" | "&amp; IF(SOURCE!$U$2-LEN(SOURCE!I1729) &gt;= 0, REPT(" ",SOURCE!$U$2-LEN(SOURCE!I1729)), "")&amp;
      SOURCE!J1729&amp;      IF(SOURCE!$V$2-LEN(SOURCE!J1729) &gt;= 0, REPT(" ",SOURCE!$V$2-LEN(SOURCE!J1729)), "")&amp;
  " | "&amp; SOURCE!K1729&amp;      IF(SOURCE!$X$2-LEN(SOURCE!K1729) &gt;= 0, REPT(" ",SOURCE!$X$2-LEN(SOURCE!K1729)), "")&amp;
      "},"&amp;IF(SOURCE!L1729&lt;&gt;"",""&amp;SOURCE!L1729,"")
 )
)
)</f>
        <v>/* 1691 */  { fnToReal,                    NOPARAM,                     STD_RIGHT_ARROW "REAL",                        ".d",                                          (0 &lt;&lt; TAM_MAX_BITS) |     0, CAT_FNCT | SLS_ENABLED   | US_ENABLED  },</v>
      </c>
    </row>
    <row r="1730" spans="1:1">
      <c r="A1730" s="168" t="str">
        <f>IF(AND(OR(SOURCE!A1730="",ISBLANK(SOURCE!A1730)),SOURCE!B1730&gt;0),IF(ISBLANK(SOURCE!C1730),"",SOURCE!C1730),
IF(SOURCE!B1730&lt;0,VLOOKUP(SOURCE!B1730,lookups!A$1:B$25,2,0),
  IF(ISBLANK(SOURCE!B1730),
    "",
    "/* "&amp;TEXT(SOURCE!B1730,"???0")&amp;" *"&amp;
      SOURCE!C1730&amp;", "&amp; IF(SOURCE!$O$2-LEN(SOURCE!C1730) &gt;= 0, REPT(" ",SOURCE!$O$2-LEN(SOURCE!C1730)), "")&amp;
      SOURCE!D1730&amp;", "&amp; IF(SOURCE!$P$2-LEN(SOURCE!D1730) &gt;= 0, REPT(" ",SOURCE!$P$2-LEN(SOURCE!D1730)), "")&amp;
      SOURCE!E1730&amp;", "&amp; IF(SOURCE!$Q$2-LEN(SOURCE!E1730) &gt;=0, REPT(" ",SOURCE!$Q$2-LEN(SOURCE!E1730)), "")&amp;
      SOURCE!F1730&amp;", "&amp; IF(SOURCE!$R$2-LEN(SOURCE!F1730) &gt;= 0, REPT(" ",SOURCE!$R$2-LEN(SOURCE!F1730)+2), "")&amp;"("&amp;
      SUBSTITUTE(TEXT(SOURCE!G1730,"??0"),"  ","")&amp;" &lt;&lt; TAM_MAX_BITS) |"&amp; IF(SOURCE!$S$2-3 &gt;= 0, REPT(" ",SOURCE!$S$2-5+4+1-1-LEN(SUBSTITUTE(SUBSTITUTE(TEXT(SOURCE!H1730,"????0"),"  ","")," ",""))), "")&amp;
      SUBSTITUTE(SUBSTITUTE(TEXT(SOURCE!H1730,"????0"),"  ","")," ","")&amp;","&amp; IF(SOURCE!$T$2-3 &gt;= 0, REPT(" ",SOURCE!$T$2-3-5), "")&amp;
      SOURCE!I1730&amp;" | "&amp; IF(SOURCE!$U$2-LEN(SOURCE!I1730) &gt;= 0, REPT(" ",SOURCE!$U$2-LEN(SOURCE!I1730)), "")&amp;
      SOURCE!J1730&amp;      IF(SOURCE!$V$2-LEN(SOURCE!J1730) &gt;= 0, REPT(" ",SOURCE!$V$2-LEN(SOURCE!J1730)), "")&amp;
  " | "&amp; SOURCE!K1730&amp;      IF(SOURCE!$X$2-LEN(SOURCE!K1730) &gt;= 0, REPT(" ",SOURCE!$X$2-LEN(SOURCE!K1730)), "")&amp;
      "},"&amp;IF(SOURCE!L1730&lt;&gt;"",""&amp;SOURCE!L1730,"")
 )
)
)</f>
        <v>/* 1692 */  { fnToRect,                    NOPARAM/*#JM#*/,             STD_RIGHT_ARROW "REC" STD_SUB_o,               "R" STD_LEFT_ARROW STD_SUB_o,                  (0 &lt;&lt; TAM_MAX_BITS) |     0, CAT_NONE | SLS_ENABLED   | US_ENABLED  },//SWAPPED ARROW DIRECTION &amp; JM TEXT &amp; point to function to add POLAR/RECT</v>
      </c>
    </row>
    <row r="1731" spans="1:1">
      <c r="A1731" s="168" t="str">
        <f>IF(AND(OR(SOURCE!A1731="",ISBLANK(SOURCE!A1731)),SOURCE!B1731&gt;0),IF(ISBLANK(SOURCE!C1731),"",SOURCE!C1731),
IF(SOURCE!B1731&lt;0,VLOOKUP(SOURCE!B1731,lookups!A$1:B$25,2,0),
  IF(ISBLANK(SOURCE!B1731),
    "",
    "/* "&amp;TEXT(SOURCE!B1731,"???0")&amp;" *"&amp;
      SOURCE!C1731&amp;", "&amp; IF(SOURCE!$O$2-LEN(SOURCE!C1731) &gt;= 0, REPT(" ",SOURCE!$O$2-LEN(SOURCE!C1731)), "")&amp;
      SOURCE!D1731&amp;", "&amp; IF(SOURCE!$P$2-LEN(SOURCE!D1731) &gt;= 0, REPT(" ",SOURCE!$P$2-LEN(SOURCE!D1731)), "")&amp;
      SOURCE!E1731&amp;", "&amp; IF(SOURCE!$Q$2-LEN(SOURCE!E1731) &gt;=0, REPT(" ",SOURCE!$Q$2-LEN(SOURCE!E1731)), "")&amp;
      SOURCE!F1731&amp;", "&amp; IF(SOURCE!$R$2-LEN(SOURCE!F1731) &gt;= 0, REPT(" ",SOURCE!$R$2-LEN(SOURCE!F1731)+2), "")&amp;"("&amp;
      SUBSTITUTE(TEXT(SOURCE!G1731,"??0"),"  ","")&amp;" &lt;&lt; TAM_MAX_BITS) |"&amp; IF(SOURCE!$S$2-3 &gt;= 0, REPT(" ",SOURCE!$S$2-5+4+1-1-LEN(SUBSTITUTE(SUBSTITUTE(TEXT(SOURCE!H1731,"????0"),"  ","")," ",""))), "")&amp;
      SUBSTITUTE(SUBSTITUTE(TEXT(SOURCE!H1731,"????0"),"  ","")," ","")&amp;","&amp; IF(SOURCE!$T$2-3 &gt;= 0, REPT(" ",SOURCE!$T$2-3-5), "")&amp;
      SOURCE!I1731&amp;" | "&amp; IF(SOURCE!$U$2-LEN(SOURCE!I1731) &gt;= 0, REPT(" ",SOURCE!$U$2-LEN(SOURCE!I1731)), "")&amp;
      SOURCE!J1731&amp;      IF(SOURCE!$V$2-LEN(SOURCE!J1731) &gt;= 0, REPT(" ",SOURCE!$V$2-LEN(SOURCE!J1731)), "")&amp;
  " | "&amp; SOURCE!K1731&amp;      IF(SOURCE!$X$2-LEN(SOURCE!K1731) &gt;= 0, REPT(" ",SOURCE!$X$2-LEN(SOURCE!K1731)), "")&amp;
      "},"&amp;IF(SOURCE!L1731&lt;&gt;"",""&amp;SOURCE!L1731,"")
 )
)
)</f>
        <v>/* 1693 */  { fnCvtDegToDms,               NOPARAM,                     "D" STD_RIGHT_ARROW "D.MS",                    "D" STD_RIGHT_ARROW "D.MS",                    (0 &lt;&lt; TAM_MAX_BITS) |     0, CAT_FNCT | SLS_ENABLED   | US_ENABLED  },</v>
      </c>
    </row>
    <row r="1732" spans="1:1">
      <c r="A1732" s="168" t="str">
        <f>IF(AND(OR(SOURCE!A1732="",ISBLANK(SOURCE!A1732)),SOURCE!B1732&gt;0),IF(ISBLANK(SOURCE!C1732),"",SOURCE!C1732),
IF(SOURCE!B1732&lt;0,VLOOKUP(SOURCE!B1732,lookups!A$1:B$25,2,0),
  IF(ISBLANK(SOURCE!B1732),
    "",
    "/* "&amp;TEXT(SOURCE!B1732,"???0")&amp;" *"&amp;
      SOURCE!C1732&amp;", "&amp; IF(SOURCE!$O$2-LEN(SOURCE!C1732) &gt;= 0, REPT(" ",SOURCE!$O$2-LEN(SOURCE!C1732)), "")&amp;
      SOURCE!D1732&amp;", "&amp; IF(SOURCE!$P$2-LEN(SOURCE!D1732) &gt;= 0, REPT(" ",SOURCE!$P$2-LEN(SOURCE!D1732)), "")&amp;
      SOURCE!E1732&amp;", "&amp; IF(SOURCE!$Q$2-LEN(SOURCE!E1732) &gt;=0, REPT(" ",SOURCE!$Q$2-LEN(SOURCE!E1732)), "")&amp;
      SOURCE!F1732&amp;", "&amp; IF(SOURCE!$R$2-LEN(SOURCE!F1732) &gt;= 0, REPT(" ",SOURCE!$R$2-LEN(SOURCE!F1732)+2), "")&amp;"("&amp;
      SUBSTITUTE(TEXT(SOURCE!G1732,"??0"),"  ","")&amp;" &lt;&lt; TAM_MAX_BITS) |"&amp; IF(SOURCE!$S$2-3 &gt;= 0, REPT(" ",SOURCE!$S$2-5+4+1-1-LEN(SUBSTITUTE(SUBSTITUTE(TEXT(SOURCE!H1732,"????0"),"  ","")," ",""))), "")&amp;
      SUBSTITUTE(SUBSTITUTE(TEXT(SOURCE!H1732,"????0"),"  ","")," ","")&amp;","&amp; IF(SOURCE!$T$2-3 &gt;= 0, REPT(" ",SOURCE!$T$2-3-5), "")&amp;
      SOURCE!I1732&amp;" | "&amp; IF(SOURCE!$U$2-LEN(SOURCE!I1732) &gt;= 0, REPT(" ",SOURCE!$U$2-LEN(SOURCE!I1732)), "")&amp;
      SOURCE!J1732&amp;      IF(SOURCE!$V$2-LEN(SOURCE!J1732) &gt;= 0, REPT(" ",SOURCE!$V$2-LEN(SOURCE!J1732)), "")&amp;
  " | "&amp; SOURCE!K1732&amp;      IF(SOURCE!$X$2-LEN(SOURCE!K1732) &gt;= 0, REPT(" ",SOURCE!$X$2-LEN(SOURCE!K1732)), "")&amp;
      "},"&amp;IF(SOURCE!L1732&lt;&gt;"",""&amp;SOURCE!L1732,"")
 )
)
)</f>
        <v>/* 1694 */  { fnShuffle,                   TM_SHUFFLE,                  STD_LEFT_RIGHT_ARROWS,                         STD_LEFT_RIGHT_ARROWS,                         (0 &lt;&lt; TAM_MAX_BITS) |     0, CAT_FNCT | SLS_ENABLED   | US_ENABLED  },</v>
      </c>
    </row>
    <row r="1733" spans="1:1">
      <c r="A1733" s="168" t="str">
        <f>IF(AND(OR(SOURCE!A1733="",ISBLANK(SOURCE!A1733)),SOURCE!B1733&gt;0),IF(ISBLANK(SOURCE!C1733),"",SOURCE!C1733),
IF(SOURCE!B1733&lt;0,VLOOKUP(SOURCE!B1733,lookups!A$1:B$25,2,0),
  IF(ISBLANK(SOURCE!B1733),
    "",
    "/* "&amp;TEXT(SOURCE!B1733,"???0")&amp;" *"&amp;
      SOURCE!C1733&amp;", "&amp; IF(SOURCE!$O$2-LEN(SOURCE!C1733) &gt;= 0, REPT(" ",SOURCE!$O$2-LEN(SOURCE!C1733)), "")&amp;
      SOURCE!D1733&amp;", "&amp; IF(SOURCE!$P$2-LEN(SOURCE!D1733) &gt;= 0, REPT(" ",SOURCE!$P$2-LEN(SOURCE!D1733)), "")&amp;
      SOURCE!E1733&amp;", "&amp; IF(SOURCE!$Q$2-LEN(SOURCE!E1733) &gt;=0, REPT(" ",SOURCE!$Q$2-LEN(SOURCE!E1733)), "")&amp;
      SOURCE!F1733&amp;", "&amp; IF(SOURCE!$R$2-LEN(SOURCE!F1733) &gt;= 0, REPT(" ",SOURCE!$R$2-LEN(SOURCE!F1733)+2), "")&amp;"("&amp;
      SUBSTITUTE(TEXT(SOURCE!G1733,"??0"),"  ","")&amp;" &lt;&lt; TAM_MAX_BITS) |"&amp; IF(SOURCE!$S$2-3 &gt;= 0, REPT(" ",SOURCE!$S$2-5+4+1-1-LEN(SUBSTITUTE(SUBSTITUTE(TEXT(SOURCE!H1733,"????0"),"  ","")," ",""))), "")&amp;
      SUBSTITUTE(SUBSTITUTE(TEXT(SOURCE!H1733,"????0"),"  ","")," ","")&amp;","&amp; IF(SOURCE!$T$2-3 &gt;= 0, REPT(" ",SOURCE!$T$2-3-5), "")&amp;
      SOURCE!I1733&amp;" | "&amp; IF(SOURCE!$U$2-LEN(SOURCE!I1733) &gt;= 0, REPT(" ",SOURCE!$U$2-LEN(SOURCE!I1733)), "")&amp;
      SOURCE!J1733&amp;      IF(SOURCE!$V$2-LEN(SOURCE!J1733) &gt;= 0, REPT(" ",SOURCE!$V$2-LEN(SOURCE!J1733)), "")&amp;
  " | "&amp; SOURCE!K1733&amp;      IF(SOURCE!$X$2-LEN(SOURCE!K1733) &gt;= 0, REPT(" ",SOURCE!$X$2-LEN(SOURCE!K1733)), "")&amp;
      "},"&amp;IF(SOURCE!L1733&lt;&gt;"",""&amp;SOURCE!L1733,"")
 )
)
)</f>
        <v>/* 1695 */  { fnPercent,                   NOPARAM,                     "%",                                           "%",                                           (0 &lt;&lt; TAM_MAX_BITS) |     0, CAT_FNCT | SLS_ENABLED   | US_ENABLED  },</v>
      </c>
    </row>
    <row r="1734" spans="1:1">
      <c r="A1734" s="168" t="str">
        <f>IF(AND(OR(SOURCE!A1734="",ISBLANK(SOURCE!A1734)),SOURCE!B1734&gt;0),IF(ISBLANK(SOURCE!C1734),"",SOURCE!C1734),
IF(SOURCE!B1734&lt;0,VLOOKUP(SOURCE!B1734,lookups!A$1:B$25,2,0),
  IF(ISBLANK(SOURCE!B1734),
    "",
    "/* "&amp;TEXT(SOURCE!B1734,"???0")&amp;" *"&amp;
      SOURCE!C1734&amp;", "&amp; IF(SOURCE!$O$2-LEN(SOURCE!C1734) &gt;= 0, REPT(" ",SOURCE!$O$2-LEN(SOURCE!C1734)), "")&amp;
      SOURCE!D1734&amp;", "&amp; IF(SOURCE!$P$2-LEN(SOURCE!D1734) &gt;= 0, REPT(" ",SOURCE!$P$2-LEN(SOURCE!D1734)), "")&amp;
      SOURCE!E1734&amp;", "&amp; IF(SOURCE!$Q$2-LEN(SOURCE!E1734) &gt;=0, REPT(" ",SOURCE!$Q$2-LEN(SOURCE!E1734)), "")&amp;
      SOURCE!F1734&amp;", "&amp; IF(SOURCE!$R$2-LEN(SOURCE!F1734) &gt;= 0, REPT(" ",SOURCE!$R$2-LEN(SOURCE!F1734)+2), "")&amp;"("&amp;
      SUBSTITUTE(TEXT(SOURCE!G1734,"??0"),"  ","")&amp;" &lt;&lt; TAM_MAX_BITS) |"&amp; IF(SOURCE!$S$2-3 &gt;= 0, REPT(" ",SOURCE!$S$2-5+4+1-1-LEN(SUBSTITUTE(SUBSTITUTE(TEXT(SOURCE!H1734,"????0"),"  ","")," ",""))), "")&amp;
      SUBSTITUTE(SUBSTITUTE(TEXT(SOURCE!H1734,"????0"),"  ","")," ","")&amp;","&amp; IF(SOURCE!$T$2-3 &gt;= 0, REPT(" ",SOURCE!$T$2-3-5), "")&amp;
      SOURCE!I1734&amp;" | "&amp; IF(SOURCE!$U$2-LEN(SOURCE!I1734) &gt;= 0, REPT(" ",SOURCE!$U$2-LEN(SOURCE!I1734)), "")&amp;
      SOURCE!J1734&amp;      IF(SOURCE!$V$2-LEN(SOURCE!J1734) &gt;= 0, REPT(" ",SOURCE!$V$2-LEN(SOURCE!J1734)), "")&amp;
  " | "&amp; SOURCE!K1734&amp;      IF(SOURCE!$X$2-LEN(SOURCE!K1734) &gt;= 0, REPT(" ",SOURCE!$X$2-LEN(SOURCE!K1734)), "")&amp;
      "},"&amp;IF(SOURCE!L1734&lt;&gt;"",""&amp;SOURCE!L1734,"")
 )
)
)</f>
        <v>/* 1696 */  { fnPercentMRR,                NOPARAM,                     "%MRR",                                        "%MRR",                                        (0 &lt;&lt; TAM_MAX_BITS) |     0, CAT_FNCT | SLS_ENABLED   | US_ENABLED  },</v>
      </c>
    </row>
    <row r="1735" spans="1:1">
      <c r="A1735" s="168" t="str">
        <f>IF(AND(OR(SOURCE!A1735="",ISBLANK(SOURCE!A1735)),SOURCE!B1735&gt;0),IF(ISBLANK(SOURCE!C1735),"",SOURCE!C1735),
IF(SOURCE!B1735&lt;0,VLOOKUP(SOURCE!B1735,lookups!A$1:B$25,2,0),
  IF(ISBLANK(SOURCE!B1735),
    "",
    "/* "&amp;TEXT(SOURCE!B1735,"???0")&amp;" *"&amp;
      SOURCE!C1735&amp;", "&amp; IF(SOURCE!$O$2-LEN(SOURCE!C1735) &gt;= 0, REPT(" ",SOURCE!$O$2-LEN(SOURCE!C1735)), "")&amp;
      SOURCE!D1735&amp;", "&amp; IF(SOURCE!$P$2-LEN(SOURCE!D1735) &gt;= 0, REPT(" ",SOURCE!$P$2-LEN(SOURCE!D1735)), "")&amp;
      SOURCE!E1735&amp;", "&amp; IF(SOURCE!$Q$2-LEN(SOURCE!E1735) &gt;=0, REPT(" ",SOURCE!$Q$2-LEN(SOURCE!E1735)), "")&amp;
      SOURCE!F1735&amp;", "&amp; IF(SOURCE!$R$2-LEN(SOURCE!F1735) &gt;= 0, REPT(" ",SOURCE!$R$2-LEN(SOURCE!F1735)+2), "")&amp;"("&amp;
      SUBSTITUTE(TEXT(SOURCE!G1735,"??0"),"  ","")&amp;" &lt;&lt; TAM_MAX_BITS) |"&amp; IF(SOURCE!$S$2-3 &gt;= 0, REPT(" ",SOURCE!$S$2-5+4+1-1-LEN(SUBSTITUTE(SUBSTITUTE(TEXT(SOURCE!H1735,"????0"),"  ","")," ",""))), "")&amp;
      SUBSTITUTE(SUBSTITUTE(TEXT(SOURCE!H1735,"????0"),"  ","")," ","")&amp;","&amp; IF(SOURCE!$T$2-3 &gt;= 0, REPT(" ",SOURCE!$T$2-3-5), "")&amp;
      SOURCE!I1735&amp;" | "&amp; IF(SOURCE!$U$2-LEN(SOURCE!I1735) &gt;= 0, REPT(" ",SOURCE!$U$2-LEN(SOURCE!I1735)), "")&amp;
      SOURCE!J1735&amp;      IF(SOURCE!$V$2-LEN(SOURCE!J1735) &gt;= 0, REPT(" ",SOURCE!$V$2-LEN(SOURCE!J1735)), "")&amp;
  " | "&amp; SOURCE!K1735&amp;      IF(SOURCE!$X$2-LEN(SOURCE!K1735) &gt;= 0, REPT(" ",SOURCE!$X$2-LEN(SOURCE!K1735)), "")&amp;
      "},"&amp;IF(SOURCE!L1735&lt;&gt;"",""&amp;SOURCE!L1735,"")
 )
)
)</f>
        <v>/* 1697 */  { fnPercentT,                  NOPARAM,                     "%T",                                          "%T",                                          (0 &lt;&lt; TAM_MAX_BITS) |     0, CAT_FNCT | SLS_ENABLED   | US_ENABLED  },</v>
      </c>
    </row>
    <row r="1736" spans="1:1">
      <c r="A1736" s="168" t="str">
        <f>IF(AND(OR(SOURCE!A1736="",ISBLANK(SOURCE!A1736)),SOURCE!B1736&gt;0),IF(ISBLANK(SOURCE!C1736),"",SOURCE!C1736),
IF(SOURCE!B1736&lt;0,VLOOKUP(SOURCE!B1736,lookups!A$1:B$25,2,0),
  IF(ISBLANK(SOURCE!B1736),
    "",
    "/* "&amp;TEXT(SOURCE!B1736,"???0")&amp;" *"&amp;
      SOURCE!C1736&amp;", "&amp; IF(SOURCE!$O$2-LEN(SOURCE!C1736) &gt;= 0, REPT(" ",SOURCE!$O$2-LEN(SOURCE!C1736)), "")&amp;
      SOURCE!D1736&amp;", "&amp; IF(SOURCE!$P$2-LEN(SOURCE!D1736) &gt;= 0, REPT(" ",SOURCE!$P$2-LEN(SOURCE!D1736)), "")&amp;
      SOURCE!E1736&amp;", "&amp; IF(SOURCE!$Q$2-LEN(SOURCE!E1736) &gt;=0, REPT(" ",SOURCE!$Q$2-LEN(SOURCE!E1736)), "")&amp;
      SOURCE!F1736&amp;", "&amp; IF(SOURCE!$R$2-LEN(SOURCE!F1736) &gt;= 0, REPT(" ",SOURCE!$R$2-LEN(SOURCE!F1736)+2), "")&amp;"("&amp;
      SUBSTITUTE(TEXT(SOURCE!G1736,"??0"),"  ","")&amp;" &lt;&lt; TAM_MAX_BITS) |"&amp; IF(SOURCE!$S$2-3 &gt;= 0, REPT(" ",SOURCE!$S$2-5+4+1-1-LEN(SUBSTITUTE(SUBSTITUTE(TEXT(SOURCE!H1736,"????0"),"  ","")," ",""))), "")&amp;
      SUBSTITUTE(SUBSTITUTE(TEXT(SOURCE!H1736,"????0"),"  ","")," ","")&amp;","&amp; IF(SOURCE!$T$2-3 &gt;= 0, REPT(" ",SOURCE!$T$2-3-5), "")&amp;
      SOURCE!I1736&amp;" | "&amp; IF(SOURCE!$U$2-LEN(SOURCE!I1736) &gt;= 0, REPT(" ",SOURCE!$U$2-LEN(SOURCE!I1736)), "")&amp;
      SOURCE!J1736&amp;      IF(SOURCE!$V$2-LEN(SOURCE!J1736) &gt;= 0, REPT(" ",SOURCE!$V$2-LEN(SOURCE!J1736)), "")&amp;
  " | "&amp; SOURCE!K1736&amp;      IF(SOURCE!$X$2-LEN(SOURCE!K1736) &gt;= 0, REPT(" ",SOURCE!$X$2-LEN(SOURCE!K1736)), "")&amp;
      "},"&amp;IF(SOURCE!L1736&lt;&gt;"",""&amp;SOURCE!L1736,"")
 )
)
)</f>
        <v>/* 1698 */  { fnPercentSigma,              NOPARAM,                     "%" STD_SIGMA,                                 "%" STD_SIGMA,                                 (0 &lt;&lt; TAM_MAX_BITS) |     0, CAT_FNCT | SLS_ENABLED   | US_ENABLED  },</v>
      </c>
    </row>
    <row r="1737" spans="1:1">
      <c r="A1737" s="168" t="str">
        <f>IF(AND(OR(SOURCE!A1737="",ISBLANK(SOURCE!A1737)),SOURCE!B1737&gt;0),IF(ISBLANK(SOURCE!C1737),"",SOURCE!C1737),
IF(SOURCE!B1737&lt;0,VLOOKUP(SOURCE!B1737,lookups!A$1:B$25,2,0),
  IF(ISBLANK(SOURCE!B1737),
    "",
    "/* "&amp;TEXT(SOURCE!B1737,"???0")&amp;" *"&amp;
      SOURCE!C1737&amp;", "&amp; IF(SOURCE!$O$2-LEN(SOURCE!C1737) &gt;= 0, REPT(" ",SOURCE!$O$2-LEN(SOURCE!C1737)), "")&amp;
      SOURCE!D1737&amp;", "&amp; IF(SOURCE!$P$2-LEN(SOURCE!D1737) &gt;= 0, REPT(" ",SOURCE!$P$2-LEN(SOURCE!D1737)), "")&amp;
      SOURCE!E1737&amp;", "&amp; IF(SOURCE!$Q$2-LEN(SOURCE!E1737) &gt;=0, REPT(" ",SOURCE!$Q$2-LEN(SOURCE!E1737)), "")&amp;
      SOURCE!F1737&amp;", "&amp; IF(SOURCE!$R$2-LEN(SOURCE!F1737) &gt;= 0, REPT(" ",SOURCE!$R$2-LEN(SOURCE!F1737)+2), "")&amp;"("&amp;
      SUBSTITUTE(TEXT(SOURCE!G1737,"??0"),"  ","")&amp;" &lt;&lt; TAM_MAX_BITS) |"&amp; IF(SOURCE!$S$2-3 &gt;= 0, REPT(" ",SOURCE!$S$2-5+4+1-1-LEN(SUBSTITUTE(SUBSTITUTE(TEXT(SOURCE!H1737,"????0"),"  ","")," ",""))), "")&amp;
      SUBSTITUTE(SUBSTITUTE(TEXT(SOURCE!H1737,"????0"),"  ","")," ","")&amp;","&amp; IF(SOURCE!$T$2-3 &gt;= 0, REPT(" ",SOURCE!$T$2-3-5), "")&amp;
      SOURCE!I1737&amp;" | "&amp; IF(SOURCE!$U$2-LEN(SOURCE!I1737) &gt;= 0, REPT(" ",SOURCE!$U$2-LEN(SOURCE!I1737)), "")&amp;
      SOURCE!J1737&amp;      IF(SOURCE!$V$2-LEN(SOURCE!J1737) &gt;= 0, REPT(" ",SOURCE!$V$2-LEN(SOURCE!J1737)), "")&amp;
  " | "&amp; SOURCE!K1737&amp;      IF(SOURCE!$X$2-LEN(SOURCE!K1737) &gt;= 0, REPT(" ",SOURCE!$X$2-LEN(SOURCE!K1737)), "")&amp;
      "},"&amp;IF(SOURCE!L1737&lt;&gt;"",""&amp;SOURCE!L1737,"")
 )
)
)</f>
        <v>/* 1699 */  { fnPercentPlusMG,             NOPARAM,                     "%+MG",                                        "%+MG",                                        (0 &lt;&lt; TAM_MAX_BITS) |     0, CAT_FNCT | SLS_ENABLED   | US_ENABLED  },</v>
      </c>
    </row>
    <row r="1738" spans="1:1">
      <c r="A1738" s="168" t="str">
        <f>IF(AND(OR(SOURCE!A1738="",ISBLANK(SOURCE!A1738)),SOURCE!B1738&gt;0),IF(ISBLANK(SOURCE!C1738),"",SOURCE!C1738),
IF(SOURCE!B1738&lt;0,VLOOKUP(SOURCE!B1738,lookups!A$1:B$25,2,0),
  IF(ISBLANK(SOURCE!B1738),
    "",
    "/* "&amp;TEXT(SOURCE!B1738,"???0")&amp;" *"&amp;
      SOURCE!C1738&amp;", "&amp; IF(SOURCE!$O$2-LEN(SOURCE!C1738) &gt;= 0, REPT(" ",SOURCE!$O$2-LEN(SOURCE!C1738)), "")&amp;
      SOURCE!D1738&amp;", "&amp; IF(SOURCE!$P$2-LEN(SOURCE!D1738) &gt;= 0, REPT(" ",SOURCE!$P$2-LEN(SOURCE!D1738)), "")&amp;
      SOURCE!E1738&amp;", "&amp; IF(SOURCE!$Q$2-LEN(SOURCE!E1738) &gt;=0, REPT(" ",SOURCE!$Q$2-LEN(SOURCE!E1738)), "")&amp;
      SOURCE!F1738&amp;", "&amp; IF(SOURCE!$R$2-LEN(SOURCE!F1738) &gt;= 0, REPT(" ",SOURCE!$R$2-LEN(SOURCE!F1738)+2), "")&amp;"("&amp;
      SUBSTITUTE(TEXT(SOURCE!G1738,"??0"),"  ","")&amp;" &lt;&lt; TAM_MAX_BITS) |"&amp; IF(SOURCE!$S$2-3 &gt;= 0, REPT(" ",SOURCE!$S$2-5+4+1-1-LEN(SUBSTITUTE(SUBSTITUTE(TEXT(SOURCE!H1738,"????0"),"  ","")," ",""))), "")&amp;
      SUBSTITUTE(SUBSTITUTE(TEXT(SOURCE!H1738,"????0"),"  ","")," ","")&amp;","&amp; IF(SOURCE!$T$2-3 &gt;= 0, REPT(" ",SOURCE!$T$2-3-5), "")&amp;
      SOURCE!I1738&amp;" | "&amp; IF(SOURCE!$U$2-LEN(SOURCE!I1738) &gt;= 0, REPT(" ",SOURCE!$U$2-LEN(SOURCE!I1738)), "")&amp;
      SOURCE!J1738&amp;      IF(SOURCE!$V$2-LEN(SOURCE!J1738) &gt;= 0, REPT(" ",SOURCE!$V$2-LEN(SOURCE!J1738)), "")&amp;
  " | "&amp; SOURCE!K1738&amp;      IF(SOURCE!$X$2-LEN(SOURCE!K1738) &gt;= 0, REPT(" ",SOURCE!$X$2-LEN(SOURCE!K1738)), "")&amp;
      "},"&amp;IF(SOURCE!L1738&lt;&gt;"",""&amp;SOURCE!L1738,"")
 )
)
)</f>
        <v>/* 1700 */  { itemToBeCoded,               NOPARAM,                     STD_INTEGRAL,                                  STD_INTEGRAL,                                  (0 &lt;&lt; TAM_MAX_BITS) |     0, CAT_FNCT | SLS_ENABLED   | US_ENABLED  },</v>
      </c>
    </row>
    <row r="1739" spans="1:1">
      <c r="A1739" s="168" t="str">
        <f>IF(AND(OR(SOURCE!A1739="",ISBLANK(SOURCE!A1739)),SOURCE!B1739&gt;0),IF(ISBLANK(SOURCE!C1739),"",SOURCE!C1739),
IF(SOURCE!B1739&lt;0,VLOOKUP(SOURCE!B1739,lookups!A$1:B$25,2,0),
  IF(ISBLANK(SOURCE!B1739),
    "",
    "/* "&amp;TEXT(SOURCE!B1739,"???0")&amp;" *"&amp;
      SOURCE!C1739&amp;", "&amp; IF(SOURCE!$O$2-LEN(SOURCE!C1739) &gt;= 0, REPT(" ",SOURCE!$O$2-LEN(SOURCE!C1739)), "")&amp;
      SOURCE!D1739&amp;", "&amp; IF(SOURCE!$P$2-LEN(SOURCE!D1739) &gt;= 0, REPT(" ",SOURCE!$P$2-LEN(SOURCE!D1739)), "")&amp;
      SOURCE!E1739&amp;", "&amp; IF(SOURCE!$Q$2-LEN(SOURCE!E1739) &gt;=0, REPT(" ",SOURCE!$Q$2-LEN(SOURCE!E1739)), "")&amp;
      SOURCE!F1739&amp;", "&amp; IF(SOURCE!$R$2-LEN(SOURCE!F1739) &gt;= 0, REPT(" ",SOURCE!$R$2-LEN(SOURCE!F1739)+2), "")&amp;"("&amp;
      SUBSTITUTE(TEXT(SOURCE!G1739,"??0"),"  ","")&amp;" &lt;&lt; TAM_MAX_BITS) |"&amp; IF(SOURCE!$S$2-3 &gt;= 0, REPT(" ",SOURCE!$S$2-5+4+1-1-LEN(SUBSTITUTE(SUBSTITUTE(TEXT(SOURCE!H1739,"????0"),"  ","")," ",""))), "")&amp;
      SUBSTITUTE(SUBSTITUTE(TEXT(SOURCE!H1739,"????0"),"  ","")," ","")&amp;","&amp; IF(SOURCE!$T$2-3 &gt;= 0, REPT(" ",SOURCE!$T$2-3-5), "")&amp;
      SOURCE!I1739&amp;" | "&amp; IF(SOURCE!$U$2-LEN(SOURCE!I1739) &gt;= 0, REPT(" ",SOURCE!$U$2-LEN(SOURCE!I1739)), "")&amp;
      SOURCE!J1739&amp;      IF(SOURCE!$V$2-LEN(SOURCE!J1739) &gt;= 0, REPT(" ",SOURCE!$V$2-LEN(SOURCE!J1739)), "")&amp;
  " | "&amp; SOURCE!K1739&amp;      IF(SOURCE!$X$2-LEN(SOURCE!K1739) &gt;= 0, REPT(" ",SOURCE!$X$2-LEN(SOURCE!K1739)), "")&amp;
      "},"&amp;IF(SOURCE!L1739&lt;&gt;"",""&amp;SOURCE!L1739,"")
 )
)
)</f>
        <v>/* 1701 */  { fnExpMod,                    NOPARAM,                     "^MOD",                                        "^MOD",                                        (0 &lt;&lt; TAM_MAX_BITS) |     0, CAT_FNCT | SLS_ENABLED   | US_ENABLED  },</v>
      </c>
    </row>
    <row r="1740" spans="1:1">
      <c r="A1740" s="168" t="str">
        <f>IF(AND(OR(SOURCE!A1740="",ISBLANK(SOURCE!A1740)),SOURCE!B1740&gt;0),IF(ISBLANK(SOURCE!C1740),"",SOURCE!C1740),
IF(SOURCE!B1740&lt;0,VLOOKUP(SOURCE!B1740,lookups!A$1:B$25,2,0),
  IF(ISBLANK(SOURCE!B1740),
    "",
    "/* "&amp;TEXT(SOURCE!B1740,"???0")&amp;" *"&amp;
      SOURCE!C1740&amp;", "&amp; IF(SOURCE!$O$2-LEN(SOURCE!C1740) &gt;= 0, REPT(" ",SOURCE!$O$2-LEN(SOURCE!C1740)), "")&amp;
      SOURCE!D1740&amp;", "&amp; IF(SOURCE!$P$2-LEN(SOURCE!D1740) &gt;= 0, REPT(" ",SOURCE!$P$2-LEN(SOURCE!D1740)), "")&amp;
      SOURCE!E1740&amp;", "&amp; IF(SOURCE!$Q$2-LEN(SOURCE!E1740) &gt;=0, REPT(" ",SOURCE!$Q$2-LEN(SOURCE!E1740)), "")&amp;
      SOURCE!F1740&amp;", "&amp; IF(SOURCE!$R$2-LEN(SOURCE!F1740) &gt;= 0, REPT(" ",SOURCE!$R$2-LEN(SOURCE!F1740)+2), "")&amp;"("&amp;
      SUBSTITUTE(TEXT(SOURCE!G1740,"??0"),"  ","")&amp;" &lt;&lt; TAM_MAX_BITS) |"&amp; IF(SOURCE!$S$2-3 &gt;= 0, REPT(" ",SOURCE!$S$2-5+4+1-1-LEN(SUBSTITUTE(SUBSTITUTE(TEXT(SOURCE!H1740,"????0"),"  ","")," ",""))), "")&amp;
      SUBSTITUTE(SUBSTITUTE(TEXT(SOURCE!H1740,"????0"),"  ","")," ","")&amp;","&amp; IF(SOURCE!$T$2-3 &gt;= 0, REPT(" ",SOURCE!$T$2-3-5), "")&amp;
      SOURCE!I1740&amp;" | "&amp; IF(SOURCE!$U$2-LEN(SOURCE!I1740) &gt;= 0, REPT(" ",SOURCE!$U$2-LEN(SOURCE!I1740)), "")&amp;
      SOURCE!J1740&amp;      IF(SOURCE!$V$2-LEN(SOURCE!J1740) &gt;= 0, REPT(" ",SOURCE!$V$2-LEN(SOURCE!J1740)), "")&amp;
  " | "&amp; SOURCE!K1740&amp;      IF(SOURCE!$X$2-LEN(SOURCE!K1740) &gt;= 0, REPT(" ",SOURCE!$X$2-LEN(SOURCE!K1740)), "")&amp;
      "},"&amp;IF(SOURCE!L1740&lt;&gt;"",""&amp;SOURCE!L1740,"")
 )
)
)</f>
        <v>/* 1702 */  { itemToBeCoded,               NOPARAM,                     "|M|",                                         "|M|",                                         (0 &lt;&lt; TAM_MAX_BITS) |     0, CAT_FNCT | SLS_ENABLED   | US_ENABLED  },</v>
      </c>
    </row>
    <row r="1741" spans="1:1">
      <c r="A1741" s="168" t="str">
        <f>IF(AND(OR(SOURCE!A1741="",ISBLANK(SOURCE!A1741)),SOURCE!B1741&gt;0),IF(ISBLANK(SOURCE!C1741),"",SOURCE!C1741),
IF(SOURCE!B1741&lt;0,VLOOKUP(SOURCE!B1741,lookups!A$1:B$25,2,0),
  IF(ISBLANK(SOURCE!B1741),
    "",
    "/* "&amp;TEXT(SOURCE!B1741,"???0")&amp;" *"&amp;
      SOURCE!C1741&amp;", "&amp; IF(SOURCE!$O$2-LEN(SOURCE!C1741) &gt;= 0, REPT(" ",SOURCE!$O$2-LEN(SOURCE!C1741)), "")&amp;
      SOURCE!D1741&amp;", "&amp; IF(SOURCE!$P$2-LEN(SOURCE!D1741) &gt;= 0, REPT(" ",SOURCE!$P$2-LEN(SOURCE!D1741)), "")&amp;
      SOURCE!E1741&amp;", "&amp; IF(SOURCE!$Q$2-LEN(SOURCE!E1741) &gt;=0, REPT(" ",SOURCE!$Q$2-LEN(SOURCE!E1741)), "")&amp;
      SOURCE!F1741&amp;", "&amp; IF(SOURCE!$R$2-LEN(SOURCE!F1741) &gt;= 0, REPT(" ",SOURCE!$R$2-LEN(SOURCE!F1741)+2), "")&amp;"("&amp;
      SUBSTITUTE(TEXT(SOURCE!G1741,"??0"),"  ","")&amp;" &lt;&lt; TAM_MAX_BITS) |"&amp; IF(SOURCE!$S$2-3 &gt;= 0, REPT(" ",SOURCE!$S$2-5+4+1-1-LEN(SUBSTITUTE(SUBSTITUTE(TEXT(SOURCE!H1741,"????0"),"  ","")," ",""))), "")&amp;
      SUBSTITUTE(SUBSTITUTE(TEXT(SOURCE!H1741,"????0"),"  ","")," ","")&amp;","&amp; IF(SOURCE!$T$2-3 &gt;= 0, REPT(" ",SOURCE!$T$2-3-5), "")&amp;
      SOURCE!I1741&amp;" | "&amp; IF(SOURCE!$U$2-LEN(SOURCE!I1741) &gt;= 0, REPT(" ",SOURCE!$U$2-LEN(SOURCE!I1741)), "")&amp;
      SOURCE!J1741&amp;      IF(SOURCE!$V$2-LEN(SOURCE!J1741) &gt;= 0, REPT(" ",SOURCE!$V$2-LEN(SOURCE!J1741)), "")&amp;
  " | "&amp; SOURCE!K1741&amp;      IF(SOURCE!$X$2-LEN(SOURCE!K1741) &gt;= 0, REPT(" ",SOURCE!$X$2-LEN(SOURCE!K1741)), "")&amp;
      "},"&amp;IF(SOURCE!L1741&lt;&gt;"",""&amp;SOURCE!L1741,"")
 )
)
)</f>
        <v>/* 1703 */  { fnParallel,                  NOPARAM/*#JM#*/,             "|" STD_SPACE_3_PER_EM "|",                    "|" STD_SPACE_3_PER_EM "|",                    (0 &lt;&lt; TAM_MAX_BITS) |     0, CAT_FNCT | SLS_ENABLED   | US_ENABLED  },//JM</v>
      </c>
    </row>
    <row r="1742" spans="1:1">
      <c r="A1742" s="168" t="str">
        <f>IF(AND(OR(SOURCE!A1742="",ISBLANK(SOURCE!A1742)),SOURCE!B1742&gt;0),IF(ISBLANK(SOURCE!C1742),"",SOURCE!C1742),
IF(SOURCE!B1742&lt;0,VLOOKUP(SOURCE!B1742,lookups!A$1:B$25,2,0),
  IF(ISBLANK(SOURCE!B1742),
    "",
    "/* "&amp;TEXT(SOURCE!B1742,"???0")&amp;" *"&amp;
      SOURCE!C1742&amp;", "&amp; IF(SOURCE!$O$2-LEN(SOURCE!C1742) &gt;= 0, REPT(" ",SOURCE!$O$2-LEN(SOURCE!C1742)), "")&amp;
      SOURCE!D1742&amp;", "&amp; IF(SOURCE!$P$2-LEN(SOURCE!D1742) &gt;= 0, REPT(" ",SOURCE!$P$2-LEN(SOURCE!D1742)), "")&amp;
      SOURCE!E1742&amp;", "&amp; IF(SOURCE!$Q$2-LEN(SOURCE!E1742) &gt;=0, REPT(" ",SOURCE!$Q$2-LEN(SOURCE!E1742)), "")&amp;
      SOURCE!F1742&amp;", "&amp; IF(SOURCE!$R$2-LEN(SOURCE!F1742) &gt;= 0, REPT(" ",SOURCE!$R$2-LEN(SOURCE!F1742)+2), "")&amp;"("&amp;
      SUBSTITUTE(TEXT(SOURCE!G1742,"??0"),"  ","")&amp;" &lt;&lt; TAM_MAX_BITS) |"&amp; IF(SOURCE!$S$2-3 &gt;= 0, REPT(" ",SOURCE!$S$2-5+4+1-1-LEN(SUBSTITUTE(SUBSTITUTE(TEXT(SOURCE!H1742,"????0"),"  ","")," ",""))), "")&amp;
      SUBSTITUTE(SUBSTITUTE(TEXT(SOURCE!H1742,"????0"),"  ","")," ","")&amp;","&amp; IF(SOURCE!$T$2-3 &gt;= 0, REPT(" ",SOURCE!$T$2-3-5), "")&amp;
      SOURCE!I1742&amp;" | "&amp; IF(SOURCE!$U$2-LEN(SOURCE!I1742) &gt;= 0, REPT(" ",SOURCE!$U$2-LEN(SOURCE!I1742)), "")&amp;
      SOURCE!J1742&amp;      IF(SOURCE!$V$2-LEN(SOURCE!J1742) &gt;= 0, REPT(" ",SOURCE!$V$2-LEN(SOURCE!J1742)), "")&amp;
  " | "&amp; SOURCE!K1742&amp;      IF(SOURCE!$X$2-LEN(SOURCE!K1742) &gt;= 0, REPT(" ",SOURCE!$X$2-LEN(SOURCE!K1742)), "")&amp;
      "},"&amp;IF(SOURCE!L1742&lt;&gt;"",""&amp;SOURCE!L1742,"")
 )
)
)</f>
        <v>/* 1704 */  { itemToBeCoded,               NOPARAM,                     "[M]" STD_SUP_T,                               "[M]" STD_SUP_T,                               (0 &lt;&lt; TAM_MAX_BITS) |     0, CAT_FNCT | SLS_ENABLED   | US_ENABLED  },</v>
      </c>
    </row>
    <row r="1743" spans="1:1">
      <c r="A1743" s="168" t="str">
        <f>IF(AND(OR(SOURCE!A1743="",ISBLANK(SOURCE!A1743)),SOURCE!B1743&gt;0),IF(ISBLANK(SOURCE!C1743),"",SOURCE!C1743),
IF(SOURCE!B1743&lt;0,VLOOKUP(SOURCE!B1743,lookups!A$1:B$25,2,0),
  IF(ISBLANK(SOURCE!B1743),
    "",
    "/* "&amp;TEXT(SOURCE!B1743,"???0")&amp;" *"&amp;
      SOURCE!C1743&amp;", "&amp; IF(SOURCE!$O$2-LEN(SOURCE!C1743) &gt;= 0, REPT(" ",SOURCE!$O$2-LEN(SOURCE!C1743)), "")&amp;
      SOURCE!D1743&amp;", "&amp; IF(SOURCE!$P$2-LEN(SOURCE!D1743) &gt;= 0, REPT(" ",SOURCE!$P$2-LEN(SOURCE!D1743)), "")&amp;
      SOURCE!E1743&amp;", "&amp; IF(SOURCE!$Q$2-LEN(SOURCE!E1743) &gt;=0, REPT(" ",SOURCE!$Q$2-LEN(SOURCE!E1743)), "")&amp;
      SOURCE!F1743&amp;", "&amp; IF(SOURCE!$R$2-LEN(SOURCE!F1743) &gt;= 0, REPT(" ",SOURCE!$R$2-LEN(SOURCE!F1743)+2), "")&amp;"("&amp;
      SUBSTITUTE(TEXT(SOURCE!G1743,"??0"),"  ","")&amp;" &lt;&lt; TAM_MAX_BITS) |"&amp; IF(SOURCE!$S$2-3 &gt;= 0, REPT(" ",SOURCE!$S$2-5+4+1-1-LEN(SUBSTITUTE(SUBSTITUTE(TEXT(SOURCE!H1743,"????0"),"  ","")," ",""))), "")&amp;
      SUBSTITUTE(SUBSTITUTE(TEXT(SOURCE!H1743,"????0"),"  ","")," ","")&amp;","&amp; IF(SOURCE!$T$2-3 &gt;= 0, REPT(" ",SOURCE!$T$2-3-5), "")&amp;
      SOURCE!I1743&amp;" | "&amp; IF(SOURCE!$U$2-LEN(SOURCE!I1743) &gt;= 0, REPT(" ",SOURCE!$U$2-LEN(SOURCE!I1743)), "")&amp;
      SOURCE!J1743&amp;      IF(SOURCE!$V$2-LEN(SOURCE!J1743) &gt;= 0, REPT(" ",SOURCE!$V$2-LEN(SOURCE!J1743)), "")&amp;
  " | "&amp; SOURCE!K1743&amp;      IF(SOURCE!$X$2-LEN(SOURCE!K1743) &gt;= 0, REPT(" ",SOURCE!$X$2-LEN(SOURCE!K1743)), "")&amp;
      "},"&amp;IF(SOURCE!L1743&lt;&gt;"",""&amp;SOURCE!L1743,"")
 )
)
)</f>
        <v>/* 1705 */  { itemToBeCoded,               NOPARAM,                     "[M]" STD_SUP_MINUS_1,                         "[M]" STD_SUP_MINUS_1,                         (0 &lt;&lt; TAM_MAX_BITS) |     0, CAT_FNCT | SLS_ENABLED   | US_ENABLED  },</v>
      </c>
    </row>
    <row r="1744" spans="1:1">
      <c r="A1744" s="168" t="str">
        <f>IF(AND(OR(SOURCE!A1744="",ISBLANK(SOURCE!A1744)),SOURCE!B1744&gt;0),IF(ISBLANK(SOURCE!C1744),"",SOURCE!C1744),
IF(SOURCE!B1744&lt;0,VLOOKUP(SOURCE!B1744,lookups!A$1:B$25,2,0),
  IF(ISBLANK(SOURCE!B1744),
    "",
    "/* "&amp;TEXT(SOURCE!B1744,"???0")&amp;" *"&amp;
      SOURCE!C1744&amp;", "&amp; IF(SOURCE!$O$2-LEN(SOURCE!C1744) &gt;= 0, REPT(" ",SOURCE!$O$2-LEN(SOURCE!C1744)), "")&amp;
      SOURCE!D1744&amp;", "&amp; IF(SOURCE!$P$2-LEN(SOURCE!D1744) &gt;= 0, REPT(" ",SOURCE!$P$2-LEN(SOURCE!D1744)), "")&amp;
      SOURCE!E1744&amp;", "&amp; IF(SOURCE!$Q$2-LEN(SOURCE!E1744) &gt;=0, REPT(" ",SOURCE!$Q$2-LEN(SOURCE!E1744)), "")&amp;
      SOURCE!F1744&amp;", "&amp; IF(SOURCE!$R$2-LEN(SOURCE!F1744) &gt;= 0, REPT(" ",SOURCE!$R$2-LEN(SOURCE!F1744)+2), "")&amp;"("&amp;
      SUBSTITUTE(TEXT(SOURCE!G1744,"??0"),"  ","")&amp;" &lt;&lt; TAM_MAX_BITS) |"&amp; IF(SOURCE!$S$2-3 &gt;= 0, REPT(" ",SOURCE!$S$2-5+4+1-1-LEN(SUBSTITUTE(SUBSTITUTE(TEXT(SOURCE!H1744,"????0"),"  ","")," ",""))), "")&amp;
      SUBSTITUTE(SUBSTITUTE(TEXT(SOURCE!H1744,"????0"),"  ","")," ","")&amp;","&amp; IF(SOURCE!$T$2-3 &gt;= 0, REPT(" ",SOURCE!$T$2-3-5), "")&amp;
      SOURCE!I1744&amp;" | "&amp; IF(SOURCE!$U$2-LEN(SOURCE!I1744) &gt;= 0, REPT(" ",SOURCE!$U$2-LEN(SOURCE!I1744)), "")&amp;
      SOURCE!J1744&amp;      IF(SOURCE!$V$2-LEN(SOURCE!J1744) &gt;= 0, REPT(" ",SOURCE!$V$2-LEN(SOURCE!J1744)), "")&amp;
  " | "&amp; SOURCE!K1744&amp;      IF(SOURCE!$X$2-LEN(SOURCE!K1744) &gt;= 0, REPT(" ",SOURCE!$X$2-LEN(SOURCE!K1744)), "")&amp;
      "},"&amp;IF(SOURCE!L1744&lt;&gt;"",""&amp;SOURCE!L1744,"")
 )
)
)</f>
        <v>/* 1706 */  { fnArg_all,                   NOPARAM/*#JM#*/,             STD_MEASURED_ANGLE,                            STD_MEASURED_ANGLE,                            (0 &lt;&lt; TAM_MAX_BITS) |     0, CAT_FNCT | SLS_ENABLED   | US_ENABLED  },</v>
      </c>
    </row>
    <row r="1745" spans="1:1">
      <c r="A1745" s="168" t="str">
        <f>IF(AND(OR(SOURCE!A1745="",ISBLANK(SOURCE!A1745)),SOURCE!B1745&gt;0),IF(ISBLANK(SOURCE!C1745),"",SOURCE!C1745),
IF(SOURCE!B1745&lt;0,VLOOKUP(SOURCE!B1745,lookups!A$1:B$25,2,0),
  IF(ISBLANK(SOURCE!B1745),
    "",
    "/* "&amp;TEXT(SOURCE!B1745,"???0")&amp;" *"&amp;
      SOURCE!C1745&amp;", "&amp; IF(SOURCE!$O$2-LEN(SOURCE!C1745) &gt;= 0, REPT(" ",SOURCE!$O$2-LEN(SOURCE!C1745)), "")&amp;
      SOURCE!D1745&amp;", "&amp; IF(SOURCE!$P$2-LEN(SOURCE!D1745) &gt;= 0, REPT(" ",SOURCE!$P$2-LEN(SOURCE!D1745)), "")&amp;
      SOURCE!E1745&amp;", "&amp; IF(SOURCE!$Q$2-LEN(SOURCE!E1745) &gt;=0, REPT(" ",SOURCE!$Q$2-LEN(SOURCE!E1745)), "")&amp;
      SOURCE!F1745&amp;", "&amp; IF(SOURCE!$R$2-LEN(SOURCE!F1745) &gt;= 0, REPT(" ",SOURCE!$R$2-LEN(SOURCE!F1745)+2), "")&amp;"("&amp;
      SUBSTITUTE(TEXT(SOURCE!G1745,"??0"),"  ","")&amp;" &lt;&lt; TAM_MAX_BITS) |"&amp; IF(SOURCE!$S$2-3 &gt;= 0, REPT(" ",SOURCE!$S$2-5+4+1-1-LEN(SUBSTITUTE(SUBSTITUTE(TEXT(SOURCE!H1745,"????0"),"  ","")," ",""))), "")&amp;
      SUBSTITUTE(SUBSTITUTE(TEXT(SOURCE!H1745,"????0"),"  ","")," ","")&amp;","&amp; IF(SOURCE!$T$2-3 &gt;= 0, REPT(" ",SOURCE!$T$2-3-5), "")&amp;
      SOURCE!I1745&amp;" | "&amp; IF(SOURCE!$U$2-LEN(SOURCE!I1745) &gt;= 0, REPT(" ",SOURCE!$U$2-LEN(SOURCE!I1745)), "")&amp;
      SOURCE!J1745&amp;      IF(SOURCE!$V$2-LEN(SOURCE!J1745) &gt;= 0, REPT(" ",SOURCE!$V$2-LEN(SOURCE!J1745)), "")&amp;
  " | "&amp; SOURCE!K1745&amp;      IF(SOURCE!$X$2-LEN(SOURCE!K1745) &gt;= 0, REPT(" ",SOURCE!$X$2-LEN(SOURCE!K1745)), "")&amp;
      "},"&amp;IF(SOURCE!L1745&lt;&gt;"",""&amp;SOURCE!L1745,"")
 )
)
)</f>
        <v>/* 1707 */  { fnCvtToCurrentAngularMode,   amMultPi,                    "MUL" STD_pi STD_RIGHT_ARROW,                  "MUL" STD_pi STD_RIGHT_ARROW,                  (0 &lt;&lt; TAM_MAX_BITS) |     0, CAT_FNCT | SLS_ENABLED   | US_ENABLED  },</v>
      </c>
    </row>
    <row r="1746" spans="1:1">
      <c r="A1746" s="168" t="str">
        <f>IF(AND(OR(SOURCE!A1746="",ISBLANK(SOURCE!A1746)),SOURCE!B1746&gt;0),IF(ISBLANK(SOURCE!C1746),"",SOURCE!C1746),
IF(SOURCE!B1746&lt;0,VLOOKUP(SOURCE!B1746,lookups!A$1:B$25,2,0),
  IF(ISBLANK(SOURCE!B1746),
    "",
    "/* "&amp;TEXT(SOURCE!B1746,"???0")&amp;" *"&amp;
      SOURCE!C1746&amp;", "&amp; IF(SOURCE!$O$2-LEN(SOURCE!C1746) &gt;= 0, REPT(" ",SOURCE!$O$2-LEN(SOURCE!C1746)), "")&amp;
      SOURCE!D1746&amp;", "&amp; IF(SOURCE!$P$2-LEN(SOURCE!D1746) &gt;= 0, REPT(" ",SOURCE!$P$2-LEN(SOURCE!D1746)), "")&amp;
      SOURCE!E1746&amp;", "&amp; IF(SOURCE!$Q$2-LEN(SOURCE!E1746) &gt;=0, REPT(" ",SOURCE!$Q$2-LEN(SOURCE!E1746)), "")&amp;
      SOURCE!F1746&amp;", "&amp; IF(SOURCE!$R$2-LEN(SOURCE!F1746) &gt;= 0, REPT(" ",SOURCE!$R$2-LEN(SOURCE!F1746)+2), "")&amp;"("&amp;
      SUBSTITUTE(TEXT(SOURCE!G1746,"??0"),"  ","")&amp;" &lt;&lt; TAM_MAX_BITS) |"&amp; IF(SOURCE!$S$2-3 &gt;= 0, REPT(" ",SOURCE!$S$2-5+4+1-1-LEN(SUBSTITUTE(SUBSTITUTE(TEXT(SOURCE!H1746,"????0"),"  ","")," ",""))), "")&amp;
      SUBSTITUTE(SUBSTITUTE(TEXT(SOURCE!H1746,"????0"),"  ","")," ","")&amp;","&amp; IF(SOURCE!$T$2-3 &gt;= 0, REPT(" ",SOURCE!$T$2-3-5), "")&amp;
      SOURCE!I1746&amp;" | "&amp; IF(SOURCE!$U$2-LEN(SOURCE!I1746) &gt;= 0, REPT(" ",SOURCE!$U$2-LEN(SOURCE!I1746)), "")&amp;
      SOURCE!J1746&amp;      IF(SOURCE!$V$2-LEN(SOURCE!J1746) &gt;= 0, REPT(" ",SOURCE!$V$2-LEN(SOURCE!J1746)), "")&amp;
  " | "&amp; SOURCE!K1746&amp;      IF(SOURCE!$X$2-LEN(SOURCE!K1746) &gt;= 0, REPT(" ",SOURCE!$X$2-LEN(SOURCE!K1746)), "")&amp;
      "},"&amp;IF(SOURCE!L1746&lt;&gt;"",""&amp;SOURCE!L1746,"")
 )
)
)</f>
        <v>/* 1708 */  { itemToBeCoded,               NOPARAM,                     STD_PRINTER "ADV",                             STD_PRINTER "ADV",                             (0 &lt;&lt; TAM_MAX_BITS) |     0, CAT_FNCT | SLS_ENABLED   | US_ENABLED  },</v>
      </c>
    </row>
    <row r="1747" spans="1:1">
      <c r="A1747" s="168" t="str">
        <f>IF(AND(OR(SOURCE!A1747="",ISBLANK(SOURCE!A1747)),SOURCE!B1747&gt;0),IF(ISBLANK(SOURCE!C1747),"",SOURCE!C1747),
IF(SOURCE!B1747&lt;0,VLOOKUP(SOURCE!B1747,lookups!A$1:B$25,2,0),
  IF(ISBLANK(SOURCE!B1747),
    "",
    "/* "&amp;TEXT(SOURCE!B1747,"???0")&amp;" *"&amp;
      SOURCE!C1747&amp;", "&amp; IF(SOURCE!$O$2-LEN(SOURCE!C1747) &gt;= 0, REPT(" ",SOURCE!$O$2-LEN(SOURCE!C1747)), "")&amp;
      SOURCE!D1747&amp;", "&amp; IF(SOURCE!$P$2-LEN(SOURCE!D1747) &gt;= 0, REPT(" ",SOURCE!$P$2-LEN(SOURCE!D1747)), "")&amp;
      SOURCE!E1747&amp;", "&amp; IF(SOURCE!$Q$2-LEN(SOURCE!E1747) &gt;=0, REPT(" ",SOURCE!$Q$2-LEN(SOURCE!E1747)), "")&amp;
      SOURCE!F1747&amp;", "&amp; IF(SOURCE!$R$2-LEN(SOURCE!F1747) &gt;= 0, REPT(" ",SOURCE!$R$2-LEN(SOURCE!F1747)+2), "")&amp;"("&amp;
      SUBSTITUTE(TEXT(SOURCE!G1747,"??0"),"  ","")&amp;" &lt;&lt; TAM_MAX_BITS) |"&amp; IF(SOURCE!$S$2-3 &gt;= 0, REPT(" ",SOURCE!$S$2-5+4+1-1-LEN(SUBSTITUTE(SUBSTITUTE(TEXT(SOURCE!H1747,"????0"),"  ","")," ",""))), "")&amp;
      SUBSTITUTE(SUBSTITUTE(TEXT(SOURCE!H1747,"????0"),"  ","")," ","")&amp;","&amp; IF(SOURCE!$T$2-3 &gt;= 0, REPT(" ",SOURCE!$T$2-3-5), "")&amp;
      SOURCE!I1747&amp;" | "&amp; IF(SOURCE!$U$2-LEN(SOURCE!I1747) &gt;= 0, REPT(" ",SOURCE!$U$2-LEN(SOURCE!I1747)), "")&amp;
      SOURCE!J1747&amp;      IF(SOURCE!$V$2-LEN(SOURCE!J1747) &gt;= 0, REPT(" ",SOURCE!$V$2-LEN(SOURCE!J1747)), "")&amp;
  " | "&amp; SOURCE!K1747&amp;      IF(SOURCE!$X$2-LEN(SOURCE!K1747) &gt;= 0, REPT(" ",SOURCE!$X$2-LEN(SOURCE!K1747)), "")&amp;
      "},"&amp;IF(SOURCE!L1747&lt;&gt;"",""&amp;SOURCE!L1747,"")
 )
)
)</f>
        <v>/* 1709 */  { itemToBeCoded,               NOPARAM,                     STD_PRINTER "CHAR",                            STD_PRINTER "CHAR",                            (0 &lt;&lt; TAM_MAX_BITS) |     0, CAT_FNCT | SLS_ENABLED   | US_ENABLED  },</v>
      </c>
    </row>
    <row r="1748" spans="1:1">
      <c r="A1748" s="168" t="str">
        <f>IF(AND(OR(SOURCE!A1748="",ISBLANK(SOURCE!A1748)),SOURCE!B1748&gt;0),IF(ISBLANK(SOURCE!C1748),"",SOURCE!C1748),
IF(SOURCE!B1748&lt;0,VLOOKUP(SOURCE!B1748,lookups!A$1:B$25,2,0),
  IF(ISBLANK(SOURCE!B1748),
    "",
    "/* "&amp;TEXT(SOURCE!B1748,"???0")&amp;" *"&amp;
      SOURCE!C1748&amp;", "&amp; IF(SOURCE!$O$2-LEN(SOURCE!C1748) &gt;= 0, REPT(" ",SOURCE!$O$2-LEN(SOURCE!C1748)), "")&amp;
      SOURCE!D1748&amp;", "&amp; IF(SOURCE!$P$2-LEN(SOURCE!D1748) &gt;= 0, REPT(" ",SOURCE!$P$2-LEN(SOURCE!D1748)), "")&amp;
      SOURCE!E1748&amp;", "&amp; IF(SOURCE!$Q$2-LEN(SOURCE!E1748) &gt;=0, REPT(" ",SOURCE!$Q$2-LEN(SOURCE!E1748)), "")&amp;
      SOURCE!F1748&amp;", "&amp; IF(SOURCE!$R$2-LEN(SOURCE!F1748) &gt;= 0, REPT(" ",SOURCE!$R$2-LEN(SOURCE!F1748)+2), "")&amp;"("&amp;
      SUBSTITUTE(TEXT(SOURCE!G1748,"??0"),"  ","")&amp;" &lt;&lt; TAM_MAX_BITS) |"&amp; IF(SOURCE!$S$2-3 &gt;= 0, REPT(" ",SOURCE!$S$2-5+4+1-1-LEN(SUBSTITUTE(SUBSTITUTE(TEXT(SOURCE!H1748,"????0"),"  ","")," ",""))), "")&amp;
      SUBSTITUTE(SUBSTITUTE(TEXT(SOURCE!H1748,"????0"),"  ","")," ","")&amp;","&amp; IF(SOURCE!$T$2-3 &gt;= 0, REPT(" ",SOURCE!$T$2-3-5), "")&amp;
      SOURCE!I1748&amp;" | "&amp; IF(SOURCE!$U$2-LEN(SOURCE!I1748) &gt;= 0, REPT(" ",SOURCE!$U$2-LEN(SOURCE!I1748)), "")&amp;
      SOURCE!J1748&amp;      IF(SOURCE!$V$2-LEN(SOURCE!J1748) &gt;= 0, REPT(" ",SOURCE!$V$2-LEN(SOURCE!J1748)), "")&amp;
  " | "&amp; SOURCE!K1748&amp;      IF(SOURCE!$X$2-LEN(SOURCE!K1748) &gt;= 0, REPT(" ",SOURCE!$X$2-LEN(SOURCE!K1748)), "")&amp;
      "},"&amp;IF(SOURCE!L1748&lt;&gt;"",""&amp;SOURCE!L1748,"")
 )
)
)</f>
        <v>/* 1710 */  { itemToBeCoded,               NOPARAM,                     STD_PRINTER "DLAY",                            STD_PRINTER "DLAY",                            (0 &lt;&lt; TAM_MAX_BITS) |     0, CAT_FNCT | SLS_ENABLED   | US_ENABLED  },</v>
      </c>
    </row>
    <row r="1749" spans="1:1">
      <c r="A1749" s="168" t="str">
        <f>IF(AND(OR(SOURCE!A1749="",ISBLANK(SOURCE!A1749)),SOURCE!B1749&gt;0),IF(ISBLANK(SOURCE!C1749),"",SOURCE!C1749),
IF(SOURCE!B1749&lt;0,VLOOKUP(SOURCE!B1749,lookups!A$1:B$25,2,0),
  IF(ISBLANK(SOURCE!B1749),
    "",
    "/* "&amp;TEXT(SOURCE!B1749,"???0")&amp;" *"&amp;
      SOURCE!C1749&amp;", "&amp; IF(SOURCE!$O$2-LEN(SOURCE!C1749) &gt;= 0, REPT(" ",SOURCE!$O$2-LEN(SOURCE!C1749)), "")&amp;
      SOURCE!D1749&amp;", "&amp; IF(SOURCE!$P$2-LEN(SOURCE!D1749) &gt;= 0, REPT(" ",SOURCE!$P$2-LEN(SOURCE!D1749)), "")&amp;
      SOURCE!E1749&amp;", "&amp; IF(SOURCE!$Q$2-LEN(SOURCE!E1749) &gt;=0, REPT(" ",SOURCE!$Q$2-LEN(SOURCE!E1749)), "")&amp;
      SOURCE!F1749&amp;", "&amp; IF(SOURCE!$R$2-LEN(SOURCE!F1749) &gt;= 0, REPT(" ",SOURCE!$R$2-LEN(SOURCE!F1749)+2), "")&amp;"("&amp;
      SUBSTITUTE(TEXT(SOURCE!G1749,"??0"),"  ","")&amp;" &lt;&lt; TAM_MAX_BITS) |"&amp; IF(SOURCE!$S$2-3 &gt;= 0, REPT(" ",SOURCE!$S$2-5+4+1-1-LEN(SUBSTITUTE(SUBSTITUTE(TEXT(SOURCE!H1749,"????0"),"  ","")," ",""))), "")&amp;
      SUBSTITUTE(SUBSTITUTE(TEXT(SOURCE!H1749,"????0"),"  ","")," ","")&amp;","&amp; IF(SOURCE!$T$2-3 &gt;= 0, REPT(" ",SOURCE!$T$2-3-5), "")&amp;
      SOURCE!I1749&amp;" | "&amp; IF(SOURCE!$U$2-LEN(SOURCE!I1749) &gt;= 0, REPT(" ",SOURCE!$U$2-LEN(SOURCE!I1749)), "")&amp;
      SOURCE!J1749&amp;      IF(SOURCE!$V$2-LEN(SOURCE!J1749) &gt;= 0, REPT(" ",SOURCE!$V$2-LEN(SOURCE!J1749)), "")&amp;
  " | "&amp; SOURCE!K1749&amp;      IF(SOURCE!$X$2-LEN(SOURCE!K1749) &gt;= 0, REPT(" ",SOURCE!$X$2-LEN(SOURCE!K1749)), "")&amp;
      "},"&amp;IF(SOURCE!L1749&lt;&gt;"",""&amp;SOURCE!L1749,"")
 )
)
)</f>
        <v>/* 1711 */  { itemToBeCoded,               NOPARAM,                     STD_PRINTER "LCD",                             STD_PRINTER "LCD",                             (0 &lt;&lt; TAM_MAX_BITS) |     0, CAT_FNCT | SLS_ENABLED   | US_ENABLED  },</v>
      </c>
    </row>
    <row r="1750" spans="1:1">
      <c r="A1750" s="168" t="str">
        <f>IF(AND(OR(SOURCE!A1750="",ISBLANK(SOURCE!A1750)),SOURCE!B1750&gt;0),IF(ISBLANK(SOURCE!C1750),"",SOURCE!C1750),
IF(SOURCE!B1750&lt;0,VLOOKUP(SOURCE!B1750,lookups!A$1:B$25,2,0),
  IF(ISBLANK(SOURCE!B1750),
    "",
    "/* "&amp;TEXT(SOURCE!B1750,"???0")&amp;" *"&amp;
      SOURCE!C1750&amp;", "&amp; IF(SOURCE!$O$2-LEN(SOURCE!C1750) &gt;= 0, REPT(" ",SOURCE!$O$2-LEN(SOURCE!C1750)), "")&amp;
      SOURCE!D1750&amp;", "&amp; IF(SOURCE!$P$2-LEN(SOURCE!D1750) &gt;= 0, REPT(" ",SOURCE!$P$2-LEN(SOURCE!D1750)), "")&amp;
      SOURCE!E1750&amp;", "&amp; IF(SOURCE!$Q$2-LEN(SOURCE!E1750) &gt;=0, REPT(" ",SOURCE!$Q$2-LEN(SOURCE!E1750)), "")&amp;
      SOURCE!F1750&amp;", "&amp; IF(SOURCE!$R$2-LEN(SOURCE!F1750) &gt;= 0, REPT(" ",SOURCE!$R$2-LEN(SOURCE!F1750)+2), "")&amp;"("&amp;
      SUBSTITUTE(TEXT(SOURCE!G1750,"??0"),"  ","")&amp;" &lt;&lt; TAM_MAX_BITS) |"&amp; IF(SOURCE!$S$2-3 &gt;= 0, REPT(" ",SOURCE!$S$2-5+4+1-1-LEN(SUBSTITUTE(SUBSTITUTE(TEXT(SOURCE!H1750,"????0"),"  ","")," ",""))), "")&amp;
      SUBSTITUTE(SUBSTITUTE(TEXT(SOURCE!H1750,"????0"),"  ","")," ","")&amp;","&amp; IF(SOURCE!$T$2-3 &gt;= 0, REPT(" ",SOURCE!$T$2-3-5), "")&amp;
      SOURCE!I1750&amp;" | "&amp; IF(SOURCE!$U$2-LEN(SOURCE!I1750) &gt;= 0, REPT(" ",SOURCE!$U$2-LEN(SOURCE!I1750)), "")&amp;
      SOURCE!J1750&amp;      IF(SOURCE!$V$2-LEN(SOURCE!J1750) &gt;= 0, REPT(" ",SOURCE!$V$2-LEN(SOURCE!J1750)), "")&amp;
  " | "&amp; SOURCE!K1750&amp;      IF(SOURCE!$X$2-LEN(SOURCE!K1750) &gt;= 0, REPT(" ",SOURCE!$X$2-LEN(SOURCE!K1750)), "")&amp;
      "},"&amp;IF(SOURCE!L1750&lt;&gt;"",""&amp;SOURCE!L1750,"")
 )
)
)</f>
        <v>/* 1712 */  { itemToBeCoded,               NOPARAM,                     STD_PRINTER "MODE",                            STD_PRINTER "MODE",                            (0 &lt;&lt; TAM_MAX_BITS) |     0, CAT_FNCT | SLS_ENABLED   | US_ENABLED  },</v>
      </c>
    </row>
    <row r="1751" spans="1:1">
      <c r="A1751" s="168" t="str">
        <f>IF(AND(OR(SOURCE!A1751="",ISBLANK(SOURCE!A1751)),SOURCE!B1751&gt;0),IF(ISBLANK(SOURCE!C1751),"",SOURCE!C1751),
IF(SOURCE!B1751&lt;0,VLOOKUP(SOURCE!B1751,lookups!A$1:B$25,2,0),
  IF(ISBLANK(SOURCE!B1751),
    "",
    "/* "&amp;TEXT(SOURCE!B1751,"???0")&amp;" *"&amp;
      SOURCE!C1751&amp;", "&amp; IF(SOURCE!$O$2-LEN(SOURCE!C1751) &gt;= 0, REPT(" ",SOURCE!$O$2-LEN(SOURCE!C1751)), "")&amp;
      SOURCE!D1751&amp;", "&amp; IF(SOURCE!$P$2-LEN(SOURCE!D1751) &gt;= 0, REPT(" ",SOURCE!$P$2-LEN(SOURCE!D1751)), "")&amp;
      SOURCE!E1751&amp;", "&amp; IF(SOURCE!$Q$2-LEN(SOURCE!E1751) &gt;=0, REPT(" ",SOURCE!$Q$2-LEN(SOURCE!E1751)), "")&amp;
      SOURCE!F1751&amp;", "&amp; IF(SOURCE!$R$2-LEN(SOURCE!F1751) &gt;= 0, REPT(" ",SOURCE!$R$2-LEN(SOURCE!F1751)+2), "")&amp;"("&amp;
      SUBSTITUTE(TEXT(SOURCE!G1751,"??0"),"  ","")&amp;" &lt;&lt; TAM_MAX_BITS) |"&amp; IF(SOURCE!$S$2-3 &gt;= 0, REPT(" ",SOURCE!$S$2-5+4+1-1-LEN(SUBSTITUTE(SUBSTITUTE(TEXT(SOURCE!H1751,"????0"),"  ","")," ",""))), "")&amp;
      SUBSTITUTE(SUBSTITUTE(TEXT(SOURCE!H1751,"????0"),"  ","")," ","")&amp;","&amp; IF(SOURCE!$T$2-3 &gt;= 0, REPT(" ",SOURCE!$T$2-3-5), "")&amp;
      SOURCE!I1751&amp;" | "&amp; IF(SOURCE!$U$2-LEN(SOURCE!I1751) &gt;= 0, REPT(" ",SOURCE!$U$2-LEN(SOURCE!I1751)), "")&amp;
      SOURCE!J1751&amp;      IF(SOURCE!$V$2-LEN(SOURCE!J1751) &gt;= 0, REPT(" ",SOURCE!$V$2-LEN(SOURCE!J1751)), "")&amp;
  " | "&amp; SOURCE!K1751&amp;      IF(SOURCE!$X$2-LEN(SOURCE!K1751) &gt;= 0, REPT(" ",SOURCE!$X$2-LEN(SOURCE!K1751)), "")&amp;
      "},"&amp;IF(SOURCE!L1751&lt;&gt;"",""&amp;SOURCE!L1751,"")
 )
)
)</f>
        <v>/* 1713 */  { itemToBeCoded,               NOPARAM,                     STD_PRINTER "PROG",                            STD_PRINTER "PROG",                            (0 &lt;&lt; TAM_MAX_BITS) |     0, CAT_FNCT | SLS_ENABLED   | US_ENABLED  },</v>
      </c>
    </row>
    <row r="1752" spans="1:1">
      <c r="A1752" s="168" t="str">
        <f>IF(AND(OR(SOURCE!A1752="",ISBLANK(SOURCE!A1752)),SOURCE!B1752&gt;0),IF(ISBLANK(SOURCE!C1752),"",SOURCE!C1752),
IF(SOURCE!B1752&lt;0,VLOOKUP(SOURCE!B1752,lookups!A$1:B$25,2,0),
  IF(ISBLANK(SOURCE!B1752),
    "",
    "/* "&amp;TEXT(SOURCE!B1752,"???0")&amp;" *"&amp;
      SOURCE!C1752&amp;", "&amp; IF(SOURCE!$O$2-LEN(SOURCE!C1752) &gt;= 0, REPT(" ",SOURCE!$O$2-LEN(SOURCE!C1752)), "")&amp;
      SOURCE!D1752&amp;", "&amp; IF(SOURCE!$P$2-LEN(SOURCE!D1752) &gt;= 0, REPT(" ",SOURCE!$P$2-LEN(SOURCE!D1752)), "")&amp;
      SOURCE!E1752&amp;", "&amp; IF(SOURCE!$Q$2-LEN(SOURCE!E1752) &gt;=0, REPT(" ",SOURCE!$Q$2-LEN(SOURCE!E1752)), "")&amp;
      SOURCE!F1752&amp;", "&amp; IF(SOURCE!$R$2-LEN(SOURCE!F1752) &gt;= 0, REPT(" ",SOURCE!$R$2-LEN(SOURCE!F1752)+2), "")&amp;"("&amp;
      SUBSTITUTE(TEXT(SOURCE!G1752,"??0"),"  ","")&amp;" &lt;&lt; TAM_MAX_BITS) |"&amp; IF(SOURCE!$S$2-3 &gt;= 0, REPT(" ",SOURCE!$S$2-5+4+1-1-LEN(SUBSTITUTE(SUBSTITUTE(TEXT(SOURCE!H1752,"????0"),"  ","")," ",""))), "")&amp;
      SUBSTITUTE(SUBSTITUTE(TEXT(SOURCE!H1752,"????0"),"  ","")," ","")&amp;","&amp; IF(SOURCE!$T$2-3 &gt;= 0, REPT(" ",SOURCE!$T$2-3-5), "")&amp;
      SOURCE!I1752&amp;" | "&amp; IF(SOURCE!$U$2-LEN(SOURCE!I1752) &gt;= 0, REPT(" ",SOURCE!$U$2-LEN(SOURCE!I1752)), "")&amp;
      SOURCE!J1752&amp;      IF(SOURCE!$V$2-LEN(SOURCE!J1752) &gt;= 0, REPT(" ",SOURCE!$V$2-LEN(SOURCE!J1752)), "")&amp;
  " | "&amp; SOURCE!K1752&amp;      IF(SOURCE!$X$2-LEN(SOURCE!K1752) &gt;= 0, REPT(" ",SOURCE!$X$2-LEN(SOURCE!K1752)), "")&amp;
      "},"&amp;IF(SOURCE!L1752&lt;&gt;"",""&amp;SOURCE!L1752,"")
 )
)
)</f>
        <v>/* 1714 */  { itemToBeCoded,               NOPARAM,                     STD_PRINTER "r",                               STD_PRINTER "r",                               (0 &lt;&lt; TAM_MAX_BITS) |     0, CAT_FNCT | SLS_ENABLED   | US_ENABLED  },</v>
      </c>
    </row>
    <row r="1753" spans="1:1">
      <c r="A1753" s="168" t="str">
        <f>IF(AND(OR(SOURCE!A1753="",ISBLANK(SOURCE!A1753)),SOURCE!B1753&gt;0),IF(ISBLANK(SOURCE!C1753),"",SOURCE!C1753),
IF(SOURCE!B1753&lt;0,VLOOKUP(SOURCE!B1753,lookups!A$1:B$25,2,0),
  IF(ISBLANK(SOURCE!B1753),
    "",
    "/* "&amp;TEXT(SOURCE!B1753,"???0")&amp;" *"&amp;
      SOURCE!C1753&amp;", "&amp; IF(SOURCE!$O$2-LEN(SOURCE!C1753) &gt;= 0, REPT(" ",SOURCE!$O$2-LEN(SOURCE!C1753)), "")&amp;
      SOURCE!D1753&amp;", "&amp; IF(SOURCE!$P$2-LEN(SOURCE!D1753) &gt;= 0, REPT(" ",SOURCE!$P$2-LEN(SOURCE!D1753)), "")&amp;
      SOURCE!E1753&amp;", "&amp; IF(SOURCE!$Q$2-LEN(SOURCE!E1753) &gt;=0, REPT(" ",SOURCE!$Q$2-LEN(SOURCE!E1753)), "")&amp;
      SOURCE!F1753&amp;", "&amp; IF(SOURCE!$R$2-LEN(SOURCE!F1753) &gt;= 0, REPT(" ",SOURCE!$R$2-LEN(SOURCE!F1753)+2), "")&amp;"("&amp;
      SUBSTITUTE(TEXT(SOURCE!G1753,"??0"),"  ","")&amp;" &lt;&lt; TAM_MAX_BITS) |"&amp; IF(SOURCE!$S$2-3 &gt;= 0, REPT(" ",SOURCE!$S$2-5+4+1-1-LEN(SUBSTITUTE(SUBSTITUTE(TEXT(SOURCE!H1753,"????0"),"  ","")," ",""))), "")&amp;
      SUBSTITUTE(SUBSTITUTE(TEXT(SOURCE!H1753,"????0"),"  ","")," ","")&amp;","&amp; IF(SOURCE!$T$2-3 &gt;= 0, REPT(" ",SOURCE!$T$2-3-5), "")&amp;
      SOURCE!I1753&amp;" | "&amp; IF(SOURCE!$U$2-LEN(SOURCE!I1753) &gt;= 0, REPT(" ",SOURCE!$U$2-LEN(SOURCE!I1753)), "")&amp;
      SOURCE!J1753&amp;      IF(SOURCE!$V$2-LEN(SOURCE!J1753) &gt;= 0, REPT(" ",SOURCE!$V$2-LEN(SOURCE!J1753)), "")&amp;
  " | "&amp; SOURCE!K1753&amp;      IF(SOURCE!$X$2-LEN(SOURCE!K1753) &gt;= 0, REPT(" ",SOURCE!$X$2-LEN(SOURCE!K1753)), "")&amp;
      "},"&amp;IF(SOURCE!L1753&lt;&gt;"",""&amp;SOURCE!L1753,"")
 )
)
)</f>
        <v>/* 1715 */  { itemToBeCoded,               NOPARAM,                     STD_PRINTER "REGS",                            STD_PRINTER "REGS",                            (0 &lt;&lt; TAM_MAX_BITS) |     0, CAT_FNCT | SLS_ENABLED   | US_ENABLED  },</v>
      </c>
    </row>
    <row r="1754" spans="1:1">
      <c r="A1754" s="168" t="str">
        <f>IF(AND(OR(SOURCE!A1754="",ISBLANK(SOURCE!A1754)),SOURCE!B1754&gt;0),IF(ISBLANK(SOURCE!C1754),"",SOURCE!C1754),
IF(SOURCE!B1754&lt;0,VLOOKUP(SOURCE!B1754,lookups!A$1:B$25,2,0),
  IF(ISBLANK(SOURCE!B1754),
    "",
    "/* "&amp;TEXT(SOURCE!B1754,"???0")&amp;" *"&amp;
      SOURCE!C1754&amp;", "&amp; IF(SOURCE!$O$2-LEN(SOURCE!C1754) &gt;= 0, REPT(" ",SOURCE!$O$2-LEN(SOURCE!C1754)), "")&amp;
      SOURCE!D1754&amp;", "&amp; IF(SOURCE!$P$2-LEN(SOURCE!D1754) &gt;= 0, REPT(" ",SOURCE!$P$2-LEN(SOURCE!D1754)), "")&amp;
      SOURCE!E1754&amp;", "&amp; IF(SOURCE!$Q$2-LEN(SOURCE!E1754) &gt;=0, REPT(" ",SOURCE!$Q$2-LEN(SOURCE!E1754)), "")&amp;
      SOURCE!F1754&amp;", "&amp; IF(SOURCE!$R$2-LEN(SOURCE!F1754) &gt;= 0, REPT(" ",SOURCE!$R$2-LEN(SOURCE!F1754)+2), "")&amp;"("&amp;
      SUBSTITUTE(TEXT(SOURCE!G1754,"??0"),"  ","")&amp;" &lt;&lt; TAM_MAX_BITS) |"&amp; IF(SOURCE!$S$2-3 &gt;= 0, REPT(" ",SOURCE!$S$2-5+4+1-1-LEN(SUBSTITUTE(SUBSTITUTE(TEXT(SOURCE!H1754,"????0"),"  ","")," ",""))), "")&amp;
      SUBSTITUTE(SUBSTITUTE(TEXT(SOURCE!H1754,"????0"),"  ","")," ","")&amp;","&amp; IF(SOURCE!$T$2-3 &gt;= 0, REPT(" ",SOURCE!$T$2-3-5), "")&amp;
      SOURCE!I1754&amp;" | "&amp; IF(SOURCE!$U$2-LEN(SOURCE!I1754) &gt;= 0, REPT(" ",SOURCE!$U$2-LEN(SOURCE!I1754)), "")&amp;
      SOURCE!J1754&amp;      IF(SOURCE!$V$2-LEN(SOURCE!J1754) &gt;= 0, REPT(" ",SOURCE!$V$2-LEN(SOURCE!J1754)), "")&amp;
  " | "&amp; SOURCE!K1754&amp;      IF(SOURCE!$X$2-LEN(SOURCE!K1754) &gt;= 0, REPT(" ",SOURCE!$X$2-LEN(SOURCE!K1754)), "")&amp;
      "},"&amp;IF(SOURCE!L1754&lt;&gt;"",""&amp;SOURCE!L1754,"")
 )
)
)</f>
        <v>/* 1716 */  { fnP_All_Regs,                1/*#JM#*/,                   STD_PRINTER "STK",                             STD_PRINTER "STK",                             (0 &lt;&lt; TAM_MAX_BITS) |     0, CAT_FNCT | SLS_ENABLED   | US_ENABLED  },</v>
      </c>
    </row>
    <row r="1755" spans="1:1">
      <c r="A1755" s="168" t="str">
        <f>IF(AND(OR(SOURCE!A1755="",ISBLANK(SOURCE!A1755)),SOURCE!B1755&gt;0),IF(ISBLANK(SOURCE!C1755),"",SOURCE!C1755),
IF(SOURCE!B1755&lt;0,VLOOKUP(SOURCE!B1755,lookups!A$1:B$25,2,0),
  IF(ISBLANK(SOURCE!B1755),
    "",
    "/* "&amp;TEXT(SOURCE!B1755,"???0")&amp;" *"&amp;
      SOURCE!C1755&amp;", "&amp; IF(SOURCE!$O$2-LEN(SOURCE!C1755) &gt;= 0, REPT(" ",SOURCE!$O$2-LEN(SOURCE!C1755)), "")&amp;
      SOURCE!D1755&amp;", "&amp; IF(SOURCE!$P$2-LEN(SOURCE!D1755) &gt;= 0, REPT(" ",SOURCE!$P$2-LEN(SOURCE!D1755)), "")&amp;
      SOURCE!E1755&amp;", "&amp; IF(SOURCE!$Q$2-LEN(SOURCE!E1755) &gt;=0, REPT(" ",SOURCE!$Q$2-LEN(SOURCE!E1755)), "")&amp;
      SOURCE!F1755&amp;", "&amp; IF(SOURCE!$R$2-LEN(SOURCE!F1755) &gt;= 0, REPT(" ",SOURCE!$R$2-LEN(SOURCE!F1755)+2), "")&amp;"("&amp;
      SUBSTITUTE(TEXT(SOURCE!G1755,"??0"),"  ","")&amp;" &lt;&lt; TAM_MAX_BITS) |"&amp; IF(SOURCE!$S$2-3 &gt;= 0, REPT(" ",SOURCE!$S$2-5+4+1-1-LEN(SUBSTITUTE(SUBSTITUTE(TEXT(SOURCE!H1755,"????0"),"  ","")," ",""))), "")&amp;
      SUBSTITUTE(SUBSTITUTE(TEXT(SOURCE!H1755,"????0"),"  ","")," ","")&amp;","&amp; IF(SOURCE!$T$2-3 &gt;= 0, REPT(" ",SOURCE!$T$2-3-5), "")&amp;
      SOURCE!I1755&amp;" | "&amp; IF(SOURCE!$U$2-LEN(SOURCE!I1755) &gt;= 0, REPT(" ",SOURCE!$U$2-LEN(SOURCE!I1755)), "")&amp;
      SOURCE!J1755&amp;      IF(SOURCE!$V$2-LEN(SOURCE!J1755) &gt;= 0, REPT(" ",SOURCE!$V$2-LEN(SOURCE!J1755)), "")&amp;
  " | "&amp; SOURCE!K1755&amp;      IF(SOURCE!$X$2-LEN(SOURCE!K1755) &gt;= 0, REPT(" ",SOURCE!$X$2-LEN(SOURCE!K1755)), "")&amp;
      "},"&amp;IF(SOURCE!L1755&lt;&gt;"",""&amp;SOURCE!L1755,"")
 )
)
)</f>
        <v>/* 1717 */  { itemToBeCoded,               NOPARAM,                     STD_PRINTER "TAB",                             STD_PRINTER "TAB",                             (0 &lt;&lt; TAM_MAX_BITS) |     0, CAT_FNCT | SLS_ENABLED   | US_ENABLED  },</v>
      </c>
    </row>
    <row r="1756" spans="1:1">
      <c r="A1756" s="168" t="str">
        <f>IF(AND(OR(SOURCE!A1756="",ISBLANK(SOURCE!A1756)),SOURCE!B1756&gt;0),IF(ISBLANK(SOURCE!C1756),"",SOURCE!C1756),
IF(SOURCE!B1756&lt;0,VLOOKUP(SOURCE!B1756,lookups!A$1:B$25,2,0),
  IF(ISBLANK(SOURCE!B1756),
    "",
    "/* "&amp;TEXT(SOURCE!B1756,"???0")&amp;" *"&amp;
      SOURCE!C1756&amp;", "&amp; IF(SOURCE!$O$2-LEN(SOURCE!C1756) &gt;= 0, REPT(" ",SOURCE!$O$2-LEN(SOURCE!C1756)), "")&amp;
      SOURCE!D1756&amp;", "&amp; IF(SOURCE!$P$2-LEN(SOURCE!D1756) &gt;= 0, REPT(" ",SOURCE!$P$2-LEN(SOURCE!D1756)), "")&amp;
      SOURCE!E1756&amp;", "&amp; IF(SOURCE!$Q$2-LEN(SOURCE!E1756) &gt;=0, REPT(" ",SOURCE!$Q$2-LEN(SOURCE!E1756)), "")&amp;
      SOURCE!F1756&amp;", "&amp; IF(SOURCE!$R$2-LEN(SOURCE!F1756) &gt;= 0, REPT(" ",SOURCE!$R$2-LEN(SOURCE!F1756)+2), "")&amp;"("&amp;
      SUBSTITUTE(TEXT(SOURCE!G1756,"??0"),"  ","")&amp;" &lt;&lt; TAM_MAX_BITS) |"&amp; IF(SOURCE!$S$2-3 &gt;= 0, REPT(" ",SOURCE!$S$2-5+4+1-1-LEN(SUBSTITUTE(SUBSTITUTE(TEXT(SOURCE!H1756,"????0"),"  ","")," ",""))), "")&amp;
      SUBSTITUTE(SUBSTITUTE(TEXT(SOURCE!H1756,"????0"),"  ","")," ","")&amp;","&amp; IF(SOURCE!$T$2-3 &gt;= 0, REPT(" ",SOURCE!$T$2-3-5), "")&amp;
      SOURCE!I1756&amp;" | "&amp; IF(SOURCE!$U$2-LEN(SOURCE!I1756) &gt;= 0, REPT(" ",SOURCE!$U$2-LEN(SOURCE!I1756)), "")&amp;
      SOURCE!J1756&amp;      IF(SOURCE!$V$2-LEN(SOURCE!J1756) &gt;= 0, REPT(" ",SOURCE!$V$2-LEN(SOURCE!J1756)), "")&amp;
  " | "&amp; SOURCE!K1756&amp;      IF(SOURCE!$X$2-LEN(SOURCE!K1756) &gt;= 0, REPT(" ",SOURCE!$X$2-LEN(SOURCE!K1756)), "")&amp;
      "},"&amp;IF(SOURCE!L1756&lt;&gt;"",""&amp;SOURCE!L1756,"")
 )
)
)</f>
        <v>/* 1718 */  { itemToBeCoded,               NOPARAM,                     STD_PRINTER "USER",                            STD_PRINTER "USER",                            (0 &lt;&lt; TAM_MAX_BITS) |     0, CAT_FNCT | SLS_ENABLED   | US_ENABLED  },</v>
      </c>
    </row>
    <row r="1757" spans="1:1">
      <c r="A1757" s="168" t="str">
        <f>IF(AND(OR(SOURCE!A1757="",ISBLANK(SOURCE!A1757)),SOURCE!B1757&gt;0),IF(ISBLANK(SOURCE!C1757),"",SOURCE!C1757),
IF(SOURCE!B1757&lt;0,VLOOKUP(SOURCE!B1757,lookups!A$1:B$25,2,0),
  IF(ISBLANK(SOURCE!B1757),
    "",
    "/* "&amp;TEXT(SOURCE!B1757,"???0")&amp;" *"&amp;
      SOURCE!C1757&amp;", "&amp; IF(SOURCE!$O$2-LEN(SOURCE!C1757) &gt;= 0, REPT(" ",SOURCE!$O$2-LEN(SOURCE!C1757)), "")&amp;
      SOURCE!D1757&amp;", "&amp; IF(SOURCE!$P$2-LEN(SOURCE!D1757) &gt;= 0, REPT(" ",SOURCE!$P$2-LEN(SOURCE!D1757)), "")&amp;
      SOURCE!E1757&amp;", "&amp; IF(SOURCE!$Q$2-LEN(SOURCE!E1757) &gt;=0, REPT(" ",SOURCE!$Q$2-LEN(SOURCE!E1757)), "")&amp;
      SOURCE!F1757&amp;", "&amp; IF(SOURCE!$R$2-LEN(SOURCE!F1757) &gt;= 0, REPT(" ",SOURCE!$R$2-LEN(SOURCE!F1757)+2), "")&amp;"("&amp;
      SUBSTITUTE(TEXT(SOURCE!G1757,"??0"),"  ","")&amp;" &lt;&lt; TAM_MAX_BITS) |"&amp; IF(SOURCE!$S$2-3 &gt;= 0, REPT(" ",SOURCE!$S$2-5+4+1-1-LEN(SUBSTITUTE(SUBSTITUTE(TEXT(SOURCE!H1757,"????0"),"  ","")," ",""))), "")&amp;
      SUBSTITUTE(SUBSTITUTE(TEXT(SOURCE!H1757,"????0"),"  ","")," ","")&amp;","&amp; IF(SOURCE!$T$2-3 &gt;= 0, REPT(" ",SOURCE!$T$2-3-5), "")&amp;
      SOURCE!I1757&amp;" | "&amp; IF(SOURCE!$U$2-LEN(SOURCE!I1757) &gt;= 0, REPT(" ",SOURCE!$U$2-LEN(SOURCE!I1757)), "")&amp;
      SOURCE!J1757&amp;      IF(SOURCE!$V$2-LEN(SOURCE!J1757) &gt;= 0, REPT(" ",SOURCE!$V$2-LEN(SOURCE!J1757)), "")&amp;
  " | "&amp; SOURCE!K1757&amp;      IF(SOURCE!$X$2-LEN(SOURCE!K1757) &gt;= 0, REPT(" ",SOURCE!$X$2-LEN(SOURCE!K1757)), "")&amp;
      "},"&amp;IF(SOURCE!L1757&lt;&gt;"",""&amp;SOURCE!L1757,"")
 )
)
)</f>
        <v>/* 1719 */  { itemToBeCoded,               NOPARAM,                     STD_PRINTER "WIDTH",                           STD_PRINTER "WIDTH",                           (0 &lt;&lt; TAM_MAX_BITS) |     0, CAT_FNCT | SLS_ENABLED   | US_ENABLED  },</v>
      </c>
    </row>
    <row r="1758" spans="1:1">
      <c r="A1758" s="168" t="str">
        <f>IF(AND(OR(SOURCE!A1758="",ISBLANK(SOURCE!A1758)),SOURCE!B1758&gt;0),IF(ISBLANK(SOURCE!C1758),"",SOURCE!C1758),
IF(SOURCE!B1758&lt;0,VLOOKUP(SOURCE!B1758,lookups!A$1:B$25,2,0),
  IF(ISBLANK(SOURCE!B1758),
    "",
    "/* "&amp;TEXT(SOURCE!B1758,"???0")&amp;" *"&amp;
      SOURCE!C1758&amp;", "&amp; IF(SOURCE!$O$2-LEN(SOURCE!C1758) &gt;= 0, REPT(" ",SOURCE!$O$2-LEN(SOURCE!C1758)), "")&amp;
      SOURCE!D1758&amp;", "&amp; IF(SOURCE!$P$2-LEN(SOURCE!D1758) &gt;= 0, REPT(" ",SOURCE!$P$2-LEN(SOURCE!D1758)), "")&amp;
      SOURCE!E1758&amp;", "&amp; IF(SOURCE!$Q$2-LEN(SOURCE!E1758) &gt;=0, REPT(" ",SOURCE!$Q$2-LEN(SOURCE!E1758)), "")&amp;
      SOURCE!F1758&amp;", "&amp; IF(SOURCE!$R$2-LEN(SOURCE!F1758) &gt;= 0, REPT(" ",SOURCE!$R$2-LEN(SOURCE!F1758)+2), "")&amp;"("&amp;
      SUBSTITUTE(TEXT(SOURCE!G1758,"??0"),"  ","")&amp;" &lt;&lt; TAM_MAX_BITS) |"&amp; IF(SOURCE!$S$2-3 &gt;= 0, REPT(" ",SOURCE!$S$2-5+4+1-1-LEN(SUBSTITUTE(SUBSTITUTE(TEXT(SOURCE!H1758,"????0"),"  ","")," ",""))), "")&amp;
      SUBSTITUTE(SUBSTITUTE(TEXT(SOURCE!H1758,"????0"),"  ","")," ","")&amp;","&amp; IF(SOURCE!$T$2-3 &gt;= 0, REPT(" ",SOURCE!$T$2-3-5), "")&amp;
      SOURCE!I1758&amp;" | "&amp; IF(SOURCE!$U$2-LEN(SOURCE!I1758) &gt;= 0, REPT(" ",SOURCE!$U$2-LEN(SOURCE!I1758)), "")&amp;
      SOURCE!J1758&amp;      IF(SOURCE!$V$2-LEN(SOURCE!J1758) &gt;= 0, REPT(" ",SOURCE!$V$2-LEN(SOURCE!J1758)), "")&amp;
  " | "&amp; SOURCE!K1758&amp;      IF(SOURCE!$X$2-LEN(SOURCE!K1758) &gt;= 0, REPT(" ",SOURCE!$X$2-LEN(SOURCE!K1758)), "")&amp;
      "},"&amp;IF(SOURCE!L1758&lt;&gt;"",""&amp;SOURCE!L1758,"")
 )
)
)</f>
        <v>/* 1720 */  { itemToBeCoded,               NOPARAM,                     STD_PRINTER STD_SIGMA,                         STD_PRINTER STD_SIGMA,                         (0 &lt;&lt; TAM_MAX_BITS) |     0, CAT_FNCT | SLS_ENABLED   | US_ENABLED  },</v>
      </c>
    </row>
    <row r="1759" spans="1:1">
      <c r="A1759" s="168" t="str">
        <f>IF(AND(OR(SOURCE!A1759="",ISBLANK(SOURCE!A1759)),SOURCE!B1759&gt;0),IF(ISBLANK(SOURCE!C1759),"",SOURCE!C1759),
IF(SOURCE!B1759&lt;0,VLOOKUP(SOURCE!B1759,lookups!A$1:B$25,2,0),
  IF(ISBLANK(SOURCE!B1759),
    "",
    "/* "&amp;TEXT(SOURCE!B1759,"???0")&amp;" *"&amp;
      SOURCE!C1759&amp;", "&amp; IF(SOURCE!$O$2-LEN(SOURCE!C1759) &gt;= 0, REPT(" ",SOURCE!$O$2-LEN(SOURCE!C1759)), "")&amp;
      SOURCE!D1759&amp;", "&amp; IF(SOURCE!$P$2-LEN(SOURCE!D1759) &gt;= 0, REPT(" ",SOURCE!$P$2-LEN(SOURCE!D1759)), "")&amp;
      SOURCE!E1759&amp;", "&amp; IF(SOURCE!$Q$2-LEN(SOURCE!E1759) &gt;=0, REPT(" ",SOURCE!$Q$2-LEN(SOURCE!E1759)), "")&amp;
      SOURCE!F1759&amp;", "&amp; IF(SOURCE!$R$2-LEN(SOURCE!F1759) &gt;= 0, REPT(" ",SOURCE!$R$2-LEN(SOURCE!F1759)+2), "")&amp;"("&amp;
      SUBSTITUTE(TEXT(SOURCE!G1759,"??0"),"  ","")&amp;" &lt;&lt; TAM_MAX_BITS) |"&amp; IF(SOURCE!$S$2-3 &gt;= 0, REPT(" ",SOURCE!$S$2-5+4+1-1-LEN(SUBSTITUTE(SUBSTITUTE(TEXT(SOURCE!H1759,"????0"),"  ","")," ",""))), "")&amp;
      SUBSTITUTE(SUBSTITUTE(TEXT(SOURCE!H1759,"????0"),"  ","")," ","")&amp;","&amp; IF(SOURCE!$T$2-3 &gt;= 0, REPT(" ",SOURCE!$T$2-3-5), "")&amp;
      SOURCE!I1759&amp;" | "&amp; IF(SOURCE!$U$2-LEN(SOURCE!I1759) &gt;= 0, REPT(" ",SOURCE!$U$2-LEN(SOURCE!I1759)), "")&amp;
      SOURCE!J1759&amp;      IF(SOURCE!$V$2-LEN(SOURCE!J1759) &gt;= 0, REPT(" ",SOURCE!$V$2-LEN(SOURCE!J1759)), "")&amp;
  " | "&amp; SOURCE!K1759&amp;      IF(SOURCE!$X$2-LEN(SOURCE!K1759) &gt;= 0, REPT(" ",SOURCE!$X$2-LEN(SOURCE!K1759)), "")&amp;
      "},"&amp;IF(SOURCE!L1759&lt;&gt;"",""&amp;SOURCE!L1759,"")
 )
)
)</f>
        <v>/* 1721 */  { itemToBeCoded,               NOPARAM,                     STD_PRINTER "#",                               STD_PRINTER "#",                               (0 &lt;&lt; TAM_MAX_BITS) |     0, CAT_FNCT | SLS_ENABLED   | US_ENABLED  },</v>
      </c>
    </row>
    <row r="1760" spans="1:1">
      <c r="A1760" s="168" t="str">
        <f>IF(AND(OR(SOURCE!A1760="",ISBLANK(SOURCE!A1760)),SOURCE!B1760&gt;0),IF(ISBLANK(SOURCE!C1760),"",SOURCE!C1760),
IF(SOURCE!B1760&lt;0,VLOOKUP(SOURCE!B1760,lookups!A$1:B$25,2,0),
  IF(ISBLANK(SOURCE!B1760),
    "",
    "/* "&amp;TEXT(SOURCE!B1760,"???0")&amp;" *"&amp;
      SOURCE!C1760&amp;", "&amp; IF(SOURCE!$O$2-LEN(SOURCE!C1760) &gt;= 0, REPT(" ",SOURCE!$O$2-LEN(SOURCE!C1760)), "")&amp;
      SOURCE!D1760&amp;", "&amp; IF(SOURCE!$P$2-LEN(SOURCE!D1760) &gt;= 0, REPT(" ",SOURCE!$P$2-LEN(SOURCE!D1760)), "")&amp;
      SOURCE!E1760&amp;", "&amp; IF(SOURCE!$Q$2-LEN(SOURCE!E1760) &gt;=0, REPT(" ",SOURCE!$Q$2-LEN(SOURCE!E1760)), "")&amp;
      SOURCE!F1760&amp;", "&amp; IF(SOURCE!$R$2-LEN(SOURCE!F1760) &gt;= 0, REPT(" ",SOURCE!$R$2-LEN(SOURCE!F1760)+2), "")&amp;"("&amp;
      SUBSTITUTE(TEXT(SOURCE!G1760,"??0"),"  ","")&amp;" &lt;&lt; TAM_MAX_BITS) |"&amp; IF(SOURCE!$S$2-3 &gt;= 0, REPT(" ",SOURCE!$S$2-5+4+1-1-LEN(SUBSTITUTE(SUBSTITUTE(TEXT(SOURCE!H1760,"????0"),"  ","")," ",""))), "")&amp;
      SUBSTITUTE(SUBSTITUTE(TEXT(SOURCE!H1760,"????0"),"  ","")," ","")&amp;","&amp; IF(SOURCE!$T$2-3 &gt;= 0, REPT(" ",SOURCE!$T$2-3-5), "")&amp;
      SOURCE!I1760&amp;" | "&amp; IF(SOURCE!$U$2-LEN(SOURCE!I1760) &gt;= 0, REPT(" ",SOURCE!$U$2-LEN(SOURCE!I1760)), "")&amp;
      SOURCE!J1760&amp;      IF(SOURCE!$V$2-LEN(SOURCE!J1760) &gt;= 0, REPT(" ",SOURCE!$V$2-LEN(SOURCE!J1760)), "")&amp;
  " | "&amp; SOURCE!K1760&amp;      IF(SOURCE!$X$2-LEN(SOURCE!K1760) &gt;= 0, REPT(" ",SOURCE!$X$2-LEN(SOURCE!K1760)), "")&amp;
      "},"&amp;IF(SOURCE!L1760&lt;&gt;"",""&amp;SOURCE!L1760,"")
 )
)
)</f>
        <v/>
      </c>
    </row>
    <row r="1761" spans="1:1">
      <c r="A1761" s="168" t="str">
        <f>IF(AND(OR(SOURCE!A1761="",ISBLANK(SOURCE!A1761)),SOURCE!B1761&gt;0),IF(ISBLANK(SOURCE!C1761),"",SOURCE!C1761),
IF(SOURCE!B1761&lt;0,VLOOKUP(SOURCE!B1761,lookups!A$1:B$25,2,0),
  IF(ISBLANK(SOURCE!B1761),
    "",
    "/* "&amp;TEXT(SOURCE!B1761,"???0")&amp;" *"&amp;
      SOURCE!C1761&amp;", "&amp; IF(SOURCE!$O$2-LEN(SOURCE!C1761) &gt;= 0, REPT(" ",SOURCE!$O$2-LEN(SOURCE!C1761)), "")&amp;
      SOURCE!D1761&amp;", "&amp; IF(SOURCE!$P$2-LEN(SOURCE!D1761) &gt;= 0, REPT(" ",SOURCE!$P$2-LEN(SOURCE!D1761)), "")&amp;
      SOURCE!E1761&amp;", "&amp; IF(SOURCE!$Q$2-LEN(SOURCE!E1761) &gt;=0, REPT(" ",SOURCE!$Q$2-LEN(SOURCE!E1761)), "")&amp;
      SOURCE!F1761&amp;", "&amp; IF(SOURCE!$R$2-LEN(SOURCE!F1761) &gt;= 0, REPT(" ",SOURCE!$R$2-LEN(SOURCE!F1761)+2), "")&amp;"("&amp;
      SUBSTITUTE(TEXT(SOURCE!G1761,"??0"),"  ","")&amp;" &lt;&lt; TAM_MAX_BITS) |"&amp; IF(SOURCE!$S$2-3 &gt;= 0, REPT(" ",SOURCE!$S$2-5+4+1-1-LEN(SUBSTITUTE(SUBSTITUTE(TEXT(SOURCE!H1761,"????0"),"  ","")," ",""))), "")&amp;
      SUBSTITUTE(SUBSTITUTE(TEXT(SOURCE!H1761,"????0"),"  ","")," ","")&amp;","&amp; IF(SOURCE!$T$2-3 &gt;= 0, REPT(" ",SOURCE!$T$2-3-5), "")&amp;
      SOURCE!I1761&amp;" | "&amp; IF(SOURCE!$U$2-LEN(SOURCE!I1761) &gt;= 0, REPT(" ",SOURCE!$U$2-LEN(SOURCE!I1761)), "")&amp;
      SOURCE!J1761&amp;      IF(SOURCE!$V$2-LEN(SOURCE!J1761) &gt;= 0, REPT(" ",SOURCE!$V$2-LEN(SOURCE!J1761)), "")&amp;
  " | "&amp; SOURCE!K1761&amp;      IF(SOURCE!$X$2-LEN(SOURCE!K1761) &gt;= 0, REPT(" ",SOURCE!$X$2-LEN(SOURCE!K1761)), "")&amp;
      "},"&amp;IF(SOURCE!L1761&lt;&gt;"",""&amp;SOURCE!L1761,"")
 )
)
)</f>
        <v>/* 1722 */  { fontBrowser,                 NOPARAM,                     "FBR",                                         "FBR",                                         (0 &lt;&lt; TAM_MAX_BITS) |     0, CAT_FNCT | SLS_ENABLED   | US_UNCHANGED}, // Font browser</v>
      </c>
    </row>
    <row r="1762" spans="1:1">
      <c r="A1762" s="168" t="str">
        <f>IF(AND(OR(SOURCE!A1762="",ISBLANK(SOURCE!A1762)),SOURCE!B1762&gt;0),IF(ISBLANK(SOURCE!C1762),"",SOURCE!C1762),
IF(SOURCE!B1762&lt;0,VLOOKUP(SOURCE!B1762,lookups!A$1:B$25,2,0),
  IF(ISBLANK(SOURCE!B1762),
    "",
    "/* "&amp;TEXT(SOURCE!B1762,"???0")&amp;" *"&amp;
      SOURCE!C1762&amp;", "&amp; IF(SOURCE!$O$2-LEN(SOURCE!C1762) &gt;= 0, REPT(" ",SOURCE!$O$2-LEN(SOURCE!C1762)), "")&amp;
      SOURCE!D1762&amp;", "&amp; IF(SOURCE!$P$2-LEN(SOURCE!D1762) &gt;= 0, REPT(" ",SOURCE!$P$2-LEN(SOURCE!D1762)), "")&amp;
      SOURCE!E1762&amp;", "&amp; IF(SOURCE!$Q$2-LEN(SOURCE!E1762) &gt;=0, REPT(" ",SOURCE!$Q$2-LEN(SOURCE!E1762)), "")&amp;
      SOURCE!F1762&amp;", "&amp; IF(SOURCE!$R$2-LEN(SOURCE!F1762) &gt;= 0, REPT(" ",SOURCE!$R$2-LEN(SOURCE!F1762)+2), "")&amp;"("&amp;
      SUBSTITUTE(TEXT(SOURCE!G1762,"??0"),"  ","")&amp;" &lt;&lt; TAM_MAX_BITS) |"&amp; IF(SOURCE!$S$2-3 &gt;= 0, REPT(" ",SOURCE!$S$2-5+4+1-1-LEN(SUBSTITUTE(SUBSTITUTE(TEXT(SOURCE!H1762,"????0"),"  ","")," ",""))), "")&amp;
      SUBSTITUTE(SUBSTITUTE(TEXT(SOURCE!H1762,"????0"),"  ","")," ","")&amp;","&amp; IF(SOURCE!$T$2-3 &gt;= 0, REPT(" ",SOURCE!$T$2-3-5), "")&amp;
      SOURCE!I1762&amp;" | "&amp; IF(SOURCE!$U$2-LEN(SOURCE!I1762) &gt;= 0, REPT(" ",SOURCE!$U$2-LEN(SOURCE!I1762)), "")&amp;
      SOURCE!J1762&amp;      IF(SOURCE!$V$2-LEN(SOURCE!J1762) &gt;= 0, REPT(" ",SOURCE!$V$2-LEN(SOURCE!J1762)), "")&amp;
  " | "&amp; SOURCE!K1762&amp;      IF(SOURCE!$X$2-LEN(SOURCE!K1762) &gt;= 0, REPT(" ",SOURCE!$X$2-LEN(SOURCE!K1762)), "")&amp;
      "},"&amp;IF(SOURCE!L1762&lt;&gt;"",""&amp;SOURCE!L1762,"")
 )
)
)</f>
        <v/>
      </c>
    </row>
    <row r="1763" spans="1:1">
      <c r="A1763" s="168" t="str">
        <f>IF(AND(OR(SOURCE!A1763="",ISBLANK(SOURCE!A1763)),SOURCE!B1763&gt;0),IF(ISBLANK(SOURCE!C1763),"",SOURCE!C1763),
IF(SOURCE!B1763&lt;0,VLOOKUP(SOURCE!B1763,lookups!A$1:B$25,2,0),
  IF(ISBLANK(SOURCE!B1763),
    "",
    "/* "&amp;TEXT(SOURCE!B1763,"???0")&amp;" *"&amp;
      SOURCE!C1763&amp;", "&amp; IF(SOURCE!$O$2-LEN(SOURCE!C1763) &gt;= 0, REPT(" ",SOURCE!$O$2-LEN(SOURCE!C1763)), "")&amp;
      SOURCE!D1763&amp;", "&amp; IF(SOURCE!$P$2-LEN(SOURCE!D1763) &gt;= 0, REPT(" ",SOURCE!$P$2-LEN(SOURCE!D1763)), "")&amp;
      SOURCE!E1763&amp;", "&amp; IF(SOURCE!$Q$2-LEN(SOURCE!E1763) &gt;=0, REPT(" ",SOURCE!$Q$2-LEN(SOURCE!E1763)), "")&amp;
      SOURCE!F1763&amp;", "&amp; IF(SOURCE!$R$2-LEN(SOURCE!F1763) &gt;= 0, REPT(" ",SOURCE!$R$2-LEN(SOURCE!F1763)+2), "")&amp;"("&amp;
      SUBSTITUTE(TEXT(SOURCE!G1763,"??0"),"  ","")&amp;" &lt;&lt; TAM_MAX_BITS) |"&amp; IF(SOURCE!$S$2-3 &gt;= 0, REPT(" ",SOURCE!$S$2-5+4+1-1-LEN(SUBSTITUTE(SUBSTITUTE(TEXT(SOURCE!H1763,"????0"),"  ","")," ",""))), "")&amp;
      SUBSTITUTE(SUBSTITUTE(TEXT(SOURCE!H1763,"????0"),"  ","")," ","")&amp;","&amp; IF(SOURCE!$T$2-3 &gt;= 0, REPT(" ",SOURCE!$T$2-3-5), "")&amp;
      SOURCE!I1763&amp;" | "&amp; IF(SOURCE!$U$2-LEN(SOURCE!I1763) &gt;= 0, REPT(" ",SOURCE!$U$2-LEN(SOURCE!I1763)), "")&amp;
      SOURCE!J1763&amp;      IF(SOURCE!$V$2-LEN(SOURCE!J1763) &gt;= 0, REPT(" ",SOURCE!$V$2-LEN(SOURCE!J1763)), "")&amp;
  " | "&amp; SOURCE!K1763&amp;      IF(SOURCE!$X$2-LEN(SOURCE!K1763) &gt;= 0, REPT(" ",SOURCE!$X$2-LEN(SOURCE!K1763)), "")&amp;
      "},"&amp;IF(SOURCE!L1763&lt;&gt;"",""&amp;SOURCE!L1763,"")
 )
)
)</f>
        <v>/* 1723 */  { fnUndo,                      NOPARAM,                     "UNDO",                                        STD_UNDO,                                      (0 &lt;&lt; TAM_MAX_BITS) |     0, CAT_FNCT | SLS_UNCHANGED | US_UNCHANGED},</v>
      </c>
    </row>
    <row r="1764" spans="1:1">
      <c r="A1764" s="168" t="str">
        <f>IF(AND(OR(SOURCE!A1764="",ISBLANK(SOURCE!A1764)),SOURCE!B1764&gt;0),IF(ISBLANK(SOURCE!C1764),"",SOURCE!C1764),
IF(SOURCE!B1764&lt;0,VLOOKUP(SOURCE!B1764,lookups!A$1:B$25,2,0),
  IF(ISBLANK(SOURCE!B1764),
    "",
    "/* "&amp;TEXT(SOURCE!B1764,"???0")&amp;" *"&amp;
      SOURCE!C1764&amp;", "&amp; IF(SOURCE!$O$2-LEN(SOURCE!C1764) &gt;= 0, REPT(" ",SOURCE!$O$2-LEN(SOURCE!C1764)), "")&amp;
      SOURCE!D1764&amp;", "&amp; IF(SOURCE!$P$2-LEN(SOURCE!D1764) &gt;= 0, REPT(" ",SOURCE!$P$2-LEN(SOURCE!D1764)), "")&amp;
      SOURCE!E1764&amp;", "&amp; IF(SOURCE!$Q$2-LEN(SOURCE!E1764) &gt;=0, REPT(" ",SOURCE!$Q$2-LEN(SOURCE!E1764)), "")&amp;
      SOURCE!F1764&amp;", "&amp; IF(SOURCE!$R$2-LEN(SOURCE!F1764) &gt;= 0, REPT(" ",SOURCE!$R$2-LEN(SOURCE!F1764)+2), "")&amp;"("&amp;
      SUBSTITUTE(TEXT(SOURCE!G1764,"??0"),"  ","")&amp;" &lt;&lt; TAM_MAX_BITS) |"&amp; IF(SOURCE!$S$2-3 &gt;= 0, REPT(" ",SOURCE!$S$2-5+4+1-1-LEN(SUBSTITUTE(SUBSTITUTE(TEXT(SOURCE!H1764,"????0"),"  ","")," ",""))), "")&amp;
      SUBSTITUTE(SUBSTITUTE(TEXT(SOURCE!H1764,"????0"),"  ","")," ","")&amp;","&amp; IF(SOURCE!$T$2-3 &gt;= 0, REPT(" ",SOURCE!$T$2-3-5), "")&amp;
      SOURCE!I1764&amp;" | "&amp; IF(SOURCE!$U$2-LEN(SOURCE!I1764) &gt;= 0, REPT(" ",SOURCE!$U$2-LEN(SOURCE!I1764)), "")&amp;
      SOURCE!J1764&amp;      IF(SOURCE!$V$2-LEN(SOURCE!J1764) &gt;= 0, REPT(" ",SOURCE!$V$2-LEN(SOURCE!J1764)), "")&amp;
  " | "&amp; SOURCE!K1764&amp;      IF(SOURCE!$X$2-LEN(SOURCE!K1764) &gt;= 0, REPT(" ",SOURCE!$X$2-LEN(SOURCE!K1764)), "")&amp;
      "},"&amp;IF(SOURCE!L1764&lt;&gt;"",""&amp;SOURCE!L1764,"")
 )
)
)</f>
        <v>/* 1724 */  { fnPem,                       NOPARAM/*#JM#*/,             "PRGM",                                        "PRGM",                                        (0 &lt;&lt; TAM_MAX_BITS) |     0, CAT_NONE | SLS_ENABLED   | US_CANCEL   },//JM Change P/R to PRGM</v>
      </c>
    </row>
    <row r="1765" spans="1:1">
      <c r="A1765" s="168" t="str">
        <f>IF(AND(OR(SOURCE!A1765="",ISBLANK(SOURCE!A1765)),SOURCE!B1765&gt;0),IF(ISBLANK(SOURCE!C1765),"",SOURCE!C1765),
IF(SOURCE!B1765&lt;0,VLOOKUP(SOURCE!B1765,lookups!A$1:B$25,2,0),
  IF(ISBLANK(SOURCE!B1765),
    "",
    "/* "&amp;TEXT(SOURCE!B1765,"???0")&amp;" *"&amp;
      SOURCE!C1765&amp;", "&amp; IF(SOURCE!$O$2-LEN(SOURCE!C1765) &gt;= 0, REPT(" ",SOURCE!$O$2-LEN(SOURCE!C1765)), "")&amp;
      SOURCE!D1765&amp;", "&amp; IF(SOURCE!$P$2-LEN(SOURCE!D1765) &gt;= 0, REPT(" ",SOURCE!$P$2-LEN(SOURCE!D1765)), "")&amp;
      SOURCE!E1765&amp;", "&amp; IF(SOURCE!$Q$2-LEN(SOURCE!E1765) &gt;=0, REPT(" ",SOURCE!$Q$2-LEN(SOURCE!E1765)), "")&amp;
      SOURCE!F1765&amp;", "&amp; IF(SOURCE!$R$2-LEN(SOURCE!F1765) &gt;= 0, REPT(" ",SOURCE!$R$2-LEN(SOURCE!F1765)+2), "")&amp;"("&amp;
      SUBSTITUTE(TEXT(SOURCE!G1765,"??0"),"  ","")&amp;" &lt;&lt; TAM_MAX_BITS) |"&amp; IF(SOURCE!$S$2-3 &gt;= 0, REPT(" ",SOURCE!$S$2-5+4+1-1-LEN(SUBSTITUTE(SUBSTITUTE(TEXT(SOURCE!H1765,"????0"),"  ","")," ",""))), "")&amp;
      SUBSTITUTE(SUBSTITUTE(TEXT(SOURCE!H1765,"????0"),"  ","")," ","")&amp;","&amp; IF(SOURCE!$T$2-3 &gt;= 0, REPT(" ",SOURCE!$T$2-3-5), "")&amp;
      SOURCE!I1765&amp;" | "&amp; IF(SOURCE!$U$2-LEN(SOURCE!I1765) &gt;= 0, REPT(" ",SOURCE!$U$2-LEN(SOURCE!I1765)), "")&amp;
      SOURCE!J1765&amp;      IF(SOURCE!$V$2-LEN(SOURCE!J1765) &gt;= 0, REPT(" ",SOURCE!$V$2-LEN(SOURCE!J1765)), "")&amp;
  " | "&amp; SOURCE!K1765&amp;      IF(SOURCE!$X$2-LEN(SOURCE!K1765) &gt;= 0, REPT(" ",SOURCE!$X$2-LEN(SOURCE!K1765)), "")&amp;
      "},"&amp;IF(SOURCE!L1765&lt;&gt;"",""&amp;SOURCE!L1765,"")
 )
)
)</f>
        <v>/* 1725 */  { itemToBeCoded,               NOPARAM,                     "R/S",                                         "R/S",                                         (0 &lt;&lt; TAM_MAX_BITS) |     0, CAT_NONE | SLS_ENABLED   | US_UNCHANGED},</v>
      </c>
    </row>
    <row r="1766" spans="1:1">
      <c r="A1766" s="168" t="str">
        <f>IF(AND(OR(SOURCE!A1766="",ISBLANK(SOURCE!A1766)),SOURCE!B1766&gt;0),IF(ISBLANK(SOURCE!C1766),"",SOURCE!C1766),
IF(SOURCE!B1766&lt;0,VLOOKUP(SOURCE!B1766,lookups!A$1:B$25,2,0),
  IF(ISBLANK(SOURCE!B1766),
    "",
    "/* "&amp;TEXT(SOURCE!B1766,"???0")&amp;" *"&amp;
      SOURCE!C1766&amp;", "&amp; IF(SOURCE!$O$2-LEN(SOURCE!C1766) &gt;= 0, REPT(" ",SOURCE!$O$2-LEN(SOURCE!C1766)), "")&amp;
      SOURCE!D1766&amp;", "&amp; IF(SOURCE!$P$2-LEN(SOURCE!D1766) &gt;= 0, REPT(" ",SOURCE!$P$2-LEN(SOURCE!D1766)), "")&amp;
      SOURCE!E1766&amp;", "&amp; IF(SOURCE!$Q$2-LEN(SOURCE!E1766) &gt;=0, REPT(" ",SOURCE!$Q$2-LEN(SOURCE!E1766)), "")&amp;
      SOURCE!F1766&amp;", "&amp; IF(SOURCE!$R$2-LEN(SOURCE!F1766) &gt;= 0, REPT(" ",SOURCE!$R$2-LEN(SOURCE!F1766)+2), "")&amp;"("&amp;
      SUBSTITUTE(TEXT(SOURCE!G1766,"??0"),"  ","")&amp;" &lt;&lt; TAM_MAX_BITS) |"&amp; IF(SOURCE!$S$2-3 &gt;= 0, REPT(" ",SOURCE!$S$2-5+4+1-1-LEN(SUBSTITUTE(SUBSTITUTE(TEXT(SOURCE!H1766,"????0"),"  ","")," ",""))), "")&amp;
      SUBSTITUTE(SUBSTITUTE(TEXT(SOURCE!H1766,"????0"),"  ","")," ","")&amp;","&amp; IF(SOURCE!$T$2-3 &gt;= 0, REPT(" ",SOURCE!$T$2-3-5), "")&amp;
      SOURCE!I1766&amp;" | "&amp; IF(SOURCE!$U$2-LEN(SOURCE!I1766) &gt;= 0, REPT(" ",SOURCE!$U$2-LEN(SOURCE!I1766)), "")&amp;
      SOURCE!J1766&amp;      IF(SOURCE!$V$2-LEN(SOURCE!J1766) &gt;= 0, REPT(" ",SOURCE!$V$2-LEN(SOURCE!J1766)), "")&amp;
  " | "&amp; SOURCE!K1766&amp;      IF(SOURCE!$X$2-LEN(SOURCE!K1766) &gt;= 0, REPT(" ",SOURCE!$X$2-LEN(SOURCE!K1766)), "")&amp;
      "},"&amp;IF(SOURCE!L1766&lt;&gt;"",""&amp;SOURCE!L1766,"")
 )
)
)</f>
        <v>/* 1726 */  { itemToBeCoded,               NOPARAM,                     "1726",                                        "1726",                                        (0 &lt;&lt; TAM_MAX_BITS) |     0, CAT_FREE | SLS_ENABLED   | US_UNCHANGED},</v>
      </c>
    </row>
    <row r="1767" spans="1:1">
      <c r="A1767" s="168" t="str">
        <f>IF(AND(OR(SOURCE!A1767="",ISBLANK(SOURCE!A1767)),SOURCE!B1767&gt;0),IF(ISBLANK(SOURCE!C1767),"",SOURCE!C1767),
IF(SOURCE!B1767&lt;0,VLOOKUP(SOURCE!B1767,lookups!A$1:B$25,2,0),
  IF(ISBLANK(SOURCE!B1767),
    "",
    "/* "&amp;TEXT(SOURCE!B1767,"???0")&amp;" *"&amp;
      SOURCE!C1767&amp;", "&amp; IF(SOURCE!$O$2-LEN(SOURCE!C1767) &gt;= 0, REPT(" ",SOURCE!$O$2-LEN(SOURCE!C1767)), "")&amp;
      SOURCE!D1767&amp;", "&amp; IF(SOURCE!$P$2-LEN(SOURCE!D1767) &gt;= 0, REPT(" ",SOURCE!$P$2-LEN(SOURCE!D1767)), "")&amp;
      SOURCE!E1767&amp;", "&amp; IF(SOURCE!$Q$2-LEN(SOURCE!E1767) &gt;=0, REPT(" ",SOURCE!$Q$2-LEN(SOURCE!E1767)), "")&amp;
      SOURCE!F1767&amp;", "&amp; IF(SOURCE!$R$2-LEN(SOURCE!F1767) &gt;= 0, REPT(" ",SOURCE!$R$2-LEN(SOURCE!F1767)+2), "")&amp;"("&amp;
      SUBSTITUTE(TEXT(SOURCE!G1767,"??0"),"  ","")&amp;" &lt;&lt; TAM_MAX_BITS) |"&amp; IF(SOURCE!$S$2-3 &gt;= 0, REPT(" ",SOURCE!$S$2-5+4+1-1-LEN(SUBSTITUTE(SUBSTITUTE(TEXT(SOURCE!H1767,"????0"),"  ","")," ",""))), "")&amp;
      SUBSTITUTE(SUBSTITUTE(TEXT(SOURCE!H1767,"????0"),"  ","")," ","")&amp;","&amp; IF(SOURCE!$T$2-3 &gt;= 0, REPT(" ",SOURCE!$T$2-3-5), "")&amp;
      SOURCE!I1767&amp;" | "&amp; IF(SOURCE!$U$2-LEN(SOURCE!I1767) &gt;= 0, REPT(" ",SOURCE!$U$2-LEN(SOURCE!I1767)), "")&amp;
      SOURCE!J1767&amp;      IF(SOURCE!$V$2-LEN(SOURCE!J1767) &gt;= 0, REPT(" ",SOURCE!$V$2-LEN(SOURCE!J1767)), "")&amp;
  " | "&amp; SOURCE!K1767&amp;      IF(SOURCE!$X$2-LEN(SOURCE!K1767) &gt;= 0, REPT(" ",SOURCE!$X$2-LEN(SOURCE!K1767)), "")&amp;
      "},"&amp;IF(SOURCE!L1767&lt;&gt;"",""&amp;SOURCE!L1767,"")
 )
)
)</f>
        <v>/* 1727 */  { itemToBeCoded,               NOPARAM,                     "1727",                                        "1727",                                        (0 &lt;&lt; TAM_MAX_BITS) |     0, CAT_FREE | SLS_ENABLED   | US_UNCHANGED},</v>
      </c>
    </row>
    <row r="1768" spans="1:1">
      <c r="A1768" s="168" t="str">
        <f>IF(AND(OR(SOURCE!A1768="",ISBLANK(SOURCE!A1768)),SOURCE!B1768&gt;0),IF(ISBLANK(SOURCE!C1768),"",SOURCE!C1768),
IF(SOURCE!B1768&lt;0,VLOOKUP(SOURCE!B1768,lookups!A$1:B$25,2,0),
  IF(ISBLANK(SOURCE!B1768),
    "",
    "/* "&amp;TEXT(SOURCE!B1768,"???0")&amp;" *"&amp;
      SOURCE!C1768&amp;", "&amp; IF(SOURCE!$O$2-LEN(SOURCE!C1768) &gt;= 0, REPT(" ",SOURCE!$O$2-LEN(SOURCE!C1768)), "")&amp;
      SOURCE!D1768&amp;", "&amp; IF(SOURCE!$P$2-LEN(SOURCE!D1768) &gt;= 0, REPT(" ",SOURCE!$P$2-LEN(SOURCE!D1768)), "")&amp;
      SOURCE!E1768&amp;", "&amp; IF(SOURCE!$Q$2-LEN(SOURCE!E1768) &gt;=0, REPT(" ",SOURCE!$Q$2-LEN(SOURCE!E1768)), "")&amp;
      SOURCE!F1768&amp;", "&amp; IF(SOURCE!$R$2-LEN(SOURCE!F1768) &gt;= 0, REPT(" ",SOURCE!$R$2-LEN(SOURCE!F1768)+2), "")&amp;"("&amp;
      SUBSTITUTE(TEXT(SOURCE!G1768,"??0"),"  ","")&amp;" &lt;&lt; TAM_MAX_BITS) |"&amp; IF(SOURCE!$S$2-3 &gt;= 0, REPT(" ",SOURCE!$S$2-5+4+1-1-LEN(SUBSTITUTE(SUBSTITUTE(TEXT(SOURCE!H1768,"????0"),"  ","")," ",""))), "")&amp;
      SUBSTITUTE(SUBSTITUTE(TEXT(SOURCE!H1768,"????0"),"  ","")," ","")&amp;","&amp; IF(SOURCE!$T$2-3 &gt;= 0, REPT(" ",SOURCE!$T$2-3-5), "")&amp;
      SOURCE!I1768&amp;" | "&amp; IF(SOURCE!$U$2-LEN(SOURCE!I1768) &gt;= 0, REPT(" ",SOURCE!$U$2-LEN(SOURCE!I1768)), "")&amp;
      SOURCE!J1768&amp;      IF(SOURCE!$V$2-LEN(SOURCE!J1768) &gt;= 0, REPT(" ",SOURCE!$V$2-LEN(SOURCE!J1768)), "")&amp;
  " | "&amp; SOURCE!K1768&amp;      IF(SOURCE!$X$2-LEN(SOURCE!K1768) &gt;= 0, REPT(" ",SOURCE!$X$2-LEN(SOURCE!K1768)), "")&amp;
      "},"&amp;IF(SOURCE!L1768&lt;&gt;"",""&amp;SOURCE!L1768,"")
 )
)
)</f>
        <v>/* 1728 */  { itemToBeCoded,               NOPARAM,                     "1728",                                        "1728",                                        (0 &lt;&lt; TAM_MAX_BITS) |     0, CAT_FREE | SLS_ENABLED   | US_UNCHANGED},</v>
      </c>
    </row>
    <row r="1769" spans="1:1">
      <c r="A1769" s="168" t="str">
        <f>IF(AND(OR(SOURCE!A1769="",ISBLANK(SOURCE!A1769)),SOURCE!B1769&gt;0),IF(ISBLANK(SOURCE!C1769),"",SOURCE!C1769),
IF(SOURCE!B1769&lt;0,VLOOKUP(SOURCE!B1769,lookups!A$1:B$25,2,0),
  IF(ISBLANK(SOURCE!B1769),
    "",
    "/* "&amp;TEXT(SOURCE!B1769,"???0")&amp;" *"&amp;
      SOURCE!C1769&amp;", "&amp; IF(SOURCE!$O$2-LEN(SOURCE!C1769) &gt;= 0, REPT(" ",SOURCE!$O$2-LEN(SOURCE!C1769)), "")&amp;
      SOURCE!D1769&amp;", "&amp; IF(SOURCE!$P$2-LEN(SOURCE!D1769) &gt;= 0, REPT(" ",SOURCE!$P$2-LEN(SOURCE!D1769)), "")&amp;
      SOURCE!E1769&amp;", "&amp; IF(SOURCE!$Q$2-LEN(SOURCE!E1769) &gt;=0, REPT(" ",SOURCE!$Q$2-LEN(SOURCE!E1769)), "")&amp;
      SOURCE!F1769&amp;", "&amp; IF(SOURCE!$R$2-LEN(SOURCE!F1769) &gt;= 0, REPT(" ",SOURCE!$R$2-LEN(SOURCE!F1769)+2), "")&amp;"("&amp;
      SUBSTITUTE(TEXT(SOURCE!G1769,"??0"),"  ","")&amp;" &lt;&lt; TAM_MAX_BITS) |"&amp; IF(SOURCE!$S$2-3 &gt;= 0, REPT(" ",SOURCE!$S$2-5+4+1-1-LEN(SUBSTITUTE(SUBSTITUTE(TEXT(SOURCE!H1769,"????0"),"  ","")," ",""))), "")&amp;
      SUBSTITUTE(SUBSTITUTE(TEXT(SOURCE!H1769,"????0"),"  ","")," ","")&amp;","&amp; IF(SOURCE!$T$2-3 &gt;= 0, REPT(" ",SOURCE!$T$2-3-5), "")&amp;
      SOURCE!I1769&amp;" | "&amp; IF(SOURCE!$U$2-LEN(SOURCE!I1769) &gt;= 0, REPT(" ",SOURCE!$U$2-LEN(SOURCE!I1769)), "")&amp;
      SOURCE!J1769&amp;      IF(SOURCE!$V$2-LEN(SOURCE!J1769) &gt;= 0, REPT(" ",SOURCE!$V$2-LEN(SOURCE!J1769)), "")&amp;
  " | "&amp; SOURCE!K1769&amp;      IF(SOURCE!$X$2-LEN(SOURCE!K1769) &gt;= 0, REPT(" ",SOURCE!$X$2-LEN(SOURCE!K1769)), "")&amp;
      "},"&amp;IF(SOURCE!L1769&lt;&gt;"",""&amp;SOURCE!L1769,"")
 )
)
)</f>
        <v>/* 1729 */  { fnFlipFlag,                  FLAG_USER,                   "USER",                                        "USER",                                        (0 &lt;&lt; TAM_MAX_BITS) |     0, CAT_NONE | SLS_ENABLED   | US_UNCHANGED},</v>
      </c>
    </row>
    <row r="1770" spans="1:1">
      <c r="A1770" s="168" t="str">
        <f>IF(AND(OR(SOURCE!A1770="",ISBLANK(SOURCE!A1770)),SOURCE!B1770&gt;0),IF(ISBLANK(SOURCE!C1770),"",SOURCE!C1770),
IF(SOURCE!B1770&lt;0,VLOOKUP(SOURCE!B1770,lookups!A$1:B$25,2,0),
  IF(ISBLANK(SOURCE!B1770),
    "",
    "/* "&amp;TEXT(SOURCE!B1770,"???0")&amp;" *"&amp;
      SOURCE!C1770&amp;", "&amp; IF(SOURCE!$O$2-LEN(SOURCE!C1770) &gt;= 0, REPT(" ",SOURCE!$O$2-LEN(SOURCE!C1770)), "")&amp;
      SOURCE!D1770&amp;", "&amp; IF(SOURCE!$P$2-LEN(SOURCE!D1770) &gt;= 0, REPT(" ",SOURCE!$P$2-LEN(SOURCE!D1770)), "")&amp;
      SOURCE!E1770&amp;", "&amp; IF(SOURCE!$Q$2-LEN(SOURCE!E1770) &gt;=0, REPT(" ",SOURCE!$Q$2-LEN(SOURCE!E1770)), "")&amp;
      SOURCE!F1770&amp;", "&amp; IF(SOURCE!$R$2-LEN(SOURCE!F1770) &gt;= 0, REPT(" ",SOURCE!$R$2-LEN(SOURCE!F1770)+2), "")&amp;"("&amp;
      SUBSTITUTE(TEXT(SOURCE!G1770,"??0"),"  ","")&amp;" &lt;&lt; TAM_MAX_BITS) |"&amp; IF(SOURCE!$S$2-3 &gt;= 0, REPT(" ",SOURCE!$S$2-5+4+1-1-LEN(SUBSTITUTE(SUBSTITUTE(TEXT(SOURCE!H1770,"????0"),"  ","")," ",""))), "")&amp;
      SUBSTITUTE(SUBSTITUTE(TEXT(SOURCE!H1770,"????0"),"  ","")," ","")&amp;","&amp; IF(SOURCE!$T$2-3 &gt;= 0, REPT(" ",SOURCE!$T$2-3-5), "")&amp;
      SOURCE!I1770&amp;" | "&amp; IF(SOURCE!$U$2-LEN(SOURCE!I1770) &gt;= 0, REPT(" ",SOURCE!$U$2-LEN(SOURCE!I1770)), "")&amp;
      SOURCE!J1770&amp;      IF(SOURCE!$V$2-LEN(SOURCE!J1770) &gt;= 0, REPT(" ",SOURCE!$V$2-LEN(SOURCE!J1770)), "")&amp;
  " | "&amp; SOURCE!K1770&amp;      IF(SOURCE!$X$2-LEN(SOURCE!K1770) &gt;= 0, REPT(" ",SOURCE!$X$2-LEN(SOURCE!K1770)), "")&amp;
      "},"&amp;IF(SOURCE!L1770&lt;&gt;"",""&amp;SOURCE!L1770,"")
 )
)
)</f>
        <v>/* 1730 */  { fnKeyCC,                     NOPARAM,                     "CC",                                          "CC",                                          (0 &lt;&lt; TAM_MAX_BITS) |     0, CAT_NONE | SLS_ENABLED   | US_UNCHANGED},</v>
      </c>
    </row>
    <row r="1771" spans="1:1">
      <c r="A1771" s="168" t="str">
        <f>IF(AND(OR(SOURCE!A1771="",ISBLANK(SOURCE!A1771)),SOURCE!B1771&gt;0),IF(ISBLANK(SOURCE!C1771),"",SOURCE!C1771),
IF(SOURCE!B1771&lt;0,VLOOKUP(SOURCE!B1771,lookups!A$1:B$25,2,0),
  IF(ISBLANK(SOURCE!B1771),
    "",
    "/* "&amp;TEXT(SOURCE!B1771,"???0")&amp;" *"&amp;
      SOURCE!C1771&amp;", "&amp; IF(SOURCE!$O$2-LEN(SOURCE!C1771) &gt;= 0, REPT(" ",SOURCE!$O$2-LEN(SOURCE!C1771)), "")&amp;
      SOURCE!D1771&amp;", "&amp; IF(SOURCE!$P$2-LEN(SOURCE!D1771) &gt;= 0, REPT(" ",SOURCE!$P$2-LEN(SOURCE!D1771)), "")&amp;
      SOURCE!E1771&amp;", "&amp; IF(SOURCE!$Q$2-LEN(SOURCE!E1771) &gt;=0, REPT(" ",SOURCE!$Q$2-LEN(SOURCE!E1771)), "")&amp;
      SOURCE!F1771&amp;", "&amp; IF(SOURCE!$R$2-LEN(SOURCE!F1771) &gt;= 0, REPT(" ",SOURCE!$R$2-LEN(SOURCE!F1771)+2), "")&amp;"("&amp;
      SUBSTITUTE(TEXT(SOURCE!G1771,"??0"),"  ","")&amp;" &lt;&lt; TAM_MAX_BITS) |"&amp; IF(SOURCE!$S$2-3 &gt;= 0, REPT(" ",SOURCE!$S$2-5+4+1-1-LEN(SUBSTITUTE(SUBSTITUTE(TEXT(SOURCE!H1771,"????0"),"  ","")," ",""))), "")&amp;
      SUBSTITUTE(SUBSTITUTE(TEXT(SOURCE!H1771,"????0"),"  ","")," ","")&amp;","&amp; IF(SOURCE!$T$2-3 &gt;= 0, REPT(" ",SOURCE!$T$2-3-5), "")&amp;
      SOURCE!I1771&amp;" | "&amp; IF(SOURCE!$U$2-LEN(SOURCE!I1771) &gt;= 0, REPT(" ",SOURCE!$U$2-LEN(SOURCE!I1771)), "")&amp;
      SOURCE!J1771&amp;      IF(SOURCE!$V$2-LEN(SOURCE!J1771) &gt;= 0, REPT(" ",SOURCE!$V$2-LEN(SOURCE!J1771)), "")&amp;
  " | "&amp; SOURCE!K1771&amp;      IF(SOURCE!$X$2-LEN(SOURCE!K1771) &gt;= 0, REPT(" ",SOURCE!$X$2-LEN(SOURCE!K1771)), "")&amp;
      "},"&amp;IF(SOURCE!L1771&lt;&gt;"",""&amp;SOURCE!L1771,"")
 )
)
)</f>
        <v>/* 1731 */  { itemToBeCoded,               NOPARAM,                     "",                                            "f",                                           (0 &lt;&lt; TAM_MAX_BITS) |     0, CAT_NONE | SLS_ENABLED   | US_UNCHANGED},</v>
      </c>
    </row>
    <row r="1772" spans="1:1">
      <c r="A1772" s="168" t="str">
        <f>IF(AND(OR(SOURCE!A1772="",ISBLANK(SOURCE!A1772)),SOURCE!B1772&gt;0),IF(ISBLANK(SOURCE!C1772),"",SOURCE!C1772),
IF(SOURCE!B1772&lt;0,VLOOKUP(SOURCE!B1772,lookups!A$1:B$25,2,0),
  IF(ISBLANK(SOURCE!B1772),
    "",
    "/* "&amp;TEXT(SOURCE!B1772,"???0")&amp;" *"&amp;
      SOURCE!C1772&amp;", "&amp; IF(SOURCE!$O$2-LEN(SOURCE!C1772) &gt;= 0, REPT(" ",SOURCE!$O$2-LEN(SOURCE!C1772)), "")&amp;
      SOURCE!D1772&amp;", "&amp; IF(SOURCE!$P$2-LEN(SOURCE!D1772) &gt;= 0, REPT(" ",SOURCE!$P$2-LEN(SOURCE!D1772)), "")&amp;
      SOURCE!E1772&amp;", "&amp; IF(SOURCE!$Q$2-LEN(SOURCE!E1772) &gt;=0, REPT(" ",SOURCE!$Q$2-LEN(SOURCE!E1772)), "")&amp;
      SOURCE!F1772&amp;", "&amp; IF(SOURCE!$R$2-LEN(SOURCE!F1772) &gt;= 0, REPT(" ",SOURCE!$R$2-LEN(SOURCE!F1772)+2), "")&amp;"("&amp;
      SUBSTITUTE(TEXT(SOURCE!G1772,"??0"),"  ","")&amp;" &lt;&lt; TAM_MAX_BITS) |"&amp; IF(SOURCE!$S$2-3 &gt;= 0, REPT(" ",SOURCE!$S$2-5+4+1-1-LEN(SUBSTITUTE(SUBSTITUTE(TEXT(SOURCE!H1772,"????0"),"  ","")," ",""))), "")&amp;
      SUBSTITUTE(SUBSTITUTE(TEXT(SOURCE!H1772,"????0"),"  ","")," ","")&amp;","&amp; IF(SOURCE!$T$2-3 &gt;= 0, REPT(" ",SOURCE!$T$2-3-5), "")&amp;
      SOURCE!I1772&amp;" | "&amp; IF(SOURCE!$U$2-LEN(SOURCE!I1772) &gt;= 0, REPT(" ",SOURCE!$U$2-LEN(SOURCE!I1772)), "")&amp;
      SOURCE!J1772&amp;      IF(SOURCE!$V$2-LEN(SOURCE!J1772) &gt;= 0, REPT(" ",SOURCE!$V$2-LEN(SOURCE!J1772)), "")&amp;
  " | "&amp; SOURCE!K1772&amp;      IF(SOURCE!$X$2-LEN(SOURCE!K1772) &gt;= 0, REPT(" ",SOURCE!$X$2-LEN(SOURCE!K1772)), "")&amp;
      "},"&amp;IF(SOURCE!L1772&lt;&gt;"",""&amp;SOURCE!L1772,"")
 )
)
)</f>
        <v>/* 1732 */  { itemToBeCoded,               NOPARAM,                     "",                                            "g",                                           (0 &lt;&lt; TAM_MAX_BITS) |     0, CAT_NONE | SLS_ENABLED   | US_UNCHANGED},</v>
      </c>
    </row>
    <row r="1773" spans="1:1">
      <c r="A1773" s="168" t="str">
        <f>IF(AND(OR(SOURCE!A1773="",ISBLANK(SOURCE!A1773)),SOURCE!B1773&gt;0),IF(ISBLANK(SOURCE!C1773),"",SOURCE!C1773),
IF(SOURCE!B1773&lt;0,VLOOKUP(SOURCE!B1773,lookups!A$1:B$25,2,0),
  IF(ISBLANK(SOURCE!B1773),
    "",
    "/* "&amp;TEXT(SOURCE!B1773,"???0")&amp;" *"&amp;
      SOURCE!C1773&amp;", "&amp; IF(SOURCE!$O$2-LEN(SOURCE!C1773) &gt;= 0, REPT(" ",SOURCE!$O$2-LEN(SOURCE!C1773)), "")&amp;
      SOURCE!D1773&amp;", "&amp; IF(SOURCE!$P$2-LEN(SOURCE!D1773) &gt;= 0, REPT(" ",SOURCE!$P$2-LEN(SOURCE!D1773)), "")&amp;
      SOURCE!E1773&amp;", "&amp; IF(SOURCE!$Q$2-LEN(SOURCE!E1773) &gt;=0, REPT(" ",SOURCE!$Q$2-LEN(SOURCE!E1773)), "")&amp;
      SOURCE!F1773&amp;", "&amp; IF(SOURCE!$R$2-LEN(SOURCE!F1773) &gt;= 0, REPT(" ",SOURCE!$R$2-LEN(SOURCE!F1773)+2), "")&amp;"("&amp;
      SUBSTITUTE(TEXT(SOURCE!G1773,"??0"),"  ","")&amp;" &lt;&lt; TAM_MAX_BITS) |"&amp; IF(SOURCE!$S$2-3 &gt;= 0, REPT(" ",SOURCE!$S$2-5+4+1-1-LEN(SUBSTITUTE(SUBSTITUTE(TEXT(SOURCE!H1773,"????0"),"  ","")," ",""))), "")&amp;
      SUBSTITUTE(SUBSTITUTE(TEXT(SOURCE!H1773,"????0"),"  ","")," ","")&amp;","&amp; IF(SOURCE!$T$2-3 &gt;= 0, REPT(" ",SOURCE!$T$2-3-5), "")&amp;
      SOURCE!I1773&amp;" | "&amp; IF(SOURCE!$U$2-LEN(SOURCE!I1773) &gt;= 0, REPT(" ",SOURCE!$U$2-LEN(SOURCE!I1773)), "")&amp;
      SOURCE!J1773&amp;      IF(SOURCE!$V$2-LEN(SOURCE!J1773) &gt;= 0, REPT(" ",SOURCE!$V$2-LEN(SOURCE!J1773)), "")&amp;
  " | "&amp; SOURCE!K1773&amp;      IF(SOURCE!$X$2-LEN(SOURCE!K1773) &gt;= 0, REPT(" ",SOURCE!$X$2-LEN(SOURCE!K1773)), "")&amp;
      "},"&amp;IF(SOURCE!L1773&lt;&gt;"",""&amp;SOURCE!L1773,"")
 )
)
)</f>
        <v>/* 1733 */  { fnKeyUp,                     NOPARAM,                     "UP",                                          STD_UP_ARROW,                                  (0 &lt;&lt; TAM_MAX_BITS) |     0, CAT_NONE | SLS_ENABLED   | US_UNCHANGED},</v>
      </c>
    </row>
    <row r="1774" spans="1:1">
      <c r="A1774" s="168" t="str">
        <f>IF(AND(OR(SOURCE!A1774="",ISBLANK(SOURCE!A1774)),SOURCE!B1774&gt;0),IF(ISBLANK(SOURCE!C1774),"",SOURCE!C1774),
IF(SOURCE!B1774&lt;0,VLOOKUP(SOURCE!B1774,lookups!A$1:B$25,2,0),
  IF(ISBLANK(SOURCE!B1774),
    "",
    "/* "&amp;TEXT(SOURCE!B1774,"???0")&amp;" *"&amp;
      SOURCE!C1774&amp;", "&amp; IF(SOURCE!$O$2-LEN(SOURCE!C1774) &gt;= 0, REPT(" ",SOURCE!$O$2-LEN(SOURCE!C1774)), "")&amp;
      SOURCE!D1774&amp;", "&amp; IF(SOURCE!$P$2-LEN(SOURCE!D1774) &gt;= 0, REPT(" ",SOURCE!$P$2-LEN(SOURCE!D1774)), "")&amp;
      SOURCE!E1774&amp;", "&amp; IF(SOURCE!$Q$2-LEN(SOURCE!E1774) &gt;=0, REPT(" ",SOURCE!$Q$2-LEN(SOURCE!E1774)), "")&amp;
      SOURCE!F1774&amp;", "&amp; IF(SOURCE!$R$2-LEN(SOURCE!F1774) &gt;= 0, REPT(" ",SOURCE!$R$2-LEN(SOURCE!F1774)+2), "")&amp;"("&amp;
      SUBSTITUTE(TEXT(SOURCE!G1774,"??0"),"  ","")&amp;" &lt;&lt; TAM_MAX_BITS) |"&amp; IF(SOURCE!$S$2-3 &gt;= 0, REPT(" ",SOURCE!$S$2-5+4+1-1-LEN(SUBSTITUTE(SUBSTITUTE(TEXT(SOURCE!H1774,"????0"),"  ","")," ",""))), "")&amp;
      SUBSTITUTE(SUBSTITUTE(TEXT(SOURCE!H1774,"????0"),"  ","")," ","")&amp;","&amp; IF(SOURCE!$T$2-3 &gt;= 0, REPT(" ",SOURCE!$T$2-3-5), "")&amp;
      SOURCE!I1774&amp;" | "&amp; IF(SOURCE!$U$2-LEN(SOURCE!I1774) &gt;= 0, REPT(" ",SOURCE!$U$2-LEN(SOURCE!I1774)), "")&amp;
      SOURCE!J1774&amp;      IF(SOURCE!$V$2-LEN(SOURCE!J1774) &gt;= 0, REPT(" ",SOURCE!$V$2-LEN(SOURCE!J1774)), "")&amp;
  " | "&amp; SOURCE!K1774&amp;      IF(SOURCE!$X$2-LEN(SOURCE!K1774) &gt;= 0, REPT(" ",SOURCE!$X$2-LEN(SOURCE!K1774)), "")&amp;
      "},"&amp;IF(SOURCE!L1774&lt;&gt;"",""&amp;SOURCE!L1774,"")
 )
)
)</f>
        <v>/* 1734 */  { itemToBeCoded,               NOPARAM,                     "BST",                                         STD_HAMBURGER STD_BST,                         (0 &lt;&lt; TAM_MAX_BITS) |     0, CAT_NONE | SLS_ENABLED   | US_UNCHANGED},</v>
      </c>
    </row>
    <row r="1775" spans="1:1">
      <c r="A1775" s="168" t="str">
        <f>IF(AND(OR(SOURCE!A1775="",ISBLANK(SOURCE!A1775)),SOURCE!B1775&gt;0),IF(ISBLANK(SOURCE!C1775),"",SOURCE!C1775),
IF(SOURCE!B1775&lt;0,VLOOKUP(SOURCE!B1775,lookups!A$1:B$25,2,0),
  IF(ISBLANK(SOURCE!B1775),
    "",
    "/* "&amp;TEXT(SOURCE!B1775,"???0")&amp;" *"&amp;
      SOURCE!C1775&amp;", "&amp; IF(SOURCE!$O$2-LEN(SOURCE!C1775) &gt;= 0, REPT(" ",SOURCE!$O$2-LEN(SOURCE!C1775)), "")&amp;
      SOURCE!D1775&amp;", "&amp; IF(SOURCE!$P$2-LEN(SOURCE!D1775) &gt;= 0, REPT(" ",SOURCE!$P$2-LEN(SOURCE!D1775)), "")&amp;
      SOURCE!E1775&amp;", "&amp; IF(SOURCE!$Q$2-LEN(SOURCE!E1775) &gt;=0, REPT(" ",SOURCE!$Q$2-LEN(SOURCE!E1775)), "")&amp;
      SOURCE!F1775&amp;", "&amp; IF(SOURCE!$R$2-LEN(SOURCE!F1775) &gt;= 0, REPT(" ",SOURCE!$R$2-LEN(SOURCE!F1775)+2), "")&amp;"("&amp;
      SUBSTITUTE(TEXT(SOURCE!G1775,"??0"),"  ","")&amp;" &lt;&lt; TAM_MAX_BITS) |"&amp; IF(SOURCE!$S$2-3 &gt;= 0, REPT(" ",SOURCE!$S$2-5+4+1-1-LEN(SUBSTITUTE(SUBSTITUTE(TEXT(SOURCE!H1775,"????0"),"  ","")," ",""))), "")&amp;
      SUBSTITUTE(SUBSTITUTE(TEXT(SOURCE!H1775,"????0"),"  ","")," ","")&amp;","&amp; IF(SOURCE!$T$2-3 &gt;= 0, REPT(" ",SOURCE!$T$2-3-5), "")&amp;
      SOURCE!I1775&amp;" | "&amp; IF(SOURCE!$U$2-LEN(SOURCE!I1775) &gt;= 0, REPT(" ",SOURCE!$U$2-LEN(SOURCE!I1775)), "")&amp;
      SOURCE!J1775&amp;      IF(SOURCE!$V$2-LEN(SOURCE!J1775) &gt;= 0, REPT(" ",SOURCE!$V$2-LEN(SOURCE!J1775)), "")&amp;
  " | "&amp; SOURCE!K1775&amp;      IF(SOURCE!$X$2-LEN(SOURCE!K1775) &gt;= 0, REPT(" ",SOURCE!$X$2-LEN(SOURCE!K1775)), "")&amp;
      "},"&amp;IF(SOURCE!L1775&lt;&gt;"",""&amp;SOURCE!L1775,"")
 )
)
)</f>
        <v>/* 1735 */  { fnKeyDown,                   NOPARAM,                     "DOWN",                                        STD_DOWN_ARROW,                                (0 &lt;&lt; TAM_MAX_BITS) |     0, CAT_NONE | SLS_ENABLED   | US_UNCHANGED},</v>
      </c>
    </row>
    <row r="1776" spans="1:1">
      <c r="A1776" s="168" t="str">
        <f>IF(AND(OR(SOURCE!A1776="",ISBLANK(SOURCE!A1776)),SOURCE!B1776&gt;0),IF(ISBLANK(SOURCE!C1776),"",SOURCE!C1776),
IF(SOURCE!B1776&lt;0,VLOOKUP(SOURCE!B1776,lookups!A$1:B$25,2,0),
  IF(ISBLANK(SOURCE!B1776),
    "",
    "/* "&amp;TEXT(SOURCE!B1776,"???0")&amp;" *"&amp;
      SOURCE!C1776&amp;", "&amp; IF(SOURCE!$O$2-LEN(SOURCE!C1776) &gt;= 0, REPT(" ",SOURCE!$O$2-LEN(SOURCE!C1776)), "")&amp;
      SOURCE!D1776&amp;", "&amp; IF(SOURCE!$P$2-LEN(SOURCE!D1776) &gt;= 0, REPT(" ",SOURCE!$P$2-LEN(SOURCE!D1776)), "")&amp;
      SOURCE!E1776&amp;", "&amp; IF(SOURCE!$Q$2-LEN(SOURCE!E1776) &gt;=0, REPT(" ",SOURCE!$Q$2-LEN(SOURCE!E1776)), "")&amp;
      SOURCE!F1776&amp;", "&amp; IF(SOURCE!$R$2-LEN(SOURCE!F1776) &gt;= 0, REPT(" ",SOURCE!$R$2-LEN(SOURCE!F1776)+2), "")&amp;"("&amp;
      SUBSTITUTE(TEXT(SOURCE!G1776,"??0"),"  ","")&amp;" &lt;&lt; TAM_MAX_BITS) |"&amp; IF(SOURCE!$S$2-3 &gt;= 0, REPT(" ",SOURCE!$S$2-5+4+1-1-LEN(SUBSTITUTE(SUBSTITUTE(TEXT(SOURCE!H1776,"????0"),"  ","")," ",""))), "")&amp;
      SUBSTITUTE(SUBSTITUTE(TEXT(SOURCE!H1776,"????0"),"  ","")," ","")&amp;","&amp; IF(SOURCE!$T$2-3 &gt;= 0, REPT(" ",SOURCE!$T$2-3-5), "")&amp;
      SOURCE!I1776&amp;" | "&amp; IF(SOURCE!$U$2-LEN(SOURCE!I1776) &gt;= 0, REPT(" ",SOURCE!$U$2-LEN(SOURCE!I1776)), "")&amp;
      SOURCE!J1776&amp;      IF(SOURCE!$V$2-LEN(SOURCE!J1776) &gt;= 0, REPT(" ",SOURCE!$V$2-LEN(SOURCE!J1776)), "")&amp;
  " | "&amp; SOURCE!K1776&amp;      IF(SOURCE!$X$2-LEN(SOURCE!K1776) &gt;= 0, REPT(" ",SOURCE!$X$2-LEN(SOURCE!K1776)), "")&amp;
      "},"&amp;IF(SOURCE!L1776&lt;&gt;"",""&amp;SOURCE!L1776,"")
 )
)
)</f>
        <v>/* 1736 */  { itemToBeCoded,               NOPARAM,                     "SST",                                         STD_HAMBURGER STD_SST,                         (0 &lt;&lt; TAM_MAX_BITS) |     0, CAT_NONE | SLS_ENABLED   | US_UNCHANGED},</v>
      </c>
    </row>
    <row r="1777" spans="1:1">
      <c r="A1777" s="168" t="str">
        <f>IF(AND(OR(SOURCE!A1777="",ISBLANK(SOURCE!A1777)),SOURCE!B1777&gt;0),IF(ISBLANK(SOURCE!C1777),"",SOURCE!C1777),
IF(SOURCE!B1777&lt;0,VLOOKUP(SOURCE!B1777,lookups!A$1:B$25,2,0),
  IF(ISBLANK(SOURCE!B1777),
    "",
    "/* "&amp;TEXT(SOURCE!B1777,"???0")&amp;" *"&amp;
      SOURCE!C1777&amp;", "&amp; IF(SOURCE!$O$2-LEN(SOURCE!C1777) &gt;= 0, REPT(" ",SOURCE!$O$2-LEN(SOURCE!C1777)), "")&amp;
      SOURCE!D1777&amp;", "&amp; IF(SOURCE!$P$2-LEN(SOURCE!D1777) &gt;= 0, REPT(" ",SOURCE!$P$2-LEN(SOURCE!D1777)), "")&amp;
      SOURCE!E1777&amp;", "&amp; IF(SOURCE!$Q$2-LEN(SOURCE!E1777) &gt;=0, REPT(" ",SOURCE!$Q$2-LEN(SOURCE!E1777)), "")&amp;
      SOURCE!F1777&amp;", "&amp; IF(SOURCE!$R$2-LEN(SOURCE!F1777) &gt;= 0, REPT(" ",SOURCE!$R$2-LEN(SOURCE!F1777)+2), "")&amp;"("&amp;
      SUBSTITUTE(TEXT(SOURCE!G1777,"??0"),"  ","")&amp;" &lt;&lt; TAM_MAX_BITS) |"&amp; IF(SOURCE!$S$2-3 &gt;= 0, REPT(" ",SOURCE!$S$2-5+4+1-1-LEN(SUBSTITUTE(SUBSTITUTE(TEXT(SOURCE!H1777,"????0"),"  ","")," ",""))), "")&amp;
      SUBSTITUTE(SUBSTITUTE(TEXT(SOURCE!H1777,"????0"),"  ","")," ","")&amp;","&amp; IF(SOURCE!$T$2-3 &gt;= 0, REPT(" ",SOURCE!$T$2-3-5), "")&amp;
      SOURCE!I1777&amp;" | "&amp; IF(SOURCE!$U$2-LEN(SOURCE!I1777) &gt;= 0, REPT(" ",SOURCE!$U$2-LEN(SOURCE!I1777)), "")&amp;
      SOURCE!J1777&amp;      IF(SOURCE!$V$2-LEN(SOURCE!J1777) &gt;= 0, REPT(" ",SOURCE!$V$2-LEN(SOURCE!J1777)), "")&amp;
  " | "&amp; SOURCE!K1777&amp;      IF(SOURCE!$X$2-LEN(SOURCE!K1777) &gt;= 0, REPT(" ",SOURCE!$X$2-LEN(SOURCE!K1777)), "")&amp;
      "},"&amp;IF(SOURCE!L1777&lt;&gt;"",""&amp;SOURCE!L1777,"")
 )
)
)</f>
        <v>/* 1737 */  { fnKeyExit,                   NOPARAM,                     "EXIT",                                        "EXIT",                                        (0 &lt;&lt; TAM_MAX_BITS) |     0, CAT_NONE | SLS_ENABLED   | US_UNCHANGED},</v>
      </c>
    </row>
    <row r="1778" spans="1:1">
      <c r="A1778" s="168" t="str">
        <f>IF(AND(OR(SOURCE!A1778="",ISBLANK(SOURCE!A1778)),SOURCE!B1778&gt;0),IF(ISBLANK(SOURCE!C1778),"",SOURCE!C1778),
IF(SOURCE!B1778&lt;0,VLOOKUP(SOURCE!B1778,lookups!A$1:B$25,2,0),
  IF(ISBLANK(SOURCE!B1778),
    "",
    "/* "&amp;TEXT(SOURCE!B1778,"???0")&amp;" *"&amp;
      SOURCE!C1778&amp;", "&amp; IF(SOURCE!$O$2-LEN(SOURCE!C1778) &gt;= 0, REPT(" ",SOURCE!$O$2-LEN(SOURCE!C1778)), "")&amp;
      SOURCE!D1778&amp;", "&amp; IF(SOURCE!$P$2-LEN(SOURCE!D1778) &gt;= 0, REPT(" ",SOURCE!$P$2-LEN(SOURCE!D1778)), "")&amp;
      SOURCE!E1778&amp;", "&amp; IF(SOURCE!$Q$2-LEN(SOURCE!E1778) &gt;=0, REPT(" ",SOURCE!$Q$2-LEN(SOURCE!E1778)), "")&amp;
      SOURCE!F1778&amp;", "&amp; IF(SOURCE!$R$2-LEN(SOURCE!F1778) &gt;= 0, REPT(" ",SOURCE!$R$2-LEN(SOURCE!F1778)+2), "")&amp;"("&amp;
      SUBSTITUTE(TEXT(SOURCE!G1778,"??0"),"  ","")&amp;" &lt;&lt; TAM_MAX_BITS) |"&amp; IF(SOURCE!$S$2-3 &gt;= 0, REPT(" ",SOURCE!$S$2-5+4+1-1-LEN(SUBSTITUTE(SUBSTITUTE(TEXT(SOURCE!H1778,"????0"),"  ","")," ",""))), "")&amp;
      SUBSTITUTE(SUBSTITUTE(TEXT(SOURCE!H1778,"????0"),"  ","")," ","")&amp;","&amp; IF(SOURCE!$T$2-3 &gt;= 0, REPT(" ",SOURCE!$T$2-3-5), "")&amp;
      SOURCE!I1778&amp;" | "&amp; IF(SOURCE!$U$2-LEN(SOURCE!I1778) &gt;= 0, REPT(" ",SOURCE!$U$2-LEN(SOURCE!I1778)), "")&amp;
      SOURCE!J1778&amp;      IF(SOURCE!$V$2-LEN(SOURCE!J1778) &gt;= 0, REPT(" ",SOURCE!$V$2-LEN(SOURCE!J1778)), "")&amp;
  " | "&amp; SOURCE!K1778&amp;      IF(SOURCE!$X$2-LEN(SOURCE!K1778) &gt;= 0, REPT(" ",SOURCE!$X$2-LEN(SOURCE!K1778)), "")&amp;
      "},"&amp;IF(SOURCE!L1778&lt;&gt;"",""&amp;SOURCE!L1778,"")
 )
)
)</f>
        <v>/* 1738 */  { fnKeyBackspace,              NOPARAM,                     "BKSPC",                                       STD_LEFT_ARROW,                                (0 &lt;&lt; TAM_MAX_BITS) |     0, CAT_NONE | SLS_ENABLED   | US_UNCHANGED},</v>
      </c>
    </row>
    <row r="1779" spans="1:1">
      <c r="A1779" s="168" t="str">
        <f>IF(AND(OR(SOURCE!A1779="",ISBLANK(SOURCE!A1779)),SOURCE!B1779&gt;0),IF(ISBLANK(SOURCE!C1779),"",SOURCE!C1779),
IF(SOURCE!B1779&lt;0,VLOOKUP(SOURCE!B1779,lookups!A$1:B$25,2,0),
  IF(ISBLANK(SOURCE!B1779),
    "",
    "/* "&amp;TEXT(SOURCE!B1779,"???0")&amp;" *"&amp;
      SOURCE!C1779&amp;", "&amp; IF(SOURCE!$O$2-LEN(SOURCE!C1779) &gt;= 0, REPT(" ",SOURCE!$O$2-LEN(SOURCE!C1779)), "")&amp;
      SOURCE!D1779&amp;", "&amp; IF(SOURCE!$P$2-LEN(SOURCE!D1779) &gt;= 0, REPT(" ",SOURCE!$P$2-LEN(SOURCE!D1779)), "")&amp;
      SOURCE!E1779&amp;", "&amp; IF(SOURCE!$Q$2-LEN(SOURCE!E1779) &gt;=0, REPT(" ",SOURCE!$Q$2-LEN(SOURCE!E1779)), "")&amp;
      SOURCE!F1779&amp;", "&amp; IF(SOURCE!$R$2-LEN(SOURCE!F1779) &gt;= 0, REPT(" ",SOURCE!$R$2-LEN(SOURCE!F1779)+2), "")&amp;"("&amp;
      SUBSTITUTE(TEXT(SOURCE!G1779,"??0"),"  ","")&amp;" &lt;&lt; TAM_MAX_BITS) |"&amp; IF(SOURCE!$S$2-3 &gt;= 0, REPT(" ",SOURCE!$S$2-5+4+1-1-LEN(SUBSTITUTE(SUBSTITUTE(TEXT(SOURCE!H1779,"????0"),"  ","")," ",""))), "")&amp;
      SUBSTITUTE(SUBSTITUTE(TEXT(SOURCE!H1779,"????0"),"  ","")," ","")&amp;","&amp; IF(SOURCE!$T$2-3 &gt;= 0, REPT(" ",SOURCE!$T$2-3-5), "")&amp;
      SOURCE!I1779&amp;" | "&amp; IF(SOURCE!$U$2-LEN(SOURCE!I1779) &gt;= 0, REPT(" ",SOURCE!$U$2-LEN(SOURCE!I1779)), "")&amp;
      SOURCE!J1779&amp;      IF(SOURCE!$V$2-LEN(SOURCE!J1779) &gt;= 0, REPT(" ",SOURCE!$V$2-LEN(SOURCE!J1779)), "")&amp;
  " | "&amp; SOURCE!K1779&amp;      IF(SOURCE!$X$2-LEN(SOURCE!K1779) &gt;= 0, REPT(" ",SOURCE!$X$2-LEN(SOURCE!K1779)), "")&amp;
      "},"&amp;IF(SOURCE!L1779&lt;&gt;"",""&amp;SOURCE!L1779,"")
 )
)
)</f>
        <v>/* 1739 */  { itemToBeCoded,               NOPARAM,                     "1739",                                        "1739",                                        (0 &lt;&lt; TAM_MAX_BITS) |     0, CAT_FREE | SLS_ENABLED   | US_ENABLED  },</v>
      </c>
    </row>
    <row r="1780" spans="1:1">
      <c r="A1780" s="168" t="str">
        <f>IF(AND(OR(SOURCE!A1780="",ISBLANK(SOURCE!A1780)),SOURCE!B1780&gt;0),IF(ISBLANK(SOURCE!C1780),"",SOURCE!C1780),
IF(SOURCE!B1780&lt;0,VLOOKUP(SOURCE!B1780,lookups!A$1:B$25,2,0),
  IF(ISBLANK(SOURCE!B1780),
    "",
    "/* "&amp;TEXT(SOURCE!B1780,"???0")&amp;" *"&amp;
      SOURCE!C1780&amp;", "&amp; IF(SOURCE!$O$2-LEN(SOURCE!C1780) &gt;= 0, REPT(" ",SOURCE!$O$2-LEN(SOURCE!C1780)), "")&amp;
      SOURCE!D1780&amp;", "&amp; IF(SOURCE!$P$2-LEN(SOURCE!D1780) &gt;= 0, REPT(" ",SOURCE!$P$2-LEN(SOURCE!D1780)), "")&amp;
      SOURCE!E1780&amp;", "&amp; IF(SOURCE!$Q$2-LEN(SOURCE!E1780) &gt;=0, REPT(" ",SOURCE!$Q$2-LEN(SOURCE!E1780)), "")&amp;
      SOURCE!F1780&amp;", "&amp; IF(SOURCE!$R$2-LEN(SOURCE!F1780) &gt;= 0, REPT(" ",SOURCE!$R$2-LEN(SOURCE!F1780)+2), "")&amp;"("&amp;
      SUBSTITUTE(TEXT(SOURCE!G1780,"??0"),"  ","")&amp;" &lt;&lt; TAM_MAX_BITS) |"&amp; IF(SOURCE!$S$2-3 &gt;= 0, REPT(" ",SOURCE!$S$2-5+4+1-1-LEN(SUBSTITUTE(SUBSTITUTE(TEXT(SOURCE!H1780,"????0"),"  ","")," ",""))), "")&amp;
      SUBSTITUTE(SUBSTITUTE(TEXT(SOURCE!H1780,"????0"),"  ","")," ","")&amp;","&amp; IF(SOURCE!$T$2-3 &gt;= 0, REPT(" ",SOURCE!$T$2-3-5), "")&amp;
      SOURCE!I1780&amp;" | "&amp; IF(SOURCE!$U$2-LEN(SOURCE!I1780) &gt;= 0, REPT(" ",SOURCE!$U$2-LEN(SOURCE!I1780)), "")&amp;
      SOURCE!J1780&amp;      IF(SOURCE!$V$2-LEN(SOURCE!J1780) &gt;= 0, REPT(" ",SOURCE!$V$2-LEN(SOURCE!J1780)), "")&amp;
  " | "&amp; SOURCE!K1780&amp;      IF(SOURCE!$X$2-LEN(SOURCE!K1780) &gt;= 0, REPT(" ",SOURCE!$X$2-LEN(SOURCE!K1780)), "")&amp;
      "},"&amp;IF(SOURCE!L1780&lt;&gt;"",""&amp;SOURCE!L1780,"")
 )
)
)</f>
        <v>/* 1740 */  { fnAim,                       NOPARAM/*#JM#*/,             "AIM",                                         "ALPHA",                                       (0 &lt;&lt; TAM_MAX_BITS) |     0, CAT_NONE | SLS_ENABLED   | US_ENABLED  },//JM</v>
      </c>
    </row>
    <row r="1781" spans="1:1">
      <c r="A1781" s="168" t="str">
        <f>IF(AND(OR(SOURCE!A1781="",ISBLANK(SOURCE!A1781)),SOURCE!B1781&gt;0),IF(ISBLANK(SOURCE!C1781),"",SOURCE!C1781),
IF(SOURCE!B1781&lt;0,VLOOKUP(SOURCE!B1781,lookups!A$1:B$25,2,0),
  IF(ISBLANK(SOURCE!B1781),
    "",
    "/* "&amp;TEXT(SOURCE!B1781,"???0")&amp;" *"&amp;
      SOURCE!C1781&amp;", "&amp; IF(SOURCE!$O$2-LEN(SOURCE!C1781) &gt;= 0, REPT(" ",SOURCE!$O$2-LEN(SOURCE!C1781)), "")&amp;
      SOURCE!D1781&amp;", "&amp; IF(SOURCE!$P$2-LEN(SOURCE!D1781) &gt;= 0, REPT(" ",SOURCE!$P$2-LEN(SOURCE!D1781)), "")&amp;
      SOURCE!E1781&amp;", "&amp; IF(SOURCE!$Q$2-LEN(SOURCE!E1781) &gt;=0, REPT(" ",SOURCE!$Q$2-LEN(SOURCE!E1781)), "")&amp;
      SOURCE!F1781&amp;", "&amp; IF(SOURCE!$R$2-LEN(SOURCE!F1781) &gt;= 0, REPT(" ",SOURCE!$R$2-LEN(SOURCE!F1781)+2), "")&amp;"("&amp;
      SUBSTITUTE(TEXT(SOURCE!G1781,"??0"),"  ","")&amp;" &lt;&lt; TAM_MAX_BITS) |"&amp; IF(SOURCE!$S$2-3 &gt;= 0, REPT(" ",SOURCE!$S$2-5+4+1-1-LEN(SUBSTITUTE(SUBSTITUTE(TEXT(SOURCE!H1781,"????0"),"  ","")," ",""))), "")&amp;
      SUBSTITUTE(SUBSTITUTE(TEXT(SOURCE!H1781,"????0"),"  ","")," ","")&amp;","&amp; IF(SOURCE!$T$2-3 &gt;= 0, REPT(" ",SOURCE!$T$2-3-5), "")&amp;
      SOURCE!I1781&amp;" | "&amp; IF(SOURCE!$U$2-LEN(SOURCE!I1781) &gt;= 0, REPT(" ",SOURCE!$U$2-LEN(SOURCE!I1781)), "")&amp;
      SOURCE!J1781&amp;      IF(SOURCE!$V$2-LEN(SOURCE!J1781) &gt;= 0, REPT(" ",SOURCE!$V$2-LEN(SOURCE!J1781)), "")&amp;
  " | "&amp; SOURCE!K1781&amp;      IF(SOURCE!$X$2-LEN(SOURCE!K1781) &gt;= 0, REPT(" ",SOURCE!$X$2-LEN(SOURCE!K1781)), "")&amp;
      "},"&amp;IF(SOURCE!L1781&lt;&gt;"",""&amp;SOURCE!L1781,"")
 )
)
)</f>
        <v>/* 1741 */  { fnKeyDotD,                   NOPARAM,                     ".d",                                          ".d",                                          (0 &lt;&lt; TAM_MAX_BITS) |     0, CAT_NONE | SLS_ENABLED   | US_UNCHANGED},</v>
      </c>
    </row>
    <row r="1782" spans="1:1">
      <c r="A1782" s="168" t="str">
        <f>IF(AND(OR(SOURCE!A1782="",ISBLANK(SOURCE!A1782)),SOURCE!B1782&gt;0),IF(ISBLANK(SOURCE!C1782),"",SOURCE!C1782),
IF(SOURCE!B1782&lt;0,VLOOKUP(SOURCE!B1782,lookups!A$1:B$25,2,0),
  IF(ISBLANK(SOURCE!B1782),
    "",
    "/* "&amp;TEXT(SOURCE!B1782,"???0")&amp;" *"&amp;
      SOURCE!C1782&amp;", "&amp; IF(SOURCE!$O$2-LEN(SOURCE!C1782) &gt;= 0, REPT(" ",SOURCE!$O$2-LEN(SOURCE!C1782)), "")&amp;
      SOURCE!D1782&amp;", "&amp; IF(SOURCE!$P$2-LEN(SOURCE!D1782) &gt;= 0, REPT(" ",SOURCE!$P$2-LEN(SOURCE!D1782)), "")&amp;
      SOURCE!E1782&amp;", "&amp; IF(SOURCE!$Q$2-LEN(SOURCE!E1782) &gt;=0, REPT(" ",SOURCE!$Q$2-LEN(SOURCE!E1782)), "")&amp;
      SOURCE!F1782&amp;", "&amp; IF(SOURCE!$R$2-LEN(SOURCE!F1782) &gt;= 0, REPT(" ",SOURCE!$R$2-LEN(SOURCE!F1782)+2), "")&amp;"("&amp;
      SUBSTITUTE(TEXT(SOURCE!G1782,"??0"),"  ","")&amp;" &lt;&lt; TAM_MAX_BITS) |"&amp; IF(SOURCE!$S$2-3 &gt;= 0, REPT(" ",SOURCE!$S$2-5+4+1-1-LEN(SUBSTITUTE(SUBSTITUTE(TEXT(SOURCE!H1782,"????0"),"  ","")," ",""))), "")&amp;
      SUBSTITUTE(SUBSTITUTE(TEXT(SOURCE!H1782,"????0"),"  ","")," ","")&amp;","&amp; IF(SOURCE!$T$2-3 &gt;= 0, REPT(" ",SOURCE!$T$2-3-5), "")&amp;
      SOURCE!I1782&amp;" | "&amp; IF(SOURCE!$U$2-LEN(SOURCE!I1782) &gt;= 0, REPT(" ",SOURCE!$U$2-LEN(SOURCE!I1782)), "")&amp;
      SOURCE!J1782&amp;      IF(SOURCE!$V$2-LEN(SOURCE!J1782) &gt;= 0, REPT(" ",SOURCE!$V$2-LEN(SOURCE!J1782)), "")&amp;
  " | "&amp; SOURCE!K1782&amp;      IF(SOURCE!$X$2-LEN(SOURCE!K1782) &gt;= 0, REPT(" ",SOURCE!$X$2-LEN(SOURCE!K1782)), "")&amp;
      "},"&amp;IF(SOURCE!L1782&lt;&gt;"",""&amp;SOURCE!L1782,"")
 )
)
)</f>
        <v>/* 1742 */  { fnShow_SCROLL,               NOPARAM/*#JM#*/,             "SHOW",                                        "SHOW",                                        (0 &lt;&lt; TAM_MAX_BITS) |     0, CAT_FNCT | SLS_ENABLED   | US_ENABLED  },</v>
      </c>
    </row>
    <row r="1783" spans="1:1">
      <c r="A1783" s="168" t="str">
        <f>IF(AND(OR(SOURCE!A1783="",ISBLANK(SOURCE!A1783)),SOURCE!B1783&gt;0),IF(ISBLANK(SOURCE!C1783),"",SOURCE!C1783),
IF(SOURCE!B1783&lt;0,VLOOKUP(SOURCE!B1783,lookups!A$1:B$25,2,0),
  IF(ISBLANK(SOURCE!B1783),
    "",
    "/* "&amp;TEXT(SOURCE!B1783,"???0")&amp;" *"&amp;
      SOURCE!C1783&amp;", "&amp; IF(SOURCE!$O$2-LEN(SOURCE!C1783) &gt;= 0, REPT(" ",SOURCE!$O$2-LEN(SOURCE!C1783)), "")&amp;
      SOURCE!D1783&amp;", "&amp; IF(SOURCE!$P$2-LEN(SOURCE!D1783) &gt;= 0, REPT(" ",SOURCE!$P$2-LEN(SOURCE!D1783)), "")&amp;
      SOURCE!E1783&amp;", "&amp; IF(SOURCE!$Q$2-LEN(SOURCE!E1783) &gt;=0, REPT(" ",SOURCE!$Q$2-LEN(SOURCE!E1783)), "")&amp;
      SOURCE!F1783&amp;", "&amp; IF(SOURCE!$R$2-LEN(SOURCE!F1783) &gt;= 0, REPT(" ",SOURCE!$R$2-LEN(SOURCE!F1783)+2), "")&amp;"("&amp;
      SUBSTITUTE(TEXT(SOURCE!G1783,"??0"),"  ","")&amp;" &lt;&lt; TAM_MAX_BITS) |"&amp; IF(SOURCE!$S$2-3 &gt;= 0, REPT(" ",SOURCE!$S$2-5+4+1-1-LEN(SUBSTITUTE(SUBSTITUTE(TEXT(SOURCE!H1783,"????0"),"  ","")," ",""))), "")&amp;
      SUBSTITUTE(SUBSTITUTE(TEXT(SOURCE!H1783,"????0"),"  ","")," ","")&amp;","&amp; IF(SOURCE!$T$2-3 &gt;= 0, REPT(" ",SOURCE!$T$2-3-5), "")&amp;
      SOURCE!I1783&amp;" | "&amp; IF(SOURCE!$U$2-LEN(SOURCE!I1783) &gt;= 0, REPT(" ",SOURCE!$U$2-LEN(SOURCE!I1783)), "")&amp;
      SOURCE!J1783&amp;      IF(SOURCE!$V$2-LEN(SOURCE!J1783) &gt;= 0, REPT(" ",SOURCE!$V$2-LEN(SOURCE!J1783)), "")&amp;
  " | "&amp; SOURCE!K1783&amp;      IF(SOURCE!$X$2-LEN(SOURCE!K1783) &gt;= 0, REPT(" ",SOURCE!$X$2-LEN(SOURCE!K1783)), "")&amp;
      "},"&amp;IF(SOURCE!L1783&lt;&gt;"",""&amp;SOURCE!L1783,"")
 )
)
)</f>
        <v>/* 1743 */  { backToSystem,                NOT_CONFIRMED,               "SYSTEM",                                      "SYSTEM",                                      (0 &lt;&lt; TAM_MAX_BITS) |     0, CAT_FNCT | SLS_ENABLED   | US_UNCHANGED},</v>
      </c>
    </row>
    <row r="1784" spans="1:1">
      <c r="A1784" s="168" t="str">
        <f>IF(AND(OR(SOURCE!A1784="",ISBLANK(SOURCE!A1784)),SOURCE!B1784&gt;0),IF(ISBLANK(SOURCE!C1784),"",SOURCE!C1784),
IF(SOURCE!B1784&lt;0,VLOOKUP(SOURCE!B1784,lookups!A$1:B$25,2,0),
  IF(ISBLANK(SOURCE!B1784),
    "",
    "/* "&amp;TEXT(SOURCE!B1784,"???0")&amp;" *"&amp;
      SOURCE!C1784&amp;", "&amp; IF(SOURCE!$O$2-LEN(SOURCE!C1784) &gt;= 0, REPT(" ",SOURCE!$O$2-LEN(SOURCE!C1784)), "")&amp;
      SOURCE!D1784&amp;", "&amp; IF(SOURCE!$P$2-LEN(SOURCE!D1784) &gt;= 0, REPT(" ",SOURCE!$P$2-LEN(SOURCE!D1784)), "")&amp;
      SOURCE!E1784&amp;", "&amp; IF(SOURCE!$Q$2-LEN(SOURCE!E1784) &gt;=0, REPT(" ",SOURCE!$Q$2-LEN(SOURCE!E1784)), "")&amp;
      SOURCE!F1784&amp;", "&amp; IF(SOURCE!$R$2-LEN(SOURCE!F1784) &gt;= 0, REPT(" ",SOURCE!$R$2-LEN(SOURCE!F1784)+2), "")&amp;"("&amp;
      SUBSTITUTE(TEXT(SOURCE!G1784,"??0"),"  ","")&amp;" &lt;&lt; TAM_MAX_BITS) |"&amp; IF(SOURCE!$S$2-3 &gt;= 0, REPT(" ",SOURCE!$S$2-5+4+1-1-LEN(SUBSTITUTE(SUBSTITUTE(TEXT(SOURCE!H1784,"????0"),"  ","")," ",""))), "")&amp;
      SUBSTITUTE(SUBSTITUTE(TEXT(SOURCE!H1784,"????0"),"  ","")," ","")&amp;","&amp; IF(SOURCE!$T$2-3 &gt;= 0, REPT(" ",SOURCE!$T$2-3-5), "")&amp;
      SOURCE!I1784&amp;" | "&amp; IF(SOURCE!$U$2-LEN(SOURCE!I1784) &gt;= 0, REPT(" ",SOURCE!$U$2-LEN(SOURCE!I1784)), "")&amp;
      SOURCE!J1784&amp;      IF(SOURCE!$V$2-LEN(SOURCE!J1784) &gt;= 0, REPT(" ",SOURCE!$V$2-LEN(SOURCE!J1784)), "")&amp;
  " | "&amp; SOURCE!K1784&amp;      IF(SOURCE!$X$2-LEN(SOURCE!K1784) &gt;= 0, REPT(" ",SOURCE!$X$2-LEN(SOURCE!K1784)), "")&amp;
      "},"&amp;IF(SOURCE!L1784&lt;&gt;"",""&amp;SOURCE!L1784,"")
 )
)
)</f>
        <v>/* 1744 */  { fnCvtDmsToDeg,               NOPARAM,                     "D.MS" STD_RIGHT_ARROW "D",                    "D.MS" STD_RIGHT_ARROW "D",                    (0 &lt;&lt; TAM_MAX_BITS) |     0, CAT_FNCT | SLS_ENABLED   | US_ENABLED  },</v>
      </c>
    </row>
    <row r="1785" spans="1:1">
      <c r="A1785" s="168" t="str">
        <f>IF(AND(OR(SOURCE!A1785="",ISBLANK(SOURCE!A1785)),SOURCE!B1785&gt;0),IF(ISBLANK(SOURCE!C1785),"",SOURCE!C1785),
IF(SOURCE!B1785&lt;0,VLOOKUP(SOURCE!B1785,lookups!A$1:B$25,2,0),
  IF(ISBLANK(SOURCE!B1785),
    "",
    "/* "&amp;TEXT(SOURCE!B1785,"???0")&amp;" *"&amp;
      SOURCE!C1785&amp;", "&amp; IF(SOURCE!$O$2-LEN(SOURCE!C1785) &gt;= 0, REPT(" ",SOURCE!$O$2-LEN(SOURCE!C1785)), "")&amp;
      SOURCE!D1785&amp;", "&amp; IF(SOURCE!$P$2-LEN(SOURCE!D1785) &gt;= 0, REPT(" ",SOURCE!$P$2-LEN(SOURCE!D1785)), "")&amp;
      SOURCE!E1785&amp;", "&amp; IF(SOURCE!$Q$2-LEN(SOURCE!E1785) &gt;=0, REPT(" ",SOURCE!$Q$2-LEN(SOURCE!E1785)), "")&amp;
      SOURCE!F1785&amp;", "&amp; IF(SOURCE!$R$2-LEN(SOURCE!F1785) &gt;= 0, REPT(" ",SOURCE!$R$2-LEN(SOURCE!F1785)+2), "")&amp;"("&amp;
      SUBSTITUTE(TEXT(SOURCE!G1785,"??0"),"  ","")&amp;" &lt;&lt; TAM_MAX_BITS) |"&amp; IF(SOURCE!$S$2-3 &gt;= 0, REPT(" ",SOURCE!$S$2-5+4+1-1-LEN(SUBSTITUTE(SUBSTITUTE(TEXT(SOURCE!H1785,"????0"),"  ","")," ",""))), "")&amp;
      SUBSTITUTE(SUBSTITUTE(TEXT(SOURCE!H1785,"????0"),"  ","")," ","")&amp;","&amp; IF(SOURCE!$T$2-3 &gt;= 0, REPT(" ",SOURCE!$T$2-3-5), "")&amp;
      SOURCE!I1785&amp;" | "&amp; IF(SOURCE!$U$2-LEN(SOURCE!I1785) &gt;= 0, REPT(" ",SOURCE!$U$2-LEN(SOURCE!I1785)), "")&amp;
      SOURCE!J1785&amp;      IF(SOURCE!$V$2-LEN(SOURCE!J1785) &gt;= 0, REPT(" ",SOURCE!$V$2-LEN(SOURCE!J1785)), "")&amp;
  " | "&amp; SOURCE!K1785&amp;      IF(SOURCE!$X$2-LEN(SOURCE!K1785) &gt;= 0, REPT(" ",SOURCE!$X$2-LEN(SOURCE!K1785)), "")&amp;
      "},"&amp;IF(SOURCE!L1785&lt;&gt;"",""&amp;SOURCE!L1785,"")
 )
)
)</f>
        <v>/* 1745 */  { itemToBeCoded,               NOPARAM,                     "V" STD_MEASURED_ANGLE,                        STD_MEASURED_ANGLE,                            (0 &lt;&lt; TAM_MAX_BITS) |     0, CAT_FNCT | SLS_ENABLED   | US_ENABLED  },</v>
      </c>
    </row>
    <row r="1786" spans="1:1">
      <c r="A1786" s="168" t="str">
        <f>IF(AND(OR(SOURCE!A1786="",ISBLANK(SOURCE!A1786)),SOURCE!B1786&gt;0),IF(ISBLANK(SOURCE!C1786),"",SOURCE!C1786),
IF(SOURCE!B1786&lt;0,VLOOKUP(SOURCE!B1786,lookups!A$1:B$25,2,0),
  IF(ISBLANK(SOURCE!B1786),
    "",
    "/* "&amp;TEXT(SOURCE!B1786,"???0")&amp;" *"&amp;
      SOURCE!C1786&amp;", "&amp; IF(SOURCE!$O$2-LEN(SOURCE!C1786) &gt;= 0, REPT(" ",SOURCE!$O$2-LEN(SOURCE!C1786)), "")&amp;
      SOURCE!D1786&amp;", "&amp; IF(SOURCE!$P$2-LEN(SOURCE!D1786) &gt;= 0, REPT(" ",SOURCE!$P$2-LEN(SOURCE!D1786)), "")&amp;
      SOURCE!E1786&amp;", "&amp; IF(SOURCE!$Q$2-LEN(SOURCE!E1786) &gt;=0, REPT(" ",SOURCE!$Q$2-LEN(SOURCE!E1786)), "")&amp;
      SOURCE!F1786&amp;", "&amp; IF(SOURCE!$R$2-LEN(SOURCE!F1786) &gt;= 0, REPT(" ",SOURCE!$R$2-LEN(SOURCE!F1786)+2), "")&amp;"("&amp;
      SUBSTITUTE(TEXT(SOURCE!G1786,"??0"),"  ","")&amp;" &lt;&lt; TAM_MAX_BITS) |"&amp; IF(SOURCE!$S$2-3 &gt;= 0, REPT(" ",SOURCE!$S$2-5+4+1-1-LEN(SUBSTITUTE(SUBSTITUTE(TEXT(SOURCE!H1786,"????0"),"  ","")," ",""))), "")&amp;
      SUBSTITUTE(SUBSTITUTE(TEXT(SOURCE!H1786,"????0"),"  ","")," ","")&amp;","&amp; IF(SOURCE!$T$2-3 &gt;= 0, REPT(" ",SOURCE!$T$2-3-5), "")&amp;
      SOURCE!I1786&amp;" | "&amp; IF(SOURCE!$U$2-LEN(SOURCE!I1786) &gt;= 0, REPT(" ",SOURCE!$U$2-LEN(SOURCE!I1786)), "")&amp;
      SOURCE!J1786&amp;      IF(SOURCE!$V$2-LEN(SOURCE!J1786) &gt;= 0, REPT(" ",SOURCE!$V$2-LEN(SOURCE!J1786)), "")&amp;
  " | "&amp; SOURCE!K1786&amp;      IF(SOURCE!$X$2-LEN(SOURCE!K1786) &gt;= 0, REPT(" ",SOURCE!$X$2-LEN(SOURCE!K1786)), "")&amp;
      "},"&amp;IF(SOURCE!L1786&lt;&gt;"",""&amp;SOURCE!L1786,"")
 )
)
)</f>
        <v>/* 1746 */  { fnHarmonicMeanXY,            NOPARAM,                     STD_x_BAR STD_SUB_H,                           STD_x_BAR STD_SUB_H,                           (0 &lt;&lt; TAM_MAX_BITS) |     0, CAT_FNCT | SLS_ENABLED   | US_ENABLED  },</v>
      </c>
    </row>
    <row r="1787" spans="1:1">
      <c r="A1787" s="168" t="str">
        <f>IF(AND(OR(SOURCE!A1787="",ISBLANK(SOURCE!A1787)),SOURCE!B1787&gt;0),IF(ISBLANK(SOURCE!C1787),"",SOURCE!C1787),
IF(SOURCE!B1787&lt;0,VLOOKUP(SOURCE!B1787,lookups!A$1:B$25,2,0),
  IF(ISBLANK(SOURCE!B1787),
    "",
    "/* "&amp;TEXT(SOURCE!B1787,"???0")&amp;" *"&amp;
      SOURCE!C1787&amp;", "&amp; IF(SOURCE!$O$2-LEN(SOURCE!C1787) &gt;= 0, REPT(" ",SOURCE!$O$2-LEN(SOURCE!C1787)), "")&amp;
      SOURCE!D1787&amp;", "&amp; IF(SOURCE!$P$2-LEN(SOURCE!D1787) &gt;= 0, REPT(" ",SOURCE!$P$2-LEN(SOURCE!D1787)), "")&amp;
      SOURCE!E1787&amp;", "&amp; IF(SOURCE!$Q$2-LEN(SOURCE!E1787) &gt;=0, REPT(" ",SOURCE!$Q$2-LEN(SOURCE!E1787)), "")&amp;
      SOURCE!F1787&amp;", "&amp; IF(SOURCE!$R$2-LEN(SOURCE!F1787) &gt;= 0, REPT(" ",SOURCE!$R$2-LEN(SOURCE!F1787)+2), "")&amp;"("&amp;
      SUBSTITUTE(TEXT(SOURCE!G1787,"??0"),"  ","")&amp;" &lt;&lt; TAM_MAX_BITS) |"&amp; IF(SOURCE!$S$2-3 &gt;= 0, REPT(" ",SOURCE!$S$2-5+4+1-1-LEN(SUBSTITUTE(SUBSTITUTE(TEXT(SOURCE!H1787,"????0"),"  ","")," ",""))), "")&amp;
      SUBSTITUTE(SUBSTITUTE(TEXT(SOURCE!H1787,"????0"),"  ","")," ","")&amp;","&amp; IF(SOURCE!$T$2-3 &gt;= 0, REPT(" ",SOURCE!$T$2-3-5), "")&amp;
      SOURCE!I1787&amp;" | "&amp; IF(SOURCE!$U$2-LEN(SOURCE!I1787) &gt;= 0, REPT(" ",SOURCE!$U$2-LEN(SOURCE!I1787)), "")&amp;
      SOURCE!J1787&amp;      IF(SOURCE!$V$2-LEN(SOURCE!J1787) &gt;= 0, REPT(" ",SOURCE!$V$2-LEN(SOURCE!J1787)), "")&amp;
  " | "&amp; SOURCE!K1787&amp;      IF(SOURCE!$X$2-LEN(SOURCE!K1787) &gt;= 0, REPT(" ",SOURCE!$X$2-LEN(SOURCE!K1787)), "")&amp;
      "},"&amp;IF(SOURCE!L1787&lt;&gt;"",""&amp;SOURCE!L1787,"")
 )
)
)</f>
        <v>/* 1747 */  { fnRMSMeanXY,                 NOPARAM,                     STD_x_BAR STD_SUB_R STD_SUB_M STD_SUB_S,       STD_x_BAR STD_SUB_R STD_SUB_M STD_SUB_S,       (0 &lt;&lt; TAM_MAX_BITS) |     0, CAT_FNCT | SLS_ENABLED   | US_ENABLED  },</v>
      </c>
    </row>
    <row r="1788" spans="1:1">
      <c r="A1788" s="168" t="str">
        <f>IF(AND(OR(SOURCE!A1788="",ISBLANK(SOURCE!A1788)),SOURCE!B1788&gt;0),IF(ISBLANK(SOURCE!C1788),"",SOURCE!C1788),
IF(SOURCE!B1788&lt;0,VLOOKUP(SOURCE!B1788,lookups!A$1:B$25,2,0),
  IF(ISBLANK(SOURCE!B1788),
    "",
    "/* "&amp;TEXT(SOURCE!B1788,"???0")&amp;" *"&amp;
      SOURCE!C1788&amp;", "&amp; IF(SOURCE!$O$2-LEN(SOURCE!C1788) &gt;= 0, REPT(" ",SOURCE!$O$2-LEN(SOURCE!C1788)), "")&amp;
      SOURCE!D1788&amp;", "&amp; IF(SOURCE!$P$2-LEN(SOURCE!D1788) &gt;= 0, REPT(" ",SOURCE!$P$2-LEN(SOURCE!D1788)), "")&amp;
      SOURCE!E1788&amp;", "&amp; IF(SOURCE!$Q$2-LEN(SOURCE!E1788) &gt;=0, REPT(" ",SOURCE!$Q$2-LEN(SOURCE!E1788)), "")&amp;
      SOURCE!F1788&amp;", "&amp; IF(SOURCE!$R$2-LEN(SOURCE!F1788) &gt;= 0, REPT(" ",SOURCE!$R$2-LEN(SOURCE!F1788)+2), "")&amp;"("&amp;
      SUBSTITUTE(TEXT(SOURCE!G1788,"??0"),"  ","")&amp;" &lt;&lt; TAM_MAX_BITS) |"&amp; IF(SOURCE!$S$2-3 &gt;= 0, REPT(" ",SOURCE!$S$2-5+4+1-1-LEN(SUBSTITUTE(SUBSTITUTE(TEXT(SOURCE!H1788,"????0"),"  ","")," ",""))), "")&amp;
      SUBSTITUTE(SUBSTITUTE(TEXT(SOURCE!H1788,"????0"),"  ","")," ","")&amp;","&amp; IF(SOURCE!$T$2-3 &gt;= 0, REPT(" ",SOURCE!$T$2-3-5), "")&amp;
      SOURCE!I1788&amp;" | "&amp; IF(SOURCE!$U$2-LEN(SOURCE!I1788) &gt;= 0, REPT(" ",SOURCE!$U$2-LEN(SOURCE!I1788)), "")&amp;
      SOURCE!J1788&amp;      IF(SOURCE!$V$2-LEN(SOURCE!J1788) &gt;= 0, REPT(" ",SOURCE!$V$2-LEN(SOURCE!J1788)), "")&amp;
  " | "&amp; SOURCE!K1788&amp;      IF(SOURCE!$X$2-LEN(SOURCE!K1788) &gt;= 0, REPT(" ",SOURCE!$X$2-LEN(SOURCE!K1788)), "")&amp;
      "},"&amp;IF(SOURCE!L1788&lt;&gt;"",""&amp;SOURCE!L1788,"")
 )
)
)</f>
        <v>/* 1748 */  { fnArccos,                    NOPARAM,                     "ACOS",                                        "ACOS",                                        (0 &lt;&lt; TAM_MAX_BITS) |     0, CAT_FNCT | SLS_ENABLED   | US_ENABLED  },</v>
      </c>
    </row>
    <row r="1789" spans="1:1">
      <c r="A1789" s="168" t="str">
        <f>IF(AND(OR(SOURCE!A1789="",ISBLANK(SOURCE!A1789)),SOURCE!B1789&gt;0),IF(ISBLANK(SOURCE!C1789),"",SOURCE!C1789),
IF(SOURCE!B1789&lt;0,VLOOKUP(SOURCE!B1789,lookups!A$1:B$25,2,0),
  IF(ISBLANK(SOURCE!B1789),
    "",
    "/* "&amp;TEXT(SOURCE!B1789,"???0")&amp;" *"&amp;
      SOURCE!C1789&amp;", "&amp; IF(SOURCE!$O$2-LEN(SOURCE!C1789) &gt;= 0, REPT(" ",SOURCE!$O$2-LEN(SOURCE!C1789)), "")&amp;
      SOURCE!D1789&amp;", "&amp; IF(SOURCE!$P$2-LEN(SOURCE!D1789) &gt;= 0, REPT(" ",SOURCE!$P$2-LEN(SOURCE!D1789)), "")&amp;
      SOURCE!E1789&amp;", "&amp; IF(SOURCE!$Q$2-LEN(SOURCE!E1789) &gt;=0, REPT(" ",SOURCE!$Q$2-LEN(SOURCE!E1789)), "")&amp;
      SOURCE!F1789&amp;", "&amp; IF(SOURCE!$R$2-LEN(SOURCE!F1789) &gt;= 0, REPT(" ",SOURCE!$R$2-LEN(SOURCE!F1789)+2), "")&amp;"("&amp;
      SUBSTITUTE(TEXT(SOURCE!G1789,"??0"),"  ","")&amp;" &lt;&lt; TAM_MAX_BITS) |"&amp; IF(SOURCE!$S$2-3 &gt;= 0, REPT(" ",SOURCE!$S$2-5+4+1-1-LEN(SUBSTITUTE(SUBSTITUTE(TEXT(SOURCE!H1789,"????0"),"  ","")," ",""))), "")&amp;
      SUBSTITUTE(SUBSTITUTE(TEXT(SOURCE!H1789,"????0"),"  ","")," ","")&amp;","&amp; IF(SOURCE!$T$2-3 &gt;= 0, REPT(" ",SOURCE!$T$2-3-5), "")&amp;
      SOURCE!I1789&amp;" | "&amp; IF(SOURCE!$U$2-LEN(SOURCE!I1789) &gt;= 0, REPT(" ",SOURCE!$U$2-LEN(SOURCE!I1789)), "")&amp;
      SOURCE!J1789&amp;      IF(SOURCE!$V$2-LEN(SOURCE!J1789) &gt;= 0, REPT(" ",SOURCE!$V$2-LEN(SOURCE!J1789)), "")&amp;
  " | "&amp; SOURCE!K1789&amp;      IF(SOURCE!$X$2-LEN(SOURCE!K1789) &gt;= 0, REPT(" ",SOURCE!$X$2-LEN(SOURCE!K1789)), "")&amp;
      "},"&amp;IF(SOURCE!L1789&lt;&gt;"",""&amp;SOURCE!L1789,"")
 )
)
)</f>
        <v>/* 1749 */  { fnArcsin,                    NOPARAM,                     "ASIN",                                        "ASIN",                                        (0 &lt;&lt; TAM_MAX_BITS) |     0, CAT_FNCT | SLS_ENABLED   | US_ENABLED  },</v>
      </c>
    </row>
    <row r="1790" spans="1:1">
      <c r="A1790" s="168" t="str">
        <f>IF(AND(OR(SOURCE!A1790="",ISBLANK(SOURCE!A1790)),SOURCE!B1790&gt;0),IF(ISBLANK(SOURCE!C1790),"",SOURCE!C1790),
IF(SOURCE!B1790&lt;0,VLOOKUP(SOURCE!B1790,lookups!A$1:B$25,2,0),
  IF(ISBLANK(SOURCE!B1790),
    "",
    "/* "&amp;TEXT(SOURCE!B1790,"???0")&amp;" *"&amp;
      SOURCE!C1790&amp;", "&amp; IF(SOURCE!$O$2-LEN(SOURCE!C1790) &gt;= 0, REPT(" ",SOURCE!$O$2-LEN(SOURCE!C1790)), "")&amp;
      SOURCE!D1790&amp;", "&amp; IF(SOURCE!$P$2-LEN(SOURCE!D1790) &gt;= 0, REPT(" ",SOURCE!$P$2-LEN(SOURCE!D1790)), "")&amp;
      SOURCE!E1790&amp;", "&amp; IF(SOURCE!$Q$2-LEN(SOURCE!E1790) &gt;=0, REPT(" ",SOURCE!$Q$2-LEN(SOURCE!E1790)), "")&amp;
      SOURCE!F1790&amp;", "&amp; IF(SOURCE!$R$2-LEN(SOURCE!F1790) &gt;= 0, REPT(" ",SOURCE!$R$2-LEN(SOURCE!F1790)+2), "")&amp;"("&amp;
      SUBSTITUTE(TEXT(SOURCE!G1790,"??0"),"  ","")&amp;" &lt;&lt; TAM_MAX_BITS) |"&amp; IF(SOURCE!$S$2-3 &gt;= 0, REPT(" ",SOURCE!$S$2-5+4+1-1-LEN(SUBSTITUTE(SUBSTITUTE(TEXT(SOURCE!H1790,"????0"),"  ","")," ",""))), "")&amp;
      SUBSTITUTE(SUBSTITUTE(TEXT(SOURCE!H1790,"????0"),"  ","")," ","")&amp;","&amp; IF(SOURCE!$T$2-3 &gt;= 0, REPT(" ",SOURCE!$T$2-3-5), "")&amp;
      SOURCE!I1790&amp;" | "&amp; IF(SOURCE!$U$2-LEN(SOURCE!I1790) &gt;= 0, REPT(" ",SOURCE!$U$2-LEN(SOURCE!I1790)), "")&amp;
      SOURCE!J1790&amp;      IF(SOURCE!$V$2-LEN(SOURCE!J1790) &gt;= 0, REPT(" ",SOURCE!$V$2-LEN(SOURCE!J1790)), "")&amp;
  " | "&amp; SOURCE!K1790&amp;      IF(SOURCE!$X$2-LEN(SOURCE!K1790) &gt;= 0, REPT(" ",SOURCE!$X$2-LEN(SOURCE!K1790)), "")&amp;
      "},"&amp;IF(SOURCE!L1790&lt;&gt;"",""&amp;SOURCE!L1790,"")
 )
)
)</f>
        <v>/* 1750 */  { fnArctan,                    NOPARAM,                     "ATAN",                                        "ATAN",                                        (0 &lt;&lt; TAM_MAX_BITS) |     0, CAT_FNCT | SLS_ENABLED   | US_ENABLED  },</v>
      </c>
    </row>
    <row r="1791" spans="1:1">
      <c r="A1791" s="168" t="str">
        <f>IF(AND(OR(SOURCE!A1791="",ISBLANK(SOURCE!A1791)),SOURCE!B1791&gt;0),IF(ISBLANK(SOURCE!C1791),"",SOURCE!C1791),
IF(SOURCE!B1791&lt;0,VLOOKUP(SOURCE!B1791,lookups!A$1:B$25,2,0),
  IF(ISBLANK(SOURCE!B1791),
    "",
    "/* "&amp;TEXT(SOURCE!B1791,"???0")&amp;" *"&amp;
      SOURCE!C1791&amp;", "&amp; IF(SOURCE!$O$2-LEN(SOURCE!C1791) &gt;= 0, REPT(" ",SOURCE!$O$2-LEN(SOURCE!C1791)), "")&amp;
      SOURCE!D1791&amp;", "&amp; IF(SOURCE!$P$2-LEN(SOURCE!D1791) &gt;= 0, REPT(" ",SOURCE!$P$2-LEN(SOURCE!D1791)), "")&amp;
      SOURCE!E1791&amp;", "&amp; IF(SOURCE!$Q$2-LEN(SOURCE!E1791) &gt;=0, REPT(" ",SOURCE!$Q$2-LEN(SOURCE!E1791)), "")&amp;
      SOURCE!F1791&amp;", "&amp; IF(SOURCE!$R$2-LEN(SOURCE!F1791) &gt;= 0, REPT(" ",SOURCE!$R$2-LEN(SOURCE!F1791)+2), "")&amp;"("&amp;
      SUBSTITUTE(TEXT(SOURCE!G1791,"??0"),"  ","")&amp;" &lt;&lt; TAM_MAX_BITS) |"&amp; IF(SOURCE!$S$2-3 &gt;= 0, REPT(" ",SOURCE!$S$2-5+4+1-1-LEN(SUBSTITUTE(SUBSTITUTE(TEXT(SOURCE!H1791,"????0"),"  ","")," ",""))), "")&amp;
      SUBSTITUTE(SUBSTITUTE(TEXT(SOURCE!H1791,"????0"),"  ","")," ","")&amp;","&amp; IF(SOURCE!$T$2-3 &gt;= 0, REPT(" ",SOURCE!$T$2-3-5), "")&amp;
      SOURCE!I1791&amp;" | "&amp; IF(SOURCE!$U$2-LEN(SOURCE!I1791) &gt;= 0, REPT(" ",SOURCE!$U$2-LEN(SOURCE!I1791)), "")&amp;
      SOURCE!J1791&amp;      IF(SOURCE!$V$2-LEN(SOURCE!J1791) &gt;= 0, REPT(" ",SOURCE!$V$2-LEN(SOURCE!J1791)), "")&amp;
  " | "&amp; SOURCE!K1791&amp;      IF(SOURCE!$X$2-LEN(SOURCE!K1791) &gt;= 0, REPT(" ",SOURCE!$X$2-LEN(SOURCE!K1791)), "")&amp;
      "},"&amp;IF(SOURCE!L1791&lt;&gt;"",""&amp;SOURCE!L1791,"")
 )
)
)</f>
        <v>/* 1751 */  { itemToBeCoded,               NOPARAM,                     "DET",                                         "DET",                                         (0 &lt;&lt; TAM_MAX_BITS) |     0, CAT_FNCT | SLS_ENABLED   | US_ENABLED  },</v>
      </c>
    </row>
    <row r="1792" spans="1:1">
      <c r="A1792" s="168" t="str">
        <f>IF(AND(OR(SOURCE!A1792="",ISBLANK(SOURCE!A1792)),SOURCE!B1792&gt;0),IF(ISBLANK(SOURCE!C1792),"",SOURCE!C1792),
IF(SOURCE!B1792&lt;0,VLOOKUP(SOURCE!B1792,lookups!A$1:B$25,2,0),
  IF(ISBLANK(SOURCE!B1792),
    "",
    "/* "&amp;TEXT(SOURCE!B1792,"???0")&amp;" *"&amp;
      SOURCE!C1792&amp;", "&amp; IF(SOURCE!$O$2-LEN(SOURCE!C1792) &gt;= 0, REPT(" ",SOURCE!$O$2-LEN(SOURCE!C1792)), "")&amp;
      SOURCE!D1792&amp;", "&amp; IF(SOURCE!$P$2-LEN(SOURCE!D1792) &gt;= 0, REPT(" ",SOURCE!$P$2-LEN(SOURCE!D1792)), "")&amp;
      SOURCE!E1792&amp;", "&amp; IF(SOURCE!$Q$2-LEN(SOURCE!E1792) &gt;=0, REPT(" ",SOURCE!$Q$2-LEN(SOURCE!E1792)), "")&amp;
      SOURCE!F1792&amp;", "&amp; IF(SOURCE!$R$2-LEN(SOURCE!F1792) &gt;= 0, REPT(" ",SOURCE!$R$2-LEN(SOURCE!F1792)+2), "")&amp;"("&amp;
      SUBSTITUTE(TEXT(SOURCE!G1792,"??0"),"  ","")&amp;" &lt;&lt; TAM_MAX_BITS) |"&amp; IF(SOURCE!$S$2-3 &gt;= 0, REPT(" ",SOURCE!$S$2-5+4+1-1-LEN(SUBSTITUTE(SUBSTITUTE(TEXT(SOURCE!H1792,"????0"),"  ","")," ",""))), "")&amp;
      SUBSTITUTE(SUBSTITUTE(TEXT(SOURCE!H1792,"????0"),"  ","")," ","")&amp;","&amp; IF(SOURCE!$T$2-3 &gt;= 0, REPT(" ",SOURCE!$T$2-3-5), "")&amp;
      SOURCE!I1792&amp;" | "&amp; IF(SOURCE!$U$2-LEN(SOURCE!I1792) &gt;= 0, REPT(" ",SOURCE!$U$2-LEN(SOURCE!I1792)), "")&amp;
      SOURCE!J1792&amp;      IF(SOURCE!$V$2-LEN(SOURCE!J1792) &gt;= 0, REPT(" ",SOURCE!$V$2-LEN(SOURCE!J1792)), "")&amp;
  " | "&amp; SOURCE!K1792&amp;      IF(SOURCE!$X$2-LEN(SOURCE!K1792) &gt;= 0, REPT(" ",SOURCE!$X$2-LEN(SOURCE!K1792)), "")&amp;
      "},"&amp;IF(SOURCE!L1792&lt;&gt;"",""&amp;SOURCE!L1792,"")
 )
)
)</f>
        <v>/* 1752 */  { itemToBeCoded,               NOPARAM,                     "INVRT",                                       "INVRT",                                       (0 &lt;&lt; TAM_MAX_BITS) |     0, CAT_FNCT | SLS_ENABLED   | US_ENABLED  },</v>
      </c>
    </row>
    <row r="1793" spans="1:1">
      <c r="A1793" s="168" t="str">
        <f>IF(AND(OR(SOURCE!A1793="",ISBLANK(SOURCE!A1793)),SOURCE!B1793&gt;0),IF(ISBLANK(SOURCE!C1793),"",SOURCE!C1793),
IF(SOURCE!B1793&lt;0,VLOOKUP(SOURCE!B1793,lookups!A$1:B$25,2,0),
  IF(ISBLANK(SOURCE!B1793),
    "",
    "/* "&amp;TEXT(SOURCE!B1793,"???0")&amp;" *"&amp;
      SOURCE!C1793&amp;", "&amp; IF(SOURCE!$O$2-LEN(SOURCE!C1793) &gt;= 0, REPT(" ",SOURCE!$O$2-LEN(SOURCE!C1793)), "")&amp;
      SOURCE!D1793&amp;", "&amp; IF(SOURCE!$P$2-LEN(SOURCE!D1793) &gt;= 0, REPT(" ",SOURCE!$P$2-LEN(SOURCE!D1793)), "")&amp;
      SOURCE!E1793&amp;", "&amp; IF(SOURCE!$Q$2-LEN(SOURCE!E1793) &gt;=0, REPT(" ",SOURCE!$Q$2-LEN(SOURCE!E1793)), "")&amp;
      SOURCE!F1793&amp;", "&amp; IF(SOURCE!$R$2-LEN(SOURCE!F1793) &gt;= 0, REPT(" ",SOURCE!$R$2-LEN(SOURCE!F1793)+2), "")&amp;"("&amp;
      SUBSTITUTE(TEXT(SOURCE!G1793,"??0"),"  ","")&amp;" &lt;&lt; TAM_MAX_BITS) |"&amp; IF(SOURCE!$S$2-3 &gt;= 0, REPT(" ",SOURCE!$S$2-5+4+1-1-LEN(SUBSTITUTE(SUBSTITUTE(TEXT(SOURCE!H1793,"????0"),"  ","")," ",""))), "")&amp;
      SUBSTITUTE(SUBSTITUTE(TEXT(SOURCE!H1793,"????0"),"  ","")," ","")&amp;","&amp; IF(SOURCE!$T$2-3 &gt;= 0, REPT(" ",SOURCE!$T$2-3-5), "")&amp;
      SOURCE!I1793&amp;" | "&amp; IF(SOURCE!$U$2-LEN(SOURCE!I1793) &gt;= 0, REPT(" ",SOURCE!$U$2-LEN(SOURCE!I1793)), "")&amp;
      SOURCE!J1793&amp;      IF(SOURCE!$V$2-LEN(SOURCE!J1793) &gt;= 0, REPT(" ",SOURCE!$V$2-LEN(SOURCE!J1793)), "")&amp;
  " | "&amp; SOURCE!K1793&amp;      IF(SOURCE!$X$2-LEN(SOURCE!K1793) &gt;= 0, REPT(" ",SOURCE!$X$2-LEN(SOURCE!K1793)), "")&amp;
      "},"&amp;IF(SOURCE!L1793&lt;&gt;"",""&amp;SOURCE!L1793,"")
 )
)
)</f>
        <v>/* 1753 */  { itemToBeCoded,               NOPARAM,                     "TRANS",                                       "TRANS",                                       (0 &lt;&lt; TAM_MAX_BITS) |     0, CAT_FNCT | SLS_ENABLED   | US_ENABLED  },</v>
      </c>
    </row>
    <row r="1794" spans="1:1">
      <c r="A1794" s="168" t="str">
        <f>IF(AND(OR(SOURCE!A1794="",ISBLANK(SOURCE!A1794)),SOURCE!B1794&gt;0),IF(ISBLANK(SOURCE!C1794),"",SOURCE!C1794),
IF(SOURCE!B1794&lt;0,VLOOKUP(SOURCE!B1794,lookups!A$1:B$25,2,0),
  IF(ISBLANK(SOURCE!B1794),
    "",
    "/* "&amp;TEXT(SOURCE!B1794,"???0")&amp;" *"&amp;
      SOURCE!C1794&amp;", "&amp; IF(SOURCE!$O$2-LEN(SOURCE!C1794) &gt;= 0, REPT(" ",SOURCE!$O$2-LEN(SOURCE!C1794)), "")&amp;
      SOURCE!D1794&amp;", "&amp; IF(SOURCE!$P$2-LEN(SOURCE!D1794) &gt;= 0, REPT(" ",SOURCE!$P$2-LEN(SOURCE!D1794)), "")&amp;
      SOURCE!E1794&amp;", "&amp; IF(SOURCE!$Q$2-LEN(SOURCE!E1794) &gt;=0, REPT(" ",SOURCE!$Q$2-LEN(SOURCE!E1794)), "")&amp;
      SOURCE!F1794&amp;", "&amp; IF(SOURCE!$R$2-LEN(SOURCE!F1794) &gt;= 0, REPT(" ",SOURCE!$R$2-LEN(SOURCE!F1794)+2), "")&amp;"("&amp;
      SUBSTITUTE(TEXT(SOURCE!G1794,"??0"),"  ","")&amp;" &lt;&lt; TAM_MAX_BITS) |"&amp; IF(SOURCE!$S$2-3 &gt;= 0, REPT(" ",SOURCE!$S$2-5+4+1-1-LEN(SUBSTITUTE(SUBSTITUTE(TEXT(SOURCE!H1794,"????0"),"  ","")," ",""))), "")&amp;
      SUBSTITUTE(SUBSTITUTE(TEXT(SOURCE!H1794,"????0"),"  ","")," ","")&amp;","&amp; IF(SOURCE!$T$2-3 &gt;= 0, REPT(" ",SOURCE!$T$2-3-5), "")&amp;
      SOURCE!I1794&amp;" | "&amp; IF(SOURCE!$U$2-LEN(SOURCE!I1794) &gt;= 0, REPT(" ",SOURCE!$U$2-LEN(SOURCE!I1794)), "")&amp;
      SOURCE!J1794&amp;      IF(SOURCE!$V$2-LEN(SOURCE!J1794) &gt;= 0, REPT(" ",SOURCE!$V$2-LEN(SOURCE!J1794)), "")&amp;
  " | "&amp; SOURCE!K1794&amp;      IF(SOURCE!$X$2-LEN(SOURCE!K1794) &gt;= 0, REPT(" ",SOURCE!$X$2-LEN(SOURCE!K1794)), "")&amp;
      "},"&amp;IF(SOURCE!L1794&lt;&gt;"",""&amp;SOURCE!L1794,"")
 )
)
)</f>
        <v>/* 1754 */  { itemToBeCoded,               NOPARAM,                     "xIN",                                         "xIN",                                         (0 &lt;&lt; TAM_MAX_BITS) |     0, CAT_FNCT | SLS_ENABLED   | US_ENABLED  },</v>
      </c>
    </row>
    <row r="1795" spans="1:1">
      <c r="A1795" s="168" t="str">
        <f>IF(AND(OR(SOURCE!A1795="",ISBLANK(SOURCE!A1795)),SOURCE!B1795&gt;0),IF(ISBLANK(SOURCE!C1795),"",SOURCE!C1795),
IF(SOURCE!B1795&lt;0,VLOOKUP(SOURCE!B1795,lookups!A$1:B$25,2,0),
  IF(ISBLANK(SOURCE!B1795),
    "",
    "/* "&amp;TEXT(SOURCE!B1795,"???0")&amp;" *"&amp;
      SOURCE!C1795&amp;", "&amp; IF(SOURCE!$O$2-LEN(SOURCE!C1795) &gt;= 0, REPT(" ",SOURCE!$O$2-LEN(SOURCE!C1795)), "")&amp;
      SOURCE!D1795&amp;", "&amp; IF(SOURCE!$P$2-LEN(SOURCE!D1795) &gt;= 0, REPT(" ",SOURCE!$P$2-LEN(SOURCE!D1795)), "")&amp;
      SOURCE!E1795&amp;", "&amp; IF(SOURCE!$Q$2-LEN(SOURCE!E1795) &gt;=0, REPT(" ",SOURCE!$Q$2-LEN(SOURCE!E1795)), "")&amp;
      SOURCE!F1795&amp;", "&amp; IF(SOURCE!$R$2-LEN(SOURCE!F1795) &gt;= 0, REPT(" ",SOURCE!$R$2-LEN(SOURCE!F1795)+2), "")&amp;"("&amp;
      SUBSTITUTE(TEXT(SOURCE!G1795,"??0"),"  ","")&amp;" &lt;&lt; TAM_MAX_BITS) |"&amp; IF(SOURCE!$S$2-3 &gt;= 0, REPT(" ",SOURCE!$S$2-5+4+1-1-LEN(SUBSTITUTE(SUBSTITUTE(TEXT(SOURCE!H1795,"????0"),"  ","")," ",""))), "")&amp;
      SUBSTITUTE(SUBSTITUTE(TEXT(SOURCE!H1795,"????0"),"  ","")," ","")&amp;","&amp; IF(SOURCE!$T$2-3 &gt;= 0, REPT(" ",SOURCE!$T$2-3-5), "")&amp;
      SOURCE!I1795&amp;" | "&amp; IF(SOURCE!$U$2-LEN(SOURCE!I1795) &gt;= 0, REPT(" ",SOURCE!$U$2-LEN(SOURCE!I1795)), "")&amp;
      SOURCE!J1795&amp;      IF(SOURCE!$V$2-LEN(SOURCE!J1795) &gt;= 0, REPT(" ",SOURCE!$V$2-LEN(SOURCE!J1795)), "")&amp;
  " | "&amp; SOURCE!K1795&amp;      IF(SOURCE!$X$2-LEN(SOURCE!K1795) &gt;= 0, REPT(" ",SOURCE!$X$2-LEN(SOURCE!K1795)), "")&amp;
      "},"&amp;IF(SOURCE!L1795&lt;&gt;"",""&amp;SOURCE!L1795,"")
 )
)
)</f>
        <v>/* 1755 */  { itemToBeCoded,               NOPARAM,                     "xOUT",                                        "xOUT",                                        (0 &lt;&lt; TAM_MAX_BITS) |     0, CAT_FNCT | SLS_ENABLED   | US_ENABLED  },</v>
      </c>
    </row>
    <row r="1796" spans="1:1">
      <c r="A1796" s="168" t="str">
        <f>IF(AND(OR(SOURCE!A1796="",ISBLANK(SOURCE!A1796)),SOURCE!B1796&gt;0),IF(ISBLANK(SOURCE!C1796),"",SOURCE!C1796),
IF(SOURCE!B1796&lt;0,VLOOKUP(SOURCE!B1796,lookups!A$1:B$25,2,0),
  IF(ISBLANK(SOURCE!B1796),
    "",
    "/* "&amp;TEXT(SOURCE!B1796,"???0")&amp;" *"&amp;
      SOURCE!C1796&amp;", "&amp; IF(SOURCE!$O$2-LEN(SOURCE!C1796) &gt;= 0, REPT(" ",SOURCE!$O$2-LEN(SOURCE!C1796)), "")&amp;
      SOURCE!D1796&amp;", "&amp; IF(SOURCE!$P$2-LEN(SOURCE!D1796) &gt;= 0, REPT(" ",SOURCE!$P$2-LEN(SOURCE!D1796)), "")&amp;
      SOURCE!E1796&amp;", "&amp; IF(SOURCE!$Q$2-LEN(SOURCE!E1796) &gt;=0, REPT(" ",SOURCE!$Q$2-LEN(SOURCE!E1796)), "")&amp;
      SOURCE!F1796&amp;", "&amp; IF(SOURCE!$R$2-LEN(SOURCE!F1796) &gt;= 0, REPT(" ",SOURCE!$R$2-LEN(SOURCE!F1796)+2), "")&amp;"("&amp;
      SUBSTITUTE(TEXT(SOURCE!G1796,"??0"),"  ","")&amp;" &lt;&lt; TAM_MAX_BITS) |"&amp; IF(SOURCE!$S$2-3 &gt;= 0, REPT(" ",SOURCE!$S$2-5+4+1-1-LEN(SUBSTITUTE(SUBSTITUTE(TEXT(SOURCE!H1796,"????0"),"  ","")," ",""))), "")&amp;
      SUBSTITUTE(SUBSTITUTE(TEXT(SOURCE!H1796,"????0"),"  ","")," ","")&amp;","&amp; IF(SOURCE!$T$2-3 &gt;= 0, REPT(" ",SOURCE!$T$2-3-5), "")&amp;
      SOURCE!I1796&amp;" | "&amp; IF(SOURCE!$U$2-LEN(SOURCE!I1796) &gt;= 0, REPT(" ",SOURCE!$U$2-LEN(SOURCE!I1796)), "")&amp;
      SOURCE!J1796&amp;      IF(SOURCE!$V$2-LEN(SOURCE!J1796) &gt;= 0, REPT(" ",SOURCE!$V$2-LEN(SOURCE!J1796)), "")&amp;
  " | "&amp; SOURCE!K1796&amp;      IF(SOURCE!$X$2-LEN(SOURCE!K1796) &gt;= 0, REPT(" ",SOURCE!$X$2-LEN(SOURCE!K1796)), "")&amp;
      "},"&amp;IF(SOURCE!L1796&lt;&gt;"",""&amp;SOURCE!L1796,"")
 )
)
)</f>
        <v>/* 1756 */  { fnPlotStat,                  PLOT_ORTHOF/*PLOT_CYCLEALL*/,  "CENTRL"               ,                       "CENTRL"               ,                      (0 &lt;&lt; TAM_MAX_BITS) |     0, CAT_FNCT | SLS_ENABLED   | US_ENABLED  },</v>
      </c>
    </row>
    <row r="1797" spans="1:1">
      <c r="A1797" s="168" t="str">
        <f>IF(AND(OR(SOURCE!A1797="",ISBLANK(SOURCE!A1797)),SOURCE!B1797&gt;0),IF(ISBLANK(SOURCE!C1797),"",SOURCE!C1797),
IF(SOURCE!B1797&lt;0,VLOOKUP(SOURCE!B1797,lookups!A$1:B$25,2,0),
  IF(ISBLANK(SOURCE!B1797),
    "",
    "/* "&amp;TEXT(SOURCE!B1797,"???0")&amp;" *"&amp;
      SOURCE!C1797&amp;", "&amp; IF(SOURCE!$O$2-LEN(SOURCE!C1797) &gt;= 0, REPT(" ",SOURCE!$O$2-LEN(SOURCE!C1797)), "")&amp;
      SOURCE!D1797&amp;", "&amp; IF(SOURCE!$P$2-LEN(SOURCE!D1797) &gt;= 0, REPT(" ",SOURCE!$P$2-LEN(SOURCE!D1797)), "")&amp;
      SOURCE!E1797&amp;", "&amp; IF(SOURCE!$Q$2-LEN(SOURCE!E1797) &gt;=0, REPT(" ",SOURCE!$Q$2-LEN(SOURCE!E1797)), "")&amp;
      SOURCE!F1797&amp;", "&amp; IF(SOURCE!$R$2-LEN(SOURCE!F1797) &gt;= 0, REPT(" ",SOURCE!$R$2-LEN(SOURCE!F1797)+2), "")&amp;"("&amp;
      SUBSTITUTE(TEXT(SOURCE!G1797,"??0"),"  ","")&amp;" &lt;&lt; TAM_MAX_BITS) |"&amp; IF(SOURCE!$S$2-3 &gt;= 0, REPT(" ",SOURCE!$S$2-5+4+1-1-LEN(SUBSTITUTE(SUBSTITUTE(TEXT(SOURCE!H1797,"????0"),"  ","")," ",""))), "")&amp;
      SUBSTITUTE(SUBSTITUTE(TEXT(SOURCE!H1797,"????0"),"  ","")," ","")&amp;","&amp; IF(SOURCE!$T$2-3 &gt;= 0, REPT(" ",SOURCE!$T$2-3-5), "")&amp;
      SOURCE!I1797&amp;" | "&amp; IF(SOURCE!$U$2-LEN(SOURCE!I1797) &gt;= 0, REPT(" ",SOURCE!$U$2-LEN(SOURCE!I1797)), "")&amp;
      SOURCE!J1797&amp;      IF(SOURCE!$V$2-LEN(SOURCE!J1797) &gt;= 0, REPT(" ",SOURCE!$V$2-LEN(SOURCE!J1797)), "")&amp;
  " | "&amp; SOURCE!K1797&amp;      IF(SOURCE!$X$2-LEN(SOURCE!K1797) &gt;= 0, REPT(" ",SOURCE!$X$2-LEN(SOURCE!K1797)), "")&amp;
      "},"&amp;IF(SOURCE!L1797&lt;&gt;"",""&amp;SOURCE!L1797,"")
 )
)
)</f>
        <v>/* 1757 */  { fnPlotClose,                 NOPARAM,                      "CLOSE"                ,                       "CLOSE"                ,                      (0 &lt;&lt; TAM_MAX_BITS) |     0, CAT_FNCT | SLS_UNCHANGED | US_ENABLED  },</v>
      </c>
    </row>
    <row r="1798" spans="1:1">
      <c r="A1798" s="168" t="str">
        <f>IF(AND(OR(SOURCE!A1798="",ISBLANK(SOURCE!A1798)),SOURCE!B1798&gt;0),IF(ISBLANK(SOURCE!C1798),"",SOURCE!C1798),
IF(SOURCE!B1798&lt;0,VLOOKUP(SOURCE!B1798,lookups!A$1:B$25,2,0),
  IF(ISBLANK(SOURCE!B1798),
    "",
    "/* "&amp;TEXT(SOURCE!B1798,"???0")&amp;" *"&amp;
      SOURCE!C1798&amp;", "&amp; IF(SOURCE!$O$2-LEN(SOURCE!C1798) &gt;= 0, REPT(" ",SOURCE!$O$2-LEN(SOURCE!C1798)), "")&amp;
      SOURCE!D1798&amp;", "&amp; IF(SOURCE!$P$2-LEN(SOURCE!D1798) &gt;= 0, REPT(" ",SOURCE!$P$2-LEN(SOURCE!D1798)), "")&amp;
      SOURCE!E1798&amp;", "&amp; IF(SOURCE!$Q$2-LEN(SOURCE!E1798) &gt;=0, REPT(" ",SOURCE!$Q$2-LEN(SOURCE!E1798)), "")&amp;
      SOURCE!F1798&amp;", "&amp; IF(SOURCE!$R$2-LEN(SOURCE!F1798) &gt;= 0, REPT(" ",SOURCE!$R$2-LEN(SOURCE!F1798)+2), "")&amp;"("&amp;
      SUBSTITUTE(TEXT(SOURCE!G1798,"??0"),"  ","")&amp;" &lt;&lt; TAM_MAX_BITS) |"&amp; IF(SOURCE!$S$2-3 &gt;= 0, REPT(" ",SOURCE!$S$2-5+4+1-1-LEN(SUBSTITUTE(SUBSTITUTE(TEXT(SOURCE!H1798,"????0"),"  ","")," ",""))), "")&amp;
      SUBSTITUTE(SUBSTITUTE(TEXT(SOURCE!H1798,"????0"),"  ","")," ","")&amp;","&amp; IF(SOURCE!$T$2-3 &gt;= 0, REPT(" ",SOURCE!$T$2-3-5), "")&amp;
      SOURCE!I1798&amp;" | "&amp; IF(SOURCE!$U$2-LEN(SOURCE!I1798) &gt;= 0, REPT(" ",SOURCE!$U$2-LEN(SOURCE!I1798)), "")&amp;
      SOURCE!J1798&amp;      IF(SOURCE!$V$2-LEN(SOURCE!J1798) &gt;= 0, REPT(" ",SOURCE!$V$2-LEN(SOURCE!J1798)), "")&amp;
  " | "&amp; SOURCE!K1798&amp;      IF(SOURCE!$X$2-LEN(SOURCE!K1798) &gt;= 0, REPT(" ",SOURCE!$X$2-LEN(SOURCE!K1798)), "")&amp;
      "},"&amp;IF(SOURCE!L1798&lt;&gt;"",""&amp;SOURCE!L1798,"")
 )
)
)</f>
        <v>/* 1758 */  { fnStatDemo,                  NOPARAM,                      "DEMO1"                ,                       "DEMO1"                ,                      (0 &lt;&lt; TAM_MAX_BITS) |     0, CAT_NONE | SLS_ENABLED   | US_ENABLED  },</v>
      </c>
    </row>
    <row r="1799" spans="1:1">
      <c r="A1799" s="168" t="str">
        <f>IF(AND(OR(SOURCE!A1799="",ISBLANK(SOURCE!A1799)),SOURCE!B1799&gt;0),IF(ISBLANK(SOURCE!C1799),"",SOURCE!C1799),
IF(SOURCE!B1799&lt;0,VLOOKUP(SOURCE!B1799,lookups!A$1:B$25,2,0),
  IF(ISBLANK(SOURCE!B1799),
    "",
    "/* "&amp;TEXT(SOURCE!B1799,"???0")&amp;" *"&amp;
      SOURCE!C1799&amp;", "&amp; IF(SOURCE!$O$2-LEN(SOURCE!C1799) &gt;= 0, REPT(" ",SOURCE!$O$2-LEN(SOURCE!C1799)), "")&amp;
      SOURCE!D1799&amp;", "&amp; IF(SOURCE!$P$2-LEN(SOURCE!D1799) &gt;= 0, REPT(" ",SOURCE!$P$2-LEN(SOURCE!D1799)), "")&amp;
      SOURCE!E1799&amp;", "&amp; IF(SOURCE!$Q$2-LEN(SOURCE!E1799) &gt;=0, REPT(" ",SOURCE!$Q$2-LEN(SOURCE!E1799)), "")&amp;
      SOURCE!F1799&amp;", "&amp; IF(SOURCE!$R$2-LEN(SOURCE!F1799) &gt;= 0, REPT(" ",SOURCE!$R$2-LEN(SOURCE!F1799)+2), "")&amp;"("&amp;
      SUBSTITUTE(TEXT(SOURCE!G1799,"??0"),"  ","")&amp;" &lt;&lt; TAM_MAX_BITS) |"&amp; IF(SOURCE!$S$2-3 &gt;= 0, REPT(" ",SOURCE!$S$2-5+4+1-1-LEN(SUBSTITUTE(SUBSTITUTE(TEXT(SOURCE!H1799,"????0"),"  ","")," ",""))), "")&amp;
      SUBSTITUTE(SUBSTITUTE(TEXT(SOURCE!H1799,"????0"),"  ","")," ","")&amp;","&amp; IF(SOURCE!$T$2-3 &gt;= 0, REPT(" ",SOURCE!$T$2-3-5), "")&amp;
      SOURCE!I1799&amp;" | "&amp; IF(SOURCE!$U$2-LEN(SOURCE!I1799) &gt;= 0, REPT(" ",SOURCE!$U$2-LEN(SOURCE!I1799)), "")&amp;
      SOURCE!J1799&amp;      IF(SOURCE!$V$2-LEN(SOURCE!J1799) &gt;= 0, REPT(" ",SOURCE!$V$2-LEN(SOURCE!J1799)), "")&amp;
  " | "&amp; SOURCE!K1799&amp;      IF(SOURCE!$X$2-LEN(SOURCE!K1799) &gt;= 0, REPT(" ",SOURCE!$X$2-LEN(SOURCE!K1799)), "")&amp;
      "},"&amp;IF(SOURCE!L1799&lt;&gt;"",""&amp;SOURCE!L1799,"")
 )
)
)</f>
        <v>/* 1759 */  { fnStatDemo1,                 NOPARAM,                      "DEMO2"                ,                       "DEMO2"                ,                      (0 &lt;&lt; TAM_MAX_BITS) |     0, CAT_NONE | SLS_ENABLED   | US_ENABLED  },</v>
      </c>
    </row>
    <row r="1800" spans="1:1">
      <c r="A1800" s="168" t="str">
        <f>IF(AND(OR(SOURCE!A1800="",ISBLANK(SOURCE!A1800)),SOURCE!B1800&gt;0),IF(ISBLANK(SOURCE!C1800),"",SOURCE!C1800),
IF(SOURCE!B1800&lt;0,VLOOKUP(SOURCE!B1800,lookups!A$1:B$25,2,0),
  IF(ISBLANK(SOURCE!B1800),
    "",
    "/* "&amp;TEXT(SOURCE!B1800,"???0")&amp;" *"&amp;
      SOURCE!C1800&amp;", "&amp; IF(SOURCE!$O$2-LEN(SOURCE!C1800) &gt;= 0, REPT(" ",SOURCE!$O$2-LEN(SOURCE!C1800)), "")&amp;
      SOURCE!D1800&amp;", "&amp; IF(SOURCE!$P$2-LEN(SOURCE!D1800) &gt;= 0, REPT(" ",SOURCE!$P$2-LEN(SOURCE!D1800)), "")&amp;
      SOURCE!E1800&amp;", "&amp; IF(SOURCE!$Q$2-LEN(SOURCE!E1800) &gt;=0, REPT(" ",SOURCE!$Q$2-LEN(SOURCE!E1800)), "")&amp;
      SOURCE!F1800&amp;", "&amp; IF(SOURCE!$R$2-LEN(SOURCE!F1800) &gt;= 0, REPT(" ",SOURCE!$R$2-LEN(SOURCE!F1800)+2), "")&amp;"("&amp;
      SUBSTITUTE(TEXT(SOURCE!G1800,"??0"),"  ","")&amp;" &lt;&lt; TAM_MAX_BITS) |"&amp; IF(SOURCE!$S$2-3 &gt;= 0, REPT(" ",SOURCE!$S$2-5+4+1-1-LEN(SUBSTITUTE(SUBSTITUTE(TEXT(SOURCE!H1800,"????0"),"  ","")," ",""))), "")&amp;
      SUBSTITUTE(SUBSTITUTE(TEXT(SOURCE!H1800,"????0"),"  ","")," ","")&amp;","&amp; IF(SOURCE!$T$2-3 &gt;= 0, REPT(" ",SOURCE!$T$2-3-5), "")&amp;
      SOURCE!I1800&amp;" | "&amp; IF(SOURCE!$U$2-LEN(SOURCE!I1800) &gt;= 0, REPT(" ",SOURCE!$U$2-LEN(SOURCE!I1800)), "")&amp;
      SOURCE!J1800&amp;      IF(SOURCE!$V$2-LEN(SOURCE!J1800) &gt;= 0, REPT(" ",SOURCE!$V$2-LEN(SOURCE!J1800)), "")&amp;
  " | "&amp; SOURCE!K1800&amp;      IF(SOURCE!$X$2-LEN(SOURCE!K1800) &gt;= 0, REPT(" ",SOURCE!$X$2-LEN(SOURCE!K1800)), "")&amp;
      "},"&amp;IF(SOURCE!L1800&lt;&gt;"",""&amp;SOURCE!L1800,"")
 )
)
)</f>
        <v>/* 1760 */  { fnStatDemo2,                 NOPARAM,                      "DEMO3"                ,                       "DEMO3"                ,                      (0 &lt;&lt; TAM_MAX_BITS) |     0, CAT_NONE | SLS_ENABLED   | US_ENABLED  },</v>
      </c>
    </row>
    <row r="1801" spans="1:1">
      <c r="A1801" s="168" t="str">
        <f>IF(AND(OR(SOURCE!A1801="",ISBLANK(SOURCE!A1801)),SOURCE!B1801&gt;0),IF(ISBLANK(SOURCE!C1801),"",SOURCE!C1801),
IF(SOURCE!B1801&lt;0,VLOOKUP(SOURCE!B1801,lookups!A$1:B$25,2,0),
  IF(ISBLANK(SOURCE!B1801),
    "",
    "/* "&amp;TEXT(SOURCE!B1801,"???0")&amp;" *"&amp;
      SOURCE!C1801&amp;", "&amp; IF(SOURCE!$O$2-LEN(SOURCE!C1801) &gt;= 0, REPT(" ",SOURCE!$O$2-LEN(SOURCE!C1801)), "")&amp;
      SOURCE!D1801&amp;", "&amp; IF(SOURCE!$P$2-LEN(SOURCE!D1801) &gt;= 0, REPT(" ",SOURCE!$P$2-LEN(SOURCE!D1801)), "")&amp;
      SOURCE!E1801&amp;", "&amp; IF(SOURCE!$Q$2-LEN(SOURCE!E1801) &gt;=0, REPT(" ",SOURCE!$Q$2-LEN(SOURCE!E1801)), "")&amp;
      SOURCE!F1801&amp;", "&amp; IF(SOURCE!$R$2-LEN(SOURCE!F1801) &gt;= 0, REPT(" ",SOURCE!$R$2-LEN(SOURCE!F1801)+2), "")&amp;"("&amp;
      SUBSTITUTE(TEXT(SOURCE!G1801,"??0"),"  ","")&amp;" &lt;&lt; TAM_MAX_BITS) |"&amp; IF(SOURCE!$S$2-3 &gt;= 0, REPT(" ",SOURCE!$S$2-5+4+1-1-LEN(SUBSTITUTE(SUBSTITUTE(TEXT(SOURCE!H1801,"????0"),"  ","")," ",""))), "")&amp;
      SUBSTITUTE(SUBSTITUTE(TEXT(SOURCE!H1801,"????0"),"  ","")," ","")&amp;","&amp; IF(SOURCE!$T$2-3 &gt;= 0, REPT(" ",SOURCE!$T$2-3-5), "")&amp;
      SOURCE!I1801&amp;" | "&amp; IF(SOURCE!$U$2-LEN(SOURCE!I1801) &gt;= 0, REPT(" ",SOURCE!$U$2-LEN(SOURCE!I1801)), "")&amp;
      SOURCE!J1801&amp;      IF(SOURCE!$V$2-LEN(SOURCE!J1801) &gt;= 0, REPT(" ",SOURCE!$V$2-LEN(SOURCE!J1801)), "")&amp;
  " | "&amp; SOURCE!K1801&amp;      IF(SOURCE!$X$2-LEN(SOURCE!K1801) &gt;= 0, REPT(" ",SOURCE!$X$2-LEN(SOURCE!K1801)), "")&amp;
      "},"&amp;IF(SOURCE!L1801&lt;&gt;"",""&amp;SOURCE!L1801,"")
 )
)
)</f>
        <v>/* 1761 */  { fnPlotCloseSmi,              NOPARAM,                     "s" STD_SUB_m STD_SUB_i,                       "s" STD_SUB_m STD_SUB_i,                       (0 &lt;&lt; TAM_MAX_BITS) |     0, CAT_FNCT | SLS_UNCHANGED | US_ENABLED  },</v>
      </c>
    </row>
    <row r="1802" spans="1:1">
      <c r="A1802" s="168" t="str">
        <f>IF(AND(OR(SOURCE!A1802="",ISBLANK(SOURCE!A1802)),SOURCE!B1802&gt;0),IF(ISBLANK(SOURCE!C1802),"",SOURCE!C1802),
IF(SOURCE!B1802&lt;0,VLOOKUP(SOURCE!B1802,lookups!A$1:B$25,2,0),
  IF(ISBLANK(SOURCE!B1802),
    "",
    "/* "&amp;TEXT(SOURCE!B1802,"???0")&amp;" *"&amp;
      SOURCE!C1802&amp;", "&amp; IF(SOURCE!$O$2-LEN(SOURCE!C1802) &gt;= 0, REPT(" ",SOURCE!$O$2-LEN(SOURCE!C1802)), "")&amp;
      SOURCE!D1802&amp;", "&amp; IF(SOURCE!$P$2-LEN(SOURCE!D1802) &gt;= 0, REPT(" ",SOURCE!$P$2-LEN(SOURCE!D1802)), "")&amp;
      SOURCE!E1802&amp;", "&amp; IF(SOURCE!$Q$2-LEN(SOURCE!E1802) &gt;=0, REPT(" ",SOURCE!$Q$2-LEN(SOURCE!E1802)), "")&amp;
      SOURCE!F1802&amp;", "&amp; IF(SOURCE!$R$2-LEN(SOURCE!F1802) &gt;= 0, REPT(" ",SOURCE!$R$2-LEN(SOURCE!F1802)+2), "")&amp;"("&amp;
      SUBSTITUTE(TEXT(SOURCE!G1802,"??0"),"  ","")&amp;" &lt;&lt; TAM_MAX_BITS) |"&amp; IF(SOURCE!$S$2-3 &gt;= 0, REPT(" ",SOURCE!$S$2-5+4+1-1-LEN(SUBSTITUTE(SUBSTITUTE(TEXT(SOURCE!H1802,"????0"),"  ","")," ",""))), "")&amp;
      SUBSTITUTE(SUBSTITUTE(TEXT(SOURCE!H1802,"????0"),"  ","")," ","")&amp;","&amp; IF(SOURCE!$T$2-3 &gt;= 0, REPT(" ",SOURCE!$T$2-3-5), "")&amp;
      SOURCE!I1802&amp;" | "&amp; IF(SOURCE!$U$2-LEN(SOURCE!I1802) &gt;= 0, REPT(" ",SOURCE!$U$2-LEN(SOURCE!I1802)), "")&amp;
      SOURCE!J1802&amp;      IF(SOURCE!$V$2-LEN(SOURCE!J1802) &gt;= 0, REPT(" ",SOURCE!$V$2-LEN(SOURCE!J1802)), "")&amp;
  " | "&amp; SOURCE!K1802&amp;      IF(SOURCE!$X$2-LEN(SOURCE!K1802) &gt;= 0, REPT(" ",SOURCE!$X$2-LEN(SOURCE!K1802)), "")&amp;
      "},"&amp;IF(SOURCE!L1802&lt;&gt;"",""&amp;SOURCE!L1802,"")
 )
)
)</f>
        <v>/* 1762 */  { fnPlotStat,                  PLOT_FIT,                    "LRPLOT",                                      "LRPLOT",                                      (0 &lt;&lt; TAM_MAX_BITS) |     0, CAT_NONE | SLS_UNCHANGED | US_UNCHANGED},</v>
      </c>
    </row>
    <row r="1803" spans="1:1">
      <c r="A1803" s="168" t="str">
        <f>IF(AND(OR(SOURCE!A1803="",ISBLANK(SOURCE!A1803)),SOURCE!B1803&gt;0),IF(ISBLANK(SOURCE!C1803),"",SOURCE!C1803),
IF(SOURCE!B1803&lt;0,VLOOKUP(SOURCE!B1803,lookups!A$1:B$25,2,0),
  IF(ISBLANK(SOURCE!B1803),
    "",
    "/* "&amp;TEXT(SOURCE!B1803,"???0")&amp;" *"&amp;
      SOURCE!C1803&amp;", "&amp; IF(SOURCE!$O$2-LEN(SOURCE!C1803) &gt;= 0, REPT(" ",SOURCE!$O$2-LEN(SOURCE!C1803)), "")&amp;
      SOURCE!D1803&amp;", "&amp; IF(SOURCE!$P$2-LEN(SOURCE!D1803) &gt;= 0, REPT(" ",SOURCE!$P$2-LEN(SOURCE!D1803)), "")&amp;
      SOURCE!E1803&amp;", "&amp; IF(SOURCE!$Q$2-LEN(SOURCE!E1803) &gt;=0, REPT(" ",SOURCE!$Q$2-LEN(SOURCE!E1803)), "")&amp;
      SOURCE!F1803&amp;", "&amp; IF(SOURCE!$R$2-LEN(SOURCE!F1803) &gt;= 0, REPT(" ",SOURCE!$R$2-LEN(SOURCE!F1803)+2), "")&amp;"("&amp;
      SUBSTITUTE(TEXT(SOURCE!G1803,"??0"),"  ","")&amp;" &lt;&lt; TAM_MAX_BITS) |"&amp; IF(SOURCE!$S$2-3 &gt;= 0, REPT(" ",SOURCE!$S$2-5+4+1-1-LEN(SUBSTITUTE(SUBSTITUTE(TEXT(SOURCE!H1803,"????0"),"  ","")," ",""))), "")&amp;
      SUBSTITUTE(SUBSTITUTE(TEXT(SOURCE!H1803,"????0"),"  ","")," ","")&amp;","&amp; IF(SOURCE!$T$2-3 &gt;= 0, REPT(" ",SOURCE!$T$2-3-5), "")&amp;
      SOURCE!I1803&amp;" | "&amp; IF(SOURCE!$U$2-LEN(SOURCE!I1803) &gt;= 0, REPT(" ",SOURCE!$U$2-LEN(SOURCE!I1803)), "")&amp;
      SOURCE!J1803&amp;      IF(SOURCE!$V$2-LEN(SOURCE!J1803) &gt;= 0, REPT(" ",SOURCE!$V$2-LEN(SOURCE!J1803)), "")&amp;
  " | "&amp; SOURCE!K1803&amp;      IF(SOURCE!$X$2-LEN(SOURCE!K1803) &gt;= 0, REPT(" ",SOURCE!$X$2-LEN(SOURCE!K1803)), "")&amp;
      "},"&amp;IF(SOURCE!L1803&lt;&gt;"",""&amp;SOURCE!L1803,"")
 )
)
)</f>
        <v>/* 1763 */  { fnPlotStat,                  PLOT_FIT,                    "LRPLOT",                                      "LRPLOT",                                      (0 &lt;&lt; TAM_MAX_BITS) |     0, CAT_NONE | SLS_UNCHANGED | US_UNCHANGED},</v>
      </c>
    </row>
    <row r="1804" spans="1:1">
      <c r="A1804" s="168" t="str">
        <f>IF(AND(OR(SOURCE!A1804="",ISBLANK(SOURCE!A1804)),SOURCE!B1804&gt;0),IF(ISBLANK(SOURCE!C1804),"",SOURCE!C1804),
IF(SOURCE!B1804&lt;0,VLOOKUP(SOURCE!B1804,lookups!A$1:B$25,2,0),
  IF(ISBLANK(SOURCE!B1804),
    "",
    "/* "&amp;TEXT(SOURCE!B1804,"???0")&amp;" *"&amp;
      SOURCE!C1804&amp;", "&amp; IF(SOURCE!$O$2-LEN(SOURCE!C1804) &gt;= 0, REPT(" ",SOURCE!$O$2-LEN(SOURCE!C1804)), "")&amp;
      SOURCE!D1804&amp;", "&amp; IF(SOURCE!$P$2-LEN(SOURCE!D1804) &gt;= 0, REPT(" ",SOURCE!$P$2-LEN(SOURCE!D1804)), "")&amp;
      SOURCE!E1804&amp;", "&amp; IF(SOURCE!$Q$2-LEN(SOURCE!E1804) &gt;=0, REPT(" ",SOURCE!$Q$2-LEN(SOURCE!E1804)), "")&amp;
      SOURCE!F1804&amp;", "&amp; IF(SOURCE!$R$2-LEN(SOURCE!F1804) &gt;= 0, REPT(" ",SOURCE!$R$2-LEN(SOURCE!F1804)+2), "")&amp;"("&amp;
      SUBSTITUTE(TEXT(SOURCE!G1804,"??0"),"  ","")&amp;" &lt;&lt; TAM_MAX_BITS) |"&amp; IF(SOURCE!$S$2-3 &gt;= 0, REPT(" ",SOURCE!$S$2-5+4+1-1-LEN(SUBSTITUTE(SUBSTITUTE(TEXT(SOURCE!H1804,"????0"),"  ","")," ",""))), "")&amp;
      SUBSTITUTE(SUBSTITUTE(TEXT(SOURCE!H1804,"????0"),"  ","")," ","")&amp;","&amp; IF(SOURCE!$T$2-3 &gt;= 0, REPT(" ",SOURCE!$T$2-3-5), "")&amp;
      SOURCE!I1804&amp;" | "&amp; IF(SOURCE!$U$2-LEN(SOURCE!I1804) &gt;= 0, REPT(" ",SOURCE!$U$2-LEN(SOURCE!I1804)), "")&amp;
      SOURCE!J1804&amp;      IF(SOURCE!$V$2-LEN(SOURCE!J1804) &gt;= 0, REPT(" ",SOURCE!$V$2-LEN(SOURCE!J1804)), "")&amp;
  " | "&amp; SOURCE!K1804&amp;      IF(SOURCE!$X$2-LEN(SOURCE!K1804) &gt;= 0, REPT(" ",SOURCE!$X$2-LEN(SOURCE!K1804)), "")&amp;
      "},"&amp;IF(SOURCE!L1804&lt;&gt;"",""&amp;SOURCE!L1804,"")
 )
)
)</f>
        <v>/* 1764 */  { itemToBeCoded,               NOPARAM,                     "1764",                                        "1764",                                        (0 &lt;&lt; TAM_MAX_BITS) |     0, CAT_FREE | SLS_UNCHANGED | US_UNCHANGED},</v>
      </c>
    </row>
    <row r="1805" spans="1:1">
      <c r="A1805" s="168" t="str">
        <f>IF(AND(OR(SOURCE!A1805="",ISBLANK(SOURCE!A1805)),SOURCE!B1805&gt;0),IF(ISBLANK(SOURCE!C1805),"",SOURCE!C1805),
IF(SOURCE!B1805&lt;0,VLOOKUP(SOURCE!B1805,lookups!A$1:B$25,2,0),
  IF(ISBLANK(SOURCE!B1805),
    "",
    "/* "&amp;TEXT(SOURCE!B1805,"???0")&amp;" *"&amp;
      SOURCE!C1805&amp;", "&amp; IF(SOURCE!$O$2-LEN(SOURCE!C1805) &gt;= 0, REPT(" ",SOURCE!$O$2-LEN(SOURCE!C1805)), "")&amp;
      SOURCE!D1805&amp;", "&amp; IF(SOURCE!$P$2-LEN(SOURCE!D1805) &gt;= 0, REPT(" ",SOURCE!$P$2-LEN(SOURCE!D1805)), "")&amp;
      SOURCE!E1805&amp;", "&amp; IF(SOURCE!$Q$2-LEN(SOURCE!E1805) &gt;=0, REPT(" ",SOURCE!$Q$2-LEN(SOURCE!E1805)), "")&amp;
      SOURCE!F1805&amp;", "&amp; IF(SOURCE!$R$2-LEN(SOURCE!F1805) &gt;= 0, REPT(" ",SOURCE!$R$2-LEN(SOURCE!F1805)+2), "")&amp;"("&amp;
      SUBSTITUTE(TEXT(SOURCE!G1805,"??0"),"  ","")&amp;" &lt;&lt; TAM_MAX_BITS) |"&amp; IF(SOURCE!$S$2-3 &gt;= 0, REPT(" ",SOURCE!$S$2-5+4+1-1-LEN(SUBSTITUTE(SUBSTITUTE(TEXT(SOURCE!H1805,"????0"),"  ","")," ",""))), "")&amp;
      SUBSTITUTE(SUBSTITUTE(TEXT(SOURCE!H1805,"????0"),"  ","")," ","")&amp;","&amp; IF(SOURCE!$T$2-3 &gt;= 0, REPT(" ",SOURCE!$T$2-3-5), "")&amp;
      SOURCE!I1805&amp;" | "&amp; IF(SOURCE!$U$2-LEN(SOURCE!I1805) &gt;= 0, REPT(" ",SOURCE!$U$2-LEN(SOURCE!I1805)), "")&amp;
      SOURCE!J1805&amp;      IF(SOURCE!$V$2-LEN(SOURCE!J1805) &gt;= 0, REPT(" ",SOURCE!$V$2-LEN(SOURCE!J1805)), "")&amp;
  " | "&amp; SOURCE!K1805&amp;      IF(SOURCE!$X$2-LEN(SOURCE!K1805) &gt;= 0, REPT(" ",SOURCE!$X$2-LEN(SOURCE!K1805)), "")&amp;
      "},"&amp;IF(SOURCE!L1805&lt;&gt;"",""&amp;SOURCE!L1805,"")
 )
)
)</f>
        <v>/* 1765 */  { itemToBeCoded,               NOPARAM,                     "1765",                                        "1765",                                        (0 &lt;&lt; TAM_MAX_BITS) |     0, CAT_FREE | SLS_UNCHANGED | US_UNCHANGED},</v>
      </c>
    </row>
    <row r="1806" spans="1:1">
      <c r="A1806" s="168" t="str">
        <f>IF(AND(OR(SOURCE!A1806="",ISBLANK(SOURCE!A1806)),SOURCE!B1806&gt;0),IF(ISBLANK(SOURCE!C1806),"",SOURCE!C1806),
IF(SOURCE!B1806&lt;0,VLOOKUP(SOURCE!B1806,lookups!A$1:B$25,2,0),
  IF(ISBLANK(SOURCE!B1806),
    "",
    "/* "&amp;TEXT(SOURCE!B1806,"???0")&amp;" *"&amp;
      SOURCE!C1806&amp;", "&amp; IF(SOURCE!$O$2-LEN(SOURCE!C1806) &gt;= 0, REPT(" ",SOURCE!$O$2-LEN(SOURCE!C1806)), "")&amp;
      SOURCE!D1806&amp;", "&amp; IF(SOURCE!$P$2-LEN(SOURCE!D1806) &gt;= 0, REPT(" ",SOURCE!$P$2-LEN(SOURCE!D1806)), "")&amp;
      SOURCE!E1806&amp;", "&amp; IF(SOURCE!$Q$2-LEN(SOURCE!E1806) &gt;=0, REPT(" ",SOURCE!$Q$2-LEN(SOURCE!E1806)), "")&amp;
      SOURCE!F1806&amp;", "&amp; IF(SOURCE!$R$2-LEN(SOURCE!F1806) &gt;= 0, REPT(" ",SOURCE!$R$2-LEN(SOURCE!F1806)+2), "")&amp;"("&amp;
      SUBSTITUTE(TEXT(SOURCE!G1806,"??0"),"  ","")&amp;" &lt;&lt; TAM_MAX_BITS) |"&amp; IF(SOURCE!$S$2-3 &gt;= 0, REPT(" ",SOURCE!$S$2-5+4+1-1-LEN(SUBSTITUTE(SUBSTITUTE(TEXT(SOURCE!H1806,"????0"),"  ","")," ",""))), "")&amp;
      SUBSTITUTE(SUBSTITUTE(TEXT(SOURCE!H1806,"????0"),"  ","")," ","")&amp;","&amp; IF(SOURCE!$T$2-3 &gt;= 0, REPT(" ",SOURCE!$T$2-3-5), "")&amp;
      SOURCE!I1806&amp;" | "&amp; IF(SOURCE!$U$2-LEN(SOURCE!I1806) &gt;= 0, REPT(" ",SOURCE!$U$2-LEN(SOURCE!I1806)), "")&amp;
      SOURCE!J1806&amp;      IF(SOURCE!$V$2-LEN(SOURCE!J1806) &gt;= 0, REPT(" ",SOURCE!$V$2-LEN(SOURCE!J1806)), "")&amp;
  " | "&amp; SOURCE!K1806&amp;      IF(SOURCE!$X$2-LEN(SOURCE!K1806) &gt;= 0, REPT(" ",SOURCE!$X$2-LEN(SOURCE!K1806)), "")&amp;
      "},"&amp;IF(SOURCE!L1806&lt;&gt;"",""&amp;SOURCE!L1806,"")
 )
)
)</f>
        <v>/* 1766 */  { itemToBeCoded,               NOPARAM,                     "1766",                                        "1766",                                        (0 &lt;&lt; TAM_MAX_BITS) |     0, CAT_FREE | SLS_UNCHANGED | US_UNCHANGED},</v>
      </c>
    </row>
    <row r="1807" spans="1:1">
      <c r="A1807" s="168" t="str">
        <f>IF(AND(OR(SOURCE!A1807="",ISBLANK(SOURCE!A1807)),SOURCE!B1807&gt;0),IF(ISBLANK(SOURCE!C1807),"",SOURCE!C1807),
IF(SOURCE!B1807&lt;0,VLOOKUP(SOURCE!B1807,lookups!A$1:B$25,2,0),
  IF(ISBLANK(SOURCE!B1807),
    "",
    "/* "&amp;TEXT(SOURCE!B1807,"???0")&amp;" *"&amp;
      SOURCE!C1807&amp;", "&amp; IF(SOURCE!$O$2-LEN(SOURCE!C1807) &gt;= 0, REPT(" ",SOURCE!$O$2-LEN(SOURCE!C1807)), "")&amp;
      SOURCE!D1807&amp;", "&amp; IF(SOURCE!$P$2-LEN(SOURCE!D1807) &gt;= 0, REPT(" ",SOURCE!$P$2-LEN(SOURCE!D1807)), "")&amp;
      SOURCE!E1807&amp;", "&amp; IF(SOURCE!$Q$2-LEN(SOURCE!E1807) &gt;=0, REPT(" ",SOURCE!$Q$2-LEN(SOURCE!E1807)), "")&amp;
      SOURCE!F1807&amp;", "&amp; IF(SOURCE!$R$2-LEN(SOURCE!F1807) &gt;= 0, REPT(" ",SOURCE!$R$2-LEN(SOURCE!F1807)+2), "")&amp;"("&amp;
      SUBSTITUTE(TEXT(SOURCE!G1807,"??0"),"  ","")&amp;" &lt;&lt; TAM_MAX_BITS) |"&amp; IF(SOURCE!$S$2-3 &gt;= 0, REPT(" ",SOURCE!$S$2-5+4+1-1-LEN(SUBSTITUTE(SUBSTITUTE(TEXT(SOURCE!H1807,"????0"),"  ","")," ",""))), "")&amp;
      SUBSTITUTE(SUBSTITUTE(TEXT(SOURCE!H1807,"????0"),"  ","")," ","")&amp;","&amp; IF(SOURCE!$T$2-3 &gt;= 0, REPT(" ",SOURCE!$T$2-3-5), "")&amp;
      SOURCE!I1807&amp;" | "&amp; IF(SOURCE!$U$2-LEN(SOURCE!I1807) &gt;= 0, REPT(" ",SOURCE!$U$2-LEN(SOURCE!I1807)), "")&amp;
      SOURCE!J1807&amp;      IF(SOURCE!$V$2-LEN(SOURCE!J1807) &gt;= 0, REPT(" ",SOURCE!$V$2-LEN(SOURCE!J1807)), "")&amp;
  " | "&amp; SOURCE!K1807&amp;      IF(SOURCE!$X$2-LEN(SOURCE!K1807) &gt;= 0, REPT(" ",SOURCE!$X$2-LEN(SOURCE!K1807)), "")&amp;
      "},"&amp;IF(SOURCE!L1807&lt;&gt;"",""&amp;SOURCE!L1807,"")
 )
)
)</f>
        <v>/* 1767 */  { itemToBeCoded,               NOPARAM,                     "1767",                                        "1767",                                        (0 &lt;&lt; TAM_MAX_BITS) |     0, CAT_FREE | SLS_UNCHANGED | US_UNCHANGED},</v>
      </c>
    </row>
    <row r="1808" spans="1:1">
      <c r="A1808" s="168" t="str">
        <f>IF(AND(OR(SOURCE!A1808="",ISBLANK(SOURCE!A1808)),SOURCE!B1808&gt;0),IF(ISBLANK(SOURCE!C1808),"",SOURCE!C1808),
IF(SOURCE!B1808&lt;0,VLOOKUP(SOURCE!B1808,lookups!A$1:B$25,2,0),
  IF(ISBLANK(SOURCE!B1808),
    "",
    "/* "&amp;TEXT(SOURCE!B1808,"???0")&amp;" *"&amp;
      SOURCE!C1808&amp;", "&amp; IF(SOURCE!$O$2-LEN(SOURCE!C1808) &gt;= 0, REPT(" ",SOURCE!$O$2-LEN(SOURCE!C1808)), "")&amp;
      SOURCE!D1808&amp;", "&amp; IF(SOURCE!$P$2-LEN(SOURCE!D1808) &gt;= 0, REPT(" ",SOURCE!$P$2-LEN(SOURCE!D1808)), "")&amp;
      SOURCE!E1808&amp;", "&amp; IF(SOURCE!$Q$2-LEN(SOURCE!E1808) &gt;=0, REPT(" ",SOURCE!$Q$2-LEN(SOURCE!E1808)), "")&amp;
      SOURCE!F1808&amp;", "&amp; IF(SOURCE!$R$2-LEN(SOURCE!F1808) &gt;= 0, REPT(" ",SOURCE!$R$2-LEN(SOURCE!F1808)+2), "")&amp;"("&amp;
      SUBSTITUTE(TEXT(SOURCE!G1808,"??0"),"  ","")&amp;" &lt;&lt; TAM_MAX_BITS) |"&amp; IF(SOURCE!$S$2-3 &gt;= 0, REPT(" ",SOURCE!$S$2-5+4+1-1-LEN(SUBSTITUTE(SUBSTITUTE(TEXT(SOURCE!H1808,"????0"),"  ","")," ",""))), "")&amp;
      SUBSTITUTE(SUBSTITUTE(TEXT(SOURCE!H1808,"????0"),"  ","")," ","")&amp;","&amp; IF(SOURCE!$T$2-3 &gt;= 0, REPT(" ",SOURCE!$T$2-3-5), "")&amp;
      SOURCE!I1808&amp;" | "&amp; IF(SOURCE!$U$2-LEN(SOURCE!I1808) &gt;= 0, REPT(" ",SOURCE!$U$2-LEN(SOURCE!I1808)), "")&amp;
      SOURCE!J1808&amp;      IF(SOURCE!$V$2-LEN(SOURCE!J1808) &gt;= 0, REPT(" ",SOURCE!$V$2-LEN(SOURCE!J1808)), "")&amp;
  " | "&amp; SOURCE!K1808&amp;      IF(SOURCE!$X$2-LEN(SOURCE!K1808) &gt;= 0, REPT(" ",SOURCE!$X$2-LEN(SOURCE!K1808)), "")&amp;
      "},"&amp;IF(SOURCE!L1808&lt;&gt;"",""&amp;SOURCE!L1808,"")
 )
)
)</f>
        <v>/* 1768 */  { itemToBeCoded,               NOPARAM,                     "1768",                                        "1768",                                        (0 &lt;&lt; TAM_MAX_BITS) |     0, CAT_FREE | SLS_UNCHANGED | US_UNCHANGED},</v>
      </c>
    </row>
    <row r="1809" spans="1:1">
      <c r="A1809" s="168" t="str">
        <f>IF(AND(OR(SOURCE!A1809="",ISBLANK(SOURCE!A1809)),SOURCE!B1809&gt;0),IF(ISBLANK(SOURCE!C1809),"",SOURCE!C1809),
IF(SOURCE!B1809&lt;0,VLOOKUP(SOURCE!B1809,lookups!A$1:B$25,2,0),
  IF(ISBLANK(SOURCE!B1809),
    "",
    "/* "&amp;TEXT(SOURCE!B1809,"???0")&amp;" *"&amp;
      SOURCE!C1809&amp;", "&amp; IF(SOURCE!$O$2-LEN(SOURCE!C1809) &gt;= 0, REPT(" ",SOURCE!$O$2-LEN(SOURCE!C1809)), "")&amp;
      SOURCE!D1809&amp;", "&amp; IF(SOURCE!$P$2-LEN(SOURCE!D1809) &gt;= 0, REPT(" ",SOURCE!$P$2-LEN(SOURCE!D1809)), "")&amp;
      SOURCE!E1809&amp;", "&amp; IF(SOURCE!$Q$2-LEN(SOURCE!E1809) &gt;=0, REPT(" ",SOURCE!$Q$2-LEN(SOURCE!E1809)), "")&amp;
      SOURCE!F1809&amp;", "&amp; IF(SOURCE!$R$2-LEN(SOURCE!F1809) &gt;= 0, REPT(" ",SOURCE!$R$2-LEN(SOURCE!F1809)+2), "")&amp;"("&amp;
      SUBSTITUTE(TEXT(SOURCE!G1809,"??0"),"  ","")&amp;" &lt;&lt; TAM_MAX_BITS) |"&amp; IF(SOURCE!$S$2-3 &gt;= 0, REPT(" ",SOURCE!$S$2-5+4+1-1-LEN(SUBSTITUTE(SUBSTITUTE(TEXT(SOURCE!H1809,"????0"),"  ","")," ",""))), "")&amp;
      SUBSTITUTE(SUBSTITUTE(TEXT(SOURCE!H1809,"????0"),"  ","")," ","")&amp;","&amp; IF(SOURCE!$T$2-3 &gt;= 0, REPT(" ",SOURCE!$T$2-3-5), "")&amp;
      SOURCE!I1809&amp;" | "&amp; IF(SOURCE!$U$2-LEN(SOURCE!I1809) &gt;= 0, REPT(" ",SOURCE!$U$2-LEN(SOURCE!I1809)), "")&amp;
      SOURCE!J1809&amp;      IF(SOURCE!$V$2-LEN(SOURCE!J1809) &gt;= 0, REPT(" ",SOURCE!$V$2-LEN(SOURCE!J1809)), "")&amp;
  " | "&amp; SOURCE!K1809&amp;      IF(SOURCE!$X$2-LEN(SOURCE!K1809) &gt;= 0, REPT(" ",SOURCE!$X$2-LEN(SOURCE!K1809)), "")&amp;
      "},"&amp;IF(SOURCE!L1809&lt;&gt;"",""&amp;SOURCE!L1809,"")
 )
)
)</f>
        <v>/* 1769 */  { itemToBeCoded,               NOPARAM,                     "1769",                                        "1769",                                        (0 &lt;&lt; TAM_MAX_BITS) |     0, CAT_FREE | SLS_UNCHANGED | US_UNCHANGED},</v>
      </c>
    </row>
    <row r="1810" spans="1:1">
      <c r="A1810" s="168" t="str">
        <f>IF(AND(OR(SOURCE!A1810="",ISBLANK(SOURCE!A1810)),SOURCE!B1810&gt;0),IF(ISBLANK(SOURCE!C1810),"",SOURCE!C1810),
IF(SOURCE!B1810&lt;0,VLOOKUP(SOURCE!B1810,lookups!A$1:B$25,2,0),
  IF(ISBLANK(SOURCE!B1810),
    "",
    "/* "&amp;TEXT(SOURCE!B1810,"???0")&amp;" *"&amp;
      SOURCE!C1810&amp;", "&amp; IF(SOURCE!$O$2-LEN(SOURCE!C1810) &gt;= 0, REPT(" ",SOURCE!$O$2-LEN(SOURCE!C1810)), "")&amp;
      SOURCE!D1810&amp;", "&amp; IF(SOURCE!$P$2-LEN(SOURCE!D1810) &gt;= 0, REPT(" ",SOURCE!$P$2-LEN(SOURCE!D1810)), "")&amp;
      SOURCE!E1810&amp;", "&amp; IF(SOURCE!$Q$2-LEN(SOURCE!E1810) &gt;=0, REPT(" ",SOURCE!$Q$2-LEN(SOURCE!E1810)), "")&amp;
      SOURCE!F1810&amp;", "&amp; IF(SOURCE!$R$2-LEN(SOURCE!F1810) &gt;= 0, REPT(" ",SOURCE!$R$2-LEN(SOURCE!F1810)+2), "")&amp;"("&amp;
      SUBSTITUTE(TEXT(SOURCE!G1810,"??0"),"  ","")&amp;" &lt;&lt; TAM_MAX_BITS) |"&amp; IF(SOURCE!$S$2-3 &gt;= 0, REPT(" ",SOURCE!$S$2-5+4+1-1-LEN(SUBSTITUTE(SUBSTITUTE(TEXT(SOURCE!H1810,"????0"),"  ","")," ",""))), "")&amp;
      SUBSTITUTE(SUBSTITUTE(TEXT(SOURCE!H1810,"????0"),"  ","")," ","")&amp;","&amp; IF(SOURCE!$T$2-3 &gt;= 0, REPT(" ",SOURCE!$T$2-3-5), "")&amp;
      SOURCE!I1810&amp;" | "&amp; IF(SOURCE!$U$2-LEN(SOURCE!I1810) &gt;= 0, REPT(" ",SOURCE!$U$2-LEN(SOURCE!I1810)), "")&amp;
      SOURCE!J1810&amp;      IF(SOURCE!$V$2-LEN(SOURCE!J1810) &gt;= 0, REPT(" ",SOURCE!$V$2-LEN(SOURCE!J1810)), "")&amp;
  " | "&amp; SOURCE!K1810&amp;      IF(SOURCE!$X$2-LEN(SOURCE!K1810) &gt;= 0, REPT(" ",SOURCE!$X$2-LEN(SOURCE!K1810)), "")&amp;
      "},"&amp;IF(SOURCE!L1810&lt;&gt;"",""&amp;SOURCE!L1810,"")
 )
)
)</f>
        <v>/* 1770 */  { itemToBeCoded,               NOPARAM,                     "1770",                                        "1770",                                        (0 &lt;&lt; TAM_MAX_BITS) |     0, CAT_FREE | SLS_UNCHANGED | US_UNCHANGED},</v>
      </c>
    </row>
    <row r="1811" spans="1:1">
      <c r="A1811" s="168" t="str">
        <f>IF(AND(OR(SOURCE!A1811="",ISBLANK(SOURCE!A1811)),SOURCE!B1811&gt;0),IF(ISBLANK(SOURCE!C1811),"",SOURCE!C1811),
IF(SOURCE!B1811&lt;0,VLOOKUP(SOURCE!B1811,lookups!A$1:B$25,2,0),
  IF(ISBLANK(SOURCE!B1811),
    "",
    "/* "&amp;TEXT(SOURCE!B1811,"???0")&amp;" *"&amp;
      SOURCE!C1811&amp;", "&amp; IF(SOURCE!$O$2-LEN(SOURCE!C1811) &gt;= 0, REPT(" ",SOURCE!$O$2-LEN(SOURCE!C1811)), "")&amp;
      SOURCE!D1811&amp;", "&amp; IF(SOURCE!$P$2-LEN(SOURCE!D1811) &gt;= 0, REPT(" ",SOURCE!$P$2-LEN(SOURCE!D1811)), "")&amp;
      SOURCE!E1811&amp;", "&amp; IF(SOURCE!$Q$2-LEN(SOURCE!E1811) &gt;=0, REPT(" ",SOURCE!$Q$2-LEN(SOURCE!E1811)), "")&amp;
      SOURCE!F1811&amp;", "&amp; IF(SOURCE!$R$2-LEN(SOURCE!F1811) &gt;= 0, REPT(" ",SOURCE!$R$2-LEN(SOURCE!F1811)+2), "")&amp;"("&amp;
      SUBSTITUTE(TEXT(SOURCE!G1811,"??0"),"  ","")&amp;" &lt;&lt; TAM_MAX_BITS) |"&amp; IF(SOURCE!$S$2-3 &gt;= 0, REPT(" ",SOURCE!$S$2-5+4+1-1-LEN(SUBSTITUTE(SUBSTITUTE(TEXT(SOURCE!H1811,"????0"),"  ","")," ",""))), "")&amp;
      SUBSTITUTE(SUBSTITUTE(TEXT(SOURCE!H1811,"????0"),"  ","")," ","")&amp;","&amp; IF(SOURCE!$T$2-3 &gt;= 0, REPT(" ",SOURCE!$T$2-3-5), "")&amp;
      SOURCE!I1811&amp;" | "&amp; IF(SOURCE!$U$2-LEN(SOURCE!I1811) &gt;= 0, REPT(" ",SOURCE!$U$2-LEN(SOURCE!I1811)), "")&amp;
      SOURCE!J1811&amp;      IF(SOURCE!$V$2-LEN(SOURCE!J1811) &gt;= 0, REPT(" ",SOURCE!$V$2-LEN(SOURCE!J1811)), "")&amp;
  " | "&amp; SOURCE!K1811&amp;      IF(SOURCE!$X$2-LEN(SOURCE!K1811) &gt;= 0, REPT(" ",SOURCE!$X$2-LEN(SOURCE!K1811)), "")&amp;
      "},"&amp;IF(SOURCE!L1811&lt;&gt;"",""&amp;SOURCE!L1811,"")
 )
)
)</f>
        <v>/* 1771 */  { itemToBeCoded,               NOPARAM,                     "1771",                                        "1771",                                        (0 &lt;&lt; TAM_MAX_BITS) |     0, CAT_FREE | SLS_UNCHANGED | US_UNCHANGED},</v>
      </c>
    </row>
    <row r="1812" spans="1:1">
      <c r="A1812" s="168" t="str">
        <f>IF(AND(OR(SOURCE!A1812="",ISBLANK(SOURCE!A1812)),SOURCE!B1812&gt;0),IF(ISBLANK(SOURCE!C1812),"",SOURCE!C1812),
IF(SOURCE!B1812&lt;0,VLOOKUP(SOURCE!B1812,lookups!A$1:B$25,2,0),
  IF(ISBLANK(SOURCE!B1812),
    "",
    "/* "&amp;TEXT(SOURCE!B1812,"???0")&amp;" *"&amp;
      SOURCE!C1812&amp;", "&amp; IF(SOURCE!$O$2-LEN(SOURCE!C1812) &gt;= 0, REPT(" ",SOURCE!$O$2-LEN(SOURCE!C1812)), "")&amp;
      SOURCE!D1812&amp;", "&amp; IF(SOURCE!$P$2-LEN(SOURCE!D1812) &gt;= 0, REPT(" ",SOURCE!$P$2-LEN(SOURCE!D1812)), "")&amp;
      SOURCE!E1812&amp;", "&amp; IF(SOURCE!$Q$2-LEN(SOURCE!E1812) &gt;=0, REPT(" ",SOURCE!$Q$2-LEN(SOURCE!E1812)), "")&amp;
      SOURCE!F1812&amp;", "&amp; IF(SOURCE!$R$2-LEN(SOURCE!F1812) &gt;= 0, REPT(" ",SOURCE!$R$2-LEN(SOURCE!F1812)+2), "")&amp;"("&amp;
      SUBSTITUTE(TEXT(SOURCE!G1812,"??0"),"  ","")&amp;" &lt;&lt; TAM_MAX_BITS) |"&amp; IF(SOURCE!$S$2-3 &gt;= 0, REPT(" ",SOURCE!$S$2-5+4+1-1-LEN(SUBSTITUTE(SUBSTITUTE(TEXT(SOURCE!H1812,"????0"),"  ","")," ",""))), "")&amp;
      SUBSTITUTE(SUBSTITUTE(TEXT(SOURCE!H1812,"????0"),"  ","")," ","")&amp;","&amp; IF(SOURCE!$T$2-3 &gt;= 0, REPT(" ",SOURCE!$T$2-3-5), "")&amp;
      SOURCE!I1812&amp;" | "&amp; IF(SOURCE!$U$2-LEN(SOURCE!I1812) &gt;= 0, REPT(" ",SOURCE!$U$2-LEN(SOURCE!I1812)), "")&amp;
      SOURCE!J1812&amp;      IF(SOURCE!$V$2-LEN(SOURCE!J1812) &gt;= 0, REPT(" ",SOURCE!$V$2-LEN(SOURCE!J1812)), "")&amp;
  " | "&amp; SOURCE!K1812&amp;      IF(SOURCE!$X$2-LEN(SOURCE!K1812) &gt;= 0, REPT(" ",SOURCE!$X$2-LEN(SOURCE!K1812)), "")&amp;
      "},"&amp;IF(SOURCE!L1812&lt;&gt;"",""&amp;SOURCE!L1812,"")
 )
)
)</f>
        <v>/* 1772 */  { itemToBeCoded,               NOPARAM,                     "1772",                                        "1772",                                        (0 &lt;&lt; TAM_MAX_BITS) |     0, CAT_FREE | SLS_UNCHANGED | US_UNCHANGED},</v>
      </c>
    </row>
    <row r="1813" spans="1:1">
      <c r="A1813" s="168" t="str">
        <f>IF(AND(OR(SOURCE!A1813="",ISBLANK(SOURCE!A1813)),SOURCE!B1813&gt;0),IF(ISBLANK(SOURCE!C1813),"",SOURCE!C1813),
IF(SOURCE!B1813&lt;0,VLOOKUP(SOURCE!B1813,lookups!A$1:B$25,2,0),
  IF(ISBLANK(SOURCE!B1813),
    "",
    "/* "&amp;TEXT(SOURCE!B1813,"???0")&amp;" *"&amp;
      SOURCE!C1813&amp;", "&amp; IF(SOURCE!$O$2-LEN(SOURCE!C1813) &gt;= 0, REPT(" ",SOURCE!$O$2-LEN(SOURCE!C1813)), "")&amp;
      SOURCE!D1813&amp;", "&amp; IF(SOURCE!$P$2-LEN(SOURCE!D1813) &gt;= 0, REPT(" ",SOURCE!$P$2-LEN(SOURCE!D1813)), "")&amp;
      SOURCE!E1813&amp;", "&amp; IF(SOURCE!$Q$2-LEN(SOURCE!E1813) &gt;=0, REPT(" ",SOURCE!$Q$2-LEN(SOURCE!E1813)), "")&amp;
      SOURCE!F1813&amp;", "&amp; IF(SOURCE!$R$2-LEN(SOURCE!F1813) &gt;= 0, REPT(" ",SOURCE!$R$2-LEN(SOURCE!F1813)+2), "")&amp;"("&amp;
      SUBSTITUTE(TEXT(SOURCE!G1813,"??0"),"  ","")&amp;" &lt;&lt; TAM_MAX_BITS) |"&amp; IF(SOURCE!$S$2-3 &gt;= 0, REPT(" ",SOURCE!$S$2-5+4+1-1-LEN(SUBSTITUTE(SUBSTITUTE(TEXT(SOURCE!H1813,"????0"),"  ","")," ",""))), "")&amp;
      SUBSTITUTE(SUBSTITUTE(TEXT(SOURCE!H1813,"????0"),"  ","")," ","")&amp;","&amp; IF(SOURCE!$T$2-3 &gt;= 0, REPT(" ",SOURCE!$T$2-3-5), "")&amp;
      SOURCE!I1813&amp;" | "&amp; IF(SOURCE!$U$2-LEN(SOURCE!I1813) &gt;= 0, REPT(" ",SOURCE!$U$2-LEN(SOURCE!I1813)), "")&amp;
      SOURCE!J1813&amp;      IF(SOURCE!$V$2-LEN(SOURCE!J1813) &gt;= 0, REPT(" ",SOURCE!$V$2-LEN(SOURCE!J1813)), "")&amp;
  " | "&amp; SOURCE!K1813&amp;      IF(SOURCE!$X$2-LEN(SOURCE!K1813) &gt;= 0, REPT(" ",SOURCE!$X$2-LEN(SOURCE!K1813)), "")&amp;
      "},"&amp;IF(SOURCE!L1813&lt;&gt;"",""&amp;SOURCE!L1813,"")
 )
)
)</f>
        <v/>
      </c>
    </row>
    <row r="1814" spans="1:1">
      <c r="A1814" s="168" t="str">
        <f>IF(AND(OR(SOURCE!A1814="",ISBLANK(SOURCE!A1814)),SOURCE!B1814&gt;0),IF(ISBLANK(SOURCE!C1814),"",SOURCE!C1814),
IF(SOURCE!B1814&lt;0,VLOOKUP(SOURCE!B1814,lookups!A$1:B$25,2,0),
  IF(ISBLANK(SOURCE!B1814),
    "",
    "/* "&amp;TEXT(SOURCE!B1814,"???0")&amp;" *"&amp;
      SOURCE!C1814&amp;", "&amp; IF(SOURCE!$O$2-LEN(SOURCE!C1814) &gt;= 0, REPT(" ",SOURCE!$O$2-LEN(SOURCE!C1814)), "")&amp;
      SOURCE!D1814&amp;", "&amp; IF(SOURCE!$P$2-LEN(SOURCE!D1814) &gt;= 0, REPT(" ",SOURCE!$P$2-LEN(SOURCE!D1814)), "")&amp;
      SOURCE!E1814&amp;", "&amp; IF(SOURCE!$Q$2-LEN(SOURCE!E1814) &gt;=0, REPT(" ",SOURCE!$Q$2-LEN(SOURCE!E1814)), "")&amp;
      SOURCE!F1814&amp;", "&amp; IF(SOURCE!$R$2-LEN(SOURCE!F1814) &gt;= 0, REPT(" ",SOURCE!$R$2-LEN(SOURCE!F1814)+2), "")&amp;"("&amp;
      SUBSTITUTE(TEXT(SOURCE!G1814,"??0"),"  ","")&amp;" &lt;&lt; TAM_MAX_BITS) |"&amp; IF(SOURCE!$S$2-3 &gt;= 0, REPT(" ",SOURCE!$S$2-5+4+1-1-LEN(SUBSTITUTE(SUBSTITUTE(TEXT(SOURCE!H1814,"????0"),"  ","")," ",""))), "")&amp;
      SUBSTITUTE(SUBSTITUTE(TEXT(SOURCE!H1814,"????0"),"  ","")," ","")&amp;","&amp; IF(SOURCE!$T$2-3 &gt;= 0, REPT(" ",SOURCE!$T$2-3-5), "")&amp;
      SOURCE!I1814&amp;" | "&amp; IF(SOURCE!$U$2-LEN(SOURCE!I1814) &gt;= 0, REPT(" ",SOURCE!$U$2-LEN(SOURCE!I1814)), "")&amp;
      SOURCE!J1814&amp;      IF(SOURCE!$V$2-LEN(SOURCE!J1814) &gt;= 0, REPT(" ",SOURCE!$V$2-LEN(SOURCE!J1814)), "")&amp;
  " | "&amp; SOURCE!K1814&amp;      IF(SOURCE!$X$2-LEN(SOURCE!K1814) &gt;= 0, REPT(" ",SOURCE!$X$2-LEN(SOURCE!K1814)), "")&amp;
      "},"&amp;IF(SOURCE!L1814&lt;&gt;"",""&amp;SOURCE!L1814,"")
 )
)
)</f>
        <v/>
      </c>
    </row>
    <row r="1815" spans="1:1">
      <c r="A1815" s="168" t="str">
        <f>IF(AND(OR(SOURCE!A1815="",ISBLANK(SOURCE!A1815)),SOURCE!B1815&gt;0),IF(ISBLANK(SOURCE!C1815),"",SOURCE!C1815),
IF(SOURCE!B1815&lt;0,VLOOKUP(SOURCE!B1815,lookups!A$1:B$25,2,0),
  IF(ISBLANK(SOURCE!B1815),
    "",
    "/* "&amp;TEXT(SOURCE!B1815,"???0")&amp;" *"&amp;
      SOURCE!C1815&amp;", "&amp; IF(SOURCE!$O$2-LEN(SOURCE!C1815) &gt;= 0, REPT(" ",SOURCE!$O$2-LEN(SOURCE!C1815)), "")&amp;
      SOURCE!D1815&amp;", "&amp; IF(SOURCE!$P$2-LEN(SOURCE!D1815) &gt;= 0, REPT(" ",SOURCE!$P$2-LEN(SOURCE!D1815)), "")&amp;
      SOURCE!E1815&amp;", "&amp; IF(SOURCE!$Q$2-LEN(SOURCE!E1815) &gt;=0, REPT(" ",SOURCE!$Q$2-LEN(SOURCE!E1815)), "")&amp;
      SOURCE!F1815&amp;", "&amp; IF(SOURCE!$R$2-LEN(SOURCE!F1815) &gt;= 0, REPT(" ",SOURCE!$R$2-LEN(SOURCE!F1815)+2), "")&amp;"("&amp;
      SUBSTITUTE(TEXT(SOURCE!G1815,"??0"),"  ","")&amp;" &lt;&lt; TAM_MAX_BITS) |"&amp; IF(SOURCE!$S$2-3 &gt;= 0, REPT(" ",SOURCE!$S$2-5+4+1-1-LEN(SUBSTITUTE(SUBSTITUTE(TEXT(SOURCE!H1815,"????0"),"  ","")," ",""))), "")&amp;
      SUBSTITUTE(SUBSTITUTE(TEXT(SOURCE!H1815,"????0"),"  ","")," ","")&amp;","&amp; IF(SOURCE!$T$2-3 &gt;= 0, REPT(" ",SOURCE!$T$2-3-5), "")&amp;
      SOURCE!I1815&amp;" | "&amp; IF(SOURCE!$U$2-LEN(SOURCE!I1815) &gt;= 0, REPT(" ",SOURCE!$U$2-LEN(SOURCE!I1815)), "")&amp;
      SOURCE!J1815&amp;      IF(SOURCE!$V$2-LEN(SOURCE!J1815) &gt;= 0, REPT(" ",SOURCE!$V$2-LEN(SOURCE!J1815)), "")&amp;
  " | "&amp; SOURCE!K1815&amp;      IF(SOURCE!$X$2-LEN(SOURCE!K1815) &gt;= 0, REPT(" ",SOURCE!$X$2-LEN(SOURCE!K1815)), "")&amp;
      "},"&amp;IF(SOURCE!L1815&lt;&gt;"",""&amp;SOURCE!L1815,"")
 )
)
)</f>
        <v/>
      </c>
    </row>
    <row r="1816" spans="1:1">
      <c r="A1816" s="168" t="str">
        <f>IF(AND(OR(SOURCE!A1816="",ISBLANK(SOURCE!A1816)),SOURCE!B1816&gt;0),IF(ISBLANK(SOURCE!C1816),"",SOURCE!C1816),
IF(SOURCE!B1816&lt;0,VLOOKUP(SOURCE!B1816,lookups!A$1:B$25,2,0),
  IF(ISBLANK(SOURCE!B1816),
    "",
    "/* "&amp;TEXT(SOURCE!B1816,"???0")&amp;" *"&amp;
      SOURCE!C1816&amp;", "&amp; IF(SOURCE!$O$2-LEN(SOURCE!C1816) &gt;= 0, REPT(" ",SOURCE!$O$2-LEN(SOURCE!C1816)), "")&amp;
      SOURCE!D1816&amp;", "&amp; IF(SOURCE!$P$2-LEN(SOURCE!D1816) &gt;= 0, REPT(" ",SOURCE!$P$2-LEN(SOURCE!D1816)), "")&amp;
      SOURCE!E1816&amp;", "&amp; IF(SOURCE!$Q$2-LEN(SOURCE!E1816) &gt;=0, REPT(" ",SOURCE!$Q$2-LEN(SOURCE!E1816)), "")&amp;
      SOURCE!F1816&amp;", "&amp; IF(SOURCE!$R$2-LEN(SOURCE!F1816) &gt;= 0, REPT(" ",SOURCE!$R$2-LEN(SOURCE!F1816)+2), "")&amp;"("&amp;
      SUBSTITUTE(TEXT(SOURCE!G1816,"??0"),"  ","")&amp;" &lt;&lt; TAM_MAX_BITS) |"&amp; IF(SOURCE!$S$2-3 &gt;= 0, REPT(" ",SOURCE!$S$2-5+4+1-1-LEN(SUBSTITUTE(SUBSTITUTE(TEXT(SOURCE!H1816,"????0"),"  ","")," ",""))), "")&amp;
      SUBSTITUTE(SUBSTITUTE(TEXT(SOURCE!H1816,"????0"),"  ","")," ","")&amp;","&amp; IF(SOURCE!$T$2-3 &gt;= 0, REPT(" ",SOURCE!$T$2-3-5), "")&amp;
      SOURCE!I1816&amp;" | "&amp; IF(SOURCE!$U$2-LEN(SOURCE!I1816) &gt;= 0, REPT(" ",SOURCE!$U$2-LEN(SOURCE!I1816)), "")&amp;
      SOURCE!J1816&amp;      IF(SOURCE!$V$2-LEN(SOURCE!J1816) &gt;= 0, REPT(" ",SOURCE!$V$2-LEN(SOURCE!J1816)), "")&amp;
  " | "&amp; SOURCE!K1816&amp;      IF(SOURCE!$X$2-LEN(SOURCE!K1816) &gt;= 0, REPT(" ",SOURCE!$X$2-LEN(SOURCE!K1816)), "")&amp;
      "},"&amp;IF(SOURCE!L1816&lt;&gt;"",""&amp;SOURCE!L1816,"")
 )
)
)</f>
        <v/>
      </c>
    </row>
    <row r="1817" spans="1:1">
      <c r="A1817" s="168" t="str">
        <f>IF(AND(OR(SOURCE!A1817="",ISBLANK(SOURCE!A1817)),SOURCE!B1817&gt;0),IF(ISBLANK(SOURCE!C1817),"",SOURCE!C1817),
IF(SOURCE!B1817&lt;0,VLOOKUP(SOURCE!B1817,lookups!A$1:B$25,2,0),
  IF(ISBLANK(SOURCE!B1817),
    "",
    "/* "&amp;TEXT(SOURCE!B1817,"???0")&amp;" *"&amp;
      SOURCE!C1817&amp;", "&amp; IF(SOURCE!$O$2-LEN(SOURCE!C1817) &gt;= 0, REPT(" ",SOURCE!$O$2-LEN(SOURCE!C1817)), "")&amp;
      SOURCE!D1817&amp;", "&amp; IF(SOURCE!$P$2-LEN(SOURCE!D1817) &gt;= 0, REPT(" ",SOURCE!$P$2-LEN(SOURCE!D1817)), "")&amp;
      SOURCE!E1817&amp;", "&amp; IF(SOURCE!$Q$2-LEN(SOURCE!E1817) &gt;=0, REPT(" ",SOURCE!$Q$2-LEN(SOURCE!E1817)), "")&amp;
      SOURCE!F1817&amp;", "&amp; IF(SOURCE!$R$2-LEN(SOURCE!F1817) &gt;= 0, REPT(" ",SOURCE!$R$2-LEN(SOURCE!F1817)+2), "")&amp;"("&amp;
      SUBSTITUTE(TEXT(SOURCE!G1817,"??0"),"  ","")&amp;" &lt;&lt; TAM_MAX_BITS) |"&amp; IF(SOURCE!$S$2-3 &gt;= 0, REPT(" ",SOURCE!$S$2-5+4+1-1-LEN(SUBSTITUTE(SUBSTITUTE(TEXT(SOURCE!H1817,"????0"),"  ","")," ",""))), "")&amp;
      SUBSTITUTE(SUBSTITUTE(TEXT(SOURCE!H1817,"????0"),"  ","")," ","")&amp;","&amp; IF(SOURCE!$T$2-3 &gt;= 0, REPT(" ",SOURCE!$T$2-3-5), "")&amp;
      SOURCE!I1817&amp;" | "&amp; IF(SOURCE!$U$2-LEN(SOURCE!I1817) &gt;= 0, REPT(" ",SOURCE!$U$2-LEN(SOURCE!I1817)), "")&amp;
      SOURCE!J1817&amp;      IF(SOURCE!$V$2-LEN(SOURCE!J1817) &gt;= 0, REPT(" ",SOURCE!$V$2-LEN(SOURCE!J1817)), "")&amp;
  " | "&amp; SOURCE!K1817&amp;      IF(SOURCE!$X$2-LEN(SOURCE!K1817) &gt;= 0, REPT(" ",SOURCE!$X$2-LEN(SOURCE!K1817)), "")&amp;
      "},"&amp;IF(SOURCE!L1817&lt;&gt;"",""&amp;SOURCE!L1817,"")
 )
)
)</f>
        <v>//Jaymos C43 extensions</v>
      </c>
    </row>
    <row r="1818" spans="1:1">
      <c r="A1818" s="168" t="str">
        <f>IF(AND(OR(SOURCE!A1818="",ISBLANK(SOURCE!A1818)),SOURCE!B1818&gt;0),IF(ISBLANK(SOURCE!C1818),"",SOURCE!C1818),
IF(SOURCE!B1818&lt;0,VLOOKUP(SOURCE!B1818,lookups!A$1:B$25,2,0),
  IF(ISBLANK(SOURCE!B1818),
    "",
    "/* "&amp;TEXT(SOURCE!B1818,"???0")&amp;" *"&amp;
      SOURCE!C1818&amp;", "&amp; IF(SOURCE!$O$2-LEN(SOURCE!C1818) &gt;= 0, REPT(" ",SOURCE!$O$2-LEN(SOURCE!C1818)), "")&amp;
      SOURCE!D1818&amp;", "&amp; IF(SOURCE!$P$2-LEN(SOURCE!D1818) &gt;= 0, REPT(" ",SOURCE!$P$2-LEN(SOURCE!D1818)), "")&amp;
      SOURCE!E1818&amp;", "&amp; IF(SOURCE!$Q$2-LEN(SOURCE!E1818) &gt;=0, REPT(" ",SOURCE!$Q$2-LEN(SOURCE!E1818)), "")&amp;
      SOURCE!F1818&amp;", "&amp; IF(SOURCE!$R$2-LEN(SOURCE!F1818) &gt;= 0, REPT(" ",SOURCE!$R$2-LEN(SOURCE!F1818)+2), "")&amp;"("&amp;
      SUBSTITUTE(TEXT(SOURCE!G1818,"??0"),"  ","")&amp;" &lt;&lt; TAM_MAX_BITS) |"&amp; IF(SOURCE!$S$2-3 &gt;= 0, REPT(" ",SOURCE!$S$2-5+4+1-1-LEN(SUBSTITUTE(SUBSTITUTE(TEXT(SOURCE!H1818,"????0"),"  ","")," ",""))), "")&amp;
      SUBSTITUTE(SUBSTITUTE(TEXT(SOURCE!H1818,"????0"),"  ","")," ","")&amp;","&amp; IF(SOURCE!$T$2-3 &gt;= 0, REPT(" ",SOURCE!$T$2-3-5), "")&amp;
      SOURCE!I1818&amp;" | "&amp; IF(SOURCE!$U$2-LEN(SOURCE!I1818) &gt;= 0, REPT(" ",SOURCE!$U$2-LEN(SOURCE!I1818)), "")&amp;
      SOURCE!J1818&amp;      IF(SOURCE!$V$2-LEN(SOURCE!J1818) &gt;= 0, REPT(" ",SOURCE!$V$2-LEN(SOURCE!J1818)), "")&amp;
  " | "&amp; SOURCE!K1818&amp;      IF(SOURCE!$X$2-LEN(SOURCE!K1818) &gt;= 0, REPT(" ",SOURCE!$X$2-LEN(SOURCE!K1818)), "")&amp;
      "},"&amp;IF(SOURCE!L1818&lt;&gt;"",""&amp;SOURCE!L1818,"")
 )
)
)</f>
        <v>/* 1773 */  { fnSetSetJM,                  JC_FG_LINE,                  "fg" STD_SPACE_3_PER_EM "LINE",                "fg" STD_SPACE_3_PER_EM "LINE",                (0 &lt;&lt; TAM_MAX_BITS) |     0, CAT_FNCT | SLS_UNCHANGED | US_UNCHANGED},//JM UNDERLINING</v>
      </c>
    </row>
    <row r="1819" spans="1:1">
      <c r="A1819" s="168" t="str">
        <f>IF(AND(OR(SOURCE!A1819="",ISBLANK(SOURCE!A1819)),SOURCE!B1819&gt;0),IF(ISBLANK(SOURCE!C1819),"",SOURCE!C1819),
IF(SOURCE!B1819&lt;0,VLOOKUP(SOURCE!B1819,lookups!A$1:B$25,2,0),
  IF(ISBLANK(SOURCE!B1819),
    "",
    "/* "&amp;TEXT(SOURCE!B1819,"???0")&amp;" *"&amp;
      SOURCE!C1819&amp;", "&amp; IF(SOURCE!$O$2-LEN(SOURCE!C1819) &gt;= 0, REPT(" ",SOURCE!$O$2-LEN(SOURCE!C1819)), "")&amp;
      SOURCE!D1819&amp;", "&amp; IF(SOURCE!$P$2-LEN(SOURCE!D1819) &gt;= 0, REPT(" ",SOURCE!$P$2-LEN(SOURCE!D1819)), "")&amp;
      SOURCE!E1819&amp;", "&amp; IF(SOURCE!$Q$2-LEN(SOURCE!E1819) &gt;=0, REPT(" ",SOURCE!$Q$2-LEN(SOURCE!E1819)), "")&amp;
      SOURCE!F1819&amp;", "&amp; IF(SOURCE!$R$2-LEN(SOURCE!F1819) &gt;= 0, REPT(" ",SOURCE!$R$2-LEN(SOURCE!F1819)+2), "")&amp;"("&amp;
      SUBSTITUTE(TEXT(SOURCE!G1819,"??0"),"  ","")&amp;" &lt;&lt; TAM_MAX_BITS) |"&amp; IF(SOURCE!$S$2-3 &gt;= 0, REPT(" ",SOURCE!$S$2-5+4+1-1-LEN(SUBSTITUTE(SUBSTITUTE(TEXT(SOURCE!H1819,"????0"),"  ","")," ",""))), "")&amp;
      SUBSTITUTE(SUBSTITUTE(TEXT(SOURCE!H1819,"????0"),"  ","")," ","")&amp;","&amp; IF(SOURCE!$T$2-3 &gt;= 0, REPT(" ",SOURCE!$T$2-3-5), "")&amp;
      SOURCE!I1819&amp;" | "&amp; IF(SOURCE!$U$2-LEN(SOURCE!I1819) &gt;= 0, REPT(" ",SOURCE!$U$2-LEN(SOURCE!I1819)), "")&amp;
      SOURCE!J1819&amp;      IF(SOURCE!$V$2-LEN(SOURCE!J1819) &gt;= 0, REPT(" ",SOURCE!$V$2-LEN(SOURCE!J1819)), "")&amp;
  " | "&amp; SOURCE!K1819&amp;      IF(SOURCE!$X$2-LEN(SOURCE!K1819) &gt;= 0, REPT(" ",SOURCE!$X$2-LEN(SOURCE!K1819)), "")&amp;
      "},"&amp;IF(SOURCE!L1819&lt;&gt;"",""&amp;SOURCE!L1819,"")
 )
)
)</f>
        <v>/* 1774 */  { fnSetSetJM,                  JC_NO_BASE_SCREEN,           "No" STD_SPACE_6_PER_EM "MyM",                 "No" STD_SPACE_6_PER_EM "MyM",                 (0 &lt;&lt; TAM_MAX_BITS) |     0, CAT_FNCT | SLS_UNCHANGED | US_UNCHANGED},//JM NOBASE MENU SETTING</v>
      </c>
    </row>
    <row r="1820" spans="1:1">
      <c r="A1820" s="168" t="str">
        <f>IF(AND(OR(SOURCE!A1820="",ISBLANK(SOURCE!A1820)),SOURCE!B1820&gt;0),IF(ISBLANK(SOURCE!C1820),"",SOURCE!C1820),
IF(SOURCE!B1820&lt;0,VLOOKUP(SOURCE!B1820,lookups!A$1:B$25,2,0),
  IF(ISBLANK(SOURCE!B1820),
    "",
    "/* "&amp;TEXT(SOURCE!B1820,"???0")&amp;" *"&amp;
      SOURCE!C1820&amp;", "&amp; IF(SOURCE!$O$2-LEN(SOURCE!C1820) &gt;= 0, REPT(" ",SOURCE!$O$2-LEN(SOURCE!C1820)), "")&amp;
      SOURCE!D1820&amp;", "&amp; IF(SOURCE!$P$2-LEN(SOURCE!D1820) &gt;= 0, REPT(" ",SOURCE!$P$2-LEN(SOURCE!D1820)), "")&amp;
      SOURCE!E1820&amp;", "&amp; IF(SOURCE!$Q$2-LEN(SOURCE!E1820) &gt;=0, REPT(" ",SOURCE!$Q$2-LEN(SOURCE!E1820)), "")&amp;
      SOURCE!F1820&amp;", "&amp; IF(SOURCE!$R$2-LEN(SOURCE!F1820) &gt;= 0, REPT(" ",SOURCE!$R$2-LEN(SOURCE!F1820)+2), "")&amp;"("&amp;
      SUBSTITUTE(TEXT(SOURCE!G1820,"??0"),"  ","")&amp;" &lt;&lt; TAM_MAX_BITS) |"&amp; IF(SOURCE!$S$2-3 &gt;= 0, REPT(" ",SOURCE!$S$2-5+4+1-1-LEN(SUBSTITUTE(SUBSTITUTE(TEXT(SOURCE!H1820,"????0"),"  ","")," ",""))), "")&amp;
      SUBSTITUTE(SUBSTITUTE(TEXT(SOURCE!H1820,"????0"),"  ","")," ","")&amp;","&amp; IF(SOURCE!$T$2-3 &gt;= 0, REPT(" ",SOURCE!$T$2-3-5), "")&amp;
      SOURCE!I1820&amp;" | "&amp; IF(SOURCE!$U$2-LEN(SOURCE!I1820) &gt;= 0, REPT(" ",SOURCE!$U$2-LEN(SOURCE!I1820)), "")&amp;
      SOURCE!J1820&amp;      IF(SOURCE!$V$2-LEN(SOURCE!J1820) &gt;= 0, REPT(" ",SOURCE!$V$2-LEN(SOURCE!J1820)), "")&amp;
  " | "&amp; SOURCE!K1820&amp;      IF(SOURCE!$X$2-LEN(SOURCE!K1820) &gt;= 0, REPT(" ",SOURCE!$X$2-LEN(SOURCE!K1820)), "")&amp;
      "},"&amp;IF(SOURCE!L1820&lt;&gt;"",""&amp;SOURCE!L1820,"")
 )
)
)</f>
        <v>/* 1775 */  { fnSetSetJM,                  JC_G_DOUBLETAP,              "G" STD_SPACE_3_PER_EM "2TAP",                 "G" STD_SPACE_3_PER_EM "2TAP",                 (0 &lt;&lt; TAM_MAX_BITS) |     0, CAT_FNCT | SLS_UNCHANGED | US_UNCHANGED},//JM KEY TAP DOUBLE SETTING</v>
      </c>
    </row>
    <row r="1821" spans="1:1">
      <c r="A1821" s="168" t="str">
        <f>IF(AND(OR(SOURCE!A1821="",ISBLANK(SOURCE!A1821)),SOURCE!B1821&gt;0),IF(ISBLANK(SOURCE!C1821),"",SOURCE!C1821),
IF(SOURCE!B1821&lt;0,VLOOKUP(SOURCE!B1821,lookups!A$1:B$25,2,0),
  IF(ISBLANK(SOURCE!B1821),
    "",
    "/* "&amp;TEXT(SOURCE!B1821,"???0")&amp;" *"&amp;
      SOURCE!C1821&amp;", "&amp; IF(SOURCE!$O$2-LEN(SOURCE!C1821) &gt;= 0, REPT(" ",SOURCE!$O$2-LEN(SOURCE!C1821)), "")&amp;
      SOURCE!D1821&amp;", "&amp; IF(SOURCE!$P$2-LEN(SOURCE!D1821) &gt;= 0, REPT(" ",SOURCE!$P$2-LEN(SOURCE!D1821)), "")&amp;
      SOURCE!E1821&amp;", "&amp; IF(SOURCE!$Q$2-LEN(SOURCE!E1821) &gt;=0, REPT(" ",SOURCE!$Q$2-LEN(SOURCE!E1821)), "")&amp;
      SOURCE!F1821&amp;", "&amp; IF(SOURCE!$R$2-LEN(SOURCE!F1821) &gt;= 0, REPT(" ",SOURCE!$R$2-LEN(SOURCE!F1821)+2), "")&amp;"("&amp;
      SUBSTITUTE(TEXT(SOURCE!G1821,"??0"),"  ","")&amp;" &lt;&lt; TAM_MAX_BITS) |"&amp; IF(SOURCE!$S$2-3 &gt;= 0, REPT(" ",SOURCE!$S$2-5+4+1-1-LEN(SUBSTITUTE(SUBSTITUTE(TEXT(SOURCE!H1821,"????0"),"  ","")," ",""))), "")&amp;
      SUBSTITUTE(SUBSTITUTE(TEXT(SOURCE!H1821,"????0"),"  ","")," ","")&amp;","&amp; IF(SOURCE!$T$2-3 &gt;= 0, REPT(" ",SOURCE!$T$2-3-5), "")&amp;
      SOURCE!I1821&amp;" | "&amp; IF(SOURCE!$U$2-LEN(SOURCE!I1821) &gt;= 0, REPT(" ",SOURCE!$U$2-LEN(SOURCE!I1821)), "")&amp;
      SOURCE!J1821&amp;      IF(SOURCE!$V$2-LEN(SOURCE!J1821) &gt;= 0, REPT(" ",SOURCE!$V$2-LEN(SOURCE!J1821)), "")&amp;
  " | "&amp; SOURCE!K1821&amp;      IF(SOURCE!$X$2-LEN(SOURCE!K1821) &gt;= 0, REPT(" ",SOURCE!$X$2-LEN(SOURCE!K1821)), "")&amp;
      "},"&amp;IF(SOURCE!L1821&lt;&gt;"",""&amp;SOURCE!L1821,"")
 )
)
)</f>
        <v>/* 1776 */  { itemToBeCoded,               NOPARAM,                     "1749",                                        "1749",                                        (0 &lt;&lt; TAM_MAX_BITS) |     0, CAT_FREE | SLS_UNCHANGED | US_UNCHANGED},</v>
      </c>
    </row>
    <row r="1822" spans="1:1">
      <c r="A1822" s="168" t="str">
        <f>IF(AND(OR(SOURCE!A1822="",ISBLANK(SOURCE!A1822)),SOURCE!B1822&gt;0),IF(ISBLANK(SOURCE!C1822),"",SOURCE!C1822),
IF(SOURCE!B1822&lt;0,VLOOKUP(SOURCE!B1822,lookups!A$1:B$25,2,0),
  IF(ISBLANK(SOURCE!B1822),
    "",
    "/* "&amp;TEXT(SOURCE!B1822,"???0")&amp;" *"&amp;
      SOURCE!C1822&amp;", "&amp; IF(SOURCE!$O$2-LEN(SOURCE!C1822) &gt;= 0, REPT(" ",SOURCE!$O$2-LEN(SOURCE!C1822)), "")&amp;
      SOURCE!D1822&amp;", "&amp; IF(SOURCE!$P$2-LEN(SOURCE!D1822) &gt;= 0, REPT(" ",SOURCE!$P$2-LEN(SOURCE!D1822)), "")&amp;
      SOURCE!E1822&amp;", "&amp; IF(SOURCE!$Q$2-LEN(SOURCE!E1822) &gt;=0, REPT(" ",SOURCE!$Q$2-LEN(SOURCE!E1822)), "")&amp;
      SOURCE!F1822&amp;", "&amp; IF(SOURCE!$R$2-LEN(SOURCE!F1822) &gt;= 0, REPT(" ",SOURCE!$R$2-LEN(SOURCE!F1822)+2), "")&amp;"("&amp;
      SUBSTITUTE(TEXT(SOURCE!G1822,"??0"),"  ","")&amp;" &lt;&lt; TAM_MAX_BITS) |"&amp; IF(SOURCE!$S$2-3 &gt;= 0, REPT(" ",SOURCE!$S$2-5+4+1-1-LEN(SUBSTITUTE(SUBSTITUTE(TEXT(SOURCE!H1822,"????0"),"  ","")," ",""))), "")&amp;
      SUBSTITUTE(SUBSTITUTE(TEXT(SOURCE!H1822,"????0"),"  ","")," ","")&amp;","&amp; IF(SOURCE!$T$2-3 &gt;= 0, REPT(" ",SOURCE!$T$2-3-5), "")&amp;
      SOURCE!I1822&amp;" | "&amp; IF(SOURCE!$U$2-LEN(SOURCE!I1822) &gt;= 0, REPT(" ",SOURCE!$U$2-LEN(SOURCE!I1822)), "")&amp;
      SOURCE!J1822&amp;      IF(SOURCE!$V$2-LEN(SOURCE!J1822) &gt;= 0, REPT(" ",SOURCE!$V$2-LEN(SOURCE!J1822)), "")&amp;
  " | "&amp; SOURCE!K1822&amp;      IF(SOURCE!$X$2-LEN(SOURCE!K1822) &gt;= 0, REPT(" ",SOURCE!$X$2-LEN(SOURCE!K1822)), "")&amp;
      "},"&amp;IF(SOURCE!L1822&lt;&gt;"",""&amp;SOURCE!L1822,"")
 )
)
)</f>
        <v>/* 1777 */  { fnP_All_Regs,                0,                           STD_PRINTER "ALLr",                            STD_PRINTER "ALLr",                            (0 &lt;&lt; TAM_MAX_BITS) |     0, CAT_FNCT | SLS_UNCHANGED | US_UNCHANGED},</v>
      </c>
    </row>
    <row r="1823" spans="1:1">
      <c r="A1823" s="168" t="str">
        <f>IF(AND(OR(SOURCE!A1823="",ISBLANK(SOURCE!A1823)),SOURCE!B1823&gt;0),IF(ISBLANK(SOURCE!C1823),"",SOURCE!C1823),
IF(SOURCE!B1823&lt;0,VLOOKUP(SOURCE!B1823,lookups!A$1:B$25,2,0),
  IF(ISBLANK(SOURCE!B1823),
    "",
    "/* "&amp;TEXT(SOURCE!B1823,"???0")&amp;" *"&amp;
      SOURCE!C1823&amp;", "&amp; IF(SOURCE!$O$2-LEN(SOURCE!C1823) &gt;= 0, REPT(" ",SOURCE!$O$2-LEN(SOURCE!C1823)), "")&amp;
      SOURCE!D1823&amp;", "&amp; IF(SOURCE!$P$2-LEN(SOURCE!D1823) &gt;= 0, REPT(" ",SOURCE!$P$2-LEN(SOURCE!D1823)), "")&amp;
      SOURCE!E1823&amp;", "&amp; IF(SOURCE!$Q$2-LEN(SOURCE!E1823) &gt;=0, REPT(" ",SOURCE!$Q$2-LEN(SOURCE!E1823)), "")&amp;
      SOURCE!F1823&amp;", "&amp; IF(SOURCE!$R$2-LEN(SOURCE!F1823) &gt;= 0, REPT(" ",SOURCE!$R$2-LEN(SOURCE!F1823)+2), "")&amp;"("&amp;
      SUBSTITUTE(TEXT(SOURCE!G1823,"??0"),"  ","")&amp;" &lt;&lt; TAM_MAX_BITS) |"&amp; IF(SOURCE!$S$2-3 &gt;= 0, REPT(" ",SOURCE!$S$2-5+4+1-1-LEN(SUBSTITUTE(SUBSTITUTE(TEXT(SOURCE!H1823,"????0"),"  ","")," ",""))), "")&amp;
      SUBSTITUTE(SUBSTITUTE(TEXT(SOURCE!H1823,"????0"),"  ","")," ","")&amp;","&amp; IF(SOURCE!$T$2-3 &gt;= 0, REPT(" ",SOURCE!$T$2-3-5), "")&amp;
      SOURCE!I1823&amp;" | "&amp; IF(SOURCE!$U$2-LEN(SOURCE!I1823) &gt;= 0, REPT(" ",SOURCE!$U$2-LEN(SOURCE!I1823)), "")&amp;
      SOURCE!J1823&amp;      IF(SOURCE!$V$2-LEN(SOURCE!J1823) &gt;= 0, REPT(" ",SOURCE!$V$2-LEN(SOURCE!J1823)), "")&amp;
  " | "&amp; SOURCE!K1823&amp;      IF(SOURCE!$X$2-LEN(SOURCE!K1823) &gt;= 0, REPT(" ",SOURCE!$X$2-LEN(SOURCE!K1823)), "")&amp;
      "},"&amp;IF(SOURCE!L1823&lt;&gt;"",""&amp;SOURCE!L1823,"")
 )
)
)</f>
        <v>/* 1778 */  { fnMultiplySI,                85,                          STD_DOT "f",                                   STD_DOT "f",                                   (0 &lt;&lt; TAM_MAX_BITS) |     0, CAT_NONE | SLS_ENABLED   | US_ENABLED  },//JM PRE UNIT</v>
      </c>
    </row>
    <row r="1824" spans="1:1">
      <c r="A1824" s="168" t="str">
        <f>IF(AND(OR(SOURCE!A1824="",ISBLANK(SOURCE!A1824)),SOURCE!B1824&gt;0),IF(ISBLANK(SOURCE!C1824),"",SOURCE!C1824),
IF(SOURCE!B1824&lt;0,VLOOKUP(SOURCE!B1824,lookups!A$1:B$25,2,0),
  IF(ISBLANK(SOURCE!B1824),
    "",
    "/* "&amp;TEXT(SOURCE!B1824,"???0")&amp;" *"&amp;
      SOURCE!C1824&amp;", "&amp; IF(SOURCE!$O$2-LEN(SOURCE!C1824) &gt;= 0, REPT(" ",SOURCE!$O$2-LEN(SOURCE!C1824)), "")&amp;
      SOURCE!D1824&amp;", "&amp; IF(SOURCE!$P$2-LEN(SOURCE!D1824) &gt;= 0, REPT(" ",SOURCE!$P$2-LEN(SOURCE!D1824)), "")&amp;
      SOURCE!E1824&amp;", "&amp; IF(SOURCE!$Q$2-LEN(SOURCE!E1824) &gt;=0, REPT(" ",SOURCE!$Q$2-LEN(SOURCE!E1824)), "")&amp;
      SOURCE!F1824&amp;", "&amp; IF(SOURCE!$R$2-LEN(SOURCE!F1824) &gt;= 0, REPT(" ",SOURCE!$R$2-LEN(SOURCE!F1824)+2), "")&amp;"("&amp;
      SUBSTITUTE(TEXT(SOURCE!G1824,"??0"),"  ","")&amp;" &lt;&lt; TAM_MAX_BITS) |"&amp; IF(SOURCE!$S$2-3 &gt;= 0, REPT(" ",SOURCE!$S$2-5+4+1-1-LEN(SUBSTITUTE(SUBSTITUTE(TEXT(SOURCE!H1824,"????0"),"  ","")," ",""))), "")&amp;
      SUBSTITUTE(SUBSTITUTE(TEXT(SOURCE!H1824,"????0"),"  ","")," ","")&amp;","&amp; IF(SOURCE!$T$2-3 &gt;= 0, REPT(" ",SOURCE!$T$2-3-5), "")&amp;
      SOURCE!I1824&amp;" | "&amp; IF(SOURCE!$U$2-LEN(SOURCE!I1824) &gt;= 0, REPT(" ",SOURCE!$U$2-LEN(SOURCE!I1824)), "")&amp;
      SOURCE!J1824&amp;      IF(SOURCE!$V$2-LEN(SOURCE!J1824) &gt;= 0, REPT(" ",SOURCE!$V$2-LEN(SOURCE!J1824)), "")&amp;
  " | "&amp; SOURCE!K1824&amp;      IF(SOURCE!$X$2-LEN(SOURCE!K1824) &gt;= 0, REPT(" ",SOURCE!$X$2-LEN(SOURCE!K1824)), "")&amp;
      "},"&amp;IF(SOURCE!L1824&lt;&gt;"",""&amp;SOURCE!L1824,"")
 )
)
)</f>
        <v>/* 1779 */  { fnMultiplySI,                88,                          STD_DOT "p",                                   STD_DOT "p",                                   (0 &lt;&lt; TAM_MAX_BITS) |     0, CAT_NONE | SLS_ENABLED   | US_ENABLED  },//JM PRE UNIT</v>
      </c>
    </row>
    <row r="1825" spans="1:1">
      <c r="A1825" s="168" t="str">
        <f>IF(AND(OR(SOURCE!A1825="",ISBLANK(SOURCE!A1825)),SOURCE!B1825&gt;0),IF(ISBLANK(SOURCE!C1825),"",SOURCE!C1825),
IF(SOURCE!B1825&lt;0,VLOOKUP(SOURCE!B1825,lookups!A$1:B$25,2,0),
  IF(ISBLANK(SOURCE!B1825),
    "",
    "/* "&amp;TEXT(SOURCE!B1825,"???0")&amp;" *"&amp;
      SOURCE!C1825&amp;", "&amp; IF(SOURCE!$O$2-LEN(SOURCE!C1825) &gt;= 0, REPT(" ",SOURCE!$O$2-LEN(SOURCE!C1825)), "")&amp;
      SOURCE!D1825&amp;", "&amp; IF(SOURCE!$P$2-LEN(SOURCE!D1825) &gt;= 0, REPT(" ",SOURCE!$P$2-LEN(SOURCE!D1825)), "")&amp;
      SOURCE!E1825&amp;", "&amp; IF(SOURCE!$Q$2-LEN(SOURCE!E1825) &gt;=0, REPT(" ",SOURCE!$Q$2-LEN(SOURCE!E1825)), "")&amp;
      SOURCE!F1825&amp;", "&amp; IF(SOURCE!$R$2-LEN(SOURCE!F1825) &gt;= 0, REPT(" ",SOURCE!$R$2-LEN(SOURCE!F1825)+2), "")&amp;"("&amp;
      SUBSTITUTE(TEXT(SOURCE!G1825,"??0"),"  ","")&amp;" &lt;&lt; TAM_MAX_BITS) |"&amp; IF(SOURCE!$S$2-3 &gt;= 0, REPT(" ",SOURCE!$S$2-5+4+1-1-LEN(SUBSTITUTE(SUBSTITUTE(TEXT(SOURCE!H1825,"????0"),"  ","")," ",""))), "")&amp;
      SUBSTITUTE(SUBSTITUTE(TEXT(SOURCE!H1825,"????0"),"  ","")," ","")&amp;","&amp; IF(SOURCE!$T$2-3 &gt;= 0, REPT(" ",SOURCE!$T$2-3-5), "")&amp;
      SOURCE!I1825&amp;" | "&amp; IF(SOURCE!$U$2-LEN(SOURCE!I1825) &gt;= 0, REPT(" ",SOURCE!$U$2-LEN(SOURCE!I1825)), "")&amp;
      SOURCE!J1825&amp;      IF(SOURCE!$V$2-LEN(SOURCE!J1825) &gt;= 0, REPT(" ",SOURCE!$V$2-LEN(SOURCE!J1825)), "")&amp;
  " | "&amp; SOURCE!K1825&amp;      IF(SOURCE!$X$2-LEN(SOURCE!K1825) &gt;= 0, REPT(" ",SOURCE!$X$2-LEN(SOURCE!K1825)), "")&amp;
      "},"&amp;IF(SOURCE!L1825&lt;&gt;"",""&amp;SOURCE!L1825,"")
 )
)
)</f>
        <v>/* 1780 */  { fnMultiplySI,                91,                          STD_DOT "n",                                   STD_DOT "n",                                   (0 &lt;&lt; TAM_MAX_BITS) |     0, CAT_NONE | SLS_ENABLED   | US_ENABLED  },//JM PRE UNIT</v>
      </c>
    </row>
    <row r="1826" spans="1:1">
      <c r="A1826" s="168" t="str">
        <f>IF(AND(OR(SOURCE!A1826="",ISBLANK(SOURCE!A1826)),SOURCE!B1826&gt;0),IF(ISBLANK(SOURCE!C1826),"",SOURCE!C1826),
IF(SOURCE!B1826&lt;0,VLOOKUP(SOURCE!B1826,lookups!A$1:B$25,2,0),
  IF(ISBLANK(SOURCE!B1826),
    "",
    "/* "&amp;TEXT(SOURCE!B1826,"???0")&amp;" *"&amp;
      SOURCE!C1826&amp;", "&amp; IF(SOURCE!$O$2-LEN(SOURCE!C1826) &gt;= 0, REPT(" ",SOURCE!$O$2-LEN(SOURCE!C1826)), "")&amp;
      SOURCE!D1826&amp;", "&amp; IF(SOURCE!$P$2-LEN(SOURCE!D1826) &gt;= 0, REPT(" ",SOURCE!$P$2-LEN(SOURCE!D1826)), "")&amp;
      SOURCE!E1826&amp;", "&amp; IF(SOURCE!$Q$2-LEN(SOURCE!E1826) &gt;=0, REPT(" ",SOURCE!$Q$2-LEN(SOURCE!E1826)), "")&amp;
      SOURCE!F1826&amp;", "&amp; IF(SOURCE!$R$2-LEN(SOURCE!F1826) &gt;= 0, REPT(" ",SOURCE!$R$2-LEN(SOURCE!F1826)+2), "")&amp;"("&amp;
      SUBSTITUTE(TEXT(SOURCE!G1826,"??0"),"  ","")&amp;" &lt;&lt; TAM_MAX_BITS) |"&amp; IF(SOURCE!$S$2-3 &gt;= 0, REPT(" ",SOURCE!$S$2-5+4+1-1-LEN(SUBSTITUTE(SUBSTITUTE(TEXT(SOURCE!H1826,"????0"),"  ","")," ",""))), "")&amp;
      SUBSTITUTE(SUBSTITUTE(TEXT(SOURCE!H1826,"????0"),"  ","")," ","")&amp;","&amp; IF(SOURCE!$T$2-3 &gt;= 0, REPT(" ",SOURCE!$T$2-3-5), "")&amp;
      SOURCE!I1826&amp;" | "&amp; IF(SOURCE!$U$2-LEN(SOURCE!I1826) &gt;= 0, REPT(" ",SOURCE!$U$2-LEN(SOURCE!I1826)), "")&amp;
      SOURCE!J1826&amp;      IF(SOURCE!$V$2-LEN(SOURCE!J1826) &gt;= 0, REPT(" ",SOURCE!$V$2-LEN(SOURCE!J1826)), "")&amp;
  " | "&amp; SOURCE!K1826&amp;      IF(SOURCE!$X$2-LEN(SOURCE!K1826) &gt;= 0, REPT(" ",SOURCE!$X$2-LEN(SOURCE!K1826)), "")&amp;
      "},"&amp;IF(SOURCE!L1826&lt;&gt;"",""&amp;SOURCE!L1826,"")
 )
)
)</f>
        <v>/* 1781 */  { fnMultiplySI,                94,                          STD_DOT STD_mu,                                STD_DOT STD_mu,                                (0 &lt;&lt; TAM_MAX_BITS) |     0, CAT_NONE | SLS_ENABLED   | US_ENABLED  },//JM PRE UNIT</v>
      </c>
    </row>
    <row r="1827" spans="1:1">
      <c r="A1827" s="168" t="str">
        <f>IF(AND(OR(SOURCE!A1827="",ISBLANK(SOURCE!A1827)),SOURCE!B1827&gt;0),IF(ISBLANK(SOURCE!C1827),"",SOURCE!C1827),
IF(SOURCE!B1827&lt;0,VLOOKUP(SOURCE!B1827,lookups!A$1:B$25,2,0),
  IF(ISBLANK(SOURCE!B1827),
    "",
    "/* "&amp;TEXT(SOURCE!B1827,"???0")&amp;" *"&amp;
      SOURCE!C1827&amp;", "&amp; IF(SOURCE!$O$2-LEN(SOURCE!C1827) &gt;= 0, REPT(" ",SOURCE!$O$2-LEN(SOURCE!C1827)), "")&amp;
      SOURCE!D1827&amp;", "&amp; IF(SOURCE!$P$2-LEN(SOURCE!D1827) &gt;= 0, REPT(" ",SOURCE!$P$2-LEN(SOURCE!D1827)), "")&amp;
      SOURCE!E1827&amp;", "&amp; IF(SOURCE!$Q$2-LEN(SOURCE!E1827) &gt;=0, REPT(" ",SOURCE!$Q$2-LEN(SOURCE!E1827)), "")&amp;
      SOURCE!F1827&amp;", "&amp; IF(SOURCE!$R$2-LEN(SOURCE!F1827) &gt;= 0, REPT(" ",SOURCE!$R$2-LEN(SOURCE!F1827)+2), "")&amp;"("&amp;
      SUBSTITUTE(TEXT(SOURCE!G1827,"??0"),"  ","")&amp;" &lt;&lt; TAM_MAX_BITS) |"&amp; IF(SOURCE!$S$2-3 &gt;= 0, REPT(" ",SOURCE!$S$2-5+4+1-1-LEN(SUBSTITUTE(SUBSTITUTE(TEXT(SOURCE!H1827,"????0"),"  ","")," ",""))), "")&amp;
      SUBSTITUTE(SUBSTITUTE(TEXT(SOURCE!H1827,"????0"),"  ","")," ","")&amp;","&amp; IF(SOURCE!$T$2-3 &gt;= 0, REPT(" ",SOURCE!$T$2-3-5), "")&amp;
      SOURCE!I1827&amp;" | "&amp; IF(SOURCE!$U$2-LEN(SOURCE!I1827) &gt;= 0, REPT(" ",SOURCE!$U$2-LEN(SOURCE!I1827)), "")&amp;
      SOURCE!J1827&amp;      IF(SOURCE!$V$2-LEN(SOURCE!J1827) &gt;= 0, REPT(" ",SOURCE!$V$2-LEN(SOURCE!J1827)), "")&amp;
  " | "&amp; SOURCE!K1827&amp;      IF(SOURCE!$X$2-LEN(SOURCE!K1827) &gt;= 0, REPT(" ",SOURCE!$X$2-LEN(SOURCE!K1827)), "")&amp;
      "},"&amp;IF(SOURCE!L1827&lt;&gt;"",""&amp;SOURCE!L1827,"")
 )
)
)</f>
        <v>/* 1782 */  { fnMultiplySI,                97,                          STD_DOT "m",                                   STD_DOT "m",                                   (0 &lt;&lt; TAM_MAX_BITS) |     0, CAT_NONE | SLS_ENABLED   | US_ENABLED  },//JM PRE UNIT</v>
      </c>
    </row>
    <row r="1828" spans="1:1">
      <c r="A1828" s="168" t="str">
        <f>IF(AND(OR(SOURCE!A1828="",ISBLANK(SOURCE!A1828)),SOURCE!B1828&gt;0),IF(ISBLANK(SOURCE!C1828),"",SOURCE!C1828),
IF(SOURCE!B1828&lt;0,VLOOKUP(SOURCE!B1828,lookups!A$1:B$25,2,0),
  IF(ISBLANK(SOURCE!B1828),
    "",
    "/* "&amp;TEXT(SOURCE!B1828,"???0")&amp;" *"&amp;
      SOURCE!C1828&amp;", "&amp; IF(SOURCE!$O$2-LEN(SOURCE!C1828) &gt;= 0, REPT(" ",SOURCE!$O$2-LEN(SOURCE!C1828)), "")&amp;
      SOURCE!D1828&amp;", "&amp; IF(SOURCE!$P$2-LEN(SOURCE!D1828) &gt;= 0, REPT(" ",SOURCE!$P$2-LEN(SOURCE!D1828)), "")&amp;
      SOURCE!E1828&amp;", "&amp; IF(SOURCE!$Q$2-LEN(SOURCE!E1828) &gt;=0, REPT(" ",SOURCE!$Q$2-LEN(SOURCE!E1828)), "")&amp;
      SOURCE!F1828&amp;", "&amp; IF(SOURCE!$R$2-LEN(SOURCE!F1828) &gt;= 0, REPT(" ",SOURCE!$R$2-LEN(SOURCE!F1828)+2), "")&amp;"("&amp;
      SUBSTITUTE(TEXT(SOURCE!G1828,"??0"),"  ","")&amp;" &lt;&lt; TAM_MAX_BITS) |"&amp; IF(SOURCE!$S$2-3 &gt;= 0, REPT(" ",SOURCE!$S$2-5+4+1-1-LEN(SUBSTITUTE(SUBSTITUTE(TEXT(SOURCE!H1828,"????0"),"  ","")," ",""))), "")&amp;
      SUBSTITUTE(SUBSTITUTE(TEXT(SOURCE!H1828,"????0"),"  ","")," ","")&amp;","&amp; IF(SOURCE!$T$2-3 &gt;= 0, REPT(" ",SOURCE!$T$2-3-5), "")&amp;
      SOURCE!I1828&amp;" | "&amp; IF(SOURCE!$U$2-LEN(SOURCE!I1828) &gt;= 0, REPT(" ",SOURCE!$U$2-LEN(SOURCE!I1828)), "")&amp;
      SOURCE!J1828&amp;      IF(SOURCE!$V$2-LEN(SOURCE!J1828) &gt;= 0, REPT(" ",SOURCE!$V$2-LEN(SOURCE!J1828)), "")&amp;
  " | "&amp; SOURCE!K1828&amp;      IF(SOURCE!$X$2-LEN(SOURCE!K1828) &gt;= 0, REPT(" ",SOURCE!$X$2-LEN(SOURCE!K1828)), "")&amp;
      "},"&amp;IF(SOURCE!L1828&lt;&gt;"",""&amp;SOURCE!L1828,"")
 )
)
)</f>
        <v>/* 1783 */  { fnMultiplySI,                103,                         STD_DOT "k",                                   STD_DOT "k",                                   (0 &lt;&lt; TAM_MAX_BITS) |     0, CAT_NONE | SLS_ENABLED   | US_ENABLED  },//JM PRE UNIT</v>
      </c>
    </row>
    <row r="1829" spans="1:1">
      <c r="A1829" s="168" t="str">
        <f>IF(AND(OR(SOURCE!A1829="",ISBLANK(SOURCE!A1829)),SOURCE!B1829&gt;0),IF(ISBLANK(SOURCE!C1829),"",SOURCE!C1829),
IF(SOURCE!B1829&lt;0,VLOOKUP(SOURCE!B1829,lookups!A$1:B$25,2,0),
  IF(ISBLANK(SOURCE!B1829),
    "",
    "/* "&amp;TEXT(SOURCE!B1829,"???0")&amp;" *"&amp;
      SOURCE!C1829&amp;", "&amp; IF(SOURCE!$O$2-LEN(SOURCE!C1829) &gt;= 0, REPT(" ",SOURCE!$O$2-LEN(SOURCE!C1829)), "")&amp;
      SOURCE!D1829&amp;", "&amp; IF(SOURCE!$P$2-LEN(SOURCE!D1829) &gt;= 0, REPT(" ",SOURCE!$P$2-LEN(SOURCE!D1829)), "")&amp;
      SOURCE!E1829&amp;", "&amp; IF(SOURCE!$Q$2-LEN(SOURCE!E1829) &gt;=0, REPT(" ",SOURCE!$Q$2-LEN(SOURCE!E1829)), "")&amp;
      SOURCE!F1829&amp;", "&amp; IF(SOURCE!$R$2-LEN(SOURCE!F1829) &gt;= 0, REPT(" ",SOURCE!$R$2-LEN(SOURCE!F1829)+2), "")&amp;"("&amp;
      SUBSTITUTE(TEXT(SOURCE!G1829,"??0"),"  ","")&amp;" &lt;&lt; TAM_MAX_BITS) |"&amp; IF(SOURCE!$S$2-3 &gt;= 0, REPT(" ",SOURCE!$S$2-5+4+1-1-LEN(SUBSTITUTE(SUBSTITUTE(TEXT(SOURCE!H1829,"????0"),"  ","")," ",""))), "")&amp;
      SUBSTITUTE(SUBSTITUTE(TEXT(SOURCE!H1829,"????0"),"  ","")," ","")&amp;","&amp; IF(SOURCE!$T$2-3 &gt;= 0, REPT(" ",SOURCE!$T$2-3-5), "")&amp;
      SOURCE!I1829&amp;" | "&amp; IF(SOURCE!$U$2-LEN(SOURCE!I1829) &gt;= 0, REPT(" ",SOURCE!$U$2-LEN(SOURCE!I1829)), "")&amp;
      SOURCE!J1829&amp;      IF(SOURCE!$V$2-LEN(SOURCE!J1829) &gt;= 0, REPT(" ",SOURCE!$V$2-LEN(SOURCE!J1829)), "")&amp;
  " | "&amp; SOURCE!K1829&amp;      IF(SOURCE!$X$2-LEN(SOURCE!K1829) &gt;= 0, REPT(" ",SOURCE!$X$2-LEN(SOURCE!K1829)), "")&amp;
      "},"&amp;IF(SOURCE!L1829&lt;&gt;"",""&amp;SOURCE!L1829,"")
 )
)
)</f>
        <v>/* 1784 */  { fnMultiplySI,                106,                         STD_DOT "M",                                   STD_DOT "M",                                   (0 &lt;&lt; TAM_MAX_BITS) |     0, CAT_NONE | SLS_ENABLED   | US_ENABLED  },//JM PRE UNIT</v>
      </c>
    </row>
    <row r="1830" spans="1:1">
      <c r="A1830" s="168" t="str">
        <f>IF(AND(OR(SOURCE!A1830="",ISBLANK(SOURCE!A1830)),SOURCE!B1830&gt;0),IF(ISBLANK(SOURCE!C1830),"",SOURCE!C1830),
IF(SOURCE!B1830&lt;0,VLOOKUP(SOURCE!B1830,lookups!A$1:B$25,2,0),
  IF(ISBLANK(SOURCE!B1830),
    "",
    "/* "&amp;TEXT(SOURCE!B1830,"???0")&amp;" *"&amp;
      SOURCE!C1830&amp;", "&amp; IF(SOURCE!$O$2-LEN(SOURCE!C1830) &gt;= 0, REPT(" ",SOURCE!$O$2-LEN(SOURCE!C1830)), "")&amp;
      SOURCE!D1830&amp;", "&amp; IF(SOURCE!$P$2-LEN(SOURCE!D1830) &gt;= 0, REPT(" ",SOURCE!$P$2-LEN(SOURCE!D1830)), "")&amp;
      SOURCE!E1830&amp;", "&amp; IF(SOURCE!$Q$2-LEN(SOURCE!E1830) &gt;=0, REPT(" ",SOURCE!$Q$2-LEN(SOURCE!E1830)), "")&amp;
      SOURCE!F1830&amp;", "&amp; IF(SOURCE!$R$2-LEN(SOURCE!F1830) &gt;= 0, REPT(" ",SOURCE!$R$2-LEN(SOURCE!F1830)+2), "")&amp;"("&amp;
      SUBSTITUTE(TEXT(SOURCE!G1830,"??0"),"  ","")&amp;" &lt;&lt; TAM_MAX_BITS) |"&amp; IF(SOURCE!$S$2-3 &gt;= 0, REPT(" ",SOURCE!$S$2-5+4+1-1-LEN(SUBSTITUTE(SUBSTITUTE(TEXT(SOURCE!H1830,"????0"),"  ","")," ",""))), "")&amp;
      SUBSTITUTE(SUBSTITUTE(TEXT(SOURCE!H1830,"????0"),"  ","")," ","")&amp;","&amp; IF(SOURCE!$T$2-3 &gt;= 0, REPT(" ",SOURCE!$T$2-3-5), "")&amp;
      SOURCE!I1830&amp;" | "&amp; IF(SOURCE!$U$2-LEN(SOURCE!I1830) &gt;= 0, REPT(" ",SOURCE!$U$2-LEN(SOURCE!I1830)), "")&amp;
      SOURCE!J1830&amp;      IF(SOURCE!$V$2-LEN(SOURCE!J1830) &gt;= 0, REPT(" ",SOURCE!$V$2-LEN(SOURCE!J1830)), "")&amp;
  " | "&amp; SOURCE!K1830&amp;      IF(SOURCE!$X$2-LEN(SOURCE!K1830) &gt;= 0, REPT(" ",SOURCE!$X$2-LEN(SOURCE!K1830)), "")&amp;
      "},"&amp;IF(SOURCE!L1830&lt;&gt;"",""&amp;SOURCE!L1830,"")
 )
)
)</f>
        <v>/* 1785 */  { fnMultiplySI,                109,                         STD_DOT "G",                                   STD_DOT "G",                                   (0 &lt;&lt; TAM_MAX_BITS) |     0, CAT_NONE | SLS_ENABLED   | US_ENABLED  },//JM PRE UNIT</v>
      </c>
    </row>
    <row r="1831" spans="1:1">
      <c r="A1831" s="168" t="str">
        <f>IF(AND(OR(SOURCE!A1831="",ISBLANK(SOURCE!A1831)),SOURCE!B1831&gt;0),IF(ISBLANK(SOURCE!C1831),"",SOURCE!C1831),
IF(SOURCE!B1831&lt;0,VLOOKUP(SOURCE!B1831,lookups!A$1:B$25,2,0),
  IF(ISBLANK(SOURCE!B1831),
    "",
    "/* "&amp;TEXT(SOURCE!B1831,"???0")&amp;" *"&amp;
      SOURCE!C1831&amp;", "&amp; IF(SOURCE!$O$2-LEN(SOURCE!C1831) &gt;= 0, REPT(" ",SOURCE!$O$2-LEN(SOURCE!C1831)), "")&amp;
      SOURCE!D1831&amp;", "&amp; IF(SOURCE!$P$2-LEN(SOURCE!D1831) &gt;= 0, REPT(" ",SOURCE!$P$2-LEN(SOURCE!D1831)), "")&amp;
      SOURCE!E1831&amp;", "&amp; IF(SOURCE!$Q$2-LEN(SOURCE!E1831) &gt;=0, REPT(" ",SOURCE!$Q$2-LEN(SOURCE!E1831)), "")&amp;
      SOURCE!F1831&amp;", "&amp; IF(SOURCE!$R$2-LEN(SOURCE!F1831) &gt;= 0, REPT(" ",SOURCE!$R$2-LEN(SOURCE!F1831)+2), "")&amp;"("&amp;
      SUBSTITUTE(TEXT(SOURCE!G1831,"??0"),"  ","")&amp;" &lt;&lt; TAM_MAX_BITS) |"&amp; IF(SOURCE!$S$2-3 &gt;= 0, REPT(" ",SOURCE!$S$2-5+4+1-1-LEN(SUBSTITUTE(SUBSTITUTE(TEXT(SOURCE!H1831,"????0"),"  ","")," ",""))), "")&amp;
      SUBSTITUTE(SUBSTITUTE(TEXT(SOURCE!H1831,"????0"),"  ","")," ","")&amp;","&amp; IF(SOURCE!$T$2-3 &gt;= 0, REPT(" ",SOURCE!$T$2-3-5), "")&amp;
      SOURCE!I1831&amp;" | "&amp; IF(SOURCE!$U$2-LEN(SOURCE!I1831) &gt;= 0, REPT(" ",SOURCE!$U$2-LEN(SOURCE!I1831)), "")&amp;
      SOURCE!J1831&amp;      IF(SOURCE!$V$2-LEN(SOURCE!J1831) &gt;= 0, REPT(" ",SOURCE!$V$2-LEN(SOURCE!J1831)), "")&amp;
  " | "&amp; SOURCE!K1831&amp;      IF(SOURCE!$X$2-LEN(SOURCE!K1831) &gt;= 0, REPT(" ",SOURCE!$X$2-LEN(SOURCE!K1831)), "")&amp;
      "},"&amp;IF(SOURCE!L1831&lt;&gt;"",""&amp;SOURCE!L1831,"")
 )
)
)</f>
        <v>/* 1786 */  { fnMultiplySI,                112,                         STD_DOT "T",                                   STD_DOT "T",                                   (0 &lt;&lt; TAM_MAX_BITS) |     0, CAT_NONE | SLS_ENABLED   | US_ENABLED  },//JM PRE UNIT</v>
      </c>
    </row>
    <row r="1832" spans="1:1">
      <c r="A1832" s="168" t="str">
        <f>IF(AND(OR(SOURCE!A1832="",ISBLANK(SOURCE!A1832)),SOURCE!B1832&gt;0),IF(ISBLANK(SOURCE!C1832),"",SOURCE!C1832),
IF(SOURCE!B1832&lt;0,VLOOKUP(SOURCE!B1832,lookups!A$1:B$25,2,0),
  IF(ISBLANK(SOURCE!B1832),
    "",
    "/* "&amp;TEXT(SOURCE!B1832,"???0")&amp;" *"&amp;
      SOURCE!C1832&amp;", "&amp; IF(SOURCE!$O$2-LEN(SOURCE!C1832) &gt;= 0, REPT(" ",SOURCE!$O$2-LEN(SOURCE!C1832)), "")&amp;
      SOURCE!D1832&amp;", "&amp; IF(SOURCE!$P$2-LEN(SOURCE!D1832) &gt;= 0, REPT(" ",SOURCE!$P$2-LEN(SOURCE!D1832)), "")&amp;
      SOURCE!E1832&amp;", "&amp; IF(SOURCE!$Q$2-LEN(SOURCE!E1832) &gt;=0, REPT(" ",SOURCE!$Q$2-LEN(SOURCE!E1832)), "")&amp;
      SOURCE!F1832&amp;", "&amp; IF(SOURCE!$R$2-LEN(SOURCE!F1832) &gt;= 0, REPT(" ",SOURCE!$R$2-LEN(SOURCE!F1832)+2), "")&amp;"("&amp;
      SUBSTITUTE(TEXT(SOURCE!G1832,"??0"),"  ","")&amp;" &lt;&lt; TAM_MAX_BITS) |"&amp; IF(SOURCE!$S$2-3 &gt;= 0, REPT(" ",SOURCE!$S$2-5+4+1-1-LEN(SUBSTITUTE(SUBSTITUTE(TEXT(SOURCE!H1832,"????0"),"  ","")," ",""))), "")&amp;
      SUBSTITUTE(SUBSTITUTE(TEXT(SOURCE!H1832,"????0"),"  ","")," ","")&amp;","&amp; IF(SOURCE!$T$2-3 &gt;= 0, REPT(" ",SOURCE!$T$2-3-5), "")&amp;
      SOURCE!I1832&amp;" | "&amp; IF(SOURCE!$U$2-LEN(SOURCE!I1832) &gt;= 0, REPT(" ",SOURCE!$U$2-LEN(SOURCE!I1832)), "")&amp;
      SOURCE!J1832&amp;      IF(SOURCE!$V$2-LEN(SOURCE!J1832) &gt;= 0, REPT(" ",SOURCE!$V$2-LEN(SOURCE!J1832)), "")&amp;
  " | "&amp; SOURCE!K1832&amp;      IF(SOURCE!$X$2-LEN(SOURCE!K1832) &gt;= 0, REPT(" ",SOURCE!$X$2-LEN(SOURCE!K1832)), "")&amp;
      "},"&amp;IF(SOURCE!L1832&lt;&gt;"",""&amp;SOURCE!L1832,"")
 )
)
)</f>
        <v>/* 1787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33" spans="1:1">
      <c r="A1833" s="168" t="str">
        <f>IF(AND(OR(SOURCE!A1833="",ISBLANK(SOURCE!A1833)),SOURCE!B1833&gt;0),IF(ISBLANK(SOURCE!C1833),"",SOURCE!C1833),
IF(SOURCE!B1833&lt;0,VLOOKUP(SOURCE!B1833,lookups!A$1:B$25,2,0),
  IF(ISBLANK(SOURCE!B1833),
    "",
    "/* "&amp;TEXT(SOURCE!B1833,"???0")&amp;" *"&amp;
      SOURCE!C1833&amp;", "&amp; IF(SOURCE!$O$2-LEN(SOURCE!C1833) &gt;= 0, REPT(" ",SOURCE!$O$2-LEN(SOURCE!C1833)), "")&amp;
      SOURCE!D1833&amp;", "&amp; IF(SOURCE!$P$2-LEN(SOURCE!D1833) &gt;= 0, REPT(" ",SOURCE!$P$2-LEN(SOURCE!D1833)), "")&amp;
      SOURCE!E1833&amp;", "&amp; IF(SOURCE!$Q$2-LEN(SOURCE!E1833) &gt;=0, REPT(" ",SOURCE!$Q$2-LEN(SOURCE!E1833)), "")&amp;
      SOURCE!F1833&amp;", "&amp; IF(SOURCE!$R$2-LEN(SOURCE!F1833) &gt;= 0, REPT(" ",SOURCE!$R$2-LEN(SOURCE!F1833)+2), "")&amp;"("&amp;
      SUBSTITUTE(TEXT(SOURCE!G1833,"??0"),"  ","")&amp;" &lt;&lt; TAM_MAX_BITS) |"&amp; IF(SOURCE!$S$2-3 &gt;= 0, REPT(" ",SOURCE!$S$2-5+4+1-1-LEN(SUBSTITUTE(SUBSTITUTE(TEXT(SOURCE!H1833,"????0"),"  ","")," ",""))), "")&amp;
      SUBSTITUTE(SUBSTITUTE(TEXT(SOURCE!H1833,"????0"),"  ","")," ","")&amp;","&amp; IF(SOURCE!$T$2-3 &gt;= 0, REPT(" ",SOURCE!$T$2-3-5), "")&amp;
      SOURCE!I1833&amp;" | "&amp; IF(SOURCE!$U$2-LEN(SOURCE!I1833) &gt;= 0, REPT(" ",SOURCE!$U$2-LEN(SOURCE!I1833)), "")&amp;
      SOURCE!J1833&amp;      IF(SOURCE!$V$2-LEN(SOURCE!J1833) &gt;= 0, REPT(" ",SOURCE!$V$2-LEN(SOURCE!J1833)), "")&amp;
  " | "&amp; SOURCE!K1833&amp;      IF(SOURCE!$X$2-LEN(SOURCE!K1833) &gt;= 0, REPT(" ",SOURCE!$X$2-LEN(SOURCE!K1833)), "")&amp;
      "},"&amp;IF(SOURCE!L1833&lt;&gt;"",""&amp;SOURCE!L1833,"")
 )
)
)</f>
        <v>/* 1788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34" spans="1:1">
      <c r="A1834" s="168" t="str">
        <f>IF(AND(OR(SOURCE!A1834="",ISBLANK(SOURCE!A1834)),SOURCE!B1834&gt;0),IF(ISBLANK(SOURCE!C1834),"",SOURCE!C1834),
IF(SOURCE!B1834&lt;0,VLOOKUP(SOURCE!B1834,lookups!A$1:B$25,2,0),
  IF(ISBLANK(SOURCE!B1834),
    "",
    "/* "&amp;TEXT(SOURCE!B1834,"???0")&amp;" *"&amp;
      SOURCE!C1834&amp;", "&amp; IF(SOURCE!$O$2-LEN(SOURCE!C1834) &gt;= 0, REPT(" ",SOURCE!$O$2-LEN(SOURCE!C1834)), "")&amp;
      SOURCE!D1834&amp;", "&amp; IF(SOURCE!$P$2-LEN(SOURCE!D1834) &gt;= 0, REPT(" ",SOURCE!$P$2-LEN(SOURCE!D1834)), "")&amp;
      SOURCE!E1834&amp;", "&amp; IF(SOURCE!$Q$2-LEN(SOURCE!E1834) &gt;=0, REPT(" ",SOURCE!$Q$2-LEN(SOURCE!E1834)), "")&amp;
      SOURCE!F1834&amp;", "&amp; IF(SOURCE!$R$2-LEN(SOURCE!F1834) &gt;= 0, REPT(" ",SOURCE!$R$2-LEN(SOURCE!F1834)+2), "")&amp;"("&amp;
      SUBSTITUTE(TEXT(SOURCE!G1834,"??0"),"  ","")&amp;" &lt;&lt; TAM_MAX_BITS) |"&amp; IF(SOURCE!$S$2-3 &gt;= 0, REPT(" ",SOURCE!$S$2-5+4+1-1-LEN(SUBSTITUTE(SUBSTITUTE(TEXT(SOURCE!H1834,"????0"),"  ","")," ",""))), "")&amp;
      SUBSTITUTE(SUBSTITUTE(TEXT(SOURCE!H1834,"????0"),"  ","")," ","")&amp;","&amp; IF(SOURCE!$T$2-3 &gt;= 0, REPT(" ",SOURCE!$T$2-3-5), "")&amp;
      SOURCE!I1834&amp;" | "&amp; IF(SOURCE!$U$2-LEN(SOURCE!I1834) &gt;= 0, REPT(" ",SOURCE!$U$2-LEN(SOURCE!I1834)), "")&amp;
      SOURCE!J1834&amp;      IF(SOURCE!$V$2-LEN(SOURCE!J1834) &gt;= 0, REPT(" ",SOURCE!$V$2-LEN(SOURCE!J1834)), "")&amp;
  " | "&amp; SOURCE!K1834&amp;      IF(SOURCE!$X$2-LEN(SOURCE!K1834) &gt;= 0, REPT(" ",SOURCE!$X$2-LEN(SOURCE!K1834)), "")&amp;
      "},"&amp;IF(SOURCE!L1834&lt;&gt;"",""&amp;SOURCE!L1834,"")
 )
)
)</f>
        <v>/* 1789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35" spans="1:1">
      <c r="A1835" s="168" t="str">
        <f>IF(AND(OR(SOURCE!A1835="",ISBLANK(SOURCE!A1835)),SOURCE!B1835&gt;0),IF(ISBLANK(SOURCE!C1835),"",SOURCE!C1835),
IF(SOURCE!B1835&lt;0,VLOOKUP(SOURCE!B1835,lookups!A$1:B$25,2,0),
  IF(ISBLANK(SOURCE!B1835),
    "",
    "/* "&amp;TEXT(SOURCE!B1835,"???0")&amp;" *"&amp;
      SOURCE!C1835&amp;", "&amp; IF(SOURCE!$O$2-LEN(SOURCE!C1835) &gt;= 0, REPT(" ",SOURCE!$O$2-LEN(SOURCE!C1835)), "")&amp;
      SOURCE!D1835&amp;", "&amp; IF(SOURCE!$P$2-LEN(SOURCE!D1835) &gt;= 0, REPT(" ",SOURCE!$P$2-LEN(SOURCE!D1835)), "")&amp;
      SOURCE!E1835&amp;", "&amp; IF(SOURCE!$Q$2-LEN(SOURCE!E1835) &gt;=0, REPT(" ",SOURCE!$Q$2-LEN(SOURCE!E1835)), "")&amp;
      SOURCE!F1835&amp;", "&amp; IF(SOURCE!$R$2-LEN(SOURCE!F1835) &gt;= 0, REPT(" ",SOURCE!$R$2-LEN(SOURCE!F1835)+2), "")&amp;"("&amp;
      SUBSTITUTE(TEXT(SOURCE!G1835,"??0"),"  ","")&amp;" &lt;&lt; TAM_MAX_BITS) |"&amp; IF(SOURCE!$S$2-3 &gt;= 0, REPT(" ",SOURCE!$S$2-5+4+1-1-LEN(SUBSTITUTE(SUBSTITUTE(TEXT(SOURCE!H1835,"????0"),"  ","")," ",""))), "")&amp;
      SUBSTITUTE(SUBSTITUTE(TEXT(SOURCE!H1835,"????0"),"  ","")," ","")&amp;","&amp; IF(SOURCE!$T$2-3 &gt;= 0, REPT(" ",SOURCE!$T$2-3-5), "")&amp;
      SOURCE!I1835&amp;" | "&amp; IF(SOURCE!$U$2-LEN(SOURCE!I1835) &gt;= 0, REPT(" ",SOURCE!$U$2-LEN(SOURCE!I1835)), "")&amp;
      SOURCE!J1835&amp;      IF(SOURCE!$V$2-LEN(SOURCE!J1835) &gt;= 0, REPT(" ",SOURCE!$V$2-LEN(SOURCE!J1835)), "")&amp;
  " | "&amp; SOURCE!K1835&amp;      IF(SOURCE!$X$2-LEN(SOURCE!K1835) &gt;= 0, REPT(" ",SOURCE!$X$2-LEN(SOURCE!K1835)), "")&amp;
      "},"&amp;IF(SOURCE!L1835&lt;&gt;"",""&amp;SOURCE!L1835,"")
 )
)
)</f>
        <v>/* 1790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6" spans="1:1">
      <c r="A1836" s="168" t="str">
        <f>IF(AND(OR(SOURCE!A1836="",ISBLANK(SOURCE!A1836)),SOURCE!B1836&gt;0),IF(ISBLANK(SOURCE!C1836),"",SOURCE!C1836),
IF(SOURCE!B1836&lt;0,VLOOKUP(SOURCE!B1836,lookups!A$1:B$25,2,0),
  IF(ISBLANK(SOURCE!B1836),
    "",
    "/* "&amp;TEXT(SOURCE!B1836,"???0")&amp;" *"&amp;
      SOURCE!C1836&amp;", "&amp; IF(SOURCE!$O$2-LEN(SOURCE!C1836) &gt;= 0, REPT(" ",SOURCE!$O$2-LEN(SOURCE!C1836)), "")&amp;
      SOURCE!D1836&amp;", "&amp; IF(SOURCE!$P$2-LEN(SOURCE!D1836) &gt;= 0, REPT(" ",SOURCE!$P$2-LEN(SOURCE!D1836)), "")&amp;
      SOURCE!E1836&amp;", "&amp; IF(SOURCE!$Q$2-LEN(SOURCE!E1836) &gt;=0, REPT(" ",SOURCE!$Q$2-LEN(SOURCE!E1836)), "")&amp;
      SOURCE!F1836&amp;", "&amp; IF(SOURCE!$R$2-LEN(SOURCE!F1836) &gt;= 0, REPT(" ",SOURCE!$R$2-LEN(SOURCE!F1836)+2), "")&amp;"("&amp;
      SUBSTITUTE(TEXT(SOURCE!G1836,"??0"),"  ","")&amp;" &lt;&lt; TAM_MAX_BITS) |"&amp; IF(SOURCE!$S$2-3 &gt;= 0, REPT(" ",SOURCE!$S$2-5+4+1-1-LEN(SUBSTITUTE(SUBSTITUTE(TEXT(SOURCE!H1836,"????0"),"  ","")," ",""))), "")&amp;
      SUBSTITUTE(SUBSTITUTE(TEXT(SOURCE!H1836,"????0"),"  ","")," ","")&amp;","&amp; IF(SOURCE!$T$2-3 &gt;= 0, REPT(" ",SOURCE!$T$2-3-5), "")&amp;
      SOURCE!I1836&amp;" | "&amp; IF(SOURCE!$U$2-LEN(SOURCE!I1836) &gt;= 0, REPT(" ",SOURCE!$U$2-LEN(SOURCE!I1836)), "")&amp;
      SOURCE!J1836&amp;      IF(SOURCE!$V$2-LEN(SOURCE!J1836) &gt;= 0, REPT(" ",SOURCE!$V$2-LEN(SOURCE!J1836)), "")&amp;
  " | "&amp; SOURCE!K1836&amp;      IF(SOURCE!$X$2-LEN(SOURCE!K1836) &gt;= 0, REPT(" ",SOURCE!$X$2-LEN(SOURCE!K1836)), "")&amp;
      "},"&amp;IF(SOURCE!L1836&lt;&gt;"",""&amp;SOURCE!L1836,"")
 )
)
)</f>
        <v>/* 1791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7" spans="1:1">
      <c r="A1837" s="168" t="str">
        <f>IF(AND(OR(SOURCE!A1837="",ISBLANK(SOURCE!A1837)),SOURCE!B1837&gt;0),IF(ISBLANK(SOURCE!C1837),"",SOURCE!C1837),
IF(SOURCE!B1837&lt;0,VLOOKUP(SOURCE!B1837,lookups!A$1:B$25,2,0),
  IF(ISBLANK(SOURCE!B1837),
    "",
    "/* "&amp;TEXT(SOURCE!B1837,"???0")&amp;" *"&amp;
      SOURCE!C1837&amp;", "&amp; IF(SOURCE!$O$2-LEN(SOURCE!C1837) &gt;= 0, REPT(" ",SOURCE!$O$2-LEN(SOURCE!C1837)), "")&amp;
      SOURCE!D1837&amp;", "&amp; IF(SOURCE!$P$2-LEN(SOURCE!D1837) &gt;= 0, REPT(" ",SOURCE!$P$2-LEN(SOURCE!D1837)), "")&amp;
      SOURCE!E1837&amp;", "&amp; IF(SOURCE!$Q$2-LEN(SOURCE!E1837) &gt;=0, REPT(" ",SOURCE!$Q$2-LEN(SOURCE!E1837)), "")&amp;
      SOURCE!F1837&amp;", "&amp; IF(SOURCE!$R$2-LEN(SOURCE!F1837) &gt;= 0, REPT(" ",SOURCE!$R$2-LEN(SOURCE!F1837)+2), "")&amp;"("&amp;
      SUBSTITUTE(TEXT(SOURCE!G1837,"??0"),"  ","")&amp;" &lt;&lt; TAM_MAX_BITS) |"&amp; IF(SOURCE!$S$2-3 &gt;= 0, REPT(" ",SOURCE!$S$2-5+4+1-1-LEN(SUBSTITUTE(SUBSTITUTE(TEXT(SOURCE!H1837,"????0"),"  ","")," ",""))), "")&amp;
      SUBSTITUTE(SUBSTITUTE(TEXT(SOURCE!H1837,"????0"),"  ","")," ","")&amp;","&amp; IF(SOURCE!$T$2-3 &gt;= 0, REPT(" ",SOURCE!$T$2-3-5), "")&amp;
      SOURCE!I1837&amp;" | "&amp; IF(SOURCE!$U$2-LEN(SOURCE!I1837) &gt;= 0, REPT(" ",SOURCE!$U$2-LEN(SOURCE!I1837)), "")&amp;
      SOURCE!J1837&amp;      IF(SOURCE!$V$2-LEN(SOURCE!J1837) &gt;= 0, REPT(" ",SOURCE!$V$2-LEN(SOURCE!J1837)), "")&amp;
  " | "&amp; SOURCE!K1837&amp;      IF(SOURCE!$X$2-LEN(SOURCE!K1837) &gt;= 0, REPT(" ",SOURCE!$X$2-LEN(SOURCE!K1837)), "")&amp;
      "},"&amp;IF(SOURCE!L1837&lt;&gt;"",""&amp;SOURCE!L1837,"")
 )
)
)</f>
        <v>/* 1792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8" spans="1:1">
      <c r="A1838" s="168" t="str">
        <f>IF(AND(OR(SOURCE!A1838="",ISBLANK(SOURCE!A1838)),SOURCE!B1838&gt;0),IF(ISBLANK(SOURCE!C1838),"",SOURCE!C1838),
IF(SOURCE!B1838&lt;0,VLOOKUP(SOURCE!B1838,lookups!A$1:B$25,2,0),
  IF(ISBLANK(SOURCE!B1838),
    "",
    "/* "&amp;TEXT(SOURCE!B1838,"???0")&amp;" *"&amp;
      SOURCE!C1838&amp;", "&amp; IF(SOURCE!$O$2-LEN(SOURCE!C1838) &gt;= 0, REPT(" ",SOURCE!$O$2-LEN(SOURCE!C1838)), "")&amp;
      SOURCE!D1838&amp;", "&amp; IF(SOURCE!$P$2-LEN(SOURCE!D1838) &gt;= 0, REPT(" ",SOURCE!$P$2-LEN(SOURCE!D1838)), "")&amp;
      SOURCE!E1838&amp;", "&amp; IF(SOURCE!$Q$2-LEN(SOURCE!E1838) &gt;=0, REPT(" ",SOURCE!$Q$2-LEN(SOURCE!E1838)), "")&amp;
      SOURCE!F1838&amp;", "&amp; IF(SOURCE!$R$2-LEN(SOURCE!F1838) &gt;= 0, REPT(" ",SOURCE!$R$2-LEN(SOURCE!F1838)+2), "")&amp;"("&amp;
      SUBSTITUTE(TEXT(SOURCE!G1838,"??0"),"  ","")&amp;" &lt;&lt; TAM_MAX_BITS) |"&amp; IF(SOURCE!$S$2-3 &gt;= 0, REPT(" ",SOURCE!$S$2-5+4+1-1-LEN(SUBSTITUTE(SUBSTITUTE(TEXT(SOURCE!H1838,"????0"),"  ","")," ",""))), "")&amp;
      SUBSTITUTE(SUBSTITUTE(TEXT(SOURCE!H1838,"????0"),"  ","")," ","")&amp;","&amp; IF(SOURCE!$T$2-3 &gt;= 0, REPT(" ",SOURCE!$T$2-3-5), "")&amp;
      SOURCE!I1838&amp;" | "&amp; IF(SOURCE!$U$2-LEN(SOURCE!I1838) &gt;= 0, REPT(" ",SOURCE!$U$2-LEN(SOURCE!I1838)), "")&amp;
      SOURCE!J1838&amp;      IF(SOURCE!$V$2-LEN(SOURCE!J1838) &gt;= 0, REPT(" ",SOURCE!$V$2-LEN(SOURCE!J1838)), "")&amp;
  " | "&amp; SOURCE!K1838&amp;      IF(SOURCE!$X$2-LEN(SOURCE!K1838) &gt;= 0, REPT(" ",SOURCE!$X$2-LEN(SOURCE!K1838)), "")&amp;
      "},"&amp;IF(SOURCE!L1838&lt;&gt;"",""&amp;SOURCE!L1838,"")
 )
)
)</f>
        <v>/* 1793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39" spans="1:1">
      <c r="A1839" s="168" t="str">
        <f>IF(AND(OR(SOURCE!A1839="",ISBLANK(SOURCE!A1839)),SOURCE!B1839&gt;0),IF(ISBLANK(SOURCE!C1839),"",SOURCE!C1839),
IF(SOURCE!B1839&lt;0,VLOOKUP(SOURCE!B1839,lookups!A$1:B$25,2,0),
  IF(ISBLANK(SOURCE!B1839),
    "",
    "/* "&amp;TEXT(SOURCE!B1839,"???0")&amp;" *"&amp;
      SOURCE!C1839&amp;", "&amp; IF(SOURCE!$O$2-LEN(SOURCE!C1839) &gt;= 0, REPT(" ",SOURCE!$O$2-LEN(SOURCE!C1839)), "")&amp;
      SOURCE!D1839&amp;", "&amp; IF(SOURCE!$P$2-LEN(SOURCE!D1839) &gt;= 0, REPT(" ",SOURCE!$P$2-LEN(SOURCE!D1839)), "")&amp;
      SOURCE!E1839&amp;", "&amp; IF(SOURCE!$Q$2-LEN(SOURCE!E1839) &gt;=0, REPT(" ",SOURCE!$Q$2-LEN(SOURCE!E1839)), "")&amp;
      SOURCE!F1839&amp;", "&amp; IF(SOURCE!$R$2-LEN(SOURCE!F1839) &gt;= 0, REPT(" ",SOURCE!$R$2-LEN(SOURCE!F1839)+2), "")&amp;"("&amp;
      SUBSTITUTE(TEXT(SOURCE!G1839,"??0"),"  ","")&amp;" &lt;&lt; TAM_MAX_BITS) |"&amp; IF(SOURCE!$S$2-3 &gt;= 0, REPT(" ",SOURCE!$S$2-5+4+1-1-LEN(SUBSTITUTE(SUBSTITUTE(TEXT(SOURCE!H1839,"????0"),"  ","")," ",""))), "")&amp;
      SUBSTITUTE(SUBSTITUTE(TEXT(SOURCE!H1839,"????0"),"  ","")," ","")&amp;","&amp; IF(SOURCE!$T$2-3 &gt;= 0, REPT(" ",SOURCE!$T$2-3-5), "")&amp;
      SOURCE!I1839&amp;" | "&amp; IF(SOURCE!$U$2-LEN(SOURCE!I1839) &gt;= 0, REPT(" ",SOURCE!$U$2-LEN(SOURCE!I1839)), "")&amp;
      SOURCE!J1839&amp;      IF(SOURCE!$V$2-LEN(SOURCE!J1839) &gt;= 0, REPT(" ",SOURCE!$V$2-LEN(SOURCE!J1839)), "")&amp;
  " | "&amp; SOURCE!K1839&amp;      IF(SOURCE!$X$2-LEN(SOURCE!K1839) &gt;= 0, REPT(" ",SOURCE!$X$2-LEN(SOURCE!K1839)), "")&amp;
      "},"&amp;IF(SOURCE!L1839&lt;&gt;"",""&amp;SOURCE!L1839,"")
 )
)
)</f>
        <v>/* 1794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0" spans="1:1">
      <c r="A1840" s="168" t="str">
        <f>IF(AND(OR(SOURCE!A1840="",ISBLANK(SOURCE!A1840)),SOURCE!B1840&gt;0),IF(ISBLANK(SOURCE!C1840),"",SOURCE!C1840),
IF(SOURCE!B1840&lt;0,VLOOKUP(SOURCE!B1840,lookups!A$1:B$25,2,0),
  IF(ISBLANK(SOURCE!B1840),
    "",
    "/* "&amp;TEXT(SOURCE!B1840,"???0")&amp;" *"&amp;
      SOURCE!C1840&amp;", "&amp; IF(SOURCE!$O$2-LEN(SOURCE!C1840) &gt;= 0, REPT(" ",SOURCE!$O$2-LEN(SOURCE!C1840)), "")&amp;
      SOURCE!D1840&amp;", "&amp; IF(SOURCE!$P$2-LEN(SOURCE!D1840) &gt;= 0, REPT(" ",SOURCE!$P$2-LEN(SOURCE!D1840)), "")&amp;
      SOURCE!E1840&amp;", "&amp; IF(SOURCE!$Q$2-LEN(SOURCE!E1840) &gt;=0, REPT(" ",SOURCE!$Q$2-LEN(SOURCE!E1840)), "")&amp;
      SOURCE!F1840&amp;", "&amp; IF(SOURCE!$R$2-LEN(SOURCE!F1840) &gt;= 0, REPT(" ",SOURCE!$R$2-LEN(SOURCE!F1840)+2), "")&amp;"("&amp;
      SUBSTITUTE(TEXT(SOURCE!G1840,"??0"),"  ","")&amp;" &lt;&lt; TAM_MAX_BITS) |"&amp; IF(SOURCE!$S$2-3 &gt;= 0, REPT(" ",SOURCE!$S$2-5+4+1-1-LEN(SUBSTITUTE(SUBSTITUTE(TEXT(SOURCE!H1840,"????0"),"  ","")," ",""))), "")&amp;
      SUBSTITUTE(SUBSTITUTE(TEXT(SOURCE!H1840,"????0"),"  ","")," ","")&amp;","&amp; IF(SOURCE!$T$2-3 &gt;= 0, REPT(" ",SOURCE!$T$2-3-5), "")&amp;
      SOURCE!I1840&amp;" | "&amp; IF(SOURCE!$U$2-LEN(SOURCE!I1840) &gt;= 0, REPT(" ",SOURCE!$U$2-LEN(SOURCE!I1840)), "")&amp;
      SOURCE!J1840&amp;      IF(SOURCE!$V$2-LEN(SOURCE!J1840) &gt;= 0, REPT(" ",SOURCE!$V$2-LEN(SOURCE!J1840)), "")&amp;
  " | "&amp; SOURCE!K1840&amp;      IF(SOURCE!$X$2-LEN(SOURCE!K1840) &gt;= 0, REPT(" ",SOURCE!$X$2-LEN(SOURCE!K1840)), "")&amp;
      "},"&amp;IF(SOURCE!L1840&lt;&gt;"",""&amp;SOURCE!L1840,"")
 )
)
)</f>
        <v>/* 1795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1" spans="1:1">
      <c r="A1841" s="168" t="str">
        <f>IF(AND(OR(SOURCE!A1841="",ISBLANK(SOURCE!A1841)),SOURCE!B1841&gt;0),IF(ISBLANK(SOURCE!C1841),"",SOURCE!C1841),
IF(SOURCE!B1841&lt;0,VLOOKUP(SOURCE!B1841,lookups!A$1:B$25,2,0),
  IF(ISBLANK(SOURCE!B1841),
    "",
    "/* "&amp;TEXT(SOURCE!B1841,"???0")&amp;" *"&amp;
      SOURCE!C1841&amp;", "&amp; IF(SOURCE!$O$2-LEN(SOURCE!C1841) &gt;= 0, REPT(" ",SOURCE!$O$2-LEN(SOURCE!C1841)), "")&amp;
      SOURCE!D1841&amp;", "&amp; IF(SOURCE!$P$2-LEN(SOURCE!D1841) &gt;= 0, REPT(" ",SOURCE!$P$2-LEN(SOURCE!D1841)), "")&amp;
      SOURCE!E1841&amp;", "&amp; IF(SOURCE!$Q$2-LEN(SOURCE!E1841) &gt;=0, REPT(" ",SOURCE!$Q$2-LEN(SOURCE!E1841)), "")&amp;
      SOURCE!F1841&amp;", "&amp; IF(SOURCE!$R$2-LEN(SOURCE!F1841) &gt;= 0, REPT(" ",SOURCE!$R$2-LEN(SOURCE!F1841)+2), "")&amp;"("&amp;
      SUBSTITUTE(TEXT(SOURCE!G1841,"??0"),"  ","")&amp;" &lt;&lt; TAM_MAX_BITS) |"&amp; IF(SOURCE!$S$2-3 &gt;= 0, REPT(" ",SOURCE!$S$2-5+4+1-1-LEN(SUBSTITUTE(SUBSTITUTE(TEXT(SOURCE!H1841,"????0"),"  ","")," ",""))), "")&amp;
      SUBSTITUTE(SUBSTITUTE(TEXT(SOURCE!H1841,"????0"),"  ","")," ","")&amp;","&amp; IF(SOURCE!$T$2-3 &gt;= 0, REPT(" ",SOURCE!$T$2-3-5), "")&amp;
      SOURCE!I1841&amp;" | "&amp; IF(SOURCE!$U$2-LEN(SOURCE!I1841) &gt;= 0, REPT(" ",SOURCE!$U$2-LEN(SOURCE!I1841)), "")&amp;
      SOURCE!J1841&amp;      IF(SOURCE!$V$2-LEN(SOURCE!J1841) &gt;= 0, REPT(" ",SOURCE!$V$2-LEN(SOURCE!J1841)), "")&amp;
  " | "&amp; SOURCE!K1841&amp;      IF(SOURCE!$X$2-LEN(SOURCE!K1841) &gt;= 0, REPT(" ",SOURCE!$X$2-LEN(SOURCE!K1841)), "")&amp;
      "},"&amp;IF(SOURCE!L1841&lt;&gt;"",""&amp;SOURCE!L1841,"")
 )
)
)</f>
        <v>/* 1796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2" spans="1:1">
      <c r="A1842" s="168" t="str">
        <f>IF(AND(OR(SOURCE!A1842="",ISBLANK(SOURCE!A1842)),SOURCE!B1842&gt;0),IF(ISBLANK(SOURCE!C1842),"",SOURCE!C1842),
IF(SOURCE!B1842&lt;0,VLOOKUP(SOURCE!B1842,lookups!A$1:B$25,2,0),
  IF(ISBLANK(SOURCE!B1842),
    "",
    "/* "&amp;TEXT(SOURCE!B1842,"???0")&amp;" *"&amp;
      SOURCE!C1842&amp;", "&amp; IF(SOURCE!$O$2-LEN(SOURCE!C1842) &gt;= 0, REPT(" ",SOURCE!$O$2-LEN(SOURCE!C1842)), "")&amp;
      SOURCE!D1842&amp;", "&amp; IF(SOURCE!$P$2-LEN(SOURCE!D1842) &gt;= 0, REPT(" ",SOURCE!$P$2-LEN(SOURCE!D1842)), "")&amp;
      SOURCE!E1842&amp;", "&amp; IF(SOURCE!$Q$2-LEN(SOURCE!E1842) &gt;=0, REPT(" ",SOURCE!$Q$2-LEN(SOURCE!E1842)), "")&amp;
      SOURCE!F1842&amp;", "&amp; IF(SOURCE!$R$2-LEN(SOURCE!F1842) &gt;= 0, REPT(" ",SOURCE!$R$2-LEN(SOURCE!F1842)+2), "")&amp;"("&amp;
      SUBSTITUTE(TEXT(SOURCE!G1842,"??0"),"  ","")&amp;" &lt;&lt; TAM_MAX_BITS) |"&amp; IF(SOURCE!$S$2-3 &gt;= 0, REPT(" ",SOURCE!$S$2-5+4+1-1-LEN(SUBSTITUTE(SUBSTITUTE(TEXT(SOURCE!H1842,"????0"),"  ","")," ",""))), "")&amp;
      SUBSTITUTE(SUBSTITUTE(TEXT(SOURCE!H1842,"????0"),"  ","")," ","")&amp;","&amp; IF(SOURCE!$T$2-3 &gt;= 0, REPT(" ",SOURCE!$T$2-3-5), "")&amp;
      SOURCE!I1842&amp;" | "&amp; IF(SOURCE!$U$2-LEN(SOURCE!I1842) &gt;= 0, REPT(" ",SOURCE!$U$2-LEN(SOURCE!I1842)), "")&amp;
      SOURCE!J1842&amp;      IF(SOURCE!$V$2-LEN(SOURCE!J1842) &gt;= 0, REPT(" ",SOURCE!$V$2-LEN(SOURCE!J1842)), "")&amp;
  " | "&amp; SOURCE!K1842&amp;      IF(SOURCE!$X$2-LEN(SOURCE!K1842) &gt;= 0, REPT(" ",SOURCE!$X$2-LEN(SOURCE!K1842)), "")&amp;
      "},"&amp;IF(SOURCE!L1842&lt;&gt;"",""&amp;SOURCE!L1842,"")
 )
)
)</f>
        <v>/* 1797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3" spans="1:1">
      <c r="A1843" s="168" t="str">
        <f>IF(AND(OR(SOURCE!A1843="",ISBLANK(SOURCE!A1843)),SOURCE!B1843&gt;0),IF(ISBLANK(SOURCE!C1843),"",SOURCE!C1843),
IF(SOURCE!B1843&lt;0,VLOOKUP(SOURCE!B1843,lookups!A$1:B$25,2,0),
  IF(ISBLANK(SOURCE!B1843),
    "",
    "/* "&amp;TEXT(SOURCE!B1843,"???0")&amp;" *"&amp;
      SOURCE!C1843&amp;", "&amp; IF(SOURCE!$O$2-LEN(SOURCE!C1843) &gt;= 0, REPT(" ",SOURCE!$O$2-LEN(SOURCE!C1843)), "")&amp;
      SOURCE!D1843&amp;", "&amp; IF(SOURCE!$P$2-LEN(SOURCE!D1843) &gt;= 0, REPT(" ",SOURCE!$P$2-LEN(SOURCE!D1843)), "")&amp;
      SOURCE!E1843&amp;", "&amp; IF(SOURCE!$Q$2-LEN(SOURCE!E1843) &gt;=0, REPT(" ",SOURCE!$Q$2-LEN(SOURCE!E1843)), "")&amp;
      SOURCE!F1843&amp;", "&amp; IF(SOURCE!$R$2-LEN(SOURCE!F1843) &gt;= 0, REPT(" ",SOURCE!$R$2-LEN(SOURCE!F1843)+2), "")&amp;"("&amp;
      SUBSTITUTE(TEXT(SOURCE!G1843,"??0"),"  ","")&amp;" &lt;&lt; TAM_MAX_BITS) |"&amp; IF(SOURCE!$S$2-3 &gt;= 0, REPT(" ",SOURCE!$S$2-5+4+1-1-LEN(SUBSTITUTE(SUBSTITUTE(TEXT(SOURCE!H1843,"????0"),"  ","")," ",""))), "")&amp;
      SUBSTITUTE(SUBSTITUTE(TEXT(SOURCE!H1843,"????0"),"  ","")," ","")&amp;","&amp; IF(SOURCE!$T$2-3 &gt;= 0, REPT(" ",SOURCE!$T$2-3-5), "")&amp;
      SOURCE!I1843&amp;" | "&amp; IF(SOURCE!$U$2-LEN(SOURCE!I1843) &gt;= 0, REPT(" ",SOURCE!$U$2-LEN(SOURCE!I1843)), "")&amp;
      SOURCE!J1843&amp;      IF(SOURCE!$V$2-LEN(SOURCE!J1843) &gt;= 0, REPT(" ",SOURCE!$V$2-LEN(SOURCE!J1843)), "")&amp;
  " | "&amp; SOURCE!K1843&amp;      IF(SOURCE!$X$2-LEN(SOURCE!K1843) &gt;= 0, REPT(" ",SOURCE!$X$2-LEN(SOURCE!K1843)), "")&amp;
      "},"&amp;IF(SOURCE!L1843&lt;&gt;"",""&amp;SOURCE!L1843,"")
 )
)
)</f>
        <v>/* 1798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4" spans="1:1">
      <c r="A1844" s="168" t="str">
        <f>IF(AND(OR(SOURCE!A1844="",ISBLANK(SOURCE!A1844)),SOURCE!B1844&gt;0),IF(ISBLANK(SOURCE!C1844),"",SOURCE!C1844),
IF(SOURCE!B1844&lt;0,VLOOKUP(SOURCE!B1844,lookups!A$1:B$25,2,0),
  IF(ISBLANK(SOURCE!B1844),
    "",
    "/* "&amp;TEXT(SOURCE!B1844,"???0")&amp;" *"&amp;
      SOURCE!C1844&amp;", "&amp; IF(SOURCE!$O$2-LEN(SOURCE!C1844) &gt;= 0, REPT(" ",SOURCE!$O$2-LEN(SOURCE!C1844)), "")&amp;
      SOURCE!D1844&amp;", "&amp; IF(SOURCE!$P$2-LEN(SOURCE!D1844) &gt;= 0, REPT(" ",SOURCE!$P$2-LEN(SOURCE!D1844)), "")&amp;
      SOURCE!E1844&amp;", "&amp; IF(SOURCE!$Q$2-LEN(SOURCE!E1844) &gt;=0, REPT(" ",SOURCE!$Q$2-LEN(SOURCE!E1844)), "")&amp;
      SOURCE!F1844&amp;", "&amp; IF(SOURCE!$R$2-LEN(SOURCE!F1844) &gt;= 0, REPT(" ",SOURCE!$R$2-LEN(SOURCE!F1844)+2), "")&amp;"("&amp;
      SUBSTITUTE(TEXT(SOURCE!G1844,"??0"),"  ","")&amp;" &lt;&lt; TAM_MAX_BITS) |"&amp; IF(SOURCE!$S$2-3 &gt;= 0, REPT(" ",SOURCE!$S$2-5+4+1-1-LEN(SUBSTITUTE(SUBSTITUTE(TEXT(SOURCE!H1844,"????0"),"  ","")," ",""))), "")&amp;
      SUBSTITUTE(SUBSTITUTE(TEXT(SOURCE!H1844,"????0"),"  ","")," ","")&amp;","&amp; IF(SOURCE!$T$2-3 &gt;= 0, REPT(" ",SOURCE!$T$2-3-5), "")&amp;
      SOURCE!I1844&amp;" | "&amp; IF(SOURCE!$U$2-LEN(SOURCE!I1844) &gt;= 0, REPT(" ",SOURCE!$U$2-LEN(SOURCE!I1844)), "")&amp;
      SOURCE!J1844&amp;      IF(SOURCE!$V$2-LEN(SOURCE!J1844) &gt;= 0, REPT(" ",SOURCE!$V$2-LEN(SOURCE!J1844)), "")&amp;
  " | "&amp; SOURCE!K1844&amp;      IF(SOURCE!$X$2-LEN(SOURCE!K1844) &gt;= 0, REPT(" ",SOURCE!$X$2-LEN(SOURCE!K1844)), "")&amp;
      "},"&amp;IF(SOURCE!L1844&lt;&gt;"",""&amp;SOURCE!L1844,"")
 )
)
)</f>
        <v>/* 1799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5" spans="1:1">
      <c r="A1845" s="168" t="str">
        <f>IF(AND(OR(SOURCE!A1845="",ISBLANK(SOURCE!A1845)),SOURCE!B1845&gt;0),IF(ISBLANK(SOURCE!C1845),"",SOURCE!C1845),
IF(SOURCE!B1845&lt;0,VLOOKUP(SOURCE!B1845,lookups!A$1:B$25,2,0),
  IF(ISBLANK(SOURCE!B1845),
    "",
    "/* "&amp;TEXT(SOURCE!B1845,"???0")&amp;" *"&amp;
      SOURCE!C1845&amp;", "&amp; IF(SOURCE!$O$2-LEN(SOURCE!C1845) &gt;= 0, REPT(" ",SOURCE!$O$2-LEN(SOURCE!C1845)), "")&amp;
      SOURCE!D1845&amp;", "&amp; IF(SOURCE!$P$2-LEN(SOURCE!D1845) &gt;= 0, REPT(" ",SOURCE!$P$2-LEN(SOURCE!D1845)), "")&amp;
      SOURCE!E1845&amp;", "&amp; IF(SOURCE!$Q$2-LEN(SOURCE!E1845) &gt;=0, REPT(" ",SOURCE!$Q$2-LEN(SOURCE!E1845)), "")&amp;
      SOURCE!F1845&amp;", "&amp; IF(SOURCE!$R$2-LEN(SOURCE!F1845) &gt;= 0, REPT(" ",SOURCE!$R$2-LEN(SOURCE!F1845)+2), "")&amp;"("&amp;
      SUBSTITUTE(TEXT(SOURCE!G1845,"??0"),"  ","")&amp;" &lt;&lt; TAM_MAX_BITS) |"&amp; IF(SOURCE!$S$2-3 &gt;= 0, REPT(" ",SOURCE!$S$2-5+4+1-1-LEN(SUBSTITUTE(SUBSTITUTE(TEXT(SOURCE!H1845,"????0"),"  ","")," ",""))), "")&amp;
      SUBSTITUTE(SUBSTITUTE(TEXT(SOURCE!H1845,"????0"),"  ","")," ","")&amp;","&amp; IF(SOURCE!$T$2-3 &gt;= 0, REPT(" ",SOURCE!$T$2-3-5), "")&amp;
      SOURCE!I1845&amp;" | "&amp; IF(SOURCE!$U$2-LEN(SOURCE!I1845) &gt;= 0, REPT(" ",SOURCE!$U$2-LEN(SOURCE!I1845)), "")&amp;
      SOURCE!J1845&amp;      IF(SOURCE!$V$2-LEN(SOURCE!J1845) &gt;= 0, REPT(" ",SOURCE!$V$2-LEN(SOURCE!J1845)), "")&amp;
  " | "&amp; SOURCE!K1845&amp;      IF(SOURCE!$X$2-LEN(SOURCE!K1845) &gt;= 0, REPT(" ",SOURCE!$X$2-LEN(SOURCE!K1845)), "")&amp;
      "},"&amp;IF(SOURCE!L1845&lt;&gt;"",""&amp;SOURCE!L1845,"")
 )
)
)</f>
        <v>/* 1800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6" spans="1:1">
      <c r="A1846" s="168" t="str">
        <f>IF(AND(OR(SOURCE!A1846="",ISBLANK(SOURCE!A1846)),SOURCE!B1846&gt;0),IF(ISBLANK(SOURCE!C1846),"",SOURCE!C1846),
IF(SOURCE!B1846&lt;0,VLOOKUP(SOURCE!B1846,lookups!A$1:B$25,2,0),
  IF(ISBLANK(SOURCE!B1846),
    "",
    "/* "&amp;TEXT(SOURCE!B1846,"???0")&amp;" *"&amp;
      SOURCE!C1846&amp;", "&amp; IF(SOURCE!$O$2-LEN(SOURCE!C1846) &gt;= 0, REPT(" ",SOURCE!$O$2-LEN(SOURCE!C1846)), "")&amp;
      SOURCE!D1846&amp;", "&amp; IF(SOURCE!$P$2-LEN(SOURCE!D1846) &gt;= 0, REPT(" ",SOURCE!$P$2-LEN(SOURCE!D1846)), "")&amp;
      SOURCE!E1846&amp;", "&amp; IF(SOURCE!$Q$2-LEN(SOURCE!E1846) &gt;=0, REPT(" ",SOURCE!$Q$2-LEN(SOURCE!E1846)), "")&amp;
      SOURCE!F1846&amp;", "&amp; IF(SOURCE!$R$2-LEN(SOURCE!F1846) &gt;= 0, REPT(" ",SOURCE!$R$2-LEN(SOURCE!F1846)+2), "")&amp;"("&amp;
      SUBSTITUTE(TEXT(SOURCE!G1846,"??0"),"  ","")&amp;" &lt;&lt; TAM_MAX_BITS) |"&amp; IF(SOURCE!$S$2-3 &gt;= 0, REPT(" ",SOURCE!$S$2-5+4+1-1-LEN(SUBSTITUTE(SUBSTITUTE(TEXT(SOURCE!H1846,"????0"),"  ","")," ",""))), "")&amp;
      SUBSTITUTE(SUBSTITUTE(TEXT(SOURCE!H1846,"????0"),"  ","")," ","")&amp;","&amp; IF(SOURCE!$T$2-3 &gt;= 0, REPT(" ",SOURCE!$T$2-3-5), "")&amp;
      SOURCE!I1846&amp;" | "&amp; IF(SOURCE!$U$2-LEN(SOURCE!I1846) &gt;= 0, REPT(" ",SOURCE!$U$2-LEN(SOURCE!I1846)), "")&amp;
      SOURCE!J1846&amp;      IF(SOURCE!$V$2-LEN(SOURCE!J1846) &gt;= 0, REPT(" ",SOURCE!$V$2-LEN(SOURCE!J1846)), "")&amp;
  " | "&amp; SOURCE!K1846&amp;      IF(SOURCE!$X$2-LEN(SOURCE!K1846) &gt;= 0, REPT(" ",SOURCE!$X$2-LEN(SOURCE!K1846)), "")&amp;
      "},"&amp;IF(SOURCE!L1846&lt;&gt;"",""&amp;SOURCE!L1846,"")
 )
)
)</f>
        <v>/* 1801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7" spans="1:1">
      <c r="A1847" s="168" t="str">
        <f>IF(AND(OR(SOURCE!A1847="",ISBLANK(SOURCE!A1847)),SOURCE!B1847&gt;0),IF(ISBLANK(SOURCE!C1847),"",SOURCE!C1847),
IF(SOURCE!B1847&lt;0,VLOOKUP(SOURCE!B1847,lookups!A$1:B$25,2,0),
  IF(ISBLANK(SOURCE!B1847),
    "",
    "/* "&amp;TEXT(SOURCE!B1847,"???0")&amp;" *"&amp;
      SOURCE!C1847&amp;", "&amp; IF(SOURCE!$O$2-LEN(SOURCE!C1847) &gt;= 0, REPT(" ",SOURCE!$O$2-LEN(SOURCE!C1847)), "")&amp;
      SOURCE!D1847&amp;", "&amp; IF(SOURCE!$P$2-LEN(SOURCE!D1847) &gt;= 0, REPT(" ",SOURCE!$P$2-LEN(SOURCE!D1847)), "")&amp;
      SOURCE!E1847&amp;", "&amp; IF(SOURCE!$Q$2-LEN(SOURCE!E1847) &gt;=0, REPT(" ",SOURCE!$Q$2-LEN(SOURCE!E1847)), "")&amp;
      SOURCE!F1847&amp;", "&amp; IF(SOURCE!$R$2-LEN(SOURCE!F1847) &gt;= 0, REPT(" ",SOURCE!$R$2-LEN(SOURCE!F1847)+2), "")&amp;"("&amp;
      SUBSTITUTE(TEXT(SOURCE!G1847,"??0"),"  ","")&amp;" &lt;&lt; TAM_MAX_BITS) |"&amp; IF(SOURCE!$S$2-3 &gt;= 0, REPT(" ",SOURCE!$S$2-5+4+1-1-LEN(SUBSTITUTE(SUBSTITUTE(TEXT(SOURCE!H1847,"????0"),"  ","")," ",""))), "")&amp;
      SUBSTITUTE(SUBSTITUTE(TEXT(SOURCE!H1847,"????0"),"  ","")," ","")&amp;","&amp; IF(SOURCE!$T$2-3 &gt;= 0, REPT(" ",SOURCE!$T$2-3-5), "")&amp;
      SOURCE!I1847&amp;" | "&amp; IF(SOURCE!$U$2-LEN(SOURCE!I1847) &gt;= 0, REPT(" ",SOURCE!$U$2-LEN(SOURCE!I1847)), "")&amp;
      SOURCE!J1847&amp;      IF(SOURCE!$V$2-LEN(SOURCE!J1847) &gt;= 0, REPT(" ",SOURCE!$V$2-LEN(SOURCE!J1847)), "")&amp;
  " | "&amp; SOURCE!K1847&amp;      IF(SOURCE!$X$2-LEN(SOURCE!K1847) &gt;= 0, REPT(" ",SOURCE!$X$2-LEN(SOURCE!K1847)), "")&amp;
      "},"&amp;IF(SOURCE!L1847&lt;&gt;"",""&amp;SOURCE!L1847,"")
 )
)
)</f>
        <v>/* 1802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8" spans="1:1">
      <c r="A1848" s="168" t="str">
        <f>IF(AND(OR(SOURCE!A1848="",ISBLANK(SOURCE!A1848)),SOURCE!B1848&gt;0),IF(ISBLANK(SOURCE!C1848),"",SOURCE!C1848),
IF(SOURCE!B1848&lt;0,VLOOKUP(SOURCE!B1848,lookups!A$1:B$25,2,0),
  IF(ISBLANK(SOURCE!B1848),
    "",
    "/* "&amp;TEXT(SOURCE!B1848,"???0")&amp;" *"&amp;
      SOURCE!C1848&amp;", "&amp; IF(SOURCE!$O$2-LEN(SOURCE!C1848) &gt;= 0, REPT(" ",SOURCE!$O$2-LEN(SOURCE!C1848)), "")&amp;
      SOURCE!D1848&amp;", "&amp; IF(SOURCE!$P$2-LEN(SOURCE!D1848) &gt;= 0, REPT(" ",SOURCE!$P$2-LEN(SOURCE!D1848)), "")&amp;
      SOURCE!E1848&amp;", "&amp; IF(SOURCE!$Q$2-LEN(SOURCE!E1848) &gt;=0, REPT(" ",SOURCE!$Q$2-LEN(SOURCE!E1848)), "")&amp;
      SOURCE!F1848&amp;", "&amp; IF(SOURCE!$R$2-LEN(SOURCE!F1848) &gt;= 0, REPT(" ",SOURCE!$R$2-LEN(SOURCE!F1848)+2), "")&amp;"("&amp;
      SUBSTITUTE(TEXT(SOURCE!G1848,"??0"),"  ","")&amp;" &lt;&lt; TAM_MAX_BITS) |"&amp; IF(SOURCE!$S$2-3 &gt;= 0, REPT(" ",SOURCE!$S$2-5+4+1-1-LEN(SUBSTITUTE(SUBSTITUTE(TEXT(SOURCE!H1848,"????0"),"  ","")," ",""))), "")&amp;
      SUBSTITUTE(SUBSTITUTE(TEXT(SOURCE!H1848,"????0"),"  ","")," ","")&amp;","&amp; IF(SOURCE!$T$2-3 &gt;= 0, REPT(" ",SOURCE!$T$2-3-5), "")&amp;
      SOURCE!I1848&amp;" | "&amp; IF(SOURCE!$U$2-LEN(SOURCE!I1848) &gt;= 0, REPT(" ",SOURCE!$U$2-LEN(SOURCE!I1848)), "")&amp;
      SOURCE!J1848&amp;      IF(SOURCE!$V$2-LEN(SOURCE!J1848) &gt;= 0, REPT(" ",SOURCE!$V$2-LEN(SOURCE!J1848)), "")&amp;
  " | "&amp; SOURCE!K1848&amp;      IF(SOURCE!$X$2-LEN(SOURCE!K1848) &gt;= 0, REPT(" ",SOURCE!$X$2-LEN(SOURCE!K1848)), "")&amp;
      "},"&amp;IF(SOURCE!L1848&lt;&gt;"",""&amp;SOURCE!L1848,"")
 )
)
)</f>
        <v>/* 1803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49" spans="1:1">
      <c r="A1849" s="168" t="str">
        <f>IF(AND(OR(SOURCE!A1849="",ISBLANK(SOURCE!A1849)),SOURCE!B1849&gt;0),IF(ISBLANK(SOURCE!C1849),"",SOURCE!C1849),
IF(SOURCE!B1849&lt;0,VLOOKUP(SOURCE!B1849,lookups!A$1:B$25,2,0),
  IF(ISBLANK(SOURCE!B1849),
    "",
    "/* "&amp;TEXT(SOURCE!B1849,"???0")&amp;" *"&amp;
      SOURCE!C1849&amp;", "&amp; IF(SOURCE!$O$2-LEN(SOURCE!C1849) &gt;= 0, REPT(" ",SOURCE!$O$2-LEN(SOURCE!C1849)), "")&amp;
      SOURCE!D1849&amp;", "&amp; IF(SOURCE!$P$2-LEN(SOURCE!D1849) &gt;= 0, REPT(" ",SOURCE!$P$2-LEN(SOURCE!D1849)), "")&amp;
      SOURCE!E1849&amp;", "&amp; IF(SOURCE!$Q$2-LEN(SOURCE!E1849) &gt;=0, REPT(" ",SOURCE!$Q$2-LEN(SOURCE!E1849)), "")&amp;
      SOURCE!F1849&amp;", "&amp; IF(SOURCE!$R$2-LEN(SOURCE!F1849) &gt;= 0, REPT(" ",SOURCE!$R$2-LEN(SOURCE!F1849)+2), "")&amp;"("&amp;
      SUBSTITUTE(TEXT(SOURCE!G1849,"??0"),"  ","")&amp;" &lt;&lt; TAM_MAX_BITS) |"&amp; IF(SOURCE!$S$2-3 &gt;= 0, REPT(" ",SOURCE!$S$2-5+4+1-1-LEN(SUBSTITUTE(SUBSTITUTE(TEXT(SOURCE!H1849,"????0"),"  ","")," ",""))), "")&amp;
      SUBSTITUTE(SUBSTITUTE(TEXT(SOURCE!H1849,"????0"),"  ","")," ","")&amp;","&amp; IF(SOURCE!$T$2-3 &gt;= 0, REPT(" ",SOURCE!$T$2-3-5), "")&amp;
      SOURCE!I1849&amp;" | "&amp; IF(SOURCE!$U$2-LEN(SOURCE!I1849) &gt;= 0, REPT(" ",SOURCE!$U$2-LEN(SOURCE!I1849)), "")&amp;
      SOURCE!J1849&amp;      IF(SOURCE!$V$2-LEN(SOURCE!J1849) &gt;= 0, REPT(" ",SOURCE!$V$2-LEN(SOURCE!J1849)), "")&amp;
  " | "&amp; SOURCE!K1849&amp;      IF(SOURCE!$X$2-LEN(SOURCE!K1849) &gt;= 0, REPT(" ",SOURCE!$X$2-LEN(SOURCE!K1849)), "")&amp;
      "},"&amp;IF(SOURCE!L1849&lt;&gt;"",""&amp;SOURCE!L1849,"")
 )
)
)</f>
        <v>/* 1804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0" spans="1:1">
      <c r="A1850" s="168" t="str">
        <f>IF(AND(OR(SOURCE!A1850="",ISBLANK(SOURCE!A1850)),SOURCE!B1850&gt;0),IF(ISBLANK(SOURCE!C1850),"",SOURCE!C1850),
IF(SOURCE!B1850&lt;0,VLOOKUP(SOURCE!B1850,lookups!A$1:B$25,2,0),
  IF(ISBLANK(SOURCE!B1850),
    "",
    "/* "&amp;TEXT(SOURCE!B1850,"???0")&amp;" *"&amp;
      SOURCE!C1850&amp;", "&amp; IF(SOURCE!$O$2-LEN(SOURCE!C1850) &gt;= 0, REPT(" ",SOURCE!$O$2-LEN(SOURCE!C1850)), "")&amp;
      SOURCE!D1850&amp;", "&amp; IF(SOURCE!$P$2-LEN(SOURCE!D1850) &gt;= 0, REPT(" ",SOURCE!$P$2-LEN(SOURCE!D1850)), "")&amp;
      SOURCE!E1850&amp;", "&amp; IF(SOURCE!$Q$2-LEN(SOURCE!E1850) &gt;=0, REPT(" ",SOURCE!$Q$2-LEN(SOURCE!E1850)), "")&amp;
      SOURCE!F1850&amp;", "&amp; IF(SOURCE!$R$2-LEN(SOURCE!F1850) &gt;= 0, REPT(" ",SOURCE!$R$2-LEN(SOURCE!F1850)+2), "")&amp;"("&amp;
      SUBSTITUTE(TEXT(SOURCE!G1850,"??0"),"  ","")&amp;" &lt;&lt; TAM_MAX_BITS) |"&amp; IF(SOURCE!$S$2-3 &gt;= 0, REPT(" ",SOURCE!$S$2-5+4+1-1-LEN(SUBSTITUTE(SUBSTITUTE(TEXT(SOURCE!H1850,"????0"),"  ","")," ",""))), "")&amp;
      SUBSTITUTE(SUBSTITUTE(TEXT(SOURCE!H1850,"????0"),"  ","")," ","")&amp;","&amp; IF(SOURCE!$T$2-3 &gt;= 0, REPT(" ",SOURCE!$T$2-3-5), "")&amp;
      SOURCE!I1850&amp;" | "&amp; IF(SOURCE!$U$2-LEN(SOURCE!I1850) &gt;= 0, REPT(" ",SOURCE!$U$2-LEN(SOURCE!I1850)), "")&amp;
      SOURCE!J1850&amp;      IF(SOURCE!$V$2-LEN(SOURCE!J1850) &gt;= 0, REPT(" ",SOURCE!$V$2-LEN(SOURCE!J1850)), "")&amp;
  " | "&amp; SOURCE!K1850&amp;      IF(SOURCE!$X$2-LEN(SOURCE!K1850) &gt;= 0, REPT(" ",SOURCE!$X$2-LEN(SOURCE!K1850)), "")&amp;
      "},"&amp;IF(SOURCE!L1850&lt;&gt;"",""&amp;SOURCE!L1850,"")
 )
)
)</f>
        <v>/* 1805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1" spans="1:1">
      <c r="A1851" s="168" t="str">
        <f>IF(AND(OR(SOURCE!A1851="",ISBLANK(SOURCE!A1851)),SOURCE!B1851&gt;0),IF(ISBLANK(SOURCE!C1851),"",SOURCE!C1851),
IF(SOURCE!B1851&lt;0,VLOOKUP(SOURCE!B1851,lookups!A$1:B$25,2,0),
  IF(ISBLANK(SOURCE!B1851),
    "",
    "/* "&amp;TEXT(SOURCE!B1851,"???0")&amp;" *"&amp;
      SOURCE!C1851&amp;", "&amp; IF(SOURCE!$O$2-LEN(SOURCE!C1851) &gt;= 0, REPT(" ",SOURCE!$O$2-LEN(SOURCE!C1851)), "")&amp;
      SOURCE!D1851&amp;", "&amp; IF(SOURCE!$P$2-LEN(SOURCE!D1851) &gt;= 0, REPT(" ",SOURCE!$P$2-LEN(SOURCE!D1851)), "")&amp;
      SOURCE!E1851&amp;", "&amp; IF(SOURCE!$Q$2-LEN(SOURCE!E1851) &gt;=0, REPT(" ",SOURCE!$Q$2-LEN(SOURCE!E1851)), "")&amp;
      SOURCE!F1851&amp;", "&amp; IF(SOURCE!$R$2-LEN(SOURCE!F1851) &gt;= 0, REPT(" ",SOURCE!$R$2-LEN(SOURCE!F1851)+2), "")&amp;"("&amp;
      SUBSTITUTE(TEXT(SOURCE!G1851,"??0"),"  ","")&amp;" &lt;&lt; TAM_MAX_BITS) |"&amp; IF(SOURCE!$S$2-3 &gt;= 0, REPT(" ",SOURCE!$S$2-5+4+1-1-LEN(SUBSTITUTE(SUBSTITUTE(TEXT(SOURCE!H1851,"????0"),"  ","")," ",""))), "")&amp;
      SUBSTITUTE(SUBSTITUTE(TEXT(SOURCE!H1851,"????0"),"  ","")," ","")&amp;","&amp; IF(SOURCE!$T$2-3 &gt;= 0, REPT(" ",SOURCE!$T$2-3-5), "")&amp;
      SOURCE!I1851&amp;" | "&amp; IF(SOURCE!$U$2-LEN(SOURCE!I1851) &gt;= 0, REPT(" ",SOURCE!$U$2-LEN(SOURCE!I1851)), "")&amp;
      SOURCE!J1851&amp;      IF(SOURCE!$V$2-LEN(SOURCE!J1851) &gt;= 0, REPT(" ",SOURCE!$V$2-LEN(SOURCE!J1851)), "")&amp;
  " | "&amp; SOURCE!K1851&amp;      IF(SOURCE!$X$2-LEN(SOURCE!K1851) &gt;= 0, REPT(" ",SOURCE!$X$2-LEN(SOURCE!K1851)), "")&amp;
      "},"&amp;IF(SOURCE!L1851&lt;&gt;"",""&amp;SOURCE!L1851,"")
 )
)
)</f>
        <v>/* 1806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2" spans="1:1">
      <c r="A1852" s="168" t="str">
        <f>IF(AND(OR(SOURCE!A1852="",ISBLANK(SOURCE!A1852)),SOURCE!B1852&gt;0),IF(ISBLANK(SOURCE!C1852),"",SOURCE!C1852),
IF(SOURCE!B1852&lt;0,VLOOKUP(SOURCE!B1852,lookups!A$1:B$25,2,0),
  IF(ISBLANK(SOURCE!B1852),
    "",
    "/* "&amp;TEXT(SOURCE!B1852,"???0")&amp;" *"&amp;
      SOURCE!C1852&amp;", "&amp; IF(SOURCE!$O$2-LEN(SOURCE!C1852) &gt;= 0, REPT(" ",SOURCE!$O$2-LEN(SOURCE!C1852)), "")&amp;
      SOURCE!D1852&amp;", "&amp; IF(SOURCE!$P$2-LEN(SOURCE!D1852) &gt;= 0, REPT(" ",SOURCE!$P$2-LEN(SOURCE!D1852)), "")&amp;
      SOURCE!E1852&amp;", "&amp; IF(SOURCE!$Q$2-LEN(SOURCE!E1852) &gt;=0, REPT(" ",SOURCE!$Q$2-LEN(SOURCE!E1852)), "")&amp;
      SOURCE!F1852&amp;", "&amp; IF(SOURCE!$R$2-LEN(SOURCE!F1852) &gt;= 0, REPT(" ",SOURCE!$R$2-LEN(SOURCE!F1852)+2), "")&amp;"("&amp;
      SUBSTITUTE(TEXT(SOURCE!G1852,"??0"),"  ","")&amp;" &lt;&lt; TAM_MAX_BITS) |"&amp; IF(SOURCE!$S$2-3 &gt;= 0, REPT(" ",SOURCE!$S$2-5+4+1-1-LEN(SUBSTITUTE(SUBSTITUTE(TEXT(SOURCE!H1852,"????0"),"  ","")," ",""))), "")&amp;
      SUBSTITUTE(SUBSTITUTE(TEXT(SOURCE!H1852,"????0"),"  ","")," ","")&amp;","&amp; IF(SOURCE!$T$2-3 &gt;= 0, REPT(" ",SOURCE!$T$2-3-5), "")&amp;
      SOURCE!I1852&amp;" | "&amp; IF(SOURCE!$U$2-LEN(SOURCE!I1852) &gt;= 0, REPT(" ",SOURCE!$U$2-LEN(SOURCE!I1852)), "")&amp;
      SOURCE!J1852&amp;      IF(SOURCE!$V$2-LEN(SOURCE!J1852) &gt;= 0, REPT(" ",SOURCE!$V$2-LEN(SOURCE!J1852)), "")&amp;
  " | "&amp; SOURCE!K1852&amp;      IF(SOURCE!$X$2-LEN(SOURCE!K1852) &gt;= 0, REPT(" ",SOURCE!$X$2-LEN(SOURCE!K1852)), "")&amp;
      "},"&amp;IF(SOURCE!L1852&lt;&gt;"",""&amp;SOURCE!L1852,"")
 )
)
)</f>
        <v>/* 1807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3" spans="1:1">
      <c r="A1853" s="168" t="str">
        <f>IF(AND(OR(SOURCE!A1853="",ISBLANK(SOURCE!A1853)),SOURCE!B1853&gt;0),IF(ISBLANK(SOURCE!C1853),"",SOURCE!C1853),
IF(SOURCE!B1853&lt;0,VLOOKUP(SOURCE!B1853,lookups!A$1:B$25,2,0),
  IF(ISBLANK(SOURCE!B1853),
    "",
    "/* "&amp;TEXT(SOURCE!B1853,"???0")&amp;" *"&amp;
      SOURCE!C1853&amp;", "&amp; IF(SOURCE!$O$2-LEN(SOURCE!C1853) &gt;= 0, REPT(" ",SOURCE!$O$2-LEN(SOURCE!C1853)), "")&amp;
      SOURCE!D1853&amp;", "&amp; IF(SOURCE!$P$2-LEN(SOURCE!D1853) &gt;= 0, REPT(" ",SOURCE!$P$2-LEN(SOURCE!D1853)), "")&amp;
      SOURCE!E1853&amp;", "&amp; IF(SOURCE!$Q$2-LEN(SOURCE!E1853) &gt;=0, REPT(" ",SOURCE!$Q$2-LEN(SOURCE!E1853)), "")&amp;
      SOURCE!F1853&amp;", "&amp; IF(SOURCE!$R$2-LEN(SOURCE!F1853) &gt;= 0, REPT(" ",SOURCE!$R$2-LEN(SOURCE!F1853)+2), "")&amp;"("&amp;
      SUBSTITUTE(TEXT(SOURCE!G1853,"??0"),"  ","")&amp;" &lt;&lt; TAM_MAX_BITS) |"&amp; IF(SOURCE!$S$2-3 &gt;= 0, REPT(" ",SOURCE!$S$2-5+4+1-1-LEN(SUBSTITUTE(SUBSTITUTE(TEXT(SOURCE!H1853,"????0"),"  ","")," ",""))), "")&amp;
      SUBSTITUTE(SUBSTITUTE(TEXT(SOURCE!H1853,"????0"),"  ","")," ","")&amp;","&amp; IF(SOURCE!$T$2-3 &gt;= 0, REPT(" ",SOURCE!$T$2-3-5), "")&amp;
      SOURCE!I1853&amp;" | "&amp; IF(SOURCE!$U$2-LEN(SOURCE!I1853) &gt;= 0, REPT(" ",SOURCE!$U$2-LEN(SOURCE!I1853)), "")&amp;
      SOURCE!J1853&amp;      IF(SOURCE!$V$2-LEN(SOURCE!J1853) &gt;= 0, REPT(" ",SOURCE!$V$2-LEN(SOURCE!J1853)), "")&amp;
  " | "&amp; SOURCE!K1853&amp;      IF(SOURCE!$X$2-LEN(SOURCE!K1853) &gt;= 0, REPT(" ",SOURCE!$X$2-LEN(SOURCE!K1853)), "")&amp;
      "},"&amp;IF(SOURCE!L1853&lt;&gt;"",""&amp;SOURCE!L1853,"")
 )
)
)</f>
        <v>/* 1808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4" spans="1:1">
      <c r="A1854" s="168" t="str">
        <f>IF(AND(OR(SOURCE!A1854="",ISBLANK(SOURCE!A1854)),SOURCE!B1854&gt;0),IF(ISBLANK(SOURCE!C1854),"",SOURCE!C1854),
IF(SOURCE!B1854&lt;0,VLOOKUP(SOURCE!B1854,lookups!A$1:B$25,2,0),
  IF(ISBLANK(SOURCE!B1854),
    "",
    "/* "&amp;TEXT(SOURCE!B1854,"???0")&amp;" *"&amp;
      SOURCE!C1854&amp;", "&amp; IF(SOURCE!$O$2-LEN(SOURCE!C1854) &gt;= 0, REPT(" ",SOURCE!$O$2-LEN(SOURCE!C1854)), "")&amp;
      SOURCE!D1854&amp;", "&amp; IF(SOURCE!$P$2-LEN(SOURCE!D1854) &gt;= 0, REPT(" ",SOURCE!$P$2-LEN(SOURCE!D1854)), "")&amp;
      SOURCE!E1854&amp;", "&amp; IF(SOURCE!$Q$2-LEN(SOURCE!E1854) &gt;=0, REPT(" ",SOURCE!$Q$2-LEN(SOURCE!E1854)), "")&amp;
      SOURCE!F1854&amp;", "&amp; IF(SOURCE!$R$2-LEN(SOURCE!F1854) &gt;= 0, REPT(" ",SOURCE!$R$2-LEN(SOURCE!F1854)+2), "")&amp;"("&amp;
      SUBSTITUTE(TEXT(SOURCE!G1854,"??0"),"  ","")&amp;" &lt;&lt; TAM_MAX_BITS) |"&amp; IF(SOURCE!$S$2-3 &gt;= 0, REPT(" ",SOURCE!$S$2-5+4+1-1-LEN(SUBSTITUTE(SUBSTITUTE(TEXT(SOURCE!H1854,"????0"),"  ","")," ",""))), "")&amp;
      SUBSTITUTE(SUBSTITUTE(TEXT(SOURCE!H1854,"????0"),"  ","")," ","")&amp;","&amp; IF(SOURCE!$T$2-3 &gt;= 0, REPT(" ",SOURCE!$T$2-3-5), "")&amp;
      SOURCE!I1854&amp;" | "&amp; IF(SOURCE!$U$2-LEN(SOURCE!I1854) &gt;= 0, REPT(" ",SOURCE!$U$2-LEN(SOURCE!I1854)), "")&amp;
      SOURCE!J1854&amp;      IF(SOURCE!$V$2-LEN(SOURCE!J1854) &gt;= 0, REPT(" ",SOURCE!$V$2-LEN(SOURCE!J1854)), "")&amp;
  " | "&amp; SOURCE!K1854&amp;      IF(SOURCE!$X$2-LEN(SOURCE!K1854) &gt;= 0, REPT(" ",SOURCE!$X$2-LEN(SOURCE!K1854)), "")&amp;
      "},"&amp;IF(SOURCE!L1854&lt;&gt;"",""&amp;SOURCE!L1854,"")
 )
)
)</f>
        <v>/* 1809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5" spans="1:1">
      <c r="A1855" s="168" t="str">
        <f>IF(AND(OR(SOURCE!A1855="",ISBLANK(SOURCE!A1855)),SOURCE!B1855&gt;0),IF(ISBLANK(SOURCE!C1855),"",SOURCE!C1855),
IF(SOURCE!B1855&lt;0,VLOOKUP(SOURCE!B1855,lookups!A$1:B$25,2,0),
  IF(ISBLANK(SOURCE!B1855),
    "",
    "/* "&amp;TEXT(SOURCE!B1855,"???0")&amp;" *"&amp;
      SOURCE!C1855&amp;", "&amp; IF(SOURCE!$O$2-LEN(SOURCE!C1855) &gt;= 0, REPT(" ",SOURCE!$O$2-LEN(SOURCE!C1855)), "")&amp;
      SOURCE!D1855&amp;", "&amp; IF(SOURCE!$P$2-LEN(SOURCE!D1855) &gt;= 0, REPT(" ",SOURCE!$P$2-LEN(SOURCE!D1855)), "")&amp;
      SOURCE!E1855&amp;", "&amp; IF(SOURCE!$Q$2-LEN(SOURCE!E1855) &gt;=0, REPT(" ",SOURCE!$Q$2-LEN(SOURCE!E1855)), "")&amp;
      SOURCE!F1855&amp;", "&amp; IF(SOURCE!$R$2-LEN(SOURCE!F1855) &gt;= 0, REPT(" ",SOURCE!$R$2-LEN(SOURCE!F1855)+2), "")&amp;"("&amp;
      SUBSTITUTE(TEXT(SOURCE!G1855,"??0"),"  ","")&amp;" &lt;&lt; TAM_MAX_BITS) |"&amp; IF(SOURCE!$S$2-3 &gt;= 0, REPT(" ",SOURCE!$S$2-5+4+1-1-LEN(SUBSTITUTE(SUBSTITUTE(TEXT(SOURCE!H1855,"????0"),"  ","")," ",""))), "")&amp;
      SUBSTITUTE(SUBSTITUTE(TEXT(SOURCE!H1855,"????0"),"  ","")," ","")&amp;","&amp; IF(SOURCE!$T$2-3 &gt;= 0, REPT(" ",SOURCE!$T$2-3-5), "")&amp;
      SOURCE!I1855&amp;" | "&amp; IF(SOURCE!$U$2-LEN(SOURCE!I1855) &gt;= 0, REPT(" ",SOURCE!$U$2-LEN(SOURCE!I1855)), "")&amp;
      SOURCE!J1855&amp;      IF(SOURCE!$V$2-LEN(SOURCE!J1855) &gt;= 0, REPT(" ",SOURCE!$V$2-LEN(SOURCE!J1855)), "")&amp;
  " | "&amp; SOURCE!K1855&amp;      IF(SOURCE!$X$2-LEN(SOURCE!K1855) &gt;= 0, REPT(" ",SOURCE!$X$2-LEN(SOURCE!K1855)), "")&amp;
      "},"&amp;IF(SOURCE!L1855&lt;&gt;"",""&amp;SOURCE!L1855,"")
 )
)
)</f>
        <v>/* 1810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6" spans="1:1">
      <c r="A1856" s="168" t="str">
        <f>IF(AND(OR(SOURCE!A1856="",ISBLANK(SOURCE!A1856)),SOURCE!B1856&gt;0),IF(ISBLANK(SOURCE!C1856),"",SOURCE!C1856),
IF(SOURCE!B1856&lt;0,VLOOKUP(SOURCE!B1856,lookups!A$1:B$25,2,0),
  IF(ISBLANK(SOURCE!B1856),
    "",
    "/* "&amp;TEXT(SOURCE!B1856,"???0")&amp;" *"&amp;
      SOURCE!C1856&amp;", "&amp; IF(SOURCE!$O$2-LEN(SOURCE!C1856) &gt;= 0, REPT(" ",SOURCE!$O$2-LEN(SOURCE!C1856)), "")&amp;
      SOURCE!D1856&amp;", "&amp; IF(SOURCE!$P$2-LEN(SOURCE!D1856) &gt;= 0, REPT(" ",SOURCE!$P$2-LEN(SOURCE!D1856)), "")&amp;
      SOURCE!E1856&amp;", "&amp; IF(SOURCE!$Q$2-LEN(SOURCE!E1856) &gt;=0, REPT(" ",SOURCE!$Q$2-LEN(SOURCE!E1856)), "")&amp;
      SOURCE!F1856&amp;", "&amp; IF(SOURCE!$R$2-LEN(SOURCE!F1856) &gt;= 0, REPT(" ",SOURCE!$R$2-LEN(SOURCE!F1856)+2), "")&amp;"("&amp;
      SUBSTITUTE(TEXT(SOURCE!G1856,"??0"),"  ","")&amp;" &lt;&lt; TAM_MAX_BITS) |"&amp; IF(SOURCE!$S$2-3 &gt;= 0, REPT(" ",SOURCE!$S$2-5+4+1-1-LEN(SUBSTITUTE(SUBSTITUTE(TEXT(SOURCE!H1856,"????0"),"  ","")," ",""))), "")&amp;
      SUBSTITUTE(SUBSTITUTE(TEXT(SOURCE!H1856,"????0"),"  ","")," ","")&amp;","&amp; IF(SOURCE!$T$2-3 &gt;= 0, REPT(" ",SOURCE!$T$2-3-5), "")&amp;
      SOURCE!I1856&amp;" | "&amp; IF(SOURCE!$U$2-LEN(SOURCE!I1856) &gt;= 0, REPT(" ",SOURCE!$U$2-LEN(SOURCE!I1856)), "")&amp;
      SOURCE!J1856&amp;      IF(SOURCE!$V$2-LEN(SOURCE!J1856) &gt;= 0, REPT(" ",SOURCE!$V$2-LEN(SOURCE!J1856)), "")&amp;
  " | "&amp; SOURCE!K1856&amp;      IF(SOURCE!$X$2-LEN(SOURCE!K1856) &gt;= 0, REPT(" ",SOURCE!$X$2-LEN(SOURCE!K1856)), "")&amp;
      "},"&amp;IF(SOURCE!L1856&lt;&gt;"",""&amp;SOURCE!L1856,"")
 )
)
)</f>
        <v>/* 1811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7" spans="1:1">
      <c r="A1857" s="168" t="str">
        <f>IF(AND(OR(SOURCE!A1857="",ISBLANK(SOURCE!A1857)),SOURCE!B1857&gt;0),IF(ISBLANK(SOURCE!C1857),"",SOURCE!C1857),
IF(SOURCE!B1857&lt;0,VLOOKUP(SOURCE!B1857,lookups!A$1:B$25,2,0),
  IF(ISBLANK(SOURCE!B1857),
    "",
    "/* "&amp;TEXT(SOURCE!B1857,"???0")&amp;" *"&amp;
      SOURCE!C1857&amp;", "&amp; IF(SOURCE!$O$2-LEN(SOURCE!C1857) &gt;= 0, REPT(" ",SOURCE!$O$2-LEN(SOURCE!C1857)), "")&amp;
      SOURCE!D1857&amp;", "&amp; IF(SOURCE!$P$2-LEN(SOURCE!D1857) &gt;= 0, REPT(" ",SOURCE!$P$2-LEN(SOURCE!D1857)), "")&amp;
      SOURCE!E1857&amp;", "&amp; IF(SOURCE!$Q$2-LEN(SOURCE!E1857) &gt;=0, REPT(" ",SOURCE!$Q$2-LEN(SOURCE!E1857)), "")&amp;
      SOURCE!F1857&amp;", "&amp; IF(SOURCE!$R$2-LEN(SOURCE!F1857) &gt;= 0, REPT(" ",SOURCE!$R$2-LEN(SOURCE!F1857)+2), "")&amp;"("&amp;
      SUBSTITUTE(TEXT(SOURCE!G1857,"??0"),"  ","")&amp;" &lt;&lt; TAM_MAX_BITS) |"&amp; IF(SOURCE!$S$2-3 &gt;= 0, REPT(" ",SOURCE!$S$2-5+4+1-1-LEN(SUBSTITUTE(SUBSTITUTE(TEXT(SOURCE!H1857,"????0"),"  ","")," ",""))), "")&amp;
      SUBSTITUTE(SUBSTITUTE(TEXT(SOURCE!H1857,"????0"),"  ","")," ","")&amp;","&amp; IF(SOURCE!$T$2-3 &gt;= 0, REPT(" ",SOURCE!$T$2-3-5), "")&amp;
      SOURCE!I1857&amp;" | "&amp; IF(SOURCE!$U$2-LEN(SOURCE!I1857) &gt;= 0, REPT(" ",SOURCE!$U$2-LEN(SOURCE!I1857)), "")&amp;
      SOURCE!J1857&amp;      IF(SOURCE!$V$2-LEN(SOURCE!J1857) &gt;= 0, REPT(" ",SOURCE!$V$2-LEN(SOURCE!J1857)), "")&amp;
  " | "&amp; SOURCE!K1857&amp;      IF(SOURCE!$X$2-LEN(SOURCE!K1857) &gt;= 0, REPT(" ",SOURCE!$X$2-LEN(SOURCE!K1857)), "")&amp;
      "},"&amp;IF(SOURCE!L1857&lt;&gt;"",""&amp;SOURCE!L1857,"")
 )
)
)</f>
        <v>/* 1812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8" spans="1:1">
      <c r="A1858" s="168" t="str">
        <f>IF(AND(OR(SOURCE!A1858="",ISBLANK(SOURCE!A1858)),SOURCE!B1858&gt;0),IF(ISBLANK(SOURCE!C1858),"",SOURCE!C1858),
IF(SOURCE!B1858&lt;0,VLOOKUP(SOURCE!B1858,lookups!A$1:B$25,2,0),
  IF(ISBLANK(SOURCE!B1858),
    "",
    "/* "&amp;TEXT(SOURCE!B1858,"???0")&amp;" *"&amp;
      SOURCE!C1858&amp;", "&amp; IF(SOURCE!$O$2-LEN(SOURCE!C1858) &gt;= 0, REPT(" ",SOURCE!$O$2-LEN(SOURCE!C1858)), "")&amp;
      SOURCE!D1858&amp;", "&amp; IF(SOURCE!$P$2-LEN(SOURCE!D1858) &gt;= 0, REPT(" ",SOURCE!$P$2-LEN(SOURCE!D1858)), "")&amp;
      SOURCE!E1858&amp;", "&amp; IF(SOURCE!$Q$2-LEN(SOURCE!E1858) &gt;=0, REPT(" ",SOURCE!$Q$2-LEN(SOURCE!E1858)), "")&amp;
      SOURCE!F1858&amp;", "&amp; IF(SOURCE!$R$2-LEN(SOURCE!F1858) &gt;= 0, REPT(" ",SOURCE!$R$2-LEN(SOURCE!F1858)+2), "")&amp;"("&amp;
      SUBSTITUTE(TEXT(SOURCE!G1858,"??0"),"  ","")&amp;" &lt;&lt; TAM_MAX_BITS) |"&amp; IF(SOURCE!$S$2-3 &gt;= 0, REPT(" ",SOURCE!$S$2-5+4+1-1-LEN(SUBSTITUTE(SUBSTITUTE(TEXT(SOURCE!H1858,"????0"),"  ","")," ",""))), "")&amp;
      SUBSTITUTE(SUBSTITUTE(TEXT(SOURCE!H1858,"????0"),"  ","")," ","")&amp;","&amp; IF(SOURCE!$T$2-3 &gt;= 0, REPT(" ",SOURCE!$T$2-3-5), "")&amp;
      SOURCE!I1858&amp;" | "&amp; IF(SOURCE!$U$2-LEN(SOURCE!I1858) &gt;= 0, REPT(" ",SOURCE!$U$2-LEN(SOURCE!I1858)), "")&amp;
      SOURCE!J1858&amp;      IF(SOURCE!$V$2-LEN(SOURCE!J1858) &gt;= 0, REPT(" ",SOURCE!$V$2-LEN(SOURCE!J1858)), "")&amp;
  " | "&amp; SOURCE!K1858&amp;      IF(SOURCE!$X$2-LEN(SOURCE!K1858) &gt;= 0, REPT(" ",SOURCE!$X$2-LEN(SOURCE!K1858)), "")&amp;
      "},"&amp;IF(SOURCE!L1858&lt;&gt;"",""&amp;SOURCE!L1858,"")
 )
)
)</f>
        <v>/* 1813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59" spans="1:1">
      <c r="A1859" s="168" t="str">
        <f>IF(AND(OR(SOURCE!A1859="",ISBLANK(SOURCE!A1859)),SOURCE!B1859&gt;0),IF(ISBLANK(SOURCE!C1859),"",SOURCE!C1859),
IF(SOURCE!B1859&lt;0,VLOOKUP(SOURCE!B1859,lookups!A$1:B$25,2,0),
  IF(ISBLANK(SOURCE!B1859),
    "",
    "/* "&amp;TEXT(SOURCE!B1859,"???0")&amp;" *"&amp;
      SOURCE!C1859&amp;", "&amp; IF(SOURCE!$O$2-LEN(SOURCE!C1859) &gt;= 0, REPT(" ",SOURCE!$O$2-LEN(SOURCE!C1859)), "")&amp;
      SOURCE!D1859&amp;", "&amp; IF(SOURCE!$P$2-LEN(SOURCE!D1859) &gt;= 0, REPT(" ",SOURCE!$P$2-LEN(SOURCE!D1859)), "")&amp;
      SOURCE!E1859&amp;", "&amp; IF(SOURCE!$Q$2-LEN(SOURCE!E1859) &gt;=0, REPT(" ",SOURCE!$Q$2-LEN(SOURCE!E1859)), "")&amp;
      SOURCE!F1859&amp;", "&amp; IF(SOURCE!$R$2-LEN(SOURCE!F1859) &gt;= 0, REPT(" ",SOURCE!$R$2-LEN(SOURCE!F1859)+2), "")&amp;"("&amp;
      SUBSTITUTE(TEXT(SOURCE!G1859,"??0"),"  ","")&amp;" &lt;&lt; TAM_MAX_BITS) |"&amp; IF(SOURCE!$S$2-3 &gt;= 0, REPT(" ",SOURCE!$S$2-5+4+1-1-LEN(SUBSTITUTE(SUBSTITUTE(TEXT(SOURCE!H1859,"????0"),"  ","")," ",""))), "")&amp;
      SUBSTITUTE(SUBSTITUTE(TEXT(SOURCE!H1859,"????0"),"  ","")," ","")&amp;","&amp; IF(SOURCE!$T$2-3 &gt;= 0, REPT(" ",SOURCE!$T$2-3-5), "")&amp;
      SOURCE!I1859&amp;" | "&amp; IF(SOURCE!$U$2-LEN(SOURCE!I1859) &gt;= 0, REPT(" ",SOURCE!$U$2-LEN(SOURCE!I1859)), "")&amp;
      SOURCE!J1859&amp;      IF(SOURCE!$V$2-LEN(SOURCE!J1859) &gt;= 0, REPT(" ",SOURCE!$V$2-LEN(SOURCE!J1859)), "")&amp;
  " | "&amp; SOURCE!K1859&amp;      IF(SOURCE!$X$2-LEN(SOURCE!K1859) &gt;= 0, REPT(" ",SOURCE!$X$2-LEN(SOURCE!K1859)), "")&amp;
      "},"&amp;IF(SOURCE!L1859&lt;&gt;"",""&amp;SOURCE!L1859,"")
 )
)
)</f>
        <v>/* 1814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0" spans="1:1">
      <c r="A1860" s="168" t="str">
        <f>IF(AND(OR(SOURCE!A1860="",ISBLANK(SOURCE!A1860)),SOURCE!B1860&gt;0),IF(ISBLANK(SOURCE!C1860),"",SOURCE!C1860),
IF(SOURCE!B1860&lt;0,VLOOKUP(SOURCE!B1860,lookups!A$1:B$25,2,0),
  IF(ISBLANK(SOURCE!B1860),
    "",
    "/* "&amp;TEXT(SOURCE!B1860,"???0")&amp;" *"&amp;
      SOURCE!C1860&amp;", "&amp; IF(SOURCE!$O$2-LEN(SOURCE!C1860) &gt;= 0, REPT(" ",SOURCE!$O$2-LEN(SOURCE!C1860)), "")&amp;
      SOURCE!D1860&amp;", "&amp; IF(SOURCE!$P$2-LEN(SOURCE!D1860) &gt;= 0, REPT(" ",SOURCE!$P$2-LEN(SOURCE!D1860)), "")&amp;
      SOURCE!E1860&amp;", "&amp; IF(SOURCE!$Q$2-LEN(SOURCE!E1860) &gt;=0, REPT(" ",SOURCE!$Q$2-LEN(SOURCE!E1860)), "")&amp;
      SOURCE!F1860&amp;", "&amp; IF(SOURCE!$R$2-LEN(SOURCE!F1860) &gt;= 0, REPT(" ",SOURCE!$R$2-LEN(SOURCE!F1860)+2), "")&amp;"("&amp;
      SUBSTITUTE(TEXT(SOURCE!G1860,"??0"),"  ","")&amp;" &lt;&lt; TAM_MAX_BITS) |"&amp; IF(SOURCE!$S$2-3 &gt;= 0, REPT(" ",SOURCE!$S$2-5+4+1-1-LEN(SUBSTITUTE(SUBSTITUTE(TEXT(SOURCE!H1860,"????0"),"  ","")," ",""))), "")&amp;
      SUBSTITUTE(SUBSTITUTE(TEXT(SOURCE!H1860,"????0"),"  ","")," ","")&amp;","&amp; IF(SOURCE!$T$2-3 &gt;= 0, REPT(" ",SOURCE!$T$2-3-5), "")&amp;
      SOURCE!I1860&amp;" | "&amp; IF(SOURCE!$U$2-LEN(SOURCE!I1860) &gt;= 0, REPT(" ",SOURCE!$U$2-LEN(SOURCE!I1860)), "")&amp;
      SOURCE!J1860&amp;      IF(SOURCE!$V$2-LEN(SOURCE!J1860) &gt;= 0, REPT(" ",SOURCE!$V$2-LEN(SOURCE!J1860)), "")&amp;
  " | "&amp; SOURCE!K1860&amp;      IF(SOURCE!$X$2-LEN(SOURCE!K1860) &gt;= 0, REPT(" ",SOURCE!$X$2-LEN(SOURCE!K1860)), "")&amp;
      "},"&amp;IF(SOURCE!L1860&lt;&gt;"",""&amp;SOURCE!L1860,"")
 )
)
)</f>
        <v>/* 1815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1" spans="1:1">
      <c r="A1861" s="168" t="str">
        <f>IF(AND(OR(SOURCE!A1861="",ISBLANK(SOURCE!A1861)),SOURCE!B1861&gt;0),IF(ISBLANK(SOURCE!C1861),"",SOURCE!C1861),
IF(SOURCE!B1861&lt;0,VLOOKUP(SOURCE!B1861,lookups!A$1:B$25,2,0),
  IF(ISBLANK(SOURCE!B1861),
    "",
    "/* "&amp;TEXT(SOURCE!B1861,"???0")&amp;" *"&amp;
      SOURCE!C1861&amp;", "&amp; IF(SOURCE!$O$2-LEN(SOURCE!C1861) &gt;= 0, REPT(" ",SOURCE!$O$2-LEN(SOURCE!C1861)), "")&amp;
      SOURCE!D1861&amp;", "&amp; IF(SOURCE!$P$2-LEN(SOURCE!D1861) &gt;= 0, REPT(" ",SOURCE!$P$2-LEN(SOURCE!D1861)), "")&amp;
      SOURCE!E1861&amp;", "&amp; IF(SOURCE!$Q$2-LEN(SOURCE!E1861) &gt;=0, REPT(" ",SOURCE!$Q$2-LEN(SOURCE!E1861)), "")&amp;
      SOURCE!F1861&amp;", "&amp; IF(SOURCE!$R$2-LEN(SOURCE!F1861) &gt;= 0, REPT(" ",SOURCE!$R$2-LEN(SOURCE!F1861)+2), "")&amp;"("&amp;
      SUBSTITUTE(TEXT(SOURCE!G1861,"??0"),"  ","")&amp;" &lt;&lt; TAM_MAX_BITS) |"&amp; IF(SOURCE!$S$2-3 &gt;= 0, REPT(" ",SOURCE!$S$2-5+4+1-1-LEN(SUBSTITUTE(SUBSTITUTE(TEXT(SOURCE!H1861,"????0"),"  ","")," ",""))), "")&amp;
      SUBSTITUTE(SUBSTITUTE(TEXT(SOURCE!H1861,"????0"),"  ","")," ","")&amp;","&amp; IF(SOURCE!$T$2-3 &gt;= 0, REPT(" ",SOURCE!$T$2-3-5), "")&amp;
      SOURCE!I1861&amp;" | "&amp; IF(SOURCE!$U$2-LEN(SOURCE!I1861) &gt;= 0, REPT(" ",SOURCE!$U$2-LEN(SOURCE!I1861)), "")&amp;
      SOURCE!J1861&amp;      IF(SOURCE!$V$2-LEN(SOURCE!J1861) &gt;= 0, REPT(" ",SOURCE!$V$2-LEN(SOURCE!J1861)), "")&amp;
  " | "&amp; SOURCE!K1861&amp;      IF(SOURCE!$X$2-LEN(SOURCE!K1861) &gt;= 0, REPT(" ",SOURCE!$X$2-LEN(SOURCE!K1861)), "")&amp;
      "},"&amp;IF(SOURCE!L1861&lt;&gt;"",""&amp;SOURCE!L1861,"")
 )
)
)</f>
        <v>/* 1816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2" spans="1:1">
      <c r="A1862" s="168" t="str">
        <f>IF(AND(OR(SOURCE!A1862="",ISBLANK(SOURCE!A1862)),SOURCE!B1862&gt;0),IF(ISBLANK(SOURCE!C1862),"",SOURCE!C1862),
IF(SOURCE!B1862&lt;0,VLOOKUP(SOURCE!B1862,lookups!A$1:B$25,2,0),
  IF(ISBLANK(SOURCE!B1862),
    "",
    "/* "&amp;TEXT(SOURCE!B1862,"???0")&amp;" *"&amp;
      SOURCE!C1862&amp;", "&amp; IF(SOURCE!$O$2-LEN(SOURCE!C1862) &gt;= 0, REPT(" ",SOURCE!$O$2-LEN(SOURCE!C1862)), "")&amp;
      SOURCE!D1862&amp;", "&amp; IF(SOURCE!$P$2-LEN(SOURCE!D1862) &gt;= 0, REPT(" ",SOURCE!$P$2-LEN(SOURCE!D1862)), "")&amp;
      SOURCE!E1862&amp;", "&amp; IF(SOURCE!$Q$2-LEN(SOURCE!E1862) &gt;=0, REPT(" ",SOURCE!$Q$2-LEN(SOURCE!E1862)), "")&amp;
      SOURCE!F1862&amp;", "&amp; IF(SOURCE!$R$2-LEN(SOURCE!F1862) &gt;= 0, REPT(" ",SOURCE!$R$2-LEN(SOURCE!F1862)+2), "")&amp;"("&amp;
      SUBSTITUTE(TEXT(SOURCE!G1862,"??0"),"  ","")&amp;" &lt;&lt; TAM_MAX_BITS) |"&amp; IF(SOURCE!$S$2-3 &gt;= 0, REPT(" ",SOURCE!$S$2-5+4+1-1-LEN(SUBSTITUTE(SUBSTITUTE(TEXT(SOURCE!H1862,"????0"),"  ","")," ",""))), "")&amp;
      SUBSTITUTE(SUBSTITUTE(TEXT(SOURCE!H1862,"????0"),"  ","")," ","")&amp;","&amp; IF(SOURCE!$T$2-3 &gt;= 0, REPT(" ",SOURCE!$T$2-3-5), "")&amp;
      SOURCE!I1862&amp;" | "&amp; IF(SOURCE!$U$2-LEN(SOURCE!I1862) &gt;= 0, REPT(" ",SOURCE!$U$2-LEN(SOURCE!I1862)), "")&amp;
      SOURCE!J1862&amp;      IF(SOURCE!$V$2-LEN(SOURCE!J1862) &gt;= 0, REPT(" ",SOURCE!$V$2-LEN(SOURCE!J1862)), "")&amp;
  " | "&amp; SOURCE!K1862&amp;      IF(SOURCE!$X$2-LEN(SOURCE!K1862) &gt;= 0, REPT(" ",SOURCE!$X$2-LEN(SOURCE!K1862)), "")&amp;
      "},"&amp;IF(SOURCE!L1862&lt;&gt;"",""&amp;SOURCE!L1862,"")
 )
)
)</f>
        <v>/* 1817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3" spans="1:1">
      <c r="A1863" s="168" t="str">
        <f>IF(AND(OR(SOURCE!A1863="",ISBLANK(SOURCE!A1863)),SOURCE!B1863&gt;0),IF(ISBLANK(SOURCE!C1863),"",SOURCE!C1863),
IF(SOURCE!B1863&lt;0,VLOOKUP(SOURCE!B1863,lookups!A$1:B$25,2,0),
  IF(ISBLANK(SOURCE!B1863),
    "",
    "/* "&amp;TEXT(SOURCE!B1863,"???0")&amp;" *"&amp;
      SOURCE!C1863&amp;", "&amp; IF(SOURCE!$O$2-LEN(SOURCE!C1863) &gt;= 0, REPT(" ",SOURCE!$O$2-LEN(SOURCE!C1863)), "")&amp;
      SOURCE!D1863&amp;", "&amp; IF(SOURCE!$P$2-LEN(SOURCE!D1863) &gt;= 0, REPT(" ",SOURCE!$P$2-LEN(SOURCE!D1863)), "")&amp;
      SOURCE!E1863&amp;", "&amp; IF(SOURCE!$Q$2-LEN(SOURCE!E1863) &gt;=0, REPT(" ",SOURCE!$Q$2-LEN(SOURCE!E1863)), "")&amp;
      SOURCE!F1863&amp;", "&amp; IF(SOURCE!$R$2-LEN(SOURCE!F1863) &gt;= 0, REPT(" ",SOURCE!$R$2-LEN(SOURCE!F1863)+2), "")&amp;"("&amp;
      SUBSTITUTE(TEXT(SOURCE!G1863,"??0"),"  ","")&amp;" &lt;&lt; TAM_MAX_BITS) |"&amp; IF(SOURCE!$S$2-3 &gt;= 0, REPT(" ",SOURCE!$S$2-5+4+1-1-LEN(SUBSTITUTE(SUBSTITUTE(TEXT(SOURCE!H1863,"????0"),"  ","")," ",""))), "")&amp;
      SUBSTITUTE(SUBSTITUTE(TEXT(SOURCE!H1863,"????0"),"  ","")," ","")&amp;","&amp; IF(SOURCE!$T$2-3 &gt;= 0, REPT(" ",SOURCE!$T$2-3-5), "")&amp;
      SOURCE!I1863&amp;" | "&amp; IF(SOURCE!$U$2-LEN(SOURCE!I1863) &gt;= 0, REPT(" ",SOURCE!$U$2-LEN(SOURCE!I1863)), "")&amp;
      SOURCE!J1863&amp;      IF(SOURCE!$V$2-LEN(SOURCE!J1863) &gt;= 0, REPT(" ",SOURCE!$V$2-LEN(SOURCE!J1863)), "")&amp;
  " | "&amp; SOURCE!K1863&amp;      IF(SOURCE!$X$2-LEN(SOURCE!K1863) &gt;= 0, REPT(" ",SOURCE!$X$2-LEN(SOURCE!K1863)), "")&amp;
      "},"&amp;IF(SOURCE!L1863&lt;&gt;"",""&amp;SOURCE!L1863,"")
 )
)
)</f>
        <v>/* 1818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4" spans="1:1">
      <c r="A1864" s="168" t="str">
        <f>IF(AND(OR(SOURCE!A1864="",ISBLANK(SOURCE!A1864)),SOURCE!B1864&gt;0),IF(ISBLANK(SOURCE!C1864),"",SOURCE!C1864),
IF(SOURCE!B1864&lt;0,VLOOKUP(SOURCE!B1864,lookups!A$1:B$25,2,0),
  IF(ISBLANK(SOURCE!B1864),
    "",
    "/* "&amp;TEXT(SOURCE!B1864,"???0")&amp;" *"&amp;
      SOURCE!C1864&amp;", "&amp; IF(SOURCE!$O$2-LEN(SOURCE!C1864) &gt;= 0, REPT(" ",SOURCE!$O$2-LEN(SOURCE!C1864)), "")&amp;
      SOURCE!D1864&amp;", "&amp; IF(SOURCE!$P$2-LEN(SOURCE!D1864) &gt;= 0, REPT(" ",SOURCE!$P$2-LEN(SOURCE!D1864)), "")&amp;
      SOURCE!E1864&amp;", "&amp; IF(SOURCE!$Q$2-LEN(SOURCE!E1864) &gt;=0, REPT(" ",SOURCE!$Q$2-LEN(SOURCE!E1864)), "")&amp;
      SOURCE!F1864&amp;", "&amp; IF(SOURCE!$R$2-LEN(SOURCE!F1864) &gt;= 0, REPT(" ",SOURCE!$R$2-LEN(SOURCE!F1864)+2), "")&amp;"("&amp;
      SUBSTITUTE(TEXT(SOURCE!G1864,"??0"),"  ","")&amp;" &lt;&lt; TAM_MAX_BITS) |"&amp; IF(SOURCE!$S$2-3 &gt;= 0, REPT(" ",SOURCE!$S$2-5+4+1-1-LEN(SUBSTITUTE(SUBSTITUTE(TEXT(SOURCE!H1864,"????0"),"  ","")," ",""))), "")&amp;
      SUBSTITUTE(SUBSTITUTE(TEXT(SOURCE!H1864,"????0"),"  ","")," ","")&amp;","&amp; IF(SOURCE!$T$2-3 &gt;= 0, REPT(" ",SOURCE!$T$2-3-5), "")&amp;
      SOURCE!I1864&amp;" | "&amp; IF(SOURCE!$U$2-LEN(SOURCE!I1864) &gt;= 0, REPT(" ",SOURCE!$U$2-LEN(SOURCE!I1864)), "")&amp;
      SOURCE!J1864&amp;      IF(SOURCE!$V$2-LEN(SOURCE!J1864) &gt;= 0, REPT(" ",SOURCE!$V$2-LEN(SOURCE!J1864)), "")&amp;
  " | "&amp; SOURCE!K1864&amp;      IF(SOURCE!$X$2-LEN(SOURCE!K1864) &gt;= 0, REPT(" ",SOURCE!$X$2-LEN(SOURCE!K1864)), "")&amp;
      "},"&amp;IF(SOURCE!L1864&lt;&gt;"",""&amp;SOURCE!L1864,"")
 )
)
)</f>
        <v>/* 1819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5" spans="1:1">
      <c r="A1865" s="168" t="str">
        <f>IF(AND(OR(SOURCE!A1865="",ISBLANK(SOURCE!A1865)),SOURCE!B1865&gt;0),IF(ISBLANK(SOURCE!C1865),"",SOURCE!C1865),
IF(SOURCE!B1865&lt;0,VLOOKUP(SOURCE!B1865,lookups!A$1:B$25,2,0),
  IF(ISBLANK(SOURCE!B1865),
    "",
    "/* "&amp;TEXT(SOURCE!B1865,"???0")&amp;" *"&amp;
      SOURCE!C1865&amp;", "&amp; IF(SOURCE!$O$2-LEN(SOURCE!C1865) &gt;= 0, REPT(" ",SOURCE!$O$2-LEN(SOURCE!C1865)), "")&amp;
      SOURCE!D1865&amp;", "&amp; IF(SOURCE!$P$2-LEN(SOURCE!D1865) &gt;= 0, REPT(" ",SOURCE!$P$2-LEN(SOURCE!D1865)), "")&amp;
      SOURCE!E1865&amp;", "&amp; IF(SOURCE!$Q$2-LEN(SOURCE!E1865) &gt;=0, REPT(" ",SOURCE!$Q$2-LEN(SOURCE!E1865)), "")&amp;
      SOURCE!F1865&amp;", "&amp; IF(SOURCE!$R$2-LEN(SOURCE!F1865) &gt;= 0, REPT(" ",SOURCE!$R$2-LEN(SOURCE!F1865)+2), "")&amp;"("&amp;
      SUBSTITUTE(TEXT(SOURCE!G1865,"??0"),"  ","")&amp;" &lt;&lt; TAM_MAX_BITS) |"&amp; IF(SOURCE!$S$2-3 &gt;= 0, REPT(" ",SOURCE!$S$2-5+4+1-1-LEN(SUBSTITUTE(SUBSTITUTE(TEXT(SOURCE!H1865,"????0"),"  ","")," ",""))), "")&amp;
      SUBSTITUTE(SUBSTITUTE(TEXT(SOURCE!H1865,"????0"),"  ","")," ","")&amp;","&amp; IF(SOURCE!$T$2-3 &gt;= 0, REPT(" ",SOURCE!$T$2-3-5), "")&amp;
      SOURCE!I1865&amp;" | "&amp; IF(SOURCE!$U$2-LEN(SOURCE!I1865) &gt;= 0, REPT(" ",SOURCE!$U$2-LEN(SOURCE!I1865)), "")&amp;
      SOURCE!J1865&amp;      IF(SOURCE!$V$2-LEN(SOURCE!J1865) &gt;= 0, REPT(" ",SOURCE!$V$2-LEN(SOURCE!J1865)), "")&amp;
  " | "&amp; SOURCE!K1865&amp;      IF(SOURCE!$X$2-LEN(SOURCE!K1865) &gt;= 0, REPT(" ",SOURCE!$X$2-LEN(SOURCE!K1865)), "")&amp;
      "},"&amp;IF(SOURCE!L1865&lt;&gt;"",""&amp;SOURCE!L1865,"")
 )
)
)</f>
        <v>/* 1820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6" spans="1:1">
      <c r="A1866" s="168" t="str">
        <f>IF(AND(OR(SOURCE!A1866="",ISBLANK(SOURCE!A1866)),SOURCE!B1866&gt;0),IF(ISBLANK(SOURCE!C1866),"",SOURCE!C1866),
IF(SOURCE!B1866&lt;0,VLOOKUP(SOURCE!B1866,lookups!A$1:B$25,2,0),
  IF(ISBLANK(SOURCE!B1866),
    "",
    "/* "&amp;TEXT(SOURCE!B1866,"???0")&amp;" *"&amp;
      SOURCE!C1866&amp;", "&amp; IF(SOURCE!$O$2-LEN(SOURCE!C1866) &gt;= 0, REPT(" ",SOURCE!$O$2-LEN(SOURCE!C1866)), "")&amp;
      SOURCE!D1866&amp;", "&amp; IF(SOURCE!$P$2-LEN(SOURCE!D1866) &gt;= 0, REPT(" ",SOURCE!$P$2-LEN(SOURCE!D1866)), "")&amp;
      SOURCE!E1866&amp;", "&amp; IF(SOURCE!$Q$2-LEN(SOURCE!E1866) &gt;=0, REPT(" ",SOURCE!$Q$2-LEN(SOURCE!E1866)), "")&amp;
      SOURCE!F1866&amp;", "&amp; IF(SOURCE!$R$2-LEN(SOURCE!F1866) &gt;= 0, REPT(" ",SOURCE!$R$2-LEN(SOURCE!F1866)+2), "")&amp;"("&amp;
      SUBSTITUTE(TEXT(SOURCE!G1866,"??0"),"  ","")&amp;" &lt;&lt; TAM_MAX_BITS) |"&amp; IF(SOURCE!$S$2-3 &gt;= 0, REPT(" ",SOURCE!$S$2-5+4+1-1-LEN(SUBSTITUTE(SUBSTITUTE(TEXT(SOURCE!H1866,"????0"),"  ","")," ",""))), "")&amp;
      SUBSTITUTE(SUBSTITUTE(TEXT(SOURCE!H1866,"????0"),"  ","")," ","")&amp;","&amp; IF(SOURCE!$T$2-3 &gt;= 0, REPT(" ",SOURCE!$T$2-3-5), "")&amp;
      SOURCE!I1866&amp;" | "&amp; IF(SOURCE!$U$2-LEN(SOURCE!I1866) &gt;= 0, REPT(" ",SOURCE!$U$2-LEN(SOURCE!I1866)), "")&amp;
      SOURCE!J1866&amp;      IF(SOURCE!$V$2-LEN(SOURCE!J1866) &gt;= 0, REPT(" ",SOURCE!$V$2-LEN(SOURCE!J1866)), "")&amp;
  " | "&amp; SOURCE!K1866&amp;      IF(SOURCE!$X$2-LEN(SOURCE!K1866) &gt;= 0, REPT(" ",SOURCE!$X$2-LEN(SOURCE!K1866)), "")&amp;
      "},"&amp;IF(SOURCE!L1866&lt;&gt;"",""&amp;SOURCE!L1866,"")
 )
)
)</f>
        <v>/* 1821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7" spans="1:1">
      <c r="A1867" s="168" t="str">
        <f>IF(AND(OR(SOURCE!A1867="",ISBLANK(SOURCE!A1867)),SOURCE!B1867&gt;0),IF(ISBLANK(SOURCE!C1867),"",SOURCE!C1867),
IF(SOURCE!B1867&lt;0,VLOOKUP(SOURCE!B1867,lookups!A$1:B$25,2,0),
  IF(ISBLANK(SOURCE!B1867),
    "",
    "/* "&amp;TEXT(SOURCE!B1867,"???0")&amp;" *"&amp;
      SOURCE!C1867&amp;", "&amp; IF(SOURCE!$O$2-LEN(SOURCE!C1867) &gt;= 0, REPT(" ",SOURCE!$O$2-LEN(SOURCE!C1867)), "")&amp;
      SOURCE!D1867&amp;", "&amp; IF(SOURCE!$P$2-LEN(SOURCE!D1867) &gt;= 0, REPT(" ",SOURCE!$P$2-LEN(SOURCE!D1867)), "")&amp;
      SOURCE!E1867&amp;", "&amp; IF(SOURCE!$Q$2-LEN(SOURCE!E1867) &gt;=0, REPT(" ",SOURCE!$Q$2-LEN(SOURCE!E1867)), "")&amp;
      SOURCE!F1867&amp;", "&amp; IF(SOURCE!$R$2-LEN(SOURCE!F1867) &gt;= 0, REPT(" ",SOURCE!$R$2-LEN(SOURCE!F1867)+2), "")&amp;"("&amp;
      SUBSTITUTE(TEXT(SOURCE!G1867,"??0"),"  ","")&amp;" &lt;&lt; TAM_MAX_BITS) |"&amp; IF(SOURCE!$S$2-3 &gt;= 0, REPT(" ",SOURCE!$S$2-5+4+1-1-LEN(SUBSTITUTE(SUBSTITUTE(TEXT(SOURCE!H1867,"????0"),"  ","")," ",""))), "")&amp;
      SUBSTITUTE(SUBSTITUTE(TEXT(SOURCE!H1867,"????0"),"  ","")," ","")&amp;","&amp; IF(SOURCE!$T$2-3 &gt;= 0, REPT(" ",SOURCE!$T$2-3-5), "")&amp;
      SOURCE!I1867&amp;" | "&amp; IF(SOURCE!$U$2-LEN(SOURCE!I1867) &gt;= 0, REPT(" ",SOURCE!$U$2-LEN(SOURCE!I1867)), "")&amp;
      SOURCE!J1867&amp;      IF(SOURCE!$V$2-LEN(SOURCE!J1867) &gt;= 0, REPT(" ",SOURCE!$V$2-LEN(SOURCE!J1867)), "")&amp;
  " | "&amp; SOURCE!K1867&amp;      IF(SOURCE!$X$2-LEN(SOURCE!K1867) &gt;= 0, REPT(" ",SOURCE!$X$2-LEN(SOURCE!K1867)), "")&amp;
      "},"&amp;IF(SOURCE!L1867&lt;&gt;"",""&amp;SOURCE!L1867,"")
 )
)
)</f>
        <v>/* 1822 */  { itemToBeCoded,               NOPARAM,                     "reserved",                                    "reserved",                                    (0 &lt;&lt; TAM_MAX_BITS) |     0, CAT_NONE | SLS_UNCHANGED | US_UNCHANGED},//JM GREEK (Reserved - do not use)</v>
      </c>
    </row>
    <row r="1868" spans="1:1">
      <c r="A1868" s="168" t="str">
        <f>IF(AND(OR(SOURCE!A1868="",ISBLANK(SOURCE!A1868)),SOURCE!B1868&gt;0),IF(ISBLANK(SOURCE!C1868),"",SOURCE!C1868),
IF(SOURCE!B1868&lt;0,VLOOKUP(SOURCE!B1868,lookups!A$1:B$25,2,0),
  IF(ISBLANK(SOURCE!B1868),
    "",
    "/* "&amp;TEXT(SOURCE!B1868,"???0")&amp;" *"&amp;
      SOURCE!C1868&amp;", "&amp; IF(SOURCE!$O$2-LEN(SOURCE!C1868) &gt;= 0, REPT(" ",SOURCE!$O$2-LEN(SOURCE!C1868)), "")&amp;
      SOURCE!D1868&amp;", "&amp; IF(SOURCE!$P$2-LEN(SOURCE!D1868) &gt;= 0, REPT(" ",SOURCE!$P$2-LEN(SOURCE!D1868)), "")&amp;
      SOURCE!E1868&amp;", "&amp; IF(SOURCE!$Q$2-LEN(SOURCE!E1868) &gt;=0, REPT(" ",SOURCE!$Q$2-LEN(SOURCE!E1868)), "")&amp;
      SOURCE!F1868&amp;", "&amp; IF(SOURCE!$R$2-LEN(SOURCE!F1868) &gt;= 0, REPT(" ",SOURCE!$R$2-LEN(SOURCE!F1868)+2), "")&amp;"("&amp;
      SUBSTITUTE(TEXT(SOURCE!G1868,"??0"),"  ","")&amp;" &lt;&lt; TAM_MAX_BITS) |"&amp; IF(SOURCE!$S$2-3 &gt;= 0, REPT(" ",SOURCE!$S$2-5+4+1-1-LEN(SUBSTITUTE(SUBSTITUTE(TEXT(SOURCE!H1868,"????0"),"  ","")," ",""))), "")&amp;
      SUBSTITUTE(SUBSTITUTE(TEXT(SOURCE!H1868,"????0"),"  ","")," ","")&amp;","&amp; IF(SOURCE!$T$2-3 &gt;= 0, REPT(" ",SOURCE!$T$2-3-5), "")&amp;
      SOURCE!I1868&amp;" | "&amp; IF(SOURCE!$U$2-LEN(SOURCE!I1868) &gt;= 0, REPT(" ",SOURCE!$U$2-LEN(SOURCE!I1868)), "")&amp;
      SOURCE!J1868&amp;      IF(SOURCE!$V$2-LEN(SOURCE!J1868) &gt;= 0, REPT(" ",SOURCE!$V$2-LEN(SOURCE!J1868)), "")&amp;
  " | "&amp; SOURCE!K1868&amp;      IF(SOURCE!$X$2-LEN(SOURCE!K1868) &gt;= 0, REPT(" ",SOURCE!$X$2-LEN(SOURCE!K1868)), "")&amp;
      "},"&amp;IF(SOURCE!L1868&lt;&gt;"",""&amp;SOURCE!L1868,"")
 )
)
)</f>
        <v>/* 1823 */  { addItemToBuffer,             ITM_qoppa,                   "",                                            STD_qoppa,                                     (0 &lt;&lt; TAM_MAX_BITS) |     0, CAT_NONE | SLS_UNCHANGED | US_UNCHANGED},//JM GREEK</v>
      </c>
    </row>
    <row r="1869" spans="1:1">
      <c r="A1869" s="168" t="str">
        <f>IF(AND(OR(SOURCE!A1869="",ISBLANK(SOURCE!A1869)),SOURCE!B1869&gt;0),IF(ISBLANK(SOURCE!C1869),"",SOURCE!C1869),
IF(SOURCE!B1869&lt;0,VLOOKUP(SOURCE!B1869,lookups!A$1:B$25,2,0),
  IF(ISBLANK(SOURCE!B1869),
    "",
    "/* "&amp;TEXT(SOURCE!B1869,"???0")&amp;" *"&amp;
      SOURCE!C1869&amp;", "&amp; IF(SOURCE!$O$2-LEN(SOURCE!C1869) &gt;= 0, REPT(" ",SOURCE!$O$2-LEN(SOURCE!C1869)), "")&amp;
      SOURCE!D1869&amp;", "&amp; IF(SOURCE!$P$2-LEN(SOURCE!D1869) &gt;= 0, REPT(" ",SOURCE!$P$2-LEN(SOURCE!D1869)), "")&amp;
      SOURCE!E1869&amp;", "&amp; IF(SOURCE!$Q$2-LEN(SOURCE!E1869) &gt;=0, REPT(" ",SOURCE!$Q$2-LEN(SOURCE!E1869)), "")&amp;
      SOURCE!F1869&amp;", "&amp; IF(SOURCE!$R$2-LEN(SOURCE!F1869) &gt;= 0, REPT(" ",SOURCE!$R$2-LEN(SOURCE!F1869)+2), "")&amp;"("&amp;
      SUBSTITUTE(TEXT(SOURCE!G1869,"??0"),"  ","")&amp;" &lt;&lt; TAM_MAX_BITS) |"&amp; IF(SOURCE!$S$2-3 &gt;= 0, REPT(" ",SOURCE!$S$2-5+4+1-1-LEN(SUBSTITUTE(SUBSTITUTE(TEXT(SOURCE!H1869,"????0"),"  ","")," ",""))), "")&amp;
      SUBSTITUTE(SUBSTITUTE(TEXT(SOURCE!H1869,"????0"),"  ","")," ","")&amp;","&amp; IF(SOURCE!$T$2-3 &gt;= 0, REPT(" ",SOURCE!$T$2-3-5), "")&amp;
      SOURCE!I1869&amp;" | "&amp; IF(SOURCE!$U$2-LEN(SOURCE!I1869) &gt;= 0, REPT(" ",SOURCE!$U$2-LEN(SOURCE!I1869)), "")&amp;
      SOURCE!J1869&amp;      IF(SOURCE!$V$2-LEN(SOURCE!J1869) &gt;= 0, REPT(" ",SOURCE!$V$2-LEN(SOURCE!J1869)), "")&amp;
  " | "&amp; SOURCE!K1869&amp;      IF(SOURCE!$X$2-LEN(SOURCE!K1869) &gt;= 0, REPT(" ",SOURCE!$X$2-LEN(SOURCE!K1869)), "")&amp;
      "},"&amp;IF(SOURCE!L1869&lt;&gt;"",""&amp;SOURCE!L1869,"")
 )
)
)</f>
        <v>/* 1824 */  { addItemToBuffer,             ITM_digamma,                 "",                                            STD_digamma,                                   (0 &lt;&lt; TAM_MAX_BITS) |     0, CAT_NONE | SLS_UNCHANGED | US_UNCHANGED},//JM GREEK</v>
      </c>
    </row>
    <row r="1870" spans="1:1">
      <c r="A1870" s="168" t="str">
        <f>IF(AND(OR(SOURCE!A1870="",ISBLANK(SOURCE!A1870)),SOURCE!B1870&gt;0),IF(ISBLANK(SOURCE!C1870),"",SOURCE!C1870),
IF(SOURCE!B1870&lt;0,VLOOKUP(SOURCE!B1870,lookups!A$1:B$25,2,0),
  IF(ISBLANK(SOURCE!B1870),
    "",
    "/* "&amp;TEXT(SOURCE!B1870,"???0")&amp;" *"&amp;
      SOURCE!C1870&amp;", "&amp; IF(SOURCE!$O$2-LEN(SOURCE!C1870) &gt;= 0, REPT(" ",SOURCE!$O$2-LEN(SOURCE!C1870)), "")&amp;
      SOURCE!D1870&amp;", "&amp; IF(SOURCE!$P$2-LEN(SOURCE!D1870) &gt;= 0, REPT(" ",SOURCE!$P$2-LEN(SOURCE!D1870)), "")&amp;
      SOURCE!E1870&amp;", "&amp; IF(SOURCE!$Q$2-LEN(SOURCE!E1870) &gt;=0, REPT(" ",SOURCE!$Q$2-LEN(SOURCE!E1870)), "")&amp;
      SOURCE!F1870&amp;", "&amp; IF(SOURCE!$R$2-LEN(SOURCE!F1870) &gt;= 0, REPT(" ",SOURCE!$R$2-LEN(SOURCE!F1870)+2), "")&amp;"("&amp;
      SUBSTITUTE(TEXT(SOURCE!G1870,"??0"),"  ","")&amp;" &lt;&lt; TAM_MAX_BITS) |"&amp; IF(SOURCE!$S$2-3 &gt;= 0, REPT(" ",SOURCE!$S$2-5+4+1-1-LEN(SUBSTITUTE(SUBSTITUTE(TEXT(SOURCE!H1870,"????0"),"  ","")," ",""))), "")&amp;
      SUBSTITUTE(SUBSTITUTE(TEXT(SOURCE!H1870,"????0"),"  ","")," ","")&amp;","&amp; IF(SOURCE!$T$2-3 &gt;= 0, REPT(" ",SOURCE!$T$2-3-5), "")&amp;
      SOURCE!I1870&amp;" | "&amp; IF(SOURCE!$U$2-LEN(SOURCE!I1870) &gt;= 0, REPT(" ",SOURCE!$U$2-LEN(SOURCE!I1870)), "")&amp;
      SOURCE!J1870&amp;      IF(SOURCE!$V$2-LEN(SOURCE!J1870) &gt;= 0, REPT(" ",SOURCE!$V$2-LEN(SOURCE!J1870)), "")&amp;
  " | "&amp; SOURCE!K1870&amp;      IF(SOURCE!$X$2-LEN(SOURCE!K1870) &gt;= 0, REPT(" ",SOURCE!$X$2-LEN(SOURCE!K1870)), "")&amp;
      "},"&amp;IF(SOURCE!L1870&lt;&gt;"",""&amp;SOURCE!L1870,"")
 )
)
)</f>
        <v>/* 1825 */  { addItemToBuffer,             ITM_sampi,                   "",                                            STD_sampi,                                     (0 &lt;&lt; TAM_MAX_BITS) |     0, CAT_NONE | SLS_UNCHANGED | US_UNCHANGED},//JM GREEK</v>
      </c>
    </row>
    <row r="1871" spans="1:1">
      <c r="A1871" s="168" t="str">
        <f>IF(AND(OR(SOURCE!A1871="",ISBLANK(SOURCE!A1871)),SOURCE!B1871&gt;0),IF(ISBLANK(SOURCE!C1871),"",SOURCE!C1871),
IF(SOURCE!B1871&lt;0,VLOOKUP(SOURCE!B1871,lookups!A$1:B$25,2,0),
  IF(ISBLANK(SOURCE!B1871),
    "",
    "/* "&amp;TEXT(SOURCE!B1871,"???0")&amp;" *"&amp;
      SOURCE!C1871&amp;", "&amp; IF(SOURCE!$O$2-LEN(SOURCE!C1871) &gt;= 0, REPT(" ",SOURCE!$O$2-LEN(SOURCE!C1871)), "")&amp;
      SOURCE!D1871&amp;", "&amp; IF(SOURCE!$P$2-LEN(SOURCE!D1871) &gt;= 0, REPT(" ",SOURCE!$P$2-LEN(SOURCE!D1871)), "")&amp;
      SOURCE!E1871&amp;", "&amp; IF(SOURCE!$Q$2-LEN(SOURCE!E1871) &gt;=0, REPT(" ",SOURCE!$Q$2-LEN(SOURCE!E1871)), "")&amp;
      SOURCE!F1871&amp;", "&amp; IF(SOURCE!$R$2-LEN(SOURCE!F1871) &gt;= 0, REPT(" ",SOURCE!$R$2-LEN(SOURCE!F1871)+2), "")&amp;"("&amp;
      SUBSTITUTE(TEXT(SOURCE!G1871,"??0"),"  ","")&amp;" &lt;&lt; TAM_MAX_BITS) |"&amp; IF(SOURCE!$S$2-3 &gt;= 0, REPT(" ",SOURCE!$S$2-5+4+1-1-LEN(SUBSTITUTE(SUBSTITUTE(TEXT(SOURCE!H1871,"????0"),"  ","")," ",""))), "")&amp;
      SUBSTITUTE(SUBSTITUTE(TEXT(SOURCE!H1871,"????0"),"  ","")," ","")&amp;","&amp; IF(SOURCE!$T$2-3 &gt;= 0, REPT(" ",SOURCE!$T$2-3-5), "")&amp;
      SOURCE!I1871&amp;" | "&amp; IF(SOURCE!$U$2-LEN(SOURCE!I1871) &gt;= 0, REPT(" ",SOURCE!$U$2-LEN(SOURCE!I1871)), "")&amp;
      SOURCE!J1871&amp;      IF(SOURCE!$V$2-LEN(SOURCE!J1871) &gt;= 0, REPT(" ",SOURCE!$V$2-LEN(SOURCE!J1871)), "")&amp;
  " | "&amp; SOURCE!K1871&amp;      IF(SOURCE!$X$2-LEN(SOURCE!K1871) &gt;= 0, REPT(" ",SOURCE!$X$2-LEN(SOURCE!K1871)), "")&amp;
      "},"&amp;IF(SOURCE!L1871&lt;&gt;"",""&amp;SOURCE!L1871,"")
 )
)
)</f>
        <v>/* 1826 */  { fnKeyCC,                     KEY_COMPLEX,                 "COMPLEX",                                     "COMPLEX",                                     (0 &lt;&lt; TAM_MAX_BITS) |     0, CAT_FNCT | SLS_ENABLED   | US_ENABLED  },//JM Change CC to COMPLEX</v>
      </c>
    </row>
    <row r="1872" spans="1:1">
      <c r="A1872" s="168" t="str">
        <f>IF(AND(OR(SOURCE!A1872="",ISBLANK(SOURCE!A1872)),SOURCE!B1872&gt;0),IF(ISBLANK(SOURCE!C1872),"",SOURCE!C1872),
IF(SOURCE!B1872&lt;0,VLOOKUP(SOURCE!B1872,lookups!A$1:B$25,2,0),
  IF(ISBLANK(SOURCE!B1872),
    "",
    "/* "&amp;TEXT(SOURCE!B1872,"???0")&amp;" *"&amp;
      SOURCE!C1872&amp;", "&amp; IF(SOURCE!$O$2-LEN(SOURCE!C1872) &gt;= 0, REPT(" ",SOURCE!$O$2-LEN(SOURCE!C1872)), "")&amp;
      SOURCE!D1872&amp;", "&amp; IF(SOURCE!$P$2-LEN(SOURCE!D1872) &gt;= 0, REPT(" ",SOURCE!$P$2-LEN(SOURCE!D1872)), "")&amp;
      SOURCE!E1872&amp;", "&amp; IF(SOURCE!$Q$2-LEN(SOURCE!E1872) &gt;=0, REPT(" ",SOURCE!$Q$2-LEN(SOURCE!E1872)), "")&amp;
      SOURCE!F1872&amp;", "&amp; IF(SOURCE!$R$2-LEN(SOURCE!F1872) &gt;= 0, REPT(" ",SOURCE!$R$2-LEN(SOURCE!F1872)+2), "")&amp;"("&amp;
      SUBSTITUTE(TEXT(SOURCE!G1872,"??0"),"  ","")&amp;" &lt;&lt; TAM_MAX_BITS) |"&amp; IF(SOURCE!$S$2-3 &gt;= 0, REPT(" ",SOURCE!$S$2-5+4+1-1-LEN(SUBSTITUTE(SUBSTITUTE(TEXT(SOURCE!H1872,"????0"),"  ","")," ",""))), "")&amp;
      SUBSTITUTE(SUBSTITUTE(TEXT(SOURCE!H1872,"????0"),"  ","")," ","")&amp;","&amp; IF(SOURCE!$T$2-3 &gt;= 0, REPT(" ",SOURCE!$T$2-3-5), "")&amp;
      SOURCE!I1872&amp;" | "&amp; IF(SOURCE!$U$2-LEN(SOURCE!I1872) &gt;= 0, REPT(" ",SOURCE!$U$2-LEN(SOURCE!I1872)), "")&amp;
      SOURCE!J1872&amp;      IF(SOURCE!$V$2-LEN(SOURCE!J1872) &gt;= 0, REPT(" ",SOURCE!$V$2-LEN(SOURCE!J1872)), "")&amp;
  " | "&amp; SOURCE!K1872&amp;      IF(SOURCE!$X$2-LEN(SOURCE!K1872) &gt;= 0, REPT(" ",SOURCE!$X$2-LEN(SOURCE!K1872)), "")&amp;
      "},"&amp;IF(SOURCE!L1872&lt;&gt;"",""&amp;SOURCE!L1872,"")
 )
)
)</f>
        <v>/* 1827 */  { fnToPolar2,                  NOPARAM,                     STD_RIGHT_ARROW "POLAR",                       STD_RIGHT_ARROW "P",                           (0 &lt;&lt; TAM_MAX_BITS) |     0, CAT_FNCT | SLS_ENABLED   | US_ENABLED  },//JM TEXT &amp; point to function to add POLAR/RECT</v>
      </c>
    </row>
    <row r="1873" spans="1:1">
      <c r="A1873" s="168" t="str">
        <f>IF(AND(OR(SOURCE!A1873="",ISBLANK(SOURCE!A1873)),SOURCE!B1873&gt;0),IF(ISBLANK(SOURCE!C1873),"",SOURCE!C1873),
IF(SOURCE!B1873&lt;0,VLOOKUP(SOURCE!B1873,lookups!A$1:B$25,2,0),
  IF(ISBLANK(SOURCE!B1873),
    "",
    "/* "&amp;TEXT(SOURCE!B1873,"???0")&amp;" *"&amp;
      SOURCE!C1873&amp;", "&amp; IF(SOURCE!$O$2-LEN(SOURCE!C1873) &gt;= 0, REPT(" ",SOURCE!$O$2-LEN(SOURCE!C1873)), "")&amp;
      SOURCE!D1873&amp;", "&amp; IF(SOURCE!$P$2-LEN(SOURCE!D1873) &gt;= 0, REPT(" ",SOURCE!$P$2-LEN(SOURCE!D1873)), "")&amp;
      SOURCE!E1873&amp;", "&amp; IF(SOURCE!$Q$2-LEN(SOURCE!E1873) &gt;=0, REPT(" ",SOURCE!$Q$2-LEN(SOURCE!E1873)), "")&amp;
      SOURCE!F1873&amp;", "&amp; IF(SOURCE!$R$2-LEN(SOURCE!F1873) &gt;= 0, REPT(" ",SOURCE!$R$2-LEN(SOURCE!F1873)+2), "")&amp;"("&amp;
      SUBSTITUTE(TEXT(SOURCE!G1873,"??0"),"  ","")&amp;" &lt;&lt; TAM_MAX_BITS) |"&amp; IF(SOURCE!$S$2-3 &gt;= 0, REPT(" ",SOURCE!$S$2-5+4+1-1-LEN(SUBSTITUTE(SUBSTITUTE(TEXT(SOURCE!H1873,"????0"),"  ","")," ",""))), "")&amp;
      SUBSTITUTE(SUBSTITUTE(TEXT(SOURCE!H1873,"????0"),"  ","")," ","")&amp;","&amp; IF(SOURCE!$T$2-3 &gt;= 0, REPT(" ",SOURCE!$T$2-3-5), "")&amp;
      SOURCE!I1873&amp;" | "&amp; IF(SOURCE!$U$2-LEN(SOURCE!I1873) &gt;= 0, REPT(" ",SOURCE!$U$2-LEN(SOURCE!I1873)), "")&amp;
      SOURCE!J1873&amp;      IF(SOURCE!$V$2-LEN(SOURCE!J1873) &gt;= 0, REPT(" ",SOURCE!$V$2-LEN(SOURCE!J1873)), "")&amp;
  " | "&amp; SOURCE!K1873&amp;      IF(SOURCE!$X$2-LEN(SOURCE!K1873) &gt;= 0, REPT(" ",SOURCE!$X$2-LEN(SOURCE!K1873)), "")&amp;
      "},"&amp;IF(SOURCE!L1873&lt;&gt;"",""&amp;SOURCE!L1873,"")
 )
)
)</f>
        <v>/* 1828 */  { fnToRect2,                   NOPARAM,                     STD_RIGHT_ARROW "RECT",                        STD_RIGHT_ARROW "R",                           (0 &lt;&lt; TAM_MAX_BITS) |     0, CAT_FNCT | SLS_ENABLED   | US_ENABLED  },//SWAPPED ARROW DIRECTION &amp; JM TEXT &amp; point to function to add POLAR/RECT</v>
      </c>
    </row>
    <row r="1874" spans="1:1">
      <c r="A1874" s="168" t="str">
        <f>IF(AND(OR(SOURCE!A1874="",ISBLANK(SOURCE!A1874)),SOURCE!B1874&gt;0),IF(ISBLANK(SOURCE!C1874),"",SOURCE!C1874),
IF(SOURCE!B1874&lt;0,VLOOKUP(SOURCE!B1874,lookups!A$1:B$25,2,0),
  IF(ISBLANK(SOURCE!B1874),
    "",
    "/* "&amp;TEXT(SOURCE!B1874,"???0")&amp;" *"&amp;
      SOURCE!C1874&amp;", "&amp; IF(SOURCE!$O$2-LEN(SOURCE!C1874) &gt;= 0, REPT(" ",SOURCE!$O$2-LEN(SOURCE!C1874)), "")&amp;
      SOURCE!D1874&amp;", "&amp; IF(SOURCE!$P$2-LEN(SOURCE!D1874) &gt;= 0, REPT(" ",SOURCE!$P$2-LEN(SOURCE!D1874)), "")&amp;
      SOURCE!E1874&amp;", "&amp; IF(SOURCE!$Q$2-LEN(SOURCE!E1874) &gt;=0, REPT(" ",SOURCE!$Q$2-LEN(SOURCE!E1874)), "")&amp;
      SOURCE!F1874&amp;", "&amp; IF(SOURCE!$R$2-LEN(SOURCE!F1874) &gt;= 0, REPT(" ",SOURCE!$R$2-LEN(SOURCE!F1874)+2), "")&amp;"("&amp;
      SUBSTITUTE(TEXT(SOURCE!G1874,"??0"),"  ","")&amp;" &lt;&lt; TAM_MAX_BITS) |"&amp; IF(SOURCE!$S$2-3 &gt;= 0, REPT(" ",SOURCE!$S$2-5+4+1-1-LEN(SUBSTITUTE(SUBSTITUTE(TEXT(SOURCE!H1874,"????0"),"  ","")," ",""))), "")&amp;
      SUBSTITUTE(SUBSTITUTE(TEXT(SOURCE!H1874,"????0"),"  ","")," ","")&amp;","&amp; IF(SOURCE!$T$2-3 &gt;= 0, REPT(" ",SOURCE!$T$2-3-5), "")&amp;
      SOURCE!I1874&amp;" | "&amp; IF(SOURCE!$U$2-LEN(SOURCE!I1874) &gt;= 0, REPT(" ",SOURCE!$U$2-LEN(SOURCE!I1874)), "")&amp;
      SOURCE!J1874&amp;      IF(SOURCE!$V$2-LEN(SOURCE!J1874) &gt;= 0, REPT(" ",SOURCE!$V$2-LEN(SOURCE!J1874)), "")&amp;
  " | "&amp; SOURCE!K1874&amp;      IF(SOURCE!$X$2-LEN(SOURCE!K1874) &gt;= 0, REPT(" ",SOURCE!$X$2-LEN(SOURCE!K1874)), "")&amp;
      "},"&amp;IF(SOURCE!L1874&lt;&gt;"",""&amp;SOURCE!L1874,"")
 )
)
)</f>
        <v>/* 1829 */  { fneRPN,                      1,                           "eRPN",                                        "eRPN",                                        (0 &lt;&lt; TAM_MAX_BITS) |     0, CAT_NONE | SLS_UNCHANGED | US_UNCHANGED},</v>
      </c>
    </row>
    <row r="1875" spans="1:1">
      <c r="A1875" s="168" t="str">
        <f>IF(AND(OR(SOURCE!A1875="",ISBLANK(SOURCE!A1875)),SOURCE!B1875&gt;0),IF(ISBLANK(SOURCE!C1875),"",SOURCE!C1875),
IF(SOURCE!B1875&lt;0,VLOOKUP(SOURCE!B1875,lookups!A$1:B$25,2,0),
  IF(ISBLANK(SOURCE!B1875),
    "",
    "/* "&amp;TEXT(SOURCE!B1875,"???0")&amp;" *"&amp;
      SOURCE!C1875&amp;", "&amp; IF(SOURCE!$O$2-LEN(SOURCE!C1875) &gt;= 0, REPT(" ",SOURCE!$O$2-LEN(SOURCE!C1875)), "")&amp;
      SOURCE!D1875&amp;", "&amp; IF(SOURCE!$P$2-LEN(SOURCE!D1875) &gt;= 0, REPT(" ",SOURCE!$P$2-LEN(SOURCE!D1875)), "")&amp;
      SOURCE!E1875&amp;", "&amp; IF(SOURCE!$Q$2-LEN(SOURCE!E1875) &gt;=0, REPT(" ",SOURCE!$Q$2-LEN(SOURCE!E1875)), "")&amp;
      SOURCE!F1875&amp;", "&amp; IF(SOURCE!$R$2-LEN(SOURCE!F1875) &gt;= 0, REPT(" ",SOURCE!$R$2-LEN(SOURCE!F1875)+2), "")&amp;"("&amp;
      SUBSTITUTE(TEXT(SOURCE!G1875,"??0"),"  ","")&amp;" &lt;&lt; TAM_MAX_BITS) |"&amp; IF(SOURCE!$S$2-3 &gt;= 0, REPT(" ",SOURCE!$S$2-5+4+1-1-LEN(SUBSTITUTE(SUBSTITUTE(TEXT(SOURCE!H1875,"????0"),"  ","")," ",""))), "")&amp;
      SUBSTITUTE(SUBSTITUTE(TEXT(SOURCE!H1875,"????0"),"  ","")," ","")&amp;","&amp; IF(SOURCE!$T$2-3 &gt;= 0, REPT(" ",SOURCE!$T$2-3-5), "")&amp;
      SOURCE!I1875&amp;" | "&amp; IF(SOURCE!$U$2-LEN(SOURCE!I1875) &gt;= 0, REPT(" ",SOURCE!$U$2-LEN(SOURCE!I1875)), "")&amp;
      SOURCE!J1875&amp;      IF(SOURCE!$V$2-LEN(SOURCE!J1875) &gt;= 0, REPT(" ",SOURCE!$V$2-LEN(SOURCE!J1875)), "")&amp;
  " | "&amp; SOURCE!K1875&amp;      IF(SOURCE!$X$2-LEN(SOURCE!K1875) &gt;= 0, REPT(" ",SOURCE!$X$2-LEN(SOURCE!K1875)), "")&amp;
      "},"&amp;IF(SOURCE!L1875&lt;&gt;"",""&amp;SOURCE!L1875,"")
 )
)
)</f>
        <v>/* 1830 */  { fneRPN,                      0,                           "RPN",                                         "RPN",                                         (0 &lt;&lt; TAM_MAX_BITS) |     0, CAT_NONE | SLS_UNCHANGED | US_UNCHANGED},</v>
      </c>
    </row>
    <row r="1876" spans="1:1">
      <c r="A1876" s="168" t="str">
        <f>IF(AND(OR(SOURCE!A1876="",ISBLANK(SOURCE!A1876)),SOURCE!B1876&gt;0),IF(ISBLANK(SOURCE!C1876),"",SOURCE!C1876),
IF(SOURCE!B1876&lt;0,VLOOKUP(SOURCE!B1876,lookups!A$1:B$25,2,0),
  IF(ISBLANK(SOURCE!B1876),
    "",
    "/* "&amp;TEXT(SOURCE!B1876,"???0")&amp;" *"&amp;
      SOURCE!C1876&amp;", "&amp; IF(SOURCE!$O$2-LEN(SOURCE!C1876) &gt;= 0, REPT(" ",SOURCE!$O$2-LEN(SOURCE!C1876)), "")&amp;
      SOURCE!D1876&amp;", "&amp; IF(SOURCE!$P$2-LEN(SOURCE!D1876) &gt;= 0, REPT(" ",SOURCE!$P$2-LEN(SOURCE!D1876)), "")&amp;
      SOURCE!E1876&amp;", "&amp; IF(SOURCE!$Q$2-LEN(SOURCE!E1876) &gt;=0, REPT(" ",SOURCE!$Q$2-LEN(SOURCE!E1876)), "")&amp;
      SOURCE!F1876&amp;", "&amp; IF(SOURCE!$R$2-LEN(SOURCE!F1876) &gt;= 0, REPT(" ",SOURCE!$R$2-LEN(SOURCE!F1876)+2), "")&amp;"("&amp;
      SUBSTITUTE(TEXT(SOURCE!G1876,"??0"),"  ","")&amp;" &lt;&lt; TAM_MAX_BITS) |"&amp; IF(SOURCE!$S$2-3 &gt;= 0, REPT(" ",SOURCE!$S$2-5+4+1-1-LEN(SUBSTITUTE(SUBSTITUTE(TEXT(SOURCE!H1876,"????0"),"  ","")," ",""))), "")&amp;
      SUBSTITUTE(SUBSTITUTE(TEXT(SOURCE!H1876,"????0"),"  ","")," ","")&amp;","&amp; IF(SOURCE!$T$2-3 &gt;= 0, REPT(" ",SOURCE!$T$2-3-5), "")&amp;
      SOURCE!I1876&amp;" | "&amp; IF(SOURCE!$U$2-LEN(SOURCE!I1876) &gt;= 0, REPT(" ",SOURCE!$U$2-LEN(SOURCE!I1876)), "")&amp;
      SOURCE!J1876&amp;      IF(SOURCE!$V$2-LEN(SOURCE!J1876) &gt;= 0, REPT(" ",SOURCE!$V$2-LEN(SOURCE!J1876)), "")&amp;
  " | "&amp; SOURCE!K1876&amp;      IF(SOURCE!$X$2-LEN(SOURCE!K1876) &gt;= 0, REPT(" ",SOURCE!$X$2-LEN(SOURCE!K1876)), "")&amp;
      "},"&amp;IF(SOURCE!L1876&lt;&gt;"",""&amp;SOURCE!L1876,"")
 )
)
)</f>
        <v>/* 1831 */  { fnSetSetJM,                  JC_ERPN,                     "eRPN",                                        "eRPN",                                        (0 &lt;&lt; TAM_MAX_BITS) |     0, CAT_FNCT | SLS_UNCHANGED | US_UNCHANGED},//JM eRPN</v>
      </c>
    </row>
    <row r="1877" spans="1:1">
      <c r="A1877" s="168" t="str">
        <f>IF(AND(OR(SOURCE!A1877="",ISBLANK(SOURCE!A1877)),SOURCE!B1877&gt;0),IF(ISBLANK(SOURCE!C1877),"",SOURCE!C1877),
IF(SOURCE!B1877&lt;0,VLOOKUP(SOURCE!B1877,lookups!A$1:B$25,2,0),
  IF(ISBLANK(SOURCE!B1877),
    "",
    "/* "&amp;TEXT(SOURCE!B1877,"???0")&amp;" *"&amp;
      SOURCE!C1877&amp;", "&amp; IF(SOURCE!$O$2-LEN(SOURCE!C1877) &gt;= 0, REPT(" ",SOURCE!$O$2-LEN(SOURCE!C1877)), "")&amp;
      SOURCE!D1877&amp;", "&amp; IF(SOURCE!$P$2-LEN(SOURCE!D1877) &gt;= 0, REPT(" ",SOURCE!$P$2-LEN(SOURCE!D1877)), "")&amp;
      SOURCE!E1877&amp;", "&amp; IF(SOURCE!$Q$2-LEN(SOURCE!E1877) &gt;=0, REPT(" ",SOURCE!$Q$2-LEN(SOURCE!E1877)), "")&amp;
      SOURCE!F1877&amp;", "&amp; IF(SOURCE!$R$2-LEN(SOURCE!F1877) &gt;= 0, REPT(" ",SOURCE!$R$2-LEN(SOURCE!F1877)+2), "")&amp;"("&amp;
      SUBSTITUTE(TEXT(SOURCE!G1877,"??0"),"  ","")&amp;" &lt;&lt; TAM_MAX_BITS) |"&amp; IF(SOURCE!$S$2-3 &gt;= 0, REPT(" ",SOURCE!$S$2-5+4+1-1-LEN(SUBSTITUTE(SUBSTITUTE(TEXT(SOURCE!H1877,"????0"),"  ","")," ",""))), "")&amp;
      SUBSTITUTE(SUBSTITUTE(TEXT(SOURCE!H1877,"????0"),"  ","")," ","")&amp;","&amp; IF(SOURCE!$T$2-3 &gt;= 0, REPT(" ",SOURCE!$T$2-3-5), "")&amp;
      SOURCE!I1877&amp;" | "&amp; IF(SOURCE!$U$2-LEN(SOURCE!I1877) &gt;= 0, REPT(" ",SOURCE!$U$2-LEN(SOURCE!I1877)), "")&amp;
      SOURCE!J1877&amp;      IF(SOURCE!$V$2-LEN(SOURCE!J1877) &gt;= 0, REPT(" ",SOURCE!$V$2-LEN(SOURCE!J1877)), "")&amp;
  " | "&amp; SOURCE!K1877&amp;      IF(SOURCE!$X$2-LEN(SOURCE!K1877) &gt;= 0, REPT(" ",SOURCE!$X$2-LEN(SOURCE!K1877)), "")&amp;
      "},"&amp;IF(SOURCE!L1877&lt;&gt;"",""&amp;SOURCE!L1877,"")
 )
)
)</f>
        <v>/* 1832 */  { fnSetSetJM,                  JC_HOME_TRIPLE,              "HOME.3",                                      "HOME.3",                                      (0 &lt;&lt; TAM_MAX_BITS) |     0, CAT_FNCT | SLS_UNCHANGED | US_UNCHANGED},//JM HOME.3</v>
      </c>
    </row>
    <row r="1878" spans="1:1">
      <c r="A1878" s="168" t="str">
        <f>IF(AND(OR(SOURCE!A1878="",ISBLANK(SOURCE!A1878)),SOURCE!B1878&gt;0),IF(ISBLANK(SOURCE!C1878),"",SOURCE!C1878),
IF(SOURCE!B1878&lt;0,VLOOKUP(SOURCE!B1878,lookups!A$1:B$25,2,0),
  IF(ISBLANK(SOURCE!B1878),
    "",
    "/* "&amp;TEXT(SOURCE!B1878,"???0")&amp;" *"&amp;
      SOURCE!C1878&amp;", "&amp; IF(SOURCE!$O$2-LEN(SOURCE!C1878) &gt;= 0, REPT(" ",SOURCE!$O$2-LEN(SOURCE!C1878)), "")&amp;
      SOURCE!D1878&amp;", "&amp; IF(SOURCE!$P$2-LEN(SOURCE!D1878) &gt;= 0, REPT(" ",SOURCE!$P$2-LEN(SOURCE!D1878)), "")&amp;
      SOURCE!E1878&amp;", "&amp; IF(SOURCE!$Q$2-LEN(SOURCE!E1878) &gt;=0, REPT(" ",SOURCE!$Q$2-LEN(SOURCE!E1878)), "")&amp;
      SOURCE!F1878&amp;", "&amp; IF(SOURCE!$R$2-LEN(SOURCE!F1878) &gt;= 0, REPT(" ",SOURCE!$R$2-LEN(SOURCE!F1878)+2), "")&amp;"("&amp;
      SUBSTITUTE(TEXT(SOURCE!G1878,"??0"),"  ","")&amp;" &lt;&lt; TAM_MAX_BITS) |"&amp; IF(SOURCE!$S$2-3 &gt;= 0, REPT(" ",SOURCE!$S$2-5+4+1-1-LEN(SUBSTITUTE(SUBSTITUTE(TEXT(SOURCE!H1878,"????0"),"  ","")," ",""))), "")&amp;
      SUBSTITUTE(SUBSTITUTE(TEXT(SOURCE!H1878,"????0"),"  ","")," ","")&amp;","&amp; IF(SOURCE!$T$2-3 &gt;= 0, REPT(" ",SOURCE!$T$2-3-5), "")&amp;
      SOURCE!I1878&amp;" | "&amp; IF(SOURCE!$U$2-LEN(SOURCE!I1878) &gt;= 0, REPT(" ",SOURCE!$U$2-LEN(SOURCE!I1878)), "")&amp;
      SOURCE!J1878&amp;      IF(SOURCE!$V$2-LEN(SOURCE!J1878) &gt;= 0, REPT(" ",SOURCE!$V$2-LEN(SOURCE!J1878)), "")&amp;
  " | "&amp; SOURCE!K1878&amp;      IF(SOURCE!$X$2-LEN(SOURCE!K1878) &gt;= 0, REPT(" ",SOURCE!$X$2-LEN(SOURCE!K1878)), "")&amp;
      "},"&amp;IF(SOURCE!L1878&lt;&gt;"",""&amp;SOURCE!L1878,"")
 )
)
)</f>
        <v>/* 1833 */  { fnSetSetJM,                  JC_SHFT_4s,                  "SH_4s",                                       "SH_4s",                                       (0 &lt;&lt; TAM_MAX_BITS) |     0, CAT_NONE | SLS_UNCHANGED | US_UNCHANGED},//JM SHIFT CANCEL</v>
      </c>
    </row>
    <row r="1879" spans="1:1">
      <c r="A1879" s="168" t="str">
        <f>IF(AND(OR(SOURCE!A1879="",ISBLANK(SOURCE!A1879)),SOURCE!B1879&gt;0),IF(ISBLANK(SOURCE!C1879),"",SOURCE!C1879),
IF(SOURCE!B1879&lt;0,VLOOKUP(SOURCE!B1879,lookups!A$1:B$25,2,0),
  IF(ISBLANK(SOURCE!B1879),
    "",
    "/* "&amp;TEXT(SOURCE!B1879,"???0")&amp;" *"&amp;
      SOURCE!C1879&amp;", "&amp; IF(SOURCE!$O$2-LEN(SOURCE!C1879) &gt;= 0, REPT(" ",SOURCE!$O$2-LEN(SOURCE!C1879)), "")&amp;
      SOURCE!D1879&amp;", "&amp; IF(SOURCE!$P$2-LEN(SOURCE!D1879) &gt;= 0, REPT(" ",SOURCE!$P$2-LEN(SOURCE!D1879)), "")&amp;
      SOURCE!E1879&amp;", "&amp; IF(SOURCE!$Q$2-LEN(SOURCE!E1879) &gt;=0, REPT(" ",SOURCE!$Q$2-LEN(SOURCE!E1879)), "")&amp;
      SOURCE!F1879&amp;", "&amp; IF(SOURCE!$R$2-LEN(SOURCE!F1879) &gt;= 0, REPT(" ",SOURCE!$R$2-LEN(SOURCE!F1879)+2), "")&amp;"("&amp;
      SUBSTITUTE(TEXT(SOURCE!G1879,"??0"),"  ","")&amp;" &lt;&lt; TAM_MAX_BITS) |"&amp; IF(SOURCE!$S$2-3 &gt;= 0, REPT(" ",SOURCE!$S$2-5+4+1-1-LEN(SUBSTITUTE(SUBSTITUTE(TEXT(SOURCE!H1879,"????0"),"  ","")," ",""))), "")&amp;
      SUBSTITUTE(SUBSTITUTE(TEXT(SOURCE!H1879,"????0"),"  ","")," ","")&amp;","&amp; IF(SOURCE!$T$2-3 &gt;= 0, REPT(" ",SOURCE!$T$2-3-5), "")&amp;
      SOURCE!I1879&amp;" | "&amp; IF(SOURCE!$U$2-LEN(SOURCE!I1879) &gt;= 0, REPT(" ",SOURCE!$U$2-LEN(SOURCE!I1879)), "")&amp;
      SOURCE!J1879&amp;      IF(SOURCE!$V$2-LEN(SOURCE!J1879) &gt;= 0, REPT(" ",SOURCE!$V$2-LEN(SOURCE!J1879)), "")&amp;
  " | "&amp; SOURCE!K1879&amp;      IF(SOURCE!$X$2-LEN(SOURCE!K1879) &gt;= 0, REPT(" ",SOURCE!$X$2-LEN(SOURCE!K1879)), "")&amp;
      "},"&amp;IF(SOURCE!L1879&lt;&gt;"",""&amp;SOURCE!L1879,"")
 )
)
)</f>
        <v>/* 1834 */  { fnSetSetJM,                  JC_BCR,                      "CPXRES",                                      "CPXRES",                                      (0 &lt;&lt; TAM_MAX_BITS) |     0, CAT_NONE | SLS_UNCHANGED | US_UNCHANGED},//dr</v>
      </c>
    </row>
    <row r="1880" spans="1:1">
      <c r="A1880" s="168" t="str">
        <f>IF(AND(OR(SOURCE!A1880="",ISBLANK(SOURCE!A1880)),SOURCE!B1880&gt;0),IF(ISBLANK(SOURCE!C1880),"",SOURCE!C1880),
IF(SOURCE!B1880&lt;0,VLOOKUP(SOURCE!B1880,lookups!A$1:B$25,2,0),
  IF(ISBLANK(SOURCE!B1880),
    "",
    "/* "&amp;TEXT(SOURCE!B1880,"???0")&amp;" *"&amp;
      SOURCE!C1880&amp;", "&amp; IF(SOURCE!$O$2-LEN(SOURCE!C1880) &gt;= 0, REPT(" ",SOURCE!$O$2-LEN(SOURCE!C1880)), "")&amp;
      SOURCE!D1880&amp;", "&amp; IF(SOURCE!$P$2-LEN(SOURCE!D1880) &gt;= 0, REPT(" ",SOURCE!$P$2-LEN(SOURCE!D1880)), "")&amp;
      SOURCE!E1880&amp;", "&amp; IF(SOURCE!$Q$2-LEN(SOURCE!E1880) &gt;=0, REPT(" ",SOURCE!$Q$2-LEN(SOURCE!E1880)), "")&amp;
      SOURCE!F1880&amp;", "&amp; IF(SOURCE!$R$2-LEN(SOURCE!F1880) &gt;= 0, REPT(" ",SOURCE!$R$2-LEN(SOURCE!F1880)+2), "")&amp;"("&amp;
      SUBSTITUTE(TEXT(SOURCE!G1880,"??0"),"  ","")&amp;" &lt;&lt; TAM_MAX_BITS) |"&amp; IF(SOURCE!$S$2-3 &gt;= 0, REPT(" ",SOURCE!$S$2-5+4+1-1-LEN(SUBSTITUTE(SUBSTITUTE(TEXT(SOURCE!H1880,"????0"),"  ","")," ",""))), "")&amp;
      SUBSTITUTE(SUBSTITUTE(TEXT(SOURCE!H1880,"????0"),"  ","")," ","")&amp;","&amp; IF(SOURCE!$T$2-3 &gt;= 0, REPT(" ",SOURCE!$T$2-3-5), "")&amp;
      SOURCE!I1880&amp;" | "&amp; IF(SOURCE!$U$2-LEN(SOURCE!I1880) &gt;= 0, REPT(" ",SOURCE!$U$2-LEN(SOURCE!I1880)), "")&amp;
      SOURCE!J1880&amp;      IF(SOURCE!$V$2-LEN(SOURCE!J1880) &gt;= 0, REPT(" ",SOURCE!$V$2-LEN(SOURCE!J1880)), "")&amp;
  " | "&amp; SOURCE!K1880&amp;      IF(SOURCE!$X$2-LEN(SOURCE!K1880) &gt;= 0, REPT(" ",SOURCE!$X$2-LEN(SOURCE!K1880)), "")&amp;
      "},"&amp;IF(SOURCE!L1880&lt;&gt;"",""&amp;SOURCE!L1880,"")
 )
)
)</f>
        <v>/* 1835 */  { fnSetSetJM,                  JC_BLZ,                      "LEAD0",                                       "LEAD0",                                       (0 &lt;&lt; TAM_MAX_BITS) |     0, CAT_NONE | SLS_UNCHANGED | US_UNCHANGED},//dr</v>
      </c>
    </row>
    <row r="1881" spans="1:1">
      <c r="A1881" s="168" t="str">
        <f>IF(AND(OR(SOURCE!A1881="",ISBLANK(SOURCE!A1881)),SOURCE!B1881&gt;0),IF(ISBLANK(SOURCE!C1881),"",SOURCE!C1881),
IF(SOURCE!B1881&lt;0,VLOOKUP(SOURCE!B1881,lookups!A$1:B$25,2,0),
  IF(ISBLANK(SOURCE!B1881),
    "",
    "/* "&amp;TEXT(SOURCE!B1881,"???0")&amp;" *"&amp;
      SOURCE!C1881&amp;", "&amp; IF(SOURCE!$O$2-LEN(SOURCE!C1881) &gt;= 0, REPT(" ",SOURCE!$O$2-LEN(SOURCE!C1881)), "")&amp;
      SOURCE!D1881&amp;", "&amp; IF(SOURCE!$P$2-LEN(SOURCE!D1881) &gt;= 0, REPT(" ",SOURCE!$P$2-LEN(SOURCE!D1881)), "")&amp;
      SOURCE!E1881&amp;", "&amp; IF(SOURCE!$Q$2-LEN(SOURCE!E1881) &gt;=0, REPT(" ",SOURCE!$Q$2-LEN(SOURCE!E1881)), "")&amp;
      SOURCE!F1881&amp;", "&amp; IF(SOURCE!$R$2-LEN(SOURCE!F1881) &gt;= 0, REPT(" ",SOURCE!$R$2-LEN(SOURCE!F1881)+2), "")&amp;"("&amp;
      SUBSTITUTE(TEXT(SOURCE!G1881,"??0"),"  ","")&amp;" &lt;&lt; TAM_MAX_BITS) |"&amp; IF(SOURCE!$S$2-3 &gt;= 0, REPT(" ",SOURCE!$S$2-5+4+1-1-LEN(SUBSTITUTE(SUBSTITUTE(TEXT(SOURCE!H1881,"????0"),"  ","")," ",""))), "")&amp;
      SUBSTITUTE(SUBSTITUTE(TEXT(SOURCE!H1881,"????0"),"  ","")," ","")&amp;","&amp; IF(SOURCE!$T$2-3 &gt;= 0, REPT(" ",SOURCE!$T$2-3-5), "")&amp;
      SOURCE!I1881&amp;" | "&amp; IF(SOURCE!$U$2-LEN(SOURCE!I1881) &gt;= 0, REPT(" ",SOURCE!$U$2-LEN(SOURCE!I1881)), "")&amp;
      SOURCE!J1881&amp;      IF(SOURCE!$V$2-LEN(SOURCE!J1881) &gt;= 0, REPT(" ",SOURCE!$V$2-LEN(SOURCE!J1881)), "")&amp;
  " | "&amp; SOURCE!K1881&amp;      IF(SOURCE!$X$2-LEN(SOURCE!K1881) &gt;= 0, REPT(" ",SOURCE!$X$2-LEN(SOURCE!K1881)), "")&amp;
      "},"&amp;IF(SOURCE!L1881&lt;&gt;"",""&amp;SOURCE!L1881,"")
 )
)
)</f>
        <v>/* 1836 */  { fnSetSetJM,                  JC_UC,                       "",                                            STD_case,                                      (0 &lt;&lt; TAM_MAX_BITS) |     0, CAT_NONE | SLS_UNCHANGED | US_UNCHANGED},//JM CASE</v>
      </c>
    </row>
    <row r="1882" spans="1:1">
      <c r="A1882" s="168" t="str">
        <f>IF(AND(OR(SOURCE!A1882="",ISBLANK(SOURCE!A1882)),SOURCE!B1882&gt;0),IF(ISBLANK(SOURCE!C1882),"",SOURCE!C1882),
IF(SOURCE!B1882&lt;0,VLOOKUP(SOURCE!B1882,lookups!A$1:B$25,2,0),
  IF(ISBLANK(SOURCE!B1882),
    "",
    "/* "&amp;TEXT(SOURCE!B1882,"???0")&amp;" *"&amp;
      SOURCE!C1882&amp;", "&amp; IF(SOURCE!$O$2-LEN(SOURCE!C1882) &gt;= 0, REPT(" ",SOURCE!$O$2-LEN(SOURCE!C1882)), "")&amp;
      SOURCE!D1882&amp;", "&amp; IF(SOURCE!$P$2-LEN(SOURCE!D1882) &gt;= 0, REPT(" ",SOURCE!$P$2-LEN(SOURCE!D1882)), "")&amp;
      SOURCE!E1882&amp;", "&amp; IF(SOURCE!$Q$2-LEN(SOURCE!E1882) &gt;=0, REPT(" ",SOURCE!$Q$2-LEN(SOURCE!E1882)), "")&amp;
      SOURCE!F1882&amp;", "&amp; IF(SOURCE!$R$2-LEN(SOURCE!F1882) &gt;= 0, REPT(" ",SOURCE!$R$2-LEN(SOURCE!F1882)+2), "")&amp;"("&amp;
      SUBSTITUTE(TEXT(SOURCE!G1882,"??0"),"  ","")&amp;" &lt;&lt; TAM_MAX_BITS) |"&amp; IF(SOURCE!$S$2-3 &gt;= 0, REPT(" ",SOURCE!$S$2-5+4+1-1-LEN(SUBSTITUTE(SUBSTITUTE(TEXT(SOURCE!H1882,"????0"),"  ","")," ",""))), "")&amp;
      SUBSTITUTE(SUBSTITUTE(TEXT(SOURCE!H1882,"????0"),"  ","")," ","")&amp;","&amp; IF(SOURCE!$T$2-3 &gt;= 0, REPT(" ",SOURCE!$T$2-3-5), "")&amp;
      SOURCE!I1882&amp;" | "&amp; IF(SOURCE!$U$2-LEN(SOURCE!I1882) &gt;= 0, REPT(" ",SOURCE!$U$2-LEN(SOURCE!I1882)), "")&amp;
      SOURCE!J1882&amp;      IF(SOURCE!$V$2-LEN(SOURCE!J1882) &gt;= 0, REPT(" ",SOURCE!$V$2-LEN(SOURCE!J1882)), "")&amp;
  " | "&amp; SOURCE!K1882&amp;      IF(SOURCE!$X$2-LEN(SOURCE!K1882) &gt;= 0, REPT(" ",SOURCE!$X$2-LEN(SOURCE!K1882)), "")&amp;
      "},"&amp;IF(SOURCE!L1882&lt;&gt;"",""&amp;SOURCE!L1882,"")
 )
)
)</f>
        <v>/* 1837 */  { fnSetSetJM,                  JC_BASE_HOME,                "_HOME",                                       "HOME",                                        (0 &lt;&lt; TAM_MAX_BITS) |     0, CAT_FNCT | SLS_UNCHANGED | US_UNCHANGED},//JM eRPN</v>
      </c>
    </row>
    <row r="1883" spans="1:1">
      <c r="A1883" s="168" t="str">
        <f>IF(AND(OR(SOURCE!A1883="",ISBLANK(SOURCE!A1883)),SOURCE!B1883&gt;0),IF(ISBLANK(SOURCE!C1883),"",SOURCE!C1883),
IF(SOURCE!B1883&lt;0,VLOOKUP(SOURCE!B1883,lookups!A$1:B$25,2,0),
  IF(ISBLANK(SOURCE!B1883),
    "",
    "/* "&amp;TEXT(SOURCE!B1883,"???0")&amp;" *"&amp;
      SOURCE!C1883&amp;", "&amp; IF(SOURCE!$O$2-LEN(SOURCE!C1883) &gt;= 0, REPT(" ",SOURCE!$O$2-LEN(SOURCE!C1883)), "")&amp;
      SOURCE!D1883&amp;", "&amp; IF(SOURCE!$P$2-LEN(SOURCE!D1883) &gt;= 0, REPT(" ",SOURCE!$P$2-LEN(SOURCE!D1883)), "")&amp;
      SOURCE!E1883&amp;", "&amp; IF(SOURCE!$Q$2-LEN(SOURCE!E1883) &gt;=0, REPT(" ",SOURCE!$Q$2-LEN(SOURCE!E1883)), "")&amp;
      SOURCE!F1883&amp;", "&amp; IF(SOURCE!$R$2-LEN(SOURCE!F1883) &gt;= 0, REPT(" ",SOURCE!$R$2-LEN(SOURCE!F1883)+2), "")&amp;"("&amp;
      SUBSTITUTE(TEXT(SOURCE!G1883,"??0"),"  ","")&amp;" &lt;&lt; TAM_MAX_BITS) |"&amp; IF(SOURCE!$S$2-3 &gt;= 0, REPT(" ",SOURCE!$S$2-5+4+1-1-LEN(SUBSTITUTE(SUBSTITUTE(TEXT(SOURCE!H1883,"????0"),"  ","")," ",""))), "")&amp;
      SUBSTITUTE(SUBSTITUTE(TEXT(SOURCE!H1883,"????0"),"  ","")," ","")&amp;","&amp; IF(SOURCE!$T$2-3 &gt;= 0, REPT(" ",SOURCE!$T$2-3-5), "")&amp;
      SOURCE!I1883&amp;" | "&amp; IF(SOURCE!$U$2-LEN(SOURCE!I1883) &gt;= 0, REPT(" ",SOURCE!$U$2-LEN(SOURCE!I1883)), "")&amp;
      SOURCE!J1883&amp;      IF(SOURCE!$V$2-LEN(SOURCE!J1883) &gt;= 0, REPT(" ",SOURCE!$V$2-LEN(SOURCE!J1883)), "")&amp;
  " | "&amp; SOURCE!K1883&amp;      IF(SOURCE!$X$2-LEN(SOURCE!K1883) &gt;= 0, REPT(" ",SOURCE!$X$2-LEN(SOURCE!K1883)), "")&amp;
      "},"&amp;IF(SOURCE!L1883&lt;&gt;"",""&amp;SOURCE!L1883,"")
 )
)
)</f>
        <v>/* 1838 */  { fnSetSetJM,                  JC_BASE_AHOME,               "_" STD_alpha "HOME",                          STD_alpha "HOME",                              (0 &lt;&lt; TAM_MAX_BITS) |     0, CAT_FNCT | SLS_UNCHANGED | US_UNCHANGED},//JM eRPN</v>
      </c>
    </row>
    <row r="1884" spans="1:1">
      <c r="A1884" s="168" t="str">
        <f>IF(AND(OR(SOURCE!A1884="",ISBLANK(SOURCE!A1884)),SOURCE!B1884&gt;0),IF(ISBLANK(SOURCE!C1884),"",SOURCE!C1884),
IF(SOURCE!B1884&lt;0,VLOOKUP(SOURCE!B1884,lookups!A$1:B$25,2,0),
  IF(ISBLANK(SOURCE!B1884),
    "",
    "/* "&amp;TEXT(SOURCE!B1884,"???0")&amp;" *"&amp;
      SOURCE!C1884&amp;", "&amp; IF(SOURCE!$O$2-LEN(SOURCE!C1884) &gt;= 0, REPT(" ",SOURCE!$O$2-LEN(SOURCE!C1884)), "")&amp;
      SOURCE!D1884&amp;", "&amp; IF(SOURCE!$P$2-LEN(SOURCE!D1884) &gt;= 0, REPT(" ",SOURCE!$P$2-LEN(SOURCE!D1884)), "")&amp;
      SOURCE!E1884&amp;", "&amp; IF(SOURCE!$Q$2-LEN(SOURCE!E1884) &gt;=0, REPT(" ",SOURCE!$Q$2-LEN(SOURCE!E1884)), "")&amp;
      SOURCE!F1884&amp;", "&amp; IF(SOURCE!$R$2-LEN(SOURCE!F1884) &gt;= 0, REPT(" ",SOURCE!$R$2-LEN(SOURCE!F1884)+2), "")&amp;"("&amp;
      SUBSTITUTE(TEXT(SOURCE!G1884,"??0"),"  ","")&amp;" &lt;&lt; TAM_MAX_BITS) |"&amp; IF(SOURCE!$S$2-3 &gt;= 0, REPT(" ",SOURCE!$S$2-5+4+1-1-LEN(SUBSTITUTE(SUBSTITUTE(TEXT(SOURCE!H1884,"????0"),"  ","")," ",""))), "")&amp;
      SUBSTITUTE(SUBSTITUTE(TEXT(SOURCE!H1884,"????0"),"  ","")," ","")&amp;","&amp; IF(SOURCE!$T$2-3 &gt;= 0, REPT(" ",SOURCE!$T$2-3-5), "")&amp;
      SOURCE!I1884&amp;" | "&amp; IF(SOURCE!$U$2-LEN(SOURCE!I1884) &gt;= 0, REPT(" ",SOURCE!$U$2-LEN(SOURCE!I1884)), "")&amp;
      SOURCE!J1884&amp;      IF(SOURCE!$V$2-LEN(SOURCE!J1884) &gt;= 0, REPT(" ",SOURCE!$V$2-LEN(SOURCE!J1884)), "")&amp;
  " | "&amp; SOURCE!K1884&amp;      IF(SOURCE!$X$2-LEN(SOURCE!K1884) &gt;= 0, REPT(" ",SOURCE!$X$2-LEN(SOURCE!K1884)), "")&amp;
      "},"&amp;IF(SOURCE!L1884&lt;&gt;"",""&amp;SOURCE!L1884,"")
 )
)
)</f>
        <v>/* 1839 */  { fnSetSetJM,                  JC_H_SUM,                    "H-SUMMARY",                                   "SUMRY",                                       (0 &lt;&lt; TAM_MAX_BITS) |     0, CAT_NONE | SLS_UNCHANGED | US_UNCHANGED},//JMHOME</v>
      </c>
    </row>
    <row r="1885" spans="1:1">
      <c r="A1885" s="168" t="str">
        <f>IF(AND(OR(SOURCE!A1885="",ISBLANK(SOURCE!A1885)),SOURCE!B1885&gt;0),IF(ISBLANK(SOURCE!C1885),"",SOURCE!C1885),
IF(SOURCE!B1885&lt;0,VLOOKUP(SOURCE!B1885,lookups!A$1:B$25,2,0),
  IF(ISBLANK(SOURCE!B1885),
    "",
    "/* "&amp;TEXT(SOURCE!B1885,"???0")&amp;" *"&amp;
      SOURCE!C1885&amp;", "&amp; IF(SOURCE!$O$2-LEN(SOURCE!C1885) &gt;= 0, REPT(" ",SOURCE!$O$2-LEN(SOURCE!C1885)), "")&amp;
      SOURCE!D1885&amp;", "&amp; IF(SOURCE!$P$2-LEN(SOURCE!D1885) &gt;= 0, REPT(" ",SOURCE!$P$2-LEN(SOURCE!D1885)), "")&amp;
      SOURCE!E1885&amp;", "&amp; IF(SOURCE!$Q$2-LEN(SOURCE!E1885) &gt;=0, REPT(" ",SOURCE!$Q$2-LEN(SOURCE!E1885)), "")&amp;
      SOURCE!F1885&amp;", "&amp; IF(SOURCE!$R$2-LEN(SOURCE!F1885) &gt;= 0, REPT(" ",SOURCE!$R$2-LEN(SOURCE!F1885)+2), "")&amp;"("&amp;
      SUBSTITUTE(TEXT(SOURCE!G1885,"??0"),"  ","")&amp;" &lt;&lt; TAM_MAX_BITS) |"&amp; IF(SOURCE!$S$2-3 &gt;= 0, REPT(" ",SOURCE!$S$2-5+4+1-1-LEN(SUBSTITUTE(SUBSTITUTE(TEXT(SOURCE!H1885,"????0"),"  ","")," ",""))), "")&amp;
      SUBSTITUTE(SUBSTITUTE(TEXT(SOURCE!H1885,"????0"),"  ","")," ","")&amp;","&amp; IF(SOURCE!$T$2-3 &gt;= 0, REPT(" ",SOURCE!$T$2-3-5), "")&amp;
      SOURCE!I1885&amp;" | "&amp; IF(SOURCE!$U$2-LEN(SOURCE!I1885) &gt;= 0, REPT(" ",SOURCE!$U$2-LEN(SOURCE!I1885)), "")&amp;
      SOURCE!J1885&amp;      IF(SOURCE!$V$2-LEN(SOURCE!J1885) &gt;= 0, REPT(" ",SOURCE!$V$2-LEN(SOURCE!J1885)), "")&amp;
  " | "&amp; SOURCE!K1885&amp;      IF(SOURCE!$X$2-LEN(SOURCE!K1885) &gt;= 0, REPT(" ",SOURCE!$X$2-LEN(SOURCE!K1885)), "")&amp;
      "},"&amp;IF(SOURCE!L1885&lt;&gt;"",""&amp;SOURCE!L1885,"")
 )
)
)</f>
        <v>/* 1840 */  { fnSetSetJM,                  JC_H_MIR,                    "H-MIRROR",                                    "REPLCA",                                      (0 &lt;&lt; TAM_MAX_BITS) |     0, CAT_NONE | SLS_UNCHANGED | US_UNCHANGED},//JMHOME</v>
      </c>
    </row>
    <row r="1886" spans="1:1">
      <c r="A1886" s="168" t="str">
        <f>IF(AND(OR(SOURCE!A1886="",ISBLANK(SOURCE!A1886)),SOURCE!B1886&gt;0),IF(ISBLANK(SOURCE!C1886),"",SOURCE!C1886),
IF(SOURCE!B1886&lt;0,VLOOKUP(SOURCE!B1886,lookups!A$1:B$25,2,0),
  IF(ISBLANK(SOURCE!B1886),
    "",
    "/* "&amp;TEXT(SOURCE!B1886,"???0")&amp;" *"&amp;
      SOURCE!C1886&amp;", "&amp; IF(SOURCE!$O$2-LEN(SOURCE!C1886) &gt;= 0, REPT(" ",SOURCE!$O$2-LEN(SOURCE!C1886)), "")&amp;
      SOURCE!D1886&amp;", "&amp; IF(SOURCE!$P$2-LEN(SOURCE!D1886) &gt;= 0, REPT(" ",SOURCE!$P$2-LEN(SOURCE!D1886)), "")&amp;
      SOURCE!E1886&amp;", "&amp; IF(SOURCE!$Q$2-LEN(SOURCE!E1886) &gt;=0, REPT(" ",SOURCE!$Q$2-LEN(SOURCE!E1886)), "")&amp;
      SOURCE!F1886&amp;", "&amp; IF(SOURCE!$R$2-LEN(SOURCE!F1886) &gt;= 0, REPT(" ",SOURCE!$R$2-LEN(SOURCE!F1886)+2), "")&amp;"("&amp;
      SUBSTITUTE(TEXT(SOURCE!G1886,"??0"),"  ","")&amp;" &lt;&lt; TAM_MAX_BITS) |"&amp; IF(SOURCE!$S$2-3 &gt;= 0, REPT(" ",SOURCE!$S$2-5+4+1-1-LEN(SUBSTITUTE(SUBSTITUTE(TEXT(SOURCE!H1886,"????0"),"  ","")," ",""))), "")&amp;
      SUBSTITUTE(SUBSTITUTE(TEXT(SOURCE!H1886,"????0"),"  ","")," ","")&amp;","&amp; IF(SOURCE!$T$2-3 &gt;= 0, REPT(" ",SOURCE!$T$2-3-5), "")&amp;
      SOURCE!I1886&amp;" | "&amp; IF(SOURCE!$U$2-LEN(SOURCE!I1886) &gt;= 0, REPT(" ",SOURCE!$U$2-LEN(SOURCE!I1886)), "")&amp;
      SOURCE!J1886&amp;      IF(SOURCE!$V$2-LEN(SOURCE!J1886) &gt;= 0, REPT(" ",SOURCE!$V$2-LEN(SOURCE!J1886)), "")&amp;
  " | "&amp; SOURCE!K1886&amp;      IF(SOURCE!$X$2-LEN(SOURCE!K1886) &gt;= 0, REPT(" ",SOURCE!$X$2-LEN(SOURCE!K1886)), "")&amp;
      "},"&amp;IF(SOURCE!L1886&lt;&gt;"",""&amp;SOURCE!L1886,"")
 )
)
)</f>
        <v>/* 1841 */  { fnSetSetJM,                  JC_H_FIX,                    "H-FIXED",                                     "FIXED",                                       (0 &lt;&lt; TAM_MAX_BITS) |     0, CAT_NONE | SLS_UNCHANGED | US_UNCHANGED},//JMHOME</v>
      </c>
    </row>
    <row r="1887" spans="1:1">
      <c r="A1887" s="168" t="str">
        <f>IF(AND(OR(SOURCE!A1887="",ISBLANK(SOURCE!A1887)),SOURCE!B1887&gt;0),IF(ISBLANK(SOURCE!C1887),"",SOURCE!C1887),
IF(SOURCE!B1887&lt;0,VLOOKUP(SOURCE!B1887,lookups!A$1:B$25,2,0),
  IF(ISBLANK(SOURCE!B1887),
    "",
    "/* "&amp;TEXT(SOURCE!B1887,"???0")&amp;" *"&amp;
      SOURCE!C1887&amp;", "&amp; IF(SOURCE!$O$2-LEN(SOURCE!C1887) &gt;= 0, REPT(" ",SOURCE!$O$2-LEN(SOURCE!C1887)), "")&amp;
      SOURCE!D1887&amp;", "&amp; IF(SOURCE!$P$2-LEN(SOURCE!D1887) &gt;= 0, REPT(" ",SOURCE!$P$2-LEN(SOURCE!D1887)), "")&amp;
      SOURCE!E1887&amp;", "&amp; IF(SOURCE!$Q$2-LEN(SOURCE!E1887) &gt;=0, REPT(" ",SOURCE!$Q$2-LEN(SOURCE!E1887)), "")&amp;
      SOURCE!F1887&amp;", "&amp; IF(SOURCE!$R$2-LEN(SOURCE!F1887) &gt;= 0, REPT(" ",SOURCE!$R$2-LEN(SOURCE!F1887)+2), "")&amp;"("&amp;
      SUBSTITUTE(TEXT(SOURCE!G1887,"??0"),"  ","")&amp;" &lt;&lt; TAM_MAX_BITS) |"&amp; IF(SOURCE!$S$2-3 &gt;= 0, REPT(" ",SOURCE!$S$2-5+4+1-1-LEN(SUBSTITUTE(SUBSTITUTE(TEXT(SOURCE!H1887,"????0"),"  ","")," ",""))), "")&amp;
      SUBSTITUTE(SUBSTITUTE(TEXT(SOURCE!H1887,"????0"),"  ","")," ","")&amp;","&amp; IF(SOURCE!$T$2-3 &gt;= 0, REPT(" ",SOURCE!$T$2-3-5), "")&amp;
      SOURCE!I1887&amp;" | "&amp; IF(SOURCE!$U$2-LEN(SOURCE!I1887) &gt;= 0, REPT(" ",SOURCE!$U$2-LEN(SOURCE!I1887)), "")&amp;
      SOURCE!J1887&amp;      IF(SOURCE!$V$2-LEN(SOURCE!J1887) &gt;= 0, REPT(" ",SOURCE!$V$2-LEN(SOURCE!J1887)), "")&amp;
  " | "&amp; SOURCE!K1887&amp;      IF(SOURCE!$X$2-LEN(SOURCE!K1887) &gt;= 0, REPT(" ",SOURCE!$X$2-LEN(SOURCE!K1887)), "")&amp;
      "},"&amp;IF(SOURCE!L1887&lt;&gt;"",""&amp;SOURCE!L1887,"")
 )
)
)</f>
        <v>/* 1842 */  { fnSetSetJM,                  JC_SH_3T,                    "SH.3T",                                       "SH.3T",                                       (0 &lt;&lt; TAM_MAX_BITS) |     0, CAT_NONE | SLS_UNCHANGED | US_ENABLED  },</v>
      </c>
    </row>
    <row r="1888" spans="1:1">
      <c r="A1888" s="168" t="str">
        <f>IF(AND(OR(SOURCE!A1888="",ISBLANK(SOURCE!A1888)),SOURCE!B1888&gt;0),IF(ISBLANK(SOURCE!C1888),"",SOURCE!C1888),
IF(SOURCE!B1888&lt;0,VLOOKUP(SOURCE!B1888,lookups!A$1:B$25,2,0),
  IF(ISBLANK(SOURCE!B1888),
    "",
    "/* "&amp;TEXT(SOURCE!B1888,"???0")&amp;" *"&amp;
      SOURCE!C1888&amp;", "&amp; IF(SOURCE!$O$2-LEN(SOURCE!C1888) &gt;= 0, REPT(" ",SOURCE!$O$2-LEN(SOURCE!C1888)), "")&amp;
      SOURCE!D1888&amp;", "&amp; IF(SOURCE!$P$2-LEN(SOURCE!D1888) &gt;= 0, REPT(" ",SOURCE!$P$2-LEN(SOURCE!D1888)), "")&amp;
      SOURCE!E1888&amp;", "&amp; IF(SOURCE!$Q$2-LEN(SOURCE!E1888) &gt;=0, REPT(" ",SOURCE!$Q$2-LEN(SOURCE!E1888)), "")&amp;
      SOURCE!F1888&amp;", "&amp; IF(SOURCE!$R$2-LEN(SOURCE!F1888) &gt;= 0, REPT(" ",SOURCE!$R$2-LEN(SOURCE!F1888)+2), "")&amp;"("&amp;
      SUBSTITUTE(TEXT(SOURCE!G1888,"??0"),"  ","")&amp;" &lt;&lt; TAM_MAX_BITS) |"&amp; IF(SOURCE!$S$2-3 &gt;= 0, REPT(" ",SOURCE!$S$2-5+4+1-1-LEN(SUBSTITUTE(SUBSTITUTE(TEXT(SOURCE!H1888,"????0"),"  ","")," ",""))), "")&amp;
      SUBSTITUTE(SUBSTITUTE(TEXT(SOURCE!H1888,"????0"),"  ","")," ","")&amp;","&amp; IF(SOURCE!$T$2-3 &gt;= 0, REPT(" ",SOURCE!$T$2-3-5), "")&amp;
      SOURCE!I1888&amp;" | "&amp; IF(SOURCE!$U$2-LEN(SOURCE!I1888) &gt;= 0, REPT(" ",SOURCE!$U$2-LEN(SOURCE!I1888)), "")&amp;
      SOURCE!J1888&amp;      IF(SOURCE!$V$2-LEN(SOURCE!J1888) &gt;= 0, REPT(" ",SOURCE!$V$2-LEN(SOURCE!J1888)), "")&amp;
  " | "&amp; SOURCE!K1888&amp;      IF(SOURCE!$X$2-LEN(SOURCE!K1888) &gt;= 0, REPT(" ",SOURCE!$X$2-LEN(SOURCE!K1888)), "")&amp;
      "},"&amp;IF(SOURCE!L1888&lt;&gt;"",""&amp;SOURCE!L1888,"")
 )
)
)</f>
        <v/>
      </c>
    </row>
    <row r="1889" spans="1:1">
      <c r="A1889" s="168" t="str">
        <f>IF(AND(OR(SOURCE!A1889="",ISBLANK(SOURCE!A1889)),SOURCE!B1889&gt;0),IF(ISBLANK(SOURCE!C1889),"",SOURCE!C1889),
IF(SOURCE!B1889&lt;0,VLOOKUP(SOURCE!B1889,lookups!A$1:B$25,2,0),
  IF(ISBLANK(SOURCE!B1889),
    "",
    "/* "&amp;TEXT(SOURCE!B1889,"???0")&amp;" *"&amp;
      SOURCE!C1889&amp;", "&amp; IF(SOURCE!$O$2-LEN(SOURCE!C1889) &gt;= 0, REPT(" ",SOURCE!$O$2-LEN(SOURCE!C1889)), "")&amp;
      SOURCE!D1889&amp;", "&amp; IF(SOURCE!$P$2-LEN(SOURCE!D1889) &gt;= 0, REPT(" ",SOURCE!$P$2-LEN(SOURCE!D1889)), "")&amp;
      SOURCE!E1889&amp;", "&amp; IF(SOURCE!$Q$2-LEN(SOURCE!E1889) &gt;=0, REPT(" ",SOURCE!$Q$2-LEN(SOURCE!E1889)), "")&amp;
      SOURCE!F1889&amp;", "&amp; IF(SOURCE!$R$2-LEN(SOURCE!F1889) &gt;= 0, REPT(" ",SOURCE!$R$2-LEN(SOURCE!F1889)+2), "")&amp;"("&amp;
      SUBSTITUTE(TEXT(SOURCE!G1889,"??0"),"  ","")&amp;" &lt;&lt; TAM_MAX_BITS) |"&amp; IF(SOURCE!$S$2-3 &gt;= 0, REPT(" ",SOURCE!$S$2-5+4+1-1-LEN(SUBSTITUTE(SUBSTITUTE(TEXT(SOURCE!H1889,"????0"),"  ","")," ",""))), "")&amp;
      SUBSTITUTE(SUBSTITUTE(TEXT(SOURCE!H1889,"????0"),"  ","")," ","")&amp;","&amp; IF(SOURCE!$T$2-3 &gt;= 0, REPT(" ",SOURCE!$T$2-3-5), "")&amp;
      SOURCE!I1889&amp;" | "&amp; IF(SOURCE!$U$2-LEN(SOURCE!I1889) &gt;= 0, REPT(" ",SOURCE!$U$2-LEN(SOURCE!I1889)), "")&amp;
      SOURCE!J1889&amp;      IF(SOURCE!$V$2-LEN(SOURCE!J1889) &gt;= 0, REPT(" ",SOURCE!$V$2-LEN(SOURCE!J1889)), "")&amp;
  " | "&amp; SOURCE!K1889&amp;      IF(SOURCE!$X$2-LEN(SOURCE!K1889) &gt;= 0, REPT(" ",SOURCE!$X$2-LEN(SOURCE!K1889)), "")&amp;
      "},"&amp;IF(SOURCE!L1889&lt;&gt;"",""&amp;SOURCE!L1889,"")
 )
)
)</f>
        <v>/* 1843 */  { fnSetSetJM,                  JC_LARGELI,                  "LARGELI",                                     "LRG_LI",                                      (0 &lt;&lt; TAM_MAX_BITS) |     0, CAT_FNCT | SLS_UNCHANGED | US_UNCHANGED},</v>
      </c>
    </row>
    <row r="1890" spans="1:1">
      <c r="A1890" s="168" t="str">
        <f>IF(AND(OR(SOURCE!A1890="",ISBLANK(SOURCE!A1890)),SOURCE!B1890&gt;0),IF(ISBLANK(SOURCE!C1890),"",SOURCE!C1890),
IF(SOURCE!B1890&lt;0,VLOOKUP(SOURCE!B1890,lookups!A$1:B$25,2,0),
  IF(ISBLANK(SOURCE!B1890),
    "",
    "/* "&amp;TEXT(SOURCE!B1890,"???0")&amp;" *"&amp;
      SOURCE!C1890&amp;", "&amp; IF(SOURCE!$O$2-LEN(SOURCE!C1890) &gt;= 0, REPT(" ",SOURCE!$O$2-LEN(SOURCE!C1890)), "")&amp;
      SOURCE!D1890&amp;", "&amp; IF(SOURCE!$P$2-LEN(SOURCE!D1890) &gt;= 0, REPT(" ",SOURCE!$P$2-LEN(SOURCE!D1890)), "")&amp;
      SOURCE!E1890&amp;", "&amp; IF(SOURCE!$Q$2-LEN(SOURCE!E1890) &gt;=0, REPT(" ",SOURCE!$Q$2-LEN(SOURCE!E1890)), "")&amp;
      SOURCE!F1890&amp;", "&amp; IF(SOURCE!$R$2-LEN(SOURCE!F1890) &gt;= 0, REPT(" ",SOURCE!$R$2-LEN(SOURCE!F1890)+2), "")&amp;"("&amp;
      SUBSTITUTE(TEXT(SOURCE!G1890,"??0"),"  ","")&amp;" &lt;&lt; TAM_MAX_BITS) |"&amp; IF(SOURCE!$S$2-3 &gt;= 0, REPT(" ",SOURCE!$S$2-5+4+1-1-LEN(SUBSTITUTE(SUBSTITUTE(TEXT(SOURCE!H1890,"????0"),"  ","")," ",""))), "")&amp;
      SUBSTITUTE(SUBSTITUTE(TEXT(SOURCE!H1890,"????0"),"  ","")," ","")&amp;","&amp; IF(SOURCE!$T$2-3 &gt;= 0, REPT(" ",SOURCE!$T$2-3-5), "")&amp;
      SOURCE!I1890&amp;" | "&amp; IF(SOURCE!$U$2-LEN(SOURCE!I1890) &gt;= 0, REPT(" ",SOURCE!$U$2-LEN(SOURCE!I1890)), "")&amp;
      SOURCE!J1890&amp;      IF(SOURCE!$V$2-LEN(SOURCE!J1890) &gt;= 0, REPT(" ",SOURCE!$V$2-LEN(SOURCE!J1890)), "")&amp;
  " | "&amp; SOURCE!K1890&amp;      IF(SOURCE!$X$2-LEN(SOURCE!K1890) &gt;= 0, REPT(" ",SOURCE!$X$2-LEN(SOURCE!K1890)), "")&amp;
      "},"&amp;IF(SOURCE!L1890&lt;&gt;"",""&amp;SOURCE!L1890,"")
 )
)
)</f>
        <v>/* 1844 */  { fnJM,                        45,                          "TEST_45",                                     "TEST_45",                                     (0 &lt;&lt; TAM_MAX_BITS) |     0, CAT_NONE | SLS_UNCHANGED | US_UNCHANGED},</v>
      </c>
    </row>
    <row r="1891" spans="1:1">
      <c r="A1891" s="168" t="str">
        <f>IF(AND(OR(SOURCE!A1891="",ISBLANK(SOURCE!A1891)),SOURCE!B1891&gt;0),IF(ISBLANK(SOURCE!C1891),"",SOURCE!C1891),
IF(SOURCE!B1891&lt;0,VLOOKUP(SOURCE!B1891,lookups!A$1:B$25,2,0),
  IF(ISBLANK(SOURCE!B1891),
    "",
    "/* "&amp;TEXT(SOURCE!B1891,"???0")&amp;" *"&amp;
      SOURCE!C1891&amp;", "&amp; IF(SOURCE!$O$2-LEN(SOURCE!C1891) &gt;= 0, REPT(" ",SOURCE!$O$2-LEN(SOURCE!C1891)), "")&amp;
      SOURCE!D1891&amp;", "&amp; IF(SOURCE!$P$2-LEN(SOURCE!D1891) &gt;= 0, REPT(" ",SOURCE!$P$2-LEN(SOURCE!D1891)), "")&amp;
      SOURCE!E1891&amp;", "&amp; IF(SOURCE!$Q$2-LEN(SOURCE!E1891) &gt;=0, REPT(" ",SOURCE!$Q$2-LEN(SOURCE!E1891)), "")&amp;
      SOURCE!F1891&amp;", "&amp; IF(SOURCE!$R$2-LEN(SOURCE!F1891) &gt;= 0, REPT(" ",SOURCE!$R$2-LEN(SOURCE!F1891)+2), "")&amp;"("&amp;
      SUBSTITUTE(TEXT(SOURCE!G1891,"??0"),"  ","")&amp;" &lt;&lt; TAM_MAX_BITS) |"&amp; IF(SOURCE!$S$2-3 &gt;= 0, REPT(" ",SOURCE!$S$2-5+4+1-1-LEN(SUBSTITUTE(SUBSTITUTE(TEXT(SOURCE!H1891,"????0"),"  ","")," ",""))), "")&amp;
      SUBSTITUTE(SUBSTITUTE(TEXT(SOURCE!H1891,"????0"),"  ","")," ","")&amp;","&amp; IF(SOURCE!$T$2-3 &gt;= 0, REPT(" ",SOURCE!$T$2-3-5), "")&amp;
      SOURCE!I1891&amp;" | "&amp; IF(SOURCE!$U$2-LEN(SOURCE!I1891) &gt;= 0, REPT(" ",SOURCE!$U$2-LEN(SOURCE!I1891)), "")&amp;
      SOURCE!J1891&amp;      IF(SOURCE!$V$2-LEN(SOURCE!J1891) &gt;= 0, REPT(" ",SOURCE!$V$2-LEN(SOURCE!J1891)), "")&amp;
  " | "&amp; SOURCE!K1891&amp;      IF(SOURCE!$X$2-LEN(SOURCE!K1891) &gt;= 0, REPT(" ",SOURCE!$X$2-LEN(SOURCE!K1891)), "")&amp;
      "},"&amp;IF(SOURCE!L1891&lt;&gt;"",""&amp;SOURCE!L1891,"")
 )
)
)</f>
        <v>/* 1845 */  { fnDisplayFormatSigFig,       TM_VALUE,                    "SIG",                                         "SIG",                                         (0 &lt;&lt; TAM_MAX_BITS) |    15, CAT_FNCT | SLS_UNCHANGED | US_UNCHANGED},//JM SIGFIG</v>
      </c>
    </row>
    <row r="1892" spans="1:1">
      <c r="A1892" s="168" t="str">
        <f>IF(AND(OR(SOURCE!A1892="",ISBLANK(SOURCE!A1892)),SOURCE!B1892&gt;0),IF(ISBLANK(SOURCE!C1892),"",SOURCE!C1892),
IF(SOURCE!B1892&lt;0,VLOOKUP(SOURCE!B1892,lookups!A$1:B$25,2,0),
  IF(ISBLANK(SOURCE!B1892),
    "",
    "/* "&amp;TEXT(SOURCE!B1892,"???0")&amp;" *"&amp;
      SOURCE!C1892&amp;", "&amp; IF(SOURCE!$O$2-LEN(SOURCE!C1892) &gt;= 0, REPT(" ",SOURCE!$O$2-LEN(SOURCE!C1892)), "")&amp;
      SOURCE!D1892&amp;", "&amp; IF(SOURCE!$P$2-LEN(SOURCE!D1892) &gt;= 0, REPT(" ",SOURCE!$P$2-LEN(SOURCE!D1892)), "")&amp;
      SOURCE!E1892&amp;", "&amp; IF(SOURCE!$Q$2-LEN(SOURCE!E1892) &gt;=0, REPT(" ",SOURCE!$Q$2-LEN(SOURCE!E1892)), "")&amp;
      SOURCE!F1892&amp;", "&amp; IF(SOURCE!$R$2-LEN(SOURCE!F1892) &gt;= 0, REPT(" ",SOURCE!$R$2-LEN(SOURCE!F1892)+2), "")&amp;"("&amp;
      SUBSTITUTE(TEXT(SOURCE!G1892,"??0"),"  ","")&amp;" &lt;&lt; TAM_MAX_BITS) |"&amp; IF(SOURCE!$S$2-3 &gt;= 0, REPT(" ",SOURCE!$S$2-5+4+1-1-LEN(SUBSTITUTE(SUBSTITUTE(TEXT(SOURCE!H1892,"????0"),"  ","")," ",""))), "")&amp;
      SUBSTITUTE(SUBSTITUTE(TEXT(SOURCE!H1892,"????0"),"  ","")," ","")&amp;","&amp; IF(SOURCE!$T$2-3 &gt;= 0, REPT(" ",SOURCE!$T$2-3-5), "")&amp;
      SOURCE!I1892&amp;" | "&amp; IF(SOURCE!$U$2-LEN(SOURCE!I1892) &gt;= 0, REPT(" ",SOURCE!$U$2-LEN(SOURCE!I1892)), "")&amp;
      SOURCE!J1892&amp;      IF(SOURCE!$V$2-LEN(SOURCE!J1892) &gt;= 0, REPT(" ",SOURCE!$V$2-LEN(SOURCE!J1892)), "")&amp;
  " | "&amp; SOURCE!K1892&amp;      IF(SOURCE!$X$2-LEN(SOURCE!K1892) &gt;= 0, REPT(" ",SOURCE!$X$2-LEN(SOURCE!K1892)), "")&amp;
      "},"&amp;IF(SOURCE!L1892&lt;&gt;"",""&amp;SOURCE!L1892,"")
 )
)
)</f>
        <v>/* 1846 */  { fnDisplayFormatUnit,         TM_VALUE,                    "UNIT",                                        "UNIT",                                        (0 &lt;&lt; TAM_MAX_BITS) |    15, CAT_FNCT | SLS_UNCHANGED | US_UNCHANGED},//JM UNIT</v>
      </c>
    </row>
    <row r="1893" spans="1:1">
      <c r="A1893" s="168" t="str">
        <f>IF(AND(OR(SOURCE!A1893="",ISBLANK(SOURCE!A1893)),SOURCE!B1893&gt;0),IF(ISBLANK(SOURCE!C1893),"",SOURCE!C1893),
IF(SOURCE!B1893&lt;0,VLOOKUP(SOURCE!B1893,lookups!A$1:B$25,2,0),
  IF(ISBLANK(SOURCE!B1893),
    "",
    "/* "&amp;TEXT(SOURCE!B1893,"???0")&amp;" *"&amp;
      SOURCE!C1893&amp;", "&amp; IF(SOURCE!$O$2-LEN(SOURCE!C1893) &gt;= 0, REPT(" ",SOURCE!$O$2-LEN(SOURCE!C1893)), "")&amp;
      SOURCE!D1893&amp;", "&amp; IF(SOURCE!$P$2-LEN(SOURCE!D1893) &gt;= 0, REPT(" ",SOURCE!$P$2-LEN(SOURCE!D1893)), "")&amp;
      SOURCE!E1893&amp;", "&amp; IF(SOURCE!$Q$2-LEN(SOURCE!E1893) &gt;=0, REPT(" ",SOURCE!$Q$2-LEN(SOURCE!E1893)), "")&amp;
      SOURCE!F1893&amp;", "&amp; IF(SOURCE!$R$2-LEN(SOURCE!F1893) &gt;= 0, REPT(" ",SOURCE!$R$2-LEN(SOURCE!F1893)+2), "")&amp;"("&amp;
      SUBSTITUTE(TEXT(SOURCE!G1893,"??0"),"  ","")&amp;" &lt;&lt; TAM_MAX_BITS) |"&amp; IF(SOURCE!$S$2-3 &gt;= 0, REPT(" ",SOURCE!$S$2-5+4+1-1-LEN(SUBSTITUTE(SUBSTITUTE(TEXT(SOURCE!H1893,"????0"),"  ","")," ",""))), "")&amp;
      SUBSTITUTE(SUBSTITUTE(TEXT(SOURCE!H1893,"????0"),"  ","")," ","")&amp;","&amp; IF(SOURCE!$T$2-3 &gt;= 0, REPT(" ",SOURCE!$T$2-3-5), "")&amp;
      SOURCE!I1893&amp;" | "&amp; IF(SOURCE!$U$2-LEN(SOURCE!I1893) &gt;= 0, REPT(" ",SOURCE!$U$2-LEN(SOURCE!I1893)), "")&amp;
      SOURCE!J1893&amp;      IF(SOURCE!$V$2-LEN(SOURCE!J1893) &gt;= 0, REPT(" ",SOURCE!$V$2-LEN(SOURCE!J1893)), "")&amp;
  " | "&amp; SOURCE!K1893&amp;      IF(SOURCE!$X$2-LEN(SOURCE!K1893) &gt;= 0, REPT(" ",SOURCE!$X$2-LEN(SOURCE!K1893)), "")&amp;
      "},"&amp;IF(SOURCE!L1893&lt;&gt;"",""&amp;SOURCE!L1893,"")
 )
)
)</f>
        <v>/* 1847 */  { fnRound2,                    NOPARAM,                     "ROUND",                                       "ROUND",                                       (0 &lt;&lt; TAM_MAX_BITS) |     0, CAT_FNCT | SLS_ENABLED   | US_ENABLED  },</v>
      </c>
    </row>
    <row r="1894" spans="1:1">
      <c r="A1894" s="168" t="str">
        <f>IF(AND(OR(SOURCE!A1894="",ISBLANK(SOURCE!A1894)),SOURCE!B1894&gt;0),IF(ISBLANK(SOURCE!C1894),"",SOURCE!C1894),
IF(SOURCE!B1894&lt;0,VLOOKUP(SOURCE!B1894,lookups!A$1:B$25,2,0),
  IF(ISBLANK(SOURCE!B1894),
    "",
    "/* "&amp;TEXT(SOURCE!B1894,"???0")&amp;" *"&amp;
      SOURCE!C1894&amp;", "&amp; IF(SOURCE!$O$2-LEN(SOURCE!C1894) &gt;= 0, REPT(" ",SOURCE!$O$2-LEN(SOURCE!C1894)), "")&amp;
      SOURCE!D1894&amp;", "&amp; IF(SOURCE!$P$2-LEN(SOURCE!D1894) &gt;= 0, REPT(" ",SOURCE!$P$2-LEN(SOURCE!D1894)), "")&amp;
      SOURCE!E1894&amp;", "&amp; IF(SOURCE!$Q$2-LEN(SOURCE!E1894) &gt;=0, REPT(" ",SOURCE!$Q$2-LEN(SOURCE!E1894)), "")&amp;
      SOURCE!F1894&amp;", "&amp; IF(SOURCE!$R$2-LEN(SOURCE!F1894) &gt;= 0, REPT(" ",SOURCE!$R$2-LEN(SOURCE!F1894)+2), "")&amp;"("&amp;
      SUBSTITUTE(TEXT(SOURCE!G1894,"??0"),"  ","")&amp;" &lt;&lt; TAM_MAX_BITS) |"&amp; IF(SOURCE!$S$2-3 &gt;= 0, REPT(" ",SOURCE!$S$2-5+4+1-1-LEN(SUBSTITUTE(SUBSTITUTE(TEXT(SOURCE!H1894,"????0"),"  ","")," ",""))), "")&amp;
      SUBSTITUTE(SUBSTITUTE(TEXT(SOURCE!H1894,"????0"),"  ","")," ","")&amp;","&amp; IF(SOURCE!$T$2-3 &gt;= 0, REPT(" ",SOURCE!$T$2-3-5), "")&amp;
      SOURCE!I1894&amp;" | "&amp; IF(SOURCE!$U$2-LEN(SOURCE!I1894) &gt;= 0, REPT(" ",SOURCE!$U$2-LEN(SOURCE!I1894)), "")&amp;
      SOURCE!J1894&amp;      IF(SOURCE!$V$2-LEN(SOURCE!J1894) &gt;= 0, REPT(" ",SOURCE!$V$2-LEN(SOURCE!J1894)), "")&amp;
  " | "&amp; SOURCE!K1894&amp;      IF(SOURCE!$X$2-LEN(SOURCE!K1894) &gt;= 0, REPT(" ",SOURCE!$X$2-LEN(SOURCE!K1894)), "")&amp;
      "},"&amp;IF(SOURCE!L1894&lt;&gt;"",""&amp;SOURCE!L1894,"")
 )
)
)</f>
        <v>/* 1848 */  { fnRoundi2,                   NOPARAM,                     "ROUNDI",                                      "ROUNDI",                                      (0 &lt;&lt; TAM_MAX_BITS) |     0, CAT_FNCT | SLS_ENABLED   | US_ENABLED  },</v>
      </c>
    </row>
    <row r="1895" spans="1:1">
      <c r="A1895" s="168" t="str">
        <f>IF(AND(OR(SOURCE!A1895="",ISBLANK(SOURCE!A1895)),SOURCE!B1895&gt;0),IF(ISBLANK(SOURCE!C1895),"",SOURCE!C1895),
IF(SOURCE!B1895&lt;0,VLOOKUP(SOURCE!B1895,lookups!A$1:B$25,2,0),
  IF(ISBLANK(SOURCE!B1895),
    "",
    "/* "&amp;TEXT(SOURCE!B1895,"???0")&amp;" *"&amp;
      SOURCE!C1895&amp;", "&amp; IF(SOURCE!$O$2-LEN(SOURCE!C1895) &gt;= 0, REPT(" ",SOURCE!$O$2-LEN(SOURCE!C1895)), "")&amp;
      SOURCE!D1895&amp;", "&amp; IF(SOURCE!$P$2-LEN(SOURCE!D1895) &gt;= 0, REPT(" ",SOURCE!$P$2-LEN(SOURCE!D1895)), "")&amp;
      SOURCE!E1895&amp;", "&amp; IF(SOURCE!$Q$2-LEN(SOURCE!E1895) &gt;=0, REPT(" ",SOURCE!$Q$2-LEN(SOURCE!E1895)), "")&amp;
      SOURCE!F1895&amp;", "&amp; IF(SOURCE!$R$2-LEN(SOURCE!F1895) &gt;= 0, REPT(" ",SOURCE!$R$2-LEN(SOURCE!F1895)+2), "")&amp;"("&amp;
      SUBSTITUTE(TEXT(SOURCE!G1895,"??0"),"  ","")&amp;" &lt;&lt; TAM_MAX_BITS) |"&amp; IF(SOURCE!$S$2-3 &gt;= 0, REPT(" ",SOURCE!$S$2-5+4+1-1-LEN(SUBSTITUTE(SUBSTITUTE(TEXT(SOURCE!H1895,"????0"),"  ","")," ",""))), "")&amp;
      SUBSTITUTE(SUBSTITUTE(TEXT(SOURCE!H1895,"????0"),"  ","")," ","")&amp;","&amp; IF(SOURCE!$T$2-3 &gt;= 0, REPT(" ",SOURCE!$T$2-3-5), "")&amp;
      SOURCE!I1895&amp;" | "&amp; IF(SOURCE!$U$2-LEN(SOURCE!I1895) &gt;= 0, REPT(" ",SOURCE!$U$2-LEN(SOURCE!I1895)), "")&amp;
      SOURCE!J1895&amp;      IF(SOURCE!$V$2-LEN(SOURCE!J1895) &gt;= 0, REPT(" ",SOURCE!$V$2-LEN(SOURCE!J1895)), "")&amp;
  " | "&amp; SOURCE!K1895&amp;      IF(SOURCE!$X$2-LEN(SOURCE!K1895) &gt;= 0, REPT(" ",SOURCE!$X$2-LEN(SOURCE!K1895)), "")&amp;
      "},"&amp;IF(SOURCE!L1895&lt;&gt;"",""&amp;SOURCE!L1895,"")
 )
)
)</f>
        <v>/* 1849 */  { fn_cnst_op_a,                NOPARAM,                     "op_a",                                        "a",                                           (0 &lt;&lt; TAM_MAX_BITS) |     0, CAT_FNCT | SLS_ENABLED   | US_ENABLED  },//JM Operator a</v>
      </c>
    </row>
    <row r="1896" spans="1:1">
      <c r="A1896" s="168" t="str">
        <f>IF(AND(OR(SOURCE!A1896="",ISBLANK(SOURCE!A1896)),SOURCE!B1896&gt;0),IF(ISBLANK(SOURCE!C1896),"",SOURCE!C1896),
IF(SOURCE!B1896&lt;0,VLOOKUP(SOURCE!B1896,lookups!A$1:B$25,2,0),
  IF(ISBLANK(SOURCE!B1896),
    "",
    "/* "&amp;TEXT(SOURCE!B1896,"???0")&amp;" *"&amp;
      SOURCE!C1896&amp;", "&amp; IF(SOURCE!$O$2-LEN(SOURCE!C1896) &gt;= 0, REPT(" ",SOURCE!$O$2-LEN(SOURCE!C1896)), "")&amp;
      SOURCE!D1896&amp;", "&amp; IF(SOURCE!$P$2-LEN(SOURCE!D1896) &gt;= 0, REPT(" ",SOURCE!$P$2-LEN(SOURCE!D1896)), "")&amp;
      SOURCE!E1896&amp;", "&amp; IF(SOURCE!$Q$2-LEN(SOURCE!E1896) &gt;=0, REPT(" ",SOURCE!$Q$2-LEN(SOURCE!E1896)), "")&amp;
      SOURCE!F1896&amp;", "&amp; IF(SOURCE!$R$2-LEN(SOURCE!F1896) &gt;= 0, REPT(" ",SOURCE!$R$2-LEN(SOURCE!F1896)+2), "")&amp;"("&amp;
      SUBSTITUTE(TEXT(SOURCE!G1896,"??0"),"  ","")&amp;" &lt;&lt; TAM_MAX_BITS) |"&amp; IF(SOURCE!$S$2-3 &gt;= 0, REPT(" ",SOURCE!$S$2-5+4+1-1-LEN(SUBSTITUTE(SUBSTITUTE(TEXT(SOURCE!H1896,"????0"),"  ","")," ",""))), "")&amp;
      SUBSTITUTE(SUBSTITUTE(TEXT(SOURCE!H1896,"????0"),"  ","")," ","")&amp;","&amp; IF(SOURCE!$T$2-3 &gt;= 0, REPT(" ",SOURCE!$T$2-3-5), "")&amp;
      SOURCE!I1896&amp;" | "&amp; IF(SOURCE!$U$2-LEN(SOURCE!I1896) &gt;= 0, REPT(" ",SOURCE!$U$2-LEN(SOURCE!I1896)), "")&amp;
      SOURCE!J1896&amp;      IF(SOURCE!$V$2-LEN(SOURCE!J1896) &gt;= 0, REPT(" ",SOURCE!$V$2-LEN(SOURCE!J1896)), "")&amp;
  " | "&amp; SOURCE!K1896&amp;      IF(SOURCE!$X$2-LEN(SOURCE!K1896) &gt;= 0, REPT(" ",SOURCE!$X$2-LEN(SOURCE!K1896)), "")&amp;
      "},"&amp;IF(SOURCE!L1896&lt;&gt;"",""&amp;SOURCE!L1896,"")
 )
)
)</f>
        <v>/* 1850 */  { fn_cnst_op_aa,               NOPARAM,                     "op_a" STD_SUP_2,                              "a" STD_SUP_2,                                 (0 &lt;&lt; TAM_MAX_BITS) |     0, CAT_FNCT | SLS_ENABLED   | US_ENABLED  },//JM Operator a.a</v>
      </c>
    </row>
    <row r="1897" spans="1:1">
      <c r="A1897" s="168" t="str">
        <f>IF(AND(OR(SOURCE!A1897="",ISBLANK(SOURCE!A1897)),SOURCE!B1897&gt;0),IF(ISBLANK(SOURCE!C1897),"",SOURCE!C1897),
IF(SOURCE!B1897&lt;0,VLOOKUP(SOURCE!B1897,lookups!A$1:B$25,2,0),
  IF(ISBLANK(SOURCE!B1897),
    "",
    "/* "&amp;TEXT(SOURCE!B1897,"???0")&amp;" *"&amp;
      SOURCE!C1897&amp;", "&amp; IF(SOURCE!$O$2-LEN(SOURCE!C1897) &gt;= 0, REPT(" ",SOURCE!$O$2-LEN(SOURCE!C1897)), "")&amp;
      SOURCE!D1897&amp;", "&amp; IF(SOURCE!$P$2-LEN(SOURCE!D1897) &gt;= 0, REPT(" ",SOURCE!$P$2-LEN(SOURCE!D1897)), "")&amp;
      SOURCE!E1897&amp;", "&amp; IF(SOURCE!$Q$2-LEN(SOURCE!E1897) &gt;=0, REPT(" ",SOURCE!$Q$2-LEN(SOURCE!E1897)), "")&amp;
      SOURCE!F1897&amp;", "&amp; IF(SOURCE!$R$2-LEN(SOURCE!F1897) &gt;= 0, REPT(" ",SOURCE!$R$2-LEN(SOURCE!F1897)+2), "")&amp;"("&amp;
      SUBSTITUTE(TEXT(SOURCE!G1897,"??0"),"  ","")&amp;" &lt;&lt; TAM_MAX_BITS) |"&amp; IF(SOURCE!$S$2-3 &gt;= 0, REPT(" ",SOURCE!$S$2-5+4+1-1-LEN(SUBSTITUTE(SUBSTITUTE(TEXT(SOURCE!H1897,"????0"),"  ","")," ",""))), "")&amp;
      SUBSTITUTE(SUBSTITUTE(TEXT(SOURCE!H1897,"????0"),"  ","")," ","")&amp;","&amp; IF(SOURCE!$T$2-3 &gt;= 0, REPT(" ",SOURCE!$T$2-3-5), "")&amp;
      SOURCE!I1897&amp;" | "&amp; IF(SOURCE!$U$2-LEN(SOURCE!I1897) &gt;= 0, REPT(" ",SOURCE!$U$2-LEN(SOURCE!I1897)), "")&amp;
      SOURCE!J1897&amp;      IF(SOURCE!$V$2-LEN(SOURCE!J1897) &gt;= 0, REPT(" ",SOURCE!$V$2-LEN(SOURCE!J1897)), "")&amp;
  " | "&amp; SOURCE!K1897&amp;      IF(SOURCE!$X$2-LEN(SOURCE!K1897) &gt;= 0, REPT(" ",SOURCE!$X$2-LEN(SOURCE!K1897)), "")&amp;
      "},"&amp;IF(SOURCE!L1897&lt;&gt;"",""&amp;SOURCE!L1897,"")
 )
)
)</f>
        <v>/* 1851 */  { fn_cnst_op_j,                NOPARAM,                     "op_j",                                        "j",                                           (0 &lt;&lt; TAM_MAX_BITS) |     0, CAT_FNCT | SLS_ENABLED   | US_ENABLED  },//JM Operator j</v>
      </c>
    </row>
    <row r="1898" spans="1:1">
      <c r="A1898" s="168" t="str">
        <f>IF(AND(OR(SOURCE!A1898="",ISBLANK(SOURCE!A1898)),SOURCE!B1898&gt;0),IF(ISBLANK(SOURCE!C1898),"",SOURCE!C1898),
IF(SOURCE!B1898&lt;0,VLOOKUP(SOURCE!B1898,lookups!A$1:B$25,2,0),
  IF(ISBLANK(SOURCE!B1898),
    "",
    "/* "&amp;TEXT(SOURCE!B1898,"???0")&amp;" *"&amp;
      SOURCE!C1898&amp;", "&amp; IF(SOURCE!$O$2-LEN(SOURCE!C1898) &gt;= 0, REPT(" ",SOURCE!$O$2-LEN(SOURCE!C1898)), "")&amp;
      SOURCE!D1898&amp;", "&amp; IF(SOURCE!$P$2-LEN(SOURCE!D1898) &gt;= 0, REPT(" ",SOURCE!$P$2-LEN(SOURCE!D1898)), "")&amp;
      SOURCE!E1898&amp;", "&amp; IF(SOURCE!$Q$2-LEN(SOURCE!E1898) &gt;=0, REPT(" ",SOURCE!$Q$2-LEN(SOURCE!E1898)), "")&amp;
      SOURCE!F1898&amp;", "&amp; IF(SOURCE!$R$2-LEN(SOURCE!F1898) &gt;= 0, REPT(" ",SOURCE!$R$2-LEN(SOURCE!F1898)+2), "")&amp;"("&amp;
      SUBSTITUTE(TEXT(SOURCE!G1898,"??0"),"  ","")&amp;" &lt;&lt; TAM_MAX_BITS) |"&amp; IF(SOURCE!$S$2-3 &gt;= 0, REPT(" ",SOURCE!$S$2-5+4+1-1-LEN(SUBSTITUTE(SUBSTITUTE(TEXT(SOURCE!H1898,"????0"),"  ","")," ",""))), "")&amp;
      SUBSTITUTE(SUBSTITUTE(TEXT(SOURCE!H1898,"????0"),"  ","")," ","")&amp;","&amp; IF(SOURCE!$T$2-3 &gt;= 0, REPT(" ",SOURCE!$T$2-3-5), "")&amp;
      SOURCE!I1898&amp;" | "&amp; IF(SOURCE!$U$2-LEN(SOURCE!I1898) &gt;= 0, REPT(" ",SOURCE!$U$2-LEN(SOURCE!I1898)), "")&amp;
      SOURCE!J1898&amp;      IF(SOURCE!$V$2-LEN(SOURCE!J1898) &gt;= 0, REPT(" ",SOURCE!$V$2-LEN(SOURCE!J1898)), "")&amp;
  " | "&amp; SOURCE!K1898&amp;      IF(SOURCE!$X$2-LEN(SOURCE!K1898) &gt;= 0, REPT(" ",SOURCE!$X$2-LEN(SOURCE!K1898)), "")&amp;
      "},"&amp;IF(SOURCE!L1898&lt;&gt;"",""&amp;SOURCE!L1898,"")
 )
)
)</f>
        <v>/* 1852 */  { fnJM,                        7,                           "Y" STD_SPACE_3_PER_EM STD_RIGHT_ARROW STD_SPACE_3_PER_EM STD_DELTA, "Y" STD_SPACE_3_PER_EM STD_RIGHT_ARROW STD_SPACE_3_PER_EM STD_DELTA, (0 &lt;&lt; TAM_MAX_BITS) |     0, CAT_FNCT | SLS_ENABLED   | US_UNCHANGED},//JM EE</v>
      </c>
    </row>
    <row r="1899" spans="1:1">
      <c r="A1899" s="168" t="str">
        <f>IF(AND(OR(SOURCE!A1899="",ISBLANK(SOURCE!A1899)),SOURCE!B1899&gt;0),IF(ISBLANK(SOURCE!C1899),"",SOURCE!C1899),
IF(SOURCE!B1899&lt;0,VLOOKUP(SOURCE!B1899,lookups!A$1:B$25,2,0),
  IF(ISBLANK(SOURCE!B1899),
    "",
    "/* "&amp;TEXT(SOURCE!B1899,"???0")&amp;" *"&amp;
      SOURCE!C1899&amp;", "&amp; IF(SOURCE!$O$2-LEN(SOURCE!C1899) &gt;= 0, REPT(" ",SOURCE!$O$2-LEN(SOURCE!C1899)), "")&amp;
      SOURCE!D1899&amp;", "&amp; IF(SOURCE!$P$2-LEN(SOURCE!D1899) &gt;= 0, REPT(" ",SOURCE!$P$2-LEN(SOURCE!D1899)), "")&amp;
      SOURCE!E1899&amp;", "&amp; IF(SOURCE!$Q$2-LEN(SOURCE!E1899) &gt;=0, REPT(" ",SOURCE!$Q$2-LEN(SOURCE!E1899)), "")&amp;
      SOURCE!F1899&amp;", "&amp; IF(SOURCE!$R$2-LEN(SOURCE!F1899) &gt;= 0, REPT(" ",SOURCE!$R$2-LEN(SOURCE!F1899)+2), "")&amp;"("&amp;
      SUBSTITUTE(TEXT(SOURCE!G1899,"??0"),"  ","")&amp;" &lt;&lt; TAM_MAX_BITS) |"&amp; IF(SOURCE!$S$2-3 &gt;= 0, REPT(" ",SOURCE!$S$2-5+4+1-1-LEN(SUBSTITUTE(SUBSTITUTE(TEXT(SOURCE!H1899,"????0"),"  ","")," ",""))), "")&amp;
      SUBSTITUTE(SUBSTITUTE(TEXT(SOURCE!H1899,"????0"),"  ","")," ","")&amp;","&amp; IF(SOURCE!$T$2-3 &gt;= 0, REPT(" ",SOURCE!$T$2-3-5), "")&amp;
      SOURCE!I1899&amp;" | "&amp; IF(SOURCE!$U$2-LEN(SOURCE!I1899) &gt;= 0, REPT(" ",SOURCE!$U$2-LEN(SOURCE!I1899)), "")&amp;
      SOURCE!J1899&amp;      IF(SOURCE!$V$2-LEN(SOURCE!J1899) &gt;= 0, REPT(" ",SOURCE!$V$2-LEN(SOURCE!J1899)), "")&amp;
  " | "&amp; SOURCE!K1899&amp;      IF(SOURCE!$X$2-LEN(SOURCE!K1899) &gt;= 0, REPT(" ",SOURCE!$X$2-LEN(SOURCE!K1899)), "")&amp;
      "},"&amp;IF(SOURCE!L1899&lt;&gt;"",""&amp;SOURCE!L1899,"")
 )
)
)</f>
        <v>/* 1853 */  { fnJM,                        6,                           STD_DELTA STD_SPACE_3_PER_EM STD_RIGHT_ARROW STD_SPACE_3_PER_EM "Y", STD_DELTA STD_SPACE_3_PER_EM STD_RIGHT_ARROW STD_SPACE_3_PER_EM "Y", (0 &lt;&lt; TAM_MAX_BITS) |     0, CAT_FNCT | SLS_ENABLED   | US_ENABLED  },//JM EE</v>
      </c>
    </row>
    <row r="1900" spans="1:1">
      <c r="A1900" s="168" t="str">
        <f>IF(AND(OR(SOURCE!A1900="",ISBLANK(SOURCE!A1900)),SOURCE!B1900&gt;0),IF(ISBLANK(SOURCE!C1900),"",SOURCE!C1900),
IF(SOURCE!B1900&lt;0,VLOOKUP(SOURCE!B1900,lookups!A$1:B$25,2,0),
  IF(ISBLANK(SOURCE!B1900),
    "",
    "/* "&amp;TEXT(SOURCE!B1900,"???0")&amp;" *"&amp;
      SOURCE!C1900&amp;", "&amp; IF(SOURCE!$O$2-LEN(SOURCE!C1900) &gt;= 0, REPT(" ",SOURCE!$O$2-LEN(SOURCE!C1900)), "")&amp;
      SOURCE!D1900&amp;", "&amp; IF(SOURCE!$P$2-LEN(SOURCE!D1900) &gt;= 0, REPT(" ",SOURCE!$P$2-LEN(SOURCE!D1900)), "")&amp;
      SOURCE!E1900&amp;", "&amp; IF(SOURCE!$Q$2-LEN(SOURCE!E1900) &gt;=0, REPT(" ",SOURCE!$Q$2-LEN(SOURCE!E1900)), "")&amp;
      SOURCE!F1900&amp;", "&amp; IF(SOURCE!$R$2-LEN(SOURCE!F1900) &gt;= 0, REPT(" ",SOURCE!$R$2-LEN(SOURCE!F1900)+2), "")&amp;"("&amp;
      SUBSTITUTE(TEXT(SOURCE!G1900,"??0"),"  ","")&amp;" &lt;&lt; TAM_MAX_BITS) |"&amp; IF(SOURCE!$S$2-3 &gt;= 0, REPT(" ",SOURCE!$S$2-5+4+1-1-LEN(SUBSTITUTE(SUBSTITUTE(TEXT(SOURCE!H1900,"????0"),"  ","")," ",""))), "")&amp;
      SUBSTITUTE(SUBSTITUTE(TEXT(SOURCE!H1900,"????0"),"  ","")," ","")&amp;","&amp; IF(SOURCE!$T$2-3 &gt;= 0, REPT(" ",SOURCE!$T$2-3-5), "")&amp;
      SOURCE!I1900&amp;" | "&amp; IF(SOURCE!$U$2-LEN(SOURCE!I1900) &gt;= 0, REPT(" ",SOURCE!$U$2-LEN(SOURCE!I1900)), "")&amp;
      SOURCE!J1900&amp;      IF(SOURCE!$V$2-LEN(SOURCE!J1900) &gt;= 0, REPT(" ",SOURCE!$V$2-LEN(SOURCE!J1900)), "")&amp;
  " | "&amp; SOURCE!K1900&amp;      IF(SOURCE!$X$2-LEN(SOURCE!K1900) &gt;= 0, REPT(" ",SOURCE!$X$2-LEN(SOURCE!K1900)), "")&amp;
      "},"&amp;IF(SOURCE!L1900&lt;&gt;"",""&amp;SOURCE!L1900,"")
 )
)
)</f>
        <v>/* 1854 */  { fnJM,                        9,                           "AtoSYM",                                      STD_RIGHT_ARROW STD_SPACE_3_PER_EM "012",      (0 &lt;&lt; TAM_MAX_BITS) |     0, CAT_FNCT | SLS_ENABLED   | US_ENABLED  },//JM EE</v>
      </c>
    </row>
    <row r="1901" spans="1:1">
      <c r="A1901" s="168" t="str">
        <f>IF(AND(OR(SOURCE!A1901="",ISBLANK(SOURCE!A1901)),SOURCE!B1901&gt;0),IF(ISBLANK(SOURCE!C1901),"",SOURCE!C1901),
IF(SOURCE!B1901&lt;0,VLOOKUP(SOURCE!B1901,lookups!A$1:B$25,2,0),
  IF(ISBLANK(SOURCE!B1901),
    "",
    "/* "&amp;TEXT(SOURCE!B1901,"???0")&amp;" *"&amp;
      SOURCE!C1901&amp;", "&amp; IF(SOURCE!$O$2-LEN(SOURCE!C1901) &gt;= 0, REPT(" ",SOURCE!$O$2-LEN(SOURCE!C1901)), "")&amp;
      SOURCE!D1901&amp;", "&amp; IF(SOURCE!$P$2-LEN(SOURCE!D1901) &gt;= 0, REPT(" ",SOURCE!$P$2-LEN(SOURCE!D1901)), "")&amp;
      SOURCE!E1901&amp;", "&amp; IF(SOURCE!$Q$2-LEN(SOURCE!E1901) &gt;=0, REPT(" ",SOURCE!$Q$2-LEN(SOURCE!E1901)), "")&amp;
      SOURCE!F1901&amp;", "&amp; IF(SOURCE!$R$2-LEN(SOURCE!F1901) &gt;= 0, REPT(" ",SOURCE!$R$2-LEN(SOURCE!F1901)+2), "")&amp;"("&amp;
      SUBSTITUTE(TEXT(SOURCE!G1901,"??0"),"  ","")&amp;" &lt;&lt; TAM_MAX_BITS) |"&amp; IF(SOURCE!$S$2-3 &gt;= 0, REPT(" ",SOURCE!$S$2-5+4+1-1-LEN(SUBSTITUTE(SUBSTITUTE(TEXT(SOURCE!H1901,"????0"),"  ","")," ",""))), "")&amp;
      SUBSTITUTE(SUBSTITUTE(TEXT(SOURCE!H1901,"????0"),"  ","")," ","")&amp;","&amp; IF(SOURCE!$T$2-3 &gt;= 0, REPT(" ",SOURCE!$T$2-3-5), "")&amp;
      SOURCE!I1901&amp;" | "&amp; IF(SOURCE!$U$2-LEN(SOURCE!I1901) &gt;= 0, REPT(" ",SOURCE!$U$2-LEN(SOURCE!I1901)), "")&amp;
      SOURCE!J1901&amp;      IF(SOURCE!$V$2-LEN(SOURCE!J1901) &gt;= 0, REPT(" ",SOURCE!$V$2-LEN(SOURCE!J1901)), "")&amp;
  " | "&amp; SOURCE!K1901&amp;      IF(SOURCE!$X$2-LEN(SOURCE!K1901) &gt;= 0, REPT(" ",SOURCE!$X$2-LEN(SOURCE!K1901)), "")&amp;
      "},"&amp;IF(SOURCE!L1901&lt;&gt;"",""&amp;SOURCE!L1901,"")
 )
)
)</f>
        <v>/* 1855 */  { fnJM,                        8,                           "SYMtoA",                                      STD_RIGHT_ARROW STD_SPACE_3_PER_EM "abc",      (0 &lt;&lt; TAM_MAX_BITS) |     0, CAT_FNCT | SLS_ENABLED   | US_ENABLED  },//JM EE</v>
      </c>
    </row>
    <row r="1902" spans="1:1">
      <c r="A1902" s="168" t="str">
        <f>IF(AND(OR(SOURCE!A1902="",ISBLANK(SOURCE!A1902)),SOURCE!B1902&gt;0),IF(ISBLANK(SOURCE!C1902),"",SOURCE!C1902),
IF(SOURCE!B1902&lt;0,VLOOKUP(SOURCE!B1902,lookups!A$1:B$25,2,0),
  IF(ISBLANK(SOURCE!B1902),
    "",
    "/* "&amp;TEXT(SOURCE!B1902,"???0")&amp;" *"&amp;
      SOURCE!C1902&amp;", "&amp; IF(SOURCE!$O$2-LEN(SOURCE!C1902) &gt;= 0, REPT(" ",SOURCE!$O$2-LEN(SOURCE!C1902)), "")&amp;
      SOURCE!D1902&amp;", "&amp; IF(SOURCE!$P$2-LEN(SOURCE!D1902) &gt;= 0, REPT(" ",SOURCE!$P$2-LEN(SOURCE!D1902)), "")&amp;
      SOURCE!E1902&amp;", "&amp; IF(SOURCE!$Q$2-LEN(SOURCE!E1902) &gt;=0, REPT(" ",SOURCE!$Q$2-LEN(SOURCE!E1902)), "")&amp;
      SOURCE!F1902&amp;", "&amp; IF(SOURCE!$R$2-LEN(SOURCE!F1902) &gt;= 0, REPT(" ",SOURCE!$R$2-LEN(SOURCE!F1902)+2), "")&amp;"("&amp;
      SUBSTITUTE(TEXT(SOURCE!G1902,"??0"),"  ","")&amp;" &lt;&lt; TAM_MAX_BITS) |"&amp; IF(SOURCE!$S$2-3 &gt;= 0, REPT(" ",SOURCE!$S$2-5+4+1-1-LEN(SUBSTITUTE(SUBSTITUTE(TEXT(SOURCE!H1902,"????0"),"  ","")," ",""))), "")&amp;
      SUBSTITUTE(SUBSTITUTE(TEXT(SOURCE!H1902,"????0"),"  ","")," ","")&amp;","&amp; IF(SOURCE!$T$2-3 &gt;= 0, REPT(" ",SOURCE!$T$2-3-5), "")&amp;
      SOURCE!I1902&amp;" | "&amp; IF(SOURCE!$U$2-LEN(SOURCE!I1902) &gt;= 0, REPT(" ",SOURCE!$U$2-LEN(SOURCE!I1902)), "")&amp;
      SOURCE!J1902&amp;      IF(SOURCE!$V$2-LEN(SOURCE!J1902) &gt;= 0, REPT(" ",SOURCE!$V$2-LEN(SOURCE!J1902)), "")&amp;
  " | "&amp; SOURCE!K1902&amp;      IF(SOURCE!$X$2-LEN(SOURCE!K1902) &gt;= 0, REPT(" ",SOURCE!$X$2-LEN(SOURCE!K1902)), "")&amp;
      "},"&amp;IF(SOURCE!L1902&lt;&gt;"",""&amp;SOURCE!L1902,"")
 )
)
)</f>
        <v>/* 1856 */  { fnJM,                        10,                          "e^" STD_THETA "j",                            "e^" STD_THETA "j",                            (0 &lt;&lt; TAM_MAX_BITS) |     0, CAT_FNCT | SLS_ENABLED   | US_ENABLED  },//JM EE</v>
      </c>
    </row>
    <row r="1903" spans="1:1">
      <c r="A1903" s="168" t="str">
        <f>IF(AND(OR(SOURCE!A1903="",ISBLANK(SOURCE!A1903)),SOURCE!B1903&gt;0),IF(ISBLANK(SOURCE!C1903),"",SOURCE!C1903),
IF(SOURCE!B1903&lt;0,VLOOKUP(SOURCE!B1903,lookups!A$1:B$25,2,0),
  IF(ISBLANK(SOURCE!B1903),
    "",
    "/* "&amp;TEXT(SOURCE!B1903,"???0")&amp;" *"&amp;
      SOURCE!C1903&amp;", "&amp; IF(SOURCE!$O$2-LEN(SOURCE!C1903) &gt;= 0, REPT(" ",SOURCE!$O$2-LEN(SOURCE!C1903)), "")&amp;
      SOURCE!D1903&amp;", "&amp; IF(SOURCE!$P$2-LEN(SOURCE!D1903) &gt;= 0, REPT(" ",SOURCE!$P$2-LEN(SOURCE!D1903)), "")&amp;
      SOURCE!E1903&amp;", "&amp; IF(SOURCE!$Q$2-LEN(SOURCE!E1903) &gt;=0, REPT(" ",SOURCE!$Q$2-LEN(SOURCE!E1903)), "")&amp;
      SOURCE!F1903&amp;", "&amp; IF(SOURCE!$R$2-LEN(SOURCE!F1903) &gt;= 0, REPT(" ",SOURCE!$R$2-LEN(SOURCE!F1903)+2), "")&amp;"("&amp;
      SUBSTITUTE(TEXT(SOURCE!G1903,"??0"),"  ","")&amp;" &lt;&lt; TAM_MAX_BITS) |"&amp; IF(SOURCE!$S$2-3 &gt;= 0, REPT(" ",SOURCE!$S$2-5+4+1-1-LEN(SUBSTITUTE(SUBSTITUTE(TEXT(SOURCE!H1903,"????0"),"  ","")," ",""))), "")&amp;
      SUBSTITUTE(SUBSTITUTE(TEXT(SOURCE!H1903,"????0"),"  ","")," ","")&amp;","&amp; IF(SOURCE!$T$2-3 &gt;= 0, REPT(" ",SOURCE!$T$2-3-5), "")&amp;
      SOURCE!I1903&amp;" | "&amp; IF(SOURCE!$U$2-LEN(SOURCE!I1903) &gt;= 0, REPT(" ",SOURCE!$U$2-LEN(SOURCE!I1903)), "")&amp;
      SOURCE!J1903&amp;      IF(SOURCE!$V$2-LEN(SOURCE!J1903) &gt;= 0, REPT(" ",SOURCE!$V$2-LEN(SOURCE!J1903)), "")&amp;
  " | "&amp; SOURCE!K1903&amp;      IF(SOURCE!$X$2-LEN(SOURCE!K1903) &gt;= 0, REPT(" ",SOURCE!$X$2-LEN(SOURCE!K1903)), "")&amp;
      "},"&amp;IF(SOURCE!L1903&lt;&gt;"",""&amp;SOURCE!L1903,"")
 )
)
)</f>
        <v>/* 1857 */  { fnJM,                        11,                          "STO" STD_SPACE_3_PER_EM "3Z",                 "STO" STD_SPACE_3_PER_EM "3Z",                 (0 &lt;&lt; TAM_MAX_BITS) |     0, CAT_FNCT | SLS_ENABLED   | US_ENABLED  },//JM EE</v>
      </c>
    </row>
    <row r="1904" spans="1:1">
      <c r="A1904" s="168" t="str">
        <f>IF(AND(OR(SOURCE!A1904="",ISBLANK(SOURCE!A1904)),SOURCE!B1904&gt;0),IF(ISBLANK(SOURCE!C1904),"",SOURCE!C1904),
IF(SOURCE!B1904&lt;0,VLOOKUP(SOURCE!B1904,lookups!A$1:B$25,2,0),
  IF(ISBLANK(SOURCE!B1904),
    "",
    "/* "&amp;TEXT(SOURCE!B1904,"???0")&amp;" *"&amp;
      SOURCE!C1904&amp;", "&amp; IF(SOURCE!$O$2-LEN(SOURCE!C1904) &gt;= 0, REPT(" ",SOURCE!$O$2-LEN(SOURCE!C1904)), "")&amp;
      SOURCE!D1904&amp;", "&amp; IF(SOURCE!$P$2-LEN(SOURCE!D1904) &gt;= 0, REPT(" ",SOURCE!$P$2-LEN(SOURCE!D1904)), "")&amp;
      SOURCE!E1904&amp;", "&amp; IF(SOURCE!$Q$2-LEN(SOURCE!E1904) &gt;=0, REPT(" ",SOURCE!$Q$2-LEN(SOURCE!E1904)), "")&amp;
      SOURCE!F1904&amp;", "&amp; IF(SOURCE!$R$2-LEN(SOURCE!F1904) &gt;= 0, REPT(" ",SOURCE!$R$2-LEN(SOURCE!F1904)+2), "")&amp;"("&amp;
      SUBSTITUTE(TEXT(SOURCE!G1904,"??0"),"  ","")&amp;" &lt;&lt; TAM_MAX_BITS) |"&amp; IF(SOURCE!$S$2-3 &gt;= 0, REPT(" ",SOURCE!$S$2-5+4+1-1-LEN(SUBSTITUTE(SUBSTITUTE(TEXT(SOURCE!H1904,"????0"),"  ","")," ",""))), "")&amp;
      SUBSTITUTE(SUBSTITUTE(TEXT(SOURCE!H1904,"????0"),"  ","")," ","")&amp;","&amp; IF(SOURCE!$T$2-3 &gt;= 0, REPT(" ",SOURCE!$T$2-3-5), "")&amp;
      SOURCE!I1904&amp;" | "&amp; IF(SOURCE!$U$2-LEN(SOURCE!I1904) &gt;= 0, REPT(" ",SOURCE!$U$2-LEN(SOURCE!I1904)), "")&amp;
      SOURCE!J1904&amp;      IF(SOURCE!$V$2-LEN(SOURCE!J1904) &gt;= 0, REPT(" ",SOURCE!$V$2-LEN(SOURCE!J1904)), "")&amp;
  " | "&amp; SOURCE!K1904&amp;      IF(SOURCE!$X$2-LEN(SOURCE!K1904) &gt;= 0, REPT(" ",SOURCE!$X$2-LEN(SOURCE!K1904)), "")&amp;
      "},"&amp;IF(SOURCE!L1904&lt;&gt;"",""&amp;SOURCE!L1904,"")
 )
)
)</f>
        <v>/* 1858 */  { fnJM,                        12,                          "RCL" STD_SPACE_3_PER_EM "3Z",                 "RCL" STD_SPACE_3_PER_EM "3Z",                 (0 &lt;&lt; TAM_MAX_BITS) |     0, CAT_FNCT | SLS_ENABLED   | US_ENABLED  },//JM EE</v>
      </c>
    </row>
    <row r="1905" spans="1:1">
      <c r="A1905" s="168" t="str">
        <f>IF(AND(OR(SOURCE!A1905="",ISBLANK(SOURCE!A1905)),SOURCE!B1905&gt;0),IF(ISBLANK(SOURCE!C1905),"",SOURCE!C1905),
IF(SOURCE!B1905&lt;0,VLOOKUP(SOURCE!B1905,lookups!A$1:B$25,2,0),
  IF(ISBLANK(SOURCE!B1905),
    "",
    "/* "&amp;TEXT(SOURCE!B1905,"???0")&amp;" *"&amp;
      SOURCE!C1905&amp;", "&amp; IF(SOURCE!$O$2-LEN(SOURCE!C1905) &gt;= 0, REPT(" ",SOURCE!$O$2-LEN(SOURCE!C1905)), "")&amp;
      SOURCE!D1905&amp;", "&amp; IF(SOURCE!$P$2-LEN(SOURCE!D1905) &gt;= 0, REPT(" ",SOURCE!$P$2-LEN(SOURCE!D1905)), "")&amp;
      SOURCE!E1905&amp;", "&amp; IF(SOURCE!$Q$2-LEN(SOURCE!E1905) &gt;=0, REPT(" ",SOURCE!$Q$2-LEN(SOURCE!E1905)), "")&amp;
      SOURCE!F1905&amp;", "&amp; IF(SOURCE!$R$2-LEN(SOURCE!F1905) &gt;= 0, REPT(" ",SOURCE!$R$2-LEN(SOURCE!F1905)+2), "")&amp;"("&amp;
      SUBSTITUTE(TEXT(SOURCE!G1905,"??0"),"  ","")&amp;" &lt;&lt; TAM_MAX_BITS) |"&amp; IF(SOURCE!$S$2-3 &gt;= 0, REPT(" ",SOURCE!$S$2-5+4+1-1-LEN(SUBSTITUTE(SUBSTITUTE(TEXT(SOURCE!H1905,"????0"),"  ","")," ",""))), "")&amp;
      SUBSTITUTE(SUBSTITUTE(TEXT(SOURCE!H1905,"????0"),"  ","")," ","")&amp;","&amp; IF(SOURCE!$T$2-3 &gt;= 0, REPT(" ",SOURCE!$T$2-3-5), "")&amp;
      SOURCE!I1905&amp;" | "&amp; IF(SOURCE!$U$2-LEN(SOURCE!I1905) &gt;= 0, REPT(" ",SOURCE!$U$2-LEN(SOURCE!I1905)), "")&amp;
      SOURCE!J1905&amp;      IF(SOURCE!$V$2-LEN(SOURCE!J1905) &gt;= 0, REPT(" ",SOURCE!$V$2-LEN(SOURCE!J1905)), "")&amp;
  " | "&amp; SOURCE!K1905&amp;      IF(SOURCE!$X$2-LEN(SOURCE!K1905) &gt;= 0, REPT(" ",SOURCE!$X$2-LEN(SOURCE!K1905)), "")&amp;
      "},"&amp;IF(SOURCE!L1905&lt;&gt;"",""&amp;SOURCE!L1905,"")
 )
)
)</f>
        <v>/* 1859 */  { fnJM,                        13,                          "STO" STD_SPACE_3_PER_EM "3V",                 "STO" STD_SPACE_3_PER_EM "3V",                 (0 &lt;&lt; TAM_MAX_BITS) |     0, CAT_FNCT | SLS_ENABLED   | US_ENABLED  },//JM EE</v>
      </c>
    </row>
    <row r="1906" spans="1:1">
      <c r="A1906" s="168" t="str">
        <f>IF(AND(OR(SOURCE!A1906="",ISBLANK(SOURCE!A1906)),SOURCE!B1906&gt;0),IF(ISBLANK(SOURCE!C1906),"",SOURCE!C1906),
IF(SOURCE!B1906&lt;0,VLOOKUP(SOURCE!B1906,lookups!A$1:B$25,2,0),
  IF(ISBLANK(SOURCE!B1906),
    "",
    "/* "&amp;TEXT(SOURCE!B1906,"???0")&amp;" *"&amp;
      SOURCE!C1906&amp;", "&amp; IF(SOURCE!$O$2-LEN(SOURCE!C1906) &gt;= 0, REPT(" ",SOURCE!$O$2-LEN(SOURCE!C1906)), "")&amp;
      SOURCE!D1906&amp;", "&amp; IF(SOURCE!$P$2-LEN(SOURCE!D1906) &gt;= 0, REPT(" ",SOURCE!$P$2-LEN(SOURCE!D1906)), "")&amp;
      SOURCE!E1906&amp;", "&amp; IF(SOURCE!$Q$2-LEN(SOURCE!E1906) &gt;=0, REPT(" ",SOURCE!$Q$2-LEN(SOURCE!E1906)), "")&amp;
      SOURCE!F1906&amp;", "&amp; IF(SOURCE!$R$2-LEN(SOURCE!F1906) &gt;= 0, REPT(" ",SOURCE!$R$2-LEN(SOURCE!F1906)+2), "")&amp;"("&amp;
      SUBSTITUTE(TEXT(SOURCE!G1906,"??0"),"  ","")&amp;" &lt;&lt; TAM_MAX_BITS) |"&amp; IF(SOURCE!$S$2-3 &gt;= 0, REPT(" ",SOURCE!$S$2-5+4+1-1-LEN(SUBSTITUTE(SUBSTITUTE(TEXT(SOURCE!H1906,"????0"),"  ","")," ",""))), "")&amp;
      SUBSTITUTE(SUBSTITUTE(TEXT(SOURCE!H1906,"????0"),"  ","")," ","")&amp;","&amp; IF(SOURCE!$T$2-3 &gt;= 0, REPT(" ",SOURCE!$T$2-3-5), "")&amp;
      SOURCE!I1906&amp;" | "&amp; IF(SOURCE!$U$2-LEN(SOURCE!I1906) &gt;= 0, REPT(" ",SOURCE!$U$2-LEN(SOURCE!I1906)), "")&amp;
      SOURCE!J1906&amp;      IF(SOURCE!$V$2-LEN(SOURCE!J1906) &gt;= 0, REPT(" ",SOURCE!$V$2-LEN(SOURCE!J1906)), "")&amp;
  " | "&amp; SOURCE!K1906&amp;      IF(SOURCE!$X$2-LEN(SOURCE!K1906) &gt;= 0, REPT(" ",SOURCE!$X$2-LEN(SOURCE!K1906)), "")&amp;
      "},"&amp;IF(SOURCE!L1906&lt;&gt;"",""&amp;SOURCE!L1906,"")
 )
)
)</f>
        <v>/* 1860 */  { fnJM,                        14,                          "RCL" STD_SPACE_3_PER_EM "3V",                 "RCL" STD_SPACE_3_PER_EM "3V",                 (0 &lt;&lt; TAM_MAX_BITS) |     0, CAT_FNCT | SLS_ENABLED   | US_ENABLED  },//JM EE</v>
      </c>
    </row>
    <row r="1907" spans="1:1">
      <c r="A1907" s="168" t="str">
        <f>IF(AND(OR(SOURCE!A1907="",ISBLANK(SOURCE!A1907)),SOURCE!B1907&gt;0),IF(ISBLANK(SOURCE!C1907),"",SOURCE!C1907),
IF(SOURCE!B1907&lt;0,VLOOKUP(SOURCE!B1907,lookups!A$1:B$25,2,0),
  IF(ISBLANK(SOURCE!B1907),
    "",
    "/* "&amp;TEXT(SOURCE!B1907,"???0")&amp;" *"&amp;
      SOURCE!C1907&amp;", "&amp; IF(SOURCE!$O$2-LEN(SOURCE!C1907) &gt;= 0, REPT(" ",SOURCE!$O$2-LEN(SOURCE!C1907)), "")&amp;
      SOURCE!D1907&amp;", "&amp; IF(SOURCE!$P$2-LEN(SOURCE!D1907) &gt;= 0, REPT(" ",SOURCE!$P$2-LEN(SOURCE!D1907)), "")&amp;
      SOURCE!E1907&amp;", "&amp; IF(SOURCE!$Q$2-LEN(SOURCE!E1907) &gt;=0, REPT(" ",SOURCE!$Q$2-LEN(SOURCE!E1907)), "")&amp;
      SOURCE!F1907&amp;", "&amp; IF(SOURCE!$R$2-LEN(SOURCE!F1907) &gt;= 0, REPT(" ",SOURCE!$R$2-LEN(SOURCE!F1907)+2), "")&amp;"("&amp;
      SUBSTITUTE(TEXT(SOURCE!G1907,"??0"),"  ","")&amp;" &lt;&lt; TAM_MAX_BITS) |"&amp; IF(SOURCE!$S$2-3 &gt;= 0, REPT(" ",SOURCE!$S$2-5+4+1-1-LEN(SUBSTITUTE(SUBSTITUTE(TEXT(SOURCE!H1907,"????0"),"  ","")," ",""))), "")&amp;
      SUBSTITUTE(SUBSTITUTE(TEXT(SOURCE!H1907,"????0"),"  ","")," ","")&amp;","&amp; IF(SOURCE!$T$2-3 &gt;= 0, REPT(" ",SOURCE!$T$2-3-5), "")&amp;
      SOURCE!I1907&amp;" | "&amp; IF(SOURCE!$U$2-LEN(SOURCE!I1907) &gt;= 0, REPT(" ",SOURCE!$U$2-LEN(SOURCE!I1907)), "")&amp;
      SOURCE!J1907&amp;      IF(SOURCE!$V$2-LEN(SOURCE!J1907) &gt;= 0, REPT(" ",SOURCE!$V$2-LEN(SOURCE!J1907)), "")&amp;
  " | "&amp; SOURCE!K1907&amp;      IF(SOURCE!$X$2-LEN(SOURCE!K1907) &gt;= 0, REPT(" ",SOURCE!$X$2-LEN(SOURCE!K1907)), "")&amp;
      "},"&amp;IF(SOURCE!L1907&lt;&gt;"",""&amp;SOURCE!L1907,"")
 )
)
)</f>
        <v>/* 1861 */  { fnJM,                        15,                          "STO" STD_SPACE_3_PER_EM "3I",                 "STO" STD_SPACE_3_PER_EM "3I",                 (0 &lt;&lt; TAM_MAX_BITS) |     0, CAT_FNCT | SLS_ENABLED   | US_ENABLED  },//JM EE</v>
      </c>
    </row>
    <row r="1908" spans="1:1">
      <c r="A1908" s="168" t="str">
        <f>IF(AND(OR(SOURCE!A1908="",ISBLANK(SOURCE!A1908)),SOURCE!B1908&gt;0),IF(ISBLANK(SOURCE!C1908),"",SOURCE!C1908),
IF(SOURCE!B1908&lt;0,VLOOKUP(SOURCE!B1908,lookups!A$1:B$25,2,0),
  IF(ISBLANK(SOURCE!B1908),
    "",
    "/* "&amp;TEXT(SOURCE!B1908,"???0")&amp;" *"&amp;
      SOURCE!C1908&amp;", "&amp; IF(SOURCE!$O$2-LEN(SOURCE!C1908) &gt;= 0, REPT(" ",SOURCE!$O$2-LEN(SOURCE!C1908)), "")&amp;
      SOURCE!D1908&amp;", "&amp; IF(SOURCE!$P$2-LEN(SOURCE!D1908) &gt;= 0, REPT(" ",SOURCE!$P$2-LEN(SOURCE!D1908)), "")&amp;
      SOURCE!E1908&amp;", "&amp; IF(SOURCE!$Q$2-LEN(SOURCE!E1908) &gt;=0, REPT(" ",SOURCE!$Q$2-LEN(SOURCE!E1908)), "")&amp;
      SOURCE!F1908&amp;", "&amp; IF(SOURCE!$R$2-LEN(SOURCE!F1908) &gt;= 0, REPT(" ",SOURCE!$R$2-LEN(SOURCE!F1908)+2), "")&amp;"("&amp;
      SUBSTITUTE(TEXT(SOURCE!G1908,"??0"),"  ","")&amp;" &lt;&lt; TAM_MAX_BITS) |"&amp; IF(SOURCE!$S$2-3 &gt;= 0, REPT(" ",SOURCE!$S$2-5+4+1-1-LEN(SUBSTITUTE(SUBSTITUTE(TEXT(SOURCE!H1908,"????0"),"  ","")," ",""))), "")&amp;
      SUBSTITUTE(SUBSTITUTE(TEXT(SOURCE!H1908,"????0"),"  ","")," ","")&amp;","&amp; IF(SOURCE!$T$2-3 &gt;= 0, REPT(" ",SOURCE!$T$2-3-5), "")&amp;
      SOURCE!I1908&amp;" | "&amp; IF(SOURCE!$U$2-LEN(SOURCE!I1908) &gt;= 0, REPT(" ",SOURCE!$U$2-LEN(SOURCE!I1908)), "")&amp;
      SOURCE!J1908&amp;      IF(SOURCE!$V$2-LEN(SOURCE!J1908) &gt;= 0, REPT(" ",SOURCE!$V$2-LEN(SOURCE!J1908)), "")&amp;
  " | "&amp; SOURCE!K1908&amp;      IF(SOURCE!$X$2-LEN(SOURCE!K1908) &gt;= 0, REPT(" ",SOURCE!$X$2-LEN(SOURCE!K1908)), "")&amp;
      "},"&amp;IF(SOURCE!L1908&lt;&gt;"",""&amp;SOURCE!L1908,"")
 )
)
)</f>
        <v>/* 1862 */  { fnJM,                        16,                          "RCL" STD_SPACE_3_PER_EM "3I",                 "RCL" STD_SPACE_3_PER_EM "3I",                 (0 &lt;&lt; TAM_MAX_BITS) |     0, CAT_FNCT | SLS_ENABLED   | US_ENABLED  },//JM EE</v>
      </c>
    </row>
    <row r="1909" spans="1:1">
      <c r="A1909" s="168" t="str">
        <f>IF(AND(OR(SOURCE!A1909="",ISBLANK(SOURCE!A1909)),SOURCE!B1909&gt;0),IF(ISBLANK(SOURCE!C1909),"",SOURCE!C1909),
IF(SOURCE!B1909&lt;0,VLOOKUP(SOURCE!B1909,lookups!A$1:B$25,2,0),
  IF(ISBLANK(SOURCE!B1909),
    "",
    "/* "&amp;TEXT(SOURCE!B1909,"???0")&amp;" *"&amp;
      SOURCE!C1909&amp;", "&amp; IF(SOURCE!$O$2-LEN(SOURCE!C1909) &gt;= 0, REPT(" ",SOURCE!$O$2-LEN(SOURCE!C1909)), "")&amp;
      SOURCE!D1909&amp;", "&amp; IF(SOURCE!$P$2-LEN(SOURCE!D1909) &gt;= 0, REPT(" ",SOURCE!$P$2-LEN(SOURCE!D1909)), "")&amp;
      SOURCE!E1909&amp;", "&amp; IF(SOURCE!$Q$2-LEN(SOURCE!E1909) &gt;=0, REPT(" ",SOURCE!$Q$2-LEN(SOURCE!E1909)), "")&amp;
      SOURCE!F1909&amp;", "&amp; IF(SOURCE!$R$2-LEN(SOURCE!F1909) &gt;= 0, REPT(" ",SOURCE!$R$2-LEN(SOURCE!F1909)+2), "")&amp;"("&amp;
      SUBSTITUTE(TEXT(SOURCE!G1909,"??0"),"  ","")&amp;" &lt;&lt; TAM_MAX_BITS) |"&amp; IF(SOURCE!$S$2-3 &gt;= 0, REPT(" ",SOURCE!$S$2-5+4+1-1-LEN(SUBSTITUTE(SUBSTITUTE(TEXT(SOURCE!H1909,"????0"),"  ","")," ",""))), "")&amp;
      SUBSTITUTE(SUBSTITUTE(TEXT(SOURCE!H1909,"????0"),"  ","")," ","")&amp;","&amp; IF(SOURCE!$T$2-3 &gt;= 0, REPT(" ",SOURCE!$T$2-3-5), "")&amp;
      SOURCE!I1909&amp;" | "&amp; IF(SOURCE!$U$2-LEN(SOURCE!I1909) &gt;= 0, REPT(" ",SOURCE!$U$2-LEN(SOURCE!I1909)), "")&amp;
      SOURCE!J1909&amp;      IF(SOURCE!$V$2-LEN(SOURCE!J1909) &gt;= 0, REPT(" ",SOURCE!$V$2-LEN(SOURCE!J1909)), "")&amp;
  " | "&amp; SOURCE!K1909&amp;      IF(SOURCE!$X$2-LEN(SOURCE!K1909) &gt;= 0, REPT(" ",SOURCE!$X$2-LEN(SOURCE!K1909)), "")&amp;
      "},"&amp;IF(SOURCE!L1909&lt;&gt;"",""&amp;SOURCE!L1909,"")
 )
)
)</f>
        <v>/* 1863 */  { fnJM,                        17,                          "3V" STD_DIVIDE "3I",                          "V" STD_DIVIDE "I",                            (0 &lt;&lt; TAM_MAX_BITS) |     0, CAT_FNCT | SLS_ENABLED   | US_ENABLED  },//JM EE</v>
      </c>
    </row>
    <row r="1910" spans="1:1">
      <c r="A1910" s="168" t="str">
        <f>IF(AND(OR(SOURCE!A1910="",ISBLANK(SOURCE!A1910)),SOURCE!B1910&gt;0),IF(ISBLANK(SOURCE!C1910),"",SOURCE!C1910),
IF(SOURCE!B1910&lt;0,VLOOKUP(SOURCE!B1910,lookups!A$1:B$25,2,0),
  IF(ISBLANK(SOURCE!B1910),
    "",
    "/* "&amp;TEXT(SOURCE!B1910,"???0")&amp;" *"&amp;
      SOURCE!C1910&amp;", "&amp; IF(SOURCE!$O$2-LEN(SOURCE!C1910) &gt;= 0, REPT(" ",SOURCE!$O$2-LEN(SOURCE!C1910)), "")&amp;
      SOURCE!D1910&amp;", "&amp; IF(SOURCE!$P$2-LEN(SOURCE!D1910) &gt;= 0, REPT(" ",SOURCE!$P$2-LEN(SOURCE!D1910)), "")&amp;
      SOURCE!E1910&amp;", "&amp; IF(SOURCE!$Q$2-LEN(SOURCE!E1910) &gt;=0, REPT(" ",SOURCE!$Q$2-LEN(SOURCE!E1910)), "")&amp;
      SOURCE!F1910&amp;", "&amp; IF(SOURCE!$R$2-LEN(SOURCE!F1910) &gt;= 0, REPT(" ",SOURCE!$R$2-LEN(SOURCE!F1910)+2), "")&amp;"("&amp;
      SUBSTITUTE(TEXT(SOURCE!G1910,"??0"),"  ","")&amp;" &lt;&lt; TAM_MAX_BITS) |"&amp; IF(SOURCE!$S$2-3 &gt;= 0, REPT(" ",SOURCE!$S$2-5+4+1-1-LEN(SUBSTITUTE(SUBSTITUTE(TEXT(SOURCE!H1910,"????0"),"  ","")," ",""))), "")&amp;
      SUBSTITUTE(SUBSTITUTE(TEXT(SOURCE!H1910,"????0"),"  ","")," ","")&amp;","&amp; IF(SOURCE!$T$2-3 &gt;= 0, REPT(" ",SOURCE!$T$2-3-5), "")&amp;
      SOURCE!I1910&amp;" | "&amp; IF(SOURCE!$U$2-LEN(SOURCE!I1910) &gt;= 0, REPT(" ",SOURCE!$U$2-LEN(SOURCE!I1910)), "")&amp;
      SOURCE!J1910&amp;      IF(SOURCE!$V$2-LEN(SOURCE!J1910) &gt;= 0, REPT(" ",SOURCE!$V$2-LEN(SOURCE!J1910)), "")&amp;
  " | "&amp; SOURCE!K1910&amp;      IF(SOURCE!$X$2-LEN(SOURCE!K1910) &gt;= 0, REPT(" ",SOURCE!$X$2-LEN(SOURCE!K1910)), "")&amp;
      "},"&amp;IF(SOURCE!L1910&lt;&gt;"",""&amp;SOURCE!L1910,"")
 )
)
)</f>
        <v>/* 1864 */  { fnJM,                        18,                          "3I" STD_CROSS "3Z",                           "I" STD_CROSS "Z",                             (0 &lt;&lt; TAM_MAX_BITS) |     0, CAT_FNCT | SLS_ENABLED   | US_ENABLED  },//JM EE</v>
      </c>
    </row>
    <row r="1911" spans="1:1">
      <c r="A1911" s="168" t="str">
        <f>IF(AND(OR(SOURCE!A1911="",ISBLANK(SOURCE!A1911)),SOURCE!B1911&gt;0),IF(ISBLANK(SOURCE!C1911),"",SOURCE!C1911),
IF(SOURCE!B1911&lt;0,VLOOKUP(SOURCE!B1911,lookups!A$1:B$25,2,0),
  IF(ISBLANK(SOURCE!B1911),
    "",
    "/* "&amp;TEXT(SOURCE!B1911,"???0")&amp;" *"&amp;
      SOURCE!C1911&amp;", "&amp; IF(SOURCE!$O$2-LEN(SOURCE!C1911) &gt;= 0, REPT(" ",SOURCE!$O$2-LEN(SOURCE!C1911)), "")&amp;
      SOURCE!D1911&amp;", "&amp; IF(SOURCE!$P$2-LEN(SOURCE!D1911) &gt;= 0, REPT(" ",SOURCE!$P$2-LEN(SOURCE!D1911)), "")&amp;
      SOURCE!E1911&amp;", "&amp; IF(SOURCE!$Q$2-LEN(SOURCE!E1911) &gt;=0, REPT(" ",SOURCE!$Q$2-LEN(SOURCE!E1911)), "")&amp;
      SOURCE!F1911&amp;", "&amp; IF(SOURCE!$R$2-LEN(SOURCE!F1911) &gt;= 0, REPT(" ",SOURCE!$R$2-LEN(SOURCE!F1911)+2), "")&amp;"("&amp;
      SUBSTITUTE(TEXT(SOURCE!G1911,"??0"),"  ","")&amp;" &lt;&lt; TAM_MAX_BITS) |"&amp; IF(SOURCE!$S$2-3 &gt;= 0, REPT(" ",SOURCE!$S$2-5+4+1-1-LEN(SUBSTITUTE(SUBSTITUTE(TEXT(SOURCE!H1911,"????0"),"  ","")," ",""))), "")&amp;
      SUBSTITUTE(SUBSTITUTE(TEXT(SOURCE!H1911,"????0"),"  ","")," ","")&amp;","&amp; IF(SOURCE!$T$2-3 &gt;= 0, REPT(" ",SOURCE!$T$2-3-5), "")&amp;
      SOURCE!I1911&amp;" | "&amp; IF(SOURCE!$U$2-LEN(SOURCE!I1911) &gt;= 0, REPT(" ",SOURCE!$U$2-LEN(SOURCE!I1911)), "")&amp;
      SOURCE!J1911&amp;      IF(SOURCE!$V$2-LEN(SOURCE!J1911) &gt;= 0, REPT(" ",SOURCE!$V$2-LEN(SOURCE!J1911)), "")&amp;
  " | "&amp; SOURCE!K1911&amp;      IF(SOURCE!$X$2-LEN(SOURCE!K1911) &gt;= 0, REPT(" ",SOURCE!$X$2-LEN(SOURCE!K1911)), "")&amp;
      "},"&amp;IF(SOURCE!L1911&lt;&gt;"",""&amp;SOURCE!L1911,"")
 )
)
)</f>
        <v>/* 1865 */  { fnJM,                        19,                          "3V" STD_DIVIDE "3Z",                          "V" STD_DIVIDE "Z",                            (0 &lt;&lt; TAM_MAX_BITS) |     0, CAT_FNCT | SLS_ENABLED   | US_ENABLED  },//JM EE</v>
      </c>
    </row>
    <row r="1912" spans="1:1">
      <c r="A1912" s="168" t="str">
        <f>IF(AND(OR(SOURCE!A1912="",ISBLANK(SOURCE!A1912)),SOURCE!B1912&gt;0),IF(ISBLANK(SOURCE!C1912),"",SOURCE!C1912),
IF(SOURCE!B1912&lt;0,VLOOKUP(SOURCE!B1912,lookups!A$1:B$25,2,0),
  IF(ISBLANK(SOURCE!B1912),
    "",
    "/* "&amp;TEXT(SOURCE!B1912,"???0")&amp;" *"&amp;
      SOURCE!C1912&amp;", "&amp; IF(SOURCE!$O$2-LEN(SOURCE!C1912) &gt;= 0, REPT(" ",SOURCE!$O$2-LEN(SOURCE!C1912)), "")&amp;
      SOURCE!D1912&amp;", "&amp; IF(SOURCE!$P$2-LEN(SOURCE!D1912) &gt;= 0, REPT(" ",SOURCE!$P$2-LEN(SOURCE!D1912)), "")&amp;
      SOURCE!E1912&amp;", "&amp; IF(SOURCE!$Q$2-LEN(SOURCE!E1912) &gt;=0, REPT(" ",SOURCE!$Q$2-LEN(SOURCE!E1912)), "")&amp;
      SOURCE!F1912&amp;", "&amp; IF(SOURCE!$R$2-LEN(SOURCE!F1912) &gt;= 0, REPT(" ",SOURCE!$R$2-LEN(SOURCE!F1912)+2), "")&amp;"("&amp;
      SUBSTITUTE(TEXT(SOURCE!G1912,"??0"),"  ","")&amp;" &lt;&lt; TAM_MAX_BITS) |"&amp; IF(SOURCE!$S$2-3 &gt;= 0, REPT(" ",SOURCE!$S$2-5+4+1-1-LEN(SUBSTITUTE(SUBSTITUTE(TEXT(SOURCE!H1912,"????0"),"  ","")," ",""))), "")&amp;
      SUBSTITUTE(SUBSTITUTE(TEXT(SOURCE!H1912,"????0"),"  ","")," ","")&amp;","&amp; IF(SOURCE!$T$2-3 &gt;= 0, REPT(" ",SOURCE!$T$2-3-5), "")&amp;
      SOURCE!I1912&amp;" | "&amp; IF(SOURCE!$U$2-LEN(SOURCE!I1912) &gt;= 0, REPT(" ",SOURCE!$U$2-LEN(SOURCE!I1912)), "")&amp;
      SOURCE!J1912&amp;      IF(SOURCE!$V$2-LEN(SOURCE!J1912) &gt;= 0, REPT(" ",SOURCE!$V$2-LEN(SOURCE!J1912)), "")&amp;
  " | "&amp; SOURCE!K1912&amp;      IF(SOURCE!$X$2-LEN(SOURCE!K1912) &gt;= 0, REPT(" ",SOURCE!$X$2-LEN(SOURCE!K1912)), "")&amp;
      "},"&amp;IF(SOURCE!L1912&lt;&gt;"",""&amp;SOURCE!L1912,"")
 )
)
)</f>
        <v>/* 1866 */  { fnJM,                        20,                          "X" STD_SPACE_3_PER_EM STD_RIGHT_ARROW STD_SPACE_3_PER_EM "BAL", "X" STD_SPACE_3_PER_EM STD_RIGHT_ARROW STD_SPACE_3_PER_EM "BAL", (0 &lt;&lt; TAM_MAX_BITS) |     0, CAT_FNCT | SLS_ENABLED   | US_ENABLED  },//JM EE</v>
      </c>
    </row>
    <row r="1913" spans="1:1">
      <c r="A1913" s="168" t="str">
        <f>IF(AND(OR(SOURCE!A1913="",ISBLANK(SOURCE!A1913)),SOURCE!B1913&gt;0),IF(ISBLANK(SOURCE!C1913),"",SOURCE!C1913),
IF(SOURCE!B1913&lt;0,VLOOKUP(SOURCE!B1913,lookups!A$1:B$25,2,0),
  IF(ISBLANK(SOURCE!B1913),
    "",
    "/* "&amp;TEXT(SOURCE!B1913,"???0")&amp;" *"&amp;
      SOURCE!C1913&amp;", "&amp; IF(SOURCE!$O$2-LEN(SOURCE!C1913) &gt;= 0, REPT(" ",SOURCE!$O$2-LEN(SOURCE!C1913)), "")&amp;
      SOURCE!D1913&amp;", "&amp; IF(SOURCE!$P$2-LEN(SOURCE!D1913) &gt;= 0, REPT(" ",SOURCE!$P$2-LEN(SOURCE!D1913)), "")&amp;
      SOURCE!E1913&amp;", "&amp; IF(SOURCE!$Q$2-LEN(SOURCE!E1913) &gt;=0, REPT(" ",SOURCE!$Q$2-LEN(SOURCE!E1913)), "")&amp;
      SOURCE!F1913&amp;", "&amp; IF(SOURCE!$R$2-LEN(SOURCE!F1913) &gt;= 0, REPT(" ",SOURCE!$R$2-LEN(SOURCE!F1913)+2), "")&amp;"("&amp;
      SUBSTITUTE(TEXT(SOURCE!G1913,"??0"),"  ","")&amp;" &lt;&lt; TAM_MAX_BITS) |"&amp; IF(SOURCE!$S$2-3 &gt;= 0, REPT(" ",SOURCE!$S$2-5+4+1-1-LEN(SUBSTITUTE(SUBSTITUTE(TEXT(SOURCE!H1913,"????0"),"  ","")," ",""))), "")&amp;
      SUBSTITUTE(SUBSTITUTE(TEXT(SOURCE!H1913,"????0"),"  ","")," ","")&amp;","&amp; IF(SOURCE!$T$2-3 &gt;= 0, REPT(" ",SOURCE!$T$2-3-5), "")&amp;
      SOURCE!I1913&amp;" | "&amp; IF(SOURCE!$U$2-LEN(SOURCE!I1913) &gt;= 0, REPT(" ",SOURCE!$U$2-LEN(SOURCE!I1913)), "")&amp;
      SOURCE!J1913&amp;      IF(SOURCE!$V$2-LEN(SOURCE!J1913) &gt;= 0, REPT(" ",SOURCE!$V$2-LEN(SOURCE!J1913)), "")&amp;
  " | "&amp; SOURCE!K1913&amp;      IF(SOURCE!$X$2-LEN(SOURCE!K1913) &gt;= 0, REPT(" ",SOURCE!$X$2-LEN(SOURCE!K1913)), "")&amp;
      "},"&amp;IF(SOURCE!L1913&lt;&gt;"",""&amp;SOURCE!L1913,"")
 )
)
)</f>
        <v>/* 1867 */  { fnDumpMenus,                 NOPARAM,                     "DUMPMNU",                                     "DUMPMNU",                                     (0 &lt;&lt; TAM_MAX_BITS) |     0, CAT_NONE | SLS_ENABLED   | US_UNCHANGED},</v>
      </c>
    </row>
    <row r="1914" spans="1:1">
      <c r="A1914" s="168" t="str">
        <f>IF(AND(OR(SOURCE!A1914="",ISBLANK(SOURCE!A1914)),SOURCE!B1914&gt;0),IF(ISBLANK(SOURCE!C1914),"",SOURCE!C1914),
IF(SOURCE!B1914&lt;0,VLOOKUP(SOURCE!B1914,lookups!A$1:B$25,2,0),
  IF(ISBLANK(SOURCE!B1914),
    "",
    "/* "&amp;TEXT(SOURCE!B1914,"???0")&amp;" *"&amp;
      SOURCE!C1914&amp;", "&amp; IF(SOURCE!$O$2-LEN(SOURCE!C1914) &gt;= 0, REPT(" ",SOURCE!$O$2-LEN(SOURCE!C1914)), "")&amp;
      SOURCE!D1914&amp;", "&amp; IF(SOURCE!$P$2-LEN(SOURCE!D1914) &gt;= 0, REPT(" ",SOURCE!$P$2-LEN(SOURCE!D1914)), "")&amp;
      SOURCE!E1914&amp;", "&amp; IF(SOURCE!$Q$2-LEN(SOURCE!E1914) &gt;=0, REPT(" ",SOURCE!$Q$2-LEN(SOURCE!E1914)), "")&amp;
      SOURCE!F1914&amp;", "&amp; IF(SOURCE!$R$2-LEN(SOURCE!F1914) &gt;= 0, REPT(" ",SOURCE!$R$2-LEN(SOURCE!F1914)+2), "")&amp;"("&amp;
      SUBSTITUTE(TEXT(SOURCE!G1914,"??0"),"  ","")&amp;" &lt;&lt; TAM_MAX_BITS) |"&amp; IF(SOURCE!$S$2-3 &gt;= 0, REPT(" ",SOURCE!$S$2-5+4+1-1-LEN(SUBSTITUTE(SUBSTITUTE(TEXT(SOURCE!H1914,"????0"),"  ","")," ",""))), "")&amp;
      SUBSTITUTE(SUBSTITUTE(TEXT(SOURCE!H1914,"????0"),"  ","")," ","")&amp;","&amp; IF(SOURCE!$T$2-3 &gt;= 0, REPT(" ",SOURCE!$T$2-3-5), "")&amp;
      SOURCE!I1914&amp;" | "&amp; IF(SOURCE!$U$2-LEN(SOURCE!I1914) &gt;= 0, REPT(" ",SOURCE!$U$2-LEN(SOURCE!I1914)), "")&amp;
      SOURCE!J1914&amp;      IF(SOURCE!$V$2-LEN(SOURCE!J1914) &gt;= 0, REPT(" ",SOURCE!$V$2-LEN(SOURCE!J1914)), "")&amp;
  " | "&amp; SOURCE!K1914&amp;      IF(SOURCE!$X$2-LEN(SOURCE!K1914) &gt;= 0, REPT(" ",SOURCE!$X$2-LEN(SOURCE!K1914)), "")&amp;
      "},"&amp;IF(SOURCE!L1914&lt;&gt;"",""&amp;SOURCE!L1914,"")
 )
)
)</f>
        <v>/* 1868 */  { fnSetSetJM,                  JC_GGREEK,                   STD_alpha "gGRK",                              STD_alpha "gGRK",                              (0 &lt;&lt; TAM_MAX_BITS) |     0, CAT_FNCT | SLS_UNCHANGED | US_UNCHANGED},//JM ALPHA GREEK</v>
      </c>
    </row>
    <row r="1915" spans="1:1">
      <c r="A1915" s="168" t="str">
        <f>IF(AND(OR(SOURCE!A1915="",ISBLANK(SOURCE!A1915)),SOURCE!B1915&gt;0),IF(ISBLANK(SOURCE!C1915),"",SOURCE!C1915),
IF(SOURCE!B1915&lt;0,VLOOKUP(SOURCE!B1915,lookups!A$1:B$25,2,0),
  IF(ISBLANK(SOURCE!B1915),
    "",
    "/* "&amp;TEXT(SOURCE!B1915,"???0")&amp;" *"&amp;
      SOURCE!C1915&amp;", "&amp; IF(SOURCE!$O$2-LEN(SOURCE!C1915) &gt;= 0, REPT(" ",SOURCE!$O$2-LEN(SOURCE!C1915)), "")&amp;
      SOURCE!D1915&amp;", "&amp; IF(SOURCE!$P$2-LEN(SOURCE!D1915) &gt;= 0, REPT(" ",SOURCE!$P$2-LEN(SOURCE!D1915)), "")&amp;
      SOURCE!E1915&amp;", "&amp; IF(SOURCE!$Q$2-LEN(SOURCE!E1915) &gt;=0, REPT(" ",SOURCE!$Q$2-LEN(SOURCE!E1915)), "")&amp;
      SOURCE!F1915&amp;", "&amp; IF(SOURCE!$R$2-LEN(SOURCE!F1915) &gt;= 0, REPT(" ",SOURCE!$R$2-LEN(SOURCE!F1915)+2), "")&amp;"("&amp;
      SUBSTITUTE(TEXT(SOURCE!G1915,"??0"),"  ","")&amp;" &lt;&lt; TAM_MAX_BITS) |"&amp; IF(SOURCE!$S$2-3 &gt;= 0, REPT(" ",SOURCE!$S$2-5+4+1-1-LEN(SUBSTITUTE(SUBSTITUTE(TEXT(SOURCE!H1915,"????0"),"  ","")," ",""))), "")&amp;
      SUBSTITUTE(SUBSTITUTE(TEXT(SOURCE!H1915,"????0"),"  ","")," ","")&amp;","&amp; IF(SOURCE!$T$2-3 &gt;= 0, REPT(" ",SOURCE!$T$2-3-5), "")&amp;
      SOURCE!I1915&amp;" | "&amp; IF(SOURCE!$U$2-LEN(SOURCE!I1915) &gt;= 0, REPT(" ",SOURCE!$U$2-LEN(SOURCE!I1915)), "")&amp;
      SOURCE!J1915&amp;      IF(SOURCE!$V$2-LEN(SOURCE!J1915) &gt;= 0, REPT(" ",SOURCE!$V$2-LEN(SOURCE!J1915)), "")&amp;
  " | "&amp; SOURCE!K1915&amp;      IF(SOURCE!$X$2-LEN(SOURCE!K1915) &gt;= 0, REPT(" ",SOURCE!$X$2-LEN(SOURCE!K1915)), "")&amp;
      "},"&amp;IF(SOURCE!L1915&lt;&gt;"",""&amp;SOURCE!L1915,"")
 )
)
)</f>
        <v>/* 1869 */  { fnChangeBaseJM,              2,                           "BIN",                                         "BIN",                                         (0 &lt;&lt; TAM_MAX_BITS) |     0, CAT_FNCT | SLS_ENABLED   | US_ENABLED  },//JM HEX</v>
      </c>
    </row>
    <row r="1916" spans="1:1">
      <c r="A1916" s="168" t="str">
        <f>IF(AND(OR(SOURCE!A1916="",ISBLANK(SOURCE!A1916)),SOURCE!B1916&gt;0),IF(ISBLANK(SOURCE!C1916),"",SOURCE!C1916),
IF(SOURCE!B1916&lt;0,VLOOKUP(SOURCE!B1916,lookups!A$1:B$25,2,0),
  IF(ISBLANK(SOURCE!B1916),
    "",
    "/* "&amp;TEXT(SOURCE!B1916,"???0")&amp;" *"&amp;
      SOURCE!C1916&amp;", "&amp; IF(SOURCE!$O$2-LEN(SOURCE!C1916) &gt;= 0, REPT(" ",SOURCE!$O$2-LEN(SOURCE!C1916)), "")&amp;
      SOURCE!D1916&amp;", "&amp; IF(SOURCE!$P$2-LEN(SOURCE!D1916) &gt;= 0, REPT(" ",SOURCE!$P$2-LEN(SOURCE!D1916)), "")&amp;
      SOURCE!E1916&amp;", "&amp; IF(SOURCE!$Q$2-LEN(SOURCE!E1916) &gt;=0, REPT(" ",SOURCE!$Q$2-LEN(SOURCE!E1916)), "")&amp;
      SOURCE!F1916&amp;", "&amp; IF(SOURCE!$R$2-LEN(SOURCE!F1916) &gt;= 0, REPT(" ",SOURCE!$R$2-LEN(SOURCE!F1916)+2), "")&amp;"("&amp;
      SUBSTITUTE(TEXT(SOURCE!G1916,"??0"),"  ","")&amp;" &lt;&lt; TAM_MAX_BITS) |"&amp; IF(SOURCE!$S$2-3 &gt;= 0, REPT(" ",SOURCE!$S$2-5+4+1-1-LEN(SUBSTITUTE(SUBSTITUTE(TEXT(SOURCE!H1916,"????0"),"  ","")," ",""))), "")&amp;
      SUBSTITUTE(SUBSTITUTE(TEXT(SOURCE!H1916,"????0"),"  ","")," ","")&amp;","&amp; IF(SOURCE!$T$2-3 &gt;= 0, REPT(" ",SOURCE!$T$2-3-5), "")&amp;
      SOURCE!I1916&amp;" | "&amp; IF(SOURCE!$U$2-LEN(SOURCE!I1916) &gt;= 0, REPT(" ",SOURCE!$U$2-LEN(SOURCE!I1916)), "")&amp;
      SOURCE!J1916&amp;      IF(SOURCE!$V$2-LEN(SOURCE!J1916) &gt;= 0, REPT(" ",SOURCE!$V$2-LEN(SOURCE!J1916)), "")&amp;
  " | "&amp; SOURCE!K1916&amp;      IF(SOURCE!$X$2-LEN(SOURCE!K1916) &gt;= 0, REPT(" ",SOURCE!$X$2-LEN(SOURCE!K1916)), "")&amp;
      "},"&amp;IF(SOURCE!L1916&lt;&gt;"",""&amp;SOURCE!L1916,"")
 )
)
)</f>
        <v>/* 1870 */  { fnChangeBaseJM,              8,                           "OCT",                                         "OCT",                                         (0 &lt;&lt; TAM_MAX_BITS) |     0, CAT_FNCT | SLS_ENABLED   | US_ENABLED  },//JM HEX</v>
      </c>
    </row>
    <row r="1917" spans="1:1">
      <c r="A1917" s="168" t="str">
        <f>IF(AND(OR(SOURCE!A1917="",ISBLANK(SOURCE!A1917)),SOURCE!B1917&gt;0),IF(ISBLANK(SOURCE!C1917),"",SOURCE!C1917),
IF(SOURCE!B1917&lt;0,VLOOKUP(SOURCE!B1917,lookups!A$1:B$25,2,0),
  IF(ISBLANK(SOURCE!B1917),
    "",
    "/* "&amp;TEXT(SOURCE!B1917,"???0")&amp;" *"&amp;
      SOURCE!C1917&amp;", "&amp; IF(SOURCE!$O$2-LEN(SOURCE!C1917) &gt;= 0, REPT(" ",SOURCE!$O$2-LEN(SOURCE!C1917)), "")&amp;
      SOURCE!D1917&amp;", "&amp; IF(SOURCE!$P$2-LEN(SOURCE!D1917) &gt;= 0, REPT(" ",SOURCE!$P$2-LEN(SOURCE!D1917)), "")&amp;
      SOURCE!E1917&amp;", "&amp; IF(SOURCE!$Q$2-LEN(SOURCE!E1917) &gt;=0, REPT(" ",SOURCE!$Q$2-LEN(SOURCE!E1917)), "")&amp;
      SOURCE!F1917&amp;", "&amp; IF(SOURCE!$R$2-LEN(SOURCE!F1917) &gt;= 0, REPT(" ",SOURCE!$R$2-LEN(SOURCE!F1917)+2), "")&amp;"("&amp;
      SUBSTITUTE(TEXT(SOURCE!G1917,"??0"),"  ","")&amp;" &lt;&lt; TAM_MAX_BITS) |"&amp; IF(SOURCE!$S$2-3 &gt;= 0, REPT(" ",SOURCE!$S$2-5+4+1-1-LEN(SUBSTITUTE(SUBSTITUTE(TEXT(SOURCE!H1917,"????0"),"  ","")," ",""))), "")&amp;
      SUBSTITUTE(SUBSTITUTE(TEXT(SOURCE!H1917,"????0"),"  ","")," ","")&amp;","&amp; IF(SOURCE!$T$2-3 &gt;= 0, REPT(" ",SOURCE!$T$2-3-5), "")&amp;
      SOURCE!I1917&amp;" | "&amp; IF(SOURCE!$U$2-LEN(SOURCE!I1917) &gt;= 0, REPT(" ",SOURCE!$U$2-LEN(SOURCE!I1917)), "")&amp;
      SOURCE!J1917&amp;      IF(SOURCE!$V$2-LEN(SOURCE!J1917) &gt;= 0, REPT(" ",SOURCE!$V$2-LEN(SOURCE!J1917)), "")&amp;
  " | "&amp; SOURCE!K1917&amp;      IF(SOURCE!$X$2-LEN(SOURCE!K1917) &gt;= 0, REPT(" ",SOURCE!$X$2-LEN(SOURCE!K1917)), "")&amp;
      "},"&amp;IF(SOURCE!L1917&lt;&gt;"",""&amp;SOURCE!L1917,"")
 )
)
)</f>
        <v>/* 1871 */  { fnChangeBaseJM,              10,                          "DEC",                                         "DEC",                                         (0 &lt;&lt; TAM_MAX_BITS) |     0, CAT_FNCT | SLS_ENABLED   | US_ENABLED  },//JM HEX</v>
      </c>
    </row>
    <row r="1918" spans="1:1">
      <c r="A1918" s="168" t="str">
        <f>IF(AND(OR(SOURCE!A1918="",ISBLANK(SOURCE!A1918)),SOURCE!B1918&gt;0),IF(ISBLANK(SOURCE!C1918),"",SOURCE!C1918),
IF(SOURCE!B1918&lt;0,VLOOKUP(SOURCE!B1918,lookups!A$1:B$25,2,0),
  IF(ISBLANK(SOURCE!B1918),
    "",
    "/* "&amp;TEXT(SOURCE!B1918,"???0")&amp;" *"&amp;
      SOURCE!C1918&amp;", "&amp; IF(SOURCE!$O$2-LEN(SOURCE!C1918) &gt;= 0, REPT(" ",SOURCE!$O$2-LEN(SOURCE!C1918)), "")&amp;
      SOURCE!D1918&amp;", "&amp; IF(SOURCE!$P$2-LEN(SOURCE!D1918) &gt;= 0, REPT(" ",SOURCE!$P$2-LEN(SOURCE!D1918)), "")&amp;
      SOURCE!E1918&amp;", "&amp; IF(SOURCE!$Q$2-LEN(SOURCE!E1918) &gt;=0, REPT(" ",SOURCE!$Q$2-LEN(SOURCE!E1918)), "")&amp;
      SOURCE!F1918&amp;", "&amp; IF(SOURCE!$R$2-LEN(SOURCE!F1918) &gt;= 0, REPT(" ",SOURCE!$R$2-LEN(SOURCE!F1918)+2), "")&amp;"("&amp;
      SUBSTITUTE(TEXT(SOURCE!G1918,"??0"),"  ","")&amp;" &lt;&lt; TAM_MAX_BITS) |"&amp; IF(SOURCE!$S$2-3 &gt;= 0, REPT(" ",SOURCE!$S$2-5+4+1-1-LEN(SUBSTITUTE(SUBSTITUTE(TEXT(SOURCE!H1918,"????0"),"  ","")," ",""))), "")&amp;
      SUBSTITUTE(SUBSTITUTE(TEXT(SOURCE!H1918,"????0"),"  ","")," ","")&amp;","&amp; IF(SOURCE!$T$2-3 &gt;= 0, REPT(" ",SOURCE!$T$2-3-5), "")&amp;
      SOURCE!I1918&amp;" | "&amp; IF(SOURCE!$U$2-LEN(SOURCE!I1918) &gt;= 0, REPT(" ",SOURCE!$U$2-LEN(SOURCE!I1918)), "")&amp;
      SOURCE!J1918&amp;      IF(SOURCE!$V$2-LEN(SOURCE!J1918) &gt;= 0, REPT(" ",SOURCE!$V$2-LEN(SOURCE!J1918)), "")&amp;
  " | "&amp; SOURCE!K1918&amp;      IF(SOURCE!$X$2-LEN(SOURCE!K1918) &gt;= 0, REPT(" ",SOURCE!$X$2-LEN(SOURCE!K1918)), "")&amp;
      "},"&amp;IF(SOURCE!L1918&lt;&gt;"",""&amp;SOURCE!L1918,"")
 )
)
)</f>
        <v>/* 1872 */  { fnChangeBaseJM,              16,                          "HEX",                                         "HEX",                                         (0 &lt;&lt; TAM_MAX_BITS) |     0, CAT_FNCT | SLS_ENABLED   | US_ENABLED  },//JM HEX</v>
      </c>
    </row>
    <row r="1919" spans="1:1">
      <c r="A1919" s="168" t="str">
        <f>IF(AND(OR(SOURCE!A1919="",ISBLANK(SOURCE!A1919)),SOURCE!B1919&gt;0),IF(ISBLANK(SOURCE!C1919),"",SOURCE!C1919),
IF(SOURCE!B1919&lt;0,VLOOKUP(SOURCE!B1919,lookups!A$1:B$25,2,0),
  IF(ISBLANK(SOURCE!B1919),
    "",
    "/* "&amp;TEXT(SOURCE!B1919,"???0")&amp;" *"&amp;
      SOURCE!C1919&amp;", "&amp; IF(SOURCE!$O$2-LEN(SOURCE!C1919) &gt;= 0, REPT(" ",SOURCE!$O$2-LEN(SOURCE!C1919)), "")&amp;
      SOURCE!D1919&amp;", "&amp; IF(SOURCE!$P$2-LEN(SOURCE!D1919) &gt;= 0, REPT(" ",SOURCE!$P$2-LEN(SOURCE!D1919)), "")&amp;
      SOURCE!E1919&amp;", "&amp; IF(SOURCE!$Q$2-LEN(SOURCE!E1919) &gt;=0, REPT(" ",SOURCE!$Q$2-LEN(SOURCE!E1919)), "")&amp;
      SOURCE!F1919&amp;", "&amp; IF(SOURCE!$R$2-LEN(SOURCE!F1919) &gt;= 0, REPT(" ",SOURCE!$R$2-LEN(SOURCE!F1919)+2), "")&amp;"("&amp;
      SUBSTITUTE(TEXT(SOURCE!G1919,"??0"),"  ","")&amp;" &lt;&lt; TAM_MAX_BITS) |"&amp; IF(SOURCE!$S$2-3 &gt;= 0, REPT(" ",SOURCE!$S$2-5+4+1-1-LEN(SUBSTITUTE(SUBSTITUTE(TEXT(SOURCE!H1919,"????0"),"  ","")," ",""))), "")&amp;
      SUBSTITUTE(SUBSTITUTE(TEXT(SOURCE!H1919,"????0"),"  ","")," ","")&amp;","&amp; IF(SOURCE!$T$2-3 &gt;= 0, REPT(" ",SOURCE!$T$2-3-5), "")&amp;
      SOURCE!I1919&amp;" | "&amp; IF(SOURCE!$U$2-LEN(SOURCE!I1919) &gt;= 0, REPT(" ",SOURCE!$U$2-LEN(SOURCE!I1919)), "")&amp;
      SOURCE!J1919&amp;      IF(SOURCE!$V$2-LEN(SOURCE!J1919) &gt;= 0, REPT(" ",SOURCE!$V$2-LEN(SOURCE!J1919)), "")&amp;
  " | "&amp; SOURCE!K1919&amp;      IF(SOURCE!$X$2-LEN(SOURCE!K1919) &gt;= 0, REPT(" ",SOURCE!$X$2-LEN(SOURCE!K1919)), "")&amp;
      "},"&amp;IF(SOURCE!L1919&lt;&gt;"",""&amp;SOURCE!L1919,"")
 )
)
)</f>
        <v>/* 1873 */  { fnSetWordSize,               8,                           "8-BIT",                                       "8-BIT",                                       (0 &lt;&lt; TAM_MAX_BITS) |     0, CAT_FNCT | SLS_UNCHANGED | US_UNCHANGED},//JM HEX</v>
      </c>
    </row>
    <row r="1920" spans="1:1">
      <c r="A1920" s="168" t="str">
        <f>IF(AND(OR(SOURCE!A1920="",ISBLANK(SOURCE!A1920)),SOURCE!B1920&gt;0),IF(ISBLANK(SOURCE!C1920),"",SOURCE!C1920),
IF(SOURCE!B1920&lt;0,VLOOKUP(SOURCE!B1920,lookups!A$1:B$25,2,0),
  IF(ISBLANK(SOURCE!B1920),
    "",
    "/* "&amp;TEXT(SOURCE!B1920,"???0")&amp;" *"&amp;
      SOURCE!C1920&amp;", "&amp; IF(SOURCE!$O$2-LEN(SOURCE!C1920) &gt;= 0, REPT(" ",SOURCE!$O$2-LEN(SOURCE!C1920)), "")&amp;
      SOURCE!D1920&amp;", "&amp; IF(SOURCE!$P$2-LEN(SOURCE!D1920) &gt;= 0, REPT(" ",SOURCE!$P$2-LEN(SOURCE!D1920)), "")&amp;
      SOURCE!E1920&amp;", "&amp; IF(SOURCE!$Q$2-LEN(SOURCE!E1920) &gt;=0, REPT(" ",SOURCE!$Q$2-LEN(SOURCE!E1920)), "")&amp;
      SOURCE!F1920&amp;", "&amp; IF(SOURCE!$R$2-LEN(SOURCE!F1920) &gt;= 0, REPT(" ",SOURCE!$R$2-LEN(SOURCE!F1920)+2), "")&amp;"("&amp;
      SUBSTITUTE(TEXT(SOURCE!G1920,"??0"),"  ","")&amp;" &lt;&lt; TAM_MAX_BITS) |"&amp; IF(SOURCE!$S$2-3 &gt;= 0, REPT(" ",SOURCE!$S$2-5+4+1-1-LEN(SUBSTITUTE(SUBSTITUTE(TEXT(SOURCE!H1920,"????0"),"  ","")," ",""))), "")&amp;
      SUBSTITUTE(SUBSTITUTE(TEXT(SOURCE!H1920,"????0"),"  ","")," ","")&amp;","&amp; IF(SOURCE!$T$2-3 &gt;= 0, REPT(" ",SOURCE!$T$2-3-5), "")&amp;
      SOURCE!I1920&amp;" | "&amp; IF(SOURCE!$U$2-LEN(SOURCE!I1920) &gt;= 0, REPT(" ",SOURCE!$U$2-LEN(SOURCE!I1920)), "")&amp;
      SOURCE!J1920&amp;      IF(SOURCE!$V$2-LEN(SOURCE!J1920) &gt;= 0, REPT(" ",SOURCE!$V$2-LEN(SOURCE!J1920)), "")&amp;
  " | "&amp; SOURCE!K1920&amp;      IF(SOURCE!$X$2-LEN(SOURCE!K1920) &gt;= 0, REPT(" ",SOURCE!$X$2-LEN(SOURCE!K1920)), "")&amp;
      "},"&amp;IF(SOURCE!L1920&lt;&gt;"",""&amp;SOURCE!L1920,"")
 )
)
)</f>
        <v>/* 1874 */  { fnSetWordSize,               16,                          "16-BIT",                                      "16-BIT",                                      (0 &lt;&lt; TAM_MAX_BITS) |     0, CAT_FNCT | SLS_UNCHANGED | US_UNCHANGED},//JM HEX</v>
      </c>
    </row>
    <row r="1921" spans="1:1">
      <c r="A1921" s="168" t="str">
        <f>IF(AND(OR(SOURCE!A1921="",ISBLANK(SOURCE!A1921)),SOURCE!B1921&gt;0),IF(ISBLANK(SOURCE!C1921),"",SOURCE!C1921),
IF(SOURCE!B1921&lt;0,VLOOKUP(SOURCE!B1921,lookups!A$1:B$25,2,0),
  IF(ISBLANK(SOURCE!B1921),
    "",
    "/* "&amp;TEXT(SOURCE!B1921,"???0")&amp;" *"&amp;
      SOURCE!C1921&amp;", "&amp; IF(SOURCE!$O$2-LEN(SOURCE!C1921) &gt;= 0, REPT(" ",SOURCE!$O$2-LEN(SOURCE!C1921)), "")&amp;
      SOURCE!D1921&amp;", "&amp; IF(SOURCE!$P$2-LEN(SOURCE!D1921) &gt;= 0, REPT(" ",SOURCE!$P$2-LEN(SOURCE!D1921)), "")&amp;
      SOURCE!E1921&amp;", "&amp; IF(SOURCE!$Q$2-LEN(SOURCE!E1921) &gt;=0, REPT(" ",SOURCE!$Q$2-LEN(SOURCE!E1921)), "")&amp;
      SOURCE!F1921&amp;", "&amp; IF(SOURCE!$R$2-LEN(SOURCE!F1921) &gt;= 0, REPT(" ",SOURCE!$R$2-LEN(SOURCE!F1921)+2), "")&amp;"("&amp;
      SUBSTITUTE(TEXT(SOURCE!G1921,"??0"),"  ","")&amp;" &lt;&lt; TAM_MAX_BITS) |"&amp; IF(SOURCE!$S$2-3 &gt;= 0, REPT(" ",SOURCE!$S$2-5+4+1-1-LEN(SUBSTITUTE(SUBSTITUTE(TEXT(SOURCE!H1921,"????0"),"  ","")," ",""))), "")&amp;
      SUBSTITUTE(SUBSTITUTE(TEXT(SOURCE!H1921,"????0"),"  ","")," ","")&amp;","&amp; IF(SOURCE!$T$2-3 &gt;= 0, REPT(" ",SOURCE!$T$2-3-5), "")&amp;
      SOURCE!I1921&amp;" | "&amp; IF(SOURCE!$U$2-LEN(SOURCE!I1921) &gt;= 0, REPT(" ",SOURCE!$U$2-LEN(SOURCE!I1921)), "")&amp;
      SOURCE!J1921&amp;      IF(SOURCE!$V$2-LEN(SOURCE!J1921) &gt;= 0, REPT(" ",SOURCE!$V$2-LEN(SOURCE!J1921)), "")&amp;
  " | "&amp; SOURCE!K1921&amp;      IF(SOURCE!$X$2-LEN(SOURCE!K1921) &gt;= 0, REPT(" ",SOURCE!$X$2-LEN(SOURCE!K1921)), "")&amp;
      "},"&amp;IF(SOURCE!L1921&lt;&gt;"",""&amp;SOURCE!L1921,"")
 )
)
)</f>
        <v>/* 1875 */  { fnSetWordSize,               32,                          "32-BIT",                                      "32-BIT",                                      (0 &lt;&lt; TAM_MAX_BITS) |     0, CAT_FNCT | SLS_UNCHANGED | US_UNCHANGED},//JM HEX</v>
      </c>
    </row>
    <row r="1922" spans="1:1">
      <c r="A1922" s="168" t="str">
        <f>IF(AND(OR(SOURCE!A1922="",ISBLANK(SOURCE!A1922)),SOURCE!B1922&gt;0),IF(ISBLANK(SOURCE!C1922),"",SOURCE!C1922),
IF(SOURCE!B1922&lt;0,VLOOKUP(SOURCE!B1922,lookups!A$1:B$25,2,0),
  IF(ISBLANK(SOURCE!B1922),
    "",
    "/* "&amp;TEXT(SOURCE!B1922,"???0")&amp;" *"&amp;
      SOURCE!C1922&amp;", "&amp; IF(SOURCE!$O$2-LEN(SOURCE!C1922) &gt;= 0, REPT(" ",SOURCE!$O$2-LEN(SOURCE!C1922)), "")&amp;
      SOURCE!D1922&amp;", "&amp; IF(SOURCE!$P$2-LEN(SOURCE!D1922) &gt;= 0, REPT(" ",SOURCE!$P$2-LEN(SOURCE!D1922)), "")&amp;
      SOURCE!E1922&amp;", "&amp; IF(SOURCE!$Q$2-LEN(SOURCE!E1922) &gt;=0, REPT(" ",SOURCE!$Q$2-LEN(SOURCE!E1922)), "")&amp;
      SOURCE!F1922&amp;", "&amp; IF(SOURCE!$R$2-LEN(SOURCE!F1922) &gt;= 0, REPT(" ",SOURCE!$R$2-LEN(SOURCE!F1922)+2), "")&amp;"("&amp;
      SUBSTITUTE(TEXT(SOURCE!G1922,"??0"),"  ","")&amp;" &lt;&lt; TAM_MAX_BITS) |"&amp; IF(SOURCE!$S$2-3 &gt;= 0, REPT(" ",SOURCE!$S$2-5+4+1-1-LEN(SUBSTITUTE(SUBSTITUTE(TEXT(SOURCE!H1922,"????0"),"  ","")," ",""))), "")&amp;
      SUBSTITUTE(SUBSTITUTE(TEXT(SOURCE!H1922,"????0"),"  ","")," ","")&amp;","&amp; IF(SOURCE!$T$2-3 &gt;= 0, REPT(" ",SOURCE!$T$2-3-5), "")&amp;
      SOURCE!I1922&amp;" | "&amp; IF(SOURCE!$U$2-LEN(SOURCE!I1922) &gt;= 0, REPT(" ",SOURCE!$U$2-LEN(SOURCE!I1922)), "")&amp;
      SOURCE!J1922&amp;      IF(SOURCE!$V$2-LEN(SOURCE!J1922) &gt;= 0, REPT(" ",SOURCE!$V$2-LEN(SOURCE!J1922)), "")&amp;
  " | "&amp; SOURCE!K1922&amp;      IF(SOURCE!$X$2-LEN(SOURCE!K1922) &gt;= 0, REPT(" ",SOURCE!$X$2-LEN(SOURCE!K1922)), "")&amp;
      "},"&amp;IF(SOURCE!L1922&lt;&gt;"",""&amp;SOURCE!L1922,"")
 )
)
)</f>
        <v>/* 1876 */  { fnSetWordSize,               64,                          "64-BIT",                                      "64-BIT",                                      (0 &lt;&lt; TAM_MAX_BITS) |     0, CAT_FNCT | SLS_UNCHANGED | US_UNCHANGED},//JM HEX</v>
      </c>
    </row>
    <row r="1923" spans="1:1">
      <c r="A1923" s="168" t="str">
        <f>IF(AND(OR(SOURCE!A1923="",ISBLANK(SOURCE!A1923)),SOURCE!B1923&gt;0),IF(ISBLANK(SOURCE!C1923),"",SOURCE!C1923),
IF(SOURCE!B1923&lt;0,VLOOKUP(SOURCE!B1923,lookups!A$1:B$25,2,0),
  IF(ISBLANK(SOURCE!B1923),
    "",
    "/* "&amp;TEXT(SOURCE!B1923,"???0")&amp;" *"&amp;
      SOURCE!C1923&amp;", "&amp; IF(SOURCE!$O$2-LEN(SOURCE!C1923) &gt;= 0, REPT(" ",SOURCE!$O$2-LEN(SOURCE!C1923)), "")&amp;
      SOURCE!D1923&amp;", "&amp; IF(SOURCE!$P$2-LEN(SOURCE!D1923) &gt;= 0, REPT(" ",SOURCE!$P$2-LEN(SOURCE!D1923)), "")&amp;
      SOURCE!E1923&amp;", "&amp; IF(SOURCE!$Q$2-LEN(SOURCE!E1923) &gt;=0, REPT(" ",SOURCE!$Q$2-LEN(SOURCE!E1923)), "")&amp;
      SOURCE!F1923&amp;", "&amp; IF(SOURCE!$R$2-LEN(SOURCE!F1923) &gt;= 0, REPT(" ",SOURCE!$R$2-LEN(SOURCE!F1923)+2), "")&amp;"("&amp;
      SUBSTITUTE(TEXT(SOURCE!G1923,"??0"),"  ","")&amp;" &lt;&lt; TAM_MAX_BITS) |"&amp; IF(SOURCE!$S$2-3 &gt;= 0, REPT(" ",SOURCE!$S$2-5+4+1-1-LEN(SUBSTITUTE(SUBSTITUTE(TEXT(SOURCE!H1923,"????0"),"  ","")," ",""))), "")&amp;
      SUBSTITUTE(SUBSTITUTE(TEXT(SOURCE!H1923,"????0"),"  ","")," ","")&amp;","&amp; IF(SOURCE!$T$2-3 &gt;= 0, REPT(" ",SOURCE!$T$2-3-5), "")&amp;
      SOURCE!I1923&amp;" | "&amp; IF(SOURCE!$U$2-LEN(SOURCE!I1923) &gt;= 0, REPT(" ",SOURCE!$U$2-LEN(SOURCE!I1923)), "")&amp;
      SOURCE!J1923&amp;      IF(SOURCE!$V$2-LEN(SOURCE!J1923) &gt;= 0, REPT(" ",SOURCE!$V$2-LEN(SOURCE!J1923)), "")&amp;
  " | "&amp; SOURCE!K1923&amp;      IF(SOURCE!$X$2-LEN(SOURCE!K1923) &gt;= 0, REPT(" ",SOURCE!$X$2-LEN(SOURCE!K1923)), "")&amp;
      "},"&amp;IF(SOURCE!L1923&lt;&gt;"",""&amp;SOURCE!L1923,"")
 )
)
)</f>
        <v>/* 1877 */  { fnJM_2SI,                    NOPARAM,                     STD_RIGHT_ARROW "I",                           STD_RIGHT_ARROW "I",                           (0 &lt;&lt; TAM_MAX_BITS) |     0, CAT_NONE | SLS_ENABLED   | US_ENABLED  },//JM Copy of 1925</v>
      </c>
    </row>
    <row r="1924" spans="1:1">
      <c r="A1924" s="168" t="str">
        <f>IF(AND(OR(SOURCE!A1924="",ISBLANK(SOURCE!A1924)),SOURCE!B1924&gt;0),IF(ISBLANK(SOURCE!C1924),"",SOURCE!C1924),
IF(SOURCE!B1924&lt;0,VLOOKUP(SOURCE!B1924,lookups!A$1:B$25,2,0),
  IF(ISBLANK(SOURCE!B1924),
    "",
    "/* "&amp;TEXT(SOURCE!B1924,"???0")&amp;" *"&amp;
      SOURCE!C1924&amp;", "&amp; IF(SOURCE!$O$2-LEN(SOURCE!C1924) &gt;= 0, REPT(" ",SOURCE!$O$2-LEN(SOURCE!C1924)), "")&amp;
      SOURCE!D1924&amp;", "&amp; IF(SOURCE!$P$2-LEN(SOURCE!D1924) &gt;= 0, REPT(" ",SOURCE!$P$2-LEN(SOURCE!D1924)), "")&amp;
      SOURCE!E1924&amp;", "&amp; IF(SOURCE!$Q$2-LEN(SOURCE!E1924) &gt;=0, REPT(" ",SOURCE!$Q$2-LEN(SOURCE!E1924)), "")&amp;
      SOURCE!F1924&amp;", "&amp; IF(SOURCE!$R$2-LEN(SOURCE!F1924) &gt;= 0, REPT(" ",SOURCE!$R$2-LEN(SOURCE!F1924)+2), "")&amp;"("&amp;
      SUBSTITUTE(TEXT(SOURCE!G1924,"??0"),"  ","")&amp;" &lt;&lt; TAM_MAX_BITS) |"&amp; IF(SOURCE!$S$2-3 &gt;= 0, REPT(" ",SOURCE!$S$2-5+4+1-1-LEN(SUBSTITUTE(SUBSTITUTE(TEXT(SOURCE!H1924,"????0"),"  ","")," ",""))), "")&amp;
      SUBSTITUTE(SUBSTITUTE(TEXT(SOURCE!H1924,"????0"),"  ","")," ","")&amp;","&amp; IF(SOURCE!$T$2-3 &gt;= 0, REPT(" ",SOURCE!$T$2-3-5), "")&amp;
      SOURCE!I1924&amp;" | "&amp; IF(SOURCE!$U$2-LEN(SOURCE!I1924) &gt;= 0, REPT(" ",SOURCE!$U$2-LEN(SOURCE!I1924)), "")&amp;
      SOURCE!J1924&amp;      IF(SOURCE!$V$2-LEN(SOURCE!J1924) &gt;= 0, REPT(" ",SOURCE!$V$2-LEN(SOURCE!J1924)), "")&amp;
  " | "&amp; SOURCE!K1924&amp;      IF(SOURCE!$X$2-LEN(SOURCE!K1924) &gt;= 0, REPT(" ",SOURCE!$X$2-LEN(SOURCE!K1924)), "")&amp;
      "},"&amp;IF(SOURCE!L1924&lt;&gt;"",""&amp;SOURCE!L1924,"")
 )
)
)</f>
        <v>/* 1878 */  { fnChangeBaseMNU,             NOPARAM,                     "MODE#",                                       "MODE#",                                       (0 &lt;&lt; TAM_MAX_BITS) |     0, CAT_NONE | SLS_ENABLED   | US_ENABLED  },</v>
      </c>
    </row>
    <row r="1925" spans="1:1">
      <c r="A1925" s="168" t="str">
        <f>IF(AND(OR(SOURCE!A1925="",ISBLANK(SOURCE!A1925)),SOURCE!B1925&gt;0),IF(ISBLANK(SOURCE!C1925),"",SOURCE!C1925),
IF(SOURCE!B1925&lt;0,VLOOKUP(SOURCE!B1925,lookups!A$1:B$25,2,0),
  IF(ISBLANK(SOURCE!B1925),
    "",
    "/* "&amp;TEXT(SOURCE!B1925,"???0")&amp;" *"&amp;
      SOURCE!C1925&amp;", "&amp; IF(SOURCE!$O$2-LEN(SOURCE!C1925) &gt;= 0, REPT(" ",SOURCE!$O$2-LEN(SOURCE!C1925)), "")&amp;
      SOURCE!D1925&amp;", "&amp; IF(SOURCE!$P$2-LEN(SOURCE!D1925) &gt;= 0, REPT(" ",SOURCE!$P$2-LEN(SOURCE!D1925)), "")&amp;
      SOURCE!E1925&amp;", "&amp; IF(SOURCE!$Q$2-LEN(SOURCE!E1925) &gt;=0, REPT(" ",SOURCE!$Q$2-LEN(SOURCE!E1925)), "")&amp;
      SOURCE!F1925&amp;", "&amp; IF(SOURCE!$R$2-LEN(SOURCE!F1925) &gt;= 0, REPT(" ",SOURCE!$R$2-LEN(SOURCE!F1925)+2), "")&amp;"("&amp;
      SUBSTITUTE(TEXT(SOURCE!G1925,"??0"),"  ","")&amp;" &lt;&lt; TAM_MAX_BITS) |"&amp; IF(SOURCE!$S$2-3 &gt;= 0, REPT(" ",SOURCE!$S$2-5+4+1-1-LEN(SUBSTITUTE(SUBSTITUTE(TEXT(SOURCE!H1925,"????0"),"  ","")," ",""))), "")&amp;
      SUBSTITUTE(SUBSTITUTE(TEXT(SOURCE!H1925,"????0"),"  ","")," ","")&amp;","&amp; IF(SOURCE!$T$2-3 &gt;= 0, REPT(" ",SOURCE!$T$2-3-5), "")&amp;
      SOURCE!I1925&amp;" | "&amp; IF(SOURCE!$U$2-LEN(SOURCE!I1925) &gt;= 0, REPT(" ",SOURCE!$U$2-LEN(SOURCE!I1925)), "")&amp;
      SOURCE!J1925&amp;      IF(SOURCE!$V$2-LEN(SOURCE!J1925) &gt;= 0, REPT(" ",SOURCE!$V$2-LEN(SOURCE!J1925)), "")&amp;
  " | "&amp; SOURCE!K1925&amp;      IF(SOURCE!$X$2-LEN(SOURCE!K1925) &gt;= 0, REPT(" ",SOURCE!$X$2-LEN(SOURCE!K1925)), "")&amp;
      "},"&amp;IF(SOURCE!L1925&lt;&gt;"",""&amp;SOURCE!L1925,"")
 )
)
)</f>
        <v>/* 1879 */  { fnHrDeg,                     NOPARAM,                     "HOUR",                                        "HOUR",                                        (0 &lt;&lt; TAM_MAX_BITS) |     0, CAT_FNCT | SLS_ENABLED   | US_ENABLED  },</v>
      </c>
    </row>
    <row r="1926" spans="1:1">
      <c r="A1926" s="168" t="str">
        <f>IF(AND(OR(SOURCE!A1926="",ISBLANK(SOURCE!A1926)),SOURCE!B1926&gt;0),IF(ISBLANK(SOURCE!C1926),"",SOURCE!C1926),
IF(SOURCE!B1926&lt;0,VLOOKUP(SOURCE!B1926,lookups!A$1:B$25,2,0),
  IF(ISBLANK(SOURCE!B1926),
    "",
    "/* "&amp;TEXT(SOURCE!B1926,"???0")&amp;" *"&amp;
      SOURCE!C1926&amp;", "&amp; IF(SOURCE!$O$2-LEN(SOURCE!C1926) &gt;= 0, REPT(" ",SOURCE!$O$2-LEN(SOURCE!C1926)), "")&amp;
      SOURCE!D1926&amp;", "&amp; IF(SOURCE!$P$2-LEN(SOURCE!D1926) &gt;= 0, REPT(" ",SOURCE!$P$2-LEN(SOURCE!D1926)), "")&amp;
      SOURCE!E1926&amp;", "&amp; IF(SOURCE!$Q$2-LEN(SOURCE!E1926) &gt;=0, REPT(" ",SOURCE!$Q$2-LEN(SOURCE!E1926)), "")&amp;
      SOURCE!F1926&amp;", "&amp; IF(SOURCE!$R$2-LEN(SOURCE!F1926) &gt;= 0, REPT(" ",SOURCE!$R$2-LEN(SOURCE!F1926)+2), "")&amp;"("&amp;
      SUBSTITUTE(TEXT(SOURCE!G1926,"??0"),"  ","")&amp;" &lt;&lt; TAM_MAX_BITS) |"&amp; IF(SOURCE!$S$2-3 &gt;= 0, REPT(" ",SOURCE!$S$2-5+4+1-1-LEN(SUBSTITUTE(SUBSTITUTE(TEXT(SOURCE!H1926,"????0"),"  ","")," ",""))), "")&amp;
      SUBSTITUTE(SUBSTITUTE(TEXT(SOURCE!H1926,"????0"),"  ","")," ","")&amp;","&amp; IF(SOURCE!$T$2-3 &gt;= 0, REPT(" ",SOURCE!$T$2-3-5), "")&amp;
      SOURCE!I1926&amp;" | "&amp; IF(SOURCE!$U$2-LEN(SOURCE!I1926) &gt;= 0, REPT(" ",SOURCE!$U$2-LEN(SOURCE!I1926)), "")&amp;
      SOURCE!J1926&amp;      IF(SOURCE!$V$2-LEN(SOURCE!J1926) &gt;= 0, REPT(" ",SOURCE!$V$2-LEN(SOURCE!J1926)), "")&amp;
  " | "&amp; SOURCE!K1926&amp;      IF(SOURCE!$X$2-LEN(SOURCE!K1926) &gt;= 0, REPT(" ",SOURCE!$X$2-LEN(SOURCE!K1926)), "")&amp;
      "},"&amp;IF(SOURCE!L1926&lt;&gt;"",""&amp;SOURCE!L1926,"")
 )
)
)</f>
        <v>/* 1880 */  { fnMinute,                    NOPARAM,                     "MIN",                                         "MIN",                                         (0 &lt;&lt; TAM_MAX_BITS) |     0, CAT_FNCT | SLS_ENABLED   | US_ENABLED  },</v>
      </c>
    </row>
    <row r="1927" spans="1:1">
      <c r="A1927" s="168" t="str">
        <f>IF(AND(OR(SOURCE!A1927="",ISBLANK(SOURCE!A1927)),SOURCE!B1927&gt;0),IF(ISBLANK(SOURCE!C1927),"",SOURCE!C1927),
IF(SOURCE!B1927&lt;0,VLOOKUP(SOURCE!B1927,lookups!A$1:B$25,2,0),
  IF(ISBLANK(SOURCE!B1927),
    "",
    "/* "&amp;TEXT(SOURCE!B1927,"???0")&amp;" *"&amp;
      SOURCE!C1927&amp;", "&amp; IF(SOURCE!$O$2-LEN(SOURCE!C1927) &gt;= 0, REPT(" ",SOURCE!$O$2-LEN(SOURCE!C1927)), "")&amp;
      SOURCE!D1927&amp;", "&amp; IF(SOURCE!$P$2-LEN(SOURCE!D1927) &gt;= 0, REPT(" ",SOURCE!$P$2-LEN(SOURCE!D1927)), "")&amp;
      SOURCE!E1927&amp;", "&amp; IF(SOURCE!$Q$2-LEN(SOURCE!E1927) &gt;=0, REPT(" ",SOURCE!$Q$2-LEN(SOURCE!E1927)), "")&amp;
      SOURCE!F1927&amp;", "&amp; IF(SOURCE!$R$2-LEN(SOURCE!F1927) &gt;= 0, REPT(" ",SOURCE!$R$2-LEN(SOURCE!F1927)+2), "")&amp;"("&amp;
      SUBSTITUTE(TEXT(SOURCE!G1927,"??0"),"  ","")&amp;" &lt;&lt; TAM_MAX_BITS) |"&amp; IF(SOURCE!$S$2-3 &gt;= 0, REPT(" ",SOURCE!$S$2-5+4+1-1-LEN(SUBSTITUTE(SUBSTITUTE(TEXT(SOURCE!H1927,"????0"),"  ","")," ",""))), "")&amp;
      SUBSTITUTE(SUBSTITUTE(TEXT(SOURCE!H1927,"????0"),"  ","")," ","")&amp;","&amp; IF(SOURCE!$T$2-3 &gt;= 0, REPT(" ",SOURCE!$T$2-3-5), "")&amp;
      SOURCE!I1927&amp;" | "&amp; IF(SOURCE!$U$2-LEN(SOURCE!I1927) &gt;= 0, REPT(" ",SOURCE!$U$2-LEN(SOURCE!I1927)), "")&amp;
      SOURCE!J1927&amp;      IF(SOURCE!$V$2-LEN(SOURCE!J1927) &gt;= 0, REPT(" ",SOURCE!$V$2-LEN(SOURCE!J1927)), "")&amp;
  " | "&amp; SOURCE!K1927&amp;      IF(SOURCE!$X$2-LEN(SOURCE!K1927) &gt;= 0, REPT(" ",SOURCE!$X$2-LEN(SOURCE!K1927)), "")&amp;
      "},"&amp;IF(SOURCE!L1927&lt;&gt;"",""&amp;SOURCE!L1927,"")
 )
)
)</f>
        <v>/* 1881 */  { fnSecond,                    NOPARAM,                     "SEC",                                         "SEC",                                         (0 &lt;&lt; TAM_MAX_BITS) |     0, CAT_FNCT | SLS_ENABLED   | US_ENABLED  },</v>
      </c>
    </row>
    <row r="1928" spans="1:1">
      <c r="A1928" s="168" t="str">
        <f>IF(AND(OR(SOURCE!A1928="",ISBLANK(SOURCE!A1928)),SOURCE!B1928&gt;0),IF(ISBLANK(SOURCE!C1928),"",SOURCE!C1928),
IF(SOURCE!B1928&lt;0,VLOOKUP(SOURCE!B1928,lookups!A$1:B$25,2,0),
  IF(ISBLANK(SOURCE!B1928),
    "",
    "/* "&amp;TEXT(SOURCE!B1928,"???0")&amp;" *"&amp;
      SOURCE!C1928&amp;", "&amp; IF(SOURCE!$O$2-LEN(SOURCE!C1928) &gt;= 0, REPT(" ",SOURCE!$O$2-LEN(SOURCE!C1928)), "")&amp;
      SOURCE!D1928&amp;", "&amp; IF(SOURCE!$P$2-LEN(SOURCE!D1928) &gt;= 0, REPT(" ",SOURCE!$P$2-LEN(SOURCE!D1928)), "")&amp;
      SOURCE!E1928&amp;", "&amp; IF(SOURCE!$Q$2-LEN(SOURCE!E1928) &gt;=0, REPT(" ",SOURCE!$Q$2-LEN(SOURCE!E1928)), "")&amp;
      SOURCE!F1928&amp;", "&amp; IF(SOURCE!$R$2-LEN(SOURCE!F1928) &gt;= 0, REPT(" ",SOURCE!$R$2-LEN(SOURCE!F1928)+2), "")&amp;"("&amp;
      SUBSTITUTE(TEXT(SOURCE!G1928,"??0"),"  ","")&amp;" &lt;&lt; TAM_MAX_BITS) |"&amp; IF(SOURCE!$S$2-3 &gt;= 0, REPT(" ",SOURCE!$S$2-5+4+1-1-LEN(SUBSTITUTE(SUBSTITUTE(TEXT(SOURCE!H1928,"????0"),"  ","")," ",""))), "")&amp;
      SUBSTITUTE(SUBSTITUTE(TEXT(SOURCE!H1928,"????0"),"  ","")," ","")&amp;","&amp; IF(SOURCE!$T$2-3 &gt;= 0, REPT(" ",SOURCE!$T$2-3-5), "")&amp;
      SOURCE!I1928&amp;" | "&amp; IF(SOURCE!$U$2-LEN(SOURCE!I1928) &gt;= 0, REPT(" ",SOURCE!$U$2-LEN(SOURCE!I1928)), "")&amp;
      SOURCE!J1928&amp;      IF(SOURCE!$V$2-LEN(SOURCE!J1928) &gt;= 0, REPT(" ",SOURCE!$V$2-LEN(SOURCE!J1928)), "")&amp;
  " | "&amp; SOURCE!K1928&amp;      IF(SOURCE!$X$2-LEN(SOURCE!K1928) &gt;= 0, REPT(" ",SOURCE!$X$2-LEN(SOURCE!K1928)), "")&amp;
      "},"&amp;IF(SOURCE!L1928&lt;&gt;"",""&amp;SOURCE!L1928,"")
 )
)
)</f>
        <v>/* 1882 */  { fnToTime,                    NOPARAM,                     STD_RIGHT_ARROW "TIME",                        STD_RIGHT_ARROW "TIME",                        (0 &lt;&lt; TAM_MAX_BITS) |     0, CAT_FNCT | SLS_ENABLED   | US_ENABLED  },</v>
      </c>
    </row>
    <row r="1929" spans="1:1">
      <c r="A1929" s="168" t="str">
        <f>IF(AND(OR(SOURCE!A1929="",ISBLANK(SOURCE!A1929)),SOURCE!B1929&gt;0),IF(ISBLANK(SOURCE!C1929),"",SOURCE!C1929),
IF(SOURCE!B1929&lt;0,VLOOKUP(SOURCE!B1929,lookups!A$1:B$25,2,0),
  IF(ISBLANK(SOURCE!B1929),
    "",
    "/* "&amp;TEXT(SOURCE!B1929,"???0")&amp;" *"&amp;
      SOURCE!C1929&amp;", "&amp; IF(SOURCE!$O$2-LEN(SOURCE!C1929) &gt;= 0, REPT(" ",SOURCE!$O$2-LEN(SOURCE!C1929)), "")&amp;
      SOURCE!D1929&amp;", "&amp; IF(SOURCE!$P$2-LEN(SOURCE!D1929) &gt;= 0, REPT(" ",SOURCE!$P$2-LEN(SOURCE!D1929)), "")&amp;
      SOURCE!E1929&amp;", "&amp; IF(SOURCE!$Q$2-LEN(SOURCE!E1929) &gt;=0, REPT(" ",SOURCE!$Q$2-LEN(SOURCE!E1929)), "")&amp;
      SOURCE!F1929&amp;", "&amp; IF(SOURCE!$R$2-LEN(SOURCE!F1929) &gt;= 0, REPT(" ",SOURCE!$R$2-LEN(SOURCE!F1929)+2), "")&amp;"("&amp;
      SUBSTITUTE(TEXT(SOURCE!G1929,"??0"),"  ","")&amp;" &lt;&lt; TAM_MAX_BITS) |"&amp; IF(SOURCE!$S$2-3 &gt;= 0, REPT(" ",SOURCE!$S$2-5+4+1-1-LEN(SUBSTITUTE(SUBSTITUTE(TEXT(SOURCE!H1929,"????0"),"  ","")," ",""))), "")&amp;
      SUBSTITUTE(SUBSTITUTE(TEXT(SOURCE!H1929,"????0"),"  ","")," ","")&amp;","&amp; IF(SOURCE!$T$2-3 &gt;= 0, REPT(" ",SOURCE!$T$2-3-5), "")&amp;
      SOURCE!I1929&amp;" | "&amp; IF(SOURCE!$U$2-LEN(SOURCE!I1929) &gt;= 0, REPT(" ",SOURCE!$U$2-LEN(SOURCE!I1929)), "")&amp;
      SOURCE!J1929&amp;      IF(SOURCE!$V$2-LEN(SOURCE!J1929) &gt;= 0, REPT(" ",SOURCE!$V$2-LEN(SOURCE!J1929)), "")&amp;
  " | "&amp; SOURCE!K1929&amp;      IF(SOURCE!$X$2-LEN(SOURCE!K1929) &gt;= 0, REPT(" ",SOURCE!$X$2-LEN(SOURCE!K1929)), "")&amp;
      "},"&amp;IF(SOURCE!L1929&lt;&gt;"",""&amp;SOURCE!L1929,"")
 )
)
)</f>
        <v>/* 1883 */  { fnTimeTo,                    NOPARAM,                     "TIME" STD_RIGHT_ARROW,                        "TIME" STD_RIGHT_ARROW,                        (0 &lt;&lt; TAM_MAX_BITS) |     0, CAT_FNCT | SLS_ENABLED   | US_ENABLED  },</v>
      </c>
    </row>
    <row r="1930" spans="1:1">
      <c r="A1930" s="168" t="str">
        <f>IF(AND(OR(SOURCE!A1930="",ISBLANK(SOURCE!A1930)),SOURCE!B1930&gt;0),IF(ISBLANK(SOURCE!C1930),"",SOURCE!C1930),
IF(SOURCE!B1930&lt;0,VLOOKUP(SOURCE!B1930,lookups!A$1:B$25,2,0),
  IF(ISBLANK(SOURCE!B1930),
    "",
    "/* "&amp;TEXT(SOURCE!B1930,"???0")&amp;" *"&amp;
      SOURCE!C1930&amp;", "&amp; IF(SOURCE!$O$2-LEN(SOURCE!C1930) &gt;= 0, REPT(" ",SOURCE!$O$2-LEN(SOURCE!C1930)), "")&amp;
      SOURCE!D1930&amp;", "&amp; IF(SOURCE!$P$2-LEN(SOURCE!D1930) &gt;= 0, REPT(" ",SOURCE!$P$2-LEN(SOURCE!D1930)), "")&amp;
      SOURCE!E1930&amp;", "&amp; IF(SOURCE!$Q$2-LEN(SOURCE!E1930) &gt;=0, REPT(" ",SOURCE!$Q$2-LEN(SOURCE!E1930)), "")&amp;
      SOURCE!F1930&amp;", "&amp; IF(SOURCE!$R$2-LEN(SOURCE!F1930) &gt;= 0, REPT(" ",SOURCE!$R$2-LEN(SOURCE!F1930)+2), "")&amp;"("&amp;
      SUBSTITUTE(TEXT(SOURCE!G1930,"??0"),"  ","")&amp;" &lt;&lt; TAM_MAX_BITS) |"&amp; IF(SOURCE!$S$2-3 &gt;= 0, REPT(" ",SOURCE!$S$2-5+4+1-1-LEN(SUBSTITUTE(SUBSTITUTE(TEXT(SOURCE!H1930,"????0"),"  ","")," ",""))), "")&amp;
      SUBSTITUTE(SUBSTITUTE(TEXT(SOURCE!H1930,"????0"),"  ","")," ","")&amp;","&amp; IF(SOURCE!$T$2-3 &gt;= 0, REPT(" ",SOURCE!$T$2-3-5), "")&amp;
      SOURCE!I1930&amp;" | "&amp; IF(SOURCE!$U$2-LEN(SOURCE!I1930) &gt;= 0, REPT(" ",SOURCE!$U$2-LEN(SOURCE!I1930)), "")&amp;
      SOURCE!J1930&amp;      IF(SOURCE!$V$2-LEN(SOURCE!J1930) &gt;= 0, REPT(" ",SOURCE!$V$2-LEN(SOURCE!J1930)), "")&amp;
  " | "&amp; SOURCE!K1930&amp;      IF(SOURCE!$X$2-LEN(SOURCE!K1930) &gt;= 0, REPT(" ",SOURCE!$X$2-LEN(SOURCE!K1930)), "")&amp;
      "},"&amp;IF(SOURCE!L1930&lt;&gt;"",""&amp;SOURCE!L1930,"")
 )
)
)</f>
        <v>/* 1884 */  { fnDRG,                       NOPARAM,                     "DRG",                                         "DRG",                                         (0 &lt;&lt; TAM_MAX_BITS) |     0, CAT_FNCT | SLS_ENABLED   | US_ENABLED  },</v>
      </c>
    </row>
    <row r="1931" spans="1:1">
      <c r="A1931" s="168" t="str">
        <f>IF(AND(OR(SOURCE!A1931="",ISBLANK(SOURCE!A1931)),SOURCE!B1931&gt;0),IF(ISBLANK(SOURCE!C1931),"",SOURCE!C1931),
IF(SOURCE!B1931&lt;0,VLOOKUP(SOURCE!B1931,lookups!A$1:B$25,2,0),
  IF(ISBLANK(SOURCE!B1931),
    "",
    "/* "&amp;TEXT(SOURCE!B1931,"???0")&amp;" *"&amp;
      SOURCE!C1931&amp;", "&amp; IF(SOURCE!$O$2-LEN(SOURCE!C1931) &gt;= 0, REPT(" ",SOURCE!$O$2-LEN(SOURCE!C1931)), "")&amp;
      SOURCE!D1931&amp;", "&amp; IF(SOURCE!$P$2-LEN(SOURCE!D1931) &gt;= 0, REPT(" ",SOURCE!$P$2-LEN(SOURCE!D1931)), "")&amp;
      SOURCE!E1931&amp;", "&amp; IF(SOURCE!$Q$2-LEN(SOURCE!E1931) &gt;=0, REPT(" ",SOURCE!$Q$2-LEN(SOURCE!E1931)), "")&amp;
      SOURCE!F1931&amp;", "&amp; IF(SOURCE!$R$2-LEN(SOURCE!F1931) &gt;= 0, REPT(" ",SOURCE!$R$2-LEN(SOURCE!F1931)+2), "")&amp;"("&amp;
      SUBSTITUTE(TEXT(SOURCE!G1931,"??0"),"  ","")&amp;" &lt;&lt; TAM_MAX_BITS) |"&amp; IF(SOURCE!$S$2-3 &gt;= 0, REPT(" ",SOURCE!$S$2-5+4+1-1-LEN(SUBSTITUTE(SUBSTITUTE(TEXT(SOURCE!H1931,"????0"),"  ","")," ",""))), "")&amp;
      SUBSTITUTE(SUBSTITUTE(TEXT(SOURCE!H1931,"????0"),"  ","")," ","")&amp;","&amp; IF(SOURCE!$T$2-3 &gt;= 0, REPT(" ",SOURCE!$T$2-3-5), "")&amp;
      SOURCE!I1931&amp;" | "&amp; IF(SOURCE!$U$2-LEN(SOURCE!I1931) &gt;= 0, REPT(" ",SOURCE!$U$2-LEN(SOURCE!I1931)), "")&amp;
      SOURCE!J1931&amp;      IF(SOURCE!$V$2-LEN(SOURCE!J1931) &gt;= 0, REPT(" ",SOURCE!$V$2-LEN(SOURCE!J1931)), "")&amp;
  " | "&amp; SOURCE!K1931&amp;      IF(SOURCE!$X$2-LEN(SOURCE!K1931) &gt;= 0, REPT(" ",SOURCE!$X$2-LEN(SOURCE!K1931)), "")&amp;
      "},"&amp;IF(SOURCE!L1931&lt;&gt;"",""&amp;SOURCE!L1931,"")
 )
)
)</f>
        <v>/* 1885 */  { fnDRGto,                     NOPARAM,                     "DRG" STD_RIGHT_ARROW STD_RIGHT_ARROW,         "DRG" STD_RIGHT_ARROW STD_RIGHT_ARROW,         (0 &lt;&lt; TAM_MAX_BITS) |     0, CAT_FNCT | SLS_ENABLED   | US_ENABLED  },</v>
      </c>
    </row>
    <row r="1932" spans="1:1">
      <c r="A1932" s="168" t="str">
        <f>IF(AND(OR(SOURCE!A1932="",ISBLANK(SOURCE!A1932)),SOURCE!B1932&gt;0),IF(ISBLANK(SOURCE!C1932),"",SOURCE!C1932),
IF(SOURCE!B1932&lt;0,VLOOKUP(SOURCE!B1932,lookups!A$1:B$25,2,0),
  IF(ISBLANK(SOURCE!B1932),
    "",
    "/* "&amp;TEXT(SOURCE!B1932,"???0")&amp;" *"&amp;
      SOURCE!C1932&amp;", "&amp; IF(SOURCE!$O$2-LEN(SOURCE!C1932) &gt;= 0, REPT(" ",SOURCE!$O$2-LEN(SOURCE!C1932)), "")&amp;
      SOURCE!D1932&amp;", "&amp; IF(SOURCE!$P$2-LEN(SOURCE!D1932) &gt;= 0, REPT(" ",SOURCE!$P$2-LEN(SOURCE!D1932)), "")&amp;
      SOURCE!E1932&amp;", "&amp; IF(SOURCE!$Q$2-LEN(SOURCE!E1932) &gt;=0, REPT(" ",SOURCE!$Q$2-LEN(SOURCE!E1932)), "")&amp;
      SOURCE!F1932&amp;", "&amp; IF(SOURCE!$R$2-LEN(SOURCE!F1932) &gt;= 0, REPT(" ",SOURCE!$R$2-LEN(SOURCE!F1932)+2), "")&amp;"("&amp;
      SUBSTITUTE(TEXT(SOURCE!G1932,"??0"),"  ","")&amp;" &lt;&lt; TAM_MAX_BITS) |"&amp; IF(SOURCE!$S$2-3 &gt;= 0, REPT(" ",SOURCE!$S$2-5+4+1-1-LEN(SUBSTITUTE(SUBSTITUTE(TEXT(SOURCE!H1932,"????0"),"  ","")," ",""))), "")&amp;
      SUBSTITUTE(SUBSTITUTE(TEXT(SOURCE!H1932,"????0"),"  ","")," ","")&amp;","&amp; IF(SOURCE!$T$2-3 &gt;= 0, REPT(" ",SOURCE!$T$2-3-5), "")&amp;
      SOURCE!I1932&amp;" | "&amp; IF(SOURCE!$U$2-LEN(SOURCE!I1932) &gt;= 0, REPT(" ",SOURCE!$U$2-LEN(SOURCE!I1932)), "")&amp;
      SOURCE!J1932&amp;      IF(SOURCE!$V$2-LEN(SOURCE!J1932) &gt;= 0, REPT(" ",SOURCE!$V$2-LEN(SOURCE!J1932)), "")&amp;
  " | "&amp; SOURCE!K1932&amp;      IF(SOURCE!$X$2-LEN(SOURCE!K1932) &gt;= 0, REPT(" ",SOURCE!$X$2-LEN(SOURCE!K1932)), "")&amp;
      "},"&amp;IF(SOURCE!L1932&lt;&gt;"",""&amp;SOURCE!L1932,"")
 )
)
)</f>
        <v>/* 1886 */  { fnCla,                       NOPARAM,                     "CLA",                                         "CLA",                                         (0 &lt;&lt; TAM_MAX_BITS) |     0, CAT_NONE | SLS_DISABLED  | US_UNCHANGED},//GRAPH</v>
      </c>
    </row>
    <row r="1933" spans="1:1">
      <c r="A1933" s="168" t="str">
        <f>IF(AND(OR(SOURCE!A1933="",ISBLANK(SOURCE!A1933)),SOURCE!B1933&gt;0),IF(ISBLANK(SOURCE!C1933),"",SOURCE!C1933),
IF(SOURCE!B1933&lt;0,VLOOKUP(SOURCE!B1933,lookups!A$1:B$25,2,0),
  IF(ISBLANK(SOURCE!B1933),
    "",
    "/* "&amp;TEXT(SOURCE!B1933,"???0")&amp;" *"&amp;
      SOURCE!C1933&amp;", "&amp; IF(SOURCE!$O$2-LEN(SOURCE!C1933) &gt;= 0, REPT(" ",SOURCE!$O$2-LEN(SOURCE!C1933)), "")&amp;
      SOURCE!D1933&amp;", "&amp; IF(SOURCE!$P$2-LEN(SOURCE!D1933) &gt;= 0, REPT(" ",SOURCE!$P$2-LEN(SOURCE!D1933)), "")&amp;
      SOURCE!E1933&amp;", "&amp; IF(SOURCE!$Q$2-LEN(SOURCE!E1933) &gt;=0, REPT(" ",SOURCE!$Q$2-LEN(SOURCE!E1933)), "")&amp;
      SOURCE!F1933&amp;", "&amp; IF(SOURCE!$R$2-LEN(SOURCE!F1933) &gt;= 0, REPT(" ",SOURCE!$R$2-LEN(SOURCE!F1933)+2), "")&amp;"("&amp;
      SUBSTITUTE(TEXT(SOURCE!G1933,"??0"),"  ","")&amp;" &lt;&lt; TAM_MAX_BITS) |"&amp; IF(SOURCE!$S$2-3 &gt;= 0, REPT(" ",SOURCE!$S$2-5+4+1-1-LEN(SUBSTITUTE(SUBSTITUTE(TEXT(SOURCE!H1933,"????0"),"  ","")," ",""))), "")&amp;
      SUBSTITUTE(SUBSTITUTE(TEXT(SOURCE!H1933,"????0"),"  ","")," ","")&amp;","&amp; IF(SOURCE!$T$2-3 &gt;= 0, REPT(" ",SOURCE!$T$2-3-5), "")&amp;
      SOURCE!I1933&amp;" | "&amp; IF(SOURCE!$U$2-LEN(SOURCE!I1933) &gt;= 0, REPT(" ",SOURCE!$U$2-LEN(SOURCE!I1933)), "")&amp;
      SOURCE!J1933&amp;      IF(SOURCE!$V$2-LEN(SOURCE!J1933) &gt;= 0, REPT(" ",SOURCE!$V$2-LEN(SOURCE!J1933)), "")&amp;
  " | "&amp; SOURCE!K1933&amp;      IF(SOURCE!$X$2-LEN(SOURCE!K1933) &gt;= 0, REPT(" ",SOURCE!$X$2-LEN(SOURCE!K1933)), "")&amp;
      "},"&amp;IF(SOURCE!L1933&lt;&gt;"",""&amp;SOURCE!L1933,"")
 )
)
)</f>
        <v>/* 1887 */  { fnCln,                       NOPARAM,                     "CLN",                                         "CLN",                                         (0 &lt;&lt; TAM_MAX_BITS) |     0, CAT_NONE | SLS_DISABLED  | US_UNCHANGED},//GRAPH</v>
      </c>
    </row>
    <row r="1934" spans="1:1">
      <c r="A1934" s="168" t="str">
        <f>IF(AND(OR(SOURCE!A1934="",ISBLANK(SOURCE!A1934)),SOURCE!B1934&gt;0),IF(ISBLANK(SOURCE!C1934),"",SOURCE!C1934),
IF(SOURCE!B1934&lt;0,VLOOKUP(SOURCE!B1934,lookups!A$1:B$25,2,0),
  IF(ISBLANK(SOURCE!B1934),
    "",
    "/* "&amp;TEXT(SOURCE!B1934,"???0")&amp;" *"&amp;
      SOURCE!C1934&amp;", "&amp; IF(SOURCE!$O$2-LEN(SOURCE!C1934) &gt;= 0, REPT(" ",SOURCE!$O$2-LEN(SOURCE!C1934)), "")&amp;
      SOURCE!D1934&amp;", "&amp; IF(SOURCE!$P$2-LEN(SOURCE!D1934) &gt;= 0, REPT(" ",SOURCE!$P$2-LEN(SOURCE!D1934)), "")&amp;
      SOURCE!E1934&amp;", "&amp; IF(SOURCE!$Q$2-LEN(SOURCE!E1934) &gt;=0, REPT(" ",SOURCE!$Q$2-LEN(SOURCE!E1934)), "")&amp;
      SOURCE!F1934&amp;", "&amp; IF(SOURCE!$R$2-LEN(SOURCE!F1934) &gt;= 0, REPT(" ",SOURCE!$R$2-LEN(SOURCE!F1934)+2), "")&amp;"("&amp;
      SUBSTITUTE(TEXT(SOURCE!G1934,"??0"),"  ","")&amp;" &lt;&lt; TAM_MAX_BITS) |"&amp; IF(SOURCE!$S$2-3 &gt;= 0, REPT(" ",SOURCE!$S$2-5+4+1-1-LEN(SUBSTITUTE(SUBSTITUTE(TEXT(SOURCE!H1934,"????0"),"  ","")," ",""))), "")&amp;
      SUBSTITUTE(SUBSTITUTE(TEXT(SOURCE!H1934,"????0"),"  ","")," ","")&amp;","&amp; IF(SOURCE!$T$2-3 &gt;= 0, REPT(" ",SOURCE!$T$2-3-5), "")&amp;
      SOURCE!I1934&amp;" | "&amp; IF(SOURCE!$U$2-LEN(SOURCE!I1934) &gt;= 0, REPT(" ",SOURCE!$U$2-LEN(SOURCE!I1934)), "")&amp;
      SOURCE!J1934&amp;      IF(SOURCE!$V$2-LEN(SOURCE!J1934) &gt;= 0, REPT(" ",SOURCE!$V$2-LEN(SOURCE!J1934)), "")&amp;
  " | "&amp; SOURCE!K1934&amp;      IF(SOURCE!$X$2-LEN(SOURCE!K1934) &gt;= 0, REPT(" ",SOURCE!$X$2-LEN(SOURCE!K1934)), "")&amp;
      "},"&amp;IF(SOURCE!L1934&lt;&gt;"",""&amp;SOURCE!L1934,"")
 )
)
)</f>
        <v>/* 1888 */  { fnSetSetJM,                  DM_ANY,                      "DENANY",                                      "DENANY",                                      (0 &lt;&lt; TAM_MAX_BITS) |     0, CAT_NONE | SLS_UNCHANGED | US_UNCHANGED},//JM DEN</v>
      </c>
    </row>
    <row r="1935" spans="1:1">
      <c r="A1935" s="168" t="str">
        <f>IF(AND(OR(SOURCE!A1935="",ISBLANK(SOURCE!A1935)),SOURCE!B1935&gt;0),IF(ISBLANK(SOURCE!C1935),"",SOURCE!C1935),
IF(SOURCE!B1935&lt;0,VLOOKUP(SOURCE!B1935,lookups!A$1:B$25,2,0),
  IF(ISBLANK(SOURCE!B1935),
    "",
    "/* "&amp;TEXT(SOURCE!B1935,"???0")&amp;" *"&amp;
      SOURCE!C1935&amp;", "&amp; IF(SOURCE!$O$2-LEN(SOURCE!C1935) &gt;= 0, REPT(" ",SOURCE!$O$2-LEN(SOURCE!C1935)), "")&amp;
      SOURCE!D1935&amp;", "&amp; IF(SOURCE!$P$2-LEN(SOURCE!D1935) &gt;= 0, REPT(" ",SOURCE!$P$2-LEN(SOURCE!D1935)), "")&amp;
      SOURCE!E1935&amp;", "&amp; IF(SOURCE!$Q$2-LEN(SOURCE!E1935) &gt;=0, REPT(" ",SOURCE!$Q$2-LEN(SOURCE!E1935)), "")&amp;
      SOURCE!F1935&amp;", "&amp; IF(SOURCE!$R$2-LEN(SOURCE!F1935) &gt;= 0, REPT(" ",SOURCE!$R$2-LEN(SOURCE!F1935)+2), "")&amp;"("&amp;
      SUBSTITUTE(TEXT(SOURCE!G1935,"??0"),"  ","")&amp;" &lt;&lt; TAM_MAX_BITS) |"&amp; IF(SOURCE!$S$2-3 &gt;= 0, REPT(" ",SOURCE!$S$2-5+4+1-1-LEN(SUBSTITUTE(SUBSTITUTE(TEXT(SOURCE!H1935,"????0"),"  ","")," ",""))), "")&amp;
      SUBSTITUTE(SUBSTITUTE(TEXT(SOURCE!H1935,"????0"),"  ","")," ","")&amp;","&amp; IF(SOURCE!$T$2-3 &gt;= 0, REPT(" ",SOURCE!$T$2-3-5), "")&amp;
      SOURCE!I1935&amp;" | "&amp; IF(SOURCE!$U$2-LEN(SOURCE!I1935) &gt;= 0, REPT(" ",SOURCE!$U$2-LEN(SOURCE!I1935)), "")&amp;
      SOURCE!J1935&amp;      IF(SOURCE!$V$2-LEN(SOURCE!J1935) &gt;= 0, REPT(" ",SOURCE!$V$2-LEN(SOURCE!J1935)), "")&amp;
  " | "&amp; SOURCE!K1935&amp;      IF(SOURCE!$X$2-LEN(SOURCE!K1935) &gt;= 0, REPT(" ",SOURCE!$X$2-LEN(SOURCE!K1935)), "")&amp;
      "},"&amp;IF(SOURCE!L1935&lt;&gt;"",""&amp;SOURCE!L1935,"")
 )
)
)</f>
        <v>/* 1889 */  { fnSetSetJM,                  DM_FIX,                      "DENFIX",                                      "DENFIX",                                      (0 &lt;&lt; TAM_MAX_BITS) |     0, CAT_NONE | SLS_UNCHANGED | US_UNCHANGED},//JM DEN</v>
      </c>
    </row>
    <row r="1936" spans="1:1">
      <c r="A1936" s="168" t="str">
        <f>IF(AND(OR(SOURCE!A1936="",ISBLANK(SOURCE!A1936)),SOURCE!B1936&gt;0),IF(ISBLANK(SOURCE!C1936),"",SOURCE!C1936),
IF(SOURCE!B1936&lt;0,VLOOKUP(SOURCE!B1936,lookups!A$1:B$25,2,0),
  IF(ISBLANK(SOURCE!B1936),
    "",
    "/* "&amp;TEXT(SOURCE!B1936,"???0")&amp;" *"&amp;
      SOURCE!C1936&amp;", "&amp; IF(SOURCE!$O$2-LEN(SOURCE!C1936) &gt;= 0, REPT(" ",SOURCE!$O$2-LEN(SOURCE!C1936)), "")&amp;
      SOURCE!D1936&amp;", "&amp; IF(SOURCE!$P$2-LEN(SOURCE!D1936) &gt;= 0, REPT(" ",SOURCE!$P$2-LEN(SOURCE!D1936)), "")&amp;
      SOURCE!E1936&amp;", "&amp; IF(SOURCE!$Q$2-LEN(SOURCE!E1936) &gt;=0, REPT(" ",SOURCE!$Q$2-LEN(SOURCE!E1936)), "")&amp;
      SOURCE!F1936&amp;", "&amp; IF(SOURCE!$R$2-LEN(SOURCE!F1936) &gt;= 0, REPT(" ",SOURCE!$R$2-LEN(SOURCE!F1936)+2), "")&amp;"("&amp;
      SUBSTITUTE(TEXT(SOURCE!G1936,"??0"),"  ","")&amp;" &lt;&lt; TAM_MAX_BITS) |"&amp; IF(SOURCE!$S$2-3 &gt;= 0, REPT(" ",SOURCE!$S$2-5+4+1-1-LEN(SUBSTITUTE(SUBSTITUTE(TEXT(SOURCE!H1936,"????0"),"  ","")," ",""))), "")&amp;
      SUBSTITUTE(SUBSTITUTE(TEXT(SOURCE!H1936,"????0"),"  ","")," ","")&amp;","&amp; IF(SOURCE!$T$2-3 &gt;= 0, REPT(" ",SOURCE!$T$2-3-5), "")&amp;
      SOURCE!I1936&amp;" | "&amp; IF(SOURCE!$U$2-LEN(SOURCE!I1936) &gt;= 0, REPT(" ",SOURCE!$U$2-LEN(SOURCE!I1936)), "")&amp;
      SOURCE!J1936&amp;      IF(SOURCE!$V$2-LEN(SOURCE!J1936) &gt;= 0, REPT(" ",SOURCE!$V$2-LEN(SOURCE!J1936)), "")&amp;
  " | "&amp; SOURCE!K1936&amp;      IF(SOURCE!$X$2-LEN(SOURCE!K1936) &gt;= 0, REPT(" ",SOURCE!$X$2-LEN(SOURCE!K1936)), "")&amp;
      "},"&amp;IF(SOURCE!L1936&lt;&gt;"",""&amp;SOURCE!L1936,"")
 )
)
)</f>
        <v>/* 1890 */  { itemToBeCoded,               NOPARAM,                     "CASE UP",                                     "CASE UP",                                     (0 &lt;&lt; TAM_MAX_BITS) |     0, CAT_NONE | SLS_UNCHANGED | US_UNCHANGED},//JM CASE</v>
      </c>
    </row>
    <row r="1937" spans="1:1">
      <c r="A1937" s="168" t="str">
        <f>IF(AND(OR(SOURCE!A1937="",ISBLANK(SOURCE!A1937)),SOURCE!B1937&gt;0),IF(ISBLANK(SOURCE!C1937),"",SOURCE!C1937),
IF(SOURCE!B1937&lt;0,VLOOKUP(SOURCE!B1937,lookups!A$1:B$25,2,0),
  IF(ISBLANK(SOURCE!B1937),
    "",
    "/* "&amp;TEXT(SOURCE!B1937,"???0")&amp;" *"&amp;
      SOURCE!C1937&amp;", "&amp; IF(SOURCE!$O$2-LEN(SOURCE!C1937) &gt;= 0, REPT(" ",SOURCE!$O$2-LEN(SOURCE!C1937)), "")&amp;
      SOURCE!D1937&amp;", "&amp; IF(SOURCE!$P$2-LEN(SOURCE!D1937) &gt;= 0, REPT(" ",SOURCE!$P$2-LEN(SOURCE!D1937)), "")&amp;
      SOURCE!E1937&amp;", "&amp; IF(SOURCE!$Q$2-LEN(SOURCE!E1937) &gt;=0, REPT(" ",SOURCE!$Q$2-LEN(SOURCE!E1937)), "")&amp;
      SOURCE!F1937&amp;", "&amp; IF(SOURCE!$R$2-LEN(SOURCE!F1937) &gt;= 0, REPT(" ",SOURCE!$R$2-LEN(SOURCE!F1937)+2), "")&amp;"("&amp;
      SUBSTITUTE(TEXT(SOURCE!G1937,"??0"),"  ","")&amp;" &lt;&lt; TAM_MAX_BITS) |"&amp; IF(SOURCE!$S$2-3 &gt;= 0, REPT(" ",SOURCE!$S$2-5+4+1-1-LEN(SUBSTITUTE(SUBSTITUTE(TEXT(SOURCE!H1937,"????0"),"  ","")," ",""))), "")&amp;
      SUBSTITUTE(SUBSTITUTE(TEXT(SOURCE!H1937,"????0"),"  ","")," ","")&amp;","&amp; IF(SOURCE!$T$2-3 &gt;= 0, REPT(" ",SOURCE!$T$2-3-5), "")&amp;
      SOURCE!I1937&amp;" | "&amp; IF(SOURCE!$U$2-LEN(SOURCE!I1937) &gt;= 0, REPT(" ",SOURCE!$U$2-LEN(SOURCE!I1937)), "")&amp;
      SOURCE!J1937&amp;      IF(SOURCE!$V$2-LEN(SOURCE!J1937) &gt;= 0, REPT(" ",SOURCE!$V$2-LEN(SOURCE!J1937)), "")&amp;
  " | "&amp; SOURCE!K1937&amp;      IF(SOURCE!$X$2-LEN(SOURCE!K1937) &gt;= 0, REPT(" ",SOURCE!$X$2-LEN(SOURCE!K1937)), "")&amp;
      "},"&amp;IF(SOURCE!L1937&lt;&gt;"",""&amp;SOURCE!L1937,"")
 )
)
)</f>
        <v>/* 1891 */  { itemToBeCoded,               NOPARAM,                     "CASE DN",                                     "CASE DN",                                     (0 &lt;&lt; TAM_MAX_BITS) |     0, CAT_NONE | SLS_UNCHANGED | US_UNCHANGED},//JM CASE</v>
      </c>
    </row>
    <row r="1938" spans="1:1">
      <c r="A1938" s="168" t="str">
        <f>IF(AND(OR(SOURCE!A1938="",ISBLANK(SOURCE!A1938)),SOURCE!B1938&gt;0),IF(ISBLANK(SOURCE!C1938),"",SOURCE!C1938),
IF(SOURCE!B1938&lt;0,VLOOKUP(SOURCE!B1938,lookups!A$1:B$25,2,0),
  IF(ISBLANK(SOURCE!B1938),
    "",
    "/* "&amp;TEXT(SOURCE!B1938,"???0")&amp;" *"&amp;
      SOURCE!C1938&amp;", "&amp; IF(SOURCE!$O$2-LEN(SOURCE!C1938) &gt;= 0, REPT(" ",SOURCE!$O$2-LEN(SOURCE!C1938)), "")&amp;
      SOURCE!D1938&amp;", "&amp; IF(SOURCE!$P$2-LEN(SOURCE!D1938) &gt;= 0, REPT(" ",SOURCE!$P$2-LEN(SOURCE!D1938)), "")&amp;
      SOURCE!E1938&amp;", "&amp; IF(SOURCE!$Q$2-LEN(SOURCE!E1938) &gt;=0, REPT(" ",SOURCE!$Q$2-LEN(SOURCE!E1938)), "")&amp;
      SOURCE!F1938&amp;", "&amp; IF(SOURCE!$R$2-LEN(SOURCE!F1938) &gt;= 0, REPT(" ",SOURCE!$R$2-LEN(SOURCE!F1938)+2), "")&amp;"("&amp;
      SUBSTITUTE(TEXT(SOURCE!G1938,"??0"),"  ","")&amp;" &lt;&lt; TAM_MAX_BITS) |"&amp; IF(SOURCE!$S$2-3 &gt;= 0, REPT(" ",SOURCE!$S$2-5+4+1-1-LEN(SUBSTITUTE(SUBSTITUTE(TEXT(SOURCE!H1938,"????0"),"  ","")," ",""))), "")&amp;
      SUBSTITUTE(SUBSTITUTE(TEXT(SOURCE!H1938,"????0"),"  ","")," ","")&amp;","&amp; IF(SOURCE!$T$2-3 &gt;= 0, REPT(" ",SOURCE!$T$2-3-5), "")&amp;
      SOURCE!I1938&amp;" | "&amp; IF(SOURCE!$U$2-LEN(SOURCE!I1938) &gt;= 0, REPT(" ",SOURCE!$U$2-LEN(SOURCE!I1938)), "")&amp;
      SOURCE!J1938&amp;      IF(SOURCE!$V$2-LEN(SOURCE!J1938) &gt;= 0, REPT(" ",SOURCE!$V$2-LEN(SOURCE!J1938)), "")&amp;
  " | "&amp; SOURCE!K1938&amp;      IF(SOURCE!$X$2-LEN(SOURCE!K1938) &gt;= 0, REPT(" ",SOURCE!$X$2-LEN(SOURCE!K1938)), "")&amp;
      "},"&amp;IF(SOURCE!L1938&lt;&gt;"",""&amp;SOURCE!L1938,"")
 )
)
)</f>
        <v>/* 1892 */  { fnListXY,                    NOPARAM,                     "LISTXY",                                      "LISTXY",                                      (0 &lt;&lt; TAM_MAX_BITS) |     0, CAT_FNCT | SLS_UNCHANGED | US_UNCHANGED},</v>
      </c>
    </row>
    <row r="1939" spans="1:1">
      <c r="A1939" s="168" t="str">
        <f>IF(AND(OR(SOURCE!A1939="",ISBLANK(SOURCE!A1939)),SOURCE!B1939&gt;0),IF(ISBLANK(SOURCE!C1939),"",SOURCE!C1939),
IF(SOURCE!B1939&lt;0,VLOOKUP(SOURCE!B1939,lookups!A$1:B$25,2,0),
  IF(ISBLANK(SOURCE!B1939),
    "",
    "/* "&amp;TEXT(SOURCE!B1939,"???0")&amp;" *"&amp;
      SOURCE!C1939&amp;", "&amp; IF(SOURCE!$O$2-LEN(SOURCE!C1939) &gt;= 0, REPT(" ",SOURCE!$O$2-LEN(SOURCE!C1939)), "")&amp;
      SOURCE!D1939&amp;", "&amp; IF(SOURCE!$P$2-LEN(SOURCE!D1939) &gt;= 0, REPT(" ",SOURCE!$P$2-LEN(SOURCE!D1939)), "")&amp;
      SOURCE!E1939&amp;", "&amp; IF(SOURCE!$Q$2-LEN(SOURCE!E1939) &gt;=0, REPT(" ",SOURCE!$Q$2-LEN(SOURCE!E1939)), "")&amp;
      SOURCE!F1939&amp;", "&amp; IF(SOURCE!$R$2-LEN(SOURCE!F1939) &gt;= 0, REPT(" ",SOURCE!$R$2-LEN(SOURCE!F1939)+2), "")&amp;"("&amp;
      SUBSTITUTE(TEXT(SOURCE!G1939,"??0"),"  ","")&amp;" &lt;&lt; TAM_MAX_BITS) |"&amp; IF(SOURCE!$S$2-3 &gt;= 0, REPT(" ",SOURCE!$S$2-5+4+1-1-LEN(SUBSTITUTE(SUBSTITUTE(TEXT(SOURCE!H1939,"????0"),"  ","")," ",""))), "")&amp;
      SUBSTITUTE(SUBSTITUTE(TEXT(SOURCE!H1939,"????0"),"  ","")," ","")&amp;","&amp; IF(SOURCE!$T$2-3 &gt;= 0, REPT(" ",SOURCE!$T$2-3-5), "")&amp;
      SOURCE!I1939&amp;" | "&amp; IF(SOURCE!$U$2-LEN(SOURCE!I1939) &gt;= 0, REPT(" ",SOURCE!$U$2-LEN(SOURCE!I1939)), "")&amp;
      SOURCE!J1939&amp;      IF(SOURCE!$V$2-LEN(SOURCE!J1939) &gt;= 0, REPT(" ",SOURCE!$V$2-LEN(SOURCE!J1939)), "")&amp;
  " | "&amp; SOURCE!K1939&amp;      IF(SOURCE!$X$2-LEN(SOURCE!K1939) &gt;= 0, REPT(" ",SOURCE!$X$2-LEN(SOURCE!K1939)), "")&amp;
      "},"&amp;IF(SOURCE!L1939&lt;&gt;"",""&amp;SOURCE!L1939,"")
 )
)
)</f>
        <v/>
      </c>
    </row>
    <row r="1940" spans="1:1">
      <c r="A1940" s="168" t="str">
        <f>IF(AND(OR(SOURCE!A1940="",ISBLANK(SOURCE!A1940)),SOURCE!B1940&gt;0),IF(ISBLANK(SOURCE!C1940),"",SOURCE!C1940),
IF(SOURCE!B1940&lt;0,VLOOKUP(SOURCE!B1940,lookups!A$1:B$25,2,0),
  IF(ISBLANK(SOURCE!B1940),
    "",
    "/* "&amp;TEXT(SOURCE!B1940,"???0")&amp;" *"&amp;
      SOURCE!C1940&amp;", "&amp; IF(SOURCE!$O$2-LEN(SOURCE!C1940) &gt;= 0, REPT(" ",SOURCE!$O$2-LEN(SOURCE!C1940)), "")&amp;
      SOURCE!D1940&amp;", "&amp; IF(SOURCE!$P$2-LEN(SOURCE!D1940) &gt;= 0, REPT(" ",SOURCE!$P$2-LEN(SOURCE!D1940)), "")&amp;
      SOURCE!E1940&amp;", "&amp; IF(SOURCE!$Q$2-LEN(SOURCE!E1940) &gt;=0, REPT(" ",SOURCE!$Q$2-LEN(SOURCE!E1940)), "")&amp;
      SOURCE!F1940&amp;", "&amp; IF(SOURCE!$R$2-LEN(SOURCE!F1940) &gt;= 0, REPT(" ",SOURCE!$R$2-LEN(SOURCE!F1940)+2), "")&amp;"("&amp;
      SUBSTITUTE(TEXT(SOURCE!G1940,"??0"),"  ","")&amp;" &lt;&lt; TAM_MAX_BITS) |"&amp; IF(SOURCE!$S$2-3 &gt;= 0, REPT(" ",SOURCE!$S$2-5+4+1-1-LEN(SUBSTITUTE(SUBSTITUTE(TEXT(SOURCE!H1940,"????0"),"  ","")," ",""))), "")&amp;
      SUBSTITUTE(SUBSTITUTE(TEXT(SOURCE!H1940,"????0"),"  ","")," ","")&amp;","&amp; IF(SOURCE!$T$2-3 &gt;= 0, REPT(" ",SOURCE!$T$2-3-5), "")&amp;
      SOURCE!I1940&amp;" | "&amp; IF(SOURCE!$U$2-LEN(SOURCE!I1940) &gt;= 0, REPT(" ",SOURCE!$U$2-LEN(SOURCE!I1940)), "")&amp;
      SOURCE!J1940&amp;      IF(SOURCE!$V$2-LEN(SOURCE!J1940) &gt;= 0, REPT(" ",SOURCE!$V$2-LEN(SOURCE!J1940)), "")&amp;
  " | "&amp; SOURCE!K1940&amp;      IF(SOURCE!$X$2-LEN(SOURCE!K1940) &gt;= 0, REPT(" ",SOURCE!$X$2-LEN(SOURCE!K1940)), "")&amp;
      "},"&amp;IF(SOURCE!L1940&lt;&gt;"",""&amp;SOURCE!L1940,"")
 )
)
)</f>
        <v/>
      </c>
    </row>
    <row r="1941" spans="1:1">
      <c r="A1941" s="168" t="str">
        <f>IF(AND(OR(SOURCE!A1941="",ISBLANK(SOURCE!A1941)),SOURCE!B1941&gt;0),IF(ISBLANK(SOURCE!C1941),"",SOURCE!C1941),
IF(SOURCE!B1941&lt;0,VLOOKUP(SOURCE!B1941,lookups!A$1:B$25,2,0),
  IF(ISBLANK(SOURCE!B1941),
    "",
    "/* "&amp;TEXT(SOURCE!B1941,"???0")&amp;" *"&amp;
      SOURCE!C1941&amp;", "&amp; IF(SOURCE!$O$2-LEN(SOURCE!C1941) &gt;= 0, REPT(" ",SOURCE!$O$2-LEN(SOURCE!C1941)), "")&amp;
      SOURCE!D1941&amp;", "&amp; IF(SOURCE!$P$2-LEN(SOURCE!D1941) &gt;= 0, REPT(" ",SOURCE!$P$2-LEN(SOURCE!D1941)), "")&amp;
      SOURCE!E1941&amp;", "&amp; IF(SOURCE!$Q$2-LEN(SOURCE!E1941) &gt;=0, REPT(" ",SOURCE!$Q$2-LEN(SOURCE!E1941)), "")&amp;
      SOURCE!F1941&amp;", "&amp; IF(SOURCE!$R$2-LEN(SOURCE!F1941) &gt;= 0, REPT(" ",SOURCE!$R$2-LEN(SOURCE!F1941)+2), "")&amp;"("&amp;
      SUBSTITUTE(TEXT(SOURCE!G1941,"??0"),"  ","")&amp;" &lt;&lt; TAM_MAX_BITS) |"&amp; IF(SOURCE!$S$2-3 &gt;= 0, REPT(" ",SOURCE!$S$2-5+4+1-1-LEN(SUBSTITUTE(SUBSTITUTE(TEXT(SOURCE!H1941,"????0"),"  ","")," ",""))), "")&amp;
      SUBSTITUTE(SUBSTITUTE(TEXT(SOURCE!H1941,"????0"),"  ","")," ","")&amp;","&amp; IF(SOURCE!$T$2-3 &gt;= 0, REPT(" ",SOURCE!$T$2-3-5), "")&amp;
      SOURCE!I1941&amp;" | "&amp; IF(SOURCE!$U$2-LEN(SOURCE!I1941) &gt;= 0, REPT(" ",SOURCE!$U$2-LEN(SOURCE!I1941)), "")&amp;
      SOURCE!J1941&amp;      IF(SOURCE!$V$2-LEN(SOURCE!J1941) &gt;= 0, REPT(" ",SOURCE!$V$2-LEN(SOURCE!J1941)), "")&amp;
  " | "&amp; SOURCE!K1941&amp;      IF(SOURCE!$X$2-LEN(SOURCE!K1941) &gt;= 0, REPT(" ",SOURCE!$X$2-LEN(SOURCE!K1941)), "")&amp;
      "},"&amp;IF(SOURCE!L1941&lt;&gt;"",""&amp;SOURCE!L1941,"")
 )
)
)</f>
        <v>/* 1893 */  { fnShowJM,                    JC_ERPN,                     "eRPN?",                                       "eRPN?",                                       (0 &lt;&lt; TAM_MAX_BITS) |     0, CAT_FNCT | SLS_ENABLED   | US_ENABLED  },//JM SHOW</v>
      </c>
    </row>
    <row r="1942" spans="1:1">
      <c r="A1942" s="168" t="str">
        <f>IF(AND(OR(SOURCE!A1942="",ISBLANK(SOURCE!A1942)),SOURCE!B1942&gt;0),IF(ISBLANK(SOURCE!C1942),"",SOURCE!C1942),
IF(SOURCE!B1942&lt;0,VLOOKUP(SOURCE!B1942,lookups!A$1:B$25,2,0),
  IF(ISBLANK(SOURCE!B1942),
    "",
    "/* "&amp;TEXT(SOURCE!B1942,"???0")&amp;" *"&amp;
      SOURCE!C1942&amp;", "&amp; IF(SOURCE!$O$2-LEN(SOURCE!C1942) &gt;= 0, REPT(" ",SOURCE!$O$2-LEN(SOURCE!C1942)), "")&amp;
      SOURCE!D1942&amp;", "&amp; IF(SOURCE!$P$2-LEN(SOURCE!D1942) &gt;= 0, REPT(" ",SOURCE!$P$2-LEN(SOURCE!D1942)), "")&amp;
      SOURCE!E1942&amp;", "&amp; IF(SOURCE!$Q$2-LEN(SOURCE!E1942) &gt;=0, REPT(" ",SOURCE!$Q$2-LEN(SOURCE!E1942)), "")&amp;
      SOURCE!F1942&amp;", "&amp; IF(SOURCE!$R$2-LEN(SOURCE!F1942) &gt;= 0, REPT(" ",SOURCE!$R$2-LEN(SOURCE!F1942)+2), "")&amp;"("&amp;
      SUBSTITUTE(TEXT(SOURCE!G1942,"??0"),"  ","")&amp;" &lt;&lt; TAM_MAX_BITS) |"&amp; IF(SOURCE!$S$2-3 &gt;= 0, REPT(" ",SOURCE!$S$2-5+4+1-1-LEN(SUBSTITUTE(SUBSTITUTE(TEXT(SOURCE!H1942,"????0"),"  ","")," ",""))), "")&amp;
      SUBSTITUTE(SUBSTITUTE(TEXT(SOURCE!H1942,"????0"),"  ","")," ","")&amp;","&amp; IF(SOURCE!$T$2-3 &gt;= 0, REPT(" ",SOURCE!$T$2-3-5), "")&amp;
      SOURCE!I1942&amp;" | "&amp; IF(SOURCE!$U$2-LEN(SOURCE!I1942) &gt;= 0, REPT(" ",SOURCE!$U$2-LEN(SOURCE!I1942)), "")&amp;
      SOURCE!J1942&amp;      IF(SOURCE!$V$2-LEN(SOURCE!J1942) &gt;= 0, REPT(" ",SOURCE!$V$2-LEN(SOURCE!J1942)), "")&amp;
  " | "&amp; SOURCE!K1942&amp;      IF(SOURCE!$X$2-LEN(SOURCE!K1942) &gt;= 0, REPT(" ",SOURCE!$X$2-LEN(SOURCE!K1942)), "")&amp;
      "},"&amp;IF(SOURCE!L1942&lt;&gt;"",""&amp;SOURCE!L1942,"")
 )
)
)</f>
        <v>/* 1894 */  { fnSysFreeMem,                NOPARAM,                     "",                                            "HEAP",                                        (0 &lt;&lt; TAM_MAX_BITS) |     0, CAT_NONE | SLS_ENABLED   | US_UNCHANGED},</v>
      </c>
    </row>
    <row r="1943" spans="1:1">
      <c r="A1943" s="168" t="str">
        <f>IF(AND(OR(SOURCE!A1943="",ISBLANK(SOURCE!A1943)),SOURCE!B1943&gt;0),IF(ISBLANK(SOURCE!C1943),"",SOURCE!C1943),
IF(SOURCE!B1943&lt;0,VLOOKUP(SOURCE!B1943,lookups!A$1:B$25,2,0),
  IF(ISBLANK(SOURCE!B1943),
    "",
    "/* "&amp;TEXT(SOURCE!B1943,"???0")&amp;" *"&amp;
      SOURCE!C1943&amp;", "&amp; IF(SOURCE!$O$2-LEN(SOURCE!C1943) &gt;= 0, REPT(" ",SOURCE!$O$2-LEN(SOURCE!C1943)), "")&amp;
      SOURCE!D1943&amp;", "&amp; IF(SOURCE!$P$2-LEN(SOURCE!D1943) &gt;= 0, REPT(" ",SOURCE!$P$2-LEN(SOURCE!D1943)), "")&amp;
      SOURCE!E1943&amp;", "&amp; IF(SOURCE!$Q$2-LEN(SOURCE!E1943) &gt;=0, REPT(" ",SOURCE!$Q$2-LEN(SOURCE!E1943)), "")&amp;
      SOURCE!F1943&amp;", "&amp; IF(SOURCE!$R$2-LEN(SOURCE!F1943) &gt;= 0, REPT(" ",SOURCE!$R$2-LEN(SOURCE!F1943)+2), "")&amp;"("&amp;
      SUBSTITUTE(TEXT(SOURCE!G1943,"??0"),"  ","")&amp;" &lt;&lt; TAM_MAX_BITS) |"&amp; IF(SOURCE!$S$2-3 &gt;= 0, REPT(" ",SOURCE!$S$2-5+4+1-1-LEN(SUBSTITUTE(SUBSTITUTE(TEXT(SOURCE!H1943,"????0"),"  ","")," ",""))), "")&amp;
      SUBSTITUTE(SUBSTITUTE(TEXT(SOURCE!H1943,"????0"),"  ","")," ","")&amp;","&amp; IF(SOURCE!$T$2-3 &gt;= 0, REPT(" ",SOURCE!$T$2-3-5), "")&amp;
      SOURCE!I1943&amp;" | "&amp; IF(SOURCE!$U$2-LEN(SOURCE!I1943) &gt;= 0, REPT(" ",SOURCE!$U$2-LEN(SOURCE!I1943)), "")&amp;
      SOURCE!J1943&amp;      IF(SOURCE!$V$2-LEN(SOURCE!J1943) &gt;= 0, REPT(" ",SOURCE!$V$2-LEN(SOURCE!J1943)), "")&amp;
  " | "&amp; SOURCE!K1943&amp;      IF(SOURCE!$X$2-LEN(SOURCE!K1943) &gt;= 0, REPT(" ",SOURCE!$X$2-LEN(SOURCE!K1943)), "")&amp;
      "},"&amp;IF(SOURCE!L1943&lt;&gt;"",""&amp;SOURCE!L1943,"")
 )
)
)</f>
        <v>/* 1895 */  { itemToBeCoded,               NOPARAM,                     "",                                            "Inl. Tst",                                    (0 &lt;&lt; TAM_MAX_BITS) |     0, CAT_MENU | SLS_UNCHANGED | US_UNCHANGED},//INLINE_TEST</v>
      </c>
    </row>
    <row r="1944" spans="1:1">
      <c r="A1944" s="168" t="str">
        <f>IF(AND(OR(SOURCE!A1944="",ISBLANK(SOURCE!A1944)),SOURCE!B1944&gt;0),IF(ISBLANK(SOURCE!C1944),"",SOURCE!C1944),
IF(SOURCE!B1944&lt;0,VLOOKUP(SOURCE!B1944,lookups!A$1:B$25,2,0),
  IF(ISBLANK(SOURCE!B1944),
    "",
    "/* "&amp;TEXT(SOURCE!B1944,"???0")&amp;" *"&amp;
      SOURCE!C1944&amp;", "&amp; IF(SOURCE!$O$2-LEN(SOURCE!C1944) &gt;= 0, REPT(" ",SOURCE!$O$2-LEN(SOURCE!C1944)), "")&amp;
      SOURCE!D1944&amp;", "&amp; IF(SOURCE!$P$2-LEN(SOURCE!D1944) &gt;= 0, REPT(" ",SOURCE!$P$2-LEN(SOURCE!D1944)), "")&amp;
      SOURCE!E1944&amp;", "&amp; IF(SOURCE!$Q$2-LEN(SOURCE!E1944) &gt;=0, REPT(" ",SOURCE!$Q$2-LEN(SOURCE!E1944)), "")&amp;
      SOURCE!F1944&amp;", "&amp; IF(SOURCE!$R$2-LEN(SOURCE!F1944) &gt;= 0, REPT(" ",SOURCE!$R$2-LEN(SOURCE!F1944)+2), "")&amp;"("&amp;
      SUBSTITUTE(TEXT(SOURCE!G1944,"??0"),"  ","")&amp;" &lt;&lt; TAM_MAX_BITS) |"&amp; IF(SOURCE!$S$2-3 &gt;= 0, REPT(" ",SOURCE!$S$2-5+4+1-1-LEN(SUBSTITUTE(SUBSTITUTE(TEXT(SOURCE!H1944,"????0"),"  ","")," ",""))), "")&amp;
      SUBSTITUTE(SUBSTITUTE(TEXT(SOURCE!H1944,"????0"),"  ","")," ","")&amp;","&amp; IF(SOURCE!$T$2-3 &gt;= 0, REPT(" ",SOURCE!$T$2-3-5), "")&amp;
      SOURCE!I1944&amp;" | "&amp; IF(SOURCE!$U$2-LEN(SOURCE!I1944) &gt;= 0, REPT(" ",SOURCE!$U$2-LEN(SOURCE!I1944)), "")&amp;
      SOURCE!J1944&amp;      IF(SOURCE!$V$2-LEN(SOURCE!J1944) &gt;= 0, REPT(" ",SOURCE!$V$2-LEN(SOURCE!J1944)), "")&amp;
  " | "&amp; SOURCE!K1944&amp;      IF(SOURCE!$X$2-LEN(SOURCE!K1944) &gt;= 0, REPT(" ",SOURCE!$X$2-LEN(SOURCE!K1944)), "")&amp;
      "},"&amp;IF(SOURCE!L1944&lt;&gt;"",""&amp;SOURCE!L1944,"")
 )
)
)</f>
        <v>/* 1896 */  { fnSetInlineTest,             JC_ITM_TST,                  "",                                            "Test",                                        (0 &lt;&lt; TAM_MAX_BITS) |     0, CAT_NONE | SLS_UNCHANGED | US_UNCHANGED},//INLINE_TEST</v>
      </c>
    </row>
    <row r="1945" spans="1:1">
      <c r="A1945" s="168" t="str">
        <f>IF(AND(OR(SOURCE!A1945="",ISBLANK(SOURCE!A1945)),SOURCE!B1945&gt;0),IF(ISBLANK(SOURCE!C1945),"",SOURCE!C1945),
IF(SOURCE!B1945&lt;0,VLOOKUP(SOURCE!B1945,lookups!A$1:B$25,2,0),
  IF(ISBLANK(SOURCE!B1945),
    "",
    "/* "&amp;TEXT(SOURCE!B1945,"???0")&amp;" *"&amp;
      SOURCE!C1945&amp;", "&amp; IF(SOURCE!$O$2-LEN(SOURCE!C1945) &gt;= 0, REPT(" ",SOURCE!$O$2-LEN(SOURCE!C1945)), "")&amp;
      SOURCE!D1945&amp;", "&amp; IF(SOURCE!$P$2-LEN(SOURCE!D1945) &gt;= 0, REPT(" ",SOURCE!$P$2-LEN(SOURCE!D1945)), "")&amp;
      SOURCE!E1945&amp;", "&amp; IF(SOURCE!$Q$2-LEN(SOURCE!E1945) &gt;=0, REPT(" ",SOURCE!$Q$2-LEN(SOURCE!E1945)), "")&amp;
      SOURCE!F1945&amp;", "&amp; IF(SOURCE!$R$2-LEN(SOURCE!F1945) &gt;= 0, REPT(" ",SOURCE!$R$2-LEN(SOURCE!F1945)+2), "")&amp;"("&amp;
      SUBSTITUTE(TEXT(SOURCE!G1945,"??0"),"  ","")&amp;" &lt;&lt; TAM_MAX_BITS) |"&amp; IF(SOURCE!$S$2-3 &gt;= 0, REPT(" ",SOURCE!$S$2-5+4+1-1-LEN(SUBSTITUTE(SUBSTITUTE(TEXT(SOURCE!H1945,"????0"),"  ","")," ",""))), "")&amp;
      SUBSTITUTE(SUBSTITUTE(TEXT(SOURCE!H1945,"????0"),"  ","")," ","")&amp;","&amp; IF(SOURCE!$T$2-3 &gt;= 0, REPT(" ",SOURCE!$T$2-3-5), "")&amp;
      SOURCE!I1945&amp;" | "&amp; IF(SOURCE!$U$2-LEN(SOURCE!I1945) &gt;= 0, REPT(" ",SOURCE!$U$2-LEN(SOURCE!I1945)), "")&amp;
      SOURCE!J1945&amp;      IF(SOURCE!$V$2-LEN(SOURCE!J1945) &gt;= 0, REPT(" ",SOURCE!$V$2-LEN(SOURCE!J1945)), "")&amp;
  " | "&amp; SOURCE!K1945&amp;      IF(SOURCE!$X$2-LEN(SOURCE!K1945) &gt;= 0, REPT(" ",SOURCE!$X$2-LEN(SOURCE!K1945)), "")&amp;
      "},"&amp;IF(SOURCE!L1945&lt;&gt;"",""&amp;SOURCE!L1945,"")
 )
)
)</f>
        <v>/* 1897 */  { fnGetInlineTestBsToX,        NOPARAM,                     "",                                            "Get BS",                                      (0 &lt;&lt; TAM_MAX_BITS) |     0, CAT_NONE | SLS_ENABLED   | US_UNCHANGED},//INLINE_TEST</v>
      </c>
    </row>
    <row r="1946" spans="1:1">
      <c r="A1946" s="168" t="str">
        <f>IF(AND(OR(SOURCE!A1946="",ISBLANK(SOURCE!A1946)),SOURCE!B1946&gt;0),IF(ISBLANK(SOURCE!C1946),"",SOURCE!C1946),
IF(SOURCE!B1946&lt;0,VLOOKUP(SOURCE!B1946,lookups!A$1:B$25,2,0),
  IF(ISBLANK(SOURCE!B1946),
    "",
    "/* "&amp;TEXT(SOURCE!B1946,"???0")&amp;" *"&amp;
      SOURCE!C1946&amp;", "&amp; IF(SOURCE!$O$2-LEN(SOURCE!C1946) &gt;= 0, REPT(" ",SOURCE!$O$2-LEN(SOURCE!C1946)), "")&amp;
      SOURCE!D1946&amp;", "&amp; IF(SOURCE!$P$2-LEN(SOURCE!D1946) &gt;= 0, REPT(" ",SOURCE!$P$2-LEN(SOURCE!D1946)), "")&amp;
      SOURCE!E1946&amp;", "&amp; IF(SOURCE!$Q$2-LEN(SOURCE!E1946) &gt;=0, REPT(" ",SOURCE!$Q$2-LEN(SOURCE!E1946)), "")&amp;
      SOURCE!F1946&amp;", "&amp; IF(SOURCE!$R$2-LEN(SOURCE!F1946) &gt;= 0, REPT(" ",SOURCE!$R$2-LEN(SOURCE!F1946)+2), "")&amp;"("&amp;
      SUBSTITUTE(TEXT(SOURCE!G1946,"??0"),"  ","")&amp;" &lt;&lt; TAM_MAX_BITS) |"&amp; IF(SOURCE!$S$2-3 &gt;= 0, REPT(" ",SOURCE!$S$2-5+4+1-1-LEN(SUBSTITUTE(SUBSTITUTE(TEXT(SOURCE!H1946,"????0"),"  ","")," ",""))), "")&amp;
      SUBSTITUTE(SUBSTITUTE(TEXT(SOURCE!H1946,"????0"),"  ","")," ","")&amp;","&amp; IF(SOURCE!$T$2-3 &gt;= 0, REPT(" ",SOURCE!$T$2-3-5), "")&amp;
      SOURCE!I1946&amp;" | "&amp; IF(SOURCE!$U$2-LEN(SOURCE!I1946) &gt;= 0, REPT(" ",SOURCE!$U$2-LEN(SOURCE!I1946)), "")&amp;
      SOURCE!J1946&amp;      IF(SOURCE!$V$2-LEN(SOURCE!J1946) &gt;= 0, REPT(" ",SOURCE!$V$2-LEN(SOURCE!J1946)), "")&amp;
  " | "&amp; SOURCE!K1946&amp;      IF(SOURCE!$X$2-LEN(SOURCE!K1946) &gt;= 0, REPT(" ",SOURCE!$X$2-LEN(SOURCE!K1946)), "")&amp;
      "},"&amp;IF(SOURCE!L1946&lt;&gt;"",""&amp;SOURCE!L1946,"")
 )
)
)</f>
        <v>/* 1898 */  { fnSetInlineTestXToBs,        NOPARAM,                     "",                                            "Set BS",                                      (0 &lt;&lt; TAM_MAX_BITS) |     0, CAT_NONE | SLS_ENABLED   | US_UNCHANGED},//INLINE_TEST</v>
      </c>
    </row>
    <row r="1947" spans="1:1">
      <c r="A1947" s="168" t="str">
        <f>IF(AND(OR(SOURCE!A1947="",ISBLANK(SOURCE!A1947)),SOURCE!B1947&gt;0),IF(ISBLANK(SOURCE!C1947),"",SOURCE!C1947),
IF(SOURCE!B1947&lt;0,VLOOKUP(SOURCE!B1947,lookups!A$1:B$25,2,0),
  IF(ISBLANK(SOURCE!B1947),
    "",
    "/* "&amp;TEXT(SOURCE!B1947,"???0")&amp;" *"&amp;
      SOURCE!C1947&amp;", "&amp; IF(SOURCE!$O$2-LEN(SOURCE!C1947) &gt;= 0, REPT(" ",SOURCE!$O$2-LEN(SOURCE!C1947)), "")&amp;
      SOURCE!D1947&amp;", "&amp; IF(SOURCE!$P$2-LEN(SOURCE!D1947) &gt;= 0, REPT(" ",SOURCE!$P$2-LEN(SOURCE!D1947)), "")&amp;
      SOURCE!E1947&amp;", "&amp; IF(SOURCE!$Q$2-LEN(SOURCE!E1947) &gt;=0, REPT(" ",SOURCE!$Q$2-LEN(SOURCE!E1947)), "")&amp;
      SOURCE!F1947&amp;", "&amp; IF(SOURCE!$R$2-LEN(SOURCE!F1947) &gt;= 0, REPT(" ",SOURCE!$R$2-LEN(SOURCE!F1947)+2), "")&amp;"("&amp;
      SUBSTITUTE(TEXT(SOURCE!G1947,"??0"),"  ","")&amp;" &lt;&lt; TAM_MAX_BITS) |"&amp; IF(SOURCE!$S$2-3 &gt;= 0, REPT(" ",SOURCE!$S$2-5+4+1-1-LEN(SUBSTITUTE(SUBSTITUTE(TEXT(SOURCE!H1947,"????0"),"  ","")," ",""))), "")&amp;
      SUBSTITUTE(SUBSTITUTE(TEXT(SOURCE!H1947,"????0"),"  ","")," ","")&amp;","&amp; IF(SOURCE!$T$2-3 &gt;= 0, REPT(" ",SOURCE!$T$2-3-5), "")&amp;
      SOURCE!I1947&amp;" | "&amp; IF(SOURCE!$U$2-LEN(SOURCE!I1947) &gt;= 0, REPT(" ",SOURCE!$U$2-LEN(SOURCE!I1947)), "")&amp;
      SOURCE!J1947&amp;      IF(SOURCE!$V$2-LEN(SOURCE!J1947) &gt;= 0, REPT(" ",SOURCE!$V$2-LEN(SOURCE!J1947)), "")&amp;
  " | "&amp; SOURCE!K1947&amp;      IF(SOURCE!$X$2-LEN(SOURCE!K1947) &gt;= 0, REPT(" ",SOURCE!$X$2-LEN(SOURCE!K1947)), "")&amp;
      "},"&amp;IF(SOURCE!L1947&lt;&gt;"",""&amp;SOURCE!L1947,"")
 )
)
)</f>
        <v>/* 1899 */  { fnInDefault,                 ID_DP,                       "i" STD_SPACE_3_PER_EM "REAL",                 "i" STD_SPACE_3_PER_EM "REAL",                 (0 &lt;&lt; TAM_MAX_BITS) |     0, CAT_FNCT | SLS_UNCHANGED | US_UNCHANGED},//JM INPUT DEFAULT</v>
      </c>
    </row>
    <row r="1948" spans="1:1">
      <c r="A1948" s="168" t="str">
        <f>IF(AND(OR(SOURCE!A1948="",ISBLANK(SOURCE!A1948)),SOURCE!B1948&gt;0),IF(ISBLANK(SOURCE!C1948),"",SOURCE!C1948),
IF(SOURCE!B1948&lt;0,VLOOKUP(SOURCE!B1948,lookups!A$1:B$25,2,0),
  IF(ISBLANK(SOURCE!B1948),
    "",
    "/* "&amp;TEXT(SOURCE!B1948,"???0")&amp;" *"&amp;
      SOURCE!C1948&amp;", "&amp; IF(SOURCE!$O$2-LEN(SOURCE!C1948) &gt;= 0, REPT(" ",SOURCE!$O$2-LEN(SOURCE!C1948)), "")&amp;
      SOURCE!D1948&amp;", "&amp; IF(SOURCE!$P$2-LEN(SOURCE!D1948) &gt;= 0, REPT(" ",SOURCE!$P$2-LEN(SOURCE!D1948)), "")&amp;
      SOURCE!E1948&amp;", "&amp; IF(SOURCE!$Q$2-LEN(SOURCE!E1948) &gt;=0, REPT(" ",SOURCE!$Q$2-LEN(SOURCE!E1948)), "")&amp;
      SOURCE!F1948&amp;", "&amp; IF(SOURCE!$R$2-LEN(SOURCE!F1948) &gt;= 0, REPT(" ",SOURCE!$R$2-LEN(SOURCE!F1948)+2), "")&amp;"("&amp;
      SUBSTITUTE(TEXT(SOURCE!G1948,"??0"),"  ","")&amp;" &lt;&lt; TAM_MAX_BITS) |"&amp; IF(SOURCE!$S$2-3 &gt;= 0, REPT(" ",SOURCE!$S$2-5+4+1-1-LEN(SUBSTITUTE(SUBSTITUTE(TEXT(SOURCE!H1948,"????0"),"  ","")," ",""))), "")&amp;
      SUBSTITUTE(SUBSTITUTE(TEXT(SOURCE!H1948,"????0"),"  ","")," ","")&amp;","&amp; IF(SOURCE!$T$2-3 &gt;= 0, REPT(" ",SOURCE!$T$2-3-5), "")&amp;
      SOURCE!I1948&amp;" | "&amp; IF(SOURCE!$U$2-LEN(SOURCE!I1948) &gt;= 0, REPT(" ",SOURCE!$U$2-LEN(SOURCE!I1948)), "")&amp;
      SOURCE!J1948&amp;      IF(SOURCE!$V$2-LEN(SOURCE!J1948) &gt;= 0, REPT(" ",SOURCE!$V$2-LEN(SOURCE!J1948)), "")&amp;
  " | "&amp; SOURCE!K1948&amp;      IF(SOURCE!$X$2-LEN(SOURCE!K1948) &gt;= 0, REPT(" ",SOURCE!$X$2-LEN(SOURCE!K1948)), "")&amp;
      "},"&amp;IF(SOURCE!L1948&lt;&gt;"",""&amp;SOURCE!L1948,"")
 )
)
)</f>
        <v>/* 1900 */  { fnShowJM,                    JM_INP_DFLT,                 "in" STD_SPACE_3_PER_EM "Dflt?",               "in" STD_SPACE_3_PER_EM "Dflt?",               (0 &lt;&lt; TAM_MAX_BITS) |     0, CAT_NONE | SLS_UNCHANGED | US_UNCHANGED},//JM INPUT DEFAULT</v>
      </c>
    </row>
    <row r="1949" spans="1:1">
      <c r="A1949" s="168" t="str">
        <f>IF(AND(OR(SOURCE!A1949="",ISBLANK(SOURCE!A1949)),SOURCE!B1949&gt;0),IF(ISBLANK(SOURCE!C1949),"",SOURCE!C1949),
IF(SOURCE!B1949&lt;0,VLOOKUP(SOURCE!B1949,lookups!A$1:B$25,2,0),
  IF(ISBLANK(SOURCE!B1949),
    "",
    "/* "&amp;TEXT(SOURCE!B1949,"???0")&amp;" *"&amp;
      SOURCE!C1949&amp;", "&amp; IF(SOURCE!$O$2-LEN(SOURCE!C1949) &gt;= 0, REPT(" ",SOURCE!$O$2-LEN(SOURCE!C1949)), "")&amp;
      SOURCE!D1949&amp;", "&amp; IF(SOURCE!$P$2-LEN(SOURCE!D1949) &gt;= 0, REPT(" ",SOURCE!$P$2-LEN(SOURCE!D1949)), "")&amp;
      SOURCE!E1949&amp;", "&amp; IF(SOURCE!$Q$2-LEN(SOURCE!E1949) &gt;=0, REPT(" ",SOURCE!$Q$2-LEN(SOURCE!E1949)), "")&amp;
      SOURCE!F1949&amp;", "&amp; IF(SOURCE!$R$2-LEN(SOURCE!F1949) &gt;= 0, REPT(" ",SOURCE!$R$2-LEN(SOURCE!F1949)+2), "")&amp;"("&amp;
      SUBSTITUTE(TEXT(SOURCE!G1949,"??0"),"  ","")&amp;" &lt;&lt; TAM_MAX_BITS) |"&amp; IF(SOURCE!$S$2-3 &gt;= 0, REPT(" ",SOURCE!$S$2-5+4+1-1-LEN(SUBSTITUTE(SUBSTITUTE(TEXT(SOURCE!H1949,"????0"),"  ","")," ",""))), "")&amp;
      SUBSTITUTE(SUBSTITUTE(TEXT(SOURCE!H1949,"????0"),"  ","")," ","")&amp;","&amp; IF(SOURCE!$T$2-3 &gt;= 0, REPT(" ",SOURCE!$T$2-3-5), "")&amp;
      SOURCE!I1949&amp;" | "&amp; IF(SOURCE!$U$2-LEN(SOURCE!I1949) &gt;= 0, REPT(" ",SOURCE!$U$2-LEN(SOURCE!I1949)), "")&amp;
      SOURCE!J1949&amp;      IF(SOURCE!$V$2-LEN(SOURCE!J1949) &gt;= 0, REPT(" ",SOURCE!$V$2-LEN(SOURCE!J1949)), "")&amp;
  " | "&amp; SOURCE!K1949&amp;      IF(SOURCE!$X$2-LEN(SOURCE!K1949) &gt;= 0, REPT(" ",SOURCE!$X$2-LEN(SOURCE!K1949)), "")&amp;
      "},"&amp;IF(SOURCE!L1949&lt;&gt;"",""&amp;SOURCE!L1949,"")
 )
)
)</f>
        <v>/* 1901 */  { fnInDefault,                 ID_CPXDP,                    "i" STD_SPACE_3_PER_EM "CPX",                  "i" STD_SPACE_3_PER_EM "CPX",                  (0 &lt;&lt; TAM_MAX_BITS) |     0, CAT_FNCT | SLS_UNCHANGED | US_UNCHANGED},//JM INPUT DEFAULT</v>
      </c>
    </row>
    <row r="1950" spans="1:1">
      <c r="A1950" s="168" t="str">
        <f>IF(AND(OR(SOURCE!A1950="",ISBLANK(SOURCE!A1950)),SOURCE!B1950&gt;0),IF(ISBLANK(SOURCE!C1950),"",SOURCE!C1950),
IF(SOURCE!B1950&lt;0,VLOOKUP(SOURCE!B1950,lookups!A$1:B$25,2,0),
  IF(ISBLANK(SOURCE!B1950),
    "",
    "/* "&amp;TEXT(SOURCE!B1950,"???0")&amp;" *"&amp;
      SOURCE!C1950&amp;", "&amp; IF(SOURCE!$O$2-LEN(SOURCE!C1950) &gt;= 0, REPT(" ",SOURCE!$O$2-LEN(SOURCE!C1950)), "")&amp;
      SOURCE!D1950&amp;", "&amp; IF(SOURCE!$P$2-LEN(SOURCE!D1950) &gt;= 0, REPT(" ",SOURCE!$P$2-LEN(SOURCE!D1950)), "")&amp;
      SOURCE!E1950&amp;", "&amp; IF(SOURCE!$Q$2-LEN(SOURCE!E1950) &gt;=0, REPT(" ",SOURCE!$Q$2-LEN(SOURCE!E1950)), "")&amp;
      SOURCE!F1950&amp;", "&amp; IF(SOURCE!$R$2-LEN(SOURCE!F1950) &gt;= 0, REPT(" ",SOURCE!$R$2-LEN(SOURCE!F1950)+2), "")&amp;"("&amp;
      SUBSTITUTE(TEXT(SOURCE!G1950,"??0"),"  ","")&amp;" &lt;&lt; TAM_MAX_BITS) |"&amp; IF(SOURCE!$S$2-3 &gt;= 0, REPT(" ",SOURCE!$S$2-5+4+1-1-LEN(SUBSTITUTE(SUBSTITUTE(TEXT(SOURCE!H1950,"????0"),"  ","")," ",""))), "")&amp;
      SUBSTITUTE(SUBSTITUTE(TEXT(SOURCE!H1950,"????0"),"  ","")," ","")&amp;","&amp; IF(SOURCE!$T$2-3 &gt;= 0, REPT(" ",SOURCE!$T$2-3-5), "")&amp;
      SOURCE!I1950&amp;" | "&amp; IF(SOURCE!$U$2-LEN(SOURCE!I1950) &gt;= 0, REPT(" ",SOURCE!$U$2-LEN(SOURCE!I1950)), "")&amp;
      SOURCE!J1950&amp;      IF(SOURCE!$V$2-LEN(SOURCE!J1950) &gt;= 0, REPT(" ",SOURCE!$V$2-LEN(SOURCE!J1950)), "")&amp;
  " | "&amp; SOURCE!K1950&amp;      IF(SOURCE!$X$2-LEN(SOURCE!K1950) &gt;= 0, REPT(" ",SOURCE!$X$2-LEN(SOURCE!K1950)), "")&amp;
      "},"&amp;IF(SOURCE!L1950&lt;&gt;"",""&amp;SOURCE!L1950,"")
 )
)
)</f>
        <v>/* 1902 */  { fnInDefault,                 ID_SI,                       "i" STD_SPACE_3_PER_EM "SI",                   "i" STD_SPACE_3_PER_EM "SI",                   (0 &lt;&lt; TAM_MAX_BITS) |     0, CAT_FNCT | SLS_UNCHANGED | US_UNCHANGED},//JM INPUT DEFAULT</v>
      </c>
    </row>
    <row r="1951" spans="1:1">
      <c r="A1951" s="168" t="str">
        <f>IF(AND(OR(SOURCE!A1951="",ISBLANK(SOURCE!A1951)),SOURCE!B1951&gt;0),IF(ISBLANK(SOURCE!C1951),"",SOURCE!C1951),
IF(SOURCE!B1951&lt;0,VLOOKUP(SOURCE!B1951,lookups!A$1:B$25,2,0),
  IF(ISBLANK(SOURCE!B1951),
    "",
    "/* "&amp;TEXT(SOURCE!B1951,"???0")&amp;" *"&amp;
      SOURCE!C1951&amp;", "&amp; IF(SOURCE!$O$2-LEN(SOURCE!C1951) &gt;= 0, REPT(" ",SOURCE!$O$2-LEN(SOURCE!C1951)), "")&amp;
      SOURCE!D1951&amp;", "&amp; IF(SOURCE!$P$2-LEN(SOURCE!D1951) &gt;= 0, REPT(" ",SOURCE!$P$2-LEN(SOURCE!D1951)), "")&amp;
      SOURCE!E1951&amp;", "&amp; IF(SOURCE!$Q$2-LEN(SOURCE!E1951) &gt;=0, REPT(" ",SOURCE!$Q$2-LEN(SOURCE!E1951)), "")&amp;
      SOURCE!F1951&amp;", "&amp; IF(SOURCE!$R$2-LEN(SOURCE!F1951) &gt;= 0, REPT(" ",SOURCE!$R$2-LEN(SOURCE!F1951)+2), "")&amp;"("&amp;
      SUBSTITUTE(TEXT(SOURCE!G1951,"??0"),"  ","")&amp;" &lt;&lt; TAM_MAX_BITS) |"&amp; IF(SOURCE!$S$2-3 &gt;= 0, REPT(" ",SOURCE!$S$2-5+4+1-1-LEN(SUBSTITUTE(SUBSTITUTE(TEXT(SOURCE!H1951,"????0"),"  ","")," ",""))), "")&amp;
      SUBSTITUTE(SUBSTITUTE(TEXT(SOURCE!H1951,"????0"),"  ","")," ","")&amp;","&amp; IF(SOURCE!$T$2-3 &gt;= 0, REPT(" ",SOURCE!$T$2-3-5), "")&amp;
      SOURCE!I1951&amp;" | "&amp; IF(SOURCE!$U$2-LEN(SOURCE!I1951) &gt;= 0, REPT(" ",SOURCE!$U$2-LEN(SOURCE!I1951)), "")&amp;
      SOURCE!J1951&amp;      IF(SOURCE!$V$2-LEN(SOURCE!J1951) &gt;= 0, REPT(" ",SOURCE!$V$2-LEN(SOURCE!J1951)), "")&amp;
  " | "&amp; SOURCE!K1951&amp;      IF(SOURCE!$X$2-LEN(SOURCE!K1951) &gt;= 0, REPT(" ",SOURCE!$X$2-LEN(SOURCE!K1951)), "")&amp;
      "},"&amp;IF(SOURCE!L1951&lt;&gt;"",""&amp;SOURCE!L1951,"")
 )
)
)</f>
        <v>/* 1903 */  { fnInDefault,                 ID_LI,                       "i" STD_SPACE_3_PER_EM "LI",                   "i" STD_SPACE_3_PER_EM "LI",                   (0 &lt;&lt; TAM_MAX_BITS) |     0, CAT_FNCT | SLS_UNCHANGED | US_UNCHANGED},//JM INPUT DEFAULT</v>
      </c>
    </row>
    <row r="1952" spans="1:1">
      <c r="A1952" s="168" t="str">
        <f>IF(AND(OR(SOURCE!A1952="",ISBLANK(SOURCE!A1952)),SOURCE!B1952&gt;0),IF(ISBLANK(SOURCE!C1952),"",SOURCE!C1952),
IF(SOURCE!B1952&lt;0,VLOOKUP(SOURCE!B1952,lookups!A$1:B$25,2,0),
  IF(ISBLANK(SOURCE!B1952),
    "",
    "/* "&amp;TEXT(SOURCE!B1952,"???0")&amp;" *"&amp;
      SOURCE!C1952&amp;", "&amp; IF(SOURCE!$O$2-LEN(SOURCE!C1952) &gt;= 0, REPT(" ",SOURCE!$O$2-LEN(SOURCE!C1952)), "")&amp;
      SOURCE!D1952&amp;", "&amp; IF(SOURCE!$P$2-LEN(SOURCE!D1952) &gt;= 0, REPT(" ",SOURCE!$P$2-LEN(SOURCE!D1952)), "")&amp;
      SOURCE!E1952&amp;", "&amp; IF(SOURCE!$Q$2-LEN(SOURCE!E1952) &gt;=0, REPT(" ",SOURCE!$Q$2-LEN(SOURCE!E1952)), "")&amp;
      SOURCE!F1952&amp;", "&amp; IF(SOURCE!$R$2-LEN(SOURCE!F1952) &gt;= 0, REPT(" ",SOURCE!$R$2-LEN(SOURCE!F1952)+2), "")&amp;"("&amp;
      SUBSTITUTE(TEXT(SOURCE!G1952,"??0"),"  ","")&amp;" &lt;&lt; TAM_MAX_BITS) |"&amp; IF(SOURCE!$S$2-3 &gt;= 0, REPT(" ",SOURCE!$S$2-5+4+1-1-LEN(SUBSTITUTE(SUBSTITUTE(TEXT(SOURCE!H1952,"????0"),"  ","")," ",""))), "")&amp;
      SUBSTITUTE(SUBSTITUTE(TEXT(SOURCE!H1952,"????0"),"  ","")," ","")&amp;","&amp; IF(SOURCE!$T$2-3 &gt;= 0, REPT(" ",SOURCE!$T$2-3-5), "")&amp;
      SOURCE!I1952&amp;" | "&amp; IF(SOURCE!$U$2-LEN(SOURCE!I1952) &gt;= 0, REPT(" ",SOURCE!$U$2-LEN(SOURCE!I1952)), "")&amp;
      SOURCE!J1952&amp;      IF(SOURCE!$V$2-LEN(SOURCE!J1952) &gt;= 0, REPT(" ",SOURCE!$V$2-LEN(SOURCE!J1952)), "")&amp;
  " | "&amp; SOURCE!K1952&amp;      IF(SOURCE!$X$2-LEN(SOURCE!K1952) &gt;= 0, REPT(" ",SOURCE!$X$2-LEN(SOURCE!K1952)), "")&amp;
      "},"&amp;IF(SOURCE!L1952&lt;&gt;"",""&amp;SOURCE!L1952,"")
 )
)
)</f>
        <v>/* 1904 */  { fnUserJM,                    USER_V43,                    "V43 RT",                                      "V43 RT",                                      (0 &lt;&lt; TAM_MAX_BITS) |     0, CAT_NONE | SLS_UNCHANGED | US_UNCHANGED},//J=V43</v>
      </c>
    </row>
    <row r="1953" spans="1:1">
      <c r="A1953" s="168" t="str">
        <f>IF(AND(OR(SOURCE!A1953="",ISBLANK(SOURCE!A1953)),SOURCE!B1953&gt;0),IF(ISBLANK(SOURCE!C1953),"",SOURCE!C1953),
IF(SOURCE!B1953&lt;0,VLOOKUP(SOURCE!B1953,lookups!A$1:B$25,2,0),
  IF(ISBLANK(SOURCE!B1953),
    "",
    "/* "&amp;TEXT(SOURCE!B1953,"???0")&amp;" *"&amp;
      SOURCE!C1953&amp;", "&amp; IF(SOURCE!$O$2-LEN(SOURCE!C1953) &gt;= 0, REPT(" ",SOURCE!$O$2-LEN(SOURCE!C1953)), "")&amp;
      SOURCE!D1953&amp;", "&amp; IF(SOURCE!$P$2-LEN(SOURCE!D1953) &gt;= 0, REPT(" ",SOURCE!$P$2-LEN(SOURCE!D1953)), "")&amp;
      SOURCE!E1953&amp;", "&amp; IF(SOURCE!$Q$2-LEN(SOURCE!E1953) &gt;=0, REPT(" ",SOURCE!$Q$2-LEN(SOURCE!E1953)), "")&amp;
      SOURCE!F1953&amp;", "&amp; IF(SOURCE!$R$2-LEN(SOURCE!F1953) &gt;= 0, REPT(" ",SOURCE!$R$2-LEN(SOURCE!F1953)+2), "")&amp;"("&amp;
      SUBSTITUTE(TEXT(SOURCE!G1953,"??0"),"  ","")&amp;" &lt;&lt; TAM_MAX_BITS) |"&amp; IF(SOURCE!$S$2-3 &gt;= 0, REPT(" ",SOURCE!$S$2-5+4+1-1-LEN(SUBSTITUTE(SUBSTITUTE(TEXT(SOURCE!H1953,"????0"),"  ","")," ",""))), "")&amp;
      SUBSTITUTE(SUBSTITUTE(TEXT(SOURCE!H1953,"????0"),"  ","")," ","")&amp;","&amp; IF(SOURCE!$T$2-3 &gt;= 0, REPT(" ",SOURCE!$T$2-3-5), "")&amp;
      SOURCE!I1953&amp;" | "&amp; IF(SOURCE!$U$2-LEN(SOURCE!I1953) &gt;= 0, REPT(" ",SOURCE!$U$2-LEN(SOURCE!I1953)), "")&amp;
      SOURCE!J1953&amp;      IF(SOURCE!$V$2-LEN(SOURCE!J1953) &gt;= 0, REPT(" ",SOURCE!$V$2-LEN(SOURCE!J1953)), "")&amp;
  " | "&amp; SOURCE!K1953&amp;      IF(SOURCE!$X$2-LEN(SOURCE!K1953) &gt;= 0, REPT(" ",SOURCE!$X$2-LEN(SOURCE!K1953)), "")&amp;
      "},"&amp;IF(SOURCE!L1953&lt;&gt;"",""&amp;SOURCE!L1953,"")
 )
)
)</f>
        <v>/* 1905 */  { fnJM,                        255,                         "f/g",                                         "f/g",                                         (0 &lt;&lt; TAM_MAX_BITS) |     0, CAT_NONE | SLS_UNCHANGED | US_UNCHANGED},//JM Shift replacement</v>
      </c>
    </row>
    <row r="1954" spans="1:1">
      <c r="A1954" s="168" t="str">
        <f>IF(AND(OR(SOURCE!A1954="",ISBLANK(SOURCE!A1954)),SOURCE!B1954&gt;0),IF(ISBLANK(SOURCE!C1954),"",SOURCE!C1954),
IF(SOURCE!B1954&lt;0,VLOOKUP(SOURCE!B1954,lookups!A$1:B$25,2,0),
  IF(ISBLANK(SOURCE!B1954),
    "",
    "/* "&amp;TEXT(SOURCE!B1954,"???0")&amp;" *"&amp;
      SOURCE!C1954&amp;", "&amp; IF(SOURCE!$O$2-LEN(SOURCE!C1954) &gt;= 0, REPT(" ",SOURCE!$O$2-LEN(SOURCE!C1954)), "")&amp;
      SOURCE!D1954&amp;", "&amp; IF(SOURCE!$P$2-LEN(SOURCE!D1954) &gt;= 0, REPT(" ",SOURCE!$P$2-LEN(SOURCE!D1954)), "")&amp;
      SOURCE!E1954&amp;", "&amp; IF(SOURCE!$Q$2-LEN(SOURCE!E1954) &gt;=0, REPT(" ",SOURCE!$Q$2-LEN(SOURCE!E1954)), "")&amp;
      SOURCE!F1954&amp;", "&amp; IF(SOURCE!$R$2-LEN(SOURCE!F1954) &gt;= 0, REPT(" ",SOURCE!$R$2-LEN(SOURCE!F1954)+2), "")&amp;"("&amp;
      SUBSTITUTE(TEXT(SOURCE!G1954,"??0"),"  ","")&amp;" &lt;&lt; TAM_MAX_BITS) |"&amp; IF(SOURCE!$S$2-3 &gt;= 0, REPT(" ",SOURCE!$S$2-5+4+1-1-LEN(SUBSTITUTE(SUBSTITUTE(TEXT(SOURCE!H1954,"????0"),"  ","")," ",""))), "")&amp;
      SUBSTITUTE(SUBSTITUTE(TEXT(SOURCE!H1954,"????0"),"  ","")," ","")&amp;","&amp; IF(SOURCE!$T$2-3 &gt;= 0, REPT(" ",SOURCE!$T$2-3-5), "")&amp;
      SOURCE!I1954&amp;" | "&amp; IF(SOURCE!$U$2-LEN(SOURCE!I1954) &gt;= 0, REPT(" ",SOURCE!$U$2-LEN(SOURCE!I1954)), "")&amp;
      SOURCE!J1954&amp;      IF(SOURCE!$V$2-LEN(SOURCE!J1954) &gt;= 0, REPT(" ",SOURCE!$V$2-LEN(SOURCE!J1954)), "")&amp;
  " | "&amp; SOURCE!K1954&amp;      IF(SOURCE!$X$2-LEN(SOURCE!K1954) &gt;= 0, REPT(" ",SOURCE!$X$2-LEN(SOURCE!K1954)), "")&amp;
      "},"&amp;IF(SOURCE!L1954&lt;&gt;"",""&amp;SOURCE!L1954,"")
 )
)
)</f>
        <v>/* 1906 */  { fnUserJM,                    USER_DEFAULTS,               "U" STD_SIGMA " CC",                           "U" STD_SIGMA " CC",                           (0 &lt;&lt; TAM_MAX_BITS) |     0, CAT_NONE | SLS_UNCHANGED | US_UNCHANGED},</v>
      </c>
    </row>
    <row r="1955" spans="1:1">
      <c r="A1955" s="168" t="str">
        <f>IF(AND(OR(SOURCE!A1955="",ISBLANK(SOURCE!A1955)),SOURCE!B1955&gt;0),IF(ISBLANK(SOURCE!C1955),"",SOURCE!C1955),
IF(SOURCE!B1955&lt;0,VLOOKUP(SOURCE!B1955,lookups!A$1:B$25,2,0),
  IF(ISBLANK(SOURCE!B1955),
    "",
    "/* "&amp;TEXT(SOURCE!B1955,"???0")&amp;" *"&amp;
      SOURCE!C1955&amp;", "&amp; IF(SOURCE!$O$2-LEN(SOURCE!C1955) &gt;= 0, REPT(" ",SOURCE!$O$2-LEN(SOURCE!C1955)), "")&amp;
      SOURCE!D1955&amp;", "&amp; IF(SOURCE!$P$2-LEN(SOURCE!D1955) &gt;= 0, REPT(" ",SOURCE!$P$2-LEN(SOURCE!D1955)), "")&amp;
      SOURCE!E1955&amp;", "&amp; IF(SOURCE!$Q$2-LEN(SOURCE!E1955) &gt;=0, REPT(" ",SOURCE!$Q$2-LEN(SOURCE!E1955)), "")&amp;
      SOURCE!F1955&amp;", "&amp; IF(SOURCE!$R$2-LEN(SOURCE!F1955) &gt;= 0, REPT(" ",SOURCE!$R$2-LEN(SOURCE!F1955)+2), "")&amp;"("&amp;
      SUBSTITUTE(TEXT(SOURCE!G1955,"??0"),"  ","")&amp;" &lt;&lt; TAM_MAX_BITS) |"&amp; IF(SOURCE!$S$2-3 &gt;= 0, REPT(" ",SOURCE!$S$2-5+4+1-1-LEN(SUBSTITUTE(SUBSTITUTE(TEXT(SOURCE!H1955,"????0"),"  ","")," ",""))), "")&amp;
      SUBSTITUTE(SUBSTITUTE(TEXT(SOURCE!H1955,"????0"),"  ","")," ","")&amp;","&amp; IF(SOURCE!$T$2-3 &gt;= 0, REPT(" ",SOURCE!$T$2-3-5), "")&amp;
      SOURCE!I1955&amp;" | "&amp; IF(SOURCE!$U$2-LEN(SOURCE!I1955) &gt;= 0, REPT(" ",SOURCE!$U$2-LEN(SOURCE!I1955)), "")&amp;
      SOURCE!J1955&amp;      IF(SOURCE!$V$2-LEN(SOURCE!J1955) &gt;= 0, REPT(" ",SOURCE!$V$2-LEN(SOURCE!J1955)), "")&amp;
  " | "&amp; SOURCE!K1955&amp;      IF(SOURCE!$X$2-LEN(SOURCE!K1955) &gt;= 0, REPT(" ",SOURCE!$X$2-LEN(SOURCE!K1955)), "")&amp;
      "},"&amp;IF(SOURCE!L1955&lt;&gt;"",""&amp;SOURCE!L1955,"")
 )
)
)</f>
        <v>/* 1907 */  { fnUserJM,                    USER_COMPLEX,                "U" STD_UP_ARROW " CC",                        "U" STD_UP_ARROW " CC",                        (0 &lt;&lt; TAM_MAX_BITS) |     0, CAT_NONE | SLS_UNCHANGED | US_UNCHANGED},</v>
      </c>
    </row>
    <row r="1956" spans="1:1">
      <c r="A1956" s="168" t="str">
        <f>IF(AND(OR(SOURCE!A1956="",ISBLANK(SOURCE!A1956)),SOURCE!B1956&gt;0),IF(ISBLANK(SOURCE!C1956),"",SOURCE!C1956),
IF(SOURCE!B1956&lt;0,VLOOKUP(SOURCE!B1956,lookups!A$1:B$25,2,0),
  IF(ISBLANK(SOURCE!B1956),
    "",
    "/* "&amp;TEXT(SOURCE!B1956,"???0")&amp;" *"&amp;
      SOURCE!C1956&amp;", "&amp; IF(SOURCE!$O$2-LEN(SOURCE!C1956) &gt;= 0, REPT(" ",SOURCE!$O$2-LEN(SOURCE!C1956)), "")&amp;
      SOURCE!D1956&amp;", "&amp; IF(SOURCE!$P$2-LEN(SOURCE!D1956) &gt;= 0, REPT(" ",SOURCE!$P$2-LEN(SOURCE!D1956)), "")&amp;
      SOURCE!E1956&amp;", "&amp; IF(SOURCE!$Q$2-LEN(SOURCE!E1956) &gt;=0, REPT(" ",SOURCE!$Q$2-LEN(SOURCE!E1956)), "")&amp;
      SOURCE!F1956&amp;", "&amp; IF(SOURCE!$R$2-LEN(SOURCE!F1956) &gt;= 0, REPT(" ",SOURCE!$R$2-LEN(SOURCE!F1956)+2), "")&amp;"("&amp;
      SUBSTITUTE(TEXT(SOURCE!G1956,"??0"),"  ","")&amp;" &lt;&lt; TAM_MAX_BITS) |"&amp; IF(SOURCE!$S$2-3 &gt;= 0, REPT(" ",SOURCE!$S$2-5+4+1-1-LEN(SUBSTITUTE(SUBSTITUTE(TEXT(SOURCE!H1956,"????0"),"  ","")," ",""))), "")&amp;
      SUBSTITUTE(SUBSTITUTE(TEXT(SOURCE!H1956,"????0"),"  ","")," ","")&amp;","&amp; IF(SOURCE!$T$2-3 &gt;= 0, REPT(" ",SOURCE!$T$2-3-5), "")&amp;
      SOURCE!I1956&amp;" | "&amp; IF(SOURCE!$U$2-LEN(SOURCE!I1956) &gt;= 0, REPT(" ",SOURCE!$U$2-LEN(SOURCE!I1956)), "")&amp;
      SOURCE!J1956&amp;      IF(SOURCE!$V$2-LEN(SOURCE!J1956) &gt;= 0, REPT(" ",SOURCE!$V$2-LEN(SOURCE!J1956)), "")&amp;
  " | "&amp; SOURCE!K1956&amp;      IF(SOURCE!$X$2-LEN(SOURCE!K1956) &gt;= 0, REPT(" ",SOURCE!$X$2-LEN(SOURCE!K1956)), "")&amp;
      "},"&amp;IF(SOURCE!L1956&lt;&gt;"",""&amp;SOURCE!L1956,"")
 )
)
)</f>
        <v>/* 1908 */  { fnUserJM,                    USER_SHIFTS,                 "C43 ALT",                                     "C43 ALT",                                     (0 &lt;&lt; TAM_MAX_BITS) |     0, CAT_NONE | SLS_UNCHANGED | US_UNCHANGED},//JM USER</v>
      </c>
    </row>
    <row r="1957" spans="1:1">
      <c r="A1957" s="168" t="str">
        <f>IF(AND(OR(SOURCE!A1957="",ISBLANK(SOURCE!A1957)),SOURCE!B1957&gt;0),IF(ISBLANK(SOURCE!C1957),"",SOURCE!C1957),
IF(SOURCE!B1957&lt;0,VLOOKUP(SOURCE!B1957,lookups!A$1:B$25,2,0),
  IF(ISBLANK(SOURCE!B1957),
    "",
    "/* "&amp;TEXT(SOURCE!B1957,"???0")&amp;" *"&amp;
      SOURCE!C1957&amp;", "&amp; IF(SOURCE!$O$2-LEN(SOURCE!C1957) &gt;= 0, REPT(" ",SOURCE!$O$2-LEN(SOURCE!C1957)), "")&amp;
      SOURCE!D1957&amp;", "&amp; IF(SOURCE!$P$2-LEN(SOURCE!D1957) &gt;= 0, REPT(" ",SOURCE!$P$2-LEN(SOURCE!D1957)), "")&amp;
      SOURCE!E1957&amp;", "&amp; IF(SOURCE!$Q$2-LEN(SOURCE!E1957) &gt;=0, REPT(" ",SOURCE!$Q$2-LEN(SOURCE!E1957)), "")&amp;
      SOURCE!F1957&amp;", "&amp; IF(SOURCE!$R$2-LEN(SOURCE!F1957) &gt;= 0, REPT(" ",SOURCE!$R$2-LEN(SOURCE!F1957)+2), "")&amp;"("&amp;
      SUBSTITUTE(TEXT(SOURCE!G1957,"??0"),"  ","")&amp;" &lt;&lt; TAM_MAX_BITS) |"&amp; IF(SOURCE!$S$2-3 &gt;= 0, REPT(" ",SOURCE!$S$2-5+4+1-1-LEN(SUBSTITUTE(SUBSTITUTE(TEXT(SOURCE!H1957,"????0"),"  ","")," ",""))), "")&amp;
      SUBSTITUTE(SUBSTITUTE(TEXT(SOURCE!H1957,"????0"),"  ","")," ","")&amp;","&amp; IF(SOURCE!$T$2-3 &gt;= 0, REPT(" ",SOURCE!$T$2-3-5), "")&amp;
      SOURCE!I1957&amp;" | "&amp; IF(SOURCE!$U$2-LEN(SOURCE!I1957) &gt;= 0, REPT(" ",SOURCE!$U$2-LEN(SOURCE!I1957)), "")&amp;
      SOURCE!J1957&amp;      IF(SOURCE!$V$2-LEN(SOURCE!J1957) &gt;= 0, REPT(" ",SOURCE!$V$2-LEN(SOURCE!J1957)), "")&amp;
  " | "&amp; SOURCE!K1957&amp;      IF(SOURCE!$X$2-LEN(SOURCE!K1957) &gt;= 0, REPT(" ",SOURCE!$X$2-LEN(SOURCE!K1957)), "")&amp;
      "},"&amp;IF(SOURCE!L1957&lt;&gt;"",""&amp;SOURCE!L1957,"")
 )
)
)</f>
        <v>/* 1909 */  { fnUserJM,                    USER_RESET,                  "RESET",                                       "RESET",                                       (0 &lt;&lt; TAM_MAX_BITS) |     0, CAT_NONE | SLS_UNCHANGED | US_UNCHANGED},</v>
      </c>
    </row>
    <row r="1958" spans="1:1">
      <c r="A1958" s="168" t="str">
        <f>IF(AND(OR(SOURCE!A1958="",ISBLANK(SOURCE!A1958)),SOURCE!B1958&gt;0),IF(ISBLANK(SOURCE!C1958),"",SOURCE!C1958),
IF(SOURCE!B1958&lt;0,VLOOKUP(SOURCE!B1958,lookups!A$1:B$25,2,0),
  IF(ISBLANK(SOURCE!B1958),
    "",
    "/* "&amp;TEXT(SOURCE!B1958,"???0")&amp;" *"&amp;
      SOURCE!C1958&amp;", "&amp; IF(SOURCE!$O$2-LEN(SOURCE!C1958) &gt;= 0, REPT(" ",SOURCE!$O$2-LEN(SOURCE!C1958)), "")&amp;
      SOURCE!D1958&amp;", "&amp; IF(SOURCE!$P$2-LEN(SOURCE!D1958) &gt;= 0, REPT(" ",SOURCE!$P$2-LEN(SOURCE!D1958)), "")&amp;
      SOURCE!E1958&amp;", "&amp; IF(SOURCE!$Q$2-LEN(SOURCE!E1958) &gt;=0, REPT(" ",SOURCE!$Q$2-LEN(SOURCE!E1958)), "")&amp;
      SOURCE!F1958&amp;", "&amp; IF(SOURCE!$R$2-LEN(SOURCE!F1958) &gt;= 0, REPT(" ",SOURCE!$R$2-LEN(SOURCE!F1958)+2), "")&amp;"("&amp;
      SUBSTITUTE(TEXT(SOURCE!G1958,"??0"),"  ","")&amp;" &lt;&lt; TAM_MAX_BITS) |"&amp; IF(SOURCE!$S$2-3 &gt;= 0, REPT(" ",SOURCE!$S$2-5+4+1-1-LEN(SUBSTITUTE(SUBSTITUTE(TEXT(SOURCE!H1958,"????0"),"  ","")," ",""))), "")&amp;
      SUBSTITUTE(SUBSTITUTE(TEXT(SOURCE!H1958,"????0"),"  ","")," ","")&amp;","&amp; IF(SOURCE!$T$2-3 &gt;= 0, REPT(" ",SOURCE!$T$2-3-5), "")&amp;
      SOURCE!I1958&amp;" | "&amp; IF(SOURCE!$U$2-LEN(SOURCE!I1958) &gt;= 0, REPT(" ",SOURCE!$U$2-LEN(SOURCE!I1958)), "")&amp;
      SOURCE!J1958&amp;      IF(SOURCE!$V$2-LEN(SOURCE!J1958) &gt;= 0, REPT(" ",SOURCE!$V$2-LEN(SOURCE!J1958)), "")&amp;
  " | "&amp; SOURCE!K1958&amp;      IF(SOURCE!$X$2-LEN(SOURCE!K1958) &gt;= 0, REPT(" ",SOURCE!$X$2-LEN(SOURCE!K1958)), "")&amp;
      "},"&amp;IF(SOURCE!L1958&lt;&gt;"",""&amp;SOURCE!L1958,"")
 )
)
)</f>
        <v>/* 1910 */  { fnSigmaAssign,               ITM_USERMODE,                STD_SIGMA "+USR",                              STD_SIGMA "+USR",                              (0 &lt;&lt; TAM_MAX_BITS) |     0, CAT_NONE | SLS_UNCHANGED | US_UNCHANGED},</v>
      </c>
    </row>
    <row r="1959" spans="1:1">
      <c r="A1959" s="168" t="str">
        <f>IF(AND(OR(SOURCE!A1959="",ISBLANK(SOURCE!A1959)),SOURCE!B1959&gt;0),IF(ISBLANK(SOURCE!C1959),"",SOURCE!C1959),
IF(SOURCE!B1959&lt;0,VLOOKUP(SOURCE!B1959,lookups!A$1:B$25,2,0),
  IF(ISBLANK(SOURCE!B1959),
    "",
    "/* "&amp;TEXT(SOURCE!B1959,"???0")&amp;" *"&amp;
      SOURCE!C1959&amp;", "&amp; IF(SOURCE!$O$2-LEN(SOURCE!C1959) &gt;= 0, REPT(" ",SOURCE!$O$2-LEN(SOURCE!C1959)), "")&amp;
      SOURCE!D1959&amp;", "&amp; IF(SOURCE!$P$2-LEN(SOURCE!D1959) &gt;= 0, REPT(" ",SOURCE!$P$2-LEN(SOURCE!D1959)), "")&amp;
      SOURCE!E1959&amp;", "&amp; IF(SOURCE!$Q$2-LEN(SOURCE!E1959) &gt;=0, REPT(" ",SOURCE!$Q$2-LEN(SOURCE!E1959)), "")&amp;
      SOURCE!F1959&amp;", "&amp; IF(SOURCE!$R$2-LEN(SOURCE!F1959) &gt;= 0, REPT(" ",SOURCE!$R$2-LEN(SOURCE!F1959)+2), "")&amp;"("&amp;
      SUBSTITUTE(TEXT(SOURCE!G1959,"??0"),"  ","")&amp;" &lt;&lt; TAM_MAX_BITS) |"&amp; IF(SOURCE!$S$2-3 &gt;= 0, REPT(" ",SOURCE!$S$2-5+4+1-1-LEN(SUBSTITUTE(SUBSTITUTE(TEXT(SOURCE!H1959,"????0"),"  ","")," ",""))), "")&amp;
      SUBSTITUTE(SUBSTITUTE(TEXT(SOURCE!H1959,"????0"),"  ","")," ","")&amp;","&amp; IF(SOURCE!$T$2-3 &gt;= 0, REPT(" ",SOURCE!$T$2-3-5), "")&amp;
      SOURCE!I1959&amp;" | "&amp; IF(SOURCE!$U$2-LEN(SOURCE!I1959) &gt;= 0, REPT(" ",SOURCE!$U$2-LEN(SOURCE!I1959)), "")&amp;
      SOURCE!J1959&amp;      IF(SOURCE!$V$2-LEN(SOURCE!J1959) &gt;= 0, REPT(" ",SOURCE!$V$2-LEN(SOURCE!J1959)), "")&amp;
  " | "&amp; SOURCE!K1959&amp;      IF(SOURCE!$X$2-LEN(SOURCE!K1959) &gt;= 0, REPT(" ",SOURCE!$X$2-LEN(SOURCE!K1959)), "")&amp;
      "},"&amp;IF(SOURCE!L1959&lt;&gt;"",""&amp;SOURCE!L1959,"")
 )
)
)</f>
        <v>/* 1911 */  { fnSigmaAssign,               ITM_CC,                      STD_SIGMA "+CC",                               STD_SIGMA "+CC",                               (0 &lt;&lt; TAM_MAX_BITS) |     0, CAT_NONE | SLS_UNCHANGED | US_UNCHANGED},</v>
      </c>
    </row>
    <row r="1960" spans="1:1">
      <c r="A1960" s="168" t="str">
        <f>IF(AND(OR(SOURCE!A1960="",ISBLANK(SOURCE!A1960)),SOURCE!B1960&gt;0),IF(ISBLANK(SOURCE!C1960),"",SOURCE!C1960),
IF(SOURCE!B1960&lt;0,VLOOKUP(SOURCE!B1960,lookups!A$1:B$25,2,0),
  IF(ISBLANK(SOURCE!B1960),
    "",
    "/* "&amp;TEXT(SOURCE!B1960,"???0")&amp;" *"&amp;
      SOURCE!C1960&amp;", "&amp; IF(SOURCE!$O$2-LEN(SOURCE!C1960) &gt;= 0, REPT(" ",SOURCE!$O$2-LEN(SOURCE!C1960)), "")&amp;
      SOURCE!D1960&amp;", "&amp; IF(SOURCE!$P$2-LEN(SOURCE!D1960) &gt;= 0, REPT(" ",SOURCE!$P$2-LEN(SOURCE!D1960)), "")&amp;
      SOURCE!E1960&amp;", "&amp; IF(SOURCE!$Q$2-LEN(SOURCE!E1960) &gt;=0, REPT(" ",SOURCE!$Q$2-LEN(SOURCE!E1960)), "")&amp;
      SOURCE!F1960&amp;", "&amp; IF(SOURCE!$R$2-LEN(SOURCE!F1960) &gt;= 0, REPT(" ",SOURCE!$R$2-LEN(SOURCE!F1960)+2), "")&amp;"("&amp;
      SUBSTITUTE(TEXT(SOURCE!G1960,"??0"),"  ","")&amp;" &lt;&lt; TAM_MAX_BITS) |"&amp; IF(SOURCE!$S$2-3 &gt;= 0, REPT(" ",SOURCE!$S$2-5+4+1-1-LEN(SUBSTITUTE(SUBSTITUTE(TEXT(SOURCE!H1960,"????0"),"  ","")," ",""))), "")&amp;
      SUBSTITUTE(SUBSTITUTE(TEXT(SOURCE!H1960,"????0"),"  ","")," ","")&amp;","&amp; IF(SOURCE!$T$2-3 &gt;= 0, REPT(" ",SOURCE!$T$2-3-5), "")&amp;
      SOURCE!I1960&amp;" | "&amp; IF(SOURCE!$U$2-LEN(SOURCE!I1960) &gt;= 0, REPT(" ",SOURCE!$U$2-LEN(SOURCE!I1960)), "")&amp;
      SOURCE!J1960&amp;      IF(SOURCE!$V$2-LEN(SOURCE!J1960) &gt;= 0, REPT(" ",SOURCE!$V$2-LEN(SOURCE!J1960)), "")&amp;
  " | "&amp; SOURCE!K1960&amp;      IF(SOURCE!$X$2-LEN(SOURCE!K1960) &gt;= 0, REPT(" ",SOURCE!$X$2-LEN(SOURCE!K1960)), "")&amp;
      "},"&amp;IF(SOURCE!L1960&lt;&gt;"",""&amp;SOURCE!L1960,"")
 )
)
)</f>
        <v>/* 1912 */  { fnSigmaAssign,               -MNU_MyMenu,                 STD_SIGMA "+MyM",                              STD_SIGMA "+MyM",                              (0 &lt;&lt; TAM_MAX_BITS) |     0, CAT_NONE | SLS_UNCHANGED | US_UNCHANGED},</v>
      </c>
    </row>
    <row r="1961" spans="1:1">
      <c r="A1961" s="168" t="str">
        <f>IF(AND(OR(SOURCE!A1961="",ISBLANK(SOURCE!A1961)),SOURCE!B1961&gt;0),IF(ISBLANK(SOURCE!C1961),"",SOURCE!C1961),
IF(SOURCE!B1961&lt;0,VLOOKUP(SOURCE!B1961,lookups!A$1:B$25,2,0),
  IF(ISBLANK(SOURCE!B1961),
    "",
    "/* "&amp;TEXT(SOURCE!B1961,"???0")&amp;" *"&amp;
      SOURCE!C1961&amp;", "&amp; IF(SOURCE!$O$2-LEN(SOURCE!C1961) &gt;= 0, REPT(" ",SOURCE!$O$2-LEN(SOURCE!C1961)), "")&amp;
      SOURCE!D1961&amp;", "&amp; IF(SOURCE!$P$2-LEN(SOURCE!D1961) &gt;= 0, REPT(" ",SOURCE!$P$2-LEN(SOURCE!D1961)), "")&amp;
      SOURCE!E1961&amp;", "&amp; IF(SOURCE!$Q$2-LEN(SOURCE!E1961) &gt;=0, REPT(" ",SOURCE!$Q$2-LEN(SOURCE!E1961)), "")&amp;
      SOURCE!F1961&amp;", "&amp; IF(SOURCE!$R$2-LEN(SOURCE!F1961) &gt;= 0, REPT(" ",SOURCE!$R$2-LEN(SOURCE!F1961)+2), "")&amp;"("&amp;
      SUBSTITUTE(TEXT(SOURCE!G1961,"??0"),"  ","")&amp;" &lt;&lt; TAM_MAX_BITS) |"&amp; IF(SOURCE!$S$2-3 &gt;= 0, REPT(" ",SOURCE!$S$2-5+4+1-1-LEN(SUBSTITUTE(SUBSTITUTE(TEXT(SOURCE!H1961,"????0"),"  ","")," ",""))), "")&amp;
      SUBSTITUTE(SUBSTITUTE(TEXT(SOURCE!H1961,"????0"),"  ","")," ","")&amp;","&amp; IF(SOURCE!$T$2-3 &gt;= 0, REPT(" ",SOURCE!$T$2-3-5), "")&amp;
      SOURCE!I1961&amp;" | "&amp; IF(SOURCE!$U$2-LEN(SOURCE!I1961) &gt;= 0, REPT(" ",SOURCE!$U$2-LEN(SOURCE!I1961)), "")&amp;
      SOURCE!J1961&amp;      IF(SOURCE!$V$2-LEN(SOURCE!J1961) &gt;= 0, REPT(" ",SOURCE!$V$2-LEN(SOURCE!J1961)), "")&amp;
  " | "&amp; SOURCE!K1961&amp;      IF(SOURCE!$X$2-LEN(SOURCE!K1961) &gt;= 0, REPT(" ",SOURCE!$X$2-LEN(SOURCE!K1961)), "")&amp;
      "},"&amp;IF(SOURCE!L1961&lt;&gt;"",""&amp;SOURCE!L1961,"")
 )
)
)</f>
        <v>/* 1913 */  { fnSigmaAssign,               ITM_SIGMAPLUS,               STD_SIGMA "+",                                 STD_SIGMA "+",                                 (0 &lt;&lt; TAM_MAX_BITS) |     0, CAT_NONE | SLS_UNCHANGED | US_UNCHANGED},//JM USER</v>
      </c>
    </row>
    <row r="1962" spans="1:1">
      <c r="A1962" s="168" t="str">
        <f>IF(AND(OR(SOURCE!A1962="",ISBLANK(SOURCE!A1962)),SOURCE!B1962&gt;0),IF(ISBLANK(SOURCE!C1962),"",SOURCE!C1962),
IF(SOURCE!B1962&lt;0,VLOOKUP(SOURCE!B1962,lookups!A$1:B$25,2,0),
  IF(ISBLANK(SOURCE!B1962),
    "",
    "/* "&amp;TEXT(SOURCE!B1962,"???0")&amp;" *"&amp;
      SOURCE!C1962&amp;", "&amp; IF(SOURCE!$O$2-LEN(SOURCE!C1962) &gt;= 0, REPT(" ",SOURCE!$O$2-LEN(SOURCE!C1962)), "")&amp;
      SOURCE!D1962&amp;", "&amp; IF(SOURCE!$P$2-LEN(SOURCE!D1962) &gt;= 0, REPT(" ",SOURCE!$P$2-LEN(SOURCE!D1962)), "")&amp;
      SOURCE!E1962&amp;", "&amp; IF(SOURCE!$Q$2-LEN(SOURCE!E1962) &gt;=0, REPT(" ",SOURCE!$Q$2-LEN(SOURCE!E1962)), "")&amp;
      SOURCE!F1962&amp;", "&amp; IF(SOURCE!$R$2-LEN(SOURCE!F1962) &gt;= 0, REPT(" ",SOURCE!$R$2-LEN(SOURCE!F1962)+2), "")&amp;"("&amp;
      SUBSTITUTE(TEXT(SOURCE!G1962,"??0"),"  ","")&amp;" &lt;&lt; TAM_MAX_BITS) |"&amp; IF(SOURCE!$S$2-3 &gt;= 0, REPT(" ",SOURCE!$S$2-5+4+1-1-LEN(SUBSTITUTE(SUBSTITUTE(TEXT(SOURCE!H1962,"????0"),"  ","")," ",""))), "")&amp;
      SUBSTITUTE(SUBSTITUTE(TEXT(SOURCE!H1962,"????0"),"  ","")," ","")&amp;","&amp; IF(SOURCE!$T$2-3 &gt;= 0, REPT(" ",SOURCE!$T$2-3-5), "")&amp;
      SOURCE!I1962&amp;" | "&amp; IF(SOURCE!$U$2-LEN(SOURCE!I1962) &gt;= 0, REPT(" ",SOURCE!$U$2-LEN(SOURCE!I1962)), "")&amp;
      SOURCE!J1962&amp;      IF(SOURCE!$V$2-LEN(SOURCE!J1962) &gt;= 0, REPT(" ",SOURCE!$V$2-LEN(SOURCE!J1962)), "")&amp;
  " | "&amp; SOURCE!K1962&amp;      IF(SOURCE!$X$2-LEN(SOURCE!K1962) &gt;= 0, REPT(" ",SOURCE!$X$2-LEN(SOURCE!K1962)), "")&amp;
      "},"&amp;IF(SOURCE!L1962&lt;&gt;"",""&amp;SOURCE!L1962,"")
 )
)
)</f>
        <v>/* 1914 */  { fnSigmaAssign,               ITM_PR,                      STD_SIGMA "+PGM",                              STD_SIGMA "+PGM",                              (0 &lt;&lt; TAM_MAX_BITS) |     0, CAT_NONE | SLS_UNCHANGED | US_UNCHANGED},//JM USER</v>
      </c>
    </row>
    <row r="1963" spans="1:1">
      <c r="A1963" s="168" t="str">
        <f>IF(AND(OR(SOURCE!A1963="",ISBLANK(SOURCE!A1963)),SOURCE!B1963&gt;0),IF(ISBLANK(SOURCE!C1963),"",SOURCE!C1963),
IF(SOURCE!B1963&lt;0,VLOOKUP(SOURCE!B1963,lookups!A$1:B$25,2,0),
  IF(ISBLANK(SOURCE!B1963),
    "",
    "/* "&amp;TEXT(SOURCE!B1963,"???0")&amp;" *"&amp;
      SOURCE!C1963&amp;", "&amp; IF(SOURCE!$O$2-LEN(SOURCE!C1963) &gt;= 0, REPT(" ",SOURCE!$O$2-LEN(SOURCE!C1963)), "")&amp;
      SOURCE!D1963&amp;", "&amp; IF(SOURCE!$P$2-LEN(SOURCE!D1963) &gt;= 0, REPT(" ",SOURCE!$P$2-LEN(SOURCE!D1963)), "")&amp;
      SOURCE!E1963&amp;", "&amp; IF(SOURCE!$Q$2-LEN(SOURCE!E1963) &gt;=0, REPT(" ",SOURCE!$Q$2-LEN(SOURCE!E1963)), "")&amp;
      SOURCE!F1963&amp;", "&amp; IF(SOURCE!$R$2-LEN(SOURCE!F1963) &gt;= 0, REPT(" ",SOURCE!$R$2-LEN(SOURCE!F1963)+2), "")&amp;"("&amp;
      SUBSTITUTE(TEXT(SOURCE!G1963,"??0"),"  ","")&amp;" &lt;&lt; TAM_MAX_BITS) |"&amp; IF(SOURCE!$S$2-3 &gt;= 0, REPT(" ",SOURCE!$S$2-5+4+1-1-LEN(SUBSTITUTE(SUBSTITUTE(TEXT(SOURCE!H1963,"????0"),"  ","")," ",""))), "")&amp;
      SUBSTITUTE(SUBSTITUTE(TEXT(SOURCE!H1963,"????0"),"  ","")," ","")&amp;","&amp; IF(SOURCE!$T$2-3 &gt;= 0, REPT(" ",SOURCE!$T$2-3-5), "")&amp;
      SOURCE!I1963&amp;" | "&amp; IF(SOURCE!$U$2-LEN(SOURCE!I1963) &gt;= 0, REPT(" ",SOURCE!$U$2-LEN(SOURCE!I1963)), "")&amp;
      SOURCE!J1963&amp;      IF(SOURCE!$V$2-LEN(SOURCE!J1963) &gt;= 0, REPT(" ",SOURCE!$V$2-LEN(SOURCE!J1963)), "")&amp;
  " | "&amp; SOURCE!K1963&amp;      IF(SOURCE!$X$2-LEN(SOURCE!K1963) &gt;= 0, REPT(" ",SOURCE!$X$2-LEN(SOURCE!K1963)), "")&amp;
      "},"&amp;IF(SOURCE!L1963&lt;&gt;"",""&amp;SOURCE!L1963,"")
 )
)
)</f>
        <v>/* 1915 */  { fnSigmaAssign,               ITM_AIM,                     STD_SIGMA "+" STD_alpha,                       STD_SIGMA "+" STD_alpha,                       (0 &lt;&lt; TAM_MAX_BITS) |     0, CAT_NONE | SLS_UNCHANGED | US_UNCHANGED},</v>
      </c>
    </row>
    <row r="1964" spans="1:1">
      <c r="A1964" s="168" t="str">
        <f>IF(AND(OR(SOURCE!A1964="",ISBLANK(SOURCE!A1964)),SOURCE!B1964&gt;0),IF(ISBLANK(SOURCE!C1964),"",SOURCE!C1964),
IF(SOURCE!B1964&lt;0,VLOOKUP(SOURCE!B1964,lookups!A$1:B$25,2,0),
  IF(ISBLANK(SOURCE!B1964),
    "",
    "/* "&amp;TEXT(SOURCE!B1964,"???0")&amp;" *"&amp;
      SOURCE!C1964&amp;", "&amp; IF(SOURCE!$O$2-LEN(SOURCE!C1964) &gt;= 0, REPT(" ",SOURCE!$O$2-LEN(SOURCE!C1964)), "")&amp;
      SOURCE!D1964&amp;", "&amp; IF(SOURCE!$P$2-LEN(SOURCE!D1964) &gt;= 0, REPT(" ",SOURCE!$P$2-LEN(SOURCE!D1964)), "")&amp;
      SOURCE!E1964&amp;", "&amp; IF(SOURCE!$Q$2-LEN(SOURCE!E1964) &gt;=0, REPT(" ",SOURCE!$Q$2-LEN(SOURCE!E1964)), "")&amp;
      SOURCE!F1964&amp;", "&amp; IF(SOURCE!$R$2-LEN(SOURCE!F1964) &gt;= 0, REPT(" ",SOURCE!$R$2-LEN(SOURCE!F1964)+2), "")&amp;"("&amp;
      SUBSTITUTE(TEXT(SOURCE!G1964,"??0"),"  ","")&amp;" &lt;&lt; TAM_MAX_BITS) |"&amp; IF(SOURCE!$S$2-3 &gt;= 0, REPT(" ",SOURCE!$S$2-5+4+1-1-LEN(SUBSTITUTE(SUBSTITUTE(TEXT(SOURCE!H1964,"????0"),"  ","")," ",""))), "")&amp;
      SUBSTITUTE(SUBSTITUTE(TEXT(SOURCE!H1964,"????0"),"  ","")," ","")&amp;","&amp; IF(SOURCE!$T$2-3 &gt;= 0, REPT(" ",SOURCE!$T$2-3-5), "")&amp;
      SOURCE!I1964&amp;" | "&amp; IF(SOURCE!$U$2-LEN(SOURCE!I1964) &gt;= 0, REPT(" ",SOURCE!$U$2-LEN(SOURCE!I1964)), "")&amp;
      SOURCE!J1964&amp;      IF(SOURCE!$V$2-LEN(SOURCE!J1964) &gt;= 0, REPT(" ",SOURCE!$V$2-LEN(SOURCE!J1964)), "")&amp;
  " | "&amp; SOURCE!K1964&amp;      IF(SOURCE!$X$2-LEN(SOURCE!K1964) &gt;= 0, REPT(" ",SOURCE!$X$2-LEN(SOURCE!K1964)), "")&amp;
      "},"&amp;IF(SOURCE!L1964&lt;&gt;"",""&amp;SOURCE!L1964,"")
 )
)
)</f>
        <v>/* 1916 */  { fnGetSigmaAssignToX,         NOPARAM,                     STD_SIGMA "+ toX",                             STD_SIGMA "+ toX",                             (0 &lt;&lt; TAM_MAX_BITS) |     0, CAT_NONE | SLS_UNCHANGED | US_UNCHANGED},</v>
      </c>
    </row>
    <row r="1965" spans="1:1">
      <c r="A1965" s="168" t="str">
        <f>IF(AND(OR(SOURCE!A1965="",ISBLANK(SOURCE!A1965)),SOURCE!B1965&gt;0),IF(ISBLANK(SOURCE!C1965),"",SOURCE!C1965),
IF(SOURCE!B1965&lt;0,VLOOKUP(SOURCE!B1965,lookups!A$1:B$25,2,0),
  IF(ISBLANK(SOURCE!B1965),
    "",
    "/* "&amp;TEXT(SOURCE!B1965,"???0")&amp;" *"&amp;
      SOURCE!C1965&amp;", "&amp; IF(SOURCE!$O$2-LEN(SOURCE!C1965) &gt;= 0, REPT(" ",SOURCE!$O$2-LEN(SOURCE!C1965)), "")&amp;
      SOURCE!D1965&amp;", "&amp; IF(SOURCE!$P$2-LEN(SOURCE!D1965) &gt;= 0, REPT(" ",SOURCE!$P$2-LEN(SOURCE!D1965)), "")&amp;
      SOURCE!E1965&amp;", "&amp; IF(SOURCE!$Q$2-LEN(SOURCE!E1965) &gt;=0, REPT(" ",SOURCE!$Q$2-LEN(SOURCE!E1965)), "")&amp;
      SOURCE!F1965&amp;", "&amp; IF(SOURCE!$R$2-LEN(SOURCE!F1965) &gt;= 0, REPT(" ",SOURCE!$R$2-LEN(SOURCE!F1965)+2), "")&amp;"("&amp;
      SUBSTITUTE(TEXT(SOURCE!G1965,"??0"),"  ","")&amp;" &lt;&lt; TAM_MAX_BITS) |"&amp; IF(SOURCE!$S$2-3 &gt;= 0, REPT(" ",SOURCE!$S$2-5+4+1-1-LEN(SUBSTITUTE(SUBSTITUTE(TEXT(SOURCE!H1965,"????0"),"  ","")," ",""))), "")&amp;
      SUBSTITUTE(SUBSTITUTE(TEXT(SOURCE!H1965,"????0"),"  ","")," ","")&amp;","&amp; IF(SOURCE!$T$2-3 &gt;= 0, REPT(" ",SOURCE!$T$2-3-5), "")&amp;
      SOURCE!I1965&amp;" | "&amp; IF(SOURCE!$U$2-LEN(SOURCE!I1965) &gt;= 0, REPT(" ",SOURCE!$U$2-LEN(SOURCE!I1965)), "")&amp;
      SOURCE!J1965&amp;      IF(SOURCE!$V$2-LEN(SOURCE!J1965) &gt;= 0, REPT(" ",SOURCE!$V$2-LEN(SOURCE!J1965)), "")&amp;
  " | "&amp; SOURCE!K1965&amp;      IF(SOURCE!$X$2-LEN(SOURCE!K1965) &gt;= 0, REPT(" ",SOURCE!$X$2-LEN(SOURCE!K1965)), "")&amp;
      "},"&amp;IF(SOURCE!L1965&lt;&gt;"",""&amp;SOURCE!L1965,"")
 )
)
)</f>
        <v>/* 1917 */  { fnUserJM,                    JM_ASSIGN,                   "ASSIGN",                                      "ASSIGN",                                      (0 &lt;&lt; TAM_MAX_BITS) |     0, CAT_NONE | SLS_UNCHANGED | US_UNCHANGED},</v>
      </c>
    </row>
    <row r="1966" spans="1:1">
      <c r="A1966" s="168" t="str">
        <f>IF(AND(OR(SOURCE!A1966="",ISBLANK(SOURCE!A1966)),SOURCE!B1966&gt;0),IF(ISBLANK(SOURCE!C1966),"",SOURCE!C1966),
IF(SOURCE!B1966&lt;0,VLOOKUP(SOURCE!B1966,lookups!A$1:B$25,2,0),
  IF(ISBLANK(SOURCE!B1966),
    "",
    "/* "&amp;TEXT(SOURCE!B1966,"???0")&amp;" *"&amp;
      SOURCE!C1966&amp;", "&amp; IF(SOURCE!$O$2-LEN(SOURCE!C1966) &gt;= 0, REPT(" ",SOURCE!$O$2-LEN(SOURCE!C1966)), "")&amp;
      SOURCE!D1966&amp;", "&amp; IF(SOURCE!$P$2-LEN(SOURCE!D1966) &gt;= 0, REPT(" ",SOURCE!$P$2-LEN(SOURCE!D1966)), "")&amp;
      SOURCE!E1966&amp;", "&amp; IF(SOURCE!$Q$2-LEN(SOURCE!E1966) &gt;=0, REPT(" ",SOURCE!$Q$2-LEN(SOURCE!E1966)), "")&amp;
      SOURCE!F1966&amp;", "&amp; IF(SOURCE!$R$2-LEN(SOURCE!F1966) &gt;= 0, REPT(" ",SOURCE!$R$2-LEN(SOURCE!F1966)+2), "")&amp;"("&amp;
      SUBSTITUTE(TEXT(SOURCE!G1966,"??0"),"  ","")&amp;" &lt;&lt; TAM_MAX_BITS) |"&amp; IF(SOURCE!$S$2-3 &gt;= 0, REPT(" ",SOURCE!$S$2-5+4+1-1-LEN(SUBSTITUTE(SUBSTITUTE(TEXT(SOURCE!H1966,"????0"),"  ","")," ",""))), "")&amp;
      SUBSTITUTE(SUBSTITUTE(TEXT(SOURCE!H1966,"????0"),"  ","")," ","")&amp;","&amp; IF(SOURCE!$T$2-3 &gt;= 0, REPT(" ",SOURCE!$T$2-3-5), "")&amp;
      SOURCE!I1966&amp;" | "&amp; IF(SOURCE!$U$2-LEN(SOURCE!I1966) &gt;= 0, REPT(" ",SOURCE!$U$2-LEN(SOURCE!I1966)), "")&amp;
      SOURCE!J1966&amp;      IF(SOURCE!$V$2-LEN(SOURCE!J1966) &gt;= 0, REPT(" ",SOURCE!$V$2-LEN(SOURCE!J1966)), "")&amp;
  " | "&amp; SOURCE!K1966&amp;      IF(SOURCE!$X$2-LEN(SOURCE!K1966) &gt;= 0, REPT(" ",SOURCE!$X$2-LEN(SOURCE!K1966)), "")&amp;
      "},"&amp;IF(SOURCE!L1966&lt;&gt;"",""&amp;SOURCE!L1966,"")
 )
)
)</f>
        <v>/* 1918 */  { fnUserJM,                    JM_SEEK_FN,                  "FN" STD_DOT "ASN",                            "FN" STD_DOT "ASN",                            (0 &lt;&lt; TAM_MAX_BITS) |     0, CAT_FNCT | SLS_UNCHANGED | US_UNCHANGED},</v>
      </c>
    </row>
    <row r="1967" spans="1:1">
      <c r="A1967" s="168" t="str">
        <f>IF(AND(OR(SOURCE!A1967="",ISBLANK(SOURCE!A1967)),SOURCE!B1967&gt;0),IF(ISBLANK(SOURCE!C1967),"",SOURCE!C1967),
IF(SOURCE!B1967&lt;0,VLOOKUP(SOURCE!B1967,lookups!A$1:B$25,2,0),
  IF(ISBLANK(SOURCE!B1967),
    "",
    "/* "&amp;TEXT(SOURCE!B1967,"???0")&amp;" *"&amp;
      SOURCE!C1967&amp;", "&amp; IF(SOURCE!$O$2-LEN(SOURCE!C1967) &gt;= 0, REPT(" ",SOURCE!$O$2-LEN(SOURCE!C1967)), "")&amp;
      SOURCE!D1967&amp;", "&amp; IF(SOURCE!$P$2-LEN(SOURCE!D1967) &gt;= 0, REPT(" ",SOURCE!$P$2-LEN(SOURCE!D1967)), "")&amp;
      SOURCE!E1967&amp;", "&amp; IF(SOURCE!$Q$2-LEN(SOURCE!E1967) &gt;=0, REPT(" ",SOURCE!$Q$2-LEN(SOURCE!E1967)), "")&amp;
      SOURCE!F1967&amp;", "&amp; IF(SOURCE!$R$2-LEN(SOURCE!F1967) &gt;= 0, REPT(" ",SOURCE!$R$2-LEN(SOURCE!F1967)+2), "")&amp;"("&amp;
      SUBSTITUTE(TEXT(SOURCE!G1967,"??0"),"  ","")&amp;" &lt;&lt; TAM_MAX_BITS) |"&amp; IF(SOURCE!$S$2-3 &gt;= 0, REPT(" ",SOURCE!$S$2-5+4+1-1-LEN(SUBSTITUTE(SUBSTITUTE(TEXT(SOURCE!H1967,"????0"),"  ","")," ",""))), "")&amp;
      SUBSTITUTE(SUBSTITUTE(TEXT(SOURCE!H1967,"????0"),"  ","")," ","")&amp;","&amp; IF(SOURCE!$T$2-3 &gt;= 0, REPT(" ",SOURCE!$T$2-3-5), "")&amp;
      SOURCE!I1967&amp;" | "&amp; IF(SOURCE!$U$2-LEN(SOURCE!I1967) &gt;= 0, REPT(" ",SOURCE!$U$2-LEN(SOURCE!I1967)), "")&amp;
      SOURCE!J1967&amp;      IF(SOURCE!$V$2-LEN(SOURCE!J1967) &gt;= 0, REPT(" ",SOURCE!$V$2-LEN(SOURCE!J1967)), "")&amp;
  " | "&amp; SOURCE!K1967&amp;      IF(SOURCE!$X$2-LEN(SOURCE!K1967) &gt;= 0, REPT(" ",SOURCE!$X$2-LEN(SOURCE!K1967)), "")&amp;
      "},"&amp;IF(SOURCE!L1967&lt;&gt;"",""&amp;SOURCE!L1967,"")
 )
)
)</f>
        <v>/* 1919 */  { fnInDefault,                 ID_43S,                      "i" STD_SPACE_3_PER_EM "LI/RL",                "i" STD_SPACE_3_PER_EM "LI/RL",                (0 &lt;&lt; TAM_MAX_BITS) |     0, CAT_FNCT | SLS_UNCHANGED | US_UNCHANGED},//JM INPUT DEFAULT</v>
      </c>
    </row>
    <row r="1968" spans="1:1">
      <c r="A1968" s="168" t="str">
        <f>IF(AND(OR(SOURCE!A1968="",ISBLANK(SOURCE!A1968)),SOURCE!B1968&gt;0),IF(ISBLANK(SOURCE!C1968),"",SOURCE!C1968),
IF(SOURCE!B1968&lt;0,VLOOKUP(SOURCE!B1968,lookups!A$1:B$25,2,0),
  IF(ISBLANK(SOURCE!B1968),
    "",
    "/* "&amp;TEXT(SOURCE!B1968,"???0")&amp;" *"&amp;
      SOURCE!C1968&amp;", "&amp; IF(SOURCE!$O$2-LEN(SOURCE!C1968) &gt;= 0, REPT(" ",SOURCE!$O$2-LEN(SOURCE!C1968)), "")&amp;
      SOURCE!D1968&amp;", "&amp; IF(SOURCE!$P$2-LEN(SOURCE!D1968) &gt;= 0, REPT(" ",SOURCE!$P$2-LEN(SOURCE!D1968)), "")&amp;
      SOURCE!E1968&amp;", "&amp; IF(SOURCE!$Q$2-LEN(SOURCE!E1968) &gt;=0, REPT(" ",SOURCE!$Q$2-LEN(SOURCE!E1968)), "")&amp;
      SOURCE!F1968&amp;", "&amp; IF(SOURCE!$R$2-LEN(SOURCE!F1968) &gt;= 0, REPT(" ",SOURCE!$R$2-LEN(SOURCE!F1968)+2), "")&amp;"("&amp;
      SUBSTITUTE(TEXT(SOURCE!G1968,"??0"),"  ","")&amp;" &lt;&lt; TAM_MAX_BITS) |"&amp; IF(SOURCE!$S$2-3 &gt;= 0, REPT(" ",SOURCE!$S$2-5+4+1-1-LEN(SUBSTITUTE(SUBSTITUTE(TEXT(SOURCE!H1968,"????0"),"  ","")," ",""))), "")&amp;
      SUBSTITUTE(SUBSTITUTE(TEXT(SOURCE!H1968,"????0"),"  ","")," ","")&amp;","&amp; IF(SOURCE!$T$2-3 &gt;= 0, REPT(" ",SOURCE!$T$2-3-5), "")&amp;
      SOURCE!I1968&amp;" | "&amp; IF(SOURCE!$U$2-LEN(SOURCE!I1968) &gt;= 0, REPT(" ",SOURCE!$U$2-LEN(SOURCE!I1968)), "")&amp;
      SOURCE!J1968&amp;      IF(SOURCE!$V$2-LEN(SOURCE!J1968) &gt;= 0, REPT(" ",SOURCE!$V$2-LEN(SOURCE!J1968)), "")&amp;
  " | "&amp; SOURCE!K1968&amp;      IF(SOURCE!$X$2-LEN(SOURCE!K1968) &gt;= 0, REPT(" ",SOURCE!$X$2-LEN(SOURCE!K1968)), "")&amp;
      "},"&amp;IF(SOURCE!L1968&lt;&gt;"",""&amp;SOURCE!L1968,"")
 )
)
)</f>
        <v>/* 1920 */  { fnXEQMXXEQ,                  NOPARAM,                     "X.XEQ",                                       "X.XEQ",                                       (0 &lt;&lt; TAM_MAX_BITS) |     0, CAT_NONE | SLS_UNCHANGED | US_UNCHANGED},</v>
      </c>
    </row>
    <row r="1969" spans="1:1">
      <c r="A1969" s="168" t="str">
        <f>IF(AND(OR(SOURCE!A1969="",ISBLANK(SOURCE!A1969)),SOURCE!B1969&gt;0),IF(ISBLANK(SOURCE!C1969),"",SOURCE!C1969),
IF(SOURCE!B1969&lt;0,VLOOKUP(SOURCE!B1969,lookups!A$1:B$25,2,0),
  IF(ISBLANK(SOURCE!B1969),
    "",
    "/* "&amp;TEXT(SOURCE!B1969,"???0")&amp;" *"&amp;
      SOURCE!C1969&amp;", "&amp; IF(SOURCE!$O$2-LEN(SOURCE!C1969) &gt;= 0, REPT(" ",SOURCE!$O$2-LEN(SOURCE!C1969)), "")&amp;
      SOURCE!D1969&amp;", "&amp; IF(SOURCE!$P$2-LEN(SOURCE!D1969) &gt;= 0, REPT(" ",SOURCE!$P$2-LEN(SOURCE!D1969)), "")&amp;
      SOURCE!E1969&amp;", "&amp; IF(SOURCE!$Q$2-LEN(SOURCE!E1969) &gt;=0, REPT(" ",SOURCE!$Q$2-LEN(SOURCE!E1969)), "")&amp;
      SOURCE!F1969&amp;", "&amp; IF(SOURCE!$R$2-LEN(SOURCE!F1969) &gt;= 0, REPT(" ",SOURCE!$R$2-LEN(SOURCE!F1969)+2), "")&amp;"("&amp;
      SUBSTITUTE(TEXT(SOURCE!G1969,"??0"),"  ","")&amp;" &lt;&lt; TAM_MAX_BITS) |"&amp; IF(SOURCE!$S$2-3 &gt;= 0, REPT(" ",SOURCE!$S$2-5+4+1-1-LEN(SUBSTITUTE(SUBSTITUTE(TEXT(SOURCE!H1969,"????0"),"  ","")," ",""))), "")&amp;
      SUBSTITUTE(SUBSTITUTE(TEXT(SOURCE!H1969,"????0"),"  ","")," ","")&amp;","&amp; IF(SOURCE!$T$2-3 &gt;= 0, REPT(" ",SOURCE!$T$2-3-5), "")&amp;
      SOURCE!I1969&amp;" | "&amp; IF(SOURCE!$U$2-LEN(SOURCE!I1969) &gt;= 0, REPT(" ",SOURCE!$U$2-LEN(SOURCE!I1969)), "")&amp;
      SOURCE!J1969&amp;      IF(SOURCE!$V$2-LEN(SOURCE!J1969) &gt;= 0, REPT(" ",SOURCE!$V$2-LEN(SOURCE!J1969)), "")&amp;
  " | "&amp; SOURCE!K1969&amp;      IF(SOURCE!$X$2-LEN(SOURCE!K1969) &gt;= 0, REPT(" ",SOURCE!$X$2-LEN(SOURCE!K1969)), "")&amp;
      "},"&amp;IF(SOURCE!L1969&lt;&gt;"",""&amp;SOURCE!L1969,"")
 )
)
)</f>
        <v>/* 1921 */  { fnUserJM,                    USER_ALPHA,                  "U" STD_SIGMA STD_DOT STD_alpha,               "U" STD_SIGMA STD_DOT STD_alpha,               (0 &lt;&lt; TAM_MAX_BITS) |     0, CAT_NONE | SLS_UNCHANGED | US_UNCHANGED},</v>
      </c>
    </row>
    <row r="1970" spans="1:1">
      <c r="A1970" s="168" t="str">
        <f>IF(AND(OR(SOURCE!A1970="",ISBLANK(SOURCE!A1970)),SOURCE!B1970&gt;0),IF(ISBLANK(SOURCE!C1970),"",SOURCE!C1970),
IF(SOURCE!B1970&lt;0,VLOOKUP(SOURCE!B1970,lookups!A$1:B$25,2,0),
  IF(ISBLANK(SOURCE!B1970),
    "",
    "/* "&amp;TEXT(SOURCE!B1970,"???0")&amp;" *"&amp;
      SOURCE!C1970&amp;", "&amp; IF(SOURCE!$O$2-LEN(SOURCE!C1970) &gt;= 0, REPT(" ",SOURCE!$O$2-LEN(SOURCE!C1970)), "")&amp;
      SOURCE!D1970&amp;", "&amp; IF(SOURCE!$P$2-LEN(SOURCE!D1970) &gt;= 0, REPT(" ",SOURCE!$P$2-LEN(SOURCE!D1970)), "")&amp;
      SOURCE!E1970&amp;", "&amp; IF(SOURCE!$Q$2-LEN(SOURCE!E1970) &gt;=0, REPT(" ",SOURCE!$Q$2-LEN(SOURCE!E1970)), "")&amp;
      SOURCE!F1970&amp;", "&amp; IF(SOURCE!$R$2-LEN(SOURCE!F1970) &gt;= 0, REPT(" ",SOURCE!$R$2-LEN(SOURCE!F1970)+2), "")&amp;"("&amp;
      SUBSTITUTE(TEXT(SOURCE!G1970,"??0"),"  ","")&amp;" &lt;&lt; TAM_MAX_BITS) |"&amp; IF(SOURCE!$S$2-3 &gt;= 0, REPT(" ",SOURCE!$S$2-5+4+1-1-LEN(SUBSTITUTE(SUBSTITUTE(TEXT(SOURCE!H1970,"????0"),"  ","")," ",""))), "")&amp;
      SUBSTITUTE(SUBSTITUTE(TEXT(SOURCE!H1970,"????0"),"  ","")," ","")&amp;","&amp; IF(SOURCE!$T$2-3 &gt;= 0, REPT(" ",SOURCE!$T$2-3-5), "")&amp;
      SOURCE!I1970&amp;" | "&amp; IF(SOURCE!$U$2-LEN(SOURCE!I1970) &gt;= 0, REPT(" ",SOURCE!$U$2-LEN(SOURCE!I1970)), "")&amp;
      SOURCE!J1970&amp;      IF(SOURCE!$V$2-LEN(SOURCE!J1970) &gt;= 0, REPT(" ",SOURCE!$V$2-LEN(SOURCE!J1970)), "")&amp;
  " | "&amp; SOURCE!K1970&amp;      IF(SOURCE!$X$2-LEN(SOURCE!K1970) &gt;= 0, REPT(" ",SOURCE!$X$2-LEN(SOURCE!K1970)), "")&amp;
      "},"&amp;IF(SOURCE!L1970&lt;&gt;"",""&amp;SOURCE!L1970,"")
 )
)
)</f>
        <v>/* 1922 */  { fnUserJM,                    USER_GSHFT,                  "U" STD_SIGMA STD_DOT "G" STD_DOT "SH",        "U" STD_SIGMA STD_DOT "G" STD_DOT "SH",        (0 &lt;&lt; TAM_MAX_BITS) |     0, CAT_NONE | SLS_UNCHANGED | US_UNCHANGED},</v>
      </c>
    </row>
    <row r="1971" spans="1:1">
      <c r="A1971" s="168" t="str">
        <f>IF(AND(OR(SOURCE!A1971="",ISBLANK(SOURCE!A1971)),SOURCE!B1971&gt;0),IF(ISBLANK(SOURCE!C1971),"",SOURCE!C1971),
IF(SOURCE!B1971&lt;0,VLOOKUP(SOURCE!B1971,lookups!A$1:B$25,2,0),
  IF(ISBLANK(SOURCE!B1971),
    "",
    "/* "&amp;TEXT(SOURCE!B1971,"???0")&amp;" *"&amp;
      SOURCE!C1971&amp;", "&amp; IF(SOURCE!$O$2-LEN(SOURCE!C1971) &gt;= 0, REPT(" ",SOURCE!$O$2-LEN(SOURCE!C1971)), "")&amp;
      SOURCE!D1971&amp;", "&amp; IF(SOURCE!$P$2-LEN(SOURCE!D1971) &gt;= 0, REPT(" ",SOURCE!$P$2-LEN(SOURCE!D1971)), "")&amp;
      SOURCE!E1971&amp;", "&amp; IF(SOURCE!$Q$2-LEN(SOURCE!E1971) &gt;=0, REPT(" ",SOURCE!$Q$2-LEN(SOURCE!E1971)), "")&amp;
      SOURCE!F1971&amp;", "&amp; IF(SOURCE!$R$2-LEN(SOURCE!F1971) &gt;= 0, REPT(" ",SOURCE!$R$2-LEN(SOURCE!F1971)+2), "")&amp;"("&amp;
      SUBSTITUTE(TEXT(SOURCE!G1971,"??0"),"  ","")&amp;" &lt;&lt; TAM_MAX_BITS) |"&amp; IF(SOURCE!$S$2-3 &gt;= 0, REPT(" ",SOURCE!$S$2-5+4+1-1-LEN(SUBSTITUTE(SUBSTITUTE(TEXT(SOURCE!H1971,"????0"),"  ","")," ",""))), "")&amp;
      SUBSTITUTE(SUBSTITUTE(TEXT(SOURCE!H1971,"????0"),"  ","")," ","")&amp;","&amp; IF(SOURCE!$T$2-3 &gt;= 0, REPT(" ",SOURCE!$T$2-3-5), "")&amp;
      SOURCE!I1971&amp;" | "&amp; IF(SOURCE!$U$2-LEN(SOURCE!I1971) &gt;= 0, REPT(" ",SOURCE!$U$2-LEN(SOURCE!I1971)), "")&amp;
      SOURCE!J1971&amp;      IF(SOURCE!$V$2-LEN(SOURCE!J1971) &gt;= 0, REPT(" ",SOURCE!$V$2-LEN(SOURCE!J1971)), "")&amp;
  " | "&amp; SOURCE!K1971&amp;      IF(SOURCE!$X$2-LEN(SOURCE!K1971) &gt;= 0, REPT(" ",SOURCE!$X$2-LEN(SOURCE!K1971)), "")&amp;
      "},"&amp;IF(SOURCE!L1971&lt;&gt;"",""&amp;SOURCE!L1971,"")
 )
)
)</f>
        <v>/* 1923 */  { fnUserJM,                    USER_CC,                     "U" STD_SIGMA STD_DOT "CC",                    "U" STD_SIGMA STD_DOT "CC",                    (0 &lt;&lt; TAM_MAX_BITS) |     0, CAT_NONE | SLS_UNCHANGED | US_UNCHANGED},</v>
      </c>
    </row>
    <row r="1972" spans="1:1">
      <c r="A1972" s="168" t="str">
        <f>IF(AND(OR(SOURCE!A1972="",ISBLANK(SOURCE!A1972)),SOURCE!B1972&gt;0),IF(ISBLANK(SOURCE!C1972),"",SOURCE!C1972),
IF(SOURCE!B1972&lt;0,VLOOKUP(SOURCE!B1972,lookups!A$1:B$25,2,0),
  IF(ISBLANK(SOURCE!B1972),
    "",
    "/* "&amp;TEXT(SOURCE!B1972,"???0")&amp;" *"&amp;
      SOURCE!C1972&amp;", "&amp; IF(SOURCE!$O$2-LEN(SOURCE!C1972) &gt;= 0, REPT(" ",SOURCE!$O$2-LEN(SOURCE!C1972)), "")&amp;
      SOURCE!D1972&amp;", "&amp; IF(SOURCE!$P$2-LEN(SOURCE!D1972) &gt;= 0, REPT(" ",SOURCE!$P$2-LEN(SOURCE!D1972)), "")&amp;
      SOURCE!E1972&amp;", "&amp; IF(SOURCE!$Q$2-LEN(SOURCE!E1972) &gt;=0, REPT(" ",SOURCE!$Q$2-LEN(SOURCE!E1972)), "")&amp;
      SOURCE!F1972&amp;", "&amp; IF(SOURCE!$R$2-LEN(SOURCE!F1972) &gt;= 0, REPT(" ",SOURCE!$R$2-LEN(SOURCE!F1972)+2), "")&amp;"("&amp;
      SUBSTITUTE(TEXT(SOURCE!G1972,"??0"),"  ","")&amp;" &lt;&lt; TAM_MAX_BITS) |"&amp; IF(SOURCE!$S$2-3 &gt;= 0, REPT(" ",SOURCE!$S$2-5+4+1-1-LEN(SUBSTITUTE(SUBSTITUTE(TEXT(SOURCE!H1972,"????0"),"  ","")," ",""))), "")&amp;
      SUBSTITUTE(SUBSTITUTE(TEXT(SOURCE!H1972,"????0"),"  ","")," ","")&amp;","&amp; IF(SOURCE!$T$2-3 &gt;= 0, REPT(" ",SOURCE!$T$2-3-5), "")&amp;
      SOURCE!I1972&amp;" | "&amp; IF(SOURCE!$U$2-LEN(SOURCE!I1972) &gt;= 0, REPT(" ",SOURCE!$U$2-LEN(SOURCE!I1972)), "")&amp;
      SOURCE!J1972&amp;      IF(SOURCE!$V$2-LEN(SOURCE!J1972) &gt;= 0, REPT(" ",SOURCE!$V$2-LEN(SOURCE!J1972)), "")&amp;
  " | "&amp; SOURCE!K1972&amp;      IF(SOURCE!$X$2-LEN(SOURCE!K1972) &gt;= 0, REPT(" ",SOURCE!$X$2-LEN(SOURCE!K1972)), "")&amp;
      "},"&amp;IF(SOURCE!L1972&lt;&gt;"",""&amp;SOURCE!L1972,"")
 )
)
)</f>
        <v>/* 1924 */  { fnUserJM,                    USER_MYM,                    "U" STD_SIGMA STD_DOT "MYM",                   "U" STD_SIGMA STD_DOT "MYM",                   (0 &lt;&lt; TAM_MAX_BITS) |     0, CAT_NONE | SLS_UNCHANGED | US_UNCHANGED},</v>
      </c>
    </row>
    <row r="1973" spans="1:1">
      <c r="A1973" s="168" t="str">
        <f>IF(AND(OR(SOURCE!A1973="",ISBLANK(SOURCE!A1973)),SOURCE!B1973&gt;0),IF(ISBLANK(SOURCE!C1973),"",SOURCE!C1973),
IF(SOURCE!B1973&lt;0,VLOOKUP(SOURCE!B1973,lookups!A$1:B$25,2,0),
  IF(ISBLANK(SOURCE!B1973),
    "",
    "/* "&amp;TEXT(SOURCE!B1973,"???0")&amp;" *"&amp;
      SOURCE!C1973&amp;", "&amp; IF(SOURCE!$O$2-LEN(SOURCE!C1973) &gt;= 0, REPT(" ",SOURCE!$O$2-LEN(SOURCE!C1973)), "")&amp;
      SOURCE!D1973&amp;", "&amp; IF(SOURCE!$P$2-LEN(SOURCE!D1973) &gt;= 0, REPT(" ",SOURCE!$P$2-LEN(SOURCE!D1973)), "")&amp;
      SOURCE!E1973&amp;", "&amp; IF(SOURCE!$Q$2-LEN(SOURCE!E1973) &gt;=0, REPT(" ",SOURCE!$Q$2-LEN(SOURCE!E1973)), "")&amp;
      SOURCE!F1973&amp;", "&amp; IF(SOURCE!$R$2-LEN(SOURCE!F1973) &gt;= 0, REPT(" ",SOURCE!$R$2-LEN(SOURCE!F1973)+2), "")&amp;"("&amp;
      SUBSTITUTE(TEXT(SOURCE!G1973,"??0"),"  ","")&amp;" &lt;&lt; TAM_MAX_BITS) |"&amp; IF(SOURCE!$S$2-3 &gt;= 0, REPT(" ",SOURCE!$S$2-5+4+1-1-LEN(SUBSTITUTE(SUBSTITUTE(TEXT(SOURCE!H1973,"????0"),"  ","")," ",""))), "")&amp;
      SUBSTITUTE(SUBSTITUTE(TEXT(SOURCE!H1973,"????0"),"  ","")," ","")&amp;","&amp; IF(SOURCE!$T$2-3 &gt;= 0, REPT(" ",SOURCE!$T$2-3-5), "")&amp;
      SOURCE!I1973&amp;" | "&amp; IF(SOURCE!$U$2-LEN(SOURCE!I1973) &gt;= 0, REPT(" ",SOURCE!$U$2-LEN(SOURCE!I1973)), "")&amp;
      SOURCE!J1973&amp;      IF(SOURCE!$V$2-LEN(SOURCE!J1973) &gt;= 0, REPT(" ",SOURCE!$V$2-LEN(SOURCE!J1973)), "")&amp;
  " | "&amp; SOURCE!K1973&amp;      IF(SOURCE!$X$2-LEN(SOURCE!K1973) &gt;= 0, REPT(" ",SOURCE!$X$2-LEN(SOURCE!K1973)), "")&amp;
      "},"&amp;IF(SOURCE!L1973&lt;&gt;"",""&amp;SOURCE!L1973,"")
 )
)
)</f>
        <v>/* 1925 */  { fnUserJM,                    USER_PRGM,                   "U" STD_SIGMA STD_DOT "PRGM",                  "U" STD_SIGMA STD_DOT "PRGM",                  (0 &lt;&lt; TAM_MAX_BITS) |     0, CAT_NONE | SLS_UNCHANGED | US_UNCHANGED},</v>
      </c>
    </row>
    <row r="1974" spans="1:1">
      <c r="A1974" s="168" t="str">
        <f>IF(AND(OR(SOURCE!A1974="",ISBLANK(SOURCE!A1974)),SOURCE!B1974&gt;0),IF(ISBLANK(SOURCE!C1974),"",SOURCE!C1974),
IF(SOURCE!B1974&lt;0,VLOOKUP(SOURCE!B1974,lookups!A$1:B$25,2,0),
  IF(ISBLANK(SOURCE!B1974),
    "",
    "/* "&amp;TEXT(SOURCE!B1974,"???0")&amp;" *"&amp;
      SOURCE!C1974&amp;", "&amp; IF(SOURCE!$O$2-LEN(SOURCE!C1974) &gt;= 0, REPT(" ",SOURCE!$O$2-LEN(SOURCE!C1974)), "")&amp;
      SOURCE!D1974&amp;", "&amp; IF(SOURCE!$P$2-LEN(SOURCE!D1974) &gt;= 0, REPT(" ",SOURCE!$P$2-LEN(SOURCE!D1974)), "")&amp;
      SOURCE!E1974&amp;", "&amp; IF(SOURCE!$Q$2-LEN(SOURCE!E1974) &gt;=0, REPT(" ",SOURCE!$Q$2-LEN(SOURCE!E1974)), "")&amp;
      SOURCE!F1974&amp;", "&amp; IF(SOURCE!$R$2-LEN(SOURCE!F1974) &gt;= 0, REPT(" ",SOURCE!$R$2-LEN(SOURCE!F1974)+2), "")&amp;"("&amp;
      SUBSTITUTE(TEXT(SOURCE!G1974,"??0"),"  ","")&amp;" &lt;&lt; TAM_MAX_BITS) |"&amp; IF(SOURCE!$S$2-3 &gt;= 0, REPT(" ",SOURCE!$S$2-5+4+1-1-LEN(SUBSTITUTE(SUBSTITUTE(TEXT(SOURCE!H1974,"????0"),"  ","")," ",""))), "")&amp;
      SUBSTITUTE(SUBSTITUTE(TEXT(SOURCE!H1974,"????0"),"  ","")," ","")&amp;","&amp; IF(SOURCE!$T$2-3 &gt;= 0, REPT(" ",SOURCE!$T$2-3-5), "")&amp;
      SOURCE!I1974&amp;" | "&amp; IF(SOURCE!$U$2-LEN(SOURCE!I1974) &gt;= 0, REPT(" ",SOURCE!$U$2-LEN(SOURCE!I1974)), "")&amp;
      SOURCE!J1974&amp;      IF(SOURCE!$V$2-LEN(SOURCE!J1974) &gt;= 0, REPT(" ",SOURCE!$V$2-LEN(SOURCE!J1974)), "")&amp;
  " | "&amp; SOURCE!K1974&amp;      IF(SOURCE!$X$2-LEN(SOURCE!K1974) &gt;= 0, REPT(" ",SOURCE!$X$2-LEN(SOURCE!K1974)), "")&amp;
      "},"&amp;IF(SOURCE!L1974&lt;&gt;"",""&amp;SOURCE!L1974,"")
 )
)
)</f>
        <v>/* 1926 */  { fnUserJM,                    USER_USER,                   "U" STD_SIGMA STD_DOT "USER",                  "U" STD_SIGMA STD_DOT "USER",                  (0 &lt;&lt; TAM_MAX_BITS) |     0, CAT_NONE | SLS_UNCHANGED | US_UNCHANGED},</v>
      </c>
    </row>
    <row r="1975" spans="1:1">
      <c r="A1975" s="168" t="str">
        <f>IF(AND(OR(SOURCE!A1975="",ISBLANK(SOURCE!A1975)),SOURCE!B1975&gt;0),IF(ISBLANK(SOURCE!C1975),"",SOURCE!C1975),
IF(SOURCE!B1975&lt;0,VLOOKUP(SOURCE!B1975,lookups!A$1:B$25,2,0),
  IF(ISBLANK(SOURCE!B1975),
    "",
    "/* "&amp;TEXT(SOURCE!B1975,"???0")&amp;" *"&amp;
      SOURCE!C1975&amp;", "&amp; IF(SOURCE!$O$2-LEN(SOURCE!C1975) &gt;= 0, REPT(" ",SOURCE!$O$2-LEN(SOURCE!C1975)), "")&amp;
      SOURCE!D1975&amp;", "&amp; IF(SOURCE!$P$2-LEN(SOURCE!D1975) &gt;= 0, REPT(" ",SOURCE!$P$2-LEN(SOURCE!D1975)), "")&amp;
      SOURCE!E1975&amp;", "&amp; IF(SOURCE!$Q$2-LEN(SOURCE!E1975) &gt;=0, REPT(" ",SOURCE!$Q$2-LEN(SOURCE!E1975)), "")&amp;
      SOURCE!F1975&amp;", "&amp; IF(SOURCE!$R$2-LEN(SOURCE!F1975) &gt;= 0, REPT(" ",SOURCE!$R$2-LEN(SOURCE!F1975)+2), "")&amp;"("&amp;
      SUBSTITUTE(TEXT(SOURCE!G1975,"??0"),"  ","")&amp;" &lt;&lt; TAM_MAX_BITS) |"&amp; IF(SOURCE!$S$2-3 &gt;= 0, REPT(" ",SOURCE!$S$2-5+4+1-1-LEN(SUBSTITUTE(SUBSTITUTE(TEXT(SOURCE!H1975,"????0"),"  ","")," ",""))), "")&amp;
      SUBSTITUTE(SUBSTITUTE(TEXT(SOURCE!H1975,"????0"),"  ","")," ","")&amp;","&amp; IF(SOURCE!$T$2-3 &gt;= 0, REPT(" ",SOURCE!$T$2-3-5), "")&amp;
      SOURCE!I1975&amp;" | "&amp; IF(SOURCE!$U$2-LEN(SOURCE!I1975) &gt;= 0, REPT(" ",SOURCE!$U$2-LEN(SOURCE!I1975)), "")&amp;
      SOURCE!J1975&amp;      IF(SOURCE!$V$2-LEN(SOURCE!J1975) &gt;= 0, REPT(" ",SOURCE!$V$2-LEN(SOURCE!J1975)), "")&amp;
  " | "&amp; SOURCE!K1975&amp;      IF(SOURCE!$X$2-LEN(SOURCE!K1975) &gt;= 0, REPT(" ",SOURCE!$X$2-LEN(SOURCE!K1975)), "")&amp;
      "},"&amp;IF(SOURCE!L1975&lt;&gt;"",""&amp;SOURCE!L1975,"")
 )
)
)</f>
        <v>/* 1927 */  { fnUserJM,                    USER_SIGMAPLUS,              "U" STD_SIGMA STD_DOT STD_SIGMA "+",           "U" STD_SIGMA STD_DOT STD_SIGMA "+",           (0 &lt;&lt; TAM_MAX_BITS) |     0, CAT_NONE | SLS_UNCHANGED | US_UNCHANGED},</v>
      </c>
    </row>
    <row r="1976" spans="1:1">
      <c r="A1976" s="168" t="str">
        <f>IF(AND(OR(SOURCE!A1976="",ISBLANK(SOURCE!A1976)),SOURCE!B1976&gt;0),IF(ISBLANK(SOURCE!C1976),"",SOURCE!C1976),
IF(SOURCE!B1976&lt;0,VLOOKUP(SOURCE!B1976,lookups!A$1:B$25,2,0),
  IF(ISBLANK(SOURCE!B1976),
    "",
    "/* "&amp;TEXT(SOURCE!B1976,"???0")&amp;" *"&amp;
      SOURCE!C1976&amp;", "&amp; IF(SOURCE!$O$2-LEN(SOURCE!C1976) &gt;= 0, REPT(" ",SOURCE!$O$2-LEN(SOURCE!C1976)), "")&amp;
      SOURCE!D1976&amp;", "&amp; IF(SOURCE!$P$2-LEN(SOURCE!D1976) &gt;= 0, REPT(" ",SOURCE!$P$2-LEN(SOURCE!D1976)), "")&amp;
      SOURCE!E1976&amp;", "&amp; IF(SOURCE!$Q$2-LEN(SOURCE!E1976) &gt;=0, REPT(" ",SOURCE!$Q$2-LEN(SOURCE!E1976)), "")&amp;
      SOURCE!F1976&amp;", "&amp; IF(SOURCE!$R$2-LEN(SOURCE!F1976) &gt;= 0, REPT(" ",SOURCE!$R$2-LEN(SOURCE!F1976)+2), "")&amp;"("&amp;
      SUBSTITUTE(TEXT(SOURCE!G1976,"??0"),"  ","")&amp;" &lt;&lt; TAM_MAX_BITS) |"&amp; IF(SOURCE!$S$2-3 &gt;= 0, REPT(" ",SOURCE!$S$2-5+4+1-1-LEN(SUBSTITUTE(SUBSTITUTE(TEXT(SOURCE!H1976,"????0"),"  ","")," ",""))), "")&amp;
      SUBSTITUTE(SUBSTITUTE(TEXT(SOURCE!H1976,"????0"),"  ","")," ","")&amp;","&amp; IF(SOURCE!$T$2-3 &gt;= 0, REPT(" ",SOURCE!$T$2-3-5), "")&amp;
      SOURCE!I1976&amp;" | "&amp; IF(SOURCE!$U$2-LEN(SOURCE!I1976) &gt;= 0, REPT(" ",SOURCE!$U$2-LEN(SOURCE!I1976)), "")&amp;
      SOURCE!J1976&amp;      IF(SOURCE!$V$2-LEN(SOURCE!J1976) &gt;= 0, REPT(" ",SOURCE!$V$2-LEN(SOURCE!J1976)), "")&amp;
  " | "&amp; SOURCE!K1976&amp;      IF(SOURCE!$X$2-LEN(SOURCE!K1976) &gt;= 0, REPT(" ",SOURCE!$X$2-LEN(SOURCE!K1976)), "")&amp;
      "},"&amp;IF(SOURCE!L1976&lt;&gt;"",""&amp;SOURCE!L1976,"")
 )
)
)</f>
        <v>/* 1928 */  { fnUserJM,                    USER_V43LT,                  "V43 LT",                                      "V43 LT",                                      (0 &lt;&lt; TAM_MAX_BITS) |     0, CAT_NONE | SLS_UNCHANGED | US_UNCHANGED},//J=V43</v>
      </c>
    </row>
    <row r="1977" spans="1:1">
      <c r="A1977" s="168" t="str">
        <f>IF(AND(OR(SOURCE!A1977="",ISBLANK(SOURCE!A1977)),SOURCE!B1977&gt;0),IF(ISBLANK(SOURCE!C1977),"",SOURCE!C1977),
IF(SOURCE!B1977&lt;0,VLOOKUP(SOURCE!B1977,lookups!A$1:B$25,2,0),
  IF(ISBLANK(SOURCE!B1977),
    "",
    "/* "&amp;TEXT(SOURCE!B1977,"???0")&amp;" *"&amp;
      SOURCE!C1977&amp;", "&amp; IF(SOURCE!$O$2-LEN(SOURCE!C1977) &gt;= 0, REPT(" ",SOURCE!$O$2-LEN(SOURCE!C1977)), "")&amp;
      SOURCE!D1977&amp;", "&amp; IF(SOURCE!$P$2-LEN(SOURCE!D1977) &gt;= 0, REPT(" ",SOURCE!$P$2-LEN(SOURCE!D1977)), "")&amp;
      SOURCE!E1977&amp;", "&amp; IF(SOURCE!$Q$2-LEN(SOURCE!E1977) &gt;=0, REPT(" ",SOURCE!$Q$2-LEN(SOURCE!E1977)), "")&amp;
      SOURCE!F1977&amp;", "&amp; IF(SOURCE!$R$2-LEN(SOURCE!F1977) &gt;= 0, REPT(" ",SOURCE!$R$2-LEN(SOURCE!F1977)+2), "")&amp;"("&amp;
      SUBSTITUTE(TEXT(SOURCE!G1977,"??0"),"  ","")&amp;" &lt;&lt; TAM_MAX_BITS) |"&amp; IF(SOURCE!$S$2-3 &gt;= 0, REPT(" ",SOURCE!$S$2-5+4+1-1-LEN(SUBSTITUTE(SUBSTITUTE(TEXT(SOURCE!H1977,"????0"),"  ","")," ",""))), "")&amp;
      SUBSTITUTE(SUBSTITUTE(TEXT(SOURCE!H1977,"????0"),"  ","")," ","")&amp;","&amp; IF(SOURCE!$T$2-3 &gt;= 0, REPT(" ",SOURCE!$T$2-3-5), "")&amp;
      SOURCE!I1977&amp;" | "&amp; IF(SOURCE!$U$2-LEN(SOURCE!I1977) &gt;= 0, REPT(" ",SOURCE!$U$2-LEN(SOURCE!I1977)), "")&amp;
      SOURCE!J1977&amp;      IF(SOURCE!$V$2-LEN(SOURCE!J1977) &gt;= 0, REPT(" ",SOURCE!$V$2-LEN(SOURCE!J1977)), "")&amp;
  " | "&amp; SOURCE!K1977&amp;      IF(SOURCE!$X$2-LEN(SOURCE!K1977) &gt;= 0, REPT(" ",SOURCE!$X$2-LEN(SOURCE!K1977)), "")&amp;
      "},"&amp;IF(SOURCE!L1977&lt;&gt;"",""&amp;SOURCE!L1977,"")
 )
)
)</f>
        <v>/* 1929 */  { fnUserJM,                    USER_SHIFTS2,                "LT SHFT",                                     "LT SHFT",                                     (0 &lt;&lt; TAM_MAX_BITS) |     0, CAT_NONE | SLS_UNCHANGED | US_UNCHANGED},//J=V43</v>
      </c>
    </row>
    <row r="1978" spans="1:1">
      <c r="A1978" s="168" t="str">
        <f>IF(AND(OR(SOURCE!A1978="",ISBLANK(SOURCE!A1978)),SOURCE!B1978&gt;0),IF(ISBLANK(SOURCE!C1978),"",SOURCE!C1978),
IF(SOURCE!B1978&lt;0,VLOOKUP(SOURCE!B1978,lookups!A$1:B$25,2,0),
  IF(ISBLANK(SOURCE!B1978),
    "",
    "/* "&amp;TEXT(SOURCE!B1978,"???0")&amp;" *"&amp;
      SOURCE!C1978&amp;", "&amp; IF(SOURCE!$O$2-LEN(SOURCE!C1978) &gt;= 0, REPT(" ",SOURCE!$O$2-LEN(SOURCE!C1978)), "")&amp;
      SOURCE!D1978&amp;", "&amp; IF(SOURCE!$P$2-LEN(SOURCE!D1978) &gt;= 0, REPT(" ",SOURCE!$P$2-LEN(SOURCE!D1978)), "")&amp;
      SOURCE!E1978&amp;", "&amp; IF(SOURCE!$Q$2-LEN(SOURCE!E1978) &gt;=0, REPT(" ",SOURCE!$Q$2-LEN(SOURCE!E1978)), "")&amp;
      SOURCE!F1978&amp;", "&amp; IF(SOURCE!$R$2-LEN(SOURCE!F1978) &gt;= 0, REPT(" ",SOURCE!$R$2-LEN(SOURCE!F1978)+2), "")&amp;"("&amp;
      SUBSTITUTE(TEXT(SOURCE!G1978,"??0"),"  ","")&amp;" &lt;&lt; TAM_MAX_BITS) |"&amp; IF(SOURCE!$S$2-3 &gt;= 0, REPT(" ",SOURCE!$S$2-5+4+1-1-LEN(SUBSTITUTE(SUBSTITUTE(TEXT(SOURCE!H1978,"????0"),"  ","")," ",""))), "")&amp;
      SUBSTITUTE(SUBSTITUTE(TEXT(SOURCE!H1978,"????0"),"  ","")," ","")&amp;","&amp; IF(SOURCE!$T$2-3 &gt;= 0, REPT(" ",SOURCE!$T$2-3-5), "")&amp;
      SOURCE!I1978&amp;" | "&amp; IF(SOURCE!$U$2-LEN(SOURCE!I1978) &gt;= 0, REPT(" ",SOURCE!$U$2-LEN(SOURCE!I1978)), "")&amp;
      SOURCE!J1978&amp;      IF(SOURCE!$V$2-LEN(SOURCE!J1978) &gt;= 0, REPT(" ",SOURCE!$V$2-LEN(SOURCE!J1978)), "")&amp;
  " | "&amp; SOURCE!K1978&amp;      IF(SOURCE!$X$2-LEN(SOURCE!K1978) &gt;= 0, REPT(" ",SOURCE!$X$2-LEN(SOURCE!K1978)), "")&amp;
      "},"&amp;IF(SOURCE!L1978&lt;&gt;"",""&amp;SOURCE!L1978,"")
 )
)
)</f>
        <v>/* 1930 */  { fnUserJM,                    USER_HOME,                   "U" STD_SIGMA STD_DOT "HOME",                  "U" STD_SIGMA STD_DOT "HOME",                  (0 &lt;&lt; TAM_MAX_BITS) |     0, CAT_NONE | SLS_UNCHANGED | US_UNCHANGED},</v>
      </c>
    </row>
    <row r="1979" spans="1:1">
      <c r="A1979" s="168" t="str">
        <f>IF(AND(OR(SOURCE!A1979="",ISBLANK(SOURCE!A1979)),SOURCE!B1979&gt;0),IF(ISBLANK(SOURCE!C1979),"",SOURCE!C1979),
IF(SOURCE!B1979&lt;0,VLOOKUP(SOURCE!B1979,lookups!A$1:B$25,2,0),
  IF(ISBLANK(SOURCE!B1979),
    "",
    "/* "&amp;TEXT(SOURCE!B1979,"???0")&amp;" *"&amp;
      SOURCE!C1979&amp;", "&amp; IF(SOURCE!$O$2-LEN(SOURCE!C1979) &gt;= 0, REPT(" ",SOURCE!$O$2-LEN(SOURCE!C1979)), "")&amp;
      SOURCE!D1979&amp;", "&amp; IF(SOURCE!$P$2-LEN(SOURCE!D1979) &gt;= 0, REPT(" ",SOURCE!$P$2-LEN(SOURCE!D1979)), "")&amp;
      SOURCE!E1979&amp;", "&amp; IF(SOURCE!$Q$2-LEN(SOURCE!E1979) &gt;=0, REPT(" ",SOURCE!$Q$2-LEN(SOURCE!E1979)), "")&amp;
      SOURCE!F1979&amp;", "&amp; IF(SOURCE!$R$2-LEN(SOURCE!F1979) &gt;= 0, REPT(" ",SOURCE!$R$2-LEN(SOURCE!F1979)+2), "")&amp;"("&amp;
      SUBSTITUTE(TEXT(SOURCE!G1979,"??0"),"  ","")&amp;" &lt;&lt; TAM_MAX_BITS) |"&amp; IF(SOURCE!$S$2-3 &gt;= 0, REPT(" ",SOURCE!$S$2-5+4+1-1-LEN(SUBSTITUTE(SUBSTITUTE(TEXT(SOURCE!H1979,"????0"),"  ","")," ",""))), "")&amp;
      SUBSTITUTE(SUBSTITUTE(TEXT(SOURCE!H1979,"????0"),"  ","")," ","")&amp;","&amp; IF(SOURCE!$T$2-3 &gt;= 0, REPT(" ",SOURCE!$T$2-3-5), "")&amp;
      SOURCE!I1979&amp;" | "&amp; IF(SOURCE!$U$2-LEN(SOURCE!I1979) &gt;= 0, REPT(" ",SOURCE!$U$2-LEN(SOURCE!I1979)), "")&amp;
      SOURCE!J1979&amp;      IF(SOURCE!$V$2-LEN(SOURCE!J1979) &gt;= 0, REPT(" ",SOURCE!$V$2-LEN(SOURCE!J1979)), "")&amp;
  " | "&amp; SOURCE!K1979&amp;      IF(SOURCE!$X$2-LEN(SOURCE!K1979) &gt;= 0, REPT(" ",SOURCE!$X$2-LEN(SOURCE!K1979)), "")&amp;
      "},"&amp;IF(SOURCE!L1979&lt;&gt;"",""&amp;SOURCE!L1979,"")
 )
)
)</f>
        <v>/* 1931 */  { fnUserJM,                    USER_43S,                    "WP43S",                                       "WP43S",                                       (0 &lt;&lt; TAM_MAX_BITS) |     0, CAT_NONE | SLS_UNCHANGED | US_UNCHANGED},//J=V43</v>
      </c>
    </row>
    <row r="1980" spans="1:1">
      <c r="A1980" s="168" t="str">
        <f>IF(AND(OR(SOURCE!A1980="",ISBLANK(SOURCE!A1980)),SOURCE!B1980&gt;0),IF(ISBLANK(SOURCE!C1980),"",SOURCE!C1980),
IF(SOURCE!B1980&lt;0,VLOOKUP(SOURCE!B1980,lookups!A$1:B$25,2,0),
  IF(ISBLANK(SOURCE!B1980),
    "",
    "/* "&amp;TEXT(SOURCE!B1980,"???0")&amp;" *"&amp;
      SOURCE!C1980&amp;", "&amp; IF(SOURCE!$O$2-LEN(SOURCE!C1980) &gt;= 0, REPT(" ",SOURCE!$O$2-LEN(SOURCE!C1980)), "")&amp;
      SOURCE!D1980&amp;", "&amp; IF(SOURCE!$P$2-LEN(SOURCE!D1980) &gt;= 0, REPT(" ",SOURCE!$P$2-LEN(SOURCE!D1980)), "")&amp;
      SOURCE!E1980&amp;", "&amp; IF(SOURCE!$Q$2-LEN(SOURCE!E1980) &gt;=0, REPT(" ",SOURCE!$Q$2-LEN(SOURCE!E1980)), "")&amp;
      SOURCE!F1980&amp;", "&amp; IF(SOURCE!$R$2-LEN(SOURCE!F1980) &gt;= 0, REPT(" ",SOURCE!$R$2-LEN(SOURCE!F1980)+2), "")&amp;"("&amp;
      SUBSTITUTE(TEXT(SOURCE!G1980,"??0"),"  ","")&amp;" &lt;&lt; TAM_MAX_BITS) |"&amp; IF(SOURCE!$S$2-3 &gt;= 0, REPT(" ",SOURCE!$S$2-5+4+1-1-LEN(SUBSTITUTE(SUBSTITUTE(TEXT(SOURCE!H1980,"????0"),"  ","")," ",""))), "")&amp;
      SUBSTITUTE(SUBSTITUTE(TEXT(SOURCE!H1980,"????0"),"  ","")," ","")&amp;","&amp; IF(SOURCE!$T$2-3 &gt;= 0, REPT(" ",SOURCE!$T$2-3-5), "")&amp;
      SOURCE!I1980&amp;" | "&amp; IF(SOURCE!$U$2-LEN(SOURCE!I1980) &gt;= 0, REPT(" ",SOURCE!$U$2-LEN(SOURCE!I1980)), "")&amp;
      SOURCE!J1980&amp;      IF(SOURCE!$V$2-LEN(SOURCE!J1980) &gt;= 0, REPT(" ",SOURCE!$V$2-LEN(SOURCE!J1980)), "")&amp;
  " | "&amp; SOURCE!K1980&amp;      IF(SOURCE!$X$2-LEN(SOURCE!K1980) &gt;= 0, REPT(" ",SOURCE!$X$2-LEN(SOURCE!K1980)), "")&amp;
      "},"&amp;IF(SOURCE!L1980&lt;&gt;"",""&amp;SOURCE!L1980,"")
 )
)
)</f>
        <v>/* 1932 */  { fnUserJM,                    USER_DM42,                   "DM42",                                        "DM42",                                        (0 &lt;&lt; TAM_MAX_BITS) |     0, CAT_NONE | SLS_UNCHANGED | US_UNCHANGED},//J=V43</v>
      </c>
    </row>
    <row r="1981" spans="1:1">
      <c r="A1981" s="168" t="str">
        <f>IF(AND(OR(SOURCE!A1981="",ISBLANK(SOURCE!A1981)),SOURCE!B1981&gt;0),IF(ISBLANK(SOURCE!C1981),"",SOURCE!C1981),
IF(SOURCE!B1981&lt;0,VLOOKUP(SOURCE!B1981,lookups!A$1:B$25,2,0),
  IF(ISBLANK(SOURCE!B1981),
    "",
    "/* "&amp;TEXT(SOURCE!B1981,"???0")&amp;" *"&amp;
      SOURCE!C1981&amp;", "&amp; IF(SOURCE!$O$2-LEN(SOURCE!C1981) &gt;= 0, REPT(" ",SOURCE!$O$2-LEN(SOURCE!C1981)), "")&amp;
      SOURCE!D1981&amp;", "&amp; IF(SOURCE!$P$2-LEN(SOURCE!D1981) &gt;= 0, REPT(" ",SOURCE!$P$2-LEN(SOURCE!D1981)), "")&amp;
      SOURCE!E1981&amp;", "&amp; IF(SOURCE!$Q$2-LEN(SOURCE!E1981) &gt;=0, REPT(" ",SOURCE!$Q$2-LEN(SOURCE!E1981)), "")&amp;
      SOURCE!F1981&amp;", "&amp; IF(SOURCE!$R$2-LEN(SOURCE!F1981) &gt;= 0, REPT(" ",SOURCE!$R$2-LEN(SOURCE!F1981)+2), "")&amp;"("&amp;
      SUBSTITUTE(TEXT(SOURCE!G1981,"??0"),"  ","")&amp;" &lt;&lt; TAM_MAX_BITS) |"&amp; IF(SOURCE!$S$2-3 &gt;= 0, REPT(" ",SOURCE!$S$2-5+4+1-1-LEN(SUBSTITUTE(SUBSTITUTE(TEXT(SOURCE!H1981,"????0"),"  ","")," ",""))), "")&amp;
      SUBSTITUTE(SUBSTITUTE(TEXT(SOURCE!H1981,"????0"),"  ","")," ","")&amp;","&amp; IF(SOURCE!$T$2-3 &gt;= 0, REPT(" ",SOURCE!$T$2-3-5), "")&amp;
      SOURCE!I1981&amp;" | "&amp; IF(SOURCE!$U$2-LEN(SOURCE!I1981) &gt;= 0, REPT(" ",SOURCE!$U$2-LEN(SOURCE!I1981)), "")&amp;
      SOURCE!J1981&amp;      IF(SOURCE!$V$2-LEN(SOURCE!J1981) &gt;= 0, REPT(" ",SOURCE!$V$2-LEN(SOURCE!J1981)), "")&amp;
  " | "&amp; SOURCE!K1981&amp;      IF(SOURCE!$X$2-LEN(SOURCE!K1981) &gt;= 0, REPT(" ",SOURCE!$X$2-LEN(SOURCE!K1981)), "")&amp;
      "},"&amp;IF(SOURCE!L1981&lt;&gt;"",""&amp;SOURCE!L1981,"")
 )
)
)</f>
        <v>/* 1933 */  { fnUserJM,                    USER_C43,                    "C43",                                         "C43",                                         (0 &lt;&lt; TAM_MAX_BITS) |     0, CAT_NONE | SLS_UNCHANGED | US_UNCHANGED},//J=C43</v>
      </c>
    </row>
    <row r="1982" spans="1:1">
      <c r="A1982" s="168" t="str">
        <f>IF(AND(OR(SOURCE!A1982="",ISBLANK(SOURCE!A1982)),SOURCE!B1982&gt;0),IF(ISBLANK(SOURCE!C1982),"",SOURCE!C1982),
IF(SOURCE!B1982&lt;0,VLOOKUP(SOURCE!B1982,lookups!A$1:B$25,2,0),
  IF(ISBLANK(SOURCE!B1982),
    "",
    "/* "&amp;TEXT(SOURCE!B1982,"???0")&amp;" *"&amp;
      SOURCE!C1982&amp;", "&amp; IF(SOURCE!$O$2-LEN(SOURCE!C1982) &gt;= 0, REPT(" ",SOURCE!$O$2-LEN(SOURCE!C1982)), "")&amp;
      SOURCE!D1982&amp;", "&amp; IF(SOURCE!$P$2-LEN(SOURCE!D1982) &gt;= 0, REPT(" ",SOURCE!$P$2-LEN(SOURCE!D1982)), "")&amp;
      SOURCE!E1982&amp;", "&amp; IF(SOURCE!$Q$2-LEN(SOURCE!E1982) &gt;=0, REPT(" ",SOURCE!$Q$2-LEN(SOURCE!E1982)), "")&amp;
      SOURCE!F1982&amp;", "&amp; IF(SOURCE!$R$2-LEN(SOURCE!F1982) &gt;= 0, REPT(" ",SOURCE!$R$2-LEN(SOURCE!F1982)+2), "")&amp;"("&amp;
      SUBSTITUTE(TEXT(SOURCE!G1982,"??0"),"  ","")&amp;" &lt;&lt; TAM_MAX_BITS) |"&amp; IF(SOURCE!$S$2-3 &gt;= 0, REPT(" ",SOURCE!$S$2-5+4+1-1-LEN(SUBSTITUTE(SUBSTITUTE(TEXT(SOURCE!H1982,"????0"),"  ","")," ",""))), "")&amp;
      SUBSTITUTE(SUBSTITUTE(TEXT(SOURCE!H1982,"????0"),"  ","")," ","")&amp;","&amp; IF(SOURCE!$T$2-3 &gt;= 0, REPT(" ",SOURCE!$T$2-3-5), "")&amp;
      SOURCE!I1982&amp;" | "&amp; IF(SOURCE!$U$2-LEN(SOURCE!I1982) &gt;= 0, REPT(" ",SOURCE!$U$2-LEN(SOURCE!I1982)), "")&amp;
      SOURCE!J1982&amp;      IF(SOURCE!$V$2-LEN(SOURCE!J1982) &gt;= 0, REPT(" ",SOURCE!$V$2-LEN(SOURCE!J1982)), "")&amp;
  " | "&amp; SOURCE!K1982&amp;      IF(SOURCE!$X$2-LEN(SOURCE!K1982) &gt;= 0, REPT(" ",SOURCE!$X$2-LEN(SOURCE!K1982)), "")&amp;
      "},"&amp;IF(SOURCE!L1982&lt;&gt;"",""&amp;SOURCE!L1982,"")
 )
)
)</f>
        <v>/* 1934 */  { fnJM_GetXToNORMmode,         NOPARAM,                     "X to" STD_SIGMA "+",                          "X to" STD_SIGMA "+",                          (0 &lt;&lt; TAM_MAX_BITS) |     0, CAT_NONE | SLS_ENABLED   | US_UNCHANGED},//JM USER NORMAL</v>
      </c>
    </row>
    <row r="1983" spans="1:1">
      <c r="A1983" s="168" t="str">
        <f>IF(AND(OR(SOURCE!A1983="",ISBLANK(SOURCE!A1983)),SOURCE!B1983&gt;0),IF(ISBLANK(SOURCE!C1983),"",SOURCE!C1983),
IF(SOURCE!B1983&lt;0,VLOOKUP(SOURCE!B1983,lookups!A$1:B$25,2,0),
  IF(ISBLANK(SOURCE!B1983),
    "",
    "/* "&amp;TEXT(SOURCE!B1983,"???0")&amp;" *"&amp;
      SOURCE!C1983&amp;", "&amp; IF(SOURCE!$O$2-LEN(SOURCE!C1983) &gt;= 0, REPT(" ",SOURCE!$O$2-LEN(SOURCE!C1983)), "")&amp;
      SOURCE!D1983&amp;", "&amp; IF(SOURCE!$P$2-LEN(SOURCE!D1983) &gt;= 0, REPT(" ",SOURCE!$P$2-LEN(SOURCE!D1983)), "")&amp;
      SOURCE!E1983&amp;", "&amp; IF(SOURCE!$Q$2-LEN(SOURCE!E1983) &gt;=0, REPT(" ",SOURCE!$Q$2-LEN(SOURCE!E1983)), "")&amp;
      SOURCE!F1983&amp;", "&amp; IF(SOURCE!$R$2-LEN(SOURCE!F1983) &gt;= 0, REPT(" ",SOURCE!$R$2-LEN(SOURCE!F1983)+2), "")&amp;"("&amp;
      SUBSTITUTE(TEXT(SOURCE!G1983,"??0"),"  ","")&amp;" &lt;&lt; TAM_MAX_BITS) |"&amp; IF(SOURCE!$S$2-3 &gt;= 0, REPT(" ",SOURCE!$S$2-5+4+1-1-LEN(SUBSTITUTE(SUBSTITUTE(TEXT(SOURCE!H1983,"????0"),"  ","")," ",""))), "")&amp;
      SUBSTITUTE(SUBSTITUTE(TEXT(SOURCE!H1983,"????0"),"  ","")," ","")&amp;","&amp; IF(SOURCE!$T$2-3 &gt;= 0, REPT(" ",SOURCE!$T$2-3-5), "")&amp;
      SOURCE!I1983&amp;" | "&amp; IF(SOURCE!$U$2-LEN(SOURCE!I1983) &gt;= 0, REPT(" ",SOURCE!$U$2-LEN(SOURCE!I1983)), "")&amp;
      SOURCE!J1983&amp;      IF(SOURCE!$V$2-LEN(SOURCE!J1983) &gt;= 0, REPT(" ",SOURCE!$V$2-LEN(SOURCE!J1983)), "")&amp;
  " | "&amp; SOURCE!K1983&amp;      IF(SOURCE!$X$2-LEN(SOURCE!K1983) &gt;= 0, REPT(" ",SOURCE!$X$2-LEN(SOURCE!K1983)), "")&amp;
      "},"&amp;IF(SOURCE!L1983&lt;&gt;"",""&amp;SOURCE!L1983,"")
 )
)
)</f>
        <v>/* 1935 */  { itemToBeCoded,               NOPARAM,                     "reserve",                                     "reserve",                                     (0 &lt;&lt; TAM_MAX_BITS) |     0, CAT_NONE | SLS_UNCHANGED | US_UNCHANGED},//placeholder</v>
      </c>
    </row>
    <row r="1984" spans="1:1">
      <c r="A1984" s="168" t="str">
        <f>IF(AND(OR(SOURCE!A1984="",ISBLANK(SOURCE!A1984)),SOURCE!B1984&gt;0),IF(ISBLANK(SOURCE!C1984),"",SOURCE!C1984),
IF(SOURCE!B1984&lt;0,VLOOKUP(SOURCE!B1984,lookups!A$1:B$25,2,0),
  IF(ISBLANK(SOURCE!B1984),
    "",
    "/* "&amp;TEXT(SOURCE!B1984,"???0")&amp;" *"&amp;
      SOURCE!C1984&amp;", "&amp; IF(SOURCE!$O$2-LEN(SOURCE!C1984) &gt;= 0, REPT(" ",SOURCE!$O$2-LEN(SOURCE!C1984)), "")&amp;
      SOURCE!D1984&amp;", "&amp; IF(SOURCE!$P$2-LEN(SOURCE!D1984) &gt;= 0, REPT(" ",SOURCE!$P$2-LEN(SOURCE!D1984)), "")&amp;
      SOURCE!E1984&amp;", "&amp; IF(SOURCE!$Q$2-LEN(SOURCE!E1984) &gt;=0, REPT(" ",SOURCE!$Q$2-LEN(SOURCE!E1984)), "")&amp;
      SOURCE!F1984&amp;", "&amp; IF(SOURCE!$R$2-LEN(SOURCE!F1984) &gt;= 0, REPT(" ",SOURCE!$R$2-LEN(SOURCE!F1984)+2), "")&amp;"("&amp;
      SUBSTITUTE(TEXT(SOURCE!G1984,"??0"),"  ","")&amp;" &lt;&lt; TAM_MAX_BITS) |"&amp; IF(SOURCE!$S$2-3 &gt;= 0, REPT(" ",SOURCE!$S$2-5+4+1-1-LEN(SUBSTITUTE(SUBSTITUTE(TEXT(SOURCE!H1984,"????0"),"  ","")," ",""))), "")&amp;
      SUBSTITUTE(SUBSTITUTE(TEXT(SOURCE!H1984,"????0"),"  ","")," ","")&amp;","&amp; IF(SOURCE!$T$2-3 &gt;= 0, REPT(" ",SOURCE!$T$2-3-5), "")&amp;
      SOURCE!I1984&amp;" | "&amp; IF(SOURCE!$U$2-LEN(SOURCE!I1984) &gt;= 0, REPT(" ",SOURCE!$U$2-LEN(SOURCE!I1984)), "")&amp;
      SOURCE!J1984&amp;      IF(SOURCE!$V$2-LEN(SOURCE!J1984) &gt;= 0, REPT(" ",SOURCE!$V$2-LEN(SOURCE!J1984)), "")&amp;
  " | "&amp; SOURCE!K1984&amp;      IF(SOURCE!$X$2-LEN(SOURCE!K1984) &gt;= 0, REPT(" ",SOURCE!$X$2-LEN(SOURCE!K1984)), "")&amp;
      "},"&amp;IF(SOURCE!L1984&lt;&gt;"",""&amp;SOURCE!L1984,"")
 )
)
)</f>
        <v>/* 1936 */  { itemToBeCoded,               NOPARAM,                     "I",                                           STD_SIGMA "+NRM",                              (0 &lt;&lt; TAM_MAX_BITS) |     0, CAT_MENU | SLS_UNCHANGED | US_UNCHANGED},</v>
      </c>
    </row>
    <row r="1985" spans="1:1">
      <c r="A1985" s="168" t="str">
        <f>IF(AND(OR(SOURCE!A1985="",ISBLANK(SOURCE!A1985)),SOURCE!B1985&gt;0),IF(ISBLANK(SOURCE!C1985),"",SOURCE!C1985),
IF(SOURCE!B1985&lt;0,VLOOKUP(SOURCE!B1985,lookups!A$1:B$25,2,0),
  IF(ISBLANK(SOURCE!B1985),
    "",
    "/* "&amp;TEXT(SOURCE!B1985,"???0")&amp;" *"&amp;
      SOURCE!C1985&amp;", "&amp; IF(SOURCE!$O$2-LEN(SOURCE!C1985) &gt;= 0, REPT(" ",SOURCE!$O$2-LEN(SOURCE!C1985)), "")&amp;
      SOURCE!D1985&amp;", "&amp; IF(SOURCE!$P$2-LEN(SOURCE!D1985) &gt;= 0, REPT(" ",SOURCE!$P$2-LEN(SOURCE!D1985)), "")&amp;
      SOURCE!E1985&amp;", "&amp; IF(SOURCE!$Q$2-LEN(SOURCE!E1985) &gt;=0, REPT(" ",SOURCE!$Q$2-LEN(SOURCE!E1985)), "")&amp;
      SOURCE!F1985&amp;", "&amp; IF(SOURCE!$R$2-LEN(SOURCE!F1985) &gt;= 0, REPT(" ",SOURCE!$R$2-LEN(SOURCE!F1985)+2), "")&amp;"("&amp;
      SUBSTITUTE(TEXT(SOURCE!G1985,"??0"),"  ","")&amp;" &lt;&lt; TAM_MAX_BITS) |"&amp; IF(SOURCE!$S$2-3 &gt;= 0, REPT(" ",SOURCE!$S$2-5+4+1-1-LEN(SUBSTITUTE(SUBSTITUTE(TEXT(SOURCE!H1985,"????0"),"  ","")," ",""))), "")&amp;
      SUBSTITUTE(SUBSTITUTE(TEXT(SOURCE!H1985,"????0"),"  ","")," ","")&amp;","&amp; IF(SOURCE!$T$2-3 &gt;= 0, REPT(" ",SOURCE!$T$2-3-5), "")&amp;
      SOURCE!I1985&amp;" | "&amp; IF(SOURCE!$U$2-LEN(SOURCE!I1985) &gt;= 0, REPT(" ",SOURCE!$U$2-LEN(SOURCE!I1985)), "")&amp;
      SOURCE!J1985&amp;      IF(SOURCE!$V$2-LEN(SOURCE!J1985) &gt;= 0, REPT(" ",SOURCE!$V$2-LEN(SOURCE!J1985)), "")&amp;
  " | "&amp; SOURCE!K1985&amp;      IF(SOURCE!$X$2-LEN(SOURCE!K1985) &gt;= 0, REPT(" ",SOURCE!$X$2-LEN(SOURCE!K1985)), "")&amp;
      "},"&amp;IF(SOURCE!L1985&lt;&gt;"",""&amp;SOURCE!L1985,"")
 )
)
)</f>
        <v>/* 1937 */  { itemToBeCoded,               NOPARAM,                     "HOME",                                        "HOME",                                        (0 &lt;&lt; TAM_MAX_BITS) |     0, CAT_MENU | SLS_UNCHANGED | US_UNCHANGED},//JM HOME</v>
      </c>
    </row>
    <row r="1986" spans="1:1">
      <c r="A1986" s="168" t="str">
        <f>IF(AND(OR(SOURCE!A1986="",ISBLANK(SOURCE!A1986)),SOURCE!B1986&gt;0),IF(ISBLANK(SOURCE!C1986),"",SOURCE!C1986),
IF(SOURCE!B1986&lt;0,VLOOKUP(SOURCE!B1986,lookups!A$1:B$25,2,0),
  IF(ISBLANK(SOURCE!B1986),
    "",
    "/* "&amp;TEXT(SOURCE!B1986,"???0")&amp;" *"&amp;
      SOURCE!C1986&amp;", "&amp; IF(SOURCE!$O$2-LEN(SOURCE!C1986) &gt;= 0, REPT(" ",SOURCE!$O$2-LEN(SOURCE!C1986)), "")&amp;
      SOURCE!D1986&amp;", "&amp; IF(SOURCE!$P$2-LEN(SOURCE!D1986) &gt;= 0, REPT(" ",SOURCE!$P$2-LEN(SOURCE!D1986)), "")&amp;
      SOURCE!E1986&amp;", "&amp; IF(SOURCE!$Q$2-LEN(SOURCE!E1986) &gt;=0, REPT(" ",SOURCE!$Q$2-LEN(SOURCE!E1986)), "")&amp;
      SOURCE!F1986&amp;", "&amp; IF(SOURCE!$R$2-LEN(SOURCE!F1986) &gt;= 0, REPT(" ",SOURCE!$R$2-LEN(SOURCE!F1986)+2), "")&amp;"("&amp;
      SUBSTITUTE(TEXT(SOURCE!G1986,"??0"),"  ","")&amp;" &lt;&lt; TAM_MAX_BITS) |"&amp; IF(SOURCE!$S$2-3 &gt;= 0, REPT(" ",SOURCE!$S$2-5+4+1-1-LEN(SUBSTITUTE(SUBSTITUTE(TEXT(SOURCE!H1986,"????0"),"  ","")," ",""))), "")&amp;
      SUBSTITUTE(SUBSTITUTE(TEXT(SOURCE!H1986,"????0"),"  ","")," ","")&amp;","&amp; IF(SOURCE!$T$2-3 &gt;= 0, REPT(" ",SOURCE!$T$2-3-5), "")&amp;
      SOURCE!I1986&amp;" | "&amp; IF(SOURCE!$U$2-LEN(SOURCE!I1986) &gt;= 0, REPT(" ",SOURCE!$U$2-LEN(SOURCE!I1986)), "")&amp;
      SOURCE!J1986&amp;      IF(SOURCE!$V$2-LEN(SOURCE!J1986) &gt;= 0, REPT(" ",SOURCE!$V$2-LEN(SOURCE!J1986)), "")&amp;
  " | "&amp; SOURCE!K1986&amp;      IF(SOURCE!$X$2-LEN(SOURCE!K1986) &gt;= 0, REPT(" ",SOURCE!$X$2-LEN(SOURCE!K1986)), "")&amp;
      "},"&amp;IF(SOURCE!L1986&lt;&gt;"",""&amp;SOURCE!L1986,"")
 )
)
)</f>
        <v>/* 1938 */  { itemToBeCoded,               NOPARAM,                     "ALPHA",                                       "ALPHA",                                       (0 &lt;&lt; TAM_MAX_BITS) |     0, CAT_MENU | SLS_UNCHANGED | US_UNCHANGED},//JM ALPHA</v>
      </c>
    </row>
    <row r="1987" spans="1:1">
      <c r="A1987" s="168" t="str">
        <f>IF(AND(OR(SOURCE!A1987="",ISBLANK(SOURCE!A1987)),SOURCE!B1987&gt;0),IF(ISBLANK(SOURCE!C1987),"",SOURCE!C1987),
IF(SOURCE!B1987&lt;0,VLOOKUP(SOURCE!B1987,lookups!A$1:B$25,2,0),
  IF(ISBLANK(SOURCE!B1987),
    "",
    "/* "&amp;TEXT(SOURCE!B1987,"???0")&amp;" *"&amp;
      SOURCE!C1987&amp;", "&amp; IF(SOURCE!$O$2-LEN(SOURCE!C1987) &gt;= 0, REPT(" ",SOURCE!$O$2-LEN(SOURCE!C1987)), "")&amp;
      SOURCE!D1987&amp;", "&amp; IF(SOURCE!$P$2-LEN(SOURCE!D1987) &gt;= 0, REPT(" ",SOURCE!$P$2-LEN(SOURCE!D1987)), "")&amp;
      SOURCE!E1987&amp;", "&amp; IF(SOURCE!$Q$2-LEN(SOURCE!E1987) &gt;=0, REPT(" ",SOURCE!$Q$2-LEN(SOURCE!E1987)), "")&amp;
      SOURCE!F1987&amp;", "&amp; IF(SOURCE!$R$2-LEN(SOURCE!F1987) &gt;= 0, REPT(" ",SOURCE!$R$2-LEN(SOURCE!F1987)+2), "")&amp;"("&amp;
      SUBSTITUTE(TEXT(SOURCE!G1987,"??0"),"  ","")&amp;" &lt;&lt; TAM_MAX_BITS) |"&amp; IF(SOURCE!$S$2-3 &gt;= 0, REPT(" ",SOURCE!$S$2-5+4+1-1-LEN(SUBSTITUTE(SUBSTITUTE(TEXT(SOURCE!H1987,"????0"),"  ","")," ",""))), "")&amp;
      SUBSTITUTE(SUBSTITUTE(TEXT(SOURCE!H1987,"????0"),"  ","")," ","")&amp;","&amp; IF(SOURCE!$T$2-3 &gt;= 0, REPT(" ",SOURCE!$T$2-3-5), "")&amp;
      SOURCE!I1987&amp;" | "&amp; IF(SOURCE!$U$2-LEN(SOURCE!I1987) &gt;= 0, REPT(" ",SOURCE!$U$2-LEN(SOURCE!I1987)), "")&amp;
      SOURCE!J1987&amp;      IF(SOURCE!$V$2-LEN(SOURCE!J1987) &gt;= 0, REPT(" ",SOURCE!$V$2-LEN(SOURCE!J1987)), "")&amp;
  " | "&amp; SOURCE!K1987&amp;      IF(SOURCE!$X$2-LEN(SOURCE!K1987) &gt;= 0, REPT(" ",SOURCE!$X$2-LEN(SOURCE!K1987)), "")&amp;
      "},"&amp;IF(SOURCE!L1987&lt;&gt;"",""&amp;SOURCE!L1987,"")
 )
)
)</f>
        <v>/* 1939 */  { itemToBeCoded,               NOPARAM,                     "BASE",                                        "BASE",                                        (0 &lt;&lt; TAM_MAX_BITS) |     0, CAT_MENU | SLS_UNCHANGED | US_UNCHANGED},//JM BASE</v>
      </c>
    </row>
    <row r="1988" spans="1:1">
      <c r="A1988" s="168" t="str">
        <f>IF(AND(OR(SOURCE!A1988="",ISBLANK(SOURCE!A1988)),SOURCE!B1988&gt;0),IF(ISBLANK(SOURCE!C1988),"",SOURCE!C1988),
IF(SOURCE!B1988&lt;0,VLOOKUP(SOURCE!B1988,lookups!A$1:B$25,2,0),
  IF(ISBLANK(SOURCE!B1988),
    "",
    "/* "&amp;TEXT(SOURCE!B1988,"???0")&amp;" *"&amp;
      SOURCE!C1988&amp;", "&amp; IF(SOURCE!$O$2-LEN(SOURCE!C1988) &gt;= 0, REPT(" ",SOURCE!$O$2-LEN(SOURCE!C1988)), "")&amp;
      SOURCE!D1988&amp;", "&amp; IF(SOURCE!$P$2-LEN(SOURCE!D1988) &gt;= 0, REPT(" ",SOURCE!$P$2-LEN(SOURCE!D1988)), "")&amp;
      SOURCE!E1988&amp;", "&amp; IF(SOURCE!$Q$2-LEN(SOURCE!E1988) &gt;=0, REPT(" ",SOURCE!$Q$2-LEN(SOURCE!E1988)), "")&amp;
      SOURCE!F1988&amp;", "&amp; IF(SOURCE!$R$2-LEN(SOURCE!F1988) &gt;= 0, REPT(" ",SOURCE!$R$2-LEN(SOURCE!F1988)+2), "")&amp;"("&amp;
      SUBSTITUTE(TEXT(SOURCE!G1988,"??0"),"  ","")&amp;" &lt;&lt; TAM_MAX_BITS) |"&amp; IF(SOURCE!$S$2-3 &gt;= 0, REPT(" ",SOURCE!$S$2-5+4+1-1-LEN(SUBSTITUTE(SUBSTITUTE(TEXT(SOURCE!H1988,"????0"),"  ","")," ",""))), "")&amp;
      SUBSTITUTE(SUBSTITUTE(TEXT(SOURCE!H1988,"????0"),"  ","")," ","")&amp;","&amp; IF(SOURCE!$T$2-3 &gt;= 0, REPT(" ",SOURCE!$T$2-3-5), "")&amp;
      SOURCE!I1988&amp;" | "&amp; IF(SOURCE!$U$2-LEN(SOURCE!I1988) &gt;= 0, REPT(" ",SOURCE!$U$2-LEN(SOURCE!I1988)), "")&amp;
      SOURCE!J1988&amp;      IF(SOURCE!$V$2-LEN(SOURCE!J1988) &gt;= 0, REPT(" ",SOURCE!$V$2-LEN(SOURCE!J1988)), "")&amp;
  " | "&amp; SOURCE!K1988&amp;      IF(SOURCE!$X$2-LEN(SOURCE!K1988) &gt;= 0, REPT(" ",SOURCE!$X$2-LEN(SOURCE!K1988)), "")&amp;
      "},"&amp;IF(SOURCE!L1988&lt;&gt;"",""&amp;SOURCE!L1988,"")
 )
)
)</f>
        <v>/* 1940 */  { itemToBeCoded,               NOPARAM,                     "XEQM",                                        "XEQM",                                        (0 &lt;&lt; TAM_MAX_BITS) |     0, CAT_MENU | SLS_UNCHANGED | US_UNCHANGED},</v>
      </c>
    </row>
    <row r="1989" spans="1:1">
      <c r="A1989" s="168" t="str">
        <f>IF(AND(OR(SOURCE!A1989="",ISBLANK(SOURCE!A1989)),SOURCE!B1989&gt;0),IF(ISBLANK(SOURCE!C1989),"",SOURCE!C1989),
IF(SOURCE!B1989&lt;0,VLOOKUP(SOURCE!B1989,lookups!A$1:B$25,2,0),
  IF(ISBLANK(SOURCE!B1989),
    "",
    "/* "&amp;TEXT(SOURCE!B1989,"???0")&amp;" *"&amp;
      SOURCE!C1989&amp;", "&amp; IF(SOURCE!$O$2-LEN(SOURCE!C1989) &gt;= 0, REPT(" ",SOURCE!$O$2-LEN(SOURCE!C1989)), "")&amp;
      SOURCE!D1989&amp;", "&amp; IF(SOURCE!$P$2-LEN(SOURCE!D1989) &gt;= 0, REPT(" ",SOURCE!$P$2-LEN(SOURCE!D1989)), "")&amp;
      SOURCE!E1989&amp;", "&amp; IF(SOURCE!$Q$2-LEN(SOURCE!E1989) &gt;=0, REPT(" ",SOURCE!$Q$2-LEN(SOURCE!E1989)), "")&amp;
      SOURCE!F1989&amp;", "&amp; IF(SOURCE!$R$2-LEN(SOURCE!F1989) &gt;= 0, REPT(" ",SOURCE!$R$2-LEN(SOURCE!F1989)+2), "")&amp;"("&amp;
      SUBSTITUTE(TEXT(SOURCE!G1989,"??0"),"  ","")&amp;" &lt;&lt; TAM_MAX_BITS) |"&amp; IF(SOURCE!$S$2-3 &gt;= 0, REPT(" ",SOURCE!$S$2-5+4+1-1-LEN(SUBSTITUTE(SUBSTITUTE(TEXT(SOURCE!H1989,"????0"),"  ","")," ",""))), "")&amp;
      SUBSTITUTE(SUBSTITUTE(TEXT(SOURCE!H1989,"????0"),"  ","")," ","")&amp;","&amp; IF(SOURCE!$T$2-3 &gt;= 0, REPT(" ",SOURCE!$T$2-3-5), "")&amp;
      SOURCE!I1989&amp;" | "&amp; IF(SOURCE!$U$2-LEN(SOURCE!I1989) &gt;= 0, REPT(" ",SOURCE!$U$2-LEN(SOURCE!I1989)), "")&amp;
      SOURCE!J1989&amp;      IF(SOURCE!$V$2-LEN(SOURCE!J1989) &gt;= 0, REPT(" ",SOURCE!$V$2-LEN(SOURCE!J1989)), "")&amp;
  " | "&amp; SOURCE!K1989&amp;      IF(SOURCE!$X$2-LEN(SOURCE!K1989) &gt;= 0, REPT(" ",SOURCE!$X$2-LEN(SOURCE!K1989)), "")&amp;
      "},"&amp;IF(SOURCE!L1989&lt;&gt;"",""&amp;SOURCE!L1989,"")
 )
)
)</f>
        <v>/* 1941 */  { itemToBeCoded,               NOPARAM,                     "ELEC.ENG",                                    "ELEC",                                        (0 &lt;&lt; TAM_MAX_BITS) |     0, CAT_MENU | SLS_UNCHANGED | US_ENABLED  },//JM EE</v>
      </c>
    </row>
    <row r="1990" spans="1:1">
      <c r="A1990" s="168" t="str">
        <f>IF(AND(OR(SOURCE!A1990="",ISBLANK(SOURCE!A1990)),SOURCE!B1990&gt;0),IF(ISBLANK(SOURCE!C1990),"",SOURCE!C1990),
IF(SOURCE!B1990&lt;0,VLOOKUP(SOURCE!B1990,lookups!A$1:B$25,2,0),
  IF(ISBLANK(SOURCE!B1990),
    "",
    "/* "&amp;TEXT(SOURCE!B1990,"???0")&amp;" *"&amp;
      SOURCE!C1990&amp;", "&amp; IF(SOURCE!$O$2-LEN(SOURCE!C1990) &gt;= 0, REPT(" ",SOURCE!$O$2-LEN(SOURCE!C1990)), "")&amp;
      SOURCE!D1990&amp;", "&amp; IF(SOURCE!$P$2-LEN(SOURCE!D1990) &gt;= 0, REPT(" ",SOURCE!$P$2-LEN(SOURCE!D1990)), "")&amp;
      SOURCE!E1990&amp;", "&amp; IF(SOURCE!$Q$2-LEN(SOURCE!E1990) &gt;=0, REPT(" ",SOURCE!$Q$2-LEN(SOURCE!E1990)), "")&amp;
      SOURCE!F1990&amp;", "&amp; IF(SOURCE!$R$2-LEN(SOURCE!F1990) &gt;= 0, REPT(" ",SOURCE!$R$2-LEN(SOURCE!F1990)+2), "")&amp;"("&amp;
      SUBSTITUTE(TEXT(SOURCE!G1990,"??0"),"  ","")&amp;" &lt;&lt; TAM_MAX_BITS) |"&amp; IF(SOURCE!$S$2-3 &gt;= 0, REPT(" ",SOURCE!$S$2-5+4+1-1-LEN(SUBSTITUTE(SUBSTITUTE(TEXT(SOURCE!H1990,"????0"),"  ","")," ",""))), "")&amp;
      SUBSTITUTE(SUBSTITUTE(TEXT(SOURCE!H1990,"????0"),"  ","")," ","")&amp;","&amp; IF(SOURCE!$T$2-3 &gt;= 0, REPT(" ",SOURCE!$T$2-3-5), "")&amp;
      SOURCE!I1990&amp;" | "&amp; IF(SOURCE!$U$2-LEN(SOURCE!I1990) &gt;= 0, REPT(" ",SOURCE!$U$2-LEN(SOURCE!I1990)), "")&amp;
      SOURCE!J1990&amp;      IF(SOURCE!$V$2-LEN(SOURCE!J1990) &gt;= 0, REPT(" ",SOURCE!$V$2-LEN(SOURCE!J1990)), "")&amp;
  " | "&amp; SOURCE!K1990&amp;      IF(SOURCE!$X$2-LEN(SOURCE!K1990) &gt;= 0, REPT(" ",SOURCE!$X$2-LEN(SOURCE!K1990)), "")&amp;
      "},"&amp;IF(SOURCE!L1990&lt;&gt;"",""&amp;SOURCE!L1990,"")
 )
)
)</f>
        <v>/* 1942 */  { fnT_ARROW,                   ITM_T_UP_ARROW,              STD_UP_ARROW,                                  STD_UP_ARROW,                                  (0 &lt;&lt; TAM_MAX_BITS) |     0, CAT_NONE | SLS_UNCHANGED | US_UNCHANGED},</v>
      </c>
    </row>
    <row r="1991" spans="1:1">
      <c r="A1991" s="168" t="str">
        <f>IF(AND(OR(SOURCE!A1991="",ISBLANK(SOURCE!A1991)),SOURCE!B1991&gt;0),IF(ISBLANK(SOURCE!C1991),"",SOURCE!C1991),
IF(SOURCE!B1991&lt;0,VLOOKUP(SOURCE!B1991,lookups!A$1:B$25,2,0),
  IF(ISBLANK(SOURCE!B1991),
    "",
    "/* "&amp;TEXT(SOURCE!B1991,"???0")&amp;" *"&amp;
      SOURCE!C1991&amp;", "&amp; IF(SOURCE!$O$2-LEN(SOURCE!C1991) &gt;= 0, REPT(" ",SOURCE!$O$2-LEN(SOURCE!C1991)), "")&amp;
      SOURCE!D1991&amp;", "&amp; IF(SOURCE!$P$2-LEN(SOURCE!D1991) &gt;= 0, REPT(" ",SOURCE!$P$2-LEN(SOURCE!D1991)), "")&amp;
      SOURCE!E1991&amp;", "&amp; IF(SOURCE!$Q$2-LEN(SOURCE!E1991) &gt;=0, REPT(" ",SOURCE!$Q$2-LEN(SOURCE!E1991)), "")&amp;
      SOURCE!F1991&amp;", "&amp; IF(SOURCE!$R$2-LEN(SOURCE!F1991) &gt;= 0, REPT(" ",SOURCE!$R$2-LEN(SOURCE!F1991)+2), "")&amp;"("&amp;
      SUBSTITUTE(TEXT(SOURCE!G1991,"??0"),"  ","")&amp;" &lt;&lt; TAM_MAX_BITS) |"&amp; IF(SOURCE!$S$2-3 &gt;= 0, REPT(" ",SOURCE!$S$2-5+4+1-1-LEN(SUBSTITUTE(SUBSTITUTE(TEXT(SOURCE!H1991,"????0"),"  ","")," ",""))), "")&amp;
      SUBSTITUTE(SUBSTITUTE(TEXT(SOURCE!H1991,"????0"),"  ","")," ","")&amp;","&amp; IF(SOURCE!$T$2-3 &gt;= 0, REPT(" ",SOURCE!$T$2-3-5), "")&amp;
      SOURCE!I1991&amp;" | "&amp; IF(SOURCE!$U$2-LEN(SOURCE!I1991) &gt;= 0, REPT(" ",SOURCE!$U$2-LEN(SOURCE!I1991)), "")&amp;
      SOURCE!J1991&amp;      IF(SOURCE!$V$2-LEN(SOURCE!J1991) &gt;= 0, REPT(" ",SOURCE!$V$2-LEN(SOURCE!J1991)), "")&amp;
  " | "&amp; SOURCE!K1991&amp;      IF(SOURCE!$X$2-LEN(SOURCE!K1991) &gt;= 0, REPT(" ",SOURCE!$X$2-LEN(SOURCE!K1991)), "")&amp;
      "},"&amp;IF(SOURCE!L1991&lt;&gt;"",""&amp;SOURCE!L1991,"")
 )
)
)</f>
        <v>/* 1943 */  { itemToBeCoded,               NOPARAM,                     "KEYS",                                        "KEYS",                                        (0 &lt;&lt; TAM_MAX_BITS) |     0, CAT_MENU | SLS_UNCHANGED | US_UNCHANGED},</v>
      </c>
    </row>
    <row r="1992" spans="1:1">
      <c r="A1992" s="168" t="str">
        <f>IF(AND(OR(SOURCE!A1992="",ISBLANK(SOURCE!A1992)),SOURCE!B1992&gt;0),IF(ISBLANK(SOURCE!C1992),"",SOURCE!C1992),
IF(SOURCE!B1992&lt;0,VLOOKUP(SOURCE!B1992,lookups!A$1:B$25,2,0),
  IF(ISBLANK(SOURCE!B1992),
    "",
    "/* "&amp;TEXT(SOURCE!B1992,"???0")&amp;" *"&amp;
      SOURCE!C1992&amp;", "&amp; IF(SOURCE!$O$2-LEN(SOURCE!C1992) &gt;= 0, REPT(" ",SOURCE!$O$2-LEN(SOURCE!C1992)), "")&amp;
      SOURCE!D1992&amp;", "&amp; IF(SOURCE!$P$2-LEN(SOURCE!D1992) &gt;= 0, REPT(" ",SOURCE!$P$2-LEN(SOURCE!D1992)), "")&amp;
      SOURCE!E1992&amp;", "&amp; IF(SOURCE!$Q$2-LEN(SOURCE!E1992) &gt;=0, REPT(" ",SOURCE!$Q$2-LEN(SOURCE!E1992)), "")&amp;
      SOURCE!F1992&amp;", "&amp; IF(SOURCE!$R$2-LEN(SOURCE!F1992) &gt;= 0, REPT(" ",SOURCE!$R$2-LEN(SOURCE!F1992)+2), "")&amp;"("&amp;
      SUBSTITUTE(TEXT(SOURCE!G1992,"??0"),"  ","")&amp;" &lt;&lt; TAM_MAX_BITS) |"&amp; IF(SOURCE!$S$2-3 &gt;= 0, REPT(" ",SOURCE!$S$2-5+4+1-1-LEN(SUBSTITUTE(SUBSTITUTE(TEXT(SOURCE!H1992,"????0"),"  ","")," ",""))), "")&amp;
      SUBSTITUTE(SUBSTITUTE(TEXT(SOURCE!H1992,"????0"),"  ","")," ","")&amp;","&amp; IF(SOURCE!$T$2-3 &gt;= 0, REPT(" ",SOURCE!$T$2-3-5), "")&amp;
      SOURCE!I1992&amp;" | "&amp; IF(SOURCE!$U$2-LEN(SOURCE!I1992) &gt;= 0, REPT(" ",SOURCE!$U$2-LEN(SOURCE!I1992)), "")&amp;
      SOURCE!J1992&amp;      IF(SOURCE!$V$2-LEN(SOURCE!J1992) &gt;= 0, REPT(" ",SOURCE!$V$2-LEN(SOURCE!J1992)), "")&amp;
  " | "&amp; SOURCE!K1992&amp;      IF(SOURCE!$X$2-LEN(SOURCE!K1992) &gt;= 0, REPT(" ",SOURCE!$X$2-LEN(SOURCE!K1992)), "")&amp;
      "},"&amp;IF(SOURCE!L1992&lt;&gt;"",""&amp;SOURCE!L1992,"")
 )
)
)</f>
        <v>/* 1944 */  { fnT_ARROW,                   ITM_T_DOWN_ARROW,            STD_DOWN_ARROW,                                STD_DOWN_ARROW,                                (0 &lt;&lt; TAM_MAX_BITS) |     0, CAT_NONE | SLS_UNCHANGED | US_UNCHANGED},</v>
      </c>
    </row>
    <row r="1993" spans="1:1">
      <c r="A1993" s="168" t="str">
        <f>IF(AND(OR(SOURCE!A1993="",ISBLANK(SOURCE!A1993)),SOURCE!B1993&gt;0),IF(ISBLANK(SOURCE!C1993),"",SOURCE!C1993),
IF(SOURCE!B1993&lt;0,VLOOKUP(SOURCE!B1993,lookups!A$1:B$25,2,0),
  IF(ISBLANK(SOURCE!B1993),
    "",
    "/* "&amp;TEXT(SOURCE!B1993,"???0")&amp;" *"&amp;
      SOURCE!C1993&amp;", "&amp; IF(SOURCE!$O$2-LEN(SOURCE!C1993) &gt;= 0, REPT(" ",SOURCE!$O$2-LEN(SOURCE!C1993)), "")&amp;
      SOURCE!D1993&amp;", "&amp; IF(SOURCE!$P$2-LEN(SOURCE!D1993) &gt;= 0, REPT(" ",SOURCE!$P$2-LEN(SOURCE!D1993)), "")&amp;
      SOURCE!E1993&amp;", "&amp; IF(SOURCE!$Q$2-LEN(SOURCE!E1993) &gt;=0, REPT(" ",SOURCE!$Q$2-LEN(SOURCE!E1993)), "")&amp;
      SOURCE!F1993&amp;", "&amp; IF(SOURCE!$R$2-LEN(SOURCE!F1993) &gt;= 0, REPT(" ",SOURCE!$R$2-LEN(SOURCE!F1993)+2), "")&amp;"("&amp;
      SUBSTITUTE(TEXT(SOURCE!G1993,"??0"),"  ","")&amp;" &lt;&lt; TAM_MAX_BITS) |"&amp; IF(SOURCE!$S$2-3 &gt;= 0, REPT(" ",SOURCE!$S$2-5+4+1-1-LEN(SUBSTITUTE(SUBSTITUTE(TEXT(SOURCE!H1993,"????0"),"  ","")," ",""))), "")&amp;
      SUBSTITUTE(SUBSTITUTE(TEXT(SOURCE!H1993,"????0"),"  ","")," ","")&amp;","&amp; IF(SOURCE!$T$2-3 &gt;= 0, REPT(" ",SOURCE!$T$2-3-5), "")&amp;
      SOURCE!I1993&amp;" | "&amp; IF(SOURCE!$U$2-LEN(SOURCE!I1993) &gt;= 0, REPT(" ",SOURCE!$U$2-LEN(SOURCE!I1993)), "")&amp;
      SOURCE!J1993&amp;      IF(SOURCE!$V$2-LEN(SOURCE!J1993) &gt;= 0, REPT(" ",SOURCE!$V$2-LEN(SOURCE!J1993)), "")&amp;
  " | "&amp; SOURCE!K1993&amp;      IF(SOURCE!$X$2-LEN(SOURCE!K1993) &gt;= 0, REPT(" ",SOURCE!$X$2-LEN(SOURCE!K1993)), "")&amp;
      "},"&amp;IF(SOURCE!L1993&lt;&gt;"",""&amp;SOURCE!L1993,"")
 )
)
)</f>
        <v>/* 1945 */  { fnT_ARROW,                   ITM_T_HOME,                  "HOME",                                        "HOME",                                        (0 &lt;&lt; TAM_MAX_BITS) |     0, CAT_NONE | SLS_UNCHANGED | US_UNCHANGED},</v>
      </c>
    </row>
    <row r="1994" spans="1:1">
      <c r="A1994" s="168" t="str">
        <f>IF(AND(OR(SOURCE!A1994="",ISBLANK(SOURCE!A1994)),SOURCE!B1994&gt;0),IF(ISBLANK(SOURCE!C1994),"",SOURCE!C1994),
IF(SOURCE!B1994&lt;0,VLOOKUP(SOURCE!B1994,lookups!A$1:B$25,2,0),
  IF(ISBLANK(SOURCE!B1994),
    "",
    "/* "&amp;TEXT(SOURCE!B1994,"???0")&amp;" *"&amp;
      SOURCE!C1994&amp;", "&amp; IF(SOURCE!$O$2-LEN(SOURCE!C1994) &gt;= 0, REPT(" ",SOURCE!$O$2-LEN(SOURCE!C1994)), "")&amp;
      SOURCE!D1994&amp;", "&amp; IF(SOURCE!$P$2-LEN(SOURCE!D1994) &gt;= 0, REPT(" ",SOURCE!$P$2-LEN(SOURCE!D1994)), "")&amp;
      SOURCE!E1994&amp;", "&amp; IF(SOURCE!$Q$2-LEN(SOURCE!E1994) &gt;=0, REPT(" ",SOURCE!$Q$2-LEN(SOURCE!E1994)), "")&amp;
      SOURCE!F1994&amp;", "&amp; IF(SOURCE!$R$2-LEN(SOURCE!F1994) &gt;= 0, REPT(" ",SOURCE!$R$2-LEN(SOURCE!F1994)+2), "")&amp;"("&amp;
      SUBSTITUTE(TEXT(SOURCE!G1994,"??0"),"  ","")&amp;" &lt;&lt; TAM_MAX_BITS) |"&amp; IF(SOURCE!$S$2-3 &gt;= 0, REPT(" ",SOURCE!$S$2-5+4+1-1-LEN(SUBSTITUTE(SUBSTITUTE(TEXT(SOURCE!H1994,"????0"),"  ","")," ",""))), "")&amp;
      SUBSTITUTE(SUBSTITUTE(TEXT(SOURCE!H1994,"????0"),"  ","")," ","")&amp;","&amp; IF(SOURCE!$T$2-3 &gt;= 0, REPT(" ",SOURCE!$T$2-3-5), "")&amp;
      SOURCE!I1994&amp;" | "&amp; IF(SOURCE!$U$2-LEN(SOURCE!I1994) &gt;= 0, REPT(" ",SOURCE!$U$2-LEN(SOURCE!I1994)), "")&amp;
      SOURCE!J1994&amp;      IF(SOURCE!$V$2-LEN(SOURCE!J1994) &gt;= 0, REPT(" ",SOURCE!$V$2-LEN(SOURCE!J1994)), "")&amp;
  " | "&amp; SOURCE!K1994&amp;      IF(SOURCE!$X$2-LEN(SOURCE!K1994) &gt;= 0, REPT(" ",SOURCE!$X$2-LEN(SOURCE!K1994)), "")&amp;
      "},"&amp;IF(SOURCE!L1994&lt;&gt;"",""&amp;SOURCE!L1994,"")
 )
)
)</f>
        <v>/* 1946 */  { fnT_ARROW,                   ITM_T_END,                   "END",                                         "END",                                         (0 &lt;&lt; TAM_MAX_BITS) |     0, CAT_NONE | SLS_UNCHANGED | US_UNCHANGED},</v>
      </c>
    </row>
    <row r="1995" spans="1:1">
      <c r="A1995" s="168" t="str">
        <f>IF(AND(OR(SOURCE!A1995="",ISBLANK(SOURCE!A1995)),SOURCE!B1995&gt;0),IF(ISBLANK(SOURCE!C1995),"",SOURCE!C1995),
IF(SOURCE!B1995&lt;0,VLOOKUP(SOURCE!B1995,lookups!A$1:B$25,2,0),
  IF(ISBLANK(SOURCE!B1995),
    "",
    "/* "&amp;TEXT(SOURCE!B1995,"???0")&amp;" *"&amp;
      SOURCE!C1995&amp;", "&amp; IF(SOURCE!$O$2-LEN(SOURCE!C1995) &gt;= 0, REPT(" ",SOURCE!$O$2-LEN(SOURCE!C1995)), "")&amp;
      SOURCE!D1995&amp;", "&amp; IF(SOURCE!$P$2-LEN(SOURCE!D1995) &gt;= 0, REPT(" ",SOURCE!$P$2-LEN(SOURCE!D1995)), "")&amp;
      SOURCE!E1995&amp;", "&amp; IF(SOURCE!$Q$2-LEN(SOURCE!E1995) &gt;=0, REPT(" ",SOURCE!$Q$2-LEN(SOURCE!E1995)), "")&amp;
      SOURCE!F1995&amp;", "&amp; IF(SOURCE!$R$2-LEN(SOURCE!F1995) &gt;= 0, REPT(" ",SOURCE!$R$2-LEN(SOURCE!F1995)+2), "")&amp;"("&amp;
      SUBSTITUTE(TEXT(SOURCE!G1995,"??0"),"  ","")&amp;" &lt;&lt; TAM_MAX_BITS) |"&amp; IF(SOURCE!$S$2-3 &gt;= 0, REPT(" ",SOURCE!$S$2-5+4+1-1-LEN(SUBSTITUTE(SUBSTITUTE(TEXT(SOURCE!H1995,"????0"),"  ","")," ",""))), "")&amp;
      SUBSTITUTE(SUBSTITUTE(TEXT(SOURCE!H1995,"????0"),"  ","")," ","")&amp;","&amp; IF(SOURCE!$T$2-3 &gt;= 0, REPT(" ",SOURCE!$T$2-3-5), "")&amp;
      SOURCE!I1995&amp;" | "&amp; IF(SOURCE!$U$2-LEN(SOURCE!I1995) &gt;= 0, REPT(" ",SOURCE!$U$2-LEN(SOURCE!I1995)), "")&amp;
      SOURCE!J1995&amp;      IF(SOURCE!$V$2-LEN(SOURCE!J1995) &gt;= 0, REPT(" ",SOURCE!$V$2-LEN(SOURCE!J1995)), "")&amp;
  " | "&amp; SOURCE!K1995&amp;      IF(SOURCE!$X$2-LEN(SOURCE!K1995) &gt;= 0, REPT(" ",SOURCE!$X$2-LEN(SOURCE!K1995)), "")&amp;
      "},"&amp;IF(SOURCE!L1995&lt;&gt;"",""&amp;SOURCE!L1995,"")
 )
)
)</f>
        <v>/* 1947 */  { itemToBeCoded,               NOPARAM,                     "I",                                           STD_SIGMA "+U&amp;N",                              (0 &lt;&lt; TAM_MAX_BITS) |     0, CAT_MENU | SLS_UNCHANGED | US_UNCHANGED},//J=V43</v>
      </c>
    </row>
    <row r="1996" spans="1:1">
      <c r="A1996" s="168" t="str">
        <f>IF(AND(OR(SOURCE!A1996="",ISBLANK(SOURCE!A1996)),SOURCE!B1996&gt;0),IF(ISBLANK(SOURCE!C1996),"",SOURCE!C1996),
IF(SOURCE!B1996&lt;0,VLOOKUP(SOURCE!B1996,lookups!A$1:B$25,2,0),
  IF(ISBLANK(SOURCE!B1996),
    "",
    "/* "&amp;TEXT(SOURCE!B1996,"???0")&amp;" *"&amp;
      SOURCE!C1996&amp;", "&amp; IF(SOURCE!$O$2-LEN(SOURCE!C1996) &gt;= 0, REPT(" ",SOURCE!$O$2-LEN(SOURCE!C1996)), "")&amp;
      SOURCE!D1996&amp;", "&amp; IF(SOURCE!$P$2-LEN(SOURCE!D1996) &gt;= 0, REPT(" ",SOURCE!$P$2-LEN(SOURCE!D1996)), "")&amp;
      SOURCE!E1996&amp;", "&amp; IF(SOURCE!$Q$2-LEN(SOURCE!E1996) &gt;=0, REPT(" ",SOURCE!$Q$2-LEN(SOURCE!E1996)), "")&amp;
      SOURCE!F1996&amp;", "&amp; IF(SOURCE!$R$2-LEN(SOURCE!F1996) &gt;= 0, REPT(" ",SOURCE!$R$2-LEN(SOURCE!F1996)+2), "")&amp;"("&amp;
      SUBSTITUTE(TEXT(SOURCE!G1996,"??0"),"  ","")&amp;" &lt;&lt; TAM_MAX_BITS) |"&amp; IF(SOURCE!$S$2-3 &gt;= 0, REPT(" ",SOURCE!$S$2-5+4+1-1-LEN(SUBSTITUTE(SUBSTITUTE(TEXT(SOURCE!H1996,"????0"),"  ","")," ",""))), "")&amp;
      SUBSTITUTE(SUBSTITUTE(TEXT(SOURCE!H1996,"????0"),"  ","")," ","")&amp;","&amp; IF(SOURCE!$T$2-3 &gt;= 0, REPT(" ",SOURCE!$T$2-3-5), "")&amp;
      SOURCE!I1996&amp;" | "&amp; IF(SOURCE!$U$2-LEN(SOURCE!I1996) &gt;= 0, REPT(" ",SOURCE!$U$2-LEN(SOURCE!I1996)), "")&amp;
      SOURCE!J1996&amp;      IF(SOURCE!$V$2-LEN(SOURCE!J1996) &gt;= 0, REPT(" ",SOURCE!$V$2-LEN(SOURCE!J1996)), "")&amp;
  " | "&amp; SOURCE!K1996&amp;      IF(SOURCE!$X$2-LEN(SOURCE!K1996) &gt;= 0, REPT(" ",SOURCE!$X$2-LEN(SOURCE!K1996)), "")&amp;
      "},"&amp;IF(SOURCE!L1996&lt;&gt;"",""&amp;SOURCE!L1996,"")
 )
)
)</f>
        <v>/* 1948 */  { itemToBeCoded,               NOPARAM,                     "T.EDIT",                                      "T.EDIT",                                      (0 &lt;&lt; TAM_MAX_BITS) |     0, CAT_MENU | SLS_ENABLED   | US_UNCHANGED},</v>
      </c>
    </row>
    <row r="1997" spans="1:1">
      <c r="A1997" s="168" t="str">
        <f>IF(AND(OR(SOURCE!A1997="",ISBLANK(SOURCE!A1997)),SOURCE!B1997&gt;0),IF(ISBLANK(SOURCE!C1997),"",SOURCE!C1997),
IF(SOURCE!B1997&lt;0,VLOOKUP(SOURCE!B1997,lookups!A$1:B$25,2,0),
  IF(ISBLANK(SOURCE!B1997),
    "",
    "/* "&amp;TEXT(SOURCE!B1997,"???0")&amp;" *"&amp;
      SOURCE!C1997&amp;", "&amp; IF(SOURCE!$O$2-LEN(SOURCE!C1997) &gt;= 0, REPT(" ",SOURCE!$O$2-LEN(SOURCE!C1997)), "")&amp;
      SOURCE!D1997&amp;", "&amp; IF(SOURCE!$P$2-LEN(SOURCE!D1997) &gt;= 0, REPT(" ",SOURCE!$P$2-LEN(SOURCE!D1997)), "")&amp;
      SOURCE!E1997&amp;", "&amp; IF(SOURCE!$Q$2-LEN(SOURCE!E1997) &gt;=0, REPT(" ",SOURCE!$Q$2-LEN(SOURCE!E1997)), "")&amp;
      SOURCE!F1997&amp;", "&amp; IF(SOURCE!$R$2-LEN(SOURCE!F1997) &gt;= 0, REPT(" ",SOURCE!$R$2-LEN(SOURCE!F1997)+2), "")&amp;"("&amp;
      SUBSTITUTE(TEXT(SOURCE!G1997,"??0"),"  ","")&amp;" &lt;&lt; TAM_MAX_BITS) |"&amp; IF(SOURCE!$S$2-3 &gt;= 0, REPT(" ",SOURCE!$S$2-5+4+1-1-LEN(SUBSTITUTE(SUBSTITUTE(TEXT(SOURCE!H1997,"????0"),"  ","")," ",""))), "")&amp;
      SUBSTITUTE(SUBSTITUTE(TEXT(SOURCE!H1997,"????0"),"  ","")," ","")&amp;","&amp; IF(SOURCE!$T$2-3 &gt;= 0, REPT(" ",SOURCE!$T$2-3-5), "")&amp;
      SOURCE!I1997&amp;" | "&amp; IF(SOURCE!$U$2-LEN(SOURCE!I1997) &gt;= 0, REPT(" ",SOURCE!$U$2-LEN(SOURCE!I1997)), "")&amp;
      SOURCE!J1997&amp;      IF(SOURCE!$V$2-LEN(SOURCE!J1997) &gt;= 0, REPT(" ",SOURCE!$V$2-LEN(SOURCE!J1997)), "")&amp;
  " | "&amp; SOURCE!K1997&amp;      IF(SOURCE!$X$2-LEN(SOURCE!K1997) &gt;= 0, REPT(" ",SOURCE!$X$2-LEN(SOURCE!K1997)), "")&amp;
      "},"&amp;IF(SOURCE!L1997&lt;&gt;"",""&amp;SOURCE!L1997,"")
 )
)
)</f>
        <v>/* 1949 */  { itemToBeCoded,               NOPARAM,                     "XXEQ",                                        "XXEQ",                                        (0 &lt;&lt; TAM_MAX_BITS) |     0, CAT_MENU | SLS_ENABLED   | US_UNCHANGED},</v>
      </c>
    </row>
    <row r="1998" spans="1:1">
      <c r="A1998" s="168" t="str">
        <f>IF(AND(OR(SOURCE!A1998="",ISBLANK(SOURCE!A1998)),SOURCE!B1998&gt;0),IF(ISBLANK(SOURCE!C1998),"",SOURCE!C1998),
IF(SOURCE!B1998&lt;0,VLOOKUP(SOURCE!B1998,lookups!A$1:B$25,2,0),
  IF(ISBLANK(SOURCE!B1998),
    "",
    "/* "&amp;TEXT(SOURCE!B1998,"???0")&amp;" *"&amp;
      SOURCE!C1998&amp;", "&amp; IF(SOURCE!$O$2-LEN(SOURCE!C1998) &gt;= 0, REPT(" ",SOURCE!$O$2-LEN(SOURCE!C1998)), "")&amp;
      SOURCE!D1998&amp;", "&amp; IF(SOURCE!$P$2-LEN(SOURCE!D1998) &gt;= 0, REPT(" ",SOURCE!$P$2-LEN(SOURCE!D1998)), "")&amp;
      SOURCE!E1998&amp;", "&amp; IF(SOURCE!$Q$2-LEN(SOURCE!E1998) &gt;=0, REPT(" ",SOURCE!$Q$2-LEN(SOURCE!E1998)), "")&amp;
      SOURCE!F1998&amp;", "&amp; IF(SOURCE!$R$2-LEN(SOURCE!F1998) &gt;= 0, REPT(" ",SOURCE!$R$2-LEN(SOURCE!F1998)+2), "")&amp;"("&amp;
      SUBSTITUTE(TEXT(SOURCE!G1998,"??0"),"  ","")&amp;" &lt;&lt; TAM_MAX_BITS) |"&amp; IF(SOURCE!$S$2-3 &gt;= 0, REPT(" ",SOURCE!$S$2-5+4+1-1-LEN(SUBSTITUTE(SUBSTITUTE(TEXT(SOURCE!H1998,"????0"),"  ","")," ",""))), "")&amp;
      SUBSTITUTE(SUBSTITUTE(TEXT(SOURCE!H1998,"????0"),"  ","")," ","")&amp;","&amp; IF(SOURCE!$T$2-3 &gt;= 0, REPT(" ",SOURCE!$T$2-3-5), "")&amp;
      SOURCE!I1998&amp;" | "&amp; IF(SOURCE!$U$2-LEN(SOURCE!I1998) &gt;= 0, REPT(" ",SOURCE!$U$2-LEN(SOURCE!I1998)), "")&amp;
      SOURCE!J1998&amp;      IF(SOURCE!$V$2-LEN(SOURCE!J1998) &gt;= 0, REPT(" ",SOURCE!$V$2-LEN(SOURCE!J1998)), "")&amp;
  " | "&amp; SOURCE!K1998&amp;      IF(SOURCE!$X$2-LEN(SOURCE!K1998) &gt;= 0, REPT(" ",SOURCE!$X$2-LEN(SOURCE!K1998)), "")&amp;
      "},"&amp;IF(SOURCE!L1998&lt;&gt;"",""&amp;SOURCE!L1998,"")
 )
)
)</f>
        <v>/* 1950 */  { fnRange,                     NOPARAM,                     "RNG",                                         "RNG",                                         (0 &lt;&lt; TAM_MAX_BITS) |     0, CAT_NONE | SLS_ENABLED   | US_ENABLED  },</v>
      </c>
    </row>
    <row r="1999" spans="1:1">
      <c r="A1999" s="168" t="str">
        <f>IF(AND(OR(SOURCE!A1999="",ISBLANK(SOURCE!A1999)),SOURCE!B1999&gt;0),IF(ISBLANK(SOURCE!C1999),"",SOURCE!C1999),
IF(SOURCE!B1999&lt;0,VLOOKUP(SOURCE!B1999,lookups!A$1:B$25,2,0),
  IF(ISBLANK(SOURCE!B1999),
    "",
    "/* "&amp;TEXT(SOURCE!B1999,"???0")&amp;" *"&amp;
      SOURCE!C1999&amp;", "&amp; IF(SOURCE!$O$2-LEN(SOURCE!C1999) &gt;= 0, REPT(" ",SOURCE!$O$2-LEN(SOURCE!C1999)), "")&amp;
      SOURCE!D1999&amp;", "&amp; IF(SOURCE!$P$2-LEN(SOURCE!D1999) &gt;= 0, REPT(" ",SOURCE!$P$2-LEN(SOURCE!D1999)), "")&amp;
      SOURCE!E1999&amp;", "&amp; IF(SOURCE!$Q$2-LEN(SOURCE!E1999) &gt;=0, REPT(" ",SOURCE!$Q$2-LEN(SOURCE!E1999)), "")&amp;
      SOURCE!F1999&amp;", "&amp; IF(SOURCE!$R$2-LEN(SOURCE!F1999) &gt;= 0, REPT(" ",SOURCE!$R$2-LEN(SOURCE!F1999)+2), "")&amp;"("&amp;
      SUBSTITUTE(TEXT(SOURCE!G1999,"??0"),"  ","")&amp;" &lt;&lt; TAM_MAX_BITS) |"&amp; IF(SOURCE!$S$2-3 &gt;= 0, REPT(" ",SOURCE!$S$2-5+4+1-1-LEN(SUBSTITUTE(SUBSTITUTE(TEXT(SOURCE!H1999,"????0"),"  ","")," ",""))), "")&amp;
      SUBSTITUTE(SUBSTITUTE(TEXT(SOURCE!H1999,"????0"),"  ","")," ","")&amp;","&amp; IF(SOURCE!$T$2-3 &gt;= 0, REPT(" ",SOURCE!$T$2-3-5), "")&amp;
      SOURCE!I1999&amp;" | "&amp; IF(SOURCE!$U$2-LEN(SOURCE!I1999) &gt;= 0, REPT(" ",SOURCE!$U$2-LEN(SOURCE!I1999)), "")&amp;
      SOURCE!J1999&amp;      IF(SOURCE!$V$2-LEN(SOURCE!J1999) &gt;= 0, REPT(" ",SOURCE!$V$2-LEN(SOURCE!J1999)), "")&amp;
  " | "&amp; SOURCE!K1999&amp;      IF(SOURCE!$X$2-LEN(SOURCE!K1999) &gt;= 0, REPT(" ",SOURCE!$X$2-LEN(SOURCE!K1999)), "")&amp;
      "},"&amp;IF(SOURCE!L1999&lt;&gt;"",""&amp;SOURCE!L1999,"")
 )
)
)</f>
        <v>/* 1951 */  { flagBrowser,                 0,                           "FLAGS.V",                                     "FLGS",                                        (0 &lt;&lt; TAM_MAX_BITS) |     0, CAT_FNCT | SLS_ENABLED   | US_UNCHANGED},//JM Changed STATUS</v>
      </c>
    </row>
    <row r="2000" spans="1:1">
      <c r="A2000" s="168" t="str">
        <f>IF(AND(OR(SOURCE!A2000="",ISBLANK(SOURCE!A2000)),SOURCE!B2000&gt;0),IF(ISBLANK(SOURCE!C2000),"",SOURCE!C2000),
IF(SOURCE!B2000&lt;0,VLOOKUP(SOURCE!B2000,lookups!A$1:B$25,2,0),
  IF(ISBLANK(SOURCE!B2000),
    "",
    "/* "&amp;TEXT(SOURCE!B2000,"???0")&amp;" *"&amp;
      SOURCE!C2000&amp;", "&amp; IF(SOURCE!$O$2-LEN(SOURCE!C2000) &gt;= 0, REPT(" ",SOURCE!$O$2-LEN(SOURCE!C2000)), "")&amp;
      SOURCE!D2000&amp;", "&amp; IF(SOURCE!$P$2-LEN(SOURCE!D2000) &gt;= 0, REPT(" ",SOURCE!$P$2-LEN(SOURCE!D2000)), "")&amp;
      SOURCE!E2000&amp;", "&amp; IF(SOURCE!$Q$2-LEN(SOURCE!E2000) &gt;=0, REPT(" ",SOURCE!$Q$2-LEN(SOURCE!E2000)), "")&amp;
      SOURCE!F2000&amp;", "&amp; IF(SOURCE!$R$2-LEN(SOURCE!F2000) &gt;= 0, REPT(" ",SOURCE!$R$2-LEN(SOURCE!F2000)+2), "")&amp;"("&amp;
      SUBSTITUTE(TEXT(SOURCE!G2000,"??0"),"  ","")&amp;" &lt;&lt; TAM_MAX_BITS) |"&amp; IF(SOURCE!$S$2-3 &gt;= 0, REPT(" ",SOURCE!$S$2-5+4+1-1-LEN(SUBSTITUTE(SUBSTITUTE(TEXT(SOURCE!H2000,"????0"),"  ","")," ",""))), "")&amp;
      SUBSTITUTE(SUBSTITUTE(TEXT(SOURCE!H2000,"????0"),"  ","")," ","")&amp;","&amp; IF(SOURCE!$T$2-3 &gt;= 0, REPT(" ",SOURCE!$T$2-3-5), "")&amp;
      SOURCE!I2000&amp;" | "&amp; IF(SOURCE!$U$2-LEN(SOURCE!I2000) &gt;= 0, REPT(" ",SOURCE!$U$2-LEN(SOURCE!I2000)), "")&amp;
      SOURCE!J2000&amp;      IF(SOURCE!$V$2-LEN(SOURCE!J2000) &gt;= 0, REPT(" ",SOURCE!$V$2-LEN(SOURCE!J2000)), "")&amp;
  " | "&amp; SOURCE!K2000&amp;      IF(SOURCE!$X$2-LEN(SOURCE!K2000) &gt;= 0, REPT(" ",SOURCE!$X$2-LEN(SOURCE!K2000)), "")&amp;
      "},"&amp;IF(SOURCE!L2000&lt;&gt;"",""&amp;SOURCE!L2000,"")
 )
)
)</f>
        <v>/* 1952 */  { fnSetSetJM,                  CU_I,                        "CPXi",                                        "CPXi",                                        (0 &lt;&lt; TAM_MAX_BITS) |     0, CAT_NONE | SLS_UNCHANGED | US_UNCHANGED},</v>
      </c>
    </row>
    <row r="2001" spans="1:1">
      <c r="A2001" s="168" t="str">
        <f>IF(AND(OR(SOURCE!A2001="",ISBLANK(SOURCE!A2001)),SOURCE!B2001&gt;0),IF(ISBLANK(SOURCE!C2001),"",SOURCE!C2001),
IF(SOURCE!B2001&lt;0,VLOOKUP(SOURCE!B2001,lookups!A$1:B$25,2,0),
  IF(ISBLANK(SOURCE!B2001),
    "",
    "/* "&amp;TEXT(SOURCE!B2001,"???0")&amp;" *"&amp;
      SOURCE!C2001&amp;", "&amp; IF(SOURCE!$O$2-LEN(SOURCE!C2001) &gt;= 0, REPT(" ",SOURCE!$O$2-LEN(SOURCE!C2001)), "")&amp;
      SOURCE!D2001&amp;", "&amp; IF(SOURCE!$P$2-LEN(SOURCE!D2001) &gt;= 0, REPT(" ",SOURCE!$P$2-LEN(SOURCE!D2001)), "")&amp;
      SOURCE!E2001&amp;", "&amp; IF(SOURCE!$Q$2-LEN(SOURCE!E2001) &gt;=0, REPT(" ",SOURCE!$Q$2-LEN(SOURCE!E2001)), "")&amp;
      SOURCE!F2001&amp;", "&amp; IF(SOURCE!$R$2-LEN(SOURCE!F2001) &gt;= 0, REPT(" ",SOURCE!$R$2-LEN(SOURCE!F2001)+2), "")&amp;"("&amp;
      SUBSTITUTE(TEXT(SOURCE!G2001,"??0"),"  ","")&amp;" &lt;&lt; TAM_MAX_BITS) |"&amp; IF(SOURCE!$S$2-3 &gt;= 0, REPT(" ",SOURCE!$S$2-5+4+1-1-LEN(SUBSTITUTE(SUBSTITUTE(TEXT(SOURCE!H2001,"????0"),"  ","")," ",""))), "")&amp;
      SUBSTITUTE(SUBSTITUTE(TEXT(SOURCE!H2001,"????0"),"  ","")," ","")&amp;","&amp; IF(SOURCE!$T$2-3 &gt;= 0, REPT(" ",SOURCE!$T$2-3-5), "")&amp;
      SOURCE!I2001&amp;" | "&amp; IF(SOURCE!$U$2-LEN(SOURCE!I2001) &gt;= 0, REPT(" ",SOURCE!$U$2-LEN(SOURCE!I2001)), "")&amp;
      SOURCE!J2001&amp;      IF(SOURCE!$V$2-LEN(SOURCE!J2001) &gt;= 0, REPT(" ",SOURCE!$V$2-LEN(SOURCE!J2001)), "")&amp;
  " | "&amp; SOURCE!K2001&amp;      IF(SOURCE!$X$2-LEN(SOURCE!K2001) &gt;= 0, REPT(" ",SOURCE!$X$2-LEN(SOURCE!K2001)), "")&amp;
      "},"&amp;IF(SOURCE!L2001&lt;&gt;"",""&amp;SOURCE!L2001,"")
 )
)
)</f>
        <v>/* 1953 */  { fnSetSetJM,                  CU_J,                        "CPXj",                                        "CPXj",                                        (0 &lt;&lt; TAM_MAX_BITS) |     0, CAT_NONE | SLS_UNCHANGED | US_UNCHANGED},</v>
      </c>
    </row>
    <row r="2002" spans="1:1">
      <c r="A2002" s="168" t="str">
        <f>IF(AND(OR(SOURCE!A2002="",ISBLANK(SOURCE!A2002)),SOURCE!B2002&gt;0),IF(ISBLANK(SOURCE!C2002),"",SOURCE!C2002),
IF(SOURCE!B2002&lt;0,VLOOKUP(SOURCE!B2002,lookups!A$1:B$25,2,0),
  IF(ISBLANK(SOURCE!B2002),
    "",
    "/* "&amp;TEXT(SOURCE!B2002,"???0")&amp;" *"&amp;
      SOURCE!C2002&amp;", "&amp; IF(SOURCE!$O$2-LEN(SOURCE!C2002) &gt;= 0, REPT(" ",SOURCE!$O$2-LEN(SOURCE!C2002)), "")&amp;
      SOURCE!D2002&amp;", "&amp; IF(SOURCE!$P$2-LEN(SOURCE!D2002) &gt;= 0, REPT(" ",SOURCE!$P$2-LEN(SOURCE!D2002)), "")&amp;
      SOURCE!E2002&amp;", "&amp; IF(SOURCE!$Q$2-LEN(SOURCE!E2002) &gt;=0, REPT(" ",SOURCE!$Q$2-LEN(SOURCE!E2002)), "")&amp;
      SOURCE!F2002&amp;", "&amp; IF(SOURCE!$R$2-LEN(SOURCE!F2002) &gt;= 0, REPT(" ",SOURCE!$R$2-LEN(SOURCE!F2002)+2), "")&amp;"("&amp;
      SUBSTITUTE(TEXT(SOURCE!G2002,"??0"),"  ","")&amp;" &lt;&lt; TAM_MAX_BITS) |"&amp; IF(SOURCE!$S$2-3 &gt;= 0, REPT(" ",SOURCE!$S$2-5+4+1-1-LEN(SUBSTITUTE(SUBSTITUTE(TEXT(SOURCE!H2002,"????0"),"  ","")," ",""))), "")&amp;
      SUBSTITUTE(SUBSTITUTE(TEXT(SOURCE!H2002,"????0"),"  ","")," ","")&amp;","&amp; IF(SOURCE!$T$2-3 &gt;= 0, REPT(" ",SOURCE!$T$2-3-5), "")&amp;
      SOURCE!I2002&amp;" | "&amp; IF(SOURCE!$U$2-LEN(SOURCE!I2002) &gt;= 0, REPT(" ",SOURCE!$U$2-LEN(SOURCE!I2002)), "")&amp;
      SOURCE!J2002&amp;      IF(SOURCE!$V$2-LEN(SOURCE!J2002) &gt;= 0, REPT(" ",SOURCE!$V$2-LEN(SOURCE!J2002)), "")&amp;
  " | "&amp; SOURCE!K2002&amp;      IF(SOURCE!$X$2-LEN(SOURCE!K2002) &gt;= 0, REPT(" ",SOURCE!$X$2-LEN(SOURCE!K2002)), "")&amp;
      "},"&amp;IF(SOURCE!L2002&lt;&gt;"",""&amp;SOURCE!L2002,"")
 )
)
)</f>
        <v>/* 1954 */  { fnSetSetJM,                  SS_4,                        "SSIZE4",                                      "SSIZE4",                                      (0 &lt;&lt; TAM_MAX_BITS) |     0, CAT_NONE | SLS_UNCHANGED | US_UNCHANGED},</v>
      </c>
    </row>
    <row r="2003" spans="1:1">
      <c r="A2003" s="168" t="str">
        <f>IF(AND(OR(SOURCE!A2003="",ISBLANK(SOURCE!A2003)),SOURCE!B2003&gt;0),IF(ISBLANK(SOURCE!C2003),"",SOURCE!C2003),
IF(SOURCE!B2003&lt;0,VLOOKUP(SOURCE!B2003,lookups!A$1:B$25,2,0),
  IF(ISBLANK(SOURCE!B2003),
    "",
    "/* "&amp;TEXT(SOURCE!B2003,"???0")&amp;" *"&amp;
      SOURCE!C2003&amp;", "&amp; IF(SOURCE!$O$2-LEN(SOURCE!C2003) &gt;= 0, REPT(" ",SOURCE!$O$2-LEN(SOURCE!C2003)), "")&amp;
      SOURCE!D2003&amp;", "&amp; IF(SOURCE!$P$2-LEN(SOURCE!D2003) &gt;= 0, REPT(" ",SOURCE!$P$2-LEN(SOURCE!D2003)), "")&amp;
      SOURCE!E2003&amp;", "&amp; IF(SOURCE!$Q$2-LEN(SOURCE!E2003) &gt;=0, REPT(" ",SOURCE!$Q$2-LEN(SOURCE!E2003)), "")&amp;
      SOURCE!F2003&amp;", "&amp; IF(SOURCE!$R$2-LEN(SOURCE!F2003) &gt;= 0, REPT(" ",SOURCE!$R$2-LEN(SOURCE!F2003)+2), "")&amp;"("&amp;
      SUBSTITUTE(TEXT(SOURCE!G2003,"??0"),"  ","")&amp;" &lt;&lt; TAM_MAX_BITS) |"&amp; IF(SOURCE!$S$2-3 &gt;= 0, REPT(" ",SOURCE!$S$2-5+4+1-1-LEN(SUBSTITUTE(SUBSTITUTE(TEXT(SOURCE!H2003,"????0"),"  ","")," ",""))), "")&amp;
      SUBSTITUTE(SUBSTITUTE(TEXT(SOURCE!H2003,"????0"),"  ","")," ","")&amp;","&amp; IF(SOURCE!$T$2-3 &gt;= 0, REPT(" ",SOURCE!$T$2-3-5), "")&amp;
      SOURCE!I2003&amp;" | "&amp; IF(SOURCE!$U$2-LEN(SOURCE!I2003) &gt;= 0, REPT(" ",SOURCE!$U$2-LEN(SOURCE!I2003)), "")&amp;
      SOURCE!J2003&amp;      IF(SOURCE!$V$2-LEN(SOURCE!J2003) &gt;= 0, REPT(" ",SOURCE!$V$2-LEN(SOURCE!J2003)), "")&amp;
  " | "&amp; SOURCE!K2003&amp;      IF(SOURCE!$X$2-LEN(SOURCE!K2003) &gt;= 0, REPT(" ",SOURCE!$X$2-LEN(SOURCE!K2003)), "")&amp;
      "},"&amp;IF(SOURCE!L2003&lt;&gt;"",""&amp;SOURCE!L2003,"")
 )
)
)</f>
        <v>/* 1955 */  { fnSetSetJM,                  SS_8,                        "SSIZE8",                                      "SSIZE8",                                      (0 &lt;&lt; TAM_MAX_BITS) |     0, CAT_NONE | SLS_UNCHANGED | US_UNCHANGED},</v>
      </c>
    </row>
    <row r="2004" spans="1:1">
      <c r="A2004" s="168" t="str">
        <f>IF(AND(OR(SOURCE!A2004="",ISBLANK(SOURCE!A2004)),SOURCE!B2004&gt;0),IF(ISBLANK(SOURCE!C2004),"",SOURCE!C2004),
IF(SOURCE!B2004&lt;0,VLOOKUP(SOURCE!B2004,lookups!A$1:B$25,2,0),
  IF(ISBLANK(SOURCE!B2004),
    "",
    "/* "&amp;TEXT(SOURCE!B2004,"???0")&amp;" *"&amp;
      SOURCE!C2004&amp;", "&amp; IF(SOURCE!$O$2-LEN(SOURCE!C2004) &gt;= 0, REPT(" ",SOURCE!$O$2-LEN(SOURCE!C2004)), "")&amp;
      SOURCE!D2004&amp;", "&amp; IF(SOURCE!$P$2-LEN(SOURCE!D2004) &gt;= 0, REPT(" ",SOURCE!$P$2-LEN(SOURCE!D2004)), "")&amp;
      SOURCE!E2004&amp;", "&amp; IF(SOURCE!$Q$2-LEN(SOURCE!E2004) &gt;=0, REPT(" ",SOURCE!$Q$2-LEN(SOURCE!E2004)), "")&amp;
      SOURCE!F2004&amp;", "&amp; IF(SOURCE!$R$2-LEN(SOURCE!F2004) &gt;= 0, REPT(" ",SOURCE!$R$2-LEN(SOURCE!F2004)+2), "")&amp;"("&amp;
      SUBSTITUTE(TEXT(SOURCE!G2004,"??0"),"  ","")&amp;" &lt;&lt; TAM_MAX_BITS) |"&amp; IF(SOURCE!$S$2-3 &gt;= 0, REPT(" ",SOURCE!$S$2-5+4+1-1-LEN(SUBSTITUTE(SUBSTITUTE(TEXT(SOURCE!H2004,"????0"),"  ","")," ",""))), "")&amp;
      SUBSTITUTE(SUBSTITUTE(TEXT(SOURCE!H2004,"????0"),"  ","")," ","")&amp;","&amp; IF(SOURCE!$T$2-3 &gt;= 0, REPT(" ",SOURCE!$T$2-3-5), "")&amp;
      SOURCE!I2004&amp;" | "&amp; IF(SOURCE!$U$2-LEN(SOURCE!I2004) &gt;= 0, REPT(" ",SOURCE!$U$2-LEN(SOURCE!I2004)), "")&amp;
      SOURCE!J2004&amp;      IF(SOURCE!$V$2-LEN(SOURCE!J2004) &gt;= 0, REPT(" ",SOURCE!$V$2-LEN(SOURCE!J2004)), "")&amp;
  " | "&amp; SOURCE!K2004&amp;      IF(SOURCE!$X$2-LEN(SOURCE!K2004) &gt;= 0, REPT(" ",SOURCE!$X$2-LEN(SOURCE!K2004)), "")&amp;
      "},"&amp;IF(SOURCE!L2004&lt;&gt;"",""&amp;SOURCE!L2004,"")
 )
)
)</f>
        <v>/* 1956 */  { fnSetSetJM,                  JC_BSR,                      "SPCRES",                                      "SPCRES",                                      (0 &lt;&lt; TAM_MAX_BITS) |     0, CAT_NONE | SLS_UNCHANGED | US_UNCHANGED},</v>
      </c>
    </row>
    <row r="2005" spans="1:1">
      <c r="A2005" s="168" t="str">
        <f>IF(AND(OR(SOURCE!A2005="",ISBLANK(SOURCE!A2005)),SOURCE!B2005&gt;0),IF(ISBLANK(SOURCE!C2005),"",SOURCE!C2005),
IF(SOURCE!B2005&lt;0,VLOOKUP(SOURCE!B2005,lookups!A$1:B$25,2,0),
  IF(ISBLANK(SOURCE!B2005),
    "",
    "/* "&amp;TEXT(SOURCE!B2005,"???0")&amp;" *"&amp;
      SOURCE!C2005&amp;", "&amp; IF(SOURCE!$O$2-LEN(SOURCE!C2005) &gt;= 0, REPT(" ",SOURCE!$O$2-LEN(SOURCE!C2005)), "")&amp;
      SOURCE!D2005&amp;", "&amp; IF(SOURCE!$P$2-LEN(SOURCE!D2005) &gt;= 0, REPT(" ",SOURCE!$P$2-LEN(SOURCE!D2005)), "")&amp;
      SOURCE!E2005&amp;", "&amp; IF(SOURCE!$Q$2-LEN(SOURCE!E2005) &gt;=0, REPT(" ",SOURCE!$Q$2-LEN(SOURCE!E2005)), "")&amp;
      SOURCE!F2005&amp;", "&amp; IF(SOURCE!$R$2-LEN(SOURCE!F2005) &gt;= 0, REPT(" ",SOURCE!$R$2-LEN(SOURCE!F2005)+2), "")&amp;"("&amp;
      SUBSTITUTE(TEXT(SOURCE!G2005,"??0"),"  ","")&amp;" &lt;&lt; TAM_MAX_BITS) |"&amp; IF(SOURCE!$S$2-3 &gt;= 0, REPT(" ",SOURCE!$S$2-5+4+1-1-LEN(SUBSTITUTE(SUBSTITUTE(TEXT(SOURCE!H2005,"????0"),"  ","")," ",""))), "")&amp;
      SUBSTITUTE(SUBSTITUTE(TEXT(SOURCE!H2005,"????0"),"  ","")," ","")&amp;","&amp; IF(SOURCE!$T$2-3 &gt;= 0, REPT(" ",SOURCE!$T$2-3-5), "")&amp;
      SOURCE!I2005&amp;" | "&amp; IF(SOURCE!$U$2-LEN(SOURCE!I2005) &gt;= 0, REPT(" ",SOURCE!$U$2-LEN(SOURCE!I2005)), "")&amp;
      SOURCE!J2005&amp;      IF(SOURCE!$V$2-LEN(SOURCE!J2005) &gt;= 0, REPT(" ",SOURCE!$V$2-LEN(SOURCE!J2005)), "")&amp;
  " | "&amp; SOURCE!K2005&amp;      IF(SOURCE!$X$2-LEN(SOURCE!K2005) &gt;= 0, REPT(" ",SOURCE!$X$2-LEN(SOURCE!K2005)), "")&amp;
      "},"&amp;IF(SOURCE!L2005&lt;&gt;"",""&amp;SOURCE!L2005,"")
 )
)
)</f>
        <v>/* 1957 */  { fnCFGsettings,               NOPARAM,                     "CFG",                                         "CFG",                                         (0 &lt;&lt; TAM_MAX_BITS) |     0, CAT_NONE | SLS_UNCHANGED | US_UNCHANGED},//JM Replacements</v>
      </c>
    </row>
    <row r="2006" spans="1:1">
      <c r="A2006" s="168" t="str">
        <f>IF(AND(OR(SOURCE!A2006="",ISBLANK(SOURCE!A2006)),SOURCE!B2006&gt;0),IF(ISBLANK(SOURCE!C2006),"",SOURCE!C2006),
IF(SOURCE!B2006&lt;0,VLOOKUP(SOURCE!B2006,lookups!A$1:B$25,2,0),
  IF(ISBLANK(SOURCE!B2006),
    "",
    "/* "&amp;TEXT(SOURCE!B2006,"???0")&amp;" *"&amp;
      SOURCE!C2006&amp;", "&amp; IF(SOURCE!$O$2-LEN(SOURCE!C2006) &gt;= 0, REPT(" ",SOURCE!$O$2-LEN(SOURCE!C2006)), "")&amp;
      SOURCE!D2006&amp;", "&amp; IF(SOURCE!$P$2-LEN(SOURCE!D2006) &gt;= 0, REPT(" ",SOURCE!$P$2-LEN(SOURCE!D2006)), "")&amp;
      SOURCE!E2006&amp;", "&amp; IF(SOURCE!$Q$2-LEN(SOURCE!E2006) &gt;=0, REPT(" ",SOURCE!$Q$2-LEN(SOURCE!E2006)), "")&amp;
      SOURCE!F2006&amp;", "&amp; IF(SOURCE!$R$2-LEN(SOURCE!F2006) &gt;= 0, REPT(" ",SOURCE!$R$2-LEN(SOURCE!F2006)+2), "")&amp;"("&amp;
      SUBSTITUTE(TEXT(SOURCE!G2006,"??0"),"  ","")&amp;" &lt;&lt; TAM_MAX_BITS) |"&amp; IF(SOURCE!$S$2-3 &gt;= 0, REPT(" ",SOURCE!$S$2-5+4+1-1-LEN(SUBSTITUTE(SUBSTITUTE(TEXT(SOURCE!H2006,"????0"),"  ","")," ",""))), "")&amp;
      SUBSTITUTE(SUBSTITUTE(TEXT(SOURCE!H2006,"????0"),"  ","")," ","")&amp;","&amp; IF(SOURCE!$T$2-3 &gt;= 0, REPT(" ",SOURCE!$T$2-3-5), "")&amp;
      SOURCE!I2006&amp;" | "&amp; IF(SOURCE!$U$2-LEN(SOURCE!I2006) &gt;= 0, REPT(" ",SOURCE!$U$2-LEN(SOURCE!I2006)), "")&amp;
      SOURCE!J2006&amp;      IF(SOURCE!$V$2-LEN(SOURCE!J2006) &gt;= 0, REPT(" ",SOURCE!$V$2-LEN(SOURCE!J2006)), "")&amp;
  " | "&amp; SOURCE!K2006&amp;      IF(SOURCE!$X$2-LEN(SOURCE!K2006) &gt;= 0, REPT(" ",SOURCE!$X$2-LEN(SOURCE!K2006)), "")&amp;
      "},"&amp;IF(SOURCE!L2006&lt;&gt;"",""&amp;SOURCE!L2006,"")
 )
)
)</f>
        <v>/* 1958 */  { fnSetSetJM,                  TF_H12,                      "CLK12",                                       "CLK12",                                       (0 &lt;&lt; TAM_MAX_BITS) |     0, CAT_NONE | SLS_UNCHANGED | US_UNCHANGED},//JM Replacements</v>
      </c>
    </row>
    <row r="2007" spans="1:1">
      <c r="A2007" s="168" t="str">
        <f>IF(AND(OR(SOURCE!A2007="",ISBLANK(SOURCE!A2007)),SOURCE!B2007&gt;0),IF(ISBLANK(SOURCE!C2007),"",SOURCE!C2007),
IF(SOURCE!B2007&lt;0,VLOOKUP(SOURCE!B2007,lookups!A$1:B$25,2,0),
  IF(ISBLANK(SOURCE!B2007),
    "",
    "/* "&amp;TEXT(SOURCE!B2007,"???0")&amp;" *"&amp;
      SOURCE!C2007&amp;", "&amp; IF(SOURCE!$O$2-LEN(SOURCE!C2007) &gt;= 0, REPT(" ",SOURCE!$O$2-LEN(SOURCE!C2007)), "")&amp;
      SOURCE!D2007&amp;", "&amp; IF(SOURCE!$P$2-LEN(SOURCE!D2007) &gt;= 0, REPT(" ",SOURCE!$P$2-LEN(SOURCE!D2007)), "")&amp;
      SOURCE!E2007&amp;", "&amp; IF(SOURCE!$Q$2-LEN(SOURCE!E2007) &gt;=0, REPT(" ",SOURCE!$Q$2-LEN(SOURCE!E2007)), "")&amp;
      SOURCE!F2007&amp;", "&amp; IF(SOURCE!$R$2-LEN(SOURCE!F2007) &gt;= 0, REPT(" ",SOURCE!$R$2-LEN(SOURCE!F2007)+2), "")&amp;"("&amp;
      SUBSTITUTE(TEXT(SOURCE!G2007,"??0"),"  ","")&amp;" &lt;&lt; TAM_MAX_BITS) |"&amp; IF(SOURCE!$S$2-3 &gt;= 0, REPT(" ",SOURCE!$S$2-5+4+1-1-LEN(SUBSTITUTE(SUBSTITUTE(TEXT(SOURCE!H2007,"????0"),"  ","")," ",""))), "")&amp;
      SUBSTITUTE(SUBSTITUTE(TEXT(SOURCE!H2007,"????0"),"  ","")," ","")&amp;","&amp; IF(SOURCE!$T$2-3 &gt;= 0, REPT(" ",SOURCE!$T$2-3-5), "")&amp;
      SOURCE!I2007&amp;" | "&amp; IF(SOURCE!$U$2-LEN(SOURCE!I2007) &gt;= 0, REPT(" ",SOURCE!$U$2-LEN(SOURCE!I2007)), "")&amp;
      SOURCE!J2007&amp;      IF(SOURCE!$V$2-LEN(SOURCE!J2007) &gt;= 0, REPT(" ",SOURCE!$V$2-LEN(SOURCE!J2007)), "")&amp;
  " | "&amp; SOURCE!K2007&amp;      IF(SOURCE!$X$2-LEN(SOURCE!K2007) &gt;= 0, REPT(" ",SOURCE!$X$2-LEN(SOURCE!K2007)), "")&amp;
      "},"&amp;IF(SOURCE!L2007&lt;&gt;"",""&amp;SOURCE!L2007,"")
 )
)
)</f>
        <v>/* 1959 */  { fnSetSetJM,                  TF_H24,                      "CLK24",                                       "CLK24",                                       (0 &lt;&lt; TAM_MAX_BITS) |     0, CAT_NONE | SLS_UNCHANGED | US_UNCHANGED},//JM Replacements</v>
      </c>
    </row>
    <row r="2008" spans="1:1">
      <c r="A2008" s="168" t="str">
        <f>IF(AND(OR(SOURCE!A2008="",ISBLANK(SOURCE!A2008)),SOURCE!B2008&gt;0),IF(ISBLANK(SOURCE!C2008),"",SOURCE!C2008),
IF(SOURCE!B2008&lt;0,VLOOKUP(SOURCE!B2008,lookups!A$1:B$25,2,0),
  IF(ISBLANK(SOURCE!B2008),
    "",
    "/* "&amp;TEXT(SOURCE!B2008,"???0")&amp;" *"&amp;
      SOURCE!C2008&amp;", "&amp; IF(SOURCE!$O$2-LEN(SOURCE!C2008) &gt;= 0, REPT(" ",SOURCE!$O$2-LEN(SOURCE!C2008)), "")&amp;
      SOURCE!D2008&amp;", "&amp; IF(SOURCE!$P$2-LEN(SOURCE!D2008) &gt;= 0, REPT(" ",SOURCE!$P$2-LEN(SOURCE!D2008)), "")&amp;
      SOURCE!E2008&amp;", "&amp; IF(SOURCE!$Q$2-LEN(SOURCE!E2008) &gt;=0, REPT(" ",SOURCE!$Q$2-LEN(SOURCE!E2008)), "")&amp;
      SOURCE!F2008&amp;", "&amp; IF(SOURCE!$R$2-LEN(SOURCE!F2008) &gt;= 0, REPT(" ",SOURCE!$R$2-LEN(SOURCE!F2008)+2), "")&amp;"("&amp;
      SUBSTITUTE(TEXT(SOURCE!G2008,"??0"),"  ","")&amp;" &lt;&lt; TAM_MAX_BITS) |"&amp; IF(SOURCE!$S$2-3 &gt;= 0, REPT(" ",SOURCE!$S$2-5+4+1-1-LEN(SUBSTITUTE(SUBSTITUTE(TEXT(SOURCE!H2008,"????0"),"  ","")," ",""))), "")&amp;
      SUBSTITUTE(SUBSTITUTE(TEXT(SOURCE!H2008,"????0"),"  ","")," ","")&amp;","&amp; IF(SOURCE!$T$2-3 &gt;= 0, REPT(" ",SOURCE!$T$2-3-5), "")&amp;
      SOURCE!I2008&amp;" | "&amp; IF(SOURCE!$U$2-LEN(SOURCE!I2008) &gt;= 0, REPT(" ",SOURCE!$U$2-LEN(SOURCE!I2008)), "")&amp;
      SOURCE!J2008&amp;      IF(SOURCE!$V$2-LEN(SOURCE!J2008) &gt;= 0, REPT(" ",SOURCE!$V$2-LEN(SOURCE!J2008)), "")&amp;
  " | "&amp; SOURCE!K2008&amp;      IF(SOURCE!$X$2-LEN(SOURCE!K2008) &gt;= 0, REPT(" ",SOURCE!$X$2-LEN(SOURCE!K2008)), "")&amp;
      "},"&amp;IF(SOURCE!L2008&lt;&gt;"",""&amp;SOURCE!L2008,"")
 )
)
)</f>
        <v>/* 1960 */  { fnSetSetJM,                  PS_CROSS,                    "MULT" STD_CROSS,                              "MULT" STD_CROSS,                              (0 &lt;&lt; TAM_MAX_BITS) |     0, CAT_NONE | SLS_UNCHANGED | US_UNCHANGED},</v>
      </c>
    </row>
    <row r="2009" spans="1:1">
      <c r="A2009" s="168" t="str">
        <f>IF(AND(OR(SOURCE!A2009="",ISBLANK(SOURCE!A2009)),SOURCE!B2009&gt;0),IF(ISBLANK(SOURCE!C2009),"",SOURCE!C2009),
IF(SOURCE!B2009&lt;0,VLOOKUP(SOURCE!B2009,lookups!A$1:B$25,2,0),
  IF(ISBLANK(SOURCE!B2009),
    "",
    "/* "&amp;TEXT(SOURCE!B2009,"???0")&amp;" *"&amp;
      SOURCE!C2009&amp;", "&amp; IF(SOURCE!$O$2-LEN(SOURCE!C2009) &gt;= 0, REPT(" ",SOURCE!$O$2-LEN(SOURCE!C2009)), "")&amp;
      SOURCE!D2009&amp;", "&amp; IF(SOURCE!$P$2-LEN(SOURCE!D2009) &gt;= 0, REPT(" ",SOURCE!$P$2-LEN(SOURCE!D2009)), "")&amp;
      SOURCE!E2009&amp;", "&amp; IF(SOURCE!$Q$2-LEN(SOURCE!E2009) &gt;=0, REPT(" ",SOURCE!$Q$2-LEN(SOURCE!E2009)), "")&amp;
      SOURCE!F2009&amp;", "&amp; IF(SOURCE!$R$2-LEN(SOURCE!F2009) &gt;= 0, REPT(" ",SOURCE!$R$2-LEN(SOURCE!F2009)+2), "")&amp;"("&amp;
      SUBSTITUTE(TEXT(SOURCE!G2009,"??0"),"  ","")&amp;" &lt;&lt; TAM_MAX_BITS) |"&amp; IF(SOURCE!$S$2-3 &gt;= 0, REPT(" ",SOURCE!$S$2-5+4+1-1-LEN(SUBSTITUTE(SUBSTITUTE(TEXT(SOURCE!H2009,"????0"),"  ","")," ",""))), "")&amp;
      SUBSTITUTE(SUBSTITUTE(TEXT(SOURCE!H2009,"????0"),"  ","")," ","")&amp;","&amp; IF(SOURCE!$T$2-3 &gt;= 0, REPT(" ",SOURCE!$T$2-3-5), "")&amp;
      SOURCE!I2009&amp;" | "&amp; IF(SOURCE!$U$2-LEN(SOURCE!I2009) &gt;= 0, REPT(" ",SOURCE!$U$2-LEN(SOURCE!I2009)), "")&amp;
      SOURCE!J2009&amp;      IF(SOURCE!$V$2-LEN(SOURCE!J2009) &gt;= 0, REPT(" ",SOURCE!$V$2-LEN(SOURCE!J2009)), "")&amp;
  " | "&amp; SOURCE!K2009&amp;      IF(SOURCE!$X$2-LEN(SOURCE!K2009) &gt;= 0, REPT(" ",SOURCE!$X$2-LEN(SOURCE!K2009)), "")&amp;
      "},"&amp;IF(SOURCE!L2009&lt;&gt;"",""&amp;SOURCE!L2009,"")
 )
)
)</f>
        <v>/* 1961 */  { fnSetSetJM,                  PS_DOT,                      "MULT" STD_DOT,                                "MULT" STD_DOT,                                (0 &lt;&lt; TAM_MAX_BITS) |     0, CAT_NONE | SLS_UNCHANGED | US_UNCHANGED},</v>
      </c>
    </row>
    <row r="2010" spans="1:1">
      <c r="A2010" s="168" t="str">
        <f>IF(AND(OR(SOURCE!A2010="",ISBLANK(SOURCE!A2010)),SOURCE!B2010&gt;0),IF(ISBLANK(SOURCE!C2010),"",SOURCE!C2010),
IF(SOURCE!B2010&lt;0,VLOOKUP(SOURCE!B2010,lookups!A$1:B$25,2,0),
  IF(ISBLANK(SOURCE!B2010),
    "",
    "/* "&amp;TEXT(SOURCE!B2010,"???0")&amp;" *"&amp;
      SOURCE!C2010&amp;", "&amp; IF(SOURCE!$O$2-LEN(SOURCE!C2010) &gt;= 0, REPT(" ",SOURCE!$O$2-LEN(SOURCE!C2010)), "")&amp;
      SOURCE!D2010&amp;", "&amp; IF(SOURCE!$P$2-LEN(SOURCE!D2010) &gt;= 0, REPT(" ",SOURCE!$P$2-LEN(SOURCE!D2010)), "")&amp;
      SOURCE!E2010&amp;", "&amp; IF(SOURCE!$Q$2-LEN(SOURCE!E2010) &gt;=0, REPT(" ",SOURCE!$Q$2-LEN(SOURCE!E2010)), "")&amp;
      SOURCE!F2010&amp;", "&amp; IF(SOURCE!$R$2-LEN(SOURCE!F2010) &gt;= 0, REPT(" ",SOURCE!$R$2-LEN(SOURCE!F2010)+2), "")&amp;"("&amp;
      SUBSTITUTE(TEXT(SOURCE!G2010,"??0"),"  ","")&amp;" &lt;&lt; TAM_MAX_BITS) |"&amp; IF(SOURCE!$S$2-3 &gt;= 0, REPT(" ",SOURCE!$S$2-5+4+1-1-LEN(SUBSTITUTE(SUBSTITUTE(TEXT(SOURCE!H2010,"????0"),"  ","")," ",""))), "")&amp;
      SUBSTITUTE(SUBSTITUTE(TEXT(SOURCE!H2010,"????0"),"  ","")," ","")&amp;","&amp; IF(SOURCE!$T$2-3 &gt;= 0, REPT(" ",SOURCE!$T$2-3-5), "")&amp;
      SOURCE!I2010&amp;" | "&amp; IF(SOURCE!$U$2-LEN(SOURCE!I2010) &gt;= 0, REPT(" ",SOURCE!$U$2-LEN(SOURCE!I2010)), "")&amp;
      SOURCE!J2010&amp;      IF(SOURCE!$V$2-LEN(SOURCE!J2010) &gt;= 0, REPT(" ",SOURCE!$V$2-LEN(SOURCE!J2010)), "")&amp;
  " | "&amp; SOURCE!K2010&amp;      IF(SOURCE!$X$2-LEN(SOURCE!K2010) &gt;= 0, REPT(" ",SOURCE!$X$2-LEN(SOURCE!K2010)), "")&amp;
      "},"&amp;IF(SOURCE!L2010&lt;&gt;"",""&amp;SOURCE!L2010,"")
 )
)
)</f>
        <v>/* 1962 */  { fnSetSetJM,                  CM_POLAR,                    "POLAR",                                       "POLAR",                                       (0 &lt;&lt; TAM_MAX_BITS) |     0, CAT_NONE | SLS_ENABLED   | US_UNCHANGED},//JM Replacements</v>
      </c>
    </row>
    <row r="2011" spans="1:1">
      <c r="A2011" s="168" t="str">
        <f>IF(AND(OR(SOURCE!A2011="",ISBLANK(SOURCE!A2011)),SOURCE!B2011&gt;0),IF(ISBLANK(SOURCE!C2011),"",SOURCE!C2011),
IF(SOURCE!B2011&lt;0,VLOOKUP(SOURCE!B2011,lookups!A$1:B$25,2,0),
  IF(ISBLANK(SOURCE!B2011),
    "",
    "/* "&amp;TEXT(SOURCE!B2011,"???0")&amp;" *"&amp;
      SOURCE!C2011&amp;", "&amp; IF(SOURCE!$O$2-LEN(SOURCE!C2011) &gt;= 0, REPT(" ",SOURCE!$O$2-LEN(SOURCE!C2011)), "")&amp;
      SOURCE!D2011&amp;", "&amp; IF(SOURCE!$P$2-LEN(SOURCE!D2011) &gt;= 0, REPT(" ",SOURCE!$P$2-LEN(SOURCE!D2011)), "")&amp;
      SOURCE!E2011&amp;", "&amp; IF(SOURCE!$Q$2-LEN(SOURCE!E2011) &gt;=0, REPT(" ",SOURCE!$Q$2-LEN(SOURCE!E2011)), "")&amp;
      SOURCE!F2011&amp;", "&amp; IF(SOURCE!$R$2-LEN(SOURCE!F2011) &gt;= 0, REPT(" ",SOURCE!$R$2-LEN(SOURCE!F2011)+2), "")&amp;"("&amp;
      SUBSTITUTE(TEXT(SOURCE!G2011,"??0"),"  ","")&amp;" &lt;&lt; TAM_MAX_BITS) |"&amp; IF(SOURCE!$S$2-3 &gt;= 0, REPT(" ",SOURCE!$S$2-5+4+1-1-LEN(SUBSTITUTE(SUBSTITUTE(TEXT(SOURCE!H2011,"????0"),"  ","")," ",""))), "")&amp;
      SUBSTITUTE(SUBSTITUTE(TEXT(SOURCE!H2011,"????0"),"  ","")," ","")&amp;","&amp; IF(SOURCE!$T$2-3 &gt;= 0, REPT(" ",SOURCE!$T$2-3-5), "")&amp;
      SOURCE!I2011&amp;" | "&amp; IF(SOURCE!$U$2-LEN(SOURCE!I2011) &gt;= 0, REPT(" ",SOURCE!$U$2-LEN(SOURCE!I2011)), "")&amp;
      SOURCE!J2011&amp;      IF(SOURCE!$V$2-LEN(SOURCE!J2011) &gt;= 0, REPT(" ",SOURCE!$V$2-LEN(SOURCE!J2011)), "")&amp;
  " | "&amp; SOURCE!K2011&amp;      IF(SOURCE!$X$2-LEN(SOURCE!K2011) &gt;= 0, REPT(" ",SOURCE!$X$2-LEN(SOURCE!K2011)), "")&amp;
      "},"&amp;IF(SOURCE!L2011&lt;&gt;"",""&amp;SOURCE!L2011,"")
 )
)
)</f>
        <v>/* 1963 */  { fnSetSetJM,                  RX_COMMA,                    "RDX,",                                        "RDX,",                                        (0 &lt;&lt; TAM_MAX_BITS) |     0, CAT_NONE | SLS_UNCHANGED | US_UNCHANGED},//JM Replacements</v>
      </c>
    </row>
    <row r="2012" spans="1:1">
      <c r="A2012" s="168" t="str">
        <f>IF(AND(OR(SOURCE!A2012="",ISBLANK(SOURCE!A2012)),SOURCE!B2012&gt;0),IF(ISBLANK(SOURCE!C2012),"",SOURCE!C2012),
IF(SOURCE!B2012&lt;0,VLOOKUP(SOURCE!B2012,lookups!A$1:B$25,2,0),
  IF(ISBLANK(SOURCE!B2012),
    "",
    "/* "&amp;TEXT(SOURCE!B2012,"???0")&amp;" *"&amp;
      SOURCE!C2012&amp;", "&amp; IF(SOURCE!$O$2-LEN(SOURCE!C2012) &gt;= 0, REPT(" ",SOURCE!$O$2-LEN(SOURCE!C2012)), "")&amp;
      SOURCE!D2012&amp;", "&amp; IF(SOURCE!$P$2-LEN(SOURCE!D2012) &gt;= 0, REPT(" ",SOURCE!$P$2-LEN(SOURCE!D2012)), "")&amp;
      SOURCE!E2012&amp;", "&amp; IF(SOURCE!$Q$2-LEN(SOURCE!E2012) &gt;=0, REPT(" ",SOURCE!$Q$2-LEN(SOURCE!E2012)), "")&amp;
      SOURCE!F2012&amp;", "&amp; IF(SOURCE!$R$2-LEN(SOURCE!F2012) &gt;= 0, REPT(" ",SOURCE!$R$2-LEN(SOURCE!F2012)+2), "")&amp;"("&amp;
      SUBSTITUTE(TEXT(SOURCE!G2012,"??0"),"  ","")&amp;" &lt;&lt; TAM_MAX_BITS) |"&amp; IF(SOURCE!$S$2-3 &gt;= 0, REPT(" ",SOURCE!$S$2-5+4+1-1-LEN(SUBSTITUTE(SUBSTITUTE(TEXT(SOURCE!H2012,"????0"),"  ","")," ",""))), "")&amp;
      SUBSTITUTE(SUBSTITUTE(TEXT(SOURCE!H2012,"????0"),"  ","")," ","")&amp;","&amp; IF(SOURCE!$T$2-3 &gt;= 0, REPT(" ",SOURCE!$T$2-3-5), "")&amp;
      SOURCE!I2012&amp;" | "&amp; IF(SOURCE!$U$2-LEN(SOURCE!I2012) &gt;= 0, REPT(" ",SOURCE!$U$2-LEN(SOURCE!I2012)), "")&amp;
      SOURCE!J2012&amp;      IF(SOURCE!$V$2-LEN(SOURCE!J2012) &gt;= 0, REPT(" ",SOURCE!$V$2-LEN(SOURCE!J2012)), "")&amp;
  " | "&amp; SOURCE!K2012&amp;      IF(SOURCE!$X$2-LEN(SOURCE!K2012) &gt;= 0, REPT(" ",SOURCE!$X$2-LEN(SOURCE!K2012)), "")&amp;
      "},"&amp;IF(SOURCE!L2012&lt;&gt;"",""&amp;SOURCE!L2012,"")
 )
)
)</f>
        <v>/* 1964 */  { fnSetSetJM,                  RX_PERIOD,                   "RDX.",                                        "RDX.",                                        (0 &lt;&lt; TAM_MAX_BITS) |     0, CAT_NONE | SLS_UNCHANGED | US_UNCHANGED},//JM Replacements</v>
      </c>
    </row>
    <row r="2013" spans="1:1">
      <c r="A2013" s="168" t="str">
        <f>IF(AND(OR(SOURCE!A2013="",ISBLANK(SOURCE!A2013)),SOURCE!B2013&gt;0),IF(ISBLANK(SOURCE!C2013),"",SOURCE!C2013),
IF(SOURCE!B2013&lt;0,VLOOKUP(SOURCE!B2013,lookups!A$1:B$25,2,0),
  IF(ISBLANK(SOURCE!B2013),
    "",
    "/* "&amp;TEXT(SOURCE!B2013,"???0")&amp;" *"&amp;
      SOURCE!C2013&amp;", "&amp; IF(SOURCE!$O$2-LEN(SOURCE!C2013) &gt;= 0, REPT(" ",SOURCE!$O$2-LEN(SOURCE!C2013)), "")&amp;
      SOURCE!D2013&amp;", "&amp; IF(SOURCE!$P$2-LEN(SOURCE!D2013) &gt;= 0, REPT(" ",SOURCE!$P$2-LEN(SOURCE!D2013)), "")&amp;
      SOURCE!E2013&amp;", "&amp; IF(SOURCE!$Q$2-LEN(SOURCE!E2013) &gt;=0, REPT(" ",SOURCE!$Q$2-LEN(SOURCE!E2013)), "")&amp;
      SOURCE!F2013&amp;", "&amp; IF(SOURCE!$R$2-LEN(SOURCE!F2013) &gt;= 0, REPT(" ",SOURCE!$R$2-LEN(SOURCE!F2013)+2), "")&amp;"("&amp;
      SUBSTITUTE(TEXT(SOURCE!G2013,"??0"),"  ","")&amp;" &lt;&lt; TAM_MAX_BITS) |"&amp; IF(SOURCE!$S$2-3 &gt;= 0, REPT(" ",SOURCE!$S$2-5+4+1-1-LEN(SUBSTITUTE(SUBSTITUTE(TEXT(SOURCE!H2013,"????0"),"  ","")," ",""))), "")&amp;
      SUBSTITUTE(SUBSTITUTE(TEXT(SOURCE!H2013,"????0"),"  ","")," ","")&amp;","&amp; IF(SOURCE!$T$2-3 &gt;= 0, REPT(" ",SOURCE!$T$2-3-5), "")&amp;
      SOURCE!I2013&amp;" | "&amp; IF(SOURCE!$U$2-LEN(SOURCE!I2013) &gt;= 0, REPT(" ",SOURCE!$U$2-LEN(SOURCE!I2013)), "")&amp;
      SOURCE!J2013&amp;      IF(SOURCE!$V$2-LEN(SOURCE!J2013) &gt;= 0, REPT(" ",SOURCE!$V$2-LEN(SOURCE!J2013)), "")&amp;
  " | "&amp; SOURCE!K2013&amp;      IF(SOURCE!$X$2-LEN(SOURCE!K2013) &gt;= 0, REPT(" ",SOURCE!$X$2-LEN(SOURCE!K2013)), "")&amp;
      "},"&amp;IF(SOURCE!L2013&lt;&gt;"",""&amp;SOURCE!L2013,"")
 )
)
)</f>
        <v>/* 1965 */  { fnSetSetJM,                  CM_RECTANGULAR,              "RECT",                                        "RECT",                                        (0 &lt;&lt; TAM_MAX_BITS) |     0, CAT_NONE | SLS_ENABLED   | US_UNCHANGED},//JM Replacements</v>
      </c>
    </row>
    <row r="2014" spans="1:1">
      <c r="A2014" s="168" t="str">
        <f>IF(AND(OR(SOURCE!A2014="",ISBLANK(SOURCE!A2014)),SOURCE!B2014&gt;0),IF(ISBLANK(SOURCE!C2014),"",SOURCE!C2014),
IF(SOURCE!B2014&lt;0,VLOOKUP(SOURCE!B2014,lookups!A$1:B$25,2,0),
  IF(ISBLANK(SOURCE!B2014),
    "",
    "/* "&amp;TEXT(SOURCE!B2014,"???0")&amp;" *"&amp;
      SOURCE!C2014&amp;", "&amp; IF(SOURCE!$O$2-LEN(SOURCE!C2014) &gt;= 0, REPT(" ",SOURCE!$O$2-LEN(SOURCE!C2014)), "")&amp;
      SOURCE!D2014&amp;", "&amp; IF(SOURCE!$P$2-LEN(SOURCE!D2014) &gt;= 0, REPT(" ",SOURCE!$P$2-LEN(SOURCE!D2014)), "")&amp;
      SOURCE!E2014&amp;", "&amp; IF(SOURCE!$Q$2-LEN(SOURCE!E2014) &gt;=0, REPT(" ",SOURCE!$Q$2-LEN(SOURCE!E2014)), "")&amp;
      SOURCE!F2014&amp;", "&amp; IF(SOURCE!$R$2-LEN(SOURCE!F2014) &gt;= 0, REPT(" ",SOURCE!$R$2-LEN(SOURCE!F2014)+2), "")&amp;"("&amp;
      SUBSTITUTE(TEXT(SOURCE!G2014,"??0"),"  ","")&amp;" &lt;&lt; TAM_MAX_BITS) |"&amp; IF(SOURCE!$S$2-3 &gt;= 0, REPT(" ",SOURCE!$S$2-5+4+1-1-LEN(SUBSTITUTE(SUBSTITUTE(TEXT(SOURCE!H2014,"????0"),"  ","")," ",""))), "")&amp;
      SUBSTITUTE(SUBSTITUTE(TEXT(SOURCE!H2014,"????0"),"  ","")," ","")&amp;","&amp; IF(SOURCE!$T$2-3 &gt;= 0, REPT(" ",SOURCE!$T$2-3-5), "")&amp;
      SOURCE!I2014&amp;" | "&amp; IF(SOURCE!$U$2-LEN(SOURCE!I2014) &gt;= 0, REPT(" ",SOURCE!$U$2-LEN(SOURCE!I2014)), "")&amp;
      SOURCE!J2014&amp;      IF(SOURCE!$V$2-LEN(SOURCE!J2014) &gt;= 0, REPT(" ",SOURCE!$V$2-LEN(SOURCE!J2014)), "")&amp;
  " | "&amp; SOURCE!K2014&amp;      IF(SOURCE!$X$2-LEN(SOURCE!K2014) &gt;= 0, REPT(" ",SOURCE!$X$2-LEN(SOURCE!K2014)), "")&amp;
      "},"&amp;IF(SOURCE!L2014&lt;&gt;"",""&amp;SOURCE!L2014,"")
 )
)
)</f>
        <v>/* 1966 */  { fnSetSetJM,                  DO_SCI,                      "SCIOVR",                                      "SCIOVR",                                      (0 &lt;&lt; TAM_MAX_BITS) |     0, CAT_NONE | SLS_UNCHANGED | US_UNCHANGED},//JM Replacements</v>
      </c>
    </row>
    <row r="2015" spans="1:1">
      <c r="A2015" s="168" t="str">
        <f>IF(AND(OR(SOURCE!A2015="",ISBLANK(SOURCE!A2015)),SOURCE!B2015&gt;0),IF(ISBLANK(SOURCE!C2015),"",SOURCE!C2015),
IF(SOURCE!B2015&lt;0,VLOOKUP(SOURCE!B2015,lookups!A$1:B$25,2,0),
  IF(ISBLANK(SOURCE!B2015),
    "",
    "/* "&amp;TEXT(SOURCE!B2015,"???0")&amp;" *"&amp;
      SOURCE!C2015&amp;", "&amp; IF(SOURCE!$O$2-LEN(SOURCE!C2015) &gt;= 0, REPT(" ",SOURCE!$O$2-LEN(SOURCE!C2015)), "")&amp;
      SOURCE!D2015&amp;", "&amp; IF(SOURCE!$P$2-LEN(SOURCE!D2015) &gt;= 0, REPT(" ",SOURCE!$P$2-LEN(SOURCE!D2015)), "")&amp;
      SOURCE!E2015&amp;", "&amp; IF(SOURCE!$Q$2-LEN(SOURCE!E2015) &gt;=0, REPT(" ",SOURCE!$Q$2-LEN(SOURCE!E2015)), "")&amp;
      SOURCE!F2015&amp;", "&amp; IF(SOURCE!$R$2-LEN(SOURCE!F2015) &gt;= 0, REPT(" ",SOURCE!$R$2-LEN(SOURCE!F2015)+2), "")&amp;"("&amp;
      SUBSTITUTE(TEXT(SOURCE!G2015,"??0"),"  ","")&amp;" &lt;&lt; TAM_MAX_BITS) |"&amp; IF(SOURCE!$S$2-3 &gt;= 0, REPT(" ",SOURCE!$S$2-5+4+1-1-LEN(SUBSTITUTE(SUBSTITUTE(TEXT(SOURCE!H2015,"????0"),"  ","")," ",""))), "")&amp;
      SUBSTITUTE(SUBSTITUTE(TEXT(SOURCE!H2015,"????0"),"  ","")," ","")&amp;","&amp; IF(SOURCE!$T$2-3 &gt;= 0, REPT(" ",SOURCE!$T$2-3-5), "")&amp;
      SOURCE!I2015&amp;" | "&amp; IF(SOURCE!$U$2-LEN(SOURCE!I2015) &gt;= 0, REPT(" ",SOURCE!$U$2-LEN(SOURCE!I2015)), "")&amp;
      SOURCE!J2015&amp;      IF(SOURCE!$V$2-LEN(SOURCE!J2015) &gt;= 0, REPT(" ",SOURCE!$V$2-LEN(SOURCE!J2015)), "")&amp;
  " | "&amp; SOURCE!K2015&amp;      IF(SOURCE!$X$2-LEN(SOURCE!K2015) &gt;= 0, REPT(" ",SOURCE!$X$2-LEN(SOURCE!K2015)), "")&amp;
      "},"&amp;IF(SOURCE!L2015&lt;&gt;"",""&amp;SOURCE!L2015,"")
 )
)
)</f>
        <v>/* 1967 */  { fnSetSetJM,                  DO_ENG,                      "ENGOVR",                                      "ENGOVR",                                      (0 &lt;&lt; TAM_MAX_BITS) |     0, CAT_NONE | SLS_UNCHANGED | US_UNCHANGED},//JM Replacements</v>
      </c>
    </row>
    <row r="2016" spans="1:1">
      <c r="A2016" s="168" t="str">
        <f>IF(AND(OR(SOURCE!A2016="",ISBLANK(SOURCE!A2016)),SOURCE!B2016&gt;0),IF(ISBLANK(SOURCE!C2016),"",SOURCE!C2016),
IF(SOURCE!B2016&lt;0,VLOOKUP(SOURCE!B2016,lookups!A$1:B$25,2,0),
  IF(ISBLANK(SOURCE!B2016),
    "",
    "/* "&amp;TEXT(SOURCE!B2016,"???0")&amp;" *"&amp;
      SOURCE!C2016&amp;", "&amp; IF(SOURCE!$O$2-LEN(SOURCE!C2016) &gt;= 0, REPT(" ",SOURCE!$O$2-LEN(SOURCE!C2016)), "")&amp;
      SOURCE!D2016&amp;", "&amp; IF(SOURCE!$P$2-LEN(SOURCE!D2016) &gt;= 0, REPT(" ",SOURCE!$P$2-LEN(SOURCE!D2016)), "")&amp;
      SOURCE!E2016&amp;", "&amp; IF(SOURCE!$Q$2-LEN(SOURCE!E2016) &gt;=0, REPT(" ",SOURCE!$Q$2-LEN(SOURCE!E2016)), "")&amp;
      SOURCE!F2016&amp;", "&amp; IF(SOURCE!$R$2-LEN(SOURCE!F2016) &gt;= 0, REPT(" ",SOURCE!$R$2-LEN(SOURCE!F2016)+2), "")&amp;"("&amp;
      SUBSTITUTE(TEXT(SOURCE!G2016,"??0"),"  ","")&amp;" &lt;&lt; TAM_MAX_BITS) |"&amp; IF(SOURCE!$S$2-3 &gt;= 0, REPT(" ",SOURCE!$S$2-5+4+1-1-LEN(SUBSTITUTE(SUBSTITUTE(TEXT(SOURCE!H2016,"????0"),"  ","")," ",""))), "")&amp;
      SUBSTITUTE(SUBSTITUTE(TEXT(SOURCE!H2016,"????0"),"  ","")," ","")&amp;","&amp; IF(SOURCE!$T$2-3 &gt;= 0, REPT(" ",SOURCE!$T$2-3-5), "")&amp;
      SOURCE!I2016&amp;" | "&amp; IF(SOURCE!$U$2-LEN(SOURCE!I2016) &gt;= 0, REPT(" ",SOURCE!$U$2-LEN(SOURCE!I2016)), "")&amp;
      SOURCE!J2016&amp;      IF(SOURCE!$V$2-LEN(SOURCE!J2016) &gt;= 0, REPT(" ",SOURCE!$V$2-LEN(SOURCE!J2016)), "")&amp;
  " | "&amp; SOURCE!K2016&amp;      IF(SOURCE!$X$2-LEN(SOURCE!K2016) &gt;= 0, REPT(" ",SOURCE!$X$2-LEN(SOURCE!K2016)), "")&amp;
      "},"&amp;IF(SOURCE!L2016&lt;&gt;"",""&amp;SOURCE!L2016,"")
 )
)
)</f>
        <v>/* 1968 */  { fnT_ARROW,                   ITM_T_LEFT_ARROW,            STD_LEFT_ARROW,                                STD_LEFT_ARROW,                                (0 &lt;&lt; TAM_MAX_BITS) |     0, CAT_NONE | SLS_UNCHANGED | US_UNCHANGED},</v>
      </c>
    </row>
    <row r="2017" spans="1:1">
      <c r="A2017" s="168" t="str">
        <f>IF(AND(OR(SOURCE!A2017="",ISBLANK(SOURCE!A2017)),SOURCE!B2017&gt;0),IF(ISBLANK(SOURCE!C2017),"",SOURCE!C2017),
IF(SOURCE!B2017&lt;0,VLOOKUP(SOURCE!B2017,lookups!A$1:B$25,2,0),
  IF(ISBLANK(SOURCE!B2017),
    "",
    "/* "&amp;TEXT(SOURCE!B2017,"???0")&amp;" *"&amp;
      SOURCE!C2017&amp;", "&amp; IF(SOURCE!$O$2-LEN(SOURCE!C2017) &gt;= 0, REPT(" ",SOURCE!$O$2-LEN(SOURCE!C2017)), "")&amp;
      SOURCE!D2017&amp;", "&amp; IF(SOURCE!$P$2-LEN(SOURCE!D2017) &gt;= 0, REPT(" ",SOURCE!$P$2-LEN(SOURCE!D2017)), "")&amp;
      SOURCE!E2017&amp;", "&amp; IF(SOURCE!$Q$2-LEN(SOURCE!E2017) &gt;=0, REPT(" ",SOURCE!$Q$2-LEN(SOURCE!E2017)), "")&amp;
      SOURCE!F2017&amp;", "&amp; IF(SOURCE!$R$2-LEN(SOURCE!F2017) &gt;= 0, REPT(" ",SOURCE!$R$2-LEN(SOURCE!F2017)+2), "")&amp;"("&amp;
      SUBSTITUTE(TEXT(SOURCE!G2017,"??0"),"  ","")&amp;" &lt;&lt; TAM_MAX_BITS) |"&amp; IF(SOURCE!$S$2-3 &gt;= 0, REPT(" ",SOURCE!$S$2-5+4+1-1-LEN(SUBSTITUTE(SUBSTITUTE(TEXT(SOURCE!H2017,"????0"),"  ","")," ",""))), "")&amp;
      SUBSTITUTE(SUBSTITUTE(TEXT(SOURCE!H2017,"????0"),"  ","")," ","")&amp;","&amp; IF(SOURCE!$T$2-3 &gt;= 0, REPT(" ",SOURCE!$T$2-3-5), "")&amp;
      SOURCE!I2017&amp;" | "&amp; IF(SOURCE!$U$2-LEN(SOURCE!I2017) &gt;= 0, REPT(" ",SOURCE!$U$2-LEN(SOURCE!I2017)), "")&amp;
      SOURCE!J2017&amp;      IF(SOURCE!$V$2-LEN(SOURCE!J2017) &gt;= 0, REPT(" ",SOURCE!$V$2-LEN(SOURCE!J2017)), "")&amp;
  " | "&amp; SOURCE!K2017&amp;      IF(SOURCE!$X$2-LEN(SOURCE!K2017) &gt;= 0, REPT(" ",SOURCE!$X$2-LEN(SOURCE!K2017)), "")&amp;
      "},"&amp;IF(SOURCE!L2017&lt;&gt;"",""&amp;SOURCE!L2017,"")
 )
)
)</f>
        <v>/* 1969 */  { fnT_ARROW,                   ITM_T_RIGHT_ARROW,           STD_RIGHT_ARROW,                               STD_RIGHT_ARROW,                               (0 &lt;&lt; TAM_MAX_BITS) |     0, CAT_NONE | SLS_UNCHANGED | US_UNCHANGED},</v>
      </c>
    </row>
    <row r="2018" spans="1:1">
      <c r="A2018" s="168" t="str">
        <f>IF(AND(OR(SOURCE!A2018="",ISBLANK(SOURCE!A2018)),SOURCE!B2018&gt;0),IF(ISBLANK(SOURCE!C2018),"",SOURCE!C2018),
IF(SOURCE!B2018&lt;0,VLOOKUP(SOURCE!B2018,lookups!A$1:B$25,2,0),
  IF(ISBLANK(SOURCE!B2018),
    "",
    "/* "&amp;TEXT(SOURCE!B2018,"???0")&amp;" *"&amp;
      SOURCE!C2018&amp;", "&amp; IF(SOURCE!$O$2-LEN(SOURCE!C2018) &gt;= 0, REPT(" ",SOURCE!$O$2-LEN(SOURCE!C2018)), "")&amp;
      SOURCE!D2018&amp;", "&amp; IF(SOURCE!$P$2-LEN(SOURCE!D2018) &gt;= 0, REPT(" ",SOURCE!$P$2-LEN(SOURCE!D2018)), "")&amp;
      SOURCE!E2018&amp;", "&amp; IF(SOURCE!$Q$2-LEN(SOURCE!E2018) &gt;=0, REPT(" ",SOURCE!$Q$2-LEN(SOURCE!E2018)), "")&amp;
      SOURCE!F2018&amp;", "&amp; IF(SOURCE!$R$2-LEN(SOURCE!F2018) &gt;= 0, REPT(" ",SOURCE!$R$2-LEN(SOURCE!F2018)+2), "")&amp;"("&amp;
      SUBSTITUTE(TEXT(SOURCE!G2018,"??0"),"  ","")&amp;" &lt;&lt; TAM_MAX_BITS) |"&amp; IF(SOURCE!$S$2-3 &gt;= 0, REPT(" ",SOURCE!$S$2-5+4+1-1-LEN(SUBSTITUTE(SUBSTITUTE(TEXT(SOURCE!H2018,"????0"),"  ","")," ",""))), "")&amp;
      SUBSTITUTE(SUBSTITUTE(TEXT(SOURCE!H2018,"????0"),"  ","")," ","")&amp;","&amp; IF(SOURCE!$T$2-3 &gt;= 0, REPT(" ",SOURCE!$T$2-3-5), "")&amp;
      SOURCE!I2018&amp;" | "&amp; IF(SOURCE!$U$2-LEN(SOURCE!I2018) &gt;= 0, REPT(" ",SOURCE!$U$2-LEN(SOURCE!I2018)), "")&amp;
      SOURCE!J2018&amp;      IF(SOURCE!$V$2-LEN(SOURCE!J2018) &gt;= 0, REPT(" ",SOURCE!$V$2-LEN(SOURCE!J2018)), "")&amp;
  " | "&amp; SOURCE!K2018&amp;      IF(SOURCE!$X$2-LEN(SOURCE!K2018) &gt;= 0, REPT(" ",SOURCE!$X$2-LEN(SOURCE!K2018)), "")&amp;
      "},"&amp;IF(SOURCE!L2018&lt;&gt;"",""&amp;SOURCE!L2018,"")
 )
)
)</f>
        <v>/* 1970 */  { fnT_ARROW,                   ITM_T_LLEFT_ARROW,           STD_LEFT_ARROW STD_LEFT_ARROW,                 STD_LEFT_ARROW STD_LEFT_ARROW,                 (0 &lt;&lt; TAM_MAX_BITS) |     0, CAT_NONE | SLS_UNCHANGED | US_UNCHANGED},</v>
      </c>
    </row>
    <row r="2019" spans="1:1">
      <c r="A2019" s="168" t="str">
        <f>IF(AND(OR(SOURCE!A2019="",ISBLANK(SOURCE!A2019)),SOURCE!B2019&gt;0),IF(ISBLANK(SOURCE!C2019),"",SOURCE!C2019),
IF(SOURCE!B2019&lt;0,VLOOKUP(SOURCE!B2019,lookups!A$1:B$25,2,0),
  IF(ISBLANK(SOURCE!B2019),
    "",
    "/* "&amp;TEXT(SOURCE!B2019,"???0")&amp;" *"&amp;
      SOURCE!C2019&amp;", "&amp; IF(SOURCE!$O$2-LEN(SOURCE!C2019) &gt;= 0, REPT(" ",SOURCE!$O$2-LEN(SOURCE!C2019)), "")&amp;
      SOURCE!D2019&amp;", "&amp; IF(SOURCE!$P$2-LEN(SOURCE!D2019) &gt;= 0, REPT(" ",SOURCE!$P$2-LEN(SOURCE!D2019)), "")&amp;
      SOURCE!E2019&amp;", "&amp; IF(SOURCE!$Q$2-LEN(SOURCE!E2019) &gt;=0, REPT(" ",SOURCE!$Q$2-LEN(SOURCE!E2019)), "")&amp;
      SOURCE!F2019&amp;", "&amp; IF(SOURCE!$R$2-LEN(SOURCE!F2019) &gt;= 0, REPT(" ",SOURCE!$R$2-LEN(SOURCE!F2019)+2), "")&amp;"("&amp;
      SUBSTITUTE(TEXT(SOURCE!G2019,"??0"),"  ","")&amp;" &lt;&lt; TAM_MAX_BITS) |"&amp; IF(SOURCE!$S$2-3 &gt;= 0, REPT(" ",SOURCE!$S$2-5+4+1-1-LEN(SUBSTITUTE(SUBSTITUTE(TEXT(SOURCE!H2019,"????0"),"  ","")," ",""))), "")&amp;
      SUBSTITUTE(SUBSTITUTE(TEXT(SOURCE!H2019,"????0"),"  ","")," ","")&amp;","&amp; IF(SOURCE!$T$2-3 &gt;= 0, REPT(" ",SOURCE!$T$2-3-5), "")&amp;
      SOURCE!I2019&amp;" | "&amp; IF(SOURCE!$U$2-LEN(SOURCE!I2019) &gt;= 0, REPT(" ",SOURCE!$U$2-LEN(SOURCE!I2019)), "")&amp;
      SOURCE!J2019&amp;      IF(SOURCE!$V$2-LEN(SOURCE!J2019) &gt;= 0, REPT(" ",SOURCE!$V$2-LEN(SOURCE!J2019)), "")&amp;
  " | "&amp; SOURCE!K2019&amp;      IF(SOURCE!$X$2-LEN(SOURCE!K2019) &gt;= 0, REPT(" ",SOURCE!$X$2-LEN(SOURCE!K2019)), "")&amp;
      "},"&amp;IF(SOURCE!L2019&lt;&gt;"",""&amp;SOURCE!L2019,"")
 )
)
)</f>
        <v>/* 1971 */  { fnT_ARROW,                   ITM_T_RRIGHT_ARROW,          STD_RIGHT_ARROW STD_RIGHT_ARROW,               STD_RIGHT_ARROW STD_RIGHT_ARROW,               (0 &lt;&lt; TAM_MAX_BITS) |     0, CAT_NONE | SLS_UNCHANGED | US_UNCHANGED},</v>
      </c>
    </row>
    <row r="2020" spans="1:1">
      <c r="A2020" s="168" t="str">
        <f>IF(AND(OR(SOURCE!A2020="",ISBLANK(SOURCE!A2020)),SOURCE!B2020&gt;0),IF(ISBLANK(SOURCE!C2020),"",SOURCE!C2020),
IF(SOURCE!B2020&lt;0,VLOOKUP(SOURCE!B2020,lookups!A$1:B$25,2,0),
  IF(ISBLANK(SOURCE!B2020),
    "",
    "/* "&amp;TEXT(SOURCE!B2020,"???0")&amp;" *"&amp;
      SOURCE!C2020&amp;", "&amp; IF(SOURCE!$O$2-LEN(SOURCE!C2020) &gt;= 0, REPT(" ",SOURCE!$O$2-LEN(SOURCE!C2020)), "")&amp;
      SOURCE!D2020&amp;", "&amp; IF(SOURCE!$P$2-LEN(SOURCE!D2020) &gt;= 0, REPT(" ",SOURCE!$P$2-LEN(SOURCE!D2020)), "")&amp;
      SOURCE!E2020&amp;", "&amp; IF(SOURCE!$Q$2-LEN(SOURCE!E2020) &gt;=0, REPT(" ",SOURCE!$Q$2-LEN(SOURCE!E2020)), "")&amp;
      SOURCE!F2020&amp;", "&amp; IF(SOURCE!$R$2-LEN(SOURCE!F2020) &gt;= 0, REPT(" ",SOURCE!$R$2-LEN(SOURCE!F2020)+2), "")&amp;"("&amp;
      SUBSTITUTE(TEXT(SOURCE!G2020,"??0"),"  ","")&amp;" &lt;&lt; TAM_MAX_BITS) |"&amp; IF(SOURCE!$S$2-3 &gt;= 0, REPT(" ",SOURCE!$S$2-5+4+1-1-LEN(SUBSTITUTE(SUBSTITUTE(TEXT(SOURCE!H2020,"????0"),"  ","")," ",""))), "")&amp;
      SUBSTITUTE(SUBSTITUTE(TEXT(SOURCE!H2020,"????0"),"  ","")," ","")&amp;","&amp; IF(SOURCE!$T$2-3 &gt;= 0, REPT(" ",SOURCE!$T$2-3-5), "")&amp;
      SOURCE!I2020&amp;" | "&amp; IF(SOURCE!$U$2-LEN(SOURCE!I2020) &gt;= 0, REPT(" ",SOURCE!$U$2-LEN(SOURCE!I2020)), "")&amp;
      SOURCE!J2020&amp;      IF(SOURCE!$V$2-LEN(SOURCE!J2020) &gt;= 0, REPT(" ",SOURCE!$V$2-LEN(SOURCE!J2020)), "")&amp;
  " | "&amp; SOURCE!K2020&amp;      IF(SOURCE!$X$2-LEN(SOURCE!K2020) &gt;= 0, REPT(" ",SOURCE!$X$2-LEN(SOURCE!K2020)), "")&amp;
      "},"&amp;IF(SOURCE!L2020&lt;&gt;"",""&amp;SOURCE!L2020,"")
 )
)
)</f>
        <v>/* 1972 */  { fnXEQNEW,                    NOPARAM,                     "X.NEW",                                       "X.NEW",                                       (0 &lt;&lt; TAM_MAX_BITS) |     0, CAT_NONE | SLS_ENABLED   | US_UNCHANGED},</v>
      </c>
    </row>
    <row r="2021" spans="1:1">
      <c r="A2021" s="168" t="str">
        <f>IF(AND(OR(SOURCE!A2021="",ISBLANK(SOURCE!A2021)),SOURCE!B2021&gt;0),IF(ISBLANK(SOURCE!C2021),"",SOURCE!C2021),
IF(SOURCE!B2021&lt;0,VLOOKUP(SOURCE!B2021,lookups!A$1:B$25,2,0),
  IF(ISBLANK(SOURCE!B2021),
    "",
    "/* "&amp;TEXT(SOURCE!B2021,"???0")&amp;" *"&amp;
      SOURCE!C2021&amp;", "&amp; IF(SOURCE!$O$2-LEN(SOURCE!C2021) &gt;= 0, REPT(" ",SOURCE!$O$2-LEN(SOURCE!C2021)), "")&amp;
      SOURCE!D2021&amp;", "&amp; IF(SOURCE!$P$2-LEN(SOURCE!D2021) &gt;= 0, REPT(" ",SOURCE!$P$2-LEN(SOURCE!D2021)), "")&amp;
      SOURCE!E2021&amp;", "&amp; IF(SOURCE!$Q$2-LEN(SOURCE!E2021) &gt;=0, REPT(" ",SOURCE!$Q$2-LEN(SOURCE!E2021)), "")&amp;
      SOURCE!F2021&amp;", "&amp; IF(SOURCE!$R$2-LEN(SOURCE!F2021) &gt;= 0, REPT(" ",SOURCE!$R$2-LEN(SOURCE!F2021)+2), "")&amp;"("&amp;
      SUBSTITUTE(TEXT(SOURCE!G2021,"??0"),"  ","")&amp;" &lt;&lt; TAM_MAX_BITS) |"&amp; IF(SOURCE!$S$2-3 &gt;= 0, REPT(" ",SOURCE!$S$2-5+4+1-1-LEN(SUBSTITUTE(SUBSTITUTE(TEXT(SOURCE!H2021,"????0"),"  ","")," ",""))), "")&amp;
      SUBSTITUTE(SUBSTITUTE(TEXT(SOURCE!H2021,"????0"),"  ","")," ","")&amp;","&amp; IF(SOURCE!$T$2-3 &gt;= 0, REPT(" ",SOURCE!$T$2-3-5), "")&amp;
      SOURCE!I2021&amp;" | "&amp; IF(SOURCE!$U$2-LEN(SOURCE!I2021) &gt;= 0, REPT(" ",SOURCE!$U$2-LEN(SOURCE!I2021)), "")&amp;
      SOURCE!J2021&amp;      IF(SOURCE!$V$2-LEN(SOURCE!J2021) &gt;= 0, REPT(" ",SOURCE!$V$2-LEN(SOURCE!J2021)), "")&amp;
  " | "&amp; SOURCE!K2021&amp;      IF(SOURCE!$X$2-LEN(SOURCE!K2021) &gt;= 0, REPT(" ",SOURCE!$X$2-LEN(SOURCE!K2021)), "")&amp;
      "},"&amp;IF(SOURCE!L2021&lt;&gt;"",""&amp;SOURCE!L2021,"")
 )
)
)</f>
        <v>/* 1973 */  { fnXEQMEDIT,                  NOPARAM,                     "X.EDIT",                                      "X.EDIT",                                      (0 &lt;&lt; TAM_MAX_BITS) |     0, CAT_NONE | SLS_ENABLED   | US_UNCHANGED},</v>
      </c>
    </row>
    <row r="2022" spans="1:1">
      <c r="A2022" s="168" t="str">
        <f>IF(AND(OR(SOURCE!A2022="",ISBLANK(SOURCE!A2022)),SOURCE!B2022&gt;0),IF(ISBLANK(SOURCE!C2022),"",SOURCE!C2022),
IF(SOURCE!B2022&lt;0,VLOOKUP(SOURCE!B2022,lookups!A$1:B$25,2,0),
  IF(ISBLANK(SOURCE!B2022),
    "",
    "/* "&amp;TEXT(SOURCE!B2022,"???0")&amp;" *"&amp;
      SOURCE!C2022&amp;", "&amp; IF(SOURCE!$O$2-LEN(SOURCE!C2022) &gt;= 0, REPT(" ",SOURCE!$O$2-LEN(SOURCE!C2022)), "")&amp;
      SOURCE!D2022&amp;", "&amp; IF(SOURCE!$P$2-LEN(SOURCE!D2022) &gt;= 0, REPT(" ",SOURCE!$P$2-LEN(SOURCE!D2022)), "")&amp;
      SOURCE!E2022&amp;", "&amp; IF(SOURCE!$Q$2-LEN(SOURCE!E2022) &gt;=0, REPT(" ",SOURCE!$Q$2-LEN(SOURCE!E2022)), "")&amp;
      SOURCE!F2022&amp;", "&amp; IF(SOURCE!$R$2-LEN(SOURCE!F2022) &gt;= 0, REPT(" ",SOURCE!$R$2-LEN(SOURCE!F2022)+2), "")&amp;"("&amp;
      SUBSTITUTE(TEXT(SOURCE!G2022,"??0"),"  ","")&amp;" &lt;&lt; TAM_MAX_BITS) |"&amp; IF(SOURCE!$S$2-3 &gt;= 0, REPT(" ",SOURCE!$S$2-5+4+1-1-LEN(SUBSTITUTE(SUBSTITUTE(TEXT(SOURCE!H2022,"????0"),"  ","")," ",""))), "")&amp;
      SUBSTITUTE(SUBSTITUTE(TEXT(SOURCE!H2022,"????0"),"  ","")," ","")&amp;","&amp; IF(SOURCE!$T$2-3 &gt;= 0, REPT(" ",SOURCE!$T$2-3-5), "")&amp;
      SOURCE!I2022&amp;" | "&amp; IF(SOURCE!$U$2-LEN(SOURCE!I2022) &gt;= 0, REPT(" ",SOURCE!$U$2-LEN(SOURCE!I2022)), "")&amp;
      SOURCE!J2022&amp;      IF(SOURCE!$V$2-LEN(SOURCE!J2022) &gt;= 0, REPT(" ",SOURCE!$V$2-LEN(SOURCE!J2022)), "")&amp;
  " | "&amp; SOURCE!K2022&amp;      IF(SOURCE!$X$2-LEN(SOURCE!K2022) &gt;= 0, REPT(" ",SOURCE!$X$2-LEN(SOURCE!K2022)), "")&amp;
      "},"&amp;IF(SOURCE!L2022&lt;&gt;"",""&amp;SOURCE!L2022,"")
 )
)
)</f>
        <v>/* 1974 */  { fnTo_ms,                     NOPARAM,                     ".ms",                                         ".ms",                                         (0 &lt;&lt; TAM_MAX_BITS) |     0, CAT_FNCT | SLS_ENABLED   | US_ENABLED  },//JM DMS HMS</v>
      </c>
    </row>
    <row r="2023" spans="1:1">
      <c r="A2023" s="168" t="str">
        <f>IF(AND(OR(SOURCE!A2023="",ISBLANK(SOURCE!A2023)),SOURCE!B2023&gt;0),IF(ISBLANK(SOURCE!C2023),"",SOURCE!C2023),
IF(SOURCE!B2023&lt;0,VLOOKUP(SOURCE!B2023,lookups!A$1:B$25,2,0),
  IF(ISBLANK(SOURCE!B2023),
    "",
    "/* "&amp;TEXT(SOURCE!B2023,"???0")&amp;" *"&amp;
      SOURCE!C2023&amp;", "&amp; IF(SOURCE!$O$2-LEN(SOURCE!C2023) &gt;= 0, REPT(" ",SOURCE!$O$2-LEN(SOURCE!C2023)), "")&amp;
      SOURCE!D2023&amp;", "&amp; IF(SOURCE!$P$2-LEN(SOURCE!D2023) &gt;= 0, REPT(" ",SOURCE!$P$2-LEN(SOURCE!D2023)), "")&amp;
      SOURCE!E2023&amp;", "&amp; IF(SOURCE!$Q$2-LEN(SOURCE!E2023) &gt;=0, REPT(" ",SOURCE!$Q$2-LEN(SOURCE!E2023)), "")&amp;
      SOURCE!F2023&amp;", "&amp; IF(SOURCE!$R$2-LEN(SOURCE!F2023) &gt;= 0, REPT(" ",SOURCE!$R$2-LEN(SOURCE!F2023)+2), "")&amp;"("&amp;
      SUBSTITUTE(TEXT(SOURCE!G2023,"??0"),"  ","")&amp;" &lt;&lt; TAM_MAX_BITS) |"&amp; IF(SOURCE!$S$2-3 &gt;= 0, REPT(" ",SOURCE!$S$2-5+4+1-1-LEN(SUBSTITUTE(SUBSTITUTE(TEXT(SOURCE!H2023,"????0"),"  ","")," ",""))), "")&amp;
      SUBSTITUTE(SUBSTITUTE(TEXT(SOURCE!H2023,"????0"),"  ","")," ","")&amp;","&amp; IF(SOURCE!$T$2-3 &gt;= 0, REPT(" ",SOURCE!$T$2-3-5), "")&amp;
      SOURCE!I2023&amp;" | "&amp; IF(SOURCE!$U$2-LEN(SOURCE!I2023) &gt;= 0, REPT(" ",SOURCE!$U$2-LEN(SOURCE!I2023)), "")&amp;
      SOURCE!J2023&amp;      IF(SOURCE!$V$2-LEN(SOURCE!J2023) &gt;= 0, REPT(" ",SOURCE!$V$2-LEN(SOURCE!J2023)), "")&amp;
  " | "&amp; SOURCE!K2023&amp;      IF(SOURCE!$X$2-LEN(SOURCE!K2023) &gt;= 0, REPT(" ",SOURCE!$X$2-LEN(SOURCE!K2023)), "")&amp;
      "},"&amp;IF(SOURCE!L2023&lt;&gt;"",""&amp;SOURCE!L2023,"")
 )
)
)</f>
        <v>/* 1975 */  { fnAngularModeJM,             amDegree,                    STD_RIGHT_DOUBLE_ANGLE "DEG",                  STD_RIGHT_DOUBLE_ANGLE "DEG",                  (0 &lt;&lt; TAM_MAX_BITS) |     0, CAT_FNCT | SLS_ENABLED   | US_ENABLED  },</v>
      </c>
    </row>
    <row r="2024" spans="1:1">
      <c r="A2024" s="168" t="str">
        <f>IF(AND(OR(SOURCE!A2024="",ISBLANK(SOURCE!A2024)),SOURCE!B2024&gt;0),IF(ISBLANK(SOURCE!C2024),"",SOURCE!C2024),
IF(SOURCE!B2024&lt;0,VLOOKUP(SOURCE!B2024,lookups!A$1:B$25,2,0),
  IF(ISBLANK(SOURCE!B2024),
    "",
    "/* "&amp;TEXT(SOURCE!B2024,"???0")&amp;" *"&amp;
      SOURCE!C2024&amp;", "&amp; IF(SOURCE!$O$2-LEN(SOURCE!C2024) &gt;= 0, REPT(" ",SOURCE!$O$2-LEN(SOURCE!C2024)), "")&amp;
      SOURCE!D2024&amp;", "&amp; IF(SOURCE!$P$2-LEN(SOURCE!D2024) &gt;= 0, REPT(" ",SOURCE!$P$2-LEN(SOURCE!D2024)), "")&amp;
      SOURCE!E2024&amp;", "&amp; IF(SOURCE!$Q$2-LEN(SOURCE!E2024) &gt;=0, REPT(" ",SOURCE!$Q$2-LEN(SOURCE!E2024)), "")&amp;
      SOURCE!F2024&amp;", "&amp; IF(SOURCE!$R$2-LEN(SOURCE!F2024) &gt;= 0, REPT(" ",SOURCE!$R$2-LEN(SOURCE!F2024)+2), "")&amp;"("&amp;
      SUBSTITUTE(TEXT(SOURCE!G2024,"??0"),"  ","")&amp;" &lt;&lt; TAM_MAX_BITS) |"&amp; IF(SOURCE!$S$2-3 &gt;= 0, REPT(" ",SOURCE!$S$2-5+4+1-1-LEN(SUBSTITUTE(SUBSTITUTE(TEXT(SOURCE!H2024,"????0"),"  ","")," ",""))), "")&amp;
      SUBSTITUTE(SUBSTITUTE(TEXT(SOURCE!H2024,"????0"),"  ","")," ","")&amp;","&amp; IF(SOURCE!$T$2-3 &gt;= 0, REPT(" ",SOURCE!$T$2-3-5), "")&amp;
      SOURCE!I2024&amp;" | "&amp; IF(SOURCE!$U$2-LEN(SOURCE!I2024) &gt;= 0, REPT(" ",SOURCE!$U$2-LEN(SOURCE!I2024)), "")&amp;
      SOURCE!J2024&amp;      IF(SOURCE!$V$2-LEN(SOURCE!J2024) &gt;= 0, REPT(" ",SOURCE!$V$2-LEN(SOURCE!J2024)), "")&amp;
  " | "&amp; SOURCE!K2024&amp;      IF(SOURCE!$X$2-LEN(SOURCE!K2024) &gt;= 0, REPT(" ",SOURCE!$X$2-LEN(SOURCE!K2024)), "")&amp;
      "},"&amp;IF(SOURCE!L2024&lt;&gt;"",""&amp;SOURCE!L2024,"")
 )
)
)</f>
        <v>/* 1976 */  { fnAngularModeJM,             amDMS,                       STD_RIGHT_DOUBLE_ANGLE "D.MS",                 STD_RIGHT_DOUBLE_ANGLE "d.ms",                 (0 &lt;&lt; TAM_MAX_BITS) |     0, CAT_FNCT | SLS_ENABLED   | US_ENABLED  },</v>
      </c>
    </row>
    <row r="2025" spans="1:1">
      <c r="A2025" s="168" t="str">
        <f>IF(AND(OR(SOURCE!A2025="",ISBLANK(SOURCE!A2025)),SOURCE!B2025&gt;0),IF(ISBLANK(SOURCE!C2025),"",SOURCE!C2025),
IF(SOURCE!B2025&lt;0,VLOOKUP(SOURCE!B2025,lookups!A$1:B$25,2,0),
  IF(ISBLANK(SOURCE!B2025),
    "",
    "/* "&amp;TEXT(SOURCE!B2025,"???0")&amp;" *"&amp;
      SOURCE!C2025&amp;", "&amp; IF(SOURCE!$O$2-LEN(SOURCE!C2025) &gt;= 0, REPT(" ",SOURCE!$O$2-LEN(SOURCE!C2025)), "")&amp;
      SOURCE!D2025&amp;", "&amp; IF(SOURCE!$P$2-LEN(SOURCE!D2025) &gt;= 0, REPT(" ",SOURCE!$P$2-LEN(SOURCE!D2025)), "")&amp;
      SOURCE!E2025&amp;", "&amp; IF(SOURCE!$Q$2-LEN(SOURCE!E2025) &gt;=0, REPT(" ",SOURCE!$Q$2-LEN(SOURCE!E2025)), "")&amp;
      SOURCE!F2025&amp;", "&amp; IF(SOURCE!$R$2-LEN(SOURCE!F2025) &gt;= 0, REPT(" ",SOURCE!$R$2-LEN(SOURCE!F2025)+2), "")&amp;"("&amp;
      SUBSTITUTE(TEXT(SOURCE!G2025,"??0"),"  ","")&amp;" &lt;&lt; TAM_MAX_BITS) |"&amp; IF(SOURCE!$S$2-3 &gt;= 0, REPT(" ",SOURCE!$S$2-5+4+1-1-LEN(SUBSTITUTE(SUBSTITUTE(TEXT(SOURCE!H2025,"????0"),"  ","")," ",""))), "")&amp;
      SUBSTITUTE(SUBSTITUTE(TEXT(SOURCE!H2025,"????0"),"  ","")," ","")&amp;","&amp; IF(SOURCE!$T$2-3 &gt;= 0, REPT(" ",SOURCE!$T$2-3-5), "")&amp;
      SOURCE!I2025&amp;" | "&amp; IF(SOURCE!$U$2-LEN(SOURCE!I2025) &gt;= 0, REPT(" ",SOURCE!$U$2-LEN(SOURCE!I2025)), "")&amp;
      SOURCE!J2025&amp;      IF(SOURCE!$V$2-LEN(SOURCE!J2025) &gt;= 0, REPT(" ",SOURCE!$V$2-LEN(SOURCE!J2025)), "")&amp;
  " | "&amp; SOURCE!K2025&amp;      IF(SOURCE!$X$2-LEN(SOURCE!K2025) &gt;= 0, REPT(" ",SOURCE!$X$2-LEN(SOURCE!K2025)), "")&amp;
      "},"&amp;IF(SOURCE!L2025&lt;&gt;"",""&amp;SOURCE!L2025,"")
 )
)
)</f>
        <v>/* 1977 */  { fnAngularModeJM,             amGrad,                      STD_RIGHT_DOUBLE_ANGLE "GRAD",                 STD_RIGHT_DOUBLE_ANGLE "GRAD",                 (0 &lt;&lt; TAM_MAX_BITS) |     0, CAT_FNCT | SLS_ENABLED   | US_ENABLED  },</v>
      </c>
    </row>
    <row r="2026" spans="1:1">
      <c r="A2026" s="168" t="str">
        <f>IF(AND(OR(SOURCE!A2026="",ISBLANK(SOURCE!A2026)),SOURCE!B2026&gt;0),IF(ISBLANK(SOURCE!C2026),"",SOURCE!C2026),
IF(SOURCE!B2026&lt;0,VLOOKUP(SOURCE!B2026,lookups!A$1:B$25,2,0),
  IF(ISBLANK(SOURCE!B2026),
    "",
    "/* "&amp;TEXT(SOURCE!B2026,"???0")&amp;" *"&amp;
      SOURCE!C2026&amp;", "&amp; IF(SOURCE!$O$2-LEN(SOURCE!C2026) &gt;= 0, REPT(" ",SOURCE!$O$2-LEN(SOURCE!C2026)), "")&amp;
      SOURCE!D2026&amp;", "&amp; IF(SOURCE!$P$2-LEN(SOURCE!D2026) &gt;= 0, REPT(" ",SOURCE!$P$2-LEN(SOURCE!D2026)), "")&amp;
      SOURCE!E2026&amp;", "&amp; IF(SOURCE!$Q$2-LEN(SOURCE!E2026) &gt;=0, REPT(" ",SOURCE!$Q$2-LEN(SOURCE!E2026)), "")&amp;
      SOURCE!F2026&amp;", "&amp; IF(SOURCE!$R$2-LEN(SOURCE!F2026) &gt;= 0, REPT(" ",SOURCE!$R$2-LEN(SOURCE!F2026)+2), "")&amp;"("&amp;
      SUBSTITUTE(TEXT(SOURCE!G2026,"??0"),"  ","")&amp;" &lt;&lt; TAM_MAX_BITS) |"&amp; IF(SOURCE!$S$2-3 &gt;= 0, REPT(" ",SOURCE!$S$2-5+4+1-1-LEN(SUBSTITUTE(SUBSTITUTE(TEXT(SOURCE!H2026,"????0"),"  ","")," ",""))), "")&amp;
      SUBSTITUTE(SUBSTITUTE(TEXT(SOURCE!H2026,"????0"),"  ","")," ","")&amp;","&amp; IF(SOURCE!$T$2-3 &gt;= 0, REPT(" ",SOURCE!$T$2-3-5), "")&amp;
      SOURCE!I2026&amp;" | "&amp; IF(SOURCE!$U$2-LEN(SOURCE!I2026) &gt;= 0, REPT(" ",SOURCE!$U$2-LEN(SOURCE!I2026)), "")&amp;
      SOURCE!J2026&amp;      IF(SOURCE!$V$2-LEN(SOURCE!J2026) &gt;= 0, REPT(" ",SOURCE!$V$2-LEN(SOURCE!J2026)), "")&amp;
  " | "&amp; SOURCE!K2026&amp;      IF(SOURCE!$X$2-LEN(SOURCE!K2026) &gt;= 0, REPT(" ",SOURCE!$X$2-LEN(SOURCE!K2026)), "")&amp;
      "},"&amp;IF(SOURCE!L2026&lt;&gt;"",""&amp;SOURCE!L2026,"")
 )
)
)</f>
        <v>/* 1978 */  { fnAngularModeJM,             amMultPi,                    STD_RIGHT_DOUBLE_ANGLE "MUL" STD_pi,           STD_RIGHT_DOUBLE_ANGLE "MUL" STD_pi,           (0 &lt;&lt; TAM_MAX_BITS) |     0, CAT_FNCT | SLS_ENABLED   | US_ENABLED  },</v>
      </c>
    </row>
    <row r="2027" spans="1:1">
      <c r="A2027" s="168" t="str">
        <f>IF(AND(OR(SOURCE!A2027="",ISBLANK(SOURCE!A2027)),SOURCE!B2027&gt;0),IF(ISBLANK(SOURCE!C2027),"",SOURCE!C2027),
IF(SOURCE!B2027&lt;0,VLOOKUP(SOURCE!B2027,lookups!A$1:B$25,2,0),
  IF(ISBLANK(SOURCE!B2027),
    "",
    "/* "&amp;TEXT(SOURCE!B2027,"???0")&amp;" *"&amp;
      SOURCE!C2027&amp;", "&amp; IF(SOURCE!$O$2-LEN(SOURCE!C2027) &gt;= 0, REPT(" ",SOURCE!$O$2-LEN(SOURCE!C2027)), "")&amp;
      SOURCE!D2027&amp;", "&amp; IF(SOURCE!$P$2-LEN(SOURCE!D2027) &gt;= 0, REPT(" ",SOURCE!$P$2-LEN(SOURCE!D2027)), "")&amp;
      SOURCE!E2027&amp;", "&amp; IF(SOURCE!$Q$2-LEN(SOURCE!E2027) &gt;=0, REPT(" ",SOURCE!$Q$2-LEN(SOURCE!E2027)), "")&amp;
      SOURCE!F2027&amp;", "&amp; IF(SOURCE!$R$2-LEN(SOURCE!F2027) &gt;= 0, REPT(" ",SOURCE!$R$2-LEN(SOURCE!F2027)+2), "")&amp;"("&amp;
      SUBSTITUTE(TEXT(SOURCE!G2027,"??0"),"  ","")&amp;" &lt;&lt; TAM_MAX_BITS) |"&amp; IF(SOURCE!$S$2-3 &gt;= 0, REPT(" ",SOURCE!$S$2-5+4+1-1-LEN(SUBSTITUTE(SUBSTITUTE(TEXT(SOURCE!H2027,"????0"),"  ","")," ",""))), "")&amp;
      SUBSTITUTE(SUBSTITUTE(TEXT(SOURCE!H2027,"????0"),"  ","")," ","")&amp;","&amp; IF(SOURCE!$T$2-3 &gt;= 0, REPT(" ",SOURCE!$T$2-3-5), "")&amp;
      SOURCE!I2027&amp;" | "&amp; IF(SOURCE!$U$2-LEN(SOURCE!I2027) &gt;= 0, REPT(" ",SOURCE!$U$2-LEN(SOURCE!I2027)), "")&amp;
      SOURCE!J2027&amp;      IF(SOURCE!$V$2-LEN(SOURCE!J2027) &gt;= 0, REPT(" ",SOURCE!$V$2-LEN(SOURCE!J2027)), "")&amp;
  " | "&amp; SOURCE!K2027&amp;      IF(SOURCE!$X$2-LEN(SOURCE!K2027) &gt;= 0, REPT(" ",SOURCE!$X$2-LEN(SOURCE!K2027)), "")&amp;
      "},"&amp;IF(SOURCE!L2027&lt;&gt;"",""&amp;SOURCE!L2027,"")
 )
)
)</f>
        <v>/* 1979 */  { fnAngularModeJM,             amRadian,                    STD_RIGHT_DOUBLE_ANGLE "RAD",                  STD_RIGHT_DOUBLE_ANGLE "RAD",                  (0 &lt;&lt; TAM_MAX_BITS) |     0, CAT_FNCT | SLS_ENABLED   | US_ENABLED  },</v>
      </c>
    </row>
    <row r="2028" spans="1:1">
      <c r="A2028" s="168" t="str">
        <f>IF(AND(OR(SOURCE!A2028="",ISBLANK(SOURCE!A2028)),SOURCE!B2028&gt;0),IF(ISBLANK(SOURCE!C2028),"",SOURCE!C2028),
IF(SOURCE!B2028&lt;0,VLOOKUP(SOURCE!B2028,lookups!A$1:B$25,2,0),
  IF(ISBLANK(SOURCE!B2028),
    "",
    "/* "&amp;TEXT(SOURCE!B2028,"???0")&amp;" *"&amp;
      SOURCE!C2028&amp;", "&amp; IF(SOURCE!$O$2-LEN(SOURCE!C2028) &gt;= 0, REPT(" ",SOURCE!$O$2-LEN(SOURCE!C2028)), "")&amp;
      SOURCE!D2028&amp;", "&amp; IF(SOURCE!$P$2-LEN(SOURCE!D2028) &gt;= 0, REPT(" ",SOURCE!$P$2-LEN(SOURCE!D2028)), "")&amp;
      SOURCE!E2028&amp;", "&amp; IF(SOURCE!$Q$2-LEN(SOURCE!E2028) &gt;=0, REPT(" ",SOURCE!$Q$2-LEN(SOURCE!E2028)), "")&amp;
      SOURCE!F2028&amp;", "&amp; IF(SOURCE!$R$2-LEN(SOURCE!F2028) &gt;= 0, REPT(" ",SOURCE!$R$2-LEN(SOURCE!F2028)+2), "")&amp;"("&amp;
      SUBSTITUTE(TEXT(SOURCE!G2028,"??0"),"  ","")&amp;" &lt;&lt; TAM_MAX_BITS) |"&amp; IF(SOURCE!$S$2-3 &gt;= 0, REPT(" ",SOURCE!$S$2-5+4+1-1-LEN(SUBSTITUTE(SUBSTITUTE(TEXT(SOURCE!H2028,"????0"),"  ","")," ",""))), "")&amp;
      SUBSTITUTE(SUBSTITUTE(TEXT(SOURCE!H2028,"????0"),"  ","")," ","")&amp;","&amp; IF(SOURCE!$T$2-3 &gt;= 0, REPT(" ",SOURCE!$T$2-3-5), "")&amp;
      SOURCE!I2028&amp;" | "&amp; IF(SOURCE!$U$2-LEN(SOURCE!I2028) &gt;= 0, REPT(" ",SOURCE!$U$2-LEN(SOURCE!I2028)), "")&amp;
      SOURCE!J2028&amp;      IF(SOURCE!$V$2-LEN(SOURCE!J2028) &gt;= 0, REPT(" ",SOURCE!$V$2-LEN(SOURCE!J2028)), "")&amp;
  " | "&amp; SOURCE!K2028&amp;      IF(SOURCE!$X$2-LEN(SOURCE!K2028) &gt;= 0, REPT(" ",SOURCE!$X$2-LEN(SOURCE!K2028)), "")&amp;
      "},"&amp;IF(SOURCE!L2028&lt;&gt;"",""&amp;SOURCE!L2028,"")
 )
)
)</f>
        <v>/* 1980 */  { fnAngularModeJM,             TM_HMS,                      STD_RIGHT_DOUBLE_ANGLE "H.MS",                 STD_RIGHT_DOUBLE_ANGLE "h.ms",                 (0 &lt;&lt; TAM_MAX_BITS) |     0, CAT_FNCT | SLS_ENABLED   | US_ENABLED  },</v>
      </c>
    </row>
    <row r="2029" spans="1:1">
      <c r="A2029" s="168" t="str">
        <f>IF(AND(OR(SOURCE!A2029="",ISBLANK(SOURCE!A2029)),SOURCE!B2029&gt;0),IF(ISBLANK(SOURCE!C2029),"",SOURCE!C2029),
IF(SOURCE!B2029&lt;0,VLOOKUP(SOURCE!B2029,lookups!A$1:B$25,2,0),
  IF(ISBLANK(SOURCE!B2029),
    "",
    "/* "&amp;TEXT(SOURCE!B2029,"???0")&amp;" *"&amp;
      SOURCE!C2029&amp;", "&amp; IF(SOURCE!$O$2-LEN(SOURCE!C2029) &gt;= 0, REPT(" ",SOURCE!$O$2-LEN(SOURCE!C2029)), "")&amp;
      SOURCE!D2029&amp;", "&amp; IF(SOURCE!$P$2-LEN(SOURCE!D2029) &gt;= 0, REPT(" ",SOURCE!$P$2-LEN(SOURCE!D2029)), "")&amp;
      SOURCE!E2029&amp;", "&amp; IF(SOURCE!$Q$2-LEN(SOURCE!E2029) &gt;=0, REPT(" ",SOURCE!$Q$2-LEN(SOURCE!E2029)), "")&amp;
      SOURCE!F2029&amp;", "&amp; IF(SOURCE!$R$2-LEN(SOURCE!F2029) &gt;= 0, REPT(" ",SOURCE!$R$2-LEN(SOURCE!F2029)+2), "")&amp;"("&amp;
      SUBSTITUTE(TEXT(SOURCE!G2029,"??0"),"  ","")&amp;" &lt;&lt; TAM_MAX_BITS) |"&amp; IF(SOURCE!$S$2-3 &gt;= 0, REPT(" ",SOURCE!$S$2-5+4+1-1-LEN(SUBSTITUTE(SUBSTITUTE(TEXT(SOURCE!H2029,"????0"),"  ","")," ",""))), "")&amp;
      SUBSTITUTE(SUBSTITUTE(TEXT(SOURCE!H2029,"????0"),"  ","")," ","")&amp;","&amp; IF(SOURCE!$T$2-3 &gt;= 0, REPT(" ",SOURCE!$T$2-3-5), "")&amp;
      SOURCE!I2029&amp;" | "&amp; IF(SOURCE!$U$2-LEN(SOURCE!I2029) &gt;= 0, REPT(" ",SOURCE!$U$2-LEN(SOURCE!I2029)), "")&amp;
      SOURCE!J2029&amp;      IF(SOURCE!$V$2-LEN(SOURCE!J2029) &gt;= 0, REPT(" ",SOURCE!$V$2-LEN(SOURCE!J2029)), "")&amp;
  " | "&amp; SOURCE!K2029&amp;      IF(SOURCE!$X$2-LEN(SOURCE!K2029) &gt;= 0, REPT(" ",SOURCE!$X$2-LEN(SOURCE!K2029)), "")&amp;
      "},"&amp;IF(SOURCE!L2029&lt;&gt;"",""&amp;SOURCE!L2029,"")
 )
)
)</f>
        <v>/* 1981 */  { fnJMUSERmode,                256+0,                       "",                                            "USER_PRIM00U",                                (0 &lt;&lt; TAM_MAX_BITS) |     0, CAT_NONE | SLS_ENABLED   | US_UNCHANGED},//JM User mode (Will remove later - reserved)</v>
      </c>
    </row>
    <row r="2030" spans="1:1">
      <c r="A2030" s="168" t="str">
        <f>IF(AND(OR(SOURCE!A2030="",ISBLANK(SOURCE!A2030)),SOURCE!B2030&gt;0),IF(ISBLANK(SOURCE!C2030),"",SOURCE!C2030),
IF(SOURCE!B2030&lt;0,VLOOKUP(SOURCE!B2030,lookups!A$1:B$25,2,0),
  IF(ISBLANK(SOURCE!B2030),
    "",
    "/* "&amp;TEXT(SOURCE!B2030,"???0")&amp;" *"&amp;
      SOURCE!C2030&amp;", "&amp; IF(SOURCE!$O$2-LEN(SOURCE!C2030) &gt;= 0, REPT(" ",SOURCE!$O$2-LEN(SOURCE!C2030)), "")&amp;
      SOURCE!D2030&amp;", "&amp; IF(SOURCE!$P$2-LEN(SOURCE!D2030) &gt;= 0, REPT(" ",SOURCE!$P$2-LEN(SOURCE!D2030)), "")&amp;
      SOURCE!E2030&amp;", "&amp; IF(SOURCE!$Q$2-LEN(SOURCE!E2030) &gt;=0, REPT(" ",SOURCE!$Q$2-LEN(SOURCE!E2030)), "")&amp;
      SOURCE!F2030&amp;", "&amp; IF(SOURCE!$R$2-LEN(SOURCE!F2030) &gt;= 0, REPT(" ",SOURCE!$R$2-LEN(SOURCE!F2030)+2), "")&amp;"("&amp;
      SUBSTITUTE(TEXT(SOURCE!G2030,"??0"),"  ","")&amp;" &lt;&lt; TAM_MAX_BITS) |"&amp; IF(SOURCE!$S$2-3 &gt;= 0, REPT(" ",SOURCE!$S$2-5+4+1-1-LEN(SUBSTITUTE(SUBSTITUTE(TEXT(SOURCE!H2030,"????0"),"  ","")," ",""))), "")&amp;
      SUBSTITUTE(SUBSTITUTE(TEXT(SOURCE!H2030,"????0"),"  ","")," ","")&amp;","&amp; IF(SOURCE!$T$2-3 &gt;= 0, REPT(" ",SOURCE!$T$2-3-5), "")&amp;
      SOURCE!I2030&amp;" | "&amp; IF(SOURCE!$U$2-LEN(SOURCE!I2030) &gt;= 0, REPT(" ",SOURCE!$U$2-LEN(SOURCE!I2030)), "")&amp;
      SOURCE!J2030&amp;      IF(SOURCE!$V$2-LEN(SOURCE!J2030) &gt;= 0, REPT(" ",SOURCE!$V$2-LEN(SOURCE!J2030)), "")&amp;
  " | "&amp; SOURCE!K2030&amp;      IF(SOURCE!$X$2-LEN(SOURCE!K2030) &gt;= 0, REPT(" ",SOURCE!$X$2-LEN(SOURCE!K2030)), "")&amp;
      "},"&amp;IF(SOURCE!L2030&lt;&gt;"",""&amp;SOURCE!L2030,"")
 )
)
)</f>
        <v>/* 1982 */  { fnJMUSERmode_f,              256+0,                       "",                                            "USER_SFTf00U",                                (0 &lt;&lt; TAM_MAX_BITS) |     0, CAT_NONE | SLS_ENABLED   | US_UNCHANGED},//JM User mode (Will remove later - reserved)</v>
      </c>
    </row>
    <row r="2031" spans="1:1">
      <c r="A2031" s="168" t="str">
        <f>IF(AND(OR(SOURCE!A2031="",ISBLANK(SOURCE!A2031)),SOURCE!B2031&gt;0),IF(ISBLANK(SOURCE!C2031),"",SOURCE!C2031),
IF(SOURCE!B2031&lt;0,VLOOKUP(SOURCE!B2031,lookups!A$1:B$25,2,0),
  IF(ISBLANK(SOURCE!B2031),
    "",
    "/* "&amp;TEXT(SOURCE!B2031,"???0")&amp;" *"&amp;
      SOURCE!C2031&amp;", "&amp; IF(SOURCE!$O$2-LEN(SOURCE!C2031) &gt;= 0, REPT(" ",SOURCE!$O$2-LEN(SOURCE!C2031)), "")&amp;
      SOURCE!D2031&amp;", "&amp; IF(SOURCE!$P$2-LEN(SOURCE!D2031) &gt;= 0, REPT(" ",SOURCE!$P$2-LEN(SOURCE!D2031)), "")&amp;
      SOURCE!E2031&amp;", "&amp; IF(SOURCE!$Q$2-LEN(SOURCE!E2031) &gt;=0, REPT(" ",SOURCE!$Q$2-LEN(SOURCE!E2031)), "")&amp;
      SOURCE!F2031&amp;", "&amp; IF(SOURCE!$R$2-LEN(SOURCE!F2031) &gt;= 0, REPT(" ",SOURCE!$R$2-LEN(SOURCE!F2031)+2), "")&amp;"("&amp;
      SUBSTITUTE(TEXT(SOURCE!G2031,"??0"),"  ","")&amp;" &lt;&lt; TAM_MAX_BITS) |"&amp; IF(SOURCE!$S$2-3 &gt;= 0, REPT(" ",SOURCE!$S$2-5+4+1-1-LEN(SUBSTITUTE(SUBSTITUTE(TEXT(SOURCE!H2031,"????0"),"  ","")," ",""))), "")&amp;
      SUBSTITUTE(SUBSTITUTE(TEXT(SOURCE!H2031,"????0"),"  ","")," ","")&amp;","&amp; IF(SOURCE!$T$2-3 &gt;= 0, REPT(" ",SOURCE!$T$2-3-5), "")&amp;
      SOURCE!I2031&amp;" | "&amp; IF(SOURCE!$U$2-LEN(SOURCE!I2031) &gt;= 0, REPT(" ",SOURCE!$U$2-LEN(SOURCE!I2031)), "")&amp;
      SOURCE!J2031&amp;      IF(SOURCE!$V$2-LEN(SOURCE!J2031) &gt;= 0, REPT(" ",SOURCE!$V$2-LEN(SOURCE!J2031)), "")&amp;
  " | "&amp; SOURCE!K2031&amp;      IF(SOURCE!$X$2-LEN(SOURCE!K2031) &gt;= 0, REPT(" ",SOURCE!$X$2-LEN(SOURCE!K2031)), "")&amp;
      "},"&amp;IF(SOURCE!L2031&lt;&gt;"",""&amp;SOURCE!L2031,"")
 )
)
)</f>
        <v>/* 1983 */  { fnJMUSERmode_g,              256+0,                       "",                                            "USER_SFTg00U",                                (0 &lt;&lt; TAM_MAX_BITS) |     0, CAT_NONE | SLS_ENABLED   | US_UNCHANGED},//JM User mode (Will remove later - reserved)</v>
      </c>
    </row>
    <row r="2032" spans="1:1">
      <c r="A2032" s="168" t="str">
        <f>IF(AND(OR(SOURCE!A2032="",ISBLANK(SOURCE!A2032)),SOURCE!B2032&gt;0),IF(ISBLANK(SOURCE!C2032),"",SOURCE!C2032),
IF(SOURCE!B2032&lt;0,VLOOKUP(SOURCE!B2032,lookups!A$1:B$25,2,0),
  IF(ISBLANK(SOURCE!B2032),
    "",
    "/* "&amp;TEXT(SOURCE!B2032,"???0")&amp;" *"&amp;
      SOURCE!C2032&amp;", "&amp; IF(SOURCE!$O$2-LEN(SOURCE!C2032) &gt;= 0, REPT(" ",SOURCE!$O$2-LEN(SOURCE!C2032)), "")&amp;
      SOURCE!D2032&amp;", "&amp; IF(SOURCE!$P$2-LEN(SOURCE!D2032) &gt;= 0, REPT(" ",SOURCE!$P$2-LEN(SOURCE!D2032)), "")&amp;
      SOURCE!E2032&amp;", "&amp; IF(SOURCE!$Q$2-LEN(SOURCE!E2032) &gt;=0, REPT(" ",SOURCE!$Q$2-LEN(SOURCE!E2032)), "")&amp;
      SOURCE!F2032&amp;", "&amp; IF(SOURCE!$R$2-LEN(SOURCE!F2032) &gt;= 0, REPT(" ",SOURCE!$R$2-LEN(SOURCE!F2032)+2), "")&amp;"("&amp;
      SUBSTITUTE(TEXT(SOURCE!G2032,"??0"),"  ","")&amp;" &lt;&lt; TAM_MAX_BITS) |"&amp; IF(SOURCE!$S$2-3 &gt;= 0, REPT(" ",SOURCE!$S$2-5+4+1-1-LEN(SUBSTITUTE(SUBSTITUTE(TEXT(SOURCE!H2032,"????0"),"  ","")," ",""))), "")&amp;
      SUBSTITUTE(SUBSTITUTE(TEXT(SOURCE!H2032,"????0"),"  ","")," ","")&amp;","&amp; IF(SOURCE!$T$2-3 &gt;= 0, REPT(" ",SOURCE!$T$2-3-5), "")&amp;
      SOURCE!I2032&amp;" | "&amp; IF(SOURCE!$U$2-LEN(SOURCE!I2032) &gt;= 0, REPT(" ",SOURCE!$U$2-LEN(SOURCE!I2032)), "")&amp;
      SOURCE!J2032&amp;      IF(SOURCE!$V$2-LEN(SOURCE!J2032) &gt;= 0, REPT(" ",SOURCE!$V$2-LEN(SOURCE!J2032)), "")&amp;
  " | "&amp; SOURCE!K2032&amp;      IF(SOURCE!$X$2-LEN(SOURCE!K2032) &gt;= 0, REPT(" ",SOURCE!$X$2-LEN(SOURCE!K2032)), "")&amp;
      "},"&amp;IF(SOURCE!L2032&lt;&gt;"",""&amp;SOURCE!L2032,"")
 )
)
)</f>
        <v>/* 1984 */  { fnJMUSERmode,                256+1,                       "",                                            "USER_PRIM01U",                                (0 &lt;&lt; TAM_MAX_BITS) |     0, CAT_NONE | SLS_ENABLED   | US_UNCHANGED},//JM User mode (Will remove later - reserved)</v>
      </c>
    </row>
    <row r="2033" spans="1:1">
      <c r="A2033" s="168" t="str">
        <f>IF(AND(OR(SOURCE!A2033="",ISBLANK(SOURCE!A2033)),SOURCE!B2033&gt;0),IF(ISBLANK(SOURCE!C2033),"",SOURCE!C2033),
IF(SOURCE!B2033&lt;0,VLOOKUP(SOURCE!B2033,lookups!A$1:B$25,2,0),
  IF(ISBLANK(SOURCE!B2033),
    "",
    "/* "&amp;TEXT(SOURCE!B2033,"???0")&amp;" *"&amp;
      SOURCE!C2033&amp;", "&amp; IF(SOURCE!$O$2-LEN(SOURCE!C2033) &gt;= 0, REPT(" ",SOURCE!$O$2-LEN(SOURCE!C2033)), "")&amp;
      SOURCE!D2033&amp;", "&amp; IF(SOURCE!$P$2-LEN(SOURCE!D2033) &gt;= 0, REPT(" ",SOURCE!$P$2-LEN(SOURCE!D2033)), "")&amp;
      SOURCE!E2033&amp;", "&amp; IF(SOURCE!$Q$2-LEN(SOURCE!E2033) &gt;=0, REPT(" ",SOURCE!$Q$2-LEN(SOURCE!E2033)), "")&amp;
      SOURCE!F2033&amp;", "&amp; IF(SOURCE!$R$2-LEN(SOURCE!F2033) &gt;= 0, REPT(" ",SOURCE!$R$2-LEN(SOURCE!F2033)+2), "")&amp;"("&amp;
      SUBSTITUTE(TEXT(SOURCE!G2033,"??0"),"  ","")&amp;" &lt;&lt; TAM_MAX_BITS) |"&amp; IF(SOURCE!$S$2-3 &gt;= 0, REPT(" ",SOURCE!$S$2-5+4+1-1-LEN(SUBSTITUTE(SUBSTITUTE(TEXT(SOURCE!H2033,"????0"),"  ","")," ",""))), "")&amp;
      SUBSTITUTE(SUBSTITUTE(TEXT(SOURCE!H2033,"????0"),"  ","")," ","")&amp;","&amp; IF(SOURCE!$T$2-3 &gt;= 0, REPT(" ",SOURCE!$T$2-3-5), "")&amp;
      SOURCE!I2033&amp;" | "&amp; IF(SOURCE!$U$2-LEN(SOURCE!I2033) &gt;= 0, REPT(" ",SOURCE!$U$2-LEN(SOURCE!I2033)), "")&amp;
      SOURCE!J2033&amp;      IF(SOURCE!$V$2-LEN(SOURCE!J2033) &gt;= 0, REPT(" ",SOURCE!$V$2-LEN(SOURCE!J2033)), "")&amp;
  " | "&amp; SOURCE!K2033&amp;      IF(SOURCE!$X$2-LEN(SOURCE!K2033) &gt;= 0, REPT(" ",SOURCE!$X$2-LEN(SOURCE!K2033)), "")&amp;
      "},"&amp;IF(SOURCE!L2033&lt;&gt;"",""&amp;SOURCE!L2033,"")
 )
)
)</f>
        <v>/* 1985 */  { fnJMUSERmode_f,              256+1,                       "",                                            "USER_SFTf01U",                                (0 &lt;&lt; TAM_MAX_BITS) |     0, CAT_NONE | SLS_ENABLED   | US_UNCHANGED},//JM User mode (Will remove later - reserved)</v>
      </c>
    </row>
    <row r="2034" spans="1:1">
      <c r="A2034" s="168" t="str">
        <f>IF(AND(OR(SOURCE!A2034="",ISBLANK(SOURCE!A2034)),SOURCE!B2034&gt;0),IF(ISBLANK(SOURCE!C2034),"",SOURCE!C2034),
IF(SOURCE!B2034&lt;0,VLOOKUP(SOURCE!B2034,lookups!A$1:B$25,2,0),
  IF(ISBLANK(SOURCE!B2034),
    "",
    "/* "&amp;TEXT(SOURCE!B2034,"???0")&amp;" *"&amp;
      SOURCE!C2034&amp;", "&amp; IF(SOURCE!$O$2-LEN(SOURCE!C2034) &gt;= 0, REPT(" ",SOURCE!$O$2-LEN(SOURCE!C2034)), "")&amp;
      SOURCE!D2034&amp;", "&amp; IF(SOURCE!$P$2-LEN(SOURCE!D2034) &gt;= 0, REPT(" ",SOURCE!$P$2-LEN(SOURCE!D2034)), "")&amp;
      SOURCE!E2034&amp;", "&amp; IF(SOURCE!$Q$2-LEN(SOURCE!E2034) &gt;=0, REPT(" ",SOURCE!$Q$2-LEN(SOURCE!E2034)), "")&amp;
      SOURCE!F2034&amp;", "&amp; IF(SOURCE!$R$2-LEN(SOURCE!F2034) &gt;= 0, REPT(" ",SOURCE!$R$2-LEN(SOURCE!F2034)+2), "")&amp;"("&amp;
      SUBSTITUTE(TEXT(SOURCE!G2034,"??0"),"  ","")&amp;" &lt;&lt; TAM_MAX_BITS) |"&amp; IF(SOURCE!$S$2-3 &gt;= 0, REPT(" ",SOURCE!$S$2-5+4+1-1-LEN(SUBSTITUTE(SUBSTITUTE(TEXT(SOURCE!H2034,"????0"),"  ","")," ",""))), "")&amp;
      SUBSTITUTE(SUBSTITUTE(TEXT(SOURCE!H2034,"????0"),"  ","")," ","")&amp;","&amp; IF(SOURCE!$T$2-3 &gt;= 0, REPT(" ",SOURCE!$T$2-3-5), "")&amp;
      SOURCE!I2034&amp;" | "&amp; IF(SOURCE!$U$2-LEN(SOURCE!I2034) &gt;= 0, REPT(" ",SOURCE!$U$2-LEN(SOURCE!I2034)), "")&amp;
      SOURCE!J2034&amp;      IF(SOURCE!$V$2-LEN(SOURCE!J2034) &gt;= 0, REPT(" ",SOURCE!$V$2-LEN(SOURCE!J2034)), "")&amp;
  " | "&amp; SOURCE!K2034&amp;      IF(SOURCE!$X$2-LEN(SOURCE!K2034) &gt;= 0, REPT(" ",SOURCE!$X$2-LEN(SOURCE!K2034)), "")&amp;
      "},"&amp;IF(SOURCE!L2034&lt;&gt;"",""&amp;SOURCE!L2034,"")
 )
)
)</f>
        <v>/* 1986 */  { fnJMUSERmode_g,              256+1,                       "",                                            "USER_SFTg01U",                                (0 &lt;&lt; TAM_MAX_BITS) |     0, CAT_NONE | SLS_ENABLED   | US_UNCHANGED},//JM User mode (Will remove later - reserved)</v>
      </c>
    </row>
    <row r="2035" spans="1:1">
      <c r="A2035" s="168" t="str">
        <f>IF(AND(OR(SOURCE!A2035="",ISBLANK(SOURCE!A2035)),SOURCE!B2035&gt;0),IF(ISBLANK(SOURCE!C2035),"",SOURCE!C2035),
IF(SOURCE!B2035&lt;0,VLOOKUP(SOURCE!B2035,lookups!A$1:B$25,2,0),
  IF(ISBLANK(SOURCE!B2035),
    "",
    "/* "&amp;TEXT(SOURCE!B2035,"???0")&amp;" *"&amp;
      SOURCE!C2035&amp;", "&amp; IF(SOURCE!$O$2-LEN(SOURCE!C2035) &gt;= 0, REPT(" ",SOURCE!$O$2-LEN(SOURCE!C2035)), "")&amp;
      SOURCE!D2035&amp;", "&amp; IF(SOURCE!$P$2-LEN(SOURCE!D2035) &gt;= 0, REPT(" ",SOURCE!$P$2-LEN(SOURCE!D2035)), "")&amp;
      SOURCE!E2035&amp;", "&amp; IF(SOURCE!$Q$2-LEN(SOURCE!E2035) &gt;=0, REPT(" ",SOURCE!$Q$2-LEN(SOURCE!E2035)), "")&amp;
      SOURCE!F2035&amp;", "&amp; IF(SOURCE!$R$2-LEN(SOURCE!F2035) &gt;= 0, REPT(" ",SOURCE!$R$2-LEN(SOURCE!F2035)+2), "")&amp;"("&amp;
      SUBSTITUTE(TEXT(SOURCE!G2035,"??0"),"  ","")&amp;" &lt;&lt; TAM_MAX_BITS) |"&amp; IF(SOURCE!$S$2-3 &gt;= 0, REPT(" ",SOURCE!$S$2-5+4+1-1-LEN(SUBSTITUTE(SUBSTITUTE(TEXT(SOURCE!H2035,"????0"),"  ","")," ",""))), "")&amp;
      SUBSTITUTE(SUBSTITUTE(TEXT(SOURCE!H2035,"????0"),"  ","")," ","")&amp;","&amp; IF(SOURCE!$T$2-3 &gt;= 0, REPT(" ",SOURCE!$T$2-3-5), "")&amp;
      SOURCE!I2035&amp;" | "&amp; IF(SOURCE!$U$2-LEN(SOURCE!I2035) &gt;= 0, REPT(" ",SOURCE!$U$2-LEN(SOURCE!I2035)), "")&amp;
      SOURCE!J2035&amp;      IF(SOURCE!$V$2-LEN(SOURCE!J2035) &gt;= 0, REPT(" ",SOURCE!$V$2-LEN(SOURCE!J2035)), "")&amp;
  " | "&amp; SOURCE!K2035&amp;      IF(SOURCE!$X$2-LEN(SOURCE!K2035) &gt;= 0, REPT(" ",SOURCE!$X$2-LEN(SOURCE!K2035)), "")&amp;
      "},"&amp;IF(SOURCE!L2035&lt;&gt;"",""&amp;SOURCE!L2035,"")
 )
)
)</f>
        <v>/* 1987 */  { fnJMUSERmode,                256+2,                       "",                                            "USER_PRIM02U",                                (0 &lt;&lt; TAM_MAX_BITS) |     0, CAT_NONE | SLS_ENABLED   | US_UNCHANGED},//JM User mode (Will remove later - reserved)</v>
      </c>
    </row>
    <row r="2036" spans="1:1">
      <c r="A2036" s="168" t="str">
        <f>IF(AND(OR(SOURCE!A2036="",ISBLANK(SOURCE!A2036)),SOURCE!B2036&gt;0),IF(ISBLANK(SOURCE!C2036),"",SOURCE!C2036),
IF(SOURCE!B2036&lt;0,VLOOKUP(SOURCE!B2036,lookups!A$1:B$25,2,0),
  IF(ISBLANK(SOURCE!B2036),
    "",
    "/* "&amp;TEXT(SOURCE!B2036,"???0")&amp;" *"&amp;
      SOURCE!C2036&amp;", "&amp; IF(SOURCE!$O$2-LEN(SOURCE!C2036) &gt;= 0, REPT(" ",SOURCE!$O$2-LEN(SOURCE!C2036)), "")&amp;
      SOURCE!D2036&amp;", "&amp; IF(SOURCE!$P$2-LEN(SOURCE!D2036) &gt;= 0, REPT(" ",SOURCE!$P$2-LEN(SOURCE!D2036)), "")&amp;
      SOURCE!E2036&amp;", "&amp; IF(SOURCE!$Q$2-LEN(SOURCE!E2036) &gt;=0, REPT(" ",SOURCE!$Q$2-LEN(SOURCE!E2036)), "")&amp;
      SOURCE!F2036&amp;", "&amp; IF(SOURCE!$R$2-LEN(SOURCE!F2036) &gt;= 0, REPT(" ",SOURCE!$R$2-LEN(SOURCE!F2036)+2), "")&amp;"("&amp;
      SUBSTITUTE(TEXT(SOURCE!G2036,"??0"),"  ","")&amp;" &lt;&lt; TAM_MAX_BITS) |"&amp; IF(SOURCE!$S$2-3 &gt;= 0, REPT(" ",SOURCE!$S$2-5+4+1-1-LEN(SUBSTITUTE(SUBSTITUTE(TEXT(SOURCE!H2036,"????0"),"  ","")," ",""))), "")&amp;
      SUBSTITUTE(SUBSTITUTE(TEXT(SOURCE!H2036,"????0"),"  ","")," ","")&amp;","&amp; IF(SOURCE!$T$2-3 &gt;= 0, REPT(" ",SOURCE!$T$2-3-5), "")&amp;
      SOURCE!I2036&amp;" | "&amp; IF(SOURCE!$U$2-LEN(SOURCE!I2036) &gt;= 0, REPT(" ",SOURCE!$U$2-LEN(SOURCE!I2036)), "")&amp;
      SOURCE!J2036&amp;      IF(SOURCE!$V$2-LEN(SOURCE!J2036) &gt;= 0, REPT(" ",SOURCE!$V$2-LEN(SOURCE!J2036)), "")&amp;
  " | "&amp; SOURCE!K2036&amp;      IF(SOURCE!$X$2-LEN(SOURCE!K2036) &gt;= 0, REPT(" ",SOURCE!$X$2-LEN(SOURCE!K2036)), "")&amp;
      "},"&amp;IF(SOURCE!L2036&lt;&gt;"",""&amp;SOURCE!L2036,"")
 )
)
)</f>
        <v>/* 1988 */  { fnJMUSERmode_f,              256+2,                       "",                                            "USER_SFTf02U",                                (0 &lt;&lt; TAM_MAX_BITS) |     0, CAT_NONE | SLS_ENABLED   | US_UNCHANGED},//JM User mode (Will remove later - reserved)</v>
      </c>
    </row>
    <row r="2037" spans="1:1">
      <c r="A2037" s="168" t="str">
        <f>IF(AND(OR(SOURCE!A2037="",ISBLANK(SOURCE!A2037)),SOURCE!B2037&gt;0),IF(ISBLANK(SOURCE!C2037),"",SOURCE!C2037),
IF(SOURCE!B2037&lt;0,VLOOKUP(SOURCE!B2037,lookups!A$1:B$25,2,0),
  IF(ISBLANK(SOURCE!B2037),
    "",
    "/* "&amp;TEXT(SOURCE!B2037,"???0")&amp;" *"&amp;
      SOURCE!C2037&amp;", "&amp; IF(SOURCE!$O$2-LEN(SOURCE!C2037) &gt;= 0, REPT(" ",SOURCE!$O$2-LEN(SOURCE!C2037)), "")&amp;
      SOURCE!D2037&amp;", "&amp; IF(SOURCE!$P$2-LEN(SOURCE!D2037) &gt;= 0, REPT(" ",SOURCE!$P$2-LEN(SOURCE!D2037)), "")&amp;
      SOURCE!E2037&amp;", "&amp; IF(SOURCE!$Q$2-LEN(SOURCE!E2037) &gt;=0, REPT(" ",SOURCE!$Q$2-LEN(SOURCE!E2037)), "")&amp;
      SOURCE!F2037&amp;", "&amp; IF(SOURCE!$R$2-LEN(SOURCE!F2037) &gt;= 0, REPT(" ",SOURCE!$R$2-LEN(SOURCE!F2037)+2), "")&amp;"("&amp;
      SUBSTITUTE(TEXT(SOURCE!G2037,"??0"),"  ","")&amp;" &lt;&lt; TAM_MAX_BITS) |"&amp; IF(SOURCE!$S$2-3 &gt;= 0, REPT(" ",SOURCE!$S$2-5+4+1-1-LEN(SUBSTITUTE(SUBSTITUTE(TEXT(SOURCE!H2037,"????0"),"  ","")," ",""))), "")&amp;
      SUBSTITUTE(SUBSTITUTE(TEXT(SOURCE!H2037,"????0"),"  ","")," ","")&amp;","&amp; IF(SOURCE!$T$2-3 &gt;= 0, REPT(" ",SOURCE!$T$2-3-5), "")&amp;
      SOURCE!I2037&amp;" | "&amp; IF(SOURCE!$U$2-LEN(SOURCE!I2037) &gt;= 0, REPT(" ",SOURCE!$U$2-LEN(SOURCE!I2037)), "")&amp;
      SOURCE!J2037&amp;      IF(SOURCE!$V$2-LEN(SOURCE!J2037) &gt;= 0, REPT(" ",SOURCE!$V$2-LEN(SOURCE!J2037)), "")&amp;
  " | "&amp; SOURCE!K2037&amp;      IF(SOURCE!$X$2-LEN(SOURCE!K2037) &gt;= 0, REPT(" ",SOURCE!$X$2-LEN(SOURCE!K2037)), "")&amp;
      "},"&amp;IF(SOURCE!L2037&lt;&gt;"",""&amp;SOURCE!L2037,"")
 )
)
)</f>
        <v>/* 1989 */  { fnJMUSERmode_g,              256+2,                       "",                                            "USER_SFTg02U",                                (0 &lt;&lt; TAM_MAX_BITS) |     0, CAT_NONE | SLS_ENABLED   | US_UNCHANGED},//JM User mode (Will remove later - reserved)</v>
      </c>
    </row>
    <row r="2038" spans="1:1">
      <c r="A2038" s="168" t="str">
        <f>IF(AND(OR(SOURCE!A2038="",ISBLANK(SOURCE!A2038)),SOURCE!B2038&gt;0),IF(ISBLANK(SOURCE!C2038),"",SOURCE!C2038),
IF(SOURCE!B2038&lt;0,VLOOKUP(SOURCE!B2038,lookups!A$1:B$25,2,0),
  IF(ISBLANK(SOURCE!B2038),
    "",
    "/* "&amp;TEXT(SOURCE!B2038,"???0")&amp;" *"&amp;
      SOURCE!C2038&amp;", "&amp; IF(SOURCE!$O$2-LEN(SOURCE!C2038) &gt;= 0, REPT(" ",SOURCE!$O$2-LEN(SOURCE!C2038)), "")&amp;
      SOURCE!D2038&amp;", "&amp; IF(SOURCE!$P$2-LEN(SOURCE!D2038) &gt;= 0, REPT(" ",SOURCE!$P$2-LEN(SOURCE!D2038)), "")&amp;
      SOURCE!E2038&amp;", "&amp; IF(SOURCE!$Q$2-LEN(SOURCE!E2038) &gt;=0, REPT(" ",SOURCE!$Q$2-LEN(SOURCE!E2038)), "")&amp;
      SOURCE!F2038&amp;", "&amp; IF(SOURCE!$R$2-LEN(SOURCE!F2038) &gt;= 0, REPT(" ",SOURCE!$R$2-LEN(SOURCE!F2038)+2), "")&amp;"("&amp;
      SUBSTITUTE(TEXT(SOURCE!G2038,"??0"),"  ","")&amp;" &lt;&lt; TAM_MAX_BITS) |"&amp; IF(SOURCE!$S$2-3 &gt;= 0, REPT(" ",SOURCE!$S$2-5+4+1-1-LEN(SUBSTITUTE(SUBSTITUTE(TEXT(SOURCE!H2038,"????0"),"  ","")," ",""))), "")&amp;
      SUBSTITUTE(SUBSTITUTE(TEXT(SOURCE!H2038,"????0"),"  ","")," ","")&amp;","&amp; IF(SOURCE!$T$2-3 &gt;= 0, REPT(" ",SOURCE!$T$2-3-5), "")&amp;
      SOURCE!I2038&amp;" | "&amp; IF(SOURCE!$U$2-LEN(SOURCE!I2038) &gt;= 0, REPT(" ",SOURCE!$U$2-LEN(SOURCE!I2038)), "")&amp;
      SOURCE!J2038&amp;      IF(SOURCE!$V$2-LEN(SOURCE!J2038) &gt;= 0, REPT(" ",SOURCE!$V$2-LEN(SOURCE!J2038)), "")&amp;
  " | "&amp; SOURCE!K2038&amp;      IF(SOURCE!$X$2-LEN(SOURCE!K2038) &gt;= 0, REPT(" ",SOURCE!$X$2-LEN(SOURCE!K2038)), "")&amp;
      "},"&amp;IF(SOURCE!L2038&lt;&gt;"",""&amp;SOURCE!L2038,"")
 )
)
)</f>
        <v>/* 1990 */  { fnJMUSERmode,                256+3,                       "",                                            "USER_PRIM03U",                                (0 &lt;&lt; TAM_MAX_BITS) |     0, CAT_NONE | SLS_ENABLED   | US_UNCHANGED},//JM User mode (Will remove later - reserved)</v>
      </c>
    </row>
    <row r="2039" spans="1:1">
      <c r="A2039" s="168" t="str">
        <f>IF(AND(OR(SOURCE!A2039="",ISBLANK(SOURCE!A2039)),SOURCE!B2039&gt;0),IF(ISBLANK(SOURCE!C2039),"",SOURCE!C2039),
IF(SOURCE!B2039&lt;0,VLOOKUP(SOURCE!B2039,lookups!A$1:B$25,2,0),
  IF(ISBLANK(SOURCE!B2039),
    "",
    "/* "&amp;TEXT(SOURCE!B2039,"???0")&amp;" *"&amp;
      SOURCE!C2039&amp;", "&amp; IF(SOURCE!$O$2-LEN(SOURCE!C2039) &gt;= 0, REPT(" ",SOURCE!$O$2-LEN(SOURCE!C2039)), "")&amp;
      SOURCE!D2039&amp;", "&amp; IF(SOURCE!$P$2-LEN(SOURCE!D2039) &gt;= 0, REPT(" ",SOURCE!$P$2-LEN(SOURCE!D2039)), "")&amp;
      SOURCE!E2039&amp;", "&amp; IF(SOURCE!$Q$2-LEN(SOURCE!E2039) &gt;=0, REPT(" ",SOURCE!$Q$2-LEN(SOURCE!E2039)), "")&amp;
      SOURCE!F2039&amp;", "&amp; IF(SOURCE!$R$2-LEN(SOURCE!F2039) &gt;= 0, REPT(" ",SOURCE!$R$2-LEN(SOURCE!F2039)+2), "")&amp;"("&amp;
      SUBSTITUTE(TEXT(SOURCE!G2039,"??0"),"  ","")&amp;" &lt;&lt; TAM_MAX_BITS) |"&amp; IF(SOURCE!$S$2-3 &gt;= 0, REPT(" ",SOURCE!$S$2-5+4+1-1-LEN(SUBSTITUTE(SUBSTITUTE(TEXT(SOURCE!H2039,"????0"),"  ","")," ",""))), "")&amp;
      SUBSTITUTE(SUBSTITUTE(TEXT(SOURCE!H2039,"????0"),"  ","")," ","")&amp;","&amp; IF(SOURCE!$T$2-3 &gt;= 0, REPT(" ",SOURCE!$T$2-3-5), "")&amp;
      SOURCE!I2039&amp;" | "&amp; IF(SOURCE!$U$2-LEN(SOURCE!I2039) &gt;= 0, REPT(" ",SOURCE!$U$2-LEN(SOURCE!I2039)), "")&amp;
      SOURCE!J2039&amp;      IF(SOURCE!$V$2-LEN(SOURCE!J2039) &gt;= 0, REPT(" ",SOURCE!$V$2-LEN(SOURCE!J2039)), "")&amp;
  " | "&amp; SOURCE!K2039&amp;      IF(SOURCE!$X$2-LEN(SOURCE!K2039) &gt;= 0, REPT(" ",SOURCE!$X$2-LEN(SOURCE!K2039)), "")&amp;
      "},"&amp;IF(SOURCE!L2039&lt;&gt;"",""&amp;SOURCE!L2039,"")
 )
)
)</f>
        <v>/* 1991 */  { fnJMUSERmode_f,              256+3,                       "",                                            "USER_SFTf03U",                                (0 &lt;&lt; TAM_MAX_BITS) |     0, CAT_NONE | SLS_ENABLED   | US_UNCHANGED},//JM User mode (Will remove later - reserved)</v>
      </c>
    </row>
    <row r="2040" spans="1:1">
      <c r="A2040" s="168" t="str">
        <f>IF(AND(OR(SOURCE!A2040="",ISBLANK(SOURCE!A2040)),SOURCE!B2040&gt;0),IF(ISBLANK(SOURCE!C2040),"",SOURCE!C2040),
IF(SOURCE!B2040&lt;0,VLOOKUP(SOURCE!B2040,lookups!A$1:B$25,2,0),
  IF(ISBLANK(SOURCE!B2040),
    "",
    "/* "&amp;TEXT(SOURCE!B2040,"???0")&amp;" *"&amp;
      SOURCE!C2040&amp;", "&amp; IF(SOURCE!$O$2-LEN(SOURCE!C2040) &gt;= 0, REPT(" ",SOURCE!$O$2-LEN(SOURCE!C2040)), "")&amp;
      SOURCE!D2040&amp;", "&amp; IF(SOURCE!$P$2-LEN(SOURCE!D2040) &gt;= 0, REPT(" ",SOURCE!$P$2-LEN(SOURCE!D2040)), "")&amp;
      SOURCE!E2040&amp;", "&amp; IF(SOURCE!$Q$2-LEN(SOURCE!E2040) &gt;=0, REPT(" ",SOURCE!$Q$2-LEN(SOURCE!E2040)), "")&amp;
      SOURCE!F2040&amp;", "&amp; IF(SOURCE!$R$2-LEN(SOURCE!F2040) &gt;= 0, REPT(" ",SOURCE!$R$2-LEN(SOURCE!F2040)+2), "")&amp;"("&amp;
      SUBSTITUTE(TEXT(SOURCE!G2040,"??0"),"  ","")&amp;" &lt;&lt; TAM_MAX_BITS) |"&amp; IF(SOURCE!$S$2-3 &gt;= 0, REPT(" ",SOURCE!$S$2-5+4+1-1-LEN(SUBSTITUTE(SUBSTITUTE(TEXT(SOURCE!H2040,"????0"),"  ","")," ",""))), "")&amp;
      SUBSTITUTE(SUBSTITUTE(TEXT(SOURCE!H2040,"????0"),"  ","")," ","")&amp;","&amp; IF(SOURCE!$T$2-3 &gt;= 0, REPT(" ",SOURCE!$T$2-3-5), "")&amp;
      SOURCE!I2040&amp;" | "&amp; IF(SOURCE!$U$2-LEN(SOURCE!I2040) &gt;= 0, REPT(" ",SOURCE!$U$2-LEN(SOURCE!I2040)), "")&amp;
      SOURCE!J2040&amp;      IF(SOURCE!$V$2-LEN(SOURCE!J2040) &gt;= 0, REPT(" ",SOURCE!$V$2-LEN(SOURCE!J2040)), "")&amp;
  " | "&amp; SOURCE!K2040&amp;      IF(SOURCE!$X$2-LEN(SOURCE!K2040) &gt;= 0, REPT(" ",SOURCE!$X$2-LEN(SOURCE!K2040)), "")&amp;
      "},"&amp;IF(SOURCE!L2040&lt;&gt;"",""&amp;SOURCE!L2040,"")
 )
)
)</f>
        <v>/* 1992 */  { fnJMUSERmode_g,              256+3,                       "",                                            "USER_SFTg03U",                                (0 &lt;&lt; TAM_MAX_BITS) |     0, CAT_NONE | SLS_ENABLED   | US_UNCHANGED},//JM User mode (Will remove later - reserved)</v>
      </c>
    </row>
    <row r="2041" spans="1:1">
      <c r="A2041" s="168" t="str">
        <f>IF(AND(OR(SOURCE!A2041="",ISBLANK(SOURCE!A2041)),SOURCE!B2041&gt;0),IF(ISBLANK(SOURCE!C2041),"",SOURCE!C2041),
IF(SOURCE!B2041&lt;0,VLOOKUP(SOURCE!B2041,lookups!A$1:B$25,2,0),
  IF(ISBLANK(SOURCE!B2041),
    "",
    "/* "&amp;TEXT(SOURCE!B2041,"???0")&amp;" *"&amp;
      SOURCE!C2041&amp;", "&amp; IF(SOURCE!$O$2-LEN(SOURCE!C2041) &gt;= 0, REPT(" ",SOURCE!$O$2-LEN(SOURCE!C2041)), "")&amp;
      SOURCE!D2041&amp;", "&amp; IF(SOURCE!$P$2-LEN(SOURCE!D2041) &gt;= 0, REPT(" ",SOURCE!$P$2-LEN(SOURCE!D2041)), "")&amp;
      SOURCE!E2041&amp;", "&amp; IF(SOURCE!$Q$2-LEN(SOURCE!E2041) &gt;=0, REPT(" ",SOURCE!$Q$2-LEN(SOURCE!E2041)), "")&amp;
      SOURCE!F2041&amp;", "&amp; IF(SOURCE!$R$2-LEN(SOURCE!F2041) &gt;= 0, REPT(" ",SOURCE!$R$2-LEN(SOURCE!F2041)+2), "")&amp;"("&amp;
      SUBSTITUTE(TEXT(SOURCE!G2041,"??0"),"  ","")&amp;" &lt;&lt; TAM_MAX_BITS) |"&amp; IF(SOURCE!$S$2-3 &gt;= 0, REPT(" ",SOURCE!$S$2-5+4+1-1-LEN(SUBSTITUTE(SUBSTITUTE(TEXT(SOURCE!H2041,"????0"),"  ","")," ",""))), "")&amp;
      SUBSTITUTE(SUBSTITUTE(TEXT(SOURCE!H2041,"????0"),"  ","")," ","")&amp;","&amp; IF(SOURCE!$T$2-3 &gt;= 0, REPT(" ",SOURCE!$T$2-3-5), "")&amp;
      SOURCE!I2041&amp;" | "&amp; IF(SOURCE!$U$2-LEN(SOURCE!I2041) &gt;= 0, REPT(" ",SOURCE!$U$2-LEN(SOURCE!I2041)), "")&amp;
      SOURCE!J2041&amp;      IF(SOURCE!$V$2-LEN(SOURCE!J2041) &gt;= 0, REPT(" ",SOURCE!$V$2-LEN(SOURCE!J2041)), "")&amp;
  " | "&amp; SOURCE!K2041&amp;      IF(SOURCE!$X$2-LEN(SOURCE!K2041) &gt;= 0, REPT(" ",SOURCE!$X$2-LEN(SOURCE!K2041)), "")&amp;
      "},"&amp;IF(SOURCE!L2041&lt;&gt;"",""&amp;SOURCE!L2041,"")
 )
)
)</f>
        <v>/* 1993 */  { fnJMUSERmode,                256+4,                       "",                                            "USER_PRIM04U",                                (0 &lt;&lt; TAM_MAX_BITS) |     0, CAT_NONE | SLS_ENABLED   | US_UNCHANGED},//JM User mode (Will remove later - reserved)</v>
      </c>
    </row>
    <row r="2042" spans="1:1">
      <c r="A2042" s="168" t="str">
        <f>IF(AND(OR(SOURCE!A2042="",ISBLANK(SOURCE!A2042)),SOURCE!B2042&gt;0),IF(ISBLANK(SOURCE!C2042),"",SOURCE!C2042),
IF(SOURCE!B2042&lt;0,VLOOKUP(SOURCE!B2042,lookups!A$1:B$25,2,0),
  IF(ISBLANK(SOURCE!B2042),
    "",
    "/* "&amp;TEXT(SOURCE!B2042,"???0")&amp;" *"&amp;
      SOURCE!C2042&amp;", "&amp; IF(SOURCE!$O$2-LEN(SOURCE!C2042) &gt;= 0, REPT(" ",SOURCE!$O$2-LEN(SOURCE!C2042)), "")&amp;
      SOURCE!D2042&amp;", "&amp; IF(SOURCE!$P$2-LEN(SOURCE!D2042) &gt;= 0, REPT(" ",SOURCE!$P$2-LEN(SOURCE!D2042)), "")&amp;
      SOURCE!E2042&amp;", "&amp; IF(SOURCE!$Q$2-LEN(SOURCE!E2042) &gt;=0, REPT(" ",SOURCE!$Q$2-LEN(SOURCE!E2042)), "")&amp;
      SOURCE!F2042&amp;", "&amp; IF(SOURCE!$R$2-LEN(SOURCE!F2042) &gt;= 0, REPT(" ",SOURCE!$R$2-LEN(SOURCE!F2042)+2), "")&amp;"("&amp;
      SUBSTITUTE(TEXT(SOURCE!G2042,"??0"),"  ","")&amp;" &lt;&lt; TAM_MAX_BITS) |"&amp; IF(SOURCE!$S$2-3 &gt;= 0, REPT(" ",SOURCE!$S$2-5+4+1-1-LEN(SUBSTITUTE(SUBSTITUTE(TEXT(SOURCE!H2042,"????0"),"  ","")," ",""))), "")&amp;
      SUBSTITUTE(SUBSTITUTE(TEXT(SOURCE!H2042,"????0"),"  ","")," ","")&amp;","&amp; IF(SOURCE!$T$2-3 &gt;= 0, REPT(" ",SOURCE!$T$2-3-5), "")&amp;
      SOURCE!I2042&amp;" | "&amp; IF(SOURCE!$U$2-LEN(SOURCE!I2042) &gt;= 0, REPT(" ",SOURCE!$U$2-LEN(SOURCE!I2042)), "")&amp;
      SOURCE!J2042&amp;      IF(SOURCE!$V$2-LEN(SOURCE!J2042) &gt;= 0, REPT(" ",SOURCE!$V$2-LEN(SOURCE!J2042)), "")&amp;
  " | "&amp; SOURCE!K2042&amp;      IF(SOURCE!$X$2-LEN(SOURCE!K2042) &gt;= 0, REPT(" ",SOURCE!$X$2-LEN(SOURCE!K2042)), "")&amp;
      "},"&amp;IF(SOURCE!L2042&lt;&gt;"",""&amp;SOURCE!L2042,"")
 )
)
)</f>
        <v>/* 1994 */  { fnJMUSERmode_f,              256+4,                       "",                                            "USER_SFTf04U",                                (0 &lt;&lt; TAM_MAX_BITS) |     0, CAT_NONE | SLS_ENABLED   | US_UNCHANGED},//JM User mode (Will remove later - reserved)</v>
      </c>
    </row>
    <row r="2043" spans="1:1">
      <c r="A2043" s="168" t="str">
        <f>IF(AND(OR(SOURCE!A2043="",ISBLANK(SOURCE!A2043)),SOURCE!B2043&gt;0),IF(ISBLANK(SOURCE!C2043),"",SOURCE!C2043),
IF(SOURCE!B2043&lt;0,VLOOKUP(SOURCE!B2043,lookups!A$1:B$25,2,0),
  IF(ISBLANK(SOURCE!B2043),
    "",
    "/* "&amp;TEXT(SOURCE!B2043,"???0")&amp;" *"&amp;
      SOURCE!C2043&amp;", "&amp; IF(SOURCE!$O$2-LEN(SOURCE!C2043) &gt;= 0, REPT(" ",SOURCE!$O$2-LEN(SOURCE!C2043)), "")&amp;
      SOURCE!D2043&amp;", "&amp; IF(SOURCE!$P$2-LEN(SOURCE!D2043) &gt;= 0, REPT(" ",SOURCE!$P$2-LEN(SOURCE!D2043)), "")&amp;
      SOURCE!E2043&amp;", "&amp; IF(SOURCE!$Q$2-LEN(SOURCE!E2043) &gt;=0, REPT(" ",SOURCE!$Q$2-LEN(SOURCE!E2043)), "")&amp;
      SOURCE!F2043&amp;", "&amp; IF(SOURCE!$R$2-LEN(SOURCE!F2043) &gt;= 0, REPT(" ",SOURCE!$R$2-LEN(SOURCE!F2043)+2), "")&amp;"("&amp;
      SUBSTITUTE(TEXT(SOURCE!G2043,"??0"),"  ","")&amp;" &lt;&lt; TAM_MAX_BITS) |"&amp; IF(SOURCE!$S$2-3 &gt;= 0, REPT(" ",SOURCE!$S$2-5+4+1-1-LEN(SUBSTITUTE(SUBSTITUTE(TEXT(SOURCE!H2043,"????0"),"  ","")," ",""))), "")&amp;
      SUBSTITUTE(SUBSTITUTE(TEXT(SOURCE!H2043,"????0"),"  ","")," ","")&amp;","&amp; IF(SOURCE!$T$2-3 &gt;= 0, REPT(" ",SOURCE!$T$2-3-5), "")&amp;
      SOURCE!I2043&amp;" | "&amp; IF(SOURCE!$U$2-LEN(SOURCE!I2043) &gt;= 0, REPT(" ",SOURCE!$U$2-LEN(SOURCE!I2043)), "")&amp;
      SOURCE!J2043&amp;      IF(SOURCE!$V$2-LEN(SOURCE!J2043) &gt;= 0, REPT(" ",SOURCE!$V$2-LEN(SOURCE!J2043)), "")&amp;
  " | "&amp; SOURCE!K2043&amp;      IF(SOURCE!$X$2-LEN(SOURCE!K2043) &gt;= 0, REPT(" ",SOURCE!$X$2-LEN(SOURCE!K2043)), "")&amp;
      "},"&amp;IF(SOURCE!L2043&lt;&gt;"",""&amp;SOURCE!L2043,"")
 )
)
)</f>
        <v>/* 1995 */  { fnJMUSERmode_g,              256+4,                       "",                                            "USER_SFTg04U",                                (0 &lt;&lt; TAM_MAX_BITS) |     0, CAT_NONE | SLS_ENABLED   | US_UNCHANGED},//JM User mode (Will remove later - reserved)</v>
      </c>
    </row>
    <row r="2044" spans="1:1">
      <c r="A2044" s="168" t="str">
        <f>IF(AND(OR(SOURCE!A2044="",ISBLANK(SOURCE!A2044)),SOURCE!B2044&gt;0),IF(ISBLANK(SOURCE!C2044),"",SOURCE!C2044),
IF(SOURCE!B2044&lt;0,VLOOKUP(SOURCE!B2044,lookups!A$1:B$25,2,0),
  IF(ISBLANK(SOURCE!B2044),
    "",
    "/* "&amp;TEXT(SOURCE!B2044,"???0")&amp;" *"&amp;
      SOURCE!C2044&amp;", "&amp; IF(SOURCE!$O$2-LEN(SOURCE!C2044) &gt;= 0, REPT(" ",SOURCE!$O$2-LEN(SOURCE!C2044)), "")&amp;
      SOURCE!D2044&amp;", "&amp; IF(SOURCE!$P$2-LEN(SOURCE!D2044) &gt;= 0, REPT(" ",SOURCE!$P$2-LEN(SOURCE!D2044)), "")&amp;
      SOURCE!E2044&amp;", "&amp; IF(SOURCE!$Q$2-LEN(SOURCE!E2044) &gt;=0, REPT(" ",SOURCE!$Q$2-LEN(SOURCE!E2044)), "")&amp;
      SOURCE!F2044&amp;", "&amp; IF(SOURCE!$R$2-LEN(SOURCE!F2044) &gt;= 0, REPT(" ",SOURCE!$R$2-LEN(SOURCE!F2044)+2), "")&amp;"("&amp;
      SUBSTITUTE(TEXT(SOURCE!G2044,"??0"),"  ","")&amp;" &lt;&lt; TAM_MAX_BITS) |"&amp; IF(SOURCE!$S$2-3 &gt;= 0, REPT(" ",SOURCE!$S$2-5+4+1-1-LEN(SUBSTITUTE(SUBSTITUTE(TEXT(SOURCE!H2044,"????0"),"  ","")," ",""))), "")&amp;
      SUBSTITUTE(SUBSTITUTE(TEXT(SOURCE!H2044,"????0"),"  ","")," ","")&amp;","&amp; IF(SOURCE!$T$2-3 &gt;= 0, REPT(" ",SOURCE!$T$2-3-5), "")&amp;
      SOURCE!I2044&amp;" | "&amp; IF(SOURCE!$U$2-LEN(SOURCE!I2044) &gt;= 0, REPT(" ",SOURCE!$U$2-LEN(SOURCE!I2044)), "")&amp;
      SOURCE!J2044&amp;      IF(SOURCE!$V$2-LEN(SOURCE!J2044) &gt;= 0, REPT(" ",SOURCE!$V$2-LEN(SOURCE!J2044)), "")&amp;
  " | "&amp; SOURCE!K2044&amp;      IF(SOURCE!$X$2-LEN(SOURCE!K2044) &gt;= 0, REPT(" ",SOURCE!$X$2-LEN(SOURCE!K2044)), "")&amp;
      "},"&amp;IF(SOURCE!L2044&lt;&gt;"",""&amp;SOURCE!L2044,"")
 )
)
)</f>
        <v>/* 1996 */  { fnJMUSERmode,                256+5,                       "",                                            "USER_PRIM05U",                                (0 &lt;&lt; TAM_MAX_BITS) |     0, CAT_NONE | SLS_ENABLED   | US_UNCHANGED},//JM User mode (Will remove later - reserved)</v>
      </c>
    </row>
    <row r="2045" spans="1:1">
      <c r="A2045" s="168" t="str">
        <f>IF(AND(OR(SOURCE!A2045="",ISBLANK(SOURCE!A2045)),SOURCE!B2045&gt;0),IF(ISBLANK(SOURCE!C2045),"",SOURCE!C2045),
IF(SOURCE!B2045&lt;0,VLOOKUP(SOURCE!B2045,lookups!A$1:B$25,2,0),
  IF(ISBLANK(SOURCE!B2045),
    "",
    "/* "&amp;TEXT(SOURCE!B2045,"???0")&amp;" *"&amp;
      SOURCE!C2045&amp;", "&amp; IF(SOURCE!$O$2-LEN(SOURCE!C2045) &gt;= 0, REPT(" ",SOURCE!$O$2-LEN(SOURCE!C2045)), "")&amp;
      SOURCE!D2045&amp;", "&amp; IF(SOURCE!$P$2-LEN(SOURCE!D2045) &gt;= 0, REPT(" ",SOURCE!$P$2-LEN(SOURCE!D2045)), "")&amp;
      SOURCE!E2045&amp;", "&amp; IF(SOURCE!$Q$2-LEN(SOURCE!E2045) &gt;=0, REPT(" ",SOURCE!$Q$2-LEN(SOURCE!E2045)), "")&amp;
      SOURCE!F2045&amp;", "&amp; IF(SOURCE!$R$2-LEN(SOURCE!F2045) &gt;= 0, REPT(" ",SOURCE!$R$2-LEN(SOURCE!F2045)+2), "")&amp;"("&amp;
      SUBSTITUTE(TEXT(SOURCE!G2045,"??0"),"  ","")&amp;" &lt;&lt; TAM_MAX_BITS) |"&amp; IF(SOURCE!$S$2-3 &gt;= 0, REPT(" ",SOURCE!$S$2-5+4+1-1-LEN(SUBSTITUTE(SUBSTITUTE(TEXT(SOURCE!H2045,"????0"),"  ","")," ",""))), "")&amp;
      SUBSTITUTE(SUBSTITUTE(TEXT(SOURCE!H2045,"????0"),"  ","")," ","")&amp;","&amp; IF(SOURCE!$T$2-3 &gt;= 0, REPT(" ",SOURCE!$T$2-3-5), "")&amp;
      SOURCE!I2045&amp;" | "&amp; IF(SOURCE!$U$2-LEN(SOURCE!I2045) &gt;= 0, REPT(" ",SOURCE!$U$2-LEN(SOURCE!I2045)), "")&amp;
      SOURCE!J2045&amp;      IF(SOURCE!$V$2-LEN(SOURCE!J2045) &gt;= 0, REPT(" ",SOURCE!$V$2-LEN(SOURCE!J2045)), "")&amp;
  " | "&amp; SOURCE!K2045&amp;      IF(SOURCE!$X$2-LEN(SOURCE!K2045) &gt;= 0, REPT(" ",SOURCE!$X$2-LEN(SOURCE!K2045)), "")&amp;
      "},"&amp;IF(SOURCE!L2045&lt;&gt;"",""&amp;SOURCE!L2045,"")
 )
)
)</f>
        <v>/* 1997 */  { fnJMUSERmode_f,              256+5,                       "",                                            "USER_SFTf05U",                                (0 &lt;&lt; TAM_MAX_BITS) |     0, CAT_NONE | SLS_ENABLED   | US_UNCHANGED},//JM User mode (Will remove later - reserved)</v>
      </c>
    </row>
    <row r="2046" spans="1:1">
      <c r="A2046" s="168" t="str">
        <f>IF(AND(OR(SOURCE!A2046="",ISBLANK(SOURCE!A2046)),SOURCE!B2046&gt;0),IF(ISBLANK(SOURCE!C2046),"",SOURCE!C2046),
IF(SOURCE!B2046&lt;0,VLOOKUP(SOURCE!B2046,lookups!A$1:B$25,2,0),
  IF(ISBLANK(SOURCE!B2046),
    "",
    "/* "&amp;TEXT(SOURCE!B2046,"???0")&amp;" *"&amp;
      SOURCE!C2046&amp;", "&amp; IF(SOURCE!$O$2-LEN(SOURCE!C2046) &gt;= 0, REPT(" ",SOURCE!$O$2-LEN(SOURCE!C2046)), "")&amp;
      SOURCE!D2046&amp;", "&amp; IF(SOURCE!$P$2-LEN(SOURCE!D2046) &gt;= 0, REPT(" ",SOURCE!$P$2-LEN(SOURCE!D2046)), "")&amp;
      SOURCE!E2046&amp;", "&amp; IF(SOURCE!$Q$2-LEN(SOURCE!E2046) &gt;=0, REPT(" ",SOURCE!$Q$2-LEN(SOURCE!E2046)), "")&amp;
      SOURCE!F2046&amp;", "&amp; IF(SOURCE!$R$2-LEN(SOURCE!F2046) &gt;= 0, REPT(" ",SOURCE!$R$2-LEN(SOURCE!F2046)+2), "")&amp;"("&amp;
      SUBSTITUTE(TEXT(SOURCE!G2046,"??0"),"  ","")&amp;" &lt;&lt; TAM_MAX_BITS) |"&amp; IF(SOURCE!$S$2-3 &gt;= 0, REPT(" ",SOURCE!$S$2-5+4+1-1-LEN(SUBSTITUTE(SUBSTITUTE(TEXT(SOURCE!H2046,"????0"),"  ","")," ",""))), "")&amp;
      SUBSTITUTE(SUBSTITUTE(TEXT(SOURCE!H2046,"????0"),"  ","")," ","")&amp;","&amp; IF(SOURCE!$T$2-3 &gt;= 0, REPT(" ",SOURCE!$T$2-3-5), "")&amp;
      SOURCE!I2046&amp;" | "&amp; IF(SOURCE!$U$2-LEN(SOURCE!I2046) &gt;= 0, REPT(" ",SOURCE!$U$2-LEN(SOURCE!I2046)), "")&amp;
      SOURCE!J2046&amp;      IF(SOURCE!$V$2-LEN(SOURCE!J2046) &gt;= 0, REPT(" ",SOURCE!$V$2-LEN(SOURCE!J2046)), "")&amp;
  " | "&amp; SOURCE!K2046&amp;      IF(SOURCE!$X$2-LEN(SOURCE!K2046) &gt;= 0, REPT(" ",SOURCE!$X$2-LEN(SOURCE!K2046)), "")&amp;
      "},"&amp;IF(SOURCE!L2046&lt;&gt;"",""&amp;SOURCE!L2046,"")
 )
)
)</f>
        <v>/* 1998 */  { fnJMUSERmode_g,              256+5,                       "",                                            "USER_SFTg05U",                                (0 &lt;&lt; TAM_MAX_BITS) |     0, CAT_NONE | SLS_ENABLED   | US_UNCHANGED},//JM User mode (Will remove later - reserved)</v>
      </c>
    </row>
    <row r="2047" spans="1:1">
      <c r="A2047" s="168" t="str">
        <f>IF(AND(OR(SOURCE!A2047="",ISBLANK(SOURCE!A2047)),SOURCE!B2047&gt;0),IF(ISBLANK(SOURCE!C2047),"",SOURCE!C2047),
IF(SOURCE!B2047&lt;0,VLOOKUP(SOURCE!B2047,lookups!A$1:B$25,2,0),
  IF(ISBLANK(SOURCE!B2047),
    "",
    "/* "&amp;TEXT(SOURCE!B2047,"???0")&amp;" *"&amp;
      SOURCE!C2047&amp;", "&amp; IF(SOURCE!$O$2-LEN(SOURCE!C2047) &gt;= 0, REPT(" ",SOURCE!$O$2-LEN(SOURCE!C2047)), "")&amp;
      SOURCE!D2047&amp;", "&amp; IF(SOURCE!$P$2-LEN(SOURCE!D2047) &gt;= 0, REPT(" ",SOURCE!$P$2-LEN(SOURCE!D2047)), "")&amp;
      SOURCE!E2047&amp;", "&amp; IF(SOURCE!$Q$2-LEN(SOURCE!E2047) &gt;=0, REPT(" ",SOURCE!$Q$2-LEN(SOURCE!E2047)), "")&amp;
      SOURCE!F2047&amp;", "&amp; IF(SOURCE!$R$2-LEN(SOURCE!F2047) &gt;= 0, REPT(" ",SOURCE!$R$2-LEN(SOURCE!F2047)+2), "")&amp;"("&amp;
      SUBSTITUTE(TEXT(SOURCE!G2047,"??0"),"  ","")&amp;" &lt;&lt; TAM_MAX_BITS) |"&amp; IF(SOURCE!$S$2-3 &gt;= 0, REPT(" ",SOURCE!$S$2-5+4+1-1-LEN(SUBSTITUTE(SUBSTITUTE(TEXT(SOURCE!H2047,"????0"),"  ","")," ",""))), "")&amp;
      SUBSTITUTE(SUBSTITUTE(TEXT(SOURCE!H2047,"????0"),"  ","")," ","")&amp;","&amp; IF(SOURCE!$T$2-3 &gt;= 0, REPT(" ",SOURCE!$T$2-3-5), "")&amp;
      SOURCE!I2047&amp;" | "&amp; IF(SOURCE!$U$2-LEN(SOURCE!I2047) &gt;= 0, REPT(" ",SOURCE!$U$2-LEN(SOURCE!I2047)), "")&amp;
      SOURCE!J2047&amp;      IF(SOURCE!$V$2-LEN(SOURCE!J2047) &gt;= 0, REPT(" ",SOURCE!$V$2-LEN(SOURCE!J2047)), "")&amp;
  " | "&amp; SOURCE!K2047&amp;      IF(SOURCE!$X$2-LEN(SOURCE!K2047) &gt;= 0, REPT(" ",SOURCE!$X$2-LEN(SOURCE!K2047)), "")&amp;
      "},"&amp;IF(SOURCE!L2047&lt;&gt;"",""&amp;SOURCE!L2047,"")
 )
)
)</f>
        <v>/* 1999 */  { fnJMUSERmode,                256+6,                       "",                                            "USER_PRIM06U",                                (0 &lt;&lt; TAM_MAX_BITS) |     0, CAT_NONE | SLS_ENABLED   | US_UNCHANGED},//JM User mode (Will remove later - reserved)</v>
      </c>
    </row>
    <row r="2048" spans="1:1">
      <c r="A2048" s="168" t="str">
        <f>IF(AND(OR(SOURCE!A2048="",ISBLANK(SOURCE!A2048)),SOURCE!B2048&gt;0),IF(ISBLANK(SOURCE!C2048),"",SOURCE!C2048),
IF(SOURCE!B2048&lt;0,VLOOKUP(SOURCE!B2048,lookups!A$1:B$25,2,0),
  IF(ISBLANK(SOURCE!B2048),
    "",
    "/* "&amp;TEXT(SOURCE!B2048,"???0")&amp;" *"&amp;
      SOURCE!C2048&amp;", "&amp; IF(SOURCE!$O$2-LEN(SOURCE!C2048) &gt;= 0, REPT(" ",SOURCE!$O$2-LEN(SOURCE!C2048)), "")&amp;
      SOURCE!D2048&amp;", "&amp; IF(SOURCE!$P$2-LEN(SOURCE!D2048) &gt;= 0, REPT(" ",SOURCE!$P$2-LEN(SOURCE!D2048)), "")&amp;
      SOURCE!E2048&amp;", "&amp; IF(SOURCE!$Q$2-LEN(SOURCE!E2048) &gt;=0, REPT(" ",SOURCE!$Q$2-LEN(SOURCE!E2048)), "")&amp;
      SOURCE!F2048&amp;", "&amp; IF(SOURCE!$R$2-LEN(SOURCE!F2048) &gt;= 0, REPT(" ",SOURCE!$R$2-LEN(SOURCE!F2048)+2), "")&amp;"("&amp;
      SUBSTITUTE(TEXT(SOURCE!G2048,"??0"),"  ","")&amp;" &lt;&lt; TAM_MAX_BITS) |"&amp; IF(SOURCE!$S$2-3 &gt;= 0, REPT(" ",SOURCE!$S$2-5+4+1-1-LEN(SUBSTITUTE(SUBSTITUTE(TEXT(SOURCE!H2048,"????0"),"  ","")," ",""))), "")&amp;
      SUBSTITUTE(SUBSTITUTE(TEXT(SOURCE!H2048,"????0"),"  ","")," ","")&amp;","&amp; IF(SOURCE!$T$2-3 &gt;= 0, REPT(" ",SOURCE!$T$2-3-5), "")&amp;
      SOURCE!I2048&amp;" | "&amp; IF(SOURCE!$U$2-LEN(SOURCE!I2048) &gt;= 0, REPT(" ",SOURCE!$U$2-LEN(SOURCE!I2048)), "")&amp;
      SOURCE!J2048&amp;      IF(SOURCE!$V$2-LEN(SOURCE!J2048) &gt;= 0, REPT(" ",SOURCE!$V$2-LEN(SOURCE!J2048)), "")&amp;
  " | "&amp; SOURCE!K2048&amp;      IF(SOURCE!$X$2-LEN(SOURCE!K2048) &gt;= 0, REPT(" ",SOURCE!$X$2-LEN(SOURCE!K2048)), "")&amp;
      "},"&amp;IF(SOURCE!L2048&lt;&gt;"",""&amp;SOURCE!L2048,"")
 )
)
)</f>
        <v>/* 2000 */  { fnJMUSERmode_f,              256+6,                       "",                                            "USER_SFTf06U",                                (0 &lt;&lt; TAM_MAX_BITS) |     0, CAT_NONE | SLS_ENABLED   | US_UNCHANGED},//JM User mode (Will remove later - reserved)</v>
      </c>
    </row>
    <row r="2049" spans="1:1">
      <c r="A2049" s="168" t="str">
        <f>IF(AND(OR(SOURCE!A2049="",ISBLANK(SOURCE!A2049)),SOURCE!B2049&gt;0),IF(ISBLANK(SOURCE!C2049),"",SOURCE!C2049),
IF(SOURCE!B2049&lt;0,VLOOKUP(SOURCE!B2049,lookups!A$1:B$25,2,0),
  IF(ISBLANK(SOURCE!B2049),
    "",
    "/* "&amp;TEXT(SOURCE!B2049,"???0")&amp;" *"&amp;
      SOURCE!C2049&amp;", "&amp; IF(SOURCE!$O$2-LEN(SOURCE!C2049) &gt;= 0, REPT(" ",SOURCE!$O$2-LEN(SOURCE!C2049)), "")&amp;
      SOURCE!D2049&amp;", "&amp; IF(SOURCE!$P$2-LEN(SOURCE!D2049) &gt;= 0, REPT(" ",SOURCE!$P$2-LEN(SOURCE!D2049)), "")&amp;
      SOURCE!E2049&amp;", "&amp; IF(SOURCE!$Q$2-LEN(SOURCE!E2049) &gt;=0, REPT(" ",SOURCE!$Q$2-LEN(SOURCE!E2049)), "")&amp;
      SOURCE!F2049&amp;", "&amp; IF(SOURCE!$R$2-LEN(SOURCE!F2049) &gt;= 0, REPT(" ",SOURCE!$R$2-LEN(SOURCE!F2049)+2), "")&amp;"("&amp;
      SUBSTITUTE(TEXT(SOURCE!G2049,"??0"),"  ","")&amp;" &lt;&lt; TAM_MAX_BITS) |"&amp; IF(SOURCE!$S$2-3 &gt;= 0, REPT(" ",SOURCE!$S$2-5+4+1-1-LEN(SUBSTITUTE(SUBSTITUTE(TEXT(SOURCE!H2049,"????0"),"  ","")," ",""))), "")&amp;
      SUBSTITUTE(SUBSTITUTE(TEXT(SOURCE!H2049,"????0"),"  ","")," ","")&amp;","&amp; IF(SOURCE!$T$2-3 &gt;= 0, REPT(" ",SOURCE!$T$2-3-5), "")&amp;
      SOURCE!I2049&amp;" | "&amp; IF(SOURCE!$U$2-LEN(SOURCE!I2049) &gt;= 0, REPT(" ",SOURCE!$U$2-LEN(SOURCE!I2049)), "")&amp;
      SOURCE!J2049&amp;      IF(SOURCE!$V$2-LEN(SOURCE!J2049) &gt;= 0, REPT(" ",SOURCE!$V$2-LEN(SOURCE!J2049)), "")&amp;
  " | "&amp; SOURCE!K2049&amp;      IF(SOURCE!$X$2-LEN(SOURCE!K2049) &gt;= 0, REPT(" ",SOURCE!$X$2-LEN(SOURCE!K2049)), "")&amp;
      "},"&amp;IF(SOURCE!L2049&lt;&gt;"",""&amp;SOURCE!L2049,"")
 )
)
)</f>
        <v>/* 2001 */  { fnJMUSERmode_g,              256+6,                       "",                                            "USER_SFTg06U",                                (0 &lt;&lt; TAM_MAX_BITS) |     0, CAT_NONE | SLS_ENABLED   | US_UNCHANGED},//JM User mode (Will remove later - reserved)</v>
      </c>
    </row>
    <row r="2050" spans="1:1">
      <c r="A2050" s="168" t="str">
        <f>IF(AND(OR(SOURCE!A2050="",ISBLANK(SOURCE!A2050)),SOURCE!B2050&gt;0),IF(ISBLANK(SOURCE!C2050),"",SOURCE!C2050),
IF(SOURCE!B2050&lt;0,VLOOKUP(SOURCE!B2050,lookups!A$1:B$25,2,0),
  IF(ISBLANK(SOURCE!B2050),
    "",
    "/* "&amp;TEXT(SOURCE!B2050,"???0")&amp;" *"&amp;
      SOURCE!C2050&amp;", "&amp; IF(SOURCE!$O$2-LEN(SOURCE!C2050) &gt;= 0, REPT(" ",SOURCE!$O$2-LEN(SOURCE!C2050)), "")&amp;
      SOURCE!D2050&amp;", "&amp; IF(SOURCE!$P$2-LEN(SOURCE!D2050) &gt;= 0, REPT(" ",SOURCE!$P$2-LEN(SOURCE!D2050)), "")&amp;
      SOURCE!E2050&amp;", "&amp; IF(SOURCE!$Q$2-LEN(SOURCE!E2050) &gt;=0, REPT(" ",SOURCE!$Q$2-LEN(SOURCE!E2050)), "")&amp;
      SOURCE!F2050&amp;", "&amp; IF(SOURCE!$R$2-LEN(SOURCE!F2050) &gt;= 0, REPT(" ",SOURCE!$R$2-LEN(SOURCE!F2050)+2), "")&amp;"("&amp;
      SUBSTITUTE(TEXT(SOURCE!G2050,"??0"),"  ","")&amp;" &lt;&lt; TAM_MAX_BITS) |"&amp; IF(SOURCE!$S$2-3 &gt;= 0, REPT(" ",SOURCE!$S$2-5+4+1-1-LEN(SUBSTITUTE(SUBSTITUTE(TEXT(SOURCE!H2050,"????0"),"  ","")," ",""))), "")&amp;
      SUBSTITUTE(SUBSTITUTE(TEXT(SOURCE!H2050,"????0"),"  ","")," ","")&amp;","&amp; IF(SOURCE!$T$2-3 &gt;= 0, REPT(" ",SOURCE!$T$2-3-5), "")&amp;
      SOURCE!I2050&amp;" | "&amp; IF(SOURCE!$U$2-LEN(SOURCE!I2050) &gt;= 0, REPT(" ",SOURCE!$U$2-LEN(SOURCE!I2050)), "")&amp;
      SOURCE!J2050&amp;      IF(SOURCE!$V$2-LEN(SOURCE!J2050) &gt;= 0, REPT(" ",SOURCE!$V$2-LEN(SOURCE!J2050)), "")&amp;
  " | "&amp; SOURCE!K2050&amp;      IF(SOURCE!$X$2-LEN(SOURCE!K2050) &gt;= 0, REPT(" ",SOURCE!$X$2-LEN(SOURCE!K2050)), "")&amp;
      "},"&amp;IF(SOURCE!L2050&lt;&gt;"",""&amp;SOURCE!L2050,"")
 )
)
)</f>
        <v>/* 2002 */  { fnJMUSERmode,                256+7,                       "",                                            "USER_PRIM07U",                                (0 &lt;&lt; TAM_MAX_BITS) |     0, CAT_NONE | SLS_ENABLED   | US_UNCHANGED},//JM User mode (Will remove later - reserved)</v>
      </c>
    </row>
    <row r="2051" spans="1:1">
      <c r="A2051" s="168" t="str">
        <f>IF(AND(OR(SOURCE!A2051="",ISBLANK(SOURCE!A2051)),SOURCE!B2051&gt;0),IF(ISBLANK(SOURCE!C2051),"",SOURCE!C2051),
IF(SOURCE!B2051&lt;0,VLOOKUP(SOURCE!B2051,lookups!A$1:B$25,2,0),
  IF(ISBLANK(SOURCE!B2051),
    "",
    "/* "&amp;TEXT(SOURCE!B2051,"???0")&amp;" *"&amp;
      SOURCE!C2051&amp;", "&amp; IF(SOURCE!$O$2-LEN(SOURCE!C2051) &gt;= 0, REPT(" ",SOURCE!$O$2-LEN(SOURCE!C2051)), "")&amp;
      SOURCE!D2051&amp;", "&amp; IF(SOURCE!$P$2-LEN(SOURCE!D2051) &gt;= 0, REPT(" ",SOURCE!$P$2-LEN(SOURCE!D2051)), "")&amp;
      SOURCE!E2051&amp;", "&amp; IF(SOURCE!$Q$2-LEN(SOURCE!E2051) &gt;=0, REPT(" ",SOURCE!$Q$2-LEN(SOURCE!E2051)), "")&amp;
      SOURCE!F2051&amp;", "&amp; IF(SOURCE!$R$2-LEN(SOURCE!F2051) &gt;= 0, REPT(" ",SOURCE!$R$2-LEN(SOURCE!F2051)+2), "")&amp;"("&amp;
      SUBSTITUTE(TEXT(SOURCE!G2051,"??0"),"  ","")&amp;" &lt;&lt; TAM_MAX_BITS) |"&amp; IF(SOURCE!$S$2-3 &gt;= 0, REPT(" ",SOURCE!$S$2-5+4+1-1-LEN(SUBSTITUTE(SUBSTITUTE(TEXT(SOURCE!H2051,"????0"),"  ","")," ",""))), "")&amp;
      SUBSTITUTE(SUBSTITUTE(TEXT(SOURCE!H2051,"????0"),"  ","")," ","")&amp;","&amp; IF(SOURCE!$T$2-3 &gt;= 0, REPT(" ",SOURCE!$T$2-3-5), "")&amp;
      SOURCE!I2051&amp;" | "&amp; IF(SOURCE!$U$2-LEN(SOURCE!I2051) &gt;= 0, REPT(" ",SOURCE!$U$2-LEN(SOURCE!I2051)), "")&amp;
      SOURCE!J2051&amp;      IF(SOURCE!$V$2-LEN(SOURCE!J2051) &gt;= 0, REPT(" ",SOURCE!$V$2-LEN(SOURCE!J2051)), "")&amp;
  " | "&amp; SOURCE!K2051&amp;      IF(SOURCE!$X$2-LEN(SOURCE!K2051) &gt;= 0, REPT(" ",SOURCE!$X$2-LEN(SOURCE!K2051)), "")&amp;
      "},"&amp;IF(SOURCE!L2051&lt;&gt;"",""&amp;SOURCE!L2051,"")
 )
)
)</f>
        <v>/* 2003 */  { fnJMUSERmode_f,              256+7,                       "",                                            "USER_SFTf07U",                                (0 &lt;&lt; TAM_MAX_BITS) |     0, CAT_NONE | SLS_ENABLED   | US_UNCHANGED},//JM User mode (Will remove later - reserved)</v>
      </c>
    </row>
    <row r="2052" spans="1:1">
      <c r="A2052" s="168" t="str">
        <f>IF(AND(OR(SOURCE!A2052="",ISBLANK(SOURCE!A2052)),SOURCE!B2052&gt;0),IF(ISBLANK(SOURCE!C2052),"",SOURCE!C2052),
IF(SOURCE!B2052&lt;0,VLOOKUP(SOURCE!B2052,lookups!A$1:B$25,2,0),
  IF(ISBLANK(SOURCE!B2052),
    "",
    "/* "&amp;TEXT(SOURCE!B2052,"???0")&amp;" *"&amp;
      SOURCE!C2052&amp;", "&amp; IF(SOURCE!$O$2-LEN(SOURCE!C2052) &gt;= 0, REPT(" ",SOURCE!$O$2-LEN(SOURCE!C2052)), "")&amp;
      SOURCE!D2052&amp;", "&amp; IF(SOURCE!$P$2-LEN(SOURCE!D2052) &gt;= 0, REPT(" ",SOURCE!$P$2-LEN(SOURCE!D2052)), "")&amp;
      SOURCE!E2052&amp;", "&amp; IF(SOURCE!$Q$2-LEN(SOURCE!E2052) &gt;=0, REPT(" ",SOURCE!$Q$2-LEN(SOURCE!E2052)), "")&amp;
      SOURCE!F2052&amp;", "&amp; IF(SOURCE!$R$2-LEN(SOURCE!F2052) &gt;= 0, REPT(" ",SOURCE!$R$2-LEN(SOURCE!F2052)+2), "")&amp;"("&amp;
      SUBSTITUTE(TEXT(SOURCE!G2052,"??0"),"  ","")&amp;" &lt;&lt; TAM_MAX_BITS) |"&amp; IF(SOURCE!$S$2-3 &gt;= 0, REPT(" ",SOURCE!$S$2-5+4+1-1-LEN(SUBSTITUTE(SUBSTITUTE(TEXT(SOURCE!H2052,"????0"),"  ","")," ",""))), "")&amp;
      SUBSTITUTE(SUBSTITUTE(TEXT(SOURCE!H2052,"????0"),"  ","")," ","")&amp;","&amp; IF(SOURCE!$T$2-3 &gt;= 0, REPT(" ",SOURCE!$T$2-3-5), "")&amp;
      SOURCE!I2052&amp;" | "&amp; IF(SOURCE!$U$2-LEN(SOURCE!I2052) &gt;= 0, REPT(" ",SOURCE!$U$2-LEN(SOURCE!I2052)), "")&amp;
      SOURCE!J2052&amp;      IF(SOURCE!$V$2-LEN(SOURCE!J2052) &gt;= 0, REPT(" ",SOURCE!$V$2-LEN(SOURCE!J2052)), "")&amp;
  " | "&amp; SOURCE!K2052&amp;      IF(SOURCE!$X$2-LEN(SOURCE!K2052) &gt;= 0, REPT(" ",SOURCE!$X$2-LEN(SOURCE!K2052)), "")&amp;
      "},"&amp;IF(SOURCE!L2052&lt;&gt;"",""&amp;SOURCE!L2052,"")
 )
)
)</f>
        <v>/* 2004 */  { fnJMUSERmode_g,              256+7,                       "",                                            "USER_SFTg07U",                                (0 &lt;&lt; TAM_MAX_BITS) |     0, CAT_NONE | SLS_ENABLED   | US_UNCHANGED},//JM User mode (Will remove later - reserved)</v>
      </c>
    </row>
    <row r="2053" spans="1:1">
      <c r="A2053" s="168" t="str">
        <f>IF(AND(OR(SOURCE!A2053="",ISBLANK(SOURCE!A2053)),SOURCE!B2053&gt;0),IF(ISBLANK(SOURCE!C2053),"",SOURCE!C2053),
IF(SOURCE!B2053&lt;0,VLOOKUP(SOURCE!B2053,lookups!A$1:B$25,2,0),
  IF(ISBLANK(SOURCE!B2053),
    "",
    "/* "&amp;TEXT(SOURCE!B2053,"???0")&amp;" *"&amp;
      SOURCE!C2053&amp;", "&amp; IF(SOURCE!$O$2-LEN(SOURCE!C2053) &gt;= 0, REPT(" ",SOURCE!$O$2-LEN(SOURCE!C2053)), "")&amp;
      SOURCE!D2053&amp;", "&amp; IF(SOURCE!$P$2-LEN(SOURCE!D2053) &gt;= 0, REPT(" ",SOURCE!$P$2-LEN(SOURCE!D2053)), "")&amp;
      SOURCE!E2053&amp;", "&amp; IF(SOURCE!$Q$2-LEN(SOURCE!E2053) &gt;=0, REPT(" ",SOURCE!$Q$2-LEN(SOURCE!E2053)), "")&amp;
      SOURCE!F2053&amp;", "&amp; IF(SOURCE!$R$2-LEN(SOURCE!F2053) &gt;= 0, REPT(" ",SOURCE!$R$2-LEN(SOURCE!F2053)+2), "")&amp;"("&amp;
      SUBSTITUTE(TEXT(SOURCE!G2053,"??0"),"  ","")&amp;" &lt;&lt; TAM_MAX_BITS) |"&amp; IF(SOURCE!$S$2-3 &gt;= 0, REPT(" ",SOURCE!$S$2-5+4+1-1-LEN(SUBSTITUTE(SUBSTITUTE(TEXT(SOURCE!H2053,"????0"),"  ","")," ",""))), "")&amp;
      SUBSTITUTE(SUBSTITUTE(TEXT(SOURCE!H2053,"????0"),"  ","")," ","")&amp;","&amp; IF(SOURCE!$T$2-3 &gt;= 0, REPT(" ",SOURCE!$T$2-3-5), "")&amp;
      SOURCE!I2053&amp;" | "&amp; IF(SOURCE!$U$2-LEN(SOURCE!I2053) &gt;= 0, REPT(" ",SOURCE!$U$2-LEN(SOURCE!I2053)), "")&amp;
      SOURCE!J2053&amp;      IF(SOURCE!$V$2-LEN(SOURCE!J2053) &gt;= 0, REPT(" ",SOURCE!$V$2-LEN(SOURCE!J2053)), "")&amp;
  " | "&amp; SOURCE!K2053&amp;      IF(SOURCE!$X$2-LEN(SOURCE!K2053) &gt;= 0, REPT(" ",SOURCE!$X$2-LEN(SOURCE!K2053)), "")&amp;
      "},"&amp;IF(SOURCE!L2053&lt;&gt;"",""&amp;SOURCE!L2053,"")
 )
)
)</f>
        <v>/* 2005 */  { fnJMUSERmode,                256+8,                       "",                                            "USER_PRIM08U",                                (0 &lt;&lt; TAM_MAX_BITS) |     0, CAT_NONE | SLS_ENABLED   | US_UNCHANGED},//JM User mode (Will remove later - reserved)</v>
      </c>
    </row>
    <row r="2054" spans="1:1">
      <c r="A2054" s="168" t="str">
        <f>IF(AND(OR(SOURCE!A2054="",ISBLANK(SOURCE!A2054)),SOURCE!B2054&gt;0),IF(ISBLANK(SOURCE!C2054),"",SOURCE!C2054),
IF(SOURCE!B2054&lt;0,VLOOKUP(SOURCE!B2054,lookups!A$1:B$25,2,0),
  IF(ISBLANK(SOURCE!B2054),
    "",
    "/* "&amp;TEXT(SOURCE!B2054,"???0")&amp;" *"&amp;
      SOURCE!C2054&amp;", "&amp; IF(SOURCE!$O$2-LEN(SOURCE!C2054) &gt;= 0, REPT(" ",SOURCE!$O$2-LEN(SOURCE!C2054)), "")&amp;
      SOURCE!D2054&amp;", "&amp; IF(SOURCE!$P$2-LEN(SOURCE!D2054) &gt;= 0, REPT(" ",SOURCE!$P$2-LEN(SOURCE!D2054)), "")&amp;
      SOURCE!E2054&amp;", "&amp; IF(SOURCE!$Q$2-LEN(SOURCE!E2054) &gt;=0, REPT(" ",SOURCE!$Q$2-LEN(SOURCE!E2054)), "")&amp;
      SOURCE!F2054&amp;", "&amp; IF(SOURCE!$R$2-LEN(SOURCE!F2054) &gt;= 0, REPT(" ",SOURCE!$R$2-LEN(SOURCE!F2054)+2), "")&amp;"("&amp;
      SUBSTITUTE(TEXT(SOURCE!G2054,"??0"),"  ","")&amp;" &lt;&lt; TAM_MAX_BITS) |"&amp; IF(SOURCE!$S$2-3 &gt;= 0, REPT(" ",SOURCE!$S$2-5+4+1-1-LEN(SUBSTITUTE(SUBSTITUTE(TEXT(SOURCE!H2054,"????0"),"  ","")," ",""))), "")&amp;
      SUBSTITUTE(SUBSTITUTE(TEXT(SOURCE!H2054,"????0"),"  ","")," ","")&amp;","&amp; IF(SOURCE!$T$2-3 &gt;= 0, REPT(" ",SOURCE!$T$2-3-5), "")&amp;
      SOURCE!I2054&amp;" | "&amp; IF(SOURCE!$U$2-LEN(SOURCE!I2054) &gt;= 0, REPT(" ",SOURCE!$U$2-LEN(SOURCE!I2054)), "")&amp;
      SOURCE!J2054&amp;      IF(SOURCE!$V$2-LEN(SOURCE!J2054) &gt;= 0, REPT(" ",SOURCE!$V$2-LEN(SOURCE!J2054)), "")&amp;
  " | "&amp; SOURCE!K2054&amp;      IF(SOURCE!$X$2-LEN(SOURCE!K2054) &gt;= 0, REPT(" ",SOURCE!$X$2-LEN(SOURCE!K2054)), "")&amp;
      "},"&amp;IF(SOURCE!L2054&lt;&gt;"",""&amp;SOURCE!L2054,"")
 )
)
)</f>
        <v>/* 2006 */  { fnJMUSERmode_f,              256+8,                       "",                                            "USER_SFTf08U",                                (0 &lt;&lt; TAM_MAX_BITS) |     0, CAT_NONE | SLS_ENABLED   | US_UNCHANGED},//JM User mode (Will remove later - reserved)</v>
      </c>
    </row>
    <row r="2055" spans="1:1">
      <c r="A2055" s="168" t="str">
        <f>IF(AND(OR(SOURCE!A2055="",ISBLANK(SOURCE!A2055)),SOURCE!B2055&gt;0),IF(ISBLANK(SOURCE!C2055),"",SOURCE!C2055),
IF(SOURCE!B2055&lt;0,VLOOKUP(SOURCE!B2055,lookups!A$1:B$25,2,0),
  IF(ISBLANK(SOURCE!B2055),
    "",
    "/* "&amp;TEXT(SOURCE!B2055,"???0")&amp;" *"&amp;
      SOURCE!C2055&amp;", "&amp; IF(SOURCE!$O$2-LEN(SOURCE!C2055) &gt;= 0, REPT(" ",SOURCE!$O$2-LEN(SOURCE!C2055)), "")&amp;
      SOURCE!D2055&amp;", "&amp; IF(SOURCE!$P$2-LEN(SOURCE!D2055) &gt;= 0, REPT(" ",SOURCE!$P$2-LEN(SOURCE!D2055)), "")&amp;
      SOURCE!E2055&amp;", "&amp; IF(SOURCE!$Q$2-LEN(SOURCE!E2055) &gt;=0, REPT(" ",SOURCE!$Q$2-LEN(SOURCE!E2055)), "")&amp;
      SOURCE!F2055&amp;", "&amp; IF(SOURCE!$R$2-LEN(SOURCE!F2055) &gt;= 0, REPT(" ",SOURCE!$R$2-LEN(SOURCE!F2055)+2), "")&amp;"("&amp;
      SUBSTITUTE(TEXT(SOURCE!G2055,"??0"),"  ","")&amp;" &lt;&lt; TAM_MAX_BITS) |"&amp; IF(SOURCE!$S$2-3 &gt;= 0, REPT(" ",SOURCE!$S$2-5+4+1-1-LEN(SUBSTITUTE(SUBSTITUTE(TEXT(SOURCE!H2055,"????0"),"  ","")," ",""))), "")&amp;
      SUBSTITUTE(SUBSTITUTE(TEXT(SOURCE!H2055,"????0"),"  ","")," ","")&amp;","&amp; IF(SOURCE!$T$2-3 &gt;= 0, REPT(" ",SOURCE!$T$2-3-5), "")&amp;
      SOURCE!I2055&amp;" | "&amp; IF(SOURCE!$U$2-LEN(SOURCE!I2055) &gt;= 0, REPT(" ",SOURCE!$U$2-LEN(SOURCE!I2055)), "")&amp;
      SOURCE!J2055&amp;      IF(SOURCE!$V$2-LEN(SOURCE!J2055) &gt;= 0, REPT(" ",SOURCE!$V$2-LEN(SOURCE!J2055)), "")&amp;
  " | "&amp; SOURCE!K2055&amp;      IF(SOURCE!$X$2-LEN(SOURCE!K2055) &gt;= 0, REPT(" ",SOURCE!$X$2-LEN(SOURCE!K2055)), "")&amp;
      "},"&amp;IF(SOURCE!L2055&lt;&gt;"",""&amp;SOURCE!L2055,"")
 )
)
)</f>
        <v>/* 2007 */  { fnJMUSERmode_g,              256+8,                       "",                                            "USER_SFTg08U",                                (0 &lt;&lt; TAM_MAX_BITS) |     0, CAT_NONE | SLS_ENABLED   | US_UNCHANGED},//JM User mode (Will remove later - reserved)</v>
      </c>
    </row>
    <row r="2056" spans="1:1">
      <c r="A2056" s="168" t="str">
        <f>IF(AND(OR(SOURCE!A2056="",ISBLANK(SOURCE!A2056)),SOURCE!B2056&gt;0),IF(ISBLANK(SOURCE!C2056),"",SOURCE!C2056),
IF(SOURCE!B2056&lt;0,VLOOKUP(SOURCE!B2056,lookups!A$1:B$25,2,0),
  IF(ISBLANK(SOURCE!B2056),
    "",
    "/* "&amp;TEXT(SOURCE!B2056,"???0")&amp;" *"&amp;
      SOURCE!C2056&amp;", "&amp; IF(SOURCE!$O$2-LEN(SOURCE!C2056) &gt;= 0, REPT(" ",SOURCE!$O$2-LEN(SOURCE!C2056)), "")&amp;
      SOURCE!D2056&amp;", "&amp; IF(SOURCE!$P$2-LEN(SOURCE!D2056) &gt;= 0, REPT(" ",SOURCE!$P$2-LEN(SOURCE!D2056)), "")&amp;
      SOURCE!E2056&amp;", "&amp; IF(SOURCE!$Q$2-LEN(SOURCE!E2056) &gt;=0, REPT(" ",SOURCE!$Q$2-LEN(SOURCE!E2056)), "")&amp;
      SOURCE!F2056&amp;", "&amp; IF(SOURCE!$R$2-LEN(SOURCE!F2056) &gt;= 0, REPT(" ",SOURCE!$R$2-LEN(SOURCE!F2056)+2), "")&amp;"("&amp;
      SUBSTITUTE(TEXT(SOURCE!G2056,"??0"),"  ","")&amp;" &lt;&lt; TAM_MAX_BITS) |"&amp; IF(SOURCE!$S$2-3 &gt;= 0, REPT(" ",SOURCE!$S$2-5+4+1-1-LEN(SUBSTITUTE(SUBSTITUTE(TEXT(SOURCE!H2056,"????0"),"  ","")," ",""))), "")&amp;
      SUBSTITUTE(SUBSTITUTE(TEXT(SOURCE!H2056,"????0"),"  ","")," ","")&amp;","&amp; IF(SOURCE!$T$2-3 &gt;= 0, REPT(" ",SOURCE!$T$2-3-5), "")&amp;
      SOURCE!I2056&amp;" | "&amp; IF(SOURCE!$U$2-LEN(SOURCE!I2056) &gt;= 0, REPT(" ",SOURCE!$U$2-LEN(SOURCE!I2056)), "")&amp;
      SOURCE!J2056&amp;      IF(SOURCE!$V$2-LEN(SOURCE!J2056) &gt;= 0, REPT(" ",SOURCE!$V$2-LEN(SOURCE!J2056)), "")&amp;
  " | "&amp; SOURCE!K2056&amp;      IF(SOURCE!$X$2-LEN(SOURCE!K2056) &gt;= 0, REPT(" ",SOURCE!$X$2-LEN(SOURCE!K2056)), "")&amp;
      "},"&amp;IF(SOURCE!L2056&lt;&gt;"",""&amp;SOURCE!L2056,"")
 )
)
)</f>
        <v>/* 2008 */  { fnJMUSERmode,                256+9,                       "",                                            "USER_PRIM09U",                                (0 &lt;&lt; TAM_MAX_BITS) |     0, CAT_NONE | SLS_ENABLED   | US_UNCHANGED},//JM User mode (Will remove later - reserved)</v>
      </c>
    </row>
    <row r="2057" spans="1:1">
      <c r="A2057" s="168" t="str">
        <f>IF(AND(OR(SOURCE!A2057="",ISBLANK(SOURCE!A2057)),SOURCE!B2057&gt;0),IF(ISBLANK(SOURCE!C2057),"",SOURCE!C2057),
IF(SOURCE!B2057&lt;0,VLOOKUP(SOURCE!B2057,lookups!A$1:B$25,2,0),
  IF(ISBLANK(SOURCE!B2057),
    "",
    "/* "&amp;TEXT(SOURCE!B2057,"???0")&amp;" *"&amp;
      SOURCE!C2057&amp;", "&amp; IF(SOURCE!$O$2-LEN(SOURCE!C2057) &gt;= 0, REPT(" ",SOURCE!$O$2-LEN(SOURCE!C2057)), "")&amp;
      SOURCE!D2057&amp;", "&amp; IF(SOURCE!$P$2-LEN(SOURCE!D2057) &gt;= 0, REPT(" ",SOURCE!$P$2-LEN(SOURCE!D2057)), "")&amp;
      SOURCE!E2057&amp;", "&amp; IF(SOURCE!$Q$2-LEN(SOURCE!E2057) &gt;=0, REPT(" ",SOURCE!$Q$2-LEN(SOURCE!E2057)), "")&amp;
      SOURCE!F2057&amp;", "&amp; IF(SOURCE!$R$2-LEN(SOURCE!F2057) &gt;= 0, REPT(" ",SOURCE!$R$2-LEN(SOURCE!F2057)+2), "")&amp;"("&amp;
      SUBSTITUTE(TEXT(SOURCE!G2057,"??0"),"  ","")&amp;" &lt;&lt; TAM_MAX_BITS) |"&amp; IF(SOURCE!$S$2-3 &gt;= 0, REPT(" ",SOURCE!$S$2-5+4+1-1-LEN(SUBSTITUTE(SUBSTITUTE(TEXT(SOURCE!H2057,"????0"),"  ","")," ",""))), "")&amp;
      SUBSTITUTE(SUBSTITUTE(TEXT(SOURCE!H2057,"????0"),"  ","")," ","")&amp;","&amp; IF(SOURCE!$T$2-3 &gt;= 0, REPT(" ",SOURCE!$T$2-3-5), "")&amp;
      SOURCE!I2057&amp;" | "&amp; IF(SOURCE!$U$2-LEN(SOURCE!I2057) &gt;= 0, REPT(" ",SOURCE!$U$2-LEN(SOURCE!I2057)), "")&amp;
      SOURCE!J2057&amp;      IF(SOURCE!$V$2-LEN(SOURCE!J2057) &gt;= 0, REPT(" ",SOURCE!$V$2-LEN(SOURCE!J2057)), "")&amp;
  " | "&amp; SOURCE!K2057&amp;      IF(SOURCE!$X$2-LEN(SOURCE!K2057) &gt;= 0, REPT(" ",SOURCE!$X$2-LEN(SOURCE!K2057)), "")&amp;
      "},"&amp;IF(SOURCE!L2057&lt;&gt;"",""&amp;SOURCE!L2057,"")
 )
)
)</f>
        <v>/* 2009 */  { fnJMUSERmode_f,              256+9,                       "",                                            "USER_SFTf09U",                                (0 &lt;&lt; TAM_MAX_BITS) |     0, CAT_NONE | SLS_ENABLED   | US_UNCHANGED},//JM User mode (Will remove later - reserved)</v>
      </c>
    </row>
    <row r="2058" spans="1:1">
      <c r="A2058" s="168" t="str">
        <f>IF(AND(OR(SOURCE!A2058="",ISBLANK(SOURCE!A2058)),SOURCE!B2058&gt;0),IF(ISBLANK(SOURCE!C2058),"",SOURCE!C2058),
IF(SOURCE!B2058&lt;0,VLOOKUP(SOURCE!B2058,lookups!A$1:B$25,2,0),
  IF(ISBLANK(SOURCE!B2058),
    "",
    "/* "&amp;TEXT(SOURCE!B2058,"???0")&amp;" *"&amp;
      SOURCE!C2058&amp;", "&amp; IF(SOURCE!$O$2-LEN(SOURCE!C2058) &gt;= 0, REPT(" ",SOURCE!$O$2-LEN(SOURCE!C2058)), "")&amp;
      SOURCE!D2058&amp;", "&amp; IF(SOURCE!$P$2-LEN(SOURCE!D2058) &gt;= 0, REPT(" ",SOURCE!$P$2-LEN(SOURCE!D2058)), "")&amp;
      SOURCE!E2058&amp;", "&amp; IF(SOURCE!$Q$2-LEN(SOURCE!E2058) &gt;=0, REPT(" ",SOURCE!$Q$2-LEN(SOURCE!E2058)), "")&amp;
      SOURCE!F2058&amp;", "&amp; IF(SOURCE!$R$2-LEN(SOURCE!F2058) &gt;= 0, REPT(" ",SOURCE!$R$2-LEN(SOURCE!F2058)+2), "")&amp;"("&amp;
      SUBSTITUTE(TEXT(SOURCE!G2058,"??0"),"  ","")&amp;" &lt;&lt; TAM_MAX_BITS) |"&amp; IF(SOURCE!$S$2-3 &gt;= 0, REPT(" ",SOURCE!$S$2-5+4+1-1-LEN(SUBSTITUTE(SUBSTITUTE(TEXT(SOURCE!H2058,"????0"),"  ","")," ",""))), "")&amp;
      SUBSTITUTE(SUBSTITUTE(TEXT(SOURCE!H2058,"????0"),"  ","")," ","")&amp;","&amp; IF(SOURCE!$T$2-3 &gt;= 0, REPT(" ",SOURCE!$T$2-3-5), "")&amp;
      SOURCE!I2058&amp;" | "&amp; IF(SOURCE!$U$2-LEN(SOURCE!I2058) &gt;= 0, REPT(" ",SOURCE!$U$2-LEN(SOURCE!I2058)), "")&amp;
      SOURCE!J2058&amp;      IF(SOURCE!$V$2-LEN(SOURCE!J2058) &gt;= 0, REPT(" ",SOURCE!$V$2-LEN(SOURCE!J2058)), "")&amp;
  " | "&amp; SOURCE!K2058&amp;      IF(SOURCE!$X$2-LEN(SOURCE!K2058) &gt;= 0, REPT(" ",SOURCE!$X$2-LEN(SOURCE!K2058)), "")&amp;
      "},"&amp;IF(SOURCE!L2058&lt;&gt;"",""&amp;SOURCE!L2058,"")
 )
)
)</f>
        <v>/* 2010 */  { fnJMUSERmode_g,              256+9,                       "",                                            "USER_SFTg09U",                                (0 &lt;&lt; TAM_MAX_BITS) |     0, CAT_NONE | SLS_ENABLED   | US_UNCHANGED},//JM User mode (Will remove later - reserved)</v>
      </c>
    </row>
    <row r="2059" spans="1:1">
      <c r="A2059" s="168" t="str">
        <f>IF(AND(OR(SOURCE!A2059="",ISBLANK(SOURCE!A2059)),SOURCE!B2059&gt;0),IF(ISBLANK(SOURCE!C2059),"",SOURCE!C2059),
IF(SOURCE!B2059&lt;0,VLOOKUP(SOURCE!B2059,lookups!A$1:B$25,2,0),
  IF(ISBLANK(SOURCE!B2059),
    "",
    "/* "&amp;TEXT(SOURCE!B2059,"???0")&amp;" *"&amp;
      SOURCE!C2059&amp;", "&amp; IF(SOURCE!$O$2-LEN(SOURCE!C2059) &gt;= 0, REPT(" ",SOURCE!$O$2-LEN(SOURCE!C2059)), "")&amp;
      SOURCE!D2059&amp;", "&amp; IF(SOURCE!$P$2-LEN(SOURCE!D2059) &gt;= 0, REPT(" ",SOURCE!$P$2-LEN(SOURCE!D2059)), "")&amp;
      SOURCE!E2059&amp;", "&amp; IF(SOURCE!$Q$2-LEN(SOURCE!E2059) &gt;=0, REPT(" ",SOURCE!$Q$2-LEN(SOURCE!E2059)), "")&amp;
      SOURCE!F2059&amp;", "&amp; IF(SOURCE!$R$2-LEN(SOURCE!F2059) &gt;= 0, REPT(" ",SOURCE!$R$2-LEN(SOURCE!F2059)+2), "")&amp;"("&amp;
      SUBSTITUTE(TEXT(SOURCE!G2059,"??0"),"  ","")&amp;" &lt;&lt; TAM_MAX_BITS) |"&amp; IF(SOURCE!$S$2-3 &gt;= 0, REPT(" ",SOURCE!$S$2-5+4+1-1-LEN(SUBSTITUTE(SUBSTITUTE(TEXT(SOURCE!H2059,"????0"),"  ","")," ",""))), "")&amp;
      SUBSTITUTE(SUBSTITUTE(TEXT(SOURCE!H2059,"????0"),"  ","")," ","")&amp;","&amp; IF(SOURCE!$T$2-3 &gt;= 0, REPT(" ",SOURCE!$T$2-3-5), "")&amp;
      SOURCE!I2059&amp;" | "&amp; IF(SOURCE!$U$2-LEN(SOURCE!I2059) &gt;= 0, REPT(" ",SOURCE!$U$2-LEN(SOURCE!I2059)), "")&amp;
      SOURCE!J2059&amp;      IF(SOURCE!$V$2-LEN(SOURCE!J2059) &gt;= 0, REPT(" ",SOURCE!$V$2-LEN(SOURCE!J2059)), "")&amp;
  " | "&amp; SOURCE!K2059&amp;      IF(SOURCE!$X$2-LEN(SOURCE!K2059) &gt;= 0, REPT(" ",SOURCE!$X$2-LEN(SOURCE!K2059)), "")&amp;
      "},"&amp;IF(SOURCE!L2059&lt;&gt;"",""&amp;SOURCE!L2059,"")
 )
)
)</f>
        <v>/* 2011 */  { fnJMUSERmode,                256+10,                      "",                                            "USER_PRIM10U",                                (0 &lt;&lt; TAM_MAX_BITS) |     0, CAT_NONE | SLS_ENABLED   | US_UNCHANGED},//JM User mode (Will remove later - reserved)</v>
      </c>
    </row>
    <row r="2060" spans="1:1">
      <c r="A2060" s="168" t="str">
        <f>IF(AND(OR(SOURCE!A2060="",ISBLANK(SOURCE!A2060)),SOURCE!B2060&gt;0),IF(ISBLANK(SOURCE!C2060),"",SOURCE!C2060),
IF(SOURCE!B2060&lt;0,VLOOKUP(SOURCE!B2060,lookups!A$1:B$25,2,0),
  IF(ISBLANK(SOURCE!B2060),
    "",
    "/* "&amp;TEXT(SOURCE!B2060,"???0")&amp;" *"&amp;
      SOURCE!C2060&amp;", "&amp; IF(SOURCE!$O$2-LEN(SOURCE!C2060) &gt;= 0, REPT(" ",SOURCE!$O$2-LEN(SOURCE!C2060)), "")&amp;
      SOURCE!D2060&amp;", "&amp; IF(SOURCE!$P$2-LEN(SOURCE!D2060) &gt;= 0, REPT(" ",SOURCE!$P$2-LEN(SOURCE!D2060)), "")&amp;
      SOURCE!E2060&amp;", "&amp; IF(SOURCE!$Q$2-LEN(SOURCE!E2060) &gt;=0, REPT(" ",SOURCE!$Q$2-LEN(SOURCE!E2060)), "")&amp;
      SOURCE!F2060&amp;", "&amp; IF(SOURCE!$R$2-LEN(SOURCE!F2060) &gt;= 0, REPT(" ",SOURCE!$R$2-LEN(SOURCE!F2060)+2), "")&amp;"("&amp;
      SUBSTITUTE(TEXT(SOURCE!G2060,"??0"),"  ","")&amp;" &lt;&lt; TAM_MAX_BITS) |"&amp; IF(SOURCE!$S$2-3 &gt;= 0, REPT(" ",SOURCE!$S$2-5+4+1-1-LEN(SUBSTITUTE(SUBSTITUTE(TEXT(SOURCE!H2060,"????0"),"  ","")," ",""))), "")&amp;
      SUBSTITUTE(SUBSTITUTE(TEXT(SOURCE!H2060,"????0"),"  ","")," ","")&amp;","&amp; IF(SOURCE!$T$2-3 &gt;= 0, REPT(" ",SOURCE!$T$2-3-5), "")&amp;
      SOURCE!I2060&amp;" | "&amp; IF(SOURCE!$U$2-LEN(SOURCE!I2060) &gt;= 0, REPT(" ",SOURCE!$U$2-LEN(SOURCE!I2060)), "")&amp;
      SOURCE!J2060&amp;      IF(SOURCE!$V$2-LEN(SOURCE!J2060) &gt;= 0, REPT(" ",SOURCE!$V$2-LEN(SOURCE!J2060)), "")&amp;
  " | "&amp; SOURCE!K2060&amp;      IF(SOURCE!$X$2-LEN(SOURCE!K2060) &gt;= 0, REPT(" ",SOURCE!$X$2-LEN(SOURCE!K2060)), "")&amp;
      "},"&amp;IF(SOURCE!L2060&lt;&gt;"",""&amp;SOURCE!L2060,"")
 )
)
)</f>
        <v>/* 2012 */  { fnJMUSERmode_f,              256+10,                      "",                                            "USER_SFTf10U",                                (0 &lt;&lt; TAM_MAX_BITS) |     0, CAT_NONE | SLS_ENABLED   | US_UNCHANGED},//JM User mode (Will remove later - reserved)</v>
      </c>
    </row>
    <row r="2061" spans="1:1">
      <c r="A2061" s="168" t="str">
        <f>IF(AND(OR(SOURCE!A2061="",ISBLANK(SOURCE!A2061)),SOURCE!B2061&gt;0),IF(ISBLANK(SOURCE!C2061),"",SOURCE!C2061),
IF(SOURCE!B2061&lt;0,VLOOKUP(SOURCE!B2061,lookups!A$1:B$25,2,0),
  IF(ISBLANK(SOURCE!B2061),
    "",
    "/* "&amp;TEXT(SOURCE!B2061,"???0")&amp;" *"&amp;
      SOURCE!C2061&amp;", "&amp; IF(SOURCE!$O$2-LEN(SOURCE!C2061) &gt;= 0, REPT(" ",SOURCE!$O$2-LEN(SOURCE!C2061)), "")&amp;
      SOURCE!D2061&amp;", "&amp; IF(SOURCE!$P$2-LEN(SOURCE!D2061) &gt;= 0, REPT(" ",SOURCE!$P$2-LEN(SOURCE!D2061)), "")&amp;
      SOURCE!E2061&amp;", "&amp; IF(SOURCE!$Q$2-LEN(SOURCE!E2061) &gt;=0, REPT(" ",SOURCE!$Q$2-LEN(SOURCE!E2061)), "")&amp;
      SOURCE!F2061&amp;", "&amp; IF(SOURCE!$R$2-LEN(SOURCE!F2061) &gt;= 0, REPT(" ",SOURCE!$R$2-LEN(SOURCE!F2061)+2), "")&amp;"("&amp;
      SUBSTITUTE(TEXT(SOURCE!G2061,"??0"),"  ","")&amp;" &lt;&lt; TAM_MAX_BITS) |"&amp; IF(SOURCE!$S$2-3 &gt;= 0, REPT(" ",SOURCE!$S$2-5+4+1-1-LEN(SUBSTITUTE(SUBSTITUTE(TEXT(SOURCE!H2061,"????0"),"  ","")," ",""))), "")&amp;
      SUBSTITUTE(SUBSTITUTE(TEXT(SOURCE!H2061,"????0"),"  ","")," ","")&amp;","&amp; IF(SOURCE!$T$2-3 &gt;= 0, REPT(" ",SOURCE!$T$2-3-5), "")&amp;
      SOURCE!I2061&amp;" | "&amp; IF(SOURCE!$U$2-LEN(SOURCE!I2061) &gt;= 0, REPT(" ",SOURCE!$U$2-LEN(SOURCE!I2061)), "")&amp;
      SOURCE!J2061&amp;      IF(SOURCE!$V$2-LEN(SOURCE!J2061) &gt;= 0, REPT(" ",SOURCE!$V$2-LEN(SOURCE!J2061)), "")&amp;
  " | "&amp; SOURCE!K2061&amp;      IF(SOURCE!$X$2-LEN(SOURCE!K2061) &gt;= 0, REPT(" ",SOURCE!$X$2-LEN(SOURCE!K2061)), "")&amp;
      "},"&amp;IF(SOURCE!L2061&lt;&gt;"",""&amp;SOURCE!L2061,"")
 )
)
)</f>
        <v>/* 2013 */  { fnJMUSERmode_g,              256+10,                      "",                                            "USER_SFTg10U",                                (0 &lt;&lt; TAM_MAX_BITS) |     0, CAT_NONE | SLS_ENABLED   | US_UNCHANGED},//JM User mode (Will remove later - reserved)</v>
      </c>
    </row>
    <row r="2062" spans="1:1">
      <c r="A2062" s="168" t="str">
        <f>IF(AND(OR(SOURCE!A2062="",ISBLANK(SOURCE!A2062)),SOURCE!B2062&gt;0),IF(ISBLANK(SOURCE!C2062),"",SOURCE!C2062),
IF(SOURCE!B2062&lt;0,VLOOKUP(SOURCE!B2062,lookups!A$1:B$25,2,0),
  IF(ISBLANK(SOURCE!B2062),
    "",
    "/* "&amp;TEXT(SOURCE!B2062,"???0")&amp;" *"&amp;
      SOURCE!C2062&amp;", "&amp; IF(SOURCE!$O$2-LEN(SOURCE!C2062) &gt;= 0, REPT(" ",SOURCE!$O$2-LEN(SOURCE!C2062)), "")&amp;
      SOURCE!D2062&amp;", "&amp; IF(SOURCE!$P$2-LEN(SOURCE!D2062) &gt;= 0, REPT(" ",SOURCE!$P$2-LEN(SOURCE!D2062)), "")&amp;
      SOURCE!E2062&amp;", "&amp; IF(SOURCE!$Q$2-LEN(SOURCE!E2062) &gt;=0, REPT(" ",SOURCE!$Q$2-LEN(SOURCE!E2062)), "")&amp;
      SOURCE!F2062&amp;", "&amp; IF(SOURCE!$R$2-LEN(SOURCE!F2062) &gt;= 0, REPT(" ",SOURCE!$R$2-LEN(SOURCE!F2062)+2), "")&amp;"("&amp;
      SUBSTITUTE(TEXT(SOURCE!G2062,"??0"),"  ","")&amp;" &lt;&lt; TAM_MAX_BITS) |"&amp; IF(SOURCE!$S$2-3 &gt;= 0, REPT(" ",SOURCE!$S$2-5+4+1-1-LEN(SUBSTITUTE(SUBSTITUTE(TEXT(SOURCE!H2062,"????0"),"  ","")," ",""))), "")&amp;
      SUBSTITUTE(SUBSTITUTE(TEXT(SOURCE!H2062,"????0"),"  ","")," ","")&amp;","&amp; IF(SOURCE!$T$2-3 &gt;= 0, REPT(" ",SOURCE!$T$2-3-5), "")&amp;
      SOURCE!I2062&amp;" | "&amp; IF(SOURCE!$U$2-LEN(SOURCE!I2062) &gt;= 0, REPT(" ",SOURCE!$U$2-LEN(SOURCE!I2062)), "")&amp;
      SOURCE!J2062&amp;      IF(SOURCE!$V$2-LEN(SOURCE!J2062) &gt;= 0, REPT(" ",SOURCE!$V$2-LEN(SOURCE!J2062)), "")&amp;
  " | "&amp; SOURCE!K2062&amp;      IF(SOURCE!$X$2-LEN(SOURCE!K2062) &gt;= 0, REPT(" ",SOURCE!$X$2-LEN(SOURCE!K2062)), "")&amp;
      "},"&amp;IF(SOURCE!L2062&lt;&gt;"",""&amp;SOURCE!L2062,"")
 )
)
)</f>
        <v>/* 2014 */  { fnJMUSERmode,                256+11,                      "",                                            "USER_PRIM11U",                                (0 &lt;&lt; TAM_MAX_BITS) |     0, CAT_NONE | SLS_ENABLED   | US_UNCHANGED},//JM User mode (Will remove later - reserved)</v>
      </c>
    </row>
    <row r="2063" spans="1:1">
      <c r="A2063" s="168" t="str">
        <f>IF(AND(OR(SOURCE!A2063="",ISBLANK(SOURCE!A2063)),SOURCE!B2063&gt;0),IF(ISBLANK(SOURCE!C2063),"",SOURCE!C2063),
IF(SOURCE!B2063&lt;0,VLOOKUP(SOURCE!B2063,lookups!A$1:B$25,2,0),
  IF(ISBLANK(SOURCE!B2063),
    "",
    "/* "&amp;TEXT(SOURCE!B2063,"???0")&amp;" *"&amp;
      SOURCE!C2063&amp;", "&amp; IF(SOURCE!$O$2-LEN(SOURCE!C2063) &gt;= 0, REPT(" ",SOURCE!$O$2-LEN(SOURCE!C2063)), "")&amp;
      SOURCE!D2063&amp;", "&amp; IF(SOURCE!$P$2-LEN(SOURCE!D2063) &gt;= 0, REPT(" ",SOURCE!$P$2-LEN(SOURCE!D2063)), "")&amp;
      SOURCE!E2063&amp;", "&amp; IF(SOURCE!$Q$2-LEN(SOURCE!E2063) &gt;=0, REPT(" ",SOURCE!$Q$2-LEN(SOURCE!E2063)), "")&amp;
      SOURCE!F2063&amp;", "&amp; IF(SOURCE!$R$2-LEN(SOURCE!F2063) &gt;= 0, REPT(" ",SOURCE!$R$2-LEN(SOURCE!F2063)+2), "")&amp;"("&amp;
      SUBSTITUTE(TEXT(SOURCE!G2063,"??0"),"  ","")&amp;" &lt;&lt; TAM_MAX_BITS) |"&amp; IF(SOURCE!$S$2-3 &gt;= 0, REPT(" ",SOURCE!$S$2-5+4+1-1-LEN(SUBSTITUTE(SUBSTITUTE(TEXT(SOURCE!H2063,"????0"),"  ","")," ",""))), "")&amp;
      SUBSTITUTE(SUBSTITUTE(TEXT(SOURCE!H2063,"????0"),"  ","")," ","")&amp;","&amp; IF(SOURCE!$T$2-3 &gt;= 0, REPT(" ",SOURCE!$T$2-3-5), "")&amp;
      SOURCE!I2063&amp;" | "&amp; IF(SOURCE!$U$2-LEN(SOURCE!I2063) &gt;= 0, REPT(" ",SOURCE!$U$2-LEN(SOURCE!I2063)), "")&amp;
      SOURCE!J2063&amp;      IF(SOURCE!$V$2-LEN(SOURCE!J2063) &gt;= 0, REPT(" ",SOURCE!$V$2-LEN(SOURCE!J2063)), "")&amp;
  " | "&amp; SOURCE!K2063&amp;      IF(SOURCE!$X$2-LEN(SOURCE!K2063) &gt;= 0, REPT(" ",SOURCE!$X$2-LEN(SOURCE!K2063)), "")&amp;
      "},"&amp;IF(SOURCE!L2063&lt;&gt;"",""&amp;SOURCE!L2063,"")
 )
)
)</f>
        <v>/* 2015 */  { fnJMUSERmode_f,              256+11,                      "",                                            "USER_SFTf11U",                                (0 &lt;&lt; TAM_MAX_BITS) |     0, CAT_NONE | SLS_ENABLED   | US_UNCHANGED},//JM User mode (Will remove later - reserved)</v>
      </c>
    </row>
    <row r="2064" spans="1:1">
      <c r="A2064" s="168" t="str">
        <f>IF(AND(OR(SOURCE!A2064="",ISBLANK(SOURCE!A2064)),SOURCE!B2064&gt;0),IF(ISBLANK(SOURCE!C2064),"",SOURCE!C2064),
IF(SOURCE!B2064&lt;0,VLOOKUP(SOURCE!B2064,lookups!A$1:B$25,2,0),
  IF(ISBLANK(SOURCE!B2064),
    "",
    "/* "&amp;TEXT(SOURCE!B2064,"???0")&amp;" *"&amp;
      SOURCE!C2064&amp;", "&amp; IF(SOURCE!$O$2-LEN(SOURCE!C2064) &gt;= 0, REPT(" ",SOURCE!$O$2-LEN(SOURCE!C2064)), "")&amp;
      SOURCE!D2064&amp;", "&amp; IF(SOURCE!$P$2-LEN(SOURCE!D2064) &gt;= 0, REPT(" ",SOURCE!$P$2-LEN(SOURCE!D2064)), "")&amp;
      SOURCE!E2064&amp;", "&amp; IF(SOURCE!$Q$2-LEN(SOURCE!E2064) &gt;=0, REPT(" ",SOURCE!$Q$2-LEN(SOURCE!E2064)), "")&amp;
      SOURCE!F2064&amp;", "&amp; IF(SOURCE!$R$2-LEN(SOURCE!F2064) &gt;= 0, REPT(" ",SOURCE!$R$2-LEN(SOURCE!F2064)+2), "")&amp;"("&amp;
      SUBSTITUTE(TEXT(SOURCE!G2064,"??0"),"  ","")&amp;" &lt;&lt; TAM_MAX_BITS) |"&amp; IF(SOURCE!$S$2-3 &gt;= 0, REPT(" ",SOURCE!$S$2-5+4+1-1-LEN(SUBSTITUTE(SUBSTITUTE(TEXT(SOURCE!H2064,"????0"),"  ","")," ",""))), "")&amp;
      SUBSTITUTE(SUBSTITUTE(TEXT(SOURCE!H2064,"????0"),"  ","")," ","")&amp;","&amp; IF(SOURCE!$T$2-3 &gt;= 0, REPT(" ",SOURCE!$T$2-3-5), "")&amp;
      SOURCE!I2064&amp;" | "&amp; IF(SOURCE!$U$2-LEN(SOURCE!I2064) &gt;= 0, REPT(" ",SOURCE!$U$2-LEN(SOURCE!I2064)), "")&amp;
      SOURCE!J2064&amp;      IF(SOURCE!$V$2-LEN(SOURCE!J2064) &gt;= 0, REPT(" ",SOURCE!$V$2-LEN(SOURCE!J2064)), "")&amp;
  " | "&amp; SOURCE!K2064&amp;      IF(SOURCE!$X$2-LEN(SOURCE!K2064) &gt;= 0, REPT(" ",SOURCE!$X$2-LEN(SOURCE!K2064)), "")&amp;
      "},"&amp;IF(SOURCE!L2064&lt;&gt;"",""&amp;SOURCE!L2064,"")
 )
)
)</f>
        <v>/* 2016 */  { fnJMUSERmode_g,              256+11,                      "",                                            "USER_SFTg11U",                                (0 &lt;&lt; TAM_MAX_BITS) |     0, CAT_NONE | SLS_ENABLED   | US_UNCHANGED},//JM User mode (Will remove later - reserved)</v>
      </c>
    </row>
    <row r="2065" spans="1:1">
      <c r="A2065" s="168" t="str">
        <f>IF(AND(OR(SOURCE!A2065="",ISBLANK(SOURCE!A2065)),SOURCE!B2065&gt;0),IF(ISBLANK(SOURCE!C2065),"",SOURCE!C2065),
IF(SOURCE!B2065&lt;0,VLOOKUP(SOURCE!B2065,lookups!A$1:B$25,2,0),
  IF(ISBLANK(SOURCE!B2065),
    "",
    "/* "&amp;TEXT(SOURCE!B2065,"???0")&amp;" *"&amp;
      SOURCE!C2065&amp;", "&amp; IF(SOURCE!$O$2-LEN(SOURCE!C2065) &gt;= 0, REPT(" ",SOURCE!$O$2-LEN(SOURCE!C2065)), "")&amp;
      SOURCE!D2065&amp;", "&amp; IF(SOURCE!$P$2-LEN(SOURCE!D2065) &gt;= 0, REPT(" ",SOURCE!$P$2-LEN(SOURCE!D2065)), "")&amp;
      SOURCE!E2065&amp;", "&amp; IF(SOURCE!$Q$2-LEN(SOURCE!E2065) &gt;=0, REPT(" ",SOURCE!$Q$2-LEN(SOURCE!E2065)), "")&amp;
      SOURCE!F2065&amp;", "&amp; IF(SOURCE!$R$2-LEN(SOURCE!F2065) &gt;= 0, REPT(" ",SOURCE!$R$2-LEN(SOURCE!F2065)+2), "")&amp;"("&amp;
      SUBSTITUTE(TEXT(SOURCE!G2065,"??0"),"  ","")&amp;" &lt;&lt; TAM_MAX_BITS) |"&amp; IF(SOURCE!$S$2-3 &gt;= 0, REPT(" ",SOURCE!$S$2-5+4+1-1-LEN(SUBSTITUTE(SUBSTITUTE(TEXT(SOURCE!H2065,"????0"),"  ","")," ",""))), "")&amp;
      SUBSTITUTE(SUBSTITUTE(TEXT(SOURCE!H2065,"????0"),"  ","")," ","")&amp;","&amp; IF(SOURCE!$T$2-3 &gt;= 0, REPT(" ",SOURCE!$T$2-3-5), "")&amp;
      SOURCE!I2065&amp;" | "&amp; IF(SOURCE!$U$2-LEN(SOURCE!I2065) &gt;= 0, REPT(" ",SOURCE!$U$2-LEN(SOURCE!I2065)), "")&amp;
      SOURCE!J2065&amp;      IF(SOURCE!$V$2-LEN(SOURCE!J2065) &gt;= 0, REPT(" ",SOURCE!$V$2-LEN(SOURCE!J2065)), "")&amp;
  " | "&amp; SOURCE!K2065&amp;      IF(SOURCE!$X$2-LEN(SOURCE!K2065) &gt;= 0, REPT(" ",SOURCE!$X$2-LEN(SOURCE!K2065)), "")&amp;
      "},"&amp;IF(SOURCE!L2065&lt;&gt;"",""&amp;SOURCE!L2065,"")
 )
)
)</f>
        <v>/* 2017 */  { fnJMUSERmode,                256+12,                      "",                                            "USER_PRIM12U",                                (0 &lt;&lt; TAM_MAX_BITS) |     0, CAT_NONE | SLS_ENABLED   | US_UNCHANGED},//JM User mode (Will remove later - reserved)</v>
      </c>
    </row>
    <row r="2066" spans="1:1">
      <c r="A2066" s="168" t="str">
        <f>IF(AND(OR(SOURCE!A2066="",ISBLANK(SOURCE!A2066)),SOURCE!B2066&gt;0),IF(ISBLANK(SOURCE!C2066),"",SOURCE!C2066),
IF(SOURCE!B2066&lt;0,VLOOKUP(SOURCE!B2066,lookups!A$1:B$25,2,0),
  IF(ISBLANK(SOURCE!B2066),
    "",
    "/* "&amp;TEXT(SOURCE!B2066,"???0")&amp;" *"&amp;
      SOURCE!C2066&amp;", "&amp; IF(SOURCE!$O$2-LEN(SOURCE!C2066) &gt;= 0, REPT(" ",SOURCE!$O$2-LEN(SOURCE!C2066)), "")&amp;
      SOURCE!D2066&amp;", "&amp; IF(SOURCE!$P$2-LEN(SOURCE!D2066) &gt;= 0, REPT(" ",SOURCE!$P$2-LEN(SOURCE!D2066)), "")&amp;
      SOURCE!E2066&amp;", "&amp; IF(SOURCE!$Q$2-LEN(SOURCE!E2066) &gt;=0, REPT(" ",SOURCE!$Q$2-LEN(SOURCE!E2066)), "")&amp;
      SOURCE!F2066&amp;", "&amp; IF(SOURCE!$R$2-LEN(SOURCE!F2066) &gt;= 0, REPT(" ",SOURCE!$R$2-LEN(SOURCE!F2066)+2), "")&amp;"("&amp;
      SUBSTITUTE(TEXT(SOURCE!G2066,"??0"),"  ","")&amp;" &lt;&lt; TAM_MAX_BITS) |"&amp; IF(SOURCE!$S$2-3 &gt;= 0, REPT(" ",SOURCE!$S$2-5+4+1-1-LEN(SUBSTITUTE(SUBSTITUTE(TEXT(SOURCE!H2066,"????0"),"  ","")," ",""))), "")&amp;
      SUBSTITUTE(SUBSTITUTE(TEXT(SOURCE!H2066,"????0"),"  ","")," ","")&amp;","&amp; IF(SOURCE!$T$2-3 &gt;= 0, REPT(" ",SOURCE!$T$2-3-5), "")&amp;
      SOURCE!I2066&amp;" | "&amp; IF(SOURCE!$U$2-LEN(SOURCE!I2066) &gt;= 0, REPT(" ",SOURCE!$U$2-LEN(SOURCE!I2066)), "")&amp;
      SOURCE!J2066&amp;      IF(SOURCE!$V$2-LEN(SOURCE!J2066) &gt;= 0, REPT(" ",SOURCE!$V$2-LEN(SOURCE!J2066)), "")&amp;
  " | "&amp; SOURCE!K2066&amp;      IF(SOURCE!$X$2-LEN(SOURCE!K2066) &gt;= 0, REPT(" ",SOURCE!$X$2-LEN(SOURCE!K2066)), "")&amp;
      "},"&amp;IF(SOURCE!L2066&lt;&gt;"",""&amp;SOURCE!L2066,"")
 )
)
)</f>
        <v>/* 2018 */  { fnJMUSERmode_f,              256+12,                      "",                                            "USER_SFTf12U",                                (0 &lt;&lt; TAM_MAX_BITS) |     0, CAT_NONE | SLS_ENABLED   | US_UNCHANGED},//JM User mode (Will remove later - reserved)</v>
      </c>
    </row>
    <row r="2067" spans="1:1">
      <c r="A2067" s="168" t="str">
        <f>IF(AND(OR(SOURCE!A2067="",ISBLANK(SOURCE!A2067)),SOURCE!B2067&gt;0),IF(ISBLANK(SOURCE!C2067),"",SOURCE!C2067),
IF(SOURCE!B2067&lt;0,VLOOKUP(SOURCE!B2067,lookups!A$1:B$25,2,0),
  IF(ISBLANK(SOURCE!B2067),
    "",
    "/* "&amp;TEXT(SOURCE!B2067,"???0")&amp;" *"&amp;
      SOURCE!C2067&amp;", "&amp; IF(SOURCE!$O$2-LEN(SOURCE!C2067) &gt;= 0, REPT(" ",SOURCE!$O$2-LEN(SOURCE!C2067)), "")&amp;
      SOURCE!D2067&amp;", "&amp; IF(SOURCE!$P$2-LEN(SOURCE!D2067) &gt;= 0, REPT(" ",SOURCE!$P$2-LEN(SOURCE!D2067)), "")&amp;
      SOURCE!E2067&amp;", "&amp; IF(SOURCE!$Q$2-LEN(SOURCE!E2067) &gt;=0, REPT(" ",SOURCE!$Q$2-LEN(SOURCE!E2067)), "")&amp;
      SOURCE!F2067&amp;", "&amp; IF(SOURCE!$R$2-LEN(SOURCE!F2067) &gt;= 0, REPT(" ",SOURCE!$R$2-LEN(SOURCE!F2067)+2), "")&amp;"("&amp;
      SUBSTITUTE(TEXT(SOURCE!G2067,"??0"),"  ","")&amp;" &lt;&lt; TAM_MAX_BITS) |"&amp; IF(SOURCE!$S$2-3 &gt;= 0, REPT(" ",SOURCE!$S$2-5+4+1-1-LEN(SUBSTITUTE(SUBSTITUTE(TEXT(SOURCE!H2067,"????0"),"  ","")," ",""))), "")&amp;
      SUBSTITUTE(SUBSTITUTE(TEXT(SOURCE!H2067,"????0"),"  ","")," ","")&amp;","&amp; IF(SOURCE!$T$2-3 &gt;= 0, REPT(" ",SOURCE!$T$2-3-5), "")&amp;
      SOURCE!I2067&amp;" | "&amp; IF(SOURCE!$U$2-LEN(SOURCE!I2067) &gt;= 0, REPT(" ",SOURCE!$U$2-LEN(SOURCE!I2067)), "")&amp;
      SOURCE!J2067&amp;      IF(SOURCE!$V$2-LEN(SOURCE!J2067) &gt;= 0, REPT(" ",SOURCE!$V$2-LEN(SOURCE!J2067)), "")&amp;
  " | "&amp; SOURCE!K2067&amp;      IF(SOURCE!$X$2-LEN(SOURCE!K2067) &gt;= 0, REPT(" ",SOURCE!$X$2-LEN(SOURCE!K2067)), "")&amp;
      "},"&amp;IF(SOURCE!L2067&lt;&gt;"",""&amp;SOURCE!L2067,"")
 )
)
)</f>
        <v>/* 2019 */  { fnJMUSERmode_g,              256+12,                      "",                                            "USER_SFTg12U",                                (0 &lt;&lt; TAM_MAX_BITS) |     0, CAT_NONE | SLS_ENABLED   | US_UNCHANGED},//JM User mode (Will remove later - reserved)</v>
      </c>
    </row>
    <row r="2068" spans="1:1">
      <c r="A2068" s="168" t="str">
        <f>IF(AND(OR(SOURCE!A2068="",ISBLANK(SOURCE!A2068)),SOURCE!B2068&gt;0),IF(ISBLANK(SOURCE!C2068),"",SOURCE!C2068),
IF(SOURCE!B2068&lt;0,VLOOKUP(SOURCE!B2068,lookups!A$1:B$25,2,0),
  IF(ISBLANK(SOURCE!B2068),
    "",
    "/* "&amp;TEXT(SOURCE!B2068,"???0")&amp;" *"&amp;
      SOURCE!C2068&amp;", "&amp; IF(SOURCE!$O$2-LEN(SOURCE!C2068) &gt;= 0, REPT(" ",SOURCE!$O$2-LEN(SOURCE!C2068)), "")&amp;
      SOURCE!D2068&amp;", "&amp; IF(SOURCE!$P$2-LEN(SOURCE!D2068) &gt;= 0, REPT(" ",SOURCE!$P$2-LEN(SOURCE!D2068)), "")&amp;
      SOURCE!E2068&amp;", "&amp; IF(SOURCE!$Q$2-LEN(SOURCE!E2068) &gt;=0, REPT(" ",SOURCE!$Q$2-LEN(SOURCE!E2068)), "")&amp;
      SOURCE!F2068&amp;", "&amp; IF(SOURCE!$R$2-LEN(SOURCE!F2068) &gt;= 0, REPT(" ",SOURCE!$R$2-LEN(SOURCE!F2068)+2), "")&amp;"("&amp;
      SUBSTITUTE(TEXT(SOURCE!G2068,"??0"),"  ","")&amp;" &lt;&lt; TAM_MAX_BITS) |"&amp; IF(SOURCE!$S$2-3 &gt;= 0, REPT(" ",SOURCE!$S$2-5+4+1-1-LEN(SUBSTITUTE(SUBSTITUTE(TEXT(SOURCE!H2068,"????0"),"  ","")," ",""))), "")&amp;
      SUBSTITUTE(SUBSTITUTE(TEXT(SOURCE!H2068,"????0"),"  ","")," ","")&amp;","&amp; IF(SOURCE!$T$2-3 &gt;= 0, REPT(" ",SOURCE!$T$2-3-5), "")&amp;
      SOURCE!I2068&amp;" | "&amp; IF(SOURCE!$U$2-LEN(SOURCE!I2068) &gt;= 0, REPT(" ",SOURCE!$U$2-LEN(SOURCE!I2068)), "")&amp;
      SOURCE!J2068&amp;      IF(SOURCE!$V$2-LEN(SOURCE!J2068) &gt;= 0, REPT(" ",SOURCE!$V$2-LEN(SOURCE!J2068)), "")&amp;
  " | "&amp; SOURCE!K2068&amp;      IF(SOURCE!$X$2-LEN(SOURCE!K2068) &gt;= 0, REPT(" ",SOURCE!$X$2-LEN(SOURCE!K2068)), "")&amp;
      "},"&amp;IF(SOURCE!L2068&lt;&gt;"",""&amp;SOURCE!L2068,"")
 )
)
)</f>
        <v>/* 2020 */  { fnJMUSERmode,                256+13,                      "",                                            "USER_PRIM13U",                                (0 &lt;&lt; TAM_MAX_BITS) |     0, CAT_NONE | SLS_ENABLED   | US_UNCHANGED},//JM User mode (Will remove later - reserved)</v>
      </c>
    </row>
    <row r="2069" spans="1:1">
      <c r="A2069" s="168" t="str">
        <f>IF(AND(OR(SOURCE!A2069="",ISBLANK(SOURCE!A2069)),SOURCE!B2069&gt;0),IF(ISBLANK(SOURCE!C2069),"",SOURCE!C2069),
IF(SOURCE!B2069&lt;0,VLOOKUP(SOURCE!B2069,lookups!A$1:B$25,2,0),
  IF(ISBLANK(SOURCE!B2069),
    "",
    "/* "&amp;TEXT(SOURCE!B2069,"???0")&amp;" *"&amp;
      SOURCE!C2069&amp;", "&amp; IF(SOURCE!$O$2-LEN(SOURCE!C2069) &gt;= 0, REPT(" ",SOURCE!$O$2-LEN(SOURCE!C2069)), "")&amp;
      SOURCE!D2069&amp;", "&amp; IF(SOURCE!$P$2-LEN(SOURCE!D2069) &gt;= 0, REPT(" ",SOURCE!$P$2-LEN(SOURCE!D2069)), "")&amp;
      SOURCE!E2069&amp;", "&amp; IF(SOURCE!$Q$2-LEN(SOURCE!E2069) &gt;=0, REPT(" ",SOURCE!$Q$2-LEN(SOURCE!E2069)), "")&amp;
      SOURCE!F2069&amp;", "&amp; IF(SOURCE!$R$2-LEN(SOURCE!F2069) &gt;= 0, REPT(" ",SOURCE!$R$2-LEN(SOURCE!F2069)+2), "")&amp;"("&amp;
      SUBSTITUTE(TEXT(SOURCE!G2069,"??0"),"  ","")&amp;" &lt;&lt; TAM_MAX_BITS) |"&amp; IF(SOURCE!$S$2-3 &gt;= 0, REPT(" ",SOURCE!$S$2-5+4+1-1-LEN(SUBSTITUTE(SUBSTITUTE(TEXT(SOURCE!H2069,"????0"),"  ","")," ",""))), "")&amp;
      SUBSTITUTE(SUBSTITUTE(TEXT(SOURCE!H2069,"????0"),"  ","")," ","")&amp;","&amp; IF(SOURCE!$T$2-3 &gt;= 0, REPT(" ",SOURCE!$T$2-3-5), "")&amp;
      SOURCE!I2069&amp;" | "&amp; IF(SOURCE!$U$2-LEN(SOURCE!I2069) &gt;= 0, REPT(" ",SOURCE!$U$2-LEN(SOURCE!I2069)), "")&amp;
      SOURCE!J2069&amp;      IF(SOURCE!$V$2-LEN(SOURCE!J2069) &gt;= 0, REPT(" ",SOURCE!$V$2-LEN(SOURCE!J2069)), "")&amp;
  " | "&amp; SOURCE!K2069&amp;      IF(SOURCE!$X$2-LEN(SOURCE!K2069) &gt;= 0, REPT(" ",SOURCE!$X$2-LEN(SOURCE!K2069)), "")&amp;
      "},"&amp;IF(SOURCE!L2069&lt;&gt;"",""&amp;SOURCE!L2069,"")
 )
)
)</f>
        <v>/* 2021 */  { fnJMUSERmode_f,              256+13,                      "",                                            "USER_SFTf13U",                                (0 &lt;&lt; TAM_MAX_BITS) |     0, CAT_NONE | SLS_ENABLED   | US_UNCHANGED},//JM User mode (Will remove later - reserved)</v>
      </c>
    </row>
    <row r="2070" spans="1:1">
      <c r="A2070" s="168" t="str">
        <f>IF(AND(OR(SOURCE!A2070="",ISBLANK(SOURCE!A2070)),SOURCE!B2070&gt;0),IF(ISBLANK(SOURCE!C2070),"",SOURCE!C2070),
IF(SOURCE!B2070&lt;0,VLOOKUP(SOURCE!B2070,lookups!A$1:B$25,2,0),
  IF(ISBLANK(SOURCE!B2070),
    "",
    "/* "&amp;TEXT(SOURCE!B2070,"???0")&amp;" *"&amp;
      SOURCE!C2070&amp;", "&amp; IF(SOURCE!$O$2-LEN(SOURCE!C2070) &gt;= 0, REPT(" ",SOURCE!$O$2-LEN(SOURCE!C2070)), "")&amp;
      SOURCE!D2070&amp;", "&amp; IF(SOURCE!$P$2-LEN(SOURCE!D2070) &gt;= 0, REPT(" ",SOURCE!$P$2-LEN(SOURCE!D2070)), "")&amp;
      SOURCE!E2070&amp;", "&amp; IF(SOURCE!$Q$2-LEN(SOURCE!E2070) &gt;=0, REPT(" ",SOURCE!$Q$2-LEN(SOURCE!E2070)), "")&amp;
      SOURCE!F2070&amp;", "&amp; IF(SOURCE!$R$2-LEN(SOURCE!F2070) &gt;= 0, REPT(" ",SOURCE!$R$2-LEN(SOURCE!F2070)+2), "")&amp;"("&amp;
      SUBSTITUTE(TEXT(SOURCE!G2070,"??0"),"  ","")&amp;" &lt;&lt; TAM_MAX_BITS) |"&amp; IF(SOURCE!$S$2-3 &gt;= 0, REPT(" ",SOURCE!$S$2-5+4+1-1-LEN(SUBSTITUTE(SUBSTITUTE(TEXT(SOURCE!H2070,"????0"),"  ","")," ",""))), "")&amp;
      SUBSTITUTE(SUBSTITUTE(TEXT(SOURCE!H2070,"????0"),"  ","")," ","")&amp;","&amp; IF(SOURCE!$T$2-3 &gt;= 0, REPT(" ",SOURCE!$T$2-3-5), "")&amp;
      SOURCE!I2070&amp;" | "&amp; IF(SOURCE!$U$2-LEN(SOURCE!I2070) &gt;= 0, REPT(" ",SOURCE!$U$2-LEN(SOURCE!I2070)), "")&amp;
      SOURCE!J2070&amp;      IF(SOURCE!$V$2-LEN(SOURCE!J2070) &gt;= 0, REPT(" ",SOURCE!$V$2-LEN(SOURCE!J2070)), "")&amp;
  " | "&amp; SOURCE!K2070&amp;      IF(SOURCE!$X$2-LEN(SOURCE!K2070) &gt;= 0, REPT(" ",SOURCE!$X$2-LEN(SOURCE!K2070)), "")&amp;
      "},"&amp;IF(SOURCE!L2070&lt;&gt;"",""&amp;SOURCE!L2070,"")
 )
)
)</f>
        <v>/* 2022 */  { fnJMUSERmode_g,              256+13,                      "",                                            "USER_SFTg13U",                                (0 &lt;&lt; TAM_MAX_BITS) |     0, CAT_NONE | SLS_ENABLED   | US_UNCHANGED},//JM User mode (Will remove later - reserved)</v>
      </c>
    </row>
    <row r="2071" spans="1:1">
      <c r="A2071" s="168" t="str">
        <f>IF(AND(OR(SOURCE!A2071="",ISBLANK(SOURCE!A2071)),SOURCE!B2071&gt;0),IF(ISBLANK(SOURCE!C2071),"",SOURCE!C2071),
IF(SOURCE!B2071&lt;0,VLOOKUP(SOURCE!B2071,lookups!A$1:B$25,2,0),
  IF(ISBLANK(SOURCE!B2071),
    "",
    "/* "&amp;TEXT(SOURCE!B2071,"???0")&amp;" *"&amp;
      SOURCE!C2071&amp;", "&amp; IF(SOURCE!$O$2-LEN(SOURCE!C2071) &gt;= 0, REPT(" ",SOURCE!$O$2-LEN(SOURCE!C2071)), "")&amp;
      SOURCE!D2071&amp;", "&amp; IF(SOURCE!$P$2-LEN(SOURCE!D2071) &gt;= 0, REPT(" ",SOURCE!$P$2-LEN(SOURCE!D2071)), "")&amp;
      SOURCE!E2071&amp;", "&amp; IF(SOURCE!$Q$2-LEN(SOURCE!E2071) &gt;=0, REPT(" ",SOURCE!$Q$2-LEN(SOURCE!E2071)), "")&amp;
      SOURCE!F2071&amp;", "&amp; IF(SOURCE!$R$2-LEN(SOURCE!F2071) &gt;= 0, REPT(" ",SOURCE!$R$2-LEN(SOURCE!F2071)+2), "")&amp;"("&amp;
      SUBSTITUTE(TEXT(SOURCE!G2071,"??0"),"  ","")&amp;" &lt;&lt; TAM_MAX_BITS) |"&amp; IF(SOURCE!$S$2-3 &gt;= 0, REPT(" ",SOURCE!$S$2-5+4+1-1-LEN(SUBSTITUTE(SUBSTITUTE(TEXT(SOURCE!H2071,"????0"),"  ","")," ",""))), "")&amp;
      SUBSTITUTE(SUBSTITUTE(TEXT(SOURCE!H2071,"????0"),"  ","")," ","")&amp;","&amp; IF(SOURCE!$T$2-3 &gt;= 0, REPT(" ",SOURCE!$T$2-3-5), "")&amp;
      SOURCE!I2071&amp;" | "&amp; IF(SOURCE!$U$2-LEN(SOURCE!I2071) &gt;= 0, REPT(" ",SOURCE!$U$2-LEN(SOURCE!I2071)), "")&amp;
      SOURCE!J2071&amp;      IF(SOURCE!$V$2-LEN(SOURCE!J2071) &gt;= 0, REPT(" ",SOURCE!$V$2-LEN(SOURCE!J2071)), "")&amp;
  " | "&amp; SOURCE!K2071&amp;      IF(SOURCE!$X$2-LEN(SOURCE!K2071) &gt;= 0, REPT(" ",SOURCE!$X$2-LEN(SOURCE!K2071)), "")&amp;
      "},"&amp;IF(SOURCE!L2071&lt;&gt;"",""&amp;SOURCE!L2071,"")
 )
)
)</f>
        <v>/* 2023 */  { fnJMUSERmode,                256+14,                      "",                                            "USER_PRIM14U",                                (0 &lt;&lt; TAM_MAX_BITS) |     0, CAT_NONE | SLS_ENABLED   | US_UNCHANGED},//JM User mode (Will remove later - reserved)</v>
      </c>
    </row>
    <row r="2072" spans="1:1">
      <c r="A2072" s="168" t="str">
        <f>IF(AND(OR(SOURCE!A2072="",ISBLANK(SOURCE!A2072)),SOURCE!B2072&gt;0),IF(ISBLANK(SOURCE!C2072),"",SOURCE!C2072),
IF(SOURCE!B2072&lt;0,VLOOKUP(SOURCE!B2072,lookups!A$1:B$25,2,0),
  IF(ISBLANK(SOURCE!B2072),
    "",
    "/* "&amp;TEXT(SOURCE!B2072,"???0")&amp;" *"&amp;
      SOURCE!C2072&amp;", "&amp; IF(SOURCE!$O$2-LEN(SOURCE!C2072) &gt;= 0, REPT(" ",SOURCE!$O$2-LEN(SOURCE!C2072)), "")&amp;
      SOURCE!D2072&amp;", "&amp; IF(SOURCE!$P$2-LEN(SOURCE!D2072) &gt;= 0, REPT(" ",SOURCE!$P$2-LEN(SOURCE!D2072)), "")&amp;
      SOURCE!E2072&amp;", "&amp; IF(SOURCE!$Q$2-LEN(SOURCE!E2072) &gt;=0, REPT(" ",SOURCE!$Q$2-LEN(SOURCE!E2072)), "")&amp;
      SOURCE!F2072&amp;", "&amp; IF(SOURCE!$R$2-LEN(SOURCE!F2072) &gt;= 0, REPT(" ",SOURCE!$R$2-LEN(SOURCE!F2072)+2), "")&amp;"("&amp;
      SUBSTITUTE(TEXT(SOURCE!G2072,"??0"),"  ","")&amp;" &lt;&lt; TAM_MAX_BITS) |"&amp; IF(SOURCE!$S$2-3 &gt;= 0, REPT(" ",SOURCE!$S$2-5+4+1-1-LEN(SUBSTITUTE(SUBSTITUTE(TEXT(SOURCE!H2072,"????0"),"  ","")," ",""))), "")&amp;
      SUBSTITUTE(SUBSTITUTE(TEXT(SOURCE!H2072,"????0"),"  ","")," ","")&amp;","&amp; IF(SOURCE!$T$2-3 &gt;= 0, REPT(" ",SOURCE!$T$2-3-5), "")&amp;
      SOURCE!I2072&amp;" | "&amp; IF(SOURCE!$U$2-LEN(SOURCE!I2072) &gt;= 0, REPT(" ",SOURCE!$U$2-LEN(SOURCE!I2072)), "")&amp;
      SOURCE!J2072&amp;      IF(SOURCE!$V$2-LEN(SOURCE!J2072) &gt;= 0, REPT(" ",SOURCE!$V$2-LEN(SOURCE!J2072)), "")&amp;
  " | "&amp; SOURCE!K2072&amp;      IF(SOURCE!$X$2-LEN(SOURCE!K2072) &gt;= 0, REPT(" ",SOURCE!$X$2-LEN(SOURCE!K2072)), "")&amp;
      "},"&amp;IF(SOURCE!L2072&lt;&gt;"",""&amp;SOURCE!L2072,"")
 )
)
)</f>
        <v>/* 2024 */  { fnJMUSERmode_f,              256+14,                      "",                                            "USER_SFTf14U",                                (0 &lt;&lt; TAM_MAX_BITS) |     0, CAT_NONE | SLS_ENABLED   | US_UNCHANGED},//JM User mode (Will remove later - reserved)</v>
      </c>
    </row>
    <row r="2073" spans="1:1">
      <c r="A2073" s="168" t="str">
        <f>IF(AND(OR(SOURCE!A2073="",ISBLANK(SOURCE!A2073)),SOURCE!B2073&gt;0),IF(ISBLANK(SOURCE!C2073),"",SOURCE!C2073),
IF(SOURCE!B2073&lt;0,VLOOKUP(SOURCE!B2073,lookups!A$1:B$25,2,0),
  IF(ISBLANK(SOURCE!B2073),
    "",
    "/* "&amp;TEXT(SOURCE!B2073,"???0")&amp;" *"&amp;
      SOURCE!C2073&amp;", "&amp; IF(SOURCE!$O$2-LEN(SOURCE!C2073) &gt;= 0, REPT(" ",SOURCE!$O$2-LEN(SOURCE!C2073)), "")&amp;
      SOURCE!D2073&amp;", "&amp; IF(SOURCE!$P$2-LEN(SOURCE!D2073) &gt;= 0, REPT(" ",SOURCE!$P$2-LEN(SOURCE!D2073)), "")&amp;
      SOURCE!E2073&amp;", "&amp; IF(SOURCE!$Q$2-LEN(SOURCE!E2073) &gt;=0, REPT(" ",SOURCE!$Q$2-LEN(SOURCE!E2073)), "")&amp;
      SOURCE!F2073&amp;", "&amp; IF(SOURCE!$R$2-LEN(SOURCE!F2073) &gt;= 0, REPT(" ",SOURCE!$R$2-LEN(SOURCE!F2073)+2), "")&amp;"("&amp;
      SUBSTITUTE(TEXT(SOURCE!G2073,"??0"),"  ","")&amp;" &lt;&lt; TAM_MAX_BITS) |"&amp; IF(SOURCE!$S$2-3 &gt;= 0, REPT(" ",SOURCE!$S$2-5+4+1-1-LEN(SUBSTITUTE(SUBSTITUTE(TEXT(SOURCE!H2073,"????0"),"  ","")," ",""))), "")&amp;
      SUBSTITUTE(SUBSTITUTE(TEXT(SOURCE!H2073,"????0"),"  ","")," ","")&amp;","&amp; IF(SOURCE!$T$2-3 &gt;= 0, REPT(" ",SOURCE!$T$2-3-5), "")&amp;
      SOURCE!I2073&amp;" | "&amp; IF(SOURCE!$U$2-LEN(SOURCE!I2073) &gt;= 0, REPT(" ",SOURCE!$U$2-LEN(SOURCE!I2073)), "")&amp;
      SOURCE!J2073&amp;      IF(SOURCE!$V$2-LEN(SOURCE!J2073) &gt;= 0, REPT(" ",SOURCE!$V$2-LEN(SOURCE!J2073)), "")&amp;
  " | "&amp; SOURCE!K2073&amp;      IF(SOURCE!$X$2-LEN(SOURCE!K2073) &gt;= 0, REPT(" ",SOURCE!$X$2-LEN(SOURCE!K2073)), "")&amp;
      "},"&amp;IF(SOURCE!L2073&lt;&gt;"",""&amp;SOURCE!L2073,"")
 )
)
)</f>
        <v>/* 2025 */  { fnJMUSERmode_g,              256+14,                      "",                                            "USER_SFTg14U",                                (0 &lt;&lt; TAM_MAX_BITS) |     0, CAT_NONE | SLS_ENABLED   | US_UNCHANGED},//JM User mode (Will remove later - reserved)</v>
      </c>
    </row>
    <row r="2074" spans="1:1">
      <c r="A2074" s="168" t="str">
        <f>IF(AND(OR(SOURCE!A2074="",ISBLANK(SOURCE!A2074)),SOURCE!B2074&gt;0),IF(ISBLANK(SOURCE!C2074),"",SOURCE!C2074),
IF(SOURCE!B2074&lt;0,VLOOKUP(SOURCE!B2074,lookups!A$1:B$25,2,0),
  IF(ISBLANK(SOURCE!B2074),
    "",
    "/* "&amp;TEXT(SOURCE!B2074,"???0")&amp;" *"&amp;
      SOURCE!C2074&amp;", "&amp; IF(SOURCE!$O$2-LEN(SOURCE!C2074) &gt;= 0, REPT(" ",SOURCE!$O$2-LEN(SOURCE!C2074)), "")&amp;
      SOURCE!D2074&amp;", "&amp; IF(SOURCE!$P$2-LEN(SOURCE!D2074) &gt;= 0, REPT(" ",SOURCE!$P$2-LEN(SOURCE!D2074)), "")&amp;
      SOURCE!E2074&amp;", "&amp; IF(SOURCE!$Q$2-LEN(SOURCE!E2074) &gt;=0, REPT(" ",SOURCE!$Q$2-LEN(SOURCE!E2074)), "")&amp;
      SOURCE!F2074&amp;", "&amp; IF(SOURCE!$R$2-LEN(SOURCE!F2074) &gt;= 0, REPT(" ",SOURCE!$R$2-LEN(SOURCE!F2074)+2), "")&amp;"("&amp;
      SUBSTITUTE(TEXT(SOURCE!G2074,"??0"),"  ","")&amp;" &lt;&lt; TAM_MAX_BITS) |"&amp; IF(SOURCE!$S$2-3 &gt;= 0, REPT(" ",SOURCE!$S$2-5+4+1-1-LEN(SUBSTITUTE(SUBSTITUTE(TEXT(SOURCE!H2074,"????0"),"  ","")," ",""))), "")&amp;
      SUBSTITUTE(SUBSTITUTE(TEXT(SOURCE!H2074,"????0"),"  ","")," ","")&amp;","&amp; IF(SOURCE!$T$2-3 &gt;= 0, REPT(" ",SOURCE!$T$2-3-5), "")&amp;
      SOURCE!I2074&amp;" | "&amp; IF(SOURCE!$U$2-LEN(SOURCE!I2074) &gt;= 0, REPT(" ",SOURCE!$U$2-LEN(SOURCE!I2074)), "")&amp;
      SOURCE!J2074&amp;      IF(SOURCE!$V$2-LEN(SOURCE!J2074) &gt;= 0, REPT(" ",SOURCE!$V$2-LEN(SOURCE!J2074)), "")&amp;
  " | "&amp; SOURCE!K2074&amp;      IF(SOURCE!$X$2-LEN(SOURCE!K2074) &gt;= 0, REPT(" ",SOURCE!$X$2-LEN(SOURCE!K2074)), "")&amp;
      "},"&amp;IF(SOURCE!L2074&lt;&gt;"",""&amp;SOURCE!L2074,"")
 )
)
)</f>
        <v>/* 2026 */  { fnJMUSERmode,                256+15,                      "",                                            "USER_PRIM15U",                                (0 &lt;&lt; TAM_MAX_BITS) |     0, CAT_NONE | SLS_ENABLED   | US_UNCHANGED},//JM User mode (Will remove later - reserved)</v>
      </c>
    </row>
    <row r="2075" spans="1:1">
      <c r="A2075" s="168" t="str">
        <f>IF(AND(OR(SOURCE!A2075="",ISBLANK(SOURCE!A2075)),SOURCE!B2075&gt;0),IF(ISBLANK(SOURCE!C2075),"",SOURCE!C2075),
IF(SOURCE!B2075&lt;0,VLOOKUP(SOURCE!B2075,lookups!A$1:B$25,2,0),
  IF(ISBLANK(SOURCE!B2075),
    "",
    "/* "&amp;TEXT(SOURCE!B2075,"???0")&amp;" *"&amp;
      SOURCE!C2075&amp;", "&amp; IF(SOURCE!$O$2-LEN(SOURCE!C2075) &gt;= 0, REPT(" ",SOURCE!$O$2-LEN(SOURCE!C2075)), "")&amp;
      SOURCE!D2075&amp;", "&amp; IF(SOURCE!$P$2-LEN(SOURCE!D2075) &gt;= 0, REPT(" ",SOURCE!$P$2-LEN(SOURCE!D2075)), "")&amp;
      SOURCE!E2075&amp;", "&amp; IF(SOURCE!$Q$2-LEN(SOURCE!E2075) &gt;=0, REPT(" ",SOURCE!$Q$2-LEN(SOURCE!E2075)), "")&amp;
      SOURCE!F2075&amp;", "&amp; IF(SOURCE!$R$2-LEN(SOURCE!F2075) &gt;= 0, REPT(" ",SOURCE!$R$2-LEN(SOURCE!F2075)+2), "")&amp;"("&amp;
      SUBSTITUTE(TEXT(SOURCE!G2075,"??0"),"  ","")&amp;" &lt;&lt; TAM_MAX_BITS) |"&amp; IF(SOURCE!$S$2-3 &gt;= 0, REPT(" ",SOURCE!$S$2-5+4+1-1-LEN(SUBSTITUTE(SUBSTITUTE(TEXT(SOURCE!H2075,"????0"),"  ","")," ",""))), "")&amp;
      SUBSTITUTE(SUBSTITUTE(TEXT(SOURCE!H2075,"????0"),"  ","")," ","")&amp;","&amp; IF(SOURCE!$T$2-3 &gt;= 0, REPT(" ",SOURCE!$T$2-3-5), "")&amp;
      SOURCE!I2075&amp;" | "&amp; IF(SOURCE!$U$2-LEN(SOURCE!I2075) &gt;= 0, REPT(" ",SOURCE!$U$2-LEN(SOURCE!I2075)), "")&amp;
      SOURCE!J2075&amp;      IF(SOURCE!$V$2-LEN(SOURCE!J2075) &gt;= 0, REPT(" ",SOURCE!$V$2-LEN(SOURCE!J2075)), "")&amp;
  " | "&amp; SOURCE!K2075&amp;      IF(SOURCE!$X$2-LEN(SOURCE!K2075) &gt;= 0, REPT(" ",SOURCE!$X$2-LEN(SOURCE!K2075)), "")&amp;
      "},"&amp;IF(SOURCE!L2075&lt;&gt;"",""&amp;SOURCE!L2075,"")
 )
)
)</f>
        <v>/* 2027 */  { fnJMUSERmode_f,              256+15,                      "",                                            "USER_SFTf15U",                                (0 &lt;&lt; TAM_MAX_BITS) |     0, CAT_NONE | SLS_ENABLED   | US_UNCHANGED},//JM User mode (Will remove later - reserved)</v>
      </c>
    </row>
    <row r="2076" spans="1:1">
      <c r="A2076" s="168" t="str">
        <f>IF(AND(OR(SOURCE!A2076="",ISBLANK(SOURCE!A2076)),SOURCE!B2076&gt;0),IF(ISBLANK(SOURCE!C2076),"",SOURCE!C2076),
IF(SOURCE!B2076&lt;0,VLOOKUP(SOURCE!B2076,lookups!A$1:B$25,2,0),
  IF(ISBLANK(SOURCE!B2076),
    "",
    "/* "&amp;TEXT(SOURCE!B2076,"???0")&amp;" *"&amp;
      SOURCE!C2076&amp;", "&amp; IF(SOURCE!$O$2-LEN(SOURCE!C2076) &gt;= 0, REPT(" ",SOURCE!$O$2-LEN(SOURCE!C2076)), "")&amp;
      SOURCE!D2076&amp;", "&amp; IF(SOURCE!$P$2-LEN(SOURCE!D2076) &gt;= 0, REPT(" ",SOURCE!$P$2-LEN(SOURCE!D2076)), "")&amp;
      SOURCE!E2076&amp;", "&amp; IF(SOURCE!$Q$2-LEN(SOURCE!E2076) &gt;=0, REPT(" ",SOURCE!$Q$2-LEN(SOURCE!E2076)), "")&amp;
      SOURCE!F2076&amp;", "&amp; IF(SOURCE!$R$2-LEN(SOURCE!F2076) &gt;= 0, REPT(" ",SOURCE!$R$2-LEN(SOURCE!F2076)+2), "")&amp;"("&amp;
      SUBSTITUTE(TEXT(SOURCE!G2076,"??0"),"  ","")&amp;" &lt;&lt; TAM_MAX_BITS) |"&amp; IF(SOURCE!$S$2-3 &gt;= 0, REPT(" ",SOURCE!$S$2-5+4+1-1-LEN(SUBSTITUTE(SUBSTITUTE(TEXT(SOURCE!H2076,"????0"),"  ","")," ",""))), "")&amp;
      SUBSTITUTE(SUBSTITUTE(TEXT(SOURCE!H2076,"????0"),"  ","")," ","")&amp;","&amp; IF(SOURCE!$T$2-3 &gt;= 0, REPT(" ",SOURCE!$T$2-3-5), "")&amp;
      SOURCE!I2076&amp;" | "&amp; IF(SOURCE!$U$2-LEN(SOURCE!I2076) &gt;= 0, REPT(" ",SOURCE!$U$2-LEN(SOURCE!I2076)), "")&amp;
      SOURCE!J2076&amp;      IF(SOURCE!$V$2-LEN(SOURCE!J2076) &gt;= 0, REPT(" ",SOURCE!$V$2-LEN(SOURCE!J2076)), "")&amp;
  " | "&amp; SOURCE!K2076&amp;      IF(SOURCE!$X$2-LEN(SOURCE!K2076) &gt;= 0, REPT(" ",SOURCE!$X$2-LEN(SOURCE!K2076)), "")&amp;
      "},"&amp;IF(SOURCE!L2076&lt;&gt;"",""&amp;SOURCE!L2076,"")
 )
)
)</f>
        <v>/* 2028 */  { fnJMUSERmode_g,              256+15,                      "",                                            "USER_SFTg15U",                                (0 &lt;&lt; TAM_MAX_BITS) |     0, CAT_NONE | SLS_ENABLED   | US_UNCHANGED},//JM User mode (Will remove later - reserved)</v>
      </c>
    </row>
    <row r="2077" spans="1:1">
      <c r="A2077" s="168" t="str">
        <f>IF(AND(OR(SOURCE!A2077="",ISBLANK(SOURCE!A2077)),SOURCE!B2077&gt;0),IF(ISBLANK(SOURCE!C2077),"",SOURCE!C2077),
IF(SOURCE!B2077&lt;0,VLOOKUP(SOURCE!B2077,lookups!A$1:B$25,2,0),
  IF(ISBLANK(SOURCE!B2077),
    "",
    "/* "&amp;TEXT(SOURCE!B2077,"???0")&amp;" *"&amp;
      SOURCE!C2077&amp;", "&amp; IF(SOURCE!$O$2-LEN(SOURCE!C2077) &gt;= 0, REPT(" ",SOURCE!$O$2-LEN(SOURCE!C2077)), "")&amp;
      SOURCE!D2077&amp;", "&amp; IF(SOURCE!$P$2-LEN(SOURCE!D2077) &gt;= 0, REPT(" ",SOURCE!$P$2-LEN(SOURCE!D2077)), "")&amp;
      SOURCE!E2077&amp;", "&amp; IF(SOURCE!$Q$2-LEN(SOURCE!E2077) &gt;=0, REPT(" ",SOURCE!$Q$2-LEN(SOURCE!E2077)), "")&amp;
      SOURCE!F2077&amp;", "&amp; IF(SOURCE!$R$2-LEN(SOURCE!F2077) &gt;= 0, REPT(" ",SOURCE!$R$2-LEN(SOURCE!F2077)+2), "")&amp;"("&amp;
      SUBSTITUTE(TEXT(SOURCE!G2077,"??0"),"  ","")&amp;" &lt;&lt; TAM_MAX_BITS) |"&amp; IF(SOURCE!$S$2-3 &gt;= 0, REPT(" ",SOURCE!$S$2-5+4+1-1-LEN(SUBSTITUTE(SUBSTITUTE(TEXT(SOURCE!H2077,"????0"),"  ","")," ",""))), "")&amp;
      SUBSTITUTE(SUBSTITUTE(TEXT(SOURCE!H2077,"????0"),"  ","")," ","")&amp;","&amp; IF(SOURCE!$T$2-3 &gt;= 0, REPT(" ",SOURCE!$T$2-3-5), "")&amp;
      SOURCE!I2077&amp;" | "&amp; IF(SOURCE!$U$2-LEN(SOURCE!I2077) &gt;= 0, REPT(" ",SOURCE!$U$2-LEN(SOURCE!I2077)), "")&amp;
      SOURCE!J2077&amp;      IF(SOURCE!$V$2-LEN(SOURCE!J2077) &gt;= 0, REPT(" ",SOURCE!$V$2-LEN(SOURCE!J2077)), "")&amp;
  " | "&amp; SOURCE!K2077&amp;      IF(SOURCE!$X$2-LEN(SOURCE!K2077) &gt;= 0, REPT(" ",SOURCE!$X$2-LEN(SOURCE!K2077)), "")&amp;
      "},"&amp;IF(SOURCE!L2077&lt;&gt;"",""&amp;SOURCE!L2077,"")
 )
)
)</f>
        <v>/* 2029 */  { fnJMUSERmode,                256+16,                      "",                                            "USER_PRIM16U",                                (0 &lt;&lt; TAM_MAX_BITS) |     0, CAT_NONE | SLS_ENABLED   | US_UNCHANGED},//JM User mode (Will remove later - reserved)</v>
      </c>
    </row>
    <row r="2078" spans="1:1">
      <c r="A2078" s="168" t="str">
        <f>IF(AND(OR(SOURCE!A2078="",ISBLANK(SOURCE!A2078)),SOURCE!B2078&gt;0),IF(ISBLANK(SOURCE!C2078),"",SOURCE!C2078),
IF(SOURCE!B2078&lt;0,VLOOKUP(SOURCE!B2078,lookups!A$1:B$25,2,0),
  IF(ISBLANK(SOURCE!B2078),
    "",
    "/* "&amp;TEXT(SOURCE!B2078,"???0")&amp;" *"&amp;
      SOURCE!C2078&amp;", "&amp; IF(SOURCE!$O$2-LEN(SOURCE!C2078) &gt;= 0, REPT(" ",SOURCE!$O$2-LEN(SOURCE!C2078)), "")&amp;
      SOURCE!D2078&amp;", "&amp; IF(SOURCE!$P$2-LEN(SOURCE!D2078) &gt;= 0, REPT(" ",SOURCE!$P$2-LEN(SOURCE!D2078)), "")&amp;
      SOURCE!E2078&amp;", "&amp; IF(SOURCE!$Q$2-LEN(SOURCE!E2078) &gt;=0, REPT(" ",SOURCE!$Q$2-LEN(SOURCE!E2078)), "")&amp;
      SOURCE!F2078&amp;", "&amp; IF(SOURCE!$R$2-LEN(SOURCE!F2078) &gt;= 0, REPT(" ",SOURCE!$R$2-LEN(SOURCE!F2078)+2), "")&amp;"("&amp;
      SUBSTITUTE(TEXT(SOURCE!G2078,"??0"),"  ","")&amp;" &lt;&lt; TAM_MAX_BITS) |"&amp; IF(SOURCE!$S$2-3 &gt;= 0, REPT(" ",SOURCE!$S$2-5+4+1-1-LEN(SUBSTITUTE(SUBSTITUTE(TEXT(SOURCE!H2078,"????0"),"  ","")," ",""))), "")&amp;
      SUBSTITUTE(SUBSTITUTE(TEXT(SOURCE!H2078,"????0"),"  ","")," ","")&amp;","&amp; IF(SOURCE!$T$2-3 &gt;= 0, REPT(" ",SOURCE!$T$2-3-5), "")&amp;
      SOURCE!I2078&amp;" | "&amp; IF(SOURCE!$U$2-LEN(SOURCE!I2078) &gt;= 0, REPT(" ",SOURCE!$U$2-LEN(SOURCE!I2078)), "")&amp;
      SOURCE!J2078&amp;      IF(SOURCE!$V$2-LEN(SOURCE!J2078) &gt;= 0, REPT(" ",SOURCE!$V$2-LEN(SOURCE!J2078)), "")&amp;
  " | "&amp; SOURCE!K2078&amp;      IF(SOURCE!$X$2-LEN(SOURCE!K2078) &gt;= 0, REPT(" ",SOURCE!$X$2-LEN(SOURCE!K2078)), "")&amp;
      "},"&amp;IF(SOURCE!L2078&lt;&gt;"",""&amp;SOURCE!L2078,"")
 )
)
)</f>
        <v>/* 2030 */  { fnJMUSERmode_f,              256+16,                      "",                                            "USER_SFTf16U",                                (0 &lt;&lt; TAM_MAX_BITS) |     0, CAT_NONE | SLS_ENABLED   | US_UNCHANGED},//JM User mode (Will remove later - reserved)</v>
      </c>
    </row>
    <row r="2079" spans="1:1">
      <c r="A2079" s="168" t="str">
        <f>IF(AND(OR(SOURCE!A2079="",ISBLANK(SOURCE!A2079)),SOURCE!B2079&gt;0),IF(ISBLANK(SOURCE!C2079),"",SOURCE!C2079),
IF(SOURCE!B2079&lt;0,VLOOKUP(SOURCE!B2079,lookups!A$1:B$25,2,0),
  IF(ISBLANK(SOURCE!B2079),
    "",
    "/* "&amp;TEXT(SOURCE!B2079,"???0")&amp;" *"&amp;
      SOURCE!C2079&amp;", "&amp; IF(SOURCE!$O$2-LEN(SOURCE!C2079) &gt;= 0, REPT(" ",SOURCE!$O$2-LEN(SOURCE!C2079)), "")&amp;
      SOURCE!D2079&amp;", "&amp; IF(SOURCE!$P$2-LEN(SOURCE!D2079) &gt;= 0, REPT(" ",SOURCE!$P$2-LEN(SOURCE!D2079)), "")&amp;
      SOURCE!E2079&amp;", "&amp; IF(SOURCE!$Q$2-LEN(SOURCE!E2079) &gt;=0, REPT(" ",SOURCE!$Q$2-LEN(SOURCE!E2079)), "")&amp;
      SOURCE!F2079&amp;", "&amp; IF(SOURCE!$R$2-LEN(SOURCE!F2079) &gt;= 0, REPT(" ",SOURCE!$R$2-LEN(SOURCE!F2079)+2), "")&amp;"("&amp;
      SUBSTITUTE(TEXT(SOURCE!G2079,"??0"),"  ","")&amp;" &lt;&lt; TAM_MAX_BITS) |"&amp; IF(SOURCE!$S$2-3 &gt;= 0, REPT(" ",SOURCE!$S$2-5+4+1-1-LEN(SUBSTITUTE(SUBSTITUTE(TEXT(SOURCE!H2079,"????0"),"  ","")," ",""))), "")&amp;
      SUBSTITUTE(SUBSTITUTE(TEXT(SOURCE!H2079,"????0"),"  ","")," ","")&amp;","&amp; IF(SOURCE!$T$2-3 &gt;= 0, REPT(" ",SOURCE!$T$2-3-5), "")&amp;
      SOURCE!I2079&amp;" | "&amp; IF(SOURCE!$U$2-LEN(SOURCE!I2079) &gt;= 0, REPT(" ",SOURCE!$U$2-LEN(SOURCE!I2079)), "")&amp;
      SOURCE!J2079&amp;      IF(SOURCE!$V$2-LEN(SOURCE!J2079) &gt;= 0, REPT(" ",SOURCE!$V$2-LEN(SOURCE!J2079)), "")&amp;
  " | "&amp; SOURCE!K2079&amp;      IF(SOURCE!$X$2-LEN(SOURCE!K2079) &gt;= 0, REPT(" ",SOURCE!$X$2-LEN(SOURCE!K2079)), "")&amp;
      "},"&amp;IF(SOURCE!L2079&lt;&gt;"",""&amp;SOURCE!L2079,"")
 )
)
)</f>
        <v>/* 2031 */  { fnJMUSERmode_g,              256+16,                      "",                                            "USER_SFTg16U",                                (0 &lt;&lt; TAM_MAX_BITS) |     0, CAT_NONE | SLS_ENABLED   | US_UNCHANGED},//JM User mode (Will remove later - reserved)</v>
      </c>
    </row>
    <row r="2080" spans="1:1">
      <c r="A2080" s="168" t="str">
        <f>IF(AND(OR(SOURCE!A2080="",ISBLANK(SOURCE!A2080)),SOURCE!B2080&gt;0),IF(ISBLANK(SOURCE!C2080),"",SOURCE!C2080),
IF(SOURCE!B2080&lt;0,VLOOKUP(SOURCE!B2080,lookups!A$1:B$25,2,0),
  IF(ISBLANK(SOURCE!B2080),
    "",
    "/* "&amp;TEXT(SOURCE!B2080,"???0")&amp;" *"&amp;
      SOURCE!C2080&amp;", "&amp; IF(SOURCE!$O$2-LEN(SOURCE!C2080) &gt;= 0, REPT(" ",SOURCE!$O$2-LEN(SOURCE!C2080)), "")&amp;
      SOURCE!D2080&amp;", "&amp; IF(SOURCE!$P$2-LEN(SOURCE!D2080) &gt;= 0, REPT(" ",SOURCE!$P$2-LEN(SOURCE!D2080)), "")&amp;
      SOURCE!E2080&amp;", "&amp; IF(SOURCE!$Q$2-LEN(SOURCE!E2080) &gt;=0, REPT(" ",SOURCE!$Q$2-LEN(SOURCE!E2080)), "")&amp;
      SOURCE!F2080&amp;", "&amp; IF(SOURCE!$R$2-LEN(SOURCE!F2080) &gt;= 0, REPT(" ",SOURCE!$R$2-LEN(SOURCE!F2080)+2), "")&amp;"("&amp;
      SUBSTITUTE(TEXT(SOURCE!G2080,"??0"),"  ","")&amp;" &lt;&lt; TAM_MAX_BITS) |"&amp; IF(SOURCE!$S$2-3 &gt;= 0, REPT(" ",SOURCE!$S$2-5+4+1-1-LEN(SUBSTITUTE(SUBSTITUTE(TEXT(SOURCE!H2080,"????0"),"  ","")," ",""))), "")&amp;
      SUBSTITUTE(SUBSTITUTE(TEXT(SOURCE!H2080,"????0"),"  ","")," ","")&amp;","&amp; IF(SOURCE!$T$2-3 &gt;= 0, REPT(" ",SOURCE!$T$2-3-5), "")&amp;
      SOURCE!I2080&amp;" | "&amp; IF(SOURCE!$U$2-LEN(SOURCE!I2080) &gt;= 0, REPT(" ",SOURCE!$U$2-LEN(SOURCE!I2080)), "")&amp;
      SOURCE!J2080&amp;      IF(SOURCE!$V$2-LEN(SOURCE!J2080) &gt;= 0, REPT(" ",SOURCE!$V$2-LEN(SOURCE!J2080)), "")&amp;
  " | "&amp; SOURCE!K2080&amp;      IF(SOURCE!$X$2-LEN(SOURCE!K2080) &gt;= 0, REPT(" ",SOURCE!$X$2-LEN(SOURCE!K2080)), "")&amp;
      "},"&amp;IF(SOURCE!L2080&lt;&gt;"",""&amp;SOURCE!L2080,"")
 )
)
)</f>
        <v>/* 2032 */  { fnJMUSERmode,                256+17,                      "",                                            "USER_PRIM17U",                                (0 &lt;&lt; TAM_MAX_BITS) |     0, CAT_NONE | SLS_ENABLED   | US_UNCHANGED},//JM User mode (Will remove later - reserved)</v>
      </c>
    </row>
    <row r="2081" spans="1:1">
      <c r="A2081" s="168" t="str">
        <f>IF(AND(OR(SOURCE!A2081="",ISBLANK(SOURCE!A2081)),SOURCE!B2081&gt;0),IF(ISBLANK(SOURCE!C2081),"",SOURCE!C2081),
IF(SOURCE!B2081&lt;0,VLOOKUP(SOURCE!B2081,lookups!A$1:B$25,2,0),
  IF(ISBLANK(SOURCE!B2081),
    "",
    "/* "&amp;TEXT(SOURCE!B2081,"???0")&amp;" *"&amp;
      SOURCE!C2081&amp;", "&amp; IF(SOURCE!$O$2-LEN(SOURCE!C2081) &gt;= 0, REPT(" ",SOURCE!$O$2-LEN(SOURCE!C2081)), "")&amp;
      SOURCE!D2081&amp;", "&amp; IF(SOURCE!$P$2-LEN(SOURCE!D2081) &gt;= 0, REPT(" ",SOURCE!$P$2-LEN(SOURCE!D2081)), "")&amp;
      SOURCE!E2081&amp;", "&amp; IF(SOURCE!$Q$2-LEN(SOURCE!E2081) &gt;=0, REPT(" ",SOURCE!$Q$2-LEN(SOURCE!E2081)), "")&amp;
      SOURCE!F2081&amp;", "&amp; IF(SOURCE!$R$2-LEN(SOURCE!F2081) &gt;= 0, REPT(" ",SOURCE!$R$2-LEN(SOURCE!F2081)+2), "")&amp;"("&amp;
      SUBSTITUTE(TEXT(SOURCE!G2081,"??0"),"  ","")&amp;" &lt;&lt; TAM_MAX_BITS) |"&amp; IF(SOURCE!$S$2-3 &gt;= 0, REPT(" ",SOURCE!$S$2-5+4+1-1-LEN(SUBSTITUTE(SUBSTITUTE(TEXT(SOURCE!H2081,"????0"),"  ","")," ",""))), "")&amp;
      SUBSTITUTE(SUBSTITUTE(TEXT(SOURCE!H2081,"????0"),"  ","")," ","")&amp;","&amp; IF(SOURCE!$T$2-3 &gt;= 0, REPT(" ",SOURCE!$T$2-3-5), "")&amp;
      SOURCE!I2081&amp;" | "&amp; IF(SOURCE!$U$2-LEN(SOURCE!I2081) &gt;= 0, REPT(" ",SOURCE!$U$2-LEN(SOURCE!I2081)), "")&amp;
      SOURCE!J2081&amp;      IF(SOURCE!$V$2-LEN(SOURCE!J2081) &gt;= 0, REPT(" ",SOURCE!$V$2-LEN(SOURCE!J2081)), "")&amp;
  " | "&amp; SOURCE!K2081&amp;      IF(SOURCE!$X$2-LEN(SOURCE!K2081) &gt;= 0, REPT(" ",SOURCE!$X$2-LEN(SOURCE!K2081)), "")&amp;
      "},"&amp;IF(SOURCE!L2081&lt;&gt;"",""&amp;SOURCE!L2081,"")
 )
)
)</f>
        <v>/* 2033 */  { fnJMUSERmode_f,              256+17,                      "",                                            "USER_SFTf17U",                                (0 &lt;&lt; TAM_MAX_BITS) |     0, CAT_NONE | SLS_ENABLED   | US_UNCHANGED},//JM User mode (Will remove later - reserved)</v>
      </c>
    </row>
    <row r="2082" spans="1:1">
      <c r="A2082" s="168" t="str">
        <f>IF(AND(OR(SOURCE!A2082="",ISBLANK(SOURCE!A2082)),SOURCE!B2082&gt;0),IF(ISBLANK(SOURCE!C2082),"",SOURCE!C2082),
IF(SOURCE!B2082&lt;0,VLOOKUP(SOURCE!B2082,lookups!A$1:B$25,2,0),
  IF(ISBLANK(SOURCE!B2082),
    "",
    "/* "&amp;TEXT(SOURCE!B2082,"???0")&amp;" *"&amp;
      SOURCE!C2082&amp;", "&amp; IF(SOURCE!$O$2-LEN(SOURCE!C2082) &gt;= 0, REPT(" ",SOURCE!$O$2-LEN(SOURCE!C2082)), "")&amp;
      SOURCE!D2082&amp;", "&amp; IF(SOURCE!$P$2-LEN(SOURCE!D2082) &gt;= 0, REPT(" ",SOURCE!$P$2-LEN(SOURCE!D2082)), "")&amp;
      SOURCE!E2082&amp;", "&amp; IF(SOURCE!$Q$2-LEN(SOURCE!E2082) &gt;=0, REPT(" ",SOURCE!$Q$2-LEN(SOURCE!E2082)), "")&amp;
      SOURCE!F2082&amp;", "&amp; IF(SOURCE!$R$2-LEN(SOURCE!F2082) &gt;= 0, REPT(" ",SOURCE!$R$2-LEN(SOURCE!F2082)+2), "")&amp;"("&amp;
      SUBSTITUTE(TEXT(SOURCE!G2082,"??0"),"  ","")&amp;" &lt;&lt; TAM_MAX_BITS) |"&amp; IF(SOURCE!$S$2-3 &gt;= 0, REPT(" ",SOURCE!$S$2-5+4+1-1-LEN(SUBSTITUTE(SUBSTITUTE(TEXT(SOURCE!H2082,"????0"),"  ","")," ",""))), "")&amp;
      SUBSTITUTE(SUBSTITUTE(TEXT(SOURCE!H2082,"????0"),"  ","")," ","")&amp;","&amp; IF(SOURCE!$T$2-3 &gt;= 0, REPT(" ",SOURCE!$T$2-3-5), "")&amp;
      SOURCE!I2082&amp;" | "&amp; IF(SOURCE!$U$2-LEN(SOURCE!I2082) &gt;= 0, REPT(" ",SOURCE!$U$2-LEN(SOURCE!I2082)), "")&amp;
      SOURCE!J2082&amp;      IF(SOURCE!$V$2-LEN(SOURCE!J2082) &gt;= 0, REPT(" ",SOURCE!$V$2-LEN(SOURCE!J2082)), "")&amp;
  " | "&amp; SOURCE!K2082&amp;      IF(SOURCE!$X$2-LEN(SOURCE!K2082) &gt;= 0, REPT(" ",SOURCE!$X$2-LEN(SOURCE!K2082)), "")&amp;
      "},"&amp;IF(SOURCE!L2082&lt;&gt;"",""&amp;SOURCE!L2082,"")
 )
)
)</f>
        <v>/* 2034 */  { fnJMUSERmode_g,              256+17,                      "",                                            "USER_SFTg17U",                                (0 &lt;&lt; TAM_MAX_BITS) |     0, CAT_NONE | SLS_ENABLED   | US_UNCHANGED},//JM User mode (Will remove later - reserved)</v>
      </c>
    </row>
    <row r="2083" spans="1:1">
      <c r="A2083" s="168" t="str">
        <f>IF(AND(OR(SOURCE!A2083="",ISBLANK(SOURCE!A2083)),SOURCE!B2083&gt;0),IF(ISBLANK(SOURCE!C2083),"",SOURCE!C2083),
IF(SOURCE!B2083&lt;0,VLOOKUP(SOURCE!B2083,lookups!A$1:B$25,2,0),
  IF(ISBLANK(SOURCE!B2083),
    "",
    "/* "&amp;TEXT(SOURCE!B2083,"???0")&amp;" *"&amp;
      SOURCE!C2083&amp;", "&amp; IF(SOURCE!$O$2-LEN(SOURCE!C2083) &gt;= 0, REPT(" ",SOURCE!$O$2-LEN(SOURCE!C2083)), "")&amp;
      SOURCE!D2083&amp;", "&amp; IF(SOURCE!$P$2-LEN(SOURCE!D2083) &gt;= 0, REPT(" ",SOURCE!$P$2-LEN(SOURCE!D2083)), "")&amp;
      SOURCE!E2083&amp;", "&amp; IF(SOURCE!$Q$2-LEN(SOURCE!E2083) &gt;=0, REPT(" ",SOURCE!$Q$2-LEN(SOURCE!E2083)), "")&amp;
      SOURCE!F2083&amp;", "&amp; IF(SOURCE!$R$2-LEN(SOURCE!F2083) &gt;= 0, REPT(" ",SOURCE!$R$2-LEN(SOURCE!F2083)+2), "")&amp;"("&amp;
      SUBSTITUTE(TEXT(SOURCE!G2083,"??0"),"  ","")&amp;" &lt;&lt; TAM_MAX_BITS) |"&amp; IF(SOURCE!$S$2-3 &gt;= 0, REPT(" ",SOURCE!$S$2-5+4+1-1-LEN(SUBSTITUTE(SUBSTITUTE(TEXT(SOURCE!H2083,"????0"),"  ","")," ",""))), "")&amp;
      SUBSTITUTE(SUBSTITUTE(TEXT(SOURCE!H2083,"????0"),"  ","")," ","")&amp;","&amp; IF(SOURCE!$T$2-3 &gt;= 0, REPT(" ",SOURCE!$T$2-3-5), "")&amp;
      SOURCE!I2083&amp;" | "&amp; IF(SOURCE!$U$2-LEN(SOURCE!I2083) &gt;= 0, REPT(" ",SOURCE!$U$2-LEN(SOURCE!I2083)), "")&amp;
      SOURCE!J2083&amp;      IF(SOURCE!$V$2-LEN(SOURCE!J2083) &gt;= 0, REPT(" ",SOURCE!$V$2-LEN(SOURCE!J2083)), "")&amp;
  " | "&amp; SOURCE!K2083&amp;      IF(SOURCE!$X$2-LEN(SOURCE!K2083) &gt;= 0, REPT(" ",SOURCE!$X$2-LEN(SOURCE!K2083)), "")&amp;
      "},"&amp;IF(SOURCE!L2083&lt;&gt;"",""&amp;SOURCE!L2083,"")
 )
)
)</f>
        <v>/* 2035 */  { fnJMUSERmode,                256+18,                      "",                                            "USER_PRIM18U",                                (0 &lt;&lt; TAM_MAX_BITS) |     0, CAT_NONE | SLS_ENABLED   | US_UNCHANGED},//JM User mode (Will remove later - reserved)</v>
      </c>
    </row>
    <row r="2084" spans="1:1">
      <c r="A2084" s="168" t="str">
        <f>IF(AND(OR(SOURCE!A2084="",ISBLANK(SOURCE!A2084)),SOURCE!B2084&gt;0),IF(ISBLANK(SOURCE!C2084),"",SOURCE!C2084),
IF(SOURCE!B2084&lt;0,VLOOKUP(SOURCE!B2084,lookups!A$1:B$25,2,0),
  IF(ISBLANK(SOURCE!B2084),
    "",
    "/* "&amp;TEXT(SOURCE!B2084,"???0")&amp;" *"&amp;
      SOURCE!C2084&amp;", "&amp; IF(SOURCE!$O$2-LEN(SOURCE!C2084) &gt;= 0, REPT(" ",SOURCE!$O$2-LEN(SOURCE!C2084)), "")&amp;
      SOURCE!D2084&amp;", "&amp; IF(SOURCE!$P$2-LEN(SOURCE!D2084) &gt;= 0, REPT(" ",SOURCE!$P$2-LEN(SOURCE!D2084)), "")&amp;
      SOURCE!E2084&amp;", "&amp; IF(SOURCE!$Q$2-LEN(SOURCE!E2084) &gt;=0, REPT(" ",SOURCE!$Q$2-LEN(SOURCE!E2084)), "")&amp;
      SOURCE!F2084&amp;", "&amp; IF(SOURCE!$R$2-LEN(SOURCE!F2084) &gt;= 0, REPT(" ",SOURCE!$R$2-LEN(SOURCE!F2084)+2), "")&amp;"("&amp;
      SUBSTITUTE(TEXT(SOURCE!G2084,"??0"),"  ","")&amp;" &lt;&lt; TAM_MAX_BITS) |"&amp; IF(SOURCE!$S$2-3 &gt;= 0, REPT(" ",SOURCE!$S$2-5+4+1-1-LEN(SUBSTITUTE(SUBSTITUTE(TEXT(SOURCE!H2084,"????0"),"  ","")," ",""))), "")&amp;
      SUBSTITUTE(SUBSTITUTE(TEXT(SOURCE!H2084,"????0"),"  ","")," ","")&amp;","&amp; IF(SOURCE!$T$2-3 &gt;= 0, REPT(" ",SOURCE!$T$2-3-5), "")&amp;
      SOURCE!I2084&amp;" | "&amp; IF(SOURCE!$U$2-LEN(SOURCE!I2084) &gt;= 0, REPT(" ",SOURCE!$U$2-LEN(SOURCE!I2084)), "")&amp;
      SOURCE!J2084&amp;      IF(SOURCE!$V$2-LEN(SOURCE!J2084) &gt;= 0, REPT(" ",SOURCE!$V$2-LEN(SOURCE!J2084)), "")&amp;
  " | "&amp; SOURCE!K2084&amp;      IF(SOURCE!$X$2-LEN(SOURCE!K2084) &gt;= 0, REPT(" ",SOURCE!$X$2-LEN(SOURCE!K2084)), "")&amp;
      "},"&amp;IF(SOURCE!L2084&lt;&gt;"",""&amp;SOURCE!L2084,"")
 )
)
)</f>
        <v>/* 2036 */  { fnJMUSERmode_f,              256+18,                      "",                                            "USER_SFTf18U",                                (0 &lt;&lt; TAM_MAX_BITS) |     0, CAT_NONE | SLS_ENABLED   | US_UNCHANGED},//JM User mode (Will remove later - reserved)</v>
      </c>
    </row>
    <row r="2085" spans="1:1">
      <c r="A2085" s="168" t="str">
        <f>IF(AND(OR(SOURCE!A2085="",ISBLANK(SOURCE!A2085)),SOURCE!B2085&gt;0),IF(ISBLANK(SOURCE!C2085),"",SOURCE!C2085),
IF(SOURCE!B2085&lt;0,VLOOKUP(SOURCE!B2085,lookups!A$1:B$25,2,0),
  IF(ISBLANK(SOURCE!B2085),
    "",
    "/* "&amp;TEXT(SOURCE!B2085,"???0")&amp;" *"&amp;
      SOURCE!C2085&amp;", "&amp; IF(SOURCE!$O$2-LEN(SOURCE!C2085) &gt;= 0, REPT(" ",SOURCE!$O$2-LEN(SOURCE!C2085)), "")&amp;
      SOURCE!D2085&amp;", "&amp; IF(SOURCE!$P$2-LEN(SOURCE!D2085) &gt;= 0, REPT(" ",SOURCE!$P$2-LEN(SOURCE!D2085)), "")&amp;
      SOURCE!E2085&amp;", "&amp; IF(SOURCE!$Q$2-LEN(SOURCE!E2085) &gt;=0, REPT(" ",SOURCE!$Q$2-LEN(SOURCE!E2085)), "")&amp;
      SOURCE!F2085&amp;", "&amp; IF(SOURCE!$R$2-LEN(SOURCE!F2085) &gt;= 0, REPT(" ",SOURCE!$R$2-LEN(SOURCE!F2085)+2), "")&amp;"("&amp;
      SUBSTITUTE(TEXT(SOURCE!G2085,"??0"),"  ","")&amp;" &lt;&lt; TAM_MAX_BITS) |"&amp; IF(SOURCE!$S$2-3 &gt;= 0, REPT(" ",SOURCE!$S$2-5+4+1-1-LEN(SUBSTITUTE(SUBSTITUTE(TEXT(SOURCE!H2085,"????0"),"  ","")," ",""))), "")&amp;
      SUBSTITUTE(SUBSTITUTE(TEXT(SOURCE!H2085,"????0"),"  ","")," ","")&amp;","&amp; IF(SOURCE!$T$2-3 &gt;= 0, REPT(" ",SOURCE!$T$2-3-5), "")&amp;
      SOURCE!I2085&amp;" | "&amp; IF(SOURCE!$U$2-LEN(SOURCE!I2085) &gt;= 0, REPT(" ",SOURCE!$U$2-LEN(SOURCE!I2085)), "")&amp;
      SOURCE!J2085&amp;      IF(SOURCE!$V$2-LEN(SOURCE!J2085) &gt;= 0, REPT(" ",SOURCE!$V$2-LEN(SOURCE!J2085)), "")&amp;
  " | "&amp; SOURCE!K2085&amp;      IF(SOURCE!$X$2-LEN(SOURCE!K2085) &gt;= 0, REPT(" ",SOURCE!$X$2-LEN(SOURCE!K2085)), "")&amp;
      "},"&amp;IF(SOURCE!L2085&lt;&gt;"",""&amp;SOURCE!L2085,"")
 )
)
)</f>
        <v>/* 2037 */  { fnJMUSERmode_g,              256+18,                      "",                                            "USER_SFTg18U",                                (0 &lt;&lt; TAM_MAX_BITS) |     0, CAT_NONE | SLS_ENABLED   | US_UNCHANGED},//JM User mode (Will remove later - reserved)</v>
      </c>
    </row>
    <row r="2086" spans="1:1">
      <c r="A2086" s="168" t="str">
        <f>IF(AND(OR(SOURCE!A2086="",ISBLANK(SOURCE!A2086)),SOURCE!B2086&gt;0),IF(ISBLANK(SOURCE!C2086),"",SOURCE!C2086),
IF(SOURCE!B2086&lt;0,VLOOKUP(SOURCE!B2086,lookups!A$1:B$25,2,0),
  IF(ISBLANK(SOURCE!B2086),
    "",
    "/* "&amp;TEXT(SOURCE!B2086,"???0")&amp;" *"&amp;
      SOURCE!C2086&amp;", "&amp; IF(SOURCE!$O$2-LEN(SOURCE!C2086) &gt;= 0, REPT(" ",SOURCE!$O$2-LEN(SOURCE!C2086)), "")&amp;
      SOURCE!D2086&amp;", "&amp; IF(SOURCE!$P$2-LEN(SOURCE!D2086) &gt;= 0, REPT(" ",SOURCE!$P$2-LEN(SOURCE!D2086)), "")&amp;
      SOURCE!E2086&amp;", "&amp; IF(SOURCE!$Q$2-LEN(SOURCE!E2086) &gt;=0, REPT(" ",SOURCE!$Q$2-LEN(SOURCE!E2086)), "")&amp;
      SOURCE!F2086&amp;", "&amp; IF(SOURCE!$R$2-LEN(SOURCE!F2086) &gt;= 0, REPT(" ",SOURCE!$R$2-LEN(SOURCE!F2086)+2), "")&amp;"("&amp;
      SUBSTITUTE(TEXT(SOURCE!G2086,"??0"),"  ","")&amp;" &lt;&lt; TAM_MAX_BITS) |"&amp; IF(SOURCE!$S$2-3 &gt;= 0, REPT(" ",SOURCE!$S$2-5+4+1-1-LEN(SUBSTITUTE(SUBSTITUTE(TEXT(SOURCE!H2086,"????0"),"  ","")," ",""))), "")&amp;
      SUBSTITUTE(SUBSTITUTE(TEXT(SOURCE!H2086,"????0"),"  ","")," ","")&amp;","&amp; IF(SOURCE!$T$2-3 &gt;= 0, REPT(" ",SOURCE!$T$2-3-5), "")&amp;
      SOURCE!I2086&amp;" | "&amp; IF(SOURCE!$U$2-LEN(SOURCE!I2086) &gt;= 0, REPT(" ",SOURCE!$U$2-LEN(SOURCE!I2086)), "")&amp;
      SOURCE!J2086&amp;      IF(SOURCE!$V$2-LEN(SOURCE!J2086) &gt;= 0, REPT(" ",SOURCE!$V$2-LEN(SOURCE!J2086)), "")&amp;
  " | "&amp; SOURCE!K2086&amp;      IF(SOURCE!$X$2-LEN(SOURCE!K2086) &gt;= 0, REPT(" ",SOURCE!$X$2-LEN(SOURCE!K2086)), "")&amp;
      "},"&amp;IF(SOURCE!L2086&lt;&gt;"",""&amp;SOURCE!L2086,"")
 )
)
)</f>
        <v>/* 2038 */  { fnJMUSERmode,                256+19,                      "",                                            "USER_PRIM19U",                                (0 &lt;&lt; TAM_MAX_BITS) |     0, CAT_NONE | SLS_ENABLED   | US_UNCHANGED},//JM User mode (Will remove later - reserved)</v>
      </c>
    </row>
    <row r="2087" spans="1:1">
      <c r="A2087" s="168" t="str">
        <f>IF(AND(OR(SOURCE!A2087="",ISBLANK(SOURCE!A2087)),SOURCE!B2087&gt;0),IF(ISBLANK(SOURCE!C2087),"",SOURCE!C2087),
IF(SOURCE!B2087&lt;0,VLOOKUP(SOURCE!B2087,lookups!A$1:B$25,2,0),
  IF(ISBLANK(SOURCE!B2087),
    "",
    "/* "&amp;TEXT(SOURCE!B2087,"???0")&amp;" *"&amp;
      SOURCE!C2087&amp;", "&amp; IF(SOURCE!$O$2-LEN(SOURCE!C2087) &gt;= 0, REPT(" ",SOURCE!$O$2-LEN(SOURCE!C2087)), "")&amp;
      SOURCE!D2087&amp;", "&amp; IF(SOURCE!$P$2-LEN(SOURCE!D2087) &gt;= 0, REPT(" ",SOURCE!$P$2-LEN(SOURCE!D2087)), "")&amp;
      SOURCE!E2087&amp;", "&amp; IF(SOURCE!$Q$2-LEN(SOURCE!E2087) &gt;=0, REPT(" ",SOURCE!$Q$2-LEN(SOURCE!E2087)), "")&amp;
      SOURCE!F2087&amp;", "&amp; IF(SOURCE!$R$2-LEN(SOURCE!F2087) &gt;= 0, REPT(" ",SOURCE!$R$2-LEN(SOURCE!F2087)+2), "")&amp;"("&amp;
      SUBSTITUTE(TEXT(SOURCE!G2087,"??0"),"  ","")&amp;" &lt;&lt; TAM_MAX_BITS) |"&amp; IF(SOURCE!$S$2-3 &gt;= 0, REPT(" ",SOURCE!$S$2-5+4+1-1-LEN(SUBSTITUTE(SUBSTITUTE(TEXT(SOURCE!H2087,"????0"),"  ","")," ",""))), "")&amp;
      SUBSTITUTE(SUBSTITUTE(TEXT(SOURCE!H2087,"????0"),"  ","")," ","")&amp;","&amp; IF(SOURCE!$T$2-3 &gt;= 0, REPT(" ",SOURCE!$T$2-3-5), "")&amp;
      SOURCE!I2087&amp;" | "&amp; IF(SOURCE!$U$2-LEN(SOURCE!I2087) &gt;= 0, REPT(" ",SOURCE!$U$2-LEN(SOURCE!I2087)), "")&amp;
      SOURCE!J2087&amp;      IF(SOURCE!$V$2-LEN(SOURCE!J2087) &gt;= 0, REPT(" ",SOURCE!$V$2-LEN(SOURCE!J2087)), "")&amp;
  " | "&amp; SOURCE!K2087&amp;      IF(SOURCE!$X$2-LEN(SOURCE!K2087) &gt;= 0, REPT(" ",SOURCE!$X$2-LEN(SOURCE!K2087)), "")&amp;
      "},"&amp;IF(SOURCE!L2087&lt;&gt;"",""&amp;SOURCE!L2087,"")
 )
)
)</f>
        <v>/* 2039 */  { fnJMUSERmode_f,              256+19,                      "",                                            "USER_SFTf19U",                                (0 &lt;&lt; TAM_MAX_BITS) |     0, CAT_NONE | SLS_ENABLED   | US_UNCHANGED},//JM User mode (Will remove later - reserved)</v>
      </c>
    </row>
    <row r="2088" spans="1:1">
      <c r="A2088" s="168" t="str">
        <f>IF(AND(OR(SOURCE!A2088="",ISBLANK(SOURCE!A2088)),SOURCE!B2088&gt;0),IF(ISBLANK(SOURCE!C2088),"",SOURCE!C2088),
IF(SOURCE!B2088&lt;0,VLOOKUP(SOURCE!B2088,lookups!A$1:B$25,2,0),
  IF(ISBLANK(SOURCE!B2088),
    "",
    "/* "&amp;TEXT(SOURCE!B2088,"???0")&amp;" *"&amp;
      SOURCE!C2088&amp;", "&amp; IF(SOURCE!$O$2-LEN(SOURCE!C2088) &gt;= 0, REPT(" ",SOURCE!$O$2-LEN(SOURCE!C2088)), "")&amp;
      SOURCE!D2088&amp;", "&amp; IF(SOURCE!$P$2-LEN(SOURCE!D2088) &gt;= 0, REPT(" ",SOURCE!$P$2-LEN(SOURCE!D2088)), "")&amp;
      SOURCE!E2088&amp;", "&amp; IF(SOURCE!$Q$2-LEN(SOURCE!E2088) &gt;=0, REPT(" ",SOURCE!$Q$2-LEN(SOURCE!E2088)), "")&amp;
      SOURCE!F2088&amp;", "&amp; IF(SOURCE!$R$2-LEN(SOURCE!F2088) &gt;= 0, REPT(" ",SOURCE!$R$2-LEN(SOURCE!F2088)+2), "")&amp;"("&amp;
      SUBSTITUTE(TEXT(SOURCE!G2088,"??0"),"  ","")&amp;" &lt;&lt; TAM_MAX_BITS) |"&amp; IF(SOURCE!$S$2-3 &gt;= 0, REPT(" ",SOURCE!$S$2-5+4+1-1-LEN(SUBSTITUTE(SUBSTITUTE(TEXT(SOURCE!H2088,"????0"),"  ","")," ",""))), "")&amp;
      SUBSTITUTE(SUBSTITUTE(TEXT(SOURCE!H2088,"????0"),"  ","")," ","")&amp;","&amp; IF(SOURCE!$T$2-3 &gt;= 0, REPT(" ",SOURCE!$T$2-3-5), "")&amp;
      SOURCE!I2088&amp;" | "&amp; IF(SOURCE!$U$2-LEN(SOURCE!I2088) &gt;= 0, REPT(" ",SOURCE!$U$2-LEN(SOURCE!I2088)), "")&amp;
      SOURCE!J2088&amp;      IF(SOURCE!$V$2-LEN(SOURCE!J2088) &gt;= 0, REPT(" ",SOURCE!$V$2-LEN(SOURCE!J2088)), "")&amp;
  " | "&amp; SOURCE!K2088&amp;      IF(SOURCE!$X$2-LEN(SOURCE!K2088) &gt;= 0, REPT(" ",SOURCE!$X$2-LEN(SOURCE!K2088)), "")&amp;
      "},"&amp;IF(SOURCE!L2088&lt;&gt;"",""&amp;SOURCE!L2088,"")
 )
)
)</f>
        <v>/* 2040 */  { fnJMUSERmode_g,              256+19,                      "",                                            "USER_SFTg19U",                                (0 &lt;&lt; TAM_MAX_BITS) |     0, CAT_NONE | SLS_ENABLED   | US_UNCHANGED},//JM User mode (Will remove later - reserved)</v>
      </c>
    </row>
    <row r="2089" spans="1:1">
      <c r="A2089" s="168" t="str">
        <f>IF(AND(OR(SOURCE!A2089="",ISBLANK(SOURCE!A2089)),SOURCE!B2089&gt;0),IF(ISBLANK(SOURCE!C2089),"",SOURCE!C2089),
IF(SOURCE!B2089&lt;0,VLOOKUP(SOURCE!B2089,lookups!A$1:B$25,2,0),
  IF(ISBLANK(SOURCE!B2089),
    "",
    "/* "&amp;TEXT(SOURCE!B2089,"???0")&amp;" *"&amp;
      SOURCE!C2089&amp;", "&amp; IF(SOURCE!$O$2-LEN(SOURCE!C2089) &gt;= 0, REPT(" ",SOURCE!$O$2-LEN(SOURCE!C2089)), "")&amp;
      SOURCE!D2089&amp;", "&amp; IF(SOURCE!$P$2-LEN(SOURCE!D2089) &gt;= 0, REPT(" ",SOURCE!$P$2-LEN(SOURCE!D2089)), "")&amp;
      SOURCE!E2089&amp;", "&amp; IF(SOURCE!$Q$2-LEN(SOURCE!E2089) &gt;=0, REPT(" ",SOURCE!$Q$2-LEN(SOURCE!E2089)), "")&amp;
      SOURCE!F2089&amp;", "&amp; IF(SOURCE!$R$2-LEN(SOURCE!F2089) &gt;= 0, REPT(" ",SOURCE!$R$2-LEN(SOURCE!F2089)+2), "")&amp;"("&amp;
      SUBSTITUTE(TEXT(SOURCE!G2089,"??0"),"  ","")&amp;" &lt;&lt; TAM_MAX_BITS) |"&amp; IF(SOURCE!$S$2-3 &gt;= 0, REPT(" ",SOURCE!$S$2-5+4+1-1-LEN(SUBSTITUTE(SUBSTITUTE(TEXT(SOURCE!H2089,"????0"),"  ","")," ",""))), "")&amp;
      SUBSTITUTE(SUBSTITUTE(TEXT(SOURCE!H2089,"????0"),"  ","")," ","")&amp;","&amp; IF(SOURCE!$T$2-3 &gt;= 0, REPT(" ",SOURCE!$T$2-3-5), "")&amp;
      SOURCE!I2089&amp;" | "&amp; IF(SOURCE!$U$2-LEN(SOURCE!I2089) &gt;= 0, REPT(" ",SOURCE!$U$2-LEN(SOURCE!I2089)), "")&amp;
      SOURCE!J2089&amp;      IF(SOURCE!$V$2-LEN(SOURCE!J2089) &gt;= 0, REPT(" ",SOURCE!$V$2-LEN(SOURCE!J2089)), "")&amp;
  " | "&amp; SOURCE!K2089&amp;      IF(SOURCE!$X$2-LEN(SOURCE!K2089) &gt;= 0, REPT(" ",SOURCE!$X$2-LEN(SOURCE!K2089)), "")&amp;
      "},"&amp;IF(SOURCE!L2089&lt;&gt;"",""&amp;SOURCE!L2089,"")
 )
)
)</f>
        <v>/* 2041 */  { fnJMUSERmode,                256+20,                      "",                                            "USER_PRIM20U",                                (0 &lt;&lt; TAM_MAX_BITS) |     0, CAT_NONE | SLS_ENABLED   | US_UNCHANGED},//JM User mode (Will remove later - reserved)</v>
      </c>
    </row>
    <row r="2090" spans="1:1">
      <c r="A2090" s="168" t="str">
        <f>IF(AND(OR(SOURCE!A2090="",ISBLANK(SOURCE!A2090)),SOURCE!B2090&gt;0),IF(ISBLANK(SOURCE!C2090),"",SOURCE!C2090),
IF(SOURCE!B2090&lt;0,VLOOKUP(SOURCE!B2090,lookups!A$1:B$25,2,0),
  IF(ISBLANK(SOURCE!B2090),
    "",
    "/* "&amp;TEXT(SOURCE!B2090,"???0")&amp;" *"&amp;
      SOURCE!C2090&amp;", "&amp; IF(SOURCE!$O$2-LEN(SOURCE!C2090) &gt;= 0, REPT(" ",SOURCE!$O$2-LEN(SOURCE!C2090)), "")&amp;
      SOURCE!D2090&amp;", "&amp; IF(SOURCE!$P$2-LEN(SOURCE!D2090) &gt;= 0, REPT(" ",SOURCE!$P$2-LEN(SOURCE!D2090)), "")&amp;
      SOURCE!E2090&amp;", "&amp; IF(SOURCE!$Q$2-LEN(SOURCE!E2090) &gt;=0, REPT(" ",SOURCE!$Q$2-LEN(SOURCE!E2090)), "")&amp;
      SOURCE!F2090&amp;", "&amp; IF(SOURCE!$R$2-LEN(SOURCE!F2090) &gt;= 0, REPT(" ",SOURCE!$R$2-LEN(SOURCE!F2090)+2), "")&amp;"("&amp;
      SUBSTITUTE(TEXT(SOURCE!G2090,"??0"),"  ","")&amp;" &lt;&lt; TAM_MAX_BITS) |"&amp; IF(SOURCE!$S$2-3 &gt;= 0, REPT(" ",SOURCE!$S$2-5+4+1-1-LEN(SUBSTITUTE(SUBSTITUTE(TEXT(SOURCE!H2090,"????0"),"  ","")," ",""))), "")&amp;
      SUBSTITUTE(SUBSTITUTE(TEXT(SOURCE!H2090,"????0"),"  ","")," ","")&amp;","&amp; IF(SOURCE!$T$2-3 &gt;= 0, REPT(" ",SOURCE!$T$2-3-5), "")&amp;
      SOURCE!I2090&amp;" | "&amp; IF(SOURCE!$U$2-LEN(SOURCE!I2090) &gt;= 0, REPT(" ",SOURCE!$U$2-LEN(SOURCE!I2090)), "")&amp;
      SOURCE!J2090&amp;      IF(SOURCE!$V$2-LEN(SOURCE!J2090) &gt;= 0, REPT(" ",SOURCE!$V$2-LEN(SOURCE!J2090)), "")&amp;
  " | "&amp; SOURCE!K2090&amp;      IF(SOURCE!$X$2-LEN(SOURCE!K2090) &gt;= 0, REPT(" ",SOURCE!$X$2-LEN(SOURCE!K2090)), "")&amp;
      "},"&amp;IF(SOURCE!L2090&lt;&gt;"",""&amp;SOURCE!L2090,"")
 )
)
)</f>
        <v>/* 2042 */  { fnJMUSERmode_f,              256+20,                      "",                                            "USER_SFTf20U",                                (0 &lt;&lt; TAM_MAX_BITS) |     0, CAT_NONE | SLS_ENABLED   | US_UNCHANGED},//JM User mode (Will remove later - reserved)</v>
      </c>
    </row>
    <row r="2091" spans="1:1">
      <c r="A2091" s="168" t="str">
        <f>IF(AND(OR(SOURCE!A2091="",ISBLANK(SOURCE!A2091)),SOURCE!B2091&gt;0),IF(ISBLANK(SOURCE!C2091),"",SOURCE!C2091),
IF(SOURCE!B2091&lt;0,VLOOKUP(SOURCE!B2091,lookups!A$1:B$25,2,0),
  IF(ISBLANK(SOURCE!B2091),
    "",
    "/* "&amp;TEXT(SOURCE!B2091,"???0")&amp;" *"&amp;
      SOURCE!C2091&amp;", "&amp; IF(SOURCE!$O$2-LEN(SOURCE!C2091) &gt;= 0, REPT(" ",SOURCE!$O$2-LEN(SOURCE!C2091)), "")&amp;
      SOURCE!D2091&amp;", "&amp; IF(SOURCE!$P$2-LEN(SOURCE!D2091) &gt;= 0, REPT(" ",SOURCE!$P$2-LEN(SOURCE!D2091)), "")&amp;
      SOURCE!E2091&amp;", "&amp; IF(SOURCE!$Q$2-LEN(SOURCE!E2091) &gt;=0, REPT(" ",SOURCE!$Q$2-LEN(SOURCE!E2091)), "")&amp;
      SOURCE!F2091&amp;", "&amp; IF(SOURCE!$R$2-LEN(SOURCE!F2091) &gt;= 0, REPT(" ",SOURCE!$R$2-LEN(SOURCE!F2091)+2), "")&amp;"("&amp;
      SUBSTITUTE(TEXT(SOURCE!G2091,"??0"),"  ","")&amp;" &lt;&lt; TAM_MAX_BITS) |"&amp; IF(SOURCE!$S$2-3 &gt;= 0, REPT(" ",SOURCE!$S$2-5+4+1-1-LEN(SUBSTITUTE(SUBSTITUTE(TEXT(SOURCE!H2091,"????0"),"  ","")," ",""))), "")&amp;
      SUBSTITUTE(SUBSTITUTE(TEXT(SOURCE!H2091,"????0"),"  ","")," ","")&amp;","&amp; IF(SOURCE!$T$2-3 &gt;= 0, REPT(" ",SOURCE!$T$2-3-5), "")&amp;
      SOURCE!I2091&amp;" | "&amp; IF(SOURCE!$U$2-LEN(SOURCE!I2091) &gt;= 0, REPT(" ",SOURCE!$U$2-LEN(SOURCE!I2091)), "")&amp;
      SOURCE!J2091&amp;      IF(SOURCE!$V$2-LEN(SOURCE!J2091) &gt;= 0, REPT(" ",SOURCE!$V$2-LEN(SOURCE!J2091)), "")&amp;
  " | "&amp; SOURCE!K2091&amp;      IF(SOURCE!$X$2-LEN(SOURCE!K2091) &gt;= 0, REPT(" ",SOURCE!$X$2-LEN(SOURCE!K2091)), "")&amp;
      "},"&amp;IF(SOURCE!L2091&lt;&gt;"",""&amp;SOURCE!L2091,"")
 )
)
)</f>
        <v>/* 2043 */  { fnJMUSERmode_g,              256+20,                      "",                                            "USER_SFTg20U",                                (0 &lt;&lt; TAM_MAX_BITS) |     0, CAT_NONE | SLS_ENABLED   | US_UNCHANGED},//JM User mode (Will remove later - reserved)</v>
      </c>
    </row>
    <row r="2092" spans="1:1">
      <c r="A2092" s="168" t="str">
        <f>IF(AND(OR(SOURCE!A2092="",ISBLANK(SOURCE!A2092)),SOURCE!B2092&gt;0),IF(ISBLANK(SOURCE!C2092),"",SOURCE!C2092),
IF(SOURCE!B2092&lt;0,VLOOKUP(SOURCE!B2092,lookups!A$1:B$25,2,0),
  IF(ISBLANK(SOURCE!B2092),
    "",
    "/* "&amp;TEXT(SOURCE!B2092,"???0")&amp;" *"&amp;
      SOURCE!C2092&amp;", "&amp; IF(SOURCE!$O$2-LEN(SOURCE!C2092) &gt;= 0, REPT(" ",SOURCE!$O$2-LEN(SOURCE!C2092)), "")&amp;
      SOURCE!D2092&amp;", "&amp; IF(SOURCE!$P$2-LEN(SOURCE!D2092) &gt;= 0, REPT(" ",SOURCE!$P$2-LEN(SOURCE!D2092)), "")&amp;
      SOURCE!E2092&amp;", "&amp; IF(SOURCE!$Q$2-LEN(SOURCE!E2092) &gt;=0, REPT(" ",SOURCE!$Q$2-LEN(SOURCE!E2092)), "")&amp;
      SOURCE!F2092&amp;", "&amp; IF(SOURCE!$R$2-LEN(SOURCE!F2092) &gt;= 0, REPT(" ",SOURCE!$R$2-LEN(SOURCE!F2092)+2), "")&amp;"("&amp;
      SUBSTITUTE(TEXT(SOURCE!G2092,"??0"),"  ","")&amp;" &lt;&lt; TAM_MAX_BITS) |"&amp; IF(SOURCE!$S$2-3 &gt;= 0, REPT(" ",SOURCE!$S$2-5+4+1-1-LEN(SUBSTITUTE(SUBSTITUTE(TEXT(SOURCE!H2092,"????0"),"  ","")," ",""))), "")&amp;
      SUBSTITUTE(SUBSTITUTE(TEXT(SOURCE!H2092,"????0"),"  ","")," ","")&amp;","&amp; IF(SOURCE!$T$2-3 &gt;= 0, REPT(" ",SOURCE!$T$2-3-5), "")&amp;
      SOURCE!I2092&amp;" | "&amp; IF(SOURCE!$U$2-LEN(SOURCE!I2092) &gt;= 0, REPT(" ",SOURCE!$U$2-LEN(SOURCE!I2092)), "")&amp;
      SOURCE!J2092&amp;      IF(SOURCE!$V$2-LEN(SOURCE!J2092) &gt;= 0, REPT(" ",SOURCE!$V$2-LEN(SOURCE!J2092)), "")&amp;
  " | "&amp; SOURCE!K2092&amp;      IF(SOURCE!$X$2-LEN(SOURCE!K2092) &gt;= 0, REPT(" ",SOURCE!$X$2-LEN(SOURCE!K2092)), "")&amp;
      "},"&amp;IF(SOURCE!L2092&lt;&gt;"",""&amp;SOURCE!L2092,"")
 )
)
)</f>
        <v>/* 2044 */  { fnJMUSERmode,                256+21,                      "",                                            "USER_PRIM21U",                                (0 &lt;&lt; TAM_MAX_BITS) |     0, CAT_NONE | SLS_ENABLED   | US_UNCHANGED},//JM User mode (Will remove later - reserved)</v>
      </c>
    </row>
    <row r="2093" spans="1:1">
      <c r="A2093" s="168" t="str">
        <f>IF(AND(OR(SOURCE!A2093="",ISBLANK(SOURCE!A2093)),SOURCE!B2093&gt;0),IF(ISBLANK(SOURCE!C2093),"",SOURCE!C2093),
IF(SOURCE!B2093&lt;0,VLOOKUP(SOURCE!B2093,lookups!A$1:B$25,2,0),
  IF(ISBLANK(SOURCE!B2093),
    "",
    "/* "&amp;TEXT(SOURCE!B2093,"???0")&amp;" *"&amp;
      SOURCE!C2093&amp;", "&amp; IF(SOURCE!$O$2-LEN(SOURCE!C2093) &gt;= 0, REPT(" ",SOURCE!$O$2-LEN(SOURCE!C2093)), "")&amp;
      SOURCE!D2093&amp;", "&amp; IF(SOURCE!$P$2-LEN(SOURCE!D2093) &gt;= 0, REPT(" ",SOURCE!$P$2-LEN(SOURCE!D2093)), "")&amp;
      SOURCE!E2093&amp;", "&amp; IF(SOURCE!$Q$2-LEN(SOURCE!E2093) &gt;=0, REPT(" ",SOURCE!$Q$2-LEN(SOURCE!E2093)), "")&amp;
      SOURCE!F2093&amp;", "&amp; IF(SOURCE!$R$2-LEN(SOURCE!F2093) &gt;= 0, REPT(" ",SOURCE!$R$2-LEN(SOURCE!F2093)+2), "")&amp;"("&amp;
      SUBSTITUTE(TEXT(SOURCE!G2093,"??0"),"  ","")&amp;" &lt;&lt; TAM_MAX_BITS) |"&amp; IF(SOURCE!$S$2-3 &gt;= 0, REPT(" ",SOURCE!$S$2-5+4+1-1-LEN(SUBSTITUTE(SUBSTITUTE(TEXT(SOURCE!H2093,"????0"),"  ","")," ",""))), "")&amp;
      SUBSTITUTE(SUBSTITUTE(TEXT(SOURCE!H2093,"????0"),"  ","")," ","")&amp;","&amp; IF(SOURCE!$T$2-3 &gt;= 0, REPT(" ",SOURCE!$T$2-3-5), "")&amp;
      SOURCE!I2093&amp;" | "&amp; IF(SOURCE!$U$2-LEN(SOURCE!I2093) &gt;= 0, REPT(" ",SOURCE!$U$2-LEN(SOURCE!I2093)), "")&amp;
      SOURCE!J2093&amp;      IF(SOURCE!$V$2-LEN(SOURCE!J2093) &gt;= 0, REPT(" ",SOURCE!$V$2-LEN(SOURCE!J2093)), "")&amp;
  " | "&amp; SOURCE!K2093&amp;      IF(SOURCE!$X$2-LEN(SOURCE!K2093) &gt;= 0, REPT(" ",SOURCE!$X$2-LEN(SOURCE!K2093)), "")&amp;
      "},"&amp;IF(SOURCE!L2093&lt;&gt;"",""&amp;SOURCE!L2093,"")
 )
)
)</f>
        <v>/* 2045 */  { fnJMUSERmode_f,              256+21,                      "",                                            "USER_SFTf21U",                                (0 &lt;&lt; TAM_MAX_BITS) |     0, CAT_NONE | SLS_ENABLED   | US_UNCHANGED},//JM User mode (Will remove later - reserved)</v>
      </c>
    </row>
    <row r="2094" spans="1:1">
      <c r="A2094" s="168" t="str">
        <f>IF(AND(OR(SOURCE!A2094="",ISBLANK(SOURCE!A2094)),SOURCE!B2094&gt;0),IF(ISBLANK(SOURCE!C2094),"",SOURCE!C2094),
IF(SOURCE!B2094&lt;0,VLOOKUP(SOURCE!B2094,lookups!A$1:B$25,2,0),
  IF(ISBLANK(SOURCE!B2094),
    "",
    "/* "&amp;TEXT(SOURCE!B2094,"???0")&amp;" *"&amp;
      SOURCE!C2094&amp;", "&amp; IF(SOURCE!$O$2-LEN(SOURCE!C2094) &gt;= 0, REPT(" ",SOURCE!$O$2-LEN(SOURCE!C2094)), "")&amp;
      SOURCE!D2094&amp;", "&amp; IF(SOURCE!$P$2-LEN(SOURCE!D2094) &gt;= 0, REPT(" ",SOURCE!$P$2-LEN(SOURCE!D2094)), "")&amp;
      SOURCE!E2094&amp;", "&amp; IF(SOURCE!$Q$2-LEN(SOURCE!E2094) &gt;=0, REPT(" ",SOURCE!$Q$2-LEN(SOURCE!E2094)), "")&amp;
      SOURCE!F2094&amp;", "&amp; IF(SOURCE!$R$2-LEN(SOURCE!F2094) &gt;= 0, REPT(" ",SOURCE!$R$2-LEN(SOURCE!F2094)+2), "")&amp;"("&amp;
      SUBSTITUTE(TEXT(SOURCE!G2094,"??0"),"  ","")&amp;" &lt;&lt; TAM_MAX_BITS) |"&amp; IF(SOURCE!$S$2-3 &gt;= 0, REPT(" ",SOURCE!$S$2-5+4+1-1-LEN(SUBSTITUTE(SUBSTITUTE(TEXT(SOURCE!H2094,"????0"),"  ","")," ",""))), "")&amp;
      SUBSTITUTE(SUBSTITUTE(TEXT(SOURCE!H2094,"????0"),"  ","")," ","")&amp;","&amp; IF(SOURCE!$T$2-3 &gt;= 0, REPT(" ",SOURCE!$T$2-3-5), "")&amp;
      SOURCE!I2094&amp;" | "&amp; IF(SOURCE!$U$2-LEN(SOURCE!I2094) &gt;= 0, REPT(" ",SOURCE!$U$2-LEN(SOURCE!I2094)), "")&amp;
      SOURCE!J2094&amp;      IF(SOURCE!$V$2-LEN(SOURCE!J2094) &gt;= 0, REPT(" ",SOURCE!$V$2-LEN(SOURCE!J2094)), "")&amp;
  " | "&amp; SOURCE!K2094&amp;      IF(SOURCE!$X$2-LEN(SOURCE!K2094) &gt;= 0, REPT(" ",SOURCE!$X$2-LEN(SOURCE!K2094)), "")&amp;
      "},"&amp;IF(SOURCE!L2094&lt;&gt;"",""&amp;SOURCE!L2094,"")
 )
)
)</f>
        <v>/* 2046 */  { fnJMUSERmode_g,              256+21,                      "",                                            "USER_SFTg21U",                                (0 &lt;&lt; TAM_MAX_BITS) |     0, CAT_NONE | SLS_ENABLED   | US_UNCHANGED},//JM User mode (Will remove later - reserved)</v>
      </c>
    </row>
    <row r="2095" spans="1:1">
      <c r="A2095" s="168" t="str">
        <f>IF(AND(OR(SOURCE!A2095="",ISBLANK(SOURCE!A2095)),SOURCE!B2095&gt;0),IF(ISBLANK(SOURCE!C2095),"",SOURCE!C2095),
IF(SOURCE!B2095&lt;0,VLOOKUP(SOURCE!B2095,lookups!A$1:B$25,2,0),
  IF(ISBLANK(SOURCE!B2095),
    "",
    "/* "&amp;TEXT(SOURCE!B2095,"???0")&amp;" *"&amp;
      SOURCE!C2095&amp;", "&amp; IF(SOURCE!$O$2-LEN(SOURCE!C2095) &gt;= 0, REPT(" ",SOURCE!$O$2-LEN(SOURCE!C2095)), "")&amp;
      SOURCE!D2095&amp;", "&amp; IF(SOURCE!$P$2-LEN(SOURCE!D2095) &gt;= 0, REPT(" ",SOURCE!$P$2-LEN(SOURCE!D2095)), "")&amp;
      SOURCE!E2095&amp;", "&amp; IF(SOURCE!$Q$2-LEN(SOURCE!E2095) &gt;=0, REPT(" ",SOURCE!$Q$2-LEN(SOURCE!E2095)), "")&amp;
      SOURCE!F2095&amp;", "&amp; IF(SOURCE!$R$2-LEN(SOURCE!F2095) &gt;= 0, REPT(" ",SOURCE!$R$2-LEN(SOURCE!F2095)+2), "")&amp;"("&amp;
      SUBSTITUTE(TEXT(SOURCE!G2095,"??0"),"  ","")&amp;" &lt;&lt; TAM_MAX_BITS) |"&amp; IF(SOURCE!$S$2-3 &gt;= 0, REPT(" ",SOURCE!$S$2-5+4+1-1-LEN(SUBSTITUTE(SUBSTITUTE(TEXT(SOURCE!H2095,"????0"),"  ","")," ",""))), "")&amp;
      SUBSTITUTE(SUBSTITUTE(TEXT(SOURCE!H2095,"????0"),"  ","")," ","")&amp;","&amp; IF(SOURCE!$T$2-3 &gt;= 0, REPT(" ",SOURCE!$T$2-3-5), "")&amp;
      SOURCE!I2095&amp;" | "&amp; IF(SOURCE!$U$2-LEN(SOURCE!I2095) &gt;= 0, REPT(" ",SOURCE!$U$2-LEN(SOURCE!I2095)), "")&amp;
      SOURCE!J2095&amp;      IF(SOURCE!$V$2-LEN(SOURCE!J2095) &gt;= 0, REPT(" ",SOURCE!$V$2-LEN(SOURCE!J2095)), "")&amp;
  " | "&amp; SOURCE!K2095&amp;      IF(SOURCE!$X$2-LEN(SOURCE!K2095) &gt;= 0, REPT(" ",SOURCE!$X$2-LEN(SOURCE!K2095)), "")&amp;
      "},"&amp;IF(SOURCE!L2095&lt;&gt;"",""&amp;SOURCE!L2095,"")
 )
)
)</f>
        <v>/* 2047 */  { fnJMUSERmode,                256+22,                      "",                                            "USER_PRIM22U",                                (0 &lt;&lt; TAM_MAX_BITS) |     0, CAT_NONE | SLS_ENABLED   | US_UNCHANGED},//JM User mode (Will remove later - reserved)</v>
      </c>
    </row>
    <row r="2096" spans="1:1">
      <c r="A2096" s="168" t="str">
        <f>IF(AND(OR(SOURCE!A2096="",ISBLANK(SOURCE!A2096)),SOURCE!B2096&gt;0),IF(ISBLANK(SOURCE!C2096),"",SOURCE!C2096),
IF(SOURCE!B2096&lt;0,VLOOKUP(SOURCE!B2096,lookups!A$1:B$25,2,0),
  IF(ISBLANK(SOURCE!B2096),
    "",
    "/* "&amp;TEXT(SOURCE!B2096,"???0")&amp;" *"&amp;
      SOURCE!C2096&amp;", "&amp; IF(SOURCE!$O$2-LEN(SOURCE!C2096) &gt;= 0, REPT(" ",SOURCE!$O$2-LEN(SOURCE!C2096)), "")&amp;
      SOURCE!D2096&amp;", "&amp; IF(SOURCE!$P$2-LEN(SOURCE!D2096) &gt;= 0, REPT(" ",SOURCE!$P$2-LEN(SOURCE!D2096)), "")&amp;
      SOURCE!E2096&amp;", "&amp; IF(SOURCE!$Q$2-LEN(SOURCE!E2096) &gt;=0, REPT(" ",SOURCE!$Q$2-LEN(SOURCE!E2096)), "")&amp;
      SOURCE!F2096&amp;", "&amp; IF(SOURCE!$R$2-LEN(SOURCE!F2096) &gt;= 0, REPT(" ",SOURCE!$R$2-LEN(SOURCE!F2096)+2), "")&amp;"("&amp;
      SUBSTITUTE(TEXT(SOURCE!G2096,"??0"),"  ","")&amp;" &lt;&lt; TAM_MAX_BITS) |"&amp; IF(SOURCE!$S$2-3 &gt;= 0, REPT(" ",SOURCE!$S$2-5+4+1-1-LEN(SUBSTITUTE(SUBSTITUTE(TEXT(SOURCE!H2096,"????0"),"  ","")," ",""))), "")&amp;
      SUBSTITUTE(SUBSTITUTE(TEXT(SOURCE!H2096,"????0"),"  ","")," ","")&amp;","&amp; IF(SOURCE!$T$2-3 &gt;= 0, REPT(" ",SOURCE!$T$2-3-5), "")&amp;
      SOURCE!I2096&amp;" | "&amp; IF(SOURCE!$U$2-LEN(SOURCE!I2096) &gt;= 0, REPT(" ",SOURCE!$U$2-LEN(SOURCE!I2096)), "")&amp;
      SOURCE!J2096&amp;      IF(SOURCE!$V$2-LEN(SOURCE!J2096) &gt;= 0, REPT(" ",SOURCE!$V$2-LEN(SOURCE!J2096)), "")&amp;
  " | "&amp; SOURCE!K2096&amp;      IF(SOURCE!$X$2-LEN(SOURCE!K2096) &gt;= 0, REPT(" ",SOURCE!$X$2-LEN(SOURCE!K2096)), "")&amp;
      "},"&amp;IF(SOURCE!L2096&lt;&gt;"",""&amp;SOURCE!L2096,"")
 )
)
)</f>
        <v>/* 2048 */  { fnJMUSERmode_f,              256+22,                      "",                                            "USER_SFTf22U",                                (0 &lt;&lt; TAM_MAX_BITS) |     0, CAT_NONE | SLS_ENABLED   | US_UNCHANGED},//JM User mode (Will remove later - reserved)</v>
      </c>
    </row>
    <row r="2097" spans="1:1">
      <c r="A2097" s="168" t="str">
        <f>IF(AND(OR(SOURCE!A2097="",ISBLANK(SOURCE!A2097)),SOURCE!B2097&gt;0),IF(ISBLANK(SOURCE!C2097),"",SOURCE!C2097),
IF(SOURCE!B2097&lt;0,VLOOKUP(SOURCE!B2097,lookups!A$1:B$25,2,0),
  IF(ISBLANK(SOURCE!B2097),
    "",
    "/* "&amp;TEXT(SOURCE!B2097,"???0")&amp;" *"&amp;
      SOURCE!C2097&amp;", "&amp; IF(SOURCE!$O$2-LEN(SOURCE!C2097) &gt;= 0, REPT(" ",SOURCE!$O$2-LEN(SOURCE!C2097)), "")&amp;
      SOURCE!D2097&amp;", "&amp; IF(SOURCE!$P$2-LEN(SOURCE!D2097) &gt;= 0, REPT(" ",SOURCE!$P$2-LEN(SOURCE!D2097)), "")&amp;
      SOURCE!E2097&amp;", "&amp; IF(SOURCE!$Q$2-LEN(SOURCE!E2097) &gt;=0, REPT(" ",SOURCE!$Q$2-LEN(SOURCE!E2097)), "")&amp;
      SOURCE!F2097&amp;", "&amp; IF(SOURCE!$R$2-LEN(SOURCE!F2097) &gt;= 0, REPT(" ",SOURCE!$R$2-LEN(SOURCE!F2097)+2), "")&amp;"("&amp;
      SUBSTITUTE(TEXT(SOURCE!G2097,"??0"),"  ","")&amp;" &lt;&lt; TAM_MAX_BITS) |"&amp; IF(SOURCE!$S$2-3 &gt;= 0, REPT(" ",SOURCE!$S$2-5+4+1-1-LEN(SUBSTITUTE(SUBSTITUTE(TEXT(SOURCE!H2097,"????0"),"  ","")," ",""))), "")&amp;
      SUBSTITUTE(SUBSTITUTE(TEXT(SOURCE!H2097,"????0"),"  ","")," ","")&amp;","&amp; IF(SOURCE!$T$2-3 &gt;= 0, REPT(" ",SOURCE!$T$2-3-5), "")&amp;
      SOURCE!I2097&amp;" | "&amp; IF(SOURCE!$U$2-LEN(SOURCE!I2097) &gt;= 0, REPT(" ",SOURCE!$U$2-LEN(SOURCE!I2097)), "")&amp;
      SOURCE!J2097&amp;      IF(SOURCE!$V$2-LEN(SOURCE!J2097) &gt;= 0, REPT(" ",SOURCE!$V$2-LEN(SOURCE!J2097)), "")&amp;
  " | "&amp; SOURCE!K2097&amp;      IF(SOURCE!$X$2-LEN(SOURCE!K2097) &gt;= 0, REPT(" ",SOURCE!$X$2-LEN(SOURCE!K2097)), "")&amp;
      "},"&amp;IF(SOURCE!L2097&lt;&gt;"",""&amp;SOURCE!L2097,"")
 )
)
)</f>
        <v>/* 2049 */  { fnJMUSERmode_g,              256+22,                      "",                                            "USER_SFTg22U",                                (0 &lt;&lt; TAM_MAX_BITS) |     0, CAT_NONE | SLS_ENABLED   | US_UNCHANGED},//JM User mode (Will remove later - reserved)</v>
      </c>
    </row>
    <row r="2098" spans="1:1">
      <c r="A2098" s="168" t="str">
        <f>IF(AND(OR(SOURCE!A2098="",ISBLANK(SOURCE!A2098)),SOURCE!B2098&gt;0),IF(ISBLANK(SOURCE!C2098),"",SOURCE!C2098),
IF(SOURCE!B2098&lt;0,VLOOKUP(SOURCE!B2098,lookups!A$1:B$25,2,0),
  IF(ISBLANK(SOURCE!B2098),
    "",
    "/* "&amp;TEXT(SOURCE!B2098,"???0")&amp;" *"&amp;
      SOURCE!C2098&amp;", "&amp; IF(SOURCE!$O$2-LEN(SOURCE!C2098) &gt;= 0, REPT(" ",SOURCE!$O$2-LEN(SOURCE!C2098)), "")&amp;
      SOURCE!D2098&amp;", "&amp; IF(SOURCE!$P$2-LEN(SOURCE!D2098) &gt;= 0, REPT(" ",SOURCE!$P$2-LEN(SOURCE!D2098)), "")&amp;
      SOURCE!E2098&amp;", "&amp; IF(SOURCE!$Q$2-LEN(SOURCE!E2098) &gt;=0, REPT(" ",SOURCE!$Q$2-LEN(SOURCE!E2098)), "")&amp;
      SOURCE!F2098&amp;", "&amp; IF(SOURCE!$R$2-LEN(SOURCE!F2098) &gt;= 0, REPT(" ",SOURCE!$R$2-LEN(SOURCE!F2098)+2), "")&amp;"("&amp;
      SUBSTITUTE(TEXT(SOURCE!G2098,"??0"),"  ","")&amp;" &lt;&lt; TAM_MAX_BITS) |"&amp; IF(SOURCE!$S$2-3 &gt;= 0, REPT(" ",SOURCE!$S$2-5+4+1-1-LEN(SUBSTITUTE(SUBSTITUTE(TEXT(SOURCE!H2098,"????0"),"  ","")," ",""))), "")&amp;
      SUBSTITUTE(SUBSTITUTE(TEXT(SOURCE!H2098,"????0"),"  ","")," ","")&amp;","&amp; IF(SOURCE!$T$2-3 &gt;= 0, REPT(" ",SOURCE!$T$2-3-5), "")&amp;
      SOURCE!I2098&amp;" | "&amp; IF(SOURCE!$U$2-LEN(SOURCE!I2098) &gt;= 0, REPT(" ",SOURCE!$U$2-LEN(SOURCE!I2098)), "")&amp;
      SOURCE!J2098&amp;      IF(SOURCE!$V$2-LEN(SOURCE!J2098) &gt;= 0, REPT(" ",SOURCE!$V$2-LEN(SOURCE!J2098)), "")&amp;
  " | "&amp; SOURCE!K2098&amp;      IF(SOURCE!$X$2-LEN(SOURCE!K2098) &gt;= 0, REPT(" ",SOURCE!$X$2-LEN(SOURCE!K2098)), "")&amp;
      "},"&amp;IF(SOURCE!L2098&lt;&gt;"",""&amp;SOURCE!L2098,"")
 )
)
)</f>
        <v>/* 2050 */  { fnJMUSERmode,                256+23,                      "",                                            "USER_PRIM23U",                                (0 &lt;&lt; TAM_MAX_BITS) |     0, CAT_NONE | SLS_ENABLED   | US_UNCHANGED},//JM User mode (Will remove later - reserved)</v>
      </c>
    </row>
    <row r="2099" spans="1:1">
      <c r="A2099" s="168" t="str">
        <f>IF(AND(OR(SOURCE!A2099="",ISBLANK(SOURCE!A2099)),SOURCE!B2099&gt;0),IF(ISBLANK(SOURCE!C2099),"",SOURCE!C2099),
IF(SOURCE!B2099&lt;0,VLOOKUP(SOURCE!B2099,lookups!A$1:B$25,2,0),
  IF(ISBLANK(SOURCE!B2099),
    "",
    "/* "&amp;TEXT(SOURCE!B2099,"???0")&amp;" *"&amp;
      SOURCE!C2099&amp;", "&amp; IF(SOURCE!$O$2-LEN(SOURCE!C2099) &gt;= 0, REPT(" ",SOURCE!$O$2-LEN(SOURCE!C2099)), "")&amp;
      SOURCE!D2099&amp;", "&amp; IF(SOURCE!$P$2-LEN(SOURCE!D2099) &gt;= 0, REPT(" ",SOURCE!$P$2-LEN(SOURCE!D2099)), "")&amp;
      SOURCE!E2099&amp;", "&amp; IF(SOURCE!$Q$2-LEN(SOURCE!E2099) &gt;=0, REPT(" ",SOURCE!$Q$2-LEN(SOURCE!E2099)), "")&amp;
      SOURCE!F2099&amp;", "&amp; IF(SOURCE!$R$2-LEN(SOURCE!F2099) &gt;= 0, REPT(" ",SOURCE!$R$2-LEN(SOURCE!F2099)+2), "")&amp;"("&amp;
      SUBSTITUTE(TEXT(SOURCE!G2099,"??0"),"  ","")&amp;" &lt;&lt; TAM_MAX_BITS) |"&amp; IF(SOURCE!$S$2-3 &gt;= 0, REPT(" ",SOURCE!$S$2-5+4+1-1-LEN(SUBSTITUTE(SUBSTITUTE(TEXT(SOURCE!H2099,"????0"),"  ","")," ",""))), "")&amp;
      SUBSTITUTE(SUBSTITUTE(TEXT(SOURCE!H2099,"????0"),"  ","")," ","")&amp;","&amp; IF(SOURCE!$T$2-3 &gt;= 0, REPT(" ",SOURCE!$T$2-3-5), "")&amp;
      SOURCE!I2099&amp;" | "&amp; IF(SOURCE!$U$2-LEN(SOURCE!I2099) &gt;= 0, REPT(" ",SOURCE!$U$2-LEN(SOURCE!I2099)), "")&amp;
      SOURCE!J2099&amp;      IF(SOURCE!$V$2-LEN(SOURCE!J2099) &gt;= 0, REPT(" ",SOURCE!$V$2-LEN(SOURCE!J2099)), "")&amp;
  " | "&amp; SOURCE!K2099&amp;      IF(SOURCE!$X$2-LEN(SOURCE!K2099) &gt;= 0, REPT(" ",SOURCE!$X$2-LEN(SOURCE!K2099)), "")&amp;
      "},"&amp;IF(SOURCE!L2099&lt;&gt;"",""&amp;SOURCE!L2099,"")
 )
)
)</f>
        <v>/* 2051 */  { fnJMUSERmode_f,              256+23,                      "",                                            "USER_SFTf23U",                                (0 &lt;&lt; TAM_MAX_BITS) |     0, CAT_NONE | SLS_ENABLED   | US_UNCHANGED},//JM User mode (Will remove later - reserved)</v>
      </c>
    </row>
    <row r="2100" spans="1:1">
      <c r="A2100" s="168" t="str">
        <f>IF(AND(OR(SOURCE!A2100="",ISBLANK(SOURCE!A2100)),SOURCE!B2100&gt;0),IF(ISBLANK(SOURCE!C2100),"",SOURCE!C2100),
IF(SOURCE!B2100&lt;0,VLOOKUP(SOURCE!B2100,lookups!A$1:B$25,2,0),
  IF(ISBLANK(SOURCE!B2100),
    "",
    "/* "&amp;TEXT(SOURCE!B2100,"???0")&amp;" *"&amp;
      SOURCE!C2100&amp;", "&amp; IF(SOURCE!$O$2-LEN(SOURCE!C2100) &gt;= 0, REPT(" ",SOURCE!$O$2-LEN(SOURCE!C2100)), "")&amp;
      SOURCE!D2100&amp;", "&amp; IF(SOURCE!$P$2-LEN(SOURCE!D2100) &gt;= 0, REPT(" ",SOURCE!$P$2-LEN(SOURCE!D2100)), "")&amp;
      SOURCE!E2100&amp;", "&amp; IF(SOURCE!$Q$2-LEN(SOURCE!E2100) &gt;=0, REPT(" ",SOURCE!$Q$2-LEN(SOURCE!E2100)), "")&amp;
      SOURCE!F2100&amp;", "&amp; IF(SOURCE!$R$2-LEN(SOURCE!F2100) &gt;= 0, REPT(" ",SOURCE!$R$2-LEN(SOURCE!F2100)+2), "")&amp;"("&amp;
      SUBSTITUTE(TEXT(SOURCE!G2100,"??0"),"  ","")&amp;" &lt;&lt; TAM_MAX_BITS) |"&amp; IF(SOURCE!$S$2-3 &gt;= 0, REPT(" ",SOURCE!$S$2-5+4+1-1-LEN(SUBSTITUTE(SUBSTITUTE(TEXT(SOURCE!H2100,"????0"),"  ","")," ",""))), "")&amp;
      SUBSTITUTE(SUBSTITUTE(TEXT(SOURCE!H2100,"????0"),"  ","")," ","")&amp;","&amp; IF(SOURCE!$T$2-3 &gt;= 0, REPT(" ",SOURCE!$T$2-3-5), "")&amp;
      SOURCE!I2100&amp;" | "&amp; IF(SOURCE!$U$2-LEN(SOURCE!I2100) &gt;= 0, REPT(" ",SOURCE!$U$2-LEN(SOURCE!I2100)), "")&amp;
      SOURCE!J2100&amp;      IF(SOURCE!$V$2-LEN(SOURCE!J2100) &gt;= 0, REPT(" ",SOURCE!$V$2-LEN(SOURCE!J2100)), "")&amp;
  " | "&amp; SOURCE!K2100&amp;      IF(SOURCE!$X$2-LEN(SOURCE!K2100) &gt;= 0, REPT(" ",SOURCE!$X$2-LEN(SOURCE!K2100)), "")&amp;
      "},"&amp;IF(SOURCE!L2100&lt;&gt;"",""&amp;SOURCE!L2100,"")
 )
)
)</f>
        <v>/* 2052 */  { fnJMUSERmode_g,              256+23,                      "",                                            "USER_SFTg23U",                                (0 &lt;&lt; TAM_MAX_BITS) |     0, CAT_NONE | SLS_ENABLED   | US_UNCHANGED},//JM User mode (Will remove later - reserved)</v>
      </c>
    </row>
    <row r="2101" spans="1:1">
      <c r="A2101" s="168" t="str">
        <f>IF(AND(OR(SOURCE!A2101="",ISBLANK(SOURCE!A2101)),SOURCE!B2101&gt;0),IF(ISBLANK(SOURCE!C2101),"",SOURCE!C2101),
IF(SOURCE!B2101&lt;0,VLOOKUP(SOURCE!B2101,lookups!A$1:B$25,2,0),
  IF(ISBLANK(SOURCE!B2101),
    "",
    "/* "&amp;TEXT(SOURCE!B2101,"???0")&amp;" *"&amp;
      SOURCE!C2101&amp;", "&amp; IF(SOURCE!$O$2-LEN(SOURCE!C2101) &gt;= 0, REPT(" ",SOURCE!$O$2-LEN(SOURCE!C2101)), "")&amp;
      SOURCE!D2101&amp;", "&amp; IF(SOURCE!$P$2-LEN(SOURCE!D2101) &gt;= 0, REPT(" ",SOURCE!$P$2-LEN(SOURCE!D2101)), "")&amp;
      SOURCE!E2101&amp;", "&amp; IF(SOURCE!$Q$2-LEN(SOURCE!E2101) &gt;=0, REPT(" ",SOURCE!$Q$2-LEN(SOURCE!E2101)), "")&amp;
      SOURCE!F2101&amp;", "&amp; IF(SOURCE!$R$2-LEN(SOURCE!F2101) &gt;= 0, REPT(" ",SOURCE!$R$2-LEN(SOURCE!F2101)+2), "")&amp;"("&amp;
      SUBSTITUTE(TEXT(SOURCE!G2101,"??0"),"  ","")&amp;" &lt;&lt; TAM_MAX_BITS) |"&amp; IF(SOURCE!$S$2-3 &gt;= 0, REPT(" ",SOURCE!$S$2-5+4+1-1-LEN(SUBSTITUTE(SUBSTITUTE(TEXT(SOURCE!H2101,"????0"),"  ","")," ",""))), "")&amp;
      SUBSTITUTE(SUBSTITUTE(TEXT(SOURCE!H2101,"????0"),"  ","")," ","")&amp;","&amp; IF(SOURCE!$T$2-3 &gt;= 0, REPT(" ",SOURCE!$T$2-3-5), "")&amp;
      SOURCE!I2101&amp;" | "&amp; IF(SOURCE!$U$2-LEN(SOURCE!I2101) &gt;= 0, REPT(" ",SOURCE!$U$2-LEN(SOURCE!I2101)), "")&amp;
      SOURCE!J2101&amp;      IF(SOURCE!$V$2-LEN(SOURCE!J2101) &gt;= 0, REPT(" ",SOURCE!$V$2-LEN(SOURCE!J2101)), "")&amp;
  " | "&amp; SOURCE!K2101&amp;      IF(SOURCE!$X$2-LEN(SOURCE!K2101) &gt;= 0, REPT(" ",SOURCE!$X$2-LEN(SOURCE!K2101)), "")&amp;
      "},"&amp;IF(SOURCE!L2101&lt;&gt;"",""&amp;SOURCE!L2101,"")
 )
)
)</f>
        <v>/* 2053 */  { fnJMUSERmode,                256+24,                      "",                                            "USER_PRIM24U",                                (0 &lt;&lt; TAM_MAX_BITS) |     0, CAT_NONE | SLS_ENABLED   | US_UNCHANGED},//JM User mode (Will remove later - reserved)</v>
      </c>
    </row>
    <row r="2102" spans="1:1">
      <c r="A2102" s="168" t="str">
        <f>IF(AND(OR(SOURCE!A2102="",ISBLANK(SOURCE!A2102)),SOURCE!B2102&gt;0),IF(ISBLANK(SOURCE!C2102),"",SOURCE!C2102),
IF(SOURCE!B2102&lt;0,VLOOKUP(SOURCE!B2102,lookups!A$1:B$25,2,0),
  IF(ISBLANK(SOURCE!B2102),
    "",
    "/* "&amp;TEXT(SOURCE!B2102,"???0")&amp;" *"&amp;
      SOURCE!C2102&amp;", "&amp; IF(SOURCE!$O$2-LEN(SOURCE!C2102) &gt;= 0, REPT(" ",SOURCE!$O$2-LEN(SOURCE!C2102)), "")&amp;
      SOURCE!D2102&amp;", "&amp; IF(SOURCE!$P$2-LEN(SOURCE!D2102) &gt;= 0, REPT(" ",SOURCE!$P$2-LEN(SOURCE!D2102)), "")&amp;
      SOURCE!E2102&amp;", "&amp; IF(SOURCE!$Q$2-LEN(SOURCE!E2102) &gt;=0, REPT(" ",SOURCE!$Q$2-LEN(SOURCE!E2102)), "")&amp;
      SOURCE!F2102&amp;", "&amp; IF(SOURCE!$R$2-LEN(SOURCE!F2102) &gt;= 0, REPT(" ",SOURCE!$R$2-LEN(SOURCE!F2102)+2), "")&amp;"("&amp;
      SUBSTITUTE(TEXT(SOURCE!G2102,"??0"),"  ","")&amp;" &lt;&lt; TAM_MAX_BITS) |"&amp; IF(SOURCE!$S$2-3 &gt;= 0, REPT(" ",SOURCE!$S$2-5+4+1-1-LEN(SUBSTITUTE(SUBSTITUTE(TEXT(SOURCE!H2102,"????0"),"  ","")," ",""))), "")&amp;
      SUBSTITUTE(SUBSTITUTE(TEXT(SOURCE!H2102,"????0"),"  ","")," ","")&amp;","&amp; IF(SOURCE!$T$2-3 &gt;= 0, REPT(" ",SOURCE!$T$2-3-5), "")&amp;
      SOURCE!I2102&amp;" | "&amp; IF(SOURCE!$U$2-LEN(SOURCE!I2102) &gt;= 0, REPT(" ",SOURCE!$U$2-LEN(SOURCE!I2102)), "")&amp;
      SOURCE!J2102&amp;      IF(SOURCE!$V$2-LEN(SOURCE!J2102) &gt;= 0, REPT(" ",SOURCE!$V$2-LEN(SOURCE!J2102)), "")&amp;
  " | "&amp; SOURCE!K2102&amp;      IF(SOURCE!$X$2-LEN(SOURCE!K2102) &gt;= 0, REPT(" ",SOURCE!$X$2-LEN(SOURCE!K2102)), "")&amp;
      "},"&amp;IF(SOURCE!L2102&lt;&gt;"",""&amp;SOURCE!L2102,"")
 )
)
)</f>
        <v>/* 2054 */  { fnJMUSERmode_f,              256+24,                      "",                                            "USER_SFTf24U",                                (0 &lt;&lt; TAM_MAX_BITS) |     0, CAT_NONE | SLS_ENABLED   | US_UNCHANGED},//JM User mode (Will remove later - reserved)</v>
      </c>
    </row>
    <row r="2103" spans="1:1">
      <c r="A2103" s="168" t="str">
        <f>IF(AND(OR(SOURCE!A2103="",ISBLANK(SOURCE!A2103)),SOURCE!B2103&gt;0),IF(ISBLANK(SOURCE!C2103),"",SOURCE!C2103),
IF(SOURCE!B2103&lt;0,VLOOKUP(SOURCE!B2103,lookups!A$1:B$25,2,0),
  IF(ISBLANK(SOURCE!B2103),
    "",
    "/* "&amp;TEXT(SOURCE!B2103,"???0")&amp;" *"&amp;
      SOURCE!C2103&amp;", "&amp; IF(SOURCE!$O$2-LEN(SOURCE!C2103) &gt;= 0, REPT(" ",SOURCE!$O$2-LEN(SOURCE!C2103)), "")&amp;
      SOURCE!D2103&amp;", "&amp; IF(SOURCE!$P$2-LEN(SOURCE!D2103) &gt;= 0, REPT(" ",SOURCE!$P$2-LEN(SOURCE!D2103)), "")&amp;
      SOURCE!E2103&amp;", "&amp; IF(SOURCE!$Q$2-LEN(SOURCE!E2103) &gt;=0, REPT(" ",SOURCE!$Q$2-LEN(SOURCE!E2103)), "")&amp;
      SOURCE!F2103&amp;", "&amp; IF(SOURCE!$R$2-LEN(SOURCE!F2103) &gt;= 0, REPT(" ",SOURCE!$R$2-LEN(SOURCE!F2103)+2), "")&amp;"("&amp;
      SUBSTITUTE(TEXT(SOURCE!G2103,"??0"),"  ","")&amp;" &lt;&lt; TAM_MAX_BITS) |"&amp; IF(SOURCE!$S$2-3 &gt;= 0, REPT(" ",SOURCE!$S$2-5+4+1-1-LEN(SUBSTITUTE(SUBSTITUTE(TEXT(SOURCE!H2103,"????0"),"  ","")," ",""))), "")&amp;
      SUBSTITUTE(SUBSTITUTE(TEXT(SOURCE!H2103,"????0"),"  ","")," ","")&amp;","&amp; IF(SOURCE!$T$2-3 &gt;= 0, REPT(" ",SOURCE!$T$2-3-5), "")&amp;
      SOURCE!I2103&amp;" | "&amp; IF(SOURCE!$U$2-LEN(SOURCE!I2103) &gt;= 0, REPT(" ",SOURCE!$U$2-LEN(SOURCE!I2103)), "")&amp;
      SOURCE!J2103&amp;      IF(SOURCE!$V$2-LEN(SOURCE!J2103) &gt;= 0, REPT(" ",SOURCE!$V$2-LEN(SOURCE!J2103)), "")&amp;
  " | "&amp; SOURCE!K2103&amp;      IF(SOURCE!$X$2-LEN(SOURCE!K2103) &gt;= 0, REPT(" ",SOURCE!$X$2-LEN(SOURCE!K2103)), "")&amp;
      "},"&amp;IF(SOURCE!L2103&lt;&gt;"",""&amp;SOURCE!L2103,"")
 )
)
)</f>
        <v>/* 2055 */  { fnJMUSERmode_g,              256+24,                      "",                                            "USER_SFTg24U",                                (0 &lt;&lt; TAM_MAX_BITS) |     0, CAT_NONE | SLS_ENABLED   | US_UNCHANGED},//JM User mode (Will remove later - reserved)</v>
      </c>
    </row>
    <row r="2104" spans="1:1">
      <c r="A2104" s="168" t="str">
        <f>IF(AND(OR(SOURCE!A2104="",ISBLANK(SOURCE!A2104)),SOURCE!B2104&gt;0),IF(ISBLANK(SOURCE!C2104),"",SOURCE!C2104),
IF(SOURCE!B2104&lt;0,VLOOKUP(SOURCE!B2104,lookups!A$1:B$25,2,0),
  IF(ISBLANK(SOURCE!B2104),
    "",
    "/* "&amp;TEXT(SOURCE!B2104,"???0")&amp;" *"&amp;
      SOURCE!C2104&amp;", "&amp; IF(SOURCE!$O$2-LEN(SOURCE!C2104) &gt;= 0, REPT(" ",SOURCE!$O$2-LEN(SOURCE!C2104)), "")&amp;
      SOURCE!D2104&amp;", "&amp; IF(SOURCE!$P$2-LEN(SOURCE!D2104) &gt;= 0, REPT(" ",SOURCE!$P$2-LEN(SOURCE!D2104)), "")&amp;
      SOURCE!E2104&amp;", "&amp; IF(SOURCE!$Q$2-LEN(SOURCE!E2104) &gt;=0, REPT(" ",SOURCE!$Q$2-LEN(SOURCE!E2104)), "")&amp;
      SOURCE!F2104&amp;", "&amp; IF(SOURCE!$R$2-LEN(SOURCE!F2104) &gt;= 0, REPT(" ",SOURCE!$R$2-LEN(SOURCE!F2104)+2), "")&amp;"("&amp;
      SUBSTITUTE(TEXT(SOURCE!G2104,"??0"),"  ","")&amp;" &lt;&lt; TAM_MAX_BITS) |"&amp; IF(SOURCE!$S$2-3 &gt;= 0, REPT(" ",SOURCE!$S$2-5+4+1-1-LEN(SUBSTITUTE(SUBSTITUTE(TEXT(SOURCE!H2104,"????0"),"  ","")," ",""))), "")&amp;
      SUBSTITUTE(SUBSTITUTE(TEXT(SOURCE!H2104,"????0"),"  ","")," ","")&amp;","&amp; IF(SOURCE!$T$2-3 &gt;= 0, REPT(" ",SOURCE!$T$2-3-5), "")&amp;
      SOURCE!I2104&amp;" | "&amp; IF(SOURCE!$U$2-LEN(SOURCE!I2104) &gt;= 0, REPT(" ",SOURCE!$U$2-LEN(SOURCE!I2104)), "")&amp;
      SOURCE!J2104&amp;      IF(SOURCE!$V$2-LEN(SOURCE!J2104) &gt;= 0, REPT(" ",SOURCE!$V$2-LEN(SOURCE!J2104)), "")&amp;
  " | "&amp; SOURCE!K2104&amp;      IF(SOURCE!$X$2-LEN(SOURCE!K2104) &gt;= 0, REPT(" ",SOURCE!$X$2-LEN(SOURCE!K2104)), "")&amp;
      "},"&amp;IF(SOURCE!L2104&lt;&gt;"",""&amp;SOURCE!L2104,"")
 )
)
)</f>
        <v>/* 2056 */  { fnJMUSERmode,                256+25,                      "",                                            "USER_PRIM25U",                                (0 &lt;&lt; TAM_MAX_BITS) |     0, CAT_NONE | SLS_ENABLED   | US_UNCHANGED},//JM User mode (Will remove later - reserved)</v>
      </c>
    </row>
    <row r="2105" spans="1:1">
      <c r="A2105" s="168" t="str">
        <f>IF(AND(OR(SOURCE!A2105="",ISBLANK(SOURCE!A2105)),SOURCE!B2105&gt;0),IF(ISBLANK(SOURCE!C2105),"",SOURCE!C2105),
IF(SOURCE!B2105&lt;0,VLOOKUP(SOURCE!B2105,lookups!A$1:B$25,2,0),
  IF(ISBLANK(SOURCE!B2105),
    "",
    "/* "&amp;TEXT(SOURCE!B2105,"???0")&amp;" *"&amp;
      SOURCE!C2105&amp;", "&amp; IF(SOURCE!$O$2-LEN(SOURCE!C2105) &gt;= 0, REPT(" ",SOURCE!$O$2-LEN(SOURCE!C2105)), "")&amp;
      SOURCE!D2105&amp;", "&amp; IF(SOURCE!$P$2-LEN(SOURCE!D2105) &gt;= 0, REPT(" ",SOURCE!$P$2-LEN(SOURCE!D2105)), "")&amp;
      SOURCE!E2105&amp;", "&amp; IF(SOURCE!$Q$2-LEN(SOURCE!E2105) &gt;=0, REPT(" ",SOURCE!$Q$2-LEN(SOURCE!E2105)), "")&amp;
      SOURCE!F2105&amp;", "&amp; IF(SOURCE!$R$2-LEN(SOURCE!F2105) &gt;= 0, REPT(" ",SOURCE!$R$2-LEN(SOURCE!F2105)+2), "")&amp;"("&amp;
      SUBSTITUTE(TEXT(SOURCE!G2105,"??0"),"  ","")&amp;" &lt;&lt; TAM_MAX_BITS) |"&amp; IF(SOURCE!$S$2-3 &gt;= 0, REPT(" ",SOURCE!$S$2-5+4+1-1-LEN(SUBSTITUTE(SUBSTITUTE(TEXT(SOURCE!H2105,"????0"),"  ","")," ",""))), "")&amp;
      SUBSTITUTE(SUBSTITUTE(TEXT(SOURCE!H2105,"????0"),"  ","")," ","")&amp;","&amp; IF(SOURCE!$T$2-3 &gt;= 0, REPT(" ",SOURCE!$T$2-3-5), "")&amp;
      SOURCE!I2105&amp;" | "&amp; IF(SOURCE!$U$2-LEN(SOURCE!I2105) &gt;= 0, REPT(" ",SOURCE!$U$2-LEN(SOURCE!I2105)), "")&amp;
      SOURCE!J2105&amp;      IF(SOURCE!$V$2-LEN(SOURCE!J2105) &gt;= 0, REPT(" ",SOURCE!$V$2-LEN(SOURCE!J2105)), "")&amp;
  " | "&amp; SOURCE!K2105&amp;      IF(SOURCE!$X$2-LEN(SOURCE!K2105) &gt;= 0, REPT(" ",SOURCE!$X$2-LEN(SOURCE!K2105)), "")&amp;
      "},"&amp;IF(SOURCE!L2105&lt;&gt;"",""&amp;SOURCE!L2105,"")
 )
)
)</f>
        <v>/* 2057 */  { fnJMUSERmode_f,              256+25,                      "",                                            "USER_SFTf25U",                                (0 &lt;&lt; TAM_MAX_BITS) |     0, CAT_NONE | SLS_ENABLED   | US_UNCHANGED},//JM User mode (Will remove later - reserved)</v>
      </c>
    </row>
    <row r="2106" spans="1:1">
      <c r="A2106" s="168" t="str">
        <f>IF(AND(OR(SOURCE!A2106="",ISBLANK(SOURCE!A2106)),SOURCE!B2106&gt;0),IF(ISBLANK(SOURCE!C2106),"",SOURCE!C2106),
IF(SOURCE!B2106&lt;0,VLOOKUP(SOURCE!B2106,lookups!A$1:B$25,2,0),
  IF(ISBLANK(SOURCE!B2106),
    "",
    "/* "&amp;TEXT(SOURCE!B2106,"???0")&amp;" *"&amp;
      SOURCE!C2106&amp;", "&amp; IF(SOURCE!$O$2-LEN(SOURCE!C2106) &gt;= 0, REPT(" ",SOURCE!$O$2-LEN(SOURCE!C2106)), "")&amp;
      SOURCE!D2106&amp;", "&amp; IF(SOURCE!$P$2-LEN(SOURCE!D2106) &gt;= 0, REPT(" ",SOURCE!$P$2-LEN(SOURCE!D2106)), "")&amp;
      SOURCE!E2106&amp;", "&amp; IF(SOURCE!$Q$2-LEN(SOURCE!E2106) &gt;=0, REPT(" ",SOURCE!$Q$2-LEN(SOURCE!E2106)), "")&amp;
      SOURCE!F2106&amp;", "&amp; IF(SOURCE!$R$2-LEN(SOURCE!F2106) &gt;= 0, REPT(" ",SOURCE!$R$2-LEN(SOURCE!F2106)+2), "")&amp;"("&amp;
      SUBSTITUTE(TEXT(SOURCE!G2106,"??0"),"  ","")&amp;" &lt;&lt; TAM_MAX_BITS) |"&amp; IF(SOURCE!$S$2-3 &gt;= 0, REPT(" ",SOURCE!$S$2-5+4+1-1-LEN(SUBSTITUTE(SUBSTITUTE(TEXT(SOURCE!H2106,"????0"),"  ","")," ",""))), "")&amp;
      SUBSTITUTE(SUBSTITUTE(TEXT(SOURCE!H2106,"????0"),"  ","")," ","")&amp;","&amp; IF(SOURCE!$T$2-3 &gt;= 0, REPT(" ",SOURCE!$T$2-3-5), "")&amp;
      SOURCE!I2106&amp;" | "&amp; IF(SOURCE!$U$2-LEN(SOURCE!I2106) &gt;= 0, REPT(" ",SOURCE!$U$2-LEN(SOURCE!I2106)), "")&amp;
      SOURCE!J2106&amp;      IF(SOURCE!$V$2-LEN(SOURCE!J2106) &gt;= 0, REPT(" ",SOURCE!$V$2-LEN(SOURCE!J2106)), "")&amp;
  " | "&amp; SOURCE!K2106&amp;      IF(SOURCE!$X$2-LEN(SOURCE!K2106) &gt;= 0, REPT(" ",SOURCE!$X$2-LEN(SOURCE!K2106)), "")&amp;
      "},"&amp;IF(SOURCE!L2106&lt;&gt;"",""&amp;SOURCE!L2106,"")
 )
)
)</f>
        <v>/* 2058 */  { fnJMUSERmode_g,              256+25,                      "",                                            "USER_SFTg25U",                                (0 &lt;&lt; TAM_MAX_BITS) |     0, CAT_NONE | SLS_ENABLED   | US_UNCHANGED},//JM User mode (Will remove later - reserved)</v>
      </c>
    </row>
    <row r="2107" spans="1:1">
      <c r="A2107" s="168" t="str">
        <f>IF(AND(OR(SOURCE!A2107="",ISBLANK(SOURCE!A2107)),SOURCE!B2107&gt;0),IF(ISBLANK(SOURCE!C2107),"",SOURCE!C2107),
IF(SOURCE!B2107&lt;0,VLOOKUP(SOURCE!B2107,lookups!A$1:B$25,2,0),
  IF(ISBLANK(SOURCE!B2107),
    "",
    "/* "&amp;TEXT(SOURCE!B2107,"???0")&amp;" *"&amp;
      SOURCE!C2107&amp;", "&amp; IF(SOURCE!$O$2-LEN(SOURCE!C2107) &gt;= 0, REPT(" ",SOURCE!$O$2-LEN(SOURCE!C2107)), "")&amp;
      SOURCE!D2107&amp;", "&amp; IF(SOURCE!$P$2-LEN(SOURCE!D2107) &gt;= 0, REPT(" ",SOURCE!$P$2-LEN(SOURCE!D2107)), "")&amp;
      SOURCE!E2107&amp;", "&amp; IF(SOURCE!$Q$2-LEN(SOURCE!E2107) &gt;=0, REPT(" ",SOURCE!$Q$2-LEN(SOURCE!E2107)), "")&amp;
      SOURCE!F2107&amp;", "&amp; IF(SOURCE!$R$2-LEN(SOURCE!F2107) &gt;= 0, REPT(" ",SOURCE!$R$2-LEN(SOURCE!F2107)+2), "")&amp;"("&amp;
      SUBSTITUTE(TEXT(SOURCE!G2107,"??0"),"  ","")&amp;" &lt;&lt; TAM_MAX_BITS) |"&amp; IF(SOURCE!$S$2-3 &gt;= 0, REPT(" ",SOURCE!$S$2-5+4+1-1-LEN(SUBSTITUTE(SUBSTITUTE(TEXT(SOURCE!H2107,"????0"),"  ","")," ",""))), "")&amp;
      SUBSTITUTE(SUBSTITUTE(TEXT(SOURCE!H2107,"????0"),"  ","")," ","")&amp;","&amp; IF(SOURCE!$T$2-3 &gt;= 0, REPT(" ",SOURCE!$T$2-3-5), "")&amp;
      SOURCE!I2107&amp;" | "&amp; IF(SOURCE!$U$2-LEN(SOURCE!I2107) &gt;= 0, REPT(" ",SOURCE!$U$2-LEN(SOURCE!I2107)), "")&amp;
      SOURCE!J2107&amp;      IF(SOURCE!$V$2-LEN(SOURCE!J2107) &gt;= 0, REPT(" ",SOURCE!$V$2-LEN(SOURCE!J2107)), "")&amp;
  " | "&amp; SOURCE!K2107&amp;      IF(SOURCE!$X$2-LEN(SOURCE!K2107) &gt;= 0, REPT(" ",SOURCE!$X$2-LEN(SOURCE!K2107)), "")&amp;
      "},"&amp;IF(SOURCE!L2107&lt;&gt;"",""&amp;SOURCE!L2107,"")
 )
)
)</f>
        <v>/* 2059 */  { fnJMUSERmode,                256+26,                      "",                                            "USER_PRIM26U",                                (0 &lt;&lt; TAM_MAX_BITS) |     0, CAT_NONE | SLS_ENABLED   | US_UNCHANGED},//JM User mode (Will remove later - reserved)</v>
      </c>
    </row>
    <row r="2108" spans="1:1">
      <c r="A2108" s="168" t="str">
        <f>IF(AND(OR(SOURCE!A2108="",ISBLANK(SOURCE!A2108)),SOURCE!B2108&gt;0),IF(ISBLANK(SOURCE!C2108),"",SOURCE!C2108),
IF(SOURCE!B2108&lt;0,VLOOKUP(SOURCE!B2108,lookups!A$1:B$25,2,0),
  IF(ISBLANK(SOURCE!B2108),
    "",
    "/* "&amp;TEXT(SOURCE!B2108,"???0")&amp;" *"&amp;
      SOURCE!C2108&amp;", "&amp; IF(SOURCE!$O$2-LEN(SOURCE!C2108) &gt;= 0, REPT(" ",SOURCE!$O$2-LEN(SOURCE!C2108)), "")&amp;
      SOURCE!D2108&amp;", "&amp; IF(SOURCE!$P$2-LEN(SOURCE!D2108) &gt;= 0, REPT(" ",SOURCE!$P$2-LEN(SOURCE!D2108)), "")&amp;
      SOURCE!E2108&amp;", "&amp; IF(SOURCE!$Q$2-LEN(SOURCE!E2108) &gt;=0, REPT(" ",SOURCE!$Q$2-LEN(SOURCE!E2108)), "")&amp;
      SOURCE!F2108&amp;", "&amp; IF(SOURCE!$R$2-LEN(SOURCE!F2108) &gt;= 0, REPT(" ",SOURCE!$R$2-LEN(SOURCE!F2108)+2), "")&amp;"("&amp;
      SUBSTITUTE(TEXT(SOURCE!G2108,"??0"),"  ","")&amp;" &lt;&lt; TAM_MAX_BITS) |"&amp; IF(SOURCE!$S$2-3 &gt;= 0, REPT(" ",SOURCE!$S$2-5+4+1-1-LEN(SUBSTITUTE(SUBSTITUTE(TEXT(SOURCE!H2108,"????0"),"  ","")," ",""))), "")&amp;
      SUBSTITUTE(SUBSTITUTE(TEXT(SOURCE!H2108,"????0"),"  ","")," ","")&amp;","&amp; IF(SOURCE!$T$2-3 &gt;= 0, REPT(" ",SOURCE!$T$2-3-5), "")&amp;
      SOURCE!I2108&amp;" | "&amp; IF(SOURCE!$U$2-LEN(SOURCE!I2108) &gt;= 0, REPT(" ",SOURCE!$U$2-LEN(SOURCE!I2108)), "")&amp;
      SOURCE!J2108&amp;      IF(SOURCE!$V$2-LEN(SOURCE!J2108) &gt;= 0, REPT(" ",SOURCE!$V$2-LEN(SOURCE!J2108)), "")&amp;
  " | "&amp; SOURCE!K2108&amp;      IF(SOURCE!$X$2-LEN(SOURCE!K2108) &gt;= 0, REPT(" ",SOURCE!$X$2-LEN(SOURCE!K2108)), "")&amp;
      "},"&amp;IF(SOURCE!L2108&lt;&gt;"",""&amp;SOURCE!L2108,"")
 )
)
)</f>
        <v>/* 2060 */  { fnJMUSERmode_f,              256+26,                      "",                                            "USER_SFTf26U",                                (0 &lt;&lt; TAM_MAX_BITS) |     0, CAT_NONE | SLS_ENABLED   | US_UNCHANGED},//JM User mode (Will remove later - reserved)</v>
      </c>
    </row>
    <row r="2109" spans="1:1">
      <c r="A2109" s="168" t="str">
        <f>IF(AND(OR(SOURCE!A2109="",ISBLANK(SOURCE!A2109)),SOURCE!B2109&gt;0),IF(ISBLANK(SOURCE!C2109),"",SOURCE!C2109),
IF(SOURCE!B2109&lt;0,VLOOKUP(SOURCE!B2109,lookups!A$1:B$25,2,0),
  IF(ISBLANK(SOURCE!B2109),
    "",
    "/* "&amp;TEXT(SOURCE!B2109,"???0")&amp;" *"&amp;
      SOURCE!C2109&amp;", "&amp; IF(SOURCE!$O$2-LEN(SOURCE!C2109) &gt;= 0, REPT(" ",SOURCE!$O$2-LEN(SOURCE!C2109)), "")&amp;
      SOURCE!D2109&amp;", "&amp; IF(SOURCE!$P$2-LEN(SOURCE!D2109) &gt;= 0, REPT(" ",SOURCE!$P$2-LEN(SOURCE!D2109)), "")&amp;
      SOURCE!E2109&amp;", "&amp; IF(SOURCE!$Q$2-LEN(SOURCE!E2109) &gt;=0, REPT(" ",SOURCE!$Q$2-LEN(SOURCE!E2109)), "")&amp;
      SOURCE!F2109&amp;", "&amp; IF(SOURCE!$R$2-LEN(SOURCE!F2109) &gt;= 0, REPT(" ",SOURCE!$R$2-LEN(SOURCE!F2109)+2), "")&amp;"("&amp;
      SUBSTITUTE(TEXT(SOURCE!G2109,"??0"),"  ","")&amp;" &lt;&lt; TAM_MAX_BITS) |"&amp; IF(SOURCE!$S$2-3 &gt;= 0, REPT(" ",SOURCE!$S$2-5+4+1-1-LEN(SUBSTITUTE(SUBSTITUTE(TEXT(SOURCE!H2109,"????0"),"  ","")," ",""))), "")&amp;
      SUBSTITUTE(SUBSTITUTE(TEXT(SOURCE!H2109,"????0"),"  ","")," ","")&amp;","&amp; IF(SOURCE!$T$2-3 &gt;= 0, REPT(" ",SOURCE!$T$2-3-5), "")&amp;
      SOURCE!I2109&amp;" | "&amp; IF(SOURCE!$U$2-LEN(SOURCE!I2109) &gt;= 0, REPT(" ",SOURCE!$U$2-LEN(SOURCE!I2109)), "")&amp;
      SOURCE!J2109&amp;      IF(SOURCE!$V$2-LEN(SOURCE!J2109) &gt;= 0, REPT(" ",SOURCE!$V$2-LEN(SOURCE!J2109)), "")&amp;
  " | "&amp; SOURCE!K2109&amp;      IF(SOURCE!$X$2-LEN(SOURCE!K2109) &gt;= 0, REPT(" ",SOURCE!$X$2-LEN(SOURCE!K2109)), "")&amp;
      "},"&amp;IF(SOURCE!L2109&lt;&gt;"",""&amp;SOURCE!L2109,"")
 )
)
)</f>
        <v>/* 2061 */  { fnJMUSERmode_g,              256+26,                      "",                                            "USER_SFTg26U",                                (0 &lt;&lt; TAM_MAX_BITS) |     0, CAT_NONE | SLS_ENABLED   | US_UNCHANGED},//JM User mode (Will remove later - reserved)</v>
      </c>
    </row>
    <row r="2110" spans="1:1">
      <c r="A2110" s="168" t="str">
        <f>IF(AND(OR(SOURCE!A2110="",ISBLANK(SOURCE!A2110)),SOURCE!B2110&gt;0),IF(ISBLANK(SOURCE!C2110),"",SOURCE!C2110),
IF(SOURCE!B2110&lt;0,VLOOKUP(SOURCE!B2110,lookups!A$1:B$25,2,0),
  IF(ISBLANK(SOURCE!B2110),
    "",
    "/* "&amp;TEXT(SOURCE!B2110,"???0")&amp;" *"&amp;
      SOURCE!C2110&amp;", "&amp; IF(SOURCE!$O$2-LEN(SOURCE!C2110) &gt;= 0, REPT(" ",SOURCE!$O$2-LEN(SOURCE!C2110)), "")&amp;
      SOURCE!D2110&amp;", "&amp; IF(SOURCE!$P$2-LEN(SOURCE!D2110) &gt;= 0, REPT(" ",SOURCE!$P$2-LEN(SOURCE!D2110)), "")&amp;
      SOURCE!E2110&amp;", "&amp; IF(SOURCE!$Q$2-LEN(SOURCE!E2110) &gt;=0, REPT(" ",SOURCE!$Q$2-LEN(SOURCE!E2110)), "")&amp;
      SOURCE!F2110&amp;", "&amp; IF(SOURCE!$R$2-LEN(SOURCE!F2110) &gt;= 0, REPT(" ",SOURCE!$R$2-LEN(SOURCE!F2110)+2), "")&amp;"("&amp;
      SUBSTITUTE(TEXT(SOURCE!G2110,"??0"),"  ","")&amp;" &lt;&lt; TAM_MAX_BITS) |"&amp; IF(SOURCE!$S$2-3 &gt;= 0, REPT(" ",SOURCE!$S$2-5+4+1-1-LEN(SUBSTITUTE(SUBSTITUTE(TEXT(SOURCE!H2110,"????0"),"  ","")," ",""))), "")&amp;
      SUBSTITUTE(SUBSTITUTE(TEXT(SOURCE!H2110,"????0"),"  ","")," ","")&amp;","&amp; IF(SOURCE!$T$2-3 &gt;= 0, REPT(" ",SOURCE!$T$2-3-5), "")&amp;
      SOURCE!I2110&amp;" | "&amp; IF(SOURCE!$U$2-LEN(SOURCE!I2110) &gt;= 0, REPT(" ",SOURCE!$U$2-LEN(SOURCE!I2110)), "")&amp;
      SOURCE!J2110&amp;      IF(SOURCE!$V$2-LEN(SOURCE!J2110) &gt;= 0, REPT(" ",SOURCE!$V$2-LEN(SOURCE!J2110)), "")&amp;
  " | "&amp; SOURCE!K2110&amp;      IF(SOURCE!$X$2-LEN(SOURCE!K2110) &gt;= 0, REPT(" ",SOURCE!$X$2-LEN(SOURCE!K2110)), "")&amp;
      "},"&amp;IF(SOURCE!L2110&lt;&gt;"",""&amp;SOURCE!L2110,"")
 )
)
)</f>
        <v>/* 2062 */  { fnJMUSERmode,                256+27,                      "",                                            "USER_PRIM27U",                                (0 &lt;&lt; TAM_MAX_BITS) |     0, CAT_NONE | SLS_ENABLED   | US_UNCHANGED},//JM User mode (Will remove later - reserved)</v>
      </c>
    </row>
    <row r="2111" spans="1:1">
      <c r="A2111" s="168" t="str">
        <f>IF(AND(OR(SOURCE!A2111="",ISBLANK(SOURCE!A2111)),SOURCE!B2111&gt;0),IF(ISBLANK(SOURCE!C2111),"",SOURCE!C2111),
IF(SOURCE!B2111&lt;0,VLOOKUP(SOURCE!B2111,lookups!A$1:B$25,2,0),
  IF(ISBLANK(SOURCE!B2111),
    "",
    "/* "&amp;TEXT(SOURCE!B2111,"???0")&amp;" *"&amp;
      SOURCE!C2111&amp;", "&amp; IF(SOURCE!$O$2-LEN(SOURCE!C2111) &gt;= 0, REPT(" ",SOURCE!$O$2-LEN(SOURCE!C2111)), "")&amp;
      SOURCE!D2111&amp;", "&amp; IF(SOURCE!$P$2-LEN(SOURCE!D2111) &gt;= 0, REPT(" ",SOURCE!$P$2-LEN(SOURCE!D2111)), "")&amp;
      SOURCE!E2111&amp;", "&amp; IF(SOURCE!$Q$2-LEN(SOURCE!E2111) &gt;=0, REPT(" ",SOURCE!$Q$2-LEN(SOURCE!E2111)), "")&amp;
      SOURCE!F2111&amp;", "&amp; IF(SOURCE!$R$2-LEN(SOURCE!F2111) &gt;= 0, REPT(" ",SOURCE!$R$2-LEN(SOURCE!F2111)+2), "")&amp;"("&amp;
      SUBSTITUTE(TEXT(SOURCE!G2111,"??0"),"  ","")&amp;" &lt;&lt; TAM_MAX_BITS) |"&amp; IF(SOURCE!$S$2-3 &gt;= 0, REPT(" ",SOURCE!$S$2-5+4+1-1-LEN(SUBSTITUTE(SUBSTITUTE(TEXT(SOURCE!H2111,"????0"),"  ","")," ",""))), "")&amp;
      SUBSTITUTE(SUBSTITUTE(TEXT(SOURCE!H2111,"????0"),"  ","")," ","")&amp;","&amp; IF(SOURCE!$T$2-3 &gt;= 0, REPT(" ",SOURCE!$T$2-3-5), "")&amp;
      SOURCE!I2111&amp;" | "&amp; IF(SOURCE!$U$2-LEN(SOURCE!I2111) &gt;= 0, REPT(" ",SOURCE!$U$2-LEN(SOURCE!I2111)), "")&amp;
      SOURCE!J2111&amp;      IF(SOURCE!$V$2-LEN(SOURCE!J2111) &gt;= 0, REPT(" ",SOURCE!$V$2-LEN(SOURCE!J2111)), "")&amp;
  " | "&amp; SOURCE!K2111&amp;      IF(SOURCE!$X$2-LEN(SOURCE!K2111) &gt;= 0, REPT(" ",SOURCE!$X$2-LEN(SOURCE!K2111)), "")&amp;
      "},"&amp;IF(SOURCE!L2111&lt;&gt;"",""&amp;SOURCE!L2111,"")
 )
)
)</f>
        <v>/* 2063 */  { fnJMUSERmode_f,              256+27,                      "",                                            "USER_SFTf27U",                                (0 &lt;&lt; TAM_MAX_BITS) |     0, CAT_NONE | SLS_ENABLED   | US_UNCHANGED},//JM User mode (Will remove later - reserved)</v>
      </c>
    </row>
    <row r="2112" spans="1:1">
      <c r="A2112" s="168" t="str">
        <f>IF(AND(OR(SOURCE!A2112="",ISBLANK(SOURCE!A2112)),SOURCE!B2112&gt;0),IF(ISBLANK(SOURCE!C2112),"",SOURCE!C2112),
IF(SOURCE!B2112&lt;0,VLOOKUP(SOURCE!B2112,lookups!A$1:B$25,2,0),
  IF(ISBLANK(SOURCE!B2112),
    "",
    "/* "&amp;TEXT(SOURCE!B2112,"???0")&amp;" *"&amp;
      SOURCE!C2112&amp;", "&amp; IF(SOURCE!$O$2-LEN(SOURCE!C2112) &gt;= 0, REPT(" ",SOURCE!$O$2-LEN(SOURCE!C2112)), "")&amp;
      SOURCE!D2112&amp;", "&amp; IF(SOURCE!$P$2-LEN(SOURCE!D2112) &gt;= 0, REPT(" ",SOURCE!$P$2-LEN(SOURCE!D2112)), "")&amp;
      SOURCE!E2112&amp;", "&amp; IF(SOURCE!$Q$2-LEN(SOURCE!E2112) &gt;=0, REPT(" ",SOURCE!$Q$2-LEN(SOURCE!E2112)), "")&amp;
      SOURCE!F2112&amp;", "&amp; IF(SOURCE!$R$2-LEN(SOURCE!F2112) &gt;= 0, REPT(" ",SOURCE!$R$2-LEN(SOURCE!F2112)+2), "")&amp;"("&amp;
      SUBSTITUTE(TEXT(SOURCE!G2112,"??0"),"  ","")&amp;" &lt;&lt; TAM_MAX_BITS) |"&amp; IF(SOURCE!$S$2-3 &gt;= 0, REPT(" ",SOURCE!$S$2-5+4+1-1-LEN(SUBSTITUTE(SUBSTITUTE(TEXT(SOURCE!H2112,"????0"),"  ","")," ",""))), "")&amp;
      SUBSTITUTE(SUBSTITUTE(TEXT(SOURCE!H2112,"????0"),"  ","")," ","")&amp;","&amp; IF(SOURCE!$T$2-3 &gt;= 0, REPT(" ",SOURCE!$T$2-3-5), "")&amp;
      SOURCE!I2112&amp;" | "&amp; IF(SOURCE!$U$2-LEN(SOURCE!I2112) &gt;= 0, REPT(" ",SOURCE!$U$2-LEN(SOURCE!I2112)), "")&amp;
      SOURCE!J2112&amp;      IF(SOURCE!$V$2-LEN(SOURCE!J2112) &gt;= 0, REPT(" ",SOURCE!$V$2-LEN(SOURCE!J2112)), "")&amp;
  " | "&amp; SOURCE!K2112&amp;      IF(SOURCE!$X$2-LEN(SOURCE!K2112) &gt;= 0, REPT(" ",SOURCE!$X$2-LEN(SOURCE!K2112)), "")&amp;
      "},"&amp;IF(SOURCE!L2112&lt;&gt;"",""&amp;SOURCE!L2112,"")
 )
)
)</f>
        <v>/* 2064 */  { fnJMUSERmode_g,              256+27,                      "",                                            "USER_SFTg27U",                                (0 &lt;&lt; TAM_MAX_BITS) |     0, CAT_NONE | SLS_ENABLED   | US_UNCHANGED},//JM User mode (Will remove later - reserved)</v>
      </c>
    </row>
    <row r="2113" spans="1:1">
      <c r="A2113" s="168" t="str">
        <f>IF(AND(OR(SOURCE!A2113="",ISBLANK(SOURCE!A2113)),SOURCE!B2113&gt;0),IF(ISBLANK(SOURCE!C2113),"",SOURCE!C2113),
IF(SOURCE!B2113&lt;0,VLOOKUP(SOURCE!B2113,lookups!A$1:B$25,2,0),
  IF(ISBLANK(SOURCE!B2113),
    "",
    "/* "&amp;TEXT(SOURCE!B2113,"???0")&amp;" *"&amp;
      SOURCE!C2113&amp;", "&amp; IF(SOURCE!$O$2-LEN(SOURCE!C2113) &gt;= 0, REPT(" ",SOURCE!$O$2-LEN(SOURCE!C2113)), "")&amp;
      SOURCE!D2113&amp;", "&amp; IF(SOURCE!$P$2-LEN(SOURCE!D2113) &gt;= 0, REPT(" ",SOURCE!$P$2-LEN(SOURCE!D2113)), "")&amp;
      SOURCE!E2113&amp;", "&amp; IF(SOURCE!$Q$2-LEN(SOURCE!E2113) &gt;=0, REPT(" ",SOURCE!$Q$2-LEN(SOURCE!E2113)), "")&amp;
      SOURCE!F2113&amp;", "&amp; IF(SOURCE!$R$2-LEN(SOURCE!F2113) &gt;= 0, REPT(" ",SOURCE!$R$2-LEN(SOURCE!F2113)+2), "")&amp;"("&amp;
      SUBSTITUTE(TEXT(SOURCE!G2113,"??0"),"  ","")&amp;" &lt;&lt; TAM_MAX_BITS) |"&amp; IF(SOURCE!$S$2-3 &gt;= 0, REPT(" ",SOURCE!$S$2-5+4+1-1-LEN(SUBSTITUTE(SUBSTITUTE(TEXT(SOURCE!H2113,"????0"),"  ","")," ",""))), "")&amp;
      SUBSTITUTE(SUBSTITUTE(TEXT(SOURCE!H2113,"????0"),"  ","")," ","")&amp;","&amp; IF(SOURCE!$T$2-3 &gt;= 0, REPT(" ",SOURCE!$T$2-3-5), "")&amp;
      SOURCE!I2113&amp;" | "&amp; IF(SOURCE!$U$2-LEN(SOURCE!I2113) &gt;= 0, REPT(" ",SOURCE!$U$2-LEN(SOURCE!I2113)), "")&amp;
      SOURCE!J2113&amp;      IF(SOURCE!$V$2-LEN(SOURCE!J2113) &gt;= 0, REPT(" ",SOURCE!$V$2-LEN(SOURCE!J2113)), "")&amp;
  " | "&amp; SOURCE!K2113&amp;      IF(SOURCE!$X$2-LEN(SOURCE!K2113) &gt;= 0, REPT(" ",SOURCE!$X$2-LEN(SOURCE!K2113)), "")&amp;
      "},"&amp;IF(SOURCE!L2113&lt;&gt;"",""&amp;SOURCE!L2113,"")
 )
)
)</f>
        <v>/* 2065 */  { fnJMUSERmode,                256+28,                      "",                                            "USER_PRIM28U",                                (0 &lt;&lt; TAM_MAX_BITS) |     0, CAT_NONE | SLS_ENABLED   | US_UNCHANGED},//JM User mode (Will remove later - reserved)</v>
      </c>
    </row>
    <row r="2114" spans="1:1">
      <c r="A2114" s="168" t="str">
        <f>IF(AND(OR(SOURCE!A2114="",ISBLANK(SOURCE!A2114)),SOURCE!B2114&gt;0),IF(ISBLANK(SOURCE!C2114),"",SOURCE!C2114),
IF(SOURCE!B2114&lt;0,VLOOKUP(SOURCE!B2114,lookups!A$1:B$25,2,0),
  IF(ISBLANK(SOURCE!B2114),
    "",
    "/* "&amp;TEXT(SOURCE!B2114,"???0")&amp;" *"&amp;
      SOURCE!C2114&amp;", "&amp; IF(SOURCE!$O$2-LEN(SOURCE!C2114) &gt;= 0, REPT(" ",SOURCE!$O$2-LEN(SOURCE!C2114)), "")&amp;
      SOURCE!D2114&amp;", "&amp; IF(SOURCE!$P$2-LEN(SOURCE!D2114) &gt;= 0, REPT(" ",SOURCE!$P$2-LEN(SOURCE!D2114)), "")&amp;
      SOURCE!E2114&amp;", "&amp; IF(SOURCE!$Q$2-LEN(SOURCE!E2114) &gt;=0, REPT(" ",SOURCE!$Q$2-LEN(SOURCE!E2114)), "")&amp;
      SOURCE!F2114&amp;", "&amp; IF(SOURCE!$R$2-LEN(SOURCE!F2114) &gt;= 0, REPT(" ",SOURCE!$R$2-LEN(SOURCE!F2114)+2), "")&amp;"("&amp;
      SUBSTITUTE(TEXT(SOURCE!G2114,"??0"),"  ","")&amp;" &lt;&lt; TAM_MAX_BITS) |"&amp; IF(SOURCE!$S$2-3 &gt;= 0, REPT(" ",SOURCE!$S$2-5+4+1-1-LEN(SUBSTITUTE(SUBSTITUTE(TEXT(SOURCE!H2114,"????0"),"  ","")," ",""))), "")&amp;
      SUBSTITUTE(SUBSTITUTE(TEXT(SOURCE!H2114,"????0"),"  ","")," ","")&amp;","&amp; IF(SOURCE!$T$2-3 &gt;= 0, REPT(" ",SOURCE!$T$2-3-5), "")&amp;
      SOURCE!I2114&amp;" | "&amp; IF(SOURCE!$U$2-LEN(SOURCE!I2114) &gt;= 0, REPT(" ",SOURCE!$U$2-LEN(SOURCE!I2114)), "")&amp;
      SOURCE!J2114&amp;      IF(SOURCE!$V$2-LEN(SOURCE!J2114) &gt;= 0, REPT(" ",SOURCE!$V$2-LEN(SOURCE!J2114)), "")&amp;
  " | "&amp; SOURCE!K2114&amp;      IF(SOURCE!$X$2-LEN(SOURCE!K2114) &gt;= 0, REPT(" ",SOURCE!$X$2-LEN(SOURCE!K2114)), "")&amp;
      "},"&amp;IF(SOURCE!L2114&lt;&gt;"",""&amp;SOURCE!L2114,"")
 )
)
)</f>
        <v>/* 2066 */  { fnJMUSERmode_f,              256+28,                      "",                                            "USER_SFTf28U",                                (0 &lt;&lt; TAM_MAX_BITS) |     0, CAT_NONE | SLS_ENABLED   | US_UNCHANGED},//JM User mode (Will remove later - reserved)</v>
      </c>
    </row>
    <row r="2115" spans="1:1">
      <c r="A2115" s="168" t="str">
        <f>IF(AND(OR(SOURCE!A2115="",ISBLANK(SOURCE!A2115)),SOURCE!B2115&gt;0),IF(ISBLANK(SOURCE!C2115),"",SOURCE!C2115),
IF(SOURCE!B2115&lt;0,VLOOKUP(SOURCE!B2115,lookups!A$1:B$25,2,0),
  IF(ISBLANK(SOURCE!B2115),
    "",
    "/* "&amp;TEXT(SOURCE!B2115,"???0")&amp;" *"&amp;
      SOURCE!C2115&amp;", "&amp; IF(SOURCE!$O$2-LEN(SOURCE!C2115) &gt;= 0, REPT(" ",SOURCE!$O$2-LEN(SOURCE!C2115)), "")&amp;
      SOURCE!D2115&amp;", "&amp; IF(SOURCE!$P$2-LEN(SOURCE!D2115) &gt;= 0, REPT(" ",SOURCE!$P$2-LEN(SOURCE!D2115)), "")&amp;
      SOURCE!E2115&amp;", "&amp; IF(SOURCE!$Q$2-LEN(SOURCE!E2115) &gt;=0, REPT(" ",SOURCE!$Q$2-LEN(SOURCE!E2115)), "")&amp;
      SOURCE!F2115&amp;", "&amp; IF(SOURCE!$R$2-LEN(SOURCE!F2115) &gt;= 0, REPT(" ",SOURCE!$R$2-LEN(SOURCE!F2115)+2), "")&amp;"("&amp;
      SUBSTITUTE(TEXT(SOURCE!G2115,"??0"),"  ","")&amp;" &lt;&lt; TAM_MAX_BITS) |"&amp; IF(SOURCE!$S$2-3 &gt;= 0, REPT(" ",SOURCE!$S$2-5+4+1-1-LEN(SUBSTITUTE(SUBSTITUTE(TEXT(SOURCE!H2115,"????0"),"  ","")," ",""))), "")&amp;
      SUBSTITUTE(SUBSTITUTE(TEXT(SOURCE!H2115,"????0"),"  ","")," ","")&amp;","&amp; IF(SOURCE!$T$2-3 &gt;= 0, REPT(" ",SOURCE!$T$2-3-5), "")&amp;
      SOURCE!I2115&amp;" | "&amp; IF(SOURCE!$U$2-LEN(SOURCE!I2115) &gt;= 0, REPT(" ",SOURCE!$U$2-LEN(SOURCE!I2115)), "")&amp;
      SOURCE!J2115&amp;      IF(SOURCE!$V$2-LEN(SOURCE!J2115) &gt;= 0, REPT(" ",SOURCE!$V$2-LEN(SOURCE!J2115)), "")&amp;
  " | "&amp; SOURCE!K2115&amp;      IF(SOURCE!$X$2-LEN(SOURCE!K2115) &gt;= 0, REPT(" ",SOURCE!$X$2-LEN(SOURCE!K2115)), "")&amp;
      "},"&amp;IF(SOURCE!L2115&lt;&gt;"",""&amp;SOURCE!L2115,"")
 )
)
)</f>
        <v>/* 2067 */  { fnJMUSERmode_g,              256+28,                      "",                                            "USER_SFTg28U",                                (0 &lt;&lt; TAM_MAX_BITS) |     0, CAT_NONE | SLS_ENABLED   | US_UNCHANGED},//JM User mode (Will remove later - reserved)</v>
      </c>
    </row>
    <row r="2116" spans="1:1">
      <c r="A2116" s="168" t="str">
        <f>IF(AND(OR(SOURCE!A2116="",ISBLANK(SOURCE!A2116)),SOURCE!B2116&gt;0),IF(ISBLANK(SOURCE!C2116),"",SOURCE!C2116),
IF(SOURCE!B2116&lt;0,VLOOKUP(SOURCE!B2116,lookups!A$1:B$25,2,0),
  IF(ISBLANK(SOURCE!B2116),
    "",
    "/* "&amp;TEXT(SOURCE!B2116,"???0")&amp;" *"&amp;
      SOURCE!C2116&amp;", "&amp; IF(SOURCE!$O$2-LEN(SOURCE!C2116) &gt;= 0, REPT(" ",SOURCE!$O$2-LEN(SOURCE!C2116)), "")&amp;
      SOURCE!D2116&amp;", "&amp; IF(SOURCE!$P$2-LEN(SOURCE!D2116) &gt;= 0, REPT(" ",SOURCE!$P$2-LEN(SOURCE!D2116)), "")&amp;
      SOURCE!E2116&amp;", "&amp; IF(SOURCE!$Q$2-LEN(SOURCE!E2116) &gt;=0, REPT(" ",SOURCE!$Q$2-LEN(SOURCE!E2116)), "")&amp;
      SOURCE!F2116&amp;", "&amp; IF(SOURCE!$R$2-LEN(SOURCE!F2116) &gt;= 0, REPT(" ",SOURCE!$R$2-LEN(SOURCE!F2116)+2), "")&amp;"("&amp;
      SUBSTITUTE(TEXT(SOURCE!G2116,"??0"),"  ","")&amp;" &lt;&lt; TAM_MAX_BITS) |"&amp; IF(SOURCE!$S$2-3 &gt;= 0, REPT(" ",SOURCE!$S$2-5+4+1-1-LEN(SUBSTITUTE(SUBSTITUTE(TEXT(SOURCE!H2116,"????0"),"  ","")," ",""))), "")&amp;
      SUBSTITUTE(SUBSTITUTE(TEXT(SOURCE!H2116,"????0"),"  ","")," ","")&amp;","&amp; IF(SOURCE!$T$2-3 &gt;= 0, REPT(" ",SOURCE!$T$2-3-5), "")&amp;
      SOURCE!I2116&amp;" | "&amp; IF(SOURCE!$U$2-LEN(SOURCE!I2116) &gt;= 0, REPT(" ",SOURCE!$U$2-LEN(SOURCE!I2116)), "")&amp;
      SOURCE!J2116&amp;      IF(SOURCE!$V$2-LEN(SOURCE!J2116) &gt;= 0, REPT(" ",SOURCE!$V$2-LEN(SOURCE!J2116)), "")&amp;
  " | "&amp; SOURCE!K2116&amp;      IF(SOURCE!$X$2-LEN(SOURCE!K2116) &gt;= 0, REPT(" ",SOURCE!$X$2-LEN(SOURCE!K2116)), "")&amp;
      "},"&amp;IF(SOURCE!L2116&lt;&gt;"",""&amp;SOURCE!L2116,"")
 )
)
)</f>
        <v>/* 2068 */  { fnJMUSERmode,                256+29,                      "",                                            "USER_PRIM29U",                                (0 &lt;&lt; TAM_MAX_BITS) |     0, CAT_NONE | SLS_ENABLED   | US_UNCHANGED},//JM User mode (Will remove later - reserved)</v>
      </c>
    </row>
    <row r="2117" spans="1:1">
      <c r="A2117" s="168" t="str">
        <f>IF(AND(OR(SOURCE!A2117="",ISBLANK(SOURCE!A2117)),SOURCE!B2117&gt;0),IF(ISBLANK(SOURCE!C2117),"",SOURCE!C2117),
IF(SOURCE!B2117&lt;0,VLOOKUP(SOURCE!B2117,lookups!A$1:B$25,2,0),
  IF(ISBLANK(SOURCE!B2117),
    "",
    "/* "&amp;TEXT(SOURCE!B2117,"???0")&amp;" *"&amp;
      SOURCE!C2117&amp;", "&amp; IF(SOURCE!$O$2-LEN(SOURCE!C2117) &gt;= 0, REPT(" ",SOURCE!$O$2-LEN(SOURCE!C2117)), "")&amp;
      SOURCE!D2117&amp;", "&amp; IF(SOURCE!$P$2-LEN(SOURCE!D2117) &gt;= 0, REPT(" ",SOURCE!$P$2-LEN(SOURCE!D2117)), "")&amp;
      SOURCE!E2117&amp;", "&amp; IF(SOURCE!$Q$2-LEN(SOURCE!E2117) &gt;=0, REPT(" ",SOURCE!$Q$2-LEN(SOURCE!E2117)), "")&amp;
      SOURCE!F2117&amp;", "&amp; IF(SOURCE!$R$2-LEN(SOURCE!F2117) &gt;= 0, REPT(" ",SOURCE!$R$2-LEN(SOURCE!F2117)+2), "")&amp;"("&amp;
      SUBSTITUTE(TEXT(SOURCE!G2117,"??0"),"  ","")&amp;" &lt;&lt; TAM_MAX_BITS) |"&amp; IF(SOURCE!$S$2-3 &gt;= 0, REPT(" ",SOURCE!$S$2-5+4+1-1-LEN(SUBSTITUTE(SUBSTITUTE(TEXT(SOURCE!H2117,"????0"),"  ","")," ",""))), "")&amp;
      SUBSTITUTE(SUBSTITUTE(TEXT(SOURCE!H2117,"????0"),"  ","")," ","")&amp;","&amp; IF(SOURCE!$T$2-3 &gt;= 0, REPT(" ",SOURCE!$T$2-3-5), "")&amp;
      SOURCE!I2117&amp;" | "&amp; IF(SOURCE!$U$2-LEN(SOURCE!I2117) &gt;= 0, REPT(" ",SOURCE!$U$2-LEN(SOURCE!I2117)), "")&amp;
      SOURCE!J2117&amp;      IF(SOURCE!$V$2-LEN(SOURCE!J2117) &gt;= 0, REPT(" ",SOURCE!$V$2-LEN(SOURCE!J2117)), "")&amp;
  " | "&amp; SOURCE!K2117&amp;      IF(SOURCE!$X$2-LEN(SOURCE!K2117) &gt;= 0, REPT(" ",SOURCE!$X$2-LEN(SOURCE!K2117)), "")&amp;
      "},"&amp;IF(SOURCE!L2117&lt;&gt;"",""&amp;SOURCE!L2117,"")
 )
)
)</f>
        <v>/* 2069 */  { fnJMUSERmode_f,              256+29,                      "",                                            "USER_SFTf29U",                                (0 &lt;&lt; TAM_MAX_BITS) |     0, CAT_NONE | SLS_ENABLED   | US_UNCHANGED},//JM User mode (Will remove later - reserved)</v>
      </c>
    </row>
    <row r="2118" spans="1:1">
      <c r="A2118" s="168" t="str">
        <f>IF(AND(OR(SOURCE!A2118="",ISBLANK(SOURCE!A2118)),SOURCE!B2118&gt;0),IF(ISBLANK(SOURCE!C2118),"",SOURCE!C2118),
IF(SOURCE!B2118&lt;0,VLOOKUP(SOURCE!B2118,lookups!A$1:B$25,2,0),
  IF(ISBLANK(SOURCE!B2118),
    "",
    "/* "&amp;TEXT(SOURCE!B2118,"???0")&amp;" *"&amp;
      SOURCE!C2118&amp;", "&amp; IF(SOURCE!$O$2-LEN(SOURCE!C2118) &gt;= 0, REPT(" ",SOURCE!$O$2-LEN(SOURCE!C2118)), "")&amp;
      SOURCE!D2118&amp;", "&amp; IF(SOURCE!$P$2-LEN(SOURCE!D2118) &gt;= 0, REPT(" ",SOURCE!$P$2-LEN(SOURCE!D2118)), "")&amp;
      SOURCE!E2118&amp;", "&amp; IF(SOURCE!$Q$2-LEN(SOURCE!E2118) &gt;=0, REPT(" ",SOURCE!$Q$2-LEN(SOURCE!E2118)), "")&amp;
      SOURCE!F2118&amp;", "&amp; IF(SOURCE!$R$2-LEN(SOURCE!F2118) &gt;= 0, REPT(" ",SOURCE!$R$2-LEN(SOURCE!F2118)+2), "")&amp;"("&amp;
      SUBSTITUTE(TEXT(SOURCE!G2118,"??0"),"  ","")&amp;" &lt;&lt; TAM_MAX_BITS) |"&amp; IF(SOURCE!$S$2-3 &gt;= 0, REPT(" ",SOURCE!$S$2-5+4+1-1-LEN(SUBSTITUTE(SUBSTITUTE(TEXT(SOURCE!H2118,"????0"),"  ","")," ",""))), "")&amp;
      SUBSTITUTE(SUBSTITUTE(TEXT(SOURCE!H2118,"????0"),"  ","")," ","")&amp;","&amp; IF(SOURCE!$T$2-3 &gt;= 0, REPT(" ",SOURCE!$T$2-3-5), "")&amp;
      SOURCE!I2118&amp;" | "&amp; IF(SOURCE!$U$2-LEN(SOURCE!I2118) &gt;= 0, REPT(" ",SOURCE!$U$2-LEN(SOURCE!I2118)), "")&amp;
      SOURCE!J2118&amp;      IF(SOURCE!$V$2-LEN(SOURCE!J2118) &gt;= 0, REPT(" ",SOURCE!$V$2-LEN(SOURCE!J2118)), "")&amp;
  " | "&amp; SOURCE!K2118&amp;      IF(SOURCE!$X$2-LEN(SOURCE!K2118) &gt;= 0, REPT(" ",SOURCE!$X$2-LEN(SOURCE!K2118)), "")&amp;
      "},"&amp;IF(SOURCE!L2118&lt;&gt;"",""&amp;SOURCE!L2118,"")
 )
)
)</f>
        <v>/* 2070 */  { fnJMUSERmode_g,              256+29,                      "",                                            "USER_SFTg29U",                                (0 &lt;&lt; TAM_MAX_BITS) |     0, CAT_NONE | SLS_ENABLED   | US_UNCHANGED},//JM User mode (Will remove later - reserved)</v>
      </c>
    </row>
    <row r="2119" spans="1:1">
      <c r="A2119" s="168" t="str">
        <f>IF(AND(OR(SOURCE!A2119="",ISBLANK(SOURCE!A2119)),SOURCE!B2119&gt;0),IF(ISBLANK(SOURCE!C2119),"",SOURCE!C2119),
IF(SOURCE!B2119&lt;0,VLOOKUP(SOURCE!B2119,lookups!A$1:B$25,2,0),
  IF(ISBLANK(SOURCE!B2119),
    "",
    "/* "&amp;TEXT(SOURCE!B2119,"???0")&amp;" *"&amp;
      SOURCE!C2119&amp;", "&amp; IF(SOURCE!$O$2-LEN(SOURCE!C2119) &gt;= 0, REPT(" ",SOURCE!$O$2-LEN(SOURCE!C2119)), "")&amp;
      SOURCE!D2119&amp;", "&amp; IF(SOURCE!$P$2-LEN(SOURCE!D2119) &gt;= 0, REPT(" ",SOURCE!$P$2-LEN(SOURCE!D2119)), "")&amp;
      SOURCE!E2119&amp;", "&amp; IF(SOURCE!$Q$2-LEN(SOURCE!E2119) &gt;=0, REPT(" ",SOURCE!$Q$2-LEN(SOURCE!E2119)), "")&amp;
      SOURCE!F2119&amp;", "&amp; IF(SOURCE!$R$2-LEN(SOURCE!F2119) &gt;= 0, REPT(" ",SOURCE!$R$2-LEN(SOURCE!F2119)+2), "")&amp;"("&amp;
      SUBSTITUTE(TEXT(SOURCE!G2119,"??0"),"  ","")&amp;" &lt;&lt; TAM_MAX_BITS) |"&amp; IF(SOURCE!$S$2-3 &gt;= 0, REPT(" ",SOURCE!$S$2-5+4+1-1-LEN(SUBSTITUTE(SUBSTITUTE(TEXT(SOURCE!H2119,"????0"),"  ","")," ",""))), "")&amp;
      SUBSTITUTE(SUBSTITUTE(TEXT(SOURCE!H2119,"????0"),"  ","")," ","")&amp;","&amp; IF(SOURCE!$T$2-3 &gt;= 0, REPT(" ",SOURCE!$T$2-3-5), "")&amp;
      SOURCE!I2119&amp;" | "&amp; IF(SOURCE!$U$2-LEN(SOURCE!I2119) &gt;= 0, REPT(" ",SOURCE!$U$2-LEN(SOURCE!I2119)), "")&amp;
      SOURCE!J2119&amp;      IF(SOURCE!$V$2-LEN(SOURCE!J2119) &gt;= 0, REPT(" ",SOURCE!$V$2-LEN(SOURCE!J2119)), "")&amp;
  " | "&amp; SOURCE!K2119&amp;      IF(SOURCE!$X$2-LEN(SOURCE!K2119) &gt;= 0, REPT(" ",SOURCE!$X$2-LEN(SOURCE!K2119)), "")&amp;
      "},"&amp;IF(SOURCE!L2119&lt;&gt;"",""&amp;SOURCE!L2119,"")
 )
)
)</f>
        <v>/* 2071 */  { fnJMUSERmode,                256+30,                      "",                                            "USER_PRIM30U",                                (0 &lt;&lt; TAM_MAX_BITS) |     0, CAT_NONE | SLS_ENABLED   | US_UNCHANGED},//JM User mode (Will remove later - reserved)</v>
      </c>
    </row>
    <row r="2120" spans="1:1">
      <c r="A2120" s="168" t="str">
        <f>IF(AND(OR(SOURCE!A2120="",ISBLANK(SOURCE!A2120)),SOURCE!B2120&gt;0),IF(ISBLANK(SOURCE!C2120),"",SOURCE!C2120),
IF(SOURCE!B2120&lt;0,VLOOKUP(SOURCE!B2120,lookups!A$1:B$25,2,0),
  IF(ISBLANK(SOURCE!B2120),
    "",
    "/* "&amp;TEXT(SOURCE!B2120,"???0")&amp;" *"&amp;
      SOURCE!C2120&amp;", "&amp; IF(SOURCE!$O$2-LEN(SOURCE!C2120) &gt;= 0, REPT(" ",SOURCE!$O$2-LEN(SOURCE!C2120)), "")&amp;
      SOURCE!D2120&amp;", "&amp; IF(SOURCE!$P$2-LEN(SOURCE!D2120) &gt;= 0, REPT(" ",SOURCE!$P$2-LEN(SOURCE!D2120)), "")&amp;
      SOURCE!E2120&amp;", "&amp; IF(SOURCE!$Q$2-LEN(SOURCE!E2120) &gt;=0, REPT(" ",SOURCE!$Q$2-LEN(SOURCE!E2120)), "")&amp;
      SOURCE!F2120&amp;", "&amp; IF(SOURCE!$R$2-LEN(SOURCE!F2120) &gt;= 0, REPT(" ",SOURCE!$R$2-LEN(SOURCE!F2120)+2), "")&amp;"("&amp;
      SUBSTITUTE(TEXT(SOURCE!G2120,"??0"),"  ","")&amp;" &lt;&lt; TAM_MAX_BITS) |"&amp; IF(SOURCE!$S$2-3 &gt;= 0, REPT(" ",SOURCE!$S$2-5+4+1-1-LEN(SUBSTITUTE(SUBSTITUTE(TEXT(SOURCE!H2120,"????0"),"  ","")," ",""))), "")&amp;
      SUBSTITUTE(SUBSTITUTE(TEXT(SOURCE!H2120,"????0"),"  ","")," ","")&amp;","&amp; IF(SOURCE!$T$2-3 &gt;= 0, REPT(" ",SOURCE!$T$2-3-5), "")&amp;
      SOURCE!I2120&amp;" | "&amp; IF(SOURCE!$U$2-LEN(SOURCE!I2120) &gt;= 0, REPT(" ",SOURCE!$U$2-LEN(SOURCE!I2120)), "")&amp;
      SOURCE!J2120&amp;      IF(SOURCE!$V$2-LEN(SOURCE!J2120) &gt;= 0, REPT(" ",SOURCE!$V$2-LEN(SOURCE!J2120)), "")&amp;
  " | "&amp; SOURCE!K2120&amp;      IF(SOURCE!$X$2-LEN(SOURCE!K2120) &gt;= 0, REPT(" ",SOURCE!$X$2-LEN(SOURCE!K2120)), "")&amp;
      "},"&amp;IF(SOURCE!L2120&lt;&gt;"",""&amp;SOURCE!L2120,"")
 )
)
)</f>
        <v>/* 2072 */  { fnJMUSERmode_f,              256+30,                      "",                                            "USER_SFTf30U",                                (0 &lt;&lt; TAM_MAX_BITS) |     0, CAT_NONE | SLS_ENABLED   | US_UNCHANGED},//JM User mode (Will remove later - reserved)</v>
      </c>
    </row>
    <row r="2121" spans="1:1">
      <c r="A2121" s="168" t="str">
        <f>IF(AND(OR(SOURCE!A2121="",ISBLANK(SOURCE!A2121)),SOURCE!B2121&gt;0),IF(ISBLANK(SOURCE!C2121),"",SOURCE!C2121),
IF(SOURCE!B2121&lt;0,VLOOKUP(SOURCE!B2121,lookups!A$1:B$25,2,0),
  IF(ISBLANK(SOURCE!B2121),
    "",
    "/* "&amp;TEXT(SOURCE!B2121,"???0")&amp;" *"&amp;
      SOURCE!C2121&amp;", "&amp; IF(SOURCE!$O$2-LEN(SOURCE!C2121) &gt;= 0, REPT(" ",SOURCE!$O$2-LEN(SOURCE!C2121)), "")&amp;
      SOURCE!D2121&amp;", "&amp; IF(SOURCE!$P$2-LEN(SOURCE!D2121) &gt;= 0, REPT(" ",SOURCE!$P$2-LEN(SOURCE!D2121)), "")&amp;
      SOURCE!E2121&amp;", "&amp; IF(SOURCE!$Q$2-LEN(SOURCE!E2121) &gt;=0, REPT(" ",SOURCE!$Q$2-LEN(SOURCE!E2121)), "")&amp;
      SOURCE!F2121&amp;", "&amp; IF(SOURCE!$R$2-LEN(SOURCE!F2121) &gt;= 0, REPT(" ",SOURCE!$R$2-LEN(SOURCE!F2121)+2), "")&amp;"("&amp;
      SUBSTITUTE(TEXT(SOURCE!G2121,"??0"),"  ","")&amp;" &lt;&lt; TAM_MAX_BITS) |"&amp; IF(SOURCE!$S$2-3 &gt;= 0, REPT(" ",SOURCE!$S$2-5+4+1-1-LEN(SUBSTITUTE(SUBSTITUTE(TEXT(SOURCE!H2121,"????0"),"  ","")," ",""))), "")&amp;
      SUBSTITUTE(SUBSTITUTE(TEXT(SOURCE!H2121,"????0"),"  ","")," ","")&amp;","&amp; IF(SOURCE!$T$2-3 &gt;= 0, REPT(" ",SOURCE!$T$2-3-5), "")&amp;
      SOURCE!I2121&amp;" | "&amp; IF(SOURCE!$U$2-LEN(SOURCE!I2121) &gt;= 0, REPT(" ",SOURCE!$U$2-LEN(SOURCE!I2121)), "")&amp;
      SOURCE!J2121&amp;      IF(SOURCE!$V$2-LEN(SOURCE!J2121) &gt;= 0, REPT(" ",SOURCE!$V$2-LEN(SOURCE!J2121)), "")&amp;
  " | "&amp; SOURCE!K2121&amp;      IF(SOURCE!$X$2-LEN(SOURCE!K2121) &gt;= 0, REPT(" ",SOURCE!$X$2-LEN(SOURCE!K2121)), "")&amp;
      "},"&amp;IF(SOURCE!L2121&lt;&gt;"",""&amp;SOURCE!L2121,"")
 )
)
)</f>
        <v>/* 2073 */  { fnJMUSERmode_g,              256+30,                      "",                                            "USER_SFTg30U",                                (0 &lt;&lt; TAM_MAX_BITS) |     0, CAT_NONE | SLS_ENABLED   | US_UNCHANGED},//JM User mode (Will remove later - reserved)</v>
      </c>
    </row>
    <row r="2122" spans="1:1">
      <c r="A2122" s="168" t="str">
        <f>IF(AND(OR(SOURCE!A2122="",ISBLANK(SOURCE!A2122)),SOURCE!B2122&gt;0),IF(ISBLANK(SOURCE!C2122),"",SOURCE!C2122),
IF(SOURCE!B2122&lt;0,VLOOKUP(SOURCE!B2122,lookups!A$1:B$25,2,0),
  IF(ISBLANK(SOURCE!B2122),
    "",
    "/* "&amp;TEXT(SOURCE!B2122,"???0")&amp;" *"&amp;
      SOURCE!C2122&amp;", "&amp; IF(SOURCE!$O$2-LEN(SOURCE!C2122) &gt;= 0, REPT(" ",SOURCE!$O$2-LEN(SOURCE!C2122)), "")&amp;
      SOURCE!D2122&amp;", "&amp; IF(SOURCE!$P$2-LEN(SOURCE!D2122) &gt;= 0, REPT(" ",SOURCE!$P$2-LEN(SOURCE!D2122)), "")&amp;
      SOURCE!E2122&amp;", "&amp; IF(SOURCE!$Q$2-LEN(SOURCE!E2122) &gt;=0, REPT(" ",SOURCE!$Q$2-LEN(SOURCE!E2122)), "")&amp;
      SOURCE!F2122&amp;", "&amp; IF(SOURCE!$R$2-LEN(SOURCE!F2122) &gt;= 0, REPT(" ",SOURCE!$R$2-LEN(SOURCE!F2122)+2), "")&amp;"("&amp;
      SUBSTITUTE(TEXT(SOURCE!G2122,"??0"),"  ","")&amp;" &lt;&lt; TAM_MAX_BITS) |"&amp; IF(SOURCE!$S$2-3 &gt;= 0, REPT(" ",SOURCE!$S$2-5+4+1-1-LEN(SUBSTITUTE(SUBSTITUTE(TEXT(SOURCE!H2122,"????0"),"  ","")," ",""))), "")&amp;
      SUBSTITUTE(SUBSTITUTE(TEXT(SOURCE!H2122,"????0"),"  ","")," ","")&amp;","&amp; IF(SOURCE!$T$2-3 &gt;= 0, REPT(" ",SOURCE!$T$2-3-5), "")&amp;
      SOURCE!I2122&amp;" | "&amp; IF(SOURCE!$U$2-LEN(SOURCE!I2122) &gt;= 0, REPT(" ",SOURCE!$U$2-LEN(SOURCE!I2122)), "")&amp;
      SOURCE!J2122&amp;      IF(SOURCE!$V$2-LEN(SOURCE!J2122) &gt;= 0, REPT(" ",SOURCE!$V$2-LEN(SOURCE!J2122)), "")&amp;
  " | "&amp; SOURCE!K2122&amp;      IF(SOURCE!$X$2-LEN(SOURCE!K2122) &gt;= 0, REPT(" ",SOURCE!$X$2-LEN(SOURCE!K2122)), "")&amp;
      "},"&amp;IF(SOURCE!L2122&lt;&gt;"",""&amp;SOURCE!L2122,"")
 )
)
)</f>
        <v>/* 2074 */  { fnJMUSERmode,                256+31,                      "",                                            "USER_PRIM31U",                                (0 &lt;&lt; TAM_MAX_BITS) |     0, CAT_NONE | SLS_ENABLED   | US_UNCHANGED},//JM User mode (Will remove later - reserved)</v>
      </c>
    </row>
    <row r="2123" spans="1:1">
      <c r="A2123" s="168" t="str">
        <f>IF(AND(OR(SOURCE!A2123="",ISBLANK(SOURCE!A2123)),SOURCE!B2123&gt;0),IF(ISBLANK(SOURCE!C2123),"",SOURCE!C2123),
IF(SOURCE!B2123&lt;0,VLOOKUP(SOURCE!B2123,lookups!A$1:B$25,2,0),
  IF(ISBLANK(SOURCE!B2123),
    "",
    "/* "&amp;TEXT(SOURCE!B2123,"???0")&amp;" *"&amp;
      SOURCE!C2123&amp;", "&amp; IF(SOURCE!$O$2-LEN(SOURCE!C2123) &gt;= 0, REPT(" ",SOURCE!$O$2-LEN(SOURCE!C2123)), "")&amp;
      SOURCE!D2123&amp;", "&amp; IF(SOURCE!$P$2-LEN(SOURCE!D2123) &gt;= 0, REPT(" ",SOURCE!$P$2-LEN(SOURCE!D2123)), "")&amp;
      SOURCE!E2123&amp;", "&amp; IF(SOURCE!$Q$2-LEN(SOURCE!E2123) &gt;=0, REPT(" ",SOURCE!$Q$2-LEN(SOURCE!E2123)), "")&amp;
      SOURCE!F2123&amp;", "&amp; IF(SOURCE!$R$2-LEN(SOURCE!F2123) &gt;= 0, REPT(" ",SOURCE!$R$2-LEN(SOURCE!F2123)+2), "")&amp;"("&amp;
      SUBSTITUTE(TEXT(SOURCE!G2123,"??0"),"  ","")&amp;" &lt;&lt; TAM_MAX_BITS) |"&amp; IF(SOURCE!$S$2-3 &gt;= 0, REPT(" ",SOURCE!$S$2-5+4+1-1-LEN(SUBSTITUTE(SUBSTITUTE(TEXT(SOURCE!H2123,"????0"),"  ","")," ",""))), "")&amp;
      SUBSTITUTE(SUBSTITUTE(TEXT(SOURCE!H2123,"????0"),"  ","")," ","")&amp;","&amp; IF(SOURCE!$T$2-3 &gt;= 0, REPT(" ",SOURCE!$T$2-3-5), "")&amp;
      SOURCE!I2123&amp;" | "&amp; IF(SOURCE!$U$2-LEN(SOURCE!I2123) &gt;= 0, REPT(" ",SOURCE!$U$2-LEN(SOURCE!I2123)), "")&amp;
      SOURCE!J2123&amp;      IF(SOURCE!$V$2-LEN(SOURCE!J2123) &gt;= 0, REPT(" ",SOURCE!$V$2-LEN(SOURCE!J2123)), "")&amp;
  " | "&amp; SOURCE!K2123&amp;      IF(SOURCE!$X$2-LEN(SOURCE!K2123) &gt;= 0, REPT(" ",SOURCE!$X$2-LEN(SOURCE!K2123)), "")&amp;
      "},"&amp;IF(SOURCE!L2123&lt;&gt;"",""&amp;SOURCE!L2123,"")
 )
)
)</f>
        <v>/* 2075 */  { fnJMUSERmode_f,              256+31,                      "",                                            "USER_SFTf31U",                                (0 &lt;&lt; TAM_MAX_BITS) |     0, CAT_NONE | SLS_ENABLED   | US_UNCHANGED},//JM User mode (Will remove later - reserved)</v>
      </c>
    </row>
    <row r="2124" spans="1:1">
      <c r="A2124" s="168" t="str">
        <f>IF(AND(OR(SOURCE!A2124="",ISBLANK(SOURCE!A2124)),SOURCE!B2124&gt;0),IF(ISBLANK(SOURCE!C2124),"",SOURCE!C2124),
IF(SOURCE!B2124&lt;0,VLOOKUP(SOURCE!B2124,lookups!A$1:B$25,2,0),
  IF(ISBLANK(SOURCE!B2124),
    "",
    "/* "&amp;TEXT(SOURCE!B2124,"???0")&amp;" *"&amp;
      SOURCE!C2124&amp;", "&amp; IF(SOURCE!$O$2-LEN(SOURCE!C2124) &gt;= 0, REPT(" ",SOURCE!$O$2-LEN(SOURCE!C2124)), "")&amp;
      SOURCE!D2124&amp;", "&amp; IF(SOURCE!$P$2-LEN(SOURCE!D2124) &gt;= 0, REPT(" ",SOURCE!$P$2-LEN(SOURCE!D2124)), "")&amp;
      SOURCE!E2124&amp;", "&amp; IF(SOURCE!$Q$2-LEN(SOURCE!E2124) &gt;=0, REPT(" ",SOURCE!$Q$2-LEN(SOURCE!E2124)), "")&amp;
      SOURCE!F2124&amp;", "&amp; IF(SOURCE!$R$2-LEN(SOURCE!F2124) &gt;= 0, REPT(" ",SOURCE!$R$2-LEN(SOURCE!F2124)+2), "")&amp;"("&amp;
      SUBSTITUTE(TEXT(SOURCE!G2124,"??0"),"  ","")&amp;" &lt;&lt; TAM_MAX_BITS) |"&amp; IF(SOURCE!$S$2-3 &gt;= 0, REPT(" ",SOURCE!$S$2-5+4+1-1-LEN(SUBSTITUTE(SUBSTITUTE(TEXT(SOURCE!H2124,"????0"),"  ","")," ",""))), "")&amp;
      SUBSTITUTE(SUBSTITUTE(TEXT(SOURCE!H2124,"????0"),"  ","")," ","")&amp;","&amp; IF(SOURCE!$T$2-3 &gt;= 0, REPT(" ",SOURCE!$T$2-3-5), "")&amp;
      SOURCE!I2124&amp;" | "&amp; IF(SOURCE!$U$2-LEN(SOURCE!I2124) &gt;= 0, REPT(" ",SOURCE!$U$2-LEN(SOURCE!I2124)), "")&amp;
      SOURCE!J2124&amp;      IF(SOURCE!$V$2-LEN(SOURCE!J2124) &gt;= 0, REPT(" ",SOURCE!$V$2-LEN(SOURCE!J2124)), "")&amp;
  " | "&amp; SOURCE!K2124&amp;      IF(SOURCE!$X$2-LEN(SOURCE!K2124) &gt;= 0, REPT(" ",SOURCE!$X$2-LEN(SOURCE!K2124)), "")&amp;
      "},"&amp;IF(SOURCE!L2124&lt;&gt;"",""&amp;SOURCE!L2124,"")
 )
)
)</f>
        <v>/* 2076 */  { fnJMUSERmode_g,              256+31,                      "",                                            "USER_SFTg31U",                                (0 &lt;&lt; TAM_MAX_BITS) |     0, CAT_NONE | SLS_ENABLED   | US_UNCHANGED},//JM User mode (Will remove later - reserved)</v>
      </c>
    </row>
    <row r="2125" spans="1:1">
      <c r="A2125" s="168" t="str">
        <f>IF(AND(OR(SOURCE!A2125="",ISBLANK(SOURCE!A2125)),SOURCE!B2125&gt;0),IF(ISBLANK(SOURCE!C2125),"",SOURCE!C2125),
IF(SOURCE!B2125&lt;0,VLOOKUP(SOURCE!B2125,lookups!A$1:B$25,2,0),
  IF(ISBLANK(SOURCE!B2125),
    "",
    "/* "&amp;TEXT(SOURCE!B2125,"???0")&amp;" *"&amp;
      SOURCE!C2125&amp;", "&amp; IF(SOURCE!$O$2-LEN(SOURCE!C2125) &gt;= 0, REPT(" ",SOURCE!$O$2-LEN(SOURCE!C2125)), "")&amp;
      SOURCE!D2125&amp;", "&amp; IF(SOURCE!$P$2-LEN(SOURCE!D2125) &gt;= 0, REPT(" ",SOURCE!$P$2-LEN(SOURCE!D2125)), "")&amp;
      SOURCE!E2125&amp;", "&amp; IF(SOURCE!$Q$2-LEN(SOURCE!E2125) &gt;=0, REPT(" ",SOURCE!$Q$2-LEN(SOURCE!E2125)), "")&amp;
      SOURCE!F2125&amp;", "&amp; IF(SOURCE!$R$2-LEN(SOURCE!F2125) &gt;= 0, REPT(" ",SOURCE!$R$2-LEN(SOURCE!F2125)+2), "")&amp;"("&amp;
      SUBSTITUTE(TEXT(SOURCE!G2125,"??0"),"  ","")&amp;" &lt;&lt; TAM_MAX_BITS) |"&amp; IF(SOURCE!$S$2-3 &gt;= 0, REPT(" ",SOURCE!$S$2-5+4+1-1-LEN(SUBSTITUTE(SUBSTITUTE(TEXT(SOURCE!H2125,"????0"),"  ","")," ",""))), "")&amp;
      SUBSTITUTE(SUBSTITUTE(TEXT(SOURCE!H2125,"????0"),"  ","")," ","")&amp;","&amp; IF(SOURCE!$T$2-3 &gt;= 0, REPT(" ",SOURCE!$T$2-3-5), "")&amp;
      SOURCE!I2125&amp;" | "&amp; IF(SOURCE!$U$2-LEN(SOURCE!I2125) &gt;= 0, REPT(" ",SOURCE!$U$2-LEN(SOURCE!I2125)), "")&amp;
      SOURCE!J2125&amp;      IF(SOURCE!$V$2-LEN(SOURCE!J2125) &gt;= 0, REPT(" ",SOURCE!$V$2-LEN(SOURCE!J2125)), "")&amp;
  " | "&amp; SOURCE!K2125&amp;      IF(SOURCE!$X$2-LEN(SOURCE!K2125) &gt;= 0, REPT(" ",SOURCE!$X$2-LEN(SOURCE!K2125)), "")&amp;
      "},"&amp;IF(SOURCE!L2125&lt;&gt;"",""&amp;SOURCE!L2125,"")
 )
)
)</f>
        <v>/* 2077 */  { fnJMUSERmode,                256+32,                      "",                                            "USER_PRIM32U",                                (0 &lt;&lt; TAM_MAX_BITS) |     0, CAT_NONE | SLS_ENABLED   | US_UNCHANGED},//JM User mode (Will remove later - reserved)</v>
      </c>
    </row>
    <row r="2126" spans="1:1">
      <c r="A2126" s="168" t="str">
        <f>IF(AND(OR(SOURCE!A2126="",ISBLANK(SOURCE!A2126)),SOURCE!B2126&gt;0),IF(ISBLANK(SOURCE!C2126),"",SOURCE!C2126),
IF(SOURCE!B2126&lt;0,VLOOKUP(SOURCE!B2126,lookups!A$1:B$25,2,0),
  IF(ISBLANK(SOURCE!B2126),
    "",
    "/* "&amp;TEXT(SOURCE!B2126,"???0")&amp;" *"&amp;
      SOURCE!C2126&amp;", "&amp; IF(SOURCE!$O$2-LEN(SOURCE!C2126) &gt;= 0, REPT(" ",SOURCE!$O$2-LEN(SOURCE!C2126)), "")&amp;
      SOURCE!D2126&amp;", "&amp; IF(SOURCE!$P$2-LEN(SOURCE!D2126) &gt;= 0, REPT(" ",SOURCE!$P$2-LEN(SOURCE!D2126)), "")&amp;
      SOURCE!E2126&amp;", "&amp; IF(SOURCE!$Q$2-LEN(SOURCE!E2126) &gt;=0, REPT(" ",SOURCE!$Q$2-LEN(SOURCE!E2126)), "")&amp;
      SOURCE!F2126&amp;", "&amp; IF(SOURCE!$R$2-LEN(SOURCE!F2126) &gt;= 0, REPT(" ",SOURCE!$R$2-LEN(SOURCE!F2126)+2), "")&amp;"("&amp;
      SUBSTITUTE(TEXT(SOURCE!G2126,"??0"),"  ","")&amp;" &lt;&lt; TAM_MAX_BITS) |"&amp; IF(SOURCE!$S$2-3 &gt;= 0, REPT(" ",SOURCE!$S$2-5+4+1-1-LEN(SUBSTITUTE(SUBSTITUTE(TEXT(SOURCE!H2126,"????0"),"  ","")," ",""))), "")&amp;
      SUBSTITUTE(SUBSTITUTE(TEXT(SOURCE!H2126,"????0"),"  ","")," ","")&amp;","&amp; IF(SOURCE!$T$2-3 &gt;= 0, REPT(" ",SOURCE!$T$2-3-5), "")&amp;
      SOURCE!I2126&amp;" | "&amp; IF(SOURCE!$U$2-LEN(SOURCE!I2126) &gt;= 0, REPT(" ",SOURCE!$U$2-LEN(SOURCE!I2126)), "")&amp;
      SOURCE!J2126&amp;      IF(SOURCE!$V$2-LEN(SOURCE!J2126) &gt;= 0, REPT(" ",SOURCE!$V$2-LEN(SOURCE!J2126)), "")&amp;
  " | "&amp; SOURCE!K2126&amp;      IF(SOURCE!$X$2-LEN(SOURCE!K2126) &gt;= 0, REPT(" ",SOURCE!$X$2-LEN(SOURCE!K2126)), "")&amp;
      "},"&amp;IF(SOURCE!L2126&lt;&gt;"",""&amp;SOURCE!L2126,"")
 )
)
)</f>
        <v>/* 2078 */  { fnJMUSERmode_f,              256+32,                      "",                                            "USER_SFTf32U",                                (0 &lt;&lt; TAM_MAX_BITS) |     0, CAT_NONE | SLS_ENABLED   | US_UNCHANGED},//JM User mode (Will remove later - reserved)</v>
      </c>
    </row>
    <row r="2127" spans="1:1">
      <c r="A2127" s="168" t="str">
        <f>IF(AND(OR(SOURCE!A2127="",ISBLANK(SOURCE!A2127)),SOURCE!B2127&gt;0),IF(ISBLANK(SOURCE!C2127),"",SOURCE!C2127),
IF(SOURCE!B2127&lt;0,VLOOKUP(SOURCE!B2127,lookups!A$1:B$25,2,0),
  IF(ISBLANK(SOURCE!B2127),
    "",
    "/* "&amp;TEXT(SOURCE!B2127,"???0")&amp;" *"&amp;
      SOURCE!C2127&amp;", "&amp; IF(SOURCE!$O$2-LEN(SOURCE!C2127) &gt;= 0, REPT(" ",SOURCE!$O$2-LEN(SOURCE!C2127)), "")&amp;
      SOURCE!D2127&amp;", "&amp; IF(SOURCE!$P$2-LEN(SOURCE!D2127) &gt;= 0, REPT(" ",SOURCE!$P$2-LEN(SOURCE!D2127)), "")&amp;
      SOURCE!E2127&amp;", "&amp; IF(SOURCE!$Q$2-LEN(SOURCE!E2127) &gt;=0, REPT(" ",SOURCE!$Q$2-LEN(SOURCE!E2127)), "")&amp;
      SOURCE!F2127&amp;", "&amp; IF(SOURCE!$R$2-LEN(SOURCE!F2127) &gt;= 0, REPT(" ",SOURCE!$R$2-LEN(SOURCE!F2127)+2), "")&amp;"("&amp;
      SUBSTITUTE(TEXT(SOURCE!G2127,"??0"),"  ","")&amp;" &lt;&lt; TAM_MAX_BITS) |"&amp; IF(SOURCE!$S$2-3 &gt;= 0, REPT(" ",SOURCE!$S$2-5+4+1-1-LEN(SUBSTITUTE(SUBSTITUTE(TEXT(SOURCE!H2127,"????0"),"  ","")," ",""))), "")&amp;
      SUBSTITUTE(SUBSTITUTE(TEXT(SOURCE!H2127,"????0"),"  ","")," ","")&amp;","&amp; IF(SOURCE!$T$2-3 &gt;= 0, REPT(" ",SOURCE!$T$2-3-5), "")&amp;
      SOURCE!I2127&amp;" | "&amp; IF(SOURCE!$U$2-LEN(SOURCE!I2127) &gt;= 0, REPT(" ",SOURCE!$U$2-LEN(SOURCE!I2127)), "")&amp;
      SOURCE!J2127&amp;      IF(SOURCE!$V$2-LEN(SOURCE!J2127) &gt;= 0, REPT(" ",SOURCE!$V$2-LEN(SOURCE!J2127)), "")&amp;
  " | "&amp; SOURCE!K2127&amp;      IF(SOURCE!$X$2-LEN(SOURCE!K2127) &gt;= 0, REPT(" ",SOURCE!$X$2-LEN(SOURCE!K2127)), "")&amp;
      "},"&amp;IF(SOURCE!L2127&lt;&gt;"",""&amp;SOURCE!L2127,"")
 )
)
)</f>
        <v>/* 2079 */  { fnJMUSERmode_g,              256+32,                      "",                                            "USER_SFTg32U",                                (0 &lt;&lt; TAM_MAX_BITS) |     0, CAT_NONE | SLS_ENABLED   | US_UNCHANGED},//JM User mode (Will remove later - reserved)</v>
      </c>
    </row>
    <row r="2128" spans="1:1">
      <c r="A2128" s="168" t="str">
        <f>IF(AND(OR(SOURCE!A2128="",ISBLANK(SOURCE!A2128)),SOURCE!B2128&gt;0),IF(ISBLANK(SOURCE!C2128),"",SOURCE!C2128),
IF(SOURCE!B2128&lt;0,VLOOKUP(SOURCE!B2128,lookups!A$1:B$25,2,0),
  IF(ISBLANK(SOURCE!B2128),
    "",
    "/* "&amp;TEXT(SOURCE!B2128,"???0")&amp;" *"&amp;
      SOURCE!C2128&amp;", "&amp; IF(SOURCE!$O$2-LEN(SOURCE!C2128) &gt;= 0, REPT(" ",SOURCE!$O$2-LEN(SOURCE!C2128)), "")&amp;
      SOURCE!D2128&amp;", "&amp; IF(SOURCE!$P$2-LEN(SOURCE!D2128) &gt;= 0, REPT(" ",SOURCE!$P$2-LEN(SOURCE!D2128)), "")&amp;
      SOURCE!E2128&amp;", "&amp; IF(SOURCE!$Q$2-LEN(SOURCE!E2128) &gt;=0, REPT(" ",SOURCE!$Q$2-LEN(SOURCE!E2128)), "")&amp;
      SOURCE!F2128&amp;", "&amp; IF(SOURCE!$R$2-LEN(SOURCE!F2128) &gt;= 0, REPT(" ",SOURCE!$R$2-LEN(SOURCE!F2128)+2), "")&amp;"("&amp;
      SUBSTITUTE(TEXT(SOURCE!G2128,"??0"),"  ","")&amp;" &lt;&lt; TAM_MAX_BITS) |"&amp; IF(SOURCE!$S$2-3 &gt;= 0, REPT(" ",SOURCE!$S$2-5+4+1-1-LEN(SUBSTITUTE(SUBSTITUTE(TEXT(SOURCE!H2128,"????0"),"  ","")," ",""))), "")&amp;
      SUBSTITUTE(SUBSTITUTE(TEXT(SOURCE!H2128,"????0"),"  ","")," ","")&amp;","&amp; IF(SOURCE!$T$2-3 &gt;= 0, REPT(" ",SOURCE!$T$2-3-5), "")&amp;
      SOURCE!I2128&amp;" | "&amp; IF(SOURCE!$U$2-LEN(SOURCE!I2128) &gt;= 0, REPT(" ",SOURCE!$U$2-LEN(SOURCE!I2128)), "")&amp;
      SOURCE!J2128&amp;      IF(SOURCE!$V$2-LEN(SOURCE!J2128) &gt;= 0, REPT(" ",SOURCE!$V$2-LEN(SOURCE!J2128)), "")&amp;
  " | "&amp; SOURCE!K2128&amp;      IF(SOURCE!$X$2-LEN(SOURCE!K2128) &gt;= 0, REPT(" ",SOURCE!$X$2-LEN(SOURCE!K2128)), "")&amp;
      "},"&amp;IF(SOURCE!L2128&lt;&gt;"",""&amp;SOURCE!L2128,"")
 )
)
)</f>
        <v>/* 2080 */  { fnJMUSERmode,                256+33,                      "",                                            "USER_PRIM33U",                                (0 &lt;&lt; TAM_MAX_BITS) |     0, CAT_NONE | SLS_ENABLED   | US_UNCHANGED},//JM User mode (Will remove later - reserved)</v>
      </c>
    </row>
    <row r="2129" spans="1:1">
      <c r="A2129" s="168" t="str">
        <f>IF(AND(OR(SOURCE!A2129="",ISBLANK(SOURCE!A2129)),SOURCE!B2129&gt;0),IF(ISBLANK(SOURCE!C2129),"",SOURCE!C2129),
IF(SOURCE!B2129&lt;0,VLOOKUP(SOURCE!B2129,lookups!A$1:B$25,2,0),
  IF(ISBLANK(SOURCE!B2129),
    "",
    "/* "&amp;TEXT(SOURCE!B2129,"???0")&amp;" *"&amp;
      SOURCE!C2129&amp;", "&amp; IF(SOURCE!$O$2-LEN(SOURCE!C2129) &gt;= 0, REPT(" ",SOURCE!$O$2-LEN(SOURCE!C2129)), "")&amp;
      SOURCE!D2129&amp;", "&amp; IF(SOURCE!$P$2-LEN(SOURCE!D2129) &gt;= 0, REPT(" ",SOURCE!$P$2-LEN(SOURCE!D2129)), "")&amp;
      SOURCE!E2129&amp;", "&amp; IF(SOURCE!$Q$2-LEN(SOURCE!E2129) &gt;=0, REPT(" ",SOURCE!$Q$2-LEN(SOURCE!E2129)), "")&amp;
      SOURCE!F2129&amp;", "&amp; IF(SOURCE!$R$2-LEN(SOURCE!F2129) &gt;= 0, REPT(" ",SOURCE!$R$2-LEN(SOURCE!F2129)+2), "")&amp;"("&amp;
      SUBSTITUTE(TEXT(SOURCE!G2129,"??0"),"  ","")&amp;" &lt;&lt; TAM_MAX_BITS) |"&amp; IF(SOURCE!$S$2-3 &gt;= 0, REPT(" ",SOURCE!$S$2-5+4+1-1-LEN(SUBSTITUTE(SUBSTITUTE(TEXT(SOURCE!H2129,"????0"),"  ","")," ",""))), "")&amp;
      SUBSTITUTE(SUBSTITUTE(TEXT(SOURCE!H2129,"????0"),"  ","")," ","")&amp;","&amp; IF(SOURCE!$T$2-3 &gt;= 0, REPT(" ",SOURCE!$T$2-3-5), "")&amp;
      SOURCE!I2129&amp;" | "&amp; IF(SOURCE!$U$2-LEN(SOURCE!I2129) &gt;= 0, REPT(" ",SOURCE!$U$2-LEN(SOURCE!I2129)), "")&amp;
      SOURCE!J2129&amp;      IF(SOURCE!$V$2-LEN(SOURCE!J2129) &gt;= 0, REPT(" ",SOURCE!$V$2-LEN(SOURCE!J2129)), "")&amp;
  " | "&amp; SOURCE!K2129&amp;      IF(SOURCE!$X$2-LEN(SOURCE!K2129) &gt;= 0, REPT(" ",SOURCE!$X$2-LEN(SOURCE!K2129)), "")&amp;
      "},"&amp;IF(SOURCE!L2129&lt;&gt;"",""&amp;SOURCE!L2129,"")
 )
)
)</f>
        <v>/* 2081 */  { fnJMUSERmode_f,              256+33,                      "",                                            "USER_SFTf33U",                                (0 &lt;&lt; TAM_MAX_BITS) |     0, CAT_NONE | SLS_ENABLED   | US_UNCHANGED},//JM User mode (Will remove later - reserved)</v>
      </c>
    </row>
    <row r="2130" spans="1:1">
      <c r="A2130" s="168" t="str">
        <f>IF(AND(OR(SOURCE!A2130="",ISBLANK(SOURCE!A2130)),SOURCE!B2130&gt;0),IF(ISBLANK(SOURCE!C2130),"",SOURCE!C2130),
IF(SOURCE!B2130&lt;0,VLOOKUP(SOURCE!B2130,lookups!A$1:B$25,2,0),
  IF(ISBLANK(SOURCE!B2130),
    "",
    "/* "&amp;TEXT(SOURCE!B2130,"???0")&amp;" *"&amp;
      SOURCE!C2130&amp;", "&amp; IF(SOURCE!$O$2-LEN(SOURCE!C2130) &gt;= 0, REPT(" ",SOURCE!$O$2-LEN(SOURCE!C2130)), "")&amp;
      SOURCE!D2130&amp;", "&amp; IF(SOURCE!$P$2-LEN(SOURCE!D2130) &gt;= 0, REPT(" ",SOURCE!$P$2-LEN(SOURCE!D2130)), "")&amp;
      SOURCE!E2130&amp;", "&amp; IF(SOURCE!$Q$2-LEN(SOURCE!E2130) &gt;=0, REPT(" ",SOURCE!$Q$2-LEN(SOURCE!E2130)), "")&amp;
      SOURCE!F2130&amp;", "&amp; IF(SOURCE!$R$2-LEN(SOURCE!F2130) &gt;= 0, REPT(" ",SOURCE!$R$2-LEN(SOURCE!F2130)+2), "")&amp;"("&amp;
      SUBSTITUTE(TEXT(SOURCE!G2130,"??0"),"  ","")&amp;" &lt;&lt; TAM_MAX_BITS) |"&amp; IF(SOURCE!$S$2-3 &gt;= 0, REPT(" ",SOURCE!$S$2-5+4+1-1-LEN(SUBSTITUTE(SUBSTITUTE(TEXT(SOURCE!H2130,"????0"),"  ","")," ",""))), "")&amp;
      SUBSTITUTE(SUBSTITUTE(TEXT(SOURCE!H2130,"????0"),"  ","")," ","")&amp;","&amp; IF(SOURCE!$T$2-3 &gt;= 0, REPT(" ",SOURCE!$T$2-3-5), "")&amp;
      SOURCE!I2130&amp;" | "&amp; IF(SOURCE!$U$2-LEN(SOURCE!I2130) &gt;= 0, REPT(" ",SOURCE!$U$2-LEN(SOURCE!I2130)), "")&amp;
      SOURCE!J2130&amp;      IF(SOURCE!$V$2-LEN(SOURCE!J2130) &gt;= 0, REPT(" ",SOURCE!$V$2-LEN(SOURCE!J2130)), "")&amp;
  " | "&amp; SOURCE!K2130&amp;      IF(SOURCE!$X$2-LEN(SOURCE!K2130) &gt;= 0, REPT(" ",SOURCE!$X$2-LEN(SOURCE!K2130)), "")&amp;
      "},"&amp;IF(SOURCE!L2130&lt;&gt;"",""&amp;SOURCE!L2130,"")
 )
)
)</f>
        <v>/* 2082 */  { fnJMUSERmode_g,              256+33,                      "",                                            "USER_SFTg33U",                                (0 &lt;&lt; TAM_MAX_BITS) |     0, CAT_NONE | SLS_ENABLED   | US_UNCHANGED},//JM User mode (Will remove later - reserved)</v>
      </c>
    </row>
    <row r="2131" spans="1:1">
      <c r="A2131" s="168" t="str">
        <f>IF(AND(OR(SOURCE!A2131="",ISBLANK(SOURCE!A2131)),SOURCE!B2131&gt;0),IF(ISBLANK(SOURCE!C2131),"",SOURCE!C2131),
IF(SOURCE!B2131&lt;0,VLOOKUP(SOURCE!B2131,lookups!A$1:B$25,2,0),
  IF(ISBLANK(SOURCE!B2131),
    "",
    "/* "&amp;TEXT(SOURCE!B2131,"???0")&amp;" *"&amp;
      SOURCE!C2131&amp;", "&amp; IF(SOURCE!$O$2-LEN(SOURCE!C2131) &gt;= 0, REPT(" ",SOURCE!$O$2-LEN(SOURCE!C2131)), "")&amp;
      SOURCE!D2131&amp;", "&amp; IF(SOURCE!$P$2-LEN(SOURCE!D2131) &gt;= 0, REPT(" ",SOURCE!$P$2-LEN(SOURCE!D2131)), "")&amp;
      SOURCE!E2131&amp;", "&amp; IF(SOURCE!$Q$2-LEN(SOURCE!E2131) &gt;=0, REPT(" ",SOURCE!$Q$2-LEN(SOURCE!E2131)), "")&amp;
      SOURCE!F2131&amp;", "&amp; IF(SOURCE!$R$2-LEN(SOURCE!F2131) &gt;= 0, REPT(" ",SOURCE!$R$2-LEN(SOURCE!F2131)+2), "")&amp;"("&amp;
      SUBSTITUTE(TEXT(SOURCE!G2131,"??0"),"  ","")&amp;" &lt;&lt; TAM_MAX_BITS) |"&amp; IF(SOURCE!$S$2-3 &gt;= 0, REPT(" ",SOURCE!$S$2-5+4+1-1-LEN(SUBSTITUTE(SUBSTITUTE(TEXT(SOURCE!H2131,"????0"),"  ","")," ",""))), "")&amp;
      SUBSTITUTE(SUBSTITUTE(TEXT(SOURCE!H2131,"????0"),"  ","")," ","")&amp;","&amp; IF(SOURCE!$T$2-3 &gt;= 0, REPT(" ",SOURCE!$T$2-3-5), "")&amp;
      SOURCE!I2131&amp;" | "&amp; IF(SOURCE!$U$2-LEN(SOURCE!I2131) &gt;= 0, REPT(" ",SOURCE!$U$2-LEN(SOURCE!I2131)), "")&amp;
      SOURCE!J2131&amp;      IF(SOURCE!$V$2-LEN(SOURCE!J2131) &gt;= 0, REPT(" ",SOURCE!$V$2-LEN(SOURCE!J2131)), "")&amp;
  " | "&amp; SOURCE!K2131&amp;      IF(SOURCE!$X$2-LEN(SOURCE!K2131) &gt;= 0, REPT(" ",SOURCE!$X$2-LEN(SOURCE!K2131)), "")&amp;
      "},"&amp;IF(SOURCE!L2131&lt;&gt;"",""&amp;SOURCE!L2131,"")
 )
)
)</f>
        <v>/* 2083 */  { fnJMUSERmode,                256+34,                      "",                                            "USER_PRIM34U",                                (0 &lt;&lt; TAM_MAX_BITS) |     0, CAT_NONE | SLS_ENABLED   | US_UNCHANGED},//JM User mode (Will remove later - reserved)</v>
      </c>
    </row>
    <row r="2132" spans="1:1">
      <c r="A2132" s="168" t="str">
        <f>IF(AND(OR(SOURCE!A2132="",ISBLANK(SOURCE!A2132)),SOURCE!B2132&gt;0),IF(ISBLANK(SOURCE!C2132),"",SOURCE!C2132),
IF(SOURCE!B2132&lt;0,VLOOKUP(SOURCE!B2132,lookups!A$1:B$25,2,0),
  IF(ISBLANK(SOURCE!B2132),
    "",
    "/* "&amp;TEXT(SOURCE!B2132,"???0")&amp;" *"&amp;
      SOURCE!C2132&amp;", "&amp; IF(SOURCE!$O$2-LEN(SOURCE!C2132) &gt;= 0, REPT(" ",SOURCE!$O$2-LEN(SOURCE!C2132)), "")&amp;
      SOURCE!D2132&amp;", "&amp; IF(SOURCE!$P$2-LEN(SOURCE!D2132) &gt;= 0, REPT(" ",SOURCE!$P$2-LEN(SOURCE!D2132)), "")&amp;
      SOURCE!E2132&amp;", "&amp; IF(SOURCE!$Q$2-LEN(SOURCE!E2132) &gt;=0, REPT(" ",SOURCE!$Q$2-LEN(SOURCE!E2132)), "")&amp;
      SOURCE!F2132&amp;", "&amp; IF(SOURCE!$R$2-LEN(SOURCE!F2132) &gt;= 0, REPT(" ",SOURCE!$R$2-LEN(SOURCE!F2132)+2), "")&amp;"("&amp;
      SUBSTITUTE(TEXT(SOURCE!G2132,"??0"),"  ","")&amp;" &lt;&lt; TAM_MAX_BITS) |"&amp; IF(SOURCE!$S$2-3 &gt;= 0, REPT(" ",SOURCE!$S$2-5+4+1-1-LEN(SUBSTITUTE(SUBSTITUTE(TEXT(SOURCE!H2132,"????0"),"  ","")," ",""))), "")&amp;
      SUBSTITUTE(SUBSTITUTE(TEXT(SOURCE!H2132,"????0"),"  ","")," ","")&amp;","&amp; IF(SOURCE!$T$2-3 &gt;= 0, REPT(" ",SOURCE!$T$2-3-5), "")&amp;
      SOURCE!I2132&amp;" | "&amp; IF(SOURCE!$U$2-LEN(SOURCE!I2132) &gt;= 0, REPT(" ",SOURCE!$U$2-LEN(SOURCE!I2132)), "")&amp;
      SOURCE!J2132&amp;      IF(SOURCE!$V$2-LEN(SOURCE!J2132) &gt;= 0, REPT(" ",SOURCE!$V$2-LEN(SOURCE!J2132)), "")&amp;
  " | "&amp; SOURCE!K2132&amp;      IF(SOURCE!$X$2-LEN(SOURCE!K2132) &gt;= 0, REPT(" ",SOURCE!$X$2-LEN(SOURCE!K2132)), "")&amp;
      "},"&amp;IF(SOURCE!L2132&lt;&gt;"",""&amp;SOURCE!L2132,"")
 )
)
)</f>
        <v>/* 2084 */  { fnJMUSERmode_f,              256+34,                      "",                                            "USER_SFTf34U",                                (0 &lt;&lt; TAM_MAX_BITS) |     0, CAT_NONE | SLS_ENABLED   | US_UNCHANGED},//JM User mode (Will remove later - reserved)</v>
      </c>
    </row>
    <row r="2133" spans="1:1">
      <c r="A2133" s="168" t="str">
        <f>IF(AND(OR(SOURCE!A2133="",ISBLANK(SOURCE!A2133)),SOURCE!B2133&gt;0),IF(ISBLANK(SOURCE!C2133),"",SOURCE!C2133),
IF(SOURCE!B2133&lt;0,VLOOKUP(SOURCE!B2133,lookups!A$1:B$25,2,0),
  IF(ISBLANK(SOURCE!B2133),
    "",
    "/* "&amp;TEXT(SOURCE!B2133,"???0")&amp;" *"&amp;
      SOURCE!C2133&amp;", "&amp; IF(SOURCE!$O$2-LEN(SOURCE!C2133) &gt;= 0, REPT(" ",SOURCE!$O$2-LEN(SOURCE!C2133)), "")&amp;
      SOURCE!D2133&amp;", "&amp; IF(SOURCE!$P$2-LEN(SOURCE!D2133) &gt;= 0, REPT(" ",SOURCE!$P$2-LEN(SOURCE!D2133)), "")&amp;
      SOURCE!E2133&amp;", "&amp; IF(SOURCE!$Q$2-LEN(SOURCE!E2133) &gt;=0, REPT(" ",SOURCE!$Q$2-LEN(SOURCE!E2133)), "")&amp;
      SOURCE!F2133&amp;", "&amp; IF(SOURCE!$R$2-LEN(SOURCE!F2133) &gt;= 0, REPT(" ",SOURCE!$R$2-LEN(SOURCE!F2133)+2), "")&amp;"("&amp;
      SUBSTITUTE(TEXT(SOURCE!G2133,"??0"),"  ","")&amp;" &lt;&lt; TAM_MAX_BITS) |"&amp; IF(SOURCE!$S$2-3 &gt;= 0, REPT(" ",SOURCE!$S$2-5+4+1-1-LEN(SUBSTITUTE(SUBSTITUTE(TEXT(SOURCE!H2133,"????0"),"  ","")," ",""))), "")&amp;
      SUBSTITUTE(SUBSTITUTE(TEXT(SOURCE!H2133,"????0"),"  ","")," ","")&amp;","&amp; IF(SOURCE!$T$2-3 &gt;= 0, REPT(" ",SOURCE!$T$2-3-5), "")&amp;
      SOURCE!I2133&amp;" | "&amp; IF(SOURCE!$U$2-LEN(SOURCE!I2133) &gt;= 0, REPT(" ",SOURCE!$U$2-LEN(SOURCE!I2133)), "")&amp;
      SOURCE!J2133&amp;      IF(SOURCE!$V$2-LEN(SOURCE!J2133) &gt;= 0, REPT(" ",SOURCE!$V$2-LEN(SOURCE!J2133)), "")&amp;
  " | "&amp; SOURCE!K2133&amp;      IF(SOURCE!$X$2-LEN(SOURCE!K2133) &gt;= 0, REPT(" ",SOURCE!$X$2-LEN(SOURCE!K2133)), "")&amp;
      "},"&amp;IF(SOURCE!L2133&lt;&gt;"",""&amp;SOURCE!L2133,"")
 )
)
)</f>
        <v>/* 2085 */  { fnJMUSERmode_g,              256+34,                      "",                                            "USER_SFTg34U",                                (0 &lt;&lt; TAM_MAX_BITS) |     0, CAT_NONE | SLS_ENABLED   | US_UNCHANGED},//JM User mode (Will remove later - reserved)</v>
      </c>
    </row>
    <row r="2134" spans="1:1">
      <c r="A2134" s="168" t="str">
        <f>IF(AND(OR(SOURCE!A2134="",ISBLANK(SOURCE!A2134)),SOURCE!B2134&gt;0),IF(ISBLANK(SOURCE!C2134),"",SOURCE!C2134),
IF(SOURCE!B2134&lt;0,VLOOKUP(SOURCE!B2134,lookups!A$1:B$25,2,0),
  IF(ISBLANK(SOURCE!B2134),
    "",
    "/* "&amp;TEXT(SOURCE!B2134,"???0")&amp;" *"&amp;
      SOURCE!C2134&amp;", "&amp; IF(SOURCE!$O$2-LEN(SOURCE!C2134) &gt;= 0, REPT(" ",SOURCE!$O$2-LEN(SOURCE!C2134)), "")&amp;
      SOURCE!D2134&amp;", "&amp; IF(SOURCE!$P$2-LEN(SOURCE!D2134) &gt;= 0, REPT(" ",SOURCE!$P$2-LEN(SOURCE!D2134)), "")&amp;
      SOURCE!E2134&amp;", "&amp; IF(SOURCE!$Q$2-LEN(SOURCE!E2134) &gt;=0, REPT(" ",SOURCE!$Q$2-LEN(SOURCE!E2134)), "")&amp;
      SOURCE!F2134&amp;", "&amp; IF(SOURCE!$R$2-LEN(SOURCE!F2134) &gt;= 0, REPT(" ",SOURCE!$R$2-LEN(SOURCE!F2134)+2), "")&amp;"("&amp;
      SUBSTITUTE(TEXT(SOURCE!G2134,"??0"),"  ","")&amp;" &lt;&lt; TAM_MAX_BITS) |"&amp; IF(SOURCE!$S$2-3 &gt;= 0, REPT(" ",SOURCE!$S$2-5+4+1-1-LEN(SUBSTITUTE(SUBSTITUTE(TEXT(SOURCE!H2134,"????0"),"  ","")," ",""))), "")&amp;
      SUBSTITUTE(SUBSTITUTE(TEXT(SOURCE!H2134,"????0"),"  ","")," ","")&amp;","&amp; IF(SOURCE!$T$2-3 &gt;= 0, REPT(" ",SOURCE!$T$2-3-5), "")&amp;
      SOURCE!I2134&amp;" | "&amp; IF(SOURCE!$U$2-LEN(SOURCE!I2134) &gt;= 0, REPT(" ",SOURCE!$U$2-LEN(SOURCE!I2134)), "")&amp;
      SOURCE!J2134&amp;      IF(SOURCE!$V$2-LEN(SOURCE!J2134) &gt;= 0, REPT(" ",SOURCE!$V$2-LEN(SOURCE!J2134)), "")&amp;
  " | "&amp; SOURCE!K2134&amp;      IF(SOURCE!$X$2-LEN(SOURCE!K2134) &gt;= 0, REPT(" ",SOURCE!$X$2-LEN(SOURCE!K2134)), "")&amp;
      "},"&amp;IF(SOURCE!L2134&lt;&gt;"",""&amp;SOURCE!L2134,"")
 )
)
)</f>
        <v>/* 2086 */  { fnJMUSERmode,                256+35,                      "",                                            "USER_PRIM35U",                                (0 &lt;&lt; TAM_MAX_BITS) |     0, CAT_NONE | SLS_ENABLED   | US_UNCHANGED},//JM User mode (Will remove later - reserved)</v>
      </c>
    </row>
    <row r="2135" spans="1:1">
      <c r="A2135" s="168" t="str">
        <f>IF(AND(OR(SOURCE!A2135="",ISBLANK(SOURCE!A2135)),SOURCE!B2135&gt;0),IF(ISBLANK(SOURCE!C2135),"",SOURCE!C2135),
IF(SOURCE!B2135&lt;0,VLOOKUP(SOURCE!B2135,lookups!A$1:B$25,2,0),
  IF(ISBLANK(SOURCE!B2135),
    "",
    "/* "&amp;TEXT(SOURCE!B2135,"???0")&amp;" *"&amp;
      SOURCE!C2135&amp;", "&amp; IF(SOURCE!$O$2-LEN(SOURCE!C2135) &gt;= 0, REPT(" ",SOURCE!$O$2-LEN(SOURCE!C2135)), "")&amp;
      SOURCE!D2135&amp;", "&amp; IF(SOURCE!$P$2-LEN(SOURCE!D2135) &gt;= 0, REPT(" ",SOURCE!$P$2-LEN(SOURCE!D2135)), "")&amp;
      SOURCE!E2135&amp;", "&amp; IF(SOURCE!$Q$2-LEN(SOURCE!E2135) &gt;=0, REPT(" ",SOURCE!$Q$2-LEN(SOURCE!E2135)), "")&amp;
      SOURCE!F2135&amp;", "&amp; IF(SOURCE!$R$2-LEN(SOURCE!F2135) &gt;= 0, REPT(" ",SOURCE!$R$2-LEN(SOURCE!F2135)+2), "")&amp;"("&amp;
      SUBSTITUTE(TEXT(SOURCE!G2135,"??0"),"  ","")&amp;" &lt;&lt; TAM_MAX_BITS) |"&amp; IF(SOURCE!$S$2-3 &gt;= 0, REPT(" ",SOURCE!$S$2-5+4+1-1-LEN(SUBSTITUTE(SUBSTITUTE(TEXT(SOURCE!H2135,"????0"),"  ","")," ",""))), "")&amp;
      SUBSTITUTE(SUBSTITUTE(TEXT(SOURCE!H2135,"????0"),"  ","")," ","")&amp;","&amp; IF(SOURCE!$T$2-3 &gt;= 0, REPT(" ",SOURCE!$T$2-3-5), "")&amp;
      SOURCE!I2135&amp;" | "&amp; IF(SOURCE!$U$2-LEN(SOURCE!I2135) &gt;= 0, REPT(" ",SOURCE!$U$2-LEN(SOURCE!I2135)), "")&amp;
      SOURCE!J2135&amp;      IF(SOURCE!$V$2-LEN(SOURCE!J2135) &gt;= 0, REPT(" ",SOURCE!$V$2-LEN(SOURCE!J2135)), "")&amp;
  " | "&amp; SOURCE!K2135&amp;      IF(SOURCE!$X$2-LEN(SOURCE!K2135) &gt;= 0, REPT(" ",SOURCE!$X$2-LEN(SOURCE!K2135)), "")&amp;
      "},"&amp;IF(SOURCE!L2135&lt;&gt;"",""&amp;SOURCE!L2135,"")
 )
)
)</f>
        <v>/* 2087 */  { fnJMUSERmode_f,              256+35,                      "",                                            "USER_SFTf35U",                                (0 &lt;&lt; TAM_MAX_BITS) |     0, CAT_NONE | SLS_ENABLED   | US_UNCHANGED},//JM User mode (Will remove later - reserved)</v>
      </c>
    </row>
    <row r="2136" spans="1:1">
      <c r="A2136" s="168" t="str">
        <f>IF(AND(OR(SOURCE!A2136="",ISBLANK(SOURCE!A2136)),SOURCE!B2136&gt;0),IF(ISBLANK(SOURCE!C2136),"",SOURCE!C2136),
IF(SOURCE!B2136&lt;0,VLOOKUP(SOURCE!B2136,lookups!A$1:B$25,2,0),
  IF(ISBLANK(SOURCE!B2136),
    "",
    "/* "&amp;TEXT(SOURCE!B2136,"???0")&amp;" *"&amp;
      SOURCE!C2136&amp;", "&amp; IF(SOURCE!$O$2-LEN(SOURCE!C2136) &gt;= 0, REPT(" ",SOURCE!$O$2-LEN(SOURCE!C2136)), "")&amp;
      SOURCE!D2136&amp;", "&amp; IF(SOURCE!$P$2-LEN(SOURCE!D2136) &gt;= 0, REPT(" ",SOURCE!$P$2-LEN(SOURCE!D2136)), "")&amp;
      SOURCE!E2136&amp;", "&amp; IF(SOURCE!$Q$2-LEN(SOURCE!E2136) &gt;=0, REPT(" ",SOURCE!$Q$2-LEN(SOURCE!E2136)), "")&amp;
      SOURCE!F2136&amp;", "&amp; IF(SOURCE!$R$2-LEN(SOURCE!F2136) &gt;= 0, REPT(" ",SOURCE!$R$2-LEN(SOURCE!F2136)+2), "")&amp;"("&amp;
      SUBSTITUTE(TEXT(SOURCE!G2136,"??0"),"  ","")&amp;" &lt;&lt; TAM_MAX_BITS) |"&amp; IF(SOURCE!$S$2-3 &gt;= 0, REPT(" ",SOURCE!$S$2-5+4+1-1-LEN(SUBSTITUTE(SUBSTITUTE(TEXT(SOURCE!H2136,"????0"),"  ","")," ",""))), "")&amp;
      SUBSTITUTE(SUBSTITUTE(TEXT(SOURCE!H2136,"????0"),"  ","")," ","")&amp;","&amp; IF(SOURCE!$T$2-3 &gt;= 0, REPT(" ",SOURCE!$T$2-3-5), "")&amp;
      SOURCE!I2136&amp;" | "&amp; IF(SOURCE!$U$2-LEN(SOURCE!I2136) &gt;= 0, REPT(" ",SOURCE!$U$2-LEN(SOURCE!I2136)), "")&amp;
      SOURCE!J2136&amp;      IF(SOURCE!$V$2-LEN(SOURCE!J2136) &gt;= 0, REPT(" ",SOURCE!$V$2-LEN(SOURCE!J2136)), "")&amp;
  " | "&amp; SOURCE!K2136&amp;      IF(SOURCE!$X$2-LEN(SOURCE!K2136) &gt;= 0, REPT(" ",SOURCE!$X$2-LEN(SOURCE!K2136)), "")&amp;
      "},"&amp;IF(SOURCE!L2136&lt;&gt;"",""&amp;SOURCE!L2136,"")
 )
)
)</f>
        <v>/* 2088 */  { fnJMUSERmode_g,              256+35,                      "",                                            "USER_SFTg35U",                                (0 &lt;&lt; TAM_MAX_BITS) |     0, CAT_NONE | SLS_ENABLED   | US_UNCHANGED},//JM User mode (Will remove later - reserved)</v>
      </c>
    </row>
    <row r="2137" spans="1:1">
      <c r="A2137" s="168" t="str">
        <f>IF(AND(OR(SOURCE!A2137="",ISBLANK(SOURCE!A2137)),SOURCE!B2137&gt;0),IF(ISBLANK(SOURCE!C2137),"",SOURCE!C2137),
IF(SOURCE!B2137&lt;0,VLOOKUP(SOURCE!B2137,lookups!A$1:B$25,2,0),
  IF(ISBLANK(SOURCE!B2137),
    "",
    "/* "&amp;TEXT(SOURCE!B2137,"???0")&amp;" *"&amp;
      SOURCE!C2137&amp;", "&amp; IF(SOURCE!$O$2-LEN(SOURCE!C2137) &gt;= 0, REPT(" ",SOURCE!$O$2-LEN(SOURCE!C2137)), "")&amp;
      SOURCE!D2137&amp;", "&amp; IF(SOURCE!$P$2-LEN(SOURCE!D2137) &gt;= 0, REPT(" ",SOURCE!$P$2-LEN(SOURCE!D2137)), "")&amp;
      SOURCE!E2137&amp;", "&amp; IF(SOURCE!$Q$2-LEN(SOURCE!E2137) &gt;=0, REPT(" ",SOURCE!$Q$2-LEN(SOURCE!E2137)), "")&amp;
      SOURCE!F2137&amp;", "&amp; IF(SOURCE!$R$2-LEN(SOURCE!F2137) &gt;= 0, REPT(" ",SOURCE!$R$2-LEN(SOURCE!F2137)+2), "")&amp;"("&amp;
      SUBSTITUTE(TEXT(SOURCE!G2137,"??0"),"  ","")&amp;" &lt;&lt; TAM_MAX_BITS) |"&amp; IF(SOURCE!$S$2-3 &gt;= 0, REPT(" ",SOURCE!$S$2-5+4+1-1-LEN(SUBSTITUTE(SUBSTITUTE(TEXT(SOURCE!H2137,"????0"),"  ","")," ",""))), "")&amp;
      SUBSTITUTE(SUBSTITUTE(TEXT(SOURCE!H2137,"????0"),"  ","")," ","")&amp;","&amp; IF(SOURCE!$T$2-3 &gt;= 0, REPT(" ",SOURCE!$T$2-3-5), "")&amp;
      SOURCE!I2137&amp;" | "&amp; IF(SOURCE!$U$2-LEN(SOURCE!I2137) &gt;= 0, REPT(" ",SOURCE!$U$2-LEN(SOURCE!I2137)), "")&amp;
      SOURCE!J2137&amp;      IF(SOURCE!$V$2-LEN(SOURCE!J2137) &gt;= 0, REPT(" ",SOURCE!$V$2-LEN(SOURCE!J2137)), "")&amp;
  " | "&amp; SOURCE!K2137&amp;      IF(SOURCE!$X$2-LEN(SOURCE!K2137) &gt;= 0, REPT(" ",SOURCE!$X$2-LEN(SOURCE!K2137)), "")&amp;
      "},"&amp;IF(SOURCE!L2137&lt;&gt;"",""&amp;SOURCE!L2137,"")
 )
)
)</f>
        <v>/* 2089 */  { fnJMUSERmode,                256+36,                      "",                                            "USER_PRIM36U",                                (0 &lt;&lt; TAM_MAX_BITS) |     0, CAT_NONE | SLS_ENABLED   | US_UNCHANGED},//JM User mode (Will remove later - reserved)</v>
      </c>
    </row>
    <row r="2138" spans="1:1">
      <c r="A2138" s="168" t="str">
        <f>IF(AND(OR(SOURCE!A2138="",ISBLANK(SOURCE!A2138)),SOURCE!B2138&gt;0),IF(ISBLANK(SOURCE!C2138),"",SOURCE!C2138),
IF(SOURCE!B2138&lt;0,VLOOKUP(SOURCE!B2138,lookups!A$1:B$25,2,0),
  IF(ISBLANK(SOURCE!B2138),
    "",
    "/* "&amp;TEXT(SOURCE!B2138,"???0")&amp;" *"&amp;
      SOURCE!C2138&amp;", "&amp; IF(SOURCE!$O$2-LEN(SOURCE!C2138) &gt;= 0, REPT(" ",SOURCE!$O$2-LEN(SOURCE!C2138)), "")&amp;
      SOURCE!D2138&amp;", "&amp; IF(SOURCE!$P$2-LEN(SOURCE!D2138) &gt;= 0, REPT(" ",SOURCE!$P$2-LEN(SOURCE!D2138)), "")&amp;
      SOURCE!E2138&amp;", "&amp; IF(SOURCE!$Q$2-LEN(SOURCE!E2138) &gt;=0, REPT(" ",SOURCE!$Q$2-LEN(SOURCE!E2138)), "")&amp;
      SOURCE!F2138&amp;", "&amp; IF(SOURCE!$R$2-LEN(SOURCE!F2138) &gt;= 0, REPT(" ",SOURCE!$R$2-LEN(SOURCE!F2138)+2), "")&amp;"("&amp;
      SUBSTITUTE(TEXT(SOURCE!G2138,"??0"),"  ","")&amp;" &lt;&lt; TAM_MAX_BITS) |"&amp; IF(SOURCE!$S$2-3 &gt;= 0, REPT(" ",SOURCE!$S$2-5+4+1-1-LEN(SUBSTITUTE(SUBSTITUTE(TEXT(SOURCE!H2138,"????0"),"  ","")," ",""))), "")&amp;
      SUBSTITUTE(SUBSTITUTE(TEXT(SOURCE!H2138,"????0"),"  ","")," ","")&amp;","&amp; IF(SOURCE!$T$2-3 &gt;= 0, REPT(" ",SOURCE!$T$2-3-5), "")&amp;
      SOURCE!I2138&amp;" | "&amp; IF(SOURCE!$U$2-LEN(SOURCE!I2138) &gt;= 0, REPT(" ",SOURCE!$U$2-LEN(SOURCE!I2138)), "")&amp;
      SOURCE!J2138&amp;      IF(SOURCE!$V$2-LEN(SOURCE!J2138) &gt;= 0, REPT(" ",SOURCE!$V$2-LEN(SOURCE!J2138)), "")&amp;
  " | "&amp; SOURCE!K2138&amp;      IF(SOURCE!$X$2-LEN(SOURCE!K2138) &gt;= 0, REPT(" ",SOURCE!$X$2-LEN(SOURCE!K2138)), "")&amp;
      "},"&amp;IF(SOURCE!L2138&lt;&gt;"",""&amp;SOURCE!L2138,"")
 )
)
)</f>
        <v>/* 2090 */  { fnJMUSERmode_f,              256+36,                      "",                                            "USER_SFTf36U",                                (0 &lt;&lt; TAM_MAX_BITS) |     0, CAT_NONE | SLS_ENABLED   | US_UNCHANGED},//JM User mode (Will remove later - reserved)</v>
      </c>
    </row>
    <row r="2139" spans="1:1">
      <c r="A2139" s="168" t="str">
        <f>IF(AND(OR(SOURCE!A2139="",ISBLANK(SOURCE!A2139)),SOURCE!B2139&gt;0),IF(ISBLANK(SOURCE!C2139),"",SOURCE!C2139),
IF(SOURCE!B2139&lt;0,VLOOKUP(SOURCE!B2139,lookups!A$1:B$25,2,0),
  IF(ISBLANK(SOURCE!B2139),
    "",
    "/* "&amp;TEXT(SOURCE!B2139,"???0")&amp;" *"&amp;
      SOURCE!C2139&amp;", "&amp; IF(SOURCE!$O$2-LEN(SOURCE!C2139) &gt;= 0, REPT(" ",SOURCE!$O$2-LEN(SOURCE!C2139)), "")&amp;
      SOURCE!D2139&amp;", "&amp; IF(SOURCE!$P$2-LEN(SOURCE!D2139) &gt;= 0, REPT(" ",SOURCE!$P$2-LEN(SOURCE!D2139)), "")&amp;
      SOURCE!E2139&amp;", "&amp; IF(SOURCE!$Q$2-LEN(SOURCE!E2139) &gt;=0, REPT(" ",SOURCE!$Q$2-LEN(SOURCE!E2139)), "")&amp;
      SOURCE!F2139&amp;", "&amp; IF(SOURCE!$R$2-LEN(SOURCE!F2139) &gt;= 0, REPT(" ",SOURCE!$R$2-LEN(SOURCE!F2139)+2), "")&amp;"("&amp;
      SUBSTITUTE(TEXT(SOURCE!G2139,"??0"),"  ","")&amp;" &lt;&lt; TAM_MAX_BITS) |"&amp; IF(SOURCE!$S$2-3 &gt;= 0, REPT(" ",SOURCE!$S$2-5+4+1-1-LEN(SUBSTITUTE(SUBSTITUTE(TEXT(SOURCE!H2139,"????0"),"  ","")," ",""))), "")&amp;
      SUBSTITUTE(SUBSTITUTE(TEXT(SOURCE!H2139,"????0"),"  ","")," ","")&amp;","&amp; IF(SOURCE!$T$2-3 &gt;= 0, REPT(" ",SOURCE!$T$2-3-5), "")&amp;
      SOURCE!I2139&amp;" | "&amp; IF(SOURCE!$U$2-LEN(SOURCE!I2139) &gt;= 0, REPT(" ",SOURCE!$U$2-LEN(SOURCE!I2139)), "")&amp;
      SOURCE!J2139&amp;      IF(SOURCE!$V$2-LEN(SOURCE!J2139) &gt;= 0, REPT(" ",SOURCE!$V$2-LEN(SOURCE!J2139)), "")&amp;
  " | "&amp; SOURCE!K2139&amp;      IF(SOURCE!$X$2-LEN(SOURCE!K2139) &gt;= 0, REPT(" ",SOURCE!$X$2-LEN(SOURCE!K2139)), "")&amp;
      "},"&amp;IF(SOURCE!L2139&lt;&gt;"",""&amp;SOURCE!L2139,"")
 )
)
)</f>
        <v>/* 2091 */  { fnJMUSERmode_g,              256+36,                      "",                                            "USER_SFTg36U",                                (0 &lt;&lt; TAM_MAX_BITS) |     0, CAT_NONE | SLS_ENABLED   | US_UNCHANGED},//JM User mode (Will remove later - reserved)</v>
      </c>
    </row>
    <row r="2140" spans="1:1">
      <c r="A2140" s="168" t="str">
        <f>IF(AND(OR(SOURCE!A2140="",ISBLANK(SOURCE!A2140)),SOURCE!B2140&gt;0),IF(ISBLANK(SOURCE!C2140),"",SOURCE!C2140),
IF(SOURCE!B2140&lt;0,VLOOKUP(SOURCE!B2140,lookups!A$1:B$25,2,0),
  IF(ISBLANK(SOURCE!B2140),
    "",
    "/* "&amp;TEXT(SOURCE!B2140,"???0")&amp;" *"&amp;
      SOURCE!C2140&amp;", "&amp; IF(SOURCE!$O$2-LEN(SOURCE!C2140) &gt;= 0, REPT(" ",SOURCE!$O$2-LEN(SOURCE!C2140)), "")&amp;
      SOURCE!D2140&amp;", "&amp; IF(SOURCE!$P$2-LEN(SOURCE!D2140) &gt;= 0, REPT(" ",SOURCE!$P$2-LEN(SOURCE!D2140)), "")&amp;
      SOURCE!E2140&amp;", "&amp; IF(SOURCE!$Q$2-LEN(SOURCE!E2140) &gt;=0, REPT(" ",SOURCE!$Q$2-LEN(SOURCE!E2140)), "")&amp;
      SOURCE!F2140&amp;", "&amp; IF(SOURCE!$R$2-LEN(SOURCE!F2140) &gt;= 0, REPT(" ",SOURCE!$R$2-LEN(SOURCE!F2140)+2), "")&amp;"("&amp;
      SUBSTITUTE(TEXT(SOURCE!G2140,"??0"),"  ","")&amp;" &lt;&lt; TAM_MAX_BITS) |"&amp; IF(SOURCE!$S$2-3 &gt;= 0, REPT(" ",SOURCE!$S$2-5+4+1-1-LEN(SUBSTITUTE(SUBSTITUTE(TEXT(SOURCE!H2140,"????0"),"  ","")," ",""))), "")&amp;
      SUBSTITUTE(SUBSTITUTE(TEXT(SOURCE!H2140,"????0"),"  ","")," ","")&amp;","&amp; IF(SOURCE!$T$2-3 &gt;= 0, REPT(" ",SOURCE!$T$2-3-5), "")&amp;
      SOURCE!I2140&amp;" | "&amp; IF(SOURCE!$U$2-LEN(SOURCE!I2140) &gt;= 0, REPT(" ",SOURCE!$U$2-LEN(SOURCE!I2140)), "")&amp;
      SOURCE!J2140&amp;      IF(SOURCE!$V$2-LEN(SOURCE!J2140) &gt;= 0, REPT(" ",SOURCE!$V$2-LEN(SOURCE!J2140)), "")&amp;
  " | "&amp; SOURCE!K2140&amp;      IF(SOURCE!$X$2-LEN(SOURCE!K2140) &gt;= 0, REPT(" ",SOURCE!$X$2-LEN(SOURCE!K2140)), "")&amp;
      "},"&amp;IF(SOURCE!L2140&lt;&gt;"",""&amp;SOURCE!L2140,"")
 )
)
)</f>
        <v>/* 2092 */  { fnXEQMENU,                   1,                           "XEQM01",                                      "XEQM01",                                      (0 &lt;&lt; TAM_MAX_BITS) |     0, CAT_FNCT | SLS_ENABLED   | US_ENABLED  },//JM EXEC</v>
      </c>
    </row>
    <row r="2141" spans="1:1">
      <c r="A2141" s="168" t="str">
        <f>IF(AND(OR(SOURCE!A2141="",ISBLANK(SOURCE!A2141)),SOURCE!B2141&gt;0),IF(ISBLANK(SOURCE!C2141),"",SOURCE!C2141),
IF(SOURCE!B2141&lt;0,VLOOKUP(SOURCE!B2141,lookups!A$1:B$25,2,0),
  IF(ISBLANK(SOURCE!B2141),
    "",
    "/* "&amp;TEXT(SOURCE!B2141,"???0")&amp;" *"&amp;
      SOURCE!C2141&amp;", "&amp; IF(SOURCE!$O$2-LEN(SOURCE!C2141) &gt;= 0, REPT(" ",SOURCE!$O$2-LEN(SOURCE!C2141)), "")&amp;
      SOURCE!D2141&amp;", "&amp; IF(SOURCE!$P$2-LEN(SOURCE!D2141) &gt;= 0, REPT(" ",SOURCE!$P$2-LEN(SOURCE!D2141)), "")&amp;
      SOURCE!E2141&amp;", "&amp; IF(SOURCE!$Q$2-LEN(SOURCE!E2141) &gt;=0, REPT(" ",SOURCE!$Q$2-LEN(SOURCE!E2141)), "")&amp;
      SOURCE!F2141&amp;", "&amp; IF(SOURCE!$R$2-LEN(SOURCE!F2141) &gt;= 0, REPT(" ",SOURCE!$R$2-LEN(SOURCE!F2141)+2), "")&amp;"("&amp;
      SUBSTITUTE(TEXT(SOURCE!G2141,"??0"),"  ","")&amp;" &lt;&lt; TAM_MAX_BITS) |"&amp; IF(SOURCE!$S$2-3 &gt;= 0, REPT(" ",SOURCE!$S$2-5+4+1-1-LEN(SUBSTITUTE(SUBSTITUTE(TEXT(SOURCE!H2141,"????0"),"  ","")," ",""))), "")&amp;
      SUBSTITUTE(SUBSTITUTE(TEXT(SOURCE!H2141,"????0"),"  ","")," ","")&amp;","&amp; IF(SOURCE!$T$2-3 &gt;= 0, REPT(" ",SOURCE!$T$2-3-5), "")&amp;
      SOURCE!I2141&amp;" | "&amp; IF(SOURCE!$U$2-LEN(SOURCE!I2141) &gt;= 0, REPT(" ",SOURCE!$U$2-LEN(SOURCE!I2141)), "")&amp;
      SOURCE!J2141&amp;      IF(SOURCE!$V$2-LEN(SOURCE!J2141) &gt;= 0, REPT(" ",SOURCE!$V$2-LEN(SOURCE!J2141)), "")&amp;
  " | "&amp; SOURCE!K2141&amp;      IF(SOURCE!$X$2-LEN(SOURCE!K2141) &gt;= 0, REPT(" ",SOURCE!$X$2-LEN(SOURCE!K2141)), "")&amp;
      "},"&amp;IF(SOURCE!L2141&lt;&gt;"",""&amp;SOURCE!L2141,"")
 )
)
)</f>
        <v>/* 2093 */  { fnXEQMENU,                   2,                           "XEQM02",                                      "XEQM02",                                      (0 &lt;&lt; TAM_MAX_BITS) |     0, CAT_FNCT | SLS_ENABLED   | US_ENABLED  },//JM EXEC</v>
      </c>
    </row>
    <row r="2142" spans="1:1">
      <c r="A2142" s="168" t="str">
        <f>IF(AND(OR(SOURCE!A2142="",ISBLANK(SOURCE!A2142)),SOURCE!B2142&gt;0),IF(ISBLANK(SOURCE!C2142),"",SOURCE!C2142),
IF(SOURCE!B2142&lt;0,VLOOKUP(SOURCE!B2142,lookups!A$1:B$25,2,0),
  IF(ISBLANK(SOURCE!B2142),
    "",
    "/* "&amp;TEXT(SOURCE!B2142,"???0")&amp;" *"&amp;
      SOURCE!C2142&amp;", "&amp; IF(SOURCE!$O$2-LEN(SOURCE!C2142) &gt;= 0, REPT(" ",SOURCE!$O$2-LEN(SOURCE!C2142)), "")&amp;
      SOURCE!D2142&amp;", "&amp; IF(SOURCE!$P$2-LEN(SOURCE!D2142) &gt;= 0, REPT(" ",SOURCE!$P$2-LEN(SOURCE!D2142)), "")&amp;
      SOURCE!E2142&amp;", "&amp; IF(SOURCE!$Q$2-LEN(SOURCE!E2142) &gt;=0, REPT(" ",SOURCE!$Q$2-LEN(SOURCE!E2142)), "")&amp;
      SOURCE!F2142&amp;", "&amp; IF(SOURCE!$R$2-LEN(SOURCE!F2142) &gt;= 0, REPT(" ",SOURCE!$R$2-LEN(SOURCE!F2142)+2), "")&amp;"("&amp;
      SUBSTITUTE(TEXT(SOURCE!G2142,"??0"),"  ","")&amp;" &lt;&lt; TAM_MAX_BITS) |"&amp; IF(SOURCE!$S$2-3 &gt;= 0, REPT(" ",SOURCE!$S$2-5+4+1-1-LEN(SUBSTITUTE(SUBSTITUTE(TEXT(SOURCE!H2142,"????0"),"  ","")," ",""))), "")&amp;
      SUBSTITUTE(SUBSTITUTE(TEXT(SOURCE!H2142,"????0"),"  ","")," ","")&amp;","&amp; IF(SOURCE!$T$2-3 &gt;= 0, REPT(" ",SOURCE!$T$2-3-5), "")&amp;
      SOURCE!I2142&amp;" | "&amp; IF(SOURCE!$U$2-LEN(SOURCE!I2142) &gt;= 0, REPT(" ",SOURCE!$U$2-LEN(SOURCE!I2142)), "")&amp;
      SOURCE!J2142&amp;      IF(SOURCE!$V$2-LEN(SOURCE!J2142) &gt;= 0, REPT(" ",SOURCE!$V$2-LEN(SOURCE!J2142)), "")&amp;
  " | "&amp; SOURCE!K2142&amp;      IF(SOURCE!$X$2-LEN(SOURCE!K2142) &gt;= 0, REPT(" ",SOURCE!$X$2-LEN(SOURCE!K2142)), "")&amp;
      "},"&amp;IF(SOURCE!L2142&lt;&gt;"",""&amp;SOURCE!L2142,"")
 )
)
)</f>
        <v>/* 2094 */  { fnXEQMENU,                   3,                           "XEQM03",                                      "XEQM03",                                      (0 &lt;&lt; TAM_MAX_BITS) |     0, CAT_FNCT | SLS_ENABLED   | US_ENABLED  },//JM EXEC</v>
      </c>
    </row>
    <row r="2143" spans="1:1">
      <c r="A2143" s="168" t="str">
        <f>IF(AND(OR(SOURCE!A2143="",ISBLANK(SOURCE!A2143)),SOURCE!B2143&gt;0),IF(ISBLANK(SOURCE!C2143),"",SOURCE!C2143),
IF(SOURCE!B2143&lt;0,VLOOKUP(SOURCE!B2143,lookups!A$1:B$25,2,0),
  IF(ISBLANK(SOURCE!B2143),
    "",
    "/* "&amp;TEXT(SOURCE!B2143,"???0")&amp;" *"&amp;
      SOURCE!C2143&amp;", "&amp; IF(SOURCE!$O$2-LEN(SOURCE!C2143) &gt;= 0, REPT(" ",SOURCE!$O$2-LEN(SOURCE!C2143)), "")&amp;
      SOURCE!D2143&amp;", "&amp; IF(SOURCE!$P$2-LEN(SOURCE!D2143) &gt;= 0, REPT(" ",SOURCE!$P$2-LEN(SOURCE!D2143)), "")&amp;
      SOURCE!E2143&amp;", "&amp; IF(SOURCE!$Q$2-LEN(SOURCE!E2143) &gt;=0, REPT(" ",SOURCE!$Q$2-LEN(SOURCE!E2143)), "")&amp;
      SOURCE!F2143&amp;", "&amp; IF(SOURCE!$R$2-LEN(SOURCE!F2143) &gt;= 0, REPT(" ",SOURCE!$R$2-LEN(SOURCE!F2143)+2), "")&amp;"("&amp;
      SUBSTITUTE(TEXT(SOURCE!G2143,"??0"),"  ","")&amp;" &lt;&lt; TAM_MAX_BITS) |"&amp; IF(SOURCE!$S$2-3 &gt;= 0, REPT(" ",SOURCE!$S$2-5+4+1-1-LEN(SUBSTITUTE(SUBSTITUTE(TEXT(SOURCE!H2143,"????0"),"  ","")," ",""))), "")&amp;
      SUBSTITUTE(SUBSTITUTE(TEXT(SOURCE!H2143,"????0"),"  ","")," ","")&amp;","&amp; IF(SOURCE!$T$2-3 &gt;= 0, REPT(" ",SOURCE!$T$2-3-5), "")&amp;
      SOURCE!I2143&amp;" | "&amp; IF(SOURCE!$U$2-LEN(SOURCE!I2143) &gt;= 0, REPT(" ",SOURCE!$U$2-LEN(SOURCE!I2143)), "")&amp;
      SOURCE!J2143&amp;      IF(SOURCE!$V$2-LEN(SOURCE!J2143) &gt;= 0, REPT(" ",SOURCE!$V$2-LEN(SOURCE!J2143)), "")&amp;
  " | "&amp; SOURCE!K2143&amp;      IF(SOURCE!$X$2-LEN(SOURCE!K2143) &gt;= 0, REPT(" ",SOURCE!$X$2-LEN(SOURCE!K2143)), "")&amp;
      "},"&amp;IF(SOURCE!L2143&lt;&gt;"",""&amp;SOURCE!L2143,"")
 )
)
)</f>
        <v>/* 2095 */  { fnXEQMENU,                   4,                           "XEQM04",                                      "XEQM04",                                      (0 &lt;&lt; TAM_MAX_BITS) |     0, CAT_FNCT | SLS_ENABLED   | US_ENABLED  },//JM EXEC</v>
      </c>
    </row>
    <row r="2144" spans="1:1">
      <c r="A2144" s="168" t="str">
        <f>IF(AND(OR(SOURCE!A2144="",ISBLANK(SOURCE!A2144)),SOURCE!B2144&gt;0),IF(ISBLANK(SOURCE!C2144),"",SOURCE!C2144),
IF(SOURCE!B2144&lt;0,VLOOKUP(SOURCE!B2144,lookups!A$1:B$25,2,0),
  IF(ISBLANK(SOURCE!B2144),
    "",
    "/* "&amp;TEXT(SOURCE!B2144,"???0")&amp;" *"&amp;
      SOURCE!C2144&amp;", "&amp; IF(SOURCE!$O$2-LEN(SOURCE!C2144) &gt;= 0, REPT(" ",SOURCE!$O$2-LEN(SOURCE!C2144)), "")&amp;
      SOURCE!D2144&amp;", "&amp; IF(SOURCE!$P$2-LEN(SOURCE!D2144) &gt;= 0, REPT(" ",SOURCE!$P$2-LEN(SOURCE!D2144)), "")&amp;
      SOURCE!E2144&amp;", "&amp; IF(SOURCE!$Q$2-LEN(SOURCE!E2144) &gt;=0, REPT(" ",SOURCE!$Q$2-LEN(SOURCE!E2144)), "")&amp;
      SOURCE!F2144&amp;", "&amp; IF(SOURCE!$R$2-LEN(SOURCE!F2144) &gt;= 0, REPT(" ",SOURCE!$R$2-LEN(SOURCE!F2144)+2), "")&amp;"("&amp;
      SUBSTITUTE(TEXT(SOURCE!G2144,"??0"),"  ","")&amp;" &lt;&lt; TAM_MAX_BITS) |"&amp; IF(SOURCE!$S$2-3 &gt;= 0, REPT(" ",SOURCE!$S$2-5+4+1-1-LEN(SUBSTITUTE(SUBSTITUTE(TEXT(SOURCE!H2144,"????0"),"  ","")," ",""))), "")&amp;
      SUBSTITUTE(SUBSTITUTE(TEXT(SOURCE!H2144,"????0"),"  ","")," ","")&amp;","&amp; IF(SOURCE!$T$2-3 &gt;= 0, REPT(" ",SOURCE!$T$2-3-5), "")&amp;
      SOURCE!I2144&amp;" | "&amp; IF(SOURCE!$U$2-LEN(SOURCE!I2144) &gt;= 0, REPT(" ",SOURCE!$U$2-LEN(SOURCE!I2144)), "")&amp;
      SOURCE!J2144&amp;      IF(SOURCE!$V$2-LEN(SOURCE!J2144) &gt;= 0, REPT(" ",SOURCE!$V$2-LEN(SOURCE!J2144)), "")&amp;
  " | "&amp; SOURCE!K2144&amp;      IF(SOURCE!$X$2-LEN(SOURCE!K2144) &gt;= 0, REPT(" ",SOURCE!$X$2-LEN(SOURCE!K2144)), "")&amp;
      "},"&amp;IF(SOURCE!L2144&lt;&gt;"",""&amp;SOURCE!L2144,"")
 )
)
)</f>
        <v>/* 2096 */  { fnXEQMENU,                   5,                           "XEQM05",                                      "XEQM05",                                      (0 &lt;&lt; TAM_MAX_BITS) |     0, CAT_FNCT | SLS_ENABLED   | US_ENABLED  },//JM EXEC</v>
      </c>
    </row>
    <row r="2145" spans="1:1">
      <c r="A2145" s="168" t="str">
        <f>IF(AND(OR(SOURCE!A2145="",ISBLANK(SOURCE!A2145)),SOURCE!B2145&gt;0),IF(ISBLANK(SOURCE!C2145),"",SOURCE!C2145),
IF(SOURCE!B2145&lt;0,VLOOKUP(SOURCE!B2145,lookups!A$1:B$25,2,0),
  IF(ISBLANK(SOURCE!B2145),
    "",
    "/* "&amp;TEXT(SOURCE!B2145,"???0")&amp;" *"&amp;
      SOURCE!C2145&amp;", "&amp; IF(SOURCE!$O$2-LEN(SOURCE!C2145) &gt;= 0, REPT(" ",SOURCE!$O$2-LEN(SOURCE!C2145)), "")&amp;
      SOURCE!D2145&amp;", "&amp; IF(SOURCE!$P$2-LEN(SOURCE!D2145) &gt;= 0, REPT(" ",SOURCE!$P$2-LEN(SOURCE!D2145)), "")&amp;
      SOURCE!E2145&amp;", "&amp; IF(SOURCE!$Q$2-LEN(SOURCE!E2145) &gt;=0, REPT(" ",SOURCE!$Q$2-LEN(SOURCE!E2145)), "")&amp;
      SOURCE!F2145&amp;", "&amp; IF(SOURCE!$R$2-LEN(SOURCE!F2145) &gt;= 0, REPT(" ",SOURCE!$R$2-LEN(SOURCE!F2145)+2), "")&amp;"("&amp;
      SUBSTITUTE(TEXT(SOURCE!G2145,"??0"),"  ","")&amp;" &lt;&lt; TAM_MAX_BITS) |"&amp; IF(SOURCE!$S$2-3 &gt;= 0, REPT(" ",SOURCE!$S$2-5+4+1-1-LEN(SUBSTITUTE(SUBSTITUTE(TEXT(SOURCE!H2145,"????0"),"  ","")," ",""))), "")&amp;
      SUBSTITUTE(SUBSTITUTE(TEXT(SOURCE!H2145,"????0"),"  ","")," ","")&amp;","&amp; IF(SOURCE!$T$2-3 &gt;= 0, REPT(" ",SOURCE!$T$2-3-5), "")&amp;
      SOURCE!I2145&amp;" | "&amp; IF(SOURCE!$U$2-LEN(SOURCE!I2145) &gt;= 0, REPT(" ",SOURCE!$U$2-LEN(SOURCE!I2145)), "")&amp;
      SOURCE!J2145&amp;      IF(SOURCE!$V$2-LEN(SOURCE!J2145) &gt;= 0, REPT(" ",SOURCE!$V$2-LEN(SOURCE!J2145)), "")&amp;
  " | "&amp; SOURCE!K2145&amp;      IF(SOURCE!$X$2-LEN(SOURCE!K2145) &gt;= 0, REPT(" ",SOURCE!$X$2-LEN(SOURCE!K2145)), "")&amp;
      "},"&amp;IF(SOURCE!L2145&lt;&gt;"",""&amp;SOURCE!L2145,"")
 )
)
)</f>
        <v>/* 2097 */  { fnXEQMENU,                   6,                           "XEQM06",                                      "XEQM06",                                      (0 &lt;&lt; TAM_MAX_BITS) |     0, CAT_FNCT | SLS_ENABLED   | US_ENABLED  },//JM EXEC</v>
      </c>
    </row>
    <row r="2146" spans="1:1">
      <c r="A2146" s="168" t="str">
        <f>IF(AND(OR(SOURCE!A2146="",ISBLANK(SOURCE!A2146)),SOURCE!B2146&gt;0),IF(ISBLANK(SOURCE!C2146),"",SOURCE!C2146),
IF(SOURCE!B2146&lt;0,VLOOKUP(SOURCE!B2146,lookups!A$1:B$25,2,0),
  IF(ISBLANK(SOURCE!B2146),
    "",
    "/* "&amp;TEXT(SOURCE!B2146,"???0")&amp;" *"&amp;
      SOURCE!C2146&amp;", "&amp; IF(SOURCE!$O$2-LEN(SOURCE!C2146) &gt;= 0, REPT(" ",SOURCE!$O$2-LEN(SOURCE!C2146)), "")&amp;
      SOURCE!D2146&amp;", "&amp; IF(SOURCE!$P$2-LEN(SOURCE!D2146) &gt;= 0, REPT(" ",SOURCE!$P$2-LEN(SOURCE!D2146)), "")&amp;
      SOURCE!E2146&amp;", "&amp; IF(SOURCE!$Q$2-LEN(SOURCE!E2146) &gt;=0, REPT(" ",SOURCE!$Q$2-LEN(SOURCE!E2146)), "")&amp;
      SOURCE!F2146&amp;", "&amp; IF(SOURCE!$R$2-LEN(SOURCE!F2146) &gt;= 0, REPT(" ",SOURCE!$R$2-LEN(SOURCE!F2146)+2), "")&amp;"("&amp;
      SUBSTITUTE(TEXT(SOURCE!G2146,"??0"),"  ","")&amp;" &lt;&lt; TAM_MAX_BITS) |"&amp; IF(SOURCE!$S$2-3 &gt;= 0, REPT(" ",SOURCE!$S$2-5+4+1-1-LEN(SUBSTITUTE(SUBSTITUTE(TEXT(SOURCE!H2146,"????0"),"  ","")," ",""))), "")&amp;
      SUBSTITUTE(SUBSTITUTE(TEXT(SOURCE!H2146,"????0"),"  ","")," ","")&amp;","&amp; IF(SOURCE!$T$2-3 &gt;= 0, REPT(" ",SOURCE!$T$2-3-5), "")&amp;
      SOURCE!I2146&amp;" | "&amp; IF(SOURCE!$U$2-LEN(SOURCE!I2146) &gt;= 0, REPT(" ",SOURCE!$U$2-LEN(SOURCE!I2146)), "")&amp;
      SOURCE!J2146&amp;      IF(SOURCE!$V$2-LEN(SOURCE!J2146) &gt;= 0, REPT(" ",SOURCE!$V$2-LEN(SOURCE!J2146)), "")&amp;
  " | "&amp; SOURCE!K2146&amp;      IF(SOURCE!$X$2-LEN(SOURCE!K2146) &gt;= 0, REPT(" ",SOURCE!$X$2-LEN(SOURCE!K2146)), "")&amp;
      "},"&amp;IF(SOURCE!L2146&lt;&gt;"",""&amp;SOURCE!L2146,"")
 )
)
)</f>
        <v>/* 2098 */  { fnXEQMENU,                   7,                           "XEQM07",                                      "XEQM07",                                      (0 &lt;&lt; TAM_MAX_BITS) |     0, CAT_FNCT | SLS_ENABLED   | US_ENABLED  },//JM EXEC</v>
      </c>
    </row>
    <row r="2147" spans="1:1">
      <c r="A2147" s="168" t="str">
        <f>IF(AND(OR(SOURCE!A2147="",ISBLANK(SOURCE!A2147)),SOURCE!B2147&gt;0),IF(ISBLANK(SOURCE!C2147),"",SOURCE!C2147),
IF(SOURCE!B2147&lt;0,VLOOKUP(SOURCE!B2147,lookups!A$1:B$25,2,0),
  IF(ISBLANK(SOURCE!B2147),
    "",
    "/* "&amp;TEXT(SOURCE!B2147,"???0")&amp;" *"&amp;
      SOURCE!C2147&amp;", "&amp; IF(SOURCE!$O$2-LEN(SOURCE!C2147) &gt;= 0, REPT(" ",SOURCE!$O$2-LEN(SOURCE!C2147)), "")&amp;
      SOURCE!D2147&amp;", "&amp; IF(SOURCE!$P$2-LEN(SOURCE!D2147) &gt;= 0, REPT(" ",SOURCE!$P$2-LEN(SOURCE!D2147)), "")&amp;
      SOURCE!E2147&amp;", "&amp; IF(SOURCE!$Q$2-LEN(SOURCE!E2147) &gt;=0, REPT(" ",SOURCE!$Q$2-LEN(SOURCE!E2147)), "")&amp;
      SOURCE!F2147&amp;", "&amp; IF(SOURCE!$R$2-LEN(SOURCE!F2147) &gt;= 0, REPT(" ",SOURCE!$R$2-LEN(SOURCE!F2147)+2), "")&amp;"("&amp;
      SUBSTITUTE(TEXT(SOURCE!G2147,"??0"),"  ","")&amp;" &lt;&lt; TAM_MAX_BITS) |"&amp; IF(SOURCE!$S$2-3 &gt;= 0, REPT(" ",SOURCE!$S$2-5+4+1-1-LEN(SUBSTITUTE(SUBSTITUTE(TEXT(SOURCE!H2147,"????0"),"  ","")," ",""))), "")&amp;
      SUBSTITUTE(SUBSTITUTE(TEXT(SOURCE!H2147,"????0"),"  ","")," ","")&amp;","&amp; IF(SOURCE!$T$2-3 &gt;= 0, REPT(" ",SOURCE!$T$2-3-5), "")&amp;
      SOURCE!I2147&amp;" | "&amp; IF(SOURCE!$U$2-LEN(SOURCE!I2147) &gt;= 0, REPT(" ",SOURCE!$U$2-LEN(SOURCE!I2147)), "")&amp;
      SOURCE!J2147&amp;      IF(SOURCE!$V$2-LEN(SOURCE!J2147) &gt;= 0, REPT(" ",SOURCE!$V$2-LEN(SOURCE!J2147)), "")&amp;
  " | "&amp; SOURCE!K2147&amp;      IF(SOURCE!$X$2-LEN(SOURCE!K2147) &gt;= 0, REPT(" ",SOURCE!$X$2-LEN(SOURCE!K2147)), "")&amp;
      "},"&amp;IF(SOURCE!L2147&lt;&gt;"",""&amp;SOURCE!L2147,"")
 )
)
)</f>
        <v>/* 2099 */  { fnXEQMENU,                   8,                           "XEQM08",                                      "XEQM08",                                      (0 &lt;&lt; TAM_MAX_BITS) |     0, CAT_FNCT | SLS_ENABLED   | US_ENABLED  },//JM EXEC</v>
      </c>
    </row>
    <row r="2148" spans="1:1">
      <c r="A2148" s="168" t="str">
        <f>IF(AND(OR(SOURCE!A2148="",ISBLANK(SOURCE!A2148)),SOURCE!B2148&gt;0),IF(ISBLANK(SOURCE!C2148),"",SOURCE!C2148),
IF(SOURCE!B2148&lt;0,VLOOKUP(SOURCE!B2148,lookups!A$1:B$25,2,0),
  IF(ISBLANK(SOURCE!B2148),
    "",
    "/* "&amp;TEXT(SOURCE!B2148,"???0")&amp;" *"&amp;
      SOURCE!C2148&amp;", "&amp; IF(SOURCE!$O$2-LEN(SOURCE!C2148) &gt;= 0, REPT(" ",SOURCE!$O$2-LEN(SOURCE!C2148)), "")&amp;
      SOURCE!D2148&amp;", "&amp; IF(SOURCE!$P$2-LEN(SOURCE!D2148) &gt;= 0, REPT(" ",SOURCE!$P$2-LEN(SOURCE!D2148)), "")&amp;
      SOURCE!E2148&amp;", "&amp; IF(SOURCE!$Q$2-LEN(SOURCE!E2148) &gt;=0, REPT(" ",SOURCE!$Q$2-LEN(SOURCE!E2148)), "")&amp;
      SOURCE!F2148&amp;", "&amp; IF(SOURCE!$R$2-LEN(SOURCE!F2148) &gt;= 0, REPT(" ",SOURCE!$R$2-LEN(SOURCE!F2148)+2), "")&amp;"("&amp;
      SUBSTITUTE(TEXT(SOURCE!G2148,"??0"),"  ","")&amp;" &lt;&lt; TAM_MAX_BITS) |"&amp; IF(SOURCE!$S$2-3 &gt;= 0, REPT(" ",SOURCE!$S$2-5+4+1-1-LEN(SUBSTITUTE(SUBSTITUTE(TEXT(SOURCE!H2148,"????0"),"  ","")," ",""))), "")&amp;
      SUBSTITUTE(SUBSTITUTE(TEXT(SOURCE!H2148,"????0"),"  ","")," ","")&amp;","&amp; IF(SOURCE!$T$2-3 &gt;= 0, REPT(" ",SOURCE!$T$2-3-5), "")&amp;
      SOURCE!I2148&amp;" | "&amp; IF(SOURCE!$U$2-LEN(SOURCE!I2148) &gt;= 0, REPT(" ",SOURCE!$U$2-LEN(SOURCE!I2148)), "")&amp;
      SOURCE!J2148&amp;      IF(SOURCE!$V$2-LEN(SOURCE!J2148) &gt;= 0, REPT(" ",SOURCE!$V$2-LEN(SOURCE!J2148)), "")&amp;
  " | "&amp; SOURCE!K2148&amp;      IF(SOURCE!$X$2-LEN(SOURCE!K2148) &gt;= 0, REPT(" ",SOURCE!$X$2-LEN(SOURCE!K2148)), "")&amp;
      "},"&amp;IF(SOURCE!L2148&lt;&gt;"",""&amp;SOURCE!L2148,"")
 )
)
)</f>
        <v>/* 2100 */  { fnXEQMENU,                   9,                           "XEQM09",                                      "XEQM09",                                      (0 &lt;&lt; TAM_MAX_BITS) |     0, CAT_FNCT | SLS_ENABLED   | US_ENABLED  },//JM EXEC</v>
      </c>
    </row>
    <row r="2149" spans="1:1">
      <c r="A2149" s="168" t="str">
        <f>IF(AND(OR(SOURCE!A2149="",ISBLANK(SOURCE!A2149)),SOURCE!B2149&gt;0),IF(ISBLANK(SOURCE!C2149),"",SOURCE!C2149),
IF(SOURCE!B2149&lt;0,VLOOKUP(SOURCE!B2149,lookups!A$1:B$25,2,0),
  IF(ISBLANK(SOURCE!B2149),
    "",
    "/* "&amp;TEXT(SOURCE!B2149,"???0")&amp;" *"&amp;
      SOURCE!C2149&amp;", "&amp; IF(SOURCE!$O$2-LEN(SOURCE!C2149) &gt;= 0, REPT(" ",SOURCE!$O$2-LEN(SOURCE!C2149)), "")&amp;
      SOURCE!D2149&amp;", "&amp; IF(SOURCE!$P$2-LEN(SOURCE!D2149) &gt;= 0, REPT(" ",SOURCE!$P$2-LEN(SOURCE!D2149)), "")&amp;
      SOURCE!E2149&amp;", "&amp; IF(SOURCE!$Q$2-LEN(SOURCE!E2149) &gt;=0, REPT(" ",SOURCE!$Q$2-LEN(SOURCE!E2149)), "")&amp;
      SOURCE!F2149&amp;", "&amp; IF(SOURCE!$R$2-LEN(SOURCE!F2149) &gt;= 0, REPT(" ",SOURCE!$R$2-LEN(SOURCE!F2149)+2), "")&amp;"("&amp;
      SUBSTITUTE(TEXT(SOURCE!G2149,"??0"),"  ","")&amp;" &lt;&lt; TAM_MAX_BITS) |"&amp; IF(SOURCE!$S$2-3 &gt;= 0, REPT(" ",SOURCE!$S$2-5+4+1-1-LEN(SUBSTITUTE(SUBSTITUTE(TEXT(SOURCE!H2149,"????0"),"  ","")," ",""))), "")&amp;
      SUBSTITUTE(SUBSTITUTE(TEXT(SOURCE!H2149,"????0"),"  ","")," ","")&amp;","&amp; IF(SOURCE!$T$2-3 &gt;= 0, REPT(" ",SOURCE!$T$2-3-5), "")&amp;
      SOURCE!I2149&amp;" | "&amp; IF(SOURCE!$U$2-LEN(SOURCE!I2149) &gt;= 0, REPT(" ",SOURCE!$U$2-LEN(SOURCE!I2149)), "")&amp;
      SOURCE!J2149&amp;      IF(SOURCE!$V$2-LEN(SOURCE!J2149) &gt;= 0, REPT(" ",SOURCE!$V$2-LEN(SOURCE!J2149)), "")&amp;
  " | "&amp; SOURCE!K2149&amp;      IF(SOURCE!$X$2-LEN(SOURCE!K2149) &gt;= 0, REPT(" ",SOURCE!$X$2-LEN(SOURCE!K2149)), "")&amp;
      "},"&amp;IF(SOURCE!L2149&lt;&gt;"",""&amp;SOURCE!L2149,"")
 )
)
)</f>
        <v>/* 2101 */  { fnXEQMENU,                   10,                          "XEQM10",                                      "XEQM10",                                      (0 &lt;&lt; TAM_MAX_BITS) |     0, CAT_FNCT | SLS_ENABLED   | US_ENABLED  },//JM EXEC</v>
      </c>
    </row>
    <row r="2150" spans="1:1">
      <c r="A2150" s="168" t="str">
        <f>IF(AND(OR(SOURCE!A2150="",ISBLANK(SOURCE!A2150)),SOURCE!B2150&gt;0),IF(ISBLANK(SOURCE!C2150),"",SOURCE!C2150),
IF(SOURCE!B2150&lt;0,VLOOKUP(SOURCE!B2150,lookups!A$1:B$25,2,0),
  IF(ISBLANK(SOURCE!B2150),
    "",
    "/* "&amp;TEXT(SOURCE!B2150,"???0")&amp;" *"&amp;
      SOURCE!C2150&amp;", "&amp; IF(SOURCE!$O$2-LEN(SOURCE!C2150) &gt;= 0, REPT(" ",SOURCE!$O$2-LEN(SOURCE!C2150)), "")&amp;
      SOURCE!D2150&amp;", "&amp; IF(SOURCE!$P$2-LEN(SOURCE!D2150) &gt;= 0, REPT(" ",SOURCE!$P$2-LEN(SOURCE!D2150)), "")&amp;
      SOURCE!E2150&amp;", "&amp; IF(SOURCE!$Q$2-LEN(SOURCE!E2150) &gt;=0, REPT(" ",SOURCE!$Q$2-LEN(SOURCE!E2150)), "")&amp;
      SOURCE!F2150&amp;", "&amp; IF(SOURCE!$R$2-LEN(SOURCE!F2150) &gt;= 0, REPT(" ",SOURCE!$R$2-LEN(SOURCE!F2150)+2), "")&amp;"("&amp;
      SUBSTITUTE(TEXT(SOURCE!G2150,"??0"),"  ","")&amp;" &lt;&lt; TAM_MAX_BITS) |"&amp; IF(SOURCE!$S$2-3 &gt;= 0, REPT(" ",SOURCE!$S$2-5+4+1-1-LEN(SUBSTITUTE(SUBSTITUTE(TEXT(SOURCE!H2150,"????0"),"  ","")," ",""))), "")&amp;
      SUBSTITUTE(SUBSTITUTE(TEXT(SOURCE!H2150,"????0"),"  ","")," ","")&amp;","&amp; IF(SOURCE!$T$2-3 &gt;= 0, REPT(" ",SOURCE!$T$2-3-5), "")&amp;
      SOURCE!I2150&amp;" | "&amp; IF(SOURCE!$U$2-LEN(SOURCE!I2150) &gt;= 0, REPT(" ",SOURCE!$U$2-LEN(SOURCE!I2150)), "")&amp;
      SOURCE!J2150&amp;      IF(SOURCE!$V$2-LEN(SOURCE!J2150) &gt;= 0, REPT(" ",SOURCE!$V$2-LEN(SOURCE!J2150)), "")&amp;
  " | "&amp; SOURCE!K2150&amp;      IF(SOURCE!$X$2-LEN(SOURCE!K2150) &gt;= 0, REPT(" ",SOURCE!$X$2-LEN(SOURCE!K2150)), "")&amp;
      "},"&amp;IF(SOURCE!L2150&lt;&gt;"",""&amp;SOURCE!L2150,"")
 )
)
)</f>
        <v>/* 2102 */  { fnXEQMENU,                   11,                          "XEQM11",                                      "XEQM11",                                      (0 &lt;&lt; TAM_MAX_BITS) |     0, CAT_FNCT | SLS_ENABLED   | US_ENABLED  },//JM EXEC</v>
      </c>
    </row>
    <row r="2151" spans="1:1">
      <c r="A2151" s="168" t="str">
        <f>IF(AND(OR(SOURCE!A2151="",ISBLANK(SOURCE!A2151)),SOURCE!B2151&gt;0),IF(ISBLANK(SOURCE!C2151),"",SOURCE!C2151),
IF(SOURCE!B2151&lt;0,VLOOKUP(SOURCE!B2151,lookups!A$1:B$25,2,0),
  IF(ISBLANK(SOURCE!B2151),
    "",
    "/* "&amp;TEXT(SOURCE!B2151,"???0")&amp;" *"&amp;
      SOURCE!C2151&amp;", "&amp; IF(SOURCE!$O$2-LEN(SOURCE!C2151) &gt;= 0, REPT(" ",SOURCE!$O$2-LEN(SOURCE!C2151)), "")&amp;
      SOURCE!D2151&amp;", "&amp; IF(SOURCE!$P$2-LEN(SOURCE!D2151) &gt;= 0, REPT(" ",SOURCE!$P$2-LEN(SOURCE!D2151)), "")&amp;
      SOURCE!E2151&amp;", "&amp; IF(SOURCE!$Q$2-LEN(SOURCE!E2151) &gt;=0, REPT(" ",SOURCE!$Q$2-LEN(SOURCE!E2151)), "")&amp;
      SOURCE!F2151&amp;", "&amp; IF(SOURCE!$R$2-LEN(SOURCE!F2151) &gt;= 0, REPT(" ",SOURCE!$R$2-LEN(SOURCE!F2151)+2), "")&amp;"("&amp;
      SUBSTITUTE(TEXT(SOURCE!G2151,"??0"),"  ","")&amp;" &lt;&lt; TAM_MAX_BITS) |"&amp; IF(SOURCE!$S$2-3 &gt;= 0, REPT(" ",SOURCE!$S$2-5+4+1-1-LEN(SUBSTITUTE(SUBSTITUTE(TEXT(SOURCE!H2151,"????0"),"  ","")," ",""))), "")&amp;
      SUBSTITUTE(SUBSTITUTE(TEXT(SOURCE!H2151,"????0"),"  ","")," ","")&amp;","&amp; IF(SOURCE!$T$2-3 &gt;= 0, REPT(" ",SOURCE!$T$2-3-5), "")&amp;
      SOURCE!I2151&amp;" | "&amp; IF(SOURCE!$U$2-LEN(SOURCE!I2151) &gt;= 0, REPT(" ",SOURCE!$U$2-LEN(SOURCE!I2151)), "")&amp;
      SOURCE!J2151&amp;      IF(SOURCE!$V$2-LEN(SOURCE!J2151) &gt;= 0, REPT(" ",SOURCE!$V$2-LEN(SOURCE!J2151)), "")&amp;
  " | "&amp; SOURCE!K2151&amp;      IF(SOURCE!$X$2-LEN(SOURCE!K2151) &gt;= 0, REPT(" ",SOURCE!$X$2-LEN(SOURCE!K2151)), "")&amp;
      "},"&amp;IF(SOURCE!L2151&lt;&gt;"",""&amp;SOURCE!L2151,"")
 )
)
)</f>
        <v>/* 2103 */  { fnXEQMENU,                   12,                          "XEQM12",                                      "XEQM12",                                      (0 &lt;&lt; TAM_MAX_BITS) |     0, CAT_FNCT | SLS_ENABLED   | US_ENABLED  },//JM EXEC</v>
      </c>
    </row>
    <row r="2152" spans="1:1">
      <c r="A2152" s="168" t="str">
        <f>IF(AND(OR(SOURCE!A2152="",ISBLANK(SOURCE!A2152)),SOURCE!B2152&gt;0),IF(ISBLANK(SOURCE!C2152),"",SOURCE!C2152),
IF(SOURCE!B2152&lt;0,VLOOKUP(SOURCE!B2152,lookups!A$1:B$25,2,0),
  IF(ISBLANK(SOURCE!B2152),
    "",
    "/* "&amp;TEXT(SOURCE!B2152,"???0")&amp;" *"&amp;
      SOURCE!C2152&amp;", "&amp; IF(SOURCE!$O$2-LEN(SOURCE!C2152) &gt;= 0, REPT(" ",SOURCE!$O$2-LEN(SOURCE!C2152)), "")&amp;
      SOURCE!D2152&amp;", "&amp; IF(SOURCE!$P$2-LEN(SOURCE!D2152) &gt;= 0, REPT(" ",SOURCE!$P$2-LEN(SOURCE!D2152)), "")&amp;
      SOURCE!E2152&amp;", "&amp; IF(SOURCE!$Q$2-LEN(SOURCE!E2152) &gt;=0, REPT(" ",SOURCE!$Q$2-LEN(SOURCE!E2152)), "")&amp;
      SOURCE!F2152&amp;", "&amp; IF(SOURCE!$R$2-LEN(SOURCE!F2152) &gt;= 0, REPT(" ",SOURCE!$R$2-LEN(SOURCE!F2152)+2), "")&amp;"("&amp;
      SUBSTITUTE(TEXT(SOURCE!G2152,"??0"),"  ","")&amp;" &lt;&lt; TAM_MAX_BITS) |"&amp; IF(SOURCE!$S$2-3 &gt;= 0, REPT(" ",SOURCE!$S$2-5+4+1-1-LEN(SUBSTITUTE(SUBSTITUTE(TEXT(SOURCE!H2152,"????0"),"  ","")," ",""))), "")&amp;
      SUBSTITUTE(SUBSTITUTE(TEXT(SOURCE!H2152,"????0"),"  ","")," ","")&amp;","&amp; IF(SOURCE!$T$2-3 &gt;= 0, REPT(" ",SOURCE!$T$2-3-5), "")&amp;
      SOURCE!I2152&amp;" | "&amp; IF(SOURCE!$U$2-LEN(SOURCE!I2152) &gt;= 0, REPT(" ",SOURCE!$U$2-LEN(SOURCE!I2152)), "")&amp;
      SOURCE!J2152&amp;      IF(SOURCE!$V$2-LEN(SOURCE!J2152) &gt;= 0, REPT(" ",SOURCE!$V$2-LEN(SOURCE!J2152)), "")&amp;
  " | "&amp; SOURCE!K2152&amp;      IF(SOURCE!$X$2-LEN(SOURCE!K2152) &gt;= 0, REPT(" ",SOURCE!$X$2-LEN(SOURCE!K2152)), "")&amp;
      "},"&amp;IF(SOURCE!L2152&lt;&gt;"",""&amp;SOURCE!L2152,"")
 )
)
)</f>
        <v>/* 2104 */  { fnXEQMENU,                   13,                          "XEQM13",                                      "XEQM13",                                      (0 &lt;&lt; TAM_MAX_BITS) |     0, CAT_FNCT | SLS_ENABLED   | US_ENABLED  },//JM EXEC</v>
      </c>
    </row>
    <row r="2153" spans="1:1">
      <c r="A2153" s="168" t="str">
        <f>IF(AND(OR(SOURCE!A2153="",ISBLANK(SOURCE!A2153)),SOURCE!B2153&gt;0),IF(ISBLANK(SOURCE!C2153),"",SOURCE!C2153),
IF(SOURCE!B2153&lt;0,VLOOKUP(SOURCE!B2153,lookups!A$1:B$25,2,0),
  IF(ISBLANK(SOURCE!B2153),
    "",
    "/* "&amp;TEXT(SOURCE!B2153,"???0")&amp;" *"&amp;
      SOURCE!C2153&amp;", "&amp; IF(SOURCE!$O$2-LEN(SOURCE!C2153) &gt;= 0, REPT(" ",SOURCE!$O$2-LEN(SOURCE!C2153)), "")&amp;
      SOURCE!D2153&amp;", "&amp; IF(SOURCE!$P$2-LEN(SOURCE!D2153) &gt;= 0, REPT(" ",SOURCE!$P$2-LEN(SOURCE!D2153)), "")&amp;
      SOURCE!E2153&amp;", "&amp; IF(SOURCE!$Q$2-LEN(SOURCE!E2153) &gt;=0, REPT(" ",SOURCE!$Q$2-LEN(SOURCE!E2153)), "")&amp;
      SOURCE!F2153&amp;", "&amp; IF(SOURCE!$R$2-LEN(SOURCE!F2153) &gt;= 0, REPT(" ",SOURCE!$R$2-LEN(SOURCE!F2153)+2), "")&amp;"("&amp;
      SUBSTITUTE(TEXT(SOURCE!G2153,"??0"),"  ","")&amp;" &lt;&lt; TAM_MAX_BITS) |"&amp; IF(SOURCE!$S$2-3 &gt;= 0, REPT(" ",SOURCE!$S$2-5+4+1-1-LEN(SUBSTITUTE(SUBSTITUTE(TEXT(SOURCE!H2153,"????0"),"  ","")," ",""))), "")&amp;
      SUBSTITUTE(SUBSTITUTE(TEXT(SOURCE!H2153,"????0"),"  ","")," ","")&amp;","&amp; IF(SOURCE!$T$2-3 &gt;= 0, REPT(" ",SOURCE!$T$2-3-5), "")&amp;
      SOURCE!I2153&amp;" | "&amp; IF(SOURCE!$U$2-LEN(SOURCE!I2153) &gt;= 0, REPT(" ",SOURCE!$U$2-LEN(SOURCE!I2153)), "")&amp;
      SOURCE!J2153&amp;      IF(SOURCE!$V$2-LEN(SOURCE!J2153) &gt;= 0, REPT(" ",SOURCE!$V$2-LEN(SOURCE!J2153)), "")&amp;
  " | "&amp; SOURCE!K2153&amp;      IF(SOURCE!$X$2-LEN(SOURCE!K2153) &gt;= 0, REPT(" ",SOURCE!$X$2-LEN(SOURCE!K2153)), "")&amp;
      "},"&amp;IF(SOURCE!L2153&lt;&gt;"",""&amp;SOURCE!L2153,"")
 )
)
)</f>
        <v>/* 2105 */  { fnXEQMENU,                   14,                          "XEQM14",                                      "XEQM14",                                      (0 &lt;&lt; TAM_MAX_BITS) |     0, CAT_FNCT | SLS_ENABLED   | US_ENABLED  },//JM EXEC</v>
      </c>
    </row>
    <row r="2154" spans="1:1">
      <c r="A2154" s="168" t="str">
        <f>IF(AND(OR(SOURCE!A2154="",ISBLANK(SOURCE!A2154)),SOURCE!B2154&gt;0),IF(ISBLANK(SOURCE!C2154),"",SOURCE!C2154),
IF(SOURCE!B2154&lt;0,VLOOKUP(SOURCE!B2154,lookups!A$1:B$25,2,0),
  IF(ISBLANK(SOURCE!B2154),
    "",
    "/* "&amp;TEXT(SOURCE!B2154,"???0")&amp;" *"&amp;
      SOURCE!C2154&amp;", "&amp; IF(SOURCE!$O$2-LEN(SOURCE!C2154) &gt;= 0, REPT(" ",SOURCE!$O$2-LEN(SOURCE!C2154)), "")&amp;
      SOURCE!D2154&amp;", "&amp; IF(SOURCE!$P$2-LEN(SOURCE!D2154) &gt;= 0, REPT(" ",SOURCE!$P$2-LEN(SOURCE!D2154)), "")&amp;
      SOURCE!E2154&amp;", "&amp; IF(SOURCE!$Q$2-LEN(SOURCE!E2154) &gt;=0, REPT(" ",SOURCE!$Q$2-LEN(SOURCE!E2154)), "")&amp;
      SOURCE!F2154&amp;", "&amp; IF(SOURCE!$R$2-LEN(SOURCE!F2154) &gt;= 0, REPT(" ",SOURCE!$R$2-LEN(SOURCE!F2154)+2), "")&amp;"("&amp;
      SUBSTITUTE(TEXT(SOURCE!G2154,"??0"),"  ","")&amp;" &lt;&lt; TAM_MAX_BITS) |"&amp; IF(SOURCE!$S$2-3 &gt;= 0, REPT(" ",SOURCE!$S$2-5+4+1-1-LEN(SUBSTITUTE(SUBSTITUTE(TEXT(SOURCE!H2154,"????0"),"  ","")," ",""))), "")&amp;
      SUBSTITUTE(SUBSTITUTE(TEXT(SOURCE!H2154,"????0"),"  ","")," ","")&amp;","&amp; IF(SOURCE!$T$2-3 &gt;= 0, REPT(" ",SOURCE!$T$2-3-5), "")&amp;
      SOURCE!I2154&amp;" | "&amp; IF(SOURCE!$U$2-LEN(SOURCE!I2154) &gt;= 0, REPT(" ",SOURCE!$U$2-LEN(SOURCE!I2154)), "")&amp;
      SOURCE!J2154&amp;      IF(SOURCE!$V$2-LEN(SOURCE!J2154) &gt;= 0, REPT(" ",SOURCE!$V$2-LEN(SOURCE!J2154)), "")&amp;
  " | "&amp; SOURCE!K2154&amp;      IF(SOURCE!$X$2-LEN(SOURCE!K2154) &gt;= 0, REPT(" ",SOURCE!$X$2-LEN(SOURCE!K2154)), "")&amp;
      "},"&amp;IF(SOURCE!L2154&lt;&gt;"",""&amp;SOURCE!L2154,"")
 )
)
)</f>
        <v>/* 2106 */  { fnXEQMENU,                   15,                          "XEQM15",                                      "XEQM15",                                      (0 &lt;&lt; TAM_MAX_BITS) |     0, CAT_FNCT | SLS_ENABLED   | US_ENABLED  },//JM EXEC</v>
      </c>
    </row>
    <row r="2155" spans="1:1">
      <c r="A2155" s="168" t="str">
        <f>IF(AND(OR(SOURCE!A2155="",ISBLANK(SOURCE!A2155)),SOURCE!B2155&gt;0),IF(ISBLANK(SOURCE!C2155),"",SOURCE!C2155),
IF(SOURCE!B2155&lt;0,VLOOKUP(SOURCE!B2155,lookups!A$1:B$25,2,0),
  IF(ISBLANK(SOURCE!B2155),
    "",
    "/* "&amp;TEXT(SOURCE!B2155,"???0")&amp;" *"&amp;
      SOURCE!C2155&amp;", "&amp; IF(SOURCE!$O$2-LEN(SOURCE!C2155) &gt;= 0, REPT(" ",SOURCE!$O$2-LEN(SOURCE!C2155)), "")&amp;
      SOURCE!D2155&amp;", "&amp; IF(SOURCE!$P$2-LEN(SOURCE!D2155) &gt;= 0, REPT(" ",SOURCE!$P$2-LEN(SOURCE!D2155)), "")&amp;
      SOURCE!E2155&amp;", "&amp; IF(SOURCE!$Q$2-LEN(SOURCE!E2155) &gt;=0, REPT(" ",SOURCE!$Q$2-LEN(SOURCE!E2155)), "")&amp;
      SOURCE!F2155&amp;", "&amp; IF(SOURCE!$R$2-LEN(SOURCE!F2155) &gt;= 0, REPT(" ",SOURCE!$R$2-LEN(SOURCE!F2155)+2), "")&amp;"("&amp;
      SUBSTITUTE(TEXT(SOURCE!G2155,"??0"),"  ","")&amp;" &lt;&lt; TAM_MAX_BITS) |"&amp; IF(SOURCE!$S$2-3 &gt;= 0, REPT(" ",SOURCE!$S$2-5+4+1-1-LEN(SUBSTITUTE(SUBSTITUTE(TEXT(SOURCE!H2155,"????0"),"  ","")," ",""))), "")&amp;
      SUBSTITUTE(SUBSTITUTE(TEXT(SOURCE!H2155,"????0"),"  ","")," ","")&amp;","&amp; IF(SOURCE!$T$2-3 &gt;= 0, REPT(" ",SOURCE!$T$2-3-5), "")&amp;
      SOURCE!I2155&amp;" | "&amp; IF(SOURCE!$U$2-LEN(SOURCE!I2155) &gt;= 0, REPT(" ",SOURCE!$U$2-LEN(SOURCE!I2155)), "")&amp;
      SOURCE!J2155&amp;      IF(SOURCE!$V$2-LEN(SOURCE!J2155) &gt;= 0, REPT(" ",SOURCE!$V$2-LEN(SOURCE!J2155)), "")&amp;
  " | "&amp; SOURCE!K2155&amp;      IF(SOURCE!$X$2-LEN(SOURCE!K2155) &gt;= 0, REPT(" ",SOURCE!$X$2-LEN(SOURCE!K2155)), "")&amp;
      "},"&amp;IF(SOURCE!L2155&lt;&gt;"",""&amp;SOURCE!L2155,"")
 )
)
)</f>
        <v>/* 2107 */  { fnXEQMENU,                   16,                          "XEQM16",                                      "XEQM16",                                      (0 &lt;&lt; TAM_MAX_BITS) |     0, CAT_FNCT | SLS_ENABLED   | US_ENABLED  },//JM EXEC</v>
      </c>
    </row>
    <row r="2156" spans="1:1">
      <c r="A2156" s="168" t="str">
        <f>IF(AND(OR(SOURCE!A2156="",ISBLANK(SOURCE!A2156)),SOURCE!B2156&gt;0),IF(ISBLANK(SOURCE!C2156),"",SOURCE!C2156),
IF(SOURCE!B2156&lt;0,VLOOKUP(SOURCE!B2156,lookups!A$1:B$25,2,0),
  IF(ISBLANK(SOURCE!B2156),
    "",
    "/* "&amp;TEXT(SOURCE!B2156,"???0")&amp;" *"&amp;
      SOURCE!C2156&amp;", "&amp; IF(SOURCE!$O$2-LEN(SOURCE!C2156) &gt;= 0, REPT(" ",SOURCE!$O$2-LEN(SOURCE!C2156)), "")&amp;
      SOURCE!D2156&amp;", "&amp; IF(SOURCE!$P$2-LEN(SOURCE!D2156) &gt;= 0, REPT(" ",SOURCE!$P$2-LEN(SOURCE!D2156)), "")&amp;
      SOURCE!E2156&amp;", "&amp; IF(SOURCE!$Q$2-LEN(SOURCE!E2156) &gt;=0, REPT(" ",SOURCE!$Q$2-LEN(SOURCE!E2156)), "")&amp;
      SOURCE!F2156&amp;", "&amp; IF(SOURCE!$R$2-LEN(SOURCE!F2156) &gt;= 0, REPT(" ",SOURCE!$R$2-LEN(SOURCE!F2156)+2), "")&amp;"("&amp;
      SUBSTITUTE(TEXT(SOURCE!G2156,"??0"),"  ","")&amp;" &lt;&lt; TAM_MAX_BITS) |"&amp; IF(SOURCE!$S$2-3 &gt;= 0, REPT(" ",SOURCE!$S$2-5+4+1-1-LEN(SUBSTITUTE(SUBSTITUTE(TEXT(SOURCE!H2156,"????0"),"  ","")," ",""))), "")&amp;
      SUBSTITUTE(SUBSTITUTE(TEXT(SOURCE!H2156,"????0"),"  ","")," ","")&amp;","&amp; IF(SOURCE!$T$2-3 &gt;= 0, REPT(" ",SOURCE!$T$2-3-5), "")&amp;
      SOURCE!I2156&amp;" | "&amp; IF(SOURCE!$U$2-LEN(SOURCE!I2156) &gt;= 0, REPT(" ",SOURCE!$U$2-LEN(SOURCE!I2156)), "")&amp;
      SOURCE!J2156&amp;      IF(SOURCE!$V$2-LEN(SOURCE!J2156) &gt;= 0, REPT(" ",SOURCE!$V$2-LEN(SOURCE!J2156)), "")&amp;
  " | "&amp; SOURCE!K2156&amp;      IF(SOURCE!$X$2-LEN(SOURCE!K2156) &gt;= 0, REPT(" ",SOURCE!$X$2-LEN(SOURCE!K2156)), "")&amp;
      "},"&amp;IF(SOURCE!L2156&lt;&gt;"",""&amp;SOURCE!L2156,"")
 )
)
)</f>
        <v>/* 2108 */  { fnXEQMENU,                   17,                          "XEQM17",                                      "XEQM17",                                      (0 &lt;&lt; TAM_MAX_BITS) |     0, CAT_FNCT | SLS_ENABLED   | US_ENABLED  },//JM EXEC</v>
      </c>
    </row>
    <row r="2157" spans="1:1">
      <c r="A2157" s="168" t="str">
        <f>IF(AND(OR(SOURCE!A2157="",ISBLANK(SOURCE!A2157)),SOURCE!B2157&gt;0),IF(ISBLANK(SOURCE!C2157),"",SOURCE!C2157),
IF(SOURCE!B2157&lt;0,VLOOKUP(SOURCE!B2157,lookups!A$1:B$25,2,0),
  IF(ISBLANK(SOURCE!B2157),
    "",
    "/* "&amp;TEXT(SOURCE!B2157,"???0")&amp;" *"&amp;
      SOURCE!C2157&amp;", "&amp; IF(SOURCE!$O$2-LEN(SOURCE!C2157) &gt;= 0, REPT(" ",SOURCE!$O$2-LEN(SOURCE!C2157)), "")&amp;
      SOURCE!D2157&amp;", "&amp; IF(SOURCE!$P$2-LEN(SOURCE!D2157) &gt;= 0, REPT(" ",SOURCE!$P$2-LEN(SOURCE!D2157)), "")&amp;
      SOURCE!E2157&amp;", "&amp; IF(SOURCE!$Q$2-LEN(SOURCE!E2157) &gt;=0, REPT(" ",SOURCE!$Q$2-LEN(SOURCE!E2157)), "")&amp;
      SOURCE!F2157&amp;", "&amp; IF(SOURCE!$R$2-LEN(SOURCE!F2157) &gt;= 0, REPT(" ",SOURCE!$R$2-LEN(SOURCE!F2157)+2), "")&amp;"("&amp;
      SUBSTITUTE(TEXT(SOURCE!G2157,"??0"),"  ","")&amp;" &lt;&lt; TAM_MAX_BITS) |"&amp; IF(SOURCE!$S$2-3 &gt;= 0, REPT(" ",SOURCE!$S$2-5+4+1-1-LEN(SUBSTITUTE(SUBSTITUTE(TEXT(SOURCE!H2157,"????0"),"  ","")," ",""))), "")&amp;
      SUBSTITUTE(SUBSTITUTE(TEXT(SOURCE!H2157,"????0"),"  ","")," ","")&amp;","&amp; IF(SOURCE!$T$2-3 &gt;= 0, REPT(" ",SOURCE!$T$2-3-5), "")&amp;
      SOURCE!I2157&amp;" | "&amp; IF(SOURCE!$U$2-LEN(SOURCE!I2157) &gt;= 0, REPT(" ",SOURCE!$U$2-LEN(SOURCE!I2157)), "")&amp;
      SOURCE!J2157&amp;      IF(SOURCE!$V$2-LEN(SOURCE!J2157) &gt;= 0, REPT(" ",SOURCE!$V$2-LEN(SOURCE!J2157)), "")&amp;
  " | "&amp; SOURCE!K2157&amp;      IF(SOURCE!$X$2-LEN(SOURCE!K2157) &gt;= 0, REPT(" ",SOURCE!$X$2-LEN(SOURCE!K2157)), "")&amp;
      "},"&amp;IF(SOURCE!L2157&lt;&gt;"",""&amp;SOURCE!L2157,"")
 )
)
)</f>
        <v>/* 2109 */  { fnXEQMENU,                   18,                          "XEQM18",                                      "XEQM18",                                      (0 &lt;&lt; TAM_MAX_BITS) |     0, CAT_FNCT | SLS_ENABLED   | US_ENABLED  },//JM EXEC</v>
      </c>
    </row>
    <row r="2158" spans="1:1">
      <c r="A2158" s="168" t="str">
        <f>IF(AND(OR(SOURCE!A2158="",ISBLANK(SOURCE!A2158)),SOURCE!B2158&gt;0),IF(ISBLANK(SOURCE!C2158),"",SOURCE!C2158),
IF(SOURCE!B2158&lt;0,VLOOKUP(SOURCE!B2158,lookups!A$1:B$25,2,0),
  IF(ISBLANK(SOURCE!B2158),
    "",
    "/* "&amp;TEXT(SOURCE!B2158,"???0")&amp;" *"&amp;
      SOURCE!C2158&amp;", "&amp; IF(SOURCE!$O$2-LEN(SOURCE!C2158) &gt;= 0, REPT(" ",SOURCE!$O$2-LEN(SOURCE!C2158)), "")&amp;
      SOURCE!D2158&amp;", "&amp; IF(SOURCE!$P$2-LEN(SOURCE!D2158) &gt;= 0, REPT(" ",SOURCE!$P$2-LEN(SOURCE!D2158)), "")&amp;
      SOURCE!E2158&amp;", "&amp; IF(SOURCE!$Q$2-LEN(SOURCE!E2158) &gt;=0, REPT(" ",SOURCE!$Q$2-LEN(SOURCE!E2158)), "")&amp;
      SOURCE!F2158&amp;", "&amp; IF(SOURCE!$R$2-LEN(SOURCE!F2158) &gt;= 0, REPT(" ",SOURCE!$R$2-LEN(SOURCE!F2158)+2), "")&amp;"("&amp;
      SUBSTITUTE(TEXT(SOURCE!G2158,"??0"),"  ","")&amp;" &lt;&lt; TAM_MAX_BITS) |"&amp; IF(SOURCE!$S$2-3 &gt;= 0, REPT(" ",SOURCE!$S$2-5+4+1-1-LEN(SUBSTITUTE(SUBSTITUTE(TEXT(SOURCE!H2158,"????0"),"  ","")," ",""))), "")&amp;
      SUBSTITUTE(SUBSTITUTE(TEXT(SOURCE!H2158,"????0"),"  ","")," ","")&amp;","&amp; IF(SOURCE!$T$2-3 &gt;= 0, REPT(" ",SOURCE!$T$2-3-5), "")&amp;
      SOURCE!I2158&amp;" | "&amp; IF(SOURCE!$U$2-LEN(SOURCE!I2158) &gt;= 0, REPT(" ",SOURCE!$U$2-LEN(SOURCE!I2158)), "")&amp;
      SOURCE!J2158&amp;      IF(SOURCE!$V$2-LEN(SOURCE!J2158) &gt;= 0, REPT(" ",SOURCE!$V$2-LEN(SOURCE!J2158)), "")&amp;
  " | "&amp; SOURCE!K2158&amp;      IF(SOURCE!$X$2-LEN(SOURCE!K2158) &gt;= 0, REPT(" ",SOURCE!$X$2-LEN(SOURCE!K2158)), "")&amp;
      "},"&amp;IF(SOURCE!L2158&lt;&gt;"",""&amp;SOURCE!L2158,"")
 )
)
)</f>
        <v>/* 2110 */  { fnXEQMSAVE,                  TM_VALUE,                    "X.SAVE",                                      "X.SAVE",                                      (1 &lt;&lt; TAM_MAX_BITS) |    18, CAT_NONE | SLS_ENABLED   | US_UNCHANGED},</v>
      </c>
    </row>
    <row r="2159" spans="1:1">
      <c r="A2159" s="168" t="str">
        <f>IF(AND(OR(SOURCE!A2159="",ISBLANK(SOURCE!A2159)),SOURCE!B2159&gt;0),IF(ISBLANK(SOURCE!C2159),"",SOURCE!C2159),
IF(SOURCE!B2159&lt;0,VLOOKUP(SOURCE!B2159,lookups!A$1:B$25,2,0),
  IF(ISBLANK(SOURCE!B2159),
    "",
    "/* "&amp;TEXT(SOURCE!B2159,"???0")&amp;" *"&amp;
      SOURCE!C2159&amp;", "&amp; IF(SOURCE!$O$2-LEN(SOURCE!C2159) &gt;= 0, REPT(" ",SOURCE!$O$2-LEN(SOURCE!C2159)), "")&amp;
      SOURCE!D2159&amp;", "&amp; IF(SOURCE!$P$2-LEN(SOURCE!D2159) &gt;= 0, REPT(" ",SOURCE!$P$2-LEN(SOURCE!D2159)), "")&amp;
      SOURCE!E2159&amp;", "&amp; IF(SOURCE!$Q$2-LEN(SOURCE!E2159) &gt;=0, REPT(" ",SOURCE!$Q$2-LEN(SOURCE!E2159)), "")&amp;
      SOURCE!F2159&amp;", "&amp; IF(SOURCE!$R$2-LEN(SOURCE!F2159) &gt;= 0, REPT(" ",SOURCE!$R$2-LEN(SOURCE!F2159)+2), "")&amp;"("&amp;
      SUBSTITUTE(TEXT(SOURCE!G2159,"??0"),"  ","")&amp;" &lt;&lt; TAM_MAX_BITS) |"&amp; IF(SOURCE!$S$2-3 &gt;= 0, REPT(" ",SOURCE!$S$2-5+4+1-1-LEN(SUBSTITUTE(SUBSTITUTE(TEXT(SOURCE!H2159,"????0"),"  ","")," ",""))), "")&amp;
      SUBSTITUTE(SUBSTITUTE(TEXT(SOURCE!H2159,"????0"),"  ","")," ","")&amp;","&amp; IF(SOURCE!$T$2-3 &gt;= 0, REPT(" ",SOURCE!$T$2-3-5), "")&amp;
      SOURCE!I2159&amp;" | "&amp; IF(SOURCE!$U$2-LEN(SOURCE!I2159) &gt;= 0, REPT(" ",SOURCE!$U$2-LEN(SOURCE!I2159)), "")&amp;
      SOURCE!J2159&amp;      IF(SOURCE!$V$2-LEN(SOURCE!J2159) &gt;= 0, REPT(" ",SOURCE!$V$2-LEN(SOURCE!J2159)), "")&amp;
  " | "&amp; SOURCE!K2159&amp;      IF(SOURCE!$X$2-LEN(SOURCE!K2159) &gt;= 0, REPT(" ",SOURCE!$X$2-LEN(SOURCE!K2159)), "")&amp;
      "},"&amp;IF(SOURCE!L2159&lt;&gt;"",""&amp;SOURCE!L2159,"")
 )
)
)</f>
        <v>/* 2111 */  { fnXEQMLOAD,                  TM_VALUE,                    "X.LOAD",                                      "X.LOAD",                                      (1 &lt;&lt; TAM_MAX_BITS) |    18, CAT_NONE | SLS_ENABLED   | US_ENABLED  },</v>
      </c>
    </row>
    <row r="2160" spans="1:1">
      <c r="A2160" s="168" t="str">
        <f>IF(AND(OR(SOURCE!A2160="",ISBLANK(SOURCE!A2160)),SOURCE!B2160&gt;0),IF(ISBLANK(SOURCE!C2160),"",SOURCE!C2160),
IF(SOURCE!B2160&lt;0,VLOOKUP(SOURCE!B2160,lookups!A$1:B$25,2,0),
  IF(ISBLANK(SOURCE!B2160),
    "",
    "/* "&amp;TEXT(SOURCE!B2160,"???0")&amp;" *"&amp;
      SOURCE!C2160&amp;", "&amp; IF(SOURCE!$O$2-LEN(SOURCE!C2160) &gt;= 0, REPT(" ",SOURCE!$O$2-LEN(SOURCE!C2160)), "")&amp;
      SOURCE!D2160&amp;", "&amp; IF(SOURCE!$P$2-LEN(SOURCE!D2160) &gt;= 0, REPT(" ",SOURCE!$P$2-LEN(SOURCE!D2160)), "")&amp;
      SOURCE!E2160&amp;", "&amp; IF(SOURCE!$Q$2-LEN(SOURCE!E2160) &gt;=0, REPT(" ",SOURCE!$Q$2-LEN(SOURCE!E2160)), "")&amp;
      SOURCE!F2160&amp;", "&amp; IF(SOURCE!$R$2-LEN(SOURCE!F2160) &gt;= 0, REPT(" ",SOURCE!$R$2-LEN(SOURCE!F2160)+2), "")&amp;"("&amp;
      SUBSTITUTE(TEXT(SOURCE!G2160,"??0"),"  ","")&amp;" &lt;&lt; TAM_MAX_BITS) |"&amp; IF(SOURCE!$S$2-3 &gt;= 0, REPT(" ",SOURCE!$S$2-5+4+1-1-LEN(SUBSTITUTE(SUBSTITUTE(TEXT(SOURCE!H2160,"????0"),"  ","")," ",""))), "")&amp;
      SUBSTITUTE(SUBSTITUTE(TEXT(SOURCE!H2160,"????0"),"  ","")," ","")&amp;","&amp; IF(SOURCE!$T$2-3 &gt;= 0, REPT(" ",SOURCE!$T$2-3-5), "")&amp;
      SOURCE!I2160&amp;" | "&amp; IF(SOURCE!$U$2-LEN(SOURCE!I2160) &gt;= 0, REPT(" ",SOURCE!$U$2-LEN(SOURCE!I2160)), "")&amp;
      SOURCE!J2160&amp;      IF(SOURCE!$V$2-LEN(SOURCE!J2160) &gt;= 0, REPT(" ",SOURCE!$V$2-LEN(SOURCE!J2160)), "")&amp;
  " | "&amp; SOURCE!K2160&amp;      IF(SOURCE!$X$2-LEN(SOURCE!K2160) &gt;= 0, REPT(" ",SOURCE!$X$2-LEN(SOURCE!K2160)), "")&amp;
      "},"&amp;IF(SOURCE!L2160&lt;&gt;"",""&amp;SOURCE!L2160,"")
 )
)
)</f>
        <v>/* 2112 */  { fnFb,                        0,                           "FB00",                                        "FB00",                                        (0 &lt;&lt; TAM_MAX_BITS) |     0, CAT_NONE | SLS_ENABLED   | US_ENABLED  },//JM SHOI</v>
      </c>
    </row>
    <row r="2161" spans="1:1">
      <c r="A2161" s="168" t="str">
        <f>IF(AND(OR(SOURCE!A2161="",ISBLANK(SOURCE!A2161)),SOURCE!B2161&gt;0),IF(ISBLANK(SOURCE!C2161),"",SOURCE!C2161),
IF(SOURCE!B2161&lt;0,VLOOKUP(SOURCE!B2161,lookups!A$1:B$25,2,0),
  IF(ISBLANK(SOURCE!B2161),
    "",
    "/* "&amp;TEXT(SOURCE!B2161,"???0")&amp;" *"&amp;
      SOURCE!C2161&amp;", "&amp; IF(SOURCE!$O$2-LEN(SOURCE!C2161) &gt;= 0, REPT(" ",SOURCE!$O$2-LEN(SOURCE!C2161)), "")&amp;
      SOURCE!D2161&amp;", "&amp; IF(SOURCE!$P$2-LEN(SOURCE!D2161) &gt;= 0, REPT(" ",SOURCE!$P$2-LEN(SOURCE!D2161)), "")&amp;
      SOURCE!E2161&amp;", "&amp; IF(SOURCE!$Q$2-LEN(SOURCE!E2161) &gt;=0, REPT(" ",SOURCE!$Q$2-LEN(SOURCE!E2161)), "")&amp;
      SOURCE!F2161&amp;", "&amp; IF(SOURCE!$R$2-LEN(SOURCE!F2161) &gt;= 0, REPT(" ",SOURCE!$R$2-LEN(SOURCE!F2161)+2), "")&amp;"("&amp;
      SUBSTITUTE(TEXT(SOURCE!G2161,"??0"),"  ","")&amp;" &lt;&lt; TAM_MAX_BITS) |"&amp; IF(SOURCE!$S$2-3 &gt;= 0, REPT(" ",SOURCE!$S$2-5+4+1-1-LEN(SUBSTITUTE(SUBSTITUTE(TEXT(SOURCE!H2161,"????0"),"  ","")," ",""))), "")&amp;
      SUBSTITUTE(SUBSTITUTE(TEXT(SOURCE!H2161,"????0"),"  ","")," ","")&amp;","&amp; IF(SOURCE!$T$2-3 &gt;= 0, REPT(" ",SOURCE!$T$2-3-5), "")&amp;
      SOURCE!I2161&amp;" | "&amp; IF(SOURCE!$U$2-LEN(SOURCE!I2161) &gt;= 0, REPT(" ",SOURCE!$U$2-LEN(SOURCE!I2161)), "")&amp;
      SOURCE!J2161&amp;      IF(SOURCE!$V$2-LEN(SOURCE!J2161) &gt;= 0, REPT(" ",SOURCE!$V$2-LEN(SOURCE!J2161)), "")&amp;
  " | "&amp; SOURCE!K2161&amp;      IF(SOURCE!$X$2-LEN(SOURCE!K2161) &gt;= 0, REPT(" ",SOURCE!$X$2-LEN(SOURCE!K2161)), "")&amp;
      "},"&amp;IF(SOURCE!L2161&lt;&gt;"",""&amp;SOURCE!L2161,"")
 )
)
)</f>
        <v>/* 2113 */  { fnFb,                        1,                           "FB01",                                        "FB01",                                        (0 &lt;&lt; TAM_MAX_BITS) |     0, CAT_NONE | SLS_ENABLED   | US_ENABLED  },//JM SHOI</v>
      </c>
    </row>
    <row r="2162" spans="1:1">
      <c r="A2162" s="168" t="str">
        <f>IF(AND(OR(SOURCE!A2162="",ISBLANK(SOURCE!A2162)),SOURCE!B2162&gt;0),IF(ISBLANK(SOURCE!C2162),"",SOURCE!C2162),
IF(SOURCE!B2162&lt;0,VLOOKUP(SOURCE!B2162,lookups!A$1:B$25,2,0),
  IF(ISBLANK(SOURCE!B2162),
    "",
    "/* "&amp;TEXT(SOURCE!B2162,"???0")&amp;" *"&amp;
      SOURCE!C2162&amp;", "&amp; IF(SOURCE!$O$2-LEN(SOURCE!C2162) &gt;= 0, REPT(" ",SOURCE!$O$2-LEN(SOURCE!C2162)), "")&amp;
      SOURCE!D2162&amp;", "&amp; IF(SOURCE!$P$2-LEN(SOURCE!D2162) &gt;= 0, REPT(" ",SOURCE!$P$2-LEN(SOURCE!D2162)), "")&amp;
      SOURCE!E2162&amp;", "&amp; IF(SOURCE!$Q$2-LEN(SOURCE!E2162) &gt;=0, REPT(" ",SOURCE!$Q$2-LEN(SOURCE!E2162)), "")&amp;
      SOURCE!F2162&amp;", "&amp; IF(SOURCE!$R$2-LEN(SOURCE!F2162) &gt;= 0, REPT(" ",SOURCE!$R$2-LEN(SOURCE!F2162)+2), "")&amp;"("&amp;
      SUBSTITUTE(TEXT(SOURCE!G2162,"??0"),"  ","")&amp;" &lt;&lt; TAM_MAX_BITS) |"&amp; IF(SOURCE!$S$2-3 &gt;= 0, REPT(" ",SOURCE!$S$2-5+4+1-1-LEN(SUBSTITUTE(SUBSTITUTE(TEXT(SOURCE!H2162,"????0"),"  ","")," ",""))), "")&amp;
      SUBSTITUTE(SUBSTITUTE(TEXT(SOURCE!H2162,"????0"),"  ","")," ","")&amp;","&amp; IF(SOURCE!$T$2-3 &gt;= 0, REPT(" ",SOURCE!$T$2-3-5), "")&amp;
      SOURCE!I2162&amp;" | "&amp; IF(SOURCE!$U$2-LEN(SOURCE!I2162) &gt;= 0, REPT(" ",SOURCE!$U$2-LEN(SOURCE!I2162)), "")&amp;
      SOURCE!J2162&amp;      IF(SOURCE!$V$2-LEN(SOURCE!J2162) &gt;= 0, REPT(" ",SOURCE!$V$2-LEN(SOURCE!J2162)), "")&amp;
  " | "&amp; SOURCE!K2162&amp;      IF(SOURCE!$X$2-LEN(SOURCE!K2162) &gt;= 0, REPT(" ",SOURCE!$X$2-LEN(SOURCE!K2162)), "")&amp;
      "},"&amp;IF(SOURCE!L2162&lt;&gt;"",""&amp;SOURCE!L2162,"")
 )
)
)</f>
        <v>/* 2114 */  { fnFb,                        2,                           "FB02",                                        "FB02",                                        (0 &lt;&lt; TAM_MAX_BITS) |     0, CAT_NONE | SLS_ENABLED   | US_ENABLED  },//JM SHOI</v>
      </c>
    </row>
    <row r="2163" spans="1:1">
      <c r="A2163" s="168" t="str">
        <f>IF(AND(OR(SOURCE!A2163="",ISBLANK(SOURCE!A2163)),SOURCE!B2163&gt;0),IF(ISBLANK(SOURCE!C2163),"",SOURCE!C2163),
IF(SOURCE!B2163&lt;0,VLOOKUP(SOURCE!B2163,lookups!A$1:B$25,2,0),
  IF(ISBLANK(SOURCE!B2163),
    "",
    "/* "&amp;TEXT(SOURCE!B2163,"???0")&amp;" *"&amp;
      SOURCE!C2163&amp;", "&amp; IF(SOURCE!$O$2-LEN(SOURCE!C2163) &gt;= 0, REPT(" ",SOURCE!$O$2-LEN(SOURCE!C2163)), "")&amp;
      SOURCE!D2163&amp;", "&amp; IF(SOURCE!$P$2-LEN(SOURCE!D2163) &gt;= 0, REPT(" ",SOURCE!$P$2-LEN(SOURCE!D2163)), "")&amp;
      SOURCE!E2163&amp;", "&amp; IF(SOURCE!$Q$2-LEN(SOURCE!E2163) &gt;=0, REPT(" ",SOURCE!$Q$2-LEN(SOURCE!E2163)), "")&amp;
      SOURCE!F2163&amp;", "&amp; IF(SOURCE!$R$2-LEN(SOURCE!F2163) &gt;= 0, REPT(" ",SOURCE!$R$2-LEN(SOURCE!F2163)+2), "")&amp;"("&amp;
      SUBSTITUTE(TEXT(SOURCE!G2163,"??0"),"  ","")&amp;" &lt;&lt; TAM_MAX_BITS) |"&amp; IF(SOURCE!$S$2-3 &gt;= 0, REPT(" ",SOURCE!$S$2-5+4+1-1-LEN(SUBSTITUTE(SUBSTITUTE(TEXT(SOURCE!H2163,"????0"),"  ","")," ",""))), "")&amp;
      SUBSTITUTE(SUBSTITUTE(TEXT(SOURCE!H2163,"????0"),"  ","")," ","")&amp;","&amp; IF(SOURCE!$T$2-3 &gt;= 0, REPT(" ",SOURCE!$T$2-3-5), "")&amp;
      SOURCE!I2163&amp;" | "&amp; IF(SOURCE!$U$2-LEN(SOURCE!I2163) &gt;= 0, REPT(" ",SOURCE!$U$2-LEN(SOURCE!I2163)), "")&amp;
      SOURCE!J2163&amp;      IF(SOURCE!$V$2-LEN(SOURCE!J2163) &gt;= 0, REPT(" ",SOURCE!$V$2-LEN(SOURCE!J2163)), "")&amp;
  " | "&amp; SOURCE!K2163&amp;      IF(SOURCE!$X$2-LEN(SOURCE!K2163) &gt;= 0, REPT(" ",SOURCE!$X$2-LEN(SOURCE!K2163)), "")&amp;
      "},"&amp;IF(SOURCE!L2163&lt;&gt;"",""&amp;SOURCE!L2163,"")
 )
)
)</f>
        <v>/* 2115 */  { fnFb,                        3,                           "FB03",                                        "FB03",                                        (0 &lt;&lt; TAM_MAX_BITS) |     0, CAT_NONE | SLS_ENABLED   | US_ENABLED  },//JM SHOI</v>
      </c>
    </row>
    <row r="2164" spans="1:1">
      <c r="A2164" s="168" t="str">
        <f>IF(AND(OR(SOURCE!A2164="",ISBLANK(SOURCE!A2164)),SOURCE!B2164&gt;0),IF(ISBLANK(SOURCE!C2164),"",SOURCE!C2164),
IF(SOURCE!B2164&lt;0,VLOOKUP(SOURCE!B2164,lookups!A$1:B$25,2,0),
  IF(ISBLANK(SOURCE!B2164),
    "",
    "/* "&amp;TEXT(SOURCE!B2164,"???0")&amp;" *"&amp;
      SOURCE!C2164&amp;", "&amp; IF(SOURCE!$O$2-LEN(SOURCE!C2164) &gt;= 0, REPT(" ",SOURCE!$O$2-LEN(SOURCE!C2164)), "")&amp;
      SOURCE!D2164&amp;", "&amp; IF(SOURCE!$P$2-LEN(SOURCE!D2164) &gt;= 0, REPT(" ",SOURCE!$P$2-LEN(SOURCE!D2164)), "")&amp;
      SOURCE!E2164&amp;", "&amp; IF(SOURCE!$Q$2-LEN(SOURCE!E2164) &gt;=0, REPT(" ",SOURCE!$Q$2-LEN(SOURCE!E2164)), "")&amp;
      SOURCE!F2164&amp;", "&amp; IF(SOURCE!$R$2-LEN(SOURCE!F2164) &gt;= 0, REPT(" ",SOURCE!$R$2-LEN(SOURCE!F2164)+2), "")&amp;"("&amp;
      SUBSTITUTE(TEXT(SOURCE!G2164,"??0"),"  ","")&amp;" &lt;&lt; TAM_MAX_BITS) |"&amp; IF(SOURCE!$S$2-3 &gt;= 0, REPT(" ",SOURCE!$S$2-5+4+1-1-LEN(SUBSTITUTE(SUBSTITUTE(TEXT(SOURCE!H2164,"????0"),"  ","")," ",""))), "")&amp;
      SUBSTITUTE(SUBSTITUTE(TEXT(SOURCE!H2164,"????0"),"  ","")," ","")&amp;","&amp; IF(SOURCE!$T$2-3 &gt;= 0, REPT(" ",SOURCE!$T$2-3-5), "")&amp;
      SOURCE!I2164&amp;" | "&amp; IF(SOURCE!$U$2-LEN(SOURCE!I2164) &gt;= 0, REPT(" ",SOURCE!$U$2-LEN(SOURCE!I2164)), "")&amp;
      SOURCE!J2164&amp;      IF(SOURCE!$V$2-LEN(SOURCE!J2164) &gt;= 0, REPT(" ",SOURCE!$V$2-LEN(SOURCE!J2164)), "")&amp;
  " | "&amp; SOURCE!K2164&amp;      IF(SOURCE!$X$2-LEN(SOURCE!K2164) &gt;= 0, REPT(" ",SOURCE!$X$2-LEN(SOURCE!K2164)), "")&amp;
      "},"&amp;IF(SOURCE!L2164&lt;&gt;"",""&amp;SOURCE!L2164,"")
 )
)
)</f>
        <v>/* 2116 */  { fnFb,                        4,                           "FB04",                                        "FB04",                                        (0 &lt;&lt; TAM_MAX_BITS) |     0, CAT_NONE | SLS_ENABLED   | US_ENABLED  },//JM SHOI</v>
      </c>
    </row>
    <row r="2165" spans="1:1">
      <c r="A2165" s="168" t="str">
        <f>IF(AND(OR(SOURCE!A2165="",ISBLANK(SOURCE!A2165)),SOURCE!B2165&gt;0),IF(ISBLANK(SOURCE!C2165),"",SOURCE!C2165),
IF(SOURCE!B2165&lt;0,VLOOKUP(SOURCE!B2165,lookups!A$1:B$25,2,0),
  IF(ISBLANK(SOURCE!B2165),
    "",
    "/* "&amp;TEXT(SOURCE!B2165,"???0")&amp;" *"&amp;
      SOURCE!C2165&amp;", "&amp; IF(SOURCE!$O$2-LEN(SOURCE!C2165) &gt;= 0, REPT(" ",SOURCE!$O$2-LEN(SOURCE!C2165)), "")&amp;
      SOURCE!D2165&amp;", "&amp; IF(SOURCE!$P$2-LEN(SOURCE!D2165) &gt;= 0, REPT(" ",SOURCE!$P$2-LEN(SOURCE!D2165)), "")&amp;
      SOURCE!E2165&amp;", "&amp; IF(SOURCE!$Q$2-LEN(SOURCE!E2165) &gt;=0, REPT(" ",SOURCE!$Q$2-LEN(SOURCE!E2165)), "")&amp;
      SOURCE!F2165&amp;", "&amp; IF(SOURCE!$R$2-LEN(SOURCE!F2165) &gt;= 0, REPT(" ",SOURCE!$R$2-LEN(SOURCE!F2165)+2), "")&amp;"("&amp;
      SUBSTITUTE(TEXT(SOURCE!G2165,"??0"),"  ","")&amp;" &lt;&lt; TAM_MAX_BITS) |"&amp; IF(SOURCE!$S$2-3 &gt;= 0, REPT(" ",SOURCE!$S$2-5+4+1-1-LEN(SUBSTITUTE(SUBSTITUTE(TEXT(SOURCE!H2165,"????0"),"  ","")," ",""))), "")&amp;
      SUBSTITUTE(SUBSTITUTE(TEXT(SOURCE!H2165,"????0"),"  ","")," ","")&amp;","&amp; IF(SOURCE!$T$2-3 &gt;= 0, REPT(" ",SOURCE!$T$2-3-5), "")&amp;
      SOURCE!I2165&amp;" | "&amp; IF(SOURCE!$U$2-LEN(SOURCE!I2165) &gt;= 0, REPT(" ",SOURCE!$U$2-LEN(SOURCE!I2165)), "")&amp;
      SOURCE!J2165&amp;      IF(SOURCE!$V$2-LEN(SOURCE!J2165) &gt;= 0, REPT(" ",SOURCE!$V$2-LEN(SOURCE!J2165)), "")&amp;
  " | "&amp; SOURCE!K2165&amp;      IF(SOURCE!$X$2-LEN(SOURCE!K2165) &gt;= 0, REPT(" ",SOURCE!$X$2-LEN(SOURCE!K2165)), "")&amp;
      "},"&amp;IF(SOURCE!L2165&lt;&gt;"",""&amp;SOURCE!L2165,"")
 )
)
)</f>
        <v>/* 2117 */  { fnFb,                        5,                           "FB05",                                        "FB05",                                        (0 &lt;&lt; TAM_MAX_BITS) |     0, CAT_NONE | SLS_ENABLED   | US_ENABLED  },//JM SHOI</v>
      </c>
    </row>
    <row r="2166" spans="1:1">
      <c r="A2166" s="168" t="str">
        <f>IF(AND(OR(SOURCE!A2166="",ISBLANK(SOURCE!A2166)),SOURCE!B2166&gt;0),IF(ISBLANK(SOURCE!C2166),"",SOURCE!C2166),
IF(SOURCE!B2166&lt;0,VLOOKUP(SOURCE!B2166,lookups!A$1:B$25,2,0),
  IF(ISBLANK(SOURCE!B2166),
    "",
    "/* "&amp;TEXT(SOURCE!B2166,"???0")&amp;" *"&amp;
      SOURCE!C2166&amp;", "&amp; IF(SOURCE!$O$2-LEN(SOURCE!C2166) &gt;= 0, REPT(" ",SOURCE!$O$2-LEN(SOURCE!C2166)), "")&amp;
      SOURCE!D2166&amp;", "&amp; IF(SOURCE!$P$2-LEN(SOURCE!D2166) &gt;= 0, REPT(" ",SOURCE!$P$2-LEN(SOURCE!D2166)), "")&amp;
      SOURCE!E2166&amp;", "&amp; IF(SOURCE!$Q$2-LEN(SOURCE!E2166) &gt;=0, REPT(" ",SOURCE!$Q$2-LEN(SOURCE!E2166)), "")&amp;
      SOURCE!F2166&amp;", "&amp; IF(SOURCE!$R$2-LEN(SOURCE!F2166) &gt;= 0, REPT(" ",SOURCE!$R$2-LEN(SOURCE!F2166)+2), "")&amp;"("&amp;
      SUBSTITUTE(TEXT(SOURCE!G2166,"??0"),"  ","")&amp;" &lt;&lt; TAM_MAX_BITS) |"&amp; IF(SOURCE!$S$2-3 &gt;= 0, REPT(" ",SOURCE!$S$2-5+4+1-1-LEN(SUBSTITUTE(SUBSTITUTE(TEXT(SOURCE!H2166,"????0"),"  ","")," ",""))), "")&amp;
      SUBSTITUTE(SUBSTITUTE(TEXT(SOURCE!H2166,"????0"),"  ","")," ","")&amp;","&amp; IF(SOURCE!$T$2-3 &gt;= 0, REPT(" ",SOURCE!$T$2-3-5), "")&amp;
      SOURCE!I2166&amp;" | "&amp; IF(SOURCE!$U$2-LEN(SOURCE!I2166) &gt;= 0, REPT(" ",SOURCE!$U$2-LEN(SOURCE!I2166)), "")&amp;
      SOURCE!J2166&amp;      IF(SOURCE!$V$2-LEN(SOURCE!J2166) &gt;= 0, REPT(" ",SOURCE!$V$2-LEN(SOURCE!J2166)), "")&amp;
  " | "&amp; SOURCE!K2166&amp;      IF(SOURCE!$X$2-LEN(SOURCE!K2166) &gt;= 0, REPT(" ",SOURCE!$X$2-LEN(SOURCE!K2166)), "")&amp;
      "},"&amp;IF(SOURCE!L2166&lt;&gt;"",""&amp;SOURCE!L2166,"")
 )
)
)</f>
        <v>/* 2118 */  { fnFb,                        6,                           "FB06",                                        "FB06",                                        (0 &lt;&lt; TAM_MAX_BITS) |     0, CAT_NONE | SLS_ENABLED   | US_ENABLED  },//JM SHOI</v>
      </c>
    </row>
    <row r="2167" spans="1:1">
      <c r="A2167" s="168" t="str">
        <f>IF(AND(OR(SOURCE!A2167="",ISBLANK(SOURCE!A2167)),SOURCE!B2167&gt;0),IF(ISBLANK(SOURCE!C2167),"",SOURCE!C2167),
IF(SOURCE!B2167&lt;0,VLOOKUP(SOURCE!B2167,lookups!A$1:B$25,2,0),
  IF(ISBLANK(SOURCE!B2167),
    "",
    "/* "&amp;TEXT(SOURCE!B2167,"???0")&amp;" *"&amp;
      SOURCE!C2167&amp;", "&amp; IF(SOURCE!$O$2-LEN(SOURCE!C2167) &gt;= 0, REPT(" ",SOURCE!$O$2-LEN(SOURCE!C2167)), "")&amp;
      SOURCE!D2167&amp;", "&amp; IF(SOURCE!$P$2-LEN(SOURCE!D2167) &gt;= 0, REPT(" ",SOURCE!$P$2-LEN(SOURCE!D2167)), "")&amp;
      SOURCE!E2167&amp;", "&amp; IF(SOURCE!$Q$2-LEN(SOURCE!E2167) &gt;=0, REPT(" ",SOURCE!$Q$2-LEN(SOURCE!E2167)), "")&amp;
      SOURCE!F2167&amp;", "&amp; IF(SOURCE!$R$2-LEN(SOURCE!F2167) &gt;= 0, REPT(" ",SOURCE!$R$2-LEN(SOURCE!F2167)+2), "")&amp;"("&amp;
      SUBSTITUTE(TEXT(SOURCE!G2167,"??0"),"  ","")&amp;" &lt;&lt; TAM_MAX_BITS) |"&amp; IF(SOURCE!$S$2-3 &gt;= 0, REPT(" ",SOURCE!$S$2-5+4+1-1-LEN(SUBSTITUTE(SUBSTITUTE(TEXT(SOURCE!H2167,"????0"),"  ","")," ",""))), "")&amp;
      SUBSTITUTE(SUBSTITUTE(TEXT(SOURCE!H2167,"????0"),"  ","")," ","")&amp;","&amp; IF(SOURCE!$T$2-3 &gt;= 0, REPT(" ",SOURCE!$T$2-3-5), "")&amp;
      SOURCE!I2167&amp;" | "&amp; IF(SOURCE!$U$2-LEN(SOURCE!I2167) &gt;= 0, REPT(" ",SOURCE!$U$2-LEN(SOURCE!I2167)), "")&amp;
      SOURCE!J2167&amp;      IF(SOURCE!$V$2-LEN(SOURCE!J2167) &gt;= 0, REPT(" ",SOURCE!$V$2-LEN(SOURCE!J2167)), "")&amp;
  " | "&amp; SOURCE!K2167&amp;      IF(SOURCE!$X$2-LEN(SOURCE!K2167) &gt;= 0, REPT(" ",SOURCE!$X$2-LEN(SOURCE!K2167)), "")&amp;
      "},"&amp;IF(SOURCE!L2167&lt;&gt;"",""&amp;SOURCE!L2167,"")
 )
)
)</f>
        <v>/* 2119 */  { fnFb,                        7,                           "FB07",                                        "FB07",                                        (0 &lt;&lt; TAM_MAX_BITS) |     0, CAT_NONE | SLS_ENABLED   | US_ENABLED  },//JM SHOI</v>
      </c>
    </row>
    <row r="2168" spans="1:1">
      <c r="A2168" s="168" t="str">
        <f>IF(AND(OR(SOURCE!A2168="",ISBLANK(SOURCE!A2168)),SOURCE!B2168&gt;0),IF(ISBLANK(SOURCE!C2168),"",SOURCE!C2168),
IF(SOURCE!B2168&lt;0,VLOOKUP(SOURCE!B2168,lookups!A$1:B$25,2,0),
  IF(ISBLANK(SOURCE!B2168),
    "",
    "/* "&amp;TEXT(SOURCE!B2168,"???0")&amp;" *"&amp;
      SOURCE!C2168&amp;", "&amp; IF(SOURCE!$O$2-LEN(SOURCE!C2168) &gt;= 0, REPT(" ",SOURCE!$O$2-LEN(SOURCE!C2168)), "")&amp;
      SOURCE!D2168&amp;", "&amp; IF(SOURCE!$P$2-LEN(SOURCE!D2168) &gt;= 0, REPT(" ",SOURCE!$P$2-LEN(SOURCE!D2168)), "")&amp;
      SOURCE!E2168&amp;", "&amp; IF(SOURCE!$Q$2-LEN(SOURCE!E2168) &gt;=0, REPT(" ",SOURCE!$Q$2-LEN(SOURCE!E2168)), "")&amp;
      SOURCE!F2168&amp;", "&amp; IF(SOURCE!$R$2-LEN(SOURCE!F2168) &gt;= 0, REPT(" ",SOURCE!$R$2-LEN(SOURCE!F2168)+2), "")&amp;"("&amp;
      SUBSTITUTE(TEXT(SOURCE!G2168,"??0"),"  ","")&amp;" &lt;&lt; TAM_MAX_BITS) |"&amp; IF(SOURCE!$S$2-3 &gt;= 0, REPT(" ",SOURCE!$S$2-5+4+1-1-LEN(SUBSTITUTE(SUBSTITUTE(TEXT(SOURCE!H2168,"????0"),"  ","")," ",""))), "")&amp;
      SUBSTITUTE(SUBSTITUTE(TEXT(SOURCE!H2168,"????0"),"  ","")," ","")&amp;","&amp; IF(SOURCE!$T$2-3 &gt;= 0, REPT(" ",SOURCE!$T$2-3-5), "")&amp;
      SOURCE!I2168&amp;" | "&amp; IF(SOURCE!$U$2-LEN(SOURCE!I2168) &gt;= 0, REPT(" ",SOURCE!$U$2-LEN(SOURCE!I2168)), "")&amp;
      SOURCE!J2168&amp;      IF(SOURCE!$V$2-LEN(SOURCE!J2168) &gt;= 0, REPT(" ",SOURCE!$V$2-LEN(SOURCE!J2168)), "")&amp;
  " | "&amp; SOURCE!K2168&amp;      IF(SOURCE!$X$2-LEN(SOURCE!K2168) &gt;= 0, REPT(" ",SOURCE!$X$2-LEN(SOURCE!K2168)), "")&amp;
      "},"&amp;IF(SOURCE!L2168&lt;&gt;"",""&amp;SOURCE!L2168,"")
 )
)
)</f>
        <v>/* 2120 */  { fnFb,                        8,                           "FB08",                                        "FB08",                                        (0 &lt;&lt; TAM_MAX_BITS) |     0, CAT_NONE | SLS_ENABLED   | US_ENABLED  },//JM SHOI</v>
      </c>
    </row>
    <row r="2169" spans="1:1">
      <c r="A2169" s="168" t="str">
        <f>IF(AND(OR(SOURCE!A2169="",ISBLANK(SOURCE!A2169)),SOURCE!B2169&gt;0),IF(ISBLANK(SOURCE!C2169),"",SOURCE!C2169),
IF(SOURCE!B2169&lt;0,VLOOKUP(SOURCE!B2169,lookups!A$1:B$25,2,0),
  IF(ISBLANK(SOURCE!B2169),
    "",
    "/* "&amp;TEXT(SOURCE!B2169,"???0")&amp;" *"&amp;
      SOURCE!C2169&amp;", "&amp; IF(SOURCE!$O$2-LEN(SOURCE!C2169) &gt;= 0, REPT(" ",SOURCE!$O$2-LEN(SOURCE!C2169)), "")&amp;
      SOURCE!D2169&amp;", "&amp; IF(SOURCE!$P$2-LEN(SOURCE!D2169) &gt;= 0, REPT(" ",SOURCE!$P$2-LEN(SOURCE!D2169)), "")&amp;
      SOURCE!E2169&amp;", "&amp; IF(SOURCE!$Q$2-LEN(SOURCE!E2169) &gt;=0, REPT(" ",SOURCE!$Q$2-LEN(SOURCE!E2169)), "")&amp;
      SOURCE!F2169&amp;", "&amp; IF(SOURCE!$R$2-LEN(SOURCE!F2169) &gt;= 0, REPT(" ",SOURCE!$R$2-LEN(SOURCE!F2169)+2), "")&amp;"("&amp;
      SUBSTITUTE(TEXT(SOURCE!G2169,"??0"),"  ","")&amp;" &lt;&lt; TAM_MAX_BITS) |"&amp; IF(SOURCE!$S$2-3 &gt;= 0, REPT(" ",SOURCE!$S$2-5+4+1-1-LEN(SUBSTITUTE(SUBSTITUTE(TEXT(SOURCE!H2169,"????0"),"  ","")," ",""))), "")&amp;
      SUBSTITUTE(SUBSTITUTE(TEXT(SOURCE!H2169,"????0"),"  ","")," ","")&amp;","&amp; IF(SOURCE!$T$2-3 &gt;= 0, REPT(" ",SOURCE!$T$2-3-5), "")&amp;
      SOURCE!I2169&amp;" | "&amp; IF(SOURCE!$U$2-LEN(SOURCE!I2169) &gt;= 0, REPT(" ",SOURCE!$U$2-LEN(SOURCE!I2169)), "")&amp;
      SOURCE!J2169&amp;      IF(SOURCE!$V$2-LEN(SOURCE!J2169) &gt;= 0, REPT(" ",SOURCE!$V$2-LEN(SOURCE!J2169)), "")&amp;
  " | "&amp; SOURCE!K2169&amp;      IF(SOURCE!$X$2-LEN(SOURCE!K2169) &gt;= 0, REPT(" ",SOURCE!$X$2-LEN(SOURCE!K2169)), "")&amp;
      "},"&amp;IF(SOURCE!L2169&lt;&gt;"",""&amp;SOURCE!L2169,"")
 )
)
)</f>
        <v>/* 2121 */  { fnFb,                        9,                           "FB09",                                        "FB09",                                        (0 &lt;&lt; TAM_MAX_BITS) |     0, CAT_NONE | SLS_ENABLED   | US_ENABLED  },//JM SHOI</v>
      </c>
    </row>
    <row r="2170" spans="1:1">
      <c r="A2170" s="168" t="str">
        <f>IF(AND(OR(SOURCE!A2170="",ISBLANK(SOURCE!A2170)),SOURCE!B2170&gt;0),IF(ISBLANK(SOURCE!C2170),"",SOURCE!C2170),
IF(SOURCE!B2170&lt;0,VLOOKUP(SOURCE!B2170,lookups!A$1:B$25,2,0),
  IF(ISBLANK(SOURCE!B2170),
    "",
    "/* "&amp;TEXT(SOURCE!B2170,"???0")&amp;" *"&amp;
      SOURCE!C2170&amp;", "&amp; IF(SOURCE!$O$2-LEN(SOURCE!C2170) &gt;= 0, REPT(" ",SOURCE!$O$2-LEN(SOURCE!C2170)), "")&amp;
      SOURCE!D2170&amp;", "&amp; IF(SOURCE!$P$2-LEN(SOURCE!D2170) &gt;= 0, REPT(" ",SOURCE!$P$2-LEN(SOURCE!D2170)), "")&amp;
      SOURCE!E2170&amp;", "&amp; IF(SOURCE!$Q$2-LEN(SOURCE!E2170) &gt;=0, REPT(" ",SOURCE!$Q$2-LEN(SOURCE!E2170)), "")&amp;
      SOURCE!F2170&amp;", "&amp; IF(SOURCE!$R$2-LEN(SOURCE!F2170) &gt;= 0, REPT(" ",SOURCE!$R$2-LEN(SOURCE!F2170)+2), "")&amp;"("&amp;
      SUBSTITUTE(TEXT(SOURCE!G2170,"??0"),"  ","")&amp;" &lt;&lt; TAM_MAX_BITS) |"&amp; IF(SOURCE!$S$2-3 &gt;= 0, REPT(" ",SOURCE!$S$2-5+4+1-1-LEN(SUBSTITUTE(SUBSTITUTE(TEXT(SOURCE!H2170,"????0"),"  ","")," ",""))), "")&amp;
      SUBSTITUTE(SUBSTITUTE(TEXT(SOURCE!H2170,"????0"),"  ","")," ","")&amp;","&amp; IF(SOURCE!$T$2-3 &gt;= 0, REPT(" ",SOURCE!$T$2-3-5), "")&amp;
      SOURCE!I2170&amp;" | "&amp; IF(SOURCE!$U$2-LEN(SOURCE!I2170) &gt;= 0, REPT(" ",SOURCE!$U$2-LEN(SOURCE!I2170)), "")&amp;
      SOURCE!J2170&amp;      IF(SOURCE!$V$2-LEN(SOURCE!J2170) &gt;= 0, REPT(" ",SOURCE!$V$2-LEN(SOURCE!J2170)), "")&amp;
  " | "&amp; SOURCE!K2170&amp;      IF(SOURCE!$X$2-LEN(SOURCE!K2170) &gt;= 0, REPT(" ",SOURCE!$X$2-LEN(SOURCE!K2170)), "")&amp;
      "},"&amp;IF(SOURCE!L2170&lt;&gt;"",""&amp;SOURCE!L2170,"")
 )
)
)</f>
        <v>/* 2122 */  { fnFb,                        10,                          "FB10",                                        "FB10",                                        (0 &lt;&lt; TAM_MAX_BITS) |     0, CAT_NONE | SLS_ENABLED   | US_ENABLED  },//JM SHOI</v>
      </c>
    </row>
    <row r="2171" spans="1:1">
      <c r="A2171" s="168" t="str">
        <f>IF(AND(OR(SOURCE!A2171="",ISBLANK(SOURCE!A2171)),SOURCE!B2171&gt;0),IF(ISBLANK(SOURCE!C2171),"",SOURCE!C2171),
IF(SOURCE!B2171&lt;0,VLOOKUP(SOURCE!B2171,lookups!A$1:B$25,2,0),
  IF(ISBLANK(SOURCE!B2171),
    "",
    "/* "&amp;TEXT(SOURCE!B2171,"???0")&amp;" *"&amp;
      SOURCE!C2171&amp;", "&amp; IF(SOURCE!$O$2-LEN(SOURCE!C2171) &gt;= 0, REPT(" ",SOURCE!$O$2-LEN(SOURCE!C2171)), "")&amp;
      SOURCE!D2171&amp;", "&amp; IF(SOURCE!$P$2-LEN(SOURCE!D2171) &gt;= 0, REPT(" ",SOURCE!$P$2-LEN(SOURCE!D2171)), "")&amp;
      SOURCE!E2171&amp;", "&amp; IF(SOURCE!$Q$2-LEN(SOURCE!E2171) &gt;=0, REPT(" ",SOURCE!$Q$2-LEN(SOURCE!E2171)), "")&amp;
      SOURCE!F2171&amp;", "&amp; IF(SOURCE!$R$2-LEN(SOURCE!F2171) &gt;= 0, REPT(" ",SOURCE!$R$2-LEN(SOURCE!F2171)+2), "")&amp;"("&amp;
      SUBSTITUTE(TEXT(SOURCE!G2171,"??0"),"  ","")&amp;" &lt;&lt; TAM_MAX_BITS) |"&amp; IF(SOURCE!$S$2-3 &gt;= 0, REPT(" ",SOURCE!$S$2-5+4+1-1-LEN(SUBSTITUTE(SUBSTITUTE(TEXT(SOURCE!H2171,"????0"),"  ","")," ",""))), "")&amp;
      SUBSTITUTE(SUBSTITUTE(TEXT(SOURCE!H2171,"????0"),"  ","")," ","")&amp;","&amp; IF(SOURCE!$T$2-3 &gt;= 0, REPT(" ",SOURCE!$T$2-3-5), "")&amp;
      SOURCE!I2171&amp;" | "&amp; IF(SOURCE!$U$2-LEN(SOURCE!I2171) &gt;= 0, REPT(" ",SOURCE!$U$2-LEN(SOURCE!I2171)), "")&amp;
      SOURCE!J2171&amp;      IF(SOURCE!$V$2-LEN(SOURCE!J2171) &gt;= 0, REPT(" ",SOURCE!$V$2-LEN(SOURCE!J2171)), "")&amp;
  " | "&amp; SOURCE!K2171&amp;      IF(SOURCE!$X$2-LEN(SOURCE!K2171) &gt;= 0, REPT(" ",SOURCE!$X$2-LEN(SOURCE!K2171)), "")&amp;
      "},"&amp;IF(SOURCE!L2171&lt;&gt;"",""&amp;SOURCE!L2171,"")
 )
)
)</f>
        <v>/* 2123 */  { fnFb,                        11,                          "FB11",                                        "FB11",                                        (0 &lt;&lt; TAM_MAX_BITS) |     0, CAT_NONE | SLS_ENABLED   | US_ENABLED  },//JM SHOI</v>
      </c>
    </row>
    <row r="2172" spans="1:1">
      <c r="A2172" s="168" t="str">
        <f>IF(AND(OR(SOURCE!A2172="",ISBLANK(SOURCE!A2172)),SOURCE!B2172&gt;0),IF(ISBLANK(SOURCE!C2172),"",SOURCE!C2172),
IF(SOURCE!B2172&lt;0,VLOOKUP(SOURCE!B2172,lookups!A$1:B$25,2,0),
  IF(ISBLANK(SOURCE!B2172),
    "",
    "/* "&amp;TEXT(SOURCE!B2172,"???0")&amp;" *"&amp;
      SOURCE!C2172&amp;", "&amp; IF(SOURCE!$O$2-LEN(SOURCE!C2172) &gt;= 0, REPT(" ",SOURCE!$O$2-LEN(SOURCE!C2172)), "")&amp;
      SOURCE!D2172&amp;", "&amp; IF(SOURCE!$P$2-LEN(SOURCE!D2172) &gt;= 0, REPT(" ",SOURCE!$P$2-LEN(SOURCE!D2172)), "")&amp;
      SOURCE!E2172&amp;", "&amp; IF(SOURCE!$Q$2-LEN(SOURCE!E2172) &gt;=0, REPT(" ",SOURCE!$Q$2-LEN(SOURCE!E2172)), "")&amp;
      SOURCE!F2172&amp;", "&amp; IF(SOURCE!$R$2-LEN(SOURCE!F2172) &gt;= 0, REPT(" ",SOURCE!$R$2-LEN(SOURCE!F2172)+2), "")&amp;"("&amp;
      SUBSTITUTE(TEXT(SOURCE!G2172,"??0"),"  ","")&amp;" &lt;&lt; TAM_MAX_BITS) |"&amp; IF(SOURCE!$S$2-3 &gt;= 0, REPT(" ",SOURCE!$S$2-5+4+1-1-LEN(SUBSTITUTE(SUBSTITUTE(TEXT(SOURCE!H2172,"????0"),"  ","")," ",""))), "")&amp;
      SUBSTITUTE(SUBSTITUTE(TEXT(SOURCE!H2172,"????0"),"  ","")," ","")&amp;","&amp; IF(SOURCE!$T$2-3 &gt;= 0, REPT(" ",SOURCE!$T$2-3-5), "")&amp;
      SOURCE!I2172&amp;" | "&amp; IF(SOURCE!$U$2-LEN(SOURCE!I2172) &gt;= 0, REPT(" ",SOURCE!$U$2-LEN(SOURCE!I2172)), "")&amp;
      SOURCE!J2172&amp;      IF(SOURCE!$V$2-LEN(SOURCE!J2172) &gt;= 0, REPT(" ",SOURCE!$V$2-LEN(SOURCE!J2172)), "")&amp;
  " | "&amp; SOURCE!K2172&amp;      IF(SOURCE!$X$2-LEN(SOURCE!K2172) &gt;= 0, REPT(" ",SOURCE!$X$2-LEN(SOURCE!K2172)), "")&amp;
      "},"&amp;IF(SOURCE!L2172&lt;&gt;"",""&amp;SOURCE!L2172,"")
 )
)
)</f>
        <v>/* 2124 */  { fnFb,                        12,                          "FB12",                                        "FB12",                                        (0 &lt;&lt; TAM_MAX_BITS) |     0, CAT_NONE | SLS_ENABLED   | US_ENABLED  },//JM SHOI</v>
      </c>
    </row>
    <row r="2173" spans="1:1">
      <c r="A2173" s="168" t="str">
        <f>IF(AND(OR(SOURCE!A2173="",ISBLANK(SOURCE!A2173)),SOURCE!B2173&gt;0),IF(ISBLANK(SOURCE!C2173),"",SOURCE!C2173),
IF(SOURCE!B2173&lt;0,VLOOKUP(SOURCE!B2173,lookups!A$1:B$25,2,0),
  IF(ISBLANK(SOURCE!B2173),
    "",
    "/* "&amp;TEXT(SOURCE!B2173,"???0")&amp;" *"&amp;
      SOURCE!C2173&amp;", "&amp; IF(SOURCE!$O$2-LEN(SOURCE!C2173) &gt;= 0, REPT(" ",SOURCE!$O$2-LEN(SOURCE!C2173)), "")&amp;
      SOURCE!D2173&amp;", "&amp; IF(SOURCE!$P$2-LEN(SOURCE!D2173) &gt;= 0, REPT(" ",SOURCE!$P$2-LEN(SOURCE!D2173)), "")&amp;
      SOURCE!E2173&amp;", "&amp; IF(SOURCE!$Q$2-LEN(SOURCE!E2173) &gt;=0, REPT(" ",SOURCE!$Q$2-LEN(SOURCE!E2173)), "")&amp;
      SOURCE!F2173&amp;", "&amp; IF(SOURCE!$R$2-LEN(SOURCE!F2173) &gt;= 0, REPT(" ",SOURCE!$R$2-LEN(SOURCE!F2173)+2), "")&amp;"("&amp;
      SUBSTITUTE(TEXT(SOURCE!G2173,"??0"),"  ","")&amp;" &lt;&lt; TAM_MAX_BITS) |"&amp; IF(SOURCE!$S$2-3 &gt;= 0, REPT(" ",SOURCE!$S$2-5+4+1-1-LEN(SUBSTITUTE(SUBSTITUTE(TEXT(SOURCE!H2173,"????0"),"  ","")," ",""))), "")&amp;
      SUBSTITUTE(SUBSTITUTE(TEXT(SOURCE!H2173,"????0"),"  ","")," ","")&amp;","&amp; IF(SOURCE!$T$2-3 &gt;= 0, REPT(" ",SOURCE!$T$2-3-5), "")&amp;
      SOURCE!I2173&amp;" | "&amp; IF(SOURCE!$U$2-LEN(SOURCE!I2173) &gt;= 0, REPT(" ",SOURCE!$U$2-LEN(SOURCE!I2173)), "")&amp;
      SOURCE!J2173&amp;      IF(SOURCE!$V$2-LEN(SOURCE!J2173) &gt;= 0, REPT(" ",SOURCE!$V$2-LEN(SOURCE!J2173)), "")&amp;
  " | "&amp; SOURCE!K2173&amp;      IF(SOURCE!$X$2-LEN(SOURCE!K2173) &gt;= 0, REPT(" ",SOURCE!$X$2-LEN(SOURCE!K2173)), "")&amp;
      "},"&amp;IF(SOURCE!L2173&lt;&gt;"",""&amp;SOURCE!L2173,"")
 )
)
)</f>
        <v>/* 2125 */  { fnFb,                        13,                          "FB13",                                        "FB13",                                        (0 &lt;&lt; TAM_MAX_BITS) |     0, CAT_NONE | SLS_ENABLED   | US_ENABLED  },//JM SHOI</v>
      </c>
    </row>
    <row r="2174" spans="1:1">
      <c r="A2174" s="168" t="str">
        <f>IF(AND(OR(SOURCE!A2174="",ISBLANK(SOURCE!A2174)),SOURCE!B2174&gt;0),IF(ISBLANK(SOURCE!C2174),"",SOURCE!C2174),
IF(SOURCE!B2174&lt;0,VLOOKUP(SOURCE!B2174,lookups!A$1:B$25,2,0),
  IF(ISBLANK(SOURCE!B2174),
    "",
    "/* "&amp;TEXT(SOURCE!B2174,"???0")&amp;" *"&amp;
      SOURCE!C2174&amp;", "&amp; IF(SOURCE!$O$2-LEN(SOURCE!C2174) &gt;= 0, REPT(" ",SOURCE!$O$2-LEN(SOURCE!C2174)), "")&amp;
      SOURCE!D2174&amp;", "&amp; IF(SOURCE!$P$2-LEN(SOURCE!D2174) &gt;= 0, REPT(" ",SOURCE!$P$2-LEN(SOURCE!D2174)), "")&amp;
      SOURCE!E2174&amp;", "&amp; IF(SOURCE!$Q$2-LEN(SOURCE!E2174) &gt;=0, REPT(" ",SOURCE!$Q$2-LEN(SOURCE!E2174)), "")&amp;
      SOURCE!F2174&amp;", "&amp; IF(SOURCE!$R$2-LEN(SOURCE!F2174) &gt;= 0, REPT(" ",SOURCE!$R$2-LEN(SOURCE!F2174)+2), "")&amp;"("&amp;
      SUBSTITUTE(TEXT(SOURCE!G2174,"??0"),"  ","")&amp;" &lt;&lt; TAM_MAX_BITS) |"&amp; IF(SOURCE!$S$2-3 &gt;= 0, REPT(" ",SOURCE!$S$2-5+4+1-1-LEN(SUBSTITUTE(SUBSTITUTE(TEXT(SOURCE!H2174,"????0"),"  ","")," ",""))), "")&amp;
      SUBSTITUTE(SUBSTITUTE(TEXT(SOURCE!H2174,"????0"),"  ","")," ","")&amp;","&amp; IF(SOURCE!$T$2-3 &gt;= 0, REPT(" ",SOURCE!$T$2-3-5), "")&amp;
      SOURCE!I2174&amp;" | "&amp; IF(SOURCE!$U$2-LEN(SOURCE!I2174) &gt;= 0, REPT(" ",SOURCE!$U$2-LEN(SOURCE!I2174)), "")&amp;
      SOURCE!J2174&amp;      IF(SOURCE!$V$2-LEN(SOURCE!J2174) &gt;= 0, REPT(" ",SOURCE!$V$2-LEN(SOURCE!J2174)), "")&amp;
  " | "&amp; SOURCE!K2174&amp;      IF(SOURCE!$X$2-LEN(SOURCE!K2174) &gt;= 0, REPT(" ",SOURCE!$X$2-LEN(SOURCE!K2174)), "")&amp;
      "},"&amp;IF(SOURCE!L2174&lt;&gt;"",""&amp;SOURCE!L2174,"")
 )
)
)</f>
        <v>/* 2126 */  { fnFb,                        14,                          "FB14",                                        "FB14",                                        (0 &lt;&lt; TAM_MAX_BITS) |     0, CAT_NONE | SLS_ENABLED   | US_ENABLED  },//JM SHOI</v>
      </c>
    </row>
    <row r="2175" spans="1:1">
      <c r="A2175" s="168" t="str">
        <f>IF(AND(OR(SOURCE!A2175="",ISBLANK(SOURCE!A2175)),SOURCE!B2175&gt;0),IF(ISBLANK(SOURCE!C2175),"",SOURCE!C2175),
IF(SOURCE!B2175&lt;0,VLOOKUP(SOURCE!B2175,lookups!A$1:B$25,2,0),
  IF(ISBLANK(SOURCE!B2175),
    "",
    "/* "&amp;TEXT(SOURCE!B2175,"???0")&amp;" *"&amp;
      SOURCE!C2175&amp;", "&amp; IF(SOURCE!$O$2-LEN(SOURCE!C2175) &gt;= 0, REPT(" ",SOURCE!$O$2-LEN(SOURCE!C2175)), "")&amp;
      SOURCE!D2175&amp;", "&amp; IF(SOURCE!$P$2-LEN(SOURCE!D2175) &gt;= 0, REPT(" ",SOURCE!$P$2-LEN(SOURCE!D2175)), "")&amp;
      SOURCE!E2175&amp;", "&amp; IF(SOURCE!$Q$2-LEN(SOURCE!E2175) &gt;=0, REPT(" ",SOURCE!$Q$2-LEN(SOURCE!E2175)), "")&amp;
      SOURCE!F2175&amp;", "&amp; IF(SOURCE!$R$2-LEN(SOURCE!F2175) &gt;= 0, REPT(" ",SOURCE!$R$2-LEN(SOURCE!F2175)+2), "")&amp;"("&amp;
      SUBSTITUTE(TEXT(SOURCE!G2175,"??0"),"  ","")&amp;" &lt;&lt; TAM_MAX_BITS) |"&amp; IF(SOURCE!$S$2-3 &gt;= 0, REPT(" ",SOURCE!$S$2-5+4+1-1-LEN(SUBSTITUTE(SUBSTITUTE(TEXT(SOURCE!H2175,"????0"),"  ","")," ",""))), "")&amp;
      SUBSTITUTE(SUBSTITUTE(TEXT(SOURCE!H2175,"????0"),"  ","")," ","")&amp;","&amp; IF(SOURCE!$T$2-3 &gt;= 0, REPT(" ",SOURCE!$T$2-3-5), "")&amp;
      SOURCE!I2175&amp;" | "&amp; IF(SOURCE!$U$2-LEN(SOURCE!I2175) &gt;= 0, REPT(" ",SOURCE!$U$2-LEN(SOURCE!I2175)), "")&amp;
      SOURCE!J2175&amp;      IF(SOURCE!$V$2-LEN(SOURCE!J2175) &gt;= 0, REPT(" ",SOURCE!$V$2-LEN(SOURCE!J2175)), "")&amp;
  " | "&amp; SOURCE!K2175&amp;      IF(SOURCE!$X$2-LEN(SOURCE!K2175) &gt;= 0, REPT(" ",SOURCE!$X$2-LEN(SOURCE!K2175)), "")&amp;
      "},"&amp;IF(SOURCE!L2175&lt;&gt;"",""&amp;SOURCE!L2175,"")
 )
)
)</f>
        <v>/* 2127 */  { fnFb,                        15,                          "FB15",                                        "FB15",                                        (0 &lt;&lt; TAM_MAX_BITS) |     0, CAT_NONE | SLS_ENABLED   | US_ENABLED  },//JM SHOI</v>
      </c>
    </row>
    <row r="2176" spans="1:1">
      <c r="A2176" s="168" t="str">
        <f>IF(AND(OR(SOURCE!A2176="",ISBLANK(SOURCE!A2176)),SOURCE!B2176&gt;0),IF(ISBLANK(SOURCE!C2176),"",SOURCE!C2176),
IF(SOURCE!B2176&lt;0,VLOOKUP(SOURCE!B2176,lookups!A$1:B$25,2,0),
  IF(ISBLANK(SOURCE!B2176),
    "",
    "/* "&amp;TEXT(SOURCE!B2176,"???0")&amp;" *"&amp;
      SOURCE!C2176&amp;", "&amp; IF(SOURCE!$O$2-LEN(SOURCE!C2176) &gt;= 0, REPT(" ",SOURCE!$O$2-LEN(SOURCE!C2176)), "")&amp;
      SOURCE!D2176&amp;", "&amp; IF(SOURCE!$P$2-LEN(SOURCE!D2176) &gt;= 0, REPT(" ",SOURCE!$P$2-LEN(SOURCE!D2176)), "")&amp;
      SOURCE!E2176&amp;", "&amp; IF(SOURCE!$Q$2-LEN(SOURCE!E2176) &gt;=0, REPT(" ",SOURCE!$Q$2-LEN(SOURCE!E2176)), "")&amp;
      SOURCE!F2176&amp;", "&amp; IF(SOURCE!$R$2-LEN(SOURCE!F2176) &gt;= 0, REPT(" ",SOURCE!$R$2-LEN(SOURCE!F2176)+2), "")&amp;"("&amp;
      SUBSTITUTE(TEXT(SOURCE!G2176,"??0"),"  ","")&amp;" &lt;&lt; TAM_MAX_BITS) |"&amp; IF(SOURCE!$S$2-3 &gt;= 0, REPT(" ",SOURCE!$S$2-5+4+1-1-LEN(SUBSTITUTE(SUBSTITUTE(TEXT(SOURCE!H2176,"????0"),"  ","")," ",""))), "")&amp;
      SUBSTITUTE(SUBSTITUTE(TEXT(SOURCE!H2176,"????0"),"  ","")," ","")&amp;","&amp; IF(SOURCE!$T$2-3 &gt;= 0, REPT(" ",SOURCE!$T$2-3-5), "")&amp;
      SOURCE!I2176&amp;" | "&amp; IF(SOURCE!$U$2-LEN(SOURCE!I2176) &gt;= 0, REPT(" ",SOURCE!$U$2-LEN(SOURCE!I2176)), "")&amp;
      SOURCE!J2176&amp;      IF(SOURCE!$V$2-LEN(SOURCE!J2176) &gt;= 0, REPT(" ",SOURCE!$V$2-LEN(SOURCE!J2176)), "")&amp;
  " | "&amp; SOURCE!K2176&amp;      IF(SOURCE!$X$2-LEN(SOURCE!K2176) &gt;= 0, REPT(" ",SOURCE!$X$2-LEN(SOURCE!K2176)), "")&amp;
      "},"&amp;IF(SOURCE!L2176&lt;&gt;"",""&amp;SOURCE!L2176,"")
 )
)
)</f>
        <v>/* 2128 */  { fnFb,                        16,                          "FB16",                                        "FB16",                                        (0 &lt;&lt; TAM_MAX_BITS) |     0, CAT_NONE | SLS_ENABLED   | US_ENABLED  },//JM SHOI</v>
      </c>
    </row>
    <row r="2177" spans="1:1">
      <c r="A2177" s="168" t="str">
        <f>IF(AND(OR(SOURCE!A2177="",ISBLANK(SOURCE!A2177)),SOURCE!B2177&gt;0),IF(ISBLANK(SOURCE!C2177),"",SOURCE!C2177),
IF(SOURCE!B2177&lt;0,VLOOKUP(SOURCE!B2177,lookups!A$1:B$25,2,0),
  IF(ISBLANK(SOURCE!B2177),
    "",
    "/* "&amp;TEXT(SOURCE!B2177,"???0")&amp;" *"&amp;
      SOURCE!C2177&amp;", "&amp; IF(SOURCE!$O$2-LEN(SOURCE!C2177) &gt;= 0, REPT(" ",SOURCE!$O$2-LEN(SOURCE!C2177)), "")&amp;
      SOURCE!D2177&amp;", "&amp; IF(SOURCE!$P$2-LEN(SOURCE!D2177) &gt;= 0, REPT(" ",SOURCE!$P$2-LEN(SOURCE!D2177)), "")&amp;
      SOURCE!E2177&amp;", "&amp; IF(SOURCE!$Q$2-LEN(SOURCE!E2177) &gt;=0, REPT(" ",SOURCE!$Q$2-LEN(SOURCE!E2177)), "")&amp;
      SOURCE!F2177&amp;", "&amp; IF(SOURCE!$R$2-LEN(SOURCE!F2177) &gt;= 0, REPT(" ",SOURCE!$R$2-LEN(SOURCE!F2177)+2), "")&amp;"("&amp;
      SUBSTITUTE(TEXT(SOURCE!G2177,"??0"),"  ","")&amp;" &lt;&lt; TAM_MAX_BITS) |"&amp; IF(SOURCE!$S$2-3 &gt;= 0, REPT(" ",SOURCE!$S$2-5+4+1-1-LEN(SUBSTITUTE(SUBSTITUTE(TEXT(SOURCE!H2177,"????0"),"  ","")," ",""))), "")&amp;
      SUBSTITUTE(SUBSTITUTE(TEXT(SOURCE!H2177,"????0"),"  ","")," ","")&amp;","&amp; IF(SOURCE!$T$2-3 &gt;= 0, REPT(" ",SOURCE!$T$2-3-5), "")&amp;
      SOURCE!I2177&amp;" | "&amp; IF(SOURCE!$U$2-LEN(SOURCE!I2177) &gt;= 0, REPT(" ",SOURCE!$U$2-LEN(SOURCE!I2177)), "")&amp;
      SOURCE!J2177&amp;      IF(SOURCE!$V$2-LEN(SOURCE!J2177) &gt;= 0, REPT(" ",SOURCE!$V$2-LEN(SOURCE!J2177)), "")&amp;
  " | "&amp; SOURCE!K2177&amp;      IF(SOURCE!$X$2-LEN(SOURCE!K2177) &gt;= 0, REPT(" ",SOURCE!$X$2-LEN(SOURCE!K2177)), "")&amp;
      "},"&amp;IF(SOURCE!L2177&lt;&gt;"",""&amp;SOURCE!L2177,"")
 )
)
)</f>
        <v>/* 2129 */  { fnFb,                        17,                          "FB17",                                        "FB17",                                        (0 &lt;&lt; TAM_MAX_BITS) |     0, CAT_NONE | SLS_ENABLED   | US_ENABLED  },//JM SHOI</v>
      </c>
    </row>
    <row r="2178" spans="1:1">
      <c r="A2178" s="168" t="str">
        <f>IF(AND(OR(SOURCE!A2178="",ISBLANK(SOURCE!A2178)),SOURCE!B2178&gt;0),IF(ISBLANK(SOURCE!C2178),"",SOURCE!C2178),
IF(SOURCE!B2178&lt;0,VLOOKUP(SOURCE!B2178,lookups!A$1:B$25,2,0),
  IF(ISBLANK(SOURCE!B2178),
    "",
    "/* "&amp;TEXT(SOURCE!B2178,"???0")&amp;" *"&amp;
      SOURCE!C2178&amp;", "&amp; IF(SOURCE!$O$2-LEN(SOURCE!C2178) &gt;= 0, REPT(" ",SOURCE!$O$2-LEN(SOURCE!C2178)), "")&amp;
      SOURCE!D2178&amp;", "&amp; IF(SOURCE!$P$2-LEN(SOURCE!D2178) &gt;= 0, REPT(" ",SOURCE!$P$2-LEN(SOURCE!D2178)), "")&amp;
      SOURCE!E2178&amp;", "&amp; IF(SOURCE!$Q$2-LEN(SOURCE!E2178) &gt;=0, REPT(" ",SOURCE!$Q$2-LEN(SOURCE!E2178)), "")&amp;
      SOURCE!F2178&amp;", "&amp; IF(SOURCE!$R$2-LEN(SOURCE!F2178) &gt;= 0, REPT(" ",SOURCE!$R$2-LEN(SOURCE!F2178)+2), "")&amp;"("&amp;
      SUBSTITUTE(TEXT(SOURCE!G2178,"??0"),"  ","")&amp;" &lt;&lt; TAM_MAX_BITS) |"&amp; IF(SOURCE!$S$2-3 &gt;= 0, REPT(" ",SOURCE!$S$2-5+4+1-1-LEN(SUBSTITUTE(SUBSTITUTE(TEXT(SOURCE!H2178,"????0"),"  ","")," ",""))), "")&amp;
      SUBSTITUTE(SUBSTITUTE(TEXT(SOURCE!H2178,"????0"),"  ","")," ","")&amp;","&amp; IF(SOURCE!$T$2-3 &gt;= 0, REPT(" ",SOURCE!$T$2-3-5), "")&amp;
      SOURCE!I2178&amp;" | "&amp; IF(SOURCE!$U$2-LEN(SOURCE!I2178) &gt;= 0, REPT(" ",SOURCE!$U$2-LEN(SOURCE!I2178)), "")&amp;
      SOURCE!J2178&amp;      IF(SOURCE!$V$2-LEN(SOURCE!J2178) &gt;= 0, REPT(" ",SOURCE!$V$2-LEN(SOURCE!J2178)), "")&amp;
  " | "&amp; SOURCE!K2178&amp;      IF(SOURCE!$X$2-LEN(SOURCE!K2178) &gt;= 0, REPT(" ",SOURCE!$X$2-LEN(SOURCE!K2178)), "")&amp;
      "},"&amp;IF(SOURCE!L2178&lt;&gt;"",""&amp;SOURCE!L2178,"")
 )
)
)</f>
        <v>/* 2130 */  { fnFb,                        18,                          "FB18",                                        "FB18",                                        (0 &lt;&lt; TAM_MAX_BITS) |     0, CAT_NONE | SLS_ENABLED   | US_ENABLED  },//JM SHOI</v>
      </c>
    </row>
    <row r="2179" spans="1:1">
      <c r="A2179" s="168" t="str">
        <f>IF(AND(OR(SOURCE!A2179="",ISBLANK(SOURCE!A2179)),SOURCE!B2179&gt;0),IF(ISBLANK(SOURCE!C2179),"",SOURCE!C2179),
IF(SOURCE!B2179&lt;0,VLOOKUP(SOURCE!B2179,lookups!A$1:B$25,2,0),
  IF(ISBLANK(SOURCE!B2179),
    "",
    "/* "&amp;TEXT(SOURCE!B2179,"???0")&amp;" *"&amp;
      SOURCE!C2179&amp;", "&amp; IF(SOURCE!$O$2-LEN(SOURCE!C2179) &gt;= 0, REPT(" ",SOURCE!$O$2-LEN(SOURCE!C2179)), "")&amp;
      SOURCE!D2179&amp;", "&amp; IF(SOURCE!$P$2-LEN(SOURCE!D2179) &gt;= 0, REPT(" ",SOURCE!$P$2-LEN(SOURCE!D2179)), "")&amp;
      SOURCE!E2179&amp;", "&amp; IF(SOURCE!$Q$2-LEN(SOURCE!E2179) &gt;=0, REPT(" ",SOURCE!$Q$2-LEN(SOURCE!E2179)), "")&amp;
      SOURCE!F2179&amp;", "&amp; IF(SOURCE!$R$2-LEN(SOURCE!F2179) &gt;= 0, REPT(" ",SOURCE!$R$2-LEN(SOURCE!F2179)+2), "")&amp;"("&amp;
      SUBSTITUTE(TEXT(SOURCE!G2179,"??0"),"  ","")&amp;" &lt;&lt; TAM_MAX_BITS) |"&amp; IF(SOURCE!$S$2-3 &gt;= 0, REPT(" ",SOURCE!$S$2-5+4+1-1-LEN(SUBSTITUTE(SUBSTITUTE(TEXT(SOURCE!H2179,"????0"),"  ","")," ",""))), "")&amp;
      SUBSTITUTE(SUBSTITUTE(TEXT(SOURCE!H2179,"????0"),"  ","")," ","")&amp;","&amp; IF(SOURCE!$T$2-3 &gt;= 0, REPT(" ",SOURCE!$T$2-3-5), "")&amp;
      SOURCE!I2179&amp;" | "&amp; IF(SOURCE!$U$2-LEN(SOURCE!I2179) &gt;= 0, REPT(" ",SOURCE!$U$2-LEN(SOURCE!I2179)), "")&amp;
      SOURCE!J2179&amp;      IF(SOURCE!$V$2-LEN(SOURCE!J2179) &gt;= 0, REPT(" ",SOURCE!$V$2-LEN(SOURCE!J2179)), "")&amp;
  " | "&amp; SOURCE!K2179&amp;      IF(SOURCE!$X$2-LEN(SOURCE!K2179) &gt;= 0, REPT(" ",SOURCE!$X$2-LEN(SOURCE!K2179)), "")&amp;
      "},"&amp;IF(SOURCE!L2179&lt;&gt;"",""&amp;SOURCE!L2179,"")
 )
)
)</f>
        <v>/* 2131 */  { fnFb,                        19,                          "FB19",                                        "FB19",                                        (0 &lt;&lt; TAM_MAX_BITS) |     0, CAT_NONE | SLS_ENABLED   | US_ENABLED  },//JM SHOI</v>
      </c>
    </row>
    <row r="2180" spans="1:1">
      <c r="A2180" s="168" t="str">
        <f>IF(AND(OR(SOURCE!A2180="",ISBLANK(SOURCE!A2180)),SOURCE!B2180&gt;0),IF(ISBLANK(SOURCE!C2180),"",SOURCE!C2180),
IF(SOURCE!B2180&lt;0,VLOOKUP(SOURCE!B2180,lookups!A$1:B$25,2,0),
  IF(ISBLANK(SOURCE!B2180),
    "",
    "/* "&amp;TEXT(SOURCE!B2180,"???0")&amp;" *"&amp;
      SOURCE!C2180&amp;", "&amp; IF(SOURCE!$O$2-LEN(SOURCE!C2180) &gt;= 0, REPT(" ",SOURCE!$O$2-LEN(SOURCE!C2180)), "")&amp;
      SOURCE!D2180&amp;", "&amp; IF(SOURCE!$P$2-LEN(SOURCE!D2180) &gt;= 0, REPT(" ",SOURCE!$P$2-LEN(SOURCE!D2180)), "")&amp;
      SOURCE!E2180&amp;", "&amp; IF(SOURCE!$Q$2-LEN(SOURCE!E2180) &gt;=0, REPT(" ",SOURCE!$Q$2-LEN(SOURCE!E2180)), "")&amp;
      SOURCE!F2180&amp;", "&amp; IF(SOURCE!$R$2-LEN(SOURCE!F2180) &gt;= 0, REPT(" ",SOURCE!$R$2-LEN(SOURCE!F2180)+2), "")&amp;"("&amp;
      SUBSTITUTE(TEXT(SOURCE!G2180,"??0"),"  ","")&amp;" &lt;&lt; TAM_MAX_BITS) |"&amp; IF(SOURCE!$S$2-3 &gt;= 0, REPT(" ",SOURCE!$S$2-5+4+1-1-LEN(SUBSTITUTE(SUBSTITUTE(TEXT(SOURCE!H2180,"????0"),"  ","")," ",""))), "")&amp;
      SUBSTITUTE(SUBSTITUTE(TEXT(SOURCE!H2180,"????0"),"  ","")," ","")&amp;","&amp; IF(SOURCE!$T$2-3 &gt;= 0, REPT(" ",SOURCE!$T$2-3-5), "")&amp;
      SOURCE!I2180&amp;" | "&amp; IF(SOURCE!$U$2-LEN(SOURCE!I2180) &gt;= 0, REPT(" ",SOURCE!$U$2-LEN(SOURCE!I2180)), "")&amp;
      SOURCE!J2180&amp;      IF(SOURCE!$V$2-LEN(SOURCE!J2180) &gt;= 0, REPT(" ",SOURCE!$V$2-LEN(SOURCE!J2180)), "")&amp;
  " | "&amp; SOURCE!K2180&amp;      IF(SOURCE!$X$2-LEN(SOURCE!K2180) &gt;= 0, REPT(" ",SOURCE!$X$2-LEN(SOURCE!K2180)), "")&amp;
      "},"&amp;IF(SOURCE!L2180&lt;&gt;"",""&amp;SOURCE!L2180,"")
 )
)
)</f>
        <v>/* 2132 */  { fnFb,                        20,                          "FB20",                                        "FB20",                                        (0 &lt;&lt; TAM_MAX_BITS) |     0, CAT_NONE | SLS_ENABLED   | US_ENABLED  },//JM SHOI</v>
      </c>
    </row>
    <row r="2181" spans="1:1">
      <c r="A2181" s="168" t="str">
        <f>IF(AND(OR(SOURCE!A2181="",ISBLANK(SOURCE!A2181)),SOURCE!B2181&gt;0),IF(ISBLANK(SOURCE!C2181),"",SOURCE!C2181),
IF(SOURCE!B2181&lt;0,VLOOKUP(SOURCE!B2181,lookups!A$1:B$25,2,0),
  IF(ISBLANK(SOURCE!B2181),
    "",
    "/* "&amp;TEXT(SOURCE!B2181,"???0")&amp;" *"&amp;
      SOURCE!C2181&amp;", "&amp; IF(SOURCE!$O$2-LEN(SOURCE!C2181) &gt;= 0, REPT(" ",SOURCE!$O$2-LEN(SOURCE!C2181)), "")&amp;
      SOURCE!D2181&amp;", "&amp; IF(SOURCE!$P$2-LEN(SOURCE!D2181) &gt;= 0, REPT(" ",SOURCE!$P$2-LEN(SOURCE!D2181)), "")&amp;
      SOURCE!E2181&amp;", "&amp; IF(SOURCE!$Q$2-LEN(SOURCE!E2181) &gt;=0, REPT(" ",SOURCE!$Q$2-LEN(SOURCE!E2181)), "")&amp;
      SOURCE!F2181&amp;", "&amp; IF(SOURCE!$R$2-LEN(SOURCE!F2181) &gt;= 0, REPT(" ",SOURCE!$R$2-LEN(SOURCE!F2181)+2), "")&amp;"("&amp;
      SUBSTITUTE(TEXT(SOURCE!G2181,"??0"),"  ","")&amp;" &lt;&lt; TAM_MAX_BITS) |"&amp; IF(SOURCE!$S$2-3 &gt;= 0, REPT(" ",SOURCE!$S$2-5+4+1-1-LEN(SUBSTITUTE(SUBSTITUTE(TEXT(SOURCE!H2181,"????0"),"  ","")," ",""))), "")&amp;
      SUBSTITUTE(SUBSTITUTE(TEXT(SOURCE!H2181,"????0"),"  ","")," ","")&amp;","&amp; IF(SOURCE!$T$2-3 &gt;= 0, REPT(" ",SOURCE!$T$2-3-5), "")&amp;
      SOURCE!I2181&amp;" | "&amp; IF(SOURCE!$U$2-LEN(SOURCE!I2181) &gt;= 0, REPT(" ",SOURCE!$U$2-LEN(SOURCE!I2181)), "")&amp;
      SOURCE!J2181&amp;      IF(SOURCE!$V$2-LEN(SOURCE!J2181) &gt;= 0, REPT(" ",SOURCE!$V$2-LEN(SOURCE!J2181)), "")&amp;
  " | "&amp; SOURCE!K2181&amp;      IF(SOURCE!$X$2-LEN(SOURCE!K2181) &gt;= 0, REPT(" ",SOURCE!$X$2-LEN(SOURCE!K2181)), "")&amp;
      "},"&amp;IF(SOURCE!L2181&lt;&gt;"",""&amp;SOURCE!L2181,"")
 )
)
)</f>
        <v>/* 2133 */  { fnFb,                        21,                          "FB21",                                        "FB21",                                        (0 &lt;&lt; TAM_MAX_BITS) |     0, CAT_NONE | SLS_ENABLED   | US_ENABLED  },//JM SHOI</v>
      </c>
    </row>
    <row r="2182" spans="1:1">
      <c r="A2182" s="168" t="str">
        <f>IF(AND(OR(SOURCE!A2182="",ISBLANK(SOURCE!A2182)),SOURCE!B2182&gt;0),IF(ISBLANK(SOURCE!C2182),"",SOURCE!C2182),
IF(SOURCE!B2182&lt;0,VLOOKUP(SOURCE!B2182,lookups!A$1:B$25,2,0),
  IF(ISBLANK(SOURCE!B2182),
    "",
    "/* "&amp;TEXT(SOURCE!B2182,"???0")&amp;" *"&amp;
      SOURCE!C2182&amp;", "&amp; IF(SOURCE!$O$2-LEN(SOURCE!C2182) &gt;= 0, REPT(" ",SOURCE!$O$2-LEN(SOURCE!C2182)), "")&amp;
      SOURCE!D2182&amp;", "&amp; IF(SOURCE!$P$2-LEN(SOURCE!D2182) &gt;= 0, REPT(" ",SOURCE!$P$2-LEN(SOURCE!D2182)), "")&amp;
      SOURCE!E2182&amp;", "&amp; IF(SOURCE!$Q$2-LEN(SOURCE!E2182) &gt;=0, REPT(" ",SOURCE!$Q$2-LEN(SOURCE!E2182)), "")&amp;
      SOURCE!F2182&amp;", "&amp; IF(SOURCE!$R$2-LEN(SOURCE!F2182) &gt;= 0, REPT(" ",SOURCE!$R$2-LEN(SOURCE!F2182)+2), "")&amp;"("&amp;
      SUBSTITUTE(TEXT(SOURCE!G2182,"??0"),"  ","")&amp;" &lt;&lt; TAM_MAX_BITS) |"&amp; IF(SOURCE!$S$2-3 &gt;= 0, REPT(" ",SOURCE!$S$2-5+4+1-1-LEN(SUBSTITUTE(SUBSTITUTE(TEXT(SOURCE!H2182,"????0"),"  ","")," ",""))), "")&amp;
      SUBSTITUTE(SUBSTITUTE(TEXT(SOURCE!H2182,"????0"),"  ","")," ","")&amp;","&amp; IF(SOURCE!$T$2-3 &gt;= 0, REPT(" ",SOURCE!$T$2-3-5), "")&amp;
      SOURCE!I2182&amp;" | "&amp; IF(SOURCE!$U$2-LEN(SOURCE!I2182) &gt;= 0, REPT(" ",SOURCE!$U$2-LEN(SOURCE!I2182)), "")&amp;
      SOURCE!J2182&amp;      IF(SOURCE!$V$2-LEN(SOURCE!J2182) &gt;= 0, REPT(" ",SOURCE!$V$2-LEN(SOURCE!J2182)), "")&amp;
  " | "&amp; SOURCE!K2182&amp;      IF(SOURCE!$X$2-LEN(SOURCE!K2182) &gt;= 0, REPT(" ",SOURCE!$X$2-LEN(SOURCE!K2182)), "")&amp;
      "},"&amp;IF(SOURCE!L2182&lt;&gt;"",""&amp;SOURCE!L2182,"")
 )
)
)</f>
        <v>/* 2134 */  { fnFb,                        22,                          "FB22",                                        "FB22",                                        (0 &lt;&lt; TAM_MAX_BITS) |     0, CAT_NONE | SLS_ENABLED   | US_ENABLED  },//JM SHOI</v>
      </c>
    </row>
    <row r="2183" spans="1:1">
      <c r="A2183" s="168" t="str">
        <f>IF(AND(OR(SOURCE!A2183="",ISBLANK(SOURCE!A2183)),SOURCE!B2183&gt;0),IF(ISBLANK(SOURCE!C2183),"",SOURCE!C2183),
IF(SOURCE!B2183&lt;0,VLOOKUP(SOURCE!B2183,lookups!A$1:B$25,2,0),
  IF(ISBLANK(SOURCE!B2183),
    "",
    "/* "&amp;TEXT(SOURCE!B2183,"???0")&amp;" *"&amp;
      SOURCE!C2183&amp;", "&amp; IF(SOURCE!$O$2-LEN(SOURCE!C2183) &gt;= 0, REPT(" ",SOURCE!$O$2-LEN(SOURCE!C2183)), "")&amp;
      SOURCE!D2183&amp;", "&amp; IF(SOURCE!$P$2-LEN(SOURCE!D2183) &gt;= 0, REPT(" ",SOURCE!$P$2-LEN(SOURCE!D2183)), "")&amp;
      SOURCE!E2183&amp;", "&amp; IF(SOURCE!$Q$2-LEN(SOURCE!E2183) &gt;=0, REPT(" ",SOURCE!$Q$2-LEN(SOURCE!E2183)), "")&amp;
      SOURCE!F2183&amp;", "&amp; IF(SOURCE!$R$2-LEN(SOURCE!F2183) &gt;= 0, REPT(" ",SOURCE!$R$2-LEN(SOURCE!F2183)+2), "")&amp;"("&amp;
      SUBSTITUTE(TEXT(SOURCE!G2183,"??0"),"  ","")&amp;" &lt;&lt; TAM_MAX_BITS) |"&amp; IF(SOURCE!$S$2-3 &gt;= 0, REPT(" ",SOURCE!$S$2-5+4+1-1-LEN(SUBSTITUTE(SUBSTITUTE(TEXT(SOURCE!H2183,"????0"),"  ","")," ",""))), "")&amp;
      SUBSTITUTE(SUBSTITUTE(TEXT(SOURCE!H2183,"????0"),"  ","")," ","")&amp;","&amp; IF(SOURCE!$T$2-3 &gt;= 0, REPT(" ",SOURCE!$T$2-3-5), "")&amp;
      SOURCE!I2183&amp;" | "&amp; IF(SOURCE!$U$2-LEN(SOURCE!I2183) &gt;= 0, REPT(" ",SOURCE!$U$2-LEN(SOURCE!I2183)), "")&amp;
      SOURCE!J2183&amp;      IF(SOURCE!$V$2-LEN(SOURCE!J2183) &gt;= 0, REPT(" ",SOURCE!$V$2-LEN(SOURCE!J2183)), "")&amp;
  " | "&amp; SOURCE!K2183&amp;      IF(SOURCE!$X$2-LEN(SOURCE!K2183) &gt;= 0, REPT(" ",SOURCE!$X$2-LEN(SOURCE!K2183)), "")&amp;
      "},"&amp;IF(SOURCE!L2183&lt;&gt;"",""&amp;SOURCE!L2183,"")
 )
)
)</f>
        <v>/* 2135 */  { fnFb,                        23,                          "FB23",                                        "FB23",                                        (0 &lt;&lt; TAM_MAX_BITS) |     0, CAT_NONE | SLS_ENABLED   | US_ENABLED  },//JM SHOI</v>
      </c>
    </row>
    <row r="2184" spans="1:1">
      <c r="A2184" s="168" t="str">
        <f>IF(AND(OR(SOURCE!A2184="",ISBLANK(SOURCE!A2184)),SOURCE!B2184&gt;0),IF(ISBLANK(SOURCE!C2184),"",SOURCE!C2184),
IF(SOURCE!B2184&lt;0,VLOOKUP(SOURCE!B2184,lookups!A$1:B$25,2,0),
  IF(ISBLANK(SOURCE!B2184),
    "",
    "/* "&amp;TEXT(SOURCE!B2184,"???0")&amp;" *"&amp;
      SOURCE!C2184&amp;", "&amp; IF(SOURCE!$O$2-LEN(SOURCE!C2184) &gt;= 0, REPT(" ",SOURCE!$O$2-LEN(SOURCE!C2184)), "")&amp;
      SOURCE!D2184&amp;", "&amp; IF(SOURCE!$P$2-LEN(SOURCE!D2184) &gt;= 0, REPT(" ",SOURCE!$P$2-LEN(SOURCE!D2184)), "")&amp;
      SOURCE!E2184&amp;", "&amp; IF(SOURCE!$Q$2-LEN(SOURCE!E2184) &gt;=0, REPT(" ",SOURCE!$Q$2-LEN(SOURCE!E2184)), "")&amp;
      SOURCE!F2184&amp;", "&amp; IF(SOURCE!$R$2-LEN(SOURCE!F2184) &gt;= 0, REPT(" ",SOURCE!$R$2-LEN(SOURCE!F2184)+2), "")&amp;"("&amp;
      SUBSTITUTE(TEXT(SOURCE!G2184,"??0"),"  ","")&amp;" &lt;&lt; TAM_MAX_BITS) |"&amp; IF(SOURCE!$S$2-3 &gt;= 0, REPT(" ",SOURCE!$S$2-5+4+1-1-LEN(SUBSTITUTE(SUBSTITUTE(TEXT(SOURCE!H2184,"????0"),"  ","")," ",""))), "")&amp;
      SUBSTITUTE(SUBSTITUTE(TEXT(SOURCE!H2184,"????0"),"  ","")," ","")&amp;","&amp; IF(SOURCE!$T$2-3 &gt;= 0, REPT(" ",SOURCE!$T$2-3-5), "")&amp;
      SOURCE!I2184&amp;" | "&amp; IF(SOURCE!$U$2-LEN(SOURCE!I2184) &gt;= 0, REPT(" ",SOURCE!$U$2-LEN(SOURCE!I2184)), "")&amp;
      SOURCE!J2184&amp;      IF(SOURCE!$V$2-LEN(SOURCE!J2184) &gt;= 0, REPT(" ",SOURCE!$V$2-LEN(SOURCE!J2184)), "")&amp;
  " | "&amp; SOURCE!K2184&amp;      IF(SOURCE!$X$2-LEN(SOURCE!K2184) &gt;= 0, REPT(" ",SOURCE!$X$2-LEN(SOURCE!K2184)), "")&amp;
      "},"&amp;IF(SOURCE!L2184&lt;&gt;"",""&amp;SOURCE!L2184,"")
 )
)
)</f>
        <v>/* 2136 */  { fnFb,                        24,                          "FB24",                                        "FB24",                                        (0 &lt;&lt; TAM_MAX_BITS) |     0, CAT_NONE | SLS_ENABLED   | US_ENABLED  },//JM SHOI</v>
      </c>
    </row>
    <row r="2185" spans="1:1">
      <c r="A2185" s="168" t="str">
        <f>IF(AND(OR(SOURCE!A2185="",ISBLANK(SOURCE!A2185)),SOURCE!B2185&gt;0),IF(ISBLANK(SOURCE!C2185),"",SOURCE!C2185),
IF(SOURCE!B2185&lt;0,VLOOKUP(SOURCE!B2185,lookups!A$1:B$25,2,0),
  IF(ISBLANK(SOURCE!B2185),
    "",
    "/* "&amp;TEXT(SOURCE!B2185,"???0")&amp;" *"&amp;
      SOURCE!C2185&amp;", "&amp; IF(SOURCE!$O$2-LEN(SOURCE!C2185) &gt;= 0, REPT(" ",SOURCE!$O$2-LEN(SOURCE!C2185)), "")&amp;
      SOURCE!D2185&amp;", "&amp; IF(SOURCE!$P$2-LEN(SOURCE!D2185) &gt;= 0, REPT(" ",SOURCE!$P$2-LEN(SOURCE!D2185)), "")&amp;
      SOURCE!E2185&amp;", "&amp; IF(SOURCE!$Q$2-LEN(SOURCE!E2185) &gt;=0, REPT(" ",SOURCE!$Q$2-LEN(SOURCE!E2185)), "")&amp;
      SOURCE!F2185&amp;", "&amp; IF(SOURCE!$R$2-LEN(SOURCE!F2185) &gt;= 0, REPT(" ",SOURCE!$R$2-LEN(SOURCE!F2185)+2), "")&amp;"("&amp;
      SUBSTITUTE(TEXT(SOURCE!G2185,"??0"),"  ","")&amp;" &lt;&lt; TAM_MAX_BITS) |"&amp; IF(SOURCE!$S$2-3 &gt;= 0, REPT(" ",SOURCE!$S$2-5+4+1-1-LEN(SUBSTITUTE(SUBSTITUTE(TEXT(SOURCE!H2185,"????0"),"  ","")," ",""))), "")&amp;
      SUBSTITUTE(SUBSTITUTE(TEXT(SOURCE!H2185,"????0"),"  ","")," ","")&amp;","&amp; IF(SOURCE!$T$2-3 &gt;= 0, REPT(" ",SOURCE!$T$2-3-5), "")&amp;
      SOURCE!I2185&amp;" | "&amp; IF(SOURCE!$U$2-LEN(SOURCE!I2185) &gt;= 0, REPT(" ",SOURCE!$U$2-LEN(SOURCE!I2185)), "")&amp;
      SOURCE!J2185&amp;      IF(SOURCE!$V$2-LEN(SOURCE!J2185) &gt;= 0, REPT(" ",SOURCE!$V$2-LEN(SOURCE!J2185)), "")&amp;
  " | "&amp; SOURCE!K2185&amp;      IF(SOURCE!$X$2-LEN(SOURCE!K2185) &gt;= 0, REPT(" ",SOURCE!$X$2-LEN(SOURCE!K2185)), "")&amp;
      "},"&amp;IF(SOURCE!L2185&lt;&gt;"",""&amp;SOURCE!L2185,"")
 )
)
)</f>
        <v>/* 2137 */  { fnFb,                        25,                          "FB25",                                        "FB25",                                        (0 &lt;&lt; TAM_MAX_BITS) |     0, CAT_NONE | SLS_ENABLED   | US_ENABLED  },//JM SHOI</v>
      </c>
    </row>
    <row r="2186" spans="1:1">
      <c r="A2186" s="168" t="str">
        <f>IF(AND(OR(SOURCE!A2186="",ISBLANK(SOURCE!A2186)),SOURCE!B2186&gt;0),IF(ISBLANK(SOURCE!C2186),"",SOURCE!C2186),
IF(SOURCE!B2186&lt;0,VLOOKUP(SOURCE!B2186,lookups!A$1:B$25,2,0),
  IF(ISBLANK(SOURCE!B2186),
    "",
    "/* "&amp;TEXT(SOURCE!B2186,"???0")&amp;" *"&amp;
      SOURCE!C2186&amp;", "&amp; IF(SOURCE!$O$2-LEN(SOURCE!C2186) &gt;= 0, REPT(" ",SOURCE!$O$2-LEN(SOURCE!C2186)), "")&amp;
      SOURCE!D2186&amp;", "&amp; IF(SOURCE!$P$2-LEN(SOURCE!D2186) &gt;= 0, REPT(" ",SOURCE!$P$2-LEN(SOURCE!D2186)), "")&amp;
      SOURCE!E2186&amp;", "&amp; IF(SOURCE!$Q$2-LEN(SOURCE!E2186) &gt;=0, REPT(" ",SOURCE!$Q$2-LEN(SOURCE!E2186)), "")&amp;
      SOURCE!F2186&amp;", "&amp; IF(SOURCE!$R$2-LEN(SOURCE!F2186) &gt;= 0, REPT(" ",SOURCE!$R$2-LEN(SOURCE!F2186)+2), "")&amp;"("&amp;
      SUBSTITUTE(TEXT(SOURCE!G2186,"??0"),"  ","")&amp;" &lt;&lt; TAM_MAX_BITS) |"&amp; IF(SOURCE!$S$2-3 &gt;= 0, REPT(" ",SOURCE!$S$2-5+4+1-1-LEN(SUBSTITUTE(SUBSTITUTE(TEXT(SOURCE!H2186,"????0"),"  ","")," ",""))), "")&amp;
      SUBSTITUTE(SUBSTITUTE(TEXT(SOURCE!H2186,"????0"),"  ","")," ","")&amp;","&amp; IF(SOURCE!$T$2-3 &gt;= 0, REPT(" ",SOURCE!$T$2-3-5), "")&amp;
      SOURCE!I2186&amp;" | "&amp; IF(SOURCE!$U$2-LEN(SOURCE!I2186) &gt;= 0, REPT(" ",SOURCE!$U$2-LEN(SOURCE!I2186)), "")&amp;
      SOURCE!J2186&amp;      IF(SOURCE!$V$2-LEN(SOURCE!J2186) &gt;= 0, REPT(" ",SOURCE!$V$2-LEN(SOURCE!J2186)), "")&amp;
  " | "&amp; SOURCE!K2186&amp;      IF(SOURCE!$X$2-LEN(SOURCE!K2186) &gt;= 0, REPT(" ",SOURCE!$X$2-LEN(SOURCE!K2186)), "")&amp;
      "},"&amp;IF(SOURCE!L2186&lt;&gt;"",""&amp;SOURCE!L2186,"")
 )
)
)</f>
        <v>/* 2138 */  { fnFb,                        26,                          "FB26",                                        "FB26",                                        (0 &lt;&lt; TAM_MAX_BITS) |     0, CAT_NONE | SLS_ENABLED   | US_ENABLED  },//JM SHOI</v>
      </c>
    </row>
    <row r="2187" spans="1:1">
      <c r="A2187" s="168" t="str">
        <f>IF(AND(OR(SOURCE!A2187="",ISBLANK(SOURCE!A2187)),SOURCE!B2187&gt;0),IF(ISBLANK(SOURCE!C2187),"",SOURCE!C2187),
IF(SOURCE!B2187&lt;0,VLOOKUP(SOURCE!B2187,lookups!A$1:B$25,2,0),
  IF(ISBLANK(SOURCE!B2187),
    "",
    "/* "&amp;TEXT(SOURCE!B2187,"???0")&amp;" *"&amp;
      SOURCE!C2187&amp;", "&amp; IF(SOURCE!$O$2-LEN(SOURCE!C2187) &gt;= 0, REPT(" ",SOURCE!$O$2-LEN(SOURCE!C2187)), "")&amp;
      SOURCE!D2187&amp;", "&amp; IF(SOURCE!$P$2-LEN(SOURCE!D2187) &gt;= 0, REPT(" ",SOURCE!$P$2-LEN(SOURCE!D2187)), "")&amp;
      SOURCE!E2187&amp;", "&amp; IF(SOURCE!$Q$2-LEN(SOURCE!E2187) &gt;=0, REPT(" ",SOURCE!$Q$2-LEN(SOURCE!E2187)), "")&amp;
      SOURCE!F2187&amp;", "&amp; IF(SOURCE!$R$2-LEN(SOURCE!F2187) &gt;= 0, REPT(" ",SOURCE!$R$2-LEN(SOURCE!F2187)+2), "")&amp;"("&amp;
      SUBSTITUTE(TEXT(SOURCE!G2187,"??0"),"  ","")&amp;" &lt;&lt; TAM_MAX_BITS) |"&amp; IF(SOURCE!$S$2-3 &gt;= 0, REPT(" ",SOURCE!$S$2-5+4+1-1-LEN(SUBSTITUTE(SUBSTITUTE(TEXT(SOURCE!H2187,"????0"),"  ","")," ",""))), "")&amp;
      SUBSTITUTE(SUBSTITUTE(TEXT(SOURCE!H2187,"????0"),"  ","")," ","")&amp;","&amp; IF(SOURCE!$T$2-3 &gt;= 0, REPT(" ",SOURCE!$T$2-3-5), "")&amp;
      SOURCE!I2187&amp;" | "&amp; IF(SOURCE!$U$2-LEN(SOURCE!I2187) &gt;= 0, REPT(" ",SOURCE!$U$2-LEN(SOURCE!I2187)), "")&amp;
      SOURCE!J2187&amp;      IF(SOURCE!$V$2-LEN(SOURCE!J2187) &gt;= 0, REPT(" ",SOURCE!$V$2-LEN(SOURCE!J2187)), "")&amp;
  " | "&amp; SOURCE!K2187&amp;      IF(SOURCE!$X$2-LEN(SOURCE!K2187) &gt;= 0, REPT(" ",SOURCE!$X$2-LEN(SOURCE!K2187)), "")&amp;
      "},"&amp;IF(SOURCE!L2187&lt;&gt;"",""&amp;SOURCE!L2187,"")
 )
)
)</f>
        <v>/* 2139 */  { fnFb,                        27,                          "FB27",                                        "FB27",                                        (0 &lt;&lt; TAM_MAX_BITS) |     0, CAT_NONE | SLS_ENABLED   | US_ENABLED  },//JM SHOI</v>
      </c>
    </row>
    <row r="2188" spans="1:1">
      <c r="A2188" s="168" t="str">
        <f>IF(AND(OR(SOURCE!A2188="",ISBLANK(SOURCE!A2188)),SOURCE!B2188&gt;0),IF(ISBLANK(SOURCE!C2188),"",SOURCE!C2188),
IF(SOURCE!B2188&lt;0,VLOOKUP(SOURCE!B2188,lookups!A$1:B$25,2,0),
  IF(ISBLANK(SOURCE!B2188),
    "",
    "/* "&amp;TEXT(SOURCE!B2188,"???0")&amp;" *"&amp;
      SOURCE!C2188&amp;", "&amp; IF(SOURCE!$O$2-LEN(SOURCE!C2188) &gt;= 0, REPT(" ",SOURCE!$O$2-LEN(SOURCE!C2188)), "")&amp;
      SOURCE!D2188&amp;", "&amp; IF(SOURCE!$P$2-LEN(SOURCE!D2188) &gt;= 0, REPT(" ",SOURCE!$P$2-LEN(SOURCE!D2188)), "")&amp;
      SOURCE!E2188&amp;", "&amp; IF(SOURCE!$Q$2-LEN(SOURCE!E2188) &gt;=0, REPT(" ",SOURCE!$Q$2-LEN(SOURCE!E2188)), "")&amp;
      SOURCE!F2188&amp;", "&amp; IF(SOURCE!$R$2-LEN(SOURCE!F2188) &gt;= 0, REPT(" ",SOURCE!$R$2-LEN(SOURCE!F2188)+2), "")&amp;"("&amp;
      SUBSTITUTE(TEXT(SOURCE!G2188,"??0"),"  ","")&amp;" &lt;&lt; TAM_MAX_BITS) |"&amp; IF(SOURCE!$S$2-3 &gt;= 0, REPT(" ",SOURCE!$S$2-5+4+1-1-LEN(SUBSTITUTE(SUBSTITUTE(TEXT(SOURCE!H2188,"????0"),"  ","")," ",""))), "")&amp;
      SUBSTITUTE(SUBSTITUTE(TEXT(SOURCE!H2188,"????0"),"  ","")," ","")&amp;","&amp; IF(SOURCE!$T$2-3 &gt;= 0, REPT(" ",SOURCE!$T$2-3-5), "")&amp;
      SOURCE!I2188&amp;" | "&amp; IF(SOURCE!$U$2-LEN(SOURCE!I2188) &gt;= 0, REPT(" ",SOURCE!$U$2-LEN(SOURCE!I2188)), "")&amp;
      SOURCE!J2188&amp;      IF(SOURCE!$V$2-LEN(SOURCE!J2188) &gt;= 0, REPT(" ",SOURCE!$V$2-LEN(SOURCE!J2188)), "")&amp;
  " | "&amp; SOURCE!K2188&amp;      IF(SOURCE!$X$2-LEN(SOURCE!K2188) &gt;= 0, REPT(" ",SOURCE!$X$2-LEN(SOURCE!K2188)), "")&amp;
      "},"&amp;IF(SOURCE!L2188&lt;&gt;"",""&amp;SOURCE!L2188,"")
 )
)
)</f>
        <v>/* 2140 */  { fnFb,                        28,                          "FB28",                                        "FB28",                                        (0 &lt;&lt; TAM_MAX_BITS) |     0, CAT_NONE | SLS_ENABLED   | US_ENABLED  },//JM SHOI</v>
      </c>
    </row>
    <row r="2189" spans="1:1">
      <c r="A2189" s="168" t="str">
        <f>IF(AND(OR(SOURCE!A2189="",ISBLANK(SOURCE!A2189)),SOURCE!B2189&gt;0),IF(ISBLANK(SOURCE!C2189),"",SOURCE!C2189),
IF(SOURCE!B2189&lt;0,VLOOKUP(SOURCE!B2189,lookups!A$1:B$25,2,0),
  IF(ISBLANK(SOURCE!B2189),
    "",
    "/* "&amp;TEXT(SOURCE!B2189,"???0")&amp;" *"&amp;
      SOURCE!C2189&amp;", "&amp; IF(SOURCE!$O$2-LEN(SOURCE!C2189) &gt;= 0, REPT(" ",SOURCE!$O$2-LEN(SOURCE!C2189)), "")&amp;
      SOURCE!D2189&amp;", "&amp; IF(SOURCE!$P$2-LEN(SOURCE!D2189) &gt;= 0, REPT(" ",SOURCE!$P$2-LEN(SOURCE!D2189)), "")&amp;
      SOURCE!E2189&amp;", "&amp; IF(SOURCE!$Q$2-LEN(SOURCE!E2189) &gt;=0, REPT(" ",SOURCE!$Q$2-LEN(SOURCE!E2189)), "")&amp;
      SOURCE!F2189&amp;", "&amp; IF(SOURCE!$R$2-LEN(SOURCE!F2189) &gt;= 0, REPT(" ",SOURCE!$R$2-LEN(SOURCE!F2189)+2), "")&amp;"("&amp;
      SUBSTITUTE(TEXT(SOURCE!G2189,"??0"),"  ","")&amp;" &lt;&lt; TAM_MAX_BITS) |"&amp; IF(SOURCE!$S$2-3 &gt;= 0, REPT(" ",SOURCE!$S$2-5+4+1-1-LEN(SUBSTITUTE(SUBSTITUTE(TEXT(SOURCE!H2189,"????0"),"  ","")," ",""))), "")&amp;
      SUBSTITUTE(SUBSTITUTE(TEXT(SOURCE!H2189,"????0"),"  ","")," ","")&amp;","&amp; IF(SOURCE!$T$2-3 &gt;= 0, REPT(" ",SOURCE!$T$2-3-5), "")&amp;
      SOURCE!I2189&amp;" | "&amp; IF(SOURCE!$U$2-LEN(SOURCE!I2189) &gt;= 0, REPT(" ",SOURCE!$U$2-LEN(SOURCE!I2189)), "")&amp;
      SOURCE!J2189&amp;      IF(SOURCE!$V$2-LEN(SOURCE!J2189) &gt;= 0, REPT(" ",SOURCE!$V$2-LEN(SOURCE!J2189)), "")&amp;
  " | "&amp; SOURCE!K2189&amp;      IF(SOURCE!$X$2-LEN(SOURCE!K2189) &gt;= 0, REPT(" ",SOURCE!$X$2-LEN(SOURCE!K2189)), "")&amp;
      "},"&amp;IF(SOURCE!L2189&lt;&gt;"",""&amp;SOURCE!L2189,"")
 )
)
)</f>
        <v>/* 2141 */  { fnFb,                        29,                          "FB29",                                        "FB29",                                        (0 &lt;&lt; TAM_MAX_BITS) |     0, CAT_NONE | SLS_ENABLED   | US_ENABLED  },//JM SHOI</v>
      </c>
    </row>
    <row r="2190" spans="1:1">
      <c r="A2190" s="168" t="str">
        <f>IF(AND(OR(SOURCE!A2190="",ISBLANK(SOURCE!A2190)),SOURCE!B2190&gt;0),IF(ISBLANK(SOURCE!C2190),"",SOURCE!C2190),
IF(SOURCE!B2190&lt;0,VLOOKUP(SOURCE!B2190,lookups!A$1:B$25,2,0),
  IF(ISBLANK(SOURCE!B2190),
    "",
    "/* "&amp;TEXT(SOURCE!B2190,"???0")&amp;" *"&amp;
      SOURCE!C2190&amp;", "&amp; IF(SOURCE!$O$2-LEN(SOURCE!C2190) &gt;= 0, REPT(" ",SOURCE!$O$2-LEN(SOURCE!C2190)), "")&amp;
      SOURCE!D2190&amp;", "&amp; IF(SOURCE!$P$2-LEN(SOURCE!D2190) &gt;= 0, REPT(" ",SOURCE!$P$2-LEN(SOURCE!D2190)), "")&amp;
      SOURCE!E2190&amp;", "&amp; IF(SOURCE!$Q$2-LEN(SOURCE!E2190) &gt;=0, REPT(" ",SOURCE!$Q$2-LEN(SOURCE!E2190)), "")&amp;
      SOURCE!F2190&amp;", "&amp; IF(SOURCE!$R$2-LEN(SOURCE!F2190) &gt;= 0, REPT(" ",SOURCE!$R$2-LEN(SOURCE!F2190)+2), "")&amp;"("&amp;
      SUBSTITUTE(TEXT(SOURCE!G2190,"??0"),"  ","")&amp;" &lt;&lt; TAM_MAX_BITS) |"&amp; IF(SOURCE!$S$2-3 &gt;= 0, REPT(" ",SOURCE!$S$2-5+4+1-1-LEN(SUBSTITUTE(SUBSTITUTE(TEXT(SOURCE!H2190,"????0"),"  ","")," ",""))), "")&amp;
      SUBSTITUTE(SUBSTITUTE(TEXT(SOURCE!H2190,"????0"),"  ","")," ","")&amp;","&amp; IF(SOURCE!$T$2-3 &gt;= 0, REPT(" ",SOURCE!$T$2-3-5), "")&amp;
      SOURCE!I2190&amp;" | "&amp; IF(SOURCE!$U$2-LEN(SOURCE!I2190) &gt;= 0, REPT(" ",SOURCE!$U$2-LEN(SOURCE!I2190)), "")&amp;
      SOURCE!J2190&amp;      IF(SOURCE!$V$2-LEN(SOURCE!J2190) &gt;= 0, REPT(" ",SOURCE!$V$2-LEN(SOURCE!J2190)), "")&amp;
  " | "&amp; SOURCE!K2190&amp;      IF(SOURCE!$X$2-LEN(SOURCE!K2190) &gt;= 0, REPT(" ",SOURCE!$X$2-LEN(SOURCE!K2190)), "")&amp;
      "},"&amp;IF(SOURCE!L2190&lt;&gt;"",""&amp;SOURCE!L2190,"")
 )
)
)</f>
        <v>/* 2142 */  { fnFb,                        30,                          "FB30",                                        "FB30",                                        (0 &lt;&lt; TAM_MAX_BITS) |     0, CAT_NONE | SLS_ENABLED   | US_ENABLED  },//JM SHOI</v>
      </c>
    </row>
    <row r="2191" spans="1:1">
      <c r="A2191" s="168" t="str">
        <f>IF(AND(OR(SOURCE!A2191="",ISBLANK(SOURCE!A2191)),SOURCE!B2191&gt;0),IF(ISBLANK(SOURCE!C2191),"",SOURCE!C2191),
IF(SOURCE!B2191&lt;0,VLOOKUP(SOURCE!B2191,lookups!A$1:B$25,2,0),
  IF(ISBLANK(SOURCE!B2191),
    "",
    "/* "&amp;TEXT(SOURCE!B2191,"???0")&amp;" *"&amp;
      SOURCE!C2191&amp;", "&amp; IF(SOURCE!$O$2-LEN(SOURCE!C2191) &gt;= 0, REPT(" ",SOURCE!$O$2-LEN(SOURCE!C2191)), "")&amp;
      SOURCE!D2191&amp;", "&amp; IF(SOURCE!$P$2-LEN(SOURCE!D2191) &gt;= 0, REPT(" ",SOURCE!$P$2-LEN(SOURCE!D2191)), "")&amp;
      SOURCE!E2191&amp;", "&amp; IF(SOURCE!$Q$2-LEN(SOURCE!E2191) &gt;=0, REPT(" ",SOURCE!$Q$2-LEN(SOURCE!E2191)), "")&amp;
      SOURCE!F2191&amp;", "&amp; IF(SOURCE!$R$2-LEN(SOURCE!F2191) &gt;= 0, REPT(" ",SOURCE!$R$2-LEN(SOURCE!F2191)+2), "")&amp;"("&amp;
      SUBSTITUTE(TEXT(SOURCE!G2191,"??0"),"  ","")&amp;" &lt;&lt; TAM_MAX_BITS) |"&amp; IF(SOURCE!$S$2-3 &gt;= 0, REPT(" ",SOURCE!$S$2-5+4+1-1-LEN(SUBSTITUTE(SUBSTITUTE(TEXT(SOURCE!H2191,"????0"),"  ","")," ",""))), "")&amp;
      SUBSTITUTE(SUBSTITUTE(TEXT(SOURCE!H2191,"????0"),"  ","")," ","")&amp;","&amp; IF(SOURCE!$T$2-3 &gt;= 0, REPT(" ",SOURCE!$T$2-3-5), "")&amp;
      SOURCE!I2191&amp;" | "&amp; IF(SOURCE!$U$2-LEN(SOURCE!I2191) &gt;= 0, REPT(" ",SOURCE!$U$2-LEN(SOURCE!I2191)), "")&amp;
      SOURCE!J2191&amp;      IF(SOURCE!$V$2-LEN(SOURCE!J2191) &gt;= 0, REPT(" ",SOURCE!$V$2-LEN(SOURCE!J2191)), "")&amp;
  " | "&amp; SOURCE!K2191&amp;      IF(SOURCE!$X$2-LEN(SOURCE!K2191) &gt;= 0, REPT(" ",SOURCE!$X$2-LEN(SOURCE!K2191)), "")&amp;
      "},"&amp;IF(SOURCE!L2191&lt;&gt;"",""&amp;SOURCE!L2191,"")
 )
)
)</f>
        <v>/* 2143 */  { fnFb,                        31,                          "FB31",                                        "FB31",                                        (0 &lt;&lt; TAM_MAX_BITS) |     0, CAT_NONE | SLS_ENABLED   | US_ENABLED  },//JM SHOI</v>
      </c>
    </row>
    <row r="2192" spans="1:1">
      <c r="A2192" s="168" t="str">
        <f>IF(AND(OR(SOURCE!A2192="",ISBLANK(SOURCE!A2192)),SOURCE!B2192&gt;0),IF(ISBLANK(SOURCE!C2192),"",SOURCE!C2192),
IF(SOURCE!B2192&lt;0,VLOOKUP(SOURCE!B2192,lookups!A$1:B$25,2,0),
  IF(ISBLANK(SOURCE!B2192),
    "",
    "/* "&amp;TEXT(SOURCE!B2192,"???0")&amp;" *"&amp;
      SOURCE!C2192&amp;", "&amp; IF(SOURCE!$O$2-LEN(SOURCE!C2192) &gt;= 0, REPT(" ",SOURCE!$O$2-LEN(SOURCE!C2192)), "")&amp;
      SOURCE!D2192&amp;", "&amp; IF(SOURCE!$P$2-LEN(SOURCE!D2192) &gt;= 0, REPT(" ",SOURCE!$P$2-LEN(SOURCE!D2192)), "")&amp;
      SOURCE!E2192&amp;", "&amp; IF(SOURCE!$Q$2-LEN(SOURCE!E2192) &gt;=0, REPT(" ",SOURCE!$Q$2-LEN(SOURCE!E2192)), "")&amp;
      SOURCE!F2192&amp;", "&amp; IF(SOURCE!$R$2-LEN(SOURCE!F2192) &gt;= 0, REPT(" ",SOURCE!$R$2-LEN(SOURCE!F2192)+2), "")&amp;"("&amp;
      SUBSTITUTE(TEXT(SOURCE!G2192,"??0"),"  ","")&amp;" &lt;&lt; TAM_MAX_BITS) |"&amp; IF(SOURCE!$S$2-3 &gt;= 0, REPT(" ",SOURCE!$S$2-5+4+1-1-LEN(SUBSTITUTE(SUBSTITUTE(TEXT(SOURCE!H2192,"????0"),"  ","")," ",""))), "")&amp;
      SUBSTITUTE(SUBSTITUTE(TEXT(SOURCE!H2192,"????0"),"  ","")," ","")&amp;","&amp; IF(SOURCE!$T$2-3 &gt;= 0, REPT(" ",SOURCE!$T$2-3-5), "")&amp;
      SOURCE!I2192&amp;" | "&amp; IF(SOURCE!$U$2-LEN(SOURCE!I2192) &gt;= 0, REPT(" ",SOURCE!$U$2-LEN(SOURCE!I2192)), "")&amp;
      SOURCE!J2192&amp;      IF(SOURCE!$V$2-LEN(SOURCE!J2192) &gt;= 0, REPT(" ",SOURCE!$V$2-LEN(SOURCE!J2192)), "")&amp;
  " | "&amp; SOURCE!K2192&amp;      IF(SOURCE!$X$2-LEN(SOURCE!K2192) &gt;= 0, REPT(" ",SOURCE!$X$2-LEN(SOURCE!K2192)), "")&amp;
      "},"&amp;IF(SOURCE!L2192&lt;&gt;"",""&amp;SOURCE!L2192,"")
 )
)
)</f>
        <v>/* 2144 */  { fnFb,                        32,                          "FB32",                                        "FB32",                                        (0 &lt;&lt; TAM_MAX_BITS) |     0, CAT_NONE | SLS_ENABLED   | US_ENABLED  },//JM SHOI</v>
      </c>
    </row>
    <row r="2193" spans="1:1">
      <c r="A2193" s="168" t="str">
        <f>IF(AND(OR(SOURCE!A2193="",ISBLANK(SOURCE!A2193)),SOURCE!B2193&gt;0),IF(ISBLANK(SOURCE!C2193),"",SOURCE!C2193),
IF(SOURCE!B2193&lt;0,VLOOKUP(SOURCE!B2193,lookups!A$1:B$25,2,0),
  IF(ISBLANK(SOURCE!B2193),
    "",
    "/* "&amp;TEXT(SOURCE!B2193,"???0")&amp;" *"&amp;
      SOURCE!C2193&amp;", "&amp; IF(SOURCE!$O$2-LEN(SOURCE!C2193) &gt;= 0, REPT(" ",SOURCE!$O$2-LEN(SOURCE!C2193)), "")&amp;
      SOURCE!D2193&amp;", "&amp; IF(SOURCE!$P$2-LEN(SOURCE!D2193) &gt;= 0, REPT(" ",SOURCE!$P$2-LEN(SOURCE!D2193)), "")&amp;
      SOURCE!E2193&amp;", "&amp; IF(SOURCE!$Q$2-LEN(SOURCE!E2193) &gt;=0, REPT(" ",SOURCE!$Q$2-LEN(SOURCE!E2193)), "")&amp;
      SOURCE!F2193&amp;", "&amp; IF(SOURCE!$R$2-LEN(SOURCE!F2193) &gt;= 0, REPT(" ",SOURCE!$R$2-LEN(SOURCE!F2193)+2), "")&amp;"("&amp;
      SUBSTITUTE(TEXT(SOURCE!G2193,"??0"),"  ","")&amp;" &lt;&lt; TAM_MAX_BITS) |"&amp; IF(SOURCE!$S$2-3 &gt;= 0, REPT(" ",SOURCE!$S$2-5+4+1-1-LEN(SUBSTITUTE(SUBSTITUTE(TEXT(SOURCE!H2193,"????0"),"  ","")," ",""))), "")&amp;
      SUBSTITUTE(SUBSTITUTE(TEXT(SOURCE!H2193,"????0"),"  ","")," ","")&amp;","&amp; IF(SOURCE!$T$2-3 &gt;= 0, REPT(" ",SOURCE!$T$2-3-5), "")&amp;
      SOURCE!I2193&amp;" | "&amp; IF(SOURCE!$U$2-LEN(SOURCE!I2193) &gt;= 0, REPT(" ",SOURCE!$U$2-LEN(SOURCE!I2193)), "")&amp;
      SOURCE!J2193&amp;      IF(SOURCE!$V$2-LEN(SOURCE!J2193) &gt;= 0, REPT(" ",SOURCE!$V$2-LEN(SOURCE!J2193)), "")&amp;
  " | "&amp; SOURCE!K2193&amp;      IF(SOURCE!$X$2-LEN(SOURCE!K2193) &gt;= 0, REPT(" ",SOURCE!$X$2-LEN(SOURCE!K2193)), "")&amp;
      "},"&amp;IF(SOURCE!L2193&lt;&gt;"",""&amp;SOURCE!L2193,"")
 )
)
)</f>
        <v>/* 2145 */  { fnFb,                        33,                          "FB33",                                        "FB33",                                        (0 &lt;&lt; TAM_MAX_BITS) |     0, CAT_NONE | SLS_ENABLED   | US_ENABLED  },//JM SHOI</v>
      </c>
    </row>
    <row r="2194" spans="1:1">
      <c r="A2194" s="168" t="str">
        <f>IF(AND(OR(SOURCE!A2194="",ISBLANK(SOURCE!A2194)),SOURCE!B2194&gt;0),IF(ISBLANK(SOURCE!C2194),"",SOURCE!C2194),
IF(SOURCE!B2194&lt;0,VLOOKUP(SOURCE!B2194,lookups!A$1:B$25,2,0),
  IF(ISBLANK(SOURCE!B2194),
    "",
    "/* "&amp;TEXT(SOURCE!B2194,"???0")&amp;" *"&amp;
      SOURCE!C2194&amp;", "&amp; IF(SOURCE!$O$2-LEN(SOURCE!C2194) &gt;= 0, REPT(" ",SOURCE!$O$2-LEN(SOURCE!C2194)), "")&amp;
      SOURCE!D2194&amp;", "&amp; IF(SOURCE!$P$2-LEN(SOURCE!D2194) &gt;= 0, REPT(" ",SOURCE!$P$2-LEN(SOURCE!D2194)), "")&amp;
      SOURCE!E2194&amp;", "&amp; IF(SOURCE!$Q$2-LEN(SOURCE!E2194) &gt;=0, REPT(" ",SOURCE!$Q$2-LEN(SOURCE!E2194)), "")&amp;
      SOURCE!F2194&amp;", "&amp; IF(SOURCE!$R$2-LEN(SOURCE!F2194) &gt;= 0, REPT(" ",SOURCE!$R$2-LEN(SOURCE!F2194)+2), "")&amp;"("&amp;
      SUBSTITUTE(TEXT(SOURCE!G2194,"??0"),"  ","")&amp;" &lt;&lt; TAM_MAX_BITS) |"&amp; IF(SOURCE!$S$2-3 &gt;= 0, REPT(" ",SOURCE!$S$2-5+4+1-1-LEN(SUBSTITUTE(SUBSTITUTE(TEXT(SOURCE!H2194,"????0"),"  ","")," ",""))), "")&amp;
      SUBSTITUTE(SUBSTITUTE(TEXT(SOURCE!H2194,"????0"),"  ","")," ","")&amp;","&amp; IF(SOURCE!$T$2-3 &gt;= 0, REPT(" ",SOURCE!$T$2-3-5), "")&amp;
      SOURCE!I2194&amp;" | "&amp; IF(SOURCE!$U$2-LEN(SOURCE!I2194) &gt;= 0, REPT(" ",SOURCE!$U$2-LEN(SOURCE!I2194)), "")&amp;
      SOURCE!J2194&amp;      IF(SOURCE!$V$2-LEN(SOURCE!J2194) &gt;= 0, REPT(" ",SOURCE!$V$2-LEN(SOURCE!J2194)), "")&amp;
  " | "&amp; SOURCE!K2194&amp;      IF(SOURCE!$X$2-LEN(SOURCE!K2194) &gt;= 0, REPT(" ",SOURCE!$X$2-LEN(SOURCE!K2194)), "")&amp;
      "},"&amp;IF(SOURCE!L2194&lt;&gt;"",""&amp;SOURCE!L2194,"")
 )
)
)</f>
        <v>/* 2146 */  { fnFb,                        34,                          "FB34",                                        "FB34",                                        (0 &lt;&lt; TAM_MAX_BITS) |     0, CAT_NONE | SLS_ENABLED   | US_ENABLED  },//JM SHOI</v>
      </c>
    </row>
    <row r="2195" spans="1:1">
      <c r="A2195" s="168" t="str">
        <f>IF(AND(OR(SOURCE!A2195="",ISBLANK(SOURCE!A2195)),SOURCE!B2195&gt;0),IF(ISBLANK(SOURCE!C2195),"",SOURCE!C2195),
IF(SOURCE!B2195&lt;0,VLOOKUP(SOURCE!B2195,lookups!A$1:B$25,2,0),
  IF(ISBLANK(SOURCE!B2195),
    "",
    "/* "&amp;TEXT(SOURCE!B2195,"???0")&amp;" *"&amp;
      SOURCE!C2195&amp;", "&amp; IF(SOURCE!$O$2-LEN(SOURCE!C2195) &gt;= 0, REPT(" ",SOURCE!$O$2-LEN(SOURCE!C2195)), "")&amp;
      SOURCE!D2195&amp;", "&amp; IF(SOURCE!$P$2-LEN(SOURCE!D2195) &gt;= 0, REPT(" ",SOURCE!$P$2-LEN(SOURCE!D2195)), "")&amp;
      SOURCE!E2195&amp;", "&amp; IF(SOURCE!$Q$2-LEN(SOURCE!E2195) &gt;=0, REPT(" ",SOURCE!$Q$2-LEN(SOURCE!E2195)), "")&amp;
      SOURCE!F2195&amp;", "&amp; IF(SOURCE!$R$2-LEN(SOURCE!F2195) &gt;= 0, REPT(" ",SOURCE!$R$2-LEN(SOURCE!F2195)+2), "")&amp;"("&amp;
      SUBSTITUTE(TEXT(SOURCE!G2195,"??0"),"  ","")&amp;" &lt;&lt; TAM_MAX_BITS) |"&amp; IF(SOURCE!$S$2-3 &gt;= 0, REPT(" ",SOURCE!$S$2-5+4+1-1-LEN(SUBSTITUTE(SUBSTITUTE(TEXT(SOURCE!H2195,"????0"),"  ","")," ",""))), "")&amp;
      SUBSTITUTE(SUBSTITUTE(TEXT(SOURCE!H2195,"????0"),"  ","")," ","")&amp;","&amp; IF(SOURCE!$T$2-3 &gt;= 0, REPT(" ",SOURCE!$T$2-3-5), "")&amp;
      SOURCE!I2195&amp;" | "&amp; IF(SOURCE!$U$2-LEN(SOURCE!I2195) &gt;= 0, REPT(" ",SOURCE!$U$2-LEN(SOURCE!I2195)), "")&amp;
      SOURCE!J2195&amp;      IF(SOURCE!$V$2-LEN(SOURCE!J2195) &gt;= 0, REPT(" ",SOURCE!$V$2-LEN(SOURCE!J2195)), "")&amp;
  " | "&amp; SOURCE!K2195&amp;      IF(SOURCE!$X$2-LEN(SOURCE!K2195) &gt;= 0, REPT(" ",SOURCE!$X$2-LEN(SOURCE!K2195)), "")&amp;
      "},"&amp;IF(SOURCE!L2195&lt;&gt;"",""&amp;SOURCE!L2195,"")
 )
)
)</f>
        <v>/* 2147 */  { fnFb,                        35,                          "FB35",                                        "FB35",                                        (0 &lt;&lt; TAM_MAX_BITS) |     0, CAT_NONE | SLS_ENABLED   | US_ENABLED  },//JM SHOI</v>
      </c>
    </row>
    <row r="2196" spans="1:1">
      <c r="A2196" s="168" t="str">
        <f>IF(AND(OR(SOURCE!A2196="",ISBLANK(SOURCE!A2196)),SOURCE!B2196&gt;0),IF(ISBLANK(SOURCE!C2196),"",SOURCE!C2196),
IF(SOURCE!B2196&lt;0,VLOOKUP(SOURCE!B2196,lookups!A$1:B$25,2,0),
  IF(ISBLANK(SOURCE!B2196),
    "",
    "/* "&amp;TEXT(SOURCE!B2196,"???0")&amp;" *"&amp;
      SOURCE!C2196&amp;", "&amp; IF(SOURCE!$O$2-LEN(SOURCE!C2196) &gt;= 0, REPT(" ",SOURCE!$O$2-LEN(SOURCE!C2196)), "")&amp;
      SOURCE!D2196&amp;", "&amp; IF(SOURCE!$P$2-LEN(SOURCE!D2196) &gt;= 0, REPT(" ",SOURCE!$P$2-LEN(SOURCE!D2196)), "")&amp;
      SOURCE!E2196&amp;", "&amp; IF(SOURCE!$Q$2-LEN(SOURCE!E2196) &gt;=0, REPT(" ",SOURCE!$Q$2-LEN(SOURCE!E2196)), "")&amp;
      SOURCE!F2196&amp;", "&amp; IF(SOURCE!$R$2-LEN(SOURCE!F2196) &gt;= 0, REPT(" ",SOURCE!$R$2-LEN(SOURCE!F2196)+2), "")&amp;"("&amp;
      SUBSTITUTE(TEXT(SOURCE!G2196,"??0"),"  ","")&amp;" &lt;&lt; TAM_MAX_BITS) |"&amp; IF(SOURCE!$S$2-3 &gt;= 0, REPT(" ",SOURCE!$S$2-5+4+1-1-LEN(SUBSTITUTE(SUBSTITUTE(TEXT(SOURCE!H2196,"????0"),"  ","")," ",""))), "")&amp;
      SUBSTITUTE(SUBSTITUTE(TEXT(SOURCE!H2196,"????0"),"  ","")," ","")&amp;","&amp; IF(SOURCE!$T$2-3 &gt;= 0, REPT(" ",SOURCE!$T$2-3-5), "")&amp;
      SOURCE!I2196&amp;" | "&amp; IF(SOURCE!$U$2-LEN(SOURCE!I2196) &gt;= 0, REPT(" ",SOURCE!$U$2-LEN(SOURCE!I2196)), "")&amp;
      SOURCE!J2196&amp;      IF(SOURCE!$V$2-LEN(SOURCE!J2196) &gt;= 0, REPT(" ",SOURCE!$V$2-LEN(SOURCE!J2196)), "")&amp;
  " | "&amp; SOURCE!K2196&amp;      IF(SOURCE!$X$2-LEN(SOURCE!K2196) &gt;= 0, REPT(" ",SOURCE!$X$2-LEN(SOURCE!K2196)), "")&amp;
      "},"&amp;IF(SOURCE!L2196&lt;&gt;"",""&amp;SOURCE!L2196,"")
 )
)
)</f>
        <v>/* 2148 */  { fnFb,                        36,                          "FB36",                                        "FB36",                                        (0 &lt;&lt; TAM_MAX_BITS) |     0, CAT_NONE | SLS_ENABLED   | US_ENABLED  },//JM SHOI</v>
      </c>
    </row>
    <row r="2197" spans="1:1">
      <c r="A2197" s="168" t="str">
        <f>IF(AND(OR(SOURCE!A2197="",ISBLANK(SOURCE!A2197)),SOURCE!B2197&gt;0),IF(ISBLANK(SOURCE!C2197),"",SOURCE!C2197),
IF(SOURCE!B2197&lt;0,VLOOKUP(SOURCE!B2197,lookups!A$1:B$25,2,0),
  IF(ISBLANK(SOURCE!B2197),
    "",
    "/* "&amp;TEXT(SOURCE!B2197,"???0")&amp;" *"&amp;
      SOURCE!C2197&amp;", "&amp; IF(SOURCE!$O$2-LEN(SOURCE!C2197) &gt;= 0, REPT(" ",SOURCE!$O$2-LEN(SOURCE!C2197)), "")&amp;
      SOURCE!D2197&amp;", "&amp; IF(SOURCE!$P$2-LEN(SOURCE!D2197) &gt;= 0, REPT(" ",SOURCE!$P$2-LEN(SOURCE!D2197)), "")&amp;
      SOURCE!E2197&amp;", "&amp; IF(SOURCE!$Q$2-LEN(SOURCE!E2197) &gt;=0, REPT(" ",SOURCE!$Q$2-LEN(SOURCE!E2197)), "")&amp;
      SOURCE!F2197&amp;", "&amp; IF(SOURCE!$R$2-LEN(SOURCE!F2197) &gt;= 0, REPT(" ",SOURCE!$R$2-LEN(SOURCE!F2197)+2), "")&amp;"("&amp;
      SUBSTITUTE(TEXT(SOURCE!G2197,"??0"),"  ","")&amp;" &lt;&lt; TAM_MAX_BITS) |"&amp; IF(SOURCE!$S$2-3 &gt;= 0, REPT(" ",SOURCE!$S$2-5+4+1-1-LEN(SUBSTITUTE(SUBSTITUTE(TEXT(SOURCE!H2197,"????0"),"  ","")," ",""))), "")&amp;
      SUBSTITUTE(SUBSTITUTE(TEXT(SOURCE!H2197,"????0"),"  ","")," ","")&amp;","&amp; IF(SOURCE!$T$2-3 &gt;= 0, REPT(" ",SOURCE!$T$2-3-5), "")&amp;
      SOURCE!I2197&amp;" | "&amp; IF(SOURCE!$U$2-LEN(SOURCE!I2197) &gt;= 0, REPT(" ",SOURCE!$U$2-LEN(SOURCE!I2197)), "")&amp;
      SOURCE!J2197&amp;      IF(SOURCE!$V$2-LEN(SOURCE!J2197) &gt;= 0, REPT(" ",SOURCE!$V$2-LEN(SOURCE!J2197)), "")&amp;
  " | "&amp; SOURCE!K2197&amp;      IF(SOURCE!$X$2-LEN(SOURCE!K2197) &gt;= 0, REPT(" ",SOURCE!$X$2-LEN(SOURCE!K2197)), "")&amp;
      "},"&amp;IF(SOURCE!L2197&lt;&gt;"",""&amp;SOURCE!L2197,"")
 )
)
)</f>
        <v>/* 2149 */  { fnFb,                        37,                          "FB37",                                        "FB37",                                        (0 &lt;&lt; TAM_MAX_BITS) |     0, CAT_NONE | SLS_ENABLED   | US_ENABLED  },//JM SHOI</v>
      </c>
    </row>
    <row r="2198" spans="1:1">
      <c r="A2198" s="168" t="str">
        <f>IF(AND(OR(SOURCE!A2198="",ISBLANK(SOURCE!A2198)),SOURCE!B2198&gt;0),IF(ISBLANK(SOURCE!C2198),"",SOURCE!C2198),
IF(SOURCE!B2198&lt;0,VLOOKUP(SOURCE!B2198,lookups!A$1:B$25,2,0),
  IF(ISBLANK(SOURCE!B2198),
    "",
    "/* "&amp;TEXT(SOURCE!B2198,"???0")&amp;" *"&amp;
      SOURCE!C2198&amp;", "&amp; IF(SOURCE!$O$2-LEN(SOURCE!C2198) &gt;= 0, REPT(" ",SOURCE!$O$2-LEN(SOURCE!C2198)), "")&amp;
      SOURCE!D2198&amp;", "&amp; IF(SOURCE!$P$2-LEN(SOURCE!D2198) &gt;= 0, REPT(" ",SOURCE!$P$2-LEN(SOURCE!D2198)), "")&amp;
      SOURCE!E2198&amp;", "&amp; IF(SOURCE!$Q$2-LEN(SOURCE!E2198) &gt;=0, REPT(" ",SOURCE!$Q$2-LEN(SOURCE!E2198)), "")&amp;
      SOURCE!F2198&amp;", "&amp; IF(SOURCE!$R$2-LEN(SOURCE!F2198) &gt;= 0, REPT(" ",SOURCE!$R$2-LEN(SOURCE!F2198)+2), "")&amp;"("&amp;
      SUBSTITUTE(TEXT(SOURCE!G2198,"??0"),"  ","")&amp;" &lt;&lt; TAM_MAX_BITS) |"&amp; IF(SOURCE!$S$2-3 &gt;= 0, REPT(" ",SOURCE!$S$2-5+4+1-1-LEN(SUBSTITUTE(SUBSTITUTE(TEXT(SOURCE!H2198,"????0"),"  ","")," ",""))), "")&amp;
      SUBSTITUTE(SUBSTITUTE(TEXT(SOURCE!H2198,"????0"),"  ","")," ","")&amp;","&amp; IF(SOURCE!$T$2-3 &gt;= 0, REPT(" ",SOURCE!$T$2-3-5), "")&amp;
      SOURCE!I2198&amp;" | "&amp; IF(SOURCE!$U$2-LEN(SOURCE!I2198) &gt;= 0, REPT(" ",SOURCE!$U$2-LEN(SOURCE!I2198)), "")&amp;
      SOURCE!J2198&amp;      IF(SOURCE!$V$2-LEN(SOURCE!J2198) &gt;= 0, REPT(" ",SOURCE!$V$2-LEN(SOURCE!J2198)), "")&amp;
  " | "&amp; SOURCE!K2198&amp;      IF(SOURCE!$X$2-LEN(SOURCE!K2198) &gt;= 0, REPT(" ",SOURCE!$X$2-LEN(SOURCE!K2198)), "")&amp;
      "},"&amp;IF(SOURCE!L2198&lt;&gt;"",""&amp;SOURCE!L2198,"")
 )
)
)</f>
        <v>/* 2150 */  { fnFb,                        38,                          "FB38",                                        "FB38",                                        (0 &lt;&lt; TAM_MAX_BITS) |     0, CAT_NONE | SLS_ENABLED   | US_ENABLED  },//JM SHOI</v>
      </c>
    </row>
    <row r="2199" spans="1:1">
      <c r="A2199" s="168" t="str">
        <f>IF(AND(OR(SOURCE!A2199="",ISBLANK(SOURCE!A2199)),SOURCE!B2199&gt;0),IF(ISBLANK(SOURCE!C2199),"",SOURCE!C2199),
IF(SOURCE!B2199&lt;0,VLOOKUP(SOURCE!B2199,lookups!A$1:B$25,2,0),
  IF(ISBLANK(SOURCE!B2199),
    "",
    "/* "&amp;TEXT(SOURCE!B2199,"???0")&amp;" *"&amp;
      SOURCE!C2199&amp;", "&amp; IF(SOURCE!$O$2-LEN(SOURCE!C2199) &gt;= 0, REPT(" ",SOURCE!$O$2-LEN(SOURCE!C2199)), "")&amp;
      SOURCE!D2199&amp;", "&amp; IF(SOURCE!$P$2-LEN(SOURCE!D2199) &gt;= 0, REPT(" ",SOURCE!$P$2-LEN(SOURCE!D2199)), "")&amp;
      SOURCE!E2199&amp;", "&amp; IF(SOURCE!$Q$2-LEN(SOURCE!E2199) &gt;=0, REPT(" ",SOURCE!$Q$2-LEN(SOURCE!E2199)), "")&amp;
      SOURCE!F2199&amp;", "&amp; IF(SOURCE!$R$2-LEN(SOURCE!F2199) &gt;= 0, REPT(" ",SOURCE!$R$2-LEN(SOURCE!F2199)+2), "")&amp;"("&amp;
      SUBSTITUTE(TEXT(SOURCE!G2199,"??0"),"  ","")&amp;" &lt;&lt; TAM_MAX_BITS) |"&amp; IF(SOURCE!$S$2-3 &gt;= 0, REPT(" ",SOURCE!$S$2-5+4+1-1-LEN(SUBSTITUTE(SUBSTITUTE(TEXT(SOURCE!H2199,"????0"),"  ","")," ",""))), "")&amp;
      SUBSTITUTE(SUBSTITUTE(TEXT(SOURCE!H2199,"????0"),"  ","")," ","")&amp;","&amp; IF(SOURCE!$T$2-3 &gt;= 0, REPT(" ",SOURCE!$T$2-3-5), "")&amp;
      SOURCE!I2199&amp;" | "&amp; IF(SOURCE!$U$2-LEN(SOURCE!I2199) &gt;= 0, REPT(" ",SOURCE!$U$2-LEN(SOURCE!I2199)), "")&amp;
      SOURCE!J2199&amp;      IF(SOURCE!$V$2-LEN(SOURCE!J2199) &gt;= 0, REPT(" ",SOURCE!$V$2-LEN(SOURCE!J2199)), "")&amp;
  " | "&amp; SOURCE!K2199&amp;      IF(SOURCE!$X$2-LEN(SOURCE!K2199) &gt;= 0, REPT(" ",SOURCE!$X$2-LEN(SOURCE!K2199)), "")&amp;
      "},"&amp;IF(SOURCE!L2199&lt;&gt;"",""&amp;SOURCE!L2199,"")
 )
)
)</f>
        <v>/* 2151 */  { fnFb,                        39,                          "FB39",                                        "FB39",                                        (0 &lt;&lt; TAM_MAX_BITS) |     0, CAT_NONE | SLS_ENABLED   | US_ENABLED  },//JM SHOI</v>
      </c>
    </row>
    <row r="2200" spans="1:1">
      <c r="A2200" s="168" t="str">
        <f>IF(AND(OR(SOURCE!A2200="",ISBLANK(SOURCE!A2200)),SOURCE!B2200&gt;0),IF(ISBLANK(SOURCE!C2200),"",SOURCE!C2200),
IF(SOURCE!B2200&lt;0,VLOOKUP(SOURCE!B2200,lookups!A$1:B$25,2,0),
  IF(ISBLANK(SOURCE!B2200),
    "",
    "/* "&amp;TEXT(SOURCE!B2200,"???0")&amp;" *"&amp;
      SOURCE!C2200&amp;", "&amp; IF(SOURCE!$O$2-LEN(SOURCE!C2200) &gt;= 0, REPT(" ",SOURCE!$O$2-LEN(SOURCE!C2200)), "")&amp;
      SOURCE!D2200&amp;", "&amp; IF(SOURCE!$P$2-LEN(SOURCE!D2200) &gt;= 0, REPT(" ",SOURCE!$P$2-LEN(SOURCE!D2200)), "")&amp;
      SOURCE!E2200&amp;", "&amp; IF(SOURCE!$Q$2-LEN(SOURCE!E2200) &gt;=0, REPT(" ",SOURCE!$Q$2-LEN(SOURCE!E2200)), "")&amp;
      SOURCE!F2200&amp;", "&amp; IF(SOURCE!$R$2-LEN(SOURCE!F2200) &gt;= 0, REPT(" ",SOURCE!$R$2-LEN(SOURCE!F2200)+2), "")&amp;"("&amp;
      SUBSTITUTE(TEXT(SOURCE!G2200,"??0"),"  ","")&amp;" &lt;&lt; TAM_MAX_BITS) |"&amp; IF(SOURCE!$S$2-3 &gt;= 0, REPT(" ",SOURCE!$S$2-5+4+1-1-LEN(SUBSTITUTE(SUBSTITUTE(TEXT(SOURCE!H2200,"????0"),"  ","")," ",""))), "")&amp;
      SUBSTITUTE(SUBSTITUTE(TEXT(SOURCE!H2200,"????0"),"  ","")," ","")&amp;","&amp; IF(SOURCE!$T$2-3 &gt;= 0, REPT(" ",SOURCE!$T$2-3-5), "")&amp;
      SOURCE!I2200&amp;" | "&amp; IF(SOURCE!$U$2-LEN(SOURCE!I2200) &gt;= 0, REPT(" ",SOURCE!$U$2-LEN(SOURCE!I2200)), "")&amp;
      SOURCE!J2200&amp;      IF(SOURCE!$V$2-LEN(SOURCE!J2200) &gt;= 0, REPT(" ",SOURCE!$V$2-LEN(SOURCE!J2200)), "")&amp;
  " | "&amp; SOURCE!K2200&amp;      IF(SOURCE!$X$2-LEN(SOURCE!K2200) &gt;= 0, REPT(" ",SOURCE!$X$2-LEN(SOURCE!K2200)), "")&amp;
      "},"&amp;IF(SOURCE!L2200&lt;&gt;"",""&amp;SOURCE!L2200,"")
 )
)
)</f>
        <v>/* 2152 */  { fnFb,                        40,                          "FB40",                                        "FB40",                                        (0 &lt;&lt; TAM_MAX_BITS) |     0, CAT_NONE | SLS_ENABLED   | US_ENABLED  },//JM SHOI</v>
      </c>
    </row>
    <row r="2201" spans="1:1">
      <c r="A2201" s="168" t="str">
        <f>IF(AND(OR(SOURCE!A2201="",ISBLANK(SOURCE!A2201)),SOURCE!B2201&gt;0),IF(ISBLANK(SOURCE!C2201),"",SOURCE!C2201),
IF(SOURCE!B2201&lt;0,VLOOKUP(SOURCE!B2201,lookups!A$1:B$25,2,0),
  IF(ISBLANK(SOURCE!B2201),
    "",
    "/* "&amp;TEXT(SOURCE!B2201,"???0")&amp;" *"&amp;
      SOURCE!C2201&amp;", "&amp; IF(SOURCE!$O$2-LEN(SOURCE!C2201) &gt;= 0, REPT(" ",SOURCE!$O$2-LEN(SOURCE!C2201)), "")&amp;
      SOURCE!D2201&amp;", "&amp; IF(SOURCE!$P$2-LEN(SOURCE!D2201) &gt;= 0, REPT(" ",SOURCE!$P$2-LEN(SOURCE!D2201)), "")&amp;
      SOURCE!E2201&amp;", "&amp; IF(SOURCE!$Q$2-LEN(SOURCE!E2201) &gt;=0, REPT(" ",SOURCE!$Q$2-LEN(SOURCE!E2201)), "")&amp;
      SOURCE!F2201&amp;", "&amp; IF(SOURCE!$R$2-LEN(SOURCE!F2201) &gt;= 0, REPT(" ",SOURCE!$R$2-LEN(SOURCE!F2201)+2), "")&amp;"("&amp;
      SUBSTITUTE(TEXT(SOURCE!G2201,"??0"),"  ","")&amp;" &lt;&lt; TAM_MAX_BITS) |"&amp; IF(SOURCE!$S$2-3 &gt;= 0, REPT(" ",SOURCE!$S$2-5+4+1-1-LEN(SUBSTITUTE(SUBSTITUTE(TEXT(SOURCE!H2201,"????0"),"  ","")," ",""))), "")&amp;
      SUBSTITUTE(SUBSTITUTE(TEXT(SOURCE!H2201,"????0"),"  ","")," ","")&amp;","&amp; IF(SOURCE!$T$2-3 &gt;= 0, REPT(" ",SOURCE!$T$2-3-5), "")&amp;
      SOURCE!I2201&amp;" | "&amp; IF(SOURCE!$U$2-LEN(SOURCE!I2201) &gt;= 0, REPT(" ",SOURCE!$U$2-LEN(SOURCE!I2201)), "")&amp;
      SOURCE!J2201&amp;      IF(SOURCE!$V$2-LEN(SOURCE!J2201) &gt;= 0, REPT(" ",SOURCE!$V$2-LEN(SOURCE!J2201)), "")&amp;
  " | "&amp; SOURCE!K2201&amp;      IF(SOURCE!$X$2-LEN(SOURCE!K2201) &gt;= 0, REPT(" ",SOURCE!$X$2-LEN(SOURCE!K2201)), "")&amp;
      "},"&amp;IF(SOURCE!L2201&lt;&gt;"",""&amp;SOURCE!L2201,"")
 )
)
)</f>
        <v>/* 2153 */  { fnFb,                        41,                          "FB41",                                        "FB41",                                        (0 &lt;&lt; TAM_MAX_BITS) |     0, CAT_NONE | SLS_ENABLED   | US_ENABLED  },//JM SHOI</v>
      </c>
    </row>
    <row r="2202" spans="1:1">
      <c r="A2202" s="168" t="str">
        <f>IF(AND(OR(SOURCE!A2202="",ISBLANK(SOURCE!A2202)),SOURCE!B2202&gt;0),IF(ISBLANK(SOURCE!C2202),"",SOURCE!C2202),
IF(SOURCE!B2202&lt;0,VLOOKUP(SOURCE!B2202,lookups!A$1:B$25,2,0),
  IF(ISBLANK(SOURCE!B2202),
    "",
    "/* "&amp;TEXT(SOURCE!B2202,"???0")&amp;" *"&amp;
      SOURCE!C2202&amp;", "&amp; IF(SOURCE!$O$2-LEN(SOURCE!C2202) &gt;= 0, REPT(" ",SOURCE!$O$2-LEN(SOURCE!C2202)), "")&amp;
      SOURCE!D2202&amp;", "&amp; IF(SOURCE!$P$2-LEN(SOURCE!D2202) &gt;= 0, REPT(" ",SOURCE!$P$2-LEN(SOURCE!D2202)), "")&amp;
      SOURCE!E2202&amp;", "&amp; IF(SOURCE!$Q$2-LEN(SOURCE!E2202) &gt;=0, REPT(" ",SOURCE!$Q$2-LEN(SOURCE!E2202)), "")&amp;
      SOURCE!F2202&amp;", "&amp; IF(SOURCE!$R$2-LEN(SOURCE!F2202) &gt;= 0, REPT(" ",SOURCE!$R$2-LEN(SOURCE!F2202)+2), "")&amp;"("&amp;
      SUBSTITUTE(TEXT(SOURCE!G2202,"??0"),"  ","")&amp;" &lt;&lt; TAM_MAX_BITS) |"&amp; IF(SOURCE!$S$2-3 &gt;= 0, REPT(" ",SOURCE!$S$2-5+4+1-1-LEN(SUBSTITUTE(SUBSTITUTE(TEXT(SOURCE!H2202,"????0"),"  ","")," ",""))), "")&amp;
      SUBSTITUTE(SUBSTITUTE(TEXT(SOURCE!H2202,"????0"),"  ","")," ","")&amp;","&amp; IF(SOURCE!$T$2-3 &gt;= 0, REPT(" ",SOURCE!$T$2-3-5), "")&amp;
      SOURCE!I2202&amp;" | "&amp; IF(SOURCE!$U$2-LEN(SOURCE!I2202) &gt;= 0, REPT(" ",SOURCE!$U$2-LEN(SOURCE!I2202)), "")&amp;
      SOURCE!J2202&amp;      IF(SOURCE!$V$2-LEN(SOURCE!J2202) &gt;= 0, REPT(" ",SOURCE!$V$2-LEN(SOURCE!J2202)), "")&amp;
  " | "&amp; SOURCE!K2202&amp;      IF(SOURCE!$X$2-LEN(SOURCE!K2202) &gt;= 0, REPT(" ",SOURCE!$X$2-LEN(SOURCE!K2202)), "")&amp;
      "},"&amp;IF(SOURCE!L2202&lt;&gt;"",""&amp;SOURCE!L2202,"")
 )
)
)</f>
        <v>/* 2154 */  { fnFb,                        42,                          "FB42",                                        "FB42",                                        (0 &lt;&lt; TAM_MAX_BITS) |     0, CAT_NONE | SLS_ENABLED   | US_ENABLED  },//JM SHOI</v>
      </c>
    </row>
    <row r="2203" spans="1:1">
      <c r="A2203" s="168" t="str">
        <f>IF(AND(OR(SOURCE!A2203="",ISBLANK(SOURCE!A2203)),SOURCE!B2203&gt;0),IF(ISBLANK(SOURCE!C2203),"",SOURCE!C2203),
IF(SOURCE!B2203&lt;0,VLOOKUP(SOURCE!B2203,lookups!A$1:B$25,2,0),
  IF(ISBLANK(SOURCE!B2203),
    "",
    "/* "&amp;TEXT(SOURCE!B2203,"???0")&amp;" *"&amp;
      SOURCE!C2203&amp;", "&amp; IF(SOURCE!$O$2-LEN(SOURCE!C2203) &gt;= 0, REPT(" ",SOURCE!$O$2-LEN(SOURCE!C2203)), "")&amp;
      SOURCE!D2203&amp;", "&amp; IF(SOURCE!$P$2-LEN(SOURCE!D2203) &gt;= 0, REPT(" ",SOURCE!$P$2-LEN(SOURCE!D2203)), "")&amp;
      SOURCE!E2203&amp;", "&amp; IF(SOURCE!$Q$2-LEN(SOURCE!E2203) &gt;=0, REPT(" ",SOURCE!$Q$2-LEN(SOURCE!E2203)), "")&amp;
      SOURCE!F2203&amp;", "&amp; IF(SOURCE!$R$2-LEN(SOURCE!F2203) &gt;= 0, REPT(" ",SOURCE!$R$2-LEN(SOURCE!F2203)+2), "")&amp;"("&amp;
      SUBSTITUTE(TEXT(SOURCE!G2203,"??0"),"  ","")&amp;" &lt;&lt; TAM_MAX_BITS) |"&amp; IF(SOURCE!$S$2-3 &gt;= 0, REPT(" ",SOURCE!$S$2-5+4+1-1-LEN(SUBSTITUTE(SUBSTITUTE(TEXT(SOURCE!H2203,"????0"),"  ","")," ",""))), "")&amp;
      SUBSTITUTE(SUBSTITUTE(TEXT(SOURCE!H2203,"????0"),"  ","")," ","")&amp;","&amp; IF(SOURCE!$T$2-3 &gt;= 0, REPT(" ",SOURCE!$T$2-3-5), "")&amp;
      SOURCE!I2203&amp;" | "&amp; IF(SOURCE!$U$2-LEN(SOURCE!I2203) &gt;= 0, REPT(" ",SOURCE!$U$2-LEN(SOURCE!I2203)), "")&amp;
      SOURCE!J2203&amp;      IF(SOURCE!$V$2-LEN(SOURCE!J2203) &gt;= 0, REPT(" ",SOURCE!$V$2-LEN(SOURCE!J2203)), "")&amp;
  " | "&amp; SOURCE!K2203&amp;      IF(SOURCE!$X$2-LEN(SOURCE!K2203) &gt;= 0, REPT(" ",SOURCE!$X$2-LEN(SOURCE!K2203)), "")&amp;
      "},"&amp;IF(SOURCE!L2203&lt;&gt;"",""&amp;SOURCE!L2203,"")
 )
)
)</f>
        <v>/* 2155 */  { fnFb,                        43,                          "FB43",                                        "FB43",                                        (0 &lt;&lt; TAM_MAX_BITS) |     0, CAT_NONE | SLS_ENABLED   | US_ENABLED  },//JM SHOI</v>
      </c>
    </row>
    <row r="2204" spans="1:1">
      <c r="A2204" s="168" t="str">
        <f>IF(AND(OR(SOURCE!A2204="",ISBLANK(SOURCE!A2204)),SOURCE!B2204&gt;0),IF(ISBLANK(SOURCE!C2204),"",SOURCE!C2204),
IF(SOURCE!B2204&lt;0,VLOOKUP(SOURCE!B2204,lookups!A$1:B$25,2,0),
  IF(ISBLANK(SOURCE!B2204),
    "",
    "/* "&amp;TEXT(SOURCE!B2204,"???0")&amp;" *"&amp;
      SOURCE!C2204&amp;", "&amp; IF(SOURCE!$O$2-LEN(SOURCE!C2204) &gt;= 0, REPT(" ",SOURCE!$O$2-LEN(SOURCE!C2204)), "")&amp;
      SOURCE!D2204&amp;", "&amp; IF(SOURCE!$P$2-LEN(SOURCE!D2204) &gt;= 0, REPT(" ",SOURCE!$P$2-LEN(SOURCE!D2204)), "")&amp;
      SOURCE!E2204&amp;", "&amp; IF(SOURCE!$Q$2-LEN(SOURCE!E2204) &gt;=0, REPT(" ",SOURCE!$Q$2-LEN(SOURCE!E2204)), "")&amp;
      SOURCE!F2204&amp;", "&amp; IF(SOURCE!$R$2-LEN(SOURCE!F2204) &gt;= 0, REPT(" ",SOURCE!$R$2-LEN(SOURCE!F2204)+2), "")&amp;"("&amp;
      SUBSTITUTE(TEXT(SOURCE!G2204,"??0"),"  ","")&amp;" &lt;&lt; TAM_MAX_BITS) |"&amp; IF(SOURCE!$S$2-3 &gt;= 0, REPT(" ",SOURCE!$S$2-5+4+1-1-LEN(SUBSTITUTE(SUBSTITUTE(TEXT(SOURCE!H2204,"????0"),"  ","")," ",""))), "")&amp;
      SUBSTITUTE(SUBSTITUTE(TEXT(SOURCE!H2204,"????0"),"  ","")," ","")&amp;","&amp; IF(SOURCE!$T$2-3 &gt;= 0, REPT(" ",SOURCE!$T$2-3-5), "")&amp;
      SOURCE!I2204&amp;" | "&amp; IF(SOURCE!$U$2-LEN(SOURCE!I2204) &gt;= 0, REPT(" ",SOURCE!$U$2-LEN(SOURCE!I2204)), "")&amp;
      SOURCE!J2204&amp;      IF(SOURCE!$V$2-LEN(SOURCE!J2204) &gt;= 0, REPT(" ",SOURCE!$V$2-LEN(SOURCE!J2204)), "")&amp;
  " | "&amp; SOURCE!K2204&amp;      IF(SOURCE!$X$2-LEN(SOURCE!K2204) &gt;= 0, REPT(" ",SOURCE!$X$2-LEN(SOURCE!K2204)), "")&amp;
      "},"&amp;IF(SOURCE!L2204&lt;&gt;"",""&amp;SOURCE!L2204,"")
 )
)
)</f>
        <v>/* 2156 */  { fnFb,                        44,                          "FB44",                                        "FB44",                                        (0 &lt;&lt; TAM_MAX_BITS) |     0, CAT_NONE | SLS_ENABLED   | US_ENABLED  },//JM SHOI</v>
      </c>
    </row>
    <row r="2205" spans="1:1">
      <c r="A2205" s="168" t="str">
        <f>IF(AND(OR(SOURCE!A2205="",ISBLANK(SOURCE!A2205)),SOURCE!B2205&gt;0),IF(ISBLANK(SOURCE!C2205),"",SOURCE!C2205),
IF(SOURCE!B2205&lt;0,VLOOKUP(SOURCE!B2205,lookups!A$1:B$25,2,0),
  IF(ISBLANK(SOURCE!B2205),
    "",
    "/* "&amp;TEXT(SOURCE!B2205,"???0")&amp;" *"&amp;
      SOURCE!C2205&amp;", "&amp; IF(SOURCE!$O$2-LEN(SOURCE!C2205) &gt;= 0, REPT(" ",SOURCE!$O$2-LEN(SOURCE!C2205)), "")&amp;
      SOURCE!D2205&amp;", "&amp; IF(SOURCE!$P$2-LEN(SOURCE!D2205) &gt;= 0, REPT(" ",SOURCE!$P$2-LEN(SOURCE!D2205)), "")&amp;
      SOURCE!E2205&amp;", "&amp; IF(SOURCE!$Q$2-LEN(SOURCE!E2205) &gt;=0, REPT(" ",SOURCE!$Q$2-LEN(SOURCE!E2205)), "")&amp;
      SOURCE!F2205&amp;", "&amp; IF(SOURCE!$R$2-LEN(SOURCE!F2205) &gt;= 0, REPT(" ",SOURCE!$R$2-LEN(SOURCE!F2205)+2), "")&amp;"("&amp;
      SUBSTITUTE(TEXT(SOURCE!G2205,"??0"),"  ","")&amp;" &lt;&lt; TAM_MAX_BITS) |"&amp; IF(SOURCE!$S$2-3 &gt;= 0, REPT(" ",SOURCE!$S$2-5+4+1-1-LEN(SUBSTITUTE(SUBSTITUTE(TEXT(SOURCE!H2205,"????0"),"  ","")," ",""))), "")&amp;
      SUBSTITUTE(SUBSTITUTE(TEXT(SOURCE!H2205,"????0"),"  ","")," ","")&amp;","&amp; IF(SOURCE!$T$2-3 &gt;= 0, REPT(" ",SOURCE!$T$2-3-5), "")&amp;
      SOURCE!I2205&amp;" | "&amp; IF(SOURCE!$U$2-LEN(SOURCE!I2205) &gt;= 0, REPT(" ",SOURCE!$U$2-LEN(SOURCE!I2205)), "")&amp;
      SOURCE!J2205&amp;      IF(SOURCE!$V$2-LEN(SOURCE!J2205) &gt;= 0, REPT(" ",SOURCE!$V$2-LEN(SOURCE!J2205)), "")&amp;
  " | "&amp; SOURCE!K2205&amp;      IF(SOURCE!$X$2-LEN(SOURCE!K2205) &gt;= 0, REPT(" ",SOURCE!$X$2-LEN(SOURCE!K2205)), "")&amp;
      "},"&amp;IF(SOURCE!L2205&lt;&gt;"",""&amp;SOURCE!L2205,"")
 )
)
)</f>
        <v>/* 2157 */  { fnFb,                        45,                          "FB45",                                        "FB45",                                        (0 &lt;&lt; TAM_MAX_BITS) |     0, CAT_NONE | SLS_ENABLED   | US_ENABLED  },//JM SHOI</v>
      </c>
    </row>
    <row r="2206" spans="1:1">
      <c r="A2206" s="168" t="str">
        <f>IF(AND(OR(SOURCE!A2206="",ISBLANK(SOURCE!A2206)),SOURCE!B2206&gt;0),IF(ISBLANK(SOURCE!C2206),"",SOURCE!C2206),
IF(SOURCE!B2206&lt;0,VLOOKUP(SOURCE!B2206,lookups!A$1:B$25,2,0),
  IF(ISBLANK(SOURCE!B2206),
    "",
    "/* "&amp;TEXT(SOURCE!B2206,"???0")&amp;" *"&amp;
      SOURCE!C2206&amp;", "&amp; IF(SOURCE!$O$2-LEN(SOURCE!C2206) &gt;= 0, REPT(" ",SOURCE!$O$2-LEN(SOURCE!C2206)), "")&amp;
      SOURCE!D2206&amp;", "&amp; IF(SOURCE!$P$2-LEN(SOURCE!D2206) &gt;= 0, REPT(" ",SOURCE!$P$2-LEN(SOURCE!D2206)), "")&amp;
      SOURCE!E2206&amp;", "&amp; IF(SOURCE!$Q$2-LEN(SOURCE!E2206) &gt;=0, REPT(" ",SOURCE!$Q$2-LEN(SOURCE!E2206)), "")&amp;
      SOURCE!F2206&amp;", "&amp; IF(SOURCE!$R$2-LEN(SOURCE!F2206) &gt;= 0, REPT(" ",SOURCE!$R$2-LEN(SOURCE!F2206)+2), "")&amp;"("&amp;
      SUBSTITUTE(TEXT(SOURCE!G2206,"??0"),"  ","")&amp;" &lt;&lt; TAM_MAX_BITS) |"&amp; IF(SOURCE!$S$2-3 &gt;= 0, REPT(" ",SOURCE!$S$2-5+4+1-1-LEN(SUBSTITUTE(SUBSTITUTE(TEXT(SOURCE!H2206,"????0"),"  ","")," ",""))), "")&amp;
      SUBSTITUTE(SUBSTITUTE(TEXT(SOURCE!H2206,"????0"),"  ","")," ","")&amp;","&amp; IF(SOURCE!$T$2-3 &gt;= 0, REPT(" ",SOURCE!$T$2-3-5), "")&amp;
      SOURCE!I2206&amp;" | "&amp; IF(SOURCE!$U$2-LEN(SOURCE!I2206) &gt;= 0, REPT(" ",SOURCE!$U$2-LEN(SOURCE!I2206)), "")&amp;
      SOURCE!J2206&amp;      IF(SOURCE!$V$2-LEN(SOURCE!J2206) &gt;= 0, REPT(" ",SOURCE!$V$2-LEN(SOURCE!J2206)), "")&amp;
  " | "&amp; SOURCE!K2206&amp;      IF(SOURCE!$X$2-LEN(SOURCE!K2206) &gt;= 0, REPT(" ",SOURCE!$X$2-LEN(SOURCE!K2206)), "")&amp;
      "},"&amp;IF(SOURCE!L2206&lt;&gt;"",""&amp;SOURCE!L2206,"")
 )
)
)</f>
        <v>/* 2158 */  { fnFb,                        46,                          "FB46",                                        "FB46",                                        (0 &lt;&lt; TAM_MAX_BITS) |     0, CAT_NONE | SLS_ENABLED   | US_ENABLED  },//JM SHOI</v>
      </c>
    </row>
    <row r="2207" spans="1:1">
      <c r="A2207" s="168" t="str">
        <f>IF(AND(OR(SOURCE!A2207="",ISBLANK(SOURCE!A2207)),SOURCE!B2207&gt;0),IF(ISBLANK(SOURCE!C2207),"",SOURCE!C2207),
IF(SOURCE!B2207&lt;0,VLOOKUP(SOURCE!B2207,lookups!A$1:B$25,2,0),
  IF(ISBLANK(SOURCE!B2207),
    "",
    "/* "&amp;TEXT(SOURCE!B2207,"???0")&amp;" *"&amp;
      SOURCE!C2207&amp;", "&amp; IF(SOURCE!$O$2-LEN(SOURCE!C2207) &gt;= 0, REPT(" ",SOURCE!$O$2-LEN(SOURCE!C2207)), "")&amp;
      SOURCE!D2207&amp;", "&amp; IF(SOURCE!$P$2-LEN(SOURCE!D2207) &gt;= 0, REPT(" ",SOURCE!$P$2-LEN(SOURCE!D2207)), "")&amp;
      SOURCE!E2207&amp;", "&amp; IF(SOURCE!$Q$2-LEN(SOURCE!E2207) &gt;=0, REPT(" ",SOURCE!$Q$2-LEN(SOURCE!E2207)), "")&amp;
      SOURCE!F2207&amp;", "&amp; IF(SOURCE!$R$2-LEN(SOURCE!F2207) &gt;= 0, REPT(" ",SOURCE!$R$2-LEN(SOURCE!F2207)+2), "")&amp;"("&amp;
      SUBSTITUTE(TEXT(SOURCE!G2207,"??0"),"  ","")&amp;" &lt;&lt; TAM_MAX_BITS) |"&amp; IF(SOURCE!$S$2-3 &gt;= 0, REPT(" ",SOURCE!$S$2-5+4+1-1-LEN(SUBSTITUTE(SUBSTITUTE(TEXT(SOURCE!H2207,"????0"),"  ","")," ",""))), "")&amp;
      SUBSTITUTE(SUBSTITUTE(TEXT(SOURCE!H2207,"????0"),"  ","")," ","")&amp;","&amp; IF(SOURCE!$T$2-3 &gt;= 0, REPT(" ",SOURCE!$T$2-3-5), "")&amp;
      SOURCE!I2207&amp;" | "&amp; IF(SOURCE!$U$2-LEN(SOURCE!I2207) &gt;= 0, REPT(" ",SOURCE!$U$2-LEN(SOURCE!I2207)), "")&amp;
      SOURCE!J2207&amp;      IF(SOURCE!$V$2-LEN(SOURCE!J2207) &gt;= 0, REPT(" ",SOURCE!$V$2-LEN(SOURCE!J2207)), "")&amp;
  " | "&amp; SOURCE!K2207&amp;      IF(SOURCE!$X$2-LEN(SOURCE!K2207) &gt;= 0, REPT(" ",SOURCE!$X$2-LEN(SOURCE!K2207)), "")&amp;
      "},"&amp;IF(SOURCE!L2207&lt;&gt;"",""&amp;SOURCE!L2207,"")
 )
)
)</f>
        <v>/* 2159 */  { fnFb,                        47,                          "FB47",                                        "FB47",                                        (0 &lt;&lt; TAM_MAX_BITS) |     0, CAT_NONE | SLS_ENABLED   | US_ENABLED  },//JM SHOI</v>
      </c>
    </row>
    <row r="2208" spans="1:1">
      <c r="A2208" s="168" t="str">
        <f>IF(AND(OR(SOURCE!A2208="",ISBLANK(SOURCE!A2208)),SOURCE!B2208&gt;0),IF(ISBLANK(SOURCE!C2208),"",SOURCE!C2208),
IF(SOURCE!B2208&lt;0,VLOOKUP(SOURCE!B2208,lookups!A$1:B$25,2,0),
  IF(ISBLANK(SOURCE!B2208),
    "",
    "/* "&amp;TEXT(SOURCE!B2208,"???0")&amp;" *"&amp;
      SOURCE!C2208&amp;", "&amp; IF(SOURCE!$O$2-LEN(SOURCE!C2208) &gt;= 0, REPT(" ",SOURCE!$O$2-LEN(SOURCE!C2208)), "")&amp;
      SOURCE!D2208&amp;", "&amp; IF(SOURCE!$P$2-LEN(SOURCE!D2208) &gt;= 0, REPT(" ",SOURCE!$P$2-LEN(SOURCE!D2208)), "")&amp;
      SOURCE!E2208&amp;", "&amp; IF(SOURCE!$Q$2-LEN(SOURCE!E2208) &gt;=0, REPT(" ",SOURCE!$Q$2-LEN(SOURCE!E2208)), "")&amp;
      SOURCE!F2208&amp;", "&amp; IF(SOURCE!$R$2-LEN(SOURCE!F2208) &gt;= 0, REPT(" ",SOURCE!$R$2-LEN(SOURCE!F2208)+2), "")&amp;"("&amp;
      SUBSTITUTE(TEXT(SOURCE!G2208,"??0"),"  ","")&amp;" &lt;&lt; TAM_MAX_BITS) |"&amp; IF(SOURCE!$S$2-3 &gt;= 0, REPT(" ",SOURCE!$S$2-5+4+1-1-LEN(SUBSTITUTE(SUBSTITUTE(TEXT(SOURCE!H2208,"????0"),"  ","")," ",""))), "")&amp;
      SUBSTITUTE(SUBSTITUTE(TEXT(SOURCE!H2208,"????0"),"  ","")," ","")&amp;","&amp; IF(SOURCE!$T$2-3 &gt;= 0, REPT(" ",SOURCE!$T$2-3-5), "")&amp;
      SOURCE!I2208&amp;" | "&amp; IF(SOURCE!$U$2-LEN(SOURCE!I2208) &gt;= 0, REPT(" ",SOURCE!$U$2-LEN(SOURCE!I2208)), "")&amp;
      SOURCE!J2208&amp;      IF(SOURCE!$V$2-LEN(SOURCE!J2208) &gt;= 0, REPT(" ",SOURCE!$V$2-LEN(SOURCE!J2208)), "")&amp;
  " | "&amp; SOURCE!K2208&amp;      IF(SOURCE!$X$2-LEN(SOURCE!K2208) &gt;= 0, REPT(" ",SOURCE!$X$2-LEN(SOURCE!K2208)), "")&amp;
      "},"&amp;IF(SOURCE!L2208&lt;&gt;"",""&amp;SOURCE!L2208,"")
 )
)
)</f>
        <v>/* 2160 */  { fnFb,                        48,                          "FB48",                                        "FB48",                                        (0 &lt;&lt; TAM_MAX_BITS) |     0, CAT_NONE | SLS_ENABLED   | US_ENABLED  },//JM SHOI</v>
      </c>
    </row>
    <row r="2209" spans="1:1">
      <c r="A2209" s="168" t="str">
        <f>IF(AND(OR(SOURCE!A2209="",ISBLANK(SOURCE!A2209)),SOURCE!B2209&gt;0),IF(ISBLANK(SOURCE!C2209),"",SOURCE!C2209),
IF(SOURCE!B2209&lt;0,VLOOKUP(SOURCE!B2209,lookups!A$1:B$25,2,0),
  IF(ISBLANK(SOURCE!B2209),
    "",
    "/* "&amp;TEXT(SOURCE!B2209,"???0")&amp;" *"&amp;
      SOURCE!C2209&amp;", "&amp; IF(SOURCE!$O$2-LEN(SOURCE!C2209) &gt;= 0, REPT(" ",SOURCE!$O$2-LEN(SOURCE!C2209)), "")&amp;
      SOURCE!D2209&amp;", "&amp; IF(SOURCE!$P$2-LEN(SOURCE!D2209) &gt;= 0, REPT(" ",SOURCE!$P$2-LEN(SOURCE!D2209)), "")&amp;
      SOURCE!E2209&amp;", "&amp; IF(SOURCE!$Q$2-LEN(SOURCE!E2209) &gt;=0, REPT(" ",SOURCE!$Q$2-LEN(SOURCE!E2209)), "")&amp;
      SOURCE!F2209&amp;", "&amp; IF(SOURCE!$R$2-LEN(SOURCE!F2209) &gt;= 0, REPT(" ",SOURCE!$R$2-LEN(SOURCE!F2209)+2), "")&amp;"("&amp;
      SUBSTITUTE(TEXT(SOURCE!G2209,"??0"),"  ","")&amp;" &lt;&lt; TAM_MAX_BITS) |"&amp; IF(SOURCE!$S$2-3 &gt;= 0, REPT(" ",SOURCE!$S$2-5+4+1-1-LEN(SUBSTITUTE(SUBSTITUTE(TEXT(SOURCE!H2209,"????0"),"  ","")," ",""))), "")&amp;
      SUBSTITUTE(SUBSTITUTE(TEXT(SOURCE!H2209,"????0"),"  ","")," ","")&amp;","&amp; IF(SOURCE!$T$2-3 &gt;= 0, REPT(" ",SOURCE!$T$2-3-5), "")&amp;
      SOURCE!I2209&amp;" | "&amp; IF(SOURCE!$U$2-LEN(SOURCE!I2209) &gt;= 0, REPT(" ",SOURCE!$U$2-LEN(SOURCE!I2209)), "")&amp;
      SOURCE!J2209&amp;      IF(SOURCE!$V$2-LEN(SOURCE!J2209) &gt;= 0, REPT(" ",SOURCE!$V$2-LEN(SOURCE!J2209)), "")&amp;
  " | "&amp; SOURCE!K2209&amp;      IF(SOURCE!$X$2-LEN(SOURCE!K2209) &gt;= 0, REPT(" ",SOURCE!$X$2-LEN(SOURCE!K2209)), "")&amp;
      "},"&amp;IF(SOURCE!L2209&lt;&gt;"",""&amp;SOURCE!L2209,"")
 )
)
)</f>
        <v>/* 2161 */  { fnFb,                        49,                          "FB49",                                        "FB49",                                        (0 &lt;&lt; TAM_MAX_BITS) |     0, CAT_NONE | SLS_ENABLED   | US_ENABLED  },//JM SHOI</v>
      </c>
    </row>
    <row r="2210" spans="1:1">
      <c r="A2210" s="168" t="str">
        <f>IF(AND(OR(SOURCE!A2210="",ISBLANK(SOURCE!A2210)),SOURCE!B2210&gt;0),IF(ISBLANK(SOURCE!C2210),"",SOURCE!C2210),
IF(SOURCE!B2210&lt;0,VLOOKUP(SOURCE!B2210,lookups!A$1:B$25,2,0),
  IF(ISBLANK(SOURCE!B2210),
    "",
    "/* "&amp;TEXT(SOURCE!B2210,"???0")&amp;" *"&amp;
      SOURCE!C2210&amp;", "&amp; IF(SOURCE!$O$2-LEN(SOURCE!C2210) &gt;= 0, REPT(" ",SOURCE!$O$2-LEN(SOURCE!C2210)), "")&amp;
      SOURCE!D2210&amp;", "&amp; IF(SOURCE!$P$2-LEN(SOURCE!D2210) &gt;= 0, REPT(" ",SOURCE!$P$2-LEN(SOURCE!D2210)), "")&amp;
      SOURCE!E2210&amp;", "&amp; IF(SOURCE!$Q$2-LEN(SOURCE!E2210) &gt;=0, REPT(" ",SOURCE!$Q$2-LEN(SOURCE!E2210)), "")&amp;
      SOURCE!F2210&amp;", "&amp; IF(SOURCE!$R$2-LEN(SOURCE!F2210) &gt;= 0, REPT(" ",SOURCE!$R$2-LEN(SOURCE!F2210)+2), "")&amp;"("&amp;
      SUBSTITUTE(TEXT(SOURCE!G2210,"??0"),"  ","")&amp;" &lt;&lt; TAM_MAX_BITS) |"&amp; IF(SOURCE!$S$2-3 &gt;= 0, REPT(" ",SOURCE!$S$2-5+4+1-1-LEN(SUBSTITUTE(SUBSTITUTE(TEXT(SOURCE!H2210,"????0"),"  ","")," ",""))), "")&amp;
      SUBSTITUTE(SUBSTITUTE(TEXT(SOURCE!H2210,"????0"),"  ","")," ","")&amp;","&amp; IF(SOURCE!$T$2-3 &gt;= 0, REPT(" ",SOURCE!$T$2-3-5), "")&amp;
      SOURCE!I2210&amp;" | "&amp; IF(SOURCE!$U$2-LEN(SOURCE!I2210) &gt;= 0, REPT(" ",SOURCE!$U$2-LEN(SOURCE!I2210)), "")&amp;
      SOURCE!J2210&amp;      IF(SOURCE!$V$2-LEN(SOURCE!J2210) &gt;= 0, REPT(" ",SOURCE!$V$2-LEN(SOURCE!J2210)), "")&amp;
  " | "&amp; SOURCE!K2210&amp;      IF(SOURCE!$X$2-LEN(SOURCE!K2210) &gt;= 0, REPT(" ",SOURCE!$X$2-LEN(SOURCE!K2210)), "")&amp;
      "},"&amp;IF(SOURCE!L2210&lt;&gt;"",""&amp;SOURCE!L2210,"")
 )
)
)</f>
        <v>/* 2162 */  { fnFb,                        50,                          "FB50",                                        "FB50",                                        (0 &lt;&lt; TAM_MAX_BITS) |     0, CAT_NONE | SLS_ENABLED   | US_ENABLED  },//JM SHOI</v>
      </c>
    </row>
    <row r="2211" spans="1:1">
      <c r="A2211" s="168" t="str">
        <f>IF(AND(OR(SOURCE!A2211="",ISBLANK(SOURCE!A2211)),SOURCE!B2211&gt;0),IF(ISBLANK(SOURCE!C2211),"",SOURCE!C2211),
IF(SOURCE!B2211&lt;0,VLOOKUP(SOURCE!B2211,lookups!A$1:B$25,2,0),
  IF(ISBLANK(SOURCE!B2211),
    "",
    "/* "&amp;TEXT(SOURCE!B2211,"???0")&amp;" *"&amp;
      SOURCE!C2211&amp;", "&amp; IF(SOURCE!$O$2-LEN(SOURCE!C2211) &gt;= 0, REPT(" ",SOURCE!$O$2-LEN(SOURCE!C2211)), "")&amp;
      SOURCE!D2211&amp;", "&amp; IF(SOURCE!$P$2-LEN(SOURCE!D2211) &gt;= 0, REPT(" ",SOURCE!$P$2-LEN(SOURCE!D2211)), "")&amp;
      SOURCE!E2211&amp;", "&amp; IF(SOURCE!$Q$2-LEN(SOURCE!E2211) &gt;=0, REPT(" ",SOURCE!$Q$2-LEN(SOURCE!E2211)), "")&amp;
      SOURCE!F2211&amp;", "&amp; IF(SOURCE!$R$2-LEN(SOURCE!F2211) &gt;= 0, REPT(" ",SOURCE!$R$2-LEN(SOURCE!F2211)+2), "")&amp;"("&amp;
      SUBSTITUTE(TEXT(SOURCE!G2211,"??0"),"  ","")&amp;" &lt;&lt; TAM_MAX_BITS) |"&amp; IF(SOURCE!$S$2-3 &gt;= 0, REPT(" ",SOURCE!$S$2-5+4+1-1-LEN(SUBSTITUTE(SUBSTITUTE(TEXT(SOURCE!H2211,"????0"),"  ","")," ",""))), "")&amp;
      SUBSTITUTE(SUBSTITUTE(TEXT(SOURCE!H2211,"????0"),"  ","")," ","")&amp;","&amp; IF(SOURCE!$T$2-3 &gt;= 0, REPT(" ",SOURCE!$T$2-3-5), "")&amp;
      SOURCE!I2211&amp;" | "&amp; IF(SOURCE!$U$2-LEN(SOURCE!I2211) &gt;= 0, REPT(" ",SOURCE!$U$2-LEN(SOURCE!I2211)), "")&amp;
      SOURCE!J2211&amp;      IF(SOURCE!$V$2-LEN(SOURCE!J2211) &gt;= 0, REPT(" ",SOURCE!$V$2-LEN(SOURCE!J2211)), "")&amp;
  " | "&amp; SOURCE!K2211&amp;      IF(SOURCE!$X$2-LEN(SOURCE!K2211) &gt;= 0, REPT(" ",SOURCE!$X$2-LEN(SOURCE!K2211)), "")&amp;
      "},"&amp;IF(SOURCE!L2211&lt;&gt;"",""&amp;SOURCE!L2211,"")
 )
)
)</f>
        <v>/* 2163 */  { fnFb,                        51,                          "FB51",                                        "FB51",                                        (0 &lt;&lt; TAM_MAX_BITS) |     0, CAT_NONE | SLS_ENABLED   | US_ENABLED  },//JM SHOI</v>
      </c>
    </row>
    <row r="2212" spans="1:1">
      <c r="A2212" s="168" t="str">
        <f>IF(AND(OR(SOURCE!A2212="",ISBLANK(SOURCE!A2212)),SOURCE!B2212&gt;0),IF(ISBLANK(SOURCE!C2212),"",SOURCE!C2212),
IF(SOURCE!B2212&lt;0,VLOOKUP(SOURCE!B2212,lookups!A$1:B$25,2,0),
  IF(ISBLANK(SOURCE!B2212),
    "",
    "/* "&amp;TEXT(SOURCE!B2212,"???0")&amp;" *"&amp;
      SOURCE!C2212&amp;", "&amp; IF(SOURCE!$O$2-LEN(SOURCE!C2212) &gt;= 0, REPT(" ",SOURCE!$O$2-LEN(SOURCE!C2212)), "")&amp;
      SOURCE!D2212&amp;", "&amp; IF(SOURCE!$P$2-LEN(SOURCE!D2212) &gt;= 0, REPT(" ",SOURCE!$P$2-LEN(SOURCE!D2212)), "")&amp;
      SOURCE!E2212&amp;", "&amp; IF(SOURCE!$Q$2-LEN(SOURCE!E2212) &gt;=0, REPT(" ",SOURCE!$Q$2-LEN(SOURCE!E2212)), "")&amp;
      SOURCE!F2212&amp;", "&amp; IF(SOURCE!$R$2-LEN(SOURCE!F2212) &gt;= 0, REPT(" ",SOURCE!$R$2-LEN(SOURCE!F2212)+2), "")&amp;"("&amp;
      SUBSTITUTE(TEXT(SOURCE!G2212,"??0"),"  ","")&amp;" &lt;&lt; TAM_MAX_BITS) |"&amp; IF(SOURCE!$S$2-3 &gt;= 0, REPT(" ",SOURCE!$S$2-5+4+1-1-LEN(SUBSTITUTE(SUBSTITUTE(TEXT(SOURCE!H2212,"????0"),"  ","")," ",""))), "")&amp;
      SUBSTITUTE(SUBSTITUTE(TEXT(SOURCE!H2212,"????0"),"  ","")," ","")&amp;","&amp; IF(SOURCE!$T$2-3 &gt;= 0, REPT(" ",SOURCE!$T$2-3-5), "")&amp;
      SOURCE!I2212&amp;" | "&amp; IF(SOURCE!$U$2-LEN(SOURCE!I2212) &gt;= 0, REPT(" ",SOURCE!$U$2-LEN(SOURCE!I2212)), "")&amp;
      SOURCE!J2212&amp;      IF(SOURCE!$V$2-LEN(SOURCE!J2212) &gt;= 0, REPT(" ",SOURCE!$V$2-LEN(SOURCE!J2212)), "")&amp;
  " | "&amp; SOURCE!K2212&amp;      IF(SOURCE!$X$2-LEN(SOURCE!K2212) &gt;= 0, REPT(" ",SOURCE!$X$2-LEN(SOURCE!K2212)), "")&amp;
      "},"&amp;IF(SOURCE!L2212&lt;&gt;"",""&amp;SOURCE!L2212,"")
 )
)
)</f>
        <v>/* 2164 */  { fnFb,                        52,                          "FB52",                                        "FB52",                                        (0 &lt;&lt; TAM_MAX_BITS) |     0, CAT_NONE | SLS_ENABLED   | US_ENABLED  },//JM SHOI</v>
      </c>
    </row>
    <row r="2213" spans="1:1">
      <c r="A2213" s="168" t="str">
        <f>IF(AND(OR(SOURCE!A2213="",ISBLANK(SOURCE!A2213)),SOURCE!B2213&gt;0),IF(ISBLANK(SOURCE!C2213),"",SOURCE!C2213),
IF(SOURCE!B2213&lt;0,VLOOKUP(SOURCE!B2213,lookups!A$1:B$25,2,0),
  IF(ISBLANK(SOURCE!B2213),
    "",
    "/* "&amp;TEXT(SOURCE!B2213,"???0")&amp;" *"&amp;
      SOURCE!C2213&amp;", "&amp; IF(SOURCE!$O$2-LEN(SOURCE!C2213) &gt;= 0, REPT(" ",SOURCE!$O$2-LEN(SOURCE!C2213)), "")&amp;
      SOURCE!D2213&amp;", "&amp; IF(SOURCE!$P$2-LEN(SOURCE!D2213) &gt;= 0, REPT(" ",SOURCE!$P$2-LEN(SOURCE!D2213)), "")&amp;
      SOURCE!E2213&amp;", "&amp; IF(SOURCE!$Q$2-LEN(SOURCE!E2213) &gt;=0, REPT(" ",SOURCE!$Q$2-LEN(SOURCE!E2213)), "")&amp;
      SOURCE!F2213&amp;", "&amp; IF(SOURCE!$R$2-LEN(SOURCE!F2213) &gt;= 0, REPT(" ",SOURCE!$R$2-LEN(SOURCE!F2213)+2), "")&amp;"("&amp;
      SUBSTITUTE(TEXT(SOURCE!G2213,"??0"),"  ","")&amp;" &lt;&lt; TAM_MAX_BITS) |"&amp; IF(SOURCE!$S$2-3 &gt;= 0, REPT(" ",SOURCE!$S$2-5+4+1-1-LEN(SUBSTITUTE(SUBSTITUTE(TEXT(SOURCE!H2213,"????0"),"  ","")," ",""))), "")&amp;
      SUBSTITUTE(SUBSTITUTE(TEXT(SOURCE!H2213,"????0"),"  ","")," ","")&amp;","&amp; IF(SOURCE!$T$2-3 &gt;= 0, REPT(" ",SOURCE!$T$2-3-5), "")&amp;
      SOURCE!I2213&amp;" | "&amp; IF(SOURCE!$U$2-LEN(SOURCE!I2213) &gt;= 0, REPT(" ",SOURCE!$U$2-LEN(SOURCE!I2213)), "")&amp;
      SOURCE!J2213&amp;      IF(SOURCE!$V$2-LEN(SOURCE!J2213) &gt;= 0, REPT(" ",SOURCE!$V$2-LEN(SOURCE!J2213)), "")&amp;
  " | "&amp; SOURCE!K2213&amp;      IF(SOURCE!$X$2-LEN(SOURCE!K2213) &gt;= 0, REPT(" ",SOURCE!$X$2-LEN(SOURCE!K2213)), "")&amp;
      "},"&amp;IF(SOURCE!L2213&lt;&gt;"",""&amp;SOURCE!L2213,"")
 )
)
)</f>
        <v>/* 2165 */  { fnFb,                        53,                          "FB53",                                        "FB53",                                        (0 &lt;&lt; TAM_MAX_BITS) |     0, CAT_NONE | SLS_ENABLED   | US_ENABLED  },//JM SHOI</v>
      </c>
    </row>
    <row r="2214" spans="1:1">
      <c r="A2214" s="168" t="str">
        <f>IF(AND(OR(SOURCE!A2214="",ISBLANK(SOURCE!A2214)),SOURCE!B2214&gt;0),IF(ISBLANK(SOURCE!C2214),"",SOURCE!C2214),
IF(SOURCE!B2214&lt;0,VLOOKUP(SOURCE!B2214,lookups!A$1:B$25,2,0),
  IF(ISBLANK(SOURCE!B2214),
    "",
    "/* "&amp;TEXT(SOURCE!B2214,"???0")&amp;" *"&amp;
      SOURCE!C2214&amp;", "&amp; IF(SOURCE!$O$2-LEN(SOURCE!C2214) &gt;= 0, REPT(" ",SOURCE!$O$2-LEN(SOURCE!C2214)), "")&amp;
      SOURCE!D2214&amp;", "&amp; IF(SOURCE!$P$2-LEN(SOURCE!D2214) &gt;= 0, REPT(" ",SOURCE!$P$2-LEN(SOURCE!D2214)), "")&amp;
      SOURCE!E2214&amp;", "&amp; IF(SOURCE!$Q$2-LEN(SOURCE!E2214) &gt;=0, REPT(" ",SOURCE!$Q$2-LEN(SOURCE!E2214)), "")&amp;
      SOURCE!F2214&amp;", "&amp; IF(SOURCE!$R$2-LEN(SOURCE!F2214) &gt;= 0, REPT(" ",SOURCE!$R$2-LEN(SOURCE!F2214)+2), "")&amp;"("&amp;
      SUBSTITUTE(TEXT(SOURCE!G2214,"??0"),"  ","")&amp;" &lt;&lt; TAM_MAX_BITS) |"&amp; IF(SOURCE!$S$2-3 &gt;= 0, REPT(" ",SOURCE!$S$2-5+4+1-1-LEN(SUBSTITUTE(SUBSTITUTE(TEXT(SOURCE!H2214,"????0"),"  ","")," ",""))), "")&amp;
      SUBSTITUTE(SUBSTITUTE(TEXT(SOURCE!H2214,"????0"),"  ","")," ","")&amp;","&amp; IF(SOURCE!$T$2-3 &gt;= 0, REPT(" ",SOURCE!$T$2-3-5), "")&amp;
      SOURCE!I2214&amp;" | "&amp; IF(SOURCE!$U$2-LEN(SOURCE!I2214) &gt;= 0, REPT(" ",SOURCE!$U$2-LEN(SOURCE!I2214)), "")&amp;
      SOURCE!J2214&amp;      IF(SOURCE!$V$2-LEN(SOURCE!J2214) &gt;= 0, REPT(" ",SOURCE!$V$2-LEN(SOURCE!J2214)), "")&amp;
  " | "&amp; SOURCE!K2214&amp;      IF(SOURCE!$X$2-LEN(SOURCE!K2214) &gt;= 0, REPT(" ",SOURCE!$X$2-LEN(SOURCE!K2214)), "")&amp;
      "},"&amp;IF(SOURCE!L2214&lt;&gt;"",""&amp;SOURCE!L2214,"")
 )
)
)</f>
        <v>/* 2166 */  { fnFb,                        54,                          "FB54",                                        "FB54",                                        (0 &lt;&lt; TAM_MAX_BITS) |     0, CAT_NONE | SLS_ENABLED   | US_ENABLED  },//JM SHOI</v>
      </c>
    </row>
    <row r="2215" spans="1:1">
      <c r="A2215" s="168" t="str">
        <f>IF(AND(OR(SOURCE!A2215="",ISBLANK(SOURCE!A2215)),SOURCE!B2215&gt;0),IF(ISBLANK(SOURCE!C2215),"",SOURCE!C2215),
IF(SOURCE!B2215&lt;0,VLOOKUP(SOURCE!B2215,lookups!A$1:B$25,2,0),
  IF(ISBLANK(SOURCE!B2215),
    "",
    "/* "&amp;TEXT(SOURCE!B2215,"???0")&amp;" *"&amp;
      SOURCE!C2215&amp;", "&amp; IF(SOURCE!$O$2-LEN(SOURCE!C2215) &gt;= 0, REPT(" ",SOURCE!$O$2-LEN(SOURCE!C2215)), "")&amp;
      SOURCE!D2215&amp;", "&amp; IF(SOURCE!$P$2-LEN(SOURCE!D2215) &gt;= 0, REPT(" ",SOURCE!$P$2-LEN(SOURCE!D2215)), "")&amp;
      SOURCE!E2215&amp;", "&amp; IF(SOURCE!$Q$2-LEN(SOURCE!E2215) &gt;=0, REPT(" ",SOURCE!$Q$2-LEN(SOURCE!E2215)), "")&amp;
      SOURCE!F2215&amp;", "&amp; IF(SOURCE!$R$2-LEN(SOURCE!F2215) &gt;= 0, REPT(" ",SOURCE!$R$2-LEN(SOURCE!F2215)+2), "")&amp;"("&amp;
      SUBSTITUTE(TEXT(SOURCE!G2215,"??0"),"  ","")&amp;" &lt;&lt; TAM_MAX_BITS) |"&amp; IF(SOURCE!$S$2-3 &gt;= 0, REPT(" ",SOURCE!$S$2-5+4+1-1-LEN(SUBSTITUTE(SUBSTITUTE(TEXT(SOURCE!H2215,"????0"),"  ","")," ",""))), "")&amp;
      SUBSTITUTE(SUBSTITUTE(TEXT(SOURCE!H2215,"????0"),"  ","")," ","")&amp;","&amp; IF(SOURCE!$T$2-3 &gt;= 0, REPT(" ",SOURCE!$T$2-3-5), "")&amp;
      SOURCE!I2215&amp;" | "&amp; IF(SOURCE!$U$2-LEN(SOURCE!I2215) &gt;= 0, REPT(" ",SOURCE!$U$2-LEN(SOURCE!I2215)), "")&amp;
      SOURCE!J2215&amp;      IF(SOURCE!$V$2-LEN(SOURCE!J2215) &gt;= 0, REPT(" ",SOURCE!$V$2-LEN(SOURCE!J2215)), "")&amp;
  " | "&amp; SOURCE!K2215&amp;      IF(SOURCE!$X$2-LEN(SOURCE!K2215) &gt;= 0, REPT(" ",SOURCE!$X$2-LEN(SOURCE!K2215)), "")&amp;
      "},"&amp;IF(SOURCE!L2215&lt;&gt;"",""&amp;SOURCE!L2215,"")
 )
)
)</f>
        <v>/* 2167 */  { fnFb,                        55,                          "FB55",                                        "FB55",                                        (0 &lt;&lt; TAM_MAX_BITS) |     0, CAT_NONE | SLS_ENABLED   | US_ENABLED  },//JM SHOI</v>
      </c>
    </row>
    <row r="2216" spans="1:1">
      <c r="A2216" s="168" t="str">
        <f>IF(AND(OR(SOURCE!A2216="",ISBLANK(SOURCE!A2216)),SOURCE!B2216&gt;0),IF(ISBLANK(SOURCE!C2216),"",SOURCE!C2216),
IF(SOURCE!B2216&lt;0,VLOOKUP(SOURCE!B2216,lookups!A$1:B$25,2,0),
  IF(ISBLANK(SOURCE!B2216),
    "",
    "/* "&amp;TEXT(SOURCE!B2216,"???0")&amp;" *"&amp;
      SOURCE!C2216&amp;", "&amp; IF(SOURCE!$O$2-LEN(SOURCE!C2216) &gt;= 0, REPT(" ",SOURCE!$O$2-LEN(SOURCE!C2216)), "")&amp;
      SOURCE!D2216&amp;", "&amp; IF(SOURCE!$P$2-LEN(SOURCE!D2216) &gt;= 0, REPT(" ",SOURCE!$P$2-LEN(SOURCE!D2216)), "")&amp;
      SOURCE!E2216&amp;", "&amp; IF(SOURCE!$Q$2-LEN(SOURCE!E2216) &gt;=0, REPT(" ",SOURCE!$Q$2-LEN(SOURCE!E2216)), "")&amp;
      SOURCE!F2216&amp;", "&amp; IF(SOURCE!$R$2-LEN(SOURCE!F2216) &gt;= 0, REPT(" ",SOURCE!$R$2-LEN(SOURCE!F2216)+2), "")&amp;"("&amp;
      SUBSTITUTE(TEXT(SOURCE!G2216,"??0"),"  ","")&amp;" &lt;&lt; TAM_MAX_BITS) |"&amp; IF(SOURCE!$S$2-3 &gt;= 0, REPT(" ",SOURCE!$S$2-5+4+1-1-LEN(SUBSTITUTE(SUBSTITUTE(TEXT(SOURCE!H2216,"????0"),"  ","")," ",""))), "")&amp;
      SUBSTITUTE(SUBSTITUTE(TEXT(SOURCE!H2216,"????0"),"  ","")," ","")&amp;","&amp; IF(SOURCE!$T$2-3 &gt;= 0, REPT(" ",SOURCE!$T$2-3-5), "")&amp;
      SOURCE!I2216&amp;" | "&amp; IF(SOURCE!$U$2-LEN(SOURCE!I2216) &gt;= 0, REPT(" ",SOURCE!$U$2-LEN(SOURCE!I2216)), "")&amp;
      SOURCE!J2216&amp;      IF(SOURCE!$V$2-LEN(SOURCE!J2216) &gt;= 0, REPT(" ",SOURCE!$V$2-LEN(SOURCE!J2216)), "")&amp;
  " | "&amp; SOURCE!K2216&amp;      IF(SOURCE!$X$2-LEN(SOURCE!K2216) &gt;= 0, REPT(" ",SOURCE!$X$2-LEN(SOURCE!K2216)), "")&amp;
      "},"&amp;IF(SOURCE!L2216&lt;&gt;"",""&amp;SOURCE!L2216,"")
 )
)
)</f>
        <v>/* 2168 */  { fnFb,                        56,                          "FB56",                                        "FB56",                                        (0 &lt;&lt; TAM_MAX_BITS) |     0, CAT_NONE | SLS_ENABLED   | US_ENABLED  },//JM SHOI</v>
      </c>
    </row>
    <row r="2217" spans="1:1">
      <c r="A2217" s="168" t="str">
        <f>IF(AND(OR(SOURCE!A2217="",ISBLANK(SOURCE!A2217)),SOURCE!B2217&gt;0),IF(ISBLANK(SOURCE!C2217),"",SOURCE!C2217),
IF(SOURCE!B2217&lt;0,VLOOKUP(SOURCE!B2217,lookups!A$1:B$25,2,0),
  IF(ISBLANK(SOURCE!B2217),
    "",
    "/* "&amp;TEXT(SOURCE!B2217,"???0")&amp;" *"&amp;
      SOURCE!C2217&amp;", "&amp; IF(SOURCE!$O$2-LEN(SOURCE!C2217) &gt;= 0, REPT(" ",SOURCE!$O$2-LEN(SOURCE!C2217)), "")&amp;
      SOURCE!D2217&amp;", "&amp; IF(SOURCE!$P$2-LEN(SOURCE!D2217) &gt;= 0, REPT(" ",SOURCE!$P$2-LEN(SOURCE!D2217)), "")&amp;
      SOURCE!E2217&amp;", "&amp; IF(SOURCE!$Q$2-LEN(SOURCE!E2217) &gt;=0, REPT(" ",SOURCE!$Q$2-LEN(SOURCE!E2217)), "")&amp;
      SOURCE!F2217&amp;", "&amp; IF(SOURCE!$R$2-LEN(SOURCE!F2217) &gt;= 0, REPT(" ",SOURCE!$R$2-LEN(SOURCE!F2217)+2), "")&amp;"("&amp;
      SUBSTITUTE(TEXT(SOURCE!G2217,"??0"),"  ","")&amp;" &lt;&lt; TAM_MAX_BITS) |"&amp; IF(SOURCE!$S$2-3 &gt;= 0, REPT(" ",SOURCE!$S$2-5+4+1-1-LEN(SUBSTITUTE(SUBSTITUTE(TEXT(SOURCE!H2217,"????0"),"  ","")," ",""))), "")&amp;
      SUBSTITUTE(SUBSTITUTE(TEXT(SOURCE!H2217,"????0"),"  ","")," ","")&amp;","&amp; IF(SOURCE!$T$2-3 &gt;= 0, REPT(" ",SOURCE!$T$2-3-5), "")&amp;
      SOURCE!I2217&amp;" | "&amp; IF(SOURCE!$U$2-LEN(SOURCE!I2217) &gt;= 0, REPT(" ",SOURCE!$U$2-LEN(SOURCE!I2217)), "")&amp;
      SOURCE!J2217&amp;      IF(SOURCE!$V$2-LEN(SOURCE!J2217) &gt;= 0, REPT(" ",SOURCE!$V$2-LEN(SOURCE!J2217)), "")&amp;
  " | "&amp; SOURCE!K2217&amp;      IF(SOURCE!$X$2-LEN(SOURCE!K2217) &gt;= 0, REPT(" ",SOURCE!$X$2-LEN(SOURCE!K2217)), "")&amp;
      "},"&amp;IF(SOURCE!L2217&lt;&gt;"",""&amp;SOURCE!L2217,"")
 )
)
)</f>
        <v>/* 2169 */  { fnFb,                        57,                          "FB57",                                        "FB57",                                        (0 &lt;&lt; TAM_MAX_BITS) |     0, CAT_NONE | SLS_ENABLED   | US_ENABLED  },//JM SHOI</v>
      </c>
    </row>
    <row r="2218" spans="1:1">
      <c r="A2218" s="168" t="str">
        <f>IF(AND(OR(SOURCE!A2218="",ISBLANK(SOURCE!A2218)),SOURCE!B2218&gt;0),IF(ISBLANK(SOURCE!C2218),"",SOURCE!C2218),
IF(SOURCE!B2218&lt;0,VLOOKUP(SOURCE!B2218,lookups!A$1:B$25,2,0),
  IF(ISBLANK(SOURCE!B2218),
    "",
    "/* "&amp;TEXT(SOURCE!B2218,"???0")&amp;" *"&amp;
      SOURCE!C2218&amp;", "&amp; IF(SOURCE!$O$2-LEN(SOURCE!C2218) &gt;= 0, REPT(" ",SOURCE!$O$2-LEN(SOURCE!C2218)), "")&amp;
      SOURCE!D2218&amp;", "&amp; IF(SOURCE!$P$2-LEN(SOURCE!D2218) &gt;= 0, REPT(" ",SOURCE!$P$2-LEN(SOURCE!D2218)), "")&amp;
      SOURCE!E2218&amp;", "&amp; IF(SOURCE!$Q$2-LEN(SOURCE!E2218) &gt;=0, REPT(" ",SOURCE!$Q$2-LEN(SOURCE!E2218)), "")&amp;
      SOURCE!F2218&amp;", "&amp; IF(SOURCE!$R$2-LEN(SOURCE!F2218) &gt;= 0, REPT(" ",SOURCE!$R$2-LEN(SOURCE!F2218)+2), "")&amp;"("&amp;
      SUBSTITUTE(TEXT(SOURCE!G2218,"??0"),"  ","")&amp;" &lt;&lt; TAM_MAX_BITS) |"&amp; IF(SOURCE!$S$2-3 &gt;= 0, REPT(" ",SOURCE!$S$2-5+4+1-1-LEN(SUBSTITUTE(SUBSTITUTE(TEXT(SOURCE!H2218,"????0"),"  ","")," ",""))), "")&amp;
      SUBSTITUTE(SUBSTITUTE(TEXT(SOURCE!H2218,"????0"),"  ","")," ","")&amp;","&amp; IF(SOURCE!$T$2-3 &gt;= 0, REPT(" ",SOURCE!$T$2-3-5), "")&amp;
      SOURCE!I2218&amp;" | "&amp; IF(SOURCE!$U$2-LEN(SOURCE!I2218) &gt;= 0, REPT(" ",SOURCE!$U$2-LEN(SOURCE!I2218)), "")&amp;
      SOURCE!J2218&amp;      IF(SOURCE!$V$2-LEN(SOURCE!J2218) &gt;= 0, REPT(" ",SOURCE!$V$2-LEN(SOURCE!J2218)), "")&amp;
  " | "&amp; SOURCE!K2218&amp;      IF(SOURCE!$X$2-LEN(SOURCE!K2218) &gt;= 0, REPT(" ",SOURCE!$X$2-LEN(SOURCE!K2218)), "")&amp;
      "},"&amp;IF(SOURCE!L2218&lt;&gt;"",""&amp;SOURCE!L2218,"")
 )
)
)</f>
        <v>/* 2170 */  { fnFb,                        58,                          "FB58",                                        "FB58",                                        (0 &lt;&lt; TAM_MAX_BITS) |     0, CAT_NONE | SLS_ENABLED   | US_ENABLED  },//JM SHOI</v>
      </c>
    </row>
    <row r="2219" spans="1:1">
      <c r="A2219" s="168" t="str">
        <f>IF(AND(OR(SOURCE!A2219="",ISBLANK(SOURCE!A2219)),SOURCE!B2219&gt;0),IF(ISBLANK(SOURCE!C2219),"",SOURCE!C2219),
IF(SOURCE!B2219&lt;0,VLOOKUP(SOURCE!B2219,lookups!A$1:B$25,2,0),
  IF(ISBLANK(SOURCE!B2219),
    "",
    "/* "&amp;TEXT(SOURCE!B2219,"???0")&amp;" *"&amp;
      SOURCE!C2219&amp;", "&amp; IF(SOURCE!$O$2-LEN(SOURCE!C2219) &gt;= 0, REPT(" ",SOURCE!$O$2-LEN(SOURCE!C2219)), "")&amp;
      SOURCE!D2219&amp;", "&amp; IF(SOURCE!$P$2-LEN(SOURCE!D2219) &gt;= 0, REPT(" ",SOURCE!$P$2-LEN(SOURCE!D2219)), "")&amp;
      SOURCE!E2219&amp;", "&amp; IF(SOURCE!$Q$2-LEN(SOURCE!E2219) &gt;=0, REPT(" ",SOURCE!$Q$2-LEN(SOURCE!E2219)), "")&amp;
      SOURCE!F2219&amp;", "&amp; IF(SOURCE!$R$2-LEN(SOURCE!F2219) &gt;= 0, REPT(" ",SOURCE!$R$2-LEN(SOURCE!F2219)+2), "")&amp;"("&amp;
      SUBSTITUTE(TEXT(SOURCE!G2219,"??0"),"  ","")&amp;" &lt;&lt; TAM_MAX_BITS) |"&amp; IF(SOURCE!$S$2-3 &gt;= 0, REPT(" ",SOURCE!$S$2-5+4+1-1-LEN(SUBSTITUTE(SUBSTITUTE(TEXT(SOURCE!H2219,"????0"),"  ","")," ",""))), "")&amp;
      SUBSTITUTE(SUBSTITUTE(TEXT(SOURCE!H2219,"????0"),"  ","")," ","")&amp;","&amp; IF(SOURCE!$T$2-3 &gt;= 0, REPT(" ",SOURCE!$T$2-3-5), "")&amp;
      SOURCE!I2219&amp;" | "&amp; IF(SOURCE!$U$2-LEN(SOURCE!I2219) &gt;= 0, REPT(" ",SOURCE!$U$2-LEN(SOURCE!I2219)), "")&amp;
      SOURCE!J2219&amp;      IF(SOURCE!$V$2-LEN(SOURCE!J2219) &gt;= 0, REPT(" ",SOURCE!$V$2-LEN(SOURCE!J2219)), "")&amp;
  " | "&amp; SOURCE!K2219&amp;      IF(SOURCE!$X$2-LEN(SOURCE!K2219) &gt;= 0, REPT(" ",SOURCE!$X$2-LEN(SOURCE!K2219)), "")&amp;
      "},"&amp;IF(SOURCE!L2219&lt;&gt;"",""&amp;SOURCE!L2219,"")
 )
)
)</f>
        <v>/* 2171 */  { fnFb,                        59,                          "FB59",                                        "FB59",                                        (0 &lt;&lt; TAM_MAX_BITS) |     0, CAT_NONE | SLS_ENABLED   | US_ENABLED  },//JM SHOI</v>
      </c>
    </row>
    <row r="2220" spans="1:1">
      <c r="A2220" s="168" t="str">
        <f>IF(AND(OR(SOURCE!A2220="",ISBLANK(SOURCE!A2220)),SOURCE!B2220&gt;0),IF(ISBLANK(SOURCE!C2220),"",SOURCE!C2220),
IF(SOURCE!B2220&lt;0,VLOOKUP(SOURCE!B2220,lookups!A$1:B$25,2,0),
  IF(ISBLANK(SOURCE!B2220),
    "",
    "/* "&amp;TEXT(SOURCE!B2220,"???0")&amp;" *"&amp;
      SOURCE!C2220&amp;", "&amp; IF(SOURCE!$O$2-LEN(SOURCE!C2220) &gt;= 0, REPT(" ",SOURCE!$O$2-LEN(SOURCE!C2220)), "")&amp;
      SOURCE!D2220&amp;", "&amp; IF(SOURCE!$P$2-LEN(SOURCE!D2220) &gt;= 0, REPT(" ",SOURCE!$P$2-LEN(SOURCE!D2220)), "")&amp;
      SOURCE!E2220&amp;", "&amp; IF(SOURCE!$Q$2-LEN(SOURCE!E2220) &gt;=0, REPT(" ",SOURCE!$Q$2-LEN(SOURCE!E2220)), "")&amp;
      SOURCE!F2220&amp;", "&amp; IF(SOURCE!$R$2-LEN(SOURCE!F2220) &gt;= 0, REPT(" ",SOURCE!$R$2-LEN(SOURCE!F2220)+2), "")&amp;"("&amp;
      SUBSTITUTE(TEXT(SOURCE!G2220,"??0"),"  ","")&amp;" &lt;&lt; TAM_MAX_BITS) |"&amp; IF(SOURCE!$S$2-3 &gt;= 0, REPT(" ",SOURCE!$S$2-5+4+1-1-LEN(SUBSTITUTE(SUBSTITUTE(TEXT(SOURCE!H2220,"????0"),"  ","")," ",""))), "")&amp;
      SUBSTITUTE(SUBSTITUTE(TEXT(SOURCE!H2220,"????0"),"  ","")," ","")&amp;","&amp; IF(SOURCE!$T$2-3 &gt;= 0, REPT(" ",SOURCE!$T$2-3-5), "")&amp;
      SOURCE!I2220&amp;" | "&amp; IF(SOURCE!$U$2-LEN(SOURCE!I2220) &gt;= 0, REPT(" ",SOURCE!$U$2-LEN(SOURCE!I2220)), "")&amp;
      SOURCE!J2220&amp;      IF(SOURCE!$V$2-LEN(SOURCE!J2220) &gt;= 0, REPT(" ",SOURCE!$V$2-LEN(SOURCE!J2220)), "")&amp;
  " | "&amp; SOURCE!K2220&amp;      IF(SOURCE!$X$2-LEN(SOURCE!K2220) &gt;= 0, REPT(" ",SOURCE!$X$2-LEN(SOURCE!K2220)), "")&amp;
      "},"&amp;IF(SOURCE!L2220&lt;&gt;"",""&amp;SOURCE!L2220,"")
 )
)
)</f>
        <v>/* 2172 */  { fnFb,                        60,                          "FB60",                                        "FB60",                                        (0 &lt;&lt; TAM_MAX_BITS) |     0, CAT_NONE | SLS_ENABLED   | US_ENABLED  },//JM SHOI</v>
      </c>
    </row>
    <row r="2221" spans="1:1">
      <c r="A2221" s="168" t="str">
        <f>IF(AND(OR(SOURCE!A2221="",ISBLANK(SOURCE!A2221)),SOURCE!B2221&gt;0),IF(ISBLANK(SOURCE!C2221),"",SOURCE!C2221),
IF(SOURCE!B2221&lt;0,VLOOKUP(SOURCE!B2221,lookups!A$1:B$25,2,0),
  IF(ISBLANK(SOURCE!B2221),
    "",
    "/* "&amp;TEXT(SOURCE!B2221,"???0")&amp;" *"&amp;
      SOURCE!C2221&amp;", "&amp; IF(SOURCE!$O$2-LEN(SOURCE!C2221) &gt;= 0, REPT(" ",SOURCE!$O$2-LEN(SOURCE!C2221)), "")&amp;
      SOURCE!D2221&amp;", "&amp; IF(SOURCE!$P$2-LEN(SOURCE!D2221) &gt;= 0, REPT(" ",SOURCE!$P$2-LEN(SOURCE!D2221)), "")&amp;
      SOURCE!E2221&amp;", "&amp; IF(SOURCE!$Q$2-LEN(SOURCE!E2221) &gt;=0, REPT(" ",SOURCE!$Q$2-LEN(SOURCE!E2221)), "")&amp;
      SOURCE!F2221&amp;", "&amp; IF(SOURCE!$R$2-LEN(SOURCE!F2221) &gt;= 0, REPT(" ",SOURCE!$R$2-LEN(SOURCE!F2221)+2), "")&amp;"("&amp;
      SUBSTITUTE(TEXT(SOURCE!G2221,"??0"),"  ","")&amp;" &lt;&lt; TAM_MAX_BITS) |"&amp; IF(SOURCE!$S$2-3 &gt;= 0, REPT(" ",SOURCE!$S$2-5+4+1-1-LEN(SUBSTITUTE(SUBSTITUTE(TEXT(SOURCE!H2221,"????0"),"  ","")," ",""))), "")&amp;
      SUBSTITUTE(SUBSTITUTE(TEXT(SOURCE!H2221,"????0"),"  ","")," ","")&amp;","&amp; IF(SOURCE!$T$2-3 &gt;= 0, REPT(" ",SOURCE!$T$2-3-5), "")&amp;
      SOURCE!I2221&amp;" | "&amp; IF(SOURCE!$U$2-LEN(SOURCE!I2221) &gt;= 0, REPT(" ",SOURCE!$U$2-LEN(SOURCE!I2221)), "")&amp;
      SOURCE!J2221&amp;      IF(SOURCE!$V$2-LEN(SOURCE!J2221) &gt;= 0, REPT(" ",SOURCE!$V$2-LEN(SOURCE!J2221)), "")&amp;
  " | "&amp; SOURCE!K2221&amp;      IF(SOURCE!$X$2-LEN(SOURCE!K2221) &gt;= 0, REPT(" ",SOURCE!$X$2-LEN(SOURCE!K2221)), "")&amp;
      "},"&amp;IF(SOURCE!L2221&lt;&gt;"",""&amp;SOURCE!L2221,"")
 )
)
)</f>
        <v>/* 2173 */  { fnFb,                        61,                          "FB61",                                        "FB61",                                        (0 &lt;&lt; TAM_MAX_BITS) |     0, CAT_NONE | SLS_ENABLED   | US_ENABLED  },//JM SHOI</v>
      </c>
    </row>
    <row r="2222" spans="1:1">
      <c r="A2222" s="168" t="str">
        <f>IF(AND(OR(SOURCE!A2222="",ISBLANK(SOURCE!A2222)),SOURCE!B2222&gt;0),IF(ISBLANK(SOURCE!C2222),"",SOURCE!C2222),
IF(SOURCE!B2222&lt;0,VLOOKUP(SOURCE!B2222,lookups!A$1:B$25,2,0),
  IF(ISBLANK(SOURCE!B2222),
    "",
    "/* "&amp;TEXT(SOURCE!B2222,"???0")&amp;" *"&amp;
      SOURCE!C2222&amp;", "&amp; IF(SOURCE!$O$2-LEN(SOURCE!C2222) &gt;= 0, REPT(" ",SOURCE!$O$2-LEN(SOURCE!C2222)), "")&amp;
      SOURCE!D2222&amp;", "&amp; IF(SOURCE!$P$2-LEN(SOURCE!D2222) &gt;= 0, REPT(" ",SOURCE!$P$2-LEN(SOURCE!D2222)), "")&amp;
      SOURCE!E2222&amp;", "&amp; IF(SOURCE!$Q$2-LEN(SOURCE!E2222) &gt;=0, REPT(" ",SOURCE!$Q$2-LEN(SOURCE!E2222)), "")&amp;
      SOURCE!F2222&amp;", "&amp; IF(SOURCE!$R$2-LEN(SOURCE!F2222) &gt;= 0, REPT(" ",SOURCE!$R$2-LEN(SOURCE!F2222)+2), "")&amp;"("&amp;
      SUBSTITUTE(TEXT(SOURCE!G2222,"??0"),"  ","")&amp;" &lt;&lt; TAM_MAX_BITS) |"&amp; IF(SOURCE!$S$2-3 &gt;= 0, REPT(" ",SOURCE!$S$2-5+4+1-1-LEN(SUBSTITUTE(SUBSTITUTE(TEXT(SOURCE!H2222,"????0"),"  ","")," ",""))), "")&amp;
      SUBSTITUTE(SUBSTITUTE(TEXT(SOURCE!H2222,"????0"),"  ","")," ","")&amp;","&amp; IF(SOURCE!$T$2-3 &gt;= 0, REPT(" ",SOURCE!$T$2-3-5), "")&amp;
      SOURCE!I2222&amp;" | "&amp; IF(SOURCE!$U$2-LEN(SOURCE!I2222) &gt;= 0, REPT(" ",SOURCE!$U$2-LEN(SOURCE!I2222)), "")&amp;
      SOURCE!J2222&amp;      IF(SOURCE!$V$2-LEN(SOURCE!J2222) &gt;= 0, REPT(" ",SOURCE!$V$2-LEN(SOURCE!J2222)), "")&amp;
  " | "&amp; SOURCE!K2222&amp;      IF(SOURCE!$X$2-LEN(SOURCE!K2222) &gt;= 0, REPT(" ",SOURCE!$X$2-LEN(SOURCE!K2222)), "")&amp;
      "},"&amp;IF(SOURCE!L2222&lt;&gt;"",""&amp;SOURCE!L2222,"")
 )
)
)</f>
        <v>/* 2174 */  { fnFb,                        62,                          "FB62",                                        "FB62",                                        (0 &lt;&lt; TAM_MAX_BITS) |     0, CAT_NONE | SLS_ENABLED   | US_ENABLED  },//JM SHOI</v>
      </c>
    </row>
    <row r="2223" spans="1:1">
      <c r="A2223" s="168" t="str">
        <f>IF(AND(OR(SOURCE!A2223="",ISBLANK(SOURCE!A2223)),SOURCE!B2223&gt;0),IF(ISBLANK(SOURCE!C2223),"",SOURCE!C2223),
IF(SOURCE!B2223&lt;0,VLOOKUP(SOURCE!B2223,lookups!A$1:B$25,2,0),
  IF(ISBLANK(SOURCE!B2223),
    "",
    "/* "&amp;TEXT(SOURCE!B2223,"???0")&amp;" *"&amp;
      SOURCE!C2223&amp;", "&amp; IF(SOURCE!$O$2-LEN(SOURCE!C2223) &gt;= 0, REPT(" ",SOURCE!$O$2-LEN(SOURCE!C2223)), "")&amp;
      SOURCE!D2223&amp;", "&amp; IF(SOURCE!$P$2-LEN(SOURCE!D2223) &gt;= 0, REPT(" ",SOURCE!$P$2-LEN(SOURCE!D2223)), "")&amp;
      SOURCE!E2223&amp;", "&amp; IF(SOURCE!$Q$2-LEN(SOURCE!E2223) &gt;=0, REPT(" ",SOURCE!$Q$2-LEN(SOURCE!E2223)), "")&amp;
      SOURCE!F2223&amp;", "&amp; IF(SOURCE!$R$2-LEN(SOURCE!F2223) &gt;= 0, REPT(" ",SOURCE!$R$2-LEN(SOURCE!F2223)+2), "")&amp;"("&amp;
      SUBSTITUTE(TEXT(SOURCE!G2223,"??0"),"  ","")&amp;" &lt;&lt; TAM_MAX_BITS) |"&amp; IF(SOURCE!$S$2-3 &gt;= 0, REPT(" ",SOURCE!$S$2-5+4+1-1-LEN(SUBSTITUTE(SUBSTITUTE(TEXT(SOURCE!H2223,"????0"),"  ","")," ",""))), "")&amp;
      SUBSTITUTE(SUBSTITUTE(TEXT(SOURCE!H2223,"????0"),"  ","")," ","")&amp;","&amp; IF(SOURCE!$T$2-3 &gt;= 0, REPT(" ",SOURCE!$T$2-3-5), "")&amp;
      SOURCE!I2223&amp;" | "&amp; IF(SOURCE!$U$2-LEN(SOURCE!I2223) &gt;= 0, REPT(" ",SOURCE!$U$2-LEN(SOURCE!I2223)), "")&amp;
      SOURCE!J2223&amp;      IF(SOURCE!$V$2-LEN(SOURCE!J2223) &gt;= 0, REPT(" ",SOURCE!$V$2-LEN(SOURCE!J2223)), "")&amp;
  " | "&amp; SOURCE!K2223&amp;      IF(SOURCE!$X$2-LEN(SOURCE!K2223) &gt;= 0, REPT(" ",SOURCE!$X$2-LEN(SOURCE!K2223)), "")&amp;
      "},"&amp;IF(SOURCE!L2223&lt;&gt;"",""&amp;SOURCE!L2223,"")
 )
)
)</f>
        <v>/* 2175 */  { fnFb,                        63,                          "FB63",                                        "FB63",                                        (0 &lt;&lt; TAM_MAX_BITS) |     0, CAT_NONE | SLS_ENABLED   | US_ENABLED  },//JM SHOI</v>
      </c>
    </row>
    <row r="2224" spans="1:1">
      <c r="A2224" s="168" t="str">
        <f>IF(AND(OR(SOURCE!A2224="",ISBLANK(SOURCE!A2224)),SOURCE!B2224&gt;0),IF(ISBLANK(SOURCE!C2224),"",SOURCE!C2224),
IF(SOURCE!B2224&lt;0,VLOOKUP(SOURCE!B2224,lookups!A$1:B$25,2,0),
  IF(ISBLANK(SOURCE!B2224),
    "",
    "/* "&amp;TEXT(SOURCE!B2224,"???0")&amp;" *"&amp;
      SOURCE!C2224&amp;", "&amp; IF(SOURCE!$O$2-LEN(SOURCE!C2224) &gt;= 0, REPT(" ",SOURCE!$O$2-LEN(SOURCE!C2224)), "")&amp;
      SOURCE!D2224&amp;", "&amp; IF(SOURCE!$P$2-LEN(SOURCE!D2224) &gt;= 0, REPT(" ",SOURCE!$P$2-LEN(SOURCE!D2224)), "")&amp;
      SOURCE!E2224&amp;", "&amp; IF(SOURCE!$Q$2-LEN(SOURCE!E2224) &gt;=0, REPT(" ",SOURCE!$Q$2-LEN(SOURCE!E2224)), "")&amp;
      SOURCE!F2224&amp;", "&amp; IF(SOURCE!$R$2-LEN(SOURCE!F2224) &gt;= 0, REPT(" ",SOURCE!$R$2-LEN(SOURCE!F2224)+2), "")&amp;"("&amp;
      SUBSTITUTE(TEXT(SOURCE!G2224,"??0"),"  ","")&amp;" &lt;&lt; TAM_MAX_BITS) |"&amp; IF(SOURCE!$S$2-3 &gt;= 0, REPT(" ",SOURCE!$S$2-5+4+1-1-LEN(SUBSTITUTE(SUBSTITUTE(TEXT(SOURCE!H2224,"????0"),"  ","")," ",""))), "")&amp;
      SUBSTITUTE(SUBSTITUTE(TEXT(SOURCE!H2224,"????0"),"  ","")," ","")&amp;","&amp; IF(SOURCE!$T$2-3 &gt;= 0, REPT(" ",SOURCE!$T$2-3-5), "")&amp;
      SOURCE!I2224&amp;" | "&amp; IF(SOURCE!$U$2-LEN(SOURCE!I2224) &gt;= 0, REPT(" ",SOURCE!$U$2-LEN(SOURCE!I2224)), "")&amp;
      SOURCE!J2224&amp;      IF(SOURCE!$V$2-LEN(SOURCE!J2224) &gt;= 0, REPT(" ",SOURCE!$V$2-LEN(SOURCE!J2224)), "")&amp;
  " | "&amp; SOURCE!K2224&amp;      IF(SOURCE!$X$2-LEN(SOURCE!K2224) &gt;= 0, REPT(" ",SOURCE!$X$2-LEN(SOURCE!K2224)), "")&amp;
      "},"&amp;IF(SOURCE!L2224&lt;&gt;"",""&amp;SOURCE!L2224,"")
 )
)
)</f>
        <v>/* 2176 */  { fnByteShortcutsS,            6,                           "S06",                                         "S06",                                         (0 &lt;&lt; TAM_MAX_BITS) |     0, CAT_FNCT | SLS_ENABLED   | US_ENABLED  },//JM SHOI</v>
      </c>
    </row>
    <row r="2225" spans="1:1">
      <c r="A2225" s="168" t="str">
        <f>IF(AND(OR(SOURCE!A2225="",ISBLANK(SOURCE!A2225)),SOURCE!B2225&gt;0),IF(ISBLANK(SOURCE!C2225),"",SOURCE!C2225),
IF(SOURCE!B2225&lt;0,VLOOKUP(SOURCE!B2225,lookups!A$1:B$25,2,0),
  IF(ISBLANK(SOURCE!B2225),
    "",
    "/* "&amp;TEXT(SOURCE!B2225,"???0")&amp;" *"&amp;
      SOURCE!C2225&amp;", "&amp; IF(SOURCE!$O$2-LEN(SOURCE!C2225) &gt;= 0, REPT(" ",SOURCE!$O$2-LEN(SOURCE!C2225)), "")&amp;
      SOURCE!D2225&amp;", "&amp; IF(SOURCE!$P$2-LEN(SOURCE!D2225) &gt;= 0, REPT(" ",SOURCE!$P$2-LEN(SOURCE!D2225)), "")&amp;
      SOURCE!E2225&amp;", "&amp; IF(SOURCE!$Q$2-LEN(SOURCE!E2225) &gt;=0, REPT(" ",SOURCE!$Q$2-LEN(SOURCE!E2225)), "")&amp;
      SOURCE!F2225&amp;", "&amp; IF(SOURCE!$R$2-LEN(SOURCE!F2225) &gt;= 0, REPT(" ",SOURCE!$R$2-LEN(SOURCE!F2225)+2), "")&amp;"("&amp;
      SUBSTITUTE(TEXT(SOURCE!G2225,"??0"),"  ","")&amp;" &lt;&lt; TAM_MAX_BITS) |"&amp; IF(SOURCE!$S$2-3 &gt;= 0, REPT(" ",SOURCE!$S$2-5+4+1-1-LEN(SUBSTITUTE(SUBSTITUTE(TEXT(SOURCE!H2225,"????0"),"  ","")," ",""))), "")&amp;
      SUBSTITUTE(SUBSTITUTE(TEXT(SOURCE!H2225,"????0"),"  ","")," ","")&amp;","&amp; IF(SOURCE!$T$2-3 &gt;= 0, REPT(" ",SOURCE!$T$2-3-5), "")&amp;
      SOURCE!I2225&amp;" | "&amp; IF(SOURCE!$U$2-LEN(SOURCE!I2225) &gt;= 0, REPT(" ",SOURCE!$U$2-LEN(SOURCE!I2225)), "")&amp;
      SOURCE!J2225&amp;      IF(SOURCE!$V$2-LEN(SOURCE!J2225) &gt;= 0, REPT(" ",SOURCE!$V$2-LEN(SOURCE!J2225)), "")&amp;
  " | "&amp; SOURCE!K2225&amp;      IF(SOURCE!$X$2-LEN(SOURCE!K2225) &gt;= 0, REPT(" ",SOURCE!$X$2-LEN(SOURCE!K2225)), "")&amp;
      "},"&amp;IF(SOURCE!L2225&lt;&gt;"",""&amp;SOURCE!L2225,"")
 )
)
)</f>
        <v>/* 2177 */  { fnByteShortcutsS,            8,                           "S08",                                         "S08",                                         (0 &lt;&lt; TAM_MAX_BITS) |     0, CAT_FNCT | SLS_ENABLED   | US_ENABLED  },//JM SHOI</v>
      </c>
    </row>
    <row r="2226" spans="1:1">
      <c r="A2226" s="168" t="str">
        <f>IF(AND(OR(SOURCE!A2226="",ISBLANK(SOURCE!A2226)),SOURCE!B2226&gt;0),IF(ISBLANK(SOURCE!C2226),"",SOURCE!C2226),
IF(SOURCE!B2226&lt;0,VLOOKUP(SOURCE!B2226,lookups!A$1:B$25,2,0),
  IF(ISBLANK(SOURCE!B2226),
    "",
    "/* "&amp;TEXT(SOURCE!B2226,"???0")&amp;" *"&amp;
      SOURCE!C2226&amp;", "&amp; IF(SOURCE!$O$2-LEN(SOURCE!C2226) &gt;= 0, REPT(" ",SOURCE!$O$2-LEN(SOURCE!C2226)), "")&amp;
      SOURCE!D2226&amp;", "&amp; IF(SOURCE!$P$2-LEN(SOURCE!D2226) &gt;= 0, REPT(" ",SOURCE!$P$2-LEN(SOURCE!D2226)), "")&amp;
      SOURCE!E2226&amp;", "&amp; IF(SOURCE!$Q$2-LEN(SOURCE!E2226) &gt;=0, REPT(" ",SOURCE!$Q$2-LEN(SOURCE!E2226)), "")&amp;
      SOURCE!F2226&amp;", "&amp; IF(SOURCE!$R$2-LEN(SOURCE!F2226) &gt;= 0, REPT(" ",SOURCE!$R$2-LEN(SOURCE!F2226)+2), "")&amp;"("&amp;
      SUBSTITUTE(TEXT(SOURCE!G2226,"??0"),"  ","")&amp;" &lt;&lt; TAM_MAX_BITS) |"&amp; IF(SOURCE!$S$2-3 &gt;= 0, REPT(" ",SOURCE!$S$2-5+4+1-1-LEN(SUBSTITUTE(SUBSTITUTE(TEXT(SOURCE!H2226,"????0"),"  ","")," ",""))), "")&amp;
      SUBSTITUTE(SUBSTITUTE(TEXT(SOURCE!H2226,"????0"),"  ","")," ","")&amp;","&amp; IF(SOURCE!$T$2-3 &gt;= 0, REPT(" ",SOURCE!$T$2-3-5), "")&amp;
      SOURCE!I2226&amp;" | "&amp; IF(SOURCE!$U$2-LEN(SOURCE!I2226) &gt;= 0, REPT(" ",SOURCE!$U$2-LEN(SOURCE!I2226)), "")&amp;
      SOURCE!J2226&amp;      IF(SOURCE!$V$2-LEN(SOURCE!J2226) &gt;= 0, REPT(" ",SOURCE!$V$2-LEN(SOURCE!J2226)), "")&amp;
  " | "&amp; SOURCE!K2226&amp;      IF(SOURCE!$X$2-LEN(SOURCE!K2226) &gt;= 0, REPT(" ",SOURCE!$X$2-LEN(SOURCE!K2226)), "")&amp;
      "},"&amp;IF(SOURCE!L2226&lt;&gt;"",""&amp;SOURCE!L2226,"")
 )
)
)</f>
        <v>/* 2178 */  { fnByteShortcutsS,            16,                          "S16",                                         "S16",                                         (0 &lt;&lt; TAM_MAX_BITS) |     0, CAT_FNCT | SLS_ENABLED   | US_ENABLED  },//JM SHOI</v>
      </c>
    </row>
    <row r="2227" spans="1:1">
      <c r="A2227" s="168" t="str">
        <f>IF(AND(OR(SOURCE!A2227="",ISBLANK(SOURCE!A2227)),SOURCE!B2227&gt;0),IF(ISBLANK(SOURCE!C2227),"",SOURCE!C2227),
IF(SOURCE!B2227&lt;0,VLOOKUP(SOURCE!B2227,lookups!A$1:B$25,2,0),
  IF(ISBLANK(SOURCE!B2227),
    "",
    "/* "&amp;TEXT(SOURCE!B2227,"???0")&amp;" *"&amp;
      SOURCE!C2227&amp;", "&amp; IF(SOURCE!$O$2-LEN(SOURCE!C2227) &gt;= 0, REPT(" ",SOURCE!$O$2-LEN(SOURCE!C2227)), "")&amp;
      SOURCE!D2227&amp;", "&amp; IF(SOURCE!$P$2-LEN(SOURCE!D2227) &gt;= 0, REPT(" ",SOURCE!$P$2-LEN(SOURCE!D2227)), "")&amp;
      SOURCE!E2227&amp;", "&amp; IF(SOURCE!$Q$2-LEN(SOURCE!E2227) &gt;=0, REPT(" ",SOURCE!$Q$2-LEN(SOURCE!E2227)), "")&amp;
      SOURCE!F2227&amp;", "&amp; IF(SOURCE!$R$2-LEN(SOURCE!F2227) &gt;= 0, REPT(" ",SOURCE!$R$2-LEN(SOURCE!F2227)+2), "")&amp;"("&amp;
      SUBSTITUTE(TEXT(SOURCE!G2227,"??0"),"  ","")&amp;" &lt;&lt; TAM_MAX_BITS) |"&amp; IF(SOURCE!$S$2-3 &gt;= 0, REPT(" ",SOURCE!$S$2-5+4+1-1-LEN(SUBSTITUTE(SUBSTITUTE(TEXT(SOURCE!H2227,"????0"),"  ","")," ",""))), "")&amp;
      SUBSTITUTE(SUBSTITUTE(TEXT(SOURCE!H2227,"????0"),"  ","")," ","")&amp;","&amp; IF(SOURCE!$T$2-3 &gt;= 0, REPT(" ",SOURCE!$T$2-3-5), "")&amp;
      SOURCE!I2227&amp;" | "&amp; IF(SOURCE!$U$2-LEN(SOURCE!I2227) &gt;= 0, REPT(" ",SOURCE!$U$2-LEN(SOURCE!I2227)), "")&amp;
      SOURCE!J2227&amp;      IF(SOURCE!$V$2-LEN(SOURCE!J2227) &gt;= 0, REPT(" ",SOURCE!$V$2-LEN(SOURCE!J2227)), "")&amp;
  " | "&amp; SOURCE!K2227&amp;      IF(SOURCE!$X$2-LEN(SOURCE!K2227) &gt;= 0, REPT(" ",SOURCE!$X$2-LEN(SOURCE!K2227)), "")&amp;
      "},"&amp;IF(SOURCE!L2227&lt;&gt;"",""&amp;SOURCE!L2227,"")
 )
)
)</f>
        <v>/* 2179 */  { fnByteShortcutsS,            32,                          "S32",                                         "S32",                                         (0 &lt;&lt; TAM_MAX_BITS) |     0, CAT_FNCT | SLS_ENABLED   | US_ENABLED  },//JM SHOI</v>
      </c>
    </row>
    <row r="2228" spans="1:1">
      <c r="A2228" s="168" t="str">
        <f>IF(AND(OR(SOURCE!A2228="",ISBLANK(SOURCE!A2228)),SOURCE!B2228&gt;0),IF(ISBLANK(SOURCE!C2228),"",SOURCE!C2228),
IF(SOURCE!B2228&lt;0,VLOOKUP(SOURCE!B2228,lookups!A$1:B$25,2,0),
  IF(ISBLANK(SOURCE!B2228),
    "",
    "/* "&amp;TEXT(SOURCE!B2228,"???0")&amp;" *"&amp;
      SOURCE!C2228&amp;", "&amp; IF(SOURCE!$O$2-LEN(SOURCE!C2228) &gt;= 0, REPT(" ",SOURCE!$O$2-LEN(SOURCE!C2228)), "")&amp;
      SOURCE!D2228&amp;", "&amp; IF(SOURCE!$P$2-LEN(SOURCE!D2228) &gt;= 0, REPT(" ",SOURCE!$P$2-LEN(SOURCE!D2228)), "")&amp;
      SOURCE!E2228&amp;", "&amp; IF(SOURCE!$Q$2-LEN(SOURCE!E2228) &gt;=0, REPT(" ",SOURCE!$Q$2-LEN(SOURCE!E2228)), "")&amp;
      SOURCE!F2228&amp;", "&amp; IF(SOURCE!$R$2-LEN(SOURCE!F2228) &gt;= 0, REPT(" ",SOURCE!$R$2-LEN(SOURCE!F2228)+2), "")&amp;"("&amp;
      SUBSTITUTE(TEXT(SOURCE!G2228,"??0"),"  ","")&amp;" &lt;&lt; TAM_MAX_BITS) |"&amp; IF(SOURCE!$S$2-3 &gt;= 0, REPT(" ",SOURCE!$S$2-5+4+1-1-LEN(SUBSTITUTE(SUBSTITUTE(TEXT(SOURCE!H2228,"????0"),"  ","")," ",""))), "")&amp;
      SUBSTITUTE(SUBSTITUTE(TEXT(SOURCE!H2228,"????0"),"  ","")," ","")&amp;","&amp; IF(SOURCE!$T$2-3 &gt;= 0, REPT(" ",SOURCE!$T$2-3-5), "")&amp;
      SOURCE!I2228&amp;" | "&amp; IF(SOURCE!$U$2-LEN(SOURCE!I2228) &gt;= 0, REPT(" ",SOURCE!$U$2-LEN(SOURCE!I2228)), "")&amp;
      SOURCE!J2228&amp;      IF(SOURCE!$V$2-LEN(SOURCE!J2228) &gt;= 0, REPT(" ",SOURCE!$V$2-LEN(SOURCE!J2228)), "")&amp;
  " | "&amp; SOURCE!K2228&amp;      IF(SOURCE!$X$2-LEN(SOURCE!K2228) &gt;= 0, REPT(" ",SOURCE!$X$2-LEN(SOURCE!K2228)), "")&amp;
      "},"&amp;IF(SOURCE!L2228&lt;&gt;"",""&amp;SOURCE!L2228,"")
 )
)
)</f>
        <v>/* 2180 */  { fnByteShortcutsS,            64,                          "S64",                                         "S64",                                         (0 &lt;&lt; TAM_MAX_BITS) |     0, CAT_FNCT | SLS_ENABLED   | US_ENABLED  },//JM SHOI</v>
      </c>
    </row>
    <row r="2229" spans="1:1">
      <c r="A2229" s="168" t="str">
        <f>IF(AND(OR(SOURCE!A2229="",ISBLANK(SOURCE!A2229)),SOURCE!B2229&gt;0),IF(ISBLANK(SOURCE!C2229),"",SOURCE!C2229),
IF(SOURCE!B2229&lt;0,VLOOKUP(SOURCE!B2229,lookups!A$1:B$25,2,0),
  IF(ISBLANK(SOURCE!B2229),
    "",
    "/* "&amp;TEXT(SOURCE!B2229,"???0")&amp;" *"&amp;
      SOURCE!C2229&amp;", "&amp; IF(SOURCE!$O$2-LEN(SOURCE!C2229) &gt;= 0, REPT(" ",SOURCE!$O$2-LEN(SOURCE!C2229)), "")&amp;
      SOURCE!D2229&amp;", "&amp; IF(SOURCE!$P$2-LEN(SOURCE!D2229) &gt;= 0, REPT(" ",SOURCE!$P$2-LEN(SOURCE!D2229)), "")&amp;
      SOURCE!E2229&amp;", "&amp; IF(SOURCE!$Q$2-LEN(SOURCE!E2229) &gt;=0, REPT(" ",SOURCE!$Q$2-LEN(SOURCE!E2229)), "")&amp;
      SOURCE!F2229&amp;", "&amp; IF(SOURCE!$R$2-LEN(SOURCE!F2229) &gt;= 0, REPT(" ",SOURCE!$R$2-LEN(SOURCE!F2229)+2), "")&amp;"("&amp;
      SUBSTITUTE(TEXT(SOURCE!G2229,"??0"),"  ","")&amp;" &lt;&lt; TAM_MAX_BITS) |"&amp; IF(SOURCE!$S$2-3 &gt;= 0, REPT(" ",SOURCE!$S$2-5+4+1-1-LEN(SUBSTITUTE(SUBSTITUTE(TEXT(SOURCE!H2229,"????0"),"  ","")," ",""))), "")&amp;
      SUBSTITUTE(SUBSTITUTE(TEXT(SOURCE!H2229,"????0"),"  ","")," ","")&amp;","&amp; IF(SOURCE!$T$2-3 &gt;= 0, REPT(" ",SOURCE!$T$2-3-5), "")&amp;
      SOURCE!I2229&amp;" | "&amp; IF(SOURCE!$U$2-LEN(SOURCE!I2229) &gt;= 0, REPT(" ",SOURCE!$U$2-LEN(SOURCE!I2229)), "")&amp;
      SOURCE!J2229&amp;      IF(SOURCE!$V$2-LEN(SOURCE!J2229) &gt;= 0, REPT(" ",SOURCE!$V$2-LEN(SOURCE!J2229)), "")&amp;
  " | "&amp; SOURCE!K2229&amp;      IF(SOURCE!$X$2-LEN(SOURCE!K2229) &gt;= 0, REPT(" ",SOURCE!$X$2-LEN(SOURCE!K2229)), "")&amp;
      "},"&amp;IF(SOURCE!L2229&lt;&gt;"",""&amp;SOURCE!L2229,"")
 )
)
)</f>
        <v>/* 2181 */  { fnByteShortcutsU,            6,                           "U06",                                         "U06",                                         (0 &lt;&lt; TAM_MAX_BITS) |     0, CAT_FNCT | SLS_ENABLED   | US_ENABLED  },//JM SHOI</v>
      </c>
    </row>
    <row r="2230" spans="1:1">
      <c r="A2230" s="168" t="str">
        <f>IF(AND(OR(SOURCE!A2230="",ISBLANK(SOURCE!A2230)),SOURCE!B2230&gt;0),IF(ISBLANK(SOURCE!C2230),"",SOURCE!C2230),
IF(SOURCE!B2230&lt;0,VLOOKUP(SOURCE!B2230,lookups!A$1:B$25,2,0),
  IF(ISBLANK(SOURCE!B2230),
    "",
    "/* "&amp;TEXT(SOURCE!B2230,"???0")&amp;" *"&amp;
      SOURCE!C2230&amp;", "&amp; IF(SOURCE!$O$2-LEN(SOURCE!C2230) &gt;= 0, REPT(" ",SOURCE!$O$2-LEN(SOURCE!C2230)), "")&amp;
      SOURCE!D2230&amp;", "&amp; IF(SOURCE!$P$2-LEN(SOURCE!D2230) &gt;= 0, REPT(" ",SOURCE!$P$2-LEN(SOURCE!D2230)), "")&amp;
      SOURCE!E2230&amp;", "&amp; IF(SOURCE!$Q$2-LEN(SOURCE!E2230) &gt;=0, REPT(" ",SOURCE!$Q$2-LEN(SOURCE!E2230)), "")&amp;
      SOURCE!F2230&amp;", "&amp; IF(SOURCE!$R$2-LEN(SOURCE!F2230) &gt;= 0, REPT(" ",SOURCE!$R$2-LEN(SOURCE!F2230)+2), "")&amp;"("&amp;
      SUBSTITUTE(TEXT(SOURCE!G2230,"??0"),"  ","")&amp;" &lt;&lt; TAM_MAX_BITS) |"&amp; IF(SOURCE!$S$2-3 &gt;= 0, REPT(" ",SOURCE!$S$2-5+4+1-1-LEN(SUBSTITUTE(SUBSTITUTE(TEXT(SOURCE!H2230,"????0"),"  ","")," ",""))), "")&amp;
      SUBSTITUTE(SUBSTITUTE(TEXT(SOURCE!H2230,"????0"),"  ","")," ","")&amp;","&amp; IF(SOURCE!$T$2-3 &gt;= 0, REPT(" ",SOURCE!$T$2-3-5), "")&amp;
      SOURCE!I2230&amp;" | "&amp; IF(SOURCE!$U$2-LEN(SOURCE!I2230) &gt;= 0, REPT(" ",SOURCE!$U$2-LEN(SOURCE!I2230)), "")&amp;
      SOURCE!J2230&amp;      IF(SOURCE!$V$2-LEN(SOURCE!J2230) &gt;= 0, REPT(" ",SOURCE!$V$2-LEN(SOURCE!J2230)), "")&amp;
  " | "&amp; SOURCE!K2230&amp;      IF(SOURCE!$X$2-LEN(SOURCE!K2230) &gt;= 0, REPT(" ",SOURCE!$X$2-LEN(SOURCE!K2230)), "")&amp;
      "},"&amp;IF(SOURCE!L2230&lt;&gt;"",""&amp;SOURCE!L2230,"")
 )
)
)</f>
        <v>/* 2182 */  { fnByteShortcutsU,            8,                           "U08",                                         "U08",                                         (0 &lt;&lt; TAM_MAX_BITS) |     0, CAT_FNCT | SLS_ENABLED   | US_ENABLED  },//JM SHOI</v>
      </c>
    </row>
    <row r="2231" spans="1:1">
      <c r="A2231" s="168" t="str">
        <f>IF(AND(OR(SOURCE!A2231="",ISBLANK(SOURCE!A2231)),SOURCE!B2231&gt;0),IF(ISBLANK(SOURCE!C2231),"",SOURCE!C2231),
IF(SOURCE!B2231&lt;0,VLOOKUP(SOURCE!B2231,lookups!A$1:B$25,2,0),
  IF(ISBLANK(SOURCE!B2231),
    "",
    "/* "&amp;TEXT(SOURCE!B2231,"???0")&amp;" *"&amp;
      SOURCE!C2231&amp;", "&amp; IF(SOURCE!$O$2-LEN(SOURCE!C2231) &gt;= 0, REPT(" ",SOURCE!$O$2-LEN(SOURCE!C2231)), "")&amp;
      SOURCE!D2231&amp;", "&amp; IF(SOURCE!$P$2-LEN(SOURCE!D2231) &gt;= 0, REPT(" ",SOURCE!$P$2-LEN(SOURCE!D2231)), "")&amp;
      SOURCE!E2231&amp;", "&amp; IF(SOURCE!$Q$2-LEN(SOURCE!E2231) &gt;=0, REPT(" ",SOURCE!$Q$2-LEN(SOURCE!E2231)), "")&amp;
      SOURCE!F2231&amp;", "&amp; IF(SOURCE!$R$2-LEN(SOURCE!F2231) &gt;= 0, REPT(" ",SOURCE!$R$2-LEN(SOURCE!F2231)+2), "")&amp;"("&amp;
      SUBSTITUTE(TEXT(SOURCE!G2231,"??0"),"  ","")&amp;" &lt;&lt; TAM_MAX_BITS) |"&amp; IF(SOURCE!$S$2-3 &gt;= 0, REPT(" ",SOURCE!$S$2-5+4+1-1-LEN(SUBSTITUTE(SUBSTITUTE(TEXT(SOURCE!H2231,"????0"),"  ","")," ",""))), "")&amp;
      SUBSTITUTE(SUBSTITUTE(TEXT(SOURCE!H2231,"????0"),"  ","")," ","")&amp;","&amp; IF(SOURCE!$T$2-3 &gt;= 0, REPT(" ",SOURCE!$T$2-3-5), "")&amp;
      SOURCE!I2231&amp;" | "&amp; IF(SOURCE!$U$2-LEN(SOURCE!I2231) &gt;= 0, REPT(" ",SOURCE!$U$2-LEN(SOURCE!I2231)), "")&amp;
      SOURCE!J2231&amp;      IF(SOURCE!$V$2-LEN(SOURCE!J2231) &gt;= 0, REPT(" ",SOURCE!$V$2-LEN(SOURCE!J2231)), "")&amp;
  " | "&amp; SOURCE!K2231&amp;      IF(SOURCE!$X$2-LEN(SOURCE!K2231) &gt;= 0, REPT(" ",SOURCE!$X$2-LEN(SOURCE!K2231)), "")&amp;
      "},"&amp;IF(SOURCE!L2231&lt;&gt;"",""&amp;SOURCE!L2231,"")
 )
)
)</f>
        <v>/* 2183 */  { fnByteShortcutsU,            16,                          "U16",                                         "U16",                                         (0 &lt;&lt; TAM_MAX_BITS) |     0, CAT_FNCT | SLS_ENABLED   | US_ENABLED  },//JM SHOI</v>
      </c>
    </row>
    <row r="2232" spans="1:1">
      <c r="A2232" s="168" t="str">
        <f>IF(AND(OR(SOURCE!A2232="",ISBLANK(SOURCE!A2232)),SOURCE!B2232&gt;0),IF(ISBLANK(SOURCE!C2232),"",SOURCE!C2232),
IF(SOURCE!B2232&lt;0,VLOOKUP(SOURCE!B2232,lookups!A$1:B$25,2,0),
  IF(ISBLANK(SOURCE!B2232),
    "",
    "/* "&amp;TEXT(SOURCE!B2232,"???0")&amp;" *"&amp;
      SOURCE!C2232&amp;", "&amp; IF(SOURCE!$O$2-LEN(SOURCE!C2232) &gt;= 0, REPT(" ",SOURCE!$O$2-LEN(SOURCE!C2232)), "")&amp;
      SOURCE!D2232&amp;", "&amp; IF(SOURCE!$P$2-LEN(SOURCE!D2232) &gt;= 0, REPT(" ",SOURCE!$P$2-LEN(SOURCE!D2232)), "")&amp;
      SOURCE!E2232&amp;", "&amp; IF(SOURCE!$Q$2-LEN(SOURCE!E2232) &gt;=0, REPT(" ",SOURCE!$Q$2-LEN(SOURCE!E2232)), "")&amp;
      SOURCE!F2232&amp;", "&amp; IF(SOURCE!$R$2-LEN(SOURCE!F2232) &gt;= 0, REPT(" ",SOURCE!$R$2-LEN(SOURCE!F2232)+2), "")&amp;"("&amp;
      SUBSTITUTE(TEXT(SOURCE!G2232,"??0"),"  ","")&amp;" &lt;&lt; TAM_MAX_BITS) |"&amp; IF(SOURCE!$S$2-3 &gt;= 0, REPT(" ",SOURCE!$S$2-5+4+1-1-LEN(SUBSTITUTE(SUBSTITUTE(TEXT(SOURCE!H2232,"????0"),"  ","")," ",""))), "")&amp;
      SUBSTITUTE(SUBSTITUTE(TEXT(SOURCE!H2232,"????0"),"  ","")," ","")&amp;","&amp; IF(SOURCE!$T$2-3 &gt;= 0, REPT(" ",SOURCE!$T$2-3-5), "")&amp;
      SOURCE!I2232&amp;" | "&amp; IF(SOURCE!$U$2-LEN(SOURCE!I2232) &gt;= 0, REPT(" ",SOURCE!$U$2-LEN(SOURCE!I2232)), "")&amp;
      SOURCE!J2232&amp;      IF(SOURCE!$V$2-LEN(SOURCE!J2232) &gt;= 0, REPT(" ",SOURCE!$V$2-LEN(SOURCE!J2232)), "")&amp;
  " | "&amp; SOURCE!K2232&amp;      IF(SOURCE!$X$2-LEN(SOURCE!K2232) &gt;= 0, REPT(" ",SOURCE!$X$2-LEN(SOURCE!K2232)), "")&amp;
      "},"&amp;IF(SOURCE!L2232&lt;&gt;"",""&amp;SOURCE!L2232,"")
 )
)
)</f>
        <v>/* 2184 */  { fnByteShortcutsU,            32,                          "U32",                                         "U32",                                         (0 &lt;&lt; TAM_MAX_BITS) |     0, CAT_FNCT | SLS_ENABLED   | US_ENABLED  },//JM SHOI</v>
      </c>
    </row>
    <row r="2233" spans="1:1">
      <c r="A2233" s="168" t="str">
        <f>IF(AND(OR(SOURCE!A2233="",ISBLANK(SOURCE!A2233)),SOURCE!B2233&gt;0),IF(ISBLANK(SOURCE!C2233),"",SOURCE!C2233),
IF(SOURCE!B2233&lt;0,VLOOKUP(SOURCE!B2233,lookups!A$1:B$25,2,0),
  IF(ISBLANK(SOURCE!B2233),
    "",
    "/* "&amp;TEXT(SOURCE!B2233,"???0")&amp;" *"&amp;
      SOURCE!C2233&amp;", "&amp; IF(SOURCE!$O$2-LEN(SOURCE!C2233) &gt;= 0, REPT(" ",SOURCE!$O$2-LEN(SOURCE!C2233)), "")&amp;
      SOURCE!D2233&amp;", "&amp; IF(SOURCE!$P$2-LEN(SOURCE!D2233) &gt;= 0, REPT(" ",SOURCE!$P$2-LEN(SOURCE!D2233)), "")&amp;
      SOURCE!E2233&amp;", "&amp; IF(SOURCE!$Q$2-LEN(SOURCE!E2233) &gt;=0, REPT(" ",SOURCE!$Q$2-LEN(SOURCE!E2233)), "")&amp;
      SOURCE!F2233&amp;", "&amp; IF(SOURCE!$R$2-LEN(SOURCE!F2233) &gt;= 0, REPT(" ",SOURCE!$R$2-LEN(SOURCE!F2233)+2), "")&amp;"("&amp;
      SUBSTITUTE(TEXT(SOURCE!G2233,"??0"),"  ","")&amp;" &lt;&lt; TAM_MAX_BITS) |"&amp; IF(SOURCE!$S$2-3 &gt;= 0, REPT(" ",SOURCE!$S$2-5+4+1-1-LEN(SUBSTITUTE(SUBSTITUTE(TEXT(SOURCE!H2233,"????0"),"  ","")," ",""))), "")&amp;
      SUBSTITUTE(SUBSTITUTE(TEXT(SOURCE!H2233,"????0"),"  ","")," ","")&amp;","&amp; IF(SOURCE!$T$2-3 &gt;= 0, REPT(" ",SOURCE!$T$2-3-5), "")&amp;
      SOURCE!I2233&amp;" | "&amp; IF(SOURCE!$U$2-LEN(SOURCE!I2233) &gt;= 0, REPT(" ",SOURCE!$U$2-LEN(SOURCE!I2233)), "")&amp;
      SOURCE!J2233&amp;      IF(SOURCE!$V$2-LEN(SOURCE!J2233) &gt;= 0, REPT(" ",SOURCE!$V$2-LEN(SOURCE!J2233)), "")&amp;
  " | "&amp; SOURCE!K2233&amp;      IF(SOURCE!$X$2-LEN(SOURCE!K2233) &gt;= 0, REPT(" ",SOURCE!$X$2-LEN(SOURCE!K2233)), "")&amp;
      "},"&amp;IF(SOURCE!L2233&lt;&gt;"",""&amp;SOURCE!L2233,"")
 )
)
)</f>
        <v>/* 2185 */  { fnByteShortcutsU,            64,                          "U64",                                         "U64",                                         (0 &lt;&lt; TAM_MAX_BITS) |     0, CAT_FNCT | SLS_ENABLED   | US_ENABLED  },//JM SHOI</v>
      </c>
    </row>
    <row r="2234" spans="1:1">
      <c r="A2234" s="168" t="str">
        <f>IF(AND(OR(SOURCE!A2234="",ISBLANK(SOURCE!A2234)),SOURCE!B2234&gt;0),IF(ISBLANK(SOURCE!C2234),"",SOURCE!C2234),
IF(SOURCE!B2234&lt;0,VLOOKUP(SOURCE!B2234,lookups!A$1:B$25,2,0),
  IF(ISBLANK(SOURCE!B2234),
    "",
    "/* "&amp;TEXT(SOURCE!B2234,"???0")&amp;" *"&amp;
      SOURCE!C2234&amp;", "&amp; IF(SOURCE!$O$2-LEN(SOURCE!C2234) &gt;= 0, REPT(" ",SOURCE!$O$2-LEN(SOURCE!C2234)), "")&amp;
      SOURCE!D2234&amp;", "&amp; IF(SOURCE!$P$2-LEN(SOURCE!D2234) &gt;= 0, REPT(" ",SOURCE!$P$2-LEN(SOURCE!D2234)), "")&amp;
      SOURCE!E2234&amp;", "&amp; IF(SOURCE!$Q$2-LEN(SOURCE!E2234) &gt;=0, REPT(" ",SOURCE!$Q$2-LEN(SOURCE!E2234)), "")&amp;
      SOURCE!F2234&amp;", "&amp; IF(SOURCE!$R$2-LEN(SOURCE!F2234) &gt;= 0, REPT(" ",SOURCE!$R$2-LEN(SOURCE!F2234)+2), "")&amp;"("&amp;
      SUBSTITUTE(TEXT(SOURCE!G2234,"??0"),"  ","")&amp;" &lt;&lt; TAM_MAX_BITS) |"&amp; IF(SOURCE!$S$2-3 &gt;= 0, REPT(" ",SOURCE!$S$2-5+4+1-1-LEN(SUBSTITUTE(SUBSTITUTE(TEXT(SOURCE!H2234,"????0"),"  ","")," ",""))), "")&amp;
      SUBSTITUTE(SUBSTITUTE(TEXT(SOURCE!H2234,"????0"),"  ","")," ","")&amp;","&amp; IF(SOURCE!$T$2-3 &gt;= 0, REPT(" ",SOURCE!$T$2-3-5), "")&amp;
      SOURCE!I2234&amp;" | "&amp; IF(SOURCE!$U$2-LEN(SOURCE!I2234) &gt;= 0, REPT(" ",SOURCE!$U$2-LEN(SOURCE!I2234)), "")&amp;
      SOURCE!J2234&amp;      IF(SOURCE!$V$2-LEN(SOURCE!J2234) &gt;= 0, REPT(" ",SOURCE!$V$2-LEN(SOURCE!J2234)), "")&amp;
  " | "&amp; SOURCE!K2234&amp;      IF(SOURCE!$X$2-LEN(SOURCE!K2234) &gt;= 0, REPT(" ",SOURCE!$X$2-LEN(SOURCE!K2234)), "")&amp;
      "},"&amp;IF(SOURCE!L2234&lt;&gt;"",""&amp;SOURCE!L2234,"")
 )
)
)</f>
        <v>/* 2186 */  { fnByte,                      1,                           "SL1",                                         "SL1",                                         (0 &lt;&lt; TAM_MAX_BITS) |     0, CAT_FNCT | SLS_ENABLED   | US_ENABLED  },//JM SHOI</v>
      </c>
    </row>
    <row r="2235" spans="1:1">
      <c r="A2235" s="168" t="str">
        <f>IF(AND(OR(SOURCE!A2235="",ISBLANK(SOURCE!A2235)),SOURCE!B2235&gt;0),IF(ISBLANK(SOURCE!C2235),"",SOURCE!C2235),
IF(SOURCE!B2235&lt;0,VLOOKUP(SOURCE!B2235,lookups!A$1:B$25,2,0),
  IF(ISBLANK(SOURCE!B2235),
    "",
    "/* "&amp;TEXT(SOURCE!B2235,"???0")&amp;" *"&amp;
      SOURCE!C2235&amp;", "&amp; IF(SOURCE!$O$2-LEN(SOURCE!C2235) &gt;= 0, REPT(" ",SOURCE!$O$2-LEN(SOURCE!C2235)), "")&amp;
      SOURCE!D2235&amp;", "&amp; IF(SOURCE!$P$2-LEN(SOURCE!D2235) &gt;= 0, REPT(" ",SOURCE!$P$2-LEN(SOURCE!D2235)), "")&amp;
      SOURCE!E2235&amp;", "&amp; IF(SOURCE!$Q$2-LEN(SOURCE!E2235) &gt;=0, REPT(" ",SOURCE!$Q$2-LEN(SOURCE!E2235)), "")&amp;
      SOURCE!F2235&amp;", "&amp; IF(SOURCE!$R$2-LEN(SOURCE!F2235) &gt;= 0, REPT(" ",SOURCE!$R$2-LEN(SOURCE!F2235)+2), "")&amp;"("&amp;
      SUBSTITUTE(TEXT(SOURCE!G2235,"??0"),"  ","")&amp;" &lt;&lt; TAM_MAX_BITS) |"&amp; IF(SOURCE!$S$2-3 &gt;= 0, REPT(" ",SOURCE!$S$2-5+4+1-1-LEN(SUBSTITUTE(SUBSTITUTE(TEXT(SOURCE!H2235,"????0"),"  ","")," ",""))), "")&amp;
      SUBSTITUTE(SUBSTITUTE(TEXT(SOURCE!H2235,"????0"),"  ","")," ","")&amp;","&amp; IF(SOURCE!$T$2-3 &gt;= 0, REPT(" ",SOURCE!$T$2-3-5), "")&amp;
      SOURCE!I2235&amp;" | "&amp; IF(SOURCE!$U$2-LEN(SOURCE!I2235) &gt;= 0, REPT(" ",SOURCE!$U$2-LEN(SOURCE!I2235)), "")&amp;
      SOURCE!J2235&amp;      IF(SOURCE!$V$2-LEN(SOURCE!J2235) &gt;= 0, REPT(" ",SOURCE!$V$2-LEN(SOURCE!J2235)), "")&amp;
  " | "&amp; SOURCE!K2235&amp;      IF(SOURCE!$X$2-LEN(SOURCE!K2235) &gt;= 0, REPT(" ",SOURCE!$X$2-LEN(SOURCE!K2235)), "")&amp;
      "},"&amp;IF(SOURCE!L2235&lt;&gt;"",""&amp;SOURCE!L2235,"")
 )
)
)</f>
        <v>/* 2187 */  { fnByte,                      2,                           "SR1",                                         "SR1",                                         (0 &lt;&lt; TAM_MAX_BITS) |     0, CAT_FNCT | SLS_ENABLED   | US_ENABLED  },//JM SHOI</v>
      </c>
    </row>
    <row r="2236" spans="1:1">
      <c r="A2236" s="168" t="str">
        <f>IF(AND(OR(SOURCE!A2236="",ISBLANK(SOURCE!A2236)),SOURCE!B2236&gt;0),IF(ISBLANK(SOURCE!C2236),"",SOURCE!C2236),
IF(SOURCE!B2236&lt;0,VLOOKUP(SOURCE!B2236,lookups!A$1:B$25,2,0),
  IF(ISBLANK(SOURCE!B2236),
    "",
    "/* "&amp;TEXT(SOURCE!B2236,"???0")&amp;" *"&amp;
      SOURCE!C2236&amp;", "&amp; IF(SOURCE!$O$2-LEN(SOURCE!C2236) &gt;= 0, REPT(" ",SOURCE!$O$2-LEN(SOURCE!C2236)), "")&amp;
      SOURCE!D2236&amp;", "&amp; IF(SOURCE!$P$2-LEN(SOURCE!D2236) &gt;= 0, REPT(" ",SOURCE!$P$2-LEN(SOURCE!D2236)), "")&amp;
      SOURCE!E2236&amp;", "&amp; IF(SOURCE!$Q$2-LEN(SOURCE!E2236) &gt;=0, REPT(" ",SOURCE!$Q$2-LEN(SOURCE!E2236)), "")&amp;
      SOURCE!F2236&amp;", "&amp; IF(SOURCE!$R$2-LEN(SOURCE!F2236) &gt;= 0, REPT(" ",SOURCE!$R$2-LEN(SOURCE!F2236)+2), "")&amp;"("&amp;
      SUBSTITUTE(TEXT(SOURCE!G2236,"??0"),"  ","")&amp;" &lt;&lt; TAM_MAX_BITS) |"&amp; IF(SOURCE!$S$2-3 &gt;= 0, REPT(" ",SOURCE!$S$2-5+4+1-1-LEN(SUBSTITUTE(SUBSTITUTE(TEXT(SOURCE!H2236,"????0"),"  ","")," ",""))), "")&amp;
      SUBSTITUTE(SUBSTITUTE(TEXT(SOURCE!H2236,"????0"),"  ","")," ","")&amp;","&amp; IF(SOURCE!$T$2-3 &gt;= 0, REPT(" ",SOURCE!$T$2-3-5), "")&amp;
      SOURCE!I2236&amp;" | "&amp; IF(SOURCE!$U$2-LEN(SOURCE!I2236) &gt;= 0, REPT(" ",SOURCE!$U$2-LEN(SOURCE!I2236)), "")&amp;
      SOURCE!J2236&amp;      IF(SOURCE!$V$2-LEN(SOURCE!J2236) &gt;= 0, REPT(" ",SOURCE!$V$2-LEN(SOURCE!J2236)), "")&amp;
  " | "&amp; SOURCE!K2236&amp;      IF(SOURCE!$X$2-LEN(SOURCE!K2236) &gt;= 0, REPT(" ",SOURCE!$X$2-LEN(SOURCE!K2236)), "")&amp;
      "},"&amp;IF(SOURCE!L2236&lt;&gt;"",""&amp;SOURCE!L2236,"")
 )
)
)</f>
        <v>/* 2188 */  { fnByte,                      3,                           "RL1",                                         "RL1",                                         (0 &lt;&lt; TAM_MAX_BITS) |     0, CAT_FNCT | SLS_ENABLED   | US_ENABLED  },//JM SHOI</v>
      </c>
    </row>
    <row r="2237" spans="1:1">
      <c r="A2237" s="168" t="str">
        <f>IF(AND(OR(SOURCE!A2237="",ISBLANK(SOURCE!A2237)),SOURCE!B2237&gt;0),IF(ISBLANK(SOURCE!C2237),"",SOURCE!C2237),
IF(SOURCE!B2237&lt;0,VLOOKUP(SOURCE!B2237,lookups!A$1:B$25,2,0),
  IF(ISBLANK(SOURCE!B2237),
    "",
    "/* "&amp;TEXT(SOURCE!B2237,"???0")&amp;" *"&amp;
      SOURCE!C2237&amp;", "&amp; IF(SOURCE!$O$2-LEN(SOURCE!C2237) &gt;= 0, REPT(" ",SOURCE!$O$2-LEN(SOURCE!C2237)), "")&amp;
      SOURCE!D2237&amp;", "&amp; IF(SOURCE!$P$2-LEN(SOURCE!D2237) &gt;= 0, REPT(" ",SOURCE!$P$2-LEN(SOURCE!D2237)), "")&amp;
      SOURCE!E2237&amp;", "&amp; IF(SOURCE!$Q$2-LEN(SOURCE!E2237) &gt;=0, REPT(" ",SOURCE!$Q$2-LEN(SOURCE!E2237)), "")&amp;
      SOURCE!F2237&amp;", "&amp; IF(SOURCE!$R$2-LEN(SOURCE!F2237) &gt;= 0, REPT(" ",SOURCE!$R$2-LEN(SOURCE!F2237)+2), "")&amp;"("&amp;
      SUBSTITUTE(TEXT(SOURCE!G2237,"??0"),"  ","")&amp;" &lt;&lt; TAM_MAX_BITS) |"&amp; IF(SOURCE!$S$2-3 &gt;= 0, REPT(" ",SOURCE!$S$2-5+4+1-1-LEN(SUBSTITUTE(SUBSTITUTE(TEXT(SOURCE!H2237,"????0"),"  ","")," ",""))), "")&amp;
      SUBSTITUTE(SUBSTITUTE(TEXT(SOURCE!H2237,"????0"),"  ","")," ","")&amp;","&amp; IF(SOURCE!$T$2-3 &gt;= 0, REPT(" ",SOURCE!$T$2-3-5), "")&amp;
      SOURCE!I2237&amp;" | "&amp; IF(SOURCE!$U$2-LEN(SOURCE!I2237) &gt;= 0, REPT(" ",SOURCE!$U$2-LEN(SOURCE!I2237)), "")&amp;
      SOURCE!J2237&amp;      IF(SOURCE!$V$2-LEN(SOURCE!J2237) &gt;= 0, REPT(" ",SOURCE!$V$2-LEN(SOURCE!J2237)), "")&amp;
  " | "&amp; SOURCE!K2237&amp;      IF(SOURCE!$X$2-LEN(SOURCE!K2237) &gt;= 0, REPT(" ",SOURCE!$X$2-LEN(SOURCE!K2237)), "")&amp;
      "},"&amp;IF(SOURCE!L2237&lt;&gt;"",""&amp;SOURCE!L2237,"")
 )
)
)</f>
        <v>/* 2189 */  { fnByte,                      4,                           "RR1",                                         "RR1",                                         (0 &lt;&lt; TAM_MAX_BITS) |     0, CAT_FNCT | SLS_ENABLED   | US_ENABLED  },//JM SHOI</v>
      </c>
    </row>
    <row r="2238" spans="1:1">
      <c r="A2238" s="168" t="str">
        <f>IF(AND(OR(SOURCE!A2238="",ISBLANK(SOURCE!A2238)),SOURCE!B2238&gt;0),IF(ISBLANK(SOURCE!C2238),"",SOURCE!C2238),
IF(SOURCE!B2238&lt;0,VLOOKUP(SOURCE!B2238,lookups!A$1:B$25,2,0),
  IF(ISBLANK(SOURCE!B2238),
    "",
    "/* "&amp;TEXT(SOURCE!B2238,"???0")&amp;" *"&amp;
      SOURCE!C2238&amp;", "&amp; IF(SOURCE!$O$2-LEN(SOURCE!C2238) &gt;= 0, REPT(" ",SOURCE!$O$2-LEN(SOURCE!C2238)), "")&amp;
      SOURCE!D2238&amp;", "&amp; IF(SOURCE!$P$2-LEN(SOURCE!D2238) &gt;= 0, REPT(" ",SOURCE!$P$2-LEN(SOURCE!D2238)), "")&amp;
      SOURCE!E2238&amp;", "&amp; IF(SOURCE!$Q$2-LEN(SOURCE!E2238) &gt;=0, REPT(" ",SOURCE!$Q$2-LEN(SOURCE!E2238)), "")&amp;
      SOURCE!F2238&amp;", "&amp; IF(SOURCE!$R$2-LEN(SOURCE!F2238) &gt;= 0, REPT(" ",SOURCE!$R$2-LEN(SOURCE!F2238)+2), "")&amp;"("&amp;
      SUBSTITUTE(TEXT(SOURCE!G2238,"??0"),"  ","")&amp;" &lt;&lt; TAM_MAX_BITS) |"&amp; IF(SOURCE!$S$2-3 &gt;= 0, REPT(" ",SOURCE!$S$2-5+4+1-1-LEN(SUBSTITUTE(SUBSTITUTE(TEXT(SOURCE!H2238,"????0"),"  ","")," ",""))), "")&amp;
      SUBSTITUTE(SUBSTITUTE(TEXT(SOURCE!H2238,"????0"),"  ","")," ","")&amp;","&amp; IF(SOURCE!$T$2-3 &gt;= 0, REPT(" ",SOURCE!$T$2-3-5), "")&amp;
      SOURCE!I2238&amp;" | "&amp; IF(SOURCE!$U$2-LEN(SOURCE!I2238) &gt;= 0, REPT(" ",SOURCE!$U$2-LEN(SOURCE!I2238)), "")&amp;
      SOURCE!J2238&amp;      IF(SOURCE!$V$2-LEN(SOURCE!J2238) &gt;= 0, REPT(" ",SOURCE!$V$2-LEN(SOURCE!J2238)), "")&amp;
  " | "&amp; SOURCE!K2238&amp;      IF(SOURCE!$X$2-LEN(SOURCE!K2238) &gt;= 0, REPT(" ",SOURCE!$X$2-LEN(SOURCE!K2238)), "")&amp;
      "},"&amp;IF(SOURCE!L2238&lt;&gt;"",""&amp;SOURCE!L2238,"")
 )
)
)</f>
        <v>/* 2190 */  { fnByte,                      5,                           "SWAP.W",                                      "SWAP.W",                                      (0 &lt;&lt; TAM_MAX_BITS) |     0, CAT_FNCT | SLS_UNCHANGED | US_ENABLED  },//JM SHOI</v>
      </c>
    </row>
    <row r="2239" spans="1:1">
      <c r="A2239" s="168" t="str">
        <f>IF(AND(OR(SOURCE!A2239="",ISBLANK(SOURCE!A2239)),SOURCE!B2239&gt;0),IF(ISBLANK(SOURCE!C2239),"",SOURCE!C2239),
IF(SOURCE!B2239&lt;0,VLOOKUP(SOURCE!B2239,lookups!A$1:B$25,2,0),
  IF(ISBLANK(SOURCE!B2239),
    "",
    "/* "&amp;TEXT(SOURCE!B2239,"???0")&amp;" *"&amp;
      SOURCE!C2239&amp;", "&amp; IF(SOURCE!$O$2-LEN(SOURCE!C2239) &gt;= 0, REPT(" ",SOURCE!$O$2-LEN(SOURCE!C2239)), "")&amp;
      SOURCE!D2239&amp;", "&amp; IF(SOURCE!$P$2-LEN(SOURCE!D2239) &gt;= 0, REPT(" ",SOURCE!$P$2-LEN(SOURCE!D2239)), "")&amp;
      SOURCE!E2239&amp;", "&amp; IF(SOURCE!$Q$2-LEN(SOURCE!E2239) &gt;=0, REPT(" ",SOURCE!$Q$2-LEN(SOURCE!E2239)), "")&amp;
      SOURCE!F2239&amp;", "&amp; IF(SOURCE!$R$2-LEN(SOURCE!F2239) &gt;= 0, REPT(" ",SOURCE!$R$2-LEN(SOURCE!F2239)+2), "")&amp;"("&amp;
      SUBSTITUTE(TEXT(SOURCE!G2239,"??0"),"  ","")&amp;" &lt;&lt; TAM_MAX_BITS) |"&amp; IF(SOURCE!$S$2-3 &gt;= 0, REPT(" ",SOURCE!$S$2-5+4+1-1-LEN(SUBSTITUTE(SUBSTITUTE(TEXT(SOURCE!H2239,"????0"),"  ","")," ",""))), "")&amp;
      SUBSTITUTE(SUBSTITUTE(TEXT(SOURCE!H2239,"????0"),"  ","")," ","")&amp;","&amp; IF(SOURCE!$T$2-3 &gt;= 0, REPT(" ",SOURCE!$T$2-3-5), "")&amp;
      SOURCE!I2239&amp;" | "&amp; IF(SOURCE!$U$2-LEN(SOURCE!I2239) &gt;= 0, REPT(" ",SOURCE!$U$2-LEN(SOURCE!I2239)), "")&amp;
      SOURCE!J2239&amp;      IF(SOURCE!$V$2-LEN(SOURCE!J2239) &gt;= 0, REPT(" ",SOURCE!$V$2-LEN(SOURCE!J2239)), "")&amp;
  " | "&amp; SOURCE!K2239&amp;      IF(SOURCE!$X$2-LEN(SOURCE!K2239) &gt;= 0, REPT(" ",SOURCE!$X$2-LEN(SOURCE!K2239)), "")&amp;
      "},"&amp;IF(SOURCE!L2239&lt;&gt;"",""&amp;SOURCE!L2239,"")
 )
)
)</f>
        <v>/* 2191 */  { fnByte,                      6,                           "SWAP.B",                                      "SWAP.B",                                      (0 &lt;&lt; TAM_MAX_BITS) |     0, CAT_FNCT | SLS_UNCHANGED | US_ENABLED  },//JM SHOI</v>
      </c>
    </row>
    <row r="2240" spans="1:1">
      <c r="A2240" s="168" t="str">
        <f>IF(AND(OR(SOURCE!A2240="",ISBLANK(SOURCE!A2240)),SOURCE!B2240&gt;0),IF(ISBLANK(SOURCE!C2240),"",SOURCE!C2240),
IF(SOURCE!B2240&lt;0,VLOOKUP(SOURCE!B2240,lookups!A$1:B$25,2,0),
  IF(ISBLANK(SOURCE!B2240),
    "",
    "/* "&amp;TEXT(SOURCE!B2240,"???0")&amp;" *"&amp;
      SOURCE!C2240&amp;", "&amp; IF(SOURCE!$O$2-LEN(SOURCE!C2240) &gt;= 0, REPT(" ",SOURCE!$O$2-LEN(SOURCE!C2240)), "")&amp;
      SOURCE!D2240&amp;", "&amp; IF(SOURCE!$P$2-LEN(SOURCE!D2240) &gt;= 0, REPT(" ",SOURCE!$P$2-LEN(SOURCE!D2240)), "")&amp;
      SOURCE!E2240&amp;", "&amp; IF(SOURCE!$Q$2-LEN(SOURCE!E2240) &gt;=0, REPT(" ",SOURCE!$Q$2-LEN(SOURCE!E2240)), "")&amp;
      SOURCE!F2240&amp;", "&amp; IF(SOURCE!$R$2-LEN(SOURCE!F2240) &gt;= 0, REPT(" ",SOURCE!$R$2-LEN(SOURCE!F2240)+2), "")&amp;"("&amp;
      SUBSTITUTE(TEXT(SOURCE!G2240,"??0"),"  ","")&amp;" &lt;&lt; TAM_MAX_BITS) |"&amp; IF(SOURCE!$S$2-3 &gt;= 0, REPT(" ",SOURCE!$S$2-5+4+1-1-LEN(SUBSTITUTE(SUBSTITUTE(TEXT(SOURCE!H2240,"????0"),"  ","")," ",""))), "")&amp;
      SUBSTITUTE(SUBSTITUTE(TEXT(SOURCE!H2240,"????0"),"  ","")," ","")&amp;","&amp; IF(SOURCE!$T$2-3 &gt;= 0, REPT(" ",SOURCE!$T$2-3-5), "")&amp;
      SOURCE!I2240&amp;" | "&amp; IF(SOURCE!$U$2-LEN(SOURCE!I2240) &gt;= 0, REPT(" ",SOURCE!$U$2-LEN(SOURCE!I2240)), "")&amp;
      SOURCE!J2240&amp;      IF(SOURCE!$V$2-LEN(SOURCE!J2240) &gt;= 0, REPT(" ",SOURCE!$V$2-LEN(SOURCE!J2240)), "")&amp;
  " | "&amp; SOURCE!K2240&amp;      IF(SOURCE!$X$2-LEN(SOURCE!K2240) &gt;= 0, REPT(" ",SOURCE!$X$2-LEN(SOURCE!K2240)), "")&amp;
      "},"&amp;IF(SOURCE!L2240&lt;&gt;"",""&amp;SOURCE!L2240,"")
 )
)
)</f>
        <v>/* 2192 */  { fnClAIM,                     NOPARAM,                     "EXITCLR",                                     "EXITCLR",                                     (0 &lt;&lt; TAM_MAX_BITS) |     0, CAT_NONE | SLS_UNCHANGED | US_ENABLED  },//clear HEX mode</v>
      </c>
    </row>
    <row r="2241" spans="1:1">
      <c r="A2241" s="168" t="str">
        <f>IF(AND(OR(SOURCE!A2241="",ISBLANK(SOURCE!A2241)),SOURCE!B2241&gt;0),IF(ISBLANK(SOURCE!C2241),"",SOURCE!C2241),
IF(SOURCE!B2241&lt;0,VLOOKUP(SOURCE!B2241,lookups!A$1:B$25,2,0),
  IF(ISBLANK(SOURCE!B2241),
    "",
    "/* "&amp;TEXT(SOURCE!B2241,"???0")&amp;" *"&amp;
      SOURCE!C2241&amp;", "&amp; IF(SOURCE!$O$2-LEN(SOURCE!C2241) &gt;= 0, REPT(" ",SOURCE!$O$2-LEN(SOURCE!C2241)), "")&amp;
      SOURCE!D2241&amp;", "&amp; IF(SOURCE!$P$2-LEN(SOURCE!D2241) &gt;= 0, REPT(" ",SOURCE!$P$2-LEN(SOURCE!D2241)), "")&amp;
      SOURCE!E2241&amp;", "&amp; IF(SOURCE!$Q$2-LEN(SOURCE!E2241) &gt;=0, REPT(" ",SOURCE!$Q$2-LEN(SOURCE!E2241)), "")&amp;
      SOURCE!F2241&amp;", "&amp; IF(SOURCE!$R$2-LEN(SOURCE!F2241) &gt;= 0, REPT(" ",SOURCE!$R$2-LEN(SOURCE!F2241)+2), "")&amp;"("&amp;
      SUBSTITUTE(TEXT(SOURCE!G2241,"??0"),"  ","")&amp;" &lt;&lt; TAM_MAX_BITS) |"&amp; IF(SOURCE!$S$2-3 &gt;= 0, REPT(" ",SOURCE!$S$2-5+4+1-1-LEN(SUBSTITUTE(SUBSTITUTE(TEXT(SOURCE!H2241,"????0"),"  ","")," ",""))), "")&amp;
      SUBSTITUTE(SUBSTITUTE(TEXT(SOURCE!H2241,"????0"),"  ","")," ","")&amp;","&amp; IF(SOURCE!$T$2-3 &gt;= 0, REPT(" ",SOURCE!$T$2-3-5), "")&amp;
      SOURCE!I2241&amp;" | "&amp; IF(SOURCE!$U$2-LEN(SOURCE!I2241) &gt;= 0, REPT(" ",SOURCE!$U$2-LEN(SOURCE!I2241)), "")&amp;
      SOURCE!J2241&amp;      IF(SOURCE!$V$2-LEN(SOURCE!J2241) &gt;= 0, REPT(" ",SOURCE!$V$2-LEN(SOURCE!J2241)), "")&amp;
  " | "&amp; SOURCE!K2241&amp;      IF(SOURCE!$X$2-LEN(SOURCE!K2241) &gt;= 0, REPT(" ",SOURCE!$X$2-LEN(SOURCE!K2241)), "")&amp;
      "},"&amp;IF(SOURCE!L2241&lt;&gt;"",""&amp;SOURCE!L2241,"")
 )
)
)</f>
        <v>/* 2193 */  { fnShoiXRepeats,              TM_VALUE,                    "DISP_SI",                                     "DISP_SI",                                     (0 &lt;&lt; TAM_MAX_BITS) |     3, CAT_NONE | SLS_UNCHANGED | US_UNCHANGED},//JM SHOI</v>
      </c>
    </row>
    <row r="2242" spans="1:1">
      <c r="A2242" s="168" t="str">
        <f>IF(AND(OR(SOURCE!A2242="",ISBLANK(SOURCE!A2242)),SOURCE!B2242&gt;0),IF(ISBLANK(SOURCE!C2242),"",SOURCE!C2242),
IF(SOURCE!B2242&lt;0,VLOOKUP(SOURCE!B2242,lookups!A$1:B$25,2,0),
  IF(ISBLANK(SOURCE!B2242),
    "",
    "/* "&amp;TEXT(SOURCE!B2242,"???0")&amp;" *"&amp;
      SOURCE!C2242&amp;", "&amp; IF(SOURCE!$O$2-LEN(SOURCE!C2242) &gt;= 0, REPT(" ",SOURCE!$O$2-LEN(SOURCE!C2242)), "")&amp;
      SOURCE!D2242&amp;", "&amp; IF(SOURCE!$P$2-LEN(SOURCE!D2242) &gt;= 0, REPT(" ",SOURCE!$P$2-LEN(SOURCE!D2242)), "")&amp;
      SOURCE!E2242&amp;", "&amp; IF(SOURCE!$Q$2-LEN(SOURCE!E2242) &gt;=0, REPT(" ",SOURCE!$Q$2-LEN(SOURCE!E2242)), "")&amp;
      SOURCE!F2242&amp;", "&amp; IF(SOURCE!$R$2-LEN(SOURCE!F2242) &gt;= 0, REPT(" ",SOURCE!$R$2-LEN(SOURCE!F2242)+2), "")&amp;"("&amp;
      SUBSTITUTE(TEXT(SOURCE!G2242,"??0"),"  ","")&amp;" &lt;&lt; TAM_MAX_BITS) |"&amp; IF(SOURCE!$S$2-3 &gt;= 0, REPT(" ",SOURCE!$S$2-5+4+1-1-LEN(SUBSTITUTE(SUBSTITUTE(TEXT(SOURCE!H2242,"????0"),"  ","")," ",""))), "")&amp;
      SUBSTITUTE(SUBSTITUTE(TEXT(SOURCE!H2242,"????0"),"  ","")," ","")&amp;","&amp; IF(SOURCE!$T$2-3 &gt;= 0, REPT(" ",SOURCE!$T$2-3-5), "")&amp;
      SOURCE!I2242&amp;" | "&amp; IF(SOURCE!$U$2-LEN(SOURCE!I2242) &gt;= 0, REPT(" ",SOURCE!$U$2-LEN(SOURCE!I2242)), "")&amp;
      SOURCE!J2242&amp;      IF(SOURCE!$V$2-LEN(SOURCE!J2242) &gt;= 0, REPT(" ",SOURCE!$V$2-LEN(SOURCE!J2242)), "")&amp;
  " | "&amp; SOURCE!K2242&amp;      IF(SOURCE!$X$2-LEN(SOURCE!K2242) &gt;= 0, REPT(" ",SOURCE!$X$2-LEN(SOURCE!K2242)), "")&amp;
      "},"&amp;IF(SOURCE!L2242&lt;&gt;"",""&amp;SOURCE!L2242,"")
 )
)
)</f>
        <v>/* 2194 */  { fnScale,                     NOPARAM,                     "TICKS",                                       "TICKS",                                       (0 &lt;&lt; TAM_MAX_BITS) |     0, CAT_NONE | SLS_UNCHANGED | US_UNCHANGED},//JM GRAPHING</v>
      </c>
    </row>
    <row r="2243" spans="1:1">
      <c r="A2243" s="168" t="str">
        <f>IF(AND(OR(SOURCE!A2243="",ISBLANK(SOURCE!A2243)),SOURCE!B2243&gt;0),IF(ISBLANK(SOURCE!C2243),"",SOURCE!C2243),
IF(SOURCE!B2243&lt;0,VLOOKUP(SOURCE!B2243,lookups!A$1:B$25,2,0),
  IF(ISBLANK(SOURCE!B2243),
    "",
    "/* "&amp;TEXT(SOURCE!B2243,"???0")&amp;" *"&amp;
      SOURCE!C2243&amp;", "&amp; IF(SOURCE!$O$2-LEN(SOURCE!C2243) &gt;= 0, REPT(" ",SOURCE!$O$2-LEN(SOURCE!C2243)), "")&amp;
      SOURCE!D2243&amp;", "&amp; IF(SOURCE!$P$2-LEN(SOURCE!D2243) &gt;= 0, REPT(" ",SOURCE!$P$2-LEN(SOURCE!D2243)), "")&amp;
      SOURCE!E2243&amp;", "&amp; IF(SOURCE!$Q$2-LEN(SOURCE!E2243) &gt;=0, REPT(" ",SOURCE!$Q$2-LEN(SOURCE!E2243)), "")&amp;
      SOURCE!F2243&amp;", "&amp; IF(SOURCE!$R$2-LEN(SOURCE!F2243) &gt;= 0, REPT(" ",SOURCE!$R$2-LEN(SOURCE!F2243)+2), "")&amp;"("&amp;
      SUBSTITUTE(TEXT(SOURCE!G2243,"??0"),"  ","")&amp;" &lt;&lt; TAM_MAX_BITS) |"&amp; IF(SOURCE!$S$2-3 &gt;= 0, REPT(" ",SOURCE!$S$2-5+4+1-1-LEN(SUBSTITUTE(SUBSTITUTE(TEXT(SOURCE!H2243,"????0"),"  ","")," ",""))), "")&amp;
      SUBSTITUTE(SUBSTITUTE(TEXT(SOURCE!H2243,"????0"),"  ","")," ","")&amp;","&amp; IF(SOURCE!$T$2-3 &gt;= 0, REPT(" ",SOURCE!$T$2-3-5), "")&amp;
      SOURCE!I2243&amp;" | "&amp; IF(SOURCE!$U$2-LEN(SOURCE!I2243) &gt;= 0, REPT(" ",SOURCE!$U$2-LEN(SOURCE!I2243)), "")&amp;
      SOURCE!J2243&amp;      IF(SOURCE!$V$2-LEN(SOURCE!J2243) &gt;= 0, REPT(" ",SOURCE!$V$2-LEN(SOURCE!J2243)), "")&amp;
  " | "&amp; SOURCE!K2243&amp;      IF(SOURCE!$X$2-LEN(SOURCE!K2243) &gt;= 0, REPT(" ",SOURCE!$X$2-LEN(SOURCE!K2243)), "")&amp;
      "},"&amp;IF(SOURCE!L2243&lt;&gt;"",""&amp;SOURCE!L2243,"")
 )
)
)</f>
        <v>/* 2195 */  { fnPlotLS,                    NOPARAM,                     "PLOTLS",                                      "PLOTLS",                                      (0 &lt;&lt; TAM_MAX_BITS) |     0, CAT_FNCT | SLS_UNCHANGED | US_UNCHANGED},</v>
      </c>
    </row>
    <row r="2244" spans="1:1">
      <c r="A2244" s="168" t="str">
        <f>IF(AND(OR(SOURCE!A2244="",ISBLANK(SOURCE!A2244)),SOURCE!B2244&gt;0),IF(ISBLANK(SOURCE!C2244),"",SOURCE!C2244),
IF(SOURCE!B2244&lt;0,VLOOKUP(SOURCE!B2244,lookups!A$1:B$25,2,0),
  IF(ISBLANK(SOURCE!B2244),
    "",
    "/* "&amp;TEXT(SOURCE!B2244,"???0")&amp;" *"&amp;
      SOURCE!C2244&amp;", "&amp; IF(SOURCE!$O$2-LEN(SOURCE!C2244) &gt;= 0, REPT(" ",SOURCE!$O$2-LEN(SOURCE!C2244)), "")&amp;
      SOURCE!D2244&amp;", "&amp; IF(SOURCE!$P$2-LEN(SOURCE!D2244) &gt;= 0, REPT(" ",SOURCE!$P$2-LEN(SOURCE!D2244)), "")&amp;
      SOURCE!E2244&amp;", "&amp; IF(SOURCE!$Q$2-LEN(SOURCE!E2244) &gt;=0, REPT(" ",SOURCE!$Q$2-LEN(SOURCE!E2244)), "")&amp;
      SOURCE!F2244&amp;", "&amp; IF(SOURCE!$R$2-LEN(SOURCE!F2244) &gt;= 0, REPT(" ",SOURCE!$R$2-LEN(SOURCE!F2244)+2), "")&amp;"("&amp;
      SUBSTITUTE(TEXT(SOURCE!G2244,"??0"),"  ","")&amp;" &lt;&lt; TAM_MAX_BITS) |"&amp; IF(SOURCE!$S$2-3 &gt;= 0, REPT(" ",SOURCE!$S$2-5+4+1-1-LEN(SUBSTITUTE(SUBSTITUTE(TEXT(SOURCE!H2244,"????0"),"  ","")," ",""))), "")&amp;
      SUBSTITUTE(SUBSTITUTE(TEXT(SOURCE!H2244,"????0"),"  ","")," ","")&amp;","&amp; IF(SOURCE!$T$2-3 &gt;= 0, REPT(" ",SOURCE!$T$2-3-5), "")&amp;
      SOURCE!I2244&amp;" | "&amp; IF(SOURCE!$U$2-LEN(SOURCE!I2244) &gt;= 0, REPT(" ",SOURCE!$U$2-LEN(SOURCE!I2244)), "")&amp;
      SOURCE!J2244&amp;      IF(SOURCE!$V$2-LEN(SOURCE!J2244) &gt;= 0, REPT(" ",SOURCE!$V$2-LEN(SOURCE!J2244)), "")&amp;
  " | "&amp; SOURCE!K2244&amp;      IF(SOURCE!$X$2-LEN(SOURCE!K2244) &gt;= 0, REPT(" ",SOURCE!$X$2-LEN(SOURCE!K2244)), "")&amp;
      "},"&amp;IF(SOURCE!L2244&lt;&gt;"",""&amp;SOURCE!L2244,"")
 )
)
)</f>
        <v>/* 2196 */  { fnPline,                     NOPARAM,                     "LINE",                                        "LINE",                                        (0 &lt;&lt; TAM_MAX_BITS) |     0, CAT_NONE | SLS_UNCHANGED | US_UNCHANGED},//GRAPH</v>
      </c>
    </row>
    <row r="2245" spans="1:1">
      <c r="A2245" s="168" t="str">
        <f>IF(AND(OR(SOURCE!A2245="",ISBLANK(SOURCE!A2245)),SOURCE!B2245&gt;0),IF(ISBLANK(SOURCE!C2245),"",SOURCE!C2245),
IF(SOURCE!B2245&lt;0,VLOOKUP(SOURCE!B2245,lookups!A$1:B$25,2,0),
  IF(ISBLANK(SOURCE!B2245),
    "",
    "/* "&amp;TEXT(SOURCE!B2245,"???0")&amp;" *"&amp;
      SOURCE!C2245&amp;", "&amp; IF(SOURCE!$O$2-LEN(SOURCE!C2245) &gt;= 0, REPT(" ",SOURCE!$O$2-LEN(SOURCE!C2245)), "")&amp;
      SOURCE!D2245&amp;", "&amp; IF(SOURCE!$P$2-LEN(SOURCE!D2245) &gt;= 0, REPT(" ",SOURCE!$P$2-LEN(SOURCE!D2245)), "")&amp;
      SOURCE!E2245&amp;", "&amp; IF(SOURCE!$Q$2-LEN(SOURCE!E2245) &gt;=0, REPT(" ",SOURCE!$Q$2-LEN(SOURCE!E2245)), "")&amp;
      SOURCE!F2245&amp;", "&amp; IF(SOURCE!$R$2-LEN(SOURCE!F2245) &gt;= 0, REPT(" ",SOURCE!$R$2-LEN(SOURCE!F2245)+2), "")&amp;"("&amp;
      SUBSTITUTE(TEXT(SOURCE!G2245,"??0"),"  ","")&amp;" &lt;&lt; TAM_MAX_BITS) |"&amp; IF(SOURCE!$S$2-3 &gt;= 0, REPT(" ",SOURCE!$S$2-5+4+1-1-LEN(SUBSTITUTE(SUBSTITUTE(TEXT(SOURCE!H2245,"????0"),"  ","")," ",""))), "")&amp;
      SUBSTITUTE(SUBSTITUTE(TEXT(SOURCE!H2245,"????0"),"  ","")," ","")&amp;","&amp; IF(SOURCE!$T$2-3 &gt;= 0, REPT(" ",SOURCE!$T$2-3-5), "")&amp;
      SOURCE!I2245&amp;" | "&amp; IF(SOURCE!$U$2-LEN(SOURCE!I2245) &gt;= 0, REPT(" ",SOURCE!$U$2-LEN(SOURCE!I2245)), "")&amp;
      SOURCE!J2245&amp;      IF(SOURCE!$V$2-LEN(SOURCE!J2245) &gt;= 0, REPT(" ",SOURCE!$V$2-LEN(SOURCE!J2245)), "")&amp;
  " | "&amp; SOURCE!K2245&amp;      IF(SOURCE!$X$2-LEN(SOURCE!K2245) &gt;= 0, REPT(" ",SOURCE!$X$2-LEN(SOURCE!K2245)), "")&amp;
      "},"&amp;IF(SOURCE!L2245&lt;&gt;"",""&amp;SOURCE!L2245,"")
 )
)
)</f>
        <v>/* 2197 */  { fnPcros,                     NOPARAM,                     "CROSS",                                       "CROSS",                                       (0 &lt;&lt; TAM_MAX_BITS) |     0, CAT_NONE | SLS_UNCHANGED | US_UNCHANGED},//GRAPH</v>
      </c>
    </row>
    <row r="2246" spans="1:1">
      <c r="A2246" s="168" t="str">
        <f>IF(AND(OR(SOURCE!A2246="",ISBLANK(SOURCE!A2246)),SOURCE!B2246&gt;0),IF(ISBLANK(SOURCE!C2246),"",SOURCE!C2246),
IF(SOURCE!B2246&lt;0,VLOOKUP(SOURCE!B2246,lookups!A$1:B$25,2,0),
  IF(ISBLANK(SOURCE!B2246),
    "",
    "/* "&amp;TEXT(SOURCE!B2246,"???0")&amp;" *"&amp;
      SOURCE!C2246&amp;", "&amp; IF(SOURCE!$O$2-LEN(SOURCE!C2246) &gt;= 0, REPT(" ",SOURCE!$O$2-LEN(SOURCE!C2246)), "")&amp;
      SOURCE!D2246&amp;", "&amp; IF(SOURCE!$P$2-LEN(SOURCE!D2246) &gt;= 0, REPT(" ",SOURCE!$P$2-LEN(SOURCE!D2246)), "")&amp;
      SOURCE!E2246&amp;", "&amp; IF(SOURCE!$Q$2-LEN(SOURCE!E2246) &gt;=0, REPT(" ",SOURCE!$Q$2-LEN(SOURCE!E2246)), "")&amp;
      SOURCE!F2246&amp;", "&amp; IF(SOURCE!$R$2-LEN(SOURCE!F2246) &gt;= 0, REPT(" ",SOURCE!$R$2-LEN(SOURCE!F2246)+2), "")&amp;"("&amp;
      SUBSTITUTE(TEXT(SOURCE!G2246,"??0"),"  ","")&amp;" &lt;&lt; TAM_MAX_BITS) |"&amp; IF(SOURCE!$S$2-3 &gt;= 0, REPT(" ",SOURCE!$S$2-5+4+1-1-LEN(SUBSTITUTE(SUBSTITUTE(TEXT(SOURCE!H2246,"????0"),"  ","")," ",""))), "")&amp;
      SUBSTITUTE(SUBSTITUTE(TEXT(SOURCE!H2246,"????0"),"  ","")," ","")&amp;","&amp; IF(SOURCE!$T$2-3 &gt;= 0, REPT(" ",SOURCE!$T$2-3-5), "")&amp;
      SOURCE!I2246&amp;" | "&amp; IF(SOURCE!$U$2-LEN(SOURCE!I2246) &gt;= 0, REPT(" ",SOURCE!$U$2-LEN(SOURCE!I2246)), "")&amp;
      SOURCE!J2246&amp;      IF(SOURCE!$V$2-LEN(SOURCE!J2246) &gt;= 0, REPT(" ",SOURCE!$V$2-LEN(SOURCE!J2246)), "")&amp;
  " | "&amp; SOURCE!K2246&amp;      IF(SOURCE!$X$2-LEN(SOURCE!K2246) &gt;= 0, REPT(" ",SOURCE!$X$2-LEN(SOURCE!K2246)), "")&amp;
      "},"&amp;IF(SOURCE!L2246&lt;&gt;"",""&amp;SOURCE!L2246,"")
 )
)
)</f>
        <v>/* 2198 */  { fnPbox,                      NOPARAM,                     "BOX",                                         "BOX",                                         (0 &lt;&lt; TAM_MAX_BITS) |     0, CAT_NONE | SLS_UNCHANGED | US_UNCHANGED},//GRAPH</v>
      </c>
    </row>
    <row r="2247" spans="1:1">
      <c r="A2247" s="168" t="str">
        <f>IF(AND(OR(SOURCE!A2247="",ISBLANK(SOURCE!A2247)),SOURCE!B2247&gt;0),IF(ISBLANK(SOURCE!C2247),"",SOURCE!C2247),
IF(SOURCE!B2247&lt;0,VLOOKUP(SOURCE!B2247,lookups!A$1:B$25,2,0),
  IF(ISBLANK(SOURCE!B2247),
    "",
    "/* "&amp;TEXT(SOURCE!B2247,"???0")&amp;" *"&amp;
      SOURCE!C2247&amp;", "&amp; IF(SOURCE!$O$2-LEN(SOURCE!C2247) &gt;= 0, REPT(" ",SOURCE!$O$2-LEN(SOURCE!C2247)), "")&amp;
      SOURCE!D2247&amp;", "&amp; IF(SOURCE!$P$2-LEN(SOURCE!D2247) &gt;= 0, REPT(" ",SOURCE!$P$2-LEN(SOURCE!D2247)), "")&amp;
      SOURCE!E2247&amp;", "&amp; IF(SOURCE!$Q$2-LEN(SOURCE!E2247) &gt;=0, REPT(" ",SOURCE!$Q$2-LEN(SOURCE!E2247)), "")&amp;
      SOURCE!F2247&amp;", "&amp; IF(SOURCE!$R$2-LEN(SOURCE!F2247) &gt;= 0, REPT(" ",SOURCE!$R$2-LEN(SOURCE!F2247)+2), "")&amp;"("&amp;
      SUBSTITUTE(TEXT(SOURCE!G2247,"??0"),"  ","")&amp;" &lt;&lt; TAM_MAX_BITS) |"&amp; IF(SOURCE!$S$2-3 &gt;= 0, REPT(" ",SOURCE!$S$2-5+4+1-1-LEN(SUBSTITUTE(SUBSTITUTE(TEXT(SOURCE!H2247,"????0"),"  ","")," ",""))), "")&amp;
      SUBSTITUTE(SUBSTITUTE(TEXT(SOURCE!H2247,"????0"),"  ","")," ","")&amp;","&amp; IF(SOURCE!$T$2-3 &gt;= 0, REPT(" ",SOURCE!$T$2-3-5), "")&amp;
      SOURCE!I2247&amp;" | "&amp; IF(SOURCE!$U$2-LEN(SOURCE!I2247) &gt;= 0, REPT(" ",SOURCE!$U$2-LEN(SOURCE!I2247)), "")&amp;
      SOURCE!J2247&amp;      IF(SOURCE!$V$2-LEN(SOURCE!J2247) &gt;= 0, REPT(" ",SOURCE!$V$2-LEN(SOURCE!J2247)), "")&amp;
  " | "&amp; SOURCE!K2247&amp;      IF(SOURCE!$X$2-LEN(SOURCE!K2247) &gt;= 0, REPT(" ",SOURCE!$X$2-LEN(SOURCE!K2247)), "")&amp;
      "},"&amp;IF(SOURCE!L2247&lt;&gt;"",""&amp;SOURCE!L2247,"")
 )
)
)</f>
        <v>/* 2199 */  { fnPvect,                     NOPARAM,                     "VECT",                                        "VECT",                                        (0 &lt;&lt; TAM_MAX_BITS) |     0, CAT_NONE | SLS_UNCHANGED | US_UNCHANGED},//JM VECTOR MODE</v>
      </c>
    </row>
    <row r="2248" spans="1:1">
      <c r="A2248" s="168" t="str">
        <f>IF(AND(OR(SOURCE!A2248="",ISBLANK(SOURCE!A2248)),SOURCE!B2248&gt;0),IF(ISBLANK(SOURCE!C2248),"",SOURCE!C2248),
IF(SOURCE!B2248&lt;0,VLOOKUP(SOURCE!B2248,lookups!A$1:B$25,2,0),
  IF(ISBLANK(SOURCE!B2248),
    "",
    "/* "&amp;TEXT(SOURCE!B2248,"???0")&amp;" *"&amp;
      SOURCE!C2248&amp;", "&amp; IF(SOURCE!$O$2-LEN(SOURCE!C2248) &gt;= 0, REPT(" ",SOURCE!$O$2-LEN(SOURCE!C2248)), "")&amp;
      SOURCE!D2248&amp;", "&amp; IF(SOURCE!$P$2-LEN(SOURCE!D2248) &gt;= 0, REPT(" ",SOURCE!$P$2-LEN(SOURCE!D2248)), "")&amp;
      SOURCE!E2248&amp;", "&amp; IF(SOURCE!$Q$2-LEN(SOURCE!E2248) &gt;=0, REPT(" ",SOURCE!$Q$2-LEN(SOURCE!E2248)), "")&amp;
      SOURCE!F2248&amp;", "&amp; IF(SOURCE!$R$2-LEN(SOURCE!F2248) &gt;= 0, REPT(" ",SOURCE!$R$2-LEN(SOURCE!F2248)+2), "")&amp;"("&amp;
      SUBSTITUTE(TEXT(SOURCE!G2248,"??0"),"  ","")&amp;" &lt;&lt; TAM_MAX_BITS) |"&amp; IF(SOURCE!$S$2-3 &gt;= 0, REPT(" ",SOURCE!$S$2-5+4+1-1-LEN(SUBSTITUTE(SUBSTITUTE(TEXT(SOURCE!H2248,"????0"),"  ","")," ",""))), "")&amp;
      SUBSTITUTE(SUBSTITUTE(TEXT(SOURCE!H2248,"????0"),"  ","")," ","")&amp;","&amp; IF(SOURCE!$T$2-3 &gt;= 0, REPT(" ",SOURCE!$T$2-3-5), "")&amp;
      SOURCE!I2248&amp;" | "&amp; IF(SOURCE!$U$2-LEN(SOURCE!I2248) &gt;= 0, REPT(" ",SOURCE!$U$2-LEN(SOURCE!I2248)), "")&amp;
      SOURCE!J2248&amp;      IF(SOURCE!$V$2-LEN(SOURCE!J2248) &gt;= 0, REPT(" ",SOURCE!$V$2-LEN(SOURCE!J2248)), "")&amp;
  " | "&amp; SOURCE!K2248&amp;      IF(SOURCE!$X$2-LEN(SOURCE!K2248) &gt;= 0, REPT(" ",SOURCE!$X$2-LEN(SOURCE!K2248)), "")&amp;
      "},"&amp;IF(SOURCE!L2248&lt;&gt;"",""&amp;SOURCE!L2248,"")
 )
)
)</f>
        <v>/* 2200 */  { fnPNvect,                    NOPARAM,                     "N.VECT",                                      "N.VECT",                                      (0 &lt;&lt; TAM_MAX_BITS) |     0, CAT_NONE | SLS_UNCHANGED | US_UNCHANGED},//JM VECTOR MODE</v>
      </c>
    </row>
    <row r="2249" spans="1:1">
      <c r="A2249" s="168" t="str">
        <f>IF(AND(OR(SOURCE!A2249="",ISBLANK(SOURCE!A2249)),SOURCE!B2249&gt;0),IF(ISBLANK(SOURCE!C2249),"",SOURCE!C2249),
IF(SOURCE!B2249&lt;0,VLOOKUP(SOURCE!B2249,lookups!A$1:B$25,2,0),
  IF(ISBLANK(SOURCE!B2249),
    "",
    "/* "&amp;TEXT(SOURCE!B2249,"???0")&amp;" *"&amp;
      SOURCE!C2249&amp;", "&amp; IF(SOURCE!$O$2-LEN(SOURCE!C2249) &gt;= 0, REPT(" ",SOURCE!$O$2-LEN(SOURCE!C2249)), "")&amp;
      SOURCE!D2249&amp;", "&amp; IF(SOURCE!$P$2-LEN(SOURCE!D2249) &gt;= 0, REPT(" ",SOURCE!$P$2-LEN(SOURCE!D2249)), "")&amp;
      SOURCE!E2249&amp;", "&amp; IF(SOURCE!$Q$2-LEN(SOURCE!E2249) &gt;=0, REPT(" ",SOURCE!$Q$2-LEN(SOURCE!E2249)), "")&amp;
      SOURCE!F2249&amp;", "&amp; IF(SOURCE!$R$2-LEN(SOURCE!F2249) &gt;= 0, REPT(" ",SOURCE!$R$2-LEN(SOURCE!F2249)+2), "")&amp;"("&amp;
      SUBSTITUTE(TEXT(SOURCE!G2249,"??0"),"  ","")&amp;" &lt;&lt; TAM_MAX_BITS) |"&amp; IF(SOURCE!$S$2-3 &gt;= 0, REPT(" ",SOURCE!$S$2-5+4+1-1-LEN(SUBSTITUTE(SUBSTITUTE(TEXT(SOURCE!H2249,"????0"),"  ","")," ",""))), "")&amp;
      SUBSTITUTE(SUBSTITUTE(TEXT(SOURCE!H2249,"????0"),"  ","")," ","")&amp;","&amp; IF(SOURCE!$T$2-3 &gt;= 0, REPT(" ",SOURCE!$T$2-3-5), "")&amp;
      SOURCE!I2249&amp;" | "&amp; IF(SOURCE!$U$2-LEN(SOURCE!I2249) &gt;= 0, REPT(" ",SOURCE!$U$2-LEN(SOURCE!I2249)), "")&amp;
      SOURCE!J2249&amp;      IF(SOURCE!$V$2-LEN(SOURCE!J2249) &gt;= 0, REPT(" ",SOURCE!$V$2-LEN(SOURCE!J2249)), "")&amp;
  " | "&amp; SOURCE!K2249&amp;      IF(SOURCE!$X$2-LEN(SOURCE!K2249) &gt;= 0, REPT(" ",SOURCE!$X$2-LEN(SOURCE!K2249)), "")&amp;
      "},"&amp;IF(SOURCE!L2249&lt;&gt;"",""&amp;SOURCE!L2249,"")
 )
)
)</f>
        <v>/* 2201 */  { fnPx,                        NOPARAM,                     "MAGN.X",                                      "MAGN.X",                                      (0 &lt;&lt; TAM_MAX_BITS) |     0, CAT_NONE | SLS_UNCHANGED | US_UNCHANGED},</v>
      </c>
    </row>
    <row r="2250" spans="1:1">
      <c r="A2250" s="168" t="str">
        <f>IF(AND(OR(SOURCE!A2250="",ISBLANK(SOURCE!A2250)),SOURCE!B2250&gt;0),IF(ISBLANK(SOURCE!C2250),"",SOURCE!C2250),
IF(SOURCE!B2250&lt;0,VLOOKUP(SOURCE!B2250,lookups!A$1:B$25,2,0),
  IF(ISBLANK(SOURCE!B2250),
    "",
    "/* "&amp;TEXT(SOURCE!B2250,"???0")&amp;" *"&amp;
      SOURCE!C2250&amp;", "&amp; IF(SOURCE!$O$2-LEN(SOURCE!C2250) &gt;= 0, REPT(" ",SOURCE!$O$2-LEN(SOURCE!C2250)), "")&amp;
      SOURCE!D2250&amp;", "&amp; IF(SOURCE!$P$2-LEN(SOURCE!D2250) &gt;= 0, REPT(" ",SOURCE!$P$2-LEN(SOURCE!D2250)), "")&amp;
      SOURCE!E2250&amp;", "&amp; IF(SOURCE!$Q$2-LEN(SOURCE!E2250) &gt;=0, REPT(" ",SOURCE!$Q$2-LEN(SOURCE!E2250)), "")&amp;
      SOURCE!F2250&amp;", "&amp; IF(SOURCE!$R$2-LEN(SOURCE!F2250) &gt;= 0, REPT(" ",SOURCE!$R$2-LEN(SOURCE!F2250)+2), "")&amp;"("&amp;
      SUBSTITUTE(TEXT(SOURCE!G2250,"??0"),"  ","")&amp;" &lt;&lt; TAM_MAX_BITS) |"&amp; IF(SOURCE!$S$2-3 &gt;= 0, REPT(" ",SOURCE!$S$2-5+4+1-1-LEN(SUBSTITUTE(SUBSTITUTE(TEXT(SOURCE!H2250,"????0"),"  ","")," ",""))), "")&amp;
      SUBSTITUTE(SUBSTITUTE(TEXT(SOURCE!H2250,"????0"),"  ","")," ","")&amp;","&amp; IF(SOURCE!$T$2-3 &gt;= 0, REPT(" ",SOURCE!$T$2-3-5), "")&amp;
      SOURCE!I2250&amp;" | "&amp; IF(SOURCE!$U$2-LEN(SOURCE!I2250) &gt;= 0, REPT(" ",SOURCE!$U$2-LEN(SOURCE!I2250)), "")&amp;
      SOURCE!J2250&amp;      IF(SOURCE!$V$2-LEN(SOURCE!J2250) &gt;= 0, REPT(" ",SOURCE!$V$2-LEN(SOURCE!J2250)), "")&amp;
  " | "&amp; SOURCE!K2250&amp;      IF(SOURCE!$X$2-LEN(SOURCE!K2250) &gt;= 0, REPT(" ",SOURCE!$X$2-LEN(SOURCE!K2250)), "")&amp;
      "},"&amp;IF(SOURCE!L2250&lt;&gt;"",""&amp;SOURCE!L2250,"")
 )
)
)</f>
        <v>/* 2202 */  { fnPy,                        NOPARAM,                     "MAGN.Y",                                      "MAGN.Y",                                      (0 &lt;&lt; TAM_MAX_BITS) |     0, CAT_NONE | SLS_UNCHANGED | US_UNCHANGED},</v>
      </c>
    </row>
    <row r="2251" spans="1:1">
      <c r="A2251" s="168" t="str">
        <f>IF(AND(OR(SOURCE!A2251="",ISBLANK(SOURCE!A2251)),SOURCE!B2251&gt;0),IF(ISBLANK(SOURCE!C2251),"",SOURCE!C2251),
IF(SOURCE!B2251&lt;0,VLOOKUP(SOURCE!B2251,lookups!A$1:B$25,2,0),
  IF(ISBLANK(SOURCE!B2251),
    "",
    "/* "&amp;TEXT(SOURCE!B2251,"???0")&amp;" *"&amp;
      SOURCE!C2251&amp;", "&amp; IF(SOURCE!$O$2-LEN(SOURCE!C2251) &gt;= 0, REPT(" ",SOURCE!$O$2-LEN(SOURCE!C2251)), "")&amp;
      SOURCE!D2251&amp;", "&amp; IF(SOURCE!$P$2-LEN(SOURCE!D2251) &gt;= 0, REPT(" ",SOURCE!$P$2-LEN(SOURCE!D2251)), "")&amp;
      SOURCE!E2251&amp;", "&amp; IF(SOURCE!$Q$2-LEN(SOURCE!E2251) &gt;=0, REPT(" ",SOURCE!$Q$2-LEN(SOURCE!E2251)), "")&amp;
      SOURCE!F2251&amp;", "&amp; IF(SOURCE!$R$2-LEN(SOURCE!F2251) &gt;= 0, REPT(" ",SOURCE!$R$2-LEN(SOURCE!F2251)+2), "")&amp;"("&amp;
      SUBSTITUTE(TEXT(SOURCE!G2251,"??0"),"  ","")&amp;" &lt;&lt; TAM_MAX_BITS) |"&amp; IF(SOURCE!$S$2-3 &gt;= 0, REPT(" ",SOURCE!$S$2-5+4+1-1-LEN(SUBSTITUTE(SUBSTITUTE(TEXT(SOURCE!H2251,"????0"),"  ","")," ",""))), "")&amp;
      SUBSTITUTE(SUBSTITUTE(TEXT(SOURCE!H2251,"????0"),"  ","")," ","")&amp;","&amp; IF(SOURCE!$T$2-3 &gt;= 0, REPT(" ",SOURCE!$T$2-3-5), "")&amp;
      SOURCE!I2251&amp;" | "&amp; IF(SOURCE!$U$2-LEN(SOURCE!I2251) &gt;= 0, REPT(" ",SOURCE!$U$2-LEN(SOURCE!I2251)), "")&amp;
      SOURCE!J2251&amp;      IF(SOURCE!$V$2-LEN(SOURCE!J2251) &gt;= 0, REPT(" ",SOURCE!$V$2-LEN(SOURCE!J2251)), "")&amp;
  " | "&amp; SOURCE!K2251&amp;      IF(SOURCE!$X$2-LEN(SOURCE!K2251) &gt;= 0, REPT(" ",SOURCE!$X$2-LEN(SOURCE!K2251)), "")&amp;
      "},"&amp;IF(SOURCE!L2251&lt;&gt;"",""&amp;SOURCE!L2251,"")
 )
)
)</f>
        <v>/* 2203 */  { fnGraph,                     9,                           "SOLV2",                                       "SOLV2",                                       (0 &lt;&lt; TAM_MAX_BITS) |     0, CAT_NONE | SLS_UNCHANGED | US_UNCHANGED},</v>
      </c>
    </row>
    <row r="2252" spans="1:1">
      <c r="A2252" s="168" t="str">
        <f>IF(AND(OR(SOURCE!A2252="",ISBLANK(SOURCE!A2252)),SOURCE!B2252&gt;0),IF(ISBLANK(SOURCE!C2252),"",SOURCE!C2252),
IF(SOURCE!B2252&lt;0,VLOOKUP(SOURCE!B2252,lookups!A$1:B$25,2,0),
  IF(ISBLANK(SOURCE!B2252),
    "",
    "/* "&amp;TEXT(SOURCE!B2252,"???0")&amp;" *"&amp;
      SOURCE!C2252&amp;", "&amp; IF(SOURCE!$O$2-LEN(SOURCE!C2252) &gt;= 0, REPT(" ",SOURCE!$O$2-LEN(SOURCE!C2252)), "")&amp;
      SOURCE!D2252&amp;", "&amp; IF(SOURCE!$P$2-LEN(SOURCE!D2252) &gt;= 0, REPT(" ",SOURCE!$P$2-LEN(SOURCE!D2252)), "")&amp;
      SOURCE!E2252&amp;", "&amp; IF(SOURCE!$Q$2-LEN(SOURCE!E2252) &gt;=0, REPT(" ",SOURCE!$Q$2-LEN(SOURCE!E2252)), "")&amp;
      SOURCE!F2252&amp;", "&amp; IF(SOURCE!$R$2-LEN(SOURCE!F2252) &gt;= 0, REPT(" ",SOURCE!$R$2-LEN(SOURCE!F2252)+2), "")&amp;"("&amp;
      SUBSTITUTE(TEXT(SOURCE!G2252,"??0"),"  ","")&amp;" &lt;&lt; TAM_MAX_BITS) |"&amp; IF(SOURCE!$S$2-3 &gt;= 0, REPT(" ",SOURCE!$S$2-5+4+1-1-LEN(SUBSTITUTE(SUBSTITUTE(TEXT(SOURCE!H2252,"????0"),"  ","")," ",""))), "")&amp;
      SUBSTITUTE(SUBSTITUTE(TEXT(SOURCE!H2252,"????0"),"  ","")," ","")&amp;","&amp; IF(SOURCE!$T$2-3 &gt;= 0, REPT(" ",SOURCE!$T$2-3-5), "")&amp;
      SOURCE!I2252&amp;" | "&amp; IF(SOURCE!$U$2-LEN(SOURCE!I2252) &gt;= 0, REPT(" ",SOURCE!$U$2-LEN(SOURCE!I2252)), "")&amp;
      SOURCE!J2252&amp;      IF(SOURCE!$V$2-LEN(SOURCE!J2252) &gt;= 0, REPT(" ",SOURCE!$V$2-LEN(SOURCE!J2252)), "")&amp;
  " | "&amp; SOURCE!K2252&amp;      IF(SOURCE!$X$2-LEN(SOURCE!K2252) &gt;= 0, REPT(" ",SOURCE!$X$2-LEN(SOURCE!K2252)), "")&amp;
      "},"&amp;IF(SOURCE!L2252&lt;&gt;"",""&amp;SOURCE!L2252,"")
 )
)
)</f>
        <v>/* 2204 */  { fnGraph,                     10,                          "SOLV3",                                       "SOLV3",                                       (0 &lt;&lt; TAM_MAX_BITS) |     0, CAT_NONE | SLS_UNCHANGED | US_UNCHANGED},</v>
      </c>
    </row>
    <row r="2253" spans="1:1">
      <c r="A2253" s="168" t="str">
        <f>IF(AND(OR(SOURCE!A2253="",ISBLANK(SOURCE!A2253)),SOURCE!B2253&gt;0),IF(ISBLANK(SOURCE!C2253),"",SOURCE!C2253),
IF(SOURCE!B2253&lt;0,VLOOKUP(SOURCE!B2253,lookups!A$1:B$25,2,0),
  IF(ISBLANK(SOURCE!B2253),
    "",
    "/* "&amp;TEXT(SOURCE!B2253,"???0")&amp;" *"&amp;
      SOURCE!C2253&amp;", "&amp; IF(SOURCE!$O$2-LEN(SOURCE!C2253) &gt;= 0, REPT(" ",SOURCE!$O$2-LEN(SOURCE!C2253)), "")&amp;
      SOURCE!D2253&amp;", "&amp; IF(SOURCE!$P$2-LEN(SOURCE!D2253) &gt;= 0, REPT(" ",SOURCE!$P$2-LEN(SOURCE!D2253)), "")&amp;
      SOURCE!E2253&amp;", "&amp; IF(SOURCE!$Q$2-LEN(SOURCE!E2253) &gt;=0, REPT(" ",SOURCE!$Q$2-LEN(SOURCE!E2253)), "")&amp;
      SOURCE!F2253&amp;", "&amp; IF(SOURCE!$R$2-LEN(SOURCE!F2253) &gt;= 0, REPT(" ",SOURCE!$R$2-LEN(SOURCE!F2253)+2), "")&amp;"("&amp;
      SUBSTITUTE(TEXT(SOURCE!G2253,"??0"),"  ","")&amp;" &lt;&lt; TAM_MAX_BITS) |"&amp; IF(SOURCE!$S$2-3 &gt;= 0, REPT(" ",SOURCE!$S$2-5+4+1-1-LEN(SUBSTITUTE(SUBSTITUTE(TEXT(SOURCE!H2253,"????0"),"  ","")," ",""))), "")&amp;
      SUBSTITUTE(SUBSTITUTE(TEXT(SOURCE!H2253,"????0"),"  ","")," ","")&amp;","&amp; IF(SOURCE!$T$2-3 &gt;= 0, REPT(" ",SOURCE!$T$2-3-5), "")&amp;
      SOURCE!I2253&amp;" | "&amp; IF(SOURCE!$U$2-LEN(SOURCE!I2253) &gt;= 0, REPT(" ",SOURCE!$U$2-LEN(SOURCE!I2253)), "")&amp;
      SOURCE!J2253&amp;      IF(SOURCE!$V$2-LEN(SOURCE!J2253) &gt;= 0, REPT(" ",SOURCE!$V$2-LEN(SOURCE!J2253)), "")&amp;
  " | "&amp; SOURCE!K2253&amp;      IF(SOURCE!$X$2-LEN(SOURCE!K2253) &gt;= 0, REPT(" ",SOURCE!$X$2-LEN(SOURCE!K2253)), "")&amp;
      "},"&amp;IF(SOURCE!L2253&lt;&gt;"",""&amp;SOURCE!L2253,"")
 )
)
)</f>
        <v>/* 2205 */  { fnGraph,                     11,                          "DEMO1",                                       "DEMO1",                                       (0 &lt;&lt; TAM_MAX_BITS) |     0, CAT_FNCT | SLS_UNCHANGED | US_UNCHANGED},</v>
      </c>
    </row>
    <row r="2254" spans="1:1">
      <c r="A2254" s="168" t="str">
        <f>IF(AND(OR(SOURCE!A2254="",ISBLANK(SOURCE!A2254)),SOURCE!B2254&gt;0),IF(ISBLANK(SOURCE!C2254),"",SOURCE!C2254),
IF(SOURCE!B2254&lt;0,VLOOKUP(SOURCE!B2254,lookups!A$1:B$25,2,0),
  IF(ISBLANK(SOURCE!B2254),
    "",
    "/* "&amp;TEXT(SOURCE!B2254,"???0")&amp;" *"&amp;
      SOURCE!C2254&amp;", "&amp; IF(SOURCE!$O$2-LEN(SOURCE!C2254) &gt;= 0, REPT(" ",SOURCE!$O$2-LEN(SOURCE!C2254)), "")&amp;
      SOURCE!D2254&amp;", "&amp; IF(SOURCE!$P$2-LEN(SOURCE!D2254) &gt;= 0, REPT(" ",SOURCE!$P$2-LEN(SOURCE!D2254)), "")&amp;
      SOURCE!E2254&amp;", "&amp; IF(SOURCE!$Q$2-LEN(SOURCE!E2254) &gt;=0, REPT(" ",SOURCE!$Q$2-LEN(SOURCE!E2254)), "")&amp;
      SOURCE!F2254&amp;", "&amp; IF(SOURCE!$R$2-LEN(SOURCE!F2254) &gt;= 0, REPT(" ",SOURCE!$R$2-LEN(SOURCE!F2254)+2), "")&amp;"("&amp;
      SUBSTITUTE(TEXT(SOURCE!G2254,"??0"),"  ","")&amp;" &lt;&lt; TAM_MAX_BITS) |"&amp; IF(SOURCE!$S$2-3 &gt;= 0, REPT(" ",SOURCE!$S$2-5+4+1-1-LEN(SUBSTITUTE(SUBSTITUTE(TEXT(SOURCE!H2254,"????0"),"  ","")," ",""))), "")&amp;
      SUBSTITUTE(SUBSTITUTE(TEXT(SOURCE!H2254,"????0"),"  ","")," ","")&amp;","&amp; IF(SOURCE!$T$2-3 &gt;= 0, REPT(" ",SOURCE!$T$2-3-5), "")&amp;
      SOURCE!I2254&amp;" | "&amp; IF(SOURCE!$U$2-LEN(SOURCE!I2254) &gt;= 0, REPT(" ",SOURCE!$U$2-LEN(SOURCE!I2254)), "")&amp;
      SOURCE!J2254&amp;      IF(SOURCE!$V$2-LEN(SOURCE!J2254) &gt;= 0, REPT(" ",SOURCE!$V$2-LEN(SOURCE!J2254)), "")&amp;
  " | "&amp; SOURCE!K2254&amp;      IF(SOURCE!$X$2-LEN(SOURCE!K2254) &gt;= 0, REPT(" ",SOURCE!$X$2-LEN(SOURCE!K2254)), "")&amp;
      "},"&amp;IF(SOURCE!L2254&lt;&gt;"",""&amp;SOURCE!L2254,"")
 )
)
)</f>
        <v>/* 2206 */  { fnGraph,                     12,                          "DEMO2",                                       "DEMO2",                                       (0 &lt;&lt; TAM_MAX_BITS) |     0, CAT_FNCT | SLS_UNCHANGED | US_UNCHANGED},</v>
      </c>
    </row>
    <row r="2255" spans="1:1">
      <c r="A2255" s="168" t="str">
        <f>IF(AND(OR(SOURCE!A2255="",ISBLANK(SOURCE!A2255)),SOURCE!B2255&gt;0),IF(ISBLANK(SOURCE!C2255),"",SOURCE!C2255),
IF(SOURCE!B2255&lt;0,VLOOKUP(SOURCE!B2255,lookups!A$1:B$25,2,0),
  IF(ISBLANK(SOURCE!B2255),
    "",
    "/* "&amp;TEXT(SOURCE!B2255,"???0")&amp;" *"&amp;
      SOURCE!C2255&amp;", "&amp; IF(SOURCE!$O$2-LEN(SOURCE!C2255) &gt;= 0, REPT(" ",SOURCE!$O$2-LEN(SOURCE!C2255)), "")&amp;
      SOURCE!D2255&amp;", "&amp; IF(SOURCE!$P$2-LEN(SOURCE!D2255) &gt;= 0, REPT(" ",SOURCE!$P$2-LEN(SOURCE!D2255)), "")&amp;
      SOURCE!E2255&amp;", "&amp; IF(SOURCE!$Q$2-LEN(SOURCE!E2255) &gt;=0, REPT(" ",SOURCE!$Q$2-LEN(SOURCE!E2255)), "")&amp;
      SOURCE!F2255&amp;", "&amp; IF(SOURCE!$R$2-LEN(SOURCE!F2255) &gt;= 0, REPT(" ",SOURCE!$R$2-LEN(SOURCE!F2255)+2), "")&amp;"("&amp;
      SUBSTITUTE(TEXT(SOURCE!G2255,"??0"),"  ","")&amp;" &lt;&lt; TAM_MAX_BITS) |"&amp; IF(SOURCE!$S$2-3 &gt;= 0, REPT(" ",SOURCE!$S$2-5+4+1-1-LEN(SUBSTITUTE(SUBSTITUTE(TEXT(SOURCE!H2255,"????0"),"  ","")," ",""))), "")&amp;
      SUBSTITUTE(SUBSTITUTE(TEXT(SOURCE!H2255,"????0"),"  ","")," ","")&amp;","&amp; IF(SOURCE!$T$2-3 &gt;= 0, REPT(" ",SOURCE!$T$2-3-5), "")&amp;
      SOURCE!I2255&amp;" | "&amp; IF(SOURCE!$U$2-LEN(SOURCE!I2255) &gt;= 0, REPT(" ",SOURCE!$U$2-LEN(SOURCE!I2255)), "")&amp;
      SOURCE!J2255&amp;      IF(SOURCE!$V$2-LEN(SOURCE!J2255) &gt;= 0, REPT(" ",SOURCE!$V$2-LEN(SOURCE!J2255)), "")&amp;
  " | "&amp; SOURCE!K2255&amp;      IF(SOURCE!$X$2-LEN(SOURCE!K2255) &gt;= 0, REPT(" ",SOURCE!$X$2-LEN(SOURCE!K2255)), "")&amp;
      "},"&amp;IF(SOURCE!L2255&lt;&gt;"",""&amp;SOURCE!L2255,"")
 )
)
)</f>
        <v>/* 2207 */  { fnGraph,                     13,                          "DEMO3",                                       "DEMO3",                                       (0 &lt;&lt; TAM_MAX_BITS) |     0, CAT_FNCT | SLS_UNCHANGED | US_UNCHANGED},</v>
      </c>
    </row>
    <row r="2256" spans="1:1">
      <c r="A2256" s="168" t="str">
        <f>IF(AND(OR(SOURCE!A2256="",ISBLANK(SOURCE!A2256)),SOURCE!B2256&gt;0),IF(ISBLANK(SOURCE!C2256),"",SOURCE!C2256),
IF(SOURCE!B2256&lt;0,VLOOKUP(SOURCE!B2256,lookups!A$1:B$25,2,0),
  IF(ISBLANK(SOURCE!B2256),
    "",
    "/* "&amp;TEXT(SOURCE!B2256,"???0")&amp;" *"&amp;
      SOURCE!C2256&amp;", "&amp; IF(SOURCE!$O$2-LEN(SOURCE!C2256) &gt;= 0, REPT(" ",SOURCE!$O$2-LEN(SOURCE!C2256)), "")&amp;
      SOURCE!D2256&amp;", "&amp; IF(SOURCE!$P$2-LEN(SOURCE!D2256) &gt;= 0, REPT(" ",SOURCE!$P$2-LEN(SOURCE!D2256)), "")&amp;
      SOURCE!E2256&amp;", "&amp; IF(SOURCE!$Q$2-LEN(SOURCE!E2256) &gt;=0, REPT(" ",SOURCE!$Q$2-LEN(SOURCE!E2256)), "")&amp;
      SOURCE!F2256&amp;", "&amp; IF(SOURCE!$R$2-LEN(SOURCE!F2256) &gt;= 0, REPT(" ",SOURCE!$R$2-LEN(SOURCE!F2256)+2), "")&amp;"("&amp;
      SUBSTITUTE(TEXT(SOURCE!G2256,"??0"),"  ","")&amp;" &lt;&lt; TAM_MAX_BITS) |"&amp; IF(SOURCE!$S$2-3 &gt;= 0, REPT(" ",SOURCE!$S$2-5+4+1-1-LEN(SUBSTITUTE(SUBSTITUTE(TEXT(SOURCE!H2256,"????0"),"  ","")," ",""))), "")&amp;
      SUBSTITUTE(SUBSTITUTE(TEXT(SOURCE!H2256,"????0"),"  ","")," ","")&amp;","&amp; IF(SOURCE!$T$2-3 &gt;= 0, REPT(" ",SOURCE!$T$2-3-5), "")&amp;
      SOURCE!I2256&amp;" | "&amp; IF(SOURCE!$U$2-LEN(SOURCE!I2256) &gt;= 0, REPT(" ",SOURCE!$U$2-LEN(SOURCE!I2256)), "")&amp;
      SOURCE!J2256&amp;      IF(SOURCE!$V$2-LEN(SOURCE!J2256) &gt;= 0, REPT(" ",SOURCE!$V$2-LEN(SOURCE!J2256)), "")&amp;
  " | "&amp; SOURCE!K2256&amp;      IF(SOURCE!$X$2-LEN(SOURCE!K2256) &gt;= 0, REPT(" ",SOURCE!$X$2-LEN(SOURCE!K2256)), "")&amp;
      "},"&amp;IF(SOURCE!L2256&lt;&gt;"",""&amp;SOURCE!L2256,"")
 )
)
)</f>
        <v>/* 2208 */  { fnGraph,                     14,                          "DEMO4",                                       "DEMO4",                                       (0 &lt;&lt; TAM_MAX_BITS) |     0, CAT_FNCT | SLS_UNCHANGED | US_UNCHANGED},</v>
      </c>
    </row>
    <row r="2257" spans="1:1">
      <c r="A2257" s="168" t="str">
        <f>IF(AND(OR(SOURCE!A2257="",ISBLANK(SOURCE!A2257)),SOURCE!B2257&gt;0),IF(ISBLANK(SOURCE!C2257),"",SOURCE!C2257),
IF(SOURCE!B2257&lt;0,VLOOKUP(SOURCE!B2257,lookups!A$1:B$25,2,0),
  IF(ISBLANK(SOURCE!B2257),
    "",
    "/* "&amp;TEXT(SOURCE!B2257,"???0")&amp;" *"&amp;
      SOURCE!C2257&amp;", "&amp; IF(SOURCE!$O$2-LEN(SOURCE!C2257) &gt;= 0, REPT(" ",SOURCE!$O$2-LEN(SOURCE!C2257)), "")&amp;
      SOURCE!D2257&amp;", "&amp; IF(SOURCE!$P$2-LEN(SOURCE!D2257) &gt;= 0, REPT(" ",SOURCE!$P$2-LEN(SOURCE!D2257)), "")&amp;
      SOURCE!E2257&amp;", "&amp; IF(SOURCE!$Q$2-LEN(SOURCE!E2257) &gt;=0, REPT(" ",SOURCE!$Q$2-LEN(SOURCE!E2257)), "")&amp;
      SOURCE!F2257&amp;", "&amp; IF(SOURCE!$R$2-LEN(SOURCE!F2257) &gt;= 0, REPT(" ",SOURCE!$R$2-LEN(SOURCE!F2257)+2), "")&amp;"("&amp;
      SUBSTITUTE(TEXT(SOURCE!G2257,"??0"),"  ","")&amp;" &lt;&lt; TAM_MAX_BITS) |"&amp; IF(SOURCE!$S$2-3 &gt;= 0, REPT(" ",SOURCE!$S$2-5+4+1-1-LEN(SUBSTITUTE(SUBSTITUTE(TEXT(SOURCE!H2257,"????0"),"  ","")," ",""))), "")&amp;
      SUBSTITUTE(SUBSTITUTE(TEXT(SOURCE!H2257,"????0"),"  ","")," ","")&amp;","&amp; IF(SOURCE!$T$2-3 &gt;= 0, REPT(" ",SOURCE!$T$2-3-5), "")&amp;
      SOURCE!I2257&amp;" | "&amp; IF(SOURCE!$U$2-LEN(SOURCE!I2257) &gt;= 0, REPT(" ",SOURCE!$U$2-LEN(SOURCE!I2257)), "")&amp;
      SOURCE!J2257&amp;      IF(SOURCE!$V$2-LEN(SOURCE!J2257) &gt;= 0, REPT(" ",SOURCE!$V$2-LEN(SOURCE!J2257)), "")&amp;
  " | "&amp; SOURCE!K2257&amp;      IF(SOURCE!$X$2-LEN(SOURCE!K2257) &gt;= 0, REPT(" ",SOURCE!$X$2-LEN(SOURCE!K2257)), "")&amp;
      "},"&amp;IF(SOURCE!L2257&lt;&gt;"",""&amp;SOURCE!L2257,"")
 )
)
)</f>
        <v>/* 2209 */  { fnGraph,                     15,                          "DEMO5",                                       "DEMO5",                                       (0 &lt;&lt; TAM_MAX_BITS) |     0, CAT_FNCT | SLS_UNCHANGED | US_UNCHANGED},</v>
      </c>
    </row>
    <row r="2258" spans="1:1">
      <c r="A2258" s="168" t="str">
        <f>IF(AND(OR(SOURCE!A2258="",ISBLANK(SOURCE!A2258)),SOURCE!B2258&gt;0),IF(ISBLANK(SOURCE!C2258),"",SOURCE!C2258),
IF(SOURCE!B2258&lt;0,VLOOKUP(SOURCE!B2258,lookups!A$1:B$25,2,0),
  IF(ISBLANK(SOURCE!B2258),
    "",
    "/* "&amp;TEXT(SOURCE!B2258,"???0")&amp;" *"&amp;
      SOURCE!C2258&amp;", "&amp; IF(SOURCE!$O$2-LEN(SOURCE!C2258) &gt;= 0, REPT(" ",SOURCE!$O$2-LEN(SOURCE!C2258)), "")&amp;
      SOURCE!D2258&amp;", "&amp; IF(SOURCE!$P$2-LEN(SOURCE!D2258) &gt;= 0, REPT(" ",SOURCE!$P$2-LEN(SOURCE!D2258)), "")&amp;
      SOURCE!E2258&amp;", "&amp; IF(SOURCE!$Q$2-LEN(SOURCE!E2258) &gt;=0, REPT(" ",SOURCE!$Q$2-LEN(SOURCE!E2258)), "")&amp;
      SOURCE!F2258&amp;", "&amp; IF(SOURCE!$R$2-LEN(SOURCE!F2258) &gt;= 0, REPT(" ",SOURCE!$R$2-LEN(SOURCE!F2258)+2), "")&amp;"("&amp;
      SUBSTITUTE(TEXT(SOURCE!G2258,"??0"),"  ","")&amp;" &lt;&lt; TAM_MAX_BITS) |"&amp; IF(SOURCE!$S$2-3 &gt;= 0, REPT(" ",SOURCE!$S$2-5+4+1-1-LEN(SUBSTITUTE(SUBSTITUTE(TEXT(SOURCE!H2258,"????0"),"  ","")," ",""))), "")&amp;
      SUBSTITUTE(SUBSTITUTE(TEXT(SOURCE!H2258,"????0"),"  ","")," ","")&amp;","&amp; IF(SOURCE!$T$2-3 &gt;= 0, REPT(" ",SOURCE!$T$2-3-5), "")&amp;
      SOURCE!I2258&amp;" | "&amp; IF(SOURCE!$U$2-LEN(SOURCE!I2258) &gt;= 0, REPT(" ",SOURCE!$U$2-LEN(SOURCE!I2258)), "")&amp;
      SOURCE!J2258&amp;      IF(SOURCE!$V$2-LEN(SOURCE!J2258) &gt;= 0, REPT(" ",SOURCE!$V$2-LEN(SOURCE!J2258)), "")&amp;
  " | "&amp; SOURCE!K2258&amp;      IF(SOURCE!$X$2-LEN(SOURCE!K2258) &gt;= 0, REPT(" ",SOURCE!$X$2-LEN(SOURCE!K2258)), "")&amp;
      "},"&amp;IF(SOURCE!L2258&lt;&gt;"",""&amp;SOURCE!L2258,"")
 )
)
)</f>
        <v>/* 2210 */  { fnGraph,                     16,                          "DEMO6",                                       "DEMO6",                                       (0 &lt;&lt; TAM_MAX_BITS) |     0, CAT_FNCT | SLS_UNCHANGED | US_UNCHANGED},</v>
      </c>
    </row>
    <row r="2259" spans="1:1">
      <c r="A2259" s="168" t="str">
        <f>IF(AND(OR(SOURCE!A2259="",ISBLANK(SOURCE!A2259)),SOURCE!B2259&gt;0),IF(ISBLANK(SOURCE!C2259),"",SOURCE!C2259),
IF(SOURCE!B2259&lt;0,VLOOKUP(SOURCE!B2259,lookups!A$1:B$25,2,0),
  IF(ISBLANK(SOURCE!B2259),
    "",
    "/* "&amp;TEXT(SOURCE!B2259,"???0")&amp;" *"&amp;
      SOURCE!C2259&amp;", "&amp; IF(SOURCE!$O$2-LEN(SOURCE!C2259) &gt;= 0, REPT(" ",SOURCE!$O$2-LEN(SOURCE!C2259)), "")&amp;
      SOURCE!D2259&amp;", "&amp; IF(SOURCE!$P$2-LEN(SOURCE!D2259) &gt;= 0, REPT(" ",SOURCE!$P$2-LEN(SOURCE!D2259)), "")&amp;
      SOURCE!E2259&amp;", "&amp; IF(SOURCE!$Q$2-LEN(SOURCE!E2259) &gt;=0, REPT(" ",SOURCE!$Q$2-LEN(SOURCE!E2259)), "")&amp;
      SOURCE!F2259&amp;", "&amp; IF(SOURCE!$R$2-LEN(SOURCE!F2259) &gt;= 0, REPT(" ",SOURCE!$R$2-LEN(SOURCE!F2259)+2), "")&amp;"("&amp;
      SUBSTITUTE(TEXT(SOURCE!G2259,"??0"),"  ","")&amp;" &lt;&lt; TAM_MAX_BITS) |"&amp; IF(SOURCE!$S$2-3 &gt;= 0, REPT(" ",SOURCE!$S$2-5+4+1-1-LEN(SUBSTITUTE(SUBSTITUTE(TEXT(SOURCE!H2259,"????0"),"  ","")," ",""))), "")&amp;
      SUBSTITUTE(SUBSTITUTE(TEXT(SOURCE!H2259,"????0"),"  ","")," ","")&amp;","&amp; IF(SOURCE!$T$2-3 &gt;= 0, REPT(" ",SOURCE!$T$2-3-5), "")&amp;
      SOURCE!I2259&amp;" | "&amp; IF(SOURCE!$U$2-LEN(SOURCE!I2259) &gt;= 0, REPT(" ",SOURCE!$U$2-LEN(SOURCE!I2259)), "")&amp;
      SOURCE!J2259&amp;      IF(SOURCE!$V$2-LEN(SOURCE!J2259) &gt;= 0, REPT(" ",SOURCE!$V$2-LEN(SOURCE!J2259)), "")&amp;
  " | "&amp; SOURCE!K2259&amp;      IF(SOURCE!$X$2-LEN(SOURCE!K2259) &gt;= 0, REPT(" ",SOURCE!$X$2-LEN(SOURCE!K2259)), "")&amp;
      "},"&amp;IF(SOURCE!L2259&lt;&gt;"",""&amp;SOURCE!L2259,"")
 )
)
)</f>
        <v>/* 2211 */  { fnPintg,                     NOPARAM,                     STD_SIGMA STD_y_BAR STD_DELTA "x",             STD_SIGMA STD_y_BAR STD_DELTA "x",             (0 &lt;&lt; TAM_MAX_BITS) |     0, CAT_NONE | SLS_UNCHANGED | US_UNCHANGED},//GRAPH</v>
      </c>
    </row>
    <row r="2260" spans="1:1">
      <c r="A2260" s="168" t="str">
        <f>IF(AND(OR(SOURCE!A2260="",ISBLANK(SOURCE!A2260)),SOURCE!B2260&gt;0),IF(ISBLANK(SOURCE!C2260),"",SOURCE!C2260),
IF(SOURCE!B2260&lt;0,VLOOKUP(SOURCE!B2260,lookups!A$1:B$25,2,0),
  IF(ISBLANK(SOURCE!B2260),
    "",
    "/* "&amp;TEXT(SOURCE!B2260,"???0")&amp;" *"&amp;
      SOURCE!C2260&amp;", "&amp; IF(SOURCE!$O$2-LEN(SOURCE!C2260) &gt;= 0, REPT(" ",SOURCE!$O$2-LEN(SOURCE!C2260)), "")&amp;
      SOURCE!D2260&amp;", "&amp; IF(SOURCE!$P$2-LEN(SOURCE!D2260) &gt;= 0, REPT(" ",SOURCE!$P$2-LEN(SOURCE!D2260)), "")&amp;
      SOURCE!E2260&amp;", "&amp; IF(SOURCE!$Q$2-LEN(SOURCE!E2260) &gt;=0, REPT(" ",SOURCE!$Q$2-LEN(SOURCE!E2260)), "")&amp;
      SOURCE!F2260&amp;", "&amp; IF(SOURCE!$R$2-LEN(SOURCE!F2260) &gt;= 0, REPT(" ",SOURCE!$R$2-LEN(SOURCE!F2260)+2), "")&amp;"("&amp;
      SUBSTITUTE(TEXT(SOURCE!G2260,"??0"),"  ","")&amp;" &lt;&lt; TAM_MAX_BITS) |"&amp; IF(SOURCE!$S$2-3 &gt;= 0, REPT(" ",SOURCE!$S$2-5+4+1-1-LEN(SUBSTITUTE(SUBSTITUTE(TEXT(SOURCE!H2260,"????0"),"  ","")," ",""))), "")&amp;
      SUBSTITUTE(SUBSTITUTE(TEXT(SOURCE!H2260,"????0"),"  ","")," ","")&amp;","&amp; IF(SOURCE!$T$2-3 &gt;= 0, REPT(" ",SOURCE!$T$2-3-5), "")&amp;
      SOURCE!I2260&amp;" | "&amp; IF(SOURCE!$U$2-LEN(SOURCE!I2260) &gt;= 0, REPT(" ",SOURCE!$U$2-LEN(SOURCE!I2260)), "")&amp;
      SOURCE!J2260&amp;      IF(SOURCE!$V$2-LEN(SOURCE!J2260) &gt;= 0, REPT(" ",SOURCE!$V$2-LEN(SOURCE!J2260)), "")&amp;
  " | "&amp; SOURCE!K2260&amp;      IF(SOURCE!$X$2-LEN(SOURCE!K2260) &gt;= 0, REPT(" ",SOURCE!$X$2-LEN(SOURCE!K2260)), "")&amp;
      "},"&amp;IF(SOURCE!L2260&lt;&gt;"",""&amp;SOURCE!L2260,"")
 )
)
)</f>
        <v>/* 2212 */  { fnPdiff,                     NOPARAM,                     STD_DELTA "y/" STD_DELTA "x",                  STD_DELTA "y/" STD_DELTA "x",                  (0 &lt;&lt; TAM_MAX_BITS) |     0, CAT_NONE | SLS_UNCHANGED | US_UNCHANGED},//GRAPH</v>
      </c>
    </row>
    <row r="2261" spans="1:1">
      <c r="A2261" s="168" t="str">
        <f>IF(AND(OR(SOURCE!A2261="",ISBLANK(SOURCE!A2261)),SOURCE!B2261&gt;0),IF(ISBLANK(SOURCE!C2261),"",SOURCE!C2261),
IF(SOURCE!B2261&lt;0,VLOOKUP(SOURCE!B2261,lookups!A$1:B$25,2,0),
  IF(ISBLANK(SOURCE!B2261),
    "",
    "/* "&amp;TEXT(SOURCE!B2261,"???0")&amp;" *"&amp;
      SOURCE!C2261&amp;", "&amp; IF(SOURCE!$O$2-LEN(SOURCE!C2261) &gt;= 0, REPT(" ",SOURCE!$O$2-LEN(SOURCE!C2261)), "")&amp;
      SOURCE!D2261&amp;", "&amp; IF(SOURCE!$P$2-LEN(SOURCE!D2261) &gt;= 0, REPT(" ",SOURCE!$P$2-LEN(SOURCE!D2261)), "")&amp;
      SOURCE!E2261&amp;", "&amp; IF(SOURCE!$Q$2-LEN(SOURCE!E2261) &gt;=0, REPT(" ",SOURCE!$Q$2-LEN(SOURCE!E2261)), "")&amp;
      SOURCE!F2261&amp;", "&amp; IF(SOURCE!$R$2-LEN(SOURCE!F2261) &gt;= 0, REPT(" ",SOURCE!$R$2-LEN(SOURCE!F2261)+2), "")&amp;"("&amp;
      SUBSTITUTE(TEXT(SOURCE!G2261,"??0"),"  ","")&amp;" &lt;&lt; TAM_MAX_BITS) |"&amp; IF(SOURCE!$S$2-3 &gt;= 0, REPT(" ",SOURCE!$S$2-5+4+1-1-LEN(SUBSTITUTE(SUBSTITUTE(TEXT(SOURCE!H2261,"????0"),"  ","")," ",""))), "")&amp;
      SUBSTITUTE(SUBSTITUTE(TEXT(SOURCE!H2261,"????0"),"  ","")," ","")&amp;","&amp; IF(SOURCE!$T$2-3 &gt;= 0, REPT(" ",SOURCE!$T$2-3-5), "")&amp;
      SOURCE!I2261&amp;" | "&amp; IF(SOURCE!$U$2-LEN(SOURCE!I2261) &gt;= 0, REPT(" ",SOURCE!$U$2-LEN(SOURCE!I2261)), "")&amp;
      SOURCE!J2261&amp;      IF(SOURCE!$V$2-LEN(SOURCE!J2261) &gt;= 0, REPT(" ",SOURCE!$V$2-LEN(SOURCE!J2261)), "")&amp;
  " | "&amp; SOURCE!K2261&amp;      IF(SOURCE!$X$2-LEN(SOURCE!K2261) &gt;= 0, REPT(" ",SOURCE!$X$2-LEN(SOURCE!K2261)), "")&amp;
      "},"&amp;IF(SOURCE!L2261&lt;&gt;"",""&amp;SOURCE!L2261,"")
 )
)
)</f>
        <v>/* 2213 */  { fnPrms,                      NOPARAM,                     "RMS",                                         "RMS",                                         (0 &lt;&lt; TAM_MAX_BITS) |     0, CAT_NONE | SLS_UNCHANGED | US_UNCHANGED},//GRAPH</v>
      </c>
    </row>
    <row r="2262" spans="1:1">
      <c r="A2262" s="168" t="str">
        <f>IF(AND(OR(SOURCE!A2262="",ISBLANK(SOURCE!A2262)),SOURCE!B2262&gt;0),IF(ISBLANK(SOURCE!C2262),"",SOURCE!C2262),
IF(SOURCE!B2262&lt;0,VLOOKUP(SOURCE!B2262,lookups!A$1:B$25,2,0),
  IF(ISBLANK(SOURCE!B2262),
    "",
    "/* "&amp;TEXT(SOURCE!B2262,"???0")&amp;" *"&amp;
      SOURCE!C2262&amp;", "&amp; IF(SOURCE!$O$2-LEN(SOURCE!C2262) &gt;= 0, REPT(" ",SOURCE!$O$2-LEN(SOURCE!C2262)), "")&amp;
      SOURCE!D2262&amp;", "&amp; IF(SOURCE!$P$2-LEN(SOURCE!D2262) &gt;= 0, REPT(" ",SOURCE!$P$2-LEN(SOURCE!D2262)), "")&amp;
      SOURCE!E2262&amp;", "&amp; IF(SOURCE!$Q$2-LEN(SOURCE!E2262) &gt;=0, REPT(" ",SOURCE!$Q$2-LEN(SOURCE!E2262)), "")&amp;
      SOURCE!F2262&amp;", "&amp; IF(SOURCE!$R$2-LEN(SOURCE!F2262) &gt;= 0, REPT(" ",SOURCE!$R$2-LEN(SOURCE!F2262)+2), "")&amp;"("&amp;
      SUBSTITUTE(TEXT(SOURCE!G2262,"??0"),"  ","")&amp;" &lt;&lt; TAM_MAX_BITS) |"&amp; IF(SOURCE!$S$2-3 &gt;= 0, REPT(" ",SOURCE!$S$2-5+4+1-1-LEN(SUBSTITUTE(SUBSTITUTE(TEXT(SOURCE!H2262,"????0"),"  ","")," ",""))), "")&amp;
      SUBSTITUTE(SUBSTITUTE(TEXT(SOURCE!H2262,"????0"),"  ","")," ","")&amp;","&amp; IF(SOURCE!$T$2-3 &gt;= 0, REPT(" ",SOURCE!$T$2-3-5), "")&amp;
      SOURCE!I2262&amp;" | "&amp; IF(SOURCE!$U$2-LEN(SOURCE!I2262) &gt;= 0, REPT(" ",SOURCE!$U$2-LEN(SOURCE!I2262)), "")&amp;
      SOURCE!J2262&amp;      IF(SOURCE!$V$2-LEN(SOURCE!J2262) &gt;= 0, REPT(" ",SOURCE!$V$2-LEN(SOURCE!J2262)), "")&amp;
  " | "&amp; SOURCE!K2262&amp;      IF(SOURCE!$X$2-LEN(SOURCE!K2262) &gt;= 0, REPT(" ",SOURCE!$X$2-LEN(SOURCE!K2262)), "")&amp;
      "},"&amp;IF(SOURCE!L2262&lt;&gt;"",""&amp;SOURCE!L2262,"")
 )
)
)</f>
        <v>/* 2214 */  { fnPshade,                    NOPARAM,                     STD_INTEGRAL "AREA",                           STD_INTEGRAL "AREA",                           (0 &lt;&lt; TAM_MAX_BITS) |     0, CAT_NONE | SLS_UNCHANGED | US_UNCHANGED},//GRAPH</v>
      </c>
    </row>
    <row r="2263" spans="1:1">
      <c r="A2263" s="168" t="str">
        <f>IF(AND(OR(SOURCE!A2263="",ISBLANK(SOURCE!A2263)),SOURCE!B2263&gt;0),IF(ISBLANK(SOURCE!C2263),"",SOURCE!C2263),
IF(SOURCE!B2263&lt;0,VLOOKUP(SOURCE!B2263,lookups!A$1:B$25,2,0),
  IF(ISBLANK(SOURCE!B2263),
    "",
    "/* "&amp;TEXT(SOURCE!B2263,"???0")&amp;" *"&amp;
      SOURCE!C2263&amp;", "&amp; IF(SOURCE!$O$2-LEN(SOURCE!C2263) &gt;= 0, REPT(" ",SOURCE!$O$2-LEN(SOURCE!C2263)), "")&amp;
      SOURCE!D2263&amp;", "&amp; IF(SOURCE!$P$2-LEN(SOURCE!D2263) &gt;= 0, REPT(" ",SOURCE!$P$2-LEN(SOURCE!D2263)), "")&amp;
      SOURCE!E2263&amp;", "&amp; IF(SOURCE!$Q$2-LEN(SOURCE!E2263) &gt;=0, REPT(" ",SOURCE!$Q$2-LEN(SOURCE!E2263)), "")&amp;
      SOURCE!F2263&amp;", "&amp; IF(SOURCE!$R$2-LEN(SOURCE!F2263) &gt;= 0, REPT(" ",SOURCE!$R$2-LEN(SOURCE!F2263)+2), "")&amp;"("&amp;
      SUBSTITUTE(TEXT(SOURCE!G2263,"??0"),"  ","")&amp;" &lt;&lt; TAM_MAX_BITS) |"&amp; IF(SOURCE!$S$2-3 &gt;= 0, REPT(" ",SOURCE!$S$2-5+4+1-1-LEN(SUBSTITUTE(SUBSTITUTE(TEXT(SOURCE!H2263,"????0"),"  ","")," ",""))), "")&amp;
      SUBSTITUTE(SUBSTITUTE(TEXT(SOURCE!H2263,"????0"),"  ","")," ","")&amp;","&amp; IF(SOURCE!$T$2-3 &gt;= 0, REPT(" ",SOURCE!$T$2-3-5), "")&amp;
      SOURCE!I2263&amp;" | "&amp; IF(SOURCE!$U$2-LEN(SOURCE!I2263) &gt;= 0, REPT(" ",SOURCE!$U$2-LEN(SOURCE!I2263)), "")&amp;
      SOURCE!J2263&amp;      IF(SOURCE!$V$2-LEN(SOURCE!J2263) &gt;= 0, REPT(" ",SOURCE!$V$2-LEN(SOURCE!J2263)), "")&amp;
  " | "&amp; SOURCE!K2263&amp;      IF(SOURCE!$X$2-LEN(SOURCE!K2263) &gt;= 0, REPT(" ",SOURCE!$X$2-LEN(SOURCE!K2263)), "")&amp;
      "},"&amp;IF(SOURCE!L2263&lt;&gt;"",""&amp;SOURCE!L2263,"")
 )
)
)</f>
        <v>/* 2215 */  { itemToBeCoded,               NOPARAM,                     "PLOTMNU",                                     "PLOTMNU",                                     (0 &lt;&lt; TAM_MAX_BITS) |     0, CAT_MENU | SLS_UNCHANGED | US_UNCHANGED},</v>
      </c>
    </row>
    <row r="2264" spans="1:1">
      <c r="A2264" s="168" t="str">
        <f>IF(AND(OR(SOURCE!A2264="",ISBLANK(SOURCE!A2264)),SOURCE!B2264&gt;0),IF(ISBLANK(SOURCE!C2264),"",SOURCE!C2264),
IF(SOURCE!B2264&lt;0,VLOOKUP(SOURCE!B2264,lookups!A$1:B$25,2,0),
  IF(ISBLANK(SOURCE!B2264),
    "",
    "/* "&amp;TEXT(SOURCE!B2264,"???0")&amp;" *"&amp;
      SOURCE!C2264&amp;", "&amp; IF(SOURCE!$O$2-LEN(SOURCE!C2264) &gt;= 0, REPT(" ",SOURCE!$O$2-LEN(SOURCE!C2264)), "")&amp;
      SOURCE!D2264&amp;", "&amp; IF(SOURCE!$P$2-LEN(SOURCE!D2264) &gt;= 0, REPT(" ",SOURCE!$P$2-LEN(SOURCE!D2264)), "")&amp;
      SOURCE!E2264&amp;", "&amp; IF(SOURCE!$Q$2-LEN(SOURCE!E2264) &gt;=0, REPT(" ",SOURCE!$Q$2-LEN(SOURCE!E2264)), "")&amp;
      SOURCE!F2264&amp;", "&amp; IF(SOURCE!$R$2-LEN(SOURCE!F2264) &gt;= 0, REPT(" ",SOURCE!$R$2-LEN(SOURCE!F2264)+2), "")&amp;"("&amp;
      SUBSTITUTE(TEXT(SOURCE!G2264,"??0"),"  ","")&amp;" &lt;&lt; TAM_MAX_BITS) |"&amp; IF(SOURCE!$S$2-3 &gt;= 0, REPT(" ",SOURCE!$S$2-5+4+1-1-LEN(SUBSTITUTE(SUBSTITUTE(TEXT(SOURCE!H2264,"????0"),"  ","")," ",""))), "")&amp;
      SUBSTITUTE(SUBSTITUTE(TEXT(SOURCE!H2264,"????0"),"  ","")," ","")&amp;","&amp; IF(SOURCE!$T$2-3 &gt;= 0, REPT(" ",SOURCE!$T$2-3-5), "")&amp;
      SOURCE!I2264&amp;" | "&amp; IF(SOURCE!$U$2-LEN(SOURCE!I2264) &gt;= 0, REPT(" ",SOURCE!$U$2-LEN(SOURCE!I2264)), "")&amp;
      SOURCE!J2264&amp;      IF(SOURCE!$V$2-LEN(SOURCE!J2264) &gt;= 0, REPT(" ",SOURCE!$V$2-LEN(SOURCE!J2264)), "")&amp;
  " | "&amp; SOURCE!K2264&amp;      IF(SOURCE!$X$2-LEN(SOURCE!K2264) &gt;= 0, REPT(" ",SOURCE!$X$2-LEN(SOURCE!K2264)), "")&amp;
      "},"&amp;IF(SOURCE!L2264&lt;&gt;"",""&amp;SOURCE!L2264,"")
 )
)
)</f>
        <v>/* 2216 */  { fnSetSetJM,                  JC_NL,                       "",                                            STD_num,                                       (0 &lt;&lt; TAM_MAX_BITS) |     0, CAT_NONE | SLS_UNCHANGED | US_UNCHANGED},</v>
      </c>
    </row>
    <row r="2265" spans="1:1">
      <c r="A2265" s="168" t="str">
        <f>IF(AND(OR(SOURCE!A2265="",ISBLANK(SOURCE!A2265)),SOURCE!B2265&gt;0),IF(ISBLANK(SOURCE!C2265),"",SOURCE!C2265),
IF(SOURCE!B2265&lt;0,VLOOKUP(SOURCE!B2265,lookups!A$1:B$25,2,0),
  IF(ISBLANK(SOURCE!B2265),
    "",
    "/* "&amp;TEXT(SOURCE!B2265,"???0")&amp;" *"&amp;
      SOURCE!C2265&amp;", "&amp; IF(SOURCE!$O$2-LEN(SOURCE!C2265) &gt;= 0, REPT(" ",SOURCE!$O$2-LEN(SOURCE!C2265)), "")&amp;
      SOURCE!D2265&amp;", "&amp; IF(SOURCE!$P$2-LEN(SOURCE!D2265) &gt;= 0, REPT(" ",SOURCE!$P$2-LEN(SOURCE!D2265)), "")&amp;
      SOURCE!E2265&amp;", "&amp; IF(SOURCE!$Q$2-LEN(SOURCE!E2265) &gt;=0, REPT(" ",SOURCE!$Q$2-LEN(SOURCE!E2265)), "")&amp;
      SOURCE!F2265&amp;", "&amp; IF(SOURCE!$R$2-LEN(SOURCE!F2265) &gt;= 0, REPT(" ",SOURCE!$R$2-LEN(SOURCE!F2265)+2), "")&amp;"("&amp;
      SUBSTITUTE(TEXT(SOURCE!G2265,"??0"),"  ","")&amp;" &lt;&lt; TAM_MAX_BITS) |"&amp; IF(SOURCE!$S$2-3 &gt;= 0, REPT(" ",SOURCE!$S$2-5+4+1-1-LEN(SUBSTITUTE(SUBSTITUTE(TEXT(SOURCE!H2265,"????0"),"  ","")," ",""))), "")&amp;
      SUBSTITUTE(SUBSTITUTE(TEXT(SOURCE!H2265,"????0"),"  ","")," ","")&amp;","&amp; IF(SOURCE!$T$2-3 &gt;= 0, REPT(" ",SOURCE!$T$2-3-5), "")&amp;
      SOURCE!I2265&amp;" | "&amp; IF(SOURCE!$U$2-LEN(SOURCE!I2265) &gt;= 0, REPT(" ",SOURCE!$U$2-LEN(SOURCE!I2265)), "")&amp;
      SOURCE!J2265&amp;      IF(SOURCE!$V$2-LEN(SOURCE!J2265) &gt;= 0, REPT(" ",SOURCE!$V$2-LEN(SOURCE!J2265)), "")&amp;
  " | "&amp; SOURCE!K2265&amp;      IF(SOURCE!$X$2-LEN(SOURCE!K2265) &gt;= 0, REPT(" ",SOURCE!$X$2-LEN(SOURCE!K2265)), "")&amp;
      "},"&amp;IF(SOURCE!L2265&lt;&gt;"",""&amp;SOURCE!L2265,"")
 )
)
)</f>
        <v>/* 2217 */  { itemToBeCoded,               NOPARAM,                     "NLock",                                       "NLock",                                       (0 &lt;&lt; TAM_MAX_BITS) |     0, CAT_NONE | SLS_UNCHANGED | US_UNCHANGED},</v>
      </c>
    </row>
    <row r="2266" spans="1:1">
      <c r="A2266" s="168" t="str">
        <f>IF(AND(OR(SOURCE!A2266="",ISBLANK(SOURCE!A2266)),SOURCE!B2266&gt;0),IF(ISBLANK(SOURCE!C2266),"",SOURCE!C2266),
IF(SOURCE!B2266&lt;0,VLOOKUP(SOURCE!B2266,lookups!A$1:B$25,2,0),
  IF(ISBLANK(SOURCE!B2266),
    "",
    "/* "&amp;TEXT(SOURCE!B2266,"???0")&amp;" *"&amp;
      SOURCE!C2266&amp;", "&amp; IF(SOURCE!$O$2-LEN(SOURCE!C2266) &gt;= 0, REPT(" ",SOURCE!$O$2-LEN(SOURCE!C2266)), "")&amp;
      SOURCE!D2266&amp;", "&amp; IF(SOURCE!$P$2-LEN(SOURCE!D2266) &gt;= 0, REPT(" ",SOURCE!$P$2-LEN(SOURCE!D2266)), "")&amp;
      SOURCE!E2266&amp;", "&amp; IF(SOURCE!$Q$2-LEN(SOURCE!E2266) &gt;=0, REPT(" ",SOURCE!$Q$2-LEN(SOURCE!E2266)), "")&amp;
      SOURCE!F2266&amp;", "&amp; IF(SOURCE!$R$2-LEN(SOURCE!F2266) &gt;= 0, REPT(" ",SOURCE!$R$2-LEN(SOURCE!F2266)+2), "")&amp;"("&amp;
      SUBSTITUTE(TEXT(SOURCE!G2266,"??0"),"  ","")&amp;" &lt;&lt; TAM_MAX_BITS) |"&amp; IF(SOURCE!$S$2-3 &gt;= 0, REPT(" ",SOURCE!$S$2-5+4+1-1-LEN(SUBSTITUTE(SUBSTITUTE(TEXT(SOURCE!H2266,"????0"),"  ","")," ",""))), "")&amp;
      SUBSTITUTE(SUBSTITUTE(TEXT(SOURCE!H2266,"????0"),"  ","")," ","")&amp;","&amp; IF(SOURCE!$T$2-3 &gt;= 0, REPT(" ",SOURCE!$T$2-3-5), "")&amp;
      SOURCE!I2266&amp;" | "&amp; IF(SOURCE!$U$2-LEN(SOURCE!I2266) &gt;= 0, REPT(" ",SOURCE!$U$2-LEN(SOURCE!I2266)), "")&amp;
      SOURCE!J2266&amp;      IF(SOURCE!$V$2-LEN(SOURCE!J2266) &gt;= 0, REPT(" ",SOURCE!$V$2-LEN(SOURCE!J2266)), "")&amp;
  " | "&amp; SOURCE!K2266&amp;      IF(SOURCE!$X$2-LEN(SOURCE!K2266) &gt;= 0, REPT(" ",SOURCE!$X$2-LEN(SOURCE!K2266)), "")&amp;
      "},"&amp;IF(SOURCE!L2266&lt;&gt;"",""&amp;SOURCE!L2266,"")
 )
)
)</f>
        <v>/* 2218 */  { itemToBeCoded,               NOPARAM,                     "Nulock",                                      "Nulock",                                      (0 &lt;&lt; TAM_MAX_BITS) |     0, CAT_NONE | SLS_UNCHANGED | US_UNCHANGED},</v>
      </c>
    </row>
    <row r="2267" spans="1:1">
      <c r="A2267" s="168" t="str">
        <f>IF(AND(OR(SOURCE!A2267="",ISBLANK(SOURCE!A2267)),SOURCE!B2267&gt;0),IF(ISBLANK(SOURCE!C2267),"",SOURCE!C2267),
IF(SOURCE!B2267&lt;0,VLOOKUP(SOURCE!B2267,lookups!A$1:B$25,2,0),
  IF(ISBLANK(SOURCE!B2267),
    "",
    "/* "&amp;TEXT(SOURCE!B2267,"???0")&amp;" *"&amp;
      SOURCE!C2267&amp;", "&amp; IF(SOURCE!$O$2-LEN(SOURCE!C2267) &gt;= 0, REPT(" ",SOURCE!$O$2-LEN(SOURCE!C2267)), "")&amp;
      SOURCE!D2267&amp;", "&amp; IF(SOURCE!$P$2-LEN(SOURCE!D2267) &gt;= 0, REPT(" ",SOURCE!$P$2-LEN(SOURCE!D2267)), "")&amp;
      SOURCE!E2267&amp;", "&amp; IF(SOURCE!$Q$2-LEN(SOURCE!E2267) &gt;=0, REPT(" ",SOURCE!$Q$2-LEN(SOURCE!E2267)), "")&amp;
      SOURCE!F2267&amp;", "&amp; IF(SOURCE!$R$2-LEN(SOURCE!F2267) &gt;= 0, REPT(" ",SOURCE!$R$2-LEN(SOURCE!F2267)+2), "")&amp;"("&amp;
      SUBSTITUTE(TEXT(SOURCE!G2267,"??0"),"  ","")&amp;" &lt;&lt; TAM_MAX_BITS) |"&amp; IF(SOURCE!$S$2-3 &gt;= 0, REPT(" ",SOURCE!$S$2-5+4+1-1-LEN(SUBSTITUTE(SUBSTITUTE(TEXT(SOURCE!H2267,"????0"),"  ","")," ",""))), "")&amp;
      SUBSTITUTE(SUBSTITUTE(TEXT(SOURCE!H2267,"????0"),"  ","")," ","")&amp;","&amp; IF(SOURCE!$T$2-3 &gt;= 0, REPT(" ",SOURCE!$T$2-3-5), "")&amp;
      SOURCE!I2267&amp;" | "&amp; IF(SOURCE!$U$2-LEN(SOURCE!I2267) &gt;= 0, REPT(" ",SOURCE!$U$2-LEN(SOURCE!I2267)), "")&amp;
      SOURCE!J2267&amp;      IF(SOURCE!$V$2-LEN(SOURCE!J2267) &gt;= 0, REPT(" ",SOURCE!$V$2-LEN(SOURCE!J2267)), "")&amp;
  " | "&amp; SOURCE!K2267&amp;      IF(SOURCE!$X$2-LEN(SOURCE!K2267) &gt;= 0, REPT(" ",SOURCE!$X$2-LEN(SOURCE!K2267)), "")&amp;
      "},"&amp;IF(SOURCE!L2267&lt;&gt;"",""&amp;SOURCE!L2267,"")
 )
)
)</f>
        <v>/* 2219 */  { addItemToBuffer,             ITM_EEXCHR,                  STD_SUB_E_OUTLINE,                             STD_SUB_E_OUTLINE,                             (0 &lt;&lt; TAM_MAX_BITS) |     0, CAT_NONE | SLS_UNCHANGED | US_UNCHANGED},</v>
      </c>
    </row>
    <row r="2268" spans="1:1">
      <c r="A2268" s="168" t="str">
        <f>IF(AND(OR(SOURCE!A2268="",ISBLANK(SOURCE!A2268)),SOURCE!B2268&gt;0),IF(ISBLANK(SOURCE!C2268),"",SOURCE!C2268),
IF(SOURCE!B2268&lt;0,VLOOKUP(SOURCE!B2268,lookups!A$1:B$25,2,0),
  IF(ISBLANK(SOURCE!B2268),
    "",
    "/* "&amp;TEXT(SOURCE!B2268,"???0")&amp;" *"&amp;
      SOURCE!C2268&amp;", "&amp; IF(SOURCE!$O$2-LEN(SOURCE!C2268) &gt;= 0, REPT(" ",SOURCE!$O$2-LEN(SOURCE!C2268)), "")&amp;
      SOURCE!D2268&amp;", "&amp; IF(SOURCE!$P$2-LEN(SOURCE!D2268) &gt;= 0, REPT(" ",SOURCE!$P$2-LEN(SOURCE!D2268)), "")&amp;
      SOURCE!E2268&amp;", "&amp; IF(SOURCE!$Q$2-LEN(SOURCE!E2268) &gt;=0, REPT(" ",SOURCE!$Q$2-LEN(SOURCE!E2268)), "")&amp;
      SOURCE!F2268&amp;", "&amp; IF(SOURCE!$R$2-LEN(SOURCE!F2268) &gt;= 0, REPT(" ",SOURCE!$R$2-LEN(SOURCE!F2268)+2), "")&amp;"("&amp;
      SUBSTITUTE(TEXT(SOURCE!G2268,"??0"),"  ","")&amp;" &lt;&lt; TAM_MAX_BITS) |"&amp; IF(SOURCE!$S$2-3 &gt;= 0, REPT(" ",SOURCE!$S$2-5+4+1-1-LEN(SUBSTITUTE(SUBSTITUTE(TEXT(SOURCE!H2268,"????0"),"  ","")," ",""))), "")&amp;
      SUBSTITUTE(SUBSTITUTE(TEXT(SOURCE!H2268,"????0"),"  ","")," ","")&amp;","&amp; IF(SOURCE!$T$2-3 &gt;= 0, REPT(" ",SOURCE!$T$2-3-5), "")&amp;
      SOURCE!I2268&amp;" | "&amp; IF(SOURCE!$U$2-LEN(SOURCE!I2268) &gt;= 0, REPT(" ",SOURCE!$U$2-LEN(SOURCE!I2268)), "")&amp;
      SOURCE!J2268&amp;      IF(SOURCE!$V$2-LEN(SOURCE!J2268) &gt;= 0, REPT(" ",SOURCE!$V$2-LEN(SOURCE!J2268)), "")&amp;
  " | "&amp; SOURCE!K2268&amp;      IF(SOURCE!$X$2-LEN(SOURCE!K2268) &gt;= 0, REPT(" ",SOURCE!$X$2-LEN(SOURCE!K2268)), "")&amp;
      "},"&amp;IF(SOURCE!L2268&lt;&gt;"",""&amp;SOURCE!L2268,"")
 )
)
)</f>
        <v>/* 2220 */  { fnClGrf,                     NOPARAM,                     "CLGRF",                                       "CLGRF",                                       (0 &lt;&lt; TAM_MAX_BITS) |     0, CAT_FNCT | SLS_UNCHANGED | US_ENABLED  },</v>
      </c>
    </row>
    <row r="2269" spans="1:1">
      <c r="A2269" s="168" t="str">
        <f>IF(AND(OR(SOURCE!A2269="",ISBLANK(SOURCE!A2269)),SOURCE!B2269&gt;0),IF(ISBLANK(SOURCE!C2269),"",SOURCE!C2269),
IF(SOURCE!B2269&lt;0,VLOOKUP(SOURCE!B2269,lookups!A$1:B$25,2,0),
  IF(ISBLANK(SOURCE!B2269),
    "",
    "/* "&amp;TEXT(SOURCE!B2269,"???0")&amp;" *"&amp;
      SOURCE!C2269&amp;", "&amp; IF(SOURCE!$O$2-LEN(SOURCE!C2269) &gt;= 0, REPT(" ",SOURCE!$O$2-LEN(SOURCE!C2269)), "")&amp;
      SOURCE!D2269&amp;", "&amp; IF(SOURCE!$P$2-LEN(SOURCE!D2269) &gt;= 0, REPT(" ",SOURCE!$P$2-LEN(SOURCE!D2269)), "")&amp;
      SOURCE!E2269&amp;", "&amp; IF(SOURCE!$Q$2-LEN(SOURCE!E2269) &gt;=0, REPT(" ",SOURCE!$Q$2-LEN(SOURCE!E2269)), "")&amp;
      SOURCE!F2269&amp;", "&amp; IF(SOURCE!$R$2-LEN(SOURCE!F2269) &gt;= 0, REPT(" ",SOURCE!$R$2-LEN(SOURCE!F2269)+2), "")&amp;"("&amp;
      SUBSTITUTE(TEXT(SOURCE!G2269,"??0"),"  ","")&amp;" &lt;&lt; TAM_MAX_BITS) |"&amp; IF(SOURCE!$S$2-3 &gt;= 0, REPT(" ",SOURCE!$S$2-5+4+1-1-LEN(SUBSTITUTE(SUBSTITUTE(TEXT(SOURCE!H2269,"????0"),"  ","")," ",""))), "")&amp;
      SUBSTITUTE(SUBSTITUTE(TEXT(SOURCE!H2269,"????0"),"  ","")," ","")&amp;","&amp; IF(SOURCE!$T$2-3 &gt;= 0, REPT(" ",SOURCE!$T$2-3-5), "")&amp;
      SOURCE!I2269&amp;" | "&amp; IF(SOURCE!$U$2-LEN(SOURCE!I2269) &gt;= 0, REPT(" ",SOURCE!$U$2-LEN(SOURCE!I2269)), "")&amp;
      SOURCE!J2269&amp;      IF(SOURCE!$V$2-LEN(SOURCE!J2269) &gt;= 0, REPT(" ",SOURCE!$V$2-LEN(SOURCE!J2269)), "")&amp;
  " | "&amp; SOURCE!K2269&amp;      IF(SOURCE!$X$2-LEN(SOURCE!K2269) &gt;= 0, REPT(" ",SOURCE!$X$2-LEN(SOURCE!K2269)), "")&amp;
      "},"&amp;IF(SOURCE!L2269&lt;&gt;"",""&amp;SOURCE!L2269,"")
 )
)
)</f>
        <v>/* 2221 */  { fnPzoom,                     1,                           "ZOOMx",                                       "ZOOMx",                                       (0 &lt;&lt; TAM_MAX_BITS) |     0, CAT_NONE | SLS_UNCHANGED | US_UNCHANGED},//GRAPH</v>
      </c>
    </row>
    <row r="2270" spans="1:1">
      <c r="A2270" s="168" t="str">
        <f>IF(AND(OR(SOURCE!A2270="",ISBLANK(SOURCE!A2270)),SOURCE!B2270&gt;0),IF(ISBLANK(SOURCE!C2270),"",SOURCE!C2270),
IF(SOURCE!B2270&lt;0,VLOOKUP(SOURCE!B2270,lookups!A$1:B$25,2,0),
  IF(ISBLANK(SOURCE!B2270),
    "",
    "/* "&amp;TEXT(SOURCE!B2270,"???0")&amp;" *"&amp;
      SOURCE!C2270&amp;", "&amp; IF(SOURCE!$O$2-LEN(SOURCE!C2270) &gt;= 0, REPT(" ",SOURCE!$O$2-LEN(SOURCE!C2270)), "")&amp;
      SOURCE!D2270&amp;", "&amp; IF(SOURCE!$P$2-LEN(SOURCE!D2270) &gt;= 0, REPT(" ",SOURCE!$P$2-LEN(SOURCE!D2270)), "")&amp;
      SOURCE!E2270&amp;", "&amp; IF(SOURCE!$Q$2-LEN(SOURCE!E2270) &gt;=0, REPT(" ",SOURCE!$Q$2-LEN(SOURCE!E2270)), "")&amp;
      SOURCE!F2270&amp;", "&amp; IF(SOURCE!$R$2-LEN(SOURCE!F2270) &gt;= 0, REPT(" ",SOURCE!$R$2-LEN(SOURCE!F2270)+2), "")&amp;"("&amp;
      SUBSTITUTE(TEXT(SOURCE!G2270,"??0"),"  ","")&amp;" &lt;&lt; TAM_MAX_BITS) |"&amp; IF(SOURCE!$S$2-3 &gt;= 0, REPT(" ",SOURCE!$S$2-5+4+1-1-LEN(SUBSTITUTE(SUBSTITUTE(TEXT(SOURCE!H2270,"????0"),"  ","")," ",""))), "")&amp;
      SUBSTITUTE(SUBSTITUTE(TEXT(SOURCE!H2270,"????0"),"  ","")," ","")&amp;","&amp; IF(SOURCE!$T$2-3 &gt;= 0, REPT(" ",SOURCE!$T$2-3-5), "")&amp;
      SOURCE!I2270&amp;" | "&amp; IF(SOURCE!$U$2-LEN(SOURCE!I2270) &gt;= 0, REPT(" ",SOURCE!$U$2-LEN(SOURCE!I2270)), "")&amp;
      SOURCE!J2270&amp;      IF(SOURCE!$V$2-LEN(SOURCE!J2270) &gt;= 0, REPT(" ",SOURCE!$V$2-LEN(SOURCE!J2270)), "")&amp;
  " | "&amp; SOURCE!K2270&amp;      IF(SOURCE!$X$2-LEN(SOURCE!K2270) &gt;= 0, REPT(" ",SOURCE!$X$2-LEN(SOURCE!K2270)), "")&amp;
      "},"&amp;IF(SOURCE!L2270&lt;&gt;"",""&amp;SOURCE!L2270,"")
 )
)
)</f>
        <v>/* 2222 */  { fnPzoom,                     2,                           "ZOOMy",                                       "ZOOMy",                                       (0 &lt;&lt; TAM_MAX_BITS) |     0, CAT_NONE | SLS_UNCHANGED | US_UNCHANGED},//GRAPH</v>
      </c>
    </row>
    <row r="2271" spans="1:1">
      <c r="A2271" s="168" t="str">
        <f>IF(AND(OR(SOURCE!A2271="",ISBLANK(SOURCE!A2271)),SOURCE!B2271&gt;0),IF(ISBLANK(SOURCE!C2271),"",SOURCE!C2271),
IF(SOURCE!B2271&lt;0,VLOOKUP(SOURCE!B2271,lookups!A$1:B$25,2,0),
  IF(ISBLANK(SOURCE!B2271),
    "",
    "/* "&amp;TEXT(SOURCE!B2271,"???0")&amp;" *"&amp;
      SOURCE!C2271&amp;", "&amp; IF(SOURCE!$O$2-LEN(SOURCE!C2271) &gt;= 0, REPT(" ",SOURCE!$O$2-LEN(SOURCE!C2271)), "")&amp;
      SOURCE!D2271&amp;", "&amp; IF(SOURCE!$P$2-LEN(SOURCE!D2271) &gt;= 0, REPT(" ",SOURCE!$P$2-LEN(SOURCE!D2271)), "")&amp;
      SOURCE!E2271&amp;", "&amp; IF(SOURCE!$Q$2-LEN(SOURCE!E2271) &gt;=0, REPT(" ",SOURCE!$Q$2-LEN(SOURCE!E2271)), "")&amp;
      SOURCE!F2271&amp;", "&amp; IF(SOURCE!$R$2-LEN(SOURCE!F2271) &gt;= 0, REPT(" ",SOURCE!$R$2-LEN(SOURCE!F2271)+2), "")&amp;"("&amp;
      SUBSTITUTE(TEXT(SOURCE!G2271,"??0"),"  ","")&amp;" &lt;&lt; TAM_MAX_BITS) |"&amp; IF(SOURCE!$S$2-3 &gt;= 0, REPT(" ",SOURCE!$S$2-5+4+1-1-LEN(SUBSTITUTE(SUBSTITUTE(TEXT(SOURCE!H2271,"????0"),"  ","")," ",""))), "")&amp;
      SUBSTITUTE(SUBSTITUTE(TEXT(SOURCE!H2271,"????0"),"  ","")," ","")&amp;","&amp; IF(SOURCE!$T$2-3 &gt;= 0, REPT(" ",SOURCE!$T$2-3-5), "")&amp;
      SOURCE!I2271&amp;" | "&amp; IF(SOURCE!$U$2-LEN(SOURCE!I2271) &gt;= 0, REPT(" ",SOURCE!$U$2-LEN(SOURCE!I2271)), "")&amp;
      SOURCE!J2271&amp;      IF(SOURCE!$V$2-LEN(SOURCE!J2271) &gt;= 0, REPT(" ",SOURCE!$V$2-LEN(SOURCE!J2271)), "")&amp;
  " | "&amp; SOURCE!K2271&amp;      IF(SOURCE!$X$2-LEN(SOURCE!K2271) &gt;= 0, REPT(" ",SOURCE!$X$2-LEN(SOURCE!K2271)), "")&amp;
      "},"&amp;IF(SOURCE!L2271&lt;&gt;"",""&amp;SOURCE!L2271,"")
 )
)
)</f>
        <v>/* 2223 */  { fnGraph,                     20,                          "X.SOLV",                                      "X.SOLV",                                      (0 &lt;&lt; TAM_MAX_BITS) |     0, CAT_FNCT | SLS_UNCHANGED | US_UNCHANGED},</v>
      </c>
    </row>
    <row r="2272" spans="1:1">
      <c r="A2272" s="168" t="str">
        <f>IF(AND(OR(SOURCE!A2272="",ISBLANK(SOURCE!A2272)),SOURCE!B2272&gt;0),IF(ISBLANK(SOURCE!C2272),"",SOURCE!C2272),
IF(SOURCE!B2272&lt;0,VLOOKUP(SOURCE!B2272,lookups!A$1:B$25,2,0),
  IF(ISBLANK(SOURCE!B2272),
    "",
    "/* "&amp;TEXT(SOURCE!B2272,"???0")&amp;" *"&amp;
      SOURCE!C2272&amp;", "&amp; IF(SOURCE!$O$2-LEN(SOURCE!C2272) &gt;= 0, REPT(" ",SOURCE!$O$2-LEN(SOURCE!C2272)), "")&amp;
      SOURCE!D2272&amp;", "&amp; IF(SOURCE!$P$2-LEN(SOURCE!D2272) &gt;= 0, REPT(" ",SOURCE!$P$2-LEN(SOURCE!D2272)), "")&amp;
      SOURCE!E2272&amp;", "&amp; IF(SOURCE!$Q$2-LEN(SOURCE!E2272) &gt;=0, REPT(" ",SOURCE!$Q$2-LEN(SOURCE!E2272)), "")&amp;
      SOURCE!F2272&amp;", "&amp; IF(SOURCE!$R$2-LEN(SOURCE!F2272) &gt;= 0, REPT(" ",SOURCE!$R$2-LEN(SOURCE!F2272)+2), "")&amp;"("&amp;
      SUBSTITUTE(TEXT(SOURCE!G2272,"??0"),"  ","")&amp;" &lt;&lt; TAM_MAX_BITS) |"&amp; IF(SOURCE!$S$2-3 &gt;= 0, REPT(" ",SOURCE!$S$2-5+4+1-1-LEN(SUBSTITUTE(SUBSTITUTE(TEXT(SOURCE!H2272,"????0"),"  ","")," ",""))), "")&amp;
      SUBSTITUTE(SUBSTITUTE(TEXT(SOURCE!H2272,"????0"),"  ","")," ","")&amp;","&amp; IF(SOURCE!$T$2-3 &gt;= 0, REPT(" ",SOURCE!$T$2-3-5), "")&amp;
      SOURCE!I2272&amp;" | "&amp; IF(SOURCE!$U$2-LEN(SOURCE!I2272) &gt;= 0, REPT(" ",SOURCE!$U$2-LEN(SOURCE!I2272)), "")&amp;
      SOURCE!J2272&amp;      IF(SOURCE!$V$2-LEN(SOURCE!J2272) &gt;= 0, REPT(" ",SOURCE!$V$2-LEN(SOURCE!J2272)), "")&amp;
  " | "&amp; SOURCE!K2272&amp;      IF(SOURCE!$X$2-LEN(SOURCE!K2272) &gt;= 0, REPT(" ",SOURCE!$X$2-LEN(SOURCE!K2272)), "")&amp;
      "},"&amp;IF(SOURCE!L2272&lt;&gt;"",""&amp;SOURCE!L2272,"")
 )
)
)</f>
        <v>/* 2224 */  { fnGraph,                     21,                          "X.PLOT",                                      "X.PLOT",                                      (0 &lt;&lt; TAM_MAX_BITS) |     0, CAT_FNCT | SLS_UNCHANGED | US_UNCHANGED},</v>
      </c>
    </row>
    <row r="2273" spans="1:1">
      <c r="A2273" s="168" t="str">
        <f>IF(AND(OR(SOURCE!A2273="",ISBLANK(SOURCE!A2273)),SOURCE!B2273&gt;0),IF(ISBLANK(SOURCE!C2273),"",SOURCE!C2273),
IF(SOURCE!B2273&lt;0,VLOOKUP(SOURCE!B2273,lookups!A$1:B$25,2,0),
  IF(ISBLANK(SOURCE!B2273),
    "",
    "/* "&amp;TEXT(SOURCE!B2273,"???0")&amp;" *"&amp;
      SOURCE!C2273&amp;", "&amp; IF(SOURCE!$O$2-LEN(SOURCE!C2273) &gt;= 0, REPT(" ",SOURCE!$O$2-LEN(SOURCE!C2273)), "")&amp;
      SOURCE!D2273&amp;", "&amp; IF(SOURCE!$P$2-LEN(SOURCE!D2273) &gt;= 0, REPT(" ",SOURCE!$P$2-LEN(SOURCE!D2273)), "")&amp;
      SOURCE!E2273&amp;", "&amp; IF(SOURCE!$Q$2-LEN(SOURCE!E2273) &gt;=0, REPT(" ",SOURCE!$Q$2-LEN(SOURCE!E2273)), "")&amp;
      SOURCE!F2273&amp;", "&amp; IF(SOURCE!$R$2-LEN(SOURCE!F2273) &gt;= 0, REPT(" ",SOURCE!$R$2-LEN(SOURCE!F2273)+2), "")&amp;"("&amp;
      SUBSTITUTE(TEXT(SOURCE!G2273,"??0"),"  ","")&amp;" &lt;&lt; TAM_MAX_BITS) |"&amp; IF(SOURCE!$S$2-3 &gt;= 0, REPT(" ",SOURCE!$S$2-5+4+1-1-LEN(SUBSTITUTE(SUBSTITUTE(TEXT(SOURCE!H2273,"????0"),"  ","")," ",""))), "")&amp;
      SUBSTITUTE(SUBSTITUTE(TEXT(SOURCE!H2273,"????0"),"  ","")," ","")&amp;","&amp; IF(SOURCE!$T$2-3 &gt;= 0, REPT(" ",SOURCE!$T$2-3-5), "")&amp;
      SOURCE!I2273&amp;" | "&amp; IF(SOURCE!$U$2-LEN(SOURCE!I2273) &gt;= 0, REPT(" ",SOURCE!$U$2-LEN(SOURCE!I2273)), "")&amp;
      SOURCE!J2273&amp;      IF(SOURCE!$V$2-LEN(SOURCE!J2273) &gt;= 0, REPT(" ",SOURCE!$V$2-LEN(SOURCE!J2273)), "")&amp;
  " | "&amp; SOURCE!K2273&amp;      IF(SOURCE!$X$2-LEN(SOURCE!K2273) &gt;= 0, REPT(" ",SOURCE!$X$2-LEN(SOURCE!K2273)), "")&amp;
      "},"&amp;IF(SOURCE!L2273&lt;&gt;"",""&amp;SOURCE!L2273,"")
 )
)
)</f>
        <v>/* 2225 */  { fnGraph,                     22,                          "X.DEMO",                                      "X.DEMO",                                      (0 &lt;&lt; TAM_MAX_BITS) |     0, CAT_FNCT | SLS_UNCHANGED | US_UNCHANGED},</v>
      </c>
    </row>
    <row r="2274" spans="1:1">
      <c r="A2274" s="168" t="str">
        <f>IF(AND(OR(SOURCE!A2274="",ISBLANK(SOURCE!A2274)),SOURCE!B2274&gt;0),IF(ISBLANK(SOURCE!C2274),"",SOURCE!C2274),
IF(SOURCE!B2274&lt;0,VLOOKUP(SOURCE!B2274,lookups!A$1:B$25,2,0),
  IF(ISBLANK(SOURCE!B2274),
    "",
    "/* "&amp;TEXT(SOURCE!B2274,"???0")&amp;" *"&amp;
      SOURCE!C2274&amp;", "&amp; IF(SOURCE!$O$2-LEN(SOURCE!C2274) &gt;= 0, REPT(" ",SOURCE!$O$2-LEN(SOURCE!C2274)), "")&amp;
      SOURCE!D2274&amp;", "&amp; IF(SOURCE!$P$2-LEN(SOURCE!D2274) &gt;= 0, REPT(" ",SOURCE!$P$2-LEN(SOURCE!D2274)), "")&amp;
      SOURCE!E2274&amp;", "&amp; IF(SOURCE!$Q$2-LEN(SOURCE!E2274) &gt;=0, REPT(" ",SOURCE!$Q$2-LEN(SOURCE!E2274)), "")&amp;
      SOURCE!F2274&amp;", "&amp; IF(SOURCE!$R$2-LEN(SOURCE!F2274) &gt;= 0, REPT(" ",SOURCE!$R$2-LEN(SOURCE!F2274)+2), "")&amp;"("&amp;
      SUBSTITUTE(TEXT(SOURCE!G2274,"??0"),"  ","")&amp;" &lt;&lt; TAM_MAX_BITS) |"&amp; IF(SOURCE!$S$2-3 &gt;= 0, REPT(" ",SOURCE!$S$2-5+4+1-1-LEN(SUBSTITUTE(SUBSTITUTE(TEXT(SOURCE!H2274,"????0"),"  ","")," ",""))), "")&amp;
      SUBSTITUTE(SUBSTITUTE(TEXT(SOURCE!H2274,"????0"),"  ","")," ","")&amp;","&amp; IF(SOURCE!$T$2-3 &gt;= 0, REPT(" ",SOURCE!$T$2-3-5), "")&amp;
      SOURCE!I2274&amp;" | "&amp; IF(SOURCE!$U$2-LEN(SOURCE!I2274) &gt;= 0, REPT(" ",SOURCE!$U$2-LEN(SOURCE!I2274)), "")&amp;
      SOURCE!J2274&amp;      IF(SOURCE!$V$2-LEN(SOURCE!J2274) &gt;= 0, REPT(" ",SOURCE!$V$2-LEN(SOURCE!J2274)), "")&amp;
  " | "&amp; SOURCE!K2274&amp;      IF(SOURCE!$X$2-LEN(SOURCE!K2274) &gt;= 0, REPT(" ",SOURCE!$X$2-LEN(SOURCE!K2274)), "")&amp;
      "},"&amp;IF(SOURCE!L2274&lt;&gt;"",""&amp;SOURCE!L2274,"")
 )
)
)</f>
        <v>/* 2226 */  { fnP_All_Regs,                1,                           "PRN",                                         "PRN",                                         (0 &lt;&lt; TAM_MAX_BITS) |     0, CAT_FNCT | SLS_UNCHANGED | US_UNCHANGED},</v>
      </c>
    </row>
    <row r="2275" spans="1:1">
      <c r="A2275" s="168" t="str">
        <f>IF(AND(OR(SOURCE!A2275="",ISBLANK(SOURCE!A2275)),SOURCE!B2275&gt;0),IF(ISBLANK(SOURCE!C2275),"",SOURCE!C2275),
IF(SOURCE!B2275&lt;0,VLOOKUP(SOURCE!B2275,lookups!A$1:B$25,2,0),
  IF(ISBLANK(SOURCE!B2275),
    "",
    "/* "&amp;TEXT(SOURCE!B2275,"???0")&amp;" *"&amp;
      SOURCE!C2275&amp;", "&amp; IF(SOURCE!$O$2-LEN(SOURCE!C2275) &gt;= 0, REPT(" ",SOURCE!$O$2-LEN(SOURCE!C2275)), "")&amp;
      SOURCE!D2275&amp;", "&amp; IF(SOURCE!$P$2-LEN(SOURCE!D2275) &gt;= 0, REPT(" ",SOURCE!$P$2-LEN(SOURCE!D2275)), "")&amp;
      SOURCE!E2275&amp;", "&amp; IF(SOURCE!$Q$2-LEN(SOURCE!E2275) &gt;=0, REPT(" ",SOURCE!$Q$2-LEN(SOURCE!E2275)), "")&amp;
      SOURCE!F2275&amp;", "&amp; IF(SOURCE!$R$2-LEN(SOURCE!F2275) &gt;= 0, REPT(" ",SOURCE!$R$2-LEN(SOURCE!F2275)+2), "")&amp;"("&amp;
      SUBSTITUTE(TEXT(SOURCE!G2275,"??0"),"  ","")&amp;" &lt;&lt; TAM_MAX_BITS) |"&amp; IF(SOURCE!$S$2-3 &gt;= 0, REPT(" ",SOURCE!$S$2-5+4+1-1-LEN(SUBSTITUTE(SUBSTITUTE(TEXT(SOURCE!H2275,"????0"),"  ","")," ",""))), "")&amp;
      SUBSTITUTE(SUBSTITUTE(TEXT(SOURCE!H2275,"????0"),"  ","")," ","")&amp;","&amp; IF(SOURCE!$T$2-3 &gt;= 0, REPT(" ",SOURCE!$T$2-3-5), "")&amp;
      SOURCE!I2275&amp;" | "&amp; IF(SOURCE!$U$2-LEN(SOURCE!I2275) &gt;= 0, REPT(" ",SOURCE!$U$2-LEN(SOURCE!I2275)), "")&amp;
      SOURCE!J2275&amp;      IF(SOURCE!$V$2-LEN(SOURCE!J2275) &gt;= 0, REPT(" ",SOURCE!$V$2-LEN(SOURCE!J2275)), "")&amp;
  " | "&amp; SOURCE!K2275&amp;      IF(SOURCE!$X$2-LEN(SOURCE!K2275) &gt;= 0, REPT(" ",SOURCE!$X$2-LEN(SOURCE!K2275)), "")&amp;
      "},"&amp;IF(SOURCE!L2275&lt;&gt;"",""&amp;SOURCE!L2275,"")
 )
)
)</f>
        <v>/* 2227 */  { fnPlot,                      NOPARAM,                     "PLOT_J",                                      "PLOT_J",                                      (0 &lt;&lt; TAM_MAX_BITS) |     0, CAT_FNCT | SLS_ENABLED   | US_ENABLED  },</v>
      </c>
    </row>
    <row r="2276" spans="1:1">
      <c r="A2276" s="168" t="str">
        <f>IF(AND(OR(SOURCE!A2276="",ISBLANK(SOURCE!A2276)),SOURCE!B2276&gt;0),IF(ISBLANK(SOURCE!C2276),"",SOURCE!C2276),
IF(SOURCE!B2276&lt;0,VLOOKUP(SOURCE!B2276,lookups!A$1:B$25,2,0),
  IF(ISBLANK(SOURCE!B2276),
    "",
    "/* "&amp;TEXT(SOURCE!B2276,"???0")&amp;" *"&amp;
      SOURCE!C2276&amp;", "&amp; IF(SOURCE!$O$2-LEN(SOURCE!C2276) &gt;= 0, REPT(" ",SOURCE!$O$2-LEN(SOURCE!C2276)), "")&amp;
      SOURCE!D2276&amp;", "&amp; IF(SOURCE!$P$2-LEN(SOURCE!D2276) &gt;= 0, REPT(" ",SOURCE!$P$2-LEN(SOURCE!D2276)), "")&amp;
      SOURCE!E2276&amp;", "&amp; IF(SOURCE!$Q$2-LEN(SOURCE!E2276) &gt;=0, REPT(" ",SOURCE!$Q$2-LEN(SOURCE!E2276)), "")&amp;
      SOURCE!F2276&amp;", "&amp; IF(SOURCE!$R$2-LEN(SOURCE!F2276) &gt;= 0, REPT(" ",SOURCE!$R$2-LEN(SOURCE!F2276)+2), "")&amp;"("&amp;
      SUBSTITUTE(TEXT(SOURCE!G2276,"??0"),"  ","")&amp;" &lt;&lt; TAM_MAX_BITS) |"&amp; IF(SOURCE!$S$2-3 &gt;= 0, REPT(" ",SOURCE!$S$2-5+4+1-1-LEN(SUBSTITUTE(SUBSTITUTE(TEXT(SOURCE!H2276,"????0"),"  ","")," ",""))), "")&amp;
      SUBSTITUTE(SUBSTITUTE(TEXT(SOURCE!H2276,"????0"),"  ","")," ","")&amp;","&amp; IF(SOURCE!$T$2-3 &gt;= 0, REPT(" ",SOURCE!$T$2-3-5), "")&amp;
      SOURCE!I2276&amp;" | "&amp; IF(SOURCE!$U$2-LEN(SOURCE!I2276) &gt;= 0, REPT(" ",SOURCE!$U$2-LEN(SOURCE!I2276)), "")&amp;
      SOURCE!J2276&amp;      IF(SOURCE!$V$2-LEN(SOURCE!J2276) &gt;= 0, REPT(" ",SOURCE!$V$2-LEN(SOURCE!J2276)), "")&amp;
  " | "&amp; SOURCE!K2276&amp;      IF(SOURCE!$X$2-LEN(SOURCE!K2276) &gt;= 0, REPT(" ",SOURCE!$X$2-LEN(SOURCE!K2276)), "")&amp;
      "},"&amp;IF(SOURCE!L2276&lt;&gt;"",""&amp;SOURCE!L2276,"")
 )
)
)</f>
        <v/>
      </c>
    </row>
    <row r="2277" spans="1:1">
      <c r="A2277" s="168" t="str">
        <f>IF(AND(OR(SOURCE!A2277="",ISBLANK(SOURCE!A2277)),SOURCE!B2277&gt;0),IF(ISBLANK(SOURCE!C2277),"",SOURCE!C2277),
IF(SOURCE!B2277&lt;0,VLOOKUP(SOURCE!B2277,lookups!A$1:B$25,2,0),
  IF(ISBLANK(SOURCE!B2277),
    "",
    "/* "&amp;TEXT(SOURCE!B2277,"???0")&amp;" *"&amp;
      SOURCE!C2277&amp;", "&amp; IF(SOURCE!$O$2-LEN(SOURCE!C2277) &gt;= 0, REPT(" ",SOURCE!$O$2-LEN(SOURCE!C2277)), "")&amp;
      SOURCE!D2277&amp;", "&amp; IF(SOURCE!$P$2-LEN(SOURCE!D2277) &gt;= 0, REPT(" ",SOURCE!$P$2-LEN(SOURCE!D2277)), "")&amp;
      SOURCE!E2277&amp;", "&amp; IF(SOURCE!$Q$2-LEN(SOURCE!E2277) &gt;=0, REPT(" ",SOURCE!$Q$2-LEN(SOURCE!E2277)), "")&amp;
      SOURCE!F2277&amp;", "&amp; IF(SOURCE!$R$2-LEN(SOURCE!F2277) &gt;= 0, REPT(" ",SOURCE!$R$2-LEN(SOURCE!F2277)+2), "")&amp;"("&amp;
      SUBSTITUTE(TEXT(SOURCE!G2277,"??0"),"  ","")&amp;" &lt;&lt; TAM_MAX_BITS) |"&amp; IF(SOURCE!$S$2-3 &gt;= 0, REPT(" ",SOURCE!$S$2-5+4+1-1-LEN(SUBSTITUTE(SUBSTITUTE(TEXT(SOURCE!H2277,"????0"),"  ","")," ",""))), "")&amp;
      SUBSTITUTE(SUBSTITUTE(TEXT(SOURCE!H2277,"????0"),"  ","")," ","")&amp;","&amp; IF(SOURCE!$T$2-3 &gt;= 0, REPT(" ",SOURCE!$T$2-3-5), "")&amp;
      SOURCE!I2277&amp;" | "&amp; IF(SOURCE!$U$2-LEN(SOURCE!I2277) &gt;= 0, REPT(" ",SOURCE!$U$2-LEN(SOURCE!I2277)), "")&amp;
      SOURCE!J2277&amp;      IF(SOURCE!$V$2-LEN(SOURCE!J2277) &gt;= 0, REPT(" ",SOURCE!$V$2-LEN(SOURCE!J2277)), "")&amp;
  " | "&amp; SOURCE!K2277&amp;      IF(SOURCE!$X$2-LEN(SOURCE!K2277) &gt;= 0, REPT(" ",SOURCE!$X$2-LEN(SOURCE!K2277)), "")&amp;
      "},"&amp;IF(SOURCE!L2277&lt;&gt;"",""&amp;SOURCE!L2277,"")
 )
)
)</f>
        <v/>
      </c>
    </row>
    <row r="2278" spans="1:1">
      <c r="A2278" s="168" t="str">
        <f>IF(AND(OR(SOURCE!A2278="",ISBLANK(SOURCE!A2278)),SOURCE!B2278&gt;0),IF(ISBLANK(SOURCE!C2278),"",SOURCE!C2278),
IF(SOURCE!B2278&lt;0,VLOOKUP(SOURCE!B2278,lookups!A$1:B$25,2,0),
  IF(ISBLANK(SOURCE!B2278),
    "",
    "/* "&amp;TEXT(SOURCE!B2278,"???0")&amp;" *"&amp;
      SOURCE!C2278&amp;", "&amp; IF(SOURCE!$O$2-LEN(SOURCE!C2278) &gt;= 0, REPT(" ",SOURCE!$O$2-LEN(SOURCE!C2278)), "")&amp;
      SOURCE!D2278&amp;", "&amp; IF(SOURCE!$P$2-LEN(SOURCE!D2278) &gt;= 0, REPT(" ",SOURCE!$P$2-LEN(SOURCE!D2278)), "")&amp;
      SOURCE!E2278&amp;", "&amp; IF(SOURCE!$Q$2-LEN(SOURCE!E2278) &gt;=0, REPT(" ",SOURCE!$Q$2-LEN(SOURCE!E2278)), "")&amp;
      SOURCE!F2278&amp;", "&amp; IF(SOURCE!$R$2-LEN(SOURCE!F2278) &gt;= 0, REPT(" ",SOURCE!$R$2-LEN(SOURCE!F2278)+2), "")&amp;"("&amp;
      SUBSTITUTE(TEXT(SOURCE!G2278,"??0"),"  ","")&amp;" &lt;&lt; TAM_MAX_BITS) |"&amp; IF(SOURCE!$S$2-3 &gt;= 0, REPT(" ",SOURCE!$S$2-5+4+1-1-LEN(SUBSTITUTE(SUBSTITUTE(TEXT(SOURCE!H2278,"????0"),"  ","")," ",""))), "")&amp;
      SUBSTITUTE(SUBSTITUTE(TEXT(SOURCE!H2278,"????0"),"  ","")," ","")&amp;","&amp; IF(SOURCE!$T$2-3 &gt;= 0, REPT(" ",SOURCE!$T$2-3-5), "")&amp;
      SOURCE!I2278&amp;" | "&amp; IF(SOURCE!$U$2-LEN(SOURCE!I2278) &gt;= 0, REPT(" ",SOURCE!$U$2-LEN(SOURCE!I2278)), "")&amp;
      SOURCE!J2278&amp;      IF(SOURCE!$V$2-LEN(SOURCE!J2278) &gt;= 0, REPT(" ",SOURCE!$V$2-LEN(SOURCE!J2278)), "")&amp;
  " | "&amp; SOURCE!K2278&amp;      IF(SOURCE!$X$2-LEN(SOURCE!K2278) &gt;= 0, REPT(" ",SOURCE!$X$2-LEN(SOURCE!K2278)), "")&amp;
      "},"&amp;IF(SOURCE!L2278&lt;&gt;"",""&amp;SOURCE!L2278,"")
 )
)
)</f>
        <v/>
      </c>
    </row>
    <row r="2279" spans="1:1">
      <c r="A2279" s="168" t="str">
        <f>IF(AND(OR(SOURCE!A2279="",ISBLANK(SOURCE!A2279)),SOURCE!B2279&gt;0),IF(ISBLANK(SOURCE!C2279),"",SOURCE!C2279),
IF(SOURCE!B2279&lt;0,VLOOKUP(SOURCE!B2279,lookups!A$1:B$25,2,0),
  IF(ISBLANK(SOURCE!B2279),
    "",
    "/* "&amp;TEXT(SOURCE!B2279,"???0")&amp;" *"&amp;
      SOURCE!C2279&amp;", "&amp; IF(SOURCE!$O$2-LEN(SOURCE!C2279) &gt;= 0, REPT(" ",SOURCE!$O$2-LEN(SOURCE!C2279)), "")&amp;
      SOURCE!D2279&amp;", "&amp; IF(SOURCE!$P$2-LEN(SOURCE!D2279) &gt;= 0, REPT(" ",SOURCE!$P$2-LEN(SOURCE!D2279)), "")&amp;
      SOURCE!E2279&amp;", "&amp; IF(SOURCE!$Q$2-LEN(SOURCE!E2279) &gt;=0, REPT(" ",SOURCE!$Q$2-LEN(SOURCE!E2279)), "")&amp;
      SOURCE!F2279&amp;", "&amp; IF(SOURCE!$R$2-LEN(SOURCE!F2279) &gt;= 0, REPT(" ",SOURCE!$R$2-LEN(SOURCE!F2279)+2), "")&amp;"("&amp;
      SUBSTITUTE(TEXT(SOURCE!G2279,"??0"),"  ","")&amp;" &lt;&lt; TAM_MAX_BITS) |"&amp; IF(SOURCE!$S$2-3 &gt;= 0, REPT(" ",SOURCE!$S$2-5+4+1-1-LEN(SUBSTITUTE(SUBSTITUTE(TEXT(SOURCE!H2279,"????0"),"  ","")," ",""))), "")&amp;
      SUBSTITUTE(SUBSTITUTE(TEXT(SOURCE!H2279,"????0"),"  ","")," ","")&amp;","&amp; IF(SOURCE!$T$2-3 &gt;= 0, REPT(" ",SOURCE!$T$2-3-5), "")&amp;
      SOURCE!I2279&amp;" | "&amp; IF(SOURCE!$U$2-LEN(SOURCE!I2279) &gt;= 0, REPT(" ",SOURCE!$U$2-LEN(SOURCE!I2279)), "")&amp;
      SOURCE!J2279&amp;      IF(SOURCE!$V$2-LEN(SOURCE!J2279) &gt;= 0, REPT(" ",SOURCE!$V$2-LEN(SOURCE!J2279)), "")&amp;
  " | "&amp; SOURCE!K2279&amp;      IF(SOURCE!$X$2-LEN(SOURCE!K2279) &gt;= 0, REPT(" ",SOURCE!$X$2-LEN(SOURCE!K2279)), "")&amp;
      "},"&amp;IF(SOURCE!L2279&lt;&gt;"",""&amp;SOURCE!L2279,"")
 )
)
)</f>
        <v/>
      </c>
    </row>
    <row r="2280" spans="1:1">
      <c r="A2280" s="168" t="str">
        <f>IF(AND(OR(SOURCE!A2280="",ISBLANK(SOURCE!A2280)),SOURCE!B2280&gt;0),IF(ISBLANK(SOURCE!C2280),"",SOURCE!C2280),
IF(SOURCE!B2280&lt;0,VLOOKUP(SOURCE!B2280,lookups!A$1:B$25,2,0),
  IF(ISBLANK(SOURCE!B2280),
    "",
    "/* "&amp;TEXT(SOURCE!B2280,"???0")&amp;" *"&amp;
      SOURCE!C2280&amp;", "&amp; IF(SOURCE!$O$2-LEN(SOURCE!C2280) &gt;= 0, REPT(" ",SOURCE!$O$2-LEN(SOURCE!C2280)), "")&amp;
      SOURCE!D2280&amp;", "&amp; IF(SOURCE!$P$2-LEN(SOURCE!D2280) &gt;= 0, REPT(" ",SOURCE!$P$2-LEN(SOURCE!D2280)), "")&amp;
      SOURCE!E2280&amp;", "&amp; IF(SOURCE!$Q$2-LEN(SOURCE!E2280) &gt;=0, REPT(" ",SOURCE!$Q$2-LEN(SOURCE!E2280)), "")&amp;
      SOURCE!F2280&amp;", "&amp; IF(SOURCE!$R$2-LEN(SOURCE!F2280) &gt;= 0, REPT(" ",SOURCE!$R$2-LEN(SOURCE!F2280)+2), "")&amp;"("&amp;
      SUBSTITUTE(TEXT(SOURCE!G2280,"??0"),"  ","")&amp;" &lt;&lt; TAM_MAX_BITS) |"&amp; IF(SOURCE!$S$2-3 &gt;= 0, REPT(" ",SOURCE!$S$2-5+4+1-1-LEN(SUBSTITUTE(SUBSTITUTE(TEXT(SOURCE!H2280,"????0"),"  ","")," ",""))), "")&amp;
      SUBSTITUTE(SUBSTITUTE(TEXT(SOURCE!H2280,"????0"),"  ","")," ","")&amp;","&amp; IF(SOURCE!$T$2-3 &gt;= 0, REPT(" ",SOURCE!$T$2-3-5), "")&amp;
      SOURCE!I2280&amp;" | "&amp; IF(SOURCE!$U$2-LEN(SOURCE!I2280) &gt;= 0, REPT(" ",SOURCE!$U$2-LEN(SOURCE!I2280)), "")&amp;
      SOURCE!J2280&amp;      IF(SOURCE!$V$2-LEN(SOURCE!J2280) &gt;= 0, REPT(" ",SOURCE!$V$2-LEN(SOURCE!J2280)), "")&amp;
  " | "&amp; SOURCE!K2280&amp;      IF(SOURCE!$X$2-LEN(SOURCE!K2280) &gt;= 0, REPT(" ",SOURCE!$X$2-LEN(SOURCE!K2280)), "")&amp;
      "},"&amp;IF(SOURCE!L2280&lt;&gt;"",""&amp;SOURCE!L2280,"")
 )
)
)</f>
        <v/>
      </c>
    </row>
    <row r="2281" spans="1:1">
      <c r="A2281" s="168" t="str">
        <f>IF(AND(OR(SOURCE!A2281="",ISBLANK(SOURCE!A2281)),SOURCE!B2281&gt;0),IF(ISBLANK(SOURCE!C2281),"",SOURCE!C2281),
IF(SOURCE!B2281&lt;0,VLOOKUP(SOURCE!B2281,lookups!A$1:B$25,2,0),
  IF(ISBLANK(SOURCE!B2281),
    "",
    "/* "&amp;TEXT(SOURCE!B2281,"???0")&amp;" *"&amp;
      SOURCE!C2281&amp;", "&amp; IF(SOURCE!$O$2-LEN(SOURCE!C2281) &gt;= 0, REPT(" ",SOURCE!$O$2-LEN(SOURCE!C2281)), "")&amp;
      SOURCE!D2281&amp;", "&amp; IF(SOURCE!$P$2-LEN(SOURCE!D2281) &gt;= 0, REPT(" ",SOURCE!$P$2-LEN(SOURCE!D2281)), "")&amp;
      SOURCE!E2281&amp;", "&amp; IF(SOURCE!$Q$2-LEN(SOURCE!E2281) &gt;=0, REPT(" ",SOURCE!$Q$2-LEN(SOURCE!E2281)), "")&amp;
      SOURCE!F2281&amp;", "&amp; IF(SOURCE!$R$2-LEN(SOURCE!F2281) &gt;= 0, REPT(" ",SOURCE!$R$2-LEN(SOURCE!F2281)+2), "")&amp;"("&amp;
      SUBSTITUTE(TEXT(SOURCE!G2281,"??0"),"  ","")&amp;" &lt;&lt; TAM_MAX_BITS) |"&amp; IF(SOURCE!$S$2-3 &gt;= 0, REPT(" ",SOURCE!$S$2-5+4+1-1-LEN(SUBSTITUTE(SUBSTITUTE(TEXT(SOURCE!H2281,"????0"),"  ","")," ",""))), "")&amp;
      SUBSTITUTE(SUBSTITUTE(TEXT(SOURCE!H2281,"????0"),"  ","")," ","")&amp;","&amp; IF(SOURCE!$T$2-3 &gt;= 0, REPT(" ",SOURCE!$T$2-3-5), "")&amp;
      SOURCE!I2281&amp;" | "&amp; IF(SOURCE!$U$2-LEN(SOURCE!I2281) &gt;= 0, REPT(" ",SOURCE!$U$2-LEN(SOURCE!I2281)), "")&amp;
      SOURCE!J2281&amp;      IF(SOURCE!$V$2-LEN(SOURCE!J2281) &gt;= 0, REPT(" ",SOURCE!$V$2-LEN(SOURCE!J2281)), "")&amp;
  " | "&amp; SOURCE!K2281&amp;      IF(SOURCE!$X$2-LEN(SOURCE!K2281) &gt;= 0, REPT(" ",SOURCE!$X$2-LEN(SOURCE!K2281)), "")&amp;
      "},"&amp;IF(SOURCE!L2281&lt;&gt;"",""&amp;SOURCE!L2281,"")
 )
)
)</f>
        <v/>
      </c>
    </row>
    <row r="2282" spans="1:1">
      <c r="A2282" s="168" t="str">
        <f>IF(AND(OR(SOURCE!A2282="",ISBLANK(SOURCE!A2282)),SOURCE!B2282&gt;0),IF(ISBLANK(SOURCE!C2282),"",SOURCE!C2282),
IF(SOURCE!B2282&lt;0,VLOOKUP(SOURCE!B2282,lookups!A$1:B$25,2,0),
  IF(ISBLANK(SOURCE!B2282),
    "",
    "/* "&amp;TEXT(SOURCE!B2282,"???0")&amp;" *"&amp;
      SOURCE!C2282&amp;", "&amp; IF(SOURCE!$O$2-LEN(SOURCE!C2282) &gt;= 0, REPT(" ",SOURCE!$O$2-LEN(SOURCE!C2282)), "")&amp;
      SOURCE!D2282&amp;", "&amp; IF(SOURCE!$P$2-LEN(SOURCE!D2282) &gt;= 0, REPT(" ",SOURCE!$P$2-LEN(SOURCE!D2282)), "")&amp;
      SOURCE!E2282&amp;", "&amp; IF(SOURCE!$Q$2-LEN(SOURCE!E2282) &gt;=0, REPT(" ",SOURCE!$Q$2-LEN(SOURCE!E2282)), "")&amp;
      SOURCE!F2282&amp;", "&amp; IF(SOURCE!$R$2-LEN(SOURCE!F2282) &gt;= 0, REPT(" ",SOURCE!$R$2-LEN(SOURCE!F2282)+2), "")&amp;"("&amp;
      SUBSTITUTE(TEXT(SOURCE!G2282,"??0"),"  ","")&amp;" &lt;&lt; TAM_MAX_BITS) |"&amp; IF(SOURCE!$S$2-3 &gt;= 0, REPT(" ",SOURCE!$S$2-5+4+1-1-LEN(SUBSTITUTE(SUBSTITUTE(TEXT(SOURCE!H2282,"????0"),"  ","")," ",""))), "")&amp;
      SUBSTITUTE(SUBSTITUTE(TEXT(SOURCE!H2282,"????0"),"  ","")," ","")&amp;","&amp; IF(SOURCE!$T$2-3 &gt;= 0, REPT(" ",SOURCE!$T$2-3-5), "")&amp;
      SOURCE!I2282&amp;" | "&amp; IF(SOURCE!$U$2-LEN(SOURCE!I2282) &gt;= 0, REPT(" ",SOURCE!$U$2-LEN(SOURCE!I2282)), "")&amp;
      SOURCE!J2282&amp;      IF(SOURCE!$V$2-LEN(SOURCE!J2282) &gt;= 0, REPT(" ",SOURCE!$V$2-LEN(SOURCE!J2282)), "")&amp;
  " | "&amp; SOURCE!K2282&amp;      IF(SOURCE!$X$2-LEN(SOURCE!K2282) &gt;= 0, REPT(" ",SOURCE!$X$2-LEN(SOURCE!K2282)), "")&amp;
      "},"&amp;IF(SOURCE!L2282&lt;&gt;"",""&amp;SOURCE!L2282,"")
 )
)
)</f>
        <v/>
      </c>
    </row>
    <row r="2283" spans="1:1">
      <c r="A2283" s="168" t="str">
        <f>IF(AND(OR(SOURCE!A2283="",ISBLANK(SOURCE!A2283)),SOURCE!B2283&gt;0),IF(ISBLANK(SOURCE!C2283),"",SOURCE!C2283),
IF(SOURCE!B2283&lt;0,VLOOKUP(SOURCE!B2283,lookups!A$1:B$25,2,0),
  IF(ISBLANK(SOURCE!B2283),
    "",
    "/* "&amp;TEXT(SOURCE!B2283,"???0")&amp;" *"&amp;
      SOURCE!C2283&amp;", "&amp; IF(SOURCE!$O$2-LEN(SOURCE!C2283) &gt;= 0, REPT(" ",SOURCE!$O$2-LEN(SOURCE!C2283)), "")&amp;
      SOURCE!D2283&amp;", "&amp; IF(SOURCE!$P$2-LEN(SOURCE!D2283) &gt;= 0, REPT(" ",SOURCE!$P$2-LEN(SOURCE!D2283)), "")&amp;
      SOURCE!E2283&amp;", "&amp; IF(SOURCE!$Q$2-LEN(SOURCE!E2283) &gt;=0, REPT(" ",SOURCE!$Q$2-LEN(SOURCE!E2283)), "")&amp;
      SOURCE!F2283&amp;", "&amp; IF(SOURCE!$R$2-LEN(SOURCE!F2283) &gt;= 0, REPT(" ",SOURCE!$R$2-LEN(SOURCE!F2283)+2), "")&amp;"("&amp;
      SUBSTITUTE(TEXT(SOURCE!G2283,"??0"),"  ","")&amp;" &lt;&lt; TAM_MAX_BITS) |"&amp; IF(SOURCE!$S$2-3 &gt;= 0, REPT(" ",SOURCE!$S$2-5+4+1-1-LEN(SUBSTITUTE(SUBSTITUTE(TEXT(SOURCE!H2283,"????0"),"  ","")," ",""))), "")&amp;
      SUBSTITUTE(SUBSTITUTE(TEXT(SOURCE!H2283,"????0"),"  ","")," ","")&amp;","&amp; IF(SOURCE!$T$2-3 &gt;= 0, REPT(" ",SOURCE!$T$2-3-5), "")&amp;
      SOURCE!I2283&amp;" | "&amp; IF(SOURCE!$U$2-LEN(SOURCE!I2283) &gt;= 0, REPT(" ",SOURCE!$U$2-LEN(SOURCE!I2283)), "")&amp;
      SOURCE!J2283&amp;      IF(SOURCE!$V$2-LEN(SOURCE!J2283) &gt;= 0, REPT(" ",SOURCE!$V$2-LEN(SOURCE!J2283)), "")&amp;
  " | "&amp; SOURCE!K2283&amp;      IF(SOURCE!$X$2-LEN(SOURCE!K2283) &gt;= 0, REPT(" ",SOURCE!$X$2-LEN(SOURCE!K2283)), "")&amp;
      "},"&amp;IF(SOURCE!L2283&lt;&gt;"",""&amp;SOURCE!L2283,"")
 )
)
)</f>
        <v/>
      </c>
    </row>
    <row r="2284" spans="1:1">
      <c r="A2284" s="168" t="str">
        <f>IF(AND(OR(SOURCE!A2284="",ISBLANK(SOURCE!A2284)),SOURCE!B2284&gt;0),IF(ISBLANK(SOURCE!C2284),"",SOURCE!C2284),
IF(SOURCE!B2284&lt;0,VLOOKUP(SOURCE!B2284,lookups!A$1:B$25,2,0),
  IF(ISBLANK(SOURCE!B2284),
    "",
    "/* "&amp;TEXT(SOURCE!B2284,"???0")&amp;" *"&amp;
      SOURCE!C2284&amp;", "&amp; IF(SOURCE!$O$2-LEN(SOURCE!C2284) &gt;= 0, REPT(" ",SOURCE!$O$2-LEN(SOURCE!C2284)), "")&amp;
      SOURCE!D2284&amp;", "&amp; IF(SOURCE!$P$2-LEN(SOURCE!D2284) &gt;= 0, REPT(" ",SOURCE!$P$2-LEN(SOURCE!D2284)), "")&amp;
      SOURCE!E2284&amp;", "&amp; IF(SOURCE!$Q$2-LEN(SOURCE!E2284) &gt;=0, REPT(" ",SOURCE!$Q$2-LEN(SOURCE!E2284)), "")&amp;
      SOURCE!F2284&amp;", "&amp; IF(SOURCE!$R$2-LEN(SOURCE!F2284) &gt;= 0, REPT(" ",SOURCE!$R$2-LEN(SOURCE!F2284)+2), "")&amp;"("&amp;
      SUBSTITUTE(TEXT(SOURCE!G2284,"??0"),"  ","")&amp;" &lt;&lt; TAM_MAX_BITS) |"&amp; IF(SOURCE!$S$2-3 &gt;= 0, REPT(" ",SOURCE!$S$2-5+4+1-1-LEN(SUBSTITUTE(SUBSTITUTE(TEXT(SOURCE!H2284,"????0"),"  ","")," ",""))), "")&amp;
      SUBSTITUTE(SUBSTITUTE(TEXT(SOURCE!H2284,"????0"),"  ","")," ","")&amp;","&amp; IF(SOURCE!$T$2-3 &gt;= 0, REPT(" ",SOURCE!$T$2-3-5), "")&amp;
      SOURCE!I2284&amp;" | "&amp; IF(SOURCE!$U$2-LEN(SOURCE!I2284) &gt;= 0, REPT(" ",SOURCE!$U$2-LEN(SOURCE!I2284)), "")&amp;
      SOURCE!J2284&amp;      IF(SOURCE!$V$2-LEN(SOURCE!J2284) &gt;= 0, REPT(" ",SOURCE!$V$2-LEN(SOURCE!J2284)), "")&amp;
  " | "&amp; SOURCE!K2284&amp;      IF(SOURCE!$X$2-LEN(SOURCE!K2284) &gt;= 0, REPT(" ",SOURCE!$X$2-LEN(SOURCE!K2284)), "")&amp;
      "},"&amp;IF(SOURCE!L2284&lt;&gt;"",""&amp;SOURCE!L2284,"")
 )
)
)</f>
        <v/>
      </c>
    </row>
    <row r="2285" spans="1:1">
      <c r="A2285" s="168" t="str">
        <f>IF(AND(OR(SOURCE!A2285="",ISBLANK(SOURCE!A2285)),SOURCE!B2285&gt;0),IF(ISBLANK(SOURCE!C2285),"",SOURCE!C2285),
IF(SOURCE!B2285&lt;0,VLOOKUP(SOURCE!B2285,lookups!A$1:B$25,2,0),
  IF(ISBLANK(SOURCE!B2285),
    "",
    "/* "&amp;TEXT(SOURCE!B2285,"???0")&amp;" *"&amp;
      SOURCE!C2285&amp;", "&amp; IF(SOURCE!$O$2-LEN(SOURCE!C2285) &gt;= 0, REPT(" ",SOURCE!$O$2-LEN(SOURCE!C2285)), "")&amp;
      SOURCE!D2285&amp;", "&amp; IF(SOURCE!$P$2-LEN(SOURCE!D2285) &gt;= 0, REPT(" ",SOURCE!$P$2-LEN(SOURCE!D2285)), "")&amp;
      SOURCE!E2285&amp;", "&amp; IF(SOURCE!$Q$2-LEN(SOURCE!E2285) &gt;=0, REPT(" ",SOURCE!$Q$2-LEN(SOURCE!E2285)), "")&amp;
      SOURCE!F2285&amp;", "&amp; IF(SOURCE!$R$2-LEN(SOURCE!F2285) &gt;= 0, REPT(" ",SOURCE!$R$2-LEN(SOURCE!F2285)+2), "")&amp;"("&amp;
      SUBSTITUTE(TEXT(SOURCE!G2285,"??0"),"  ","")&amp;" &lt;&lt; TAM_MAX_BITS) |"&amp; IF(SOURCE!$S$2-3 &gt;= 0, REPT(" ",SOURCE!$S$2-5+4+1-1-LEN(SUBSTITUTE(SUBSTITUTE(TEXT(SOURCE!H2285,"????0"),"  ","")," ",""))), "")&amp;
      SUBSTITUTE(SUBSTITUTE(TEXT(SOURCE!H2285,"????0"),"  ","")," ","")&amp;","&amp; IF(SOURCE!$T$2-3 &gt;= 0, REPT(" ",SOURCE!$T$2-3-5), "")&amp;
      SOURCE!I2285&amp;" | "&amp; IF(SOURCE!$U$2-LEN(SOURCE!I2285) &gt;= 0, REPT(" ",SOURCE!$U$2-LEN(SOURCE!I2285)), "")&amp;
      SOURCE!J2285&amp;      IF(SOURCE!$V$2-LEN(SOURCE!J2285) &gt;= 0, REPT(" ",SOURCE!$V$2-LEN(SOURCE!J2285)), "")&amp;
  " | "&amp; SOURCE!K2285&amp;      IF(SOURCE!$X$2-LEN(SOURCE!K2285) &gt;= 0, REPT(" ",SOURCE!$X$2-LEN(SOURCE!K2285)), "")&amp;
      "},"&amp;IF(SOURCE!L2285&lt;&gt;"",""&amp;SOURCE!L2285,"")
 )
)
)</f>
        <v/>
      </c>
    </row>
    <row r="2286" spans="1:1">
      <c r="A2286" s="168" t="str">
        <f>IF(AND(OR(SOURCE!A2286="",ISBLANK(SOURCE!A2286)),SOURCE!B2286&gt;0),IF(ISBLANK(SOURCE!C2286),"",SOURCE!C2286),
IF(SOURCE!B2286&lt;0,VLOOKUP(SOURCE!B2286,lookups!A$1:B$25,2,0),
  IF(ISBLANK(SOURCE!B2286),
    "",
    "/* "&amp;TEXT(SOURCE!B2286,"???0")&amp;" *"&amp;
      SOURCE!C2286&amp;", "&amp; IF(SOURCE!$O$2-LEN(SOURCE!C2286) &gt;= 0, REPT(" ",SOURCE!$O$2-LEN(SOURCE!C2286)), "")&amp;
      SOURCE!D2286&amp;", "&amp; IF(SOURCE!$P$2-LEN(SOURCE!D2286) &gt;= 0, REPT(" ",SOURCE!$P$2-LEN(SOURCE!D2286)), "")&amp;
      SOURCE!E2286&amp;", "&amp; IF(SOURCE!$Q$2-LEN(SOURCE!E2286) &gt;=0, REPT(" ",SOURCE!$Q$2-LEN(SOURCE!E2286)), "")&amp;
      SOURCE!F2286&amp;", "&amp; IF(SOURCE!$R$2-LEN(SOURCE!F2286) &gt;= 0, REPT(" ",SOURCE!$R$2-LEN(SOURCE!F2286)+2), "")&amp;"("&amp;
      SUBSTITUTE(TEXT(SOURCE!G2286,"??0"),"  ","")&amp;" &lt;&lt; TAM_MAX_BITS) |"&amp; IF(SOURCE!$S$2-3 &gt;= 0, REPT(" ",SOURCE!$S$2-5+4+1-1-LEN(SUBSTITUTE(SUBSTITUTE(TEXT(SOURCE!H2286,"????0"),"  ","")," ",""))), "")&amp;
      SUBSTITUTE(SUBSTITUTE(TEXT(SOURCE!H2286,"????0"),"  ","")," ","")&amp;","&amp; IF(SOURCE!$T$2-3 &gt;= 0, REPT(" ",SOURCE!$T$2-3-5), "")&amp;
      SOURCE!I2286&amp;" | "&amp; IF(SOURCE!$U$2-LEN(SOURCE!I2286) &gt;= 0, REPT(" ",SOURCE!$U$2-LEN(SOURCE!I2286)), "")&amp;
      SOURCE!J2286&amp;      IF(SOURCE!$V$2-LEN(SOURCE!J2286) &gt;= 0, REPT(" ",SOURCE!$V$2-LEN(SOURCE!J2286)), "")&amp;
  " | "&amp; SOURCE!K2286&amp;      IF(SOURCE!$X$2-LEN(SOURCE!K2286) &gt;= 0, REPT(" ",SOURCE!$X$2-LEN(SOURCE!K2286)), "")&amp;
      "},"&amp;IF(SOURCE!L2286&lt;&gt;"",""&amp;SOURCE!L2286,"")
 )
)
)</f>
        <v/>
      </c>
    </row>
    <row r="2287" spans="1:1">
      <c r="A2287" s="168" t="str">
        <f>IF(AND(OR(SOURCE!A2287="",ISBLANK(SOURCE!A2287)),SOURCE!B2287&gt;0),IF(ISBLANK(SOURCE!C2287),"",SOURCE!C2287),
IF(SOURCE!B2287&lt;0,VLOOKUP(SOURCE!B2287,lookups!A$1:B$25,2,0),
  IF(ISBLANK(SOURCE!B2287),
    "",
    "/* "&amp;TEXT(SOURCE!B2287,"???0")&amp;" *"&amp;
      SOURCE!C2287&amp;", "&amp; IF(SOURCE!$O$2-LEN(SOURCE!C2287) &gt;= 0, REPT(" ",SOURCE!$O$2-LEN(SOURCE!C2287)), "")&amp;
      SOURCE!D2287&amp;", "&amp; IF(SOURCE!$P$2-LEN(SOURCE!D2287) &gt;= 0, REPT(" ",SOURCE!$P$2-LEN(SOURCE!D2287)), "")&amp;
      SOURCE!E2287&amp;", "&amp; IF(SOURCE!$Q$2-LEN(SOURCE!E2287) &gt;=0, REPT(" ",SOURCE!$Q$2-LEN(SOURCE!E2287)), "")&amp;
      SOURCE!F2287&amp;", "&amp; IF(SOURCE!$R$2-LEN(SOURCE!F2287) &gt;= 0, REPT(" ",SOURCE!$R$2-LEN(SOURCE!F2287)+2), "")&amp;"("&amp;
      SUBSTITUTE(TEXT(SOURCE!G2287,"??0"),"  ","")&amp;" &lt;&lt; TAM_MAX_BITS) |"&amp; IF(SOURCE!$S$2-3 &gt;= 0, REPT(" ",SOURCE!$S$2-5+4+1-1-LEN(SUBSTITUTE(SUBSTITUTE(TEXT(SOURCE!H2287,"????0"),"  ","")," ",""))), "")&amp;
      SUBSTITUTE(SUBSTITUTE(TEXT(SOURCE!H2287,"????0"),"  ","")," ","")&amp;","&amp; IF(SOURCE!$T$2-3 &gt;= 0, REPT(" ",SOURCE!$T$2-3-5), "")&amp;
      SOURCE!I2287&amp;" | "&amp; IF(SOURCE!$U$2-LEN(SOURCE!I2287) &gt;= 0, REPT(" ",SOURCE!$U$2-LEN(SOURCE!I2287)), "")&amp;
      SOURCE!J2287&amp;      IF(SOURCE!$V$2-LEN(SOURCE!J2287) &gt;= 0, REPT(" ",SOURCE!$V$2-LEN(SOURCE!J2287)), "")&amp;
  " | "&amp; SOURCE!K2287&amp;      IF(SOURCE!$X$2-LEN(SOURCE!K2287) &gt;= 0, REPT(" ",SOURCE!$X$2-LEN(SOURCE!K2287)), "")&amp;
      "},"&amp;IF(SOURCE!L2287&lt;&gt;"",""&amp;SOURCE!L2287,"")
 )
)
)</f>
        <v/>
      </c>
    </row>
    <row r="2288" spans="1:1">
      <c r="A2288" s="168" t="str">
        <f>IF(AND(OR(SOURCE!A2288="",ISBLANK(SOURCE!A2288)),SOURCE!B2288&gt;0),IF(ISBLANK(SOURCE!C2288),"",SOURCE!C2288),
IF(SOURCE!B2288&lt;0,VLOOKUP(SOURCE!B2288,lookups!A$1:B$25,2,0),
  IF(ISBLANK(SOURCE!B2288),
    "",
    "/* "&amp;TEXT(SOURCE!B2288,"???0")&amp;" *"&amp;
      SOURCE!C2288&amp;", "&amp; IF(SOURCE!$O$2-LEN(SOURCE!C2288) &gt;= 0, REPT(" ",SOURCE!$O$2-LEN(SOURCE!C2288)), "")&amp;
      SOURCE!D2288&amp;", "&amp; IF(SOURCE!$P$2-LEN(SOURCE!D2288) &gt;= 0, REPT(" ",SOURCE!$P$2-LEN(SOURCE!D2288)), "")&amp;
      SOURCE!E2288&amp;", "&amp; IF(SOURCE!$Q$2-LEN(SOURCE!E2288) &gt;=0, REPT(" ",SOURCE!$Q$2-LEN(SOURCE!E2288)), "")&amp;
      SOURCE!F2288&amp;", "&amp; IF(SOURCE!$R$2-LEN(SOURCE!F2288) &gt;= 0, REPT(" ",SOURCE!$R$2-LEN(SOURCE!F2288)+2), "")&amp;"("&amp;
      SUBSTITUTE(TEXT(SOURCE!G2288,"??0"),"  ","")&amp;" &lt;&lt; TAM_MAX_BITS) |"&amp; IF(SOURCE!$S$2-3 &gt;= 0, REPT(" ",SOURCE!$S$2-5+4+1-1-LEN(SUBSTITUTE(SUBSTITUTE(TEXT(SOURCE!H2288,"????0"),"  ","")," ",""))), "")&amp;
      SUBSTITUTE(SUBSTITUTE(TEXT(SOURCE!H2288,"????0"),"  ","")," ","")&amp;","&amp; IF(SOURCE!$T$2-3 &gt;= 0, REPT(" ",SOURCE!$T$2-3-5), "")&amp;
      SOURCE!I2288&amp;" | "&amp; IF(SOURCE!$U$2-LEN(SOURCE!I2288) &gt;= 0, REPT(" ",SOURCE!$U$2-LEN(SOURCE!I2288)), "")&amp;
      SOURCE!J2288&amp;      IF(SOURCE!$V$2-LEN(SOURCE!J2288) &gt;= 0, REPT(" ",SOURCE!$V$2-LEN(SOURCE!J2288)), "")&amp;
  " | "&amp; SOURCE!K2288&amp;      IF(SOURCE!$X$2-LEN(SOURCE!K2288) &gt;= 0, REPT(" ",SOURCE!$X$2-LEN(SOURCE!K2288)), "")&amp;
      "},"&amp;IF(SOURCE!L2288&lt;&gt;"",""&amp;SOURCE!L2288,"")
 )
)
)</f>
        <v/>
      </c>
    </row>
    <row r="2289" spans="1:1">
      <c r="A2289" s="168" t="str">
        <f>IF(AND(OR(SOURCE!A2289="",ISBLANK(SOURCE!A2289)),SOURCE!B2289&gt;0),IF(ISBLANK(SOURCE!C2289),"",SOURCE!C2289),
IF(SOURCE!B2289&lt;0,VLOOKUP(SOURCE!B2289,lookups!A$1:B$25,2,0),
  IF(ISBLANK(SOURCE!B2289),
    "",
    "/* "&amp;TEXT(SOURCE!B2289,"???0")&amp;" *"&amp;
      SOURCE!C2289&amp;", "&amp; IF(SOURCE!$O$2-LEN(SOURCE!C2289) &gt;= 0, REPT(" ",SOURCE!$O$2-LEN(SOURCE!C2289)), "")&amp;
      SOURCE!D2289&amp;", "&amp; IF(SOURCE!$P$2-LEN(SOURCE!D2289) &gt;= 0, REPT(" ",SOURCE!$P$2-LEN(SOURCE!D2289)), "")&amp;
      SOURCE!E2289&amp;", "&amp; IF(SOURCE!$Q$2-LEN(SOURCE!E2289) &gt;=0, REPT(" ",SOURCE!$Q$2-LEN(SOURCE!E2289)), "")&amp;
      SOURCE!F2289&amp;", "&amp; IF(SOURCE!$R$2-LEN(SOURCE!F2289) &gt;= 0, REPT(" ",SOURCE!$R$2-LEN(SOURCE!F2289)+2), "")&amp;"("&amp;
      SUBSTITUTE(TEXT(SOURCE!G2289,"??0"),"  ","")&amp;" &lt;&lt; TAM_MAX_BITS) |"&amp; IF(SOURCE!$S$2-3 &gt;= 0, REPT(" ",SOURCE!$S$2-5+4+1-1-LEN(SUBSTITUTE(SUBSTITUTE(TEXT(SOURCE!H2289,"????0"),"  ","")," ",""))), "")&amp;
      SUBSTITUTE(SUBSTITUTE(TEXT(SOURCE!H2289,"????0"),"  ","")," ","")&amp;","&amp; IF(SOURCE!$T$2-3 &gt;= 0, REPT(" ",SOURCE!$T$2-3-5), "")&amp;
      SOURCE!I2289&amp;" | "&amp; IF(SOURCE!$U$2-LEN(SOURCE!I2289) &gt;= 0, REPT(" ",SOURCE!$U$2-LEN(SOURCE!I2289)), "")&amp;
      SOURCE!J2289&amp;      IF(SOURCE!$V$2-LEN(SOURCE!J2289) &gt;= 0, REPT(" ",SOURCE!$V$2-LEN(SOURCE!J2289)), "")&amp;
  " | "&amp; SOURCE!K2289&amp;      IF(SOURCE!$X$2-LEN(SOURCE!K2289) &gt;= 0, REPT(" ",SOURCE!$X$2-LEN(SOURCE!K2289)), "")&amp;
      "},"&amp;IF(SOURCE!L2289&lt;&gt;"",""&amp;SOURCE!L2289,"")
 )
)
)</f>
        <v/>
      </c>
    </row>
    <row r="2290" spans="1:1">
      <c r="A2290" s="168" t="str">
        <f>IF(AND(OR(SOURCE!A2290="",ISBLANK(SOURCE!A2290)),SOURCE!B2290&gt;0),IF(ISBLANK(SOURCE!C2290),"",SOURCE!C2290),
IF(SOURCE!B2290&lt;0,VLOOKUP(SOURCE!B2290,lookups!A$1:B$25,2,0),
  IF(ISBLANK(SOURCE!B2290),
    "",
    "/* "&amp;TEXT(SOURCE!B2290,"???0")&amp;" *"&amp;
      SOURCE!C2290&amp;", "&amp; IF(SOURCE!$O$2-LEN(SOURCE!C2290) &gt;= 0, REPT(" ",SOURCE!$O$2-LEN(SOURCE!C2290)), "")&amp;
      SOURCE!D2290&amp;", "&amp; IF(SOURCE!$P$2-LEN(SOURCE!D2290) &gt;= 0, REPT(" ",SOURCE!$P$2-LEN(SOURCE!D2290)), "")&amp;
      SOURCE!E2290&amp;", "&amp; IF(SOURCE!$Q$2-LEN(SOURCE!E2290) &gt;=0, REPT(" ",SOURCE!$Q$2-LEN(SOURCE!E2290)), "")&amp;
      SOURCE!F2290&amp;", "&amp; IF(SOURCE!$R$2-LEN(SOURCE!F2290) &gt;= 0, REPT(" ",SOURCE!$R$2-LEN(SOURCE!F2290)+2), "")&amp;"("&amp;
      SUBSTITUTE(TEXT(SOURCE!G2290,"??0"),"  ","")&amp;" &lt;&lt; TAM_MAX_BITS) |"&amp; IF(SOURCE!$S$2-3 &gt;= 0, REPT(" ",SOURCE!$S$2-5+4+1-1-LEN(SUBSTITUTE(SUBSTITUTE(TEXT(SOURCE!H2290,"????0"),"  ","")," ",""))), "")&amp;
      SUBSTITUTE(SUBSTITUTE(TEXT(SOURCE!H2290,"????0"),"  ","")," ","")&amp;","&amp; IF(SOURCE!$T$2-3 &gt;= 0, REPT(" ",SOURCE!$T$2-3-5), "")&amp;
      SOURCE!I2290&amp;" | "&amp; IF(SOURCE!$U$2-LEN(SOURCE!I2290) &gt;= 0, REPT(" ",SOURCE!$U$2-LEN(SOURCE!I2290)), "")&amp;
      SOURCE!J2290&amp;      IF(SOURCE!$V$2-LEN(SOURCE!J2290) &gt;= 0, REPT(" ",SOURCE!$V$2-LEN(SOURCE!J2290)), "")&amp;
  " | "&amp; SOURCE!K2290&amp;      IF(SOURCE!$X$2-LEN(SOURCE!K2290) &gt;= 0, REPT(" ",SOURCE!$X$2-LEN(SOURCE!K2290)), "")&amp;
      "},"&amp;IF(SOURCE!L2290&lt;&gt;"",""&amp;SOURCE!L2290,"")
 )
)
)</f>
        <v/>
      </c>
    </row>
    <row r="2291" spans="1:1">
      <c r="A2291" s="168" t="str">
        <f>IF(AND(OR(SOURCE!A2291="",ISBLANK(SOURCE!A2291)),SOURCE!B2291&gt;0),IF(ISBLANK(SOURCE!C2291),"",SOURCE!C2291),
IF(SOURCE!B2291&lt;0,VLOOKUP(SOURCE!B2291,lookups!A$1:B$25,2,0),
  IF(ISBLANK(SOURCE!B2291),
    "",
    "/* "&amp;TEXT(SOURCE!B2291,"???0")&amp;" *"&amp;
      SOURCE!C2291&amp;", "&amp; IF(SOURCE!$O$2-LEN(SOURCE!C2291) &gt;= 0, REPT(" ",SOURCE!$O$2-LEN(SOURCE!C2291)), "")&amp;
      SOURCE!D2291&amp;", "&amp; IF(SOURCE!$P$2-LEN(SOURCE!D2291) &gt;= 0, REPT(" ",SOURCE!$P$2-LEN(SOURCE!D2291)), "")&amp;
      SOURCE!E2291&amp;", "&amp; IF(SOURCE!$Q$2-LEN(SOURCE!E2291) &gt;=0, REPT(" ",SOURCE!$Q$2-LEN(SOURCE!E2291)), "")&amp;
      SOURCE!F2291&amp;", "&amp; IF(SOURCE!$R$2-LEN(SOURCE!F2291) &gt;= 0, REPT(" ",SOURCE!$R$2-LEN(SOURCE!F2291)+2), "")&amp;"("&amp;
      SUBSTITUTE(TEXT(SOURCE!G2291,"??0"),"  ","")&amp;" &lt;&lt; TAM_MAX_BITS) |"&amp; IF(SOURCE!$S$2-3 &gt;= 0, REPT(" ",SOURCE!$S$2-5+4+1-1-LEN(SUBSTITUTE(SUBSTITUTE(TEXT(SOURCE!H2291,"????0"),"  ","")," ",""))), "")&amp;
      SUBSTITUTE(SUBSTITUTE(TEXT(SOURCE!H2291,"????0"),"  ","")," ","")&amp;","&amp; IF(SOURCE!$T$2-3 &gt;= 0, REPT(" ",SOURCE!$T$2-3-5), "")&amp;
      SOURCE!I2291&amp;" | "&amp; IF(SOURCE!$U$2-LEN(SOURCE!I2291) &gt;= 0, REPT(" ",SOURCE!$U$2-LEN(SOURCE!I2291)), "")&amp;
      SOURCE!J2291&amp;      IF(SOURCE!$V$2-LEN(SOURCE!J2291) &gt;= 0, REPT(" ",SOURCE!$V$2-LEN(SOURCE!J2291)), "")&amp;
  " | "&amp; SOURCE!K2291&amp;      IF(SOURCE!$X$2-LEN(SOURCE!K2291) &gt;= 0, REPT(" ",SOURCE!$X$2-LEN(SOURCE!K2291)), "")&amp;
      "},"&amp;IF(SOURCE!L2291&lt;&gt;"",""&amp;SOURCE!L2291,"")
 )
)
)</f>
        <v/>
      </c>
    </row>
    <row r="2292" spans="1:1">
      <c r="A2292" s="168" t="str">
        <f>IF(AND(OR(SOURCE!A2292="",ISBLANK(SOURCE!A2292)),SOURCE!B2292&gt;0),IF(ISBLANK(SOURCE!C2292),"",SOURCE!C2292),
IF(SOURCE!B2292&lt;0,VLOOKUP(SOURCE!B2292,lookups!A$1:B$25,2,0),
  IF(ISBLANK(SOURCE!B2292),
    "",
    "/* "&amp;TEXT(SOURCE!B2292,"???0")&amp;" *"&amp;
      SOURCE!C2292&amp;", "&amp; IF(SOURCE!$O$2-LEN(SOURCE!C2292) &gt;= 0, REPT(" ",SOURCE!$O$2-LEN(SOURCE!C2292)), "")&amp;
      SOURCE!D2292&amp;", "&amp; IF(SOURCE!$P$2-LEN(SOURCE!D2292) &gt;= 0, REPT(" ",SOURCE!$P$2-LEN(SOURCE!D2292)), "")&amp;
      SOURCE!E2292&amp;", "&amp; IF(SOURCE!$Q$2-LEN(SOURCE!E2292) &gt;=0, REPT(" ",SOURCE!$Q$2-LEN(SOURCE!E2292)), "")&amp;
      SOURCE!F2292&amp;", "&amp; IF(SOURCE!$R$2-LEN(SOURCE!F2292) &gt;= 0, REPT(" ",SOURCE!$R$2-LEN(SOURCE!F2292)+2), "")&amp;"("&amp;
      SUBSTITUTE(TEXT(SOURCE!G2292,"??0"),"  ","")&amp;" &lt;&lt; TAM_MAX_BITS) |"&amp; IF(SOURCE!$S$2-3 &gt;= 0, REPT(" ",SOURCE!$S$2-5+4+1-1-LEN(SUBSTITUTE(SUBSTITUTE(TEXT(SOURCE!H2292,"????0"),"  ","")," ",""))), "")&amp;
      SUBSTITUTE(SUBSTITUTE(TEXT(SOURCE!H2292,"????0"),"  ","")," ","")&amp;","&amp; IF(SOURCE!$T$2-3 &gt;= 0, REPT(" ",SOURCE!$T$2-3-5), "")&amp;
      SOURCE!I2292&amp;" | "&amp; IF(SOURCE!$U$2-LEN(SOURCE!I2292) &gt;= 0, REPT(" ",SOURCE!$U$2-LEN(SOURCE!I2292)), "")&amp;
      SOURCE!J2292&amp;      IF(SOURCE!$V$2-LEN(SOURCE!J2292) &gt;= 0, REPT(" ",SOURCE!$V$2-LEN(SOURCE!J2292)), "")&amp;
  " | "&amp; SOURCE!K2292&amp;      IF(SOURCE!$X$2-LEN(SOURCE!K2292) &gt;= 0, REPT(" ",SOURCE!$X$2-LEN(SOURCE!K2292)), "")&amp;
      "},"&amp;IF(SOURCE!L2292&lt;&gt;"",""&amp;SOURCE!L2292,"")
 )
)
)</f>
        <v/>
      </c>
    </row>
    <row r="2293" spans="1:1">
      <c r="A2293" s="168" t="str">
        <f>IF(AND(OR(SOURCE!A2293="",ISBLANK(SOURCE!A2293)),SOURCE!B2293&gt;0),IF(ISBLANK(SOURCE!C2293),"",SOURCE!C2293),
IF(SOURCE!B2293&lt;0,VLOOKUP(SOURCE!B2293,lookups!A$1:B$25,2,0),
  IF(ISBLANK(SOURCE!B2293),
    "",
    "/* "&amp;TEXT(SOURCE!B2293,"???0")&amp;" *"&amp;
      SOURCE!C2293&amp;", "&amp; IF(SOURCE!$O$2-LEN(SOURCE!C2293) &gt;= 0, REPT(" ",SOURCE!$O$2-LEN(SOURCE!C2293)), "")&amp;
      SOURCE!D2293&amp;", "&amp; IF(SOURCE!$P$2-LEN(SOURCE!D2293) &gt;= 0, REPT(" ",SOURCE!$P$2-LEN(SOURCE!D2293)), "")&amp;
      SOURCE!E2293&amp;", "&amp; IF(SOURCE!$Q$2-LEN(SOURCE!E2293) &gt;=0, REPT(" ",SOURCE!$Q$2-LEN(SOURCE!E2293)), "")&amp;
      SOURCE!F2293&amp;", "&amp; IF(SOURCE!$R$2-LEN(SOURCE!F2293) &gt;= 0, REPT(" ",SOURCE!$R$2-LEN(SOURCE!F2293)+2), "")&amp;"("&amp;
      SUBSTITUTE(TEXT(SOURCE!G2293,"??0"),"  ","")&amp;" &lt;&lt; TAM_MAX_BITS) |"&amp; IF(SOURCE!$S$2-3 &gt;= 0, REPT(" ",SOURCE!$S$2-5+4+1-1-LEN(SUBSTITUTE(SUBSTITUTE(TEXT(SOURCE!H2293,"????0"),"  ","")," ",""))), "")&amp;
      SUBSTITUTE(SUBSTITUTE(TEXT(SOURCE!H2293,"????0"),"  ","")," ","")&amp;","&amp; IF(SOURCE!$T$2-3 &gt;= 0, REPT(" ",SOURCE!$T$2-3-5), "")&amp;
      SOURCE!I2293&amp;" | "&amp; IF(SOURCE!$U$2-LEN(SOURCE!I2293) &gt;= 0, REPT(" ",SOURCE!$U$2-LEN(SOURCE!I2293)), "")&amp;
      SOURCE!J2293&amp;      IF(SOURCE!$V$2-LEN(SOURCE!J2293) &gt;= 0, REPT(" ",SOURCE!$V$2-LEN(SOURCE!J2293)), "")&amp;
  " | "&amp; SOURCE!K2293&amp;      IF(SOURCE!$X$2-LEN(SOURCE!K2293) &gt;= 0, REPT(" ",SOURCE!$X$2-LEN(SOURCE!K2293)), "")&amp;
      "},"&amp;IF(SOURCE!L2293&lt;&gt;"",""&amp;SOURCE!L2293,"")
 )
)
)</f>
        <v/>
      </c>
    </row>
    <row r="2294" spans="1:1">
      <c r="A2294" s="168" t="str">
        <f>IF(AND(OR(SOURCE!A2294="",ISBLANK(SOURCE!A2294)),SOURCE!B2294&gt;0),IF(ISBLANK(SOURCE!C2294),"",SOURCE!C2294),
IF(SOURCE!B2294&lt;0,VLOOKUP(SOURCE!B2294,lookups!A$1:B$25,2,0),
  IF(ISBLANK(SOURCE!B2294),
    "",
    "/* "&amp;TEXT(SOURCE!B2294,"???0")&amp;" *"&amp;
      SOURCE!C2294&amp;", "&amp; IF(SOURCE!$O$2-LEN(SOURCE!C2294) &gt;= 0, REPT(" ",SOURCE!$O$2-LEN(SOURCE!C2294)), "")&amp;
      SOURCE!D2294&amp;", "&amp; IF(SOURCE!$P$2-LEN(SOURCE!D2294) &gt;= 0, REPT(" ",SOURCE!$P$2-LEN(SOURCE!D2294)), "")&amp;
      SOURCE!E2294&amp;", "&amp; IF(SOURCE!$Q$2-LEN(SOURCE!E2294) &gt;=0, REPT(" ",SOURCE!$Q$2-LEN(SOURCE!E2294)), "")&amp;
      SOURCE!F2294&amp;", "&amp; IF(SOURCE!$R$2-LEN(SOURCE!F2294) &gt;= 0, REPT(" ",SOURCE!$R$2-LEN(SOURCE!F2294)+2), "")&amp;"("&amp;
      SUBSTITUTE(TEXT(SOURCE!G2294,"??0"),"  ","")&amp;" &lt;&lt; TAM_MAX_BITS) |"&amp; IF(SOURCE!$S$2-3 &gt;= 0, REPT(" ",SOURCE!$S$2-5+4+1-1-LEN(SUBSTITUTE(SUBSTITUTE(TEXT(SOURCE!H2294,"????0"),"  ","")," ",""))), "")&amp;
      SUBSTITUTE(SUBSTITUTE(TEXT(SOURCE!H2294,"????0"),"  ","")," ","")&amp;","&amp; IF(SOURCE!$T$2-3 &gt;= 0, REPT(" ",SOURCE!$T$2-3-5), "")&amp;
      SOURCE!I2294&amp;" | "&amp; IF(SOURCE!$U$2-LEN(SOURCE!I2294) &gt;= 0, REPT(" ",SOURCE!$U$2-LEN(SOURCE!I2294)), "")&amp;
      SOURCE!J2294&amp;      IF(SOURCE!$V$2-LEN(SOURCE!J2294) &gt;= 0, REPT(" ",SOURCE!$V$2-LEN(SOURCE!J2294)), "")&amp;
  " | "&amp; SOURCE!K2294&amp;      IF(SOURCE!$X$2-LEN(SOURCE!K2294) &gt;= 0, REPT(" ",SOURCE!$X$2-LEN(SOURCE!K2294)), "")&amp;
      "},"&amp;IF(SOURCE!L2294&lt;&gt;"",""&amp;SOURCE!L2294,"")
 )
)
)</f>
        <v/>
      </c>
    </row>
    <row r="2295" spans="1:1">
      <c r="A2295" s="16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",SOURCE!$R$2-LEN(SOURCE!F2295)+2), "")&amp;"("&amp;
      SUBSTITUTE(TEXT(SOURCE!G2295,"??0"),"  ","")&amp;" &lt;&lt; TAM_MAX_BITS) |"&amp; IF(SOURCE!$S$2-3 &gt;= 0, REPT(" ",SOURCE!$S$2-5+4+1-1-LEN(SUBSTITUTE(SUBSTITUTE(TEXT(SOURCE!H2295,"????0"),"  ","")," ",""))), "")&amp;
      SUBSTITUTE(SUBSTITUTE(TEXT(SOURCE!H2295,"????0"),"  ","")," ","")&amp;","&amp; IF(SOURCE!$T$2-3 &gt;= 0, REPT(" ",SOURCE!$T$2-3-5), "")&amp;
      SOURCE!I2295&amp;" | "&amp; IF(SOURCE!$U$2-LEN(SOURCE!I2295) &gt;= 0, REPT(" ",SOURCE!$U$2-LEN(SOURCE!I2295)), "")&amp;
      SOURCE!J2295&amp;      IF(SOURCE!$V$2-LEN(SOURCE!J2295) &gt;= 0, REPT(" ",SOURCE!$V$2-LEN(SOURCE!J2295)), "")&amp;
  " | "&amp; SOURCE!K2295&amp;      IF(SOURCE!$X$2-LEN(SOURCE!K2295) &gt;= 0, REPT(" ",SOURCE!$X$2-LEN(SOURCE!K2295)), "")&amp;
      "},"&amp;IF(SOURCE!L2295&lt;&gt;"",""&amp;SOURCE!L2295,"")
 )
)
)</f>
        <v/>
      </c>
    </row>
    <row r="2296" spans="1:1">
      <c r="A2296" s="16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",SOURCE!$R$2-LEN(SOURCE!F2296)+2), "")&amp;"("&amp;
      SUBSTITUTE(TEXT(SOURCE!G2296,"??0"),"  ","")&amp;" &lt;&lt; TAM_MAX_BITS) |"&amp; IF(SOURCE!$S$2-3 &gt;= 0, REPT(" ",SOURCE!$S$2-5+4+1-1-LEN(SUBSTITUTE(SUBSTITUTE(TEXT(SOURCE!H2296,"????0"),"  ","")," ",""))), "")&amp;
      SUBSTITUTE(SUBSTITUTE(TEXT(SOURCE!H2296,"????0"),"  ","")," ","")&amp;","&amp; IF(SOURCE!$T$2-3 &gt;= 0, REPT(" ",SOURCE!$T$2-3-5), "")&amp;
      SOURCE!I2296&amp;" | "&amp; IF(SOURCE!$U$2-LEN(SOURCE!I2296) &gt;= 0, REPT(" ",SOURCE!$U$2-LEN(SOURCE!I2296)), "")&amp;
      SOURCE!J2296&amp;      IF(SOURCE!$V$2-LEN(SOURCE!J2296) &gt;= 0, REPT(" ",SOURCE!$V$2-LEN(SOURCE!J2296)), "")&amp;
  " | "&amp; SOURCE!K2296&amp;      IF(SOURCE!$X$2-LEN(SOURCE!K2296) &gt;= 0, REPT(" ",SOURCE!$X$2-LEN(SOURCE!K2296)), "")&amp;
      "},"&amp;IF(SOURCE!L2296&lt;&gt;"",""&amp;SOURCE!L2296,"")
 )
)
)</f>
        <v/>
      </c>
    </row>
    <row r="2297" spans="1:1">
      <c r="A2297" s="16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",SOURCE!$R$2-LEN(SOURCE!F2297)+2), "")&amp;"("&amp;
      SUBSTITUTE(TEXT(SOURCE!G2297,"??0"),"  ","")&amp;" &lt;&lt; TAM_MAX_BITS) |"&amp; IF(SOURCE!$S$2-3 &gt;= 0, REPT(" ",SOURCE!$S$2-5+4+1-1-LEN(SUBSTITUTE(SUBSTITUTE(TEXT(SOURCE!H2297,"????0"),"  ","")," ",""))), "")&amp;
      SUBSTITUTE(SUBSTITUTE(TEXT(SOURCE!H2297,"????0"),"  ","")," ","")&amp;","&amp; IF(SOURCE!$T$2-3 &gt;= 0, REPT(" ",SOURCE!$T$2-3-5), "")&amp;
      SOURCE!I2297&amp;" | "&amp; IF(SOURCE!$U$2-LEN(SOURCE!I2297) &gt;= 0, REPT(" ",SOURCE!$U$2-LEN(SOURCE!I2297)), "")&amp;
      SOURCE!J2297&amp;      IF(SOURCE!$V$2-LEN(SOURCE!J2297) &gt;= 0, REPT(" ",SOURCE!$V$2-LEN(SOURCE!J2297)), "")&amp;
  " | "&amp; SOURCE!K2297&amp;      IF(SOURCE!$X$2-LEN(SOURCE!K2297) &gt;= 0, REPT(" ",SOURCE!$X$2-LEN(SOURCE!K2297)), "")&amp;
      "},"&amp;IF(SOURCE!L2297&lt;&gt;"",""&amp;SOURCE!L2297,"")
 )
)
)</f>
        <v/>
      </c>
    </row>
    <row r="2298" spans="1:1">
      <c r="A2298" s="16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",SOURCE!$R$2-LEN(SOURCE!F2298)+2), "")&amp;"("&amp;
      SUBSTITUTE(TEXT(SOURCE!G2298,"??0"),"  ","")&amp;" &lt;&lt; TAM_MAX_BITS) |"&amp; IF(SOURCE!$S$2-3 &gt;= 0, REPT(" ",SOURCE!$S$2-5+4+1-1-LEN(SUBSTITUTE(SUBSTITUTE(TEXT(SOURCE!H2298,"????0"),"  ","")," ",""))), "")&amp;
      SUBSTITUTE(SUBSTITUTE(TEXT(SOURCE!H2298,"????0"),"  ","")," ","")&amp;","&amp; IF(SOURCE!$T$2-3 &gt;= 0, REPT(" ",SOURCE!$T$2-3-5), "")&amp;
      SOURCE!I2298&amp;" | "&amp; IF(SOURCE!$U$2-LEN(SOURCE!I2298) &gt;= 0, REPT(" ",SOURCE!$U$2-LEN(SOURCE!I2298)), "")&amp;
      SOURCE!J2298&amp;      IF(SOURCE!$V$2-LEN(SOURCE!J2298) &gt;= 0, REPT(" ",SOURCE!$V$2-LEN(SOURCE!J2298)), "")&amp;
  " | "&amp; SOURCE!K2298&amp;      IF(SOURCE!$X$2-LEN(SOURCE!K2298) &gt;= 0, REPT(" ",SOURCE!$X$2-LEN(SOURCE!K2298)), "")&amp;
      "},"&amp;IF(SOURCE!L2298&lt;&gt;"",""&amp;SOURCE!L2298,"")
 )
)
)</f>
        <v/>
      </c>
    </row>
    <row r="2299" spans="1:1">
      <c r="A2299" s="16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",SOURCE!$R$2-LEN(SOURCE!F2299)+2), "")&amp;"("&amp;
      SUBSTITUTE(TEXT(SOURCE!G2299,"??0"),"  ","")&amp;" &lt;&lt; TAM_MAX_BITS) |"&amp; IF(SOURCE!$S$2-3 &gt;= 0, REPT(" ",SOURCE!$S$2-5+4+1-1-LEN(SUBSTITUTE(SUBSTITUTE(TEXT(SOURCE!H2299,"????0"),"  ","")," ",""))), "")&amp;
      SUBSTITUTE(SUBSTITUTE(TEXT(SOURCE!H2299,"????0"),"  ","")," ","")&amp;","&amp; IF(SOURCE!$T$2-3 &gt;= 0, REPT(" ",SOURCE!$T$2-3-5), "")&amp;
      SOURCE!I2299&amp;" | "&amp; IF(SOURCE!$U$2-LEN(SOURCE!I2299) &gt;= 0, REPT(" ",SOURCE!$U$2-LEN(SOURCE!I2299)), "")&amp;
      SOURCE!J2299&amp;      IF(SOURCE!$V$2-LEN(SOURCE!J2299) &gt;= 0, REPT(" ",SOURCE!$V$2-LEN(SOURCE!J2299)), "")&amp;
  " | "&amp; SOURCE!K2299&amp;      IF(SOURCE!$X$2-LEN(SOURCE!K2299) &gt;= 0, REPT(" ",SOURCE!$X$2-LEN(SOURCE!K2299)), "")&amp;
      "},"&amp;IF(SOURCE!L2299&lt;&gt;"",""&amp;SOURCE!L2299,"")
 )
)
)</f>
        <v/>
      </c>
    </row>
    <row r="2300" spans="1:1">
      <c r="A2300" s="16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",SOURCE!$R$2-LEN(SOURCE!F2300)+2), "")&amp;"("&amp;
      SUBSTITUTE(TEXT(SOURCE!G2300,"??0"),"  ","")&amp;" &lt;&lt; TAM_MAX_BITS) |"&amp; IF(SOURCE!$S$2-3 &gt;= 0, REPT(" ",SOURCE!$S$2-5+4+1-1-LEN(SUBSTITUTE(SUBSTITUTE(TEXT(SOURCE!H2300,"????0"),"  ","")," ",""))), "")&amp;
      SUBSTITUTE(SUBSTITUTE(TEXT(SOURCE!H2300,"????0"),"  ","")," ","")&amp;","&amp; IF(SOURCE!$T$2-3 &gt;= 0, REPT(" ",SOURCE!$T$2-3-5), "")&amp;
      SOURCE!I2300&amp;" | "&amp; IF(SOURCE!$U$2-LEN(SOURCE!I2300) &gt;= 0, REPT(" ",SOURCE!$U$2-LEN(SOURCE!I2300)), "")&amp;
      SOURCE!J2300&amp;      IF(SOURCE!$V$2-LEN(SOURCE!J2300) &gt;= 0, REPT(" ",SOURCE!$V$2-LEN(SOURCE!J2300)), "")&amp;
  " | "&amp; SOURCE!K2300&amp;      IF(SOURCE!$X$2-LEN(SOURCE!K2300) &gt;= 0, REPT(" ",SOURCE!$X$2-LEN(SOURCE!K2300)), "")&amp;
      "},"&amp;IF(SOURCE!L2300&lt;&gt;"",""&amp;SOURCE!L2300,"")
 )
)
)</f>
        <v/>
      </c>
    </row>
    <row r="2301" spans="1:1">
      <c r="A2301" s="16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",SOURCE!$R$2-LEN(SOURCE!F2301)+2), "")&amp;"("&amp;
      SUBSTITUTE(TEXT(SOURCE!G2301,"??0"),"  ","")&amp;" &lt;&lt; TAM_MAX_BITS) |"&amp; IF(SOURCE!$S$2-3 &gt;= 0, REPT(" ",SOURCE!$S$2-5+4+1-1-LEN(SUBSTITUTE(SUBSTITUTE(TEXT(SOURCE!H2301,"????0"),"  ","")," ",""))), "")&amp;
      SUBSTITUTE(SUBSTITUTE(TEXT(SOURCE!H2301,"????0"),"  ","")," ","")&amp;","&amp; IF(SOURCE!$T$2-3 &gt;= 0, REPT(" ",SOURCE!$T$2-3-5), "")&amp;
      SOURCE!I2301&amp;" | "&amp; IF(SOURCE!$U$2-LEN(SOURCE!I2301) &gt;= 0, REPT(" ",SOURCE!$U$2-LEN(SOURCE!I2301)), "")&amp;
      SOURCE!J2301&amp;      IF(SOURCE!$V$2-LEN(SOURCE!J2301) &gt;= 0, REPT(" ",SOURCE!$V$2-LEN(SOURCE!J2301)), "")&amp;
  " | "&amp; SOURCE!K2301&amp;      IF(SOURCE!$X$2-LEN(SOURCE!K2301) &gt;= 0, REPT(" ",SOURCE!$X$2-LEN(SOURCE!K2301)), "")&amp;
      "},"&amp;IF(SOURCE!L2301&lt;&gt;"",""&amp;SOURCE!L2301,"")
 )
)
)</f>
        <v/>
      </c>
    </row>
    <row r="2302" spans="1:1">
      <c r="A2302" s="16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",SOURCE!$R$2-LEN(SOURCE!F2302)+2), "")&amp;"("&amp;
      SUBSTITUTE(TEXT(SOURCE!G2302,"??0"),"  ","")&amp;" &lt;&lt; TAM_MAX_BITS) |"&amp; IF(SOURCE!$S$2-3 &gt;= 0, REPT(" ",SOURCE!$S$2-5+4+1-1-LEN(SUBSTITUTE(SUBSTITUTE(TEXT(SOURCE!H2302,"????0"),"  ","")," ",""))), "")&amp;
      SUBSTITUTE(SUBSTITUTE(TEXT(SOURCE!H2302,"????0"),"  ","")," ","")&amp;","&amp; IF(SOURCE!$T$2-3 &gt;= 0, REPT(" ",SOURCE!$T$2-3-5), "")&amp;
      SOURCE!I2302&amp;" | "&amp; IF(SOURCE!$U$2-LEN(SOURCE!I2302) &gt;= 0, REPT(" ",SOURCE!$U$2-LEN(SOURCE!I2302)), "")&amp;
      SOURCE!J2302&amp;      IF(SOURCE!$V$2-LEN(SOURCE!J2302) &gt;= 0, REPT(" ",SOURCE!$V$2-LEN(SOURCE!J2302)), "")&amp;
  " | "&amp; SOURCE!K2302&amp;      IF(SOURCE!$X$2-LEN(SOURCE!K2302) &gt;= 0, REPT(" ",SOURCE!$X$2-LEN(SOURCE!K2302)), "")&amp;
      "},"&amp;IF(SOURCE!L2302&lt;&gt;"",""&amp;SOURCE!L2302,"")
 )
)
)</f>
        <v/>
      </c>
    </row>
    <row r="2303" spans="1:1">
      <c r="A2303" s="16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",SOURCE!$R$2-LEN(SOURCE!F2303)+2), "")&amp;"("&amp;
      SUBSTITUTE(TEXT(SOURCE!G2303,"??0"),"  ","")&amp;" &lt;&lt; TAM_MAX_BITS) |"&amp; IF(SOURCE!$S$2-3 &gt;= 0, REPT(" ",SOURCE!$S$2-5+4+1-1-LEN(SUBSTITUTE(SUBSTITUTE(TEXT(SOURCE!H2303,"????0"),"  ","")," ",""))), "")&amp;
      SUBSTITUTE(SUBSTITUTE(TEXT(SOURCE!H2303,"????0"),"  ","")," ","")&amp;","&amp; IF(SOURCE!$T$2-3 &gt;= 0, REPT(" ",SOURCE!$T$2-3-5), "")&amp;
      SOURCE!I2303&amp;" | "&amp; IF(SOURCE!$U$2-LEN(SOURCE!I2303) &gt;= 0, REPT(" ",SOURCE!$U$2-LEN(SOURCE!I2303)), "")&amp;
      SOURCE!J2303&amp;      IF(SOURCE!$V$2-LEN(SOURCE!J2303) &gt;= 0, REPT(" ",SOURCE!$V$2-LEN(SOURCE!J2303)), "")&amp;
  " | "&amp; SOURCE!K2303&amp;      IF(SOURCE!$X$2-LEN(SOURCE!K2303) &gt;= 0, REPT(" ",SOURCE!$X$2-LEN(SOURCE!K2303)), "")&amp;
      "},"&amp;IF(SOURCE!L2303&lt;&gt;"",""&amp;SOURCE!L2303,"")
 )
)
)</f>
        <v/>
      </c>
    </row>
    <row r="2304" spans="1:1">
      <c r="A2304" s="16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",SOURCE!$R$2-LEN(SOURCE!F2304)+2), "")&amp;"("&amp;
      SUBSTITUTE(TEXT(SOURCE!G2304,"??0"),"  ","")&amp;" &lt;&lt; TAM_MAX_BITS) |"&amp; IF(SOURCE!$S$2-3 &gt;= 0, REPT(" ",SOURCE!$S$2-5+4+1-1-LEN(SUBSTITUTE(SUBSTITUTE(TEXT(SOURCE!H2304,"????0"),"  ","")," ",""))), "")&amp;
      SUBSTITUTE(SUBSTITUTE(TEXT(SOURCE!H2304,"????0"),"  ","")," ","")&amp;","&amp; IF(SOURCE!$T$2-3 &gt;= 0, REPT(" ",SOURCE!$T$2-3-5), "")&amp;
      SOURCE!I2304&amp;" | "&amp; IF(SOURCE!$U$2-LEN(SOURCE!I2304) &gt;= 0, REPT(" ",SOURCE!$U$2-LEN(SOURCE!I2304)), "")&amp;
      SOURCE!J2304&amp;      IF(SOURCE!$V$2-LEN(SOURCE!J2304) &gt;= 0, REPT(" ",SOURCE!$V$2-LEN(SOURCE!J2304)), "")&amp;
  " | "&amp; SOURCE!K2304&amp;      IF(SOURCE!$X$2-LEN(SOURCE!K2304) &gt;= 0, REPT(" ",SOURCE!$X$2-LEN(SOURCE!K2304)), "")&amp;
      "},"&amp;IF(SOURCE!L2304&lt;&gt;"",""&amp;SOURCE!L2304,"")
 )
)
)</f>
        <v/>
      </c>
    </row>
    <row r="2305" spans="1:1" hidden="1">
      <c r="A2305" s="8" t="str">
        <f>IF(AND(OR(SOURCE!A2295="",ISBLANK(SOURCE!A2295)),SOURCE!B2295&gt;0),IF(ISBLANK(SOURCE!C2295),"",SOURCE!C2295),
IF(SOURCE!B2295&lt;0,VLOOKUP(SOURCE!B2295,lookups!A$1:B$25,2,0),
  IF(ISBLANK(SOURCE!B2295),
    "",
    "/* "&amp;TEXT(SOURCE!B2295,"???0")&amp;" *"&amp;
      SOURCE!C2295&amp;", "&amp; IF(SOURCE!$O$2-LEN(SOURCE!C2295) &gt;= 0, REPT(" ",SOURCE!$O$2-LEN(SOURCE!C2295)), "")&amp;
      SOURCE!D2295&amp;", "&amp; IF(SOURCE!$P$2-LEN(SOURCE!D2295) &gt;= 0, REPT(" ",SOURCE!$P$2-LEN(SOURCE!D2295)), "")&amp;
      SOURCE!E2295&amp;", "&amp; IF(SOURCE!$Q$2-LEN(SOURCE!E2295) &gt;=0, REPT(" ",SOURCE!$Q$2-LEN(SOURCE!E2295)), "")&amp;
      SOURCE!F2295&amp;", "&amp; IF(SOURCE!$R$2-LEN(SOURCE!F2295) &gt;= 0, REPT(" ",SOURCE!$R$2-LEN(SOURCE!F2295)), "")&amp;
      TEXT(SOURCE!G2295,"??0")&amp;", "&amp; IF(SOURCE!$S$2-3 &gt;= 0, REPT(" ",SOURCE!$S$2-5), "")&amp;
      TEXT(SOURCE!H2295,"????0")&amp;", "&amp; IF(SOURCE!$T$2-3 &gt;= 0, REPT(" ",SOURCE!$T$2-3), "")&amp;
      SOURCE!I2295&amp;", "&amp; IF(SOURCE!$U$2-LEN(SOURCE!I2295) &gt;= 0, REPT(" ",SOURCE!$U$2-LEN(SOURCE!I2295)), "")&amp;
      SOURCE!J2295&amp;      IF(SOURCE!$V$2-LEN(SOURCE!J2295) &gt;= 0, REPT(" ",SOURCE!$V$2-LEN(SOURCE!J2295)), "")&amp;
  ", "&amp; SOURCE!K2295&amp;      IF(SOURCE!$X$2-LEN(SOURCE!K2295) &gt;= 0, REPT(" ",SOURCE!$X$2-LEN(SOURCE!K2295)), "")&amp;
      "},"&amp;IF(SOURCE!L2295&lt;&gt;"",""&amp;SOURCE!L2295,"")
 )
)
)</f>
        <v/>
      </c>
    </row>
    <row r="2306" spans="1:1" hidden="1">
      <c r="A2306" s="8" t="str">
        <f>IF(AND(OR(SOURCE!A2296="",ISBLANK(SOURCE!A2296)),SOURCE!B2296&gt;0),IF(ISBLANK(SOURCE!C2296),"",SOURCE!C2296),
IF(SOURCE!B2296&lt;0,VLOOKUP(SOURCE!B2296,lookups!A$1:B$25,2,0),
  IF(ISBLANK(SOURCE!B2296),
    "",
    "/* "&amp;TEXT(SOURCE!B2296,"???0")&amp;" *"&amp;
      SOURCE!C2296&amp;", "&amp; IF(SOURCE!$O$2-LEN(SOURCE!C2296) &gt;= 0, REPT(" ",SOURCE!$O$2-LEN(SOURCE!C2296)), "")&amp;
      SOURCE!D2296&amp;", "&amp; IF(SOURCE!$P$2-LEN(SOURCE!D2296) &gt;= 0, REPT(" ",SOURCE!$P$2-LEN(SOURCE!D2296)), "")&amp;
      SOURCE!E2296&amp;", "&amp; IF(SOURCE!$Q$2-LEN(SOURCE!E2296) &gt;=0, REPT(" ",SOURCE!$Q$2-LEN(SOURCE!E2296)), "")&amp;
      SOURCE!F2296&amp;", "&amp; IF(SOURCE!$R$2-LEN(SOURCE!F2296) &gt;= 0, REPT(" ",SOURCE!$R$2-LEN(SOURCE!F2296)), "")&amp;
      TEXT(SOURCE!G2296,"??0")&amp;", "&amp; IF(SOURCE!$S$2-3 &gt;= 0, REPT(" ",SOURCE!$S$2-5), "")&amp;
      TEXT(SOURCE!H2296,"????0")&amp;", "&amp; IF(SOURCE!$T$2-3 &gt;= 0, REPT(" ",SOURCE!$T$2-3), "")&amp;
      SOURCE!I2296&amp;", "&amp; IF(SOURCE!$U$2-LEN(SOURCE!I2296) &gt;= 0, REPT(" ",SOURCE!$U$2-LEN(SOURCE!I2296)), "")&amp;
      SOURCE!J2296&amp;      IF(SOURCE!$V$2-LEN(SOURCE!J2296) &gt;= 0, REPT(" ",SOURCE!$V$2-LEN(SOURCE!J2296)), "")&amp;
  ", "&amp; SOURCE!K2296&amp;      IF(SOURCE!$X$2-LEN(SOURCE!K2296) &gt;= 0, REPT(" ",SOURCE!$X$2-LEN(SOURCE!K2296)), "")&amp;
      "},"&amp;IF(SOURCE!L2296&lt;&gt;"",""&amp;SOURCE!L2296,"")
 )
)
)</f>
        <v/>
      </c>
    </row>
    <row r="2307" spans="1:1" hidden="1">
      <c r="A2307" s="8" t="str">
        <f>IF(AND(OR(SOURCE!A2297="",ISBLANK(SOURCE!A2297)),SOURCE!B2297&gt;0),IF(ISBLANK(SOURCE!C2297),"",SOURCE!C2297),
IF(SOURCE!B2297&lt;0,VLOOKUP(SOURCE!B2297,lookups!A$1:B$25,2,0),
  IF(ISBLANK(SOURCE!B2297),
    "",
    "/* "&amp;TEXT(SOURCE!B2297,"???0")&amp;" *"&amp;
      SOURCE!C2297&amp;", "&amp; IF(SOURCE!$O$2-LEN(SOURCE!C2297) &gt;= 0, REPT(" ",SOURCE!$O$2-LEN(SOURCE!C2297)), "")&amp;
      SOURCE!D2297&amp;", "&amp; IF(SOURCE!$P$2-LEN(SOURCE!D2297) &gt;= 0, REPT(" ",SOURCE!$P$2-LEN(SOURCE!D2297)), "")&amp;
      SOURCE!E2297&amp;", "&amp; IF(SOURCE!$Q$2-LEN(SOURCE!E2297) &gt;=0, REPT(" ",SOURCE!$Q$2-LEN(SOURCE!E2297)), "")&amp;
      SOURCE!F2297&amp;", "&amp; IF(SOURCE!$R$2-LEN(SOURCE!F2297) &gt;= 0, REPT(" ",SOURCE!$R$2-LEN(SOURCE!F2297)), "")&amp;
      TEXT(SOURCE!G2297,"??0")&amp;", "&amp; IF(SOURCE!$S$2-3 &gt;= 0, REPT(" ",SOURCE!$S$2-5), "")&amp;
      TEXT(SOURCE!H2297,"????0")&amp;", "&amp; IF(SOURCE!$T$2-3 &gt;= 0, REPT(" ",SOURCE!$T$2-3), "")&amp;
      SOURCE!I2297&amp;", "&amp; IF(SOURCE!$U$2-LEN(SOURCE!I2297) &gt;= 0, REPT(" ",SOURCE!$U$2-LEN(SOURCE!I2297)), "")&amp;
      SOURCE!J2297&amp;      IF(SOURCE!$V$2-LEN(SOURCE!J2297) &gt;= 0, REPT(" ",SOURCE!$V$2-LEN(SOURCE!J2297)), "")&amp;
  ", "&amp; SOURCE!K2297&amp;      IF(SOURCE!$X$2-LEN(SOURCE!K2297) &gt;= 0, REPT(" ",SOURCE!$X$2-LEN(SOURCE!K2297)), "")&amp;
      "},"&amp;IF(SOURCE!L2297&lt;&gt;"",""&amp;SOURCE!L2297,"")
 )
)
)</f>
        <v/>
      </c>
    </row>
    <row r="2308" spans="1:1" hidden="1">
      <c r="A2308" s="8" t="str">
        <f>IF(AND(OR(SOURCE!A2298="",ISBLANK(SOURCE!A2298)),SOURCE!B2298&gt;0),IF(ISBLANK(SOURCE!C2298),"",SOURCE!C2298),
IF(SOURCE!B2298&lt;0,VLOOKUP(SOURCE!B2298,lookups!A$1:B$25,2,0),
  IF(ISBLANK(SOURCE!B2298),
    "",
    "/* "&amp;TEXT(SOURCE!B2298,"???0")&amp;" *"&amp;
      SOURCE!C2298&amp;", "&amp; IF(SOURCE!$O$2-LEN(SOURCE!C2298) &gt;= 0, REPT(" ",SOURCE!$O$2-LEN(SOURCE!C2298)), "")&amp;
      SOURCE!D2298&amp;", "&amp; IF(SOURCE!$P$2-LEN(SOURCE!D2298) &gt;= 0, REPT(" ",SOURCE!$P$2-LEN(SOURCE!D2298)), "")&amp;
      SOURCE!E2298&amp;", "&amp; IF(SOURCE!$Q$2-LEN(SOURCE!E2298) &gt;=0, REPT(" ",SOURCE!$Q$2-LEN(SOURCE!E2298)), "")&amp;
      SOURCE!F2298&amp;", "&amp; IF(SOURCE!$R$2-LEN(SOURCE!F2298) &gt;= 0, REPT(" ",SOURCE!$R$2-LEN(SOURCE!F2298)), "")&amp;
      TEXT(SOURCE!G2298,"??0")&amp;", "&amp; IF(SOURCE!$S$2-3 &gt;= 0, REPT(" ",SOURCE!$S$2-5), "")&amp;
      TEXT(SOURCE!H2298,"????0")&amp;", "&amp; IF(SOURCE!$T$2-3 &gt;= 0, REPT(" ",SOURCE!$T$2-3), "")&amp;
      SOURCE!I2298&amp;", "&amp; IF(SOURCE!$U$2-LEN(SOURCE!I2298) &gt;= 0, REPT(" ",SOURCE!$U$2-LEN(SOURCE!I2298)), "")&amp;
      SOURCE!J2298&amp;      IF(SOURCE!$V$2-LEN(SOURCE!J2298) &gt;= 0, REPT(" ",SOURCE!$V$2-LEN(SOURCE!J2298)), "")&amp;
  ", "&amp; SOURCE!K2298&amp;      IF(SOURCE!$X$2-LEN(SOURCE!K2298) &gt;= 0, REPT(" ",SOURCE!$X$2-LEN(SOURCE!K2298)), "")&amp;
      "},"&amp;IF(SOURCE!L2298&lt;&gt;"",""&amp;SOURCE!L2298,"")
 )
)
)</f>
        <v/>
      </c>
    </row>
    <row r="2309" spans="1:1" hidden="1">
      <c r="A2309" s="8" t="str">
        <f>IF(AND(OR(SOURCE!A2299="",ISBLANK(SOURCE!A2299)),SOURCE!B2299&gt;0),IF(ISBLANK(SOURCE!C2299),"",SOURCE!C2299),
IF(SOURCE!B2299&lt;0,VLOOKUP(SOURCE!B2299,lookups!A$1:B$25,2,0),
  IF(ISBLANK(SOURCE!B2299),
    "",
    "/* "&amp;TEXT(SOURCE!B2299,"???0")&amp;" *"&amp;
      SOURCE!C2299&amp;", "&amp; IF(SOURCE!$O$2-LEN(SOURCE!C2299) &gt;= 0, REPT(" ",SOURCE!$O$2-LEN(SOURCE!C2299)), "")&amp;
      SOURCE!D2299&amp;", "&amp; IF(SOURCE!$P$2-LEN(SOURCE!D2299) &gt;= 0, REPT(" ",SOURCE!$P$2-LEN(SOURCE!D2299)), "")&amp;
      SOURCE!E2299&amp;", "&amp; IF(SOURCE!$Q$2-LEN(SOURCE!E2299) &gt;=0, REPT(" ",SOURCE!$Q$2-LEN(SOURCE!E2299)), "")&amp;
      SOURCE!F2299&amp;", "&amp; IF(SOURCE!$R$2-LEN(SOURCE!F2299) &gt;= 0, REPT(" ",SOURCE!$R$2-LEN(SOURCE!F2299)), "")&amp;
      TEXT(SOURCE!G2299,"??0")&amp;", "&amp; IF(SOURCE!$S$2-3 &gt;= 0, REPT(" ",SOURCE!$S$2-5), "")&amp;
      TEXT(SOURCE!H2299,"????0")&amp;", "&amp; IF(SOURCE!$T$2-3 &gt;= 0, REPT(" ",SOURCE!$T$2-3), "")&amp;
      SOURCE!I2299&amp;", "&amp; IF(SOURCE!$U$2-LEN(SOURCE!I2299) &gt;= 0, REPT(" ",SOURCE!$U$2-LEN(SOURCE!I2299)), "")&amp;
      SOURCE!J2299&amp;      IF(SOURCE!$V$2-LEN(SOURCE!J2299) &gt;= 0, REPT(" ",SOURCE!$V$2-LEN(SOURCE!J2299)), "")&amp;
  ", "&amp; SOURCE!K2299&amp;      IF(SOURCE!$X$2-LEN(SOURCE!K2299) &gt;= 0, REPT(" ",SOURCE!$X$2-LEN(SOURCE!K2299)), "")&amp;
      "},"&amp;IF(SOURCE!L2299&lt;&gt;"",""&amp;SOURCE!L2299,"")
 )
)
)</f>
        <v/>
      </c>
    </row>
    <row r="2310" spans="1:1" hidden="1">
      <c r="A2310" s="8" t="str">
        <f>IF(AND(OR(SOURCE!A2300="",ISBLANK(SOURCE!A2300)),SOURCE!B2300&gt;0),IF(ISBLANK(SOURCE!C2300),"",SOURCE!C2300),
IF(SOURCE!B2300&lt;0,VLOOKUP(SOURCE!B2300,lookups!A$1:B$25,2,0),
  IF(ISBLANK(SOURCE!B2300),
    "",
    "/* "&amp;TEXT(SOURCE!B2300,"???0")&amp;" *"&amp;
      SOURCE!C2300&amp;", "&amp; IF(SOURCE!$O$2-LEN(SOURCE!C2300) &gt;= 0, REPT(" ",SOURCE!$O$2-LEN(SOURCE!C2300)), "")&amp;
      SOURCE!D2300&amp;", "&amp; IF(SOURCE!$P$2-LEN(SOURCE!D2300) &gt;= 0, REPT(" ",SOURCE!$P$2-LEN(SOURCE!D2300)), "")&amp;
      SOURCE!E2300&amp;", "&amp; IF(SOURCE!$Q$2-LEN(SOURCE!E2300) &gt;=0, REPT(" ",SOURCE!$Q$2-LEN(SOURCE!E2300)), "")&amp;
      SOURCE!F2300&amp;", "&amp; IF(SOURCE!$R$2-LEN(SOURCE!F2300) &gt;= 0, REPT(" ",SOURCE!$R$2-LEN(SOURCE!F2300)), "")&amp;
      TEXT(SOURCE!G2300,"??0")&amp;", "&amp; IF(SOURCE!$S$2-3 &gt;= 0, REPT(" ",SOURCE!$S$2-5), "")&amp;
      TEXT(SOURCE!H2300,"????0")&amp;", "&amp; IF(SOURCE!$T$2-3 &gt;= 0, REPT(" ",SOURCE!$T$2-3), "")&amp;
      SOURCE!I2300&amp;", "&amp; IF(SOURCE!$U$2-LEN(SOURCE!I2300) &gt;= 0, REPT(" ",SOURCE!$U$2-LEN(SOURCE!I2300)), "")&amp;
      SOURCE!J2300&amp;      IF(SOURCE!$V$2-LEN(SOURCE!J2300) &gt;= 0, REPT(" ",SOURCE!$V$2-LEN(SOURCE!J2300)), "")&amp;
  ", "&amp; SOURCE!K2300&amp;      IF(SOURCE!$X$2-LEN(SOURCE!K2300) &gt;= 0, REPT(" ",SOURCE!$X$2-LEN(SOURCE!K2300)), "")&amp;
      "},"&amp;IF(SOURCE!L2300&lt;&gt;"",""&amp;SOURCE!L2300,"")
 )
)
)</f>
        <v/>
      </c>
    </row>
    <row r="2311" spans="1:1" hidden="1">
      <c r="A2311" s="8" t="str">
        <f>IF(AND(OR(SOURCE!A2301="",ISBLANK(SOURCE!A2301)),SOURCE!B2301&gt;0),IF(ISBLANK(SOURCE!C2301),"",SOURCE!C2301),
IF(SOURCE!B2301&lt;0,VLOOKUP(SOURCE!B2301,lookups!A$1:B$25,2,0),
  IF(ISBLANK(SOURCE!B2301),
    "",
    "/* "&amp;TEXT(SOURCE!B2301,"???0")&amp;" *"&amp;
      SOURCE!C2301&amp;", "&amp; IF(SOURCE!$O$2-LEN(SOURCE!C2301) &gt;= 0, REPT(" ",SOURCE!$O$2-LEN(SOURCE!C2301)), "")&amp;
      SOURCE!D2301&amp;", "&amp; IF(SOURCE!$P$2-LEN(SOURCE!D2301) &gt;= 0, REPT(" ",SOURCE!$P$2-LEN(SOURCE!D2301)), "")&amp;
      SOURCE!E2301&amp;", "&amp; IF(SOURCE!$Q$2-LEN(SOURCE!E2301) &gt;=0, REPT(" ",SOURCE!$Q$2-LEN(SOURCE!E2301)), "")&amp;
      SOURCE!F2301&amp;", "&amp; IF(SOURCE!$R$2-LEN(SOURCE!F2301) &gt;= 0, REPT(" ",SOURCE!$R$2-LEN(SOURCE!F2301)), "")&amp;
      TEXT(SOURCE!G2301,"??0")&amp;", "&amp; IF(SOURCE!$S$2-3 &gt;= 0, REPT(" ",SOURCE!$S$2-5), "")&amp;
      TEXT(SOURCE!H2301,"????0")&amp;", "&amp; IF(SOURCE!$T$2-3 &gt;= 0, REPT(" ",SOURCE!$T$2-3), "")&amp;
      SOURCE!I2301&amp;", "&amp; IF(SOURCE!$U$2-LEN(SOURCE!I2301) &gt;= 0, REPT(" ",SOURCE!$U$2-LEN(SOURCE!I2301)), "")&amp;
      SOURCE!J2301&amp;      IF(SOURCE!$V$2-LEN(SOURCE!J2301) &gt;= 0, REPT(" ",SOURCE!$V$2-LEN(SOURCE!J2301)), "")&amp;
  ", "&amp; SOURCE!K2301&amp;      IF(SOURCE!$X$2-LEN(SOURCE!K2301) &gt;= 0, REPT(" ",SOURCE!$X$2-LEN(SOURCE!K2301)), "")&amp;
      "},"&amp;IF(SOURCE!L2301&lt;&gt;"",""&amp;SOURCE!L2301,"")
 )
)
)</f>
        <v/>
      </c>
    </row>
    <row r="2312" spans="1:1" hidden="1">
      <c r="A2312" s="8" t="str">
        <f>IF(AND(OR(SOURCE!A2302="",ISBLANK(SOURCE!A2302)),SOURCE!B2302&gt;0),IF(ISBLANK(SOURCE!C2302),"",SOURCE!C2302),
IF(SOURCE!B2302&lt;0,VLOOKUP(SOURCE!B2302,lookups!A$1:B$25,2,0),
  IF(ISBLANK(SOURCE!B2302),
    "",
    "/* "&amp;TEXT(SOURCE!B2302,"???0")&amp;" *"&amp;
      SOURCE!C2302&amp;", "&amp; IF(SOURCE!$O$2-LEN(SOURCE!C2302) &gt;= 0, REPT(" ",SOURCE!$O$2-LEN(SOURCE!C2302)), "")&amp;
      SOURCE!D2302&amp;", "&amp; IF(SOURCE!$P$2-LEN(SOURCE!D2302) &gt;= 0, REPT(" ",SOURCE!$P$2-LEN(SOURCE!D2302)), "")&amp;
      SOURCE!E2302&amp;", "&amp; IF(SOURCE!$Q$2-LEN(SOURCE!E2302) &gt;=0, REPT(" ",SOURCE!$Q$2-LEN(SOURCE!E2302)), "")&amp;
      SOURCE!F2302&amp;", "&amp; IF(SOURCE!$R$2-LEN(SOURCE!F2302) &gt;= 0, REPT(" ",SOURCE!$R$2-LEN(SOURCE!F2302)), "")&amp;
      TEXT(SOURCE!G2302,"??0")&amp;", "&amp; IF(SOURCE!$S$2-3 &gt;= 0, REPT(" ",SOURCE!$S$2-5), "")&amp;
      TEXT(SOURCE!H2302,"????0")&amp;", "&amp; IF(SOURCE!$T$2-3 &gt;= 0, REPT(" ",SOURCE!$T$2-3), "")&amp;
      SOURCE!I2302&amp;", "&amp; IF(SOURCE!$U$2-LEN(SOURCE!I2302) &gt;= 0, REPT(" ",SOURCE!$U$2-LEN(SOURCE!I2302)), "")&amp;
      SOURCE!J2302&amp;      IF(SOURCE!$V$2-LEN(SOURCE!J2302) &gt;= 0, REPT(" ",SOURCE!$V$2-LEN(SOURCE!J2302)), "")&amp;
  ", "&amp; SOURCE!K2302&amp;      IF(SOURCE!$X$2-LEN(SOURCE!K2302) &gt;= 0, REPT(" ",SOURCE!$X$2-LEN(SOURCE!K2302)), "")&amp;
      "},"&amp;IF(SOURCE!L2302&lt;&gt;"",""&amp;SOURCE!L2302,"")
 )
)
)</f>
        <v/>
      </c>
    </row>
    <row r="2313" spans="1:1" hidden="1">
      <c r="A2313" s="8" t="str">
        <f>IF(AND(OR(SOURCE!A2303="",ISBLANK(SOURCE!A2303)),SOURCE!B2303&gt;0),IF(ISBLANK(SOURCE!C2303),"",SOURCE!C2303),
IF(SOURCE!B2303&lt;0,VLOOKUP(SOURCE!B2303,lookups!A$1:B$25,2,0),
  IF(ISBLANK(SOURCE!B2303),
    "",
    "/* "&amp;TEXT(SOURCE!B2303,"???0")&amp;" *"&amp;
      SOURCE!C2303&amp;", "&amp; IF(SOURCE!$O$2-LEN(SOURCE!C2303) &gt;= 0, REPT(" ",SOURCE!$O$2-LEN(SOURCE!C2303)), "")&amp;
      SOURCE!D2303&amp;", "&amp; IF(SOURCE!$P$2-LEN(SOURCE!D2303) &gt;= 0, REPT(" ",SOURCE!$P$2-LEN(SOURCE!D2303)), "")&amp;
      SOURCE!E2303&amp;", "&amp; IF(SOURCE!$Q$2-LEN(SOURCE!E2303) &gt;=0, REPT(" ",SOURCE!$Q$2-LEN(SOURCE!E2303)), "")&amp;
      SOURCE!F2303&amp;", "&amp; IF(SOURCE!$R$2-LEN(SOURCE!F2303) &gt;= 0, REPT(" ",SOURCE!$R$2-LEN(SOURCE!F2303)), "")&amp;
      TEXT(SOURCE!G2303,"??0")&amp;", "&amp; IF(SOURCE!$S$2-3 &gt;= 0, REPT(" ",SOURCE!$S$2-5), "")&amp;
      TEXT(SOURCE!H2303,"????0")&amp;", "&amp; IF(SOURCE!$T$2-3 &gt;= 0, REPT(" ",SOURCE!$T$2-3), "")&amp;
      SOURCE!I2303&amp;", "&amp; IF(SOURCE!$U$2-LEN(SOURCE!I2303) &gt;= 0, REPT(" ",SOURCE!$U$2-LEN(SOURCE!I2303)), "")&amp;
      SOURCE!J2303&amp;      IF(SOURCE!$V$2-LEN(SOURCE!J2303) &gt;= 0, REPT(" ",SOURCE!$V$2-LEN(SOURCE!J2303)), "")&amp;
  ", "&amp; SOURCE!K2303&amp;      IF(SOURCE!$X$2-LEN(SOURCE!K2303) &gt;= 0, REPT(" ",SOURCE!$X$2-LEN(SOURCE!K2303)), "")&amp;
      "},"&amp;IF(SOURCE!L2303&lt;&gt;"",""&amp;SOURCE!L2303,"")
 )
)
)</f>
        <v/>
      </c>
    </row>
    <row r="2314" spans="1:1" hidden="1">
      <c r="A2314" s="8" t="str">
        <f>IF(AND(OR(SOURCE!A2304="",ISBLANK(SOURCE!A2304)),SOURCE!B2304&gt;0),IF(ISBLANK(SOURCE!C2304),"",SOURCE!C2304),
IF(SOURCE!B2304&lt;0,VLOOKUP(SOURCE!B2304,lookups!A$1:B$25,2,0),
  IF(ISBLANK(SOURCE!B2304),
    "",
    "/* "&amp;TEXT(SOURCE!B2304,"???0")&amp;" *"&amp;
      SOURCE!C2304&amp;", "&amp; IF(SOURCE!$O$2-LEN(SOURCE!C2304) &gt;= 0, REPT(" ",SOURCE!$O$2-LEN(SOURCE!C2304)), "")&amp;
      SOURCE!D2304&amp;", "&amp; IF(SOURCE!$P$2-LEN(SOURCE!D2304) &gt;= 0, REPT(" ",SOURCE!$P$2-LEN(SOURCE!D2304)), "")&amp;
      SOURCE!E2304&amp;", "&amp; IF(SOURCE!$Q$2-LEN(SOURCE!E2304) &gt;=0, REPT(" ",SOURCE!$Q$2-LEN(SOURCE!E2304)), "")&amp;
      SOURCE!F2304&amp;", "&amp; IF(SOURCE!$R$2-LEN(SOURCE!F2304) &gt;= 0, REPT(" ",SOURCE!$R$2-LEN(SOURCE!F2304)), "")&amp;
      TEXT(SOURCE!G2304,"??0")&amp;", "&amp; IF(SOURCE!$S$2-3 &gt;= 0, REPT(" ",SOURCE!$S$2-5), "")&amp;
      TEXT(SOURCE!H2304,"????0")&amp;", "&amp; IF(SOURCE!$T$2-3 &gt;= 0, REPT(" ",SOURCE!$T$2-3), "")&amp;
      SOURCE!I2304&amp;", "&amp; IF(SOURCE!$U$2-LEN(SOURCE!I2304) &gt;= 0, REPT(" ",SOURCE!$U$2-LEN(SOURCE!I2304)), "")&amp;
      SOURCE!J2304&amp;      IF(SOURCE!$V$2-LEN(SOURCE!J2304) &gt;= 0, REPT(" ",SOURCE!$V$2-LEN(SOURCE!J2304)), "")&amp;
  ", "&amp; SOURCE!K2304&amp;      IF(SOURCE!$X$2-LEN(SOURCE!K2304) &gt;= 0, REPT(" ",SOURCE!$X$2-LEN(SOURCE!K2304)), "")&amp;
      "},"&amp;IF(SOURCE!L2304&lt;&gt;"",""&amp;SOURCE!L2304,"")
 )
)
)</f>
        <v/>
      </c>
    </row>
    <row r="2315" spans="1:1" hidden="1">
      <c r="A2315" s="8" t="str">
        <f>IF(AND(OR(SOURCE!A2305="",ISBLANK(SOURCE!A2305)),SOURCE!B2305&gt;0),IF(ISBLANK(SOURCE!C2305),"",SOURCE!C2305),
IF(SOURCE!B2305&lt;0,VLOOKUP(SOURCE!B2305,lookups!A$1:B$25,2,0),
  IF(ISBLANK(SOURCE!B2305),
    "",
    "/* "&amp;TEXT(SOURCE!B2305,"???0")&amp;" *"&amp;
      SOURCE!C2305&amp;", "&amp; IF(SOURCE!$O$2-LEN(SOURCE!C2305) &gt;= 0, REPT(" ",SOURCE!$O$2-LEN(SOURCE!C2305)), "")&amp;
      SOURCE!D2305&amp;", "&amp; IF(SOURCE!$P$2-LEN(SOURCE!D2305) &gt;= 0, REPT(" ",SOURCE!$P$2-LEN(SOURCE!D2305)), "")&amp;
      SOURCE!E2305&amp;", "&amp; IF(SOURCE!$Q$2-LEN(SOURCE!E2305) &gt;=0, REPT(" ",SOURCE!$Q$2-LEN(SOURCE!E2305)), "")&amp;
      SOURCE!F2305&amp;", "&amp; IF(SOURCE!$R$2-LEN(SOURCE!F2305) &gt;= 0, REPT(" ",SOURCE!$R$2-LEN(SOURCE!F2305)), "")&amp;
      TEXT(SOURCE!G2305,"??0")&amp;", "&amp; IF(SOURCE!$S$2-3 &gt;= 0, REPT(" ",SOURCE!$S$2-5), "")&amp;
      TEXT(SOURCE!H2305,"????0")&amp;", "&amp; IF(SOURCE!$T$2-3 &gt;= 0, REPT(" ",SOURCE!$T$2-3), "")&amp;
      SOURCE!I2305&amp;", "&amp; IF(SOURCE!$U$2-LEN(SOURCE!I2305) &gt;= 0, REPT(" ",SOURCE!$U$2-LEN(SOURCE!I2305)), "")&amp;
      SOURCE!J2305&amp;      IF(SOURCE!$V$2-LEN(SOURCE!J2305) &gt;= 0, REPT(" ",SOURCE!$V$2-LEN(SOURCE!J2305)), "")&amp;
  ", "&amp; SOURCE!K2305&amp;      IF(SOURCE!$X$2-LEN(SOURCE!K2305) &gt;= 0, REPT(" ",SOURCE!$X$2-LEN(SOURCE!K2305)), "")&amp;
      "},"&amp;IF(SOURCE!L2305&lt;&gt;"",""&amp;SOURCE!L2305,"")
 )
)
)</f>
        <v/>
      </c>
    </row>
    <row r="2316" spans="1:1" hidden="1">
      <c r="A2316" s="8" t="str">
        <f>IF(AND(OR(SOURCE!A2306="",ISBLANK(SOURCE!A2306)),SOURCE!B2306&gt;0),IF(ISBLANK(SOURCE!C2306),"",SOURCE!C2306),
IF(SOURCE!B2306&lt;0,VLOOKUP(SOURCE!B2306,lookups!A$1:B$25,2,0),
  IF(ISBLANK(SOURCE!B2306),
    "",
    "/* "&amp;TEXT(SOURCE!B2306,"???0")&amp;" *"&amp;
      SOURCE!C2306&amp;", "&amp; IF(SOURCE!$O$2-LEN(SOURCE!C2306) &gt;= 0, REPT(" ",SOURCE!$O$2-LEN(SOURCE!C2306)), "")&amp;
      SOURCE!D2306&amp;", "&amp; IF(SOURCE!$P$2-LEN(SOURCE!D2306) &gt;= 0, REPT(" ",SOURCE!$P$2-LEN(SOURCE!D2306)), "")&amp;
      SOURCE!E2306&amp;", "&amp; IF(SOURCE!$Q$2-LEN(SOURCE!E2306) &gt;=0, REPT(" ",SOURCE!$Q$2-LEN(SOURCE!E2306)), "")&amp;
      SOURCE!F2306&amp;", "&amp; IF(SOURCE!$R$2-LEN(SOURCE!F2306) &gt;= 0, REPT(" ",SOURCE!$R$2-LEN(SOURCE!F2306)), "")&amp;
      TEXT(SOURCE!G2306,"??0")&amp;", "&amp; IF(SOURCE!$S$2-3 &gt;= 0, REPT(" ",SOURCE!$S$2-5), "")&amp;
      TEXT(SOURCE!H2306,"????0")&amp;", "&amp; IF(SOURCE!$T$2-3 &gt;= 0, REPT(" ",SOURCE!$T$2-3), "")&amp;
      SOURCE!I2306&amp;", "&amp; IF(SOURCE!$U$2-LEN(SOURCE!I2306) &gt;= 0, REPT(" ",SOURCE!$U$2-LEN(SOURCE!I2306)), "")&amp;
      SOURCE!J2306&amp;      IF(SOURCE!$V$2-LEN(SOURCE!J2306) &gt;= 0, REPT(" ",SOURCE!$V$2-LEN(SOURCE!J2306)), "")&amp;
  ", "&amp; SOURCE!K2306&amp;      IF(SOURCE!$X$2-LEN(SOURCE!K2306) &gt;= 0, REPT(" ",SOURCE!$X$2-LEN(SOURCE!K2306)), "")&amp;
      "},"&amp;IF(SOURCE!L2306&lt;&gt;"",""&amp;SOURCE!L2306,"")
 )
)
)</f>
        <v/>
      </c>
    </row>
    <row r="2317" spans="1:1" hidden="1">
      <c r="A2317" s="8" t="str">
        <f>IF(AND(OR(SOURCE!A2307="",ISBLANK(SOURCE!A2307)),SOURCE!B2307&gt;0),IF(ISBLANK(SOURCE!C2307),"",SOURCE!C2307),
IF(SOURCE!B2307&lt;0,VLOOKUP(SOURCE!B2307,lookups!A$1:B$25,2,0),
  IF(ISBLANK(SOURCE!B2307),
    "",
    "/* "&amp;TEXT(SOURCE!B2307,"???0")&amp;" *"&amp;
      SOURCE!C2307&amp;", "&amp; IF(SOURCE!$O$2-LEN(SOURCE!C2307) &gt;= 0, REPT(" ",SOURCE!$O$2-LEN(SOURCE!C2307)), "")&amp;
      SOURCE!D2307&amp;", "&amp; IF(SOURCE!$P$2-LEN(SOURCE!D2307) &gt;= 0, REPT(" ",SOURCE!$P$2-LEN(SOURCE!D2307)), "")&amp;
      SOURCE!E2307&amp;", "&amp; IF(SOURCE!$Q$2-LEN(SOURCE!E2307) &gt;=0, REPT(" ",SOURCE!$Q$2-LEN(SOURCE!E2307)), "")&amp;
      SOURCE!F2307&amp;", "&amp; IF(SOURCE!$R$2-LEN(SOURCE!F2307) &gt;= 0, REPT(" ",SOURCE!$R$2-LEN(SOURCE!F2307)), "")&amp;
      TEXT(SOURCE!G2307,"??0")&amp;", "&amp; IF(SOURCE!$S$2-3 &gt;= 0, REPT(" ",SOURCE!$S$2-5), "")&amp;
      TEXT(SOURCE!H2307,"????0")&amp;", "&amp; IF(SOURCE!$T$2-3 &gt;= 0, REPT(" ",SOURCE!$T$2-3), "")&amp;
      SOURCE!I2307&amp;", "&amp; IF(SOURCE!$U$2-LEN(SOURCE!I2307) &gt;= 0, REPT(" ",SOURCE!$U$2-LEN(SOURCE!I2307)), "")&amp;
      SOURCE!J2307&amp;      IF(SOURCE!$V$2-LEN(SOURCE!J2307) &gt;= 0, REPT(" ",SOURCE!$V$2-LEN(SOURCE!J2307)), "")&amp;
  ", "&amp; SOURCE!K2307&amp;      IF(SOURCE!$X$2-LEN(SOURCE!K2307) &gt;= 0, REPT(" ",SOURCE!$X$2-LEN(SOURCE!K2307)), "")&amp;
      "},"&amp;IF(SOURCE!L2307&lt;&gt;"",""&amp;SOURCE!L2307,"")
 )
)
)</f>
        <v/>
      </c>
    </row>
    <row r="2318" spans="1:1" hidden="1">
      <c r="A2318" s="8" t="str">
        <f>IF(AND(OR(SOURCE!A2308="",ISBLANK(SOURCE!A2308)),SOURCE!B2308&gt;0),IF(ISBLANK(SOURCE!C2308),"",SOURCE!C2308),
IF(SOURCE!B2308&lt;0,VLOOKUP(SOURCE!B2308,lookups!A$1:B$25,2,0),
  IF(ISBLANK(SOURCE!B2308),
    "",
    "/* "&amp;TEXT(SOURCE!B2308,"???0")&amp;" *"&amp;
      SOURCE!C2308&amp;", "&amp; IF(SOURCE!$O$2-LEN(SOURCE!C2308) &gt;= 0, REPT(" ",SOURCE!$O$2-LEN(SOURCE!C2308)), "")&amp;
      SOURCE!D2308&amp;", "&amp; IF(SOURCE!$P$2-LEN(SOURCE!D2308) &gt;= 0, REPT(" ",SOURCE!$P$2-LEN(SOURCE!D2308)), "")&amp;
      SOURCE!E2308&amp;", "&amp; IF(SOURCE!$Q$2-LEN(SOURCE!E2308) &gt;=0, REPT(" ",SOURCE!$Q$2-LEN(SOURCE!E2308)), "")&amp;
      SOURCE!F2308&amp;", "&amp; IF(SOURCE!$R$2-LEN(SOURCE!F2308) &gt;= 0, REPT(" ",SOURCE!$R$2-LEN(SOURCE!F2308)), "")&amp;
      TEXT(SOURCE!G2308,"??0")&amp;", "&amp; IF(SOURCE!$S$2-3 &gt;= 0, REPT(" ",SOURCE!$S$2-5), "")&amp;
      TEXT(SOURCE!H2308,"????0")&amp;", "&amp; IF(SOURCE!$T$2-3 &gt;= 0, REPT(" ",SOURCE!$T$2-3), "")&amp;
      SOURCE!I2308&amp;", "&amp; IF(SOURCE!$U$2-LEN(SOURCE!I2308) &gt;= 0, REPT(" ",SOURCE!$U$2-LEN(SOURCE!I2308)), "")&amp;
      SOURCE!J2308&amp;      IF(SOURCE!$V$2-LEN(SOURCE!J2308) &gt;= 0, REPT(" ",SOURCE!$V$2-LEN(SOURCE!J2308)), "")&amp;
  ", "&amp; SOURCE!K2308&amp;      IF(SOURCE!$X$2-LEN(SOURCE!K2308) &gt;= 0, REPT(" ",SOURCE!$X$2-LEN(SOURCE!K2308)), "")&amp;
      "},"&amp;IF(SOURCE!L2308&lt;&gt;"",""&amp;SOURCE!L2308,"")
 )
)
)</f>
        <v/>
      </c>
    </row>
    <row r="2319" spans="1:1" hidden="1">
      <c r="A2319" s="8" t="str">
        <f>IF(AND(OR(SOURCE!A2309="",ISBLANK(SOURCE!A2309)),SOURCE!B2309&gt;0),IF(ISBLANK(SOURCE!C2309),"",SOURCE!C2309),
IF(SOURCE!B2309&lt;0,VLOOKUP(SOURCE!B2309,lookups!A$1:B$25,2,0),
  IF(ISBLANK(SOURCE!B2309),
    "",
    "/* "&amp;TEXT(SOURCE!B2309,"???0")&amp;" *"&amp;
      SOURCE!C2309&amp;", "&amp; IF(SOURCE!$O$2-LEN(SOURCE!C2309) &gt;= 0, REPT(" ",SOURCE!$O$2-LEN(SOURCE!C2309)), "")&amp;
      SOURCE!D2309&amp;", "&amp; IF(SOURCE!$P$2-LEN(SOURCE!D2309) &gt;= 0, REPT(" ",SOURCE!$P$2-LEN(SOURCE!D2309)), "")&amp;
      SOURCE!E2309&amp;", "&amp; IF(SOURCE!$Q$2-LEN(SOURCE!E2309) &gt;=0, REPT(" ",SOURCE!$Q$2-LEN(SOURCE!E2309)), "")&amp;
      SOURCE!F2309&amp;", "&amp; IF(SOURCE!$R$2-LEN(SOURCE!F2309) &gt;= 0, REPT(" ",SOURCE!$R$2-LEN(SOURCE!F2309)), "")&amp;
      TEXT(SOURCE!G2309,"??0")&amp;", "&amp; IF(SOURCE!$S$2-3 &gt;= 0, REPT(" ",SOURCE!$S$2-5), "")&amp;
      TEXT(SOURCE!H2309,"????0")&amp;", "&amp; IF(SOURCE!$T$2-3 &gt;= 0, REPT(" ",SOURCE!$T$2-3), "")&amp;
      SOURCE!I2309&amp;", "&amp; IF(SOURCE!$U$2-LEN(SOURCE!I2309) &gt;= 0, REPT(" ",SOURCE!$U$2-LEN(SOURCE!I2309)), "")&amp;
      SOURCE!J2309&amp;      IF(SOURCE!$V$2-LEN(SOURCE!J2309) &gt;= 0, REPT(" ",SOURCE!$V$2-LEN(SOURCE!J2309)), "")&amp;
  ", "&amp; SOURCE!K2309&amp;      IF(SOURCE!$X$2-LEN(SOURCE!K2309) &gt;= 0, REPT(" ",SOURCE!$X$2-LEN(SOURCE!K2309)), "")&amp;
      "},"&amp;IF(SOURCE!L2309&lt;&gt;"",""&amp;SOURCE!L2309,"")
 )
)
)</f>
        <v/>
      </c>
    </row>
    <row r="2320" spans="1:1" hidden="1">
      <c r="A2320" s="8" t="str">
        <f>IF(AND(OR(SOURCE!A2310="",ISBLANK(SOURCE!A2310)),SOURCE!B2310&gt;0),IF(ISBLANK(SOURCE!C2310),"",SOURCE!C2310),
IF(SOURCE!B2310&lt;0,VLOOKUP(SOURCE!B2310,lookups!A$1:B$25,2,0),
  IF(ISBLANK(SOURCE!B2310),
    "",
    "/* "&amp;TEXT(SOURCE!B2310,"???0")&amp;" *"&amp;
      SOURCE!C2310&amp;", "&amp; IF(SOURCE!$O$2-LEN(SOURCE!C2310) &gt;= 0, REPT(" ",SOURCE!$O$2-LEN(SOURCE!C2310)), "")&amp;
      SOURCE!D2310&amp;", "&amp; IF(SOURCE!$P$2-LEN(SOURCE!D2310) &gt;= 0, REPT(" ",SOURCE!$P$2-LEN(SOURCE!D2310)), "")&amp;
      SOURCE!E2310&amp;", "&amp; IF(SOURCE!$Q$2-LEN(SOURCE!E2310) &gt;=0, REPT(" ",SOURCE!$Q$2-LEN(SOURCE!E2310)), "")&amp;
      SOURCE!F2310&amp;", "&amp; IF(SOURCE!$R$2-LEN(SOURCE!F2310) &gt;= 0, REPT(" ",SOURCE!$R$2-LEN(SOURCE!F2310)), "")&amp;
      TEXT(SOURCE!G2310,"??0")&amp;", "&amp; IF(SOURCE!$S$2-3 &gt;= 0, REPT(" ",SOURCE!$S$2-5), "")&amp;
      TEXT(SOURCE!H2310,"????0")&amp;", "&amp; IF(SOURCE!$T$2-3 &gt;= 0, REPT(" ",SOURCE!$T$2-3), "")&amp;
      SOURCE!I2310&amp;", "&amp; IF(SOURCE!$U$2-LEN(SOURCE!I2310) &gt;= 0, REPT(" ",SOURCE!$U$2-LEN(SOURCE!I2310)), "")&amp;
      SOURCE!J2310&amp;      IF(SOURCE!$V$2-LEN(SOURCE!J2310) &gt;= 0, REPT(" ",SOURCE!$V$2-LEN(SOURCE!J2310)), "")&amp;
  ", "&amp; SOURCE!K2310&amp;      IF(SOURCE!$X$2-LEN(SOURCE!K2310) &gt;= 0, REPT(" ",SOURCE!$X$2-LEN(SOURCE!K2310)), "")&amp;
      "},"&amp;IF(SOURCE!L2310&lt;&gt;"",""&amp;SOURCE!L2310,"")
 )
)
)</f>
        <v/>
      </c>
    </row>
    <row r="2321" spans="1:1" hidden="1">
      <c r="A2321" s="8" t="str">
        <f>IF(AND(OR(SOURCE!A2311="",ISBLANK(SOURCE!A2311)),SOURCE!B2311&gt;0),IF(ISBLANK(SOURCE!C2311),"",SOURCE!C2311),
IF(SOURCE!B2311&lt;0,VLOOKUP(SOURCE!B2311,lookups!A$1:B$25,2,0),
  IF(ISBLANK(SOURCE!B2311),
    "",
    "/* "&amp;TEXT(SOURCE!B2311,"???0")&amp;" *"&amp;
      SOURCE!C2311&amp;", "&amp; IF(SOURCE!$O$2-LEN(SOURCE!C2311) &gt;= 0, REPT(" ",SOURCE!$O$2-LEN(SOURCE!C2311)), "")&amp;
      SOURCE!D2311&amp;", "&amp; IF(SOURCE!$P$2-LEN(SOURCE!D2311) &gt;= 0, REPT(" ",SOURCE!$P$2-LEN(SOURCE!D2311)), "")&amp;
      SOURCE!E2311&amp;", "&amp; IF(SOURCE!$Q$2-LEN(SOURCE!E2311) &gt;=0, REPT(" ",SOURCE!$Q$2-LEN(SOURCE!E2311)), "")&amp;
      SOURCE!F2311&amp;", "&amp; IF(SOURCE!$R$2-LEN(SOURCE!F2311) &gt;= 0, REPT(" ",SOURCE!$R$2-LEN(SOURCE!F2311)), "")&amp;
      TEXT(SOURCE!G2311,"??0")&amp;", "&amp; IF(SOURCE!$S$2-3 &gt;= 0, REPT(" ",SOURCE!$S$2-5), "")&amp;
      TEXT(SOURCE!H2311,"????0")&amp;", "&amp; IF(SOURCE!$T$2-3 &gt;= 0, REPT(" ",SOURCE!$T$2-3), "")&amp;
      SOURCE!I2311&amp;", "&amp; IF(SOURCE!$U$2-LEN(SOURCE!I2311) &gt;= 0, REPT(" ",SOURCE!$U$2-LEN(SOURCE!I2311)), "")&amp;
      SOURCE!J2311&amp;      IF(SOURCE!$V$2-LEN(SOURCE!J2311) &gt;= 0, REPT(" ",SOURCE!$V$2-LEN(SOURCE!J2311)), "")&amp;
  ", "&amp; SOURCE!K2311&amp;      IF(SOURCE!$X$2-LEN(SOURCE!K2311) &gt;= 0, REPT(" ",SOURCE!$X$2-LEN(SOURCE!K2311)), "")&amp;
      "},"&amp;IF(SOURCE!L2311&lt;&gt;"",""&amp;SOURCE!L2311,"")
 )
)
)</f>
        <v/>
      </c>
    </row>
    <row r="2322" spans="1:1" hidden="1">
      <c r="A2322" s="8" t="str">
        <f>IF(AND(OR(SOURCE!A2312="",ISBLANK(SOURCE!A2312)),SOURCE!B2312&gt;0),IF(ISBLANK(SOURCE!C2312),"",SOURCE!C2312),
IF(SOURCE!B2312&lt;0,VLOOKUP(SOURCE!B2312,lookups!A$1:B$25,2,0),
  IF(ISBLANK(SOURCE!B2312),
    "",
    "/* "&amp;TEXT(SOURCE!B2312,"???0")&amp;" *"&amp;
      SOURCE!C2312&amp;", "&amp; IF(SOURCE!$O$2-LEN(SOURCE!C2312) &gt;= 0, REPT(" ",SOURCE!$O$2-LEN(SOURCE!C2312)), "")&amp;
      SOURCE!D2312&amp;", "&amp; IF(SOURCE!$P$2-LEN(SOURCE!D2312) &gt;= 0, REPT(" ",SOURCE!$P$2-LEN(SOURCE!D2312)), "")&amp;
      SOURCE!E2312&amp;", "&amp; IF(SOURCE!$Q$2-LEN(SOURCE!E2312) &gt;=0, REPT(" ",SOURCE!$Q$2-LEN(SOURCE!E2312)), "")&amp;
      SOURCE!F2312&amp;", "&amp; IF(SOURCE!$R$2-LEN(SOURCE!F2312) &gt;= 0, REPT(" ",SOURCE!$R$2-LEN(SOURCE!F2312)), "")&amp;
      TEXT(SOURCE!G2312,"??0")&amp;", "&amp; IF(SOURCE!$S$2-3 &gt;= 0, REPT(" ",SOURCE!$S$2-5), "")&amp;
      TEXT(SOURCE!H2312,"????0")&amp;", "&amp; IF(SOURCE!$T$2-3 &gt;= 0, REPT(" ",SOURCE!$T$2-3), "")&amp;
      SOURCE!I2312&amp;", "&amp; IF(SOURCE!$U$2-LEN(SOURCE!I2312) &gt;= 0, REPT(" ",SOURCE!$U$2-LEN(SOURCE!I2312)), "")&amp;
      SOURCE!J2312&amp;      IF(SOURCE!$V$2-LEN(SOURCE!J2312) &gt;= 0, REPT(" ",SOURCE!$V$2-LEN(SOURCE!J2312)), "")&amp;
  ", "&amp; SOURCE!K2312&amp;      IF(SOURCE!$X$2-LEN(SOURCE!K2312) &gt;= 0, REPT(" ",SOURCE!$X$2-LEN(SOURCE!K2312)), "")&amp;
      "},"&amp;IF(SOURCE!L2312&lt;&gt;"",""&amp;SOURCE!L2312,"")
 )
)
)</f>
        <v/>
      </c>
    </row>
    <row r="2323" spans="1:1" hidden="1">
      <c r="A2323" s="8" t="str">
        <f>IF(AND(OR(SOURCE!A2313="",ISBLANK(SOURCE!A2313)),SOURCE!B2313&gt;0),IF(ISBLANK(SOURCE!C2313),"",SOURCE!C2313),
IF(SOURCE!B2313&lt;0,VLOOKUP(SOURCE!B2313,lookups!A$1:B$25,2,0),
  IF(ISBLANK(SOURCE!B2313),
    "",
    "/* "&amp;TEXT(SOURCE!B2313,"???0")&amp;" *"&amp;
      SOURCE!C2313&amp;", "&amp; IF(SOURCE!$O$2-LEN(SOURCE!C2313) &gt;= 0, REPT(" ",SOURCE!$O$2-LEN(SOURCE!C2313)), "")&amp;
      SOURCE!D2313&amp;", "&amp; IF(SOURCE!$P$2-LEN(SOURCE!D2313) &gt;= 0, REPT(" ",SOURCE!$P$2-LEN(SOURCE!D2313)), "")&amp;
      SOURCE!E2313&amp;", "&amp; IF(SOURCE!$Q$2-LEN(SOURCE!E2313) &gt;=0, REPT(" ",SOURCE!$Q$2-LEN(SOURCE!E2313)), "")&amp;
      SOURCE!F2313&amp;", "&amp; IF(SOURCE!$R$2-LEN(SOURCE!F2313) &gt;= 0, REPT(" ",SOURCE!$R$2-LEN(SOURCE!F2313)), "")&amp;
      TEXT(SOURCE!G2313,"??0")&amp;", "&amp; IF(SOURCE!$S$2-3 &gt;= 0, REPT(" ",SOURCE!$S$2-5), "")&amp;
      TEXT(SOURCE!H2313,"????0")&amp;", "&amp; IF(SOURCE!$T$2-3 &gt;= 0, REPT(" ",SOURCE!$T$2-3), "")&amp;
      SOURCE!I2313&amp;", "&amp; IF(SOURCE!$U$2-LEN(SOURCE!I2313) &gt;= 0, REPT(" ",SOURCE!$U$2-LEN(SOURCE!I2313)), "")&amp;
      SOURCE!J2313&amp;      IF(SOURCE!$V$2-LEN(SOURCE!J2313) &gt;= 0, REPT(" ",SOURCE!$V$2-LEN(SOURCE!J2313)), "")&amp;
  ", "&amp; SOURCE!K2313&amp;      IF(SOURCE!$X$2-LEN(SOURCE!K2313) &gt;= 0, REPT(" ",SOURCE!$X$2-LEN(SOURCE!K2313)), "")&amp;
      "},"&amp;IF(SOURCE!L2313&lt;&gt;"",""&amp;SOURCE!L2313,"")
 )
)
)</f>
        <v/>
      </c>
    </row>
    <row r="2324" spans="1:1" hidden="1">
      <c r="A2324" s="8" t="str">
        <f>IF(AND(OR(SOURCE!A2314="",ISBLANK(SOURCE!A2314)),SOURCE!B2314&gt;0),IF(ISBLANK(SOURCE!C2314),"",SOURCE!C2314),
IF(SOURCE!B2314&lt;0,VLOOKUP(SOURCE!B2314,lookups!A$1:B$25,2,0),
  IF(ISBLANK(SOURCE!B2314),
    "",
    "/* "&amp;TEXT(SOURCE!B2314,"???0")&amp;" *"&amp;
      SOURCE!C2314&amp;", "&amp; IF(SOURCE!$O$2-LEN(SOURCE!C2314) &gt;= 0, REPT(" ",SOURCE!$O$2-LEN(SOURCE!C2314)), "")&amp;
      SOURCE!D2314&amp;", "&amp; IF(SOURCE!$P$2-LEN(SOURCE!D2314) &gt;= 0, REPT(" ",SOURCE!$P$2-LEN(SOURCE!D2314)), "")&amp;
      SOURCE!E2314&amp;", "&amp; IF(SOURCE!$Q$2-LEN(SOURCE!E2314) &gt;=0, REPT(" ",SOURCE!$Q$2-LEN(SOURCE!E2314)), "")&amp;
      SOURCE!F2314&amp;", "&amp; IF(SOURCE!$R$2-LEN(SOURCE!F2314) &gt;= 0, REPT(" ",SOURCE!$R$2-LEN(SOURCE!F2314)), "")&amp;
      TEXT(SOURCE!G2314,"??0")&amp;", "&amp; IF(SOURCE!$S$2-3 &gt;= 0, REPT(" ",SOURCE!$S$2-5), "")&amp;
      TEXT(SOURCE!H2314,"????0")&amp;", "&amp; IF(SOURCE!$T$2-3 &gt;= 0, REPT(" ",SOURCE!$T$2-3), "")&amp;
      SOURCE!I2314&amp;", "&amp; IF(SOURCE!$U$2-LEN(SOURCE!I2314) &gt;= 0, REPT(" ",SOURCE!$U$2-LEN(SOURCE!I2314)), "")&amp;
      SOURCE!J2314&amp;      IF(SOURCE!$V$2-LEN(SOURCE!J2314) &gt;= 0, REPT(" ",SOURCE!$V$2-LEN(SOURCE!J2314)), "")&amp;
  ", "&amp; SOURCE!K2314&amp;      IF(SOURCE!$X$2-LEN(SOURCE!K2314) &gt;= 0, REPT(" ",SOURCE!$X$2-LEN(SOURCE!K2314)), "")&amp;
      "},"&amp;IF(SOURCE!L2314&lt;&gt;"",""&amp;SOURCE!L2314,"")
 )
)
)</f>
        <v/>
      </c>
    </row>
    <row r="2325" spans="1:1" hidden="1">
      <c r="A2325" s="8" t="str">
        <f>IF(AND(OR(SOURCE!A2315="",ISBLANK(SOURCE!A2315)),SOURCE!B2315&gt;0),IF(ISBLANK(SOURCE!C2315),"",SOURCE!C2315),
IF(SOURCE!B2315&lt;0,VLOOKUP(SOURCE!B2315,lookups!A$1:B$25,2,0),
  IF(ISBLANK(SOURCE!B2315),
    "",
    "/* "&amp;TEXT(SOURCE!B2315,"???0")&amp;" *"&amp;
      SOURCE!C2315&amp;", "&amp; IF(SOURCE!$O$2-LEN(SOURCE!C2315) &gt;= 0, REPT(" ",SOURCE!$O$2-LEN(SOURCE!C2315)), "")&amp;
      SOURCE!D2315&amp;", "&amp; IF(SOURCE!$P$2-LEN(SOURCE!D2315) &gt;= 0, REPT(" ",SOURCE!$P$2-LEN(SOURCE!D2315)), "")&amp;
      SOURCE!E2315&amp;", "&amp; IF(SOURCE!$Q$2-LEN(SOURCE!E2315) &gt;=0, REPT(" ",SOURCE!$Q$2-LEN(SOURCE!E2315)), "")&amp;
      SOURCE!F2315&amp;", "&amp; IF(SOURCE!$R$2-LEN(SOURCE!F2315) &gt;= 0, REPT(" ",SOURCE!$R$2-LEN(SOURCE!F2315)), "")&amp;
      TEXT(SOURCE!G2315,"??0")&amp;", "&amp; IF(SOURCE!$S$2-3 &gt;= 0, REPT(" ",SOURCE!$S$2-5), "")&amp;
      TEXT(SOURCE!H2315,"????0")&amp;", "&amp; IF(SOURCE!$T$2-3 &gt;= 0, REPT(" ",SOURCE!$T$2-3), "")&amp;
      SOURCE!I2315&amp;", "&amp; IF(SOURCE!$U$2-LEN(SOURCE!I2315) &gt;= 0, REPT(" ",SOURCE!$U$2-LEN(SOURCE!I2315)), "")&amp;
      SOURCE!J2315&amp;      IF(SOURCE!$V$2-LEN(SOURCE!J2315) &gt;= 0, REPT(" ",SOURCE!$V$2-LEN(SOURCE!J2315)), "")&amp;
  ", "&amp; SOURCE!K2315&amp;      IF(SOURCE!$X$2-LEN(SOURCE!K2315) &gt;= 0, REPT(" ",SOURCE!$X$2-LEN(SOURCE!K2315)), "")&amp;
      "},"&amp;IF(SOURCE!L2315&lt;&gt;"",""&amp;SOURCE!L2315,"")
 )
)
)</f>
        <v/>
      </c>
    </row>
    <row r="2326" spans="1:1" hidden="1">
      <c r="A2326" s="8" t="str">
        <f>IF(AND(OR(SOURCE!A2316="",ISBLANK(SOURCE!A2316)),SOURCE!B2316&gt;0),IF(ISBLANK(SOURCE!C2316),"",SOURCE!C2316),
IF(SOURCE!B2316&lt;0,VLOOKUP(SOURCE!B2316,lookups!A$1:B$25,2,0),
  IF(ISBLANK(SOURCE!B2316),
    "",
    "/* "&amp;TEXT(SOURCE!B2316,"???0")&amp;" *"&amp;
      SOURCE!C2316&amp;", "&amp; IF(SOURCE!$O$2-LEN(SOURCE!C2316) &gt;= 0, REPT(" ",SOURCE!$O$2-LEN(SOURCE!C2316)), "")&amp;
      SOURCE!D2316&amp;", "&amp; IF(SOURCE!$P$2-LEN(SOURCE!D2316) &gt;= 0, REPT(" ",SOURCE!$P$2-LEN(SOURCE!D2316)), "")&amp;
      SOURCE!E2316&amp;", "&amp; IF(SOURCE!$Q$2-LEN(SOURCE!E2316) &gt;=0, REPT(" ",SOURCE!$Q$2-LEN(SOURCE!E2316)), "")&amp;
      SOURCE!F2316&amp;", "&amp; IF(SOURCE!$R$2-LEN(SOURCE!F2316) &gt;= 0, REPT(" ",SOURCE!$R$2-LEN(SOURCE!F2316)), "")&amp;
      TEXT(SOURCE!G2316,"??0")&amp;", "&amp; IF(SOURCE!$S$2-3 &gt;= 0, REPT(" ",SOURCE!$S$2-5), "")&amp;
      TEXT(SOURCE!H2316,"????0")&amp;", "&amp; IF(SOURCE!$T$2-3 &gt;= 0, REPT(" ",SOURCE!$T$2-3), "")&amp;
      SOURCE!I2316&amp;", "&amp; IF(SOURCE!$U$2-LEN(SOURCE!I2316) &gt;= 0, REPT(" ",SOURCE!$U$2-LEN(SOURCE!I2316)), "")&amp;
      SOURCE!J2316&amp;      IF(SOURCE!$V$2-LEN(SOURCE!J2316) &gt;= 0, REPT(" ",SOURCE!$V$2-LEN(SOURCE!J2316)), "")&amp;
  ", "&amp; SOURCE!K2316&amp;      IF(SOURCE!$X$2-LEN(SOURCE!K2316) &gt;= 0, REPT(" ",SOURCE!$X$2-LEN(SOURCE!K2316)), "")&amp;
      "},"&amp;IF(SOURCE!L2316&lt;&gt;"",""&amp;SOURCE!L2316,"")
 )
)
)</f>
        <v/>
      </c>
    </row>
    <row r="2327" spans="1:1" hidden="1">
      <c r="A2327" s="8" t="str">
        <f>IF(AND(OR(SOURCE!A2317="",ISBLANK(SOURCE!A2317)),SOURCE!B2317&gt;0),IF(ISBLANK(SOURCE!C2317),"",SOURCE!C2317),
IF(SOURCE!B2317&lt;0,VLOOKUP(SOURCE!B2317,lookups!A$1:B$25,2,0),
  IF(ISBLANK(SOURCE!B2317),
    "",
    "/* "&amp;TEXT(SOURCE!B2317,"???0")&amp;" *"&amp;
      SOURCE!C2317&amp;", "&amp; IF(SOURCE!$O$2-LEN(SOURCE!C2317) &gt;= 0, REPT(" ",SOURCE!$O$2-LEN(SOURCE!C2317)), "")&amp;
      SOURCE!D2317&amp;", "&amp; IF(SOURCE!$P$2-LEN(SOURCE!D2317) &gt;= 0, REPT(" ",SOURCE!$P$2-LEN(SOURCE!D2317)), "")&amp;
      SOURCE!E2317&amp;", "&amp; IF(SOURCE!$Q$2-LEN(SOURCE!E2317) &gt;=0, REPT(" ",SOURCE!$Q$2-LEN(SOURCE!E2317)), "")&amp;
      SOURCE!F2317&amp;", "&amp; IF(SOURCE!$R$2-LEN(SOURCE!F2317) &gt;= 0, REPT(" ",SOURCE!$R$2-LEN(SOURCE!F2317)), "")&amp;
      TEXT(SOURCE!G2317,"??0")&amp;", "&amp; IF(SOURCE!$S$2-3 &gt;= 0, REPT(" ",SOURCE!$S$2-5), "")&amp;
      TEXT(SOURCE!H2317,"????0")&amp;", "&amp; IF(SOURCE!$T$2-3 &gt;= 0, REPT(" ",SOURCE!$T$2-3), "")&amp;
      SOURCE!I2317&amp;", "&amp; IF(SOURCE!$U$2-LEN(SOURCE!I2317) &gt;= 0, REPT(" ",SOURCE!$U$2-LEN(SOURCE!I2317)), "")&amp;
      SOURCE!J2317&amp;      IF(SOURCE!$V$2-LEN(SOURCE!J2317) &gt;= 0, REPT(" ",SOURCE!$V$2-LEN(SOURCE!J2317)), "")&amp;
  ", "&amp; SOURCE!K2317&amp;      IF(SOURCE!$X$2-LEN(SOURCE!K2317) &gt;= 0, REPT(" ",SOURCE!$X$2-LEN(SOURCE!K2317)), "")&amp;
      "},"&amp;IF(SOURCE!L2317&lt;&gt;"",""&amp;SOURCE!L2317,"")
 )
)
)</f>
        <v/>
      </c>
    </row>
    <row r="2328" spans="1:1" hidden="1">
      <c r="A2328" s="8" t="str">
        <f>IF(AND(OR(SOURCE!A2318="",ISBLANK(SOURCE!A2318)),SOURCE!B2318&gt;0),IF(ISBLANK(SOURCE!C2318),"",SOURCE!C2318),
IF(SOURCE!B2318&lt;0,VLOOKUP(SOURCE!B2318,lookups!A$1:B$25,2,0),
  IF(ISBLANK(SOURCE!B2318),
    "",
    "/* "&amp;TEXT(SOURCE!B2318,"???0")&amp;" *"&amp;
      SOURCE!C2318&amp;", "&amp; IF(SOURCE!$O$2-LEN(SOURCE!C2318) &gt;= 0, REPT(" ",SOURCE!$O$2-LEN(SOURCE!C2318)), "")&amp;
      SOURCE!D2318&amp;", "&amp; IF(SOURCE!$P$2-LEN(SOURCE!D2318) &gt;= 0, REPT(" ",SOURCE!$P$2-LEN(SOURCE!D2318)), "")&amp;
      SOURCE!E2318&amp;", "&amp; IF(SOURCE!$Q$2-LEN(SOURCE!E2318) &gt;=0, REPT(" ",SOURCE!$Q$2-LEN(SOURCE!E2318)), "")&amp;
      SOURCE!F2318&amp;", "&amp; IF(SOURCE!$R$2-LEN(SOURCE!F2318) &gt;= 0, REPT(" ",SOURCE!$R$2-LEN(SOURCE!F2318)), "")&amp;
      TEXT(SOURCE!G2318,"??0")&amp;", "&amp; IF(SOURCE!$S$2-3 &gt;= 0, REPT(" ",SOURCE!$S$2-5), "")&amp;
      TEXT(SOURCE!H2318,"????0")&amp;", "&amp; IF(SOURCE!$T$2-3 &gt;= 0, REPT(" ",SOURCE!$T$2-3), "")&amp;
      SOURCE!I2318&amp;", "&amp; IF(SOURCE!$U$2-LEN(SOURCE!I2318) &gt;= 0, REPT(" ",SOURCE!$U$2-LEN(SOURCE!I2318)), "")&amp;
      SOURCE!J2318&amp;      IF(SOURCE!$V$2-LEN(SOURCE!J2318) &gt;= 0, REPT(" ",SOURCE!$V$2-LEN(SOURCE!J2318)), "")&amp;
  ", "&amp; SOURCE!K2318&amp;      IF(SOURCE!$X$2-LEN(SOURCE!K2318) &gt;= 0, REPT(" ",SOURCE!$X$2-LEN(SOURCE!K2318)), "")&amp;
      "},"&amp;IF(SOURCE!L2318&lt;&gt;"",""&amp;SOURCE!L2318,"")
 )
)
)</f>
        <v/>
      </c>
    </row>
    <row r="2329" spans="1:1" hidden="1">
      <c r="A2329" s="8" t="str">
        <f>IF(AND(OR(SOURCE!A2319="",ISBLANK(SOURCE!A2319)),SOURCE!B2319&gt;0),IF(ISBLANK(SOURCE!C2319),"",SOURCE!C2319),
IF(SOURCE!B2319&lt;0,VLOOKUP(SOURCE!B2319,lookups!A$1:B$25,2,0),
  IF(ISBLANK(SOURCE!B2319),
    "",
    "/* "&amp;TEXT(SOURCE!B2319,"???0")&amp;" *"&amp;
      SOURCE!C2319&amp;", "&amp; IF(SOURCE!$O$2-LEN(SOURCE!C2319) &gt;= 0, REPT(" ",SOURCE!$O$2-LEN(SOURCE!C2319)), "")&amp;
      SOURCE!D2319&amp;", "&amp; IF(SOURCE!$P$2-LEN(SOURCE!D2319) &gt;= 0, REPT(" ",SOURCE!$P$2-LEN(SOURCE!D2319)), "")&amp;
      SOURCE!E2319&amp;", "&amp; IF(SOURCE!$Q$2-LEN(SOURCE!E2319) &gt;=0, REPT(" ",SOURCE!$Q$2-LEN(SOURCE!E2319)), "")&amp;
      SOURCE!F2319&amp;", "&amp; IF(SOURCE!$R$2-LEN(SOURCE!F2319) &gt;= 0, REPT(" ",SOURCE!$R$2-LEN(SOURCE!F2319)), "")&amp;
      TEXT(SOURCE!G2319,"??0")&amp;", "&amp; IF(SOURCE!$S$2-3 &gt;= 0, REPT(" ",SOURCE!$S$2-5), "")&amp;
      TEXT(SOURCE!H2319,"????0")&amp;", "&amp; IF(SOURCE!$T$2-3 &gt;= 0, REPT(" ",SOURCE!$T$2-3), "")&amp;
      SOURCE!I2319&amp;", "&amp; IF(SOURCE!$U$2-LEN(SOURCE!I2319) &gt;= 0, REPT(" ",SOURCE!$U$2-LEN(SOURCE!I2319)), "")&amp;
      SOURCE!J2319&amp;      IF(SOURCE!$V$2-LEN(SOURCE!J2319) &gt;= 0, REPT(" ",SOURCE!$V$2-LEN(SOURCE!J2319)), "")&amp;
  ", "&amp; SOURCE!K2319&amp;      IF(SOURCE!$X$2-LEN(SOURCE!K2319) &gt;= 0, REPT(" ",SOURCE!$X$2-LEN(SOURCE!K2319)), "")&amp;
      "},"&amp;IF(SOURCE!L2319&lt;&gt;"",""&amp;SOURCE!L2319,"")
 )
)
)</f>
        <v/>
      </c>
    </row>
    <row r="2330" spans="1:1" hidden="1">
      <c r="A2330" s="8" t="str">
        <f>IF(AND(OR(SOURCE!A2320="",ISBLANK(SOURCE!A2320)),SOURCE!B2320&gt;0),IF(ISBLANK(SOURCE!C2320),"",SOURCE!C2320),
IF(SOURCE!B2320&lt;0,VLOOKUP(SOURCE!B2320,lookups!A$1:B$25,2,0),
  IF(ISBLANK(SOURCE!B2320),
    "",
    "/* "&amp;TEXT(SOURCE!B2320,"???0")&amp;" *"&amp;
      SOURCE!C2320&amp;", "&amp; IF(SOURCE!$O$2-LEN(SOURCE!C2320) &gt;= 0, REPT(" ",SOURCE!$O$2-LEN(SOURCE!C2320)), "")&amp;
      SOURCE!D2320&amp;", "&amp; IF(SOURCE!$P$2-LEN(SOURCE!D2320) &gt;= 0, REPT(" ",SOURCE!$P$2-LEN(SOURCE!D2320)), "")&amp;
      SOURCE!E2320&amp;", "&amp; IF(SOURCE!$Q$2-LEN(SOURCE!E2320) &gt;=0, REPT(" ",SOURCE!$Q$2-LEN(SOURCE!E2320)), "")&amp;
      SOURCE!F2320&amp;", "&amp; IF(SOURCE!$R$2-LEN(SOURCE!F2320) &gt;= 0, REPT(" ",SOURCE!$R$2-LEN(SOURCE!F2320)), "")&amp;
      TEXT(SOURCE!G2320,"??0")&amp;", "&amp; IF(SOURCE!$S$2-3 &gt;= 0, REPT(" ",SOURCE!$S$2-5), "")&amp;
      TEXT(SOURCE!H2320,"????0")&amp;", "&amp; IF(SOURCE!$T$2-3 &gt;= 0, REPT(" ",SOURCE!$T$2-3), "")&amp;
      SOURCE!I2320&amp;", "&amp; IF(SOURCE!$U$2-LEN(SOURCE!I2320) &gt;= 0, REPT(" ",SOURCE!$U$2-LEN(SOURCE!I2320)), "")&amp;
      SOURCE!J2320&amp;      IF(SOURCE!$V$2-LEN(SOURCE!J2320) &gt;= 0, REPT(" ",SOURCE!$V$2-LEN(SOURCE!J2320)), "")&amp;
  ", "&amp; SOURCE!K2320&amp;      IF(SOURCE!$X$2-LEN(SOURCE!K2320) &gt;= 0, REPT(" ",SOURCE!$X$2-LEN(SOURCE!K2320)), "")&amp;
      "},"&amp;IF(SOURCE!L2320&lt;&gt;"",""&amp;SOURCE!L2320,"")
 )
)
)</f>
        <v/>
      </c>
    </row>
    <row r="2331" spans="1:1" hidden="1">
      <c r="A2331" s="8" t="str">
        <f>IF(AND(OR(SOURCE!A2321="",ISBLANK(SOURCE!A2321)),SOURCE!B2321&gt;0),IF(ISBLANK(SOURCE!C2321),"",SOURCE!C2321),
IF(SOURCE!B2321&lt;0,VLOOKUP(SOURCE!B2321,lookups!A$1:B$25,2,0),
  IF(ISBLANK(SOURCE!B2321),
    "",
    "/* "&amp;TEXT(SOURCE!B2321,"???0")&amp;" *"&amp;
      SOURCE!C2321&amp;", "&amp; IF(SOURCE!$O$2-LEN(SOURCE!C2321) &gt;= 0, REPT(" ",SOURCE!$O$2-LEN(SOURCE!C2321)), "")&amp;
      SOURCE!D2321&amp;", "&amp; IF(SOURCE!$P$2-LEN(SOURCE!D2321) &gt;= 0, REPT(" ",SOURCE!$P$2-LEN(SOURCE!D2321)), "")&amp;
      SOURCE!E2321&amp;", "&amp; IF(SOURCE!$Q$2-LEN(SOURCE!E2321) &gt;=0, REPT(" ",SOURCE!$Q$2-LEN(SOURCE!E2321)), "")&amp;
      SOURCE!F2321&amp;", "&amp; IF(SOURCE!$R$2-LEN(SOURCE!F2321) &gt;= 0, REPT(" ",SOURCE!$R$2-LEN(SOURCE!F2321)), "")&amp;
      TEXT(SOURCE!G2321,"??0")&amp;", "&amp; IF(SOURCE!$S$2-3 &gt;= 0, REPT(" ",SOURCE!$S$2-5), "")&amp;
      TEXT(SOURCE!H2321,"????0")&amp;", "&amp; IF(SOURCE!$T$2-3 &gt;= 0, REPT(" ",SOURCE!$T$2-3), "")&amp;
      SOURCE!I2321&amp;", "&amp; IF(SOURCE!$U$2-LEN(SOURCE!I2321) &gt;= 0, REPT(" ",SOURCE!$U$2-LEN(SOURCE!I2321)), "")&amp;
      SOURCE!J2321&amp;      IF(SOURCE!$V$2-LEN(SOURCE!J2321) &gt;= 0, REPT(" ",SOURCE!$V$2-LEN(SOURCE!J2321)), "")&amp;
  ", "&amp; SOURCE!K2321&amp;      IF(SOURCE!$X$2-LEN(SOURCE!K2321) &gt;= 0, REPT(" ",SOURCE!$X$2-LEN(SOURCE!K2321)), "")&amp;
      "},"&amp;IF(SOURCE!L2321&lt;&gt;"",""&amp;SOURCE!L2321,"")
 )
)
)</f>
        <v/>
      </c>
    </row>
    <row r="2332" spans="1:1" hidden="1">
      <c r="A2332" s="8" t="str">
        <f>IF(AND(OR(SOURCE!A2322="",ISBLANK(SOURCE!A2322)),SOURCE!B2322&gt;0),IF(ISBLANK(SOURCE!C2322),"",SOURCE!C2322),
IF(SOURCE!B2322&lt;0,VLOOKUP(SOURCE!B2322,lookups!A$1:B$25,2,0),
  IF(ISBLANK(SOURCE!B2322),
    "",
    "/* "&amp;TEXT(SOURCE!B2322,"???0")&amp;" *"&amp;
      SOURCE!C2322&amp;", "&amp; IF(SOURCE!$O$2-LEN(SOURCE!C2322) &gt;= 0, REPT(" ",SOURCE!$O$2-LEN(SOURCE!C2322)), "")&amp;
      SOURCE!D2322&amp;", "&amp; IF(SOURCE!$P$2-LEN(SOURCE!D2322) &gt;= 0, REPT(" ",SOURCE!$P$2-LEN(SOURCE!D2322)), "")&amp;
      SOURCE!E2322&amp;", "&amp; IF(SOURCE!$Q$2-LEN(SOURCE!E2322) &gt;=0, REPT(" ",SOURCE!$Q$2-LEN(SOURCE!E2322)), "")&amp;
      SOURCE!F2322&amp;", "&amp; IF(SOURCE!$R$2-LEN(SOURCE!F2322) &gt;= 0, REPT(" ",SOURCE!$R$2-LEN(SOURCE!F2322)), "")&amp;
      TEXT(SOURCE!G2322,"??0")&amp;", "&amp; IF(SOURCE!$S$2-3 &gt;= 0, REPT(" ",SOURCE!$S$2-5), "")&amp;
      TEXT(SOURCE!H2322,"????0")&amp;", "&amp; IF(SOURCE!$T$2-3 &gt;= 0, REPT(" ",SOURCE!$T$2-3), "")&amp;
      SOURCE!I2322&amp;", "&amp; IF(SOURCE!$U$2-LEN(SOURCE!I2322) &gt;= 0, REPT(" ",SOURCE!$U$2-LEN(SOURCE!I2322)), "")&amp;
      SOURCE!J2322&amp;      IF(SOURCE!$V$2-LEN(SOURCE!J2322) &gt;= 0, REPT(" ",SOURCE!$V$2-LEN(SOURCE!J2322)), "")&amp;
  ", "&amp; SOURCE!K2322&amp;      IF(SOURCE!$X$2-LEN(SOURCE!K2322) &gt;= 0, REPT(" ",SOURCE!$X$2-LEN(SOURCE!K2322)), "")&amp;
      "},"&amp;IF(SOURCE!L2322&lt;&gt;"",""&amp;SOURCE!L2322,"")
 )
)
)</f>
        <v/>
      </c>
    </row>
    <row r="2333" spans="1:1" hidden="1">
      <c r="A2333" s="8" t="str">
        <f>IF(AND(OR(SOURCE!A2323="",ISBLANK(SOURCE!A2323)),SOURCE!B2323&gt;0),IF(ISBLANK(SOURCE!C2323),"",SOURCE!C2323),
IF(SOURCE!B2323&lt;0,VLOOKUP(SOURCE!B2323,lookups!A$1:B$25,2,0),
  IF(ISBLANK(SOURCE!B2323),
    "",
    "/* "&amp;TEXT(SOURCE!B2323,"???0")&amp;" *"&amp;
      SOURCE!C2323&amp;", "&amp; IF(SOURCE!$O$2-LEN(SOURCE!C2323) &gt;= 0, REPT(" ",SOURCE!$O$2-LEN(SOURCE!C2323)), "")&amp;
      SOURCE!D2323&amp;", "&amp; IF(SOURCE!$P$2-LEN(SOURCE!D2323) &gt;= 0, REPT(" ",SOURCE!$P$2-LEN(SOURCE!D2323)), "")&amp;
      SOURCE!E2323&amp;", "&amp; IF(SOURCE!$Q$2-LEN(SOURCE!E2323) &gt;=0, REPT(" ",SOURCE!$Q$2-LEN(SOURCE!E2323)), "")&amp;
      SOURCE!F2323&amp;", "&amp; IF(SOURCE!$R$2-LEN(SOURCE!F2323) &gt;= 0, REPT(" ",SOURCE!$R$2-LEN(SOURCE!F2323)), "")&amp;
      TEXT(SOURCE!G2323,"??0")&amp;", "&amp; IF(SOURCE!$S$2-3 &gt;= 0, REPT(" ",SOURCE!$S$2-5), "")&amp;
      TEXT(SOURCE!H2323,"????0")&amp;", "&amp; IF(SOURCE!$T$2-3 &gt;= 0, REPT(" ",SOURCE!$T$2-3), "")&amp;
      SOURCE!I2323&amp;", "&amp; IF(SOURCE!$U$2-LEN(SOURCE!I2323) &gt;= 0, REPT(" ",SOURCE!$U$2-LEN(SOURCE!I2323)), "")&amp;
      SOURCE!J2323&amp;      IF(SOURCE!$V$2-LEN(SOURCE!J2323) &gt;= 0, REPT(" ",SOURCE!$V$2-LEN(SOURCE!J2323)), "")&amp;
  ", "&amp; SOURCE!K2323&amp;      IF(SOURCE!$X$2-LEN(SOURCE!K2323) &gt;= 0, REPT(" ",SOURCE!$X$2-LEN(SOURCE!K2323)), "")&amp;
      "},"&amp;IF(SOURCE!L2323&lt;&gt;"",""&amp;SOURCE!L2323,"")
 )
)
)</f>
        <v/>
      </c>
    </row>
    <row r="2334" spans="1:1" hidden="1">
      <c r="A2334" s="8" t="str">
        <f>IF(AND(OR(SOURCE!A2324="",ISBLANK(SOURCE!A2324)),SOURCE!B2324&gt;0),IF(ISBLANK(SOURCE!C2324),"",SOURCE!C2324),
IF(SOURCE!B2324&lt;0,VLOOKUP(SOURCE!B2324,lookups!A$1:B$25,2,0),
  IF(ISBLANK(SOURCE!B2324),
    "",
    "/* "&amp;TEXT(SOURCE!B2324,"???0")&amp;" *"&amp;
      SOURCE!C2324&amp;", "&amp; IF(SOURCE!$O$2-LEN(SOURCE!C2324) &gt;= 0, REPT(" ",SOURCE!$O$2-LEN(SOURCE!C2324)), "")&amp;
      SOURCE!D2324&amp;", "&amp; IF(SOURCE!$P$2-LEN(SOURCE!D2324) &gt;= 0, REPT(" ",SOURCE!$P$2-LEN(SOURCE!D2324)), "")&amp;
      SOURCE!E2324&amp;", "&amp; IF(SOURCE!$Q$2-LEN(SOURCE!E2324) &gt;=0, REPT(" ",SOURCE!$Q$2-LEN(SOURCE!E2324)), "")&amp;
      SOURCE!F2324&amp;", "&amp; IF(SOURCE!$R$2-LEN(SOURCE!F2324) &gt;= 0, REPT(" ",SOURCE!$R$2-LEN(SOURCE!F2324)), "")&amp;
      TEXT(SOURCE!G2324,"??0")&amp;", "&amp; IF(SOURCE!$S$2-3 &gt;= 0, REPT(" ",SOURCE!$S$2-5), "")&amp;
      TEXT(SOURCE!H2324,"????0")&amp;", "&amp; IF(SOURCE!$T$2-3 &gt;= 0, REPT(" ",SOURCE!$T$2-3), "")&amp;
      SOURCE!I2324&amp;", "&amp; IF(SOURCE!$U$2-LEN(SOURCE!I2324) &gt;= 0, REPT(" ",SOURCE!$U$2-LEN(SOURCE!I2324)), "")&amp;
      SOURCE!J2324&amp;      IF(SOURCE!$V$2-LEN(SOURCE!J2324) &gt;= 0, REPT(" ",SOURCE!$V$2-LEN(SOURCE!J2324)), "")&amp;
  ", "&amp; SOURCE!K2324&amp;      IF(SOURCE!$X$2-LEN(SOURCE!K2324) &gt;= 0, REPT(" ",SOURCE!$X$2-LEN(SOURCE!K2324)), "")&amp;
      "},"&amp;IF(SOURCE!L2324&lt;&gt;"",""&amp;SOURCE!L2324,"")
 )
)
)</f>
        <v/>
      </c>
    </row>
    <row r="2335" spans="1:1" hidden="1">
      <c r="A2335" s="8" t="str">
        <f>IF(AND(OR(SOURCE!A2325="",ISBLANK(SOURCE!A2325)),SOURCE!B2325&gt;0),IF(ISBLANK(SOURCE!C2325),"",SOURCE!C2325),
IF(SOURCE!B2325&lt;0,VLOOKUP(SOURCE!B2325,lookups!A$1:B$25,2,0),
  IF(ISBLANK(SOURCE!B2325),
    "",
    "/* "&amp;TEXT(SOURCE!B2325,"???0")&amp;" *"&amp;
      SOURCE!C2325&amp;", "&amp; IF(SOURCE!$O$2-LEN(SOURCE!C2325) &gt;= 0, REPT(" ",SOURCE!$O$2-LEN(SOURCE!C2325)), "")&amp;
      SOURCE!D2325&amp;", "&amp; IF(SOURCE!$P$2-LEN(SOURCE!D2325) &gt;= 0, REPT(" ",SOURCE!$P$2-LEN(SOURCE!D2325)), "")&amp;
      SOURCE!E2325&amp;", "&amp; IF(SOURCE!$Q$2-LEN(SOURCE!E2325) &gt;=0, REPT(" ",SOURCE!$Q$2-LEN(SOURCE!E2325)), "")&amp;
      SOURCE!F2325&amp;", "&amp; IF(SOURCE!$R$2-LEN(SOURCE!F2325) &gt;= 0, REPT(" ",SOURCE!$R$2-LEN(SOURCE!F2325)), "")&amp;
      TEXT(SOURCE!G2325,"??0")&amp;", "&amp; IF(SOURCE!$S$2-3 &gt;= 0, REPT(" ",SOURCE!$S$2-5), "")&amp;
      TEXT(SOURCE!H2325,"????0")&amp;", "&amp; IF(SOURCE!$T$2-3 &gt;= 0, REPT(" ",SOURCE!$T$2-3), "")&amp;
      SOURCE!I2325&amp;", "&amp; IF(SOURCE!$U$2-LEN(SOURCE!I2325) &gt;= 0, REPT(" ",SOURCE!$U$2-LEN(SOURCE!I2325)), "")&amp;
      SOURCE!J2325&amp;      IF(SOURCE!$V$2-LEN(SOURCE!J2325) &gt;= 0, REPT(" ",SOURCE!$V$2-LEN(SOURCE!J2325)), "")&amp;
  ", "&amp; SOURCE!K2325&amp;      IF(SOURCE!$X$2-LEN(SOURCE!K2325) &gt;= 0, REPT(" ",SOURCE!$X$2-LEN(SOURCE!K2325)), "")&amp;
      "},"&amp;IF(SOURCE!L2325&lt;&gt;"",""&amp;SOURCE!L2325,"")
 )
)
)</f>
        <v/>
      </c>
    </row>
    <row r="2336" spans="1:1" hidden="1">
      <c r="A2336" s="8" t="str">
        <f>IF(AND(OR(SOURCE!A2326="",ISBLANK(SOURCE!A2326)),SOURCE!B2326&gt;0),IF(ISBLANK(SOURCE!C2326),"",SOURCE!C2326),
IF(SOURCE!B2326&lt;0,VLOOKUP(SOURCE!B2326,lookups!A$1:B$25,2,0),
  IF(ISBLANK(SOURCE!B2326),
    "",
    "/* "&amp;TEXT(SOURCE!B2326,"???0")&amp;" *"&amp;
      SOURCE!C2326&amp;", "&amp; IF(SOURCE!$O$2-LEN(SOURCE!C2326) &gt;= 0, REPT(" ",SOURCE!$O$2-LEN(SOURCE!C2326)), "")&amp;
      SOURCE!D2326&amp;", "&amp; IF(SOURCE!$P$2-LEN(SOURCE!D2326) &gt;= 0, REPT(" ",SOURCE!$P$2-LEN(SOURCE!D2326)), "")&amp;
      SOURCE!E2326&amp;", "&amp; IF(SOURCE!$Q$2-LEN(SOURCE!E2326) &gt;=0, REPT(" ",SOURCE!$Q$2-LEN(SOURCE!E2326)), "")&amp;
      SOURCE!F2326&amp;", "&amp; IF(SOURCE!$R$2-LEN(SOURCE!F2326) &gt;= 0, REPT(" ",SOURCE!$R$2-LEN(SOURCE!F2326)), "")&amp;
      TEXT(SOURCE!G2326,"??0")&amp;", "&amp; IF(SOURCE!$S$2-3 &gt;= 0, REPT(" ",SOURCE!$S$2-5), "")&amp;
      TEXT(SOURCE!H2326,"????0")&amp;", "&amp; IF(SOURCE!$T$2-3 &gt;= 0, REPT(" ",SOURCE!$T$2-3), "")&amp;
      SOURCE!I2326&amp;", "&amp; IF(SOURCE!$U$2-LEN(SOURCE!I2326) &gt;= 0, REPT(" ",SOURCE!$U$2-LEN(SOURCE!I2326)), "")&amp;
      SOURCE!J2326&amp;      IF(SOURCE!$V$2-LEN(SOURCE!J2326) &gt;= 0, REPT(" ",SOURCE!$V$2-LEN(SOURCE!J2326)), "")&amp;
  ", "&amp; SOURCE!K2326&amp;      IF(SOURCE!$X$2-LEN(SOURCE!K2326) &gt;= 0, REPT(" ",SOURCE!$X$2-LEN(SOURCE!K2326)), "")&amp;
      "},"&amp;IF(SOURCE!L2326&lt;&gt;"",""&amp;SOURCE!L2326,"")
 )
)
)</f>
        <v/>
      </c>
    </row>
    <row r="2337" spans="1:1" hidden="1">
      <c r="A2337" s="8" t="str">
        <f>IF(AND(OR(SOURCE!A2327="",ISBLANK(SOURCE!A2327)),SOURCE!B2327&gt;0),IF(ISBLANK(SOURCE!C2327),"",SOURCE!C2327),
IF(SOURCE!B2327&lt;0,VLOOKUP(SOURCE!B2327,lookups!A$1:B$25,2,0),
  IF(ISBLANK(SOURCE!B2327),
    "",
    "/* "&amp;TEXT(SOURCE!B2327,"???0")&amp;" *"&amp;
      SOURCE!C2327&amp;", "&amp; IF(SOURCE!$O$2-LEN(SOURCE!C2327) &gt;= 0, REPT(" ",SOURCE!$O$2-LEN(SOURCE!C2327)), "")&amp;
      SOURCE!D2327&amp;", "&amp; IF(SOURCE!$P$2-LEN(SOURCE!D2327) &gt;= 0, REPT(" ",SOURCE!$P$2-LEN(SOURCE!D2327)), "")&amp;
      SOURCE!E2327&amp;", "&amp; IF(SOURCE!$Q$2-LEN(SOURCE!E2327) &gt;=0, REPT(" ",SOURCE!$Q$2-LEN(SOURCE!E2327)), "")&amp;
      SOURCE!F2327&amp;", "&amp; IF(SOURCE!$R$2-LEN(SOURCE!F2327) &gt;= 0, REPT(" ",SOURCE!$R$2-LEN(SOURCE!F2327)), "")&amp;
      TEXT(SOURCE!G2327,"??0")&amp;", "&amp; IF(SOURCE!$S$2-3 &gt;= 0, REPT(" ",SOURCE!$S$2-5), "")&amp;
      TEXT(SOURCE!H2327,"????0")&amp;", "&amp; IF(SOURCE!$T$2-3 &gt;= 0, REPT(" ",SOURCE!$T$2-3), "")&amp;
      SOURCE!I2327&amp;", "&amp; IF(SOURCE!$U$2-LEN(SOURCE!I2327) &gt;= 0, REPT(" ",SOURCE!$U$2-LEN(SOURCE!I2327)), "")&amp;
      SOURCE!J2327&amp;      IF(SOURCE!$V$2-LEN(SOURCE!J2327) &gt;= 0, REPT(" ",SOURCE!$V$2-LEN(SOURCE!J2327)), "")&amp;
  ", "&amp; SOURCE!K2327&amp;      IF(SOURCE!$X$2-LEN(SOURCE!K2327) &gt;= 0, REPT(" ",SOURCE!$X$2-LEN(SOURCE!K2327)), "")&amp;
      "},"&amp;IF(SOURCE!L2327&lt;&gt;"",""&amp;SOURCE!L2327,"")
 )
)
)</f>
        <v/>
      </c>
    </row>
    <row r="2338" spans="1:1" hidden="1">
      <c r="A2338" s="8" t="str">
        <f>IF(AND(OR(SOURCE!A2328="",ISBLANK(SOURCE!A2328)),SOURCE!B2328&gt;0),IF(ISBLANK(SOURCE!C2328),"",SOURCE!C2328),
IF(SOURCE!B2328&lt;0,VLOOKUP(SOURCE!B2328,lookups!A$1:B$25,2,0),
  IF(ISBLANK(SOURCE!B2328),
    "",
    "/* "&amp;TEXT(SOURCE!B2328,"???0")&amp;" *"&amp;
      SOURCE!C2328&amp;", "&amp; IF(SOURCE!$O$2-LEN(SOURCE!C2328) &gt;= 0, REPT(" ",SOURCE!$O$2-LEN(SOURCE!C2328)), "")&amp;
      SOURCE!D2328&amp;", "&amp; IF(SOURCE!$P$2-LEN(SOURCE!D2328) &gt;= 0, REPT(" ",SOURCE!$P$2-LEN(SOURCE!D2328)), "")&amp;
      SOURCE!E2328&amp;", "&amp; IF(SOURCE!$Q$2-LEN(SOURCE!E2328) &gt;=0, REPT(" ",SOURCE!$Q$2-LEN(SOURCE!E2328)), "")&amp;
      SOURCE!F2328&amp;", "&amp; IF(SOURCE!$R$2-LEN(SOURCE!F2328) &gt;= 0, REPT(" ",SOURCE!$R$2-LEN(SOURCE!F2328)), "")&amp;
      TEXT(SOURCE!G2328,"??0")&amp;", "&amp; IF(SOURCE!$S$2-3 &gt;= 0, REPT(" ",SOURCE!$S$2-5), "")&amp;
      TEXT(SOURCE!H2328,"????0")&amp;", "&amp; IF(SOURCE!$T$2-3 &gt;= 0, REPT(" ",SOURCE!$T$2-3), "")&amp;
      SOURCE!I2328&amp;", "&amp; IF(SOURCE!$U$2-LEN(SOURCE!I2328) &gt;= 0, REPT(" ",SOURCE!$U$2-LEN(SOURCE!I2328)), "")&amp;
      SOURCE!J2328&amp;      IF(SOURCE!$V$2-LEN(SOURCE!J2328) &gt;= 0, REPT(" ",SOURCE!$V$2-LEN(SOURCE!J2328)), "")&amp;
  ", "&amp; SOURCE!K2328&amp;      IF(SOURCE!$X$2-LEN(SOURCE!K2328) &gt;= 0, REPT(" ",SOURCE!$X$2-LEN(SOURCE!K2328)), "")&amp;
      "},"&amp;IF(SOURCE!L2328&lt;&gt;"",""&amp;SOURCE!L2328,"")
 )
)
)</f>
        <v/>
      </c>
    </row>
    <row r="2339" spans="1:1" hidden="1">
      <c r="A2339" s="8" t="str">
        <f>IF(AND(OR(SOURCE!A2329="",ISBLANK(SOURCE!A2329)),SOURCE!B2329&gt;0),IF(ISBLANK(SOURCE!C2329),"",SOURCE!C2329),
IF(SOURCE!B2329&lt;0,VLOOKUP(SOURCE!B2329,lookups!A$1:B$25,2,0),
  IF(ISBLANK(SOURCE!B2329),
    "",
    "/* "&amp;TEXT(SOURCE!B2329,"???0")&amp;" *"&amp;
      SOURCE!C2329&amp;", "&amp; IF(SOURCE!$O$2-LEN(SOURCE!C2329) &gt;= 0, REPT(" ",SOURCE!$O$2-LEN(SOURCE!C2329)), "")&amp;
      SOURCE!D2329&amp;", "&amp; IF(SOURCE!$P$2-LEN(SOURCE!D2329) &gt;= 0, REPT(" ",SOURCE!$P$2-LEN(SOURCE!D2329)), "")&amp;
      SOURCE!E2329&amp;", "&amp; IF(SOURCE!$Q$2-LEN(SOURCE!E2329) &gt;=0, REPT(" ",SOURCE!$Q$2-LEN(SOURCE!E2329)), "")&amp;
      SOURCE!F2329&amp;", "&amp; IF(SOURCE!$R$2-LEN(SOURCE!F2329) &gt;= 0, REPT(" ",SOURCE!$R$2-LEN(SOURCE!F2329)), "")&amp;
      TEXT(SOURCE!G2329,"??0")&amp;", "&amp; IF(SOURCE!$S$2-3 &gt;= 0, REPT(" ",SOURCE!$S$2-5), "")&amp;
      TEXT(SOURCE!H2329,"????0")&amp;", "&amp; IF(SOURCE!$T$2-3 &gt;= 0, REPT(" ",SOURCE!$T$2-3), "")&amp;
      SOURCE!I2329&amp;", "&amp; IF(SOURCE!$U$2-LEN(SOURCE!I2329) &gt;= 0, REPT(" ",SOURCE!$U$2-LEN(SOURCE!I2329)), "")&amp;
      SOURCE!J2329&amp;      IF(SOURCE!$V$2-LEN(SOURCE!J2329) &gt;= 0, REPT(" ",SOURCE!$V$2-LEN(SOURCE!J2329)), "")&amp;
  ", "&amp; SOURCE!K2329&amp;      IF(SOURCE!$X$2-LEN(SOURCE!K2329) &gt;= 0, REPT(" ",SOURCE!$X$2-LEN(SOURCE!K2329)), "")&amp;
      "},"&amp;IF(SOURCE!L2329&lt;&gt;"",""&amp;SOURCE!L2329,"")
 )
)
)</f>
        <v/>
      </c>
    </row>
    <row r="2340" spans="1:1" hidden="1">
      <c r="A2340" s="8" t="str">
        <f>IF(AND(OR(SOURCE!A2330="",ISBLANK(SOURCE!A2330)),SOURCE!B2330&gt;0),IF(ISBLANK(SOURCE!C2330),"",SOURCE!C2330),
IF(SOURCE!B2330&lt;0,VLOOKUP(SOURCE!B2330,lookups!A$1:B$25,2,0),
  IF(ISBLANK(SOURCE!B2330),
    "",
    "/* "&amp;TEXT(SOURCE!B2330,"???0")&amp;" *"&amp;
      SOURCE!C2330&amp;", "&amp; IF(SOURCE!$O$2-LEN(SOURCE!C2330) &gt;= 0, REPT(" ",SOURCE!$O$2-LEN(SOURCE!C2330)), "")&amp;
      SOURCE!D2330&amp;", "&amp; IF(SOURCE!$P$2-LEN(SOURCE!D2330) &gt;= 0, REPT(" ",SOURCE!$P$2-LEN(SOURCE!D2330)), "")&amp;
      SOURCE!E2330&amp;", "&amp; IF(SOURCE!$Q$2-LEN(SOURCE!E2330) &gt;=0, REPT(" ",SOURCE!$Q$2-LEN(SOURCE!E2330)), "")&amp;
      SOURCE!F2330&amp;", "&amp; IF(SOURCE!$R$2-LEN(SOURCE!F2330) &gt;= 0, REPT(" ",SOURCE!$R$2-LEN(SOURCE!F2330)), "")&amp;
      TEXT(SOURCE!G2330,"??0")&amp;", "&amp; IF(SOURCE!$S$2-3 &gt;= 0, REPT(" ",SOURCE!$S$2-5), "")&amp;
      TEXT(SOURCE!H2330,"????0")&amp;", "&amp; IF(SOURCE!$T$2-3 &gt;= 0, REPT(" ",SOURCE!$T$2-3), "")&amp;
      SOURCE!I2330&amp;", "&amp; IF(SOURCE!$U$2-LEN(SOURCE!I2330) &gt;= 0, REPT(" ",SOURCE!$U$2-LEN(SOURCE!I2330)), "")&amp;
      SOURCE!J2330&amp;      IF(SOURCE!$V$2-LEN(SOURCE!J2330) &gt;= 0, REPT(" ",SOURCE!$V$2-LEN(SOURCE!J2330)), "")&amp;
  ", "&amp; SOURCE!K2330&amp;      IF(SOURCE!$X$2-LEN(SOURCE!K2330) &gt;= 0, REPT(" ",SOURCE!$X$2-LEN(SOURCE!K2330)), "")&amp;
      "},"&amp;IF(SOURCE!L2330&lt;&gt;"",""&amp;SOURCE!L2330,"")
 )
)
)</f>
        <v/>
      </c>
    </row>
    <row r="2341" spans="1:1" hidden="1">
      <c r="A2341" s="8" t="str">
        <f>IF(AND(OR(SOURCE!A2331="",ISBLANK(SOURCE!A2331)),SOURCE!B2331&gt;0),IF(ISBLANK(SOURCE!C2331),"",SOURCE!C2331),
IF(SOURCE!B2331&lt;0,VLOOKUP(SOURCE!B2331,lookups!A$1:B$25,2,0),
  IF(ISBLANK(SOURCE!B2331),
    "",
    "/* "&amp;TEXT(SOURCE!B2331,"???0")&amp;" *"&amp;
      SOURCE!C2331&amp;", "&amp; IF(SOURCE!$O$2-LEN(SOURCE!C2331) &gt;= 0, REPT(" ",SOURCE!$O$2-LEN(SOURCE!C2331)), "")&amp;
      SOURCE!D2331&amp;", "&amp; IF(SOURCE!$P$2-LEN(SOURCE!D2331) &gt;= 0, REPT(" ",SOURCE!$P$2-LEN(SOURCE!D2331)), "")&amp;
      SOURCE!E2331&amp;", "&amp; IF(SOURCE!$Q$2-LEN(SOURCE!E2331) &gt;=0, REPT(" ",SOURCE!$Q$2-LEN(SOURCE!E2331)), "")&amp;
      SOURCE!F2331&amp;", "&amp; IF(SOURCE!$R$2-LEN(SOURCE!F2331) &gt;= 0, REPT(" ",SOURCE!$R$2-LEN(SOURCE!F2331)), "")&amp;
      TEXT(SOURCE!G2331,"??0")&amp;", "&amp; IF(SOURCE!$S$2-3 &gt;= 0, REPT(" ",SOURCE!$S$2-5), "")&amp;
      TEXT(SOURCE!H2331,"????0")&amp;", "&amp; IF(SOURCE!$T$2-3 &gt;= 0, REPT(" ",SOURCE!$T$2-3), "")&amp;
      SOURCE!I2331&amp;", "&amp; IF(SOURCE!$U$2-LEN(SOURCE!I2331) &gt;= 0, REPT(" ",SOURCE!$U$2-LEN(SOURCE!I2331)), "")&amp;
      SOURCE!J2331&amp;      IF(SOURCE!$V$2-LEN(SOURCE!J2331) &gt;= 0, REPT(" ",SOURCE!$V$2-LEN(SOURCE!J2331)), "")&amp;
  ", "&amp; SOURCE!K2331&amp;      IF(SOURCE!$X$2-LEN(SOURCE!K2331) &gt;= 0, REPT(" ",SOURCE!$X$2-LEN(SOURCE!K2331)), "")&amp;
      "},"&amp;IF(SOURCE!L2331&lt;&gt;"",""&amp;SOURCE!L2331,"")
 )
)
)</f>
        <v/>
      </c>
    </row>
    <row r="2342" spans="1:1" hidden="1">
      <c r="A2342" s="8" t="str">
        <f>IF(AND(OR(SOURCE!A2332="",ISBLANK(SOURCE!A2332)),SOURCE!B2332&gt;0),IF(ISBLANK(SOURCE!C2332),"",SOURCE!C2332),
IF(SOURCE!B2332&lt;0,VLOOKUP(SOURCE!B2332,lookups!A$1:B$25,2,0),
  IF(ISBLANK(SOURCE!B2332),
    "",
    "/* "&amp;TEXT(SOURCE!B2332,"???0")&amp;" *"&amp;
      SOURCE!C2332&amp;", "&amp; IF(SOURCE!$O$2-LEN(SOURCE!C2332) &gt;= 0, REPT(" ",SOURCE!$O$2-LEN(SOURCE!C2332)), "")&amp;
      SOURCE!D2332&amp;", "&amp; IF(SOURCE!$P$2-LEN(SOURCE!D2332) &gt;= 0, REPT(" ",SOURCE!$P$2-LEN(SOURCE!D2332)), "")&amp;
      SOURCE!E2332&amp;", "&amp; IF(SOURCE!$Q$2-LEN(SOURCE!E2332) &gt;=0, REPT(" ",SOURCE!$Q$2-LEN(SOURCE!E2332)), "")&amp;
      SOURCE!F2332&amp;", "&amp; IF(SOURCE!$R$2-LEN(SOURCE!F2332) &gt;= 0, REPT(" ",SOURCE!$R$2-LEN(SOURCE!F2332)), "")&amp;
      TEXT(SOURCE!G2332,"??0")&amp;", "&amp; IF(SOURCE!$S$2-3 &gt;= 0, REPT(" ",SOURCE!$S$2-5), "")&amp;
      TEXT(SOURCE!H2332,"????0")&amp;", "&amp; IF(SOURCE!$T$2-3 &gt;= 0, REPT(" ",SOURCE!$T$2-3), "")&amp;
      SOURCE!I2332&amp;", "&amp; IF(SOURCE!$U$2-LEN(SOURCE!I2332) &gt;= 0, REPT(" ",SOURCE!$U$2-LEN(SOURCE!I2332)), "")&amp;
      SOURCE!J2332&amp;      IF(SOURCE!$V$2-LEN(SOURCE!J2332) &gt;= 0, REPT(" ",SOURCE!$V$2-LEN(SOURCE!J2332)), "")&amp;
  ", "&amp; SOURCE!K2332&amp;      IF(SOURCE!$X$2-LEN(SOURCE!K2332) &gt;= 0, REPT(" ",SOURCE!$X$2-LEN(SOURCE!K2332)), "")&amp;
      "},"&amp;IF(SOURCE!L2332&lt;&gt;"",""&amp;SOURCE!L2332,"")
 )
)
)</f>
        <v/>
      </c>
    </row>
    <row r="2343" spans="1:1" hidden="1">
      <c r="A2343" s="8" t="str">
        <f>IF(AND(OR(SOURCE!A2333="",ISBLANK(SOURCE!A2333)),SOURCE!B2333&gt;0),IF(ISBLANK(SOURCE!C2333),"",SOURCE!C2333),
IF(SOURCE!B2333&lt;0,VLOOKUP(SOURCE!B2333,lookups!A$1:B$25,2,0),
  IF(ISBLANK(SOURCE!B2333),
    "",
    "/* "&amp;TEXT(SOURCE!B2333,"???0")&amp;" *"&amp;
      SOURCE!C2333&amp;", "&amp; IF(SOURCE!$O$2-LEN(SOURCE!C2333) &gt;= 0, REPT(" ",SOURCE!$O$2-LEN(SOURCE!C2333)), "")&amp;
      SOURCE!D2333&amp;", "&amp; IF(SOURCE!$P$2-LEN(SOURCE!D2333) &gt;= 0, REPT(" ",SOURCE!$P$2-LEN(SOURCE!D2333)), "")&amp;
      SOURCE!E2333&amp;", "&amp; IF(SOURCE!$Q$2-LEN(SOURCE!E2333) &gt;=0, REPT(" ",SOURCE!$Q$2-LEN(SOURCE!E2333)), "")&amp;
      SOURCE!F2333&amp;", "&amp; IF(SOURCE!$R$2-LEN(SOURCE!F2333) &gt;= 0, REPT(" ",SOURCE!$R$2-LEN(SOURCE!F2333)), "")&amp;
      TEXT(SOURCE!G2333,"??0")&amp;", "&amp; IF(SOURCE!$S$2-3 &gt;= 0, REPT(" ",SOURCE!$S$2-5), "")&amp;
      TEXT(SOURCE!H2333,"????0")&amp;", "&amp; IF(SOURCE!$T$2-3 &gt;= 0, REPT(" ",SOURCE!$T$2-3), "")&amp;
      SOURCE!I2333&amp;", "&amp; IF(SOURCE!$U$2-LEN(SOURCE!I2333) &gt;= 0, REPT(" ",SOURCE!$U$2-LEN(SOURCE!I2333)), "")&amp;
      SOURCE!J2333&amp;      IF(SOURCE!$V$2-LEN(SOURCE!J2333) &gt;= 0, REPT(" ",SOURCE!$V$2-LEN(SOURCE!J2333)), "")&amp;
  ", "&amp; SOURCE!K2333&amp;      IF(SOURCE!$X$2-LEN(SOURCE!K2333) &gt;= 0, REPT(" ",SOURCE!$X$2-LEN(SOURCE!K2333)), "")&amp;
      "},"&amp;IF(SOURCE!L2333&lt;&gt;"",""&amp;SOURCE!L2333,"")
 )
)
)</f>
        <v/>
      </c>
    </row>
    <row r="2344" spans="1:1" hidden="1">
      <c r="A2344" s="8" t="str">
        <f>IF(AND(OR(SOURCE!A2334="",ISBLANK(SOURCE!A2334)),SOURCE!B2334&gt;0),IF(ISBLANK(SOURCE!C2334),"",SOURCE!C2334),
IF(SOURCE!B2334&lt;0,VLOOKUP(SOURCE!B2334,lookups!A$1:B$25,2,0),
  IF(ISBLANK(SOURCE!B2334),
    "",
    "/* "&amp;TEXT(SOURCE!B2334,"???0")&amp;" *"&amp;
      SOURCE!C2334&amp;", "&amp; IF(SOURCE!$O$2-LEN(SOURCE!C2334) &gt;= 0, REPT(" ",SOURCE!$O$2-LEN(SOURCE!C2334)), "")&amp;
      SOURCE!D2334&amp;", "&amp; IF(SOURCE!$P$2-LEN(SOURCE!D2334) &gt;= 0, REPT(" ",SOURCE!$P$2-LEN(SOURCE!D2334)), "")&amp;
      SOURCE!E2334&amp;", "&amp; IF(SOURCE!$Q$2-LEN(SOURCE!E2334) &gt;=0, REPT(" ",SOURCE!$Q$2-LEN(SOURCE!E2334)), "")&amp;
      SOURCE!F2334&amp;", "&amp; IF(SOURCE!$R$2-LEN(SOURCE!F2334) &gt;= 0, REPT(" ",SOURCE!$R$2-LEN(SOURCE!F2334)), "")&amp;
      TEXT(SOURCE!G2334,"??0")&amp;", "&amp; IF(SOURCE!$S$2-3 &gt;= 0, REPT(" ",SOURCE!$S$2-5), "")&amp;
      TEXT(SOURCE!H2334,"????0")&amp;", "&amp; IF(SOURCE!$T$2-3 &gt;= 0, REPT(" ",SOURCE!$T$2-3), "")&amp;
      SOURCE!I2334&amp;", "&amp; IF(SOURCE!$U$2-LEN(SOURCE!I2334) &gt;= 0, REPT(" ",SOURCE!$U$2-LEN(SOURCE!I2334)), "")&amp;
      SOURCE!J2334&amp;      IF(SOURCE!$V$2-LEN(SOURCE!J2334) &gt;= 0, REPT(" ",SOURCE!$V$2-LEN(SOURCE!J2334)), "")&amp;
  ", "&amp; SOURCE!K2334&amp;      IF(SOURCE!$X$2-LEN(SOURCE!K2334) &gt;= 0, REPT(" ",SOURCE!$X$2-LEN(SOURCE!K2334)), "")&amp;
      "},"&amp;IF(SOURCE!L2334&lt;&gt;"",""&amp;SOURCE!L2334,"")
 )
)
)</f>
        <v/>
      </c>
    </row>
    <row r="2345" spans="1:1" hidden="1">
      <c r="A2345" s="8" t="str">
        <f>IF(AND(OR(SOURCE!A2335="",ISBLANK(SOURCE!A2335)),SOURCE!B2335&gt;0),IF(ISBLANK(SOURCE!C2335),"",SOURCE!C2335),
IF(SOURCE!B2335&lt;0,VLOOKUP(SOURCE!B2335,lookups!A$1:B$25,2,0),
  IF(ISBLANK(SOURCE!B2335),
    "",
    "/* "&amp;TEXT(SOURCE!B2335,"???0")&amp;" *"&amp;
      SOURCE!C2335&amp;", "&amp; IF(SOURCE!$O$2-LEN(SOURCE!C2335) &gt;= 0, REPT(" ",SOURCE!$O$2-LEN(SOURCE!C2335)), "")&amp;
      SOURCE!D2335&amp;", "&amp; IF(SOURCE!$P$2-LEN(SOURCE!D2335) &gt;= 0, REPT(" ",SOURCE!$P$2-LEN(SOURCE!D2335)), "")&amp;
      SOURCE!E2335&amp;", "&amp; IF(SOURCE!$Q$2-LEN(SOURCE!E2335) &gt;=0, REPT(" ",SOURCE!$Q$2-LEN(SOURCE!E2335)), "")&amp;
      SOURCE!F2335&amp;", "&amp; IF(SOURCE!$R$2-LEN(SOURCE!F2335) &gt;= 0, REPT(" ",SOURCE!$R$2-LEN(SOURCE!F2335)), "")&amp;
      TEXT(SOURCE!G2335,"??0")&amp;", "&amp; IF(SOURCE!$S$2-3 &gt;= 0, REPT(" ",SOURCE!$S$2-5), "")&amp;
      TEXT(SOURCE!H2335,"????0")&amp;", "&amp; IF(SOURCE!$T$2-3 &gt;= 0, REPT(" ",SOURCE!$T$2-3), "")&amp;
      SOURCE!I2335&amp;", "&amp; IF(SOURCE!$U$2-LEN(SOURCE!I2335) &gt;= 0, REPT(" ",SOURCE!$U$2-LEN(SOURCE!I2335)), "")&amp;
      SOURCE!J2335&amp;      IF(SOURCE!$V$2-LEN(SOURCE!J2335) &gt;= 0, REPT(" ",SOURCE!$V$2-LEN(SOURCE!J2335)), "")&amp;
  ", "&amp; SOURCE!K2335&amp;      IF(SOURCE!$X$2-LEN(SOURCE!K2335) &gt;= 0, REPT(" ",SOURCE!$X$2-LEN(SOURCE!K2335)), "")&amp;
      "},"&amp;IF(SOURCE!L2335&lt;&gt;"",""&amp;SOURCE!L2335,"")
 )
)
)</f>
        <v/>
      </c>
    </row>
    <row r="2346" spans="1:1" hidden="1">
      <c r="A2346" s="8" t="str">
        <f>IF(AND(OR(SOURCE!A2336="",ISBLANK(SOURCE!A2336)),SOURCE!B2336&gt;0),IF(ISBLANK(SOURCE!C2336),"",SOURCE!C2336),
IF(SOURCE!B2336&lt;0,VLOOKUP(SOURCE!B2336,lookups!A$1:B$25,2,0),
  IF(ISBLANK(SOURCE!B2336),
    "",
    "/* "&amp;TEXT(SOURCE!B2336,"???0")&amp;" *"&amp;
      SOURCE!C2336&amp;", "&amp; IF(SOURCE!$O$2-LEN(SOURCE!C2336) &gt;= 0, REPT(" ",SOURCE!$O$2-LEN(SOURCE!C2336)), "")&amp;
      SOURCE!D2336&amp;", "&amp; IF(SOURCE!$P$2-LEN(SOURCE!D2336) &gt;= 0, REPT(" ",SOURCE!$P$2-LEN(SOURCE!D2336)), "")&amp;
      SOURCE!E2336&amp;", "&amp; IF(SOURCE!$Q$2-LEN(SOURCE!E2336) &gt;=0, REPT(" ",SOURCE!$Q$2-LEN(SOURCE!E2336)), "")&amp;
      SOURCE!F2336&amp;", "&amp; IF(SOURCE!$R$2-LEN(SOURCE!F2336) &gt;= 0, REPT(" ",SOURCE!$R$2-LEN(SOURCE!F2336)), "")&amp;
      TEXT(SOURCE!G2336,"??0")&amp;", "&amp; IF(SOURCE!$S$2-3 &gt;= 0, REPT(" ",SOURCE!$S$2-5), "")&amp;
      TEXT(SOURCE!H2336,"????0")&amp;", "&amp; IF(SOURCE!$T$2-3 &gt;= 0, REPT(" ",SOURCE!$T$2-3), "")&amp;
      SOURCE!I2336&amp;", "&amp; IF(SOURCE!$U$2-LEN(SOURCE!I2336) &gt;= 0, REPT(" ",SOURCE!$U$2-LEN(SOURCE!I2336)), "")&amp;
      SOURCE!J2336&amp;      IF(SOURCE!$V$2-LEN(SOURCE!J2336) &gt;= 0, REPT(" ",SOURCE!$V$2-LEN(SOURCE!J2336)), "")&amp;
  ", "&amp; SOURCE!K2336&amp;      IF(SOURCE!$X$2-LEN(SOURCE!K2336) &gt;= 0, REPT(" ",SOURCE!$X$2-LEN(SOURCE!K2336)), "")&amp;
      "},"&amp;IF(SOURCE!L2336&lt;&gt;"",""&amp;SOURCE!L2336,"")
 )
)
)</f>
        <v/>
      </c>
    </row>
    <row r="2347" spans="1:1" hidden="1">
      <c r="A2347" s="8" t="str">
        <f>IF(AND(OR(SOURCE!A2337="",ISBLANK(SOURCE!A2337)),SOURCE!B2337&gt;0),IF(ISBLANK(SOURCE!C2337),"",SOURCE!C2337),
IF(SOURCE!B2337&lt;0,VLOOKUP(SOURCE!B2337,lookups!A$1:B$25,2,0),
  IF(ISBLANK(SOURCE!B2337),
    "",
    "/* "&amp;TEXT(SOURCE!B2337,"???0")&amp;" *"&amp;
      SOURCE!C2337&amp;", "&amp; IF(SOURCE!$O$2-LEN(SOURCE!C2337) &gt;= 0, REPT(" ",SOURCE!$O$2-LEN(SOURCE!C2337)), "")&amp;
      SOURCE!D2337&amp;", "&amp; IF(SOURCE!$P$2-LEN(SOURCE!D2337) &gt;= 0, REPT(" ",SOURCE!$P$2-LEN(SOURCE!D2337)), "")&amp;
      SOURCE!E2337&amp;", "&amp; IF(SOURCE!$Q$2-LEN(SOURCE!E2337) &gt;=0, REPT(" ",SOURCE!$Q$2-LEN(SOURCE!E2337)), "")&amp;
      SOURCE!F2337&amp;", "&amp; IF(SOURCE!$R$2-LEN(SOURCE!F2337) &gt;= 0, REPT(" ",SOURCE!$R$2-LEN(SOURCE!F2337)), "")&amp;
      TEXT(SOURCE!G2337,"??0")&amp;", "&amp; IF(SOURCE!$S$2-3 &gt;= 0, REPT(" ",SOURCE!$S$2-5), "")&amp;
      TEXT(SOURCE!H2337,"????0")&amp;", "&amp; IF(SOURCE!$T$2-3 &gt;= 0, REPT(" ",SOURCE!$T$2-3), "")&amp;
      SOURCE!I2337&amp;", "&amp; IF(SOURCE!$U$2-LEN(SOURCE!I2337) &gt;= 0, REPT(" ",SOURCE!$U$2-LEN(SOURCE!I2337)), "")&amp;
      SOURCE!J2337&amp;      IF(SOURCE!$V$2-LEN(SOURCE!J2337) &gt;= 0, REPT(" ",SOURCE!$V$2-LEN(SOURCE!J2337)), "")&amp;
  ", "&amp; SOURCE!K2337&amp;      IF(SOURCE!$X$2-LEN(SOURCE!K2337) &gt;= 0, REPT(" ",SOURCE!$X$2-LEN(SOURCE!K2337)), "")&amp;
      "},"&amp;IF(SOURCE!L2337&lt;&gt;"",""&amp;SOURCE!L2337,"")
 )
)
)</f>
        <v/>
      </c>
    </row>
    <row r="2348" spans="1:1" hidden="1">
      <c r="A2348" s="8" t="str">
        <f>IF(AND(OR(SOURCE!A2338="",ISBLANK(SOURCE!A2338)),SOURCE!B2338&gt;0),IF(ISBLANK(SOURCE!C2338),"",SOURCE!C2338),
IF(SOURCE!B2338&lt;0,VLOOKUP(SOURCE!B2338,lookups!A$1:B$25,2,0),
  IF(ISBLANK(SOURCE!B2338),
    "",
    "/* "&amp;TEXT(SOURCE!B2338,"???0")&amp;" *"&amp;
      SOURCE!C2338&amp;", "&amp; IF(SOURCE!$O$2-LEN(SOURCE!C2338) &gt;= 0, REPT(" ",SOURCE!$O$2-LEN(SOURCE!C2338)), "")&amp;
      SOURCE!D2338&amp;", "&amp; IF(SOURCE!$P$2-LEN(SOURCE!D2338) &gt;= 0, REPT(" ",SOURCE!$P$2-LEN(SOURCE!D2338)), "")&amp;
      SOURCE!E2338&amp;", "&amp; IF(SOURCE!$Q$2-LEN(SOURCE!E2338) &gt;=0, REPT(" ",SOURCE!$Q$2-LEN(SOURCE!E2338)), "")&amp;
      SOURCE!F2338&amp;", "&amp; IF(SOURCE!$R$2-LEN(SOURCE!F2338) &gt;= 0, REPT(" ",SOURCE!$R$2-LEN(SOURCE!F2338)), "")&amp;
      TEXT(SOURCE!G2338,"??0")&amp;", "&amp; IF(SOURCE!$S$2-3 &gt;= 0, REPT(" ",SOURCE!$S$2-5), "")&amp;
      TEXT(SOURCE!H2338,"????0")&amp;", "&amp; IF(SOURCE!$T$2-3 &gt;= 0, REPT(" ",SOURCE!$T$2-3), "")&amp;
      SOURCE!I2338&amp;", "&amp; IF(SOURCE!$U$2-LEN(SOURCE!I2338) &gt;= 0, REPT(" ",SOURCE!$U$2-LEN(SOURCE!I2338)), "")&amp;
      SOURCE!J2338&amp;      IF(SOURCE!$V$2-LEN(SOURCE!J2338) &gt;= 0, REPT(" ",SOURCE!$V$2-LEN(SOURCE!J2338)), "")&amp;
  ", "&amp; SOURCE!K2338&amp;      IF(SOURCE!$X$2-LEN(SOURCE!K2338) &gt;= 0, REPT(" ",SOURCE!$X$2-LEN(SOURCE!K2338)), "")&amp;
      "},"&amp;IF(SOURCE!L2338&lt;&gt;"",""&amp;SOURCE!L2338,"")
 )
)
)</f>
        <v/>
      </c>
    </row>
    <row r="2349" spans="1:1" hidden="1">
      <c r="A2349" s="8" t="str">
        <f>IF(AND(OR(SOURCE!A2339="",ISBLANK(SOURCE!A2339)),SOURCE!B2339&gt;0),IF(ISBLANK(SOURCE!C2339),"",SOURCE!C2339),
IF(SOURCE!B2339&lt;0,VLOOKUP(SOURCE!B2339,lookups!A$1:B$25,2,0),
  IF(ISBLANK(SOURCE!B2339),
    "",
    "/* "&amp;TEXT(SOURCE!B2339,"???0")&amp;" *"&amp;
      SOURCE!C2339&amp;", "&amp; IF(SOURCE!$O$2-LEN(SOURCE!C2339) &gt;= 0, REPT(" ",SOURCE!$O$2-LEN(SOURCE!C2339)), "")&amp;
      SOURCE!D2339&amp;", "&amp; IF(SOURCE!$P$2-LEN(SOURCE!D2339) &gt;= 0, REPT(" ",SOURCE!$P$2-LEN(SOURCE!D2339)), "")&amp;
      SOURCE!E2339&amp;", "&amp; IF(SOURCE!$Q$2-LEN(SOURCE!E2339) &gt;=0, REPT(" ",SOURCE!$Q$2-LEN(SOURCE!E2339)), "")&amp;
      SOURCE!F2339&amp;", "&amp; IF(SOURCE!$R$2-LEN(SOURCE!F2339) &gt;= 0, REPT(" ",SOURCE!$R$2-LEN(SOURCE!F2339)), "")&amp;
      TEXT(SOURCE!G2339,"??0")&amp;", "&amp; IF(SOURCE!$S$2-3 &gt;= 0, REPT(" ",SOURCE!$S$2-5), "")&amp;
      TEXT(SOURCE!H2339,"????0")&amp;", "&amp; IF(SOURCE!$T$2-3 &gt;= 0, REPT(" ",SOURCE!$T$2-3), "")&amp;
      SOURCE!I2339&amp;", "&amp; IF(SOURCE!$U$2-LEN(SOURCE!I2339) &gt;= 0, REPT(" ",SOURCE!$U$2-LEN(SOURCE!I2339)), "")&amp;
      SOURCE!J2339&amp;      IF(SOURCE!$V$2-LEN(SOURCE!J2339) &gt;= 0, REPT(" ",SOURCE!$V$2-LEN(SOURCE!J2339)), "")&amp;
  ", "&amp; SOURCE!K2339&amp;      IF(SOURCE!$X$2-LEN(SOURCE!K2339) &gt;= 0, REPT(" ",SOURCE!$X$2-LEN(SOURCE!K2339)), "")&amp;
      "},"&amp;IF(SOURCE!L2339&lt;&gt;"",""&amp;SOURCE!L2339,"")
 )
)
)</f>
        <v/>
      </c>
    </row>
    <row r="2350" spans="1:1" hidden="1">
      <c r="A2350" s="8" t="str">
        <f>IF(AND(OR(SOURCE!A2340="",ISBLANK(SOURCE!A2340)),SOURCE!B2340&gt;0),IF(ISBLANK(SOURCE!C2340),"",SOURCE!C2340),
IF(SOURCE!B2340&lt;0,VLOOKUP(SOURCE!B2340,lookups!A$1:B$25,2,0),
  IF(ISBLANK(SOURCE!B2340),
    "",
    "/* "&amp;TEXT(SOURCE!B2340,"???0")&amp;" *"&amp;
      SOURCE!C2340&amp;", "&amp; IF(SOURCE!$O$2-LEN(SOURCE!C2340) &gt;= 0, REPT(" ",SOURCE!$O$2-LEN(SOURCE!C2340)), "")&amp;
      SOURCE!D2340&amp;", "&amp; IF(SOURCE!$P$2-LEN(SOURCE!D2340) &gt;= 0, REPT(" ",SOURCE!$P$2-LEN(SOURCE!D2340)), "")&amp;
      SOURCE!E2340&amp;", "&amp; IF(SOURCE!$Q$2-LEN(SOURCE!E2340) &gt;=0, REPT(" ",SOURCE!$Q$2-LEN(SOURCE!E2340)), "")&amp;
      SOURCE!F2340&amp;", "&amp; IF(SOURCE!$R$2-LEN(SOURCE!F2340) &gt;= 0, REPT(" ",SOURCE!$R$2-LEN(SOURCE!F2340)), "")&amp;
      TEXT(SOURCE!G2340,"??0")&amp;", "&amp; IF(SOURCE!$S$2-3 &gt;= 0, REPT(" ",SOURCE!$S$2-5), "")&amp;
      TEXT(SOURCE!H2340,"????0")&amp;", "&amp; IF(SOURCE!$T$2-3 &gt;= 0, REPT(" ",SOURCE!$T$2-3), "")&amp;
      SOURCE!I2340&amp;", "&amp; IF(SOURCE!$U$2-LEN(SOURCE!I2340) &gt;= 0, REPT(" ",SOURCE!$U$2-LEN(SOURCE!I2340)), "")&amp;
      SOURCE!J2340&amp;      IF(SOURCE!$V$2-LEN(SOURCE!J2340) &gt;= 0, REPT(" ",SOURCE!$V$2-LEN(SOURCE!J2340)), "")&amp;
  ", "&amp; SOURCE!K2340&amp;      IF(SOURCE!$X$2-LEN(SOURCE!K2340) &gt;= 0, REPT(" ",SOURCE!$X$2-LEN(SOURCE!K2340)), "")&amp;
      "},"&amp;IF(SOURCE!L2340&lt;&gt;"",""&amp;SOURCE!L2340,"")
 )
)
)</f>
        <v/>
      </c>
    </row>
    <row r="2351" spans="1:1" hidden="1">
      <c r="A2351" s="8" t="str">
        <f>IF(AND(OR(SOURCE!A2341="",ISBLANK(SOURCE!A2341)),SOURCE!B2341&gt;0),IF(ISBLANK(SOURCE!C2341),"",SOURCE!C2341),
IF(SOURCE!B2341&lt;0,VLOOKUP(SOURCE!B2341,lookups!A$1:B$25,2,0),
  IF(ISBLANK(SOURCE!B2341),
    "",
    "/* "&amp;TEXT(SOURCE!B2341,"???0")&amp;" *"&amp;
      SOURCE!C2341&amp;", "&amp; IF(SOURCE!$O$2-LEN(SOURCE!C2341) &gt;= 0, REPT(" ",SOURCE!$O$2-LEN(SOURCE!C2341)), "")&amp;
      SOURCE!D2341&amp;", "&amp; IF(SOURCE!$P$2-LEN(SOURCE!D2341) &gt;= 0, REPT(" ",SOURCE!$P$2-LEN(SOURCE!D2341)), "")&amp;
      SOURCE!E2341&amp;", "&amp; IF(SOURCE!$Q$2-LEN(SOURCE!E2341) &gt;=0, REPT(" ",SOURCE!$Q$2-LEN(SOURCE!E2341)), "")&amp;
      SOURCE!F2341&amp;", "&amp; IF(SOURCE!$R$2-LEN(SOURCE!F2341) &gt;= 0, REPT(" ",SOURCE!$R$2-LEN(SOURCE!F2341)), "")&amp;
      TEXT(SOURCE!G2341,"??0")&amp;", "&amp; IF(SOURCE!$S$2-3 &gt;= 0, REPT(" ",SOURCE!$S$2-5), "")&amp;
      TEXT(SOURCE!H2341,"????0")&amp;", "&amp; IF(SOURCE!$T$2-3 &gt;= 0, REPT(" ",SOURCE!$T$2-3), "")&amp;
      SOURCE!I2341&amp;", "&amp; IF(SOURCE!$U$2-LEN(SOURCE!I2341) &gt;= 0, REPT(" ",SOURCE!$U$2-LEN(SOURCE!I2341)), "")&amp;
      SOURCE!J2341&amp;      IF(SOURCE!$V$2-LEN(SOURCE!J2341) &gt;= 0, REPT(" ",SOURCE!$V$2-LEN(SOURCE!J2341)), "")&amp;
  ", "&amp; SOURCE!K2341&amp;      IF(SOURCE!$X$2-LEN(SOURCE!K2341) &gt;= 0, REPT(" ",SOURCE!$X$2-LEN(SOURCE!K2341)), "")&amp;
      "},"&amp;IF(SOURCE!L2341&lt;&gt;"",""&amp;SOURCE!L2341,"")
 )
)
)</f>
        <v/>
      </c>
    </row>
    <row r="2352" spans="1:1" hidden="1">
      <c r="A2352" s="8" t="str">
        <f>IF(AND(OR(SOURCE!A2342="",ISBLANK(SOURCE!A2342)),SOURCE!B2342&gt;0),IF(ISBLANK(SOURCE!C2342),"",SOURCE!C2342),
IF(SOURCE!B2342&lt;0,VLOOKUP(SOURCE!B2342,lookups!A$1:B$25,2,0),
  IF(ISBLANK(SOURCE!B2342),
    "",
    "/* "&amp;TEXT(SOURCE!B2342,"???0")&amp;" *"&amp;
      SOURCE!C2342&amp;", "&amp; IF(SOURCE!$O$2-LEN(SOURCE!C2342) &gt;= 0, REPT(" ",SOURCE!$O$2-LEN(SOURCE!C2342)), "")&amp;
      SOURCE!D2342&amp;", "&amp; IF(SOURCE!$P$2-LEN(SOURCE!D2342) &gt;= 0, REPT(" ",SOURCE!$P$2-LEN(SOURCE!D2342)), "")&amp;
      SOURCE!E2342&amp;", "&amp; IF(SOURCE!$Q$2-LEN(SOURCE!E2342) &gt;=0, REPT(" ",SOURCE!$Q$2-LEN(SOURCE!E2342)), "")&amp;
      SOURCE!F2342&amp;", "&amp; IF(SOURCE!$R$2-LEN(SOURCE!F2342) &gt;= 0, REPT(" ",SOURCE!$R$2-LEN(SOURCE!F2342)), "")&amp;
      TEXT(SOURCE!G2342,"??0")&amp;", "&amp; IF(SOURCE!$S$2-3 &gt;= 0, REPT(" ",SOURCE!$S$2-5), "")&amp;
      TEXT(SOURCE!H2342,"????0")&amp;", "&amp; IF(SOURCE!$T$2-3 &gt;= 0, REPT(" ",SOURCE!$T$2-3), "")&amp;
      SOURCE!I2342&amp;", "&amp; IF(SOURCE!$U$2-LEN(SOURCE!I2342) &gt;= 0, REPT(" ",SOURCE!$U$2-LEN(SOURCE!I2342)), "")&amp;
      SOURCE!J2342&amp;      IF(SOURCE!$V$2-LEN(SOURCE!J2342) &gt;= 0, REPT(" ",SOURCE!$V$2-LEN(SOURCE!J2342)), "")&amp;
  ", "&amp; SOURCE!K2342&amp;      IF(SOURCE!$X$2-LEN(SOURCE!K2342) &gt;= 0, REPT(" ",SOURCE!$X$2-LEN(SOURCE!K2342)), "")&amp;
      "},"&amp;IF(SOURCE!L2342&lt;&gt;"",""&amp;SOURCE!L2342,"")
 )
)
)</f>
        <v/>
      </c>
    </row>
    <row r="2353" spans="1:1" hidden="1">
      <c r="A2353" s="8" t="str">
        <f>IF(AND(OR(SOURCE!A2343="",ISBLANK(SOURCE!A2343)),SOURCE!B2343&gt;0),IF(ISBLANK(SOURCE!C2343),"",SOURCE!C2343),
IF(SOURCE!B2343&lt;0,VLOOKUP(SOURCE!B2343,lookups!A$1:B$25,2,0),
  IF(ISBLANK(SOURCE!B2343),
    "",
    "/* "&amp;TEXT(SOURCE!B2343,"???0")&amp;" *"&amp;
      SOURCE!C2343&amp;", "&amp; IF(SOURCE!$O$2-LEN(SOURCE!C2343) &gt;= 0, REPT(" ",SOURCE!$O$2-LEN(SOURCE!C2343)), "")&amp;
      SOURCE!D2343&amp;", "&amp; IF(SOURCE!$P$2-LEN(SOURCE!D2343) &gt;= 0, REPT(" ",SOURCE!$P$2-LEN(SOURCE!D2343)), "")&amp;
      SOURCE!E2343&amp;", "&amp; IF(SOURCE!$Q$2-LEN(SOURCE!E2343) &gt;=0, REPT(" ",SOURCE!$Q$2-LEN(SOURCE!E2343)), "")&amp;
      SOURCE!F2343&amp;", "&amp; IF(SOURCE!$R$2-LEN(SOURCE!F2343) &gt;= 0, REPT(" ",SOURCE!$R$2-LEN(SOURCE!F2343)), "")&amp;
      TEXT(SOURCE!G2343,"??0")&amp;", "&amp; IF(SOURCE!$S$2-3 &gt;= 0, REPT(" ",SOURCE!$S$2-5), "")&amp;
      TEXT(SOURCE!H2343,"????0")&amp;", "&amp; IF(SOURCE!$T$2-3 &gt;= 0, REPT(" ",SOURCE!$T$2-3), "")&amp;
      SOURCE!I2343&amp;", "&amp; IF(SOURCE!$U$2-LEN(SOURCE!I2343) &gt;= 0, REPT(" ",SOURCE!$U$2-LEN(SOURCE!I2343)), "")&amp;
      SOURCE!J2343&amp;      IF(SOURCE!$V$2-LEN(SOURCE!J2343) &gt;= 0, REPT(" ",SOURCE!$V$2-LEN(SOURCE!J2343)), "")&amp;
  ", "&amp; SOURCE!K2343&amp;      IF(SOURCE!$X$2-LEN(SOURCE!K2343) &gt;= 0, REPT(" ",SOURCE!$X$2-LEN(SOURCE!K2343)), "")&amp;
      "},"&amp;IF(SOURCE!L2343&lt;&gt;"",""&amp;SOURCE!L2343,"")
 )
)
)</f>
        <v/>
      </c>
    </row>
    <row r="2354" spans="1:1" hidden="1">
      <c r="A2354" s="8" t="str">
        <f>IF(AND(OR(SOURCE!A2344="",ISBLANK(SOURCE!A2344)),SOURCE!B2344&gt;0),IF(ISBLANK(SOURCE!C2344),"",SOURCE!C2344),
IF(SOURCE!B2344&lt;0,VLOOKUP(SOURCE!B2344,lookups!A$1:B$25,2,0),
  IF(ISBLANK(SOURCE!B2344),
    "",
    "/* "&amp;TEXT(SOURCE!B2344,"???0")&amp;" *"&amp;
      SOURCE!C2344&amp;", "&amp; IF(SOURCE!$O$2-LEN(SOURCE!C2344) &gt;= 0, REPT(" ",SOURCE!$O$2-LEN(SOURCE!C2344)), "")&amp;
      SOURCE!D2344&amp;", "&amp; IF(SOURCE!$P$2-LEN(SOURCE!D2344) &gt;= 0, REPT(" ",SOURCE!$P$2-LEN(SOURCE!D2344)), "")&amp;
      SOURCE!E2344&amp;", "&amp; IF(SOURCE!$Q$2-LEN(SOURCE!E2344) &gt;=0, REPT(" ",SOURCE!$Q$2-LEN(SOURCE!E2344)), "")&amp;
      SOURCE!F2344&amp;", "&amp; IF(SOURCE!$R$2-LEN(SOURCE!F2344) &gt;= 0, REPT(" ",SOURCE!$R$2-LEN(SOURCE!F2344)), "")&amp;
      TEXT(SOURCE!G2344,"??0")&amp;", "&amp; IF(SOURCE!$S$2-3 &gt;= 0, REPT(" ",SOURCE!$S$2-5), "")&amp;
      TEXT(SOURCE!H2344,"????0")&amp;", "&amp; IF(SOURCE!$T$2-3 &gt;= 0, REPT(" ",SOURCE!$T$2-3), "")&amp;
      SOURCE!I2344&amp;", "&amp; IF(SOURCE!$U$2-LEN(SOURCE!I2344) &gt;= 0, REPT(" ",SOURCE!$U$2-LEN(SOURCE!I2344)), "")&amp;
      SOURCE!J2344&amp;      IF(SOURCE!$V$2-LEN(SOURCE!J2344) &gt;= 0, REPT(" ",SOURCE!$V$2-LEN(SOURCE!J2344)), "")&amp;
  ", "&amp; SOURCE!K2344&amp;      IF(SOURCE!$X$2-LEN(SOURCE!K2344) &gt;= 0, REPT(" ",SOURCE!$X$2-LEN(SOURCE!K2344)), "")&amp;
      "},"&amp;IF(SOURCE!L2344&lt;&gt;"",""&amp;SOURCE!L2344,"")
 )
)
)</f>
        <v/>
      </c>
    </row>
    <row r="2355" spans="1:1" hidden="1">
      <c r="A2355" s="8" t="str">
        <f>IF(AND(OR(SOURCE!A2345="",ISBLANK(SOURCE!A2345)),SOURCE!B2345&gt;0),IF(ISBLANK(SOURCE!C2345),"",SOURCE!C2345),
IF(SOURCE!B2345&lt;0,VLOOKUP(SOURCE!B2345,lookups!A$1:B$25,2,0),
  IF(ISBLANK(SOURCE!B2345),
    "",
    "/* "&amp;TEXT(SOURCE!B2345,"???0")&amp;" *"&amp;
      SOURCE!C2345&amp;", "&amp; IF(SOURCE!$O$2-LEN(SOURCE!C2345) &gt;= 0, REPT(" ",SOURCE!$O$2-LEN(SOURCE!C2345)), "")&amp;
      SOURCE!D2345&amp;", "&amp; IF(SOURCE!$P$2-LEN(SOURCE!D2345) &gt;= 0, REPT(" ",SOURCE!$P$2-LEN(SOURCE!D2345)), "")&amp;
      SOURCE!E2345&amp;", "&amp; IF(SOURCE!$Q$2-LEN(SOURCE!E2345) &gt;=0, REPT(" ",SOURCE!$Q$2-LEN(SOURCE!E2345)), "")&amp;
      SOURCE!F2345&amp;", "&amp; IF(SOURCE!$R$2-LEN(SOURCE!F2345) &gt;= 0, REPT(" ",SOURCE!$R$2-LEN(SOURCE!F2345)), "")&amp;
      TEXT(SOURCE!G2345,"??0")&amp;", "&amp; IF(SOURCE!$S$2-3 &gt;= 0, REPT(" ",SOURCE!$S$2-5), "")&amp;
      TEXT(SOURCE!H2345,"????0")&amp;", "&amp; IF(SOURCE!$T$2-3 &gt;= 0, REPT(" ",SOURCE!$T$2-3), "")&amp;
      SOURCE!I2345&amp;", "&amp; IF(SOURCE!$U$2-LEN(SOURCE!I2345) &gt;= 0, REPT(" ",SOURCE!$U$2-LEN(SOURCE!I2345)), "")&amp;
      SOURCE!J2345&amp;      IF(SOURCE!$V$2-LEN(SOURCE!J2345) &gt;= 0, REPT(" ",SOURCE!$V$2-LEN(SOURCE!J2345)), "")&amp;
  ", "&amp; SOURCE!K2345&amp;      IF(SOURCE!$X$2-LEN(SOURCE!K2345) &gt;= 0, REPT(" ",SOURCE!$X$2-LEN(SOURCE!K2345)), "")&amp;
      "},"&amp;IF(SOURCE!L2345&lt;&gt;"",""&amp;SOURCE!L2345,"")
 )
)
)</f>
        <v/>
      </c>
    </row>
    <row r="2356" spans="1:1" hidden="1">
      <c r="A2356" s="8" t="str">
        <f>IF(AND(OR(SOURCE!A2346="",ISBLANK(SOURCE!A2346)),SOURCE!B2346&gt;0),IF(ISBLANK(SOURCE!C2346),"",SOURCE!C2346),
IF(SOURCE!B2346&lt;0,VLOOKUP(SOURCE!B2346,lookups!A$1:B$25,2,0),
  IF(ISBLANK(SOURCE!B2346),
    "",
    "/* "&amp;TEXT(SOURCE!B2346,"???0")&amp;" *"&amp;
      SOURCE!C2346&amp;", "&amp; IF(SOURCE!$O$2-LEN(SOURCE!C2346) &gt;= 0, REPT(" ",SOURCE!$O$2-LEN(SOURCE!C2346)), "")&amp;
      SOURCE!D2346&amp;", "&amp; IF(SOURCE!$P$2-LEN(SOURCE!D2346) &gt;= 0, REPT(" ",SOURCE!$P$2-LEN(SOURCE!D2346)), "")&amp;
      SOURCE!E2346&amp;", "&amp; IF(SOURCE!$Q$2-LEN(SOURCE!E2346) &gt;=0, REPT(" ",SOURCE!$Q$2-LEN(SOURCE!E2346)), "")&amp;
      SOURCE!F2346&amp;", "&amp; IF(SOURCE!$R$2-LEN(SOURCE!F2346) &gt;= 0, REPT(" ",SOURCE!$R$2-LEN(SOURCE!F2346)), "")&amp;
      TEXT(SOURCE!G2346,"??0")&amp;", "&amp; IF(SOURCE!$S$2-3 &gt;= 0, REPT(" ",SOURCE!$S$2-5), "")&amp;
      TEXT(SOURCE!H2346,"????0")&amp;", "&amp; IF(SOURCE!$T$2-3 &gt;= 0, REPT(" ",SOURCE!$T$2-3), "")&amp;
      SOURCE!I2346&amp;", "&amp; IF(SOURCE!$U$2-LEN(SOURCE!I2346) &gt;= 0, REPT(" ",SOURCE!$U$2-LEN(SOURCE!I2346)), "")&amp;
      SOURCE!J2346&amp;      IF(SOURCE!$V$2-LEN(SOURCE!J2346) &gt;= 0, REPT(" ",SOURCE!$V$2-LEN(SOURCE!J2346)), "")&amp;
  ", "&amp; SOURCE!K2346&amp;      IF(SOURCE!$X$2-LEN(SOURCE!K2346) &gt;= 0, REPT(" ",SOURCE!$X$2-LEN(SOURCE!K2346)), "")&amp;
      "},"&amp;IF(SOURCE!L2346&lt;&gt;"",""&amp;SOURCE!L2346,"")
 )
)
)</f>
        <v/>
      </c>
    </row>
    <row r="2357" spans="1:1" hidden="1">
      <c r="A2357" s="8" t="str">
        <f>IF(AND(OR(SOURCE!A2347="",ISBLANK(SOURCE!A2347)),SOURCE!B2347&gt;0),IF(ISBLANK(SOURCE!C2347),"",SOURCE!C2347),
IF(SOURCE!B2347&lt;0,VLOOKUP(SOURCE!B2347,lookups!A$1:B$25,2,0),
  IF(ISBLANK(SOURCE!B2347),
    "",
    "/* "&amp;TEXT(SOURCE!B2347,"???0")&amp;" *"&amp;
      SOURCE!C2347&amp;", "&amp; IF(SOURCE!$O$2-LEN(SOURCE!C2347) &gt;= 0, REPT(" ",SOURCE!$O$2-LEN(SOURCE!C2347)), "")&amp;
      SOURCE!D2347&amp;", "&amp; IF(SOURCE!$P$2-LEN(SOURCE!D2347) &gt;= 0, REPT(" ",SOURCE!$P$2-LEN(SOURCE!D2347)), "")&amp;
      SOURCE!E2347&amp;", "&amp; IF(SOURCE!$Q$2-LEN(SOURCE!E2347) &gt;=0, REPT(" ",SOURCE!$Q$2-LEN(SOURCE!E2347)), "")&amp;
      SOURCE!F2347&amp;", "&amp; IF(SOURCE!$R$2-LEN(SOURCE!F2347) &gt;= 0, REPT(" ",SOURCE!$R$2-LEN(SOURCE!F2347)), "")&amp;
      TEXT(SOURCE!G2347,"??0")&amp;", "&amp; IF(SOURCE!$S$2-3 &gt;= 0, REPT(" ",SOURCE!$S$2-5), "")&amp;
      TEXT(SOURCE!H2347,"????0")&amp;", "&amp; IF(SOURCE!$T$2-3 &gt;= 0, REPT(" ",SOURCE!$T$2-3), "")&amp;
      SOURCE!I2347&amp;", "&amp; IF(SOURCE!$U$2-LEN(SOURCE!I2347) &gt;= 0, REPT(" ",SOURCE!$U$2-LEN(SOURCE!I2347)), "")&amp;
      SOURCE!J2347&amp;      IF(SOURCE!$V$2-LEN(SOURCE!J2347) &gt;= 0, REPT(" ",SOURCE!$V$2-LEN(SOURCE!J2347)), "")&amp;
  ", "&amp; SOURCE!K2347&amp;      IF(SOURCE!$X$2-LEN(SOURCE!K2347) &gt;= 0, REPT(" ",SOURCE!$X$2-LEN(SOURCE!K2347)), "")&amp;
      "},"&amp;IF(SOURCE!L2347&lt;&gt;"",""&amp;SOURCE!L2347,"")
 )
)
)</f>
        <v/>
      </c>
    </row>
    <row r="2358" spans="1:1" hidden="1">
      <c r="A2358" s="8" t="str">
        <f>IF(AND(OR(SOURCE!A2348="",ISBLANK(SOURCE!A2348)),SOURCE!B2348&gt;0),IF(ISBLANK(SOURCE!C2348),"",SOURCE!C2348),
IF(SOURCE!B2348&lt;0,VLOOKUP(SOURCE!B2348,lookups!A$1:B$25,2,0),
  IF(ISBLANK(SOURCE!B2348),
    "",
    "/* "&amp;TEXT(SOURCE!B2348,"???0")&amp;" *"&amp;
      SOURCE!C2348&amp;", "&amp; IF(SOURCE!$O$2-LEN(SOURCE!C2348) &gt;= 0, REPT(" ",SOURCE!$O$2-LEN(SOURCE!C2348)), "")&amp;
      SOURCE!D2348&amp;", "&amp; IF(SOURCE!$P$2-LEN(SOURCE!D2348) &gt;= 0, REPT(" ",SOURCE!$P$2-LEN(SOURCE!D2348)), "")&amp;
      SOURCE!E2348&amp;", "&amp; IF(SOURCE!$Q$2-LEN(SOURCE!E2348) &gt;=0, REPT(" ",SOURCE!$Q$2-LEN(SOURCE!E2348)), "")&amp;
      SOURCE!F2348&amp;", "&amp; IF(SOURCE!$R$2-LEN(SOURCE!F2348) &gt;= 0, REPT(" ",SOURCE!$R$2-LEN(SOURCE!F2348)), "")&amp;
      TEXT(SOURCE!G2348,"??0")&amp;", "&amp; IF(SOURCE!$S$2-3 &gt;= 0, REPT(" ",SOURCE!$S$2-5), "")&amp;
      TEXT(SOURCE!H2348,"????0")&amp;", "&amp; IF(SOURCE!$T$2-3 &gt;= 0, REPT(" ",SOURCE!$T$2-3), "")&amp;
      SOURCE!I2348&amp;", "&amp; IF(SOURCE!$U$2-LEN(SOURCE!I2348) &gt;= 0, REPT(" ",SOURCE!$U$2-LEN(SOURCE!I2348)), "")&amp;
      SOURCE!J2348&amp;      IF(SOURCE!$V$2-LEN(SOURCE!J2348) &gt;= 0, REPT(" ",SOURCE!$V$2-LEN(SOURCE!J2348)), "")&amp;
  ", "&amp; SOURCE!K2348&amp;      IF(SOURCE!$X$2-LEN(SOURCE!K2348) &gt;= 0, REPT(" ",SOURCE!$X$2-LEN(SOURCE!K2348)), "")&amp;
      "},"&amp;IF(SOURCE!L2348&lt;&gt;"",""&amp;SOURCE!L2348,"")
 )
)
)</f>
        <v/>
      </c>
    </row>
    <row r="2359" spans="1:1" hidden="1">
      <c r="A2359" s="8" t="str">
        <f>IF(AND(OR(SOURCE!A2349="",ISBLANK(SOURCE!A2349)),SOURCE!B2349&gt;0),IF(ISBLANK(SOURCE!C2349),"",SOURCE!C2349),
IF(SOURCE!B2349&lt;0,VLOOKUP(SOURCE!B2349,lookups!A$1:B$25,2,0),
  IF(ISBLANK(SOURCE!B2349),
    "",
    "/* "&amp;TEXT(SOURCE!B2349,"???0")&amp;" *"&amp;
      SOURCE!C2349&amp;", "&amp; IF(SOURCE!$O$2-LEN(SOURCE!C2349) &gt;= 0, REPT(" ",SOURCE!$O$2-LEN(SOURCE!C2349)), "")&amp;
      SOURCE!D2349&amp;", "&amp; IF(SOURCE!$P$2-LEN(SOURCE!D2349) &gt;= 0, REPT(" ",SOURCE!$P$2-LEN(SOURCE!D2349)), "")&amp;
      SOURCE!E2349&amp;", "&amp; IF(SOURCE!$Q$2-LEN(SOURCE!E2349) &gt;=0, REPT(" ",SOURCE!$Q$2-LEN(SOURCE!E2349)), "")&amp;
      SOURCE!F2349&amp;", "&amp; IF(SOURCE!$R$2-LEN(SOURCE!F2349) &gt;= 0, REPT(" ",SOURCE!$R$2-LEN(SOURCE!F2349)), "")&amp;
      TEXT(SOURCE!G2349,"??0")&amp;", "&amp; IF(SOURCE!$S$2-3 &gt;= 0, REPT(" ",SOURCE!$S$2-5), "")&amp;
      TEXT(SOURCE!H2349,"????0")&amp;", "&amp; IF(SOURCE!$T$2-3 &gt;= 0, REPT(" ",SOURCE!$T$2-3), "")&amp;
      SOURCE!I2349&amp;", "&amp; IF(SOURCE!$U$2-LEN(SOURCE!I2349) &gt;= 0, REPT(" ",SOURCE!$U$2-LEN(SOURCE!I2349)), "")&amp;
      SOURCE!J2349&amp;      IF(SOURCE!$V$2-LEN(SOURCE!J2349) &gt;= 0, REPT(" ",SOURCE!$V$2-LEN(SOURCE!J2349)), "")&amp;
  ", "&amp; SOURCE!K2349&amp;      IF(SOURCE!$X$2-LEN(SOURCE!K2349) &gt;= 0, REPT(" ",SOURCE!$X$2-LEN(SOURCE!K2349)), "")&amp;
      "},"&amp;IF(SOURCE!L2349&lt;&gt;"",""&amp;SOURCE!L2349,"")
 )
)
)</f>
        <v/>
      </c>
    </row>
    <row r="2360" spans="1:1" hidden="1">
      <c r="A2360" s="8" t="str">
        <f>IF(AND(OR(SOURCE!A2350="",ISBLANK(SOURCE!A2350)),SOURCE!B2350&gt;0),IF(ISBLANK(SOURCE!C2350),"",SOURCE!C2350),
IF(SOURCE!B2350&lt;0,VLOOKUP(SOURCE!B2350,lookups!A$1:B$25,2,0),
  IF(ISBLANK(SOURCE!B2350),
    "",
    "/* "&amp;TEXT(SOURCE!B2350,"???0")&amp;" *"&amp;
      SOURCE!C2350&amp;", "&amp; IF(SOURCE!$O$2-LEN(SOURCE!C2350) &gt;= 0, REPT(" ",SOURCE!$O$2-LEN(SOURCE!C2350)), "")&amp;
      SOURCE!D2350&amp;", "&amp; IF(SOURCE!$P$2-LEN(SOURCE!D2350) &gt;= 0, REPT(" ",SOURCE!$P$2-LEN(SOURCE!D2350)), "")&amp;
      SOURCE!E2350&amp;", "&amp; IF(SOURCE!$Q$2-LEN(SOURCE!E2350) &gt;=0, REPT(" ",SOURCE!$Q$2-LEN(SOURCE!E2350)), "")&amp;
      SOURCE!F2350&amp;", "&amp; IF(SOURCE!$R$2-LEN(SOURCE!F2350) &gt;= 0, REPT(" ",SOURCE!$R$2-LEN(SOURCE!F2350)), "")&amp;
      TEXT(SOURCE!G2350,"??0")&amp;", "&amp; IF(SOURCE!$S$2-3 &gt;= 0, REPT(" ",SOURCE!$S$2-5), "")&amp;
      TEXT(SOURCE!H2350,"????0")&amp;", "&amp; IF(SOURCE!$T$2-3 &gt;= 0, REPT(" ",SOURCE!$T$2-3), "")&amp;
      SOURCE!I2350&amp;", "&amp; IF(SOURCE!$U$2-LEN(SOURCE!I2350) &gt;= 0, REPT(" ",SOURCE!$U$2-LEN(SOURCE!I2350)), "")&amp;
      SOURCE!J2350&amp;      IF(SOURCE!$V$2-LEN(SOURCE!J2350) &gt;= 0, REPT(" ",SOURCE!$V$2-LEN(SOURCE!J2350)), "")&amp;
  ", "&amp; SOURCE!K2350&amp;      IF(SOURCE!$X$2-LEN(SOURCE!K2350) &gt;= 0, REPT(" ",SOURCE!$X$2-LEN(SOURCE!K2350)), "")&amp;
      "},"&amp;IF(SOURCE!L2350&lt;&gt;"",""&amp;SOURCE!L2350,"")
 )
)
)</f>
        <v/>
      </c>
    </row>
    <row r="2361" spans="1:1" hidden="1">
      <c r="A2361" s="8" t="str">
        <f>IF(AND(OR(SOURCE!A2351="",ISBLANK(SOURCE!A2351)),SOURCE!B2351&gt;0),IF(ISBLANK(SOURCE!C2351),"",SOURCE!C2351),
IF(SOURCE!B2351&lt;0,VLOOKUP(SOURCE!B2351,lookups!A$1:B$25,2,0),
  IF(ISBLANK(SOURCE!B2351),
    "",
    "/* "&amp;TEXT(SOURCE!B2351,"???0")&amp;" *"&amp;
      SOURCE!C2351&amp;", "&amp; IF(SOURCE!$O$2-LEN(SOURCE!C2351) &gt;= 0, REPT(" ",SOURCE!$O$2-LEN(SOURCE!C2351)), "")&amp;
      SOURCE!D2351&amp;", "&amp; IF(SOURCE!$P$2-LEN(SOURCE!D2351) &gt;= 0, REPT(" ",SOURCE!$P$2-LEN(SOURCE!D2351)), "")&amp;
      SOURCE!E2351&amp;", "&amp; IF(SOURCE!$Q$2-LEN(SOURCE!E2351) &gt;=0, REPT(" ",SOURCE!$Q$2-LEN(SOURCE!E2351)), "")&amp;
      SOURCE!F2351&amp;", "&amp; IF(SOURCE!$R$2-LEN(SOURCE!F2351) &gt;= 0, REPT(" ",SOURCE!$R$2-LEN(SOURCE!F2351)), "")&amp;
      TEXT(SOURCE!G2351,"??0")&amp;", "&amp; IF(SOURCE!$S$2-3 &gt;= 0, REPT(" ",SOURCE!$S$2-5), "")&amp;
      TEXT(SOURCE!H2351,"????0")&amp;", "&amp; IF(SOURCE!$T$2-3 &gt;= 0, REPT(" ",SOURCE!$T$2-3), "")&amp;
      SOURCE!I2351&amp;", "&amp; IF(SOURCE!$U$2-LEN(SOURCE!I2351) &gt;= 0, REPT(" ",SOURCE!$U$2-LEN(SOURCE!I2351)), "")&amp;
      SOURCE!J2351&amp;      IF(SOURCE!$V$2-LEN(SOURCE!J2351) &gt;= 0, REPT(" ",SOURCE!$V$2-LEN(SOURCE!J2351)), "")&amp;
  ", "&amp; SOURCE!K2351&amp;      IF(SOURCE!$X$2-LEN(SOURCE!K2351) &gt;= 0, REPT(" ",SOURCE!$X$2-LEN(SOURCE!K2351)), "")&amp;
      "},"&amp;IF(SOURCE!L2351&lt;&gt;"",""&amp;SOURCE!L2351,"")
 )
)
)</f>
        <v/>
      </c>
    </row>
    <row r="2362" spans="1:1" hidden="1">
      <c r="A2362" s="8" t="str">
        <f>IF(AND(OR(SOURCE!A2352="",ISBLANK(SOURCE!A2352)),SOURCE!B2352&gt;0),IF(ISBLANK(SOURCE!C2352),"",SOURCE!C2352),
IF(SOURCE!B2352&lt;0,VLOOKUP(SOURCE!B2352,lookups!A$1:B$25,2,0),
  IF(ISBLANK(SOURCE!B2352),
    "",
    "/* "&amp;TEXT(SOURCE!B2352,"???0")&amp;" *"&amp;
      SOURCE!C2352&amp;", "&amp; IF(SOURCE!$O$2-LEN(SOURCE!C2352) &gt;= 0, REPT(" ",SOURCE!$O$2-LEN(SOURCE!C2352)), "")&amp;
      SOURCE!D2352&amp;", "&amp; IF(SOURCE!$P$2-LEN(SOURCE!D2352) &gt;= 0, REPT(" ",SOURCE!$P$2-LEN(SOURCE!D2352)), "")&amp;
      SOURCE!E2352&amp;", "&amp; IF(SOURCE!$Q$2-LEN(SOURCE!E2352) &gt;=0, REPT(" ",SOURCE!$Q$2-LEN(SOURCE!E2352)), "")&amp;
      SOURCE!F2352&amp;", "&amp; IF(SOURCE!$R$2-LEN(SOURCE!F2352) &gt;= 0, REPT(" ",SOURCE!$R$2-LEN(SOURCE!F2352)), "")&amp;
      TEXT(SOURCE!G2352,"??0")&amp;", "&amp; IF(SOURCE!$S$2-3 &gt;= 0, REPT(" ",SOURCE!$S$2-5), "")&amp;
      TEXT(SOURCE!H2352,"????0")&amp;", "&amp; IF(SOURCE!$T$2-3 &gt;= 0, REPT(" ",SOURCE!$T$2-3), "")&amp;
      SOURCE!I2352&amp;", "&amp; IF(SOURCE!$U$2-LEN(SOURCE!I2352) &gt;= 0, REPT(" ",SOURCE!$U$2-LEN(SOURCE!I2352)), "")&amp;
      SOURCE!J2352&amp;      IF(SOURCE!$V$2-LEN(SOURCE!J2352) &gt;= 0, REPT(" ",SOURCE!$V$2-LEN(SOURCE!J2352)), "")&amp;
  ", "&amp; SOURCE!K2352&amp;      IF(SOURCE!$X$2-LEN(SOURCE!K2352) &gt;= 0, REPT(" ",SOURCE!$X$2-LEN(SOURCE!K2352)), "")&amp;
      "},"&amp;IF(SOURCE!L2352&lt;&gt;"",""&amp;SOURCE!L2352,"")
 )
)
)</f>
        <v/>
      </c>
    </row>
    <row r="2363" spans="1:1" hidden="1">
      <c r="A2363" s="8" t="str">
        <f>IF(AND(OR(SOURCE!A2353="",ISBLANK(SOURCE!A2353)),SOURCE!B2353&gt;0),IF(ISBLANK(SOURCE!C2353),"",SOURCE!C2353),
IF(SOURCE!B2353&lt;0,VLOOKUP(SOURCE!B2353,lookups!A$1:B$25,2,0),
  IF(ISBLANK(SOURCE!B2353),
    "",
    "/* "&amp;TEXT(SOURCE!B2353,"???0")&amp;" *"&amp;
      SOURCE!C2353&amp;", "&amp; IF(SOURCE!$O$2-LEN(SOURCE!C2353) &gt;= 0, REPT(" ",SOURCE!$O$2-LEN(SOURCE!C2353)), "")&amp;
      SOURCE!D2353&amp;", "&amp; IF(SOURCE!$P$2-LEN(SOURCE!D2353) &gt;= 0, REPT(" ",SOURCE!$P$2-LEN(SOURCE!D2353)), "")&amp;
      SOURCE!E2353&amp;", "&amp; IF(SOURCE!$Q$2-LEN(SOURCE!E2353) &gt;=0, REPT(" ",SOURCE!$Q$2-LEN(SOURCE!E2353)), "")&amp;
      SOURCE!F2353&amp;", "&amp; IF(SOURCE!$R$2-LEN(SOURCE!F2353) &gt;= 0, REPT(" ",SOURCE!$R$2-LEN(SOURCE!F2353)), "")&amp;
      TEXT(SOURCE!G2353,"??0")&amp;", "&amp; IF(SOURCE!$S$2-3 &gt;= 0, REPT(" ",SOURCE!$S$2-5), "")&amp;
      TEXT(SOURCE!H2353,"????0")&amp;", "&amp; IF(SOURCE!$T$2-3 &gt;= 0, REPT(" ",SOURCE!$T$2-3), "")&amp;
      SOURCE!I2353&amp;", "&amp; IF(SOURCE!$U$2-LEN(SOURCE!I2353) &gt;= 0, REPT(" ",SOURCE!$U$2-LEN(SOURCE!I2353)), "")&amp;
      SOURCE!J2353&amp;      IF(SOURCE!$V$2-LEN(SOURCE!J2353) &gt;= 0, REPT(" ",SOURCE!$V$2-LEN(SOURCE!J2353)), "")&amp;
  ", "&amp; SOURCE!K2353&amp;      IF(SOURCE!$X$2-LEN(SOURCE!K2353) &gt;= 0, REPT(" ",SOURCE!$X$2-LEN(SOURCE!K2353)), "")&amp;
      "},"&amp;IF(SOURCE!L2353&lt;&gt;"",""&amp;SOURCE!L2353,"")
 )
)
)</f>
        <v/>
      </c>
    </row>
    <row r="2364" spans="1:1" hidden="1">
      <c r="A2364" s="8" t="str">
        <f>IF(AND(OR(SOURCE!A2354="",ISBLANK(SOURCE!A2354)),SOURCE!B2354&gt;0),IF(ISBLANK(SOURCE!C2354),"",SOURCE!C2354),
IF(SOURCE!B2354&lt;0,VLOOKUP(SOURCE!B2354,lookups!A$1:B$25,2,0),
  IF(ISBLANK(SOURCE!B2354),
    "",
    "/* "&amp;TEXT(SOURCE!B2354,"???0")&amp;" *"&amp;
      SOURCE!C2354&amp;", "&amp; IF(SOURCE!$O$2-LEN(SOURCE!C2354) &gt;= 0, REPT(" ",SOURCE!$O$2-LEN(SOURCE!C2354)), "")&amp;
      SOURCE!D2354&amp;", "&amp; IF(SOURCE!$P$2-LEN(SOURCE!D2354) &gt;= 0, REPT(" ",SOURCE!$P$2-LEN(SOURCE!D2354)), "")&amp;
      SOURCE!E2354&amp;", "&amp; IF(SOURCE!$Q$2-LEN(SOURCE!E2354) &gt;=0, REPT(" ",SOURCE!$Q$2-LEN(SOURCE!E2354)), "")&amp;
      SOURCE!F2354&amp;", "&amp; IF(SOURCE!$R$2-LEN(SOURCE!F2354) &gt;= 0, REPT(" ",SOURCE!$R$2-LEN(SOURCE!F2354)), "")&amp;
      TEXT(SOURCE!G2354,"??0")&amp;", "&amp; IF(SOURCE!$S$2-3 &gt;= 0, REPT(" ",SOURCE!$S$2-5), "")&amp;
      TEXT(SOURCE!H2354,"????0")&amp;", "&amp; IF(SOURCE!$T$2-3 &gt;= 0, REPT(" ",SOURCE!$T$2-3), "")&amp;
      SOURCE!I2354&amp;", "&amp; IF(SOURCE!$U$2-LEN(SOURCE!I2354) &gt;= 0, REPT(" ",SOURCE!$U$2-LEN(SOURCE!I2354)), "")&amp;
      SOURCE!J2354&amp;      IF(SOURCE!$V$2-LEN(SOURCE!J2354) &gt;= 0, REPT(" ",SOURCE!$V$2-LEN(SOURCE!J2354)), "")&amp;
  ", "&amp; SOURCE!K2354&amp;      IF(SOURCE!$X$2-LEN(SOURCE!K2354) &gt;= 0, REPT(" ",SOURCE!$X$2-LEN(SOURCE!K2354)), "")&amp;
      "},"&amp;IF(SOURCE!L2354&lt;&gt;"",""&amp;SOURCE!L2354,"")
 )
)
)</f>
        <v/>
      </c>
    </row>
    <row r="2365" spans="1:1" hidden="1">
      <c r="A2365" s="8" t="str">
        <f>IF(AND(OR(SOURCE!A2355="",ISBLANK(SOURCE!A2355)),SOURCE!B2355&gt;0),IF(ISBLANK(SOURCE!C2355),"",SOURCE!C2355),
IF(SOURCE!B2355&lt;0,VLOOKUP(SOURCE!B2355,lookups!A$1:B$25,2,0),
  IF(ISBLANK(SOURCE!B2355),
    "",
    "/* "&amp;TEXT(SOURCE!B2355,"???0")&amp;" *"&amp;
      SOURCE!C2355&amp;", "&amp; IF(SOURCE!$O$2-LEN(SOURCE!C2355) &gt;= 0, REPT(" ",SOURCE!$O$2-LEN(SOURCE!C2355)), "")&amp;
      SOURCE!D2355&amp;", "&amp; IF(SOURCE!$P$2-LEN(SOURCE!D2355) &gt;= 0, REPT(" ",SOURCE!$P$2-LEN(SOURCE!D2355)), "")&amp;
      SOURCE!E2355&amp;", "&amp; IF(SOURCE!$Q$2-LEN(SOURCE!E2355) &gt;=0, REPT(" ",SOURCE!$Q$2-LEN(SOURCE!E2355)), "")&amp;
      SOURCE!F2355&amp;", "&amp; IF(SOURCE!$R$2-LEN(SOURCE!F2355) &gt;= 0, REPT(" ",SOURCE!$R$2-LEN(SOURCE!F2355)), "")&amp;
      TEXT(SOURCE!G2355,"??0")&amp;", "&amp; IF(SOURCE!$S$2-3 &gt;= 0, REPT(" ",SOURCE!$S$2-5), "")&amp;
      TEXT(SOURCE!H2355,"????0")&amp;", "&amp; IF(SOURCE!$T$2-3 &gt;= 0, REPT(" ",SOURCE!$T$2-3), "")&amp;
      SOURCE!I2355&amp;", "&amp; IF(SOURCE!$U$2-LEN(SOURCE!I2355) &gt;= 0, REPT(" ",SOURCE!$U$2-LEN(SOURCE!I2355)), "")&amp;
      SOURCE!J2355&amp;      IF(SOURCE!$V$2-LEN(SOURCE!J2355) &gt;= 0, REPT(" ",SOURCE!$V$2-LEN(SOURCE!J2355)), "")&amp;
  ", "&amp; SOURCE!K2355&amp;      IF(SOURCE!$X$2-LEN(SOURCE!K2355) &gt;= 0, REPT(" ",SOURCE!$X$2-LEN(SOURCE!K2355)), "")&amp;
      "},"&amp;IF(SOURCE!L2355&lt;&gt;"",""&amp;SOURCE!L2355,"")
 )
)
)</f>
        <v/>
      </c>
    </row>
    <row r="2366" spans="1:1" hidden="1">
      <c r="A2366" s="8" t="str">
        <f>IF(AND(OR(SOURCE!A2356="",ISBLANK(SOURCE!A2356)),SOURCE!B2356&gt;0),IF(ISBLANK(SOURCE!C2356),"",SOURCE!C2356),
IF(SOURCE!B2356&lt;0,VLOOKUP(SOURCE!B2356,lookups!A$1:B$25,2,0),
  IF(ISBLANK(SOURCE!B2356),
    "",
    "/* "&amp;TEXT(SOURCE!B2356,"???0")&amp;" *"&amp;
      SOURCE!C2356&amp;", "&amp; IF(SOURCE!$O$2-LEN(SOURCE!C2356) &gt;= 0, REPT(" ",SOURCE!$O$2-LEN(SOURCE!C2356)), "")&amp;
      SOURCE!D2356&amp;", "&amp; IF(SOURCE!$P$2-LEN(SOURCE!D2356) &gt;= 0, REPT(" ",SOURCE!$P$2-LEN(SOURCE!D2356)), "")&amp;
      SOURCE!E2356&amp;", "&amp; IF(SOURCE!$Q$2-LEN(SOURCE!E2356) &gt;=0, REPT(" ",SOURCE!$Q$2-LEN(SOURCE!E2356)), "")&amp;
      SOURCE!F2356&amp;", "&amp; IF(SOURCE!$R$2-LEN(SOURCE!F2356) &gt;= 0, REPT(" ",SOURCE!$R$2-LEN(SOURCE!F2356)), "")&amp;
      TEXT(SOURCE!G2356,"??0")&amp;", "&amp; IF(SOURCE!$S$2-3 &gt;= 0, REPT(" ",SOURCE!$S$2-5), "")&amp;
      TEXT(SOURCE!H2356,"????0")&amp;", "&amp; IF(SOURCE!$T$2-3 &gt;= 0, REPT(" ",SOURCE!$T$2-3), "")&amp;
      SOURCE!I2356&amp;", "&amp; IF(SOURCE!$U$2-LEN(SOURCE!I2356) &gt;= 0, REPT(" ",SOURCE!$U$2-LEN(SOURCE!I2356)), "")&amp;
      SOURCE!J2356&amp;      IF(SOURCE!$V$2-LEN(SOURCE!J2356) &gt;= 0, REPT(" ",SOURCE!$V$2-LEN(SOURCE!J2356)), "")&amp;
  ", "&amp; SOURCE!K2356&amp;      IF(SOURCE!$X$2-LEN(SOURCE!K2356) &gt;= 0, REPT(" ",SOURCE!$X$2-LEN(SOURCE!K2356)), "")&amp;
      "},"&amp;IF(SOURCE!L2356&lt;&gt;"",""&amp;SOURCE!L2356,"")
 )
)
)</f>
        <v/>
      </c>
    </row>
    <row r="2367" spans="1:1" hidden="1">
      <c r="A2367" s="8" t="str">
        <f>IF(AND(OR(SOURCE!A2357="",ISBLANK(SOURCE!A2357)),SOURCE!B2357&gt;0),IF(ISBLANK(SOURCE!C2357),"",SOURCE!C2357),
IF(SOURCE!B2357&lt;0,VLOOKUP(SOURCE!B2357,lookups!A$1:B$25,2,0),
  IF(ISBLANK(SOURCE!B2357),
    "",
    "/* "&amp;TEXT(SOURCE!B2357,"???0")&amp;" *"&amp;
      SOURCE!C2357&amp;", "&amp; IF(SOURCE!$O$2-LEN(SOURCE!C2357) &gt;= 0, REPT(" ",SOURCE!$O$2-LEN(SOURCE!C2357)), "")&amp;
      SOURCE!D2357&amp;", "&amp; IF(SOURCE!$P$2-LEN(SOURCE!D2357) &gt;= 0, REPT(" ",SOURCE!$P$2-LEN(SOURCE!D2357)), "")&amp;
      SOURCE!E2357&amp;", "&amp; IF(SOURCE!$Q$2-LEN(SOURCE!E2357) &gt;=0, REPT(" ",SOURCE!$Q$2-LEN(SOURCE!E2357)), "")&amp;
      SOURCE!F2357&amp;", "&amp; IF(SOURCE!$R$2-LEN(SOURCE!F2357) &gt;= 0, REPT(" ",SOURCE!$R$2-LEN(SOURCE!F2357)), "")&amp;
      TEXT(SOURCE!G2357,"??0")&amp;", "&amp; IF(SOURCE!$S$2-3 &gt;= 0, REPT(" ",SOURCE!$S$2-5), "")&amp;
      TEXT(SOURCE!H2357,"????0")&amp;", "&amp; IF(SOURCE!$T$2-3 &gt;= 0, REPT(" ",SOURCE!$T$2-3), "")&amp;
      SOURCE!I2357&amp;", "&amp; IF(SOURCE!$U$2-LEN(SOURCE!I2357) &gt;= 0, REPT(" ",SOURCE!$U$2-LEN(SOURCE!I2357)), "")&amp;
      SOURCE!J2357&amp;      IF(SOURCE!$V$2-LEN(SOURCE!J2357) &gt;= 0, REPT(" ",SOURCE!$V$2-LEN(SOURCE!J2357)), "")&amp;
  ", "&amp; SOURCE!K2357&amp;      IF(SOURCE!$X$2-LEN(SOURCE!K2357) &gt;= 0, REPT(" ",SOURCE!$X$2-LEN(SOURCE!K2357)), "")&amp;
      "},"&amp;IF(SOURCE!L2357&lt;&gt;"",""&amp;SOURCE!L2357,"")
 )
)
)</f>
        <v/>
      </c>
    </row>
    <row r="2368" spans="1:1" hidden="1">
      <c r="A2368" s="8" t="str">
        <f>IF(AND(OR(SOURCE!A2358="",ISBLANK(SOURCE!A2358)),SOURCE!B2358&gt;0),IF(ISBLANK(SOURCE!C2358),"",SOURCE!C2358),
IF(SOURCE!B2358&lt;0,VLOOKUP(SOURCE!B2358,lookups!A$1:B$25,2,0),
  IF(ISBLANK(SOURCE!B2358),
    "",
    "/* "&amp;TEXT(SOURCE!B2358,"???0")&amp;" *"&amp;
      SOURCE!C2358&amp;", "&amp; IF(SOURCE!$O$2-LEN(SOURCE!C2358) &gt;= 0, REPT(" ",SOURCE!$O$2-LEN(SOURCE!C2358)), "")&amp;
      SOURCE!D2358&amp;", "&amp; IF(SOURCE!$P$2-LEN(SOURCE!D2358) &gt;= 0, REPT(" ",SOURCE!$P$2-LEN(SOURCE!D2358)), "")&amp;
      SOURCE!E2358&amp;", "&amp; IF(SOURCE!$Q$2-LEN(SOURCE!E2358) &gt;=0, REPT(" ",SOURCE!$Q$2-LEN(SOURCE!E2358)), "")&amp;
      SOURCE!F2358&amp;", "&amp; IF(SOURCE!$R$2-LEN(SOURCE!F2358) &gt;= 0, REPT(" ",SOURCE!$R$2-LEN(SOURCE!F2358)), "")&amp;
      TEXT(SOURCE!G2358,"??0")&amp;", "&amp; IF(SOURCE!$S$2-3 &gt;= 0, REPT(" ",SOURCE!$S$2-5), "")&amp;
      TEXT(SOURCE!H2358,"????0")&amp;", "&amp; IF(SOURCE!$T$2-3 &gt;= 0, REPT(" ",SOURCE!$T$2-3), "")&amp;
      SOURCE!I2358&amp;", "&amp; IF(SOURCE!$U$2-LEN(SOURCE!I2358) &gt;= 0, REPT(" ",SOURCE!$U$2-LEN(SOURCE!I2358)), "")&amp;
      SOURCE!J2358&amp;      IF(SOURCE!$V$2-LEN(SOURCE!J2358) &gt;= 0, REPT(" ",SOURCE!$V$2-LEN(SOURCE!J2358)), "")&amp;
  ", "&amp; SOURCE!K2358&amp;      IF(SOURCE!$X$2-LEN(SOURCE!K2358) &gt;= 0, REPT(" ",SOURCE!$X$2-LEN(SOURCE!K2358)), "")&amp;
      "},"&amp;IF(SOURCE!L2358&lt;&gt;"",""&amp;SOURCE!L2358,"")
 )
)
)</f>
        <v/>
      </c>
    </row>
    <row r="2369" spans="1:1" hidden="1">
      <c r="A2369" s="8" t="str">
        <f>IF(AND(OR(SOURCE!A2359="",ISBLANK(SOURCE!A2359)),SOURCE!B2359&gt;0),IF(ISBLANK(SOURCE!C2359),"",SOURCE!C2359),
IF(SOURCE!B2359&lt;0,VLOOKUP(SOURCE!B2359,lookups!A$1:B$25,2,0),
  IF(ISBLANK(SOURCE!B2359),
    "",
    "/* "&amp;TEXT(SOURCE!B2359,"???0")&amp;" *"&amp;
      SOURCE!C2359&amp;", "&amp; IF(SOURCE!$O$2-LEN(SOURCE!C2359) &gt;= 0, REPT(" ",SOURCE!$O$2-LEN(SOURCE!C2359)), "")&amp;
      SOURCE!D2359&amp;", "&amp; IF(SOURCE!$P$2-LEN(SOURCE!D2359) &gt;= 0, REPT(" ",SOURCE!$P$2-LEN(SOURCE!D2359)), "")&amp;
      SOURCE!E2359&amp;", "&amp; IF(SOURCE!$Q$2-LEN(SOURCE!E2359) &gt;=0, REPT(" ",SOURCE!$Q$2-LEN(SOURCE!E2359)), "")&amp;
      SOURCE!F2359&amp;", "&amp; IF(SOURCE!$R$2-LEN(SOURCE!F2359) &gt;= 0, REPT(" ",SOURCE!$R$2-LEN(SOURCE!F2359)), "")&amp;
      TEXT(SOURCE!G2359,"??0")&amp;", "&amp; IF(SOURCE!$S$2-3 &gt;= 0, REPT(" ",SOURCE!$S$2-5), "")&amp;
      TEXT(SOURCE!H2359,"????0")&amp;", "&amp; IF(SOURCE!$T$2-3 &gt;= 0, REPT(" ",SOURCE!$T$2-3), "")&amp;
      SOURCE!I2359&amp;", "&amp; IF(SOURCE!$U$2-LEN(SOURCE!I2359) &gt;= 0, REPT(" ",SOURCE!$U$2-LEN(SOURCE!I2359)), "")&amp;
      SOURCE!J2359&amp;      IF(SOURCE!$V$2-LEN(SOURCE!J2359) &gt;= 0, REPT(" ",SOURCE!$V$2-LEN(SOURCE!J2359)), "")&amp;
  ", "&amp; SOURCE!K2359&amp;      IF(SOURCE!$X$2-LEN(SOURCE!K2359) &gt;= 0, REPT(" ",SOURCE!$X$2-LEN(SOURCE!K2359)), "")&amp;
      "},"&amp;IF(SOURCE!L2359&lt;&gt;"",""&amp;SOURCE!L2359,"")
 )
)
)</f>
        <v/>
      </c>
    </row>
    <row r="2370" spans="1:1" hidden="1">
      <c r="A2370" s="8" t="str">
        <f>IF(AND(OR(SOURCE!A2360="",ISBLANK(SOURCE!A2360)),SOURCE!B2360&gt;0),IF(ISBLANK(SOURCE!C2360),"",SOURCE!C2360),
IF(SOURCE!B2360&lt;0,VLOOKUP(SOURCE!B2360,lookups!A$1:B$25,2,0),
  IF(ISBLANK(SOURCE!B2360),
    "",
    "/* "&amp;TEXT(SOURCE!B2360,"???0")&amp;" *"&amp;
      SOURCE!C2360&amp;", "&amp; IF(SOURCE!$O$2-LEN(SOURCE!C2360) &gt;= 0, REPT(" ",SOURCE!$O$2-LEN(SOURCE!C2360)), "")&amp;
      SOURCE!D2360&amp;", "&amp; IF(SOURCE!$P$2-LEN(SOURCE!D2360) &gt;= 0, REPT(" ",SOURCE!$P$2-LEN(SOURCE!D2360)), "")&amp;
      SOURCE!E2360&amp;", "&amp; IF(SOURCE!$Q$2-LEN(SOURCE!E2360) &gt;=0, REPT(" ",SOURCE!$Q$2-LEN(SOURCE!E2360)), "")&amp;
      SOURCE!F2360&amp;", "&amp; IF(SOURCE!$R$2-LEN(SOURCE!F2360) &gt;= 0, REPT(" ",SOURCE!$R$2-LEN(SOURCE!F2360)), "")&amp;
      TEXT(SOURCE!G2360,"??0")&amp;", "&amp; IF(SOURCE!$S$2-3 &gt;= 0, REPT(" ",SOURCE!$S$2-5), "")&amp;
      TEXT(SOURCE!H2360,"????0")&amp;", "&amp; IF(SOURCE!$T$2-3 &gt;= 0, REPT(" ",SOURCE!$T$2-3), "")&amp;
      SOURCE!I2360&amp;", "&amp; IF(SOURCE!$U$2-LEN(SOURCE!I2360) &gt;= 0, REPT(" ",SOURCE!$U$2-LEN(SOURCE!I2360)), "")&amp;
      SOURCE!J2360&amp;      IF(SOURCE!$V$2-LEN(SOURCE!J2360) &gt;= 0, REPT(" ",SOURCE!$V$2-LEN(SOURCE!J2360)), "")&amp;
  ", "&amp; SOURCE!K2360&amp;      IF(SOURCE!$X$2-LEN(SOURCE!K2360) &gt;= 0, REPT(" ",SOURCE!$X$2-LEN(SOURCE!K2360)), "")&amp;
      "},"&amp;IF(SOURCE!L2360&lt;&gt;"",""&amp;SOURCE!L2360,"")
 )
)
)</f>
        <v/>
      </c>
    </row>
    <row r="2371" spans="1:1" hidden="1">
      <c r="A2371" s="8" t="str">
        <f>IF(AND(OR(SOURCE!A2361="",ISBLANK(SOURCE!A2361)),SOURCE!B2361&gt;0),IF(ISBLANK(SOURCE!C2361),"",SOURCE!C2361),
IF(SOURCE!B2361&lt;0,VLOOKUP(SOURCE!B2361,lookups!A$1:B$25,2,0),
  IF(ISBLANK(SOURCE!B2361),
    "",
    "/* "&amp;TEXT(SOURCE!B2361,"???0")&amp;" *"&amp;
      SOURCE!C2361&amp;", "&amp; IF(SOURCE!$O$2-LEN(SOURCE!C2361) &gt;= 0, REPT(" ",SOURCE!$O$2-LEN(SOURCE!C2361)), "")&amp;
      SOURCE!D2361&amp;", "&amp; IF(SOURCE!$P$2-LEN(SOURCE!D2361) &gt;= 0, REPT(" ",SOURCE!$P$2-LEN(SOURCE!D2361)), "")&amp;
      SOURCE!E2361&amp;", "&amp; IF(SOURCE!$Q$2-LEN(SOURCE!E2361) &gt;=0, REPT(" ",SOURCE!$Q$2-LEN(SOURCE!E2361)), "")&amp;
      SOURCE!F2361&amp;", "&amp; IF(SOURCE!$R$2-LEN(SOURCE!F2361) &gt;= 0, REPT(" ",SOURCE!$R$2-LEN(SOURCE!F2361)), "")&amp;
      TEXT(SOURCE!G2361,"??0")&amp;", "&amp; IF(SOURCE!$S$2-3 &gt;= 0, REPT(" ",SOURCE!$S$2-5), "")&amp;
      TEXT(SOURCE!H2361,"????0")&amp;", "&amp; IF(SOURCE!$T$2-3 &gt;= 0, REPT(" ",SOURCE!$T$2-3), "")&amp;
      SOURCE!I2361&amp;", "&amp; IF(SOURCE!$U$2-LEN(SOURCE!I2361) &gt;= 0, REPT(" ",SOURCE!$U$2-LEN(SOURCE!I2361)), "")&amp;
      SOURCE!J2361&amp;      IF(SOURCE!$V$2-LEN(SOURCE!J2361) &gt;= 0, REPT(" ",SOURCE!$V$2-LEN(SOURCE!J2361)), "")&amp;
  ", "&amp; SOURCE!K2361&amp;      IF(SOURCE!$X$2-LEN(SOURCE!K2361) &gt;= 0, REPT(" ",SOURCE!$X$2-LEN(SOURCE!K2361)), "")&amp;
      "},"&amp;IF(SOURCE!L2361&lt;&gt;"",""&amp;SOURCE!L2361,"")
 )
)
)</f>
        <v/>
      </c>
    </row>
    <row r="2372" spans="1:1" hidden="1">
      <c r="A2372" s="8" t="str">
        <f>IF(AND(OR(SOURCE!A2362="",ISBLANK(SOURCE!A2362)),SOURCE!B2362&gt;0),IF(ISBLANK(SOURCE!C2362),"",SOURCE!C2362),
IF(SOURCE!B2362&lt;0,VLOOKUP(SOURCE!B2362,lookups!A$1:B$25,2,0),
  IF(ISBLANK(SOURCE!B2362),
    "",
    "/* "&amp;TEXT(SOURCE!B2362,"???0")&amp;" *"&amp;
      SOURCE!C2362&amp;", "&amp; IF(SOURCE!$O$2-LEN(SOURCE!C2362) &gt;= 0, REPT(" ",SOURCE!$O$2-LEN(SOURCE!C2362)), "")&amp;
      SOURCE!D2362&amp;", "&amp; IF(SOURCE!$P$2-LEN(SOURCE!D2362) &gt;= 0, REPT(" ",SOURCE!$P$2-LEN(SOURCE!D2362)), "")&amp;
      SOURCE!E2362&amp;", "&amp; IF(SOURCE!$Q$2-LEN(SOURCE!E2362) &gt;=0, REPT(" ",SOURCE!$Q$2-LEN(SOURCE!E2362)), "")&amp;
      SOURCE!F2362&amp;", "&amp; IF(SOURCE!$R$2-LEN(SOURCE!F2362) &gt;= 0, REPT(" ",SOURCE!$R$2-LEN(SOURCE!F2362)), "")&amp;
      TEXT(SOURCE!G2362,"??0")&amp;", "&amp; IF(SOURCE!$S$2-3 &gt;= 0, REPT(" ",SOURCE!$S$2-5), "")&amp;
      TEXT(SOURCE!H2362,"????0")&amp;", "&amp; IF(SOURCE!$T$2-3 &gt;= 0, REPT(" ",SOURCE!$T$2-3), "")&amp;
      SOURCE!I2362&amp;", "&amp; IF(SOURCE!$U$2-LEN(SOURCE!I2362) &gt;= 0, REPT(" ",SOURCE!$U$2-LEN(SOURCE!I2362)), "")&amp;
      SOURCE!J2362&amp;      IF(SOURCE!$V$2-LEN(SOURCE!J2362) &gt;= 0, REPT(" ",SOURCE!$V$2-LEN(SOURCE!J2362)), "")&amp;
  ", "&amp; SOURCE!K2362&amp;      IF(SOURCE!$X$2-LEN(SOURCE!K2362) &gt;= 0, REPT(" ",SOURCE!$X$2-LEN(SOURCE!K2362)), "")&amp;
      "},"&amp;IF(SOURCE!L2362&lt;&gt;"",""&amp;SOURCE!L2362,"")
 )
)
)</f>
        <v/>
      </c>
    </row>
    <row r="2373" spans="1:1" hidden="1">
      <c r="A2373" s="8" t="str">
        <f>IF(AND(OR(SOURCE!A2363="",ISBLANK(SOURCE!A2363)),SOURCE!B2363&gt;0),IF(ISBLANK(SOURCE!C2363),"",SOURCE!C2363),
IF(SOURCE!B2363&lt;0,VLOOKUP(SOURCE!B2363,lookups!A$1:B$25,2,0),
  IF(ISBLANK(SOURCE!B2363),
    "",
    "/* "&amp;TEXT(SOURCE!B2363,"???0")&amp;" *"&amp;
      SOURCE!C2363&amp;", "&amp; IF(SOURCE!$O$2-LEN(SOURCE!C2363) &gt;= 0, REPT(" ",SOURCE!$O$2-LEN(SOURCE!C2363)), "")&amp;
      SOURCE!D2363&amp;", "&amp; IF(SOURCE!$P$2-LEN(SOURCE!D2363) &gt;= 0, REPT(" ",SOURCE!$P$2-LEN(SOURCE!D2363)), "")&amp;
      SOURCE!E2363&amp;", "&amp; IF(SOURCE!$Q$2-LEN(SOURCE!E2363) &gt;=0, REPT(" ",SOURCE!$Q$2-LEN(SOURCE!E2363)), "")&amp;
      SOURCE!F2363&amp;", "&amp; IF(SOURCE!$R$2-LEN(SOURCE!F2363) &gt;= 0, REPT(" ",SOURCE!$R$2-LEN(SOURCE!F2363)), "")&amp;
      TEXT(SOURCE!G2363,"??0")&amp;", "&amp; IF(SOURCE!$S$2-3 &gt;= 0, REPT(" ",SOURCE!$S$2-5), "")&amp;
      TEXT(SOURCE!H2363,"????0")&amp;", "&amp; IF(SOURCE!$T$2-3 &gt;= 0, REPT(" ",SOURCE!$T$2-3), "")&amp;
      SOURCE!I2363&amp;", "&amp; IF(SOURCE!$U$2-LEN(SOURCE!I2363) &gt;= 0, REPT(" ",SOURCE!$U$2-LEN(SOURCE!I2363)), "")&amp;
      SOURCE!J2363&amp;      IF(SOURCE!$V$2-LEN(SOURCE!J2363) &gt;= 0, REPT(" ",SOURCE!$V$2-LEN(SOURCE!J2363)), "")&amp;
  ", "&amp; SOURCE!K2363&amp;      IF(SOURCE!$X$2-LEN(SOURCE!K2363) &gt;= 0, REPT(" ",SOURCE!$X$2-LEN(SOURCE!K2363)), "")&amp;
      "},"&amp;IF(SOURCE!L2363&lt;&gt;"",""&amp;SOURCE!L2363,"")
 )
)
)</f>
        <v/>
      </c>
    </row>
    <row r="2374" spans="1:1" hidden="1">
      <c r="A2374" s="8" t="str">
        <f>IF(AND(OR(SOURCE!A2364="",ISBLANK(SOURCE!A2364)),SOURCE!B2364&gt;0),IF(ISBLANK(SOURCE!C2364),"",SOURCE!C2364),
IF(SOURCE!B2364&lt;0,VLOOKUP(SOURCE!B2364,lookups!A$1:B$25,2,0),
  IF(ISBLANK(SOURCE!B2364),
    "",
    "/* "&amp;TEXT(SOURCE!B2364,"???0")&amp;" *"&amp;
      SOURCE!C2364&amp;", "&amp; IF(SOURCE!$O$2-LEN(SOURCE!C2364) &gt;= 0, REPT(" ",SOURCE!$O$2-LEN(SOURCE!C2364)), "")&amp;
      SOURCE!D2364&amp;", "&amp; IF(SOURCE!$P$2-LEN(SOURCE!D2364) &gt;= 0, REPT(" ",SOURCE!$P$2-LEN(SOURCE!D2364)), "")&amp;
      SOURCE!E2364&amp;", "&amp; IF(SOURCE!$Q$2-LEN(SOURCE!E2364) &gt;=0, REPT(" ",SOURCE!$Q$2-LEN(SOURCE!E2364)), "")&amp;
      SOURCE!F2364&amp;", "&amp; IF(SOURCE!$R$2-LEN(SOURCE!F2364) &gt;= 0, REPT(" ",SOURCE!$R$2-LEN(SOURCE!F2364)), "")&amp;
      TEXT(SOURCE!G2364,"??0")&amp;", "&amp; IF(SOURCE!$S$2-3 &gt;= 0, REPT(" ",SOURCE!$S$2-5), "")&amp;
      TEXT(SOURCE!H2364,"????0")&amp;", "&amp; IF(SOURCE!$T$2-3 &gt;= 0, REPT(" ",SOURCE!$T$2-3), "")&amp;
      SOURCE!I2364&amp;", "&amp; IF(SOURCE!$U$2-LEN(SOURCE!I2364) &gt;= 0, REPT(" ",SOURCE!$U$2-LEN(SOURCE!I2364)), "")&amp;
      SOURCE!J2364&amp;      IF(SOURCE!$V$2-LEN(SOURCE!J2364) &gt;= 0, REPT(" ",SOURCE!$V$2-LEN(SOURCE!J2364)), "")&amp;
  ", "&amp; SOURCE!K2364&amp;      IF(SOURCE!$X$2-LEN(SOURCE!K2364) &gt;= 0, REPT(" ",SOURCE!$X$2-LEN(SOURCE!K2364)), "")&amp;
      "},"&amp;IF(SOURCE!L2364&lt;&gt;"",""&amp;SOURCE!L2364,"")
 )
)
)</f>
        <v/>
      </c>
    </row>
    <row r="2375" spans="1:1" hidden="1">
      <c r="A2375" s="8" t="str">
        <f>IF(AND(OR(SOURCE!A2365="",ISBLANK(SOURCE!A2365)),SOURCE!B2365&gt;0),IF(ISBLANK(SOURCE!C2365),"",SOURCE!C2365),
IF(SOURCE!B2365&lt;0,VLOOKUP(SOURCE!B2365,lookups!A$1:B$25,2,0),
  IF(ISBLANK(SOURCE!B2365),
    "",
    "/* "&amp;TEXT(SOURCE!B2365,"???0")&amp;" *"&amp;
      SOURCE!C2365&amp;", "&amp; IF(SOURCE!$O$2-LEN(SOURCE!C2365) &gt;= 0, REPT(" ",SOURCE!$O$2-LEN(SOURCE!C2365)), "")&amp;
      SOURCE!D2365&amp;", "&amp; IF(SOURCE!$P$2-LEN(SOURCE!D2365) &gt;= 0, REPT(" ",SOURCE!$P$2-LEN(SOURCE!D2365)), "")&amp;
      SOURCE!E2365&amp;", "&amp; IF(SOURCE!$Q$2-LEN(SOURCE!E2365) &gt;=0, REPT(" ",SOURCE!$Q$2-LEN(SOURCE!E2365)), "")&amp;
      SOURCE!F2365&amp;", "&amp; IF(SOURCE!$R$2-LEN(SOURCE!F2365) &gt;= 0, REPT(" ",SOURCE!$R$2-LEN(SOURCE!F2365)), "")&amp;
      TEXT(SOURCE!G2365,"??0")&amp;", "&amp; IF(SOURCE!$S$2-3 &gt;= 0, REPT(" ",SOURCE!$S$2-5), "")&amp;
      TEXT(SOURCE!H2365,"????0")&amp;", "&amp; IF(SOURCE!$T$2-3 &gt;= 0, REPT(" ",SOURCE!$T$2-3), "")&amp;
      SOURCE!I2365&amp;", "&amp; IF(SOURCE!$U$2-LEN(SOURCE!I2365) &gt;= 0, REPT(" ",SOURCE!$U$2-LEN(SOURCE!I2365)), "")&amp;
      SOURCE!J2365&amp;      IF(SOURCE!$V$2-LEN(SOURCE!J2365) &gt;= 0, REPT(" ",SOURCE!$V$2-LEN(SOURCE!J2365)), "")&amp;
  ", "&amp; SOURCE!K2365&amp;      IF(SOURCE!$X$2-LEN(SOURCE!K2365) &gt;= 0, REPT(" ",SOURCE!$X$2-LEN(SOURCE!K2365)), "")&amp;
      "},"&amp;IF(SOURCE!L2365&lt;&gt;"",""&amp;SOURCE!L2365,"")
 )
)
)</f>
        <v/>
      </c>
    </row>
    <row r="2376" spans="1:1" hidden="1">
      <c r="A2376" s="8" t="str">
        <f>IF(AND(OR(SOURCE!A2366="",ISBLANK(SOURCE!A2366)),SOURCE!B2366&gt;0),IF(ISBLANK(SOURCE!C2366),"",SOURCE!C2366),
IF(SOURCE!B2366&lt;0,VLOOKUP(SOURCE!B2366,lookups!A$1:B$25,2,0),
  IF(ISBLANK(SOURCE!B2366),
    "",
    "/* "&amp;TEXT(SOURCE!B2366,"???0")&amp;" *"&amp;
      SOURCE!C2366&amp;", "&amp; IF(SOURCE!$O$2-LEN(SOURCE!C2366) &gt;= 0, REPT(" ",SOURCE!$O$2-LEN(SOURCE!C2366)), "")&amp;
      SOURCE!D2366&amp;", "&amp; IF(SOURCE!$P$2-LEN(SOURCE!D2366) &gt;= 0, REPT(" ",SOURCE!$P$2-LEN(SOURCE!D2366)), "")&amp;
      SOURCE!E2366&amp;", "&amp; IF(SOURCE!$Q$2-LEN(SOURCE!E2366) &gt;=0, REPT(" ",SOURCE!$Q$2-LEN(SOURCE!E2366)), "")&amp;
      SOURCE!F2366&amp;", "&amp; IF(SOURCE!$R$2-LEN(SOURCE!F2366) &gt;= 0, REPT(" ",SOURCE!$R$2-LEN(SOURCE!F2366)), "")&amp;
      TEXT(SOURCE!G2366,"??0")&amp;", "&amp; IF(SOURCE!$S$2-3 &gt;= 0, REPT(" ",SOURCE!$S$2-5), "")&amp;
      TEXT(SOURCE!H2366,"????0")&amp;", "&amp; IF(SOURCE!$T$2-3 &gt;= 0, REPT(" ",SOURCE!$T$2-3), "")&amp;
      SOURCE!I2366&amp;", "&amp; IF(SOURCE!$U$2-LEN(SOURCE!I2366) &gt;= 0, REPT(" ",SOURCE!$U$2-LEN(SOURCE!I2366)), "")&amp;
      SOURCE!J2366&amp;      IF(SOURCE!$V$2-LEN(SOURCE!J2366) &gt;= 0, REPT(" ",SOURCE!$V$2-LEN(SOURCE!J2366)), "")&amp;
  ", "&amp; SOURCE!K2366&amp;      IF(SOURCE!$X$2-LEN(SOURCE!K2366) &gt;= 0, REPT(" ",SOURCE!$X$2-LEN(SOURCE!K2366)), "")&amp;
      "},"&amp;IF(SOURCE!L2366&lt;&gt;"",""&amp;SOURCE!L2366,"")
 )
)
)</f>
        <v/>
      </c>
    </row>
    <row r="2377" spans="1:1" hidden="1">
      <c r="A2377" s="8" t="str">
        <f>IF(AND(OR(SOURCE!A2367="",ISBLANK(SOURCE!A2367)),SOURCE!B2367&gt;0),IF(ISBLANK(SOURCE!C2367),"",SOURCE!C2367),
IF(SOURCE!B2367&lt;0,VLOOKUP(SOURCE!B2367,lookups!A$1:B$25,2,0),
  IF(ISBLANK(SOURCE!B2367),
    "",
    "/* "&amp;TEXT(SOURCE!B2367,"???0")&amp;" *"&amp;
      SOURCE!C2367&amp;", "&amp; IF(SOURCE!$O$2-LEN(SOURCE!C2367) &gt;= 0, REPT(" ",SOURCE!$O$2-LEN(SOURCE!C2367)), "")&amp;
      SOURCE!D2367&amp;", "&amp; IF(SOURCE!$P$2-LEN(SOURCE!D2367) &gt;= 0, REPT(" ",SOURCE!$P$2-LEN(SOURCE!D2367)), "")&amp;
      SOURCE!E2367&amp;", "&amp; IF(SOURCE!$Q$2-LEN(SOURCE!E2367) &gt;=0, REPT(" ",SOURCE!$Q$2-LEN(SOURCE!E2367)), "")&amp;
      SOURCE!F2367&amp;", "&amp; IF(SOURCE!$R$2-LEN(SOURCE!F2367) &gt;= 0, REPT(" ",SOURCE!$R$2-LEN(SOURCE!F2367)), "")&amp;
      TEXT(SOURCE!G2367,"??0")&amp;", "&amp; IF(SOURCE!$S$2-3 &gt;= 0, REPT(" ",SOURCE!$S$2-5), "")&amp;
      TEXT(SOURCE!H2367,"????0")&amp;", "&amp; IF(SOURCE!$T$2-3 &gt;= 0, REPT(" ",SOURCE!$T$2-3), "")&amp;
      SOURCE!I2367&amp;", "&amp; IF(SOURCE!$U$2-LEN(SOURCE!I2367) &gt;= 0, REPT(" ",SOURCE!$U$2-LEN(SOURCE!I2367)), "")&amp;
      SOURCE!J2367&amp;      IF(SOURCE!$V$2-LEN(SOURCE!J2367) &gt;= 0, REPT(" ",SOURCE!$V$2-LEN(SOURCE!J2367)), "")&amp;
  ", "&amp; SOURCE!K2367&amp;      IF(SOURCE!$X$2-LEN(SOURCE!K2367) &gt;= 0, REPT(" ",SOURCE!$X$2-LEN(SOURCE!K2367)), "")&amp;
      "},"&amp;IF(SOURCE!L2367&lt;&gt;"",""&amp;SOURCE!L2367,"")
 )
)
)</f>
        <v/>
      </c>
    </row>
    <row r="2378" spans="1:1" hidden="1">
      <c r="A2378" s="8" t="str">
        <f>IF(AND(OR(SOURCE!A2368="",ISBLANK(SOURCE!A2368)),SOURCE!B2368&gt;0),IF(ISBLANK(SOURCE!C2368),"",SOURCE!C2368),
IF(SOURCE!B2368&lt;0,VLOOKUP(SOURCE!B2368,lookups!A$1:B$25,2,0),
  IF(ISBLANK(SOURCE!B2368),
    "",
    "/* "&amp;TEXT(SOURCE!B2368,"???0")&amp;" *"&amp;
      SOURCE!C2368&amp;", "&amp; IF(SOURCE!$O$2-LEN(SOURCE!C2368) &gt;= 0, REPT(" ",SOURCE!$O$2-LEN(SOURCE!C2368)), "")&amp;
      SOURCE!D2368&amp;", "&amp; IF(SOURCE!$P$2-LEN(SOURCE!D2368) &gt;= 0, REPT(" ",SOURCE!$P$2-LEN(SOURCE!D2368)), "")&amp;
      SOURCE!E2368&amp;", "&amp; IF(SOURCE!$Q$2-LEN(SOURCE!E2368) &gt;=0, REPT(" ",SOURCE!$Q$2-LEN(SOURCE!E2368)), "")&amp;
      SOURCE!F2368&amp;", "&amp; IF(SOURCE!$R$2-LEN(SOURCE!F2368) &gt;= 0, REPT(" ",SOURCE!$R$2-LEN(SOURCE!F2368)), "")&amp;
      TEXT(SOURCE!G2368,"??0")&amp;", "&amp; IF(SOURCE!$S$2-3 &gt;= 0, REPT(" ",SOURCE!$S$2-5), "")&amp;
      TEXT(SOURCE!H2368,"????0")&amp;", "&amp; IF(SOURCE!$T$2-3 &gt;= 0, REPT(" ",SOURCE!$T$2-3), "")&amp;
      SOURCE!I2368&amp;", "&amp; IF(SOURCE!$U$2-LEN(SOURCE!I2368) &gt;= 0, REPT(" ",SOURCE!$U$2-LEN(SOURCE!I2368)), "")&amp;
      SOURCE!J2368&amp;      IF(SOURCE!$V$2-LEN(SOURCE!J2368) &gt;= 0, REPT(" ",SOURCE!$V$2-LEN(SOURCE!J2368)), "")&amp;
  ", "&amp; SOURCE!K2368&amp;      IF(SOURCE!$X$2-LEN(SOURCE!K2368) &gt;= 0, REPT(" ",SOURCE!$X$2-LEN(SOURCE!K2368)), "")&amp;
      "},"&amp;IF(SOURCE!L2368&lt;&gt;"",""&amp;SOURCE!L2368,"")
 )
)
)</f>
        <v/>
      </c>
    </row>
    <row r="2379" spans="1:1" hidden="1">
      <c r="A2379" s="8" t="str">
        <f>IF(AND(OR(SOURCE!A2369="",ISBLANK(SOURCE!A2369)),SOURCE!B2369&gt;0),IF(ISBLANK(SOURCE!C2369),"",SOURCE!C2369),
IF(SOURCE!B2369&lt;0,VLOOKUP(SOURCE!B2369,lookups!A$1:B$25,2,0),
  IF(ISBLANK(SOURCE!B2369),
    "",
    "/* "&amp;TEXT(SOURCE!B2369,"???0")&amp;" *"&amp;
      SOURCE!C2369&amp;", "&amp; IF(SOURCE!$O$2-LEN(SOURCE!C2369) &gt;= 0, REPT(" ",SOURCE!$O$2-LEN(SOURCE!C2369)), "")&amp;
      SOURCE!D2369&amp;", "&amp; IF(SOURCE!$P$2-LEN(SOURCE!D2369) &gt;= 0, REPT(" ",SOURCE!$P$2-LEN(SOURCE!D2369)), "")&amp;
      SOURCE!E2369&amp;", "&amp; IF(SOURCE!$Q$2-LEN(SOURCE!E2369) &gt;=0, REPT(" ",SOURCE!$Q$2-LEN(SOURCE!E2369)), "")&amp;
      SOURCE!F2369&amp;", "&amp; IF(SOURCE!$R$2-LEN(SOURCE!F2369) &gt;= 0, REPT(" ",SOURCE!$R$2-LEN(SOURCE!F2369)), "")&amp;
      TEXT(SOURCE!G2369,"??0")&amp;", "&amp; IF(SOURCE!$S$2-3 &gt;= 0, REPT(" ",SOURCE!$S$2-5), "")&amp;
      TEXT(SOURCE!H2369,"????0")&amp;", "&amp; IF(SOURCE!$T$2-3 &gt;= 0, REPT(" ",SOURCE!$T$2-3), "")&amp;
      SOURCE!I2369&amp;", "&amp; IF(SOURCE!$U$2-LEN(SOURCE!I2369) &gt;= 0, REPT(" ",SOURCE!$U$2-LEN(SOURCE!I2369)), "")&amp;
      SOURCE!J2369&amp;      IF(SOURCE!$V$2-LEN(SOURCE!J2369) &gt;= 0, REPT(" ",SOURCE!$V$2-LEN(SOURCE!J2369)), "")&amp;
  ", "&amp; SOURCE!K2369&amp;      IF(SOURCE!$X$2-LEN(SOURCE!K2369) &gt;= 0, REPT(" ",SOURCE!$X$2-LEN(SOURCE!K2369)), "")&amp;
      "},"&amp;IF(SOURCE!L2369&lt;&gt;"",""&amp;SOURCE!L2369,"")
 )
)
)</f>
        <v/>
      </c>
    </row>
    <row r="2380" spans="1:1" hidden="1">
      <c r="A2380" s="8" t="str">
        <f>IF(AND(OR(SOURCE!A2370="",ISBLANK(SOURCE!A2370)),SOURCE!B2370&gt;0),IF(ISBLANK(SOURCE!C2370),"",SOURCE!C2370),
IF(SOURCE!B2370&lt;0,VLOOKUP(SOURCE!B2370,lookups!A$1:B$25,2,0),
  IF(ISBLANK(SOURCE!B2370),
    "",
    "/* "&amp;TEXT(SOURCE!B2370,"???0")&amp;" *"&amp;
      SOURCE!C2370&amp;", "&amp; IF(SOURCE!$O$2-LEN(SOURCE!C2370) &gt;= 0, REPT(" ",SOURCE!$O$2-LEN(SOURCE!C2370)), "")&amp;
      SOURCE!D2370&amp;", "&amp; IF(SOURCE!$P$2-LEN(SOURCE!D2370) &gt;= 0, REPT(" ",SOURCE!$P$2-LEN(SOURCE!D2370)), "")&amp;
      SOURCE!E2370&amp;", "&amp; IF(SOURCE!$Q$2-LEN(SOURCE!E2370) &gt;=0, REPT(" ",SOURCE!$Q$2-LEN(SOURCE!E2370)), "")&amp;
      SOURCE!F2370&amp;", "&amp; IF(SOURCE!$R$2-LEN(SOURCE!F2370) &gt;= 0, REPT(" ",SOURCE!$R$2-LEN(SOURCE!F2370)), "")&amp;
      TEXT(SOURCE!G2370,"??0")&amp;", "&amp; IF(SOURCE!$S$2-3 &gt;= 0, REPT(" ",SOURCE!$S$2-5), "")&amp;
      TEXT(SOURCE!H2370,"????0")&amp;", "&amp; IF(SOURCE!$T$2-3 &gt;= 0, REPT(" ",SOURCE!$T$2-3), "")&amp;
      SOURCE!I2370&amp;", "&amp; IF(SOURCE!$U$2-LEN(SOURCE!I2370) &gt;= 0, REPT(" ",SOURCE!$U$2-LEN(SOURCE!I2370)), "")&amp;
      SOURCE!J2370&amp;      IF(SOURCE!$V$2-LEN(SOURCE!J2370) &gt;= 0, REPT(" ",SOURCE!$V$2-LEN(SOURCE!J2370)), "")&amp;
  ", "&amp; SOURCE!K2370&amp;      IF(SOURCE!$X$2-LEN(SOURCE!K2370) &gt;= 0, REPT(" ",SOURCE!$X$2-LEN(SOURCE!K2370)), "")&amp;
      "},"&amp;IF(SOURCE!L2370&lt;&gt;"",""&amp;SOURCE!L2370,"")
 )
)
)</f>
        <v/>
      </c>
    </row>
    <row r="2381" spans="1:1" hidden="1">
      <c r="A2381" s="8" t="str">
        <f>IF(AND(OR(SOURCE!A2371="",ISBLANK(SOURCE!A2371)),SOURCE!B2371&gt;0),IF(ISBLANK(SOURCE!C2371),"",SOURCE!C2371),
IF(SOURCE!B2371&lt;0,VLOOKUP(SOURCE!B2371,lookups!A$1:B$25,2,0),
  IF(ISBLANK(SOURCE!B2371),
    "",
    "/* "&amp;TEXT(SOURCE!B2371,"???0")&amp;" *"&amp;
      SOURCE!C2371&amp;", "&amp; IF(SOURCE!$O$2-LEN(SOURCE!C2371) &gt;= 0, REPT(" ",SOURCE!$O$2-LEN(SOURCE!C2371)), "")&amp;
      SOURCE!D2371&amp;", "&amp; IF(SOURCE!$P$2-LEN(SOURCE!D2371) &gt;= 0, REPT(" ",SOURCE!$P$2-LEN(SOURCE!D2371)), "")&amp;
      SOURCE!E2371&amp;", "&amp; IF(SOURCE!$Q$2-LEN(SOURCE!E2371) &gt;=0, REPT(" ",SOURCE!$Q$2-LEN(SOURCE!E2371)), "")&amp;
      SOURCE!F2371&amp;", "&amp; IF(SOURCE!$R$2-LEN(SOURCE!F2371) &gt;= 0, REPT(" ",SOURCE!$R$2-LEN(SOURCE!F2371)), "")&amp;
      TEXT(SOURCE!G2371,"??0")&amp;", "&amp; IF(SOURCE!$S$2-3 &gt;= 0, REPT(" ",SOURCE!$S$2-5), "")&amp;
      TEXT(SOURCE!H2371,"????0")&amp;", "&amp; IF(SOURCE!$T$2-3 &gt;= 0, REPT(" ",SOURCE!$T$2-3), "")&amp;
      SOURCE!I2371&amp;", "&amp; IF(SOURCE!$U$2-LEN(SOURCE!I2371) &gt;= 0, REPT(" ",SOURCE!$U$2-LEN(SOURCE!I2371)), "")&amp;
      SOURCE!J2371&amp;      IF(SOURCE!$V$2-LEN(SOURCE!J2371) &gt;= 0, REPT(" ",SOURCE!$V$2-LEN(SOURCE!J2371)), "")&amp;
  ", "&amp; SOURCE!K2371&amp;      IF(SOURCE!$X$2-LEN(SOURCE!K2371) &gt;= 0, REPT(" ",SOURCE!$X$2-LEN(SOURCE!K2371)), "")&amp;
      "},"&amp;IF(SOURCE!L2371&lt;&gt;"",""&amp;SOURCE!L2371,"")
 )
)
)</f>
        <v/>
      </c>
    </row>
    <row r="2382" spans="1:1" hidden="1">
      <c r="A2382" s="8" t="str">
        <f>IF(AND(OR(SOURCE!A2372="",ISBLANK(SOURCE!A2372)),SOURCE!B2372&gt;0),IF(ISBLANK(SOURCE!C2372),"",SOURCE!C2372),
IF(SOURCE!B2372&lt;0,VLOOKUP(SOURCE!B2372,lookups!A$1:B$25,2,0),
  IF(ISBLANK(SOURCE!B2372),
    "",
    "/* "&amp;TEXT(SOURCE!B2372,"???0")&amp;" *"&amp;
      SOURCE!C2372&amp;", "&amp; IF(SOURCE!$O$2-LEN(SOURCE!C2372) &gt;= 0, REPT(" ",SOURCE!$O$2-LEN(SOURCE!C2372)), "")&amp;
      SOURCE!D2372&amp;", "&amp; IF(SOURCE!$P$2-LEN(SOURCE!D2372) &gt;= 0, REPT(" ",SOURCE!$P$2-LEN(SOURCE!D2372)), "")&amp;
      SOURCE!E2372&amp;", "&amp; IF(SOURCE!$Q$2-LEN(SOURCE!E2372) &gt;=0, REPT(" ",SOURCE!$Q$2-LEN(SOURCE!E2372)), "")&amp;
      SOURCE!F2372&amp;", "&amp; IF(SOURCE!$R$2-LEN(SOURCE!F2372) &gt;= 0, REPT(" ",SOURCE!$R$2-LEN(SOURCE!F2372)), "")&amp;
      TEXT(SOURCE!G2372,"??0")&amp;", "&amp; IF(SOURCE!$S$2-3 &gt;= 0, REPT(" ",SOURCE!$S$2-5), "")&amp;
      TEXT(SOURCE!H2372,"????0")&amp;", "&amp; IF(SOURCE!$T$2-3 &gt;= 0, REPT(" ",SOURCE!$T$2-3), "")&amp;
      SOURCE!I2372&amp;", "&amp; IF(SOURCE!$U$2-LEN(SOURCE!I2372) &gt;= 0, REPT(" ",SOURCE!$U$2-LEN(SOURCE!I2372)), "")&amp;
      SOURCE!J2372&amp;      IF(SOURCE!$V$2-LEN(SOURCE!J2372) &gt;= 0, REPT(" ",SOURCE!$V$2-LEN(SOURCE!J2372)), "")&amp;
  ", "&amp; SOURCE!K2372&amp;      IF(SOURCE!$X$2-LEN(SOURCE!K2372) &gt;= 0, REPT(" ",SOURCE!$X$2-LEN(SOURCE!K2372)), "")&amp;
      "},"&amp;IF(SOURCE!L2372&lt;&gt;"",""&amp;SOURCE!L2372,"")
 )
)
)</f>
        <v/>
      </c>
    </row>
    <row r="2383" spans="1:1" hidden="1">
      <c r="A2383" s="8" t="str">
        <f>IF(AND(OR(SOURCE!A2373="",ISBLANK(SOURCE!A2373)),SOURCE!B2373&gt;0),IF(ISBLANK(SOURCE!C2373),"",SOURCE!C2373),
IF(SOURCE!B2373&lt;0,VLOOKUP(SOURCE!B2373,lookups!A$1:B$25,2,0),
  IF(ISBLANK(SOURCE!B2373),
    "",
    "/* "&amp;TEXT(SOURCE!B2373,"???0")&amp;" *"&amp;
      SOURCE!C2373&amp;", "&amp; IF(SOURCE!$O$2-LEN(SOURCE!C2373) &gt;= 0, REPT(" ",SOURCE!$O$2-LEN(SOURCE!C2373)), "")&amp;
      SOURCE!D2373&amp;", "&amp; IF(SOURCE!$P$2-LEN(SOURCE!D2373) &gt;= 0, REPT(" ",SOURCE!$P$2-LEN(SOURCE!D2373)), "")&amp;
      SOURCE!E2373&amp;", "&amp; IF(SOURCE!$Q$2-LEN(SOURCE!E2373) &gt;=0, REPT(" ",SOURCE!$Q$2-LEN(SOURCE!E2373)), "")&amp;
      SOURCE!F2373&amp;", "&amp; IF(SOURCE!$R$2-LEN(SOURCE!F2373) &gt;= 0, REPT(" ",SOURCE!$R$2-LEN(SOURCE!F2373)), "")&amp;
      TEXT(SOURCE!G2373,"??0")&amp;", "&amp; IF(SOURCE!$S$2-3 &gt;= 0, REPT(" ",SOURCE!$S$2-5), "")&amp;
      TEXT(SOURCE!H2373,"????0")&amp;", "&amp; IF(SOURCE!$T$2-3 &gt;= 0, REPT(" ",SOURCE!$T$2-3), "")&amp;
      SOURCE!I2373&amp;", "&amp; IF(SOURCE!$U$2-LEN(SOURCE!I2373) &gt;= 0, REPT(" ",SOURCE!$U$2-LEN(SOURCE!I2373)), "")&amp;
      SOURCE!J2373&amp;      IF(SOURCE!$V$2-LEN(SOURCE!J2373) &gt;= 0, REPT(" ",SOURCE!$V$2-LEN(SOURCE!J2373)), "")&amp;
  ", "&amp; SOURCE!K2373&amp;      IF(SOURCE!$X$2-LEN(SOURCE!K2373) &gt;= 0, REPT(" ",SOURCE!$X$2-LEN(SOURCE!K2373)), "")&amp;
      "},"&amp;IF(SOURCE!L2373&lt;&gt;"",""&amp;SOURCE!L2373,"")
 )
)
)</f>
        <v/>
      </c>
    </row>
    <row r="2384" spans="1:1" hidden="1">
      <c r="A2384" s="8" t="str">
        <f>IF(AND(OR(SOURCE!A2374="",ISBLANK(SOURCE!A2374)),SOURCE!B2374&gt;0),IF(ISBLANK(SOURCE!C2374),"",SOURCE!C2374),
IF(SOURCE!B2374&lt;0,VLOOKUP(SOURCE!B2374,lookups!A$1:B$25,2,0),
  IF(ISBLANK(SOURCE!B2374),
    "",
    "/* "&amp;TEXT(SOURCE!B2374,"???0")&amp;" *"&amp;
      SOURCE!C2374&amp;", "&amp; IF(SOURCE!$O$2-LEN(SOURCE!C2374) &gt;= 0, REPT(" ",SOURCE!$O$2-LEN(SOURCE!C2374)), "")&amp;
      SOURCE!D2374&amp;", "&amp; IF(SOURCE!$P$2-LEN(SOURCE!D2374) &gt;= 0, REPT(" ",SOURCE!$P$2-LEN(SOURCE!D2374)), "")&amp;
      SOURCE!E2374&amp;", "&amp; IF(SOURCE!$Q$2-LEN(SOURCE!E2374) &gt;=0, REPT(" ",SOURCE!$Q$2-LEN(SOURCE!E2374)), "")&amp;
      SOURCE!F2374&amp;", "&amp; IF(SOURCE!$R$2-LEN(SOURCE!F2374) &gt;= 0, REPT(" ",SOURCE!$R$2-LEN(SOURCE!F2374)), "")&amp;
      TEXT(SOURCE!G2374,"??0")&amp;", "&amp; IF(SOURCE!$S$2-3 &gt;= 0, REPT(" ",SOURCE!$S$2-5), "")&amp;
      TEXT(SOURCE!H2374,"????0")&amp;", "&amp; IF(SOURCE!$T$2-3 &gt;= 0, REPT(" ",SOURCE!$T$2-3), "")&amp;
      SOURCE!I2374&amp;", "&amp; IF(SOURCE!$U$2-LEN(SOURCE!I2374) &gt;= 0, REPT(" ",SOURCE!$U$2-LEN(SOURCE!I2374)), "")&amp;
      SOURCE!J2374&amp;      IF(SOURCE!$V$2-LEN(SOURCE!J2374) &gt;= 0, REPT(" ",SOURCE!$V$2-LEN(SOURCE!J2374)), "")&amp;
  ", "&amp; SOURCE!K2374&amp;      IF(SOURCE!$X$2-LEN(SOURCE!K2374) &gt;= 0, REPT(" ",SOURCE!$X$2-LEN(SOURCE!K2374)), "")&amp;
      "},"&amp;IF(SOURCE!L2374&lt;&gt;"",""&amp;SOURCE!L2374,"")
 )
)
)</f>
        <v/>
      </c>
    </row>
    <row r="2385" spans="1:1" hidden="1">
      <c r="A2385" s="8" t="str">
        <f>IF(AND(OR(SOURCE!A2375="",ISBLANK(SOURCE!A2375)),SOURCE!B2375&gt;0),IF(ISBLANK(SOURCE!C2375),"",SOURCE!C2375),
IF(SOURCE!B2375&lt;0,VLOOKUP(SOURCE!B2375,lookups!A$1:B$25,2,0),
  IF(ISBLANK(SOURCE!B2375),
    "",
    "/* "&amp;TEXT(SOURCE!B2375,"???0")&amp;" *"&amp;
      SOURCE!C2375&amp;", "&amp; IF(SOURCE!$O$2-LEN(SOURCE!C2375) &gt;= 0, REPT(" ",SOURCE!$O$2-LEN(SOURCE!C2375)), "")&amp;
      SOURCE!D2375&amp;", "&amp; IF(SOURCE!$P$2-LEN(SOURCE!D2375) &gt;= 0, REPT(" ",SOURCE!$P$2-LEN(SOURCE!D2375)), "")&amp;
      SOURCE!E2375&amp;", "&amp; IF(SOURCE!$Q$2-LEN(SOURCE!E2375) &gt;=0, REPT(" ",SOURCE!$Q$2-LEN(SOURCE!E2375)), "")&amp;
      SOURCE!F2375&amp;", "&amp; IF(SOURCE!$R$2-LEN(SOURCE!F2375) &gt;= 0, REPT(" ",SOURCE!$R$2-LEN(SOURCE!F2375)), "")&amp;
      TEXT(SOURCE!G2375,"??0")&amp;", "&amp; IF(SOURCE!$S$2-3 &gt;= 0, REPT(" ",SOURCE!$S$2-5), "")&amp;
      TEXT(SOURCE!H2375,"????0")&amp;", "&amp; IF(SOURCE!$T$2-3 &gt;= 0, REPT(" ",SOURCE!$T$2-3), "")&amp;
      SOURCE!I2375&amp;", "&amp; IF(SOURCE!$U$2-LEN(SOURCE!I2375) &gt;= 0, REPT(" ",SOURCE!$U$2-LEN(SOURCE!I2375)), "")&amp;
      SOURCE!J2375&amp;      IF(SOURCE!$V$2-LEN(SOURCE!J2375) &gt;= 0, REPT(" ",SOURCE!$V$2-LEN(SOURCE!J2375)), "")&amp;
  ", "&amp; SOURCE!K2375&amp;      IF(SOURCE!$X$2-LEN(SOURCE!K2375) &gt;= 0, REPT(" ",SOURCE!$X$2-LEN(SOURCE!K2375)), "")&amp;
      "},"&amp;IF(SOURCE!L2375&lt;&gt;"",""&amp;SOURCE!L2375,"")
 )
)
)</f>
        <v/>
      </c>
    </row>
    <row r="2386" spans="1:1" hidden="1">
      <c r="A2386" s="8" t="str">
        <f>IF(AND(OR(SOURCE!A2376="",ISBLANK(SOURCE!A2376)),SOURCE!B2376&gt;0),IF(ISBLANK(SOURCE!C2376),"",SOURCE!C2376),
IF(SOURCE!B2376&lt;0,VLOOKUP(SOURCE!B2376,lookups!A$1:B$25,2,0),
  IF(ISBLANK(SOURCE!B2376),
    "",
    "/* "&amp;TEXT(SOURCE!B2376,"???0")&amp;" *"&amp;
      SOURCE!C2376&amp;", "&amp; IF(SOURCE!$O$2-LEN(SOURCE!C2376) &gt;= 0, REPT(" ",SOURCE!$O$2-LEN(SOURCE!C2376)), "")&amp;
      SOURCE!D2376&amp;", "&amp; IF(SOURCE!$P$2-LEN(SOURCE!D2376) &gt;= 0, REPT(" ",SOURCE!$P$2-LEN(SOURCE!D2376)), "")&amp;
      SOURCE!E2376&amp;", "&amp; IF(SOURCE!$Q$2-LEN(SOURCE!E2376) &gt;=0, REPT(" ",SOURCE!$Q$2-LEN(SOURCE!E2376)), "")&amp;
      SOURCE!F2376&amp;", "&amp; IF(SOURCE!$R$2-LEN(SOURCE!F2376) &gt;= 0, REPT(" ",SOURCE!$R$2-LEN(SOURCE!F2376)), "")&amp;
      TEXT(SOURCE!G2376,"??0")&amp;", "&amp; IF(SOURCE!$S$2-3 &gt;= 0, REPT(" ",SOURCE!$S$2-5), "")&amp;
      TEXT(SOURCE!H2376,"????0")&amp;", "&amp; IF(SOURCE!$T$2-3 &gt;= 0, REPT(" ",SOURCE!$T$2-3), "")&amp;
      SOURCE!I2376&amp;", "&amp; IF(SOURCE!$U$2-LEN(SOURCE!I2376) &gt;= 0, REPT(" ",SOURCE!$U$2-LEN(SOURCE!I2376)), "")&amp;
      SOURCE!J2376&amp;      IF(SOURCE!$V$2-LEN(SOURCE!J2376) &gt;= 0, REPT(" ",SOURCE!$V$2-LEN(SOURCE!J2376)), "")&amp;
  ", "&amp; SOURCE!K2376&amp;      IF(SOURCE!$X$2-LEN(SOURCE!K2376) &gt;= 0, REPT(" ",SOURCE!$X$2-LEN(SOURCE!K2376)), "")&amp;
      "},"&amp;IF(SOURCE!L2376&lt;&gt;"",""&amp;SOURCE!L2376,"")
 )
)
)</f>
        <v/>
      </c>
    </row>
    <row r="2387" spans="1:1" hidden="1">
      <c r="A2387" s="8" t="str">
        <f>IF(AND(OR(SOURCE!A2377="",ISBLANK(SOURCE!A2377)),SOURCE!B2377&gt;0),IF(ISBLANK(SOURCE!C2377),"",SOURCE!C2377),
IF(SOURCE!B2377&lt;0,VLOOKUP(SOURCE!B2377,lookups!A$1:B$25,2,0),
  IF(ISBLANK(SOURCE!B2377),
    "",
    "/* "&amp;TEXT(SOURCE!B2377,"???0")&amp;" *"&amp;
      SOURCE!C2377&amp;", "&amp; IF(SOURCE!$O$2-LEN(SOURCE!C2377) &gt;= 0, REPT(" ",SOURCE!$O$2-LEN(SOURCE!C2377)), "")&amp;
      SOURCE!D2377&amp;", "&amp; IF(SOURCE!$P$2-LEN(SOURCE!D2377) &gt;= 0, REPT(" ",SOURCE!$P$2-LEN(SOURCE!D2377)), "")&amp;
      SOURCE!E2377&amp;", "&amp; IF(SOURCE!$Q$2-LEN(SOURCE!E2377) &gt;=0, REPT(" ",SOURCE!$Q$2-LEN(SOURCE!E2377)), "")&amp;
      SOURCE!F2377&amp;", "&amp; IF(SOURCE!$R$2-LEN(SOURCE!F2377) &gt;= 0, REPT(" ",SOURCE!$R$2-LEN(SOURCE!F2377)), "")&amp;
      TEXT(SOURCE!G2377,"??0")&amp;", "&amp; IF(SOURCE!$S$2-3 &gt;= 0, REPT(" ",SOURCE!$S$2-5), "")&amp;
      TEXT(SOURCE!H2377,"????0")&amp;", "&amp; IF(SOURCE!$T$2-3 &gt;= 0, REPT(" ",SOURCE!$T$2-3), "")&amp;
      SOURCE!I2377&amp;", "&amp; IF(SOURCE!$U$2-LEN(SOURCE!I2377) &gt;= 0, REPT(" ",SOURCE!$U$2-LEN(SOURCE!I2377)), "")&amp;
      SOURCE!J2377&amp;      IF(SOURCE!$V$2-LEN(SOURCE!J2377) &gt;= 0, REPT(" ",SOURCE!$V$2-LEN(SOURCE!J2377)), "")&amp;
  ", "&amp; SOURCE!K2377&amp;      IF(SOURCE!$X$2-LEN(SOURCE!K2377) &gt;= 0, REPT(" ",SOURCE!$X$2-LEN(SOURCE!K2377)), "")&amp;
      "},"&amp;IF(SOURCE!L2377&lt;&gt;"",""&amp;SOURCE!L2377,"")
 )
)
)</f>
        <v/>
      </c>
    </row>
    <row r="2388" spans="1:1" hidden="1">
      <c r="A2388" s="8" t="str">
        <f>IF(AND(OR(SOURCE!A2378="",ISBLANK(SOURCE!A2378)),SOURCE!B2378&gt;0),IF(ISBLANK(SOURCE!C2378),"",SOURCE!C2378),
IF(SOURCE!B2378&lt;0,VLOOKUP(SOURCE!B2378,lookups!A$1:B$25,2,0),
  IF(ISBLANK(SOURCE!B2378),
    "",
    "/* "&amp;TEXT(SOURCE!B2378,"???0")&amp;" *"&amp;
      SOURCE!C2378&amp;", "&amp; IF(SOURCE!$O$2-LEN(SOURCE!C2378) &gt;= 0, REPT(" ",SOURCE!$O$2-LEN(SOURCE!C2378)), "")&amp;
      SOURCE!D2378&amp;", "&amp; IF(SOURCE!$P$2-LEN(SOURCE!D2378) &gt;= 0, REPT(" ",SOURCE!$P$2-LEN(SOURCE!D2378)), "")&amp;
      SOURCE!E2378&amp;", "&amp; IF(SOURCE!$Q$2-LEN(SOURCE!E2378) &gt;=0, REPT(" ",SOURCE!$Q$2-LEN(SOURCE!E2378)), "")&amp;
      SOURCE!F2378&amp;", "&amp; IF(SOURCE!$R$2-LEN(SOURCE!F2378) &gt;= 0, REPT(" ",SOURCE!$R$2-LEN(SOURCE!F2378)), "")&amp;
      TEXT(SOURCE!G2378,"??0")&amp;", "&amp; IF(SOURCE!$S$2-3 &gt;= 0, REPT(" ",SOURCE!$S$2-5), "")&amp;
      TEXT(SOURCE!H2378,"????0")&amp;", "&amp; IF(SOURCE!$T$2-3 &gt;= 0, REPT(" ",SOURCE!$T$2-3), "")&amp;
      SOURCE!I2378&amp;", "&amp; IF(SOURCE!$U$2-LEN(SOURCE!I2378) &gt;= 0, REPT(" ",SOURCE!$U$2-LEN(SOURCE!I2378)), "")&amp;
      SOURCE!J2378&amp;      IF(SOURCE!$V$2-LEN(SOURCE!J2378) &gt;= 0, REPT(" ",SOURCE!$V$2-LEN(SOURCE!J2378)), "")&amp;
  ", "&amp; SOURCE!K2378&amp;      IF(SOURCE!$X$2-LEN(SOURCE!K2378) &gt;= 0, REPT(" ",SOURCE!$X$2-LEN(SOURCE!K2378)), "")&amp;
      "},"&amp;IF(SOURCE!L2378&lt;&gt;"",""&amp;SOURCE!L2378,"")
 )
)
)</f>
        <v/>
      </c>
    </row>
    <row r="2389" spans="1:1" hidden="1">
      <c r="A2389" s="8" t="str">
        <f>IF(AND(OR(SOURCE!A2379="",ISBLANK(SOURCE!A2379)),SOURCE!B2379&gt;0),IF(ISBLANK(SOURCE!C2379),"",SOURCE!C2379),
IF(SOURCE!B2379&lt;0,VLOOKUP(SOURCE!B2379,lookups!A$1:B$25,2,0),
  IF(ISBLANK(SOURCE!B2379),
    "",
    "/* "&amp;TEXT(SOURCE!B2379,"???0")&amp;" *"&amp;
      SOURCE!C2379&amp;", "&amp; IF(SOURCE!$O$2-LEN(SOURCE!C2379) &gt;= 0, REPT(" ",SOURCE!$O$2-LEN(SOURCE!C2379)), "")&amp;
      SOURCE!D2379&amp;", "&amp; IF(SOURCE!$P$2-LEN(SOURCE!D2379) &gt;= 0, REPT(" ",SOURCE!$P$2-LEN(SOURCE!D2379)), "")&amp;
      SOURCE!E2379&amp;", "&amp; IF(SOURCE!$Q$2-LEN(SOURCE!E2379) &gt;=0, REPT(" ",SOURCE!$Q$2-LEN(SOURCE!E2379)), "")&amp;
      SOURCE!F2379&amp;", "&amp; IF(SOURCE!$R$2-LEN(SOURCE!F2379) &gt;= 0, REPT(" ",SOURCE!$R$2-LEN(SOURCE!F2379)), "")&amp;
      TEXT(SOURCE!G2379,"??0")&amp;", "&amp; IF(SOURCE!$S$2-3 &gt;= 0, REPT(" ",SOURCE!$S$2-5), "")&amp;
      TEXT(SOURCE!H2379,"????0")&amp;", "&amp; IF(SOURCE!$T$2-3 &gt;= 0, REPT(" ",SOURCE!$T$2-3), "")&amp;
      SOURCE!I2379&amp;", "&amp; IF(SOURCE!$U$2-LEN(SOURCE!I2379) &gt;= 0, REPT(" ",SOURCE!$U$2-LEN(SOURCE!I2379)), "")&amp;
      SOURCE!J2379&amp;      IF(SOURCE!$V$2-LEN(SOURCE!J2379) &gt;= 0, REPT(" ",SOURCE!$V$2-LEN(SOURCE!J2379)), "")&amp;
  ", "&amp; SOURCE!K2379&amp;      IF(SOURCE!$X$2-LEN(SOURCE!K2379) &gt;= 0, REPT(" ",SOURCE!$X$2-LEN(SOURCE!K2379)), "")&amp;
      "},"&amp;IF(SOURCE!L2379&lt;&gt;"",""&amp;SOURCE!L2379,"")
 )
)
)</f>
        <v/>
      </c>
    </row>
    <row r="2390" spans="1:1" hidden="1">
      <c r="A2390" s="8" t="str">
        <f>IF(AND(OR(SOURCE!A2380="",ISBLANK(SOURCE!A2380)),SOURCE!B2380&gt;0),IF(ISBLANK(SOURCE!C2380),"",SOURCE!C2380),
IF(SOURCE!B2380&lt;0,VLOOKUP(SOURCE!B2380,lookups!A$1:B$25,2,0),
  IF(ISBLANK(SOURCE!B2380),
    "",
    "/* "&amp;TEXT(SOURCE!B2380,"???0")&amp;" *"&amp;
      SOURCE!C2380&amp;", "&amp; IF(SOURCE!$O$2-LEN(SOURCE!C2380) &gt;= 0, REPT(" ",SOURCE!$O$2-LEN(SOURCE!C2380)), "")&amp;
      SOURCE!D2380&amp;", "&amp; IF(SOURCE!$P$2-LEN(SOURCE!D2380) &gt;= 0, REPT(" ",SOURCE!$P$2-LEN(SOURCE!D2380)), "")&amp;
      SOURCE!E2380&amp;", "&amp; IF(SOURCE!$Q$2-LEN(SOURCE!E2380) &gt;=0, REPT(" ",SOURCE!$Q$2-LEN(SOURCE!E2380)), "")&amp;
      SOURCE!F2380&amp;", "&amp; IF(SOURCE!$R$2-LEN(SOURCE!F2380) &gt;= 0, REPT(" ",SOURCE!$R$2-LEN(SOURCE!F2380)), "")&amp;
      TEXT(SOURCE!G2380,"??0")&amp;", "&amp; IF(SOURCE!$S$2-3 &gt;= 0, REPT(" ",SOURCE!$S$2-5), "")&amp;
      TEXT(SOURCE!H2380,"????0")&amp;", "&amp; IF(SOURCE!$T$2-3 &gt;= 0, REPT(" ",SOURCE!$T$2-3), "")&amp;
      SOURCE!I2380&amp;", "&amp; IF(SOURCE!$U$2-LEN(SOURCE!I2380) &gt;= 0, REPT(" ",SOURCE!$U$2-LEN(SOURCE!I2380)), "")&amp;
      SOURCE!J2380&amp;      IF(SOURCE!$V$2-LEN(SOURCE!J2380) &gt;= 0, REPT(" ",SOURCE!$V$2-LEN(SOURCE!J2380)), "")&amp;
  ", "&amp; SOURCE!K2380&amp;      IF(SOURCE!$X$2-LEN(SOURCE!K2380) &gt;= 0, REPT(" ",SOURCE!$X$2-LEN(SOURCE!K2380)), "")&amp;
      "},"&amp;IF(SOURCE!L2380&lt;&gt;"",""&amp;SOURCE!L2380,"")
 )
)
)</f>
        <v/>
      </c>
    </row>
    <row r="2391" spans="1:1" hidden="1">
      <c r="A2391" s="8" t="str">
        <f>IF(AND(OR(SOURCE!A2381="",ISBLANK(SOURCE!A2381)),SOURCE!B2381&gt;0),IF(ISBLANK(SOURCE!C2381),"",SOURCE!C2381),
IF(SOURCE!B2381&lt;0,VLOOKUP(SOURCE!B2381,lookups!A$1:B$25,2,0),
  IF(ISBLANK(SOURCE!B2381),
    "",
    "/* "&amp;TEXT(SOURCE!B2381,"???0")&amp;" *"&amp;
      SOURCE!C2381&amp;", "&amp; IF(SOURCE!$O$2-LEN(SOURCE!C2381) &gt;= 0, REPT(" ",SOURCE!$O$2-LEN(SOURCE!C2381)), "")&amp;
      SOURCE!D2381&amp;", "&amp; IF(SOURCE!$P$2-LEN(SOURCE!D2381) &gt;= 0, REPT(" ",SOURCE!$P$2-LEN(SOURCE!D2381)), "")&amp;
      SOURCE!E2381&amp;", "&amp; IF(SOURCE!$Q$2-LEN(SOURCE!E2381) &gt;=0, REPT(" ",SOURCE!$Q$2-LEN(SOURCE!E2381)), "")&amp;
      SOURCE!F2381&amp;", "&amp; IF(SOURCE!$R$2-LEN(SOURCE!F2381) &gt;= 0, REPT(" ",SOURCE!$R$2-LEN(SOURCE!F2381)), "")&amp;
      TEXT(SOURCE!G2381,"??0")&amp;", "&amp; IF(SOURCE!$S$2-3 &gt;= 0, REPT(" ",SOURCE!$S$2-5), "")&amp;
      TEXT(SOURCE!H2381,"????0")&amp;", "&amp; IF(SOURCE!$T$2-3 &gt;= 0, REPT(" ",SOURCE!$T$2-3), "")&amp;
      SOURCE!I2381&amp;", "&amp; IF(SOURCE!$U$2-LEN(SOURCE!I2381) &gt;= 0, REPT(" ",SOURCE!$U$2-LEN(SOURCE!I2381)), "")&amp;
      SOURCE!J2381&amp;      IF(SOURCE!$V$2-LEN(SOURCE!J2381) &gt;= 0, REPT(" ",SOURCE!$V$2-LEN(SOURCE!J2381)), "")&amp;
  ", "&amp; SOURCE!K2381&amp;      IF(SOURCE!$X$2-LEN(SOURCE!K2381) &gt;= 0, REPT(" ",SOURCE!$X$2-LEN(SOURCE!K2381)), "")&amp;
      "},"&amp;IF(SOURCE!L2381&lt;&gt;"",""&amp;SOURCE!L2381,"")
 )
)
)</f>
        <v/>
      </c>
    </row>
    <row r="2392" spans="1:1" hidden="1">
      <c r="A2392" s="8" t="str">
        <f>IF(AND(OR(SOURCE!A2382="",ISBLANK(SOURCE!A2382)),SOURCE!B2382&gt;0),IF(ISBLANK(SOURCE!C2382),"",SOURCE!C2382),
IF(SOURCE!B2382&lt;0,VLOOKUP(SOURCE!B2382,lookups!A$1:B$25,2,0),
  IF(ISBLANK(SOURCE!B2382),
    "",
    "/* "&amp;TEXT(SOURCE!B2382,"???0")&amp;" *"&amp;
      SOURCE!C2382&amp;", "&amp; IF(SOURCE!$O$2-LEN(SOURCE!C2382) &gt;= 0, REPT(" ",SOURCE!$O$2-LEN(SOURCE!C2382)), "")&amp;
      SOURCE!D2382&amp;", "&amp; IF(SOURCE!$P$2-LEN(SOURCE!D2382) &gt;= 0, REPT(" ",SOURCE!$P$2-LEN(SOURCE!D2382)), "")&amp;
      SOURCE!E2382&amp;", "&amp; IF(SOURCE!$Q$2-LEN(SOURCE!E2382) &gt;=0, REPT(" ",SOURCE!$Q$2-LEN(SOURCE!E2382)), "")&amp;
      SOURCE!F2382&amp;", "&amp; IF(SOURCE!$R$2-LEN(SOURCE!F2382) &gt;= 0, REPT(" ",SOURCE!$R$2-LEN(SOURCE!F2382)), "")&amp;
      TEXT(SOURCE!G2382,"??0")&amp;", "&amp; IF(SOURCE!$S$2-3 &gt;= 0, REPT(" ",SOURCE!$S$2-5), "")&amp;
      TEXT(SOURCE!H2382,"????0")&amp;", "&amp; IF(SOURCE!$T$2-3 &gt;= 0, REPT(" ",SOURCE!$T$2-3), "")&amp;
      SOURCE!I2382&amp;", "&amp; IF(SOURCE!$U$2-LEN(SOURCE!I2382) &gt;= 0, REPT(" ",SOURCE!$U$2-LEN(SOURCE!I2382)), "")&amp;
      SOURCE!J2382&amp;      IF(SOURCE!$V$2-LEN(SOURCE!J2382) &gt;= 0, REPT(" ",SOURCE!$V$2-LEN(SOURCE!J2382)), "")&amp;
  ", "&amp; SOURCE!K2382&amp;      IF(SOURCE!$X$2-LEN(SOURCE!K2382) &gt;= 0, REPT(" ",SOURCE!$X$2-LEN(SOURCE!K2382)), "")&amp;
      "},"&amp;IF(SOURCE!L2382&lt;&gt;"",""&amp;SOURCE!L2382,"")
 )
)
)</f>
        <v/>
      </c>
    </row>
    <row r="2393" spans="1:1" hidden="1">
      <c r="A2393" s="8" t="str">
        <f>IF(AND(OR(SOURCE!A2383="",ISBLANK(SOURCE!A2383)),SOURCE!B2383&gt;0),IF(ISBLANK(SOURCE!C2383),"",SOURCE!C2383),
IF(SOURCE!B2383&lt;0,VLOOKUP(SOURCE!B2383,lookups!A$1:B$25,2,0),
  IF(ISBLANK(SOURCE!B2383),
    "",
    "/* "&amp;TEXT(SOURCE!B2383,"???0")&amp;" *"&amp;
      SOURCE!C2383&amp;", "&amp; IF(SOURCE!$O$2-LEN(SOURCE!C2383) &gt;= 0, REPT(" ",SOURCE!$O$2-LEN(SOURCE!C2383)), "")&amp;
      SOURCE!D2383&amp;", "&amp; IF(SOURCE!$P$2-LEN(SOURCE!D2383) &gt;= 0, REPT(" ",SOURCE!$P$2-LEN(SOURCE!D2383)), "")&amp;
      SOURCE!E2383&amp;", "&amp; IF(SOURCE!$Q$2-LEN(SOURCE!E2383) &gt;=0, REPT(" ",SOURCE!$Q$2-LEN(SOURCE!E2383)), "")&amp;
      SOURCE!F2383&amp;", "&amp; IF(SOURCE!$R$2-LEN(SOURCE!F2383) &gt;= 0, REPT(" ",SOURCE!$R$2-LEN(SOURCE!F2383)), "")&amp;
      TEXT(SOURCE!G2383,"??0")&amp;", "&amp; IF(SOURCE!$S$2-3 &gt;= 0, REPT(" ",SOURCE!$S$2-5), "")&amp;
      TEXT(SOURCE!H2383,"????0")&amp;", "&amp; IF(SOURCE!$T$2-3 &gt;= 0, REPT(" ",SOURCE!$T$2-3), "")&amp;
      SOURCE!I2383&amp;", "&amp; IF(SOURCE!$U$2-LEN(SOURCE!I2383) &gt;= 0, REPT(" ",SOURCE!$U$2-LEN(SOURCE!I2383)), "")&amp;
      SOURCE!J2383&amp;      IF(SOURCE!$V$2-LEN(SOURCE!J2383) &gt;= 0, REPT(" ",SOURCE!$V$2-LEN(SOURCE!J2383)), "")&amp;
  ", "&amp; SOURCE!K2383&amp;      IF(SOURCE!$X$2-LEN(SOURCE!K2383) &gt;= 0, REPT(" ",SOURCE!$X$2-LEN(SOURCE!K2383)), "")&amp;
      "},"&amp;IF(SOURCE!L2383&lt;&gt;"",""&amp;SOURCE!L2383,"")
 )
)
)</f>
        <v/>
      </c>
    </row>
    <row r="2394" spans="1:1" hidden="1">
      <c r="A2394" s="8" t="str">
        <f>IF(AND(OR(SOURCE!A2384="",ISBLANK(SOURCE!A2384)),SOURCE!B2384&gt;0),IF(ISBLANK(SOURCE!C2384),"",SOURCE!C2384),
IF(SOURCE!B2384&lt;0,VLOOKUP(SOURCE!B2384,lookups!A$1:B$25,2,0),
  IF(ISBLANK(SOURCE!B2384),
    "",
    "/* "&amp;TEXT(SOURCE!B2384,"???0")&amp;" *"&amp;
      SOURCE!C2384&amp;", "&amp; IF(SOURCE!$O$2-LEN(SOURCE!C2384) &gt;= 0, REPT(" ",SOURCE!$O$2-LEN(SOURCE!C2384)), "")&amp;
      SOURCE!D2384&amp;", "&amp; IF(SOURCE!$P$2-LEN(SOURCE!D2384) &gt;= 0, REPT(" ",SOURCE!$P$2-LEN(SOURCE!D2384)), "")&amp;
      SOURCE!E2384&amp;", "&amp; IF(SOURCE!$Q$2-LEN(SOURCE!E2384) &gt;=0, REPT(" ",SOURCE!$Q$2-LEN(SOURCE!E2384)), "")&amp;
      SOURCE!F2384&amp;", "&amp; IF(SOURCE!$R$2-LEN(SOURCE!F2384) &gt;= 0, REPT(" ",SOURCE!$R$2-LEN(SOURCE!F2384)), "")&amp;
      TEXT(SOURCE!G2384,"??0")&amp;", "&amp; IF(SOURCE!$S$2-3 &gt;= 0, REPT(" ",SOURCE!$S$2-5), "")&amp;
      TEXT(SOURCE!H2384,"????0")&amp;", "&amp; IF(SOURCE!$T$2-3 &gt;= 0, REPT(" ",SOURCE!$T$2-3), "")&amp;
      SOURCE!I2384&amp;", "&amp; IF(SOURCE!$U$2-LEN(SOURCE!I2384) &gt;= 0, REPT(" ",SOURCE!$U$2-LEN(SOURCE!I2384)), "")&amp;
      SOURCE!J2384&amp;      IF(SOURCE!$V$2-LEN(SOURCE!J2384) &gt;= 0, REPT(" ",SOURCE!$V$2-LEN(SOURCE!J2384)), "")&amp;
  ", "&amp; SOURCE!K2384&amp;      IF(SOURCE!$X$2-LEN(SOURCE!K2384) &gt;= 0, REPT(" ",SOURCE!$X$2-LEN(SOURCE!K2384)), "")&amp;
      "},"&amp;IF(SOURCE!L2384&lt;&gt;"",""&amp;SOURCE!L2384,"")
 )
)
)</f>
        <v/>
      </c>
    </row>
    <row r="2395" spans="1:1" hidden="1">
      <c r="A2395" s="8" t="str">
        <f>IF(AND(OR(SOURCE!A2385="",ISBLANK(SOURCE!A2385)),SOURCE!B2385&gt;0),IF(ISBLANK(SOURCE!C2385),"",SOURCE!C2385),
IF(SOURCE!B2385&lt;0,VLOOKUP(SOURCE!B2385,lookups!A$1:B$25,2,0),
  IF(ISBLANK(SOURCE!B2385),
    "",
    "/* "&amp;TEXT(SOURCE!B2385,"???0")&amp;" *"&amp;
      SOURCE!C2385&amp;", "&amp; IF(SOURCE!$O$2-LEN(SOURCE!C2385) &gt;= 0, REPT(" ",SOURCE!$O$2-LEN(SOURCE!C2385)), "")&amp;
      SOURCE!D2385&amp;", "&amp; IF(SOURCE!$P$2-LEN(SOURCE!D2385) &gt;= 0, REPT(" ",SOURCE!$P$2-LEN(SOURCE!D2385)), "")&amp;
      SOURCE!E2385&amp;", "&amp; IF(SOURCE!$Q$2-LEN(SOURCE!E2385) &gt;=0, REPT(" ",SOURCE!$Q$2-LEN(SOURCE!E2385)), "")&amp;
      SOURCE!F2385&amp;", "&amp; IF(SOURCE!$R$2-LEN(SOURCE!F2385) &gt;= 0, REPT(" ",SOURCE!$R$2-LEN(SOURCE!F2385)), "")&amp;
      TEXT(SOURCE!G2385,"??0")&amp;", "&amp; IF(SOURCE!$S$2-3 &gt;= 0, REPT(" ",SOURCE!$S$2-5), "")&amp;
      TEXT(SOURCE!H2385,"????0")&amp;", "&amp; IF(SOURCE!$T$2-3 &gt;= 0, REPT(" ",SOURCE!$T$2-3), "")&amp;
      SOURCE!I2385&amp;", "&amp; IF(SOURCE!$U$2-LEN(SOURCE!I2385) &gt;= 0, REPT(" ",SOURCE!$U$2-LEN(SOURCE!I2385)), "")&amp;
      SOURCE!J2385&amp;      IF(SOURCE!$V$2-LEN(SOURCE!J2385) &gt;= 0, REPT(" ",SOURCE!$V$2-LEN(SOURCE!J2385)), "")&amp;
  ", "&amp; SOURCE!K2385&amp;      IF(SOURCE!$X$2-LEN(SOURCE!K2385) &gt;= 0, REPT(" ",SOURCE!$X$2-LEN(SOURCE!K2385)), "")&amp;
      "},"&amp;IF(SOURCE!L2385&lt;&gt;"",""&amp;SOURCE!L2385,"")
 )
)
)</f>
        <v/>
      </c>
    </row>
    <row r="2396" spans="1:1" hidden="1">
      <c r="A2396" s="8" t="str">
        <f>IF(AND(OR(SOURCE!A2386="",ISBLANK(SOURCE!A2386)),SOURCE!B2386&gt;0),IF(ISBLANK(SOURCE!C2386),"",SOURCE!C2386),
IF(SOURCE!B2386&lt;0,VLOOKUP(SOURCE!B2386,lookups!A$1:B$25,2,0),
  IF(ISBLANK(SOURCE!B2386),
    "",
    "/* "&amp;TEXT(SOURCE!B2386,"???0")&amp;" *"&amp;
      SOURCE!C2386&amp;", "&amp; IF(SOURCE!$O$2-LEN(SOURCE!C2386) &gt;= 0, REPT(" ",SOURCE!$O$2-LEN(SOURCE!C2386)), "")&amp;
      SOURCE!D2386&amp;", "&amp; IF(SOURCE!$P$2-LEN(SOURCE!D2386) &gt;= 0, REPT(" ",SOURCE!$P$2-LEN(SOURCE!D2386)), "")&amp;
      SOURCE!E2386&amp;", "&amp; IF(SOURCE!$Q$2-LEN(SOURCE!E2386) &gt;=0, REPT(" ",SOURCE!$Q$2-LEN(SOURCE!E2386)), "")&amp;
      SOURCE!F2386&amp;", "&amp; IF(SOURCE!$R$2-LEN(SOURCE!F2386) &gt;= 0, REPT(" ",SOURCE!$R$2-LEN(SOURCE!F2386)), "")&amp;
      TEXT(SOURCE!G2386,"??0")&amp;", "&amp; IF(SOURCE!$S$2-3 &gt;= 0, REPT(" ",SOURCE!$S$2-5), "")&amp;
      TEXT(SOURCE!H2386,"????0")&amp;", "&amp; IF(SOURCE!$T$2-3 &gt;= 0, REPT(" ",SOURCE!$T$2-3), "")&amp;
      SOURCE!I2386&amp;", "&amp; IF(SOURCE!$U$2-LEN(SOURCE!I2386) &gt;= 0, REPT(" ",SOURCE!$U$2-LEN(SOURCE!I2386)), "")&amp;
      SOURCE!J2386&amp;      IF(SOURCE!$V$2-LEN(SOURCE!J2386) &gt;= 0, REPT(" ",SOURCE!$V$2-LEN(SOURCE!J2386)), "")&amp;
  ", "&amp; SOURCE!K2386&amp;      IF(SOURCE!$X$2-LEN(SOURCE!K2386) &gt;= 0, REPT(" ",SOURCE!$X$2-LEN(SOURCE!K2386)), "")&amp;
      "},"&amp;IF(SOURCE!L2386&lt;&gt;"",""&amp;SOURCE!L2386,"")
 )
)
)</f>
        <v/>
      </c>
    </row>
    <row r="2397" spans="1:1" hidden="1">
      <c r="A2397" s="8" t="str">
        <f>IF(AND(OR(SOURCE!A2387="",ISBLANK(SOURCE!A2387)),SOURCE!B2387&gt;0),IF(ISBLANK(SOURCE!C2387),"",SOURCE!C2387),
IF(SOURCE!B2387&lt;0,VLOOKUP(SOURCE!B2387,lookups!A$1:B$25,2,0),
  IF(ISBLANK(SOURCE!B2387),
    "",
    "/* "&amp;TEXT(SOURCE!B2387,"???0")&amp;" *"&amp;
      SOURCE!C2387&amp;", "&amp; IF(SOURCE!$O$2-LEN(SOURCE!C2387) &gt;= 0, REPT(" ",SOURCE!$O$2-LEN(SOURCE!C2387)), "")&amp;
      SOURCE!D2387&amp;", "&amp; IF(SOURCE!$P$2-LEN(SOURCE!D2387) &gt;= 0, REPT(" ",SOURCE!$P$2-LEN(SOURCE!D2387)), "")&amp;
      SOURCE!E2387&amp;", "&amp; IF(SOURCE!$Q$2-LEN(SOURCE!E2387) &gt;=0, REPT(" ",SOURCE!$Q$2-LEN(SOURCE!E2387)), "")&amp;
      SOURCE!F2387&amp;", "&amp; IF(SOURCE!$R$2-LEN(SOURCE!F2387) &gt;= 0, REPT(" ",SOURCE!$R$2-LEN(SOURCE!F2387)), "")&amp;
      TEXT(SOURCE!G2387,"??0")&amp;", "&amp; IF(SOURCE!$S$2-3 &gt;= 0, REPT(" ",SOURCE!$S$2-5), "")&amp;
      TEXT(SOURCE!H2387,"????0")&amp;", "&amp; IF(SOURCE!$T$2-3 &gt;= 0, REPT(" ",SOURCE!$T$2-3), "")&amp;
      SOURCE!I2387&amp;", "&amp; IF(SOURCE!$U$2-LEN(SOURCE!I2387) &gt;= 0, REPT(" ",SOURCE!$U$2-LEN(SOURCE!I2387)), "")&amp;
      SOURCE!J2387&amp;      IF(SOURCE!$V$2-LEN(SOURCE!J2387) &gt;= 0, REPT(" ",SOURCE!$V$2-LEN(SOURCE!J2387)), "")&amp;
  ", "&amp; SOURCE!K2387&amp;      IF(SOURCE!$X$2-LEN(SOURCE!K2387) &gt;= 0, REPT(" ",SOURCE!$X$2-LEN(SOURCE!K2387)), "")&amp;
      "},"&amp;IF(SOURCE!L2387&lt;&gt;"",""&amp;SOURCE!L2387,"")
 )
)
)</f>
        <v/>
      </c>
    </row>
    <row r="2398" spans="1:1" hidden="1">
      <c r="A2398" s="8" t="str">
        <f>IF(AND(OR(SOURCE!A2388="",ISBLANK(SOURCE!A2388)),SOURCE!B2388&gt;0),IF(ISBLANK(SOURCE!C2388),"",SOURCE!C2388),
IF(SOURCE!B2388&lt;0,VLOOKUP(SOURCE!B2388,lookups!A$1:B$25,2,0),
  IF(ISBLANK(SOURCE!B2388),
    "",
    "/* "&amp;TEXT(SOURCE!B2388,"???0")&amp;" *"&amp;
      SOURCE!C2388&amp;", "&amp; IF(SOURCE!$O$2-LEN(SOURCE!C2388) &gt;= 0, REPT(" ",SOURCE!$O$2-LEN(SOURCE!C2388)), "")&amp;
      SOURCE!D2388&amp;", "&amp; IF(SOURCE!$P$2-LEN(SOURCE!D2388) &gt;= 0, REPT(" ",SOURCE!$P$2-LEN(SOURCE!D2388)), "")&amp;
      SOURCE!E2388&amp;", "&amp; IF(SOURCE!$Q$2-LEN(SOURCE!E2388) &gt;=0, REPT(" ",SOURCE!$Q$2-LEN(SOURCE!E2388)), "")&amp;
      SOURCE!F2388&amp;", "&amp; IF(SOURCE!$R$2-LEN(SOURCE!F2388) &gt;= 0, REPT(" ",SOURCE!$R$2-LEN(SOURCE!F2388)), "")&amp;
      TEXT(SOURCE!G2388,"??0")&amp;", "&amp; IF(SOURCE!$S$2-3 &gt;= 0, REPT(" ",SOURCE!$S$2-5), "")&amp;
      TEXT(SOURCE!H2388,"????0")&amp;", "&amp; IF(SOURCE!$T$2-3 &gt;= 0, REPT(" ",SOURCE!$T$2-3), "")&amp;
      SOURCE!I2388&amp;", "&amp; IF(SOURCE!$U$2-LEN(SOURCE!I2388) &gt;= 0, REPT(" ",SOURCE!$U$2-LEN(SOURCE!I2388)), "")&amp;
      SOURCE!J2388&amp;      IF(SOURCE!$V$2-LEN(SOURCE!J2388) &gt;= 0, REPT(" ",SOURCE!$V$2-LEN(SOURCE!J2388)), "")&amp;
  ", "&amp; SOURCE!K2388&amp;      IF(SOURCE!$X$2-LEN(SOURCE!K2388) &gt;= 0, REPT(" ",SOURCE!$X$2-LEN(SOURCE!K2388)), "")&amp;
      "},"&amp;IF(SOURCE!L2388&lt;&gt;"",""&amp;SOURCE!L2388,"")
 )
)
)</f>
        <v/>
      </c>
    </row>
    <row r="2399" spans="1:1" hidden="1">
      <c r="A2399" s="8" t="str">
        <f>IF(AND(OR(SOURCE!A2389="",ISBLANK(SOURCE!A2389)),SOURCE!B2389&gt;0),IF(ISBLANK(SOURCE!C2389),"",SOURCE!C2389),
IF(SOURCE!B2389&lt;0,VLOOKUP(SOURCE!B2389,lookups!A$1:B$25,2,0),
  IF(ISBLANK(SOURCE!B2389),
    "",
    "/* "&amp;TEXT(SOURCE!B2389,"???0")&amp;" *"&amp;
      SOURCE!C2389&amp;", "&amp; IF(SOURCE!$O$2-LEN(SOURCE!C2389) &gt;= 0, REPT(" ",SOURCE!$O$2-LEN(SOURCE!C2389)), "")&amp;
      SOURCE!D2389&amp;", "&amp; IF(SOURCE!$P$2-LEN(SOURCE!D2389) &gt;= 0, REPT(" ",SOURCE!$P$2-LEN(SOURCE!D2389)), "")&amp;
      SOURCE!E2389&amp;", "&amp; IF(SOURCE!$Q$2-LEN(SOURCE!E2389) &gt;=0, REPT(" ",SOURCE!$Q$2-LEN(SOURCE!E2389)), "")&amp;
      SOURCE!F2389&amp;", "&amp; IF(SOURCE!$R$2-LEN(SOURCE!F2389) &gt;= 0, REPT(" ",SOURCE!$R$2-LEN(SOURCE!F2389)), "")&amp;
      TEXT(SOURCE!G2389,"??0")&amp;", "&amp; IF(SOURCE!$S$2-3 &gt;= 0, REPT(" ",SOURCE!$S$2-5), "")&amp;
      TEXT(SOURCE!H2389,"????0")&amp;", "&amp; IF(SOURCE!$T$2-3 &gt;= 0, REPT(" ",SOURCE!$T$2-3), "")&amp;
      SOURCE!I2389&amp;", "&amp; IF(SOURCE!$U$2-LEN(SOURCE!I2389) &gt;= 0, REPT(" ",SOURCE!$U$2-LEN(SOURCE!I2389)), "")&amp;
      SOURCE!J2389&amp;      IF(SOURCE!$V$2-LEN(SOURCE!J2389) &gt;= 0, REPT(" ",SOURCE!$V$2-LEN(SOURCE!J2389)), "")&amp;
  ", "&amp; SOURCE!K2389&amp;      IF(SOURCE!$X$2-LEN(SOURCE!K2389) &gt;= 0, REPT(" ",SOURCE!$X$2-LEN(SOURCE!K2389)), "")&amp;
      "},"&amp;IF(SOURCE!L2389&lt;&gt;"",""&amp;SOURCE!L2389,"")
 )
)
)</f>
        <v/>
      </c>
    </row>
    <row r="2400" spans="1:1" hidden="1">
      <c r="A2400" s="8" t="str">
        <f>IF(AND(OR(SOURCE!A2390="",ISBLANK(SOURCE!A2390)),SOURCE!B2390&gt;0),IF(ISBLANK(SOURCE!C2390),"",SOURCE!C2390),
IF(SOURCE!B2390&lt;0,VLOOKUP(SOURCE!B2390,lookups!A$1:B$25,2,0),
  IF(ISBLANK(SOURCE!B2390),
    "",
    "/* "&amp;TEXT(SOURCE!B2390,"???0")&amp;" *"&amp;
      SOURCE!C2390&amp;", "&amp; IF(SOURCE!$O$2-LEN(SOURCE!C2390) &gt;= 0, REPT(" ",SOURCE!$O$2-LEN(SOURCE!C2390)), "")&amp;
      SOURCE!D2390&amp;", "&amp; IF(SOURCE!$P$2-LEN(SOURCE!D2390) &gt;= 0, REPT(" ",SOURCE!$P$2-LEN(SOURCE!D2390)), "")&amp;
      SOURCE!E2390&amp;", "&amp; IF(SOURCE!$Q$2-LEN(SOURCE!E2390) &gt;=0, REPT(" ",SOURCE!$Q$2-LEN(SOURCE!E2390)), "")&amp;
      SOURCE!F2390&amp;", "&amp; IF(SOURCE!$R$2-LEN(SOURCE!F2390) &gt;= 0, REPT(" ",SOURCE!$R$2-LEN(SOURCE!F2390)), "")&amp;
      TEXT(SOURCE!G2390,"??0")&amp;", "&amp; IF(SOURCE!$S$2-3 &gt;= 0, REPT(" ",SOURCE!$S$2-5), "")&amp;
      TEXT(SOURCE!H2390,"????0")&amp;", "&amp; IF(SOURCE!$T$2-3 &gt;= 0, REPT(" ",SOURCE!$T$2-3), "")&amp;
      SOURCE!I2390&amp;", "&amp; IF(SOURCE!$U$2-LEN(SOURCE!I2390) &gt;= 0, REPT(" ",SOURCE!$U$2-LEN(SOURCE!I2390)), "")&amp;
      SOURCE!J2390&amp;      IF(SOURCE!$V$2-LEN(SOURCE!J2390) &gt;= 0, REPT(" ",SOURCE!$V$2-LEN(SOURCE!J2390)), "")&amp;
  ", "&amp; SOURCE!K2390&amp;      IF(SOURCE!$X$2-LEN(SOURCE!K2390) &gt;= 0, REPT(" ",SOURCE!$X$2-LEN(SOURCE!K2390)), "")&amp;
      "},"&amp;IF(SOURCE!L2390&lt;&gt;"",""&amp;SOURCE!L2390,"")
 )
)
)</f>
        <v/>
      </c>
    </row>
    <row r="2401" spans="1:1" hidden="1">
      <c r="A2401" s="8" t="str">
        <f>IF(AND(OR(SOURCE!A2391="",ISBLANK(SOURCE!A2391)),SOURCE!B2391&gt;0),IF(ISBLANK(SOURCE!C2391),"",SOURCE!C2391),
IF(SOURCE!B2391&lt;0,VLOOKUP(SOURCE!B2391,lookups!A$1:B$25,2,0),
  IF(ISBLANK(SOURCE!B2391),
    "",
    "/* "&amp;TEXT(SOURCE!B2391,"???0")&amp;" *"&amp;
      SOURCE!C2391&amp;", "&amp; IF(SOURCE!$O$2-LEN(SOURCE!C2391) &gt;= 0, REPT(" ",SOURCE!$O$2-LEN(SOURCE!C2391)), "")&amp;
      SOURCE!D2391&amp;", "&amp; IF(SOURCE!$P$2-LEN(SOURCE!D2391) &gt;= 0, REPT(" ",SOURCE!$P$2-LEN(SOURCE!D2391)), "")&amp;
      SOURCE!E2391&amp;", "&amp; IF(SOURCE!$Q$2-LEN(SOURCE!E2391) &gt;=0, REPT(" ",SOURCE!$Q$2-LEN(SOURCE!E2391)), "")&amp;
      SOURCE!F2391&amp;", "&amp; IF(SOURCE!$R$2-LEN(SOURCE!F2391) &gt;= 0, REPT(" ",SOURCE!$R$2-LEN(SOURCE!F2391)), "")&amp;
      TEXT(SOURCE!G2391,"??0")&amp;", "&amp; IF(SOURCE!$S$2-3 &gt;= 0, REPT(" ",SOURCE!$S$2-5), "")&amp;
      TEXT(SOURCE!H2391,"????0")&amp;", "&amp; IF(SOURCE!$T$2-3 &gt;= 0, REPT(" ",SOURCE!$T$2-3), "")&amp;
      SOURCE!I2391&amp;", "&amp; IF(SOURCE!$U$2-LEN(SOURCE!I2391) &gt;= 0, REPT(" ",SOURCE!$U$2-LEN(SOURCE!I2391)), "")&amp;
      SOURCE!J2391&amp;      IF(SOURCE!$V$2-LEN(SOURCE!J2391) &gt;= 0, REPT(" ",SOURCE!$V$2-LEN(SOURCE!J2391)), "")&amp;
  ", "&amp; SOURCE!K2391&amp;      IF(SOURCE!$X$2-LEN(SOURCE!K2391) &gt;= 0, REPT(" ",SOURCE!$X$2-LEN(SOURCE!K2391)), "")&amp;
      "},"&amp;IF(SOURCE!L2391&lt;&gt;"",""&amp;SOURCE!L2391,"")
 )
)
)</f>
        <v/>
      </c>
    </row>
    <row r="2402" spans="1:1" hidden="1">
      <c r="A2402" s="8" t="str">
        <f>IF(AND(OR(SOURCE!A2392="",ISBLANK(SOURCE!A2392)),SOURCE!B2392&gt;0),IF(ISBLANK(SOURCE!C2392),"",SOURCE!C2392),
IF(SOURCE!B2392&lt;0,VLOOKUP(SOURCE!B2392,lookups!A$1:B$25,2,0),
  IF(ISBLANK(SOURCE!B2392),
    "",
    "/* "&amp;TEXT(SOURCE!B2392,"???0")&amp;" *"&amp;
      SOURCE!C2392&amp;", "&amp; IF(SOURCE!$O$2-LEN(SOURCE!C2392) &gt;= 0, REPT(" ",SOURCE!$O$2-LEN(SOURCE!C2392)), "")&amp;
      SOURCE!D2392&amp;", "&amp; IF(SOURCE!$P$2-LEN(SOURCE!D2392) &gt;= 0, REPT(" ",SOURCE!$P$2-LEN(SOURCE!D2392)), "")&amp;
      SOURCE!E2392&amp;", "&amp; IF(SOURCE!$Q$2-LEN(SOURCE!E2392) &gt;=0, REPT(" ",SOURCE!$Q$2-LEN(SOURCE!E2392)), "")&amp;
      SOURCE!F2392&amp;", "&amp; IF(SOURCE!$R$2-LEN(SOURCE!F2392) &gt;= 0, REPT(" ",SOURCE!$R$2-LEN(SOURCE!F2392)), "")&amp;
      TEXT(SOURCE!G2392,"??0")&amp;", "&amp; IF(SOURCE!$S$2-3 &gt;= 0, REPT(" ",SOURCE!$S$2-5), "")&amp;
      TEXT(SOURCE!H2392,"????0")&amp;", "&amp; IF(SOURCE!$T$2-3 &gt;= 0, REPT(" ",SOURCE!$T$2-3), "")&amp;
      SOURCE!I2392&amp;", "&amp; IF(SOURCE!$U$2-LEN(SOURCE!I2392) &gt;= 0, REPT(" ",SOURCE!$U$2-LEN(SOURCE!I2392)), "")&amp;
      SOURCE!J2392&amp;      IF(SOURCE!$V$2-LEN(SOURCE!J2392) &gt;= 0, REPT(" ",SOURCE!$V$2-LEN(SOURCE!J2392)), "")&amp;
  ", "&amp; SOURCE!K2392&amp;      IF(SOURCE!$X$2-LEN(SOURCE!K2392) &gt;= 0, REPT(" ",SOURCE!$X$2-LEN(SOURCE!K2392)), "")&amp;
      "},"&amp;IF(SOURCE!L2392&lt;&gt;"",""&amp;SOURCE!L2392,"")
 )
)
)</f>
        <v/>
      </c>
    </row>
    <row r="2403" spans="1:1" hidden="1">
      <c r="A2403" s="8" t="str">
        <f>IF(AND(OR(SOURCE!A2393="",ISBLANK(SOURCE!A2393)),SOURCE!B2393&gt;0),IF(ISBLANK(SOURCE!C2393),"",SOURCE!C2393),
IF(SOURCE!B2393&lt;0,VLOOKUP(SOURCE!B2393,lookups!A$1:B$25,2,0),
  IF(ISBLANK(SOURCE!B2393),
    "",
    "/* "&amp;TEXT(SOURCE!B2393,"???0")&amp;" *"&amp;
      SOURCE!C2393&amp;", "&amp; IF(SOURCE!$O$2-LEN(SOURCE!C2393) &gt;= 0, REPT(" ",SOURCE!$O$2-LEN(SOURCE!C2393)), "")&amp;
      SOURCE!D2393&amp;", "&amp; IF(SOURCE!$P$2-LEN(SOURCE!D2393) &gt;= 0, REPT(" ",SOURCE!$P$2-LEN(SOURCE!D2393)), "")&amp;
      SOURCE!E2393&amp;", "&amp; IF(SOURCE!$Q$2-LEN(SOURCE!E2393) &gt;=0, REPT(" ",SOURCE!$Q$2-LEN(SOURCE!E2393)), "")&amp;
      SOURCE!F2393&amp;", "&amp; IF(SOURCE!$R$2-LEN(SOURCE!F2393) &gt;= 0, REPT(" ",SOURCE!$R$2-LEN(SOURCE!F2393)), "")&amp;
      TEXT(SOURCE!G2393,"??0")&amp;", "&amp; IF(SOURCE!$S$2-3 &gt;= 0, REPT(" ",SOURCE!$S$2-5), "")&amp;
      TEXT(SOURCE!H2393,"????0")&amp;", "&amp; IF(SOURCE!$T$2-3 &gt;= 0, REPT(" ",SOURCE!$T$2-3), "")&amp;
      SOURCE!I2393&amp;", "&amp; IF(SOURCE!$U$2-LEN(SOURCE!I2393) &gt;= 0, REPT(" ",SOURCE!$U$2-LEN(SOURCE!I2393)), "")&amp;
      SOURCE!J2393&amp;      IF(SOURCE!$V$2-LEN(SOURCE!J2393) &gt;= 0, REPT(" ",SOURCE!$V$2-LEN(SOURCE!J2393)), "")&amp;
  ", "&amp; SOURCE!K2393&amp;      IF(SOURCE!$X$2-LEN(SOURCE!K2393) &gt;= 0, REPT(" ",SOURCE!$X$2-LEN(SOURCE!K2393)), "")&amp;
      "},"&amp;IF(SOURCE!L2393&lt;&gt;"",""&amp;SOURCE!L2393,"")
 )
)
)</f>
        <v/>
      </c>
    </row>
    <row r="2404" spans="1:1" hidden="1">
      <c r="A2404" s="8" t="str">
        <f>IF(AND(OR(SOURCE!A2394="",ISBLANK(SOURCE!A2394)),SOURCE!B2394&gt;0),IF(ISBLANK(SOURCE!C2394),"",SOURCE!C2394),
IF(SOURCE!B2394&lt;0,VLOOKUP(SOURCE!B2394,lookups!A$1:B$25,2,0),
  IF(ISBLANK(SOURCE!B2394),
    "",
    "/* "&amp;TEXT(SOURCE!B2394,"???0")&amp;" *"&amp;
      SOURCE!C2394&amp;", "&amp; IF(SOURCE!$O$2-LEN(SOURCE!C2394) &gt;= 0, REPT(" ",SOURCE!$O$2-LEN(SOURCE!C2394)), "")&amp;
      SOURCE!D2394&amp;", "&amp; IF(SOURCE!$P$2-LEN(SOURCE!D2394) &gt;= 0, REPT(" ",SOURCE!$P$2-LEN(SOURCE!D2394)), "")&amp;
      SOURCE!E2394&amp;", "&amp; IF(SOURCE!$Q$2-LEN(SOURCE!E2394) &gt;=0, REPT(" ",SOURCE!$Q$2-LEN(SOURCE!E2394)), "")&amp;
      SOURCE!F2394&amp;", "&amp; IF(SOURCE!$R$2-LEN(SOURCE!F2394) &gt;= 0, REPT(" ",SOURCE!$R$2-LEN(SOURCE!F2394)), "")&amp;
      TEXT(SOURCE!G2394,"??0")&amp;", "&amp; IF(SOURCE!$S$2-3 &gt;= 0, REPT(" ",SOURCE!$S$2-5), "")&amp;
      TEXT(SOURCE!H2394,"????0")&amp;", "&amp; IF(SOURCE!$T$2-3 &gt;= 0, REPT(" ",SOURCE!$T$2-3), "")&amp;
      SOURCE!I2394&amp;", "&amp; IF(SOURCE!$U$2-LEN(SOURCE!I2394) &gt;= 0, REPT(" ",SOURCE!$U$2-LEN(SOURCE!I2394)), "")&amp;
      SOURCE!J2394&amp;      IF(SOURCE!$V$2-LEN(SOURCE!J2394) &gt;= 0, REPT(" ",SOURCE!$V$2-LEN(SOURCE!J2394)), "")&amp;
  ", "&amp; SOURCE!K2394&amp;      IF(SOURCE!$X$2-LEN(SOURCE!K2394) &gt;= 0, REPT(" ",SOURCE!$X$2-LEN(SOURCE!K2394)), "")&amp;
      "},"&amp;IF(SOURCE!L2394&lt;&gt;"",""&amp;SOURCE!L2394,"")
 )
)
)</f>
        <v/>
      </c>
    </row>
    <row r="2405" spans="1:1" hidden="1">
      <c r="A2405" s="8" t="str">
        <f>IF(AND(OR(SOURCE!A2395="",ISBLANK(SOURCE!A2395)),SOURCE!B2395&gt;0),IF(ISBLANK(SOURCE!C2395),"",SOURCE!C2395),
IF(SOURCE!B2395&lt;0,VLOOKUP(SOURCE!B2395,lookups!A$1:B$25,2,0),
  IF(ISBLANK(SOURCE!B2395),
    "",
    "/* "&amp;TEXT(SOURCE!B2395,"???0")&amp;" *"&amp;
      SOURCE!C2395&amp;", "&amp; IF(SOURCE!$O$2-LEN(SOURCE!C2395) &gt;= 0, REPT(" ",SOURCE!$O$2-LEN(SOURCE!C2395)), "")&amp;
      SOURCE!D2395&amp;", "&amp; IF(SOURCE!$P$2-LEN(SOURCE!D2395) &gt;= 0, REPT(" ",SOURCE!$P$2-LEN(SOURCE!D2395)), "")&amp;
      SOURCE!E2395&amp;", "&amp; IF(SOURCE!$Q$2-LEN(SOURCE!E2395) &gt;=0, REPT(" ",SOURCE!$Q$2-LEN(SOURCE!E2395)), "")&amp;
      SOURCE!F2395&amp;", "&amp; IF(SOURCE!$R$2-LEN(SOURCE!F2395) &gt;= 0, REPT(" ",SOURCE!$R$2-LEN(SOURCE!F2395)), "")&amp;
      TEXT(SOURCE!G2395,"??0")&amp;", "&amp; IF(SOURCE!$S$2-3 &gt;= 0, REPT(" ",SOURCE!$S$2-5), "")&amp;
      TEXT(SOURCE!H2395,"????0")&amp;", "&amp; IF(SOURCE!$T$2-3 &gt;= 0, REPT(" ",SOURCE!$T$2-3), "")&amp;
      SOURCE!I2395&amp;", "&amp; IF(SOURCE!$U$2-LEN(SOURCE!I2395) &gt;= 0, REPT(" ",SOURCE!$U$2-LEN(SOURCE!I2395)), "")&amp;
      SOURCE!J2395&amp;      IF(SOURCE!$V$2-LEN(SOURCE!J2395) &gt;= 0, REPT(" ",SOURCE!$V$2-LEN(SOURCE!J2395)), "")&amp;
  ", "&amp; SOURCE!K2395&amp;      IF(SOURCE!$X$2-LEN(SOURCE!K2395) &gt;= 0, REPT(" ",SOURCE!$X$2-LEN(SOURCE!K2395)), "")&amp;
      "},"&amp;IF(SOURCE!L2395&lt;&gt;"",""&amp;SOURCE!L2395,"")
 )
)
)</f>
        <v/>
      </c>
    </row>
    <row r="2406" spans="1:1" hidden="1">
      <c r="A2406" s="8" t="str">
        <f>IF(AND(OR(SOURCE!A2396="",ISBLANK(SOURCE!A2396)),SOURCE!B2396&gt;0),IF(ISBLANK(SOURCE!C2396),"",SOURCE!C2396),
IF(SOURCE!B2396&lt;0,VLOOKUP(SOURCE!B2396,lookups!A$1:B$25,2,0),
  IF(ISBLANK(SOURCE!B2396),
    "",
    "/* "&amp;TEXT(SOURCE!B2396,"???0")&amp;" *"&amp;
      SOURCE!C2396&amp;", "&amp; IF(SOURCE!$O$2-LEN(SOURCE!C2396) &gt;= 0, REPT(" ",SOURCE!$O$2-LEN(SOURCE!C2396)), "")&amp;
      SOURCE!D2396&amp;", "&amp; IF(SOURCE!$P$2-LEN(SOURCE!D2396) &gt;= 0, REPT(" ",SOURCE!$P$2-LEN(SOURCE!D2396)), "")&amp;
      SOURCE!E2396&amp;", "&amp; IF(SOURCE!$Q$2-LEN(SOURCE!E2396) &gt;=0, REPT(" ",SOURCE!$Q$2-LEN(SOURCE!E2396)), "")&amp;
      SOURCE!F2396&amp;", "&amp; IF(SOURCE!$R$2-LEN(SOURCE!F2396) &gt;= 0, REPT(" ",SOURCE!$R$2-LEN(SOURCE!F2396)), "")&amp;
      TEXT(SOURCE!G2396,"??0")&amp;", "&amp; IF(SOURCE!$S$2-3 &gt;= 0, REPT(" ",SOURCE!$S$2-5), "")&amp;
      TEXT(SOURCE!H2396,"????0")&amp;", "&amp; IF(SOURCE!$T$2-3 &gt;= 0, REPT(" ",SOURCE!$T$2-3), "")&amp;
      SOURCE!I2396&amp;", "&amp; IF(SOURCE!$U$2-LEN(SOURCE!I2396) &gt;= 0, REPT(" ",SOURCE!$U$2-LEN(SOURCE!I2396)), "")&amp;
      SOURCE!J2396&amp;      IF(SOURCE!$V$2-LEN(SOURCE!J2396) &gt;= 0, REPT(" ",SOURCE!$V$2-LEN(SOURCE!J2396)), "")&amp;
  ", "&amp; SOURCE!K2396&amp;      IF(SOURCE!$X$2-LEN(SOURCE!K2396) &gt;= 0, REPT(" ",SOURCE!$X$2-LEN(SOURCE!K2396)), "")&amp;
      "},"&amp;IF(SOURCE!L2396&lt;&gt;"",""&amp;SOURCE!L2396,"")
 )
)
)</f>
        <v/>
      </c>
    </row>
    <row r="2407" spans="1:1" hidden="1">
      <c r="A2407" s="8" t="str">
        <f>IF(AND(OR(SOURCE!A2397="",ISBLANK(SOURCE!A2397)),SOURCE!B2397&gt;0),IF(ISBLANK(SOURCE!C2397),"",SOURCE!C2397),
IF(SOURCE!B2397&lt;0,VLOOKUP(SOURCE!B2397,lookups!A$1:B$25,2,0),
  IF(ISBLANK(SOURCE!B2397),
    "",
    "/* "&amp;TEXT(SOURCE!B2397,"???0")&amp;" *"&amp;
      SOURCE!C2397&amp;", "&amp; IF(SOURCE!$O$2-LEN(SOURCE!C2397) &gt;= 0, REPT(" ",SOURCE!$O$2-LEN(SOURCE!C2397)), "")&amp;
      SOURCE!D2397&amp;", "&amp; IF(SOURCE!$P$2-LEN(SOURCE!D2397) &gt;= 0, REPT(" ",SOURCE!$P$2-LEN(SOURCE!D2397)), "")&amp;
      SOURCE!E2397&amp;", "&amp; IF(SOURCE!$Q$2-LEN(SOURCE!E2397) &gt;=0, REPT(" ",SOURCE!$Q$2-LEN(SOURCE!E2397)), "")&amp;
      SOURCE!F2397&amp;", "&amp; IF(SOURCE!$R$2-LEN(SOURCE!F2397) &gt;= 0, REPT(" ",SOURCE!$R$2-LEN(SOURCE!F2397)), "")&amp;
      TEXT(SOURCE!G2397,"??0")&amp;", "&amp; IF(SOURCE!$S$2-3 &gt;= 0, REPT(" ",SOURCE!$S$2-5), "")&amp;
      TEXT(SOURCE!H2397,"????0")&amp;", "&amp; IF(SOURCE!$T$2-3 &gt;= 0, REPT(" ",SOURCE!$T$2-3), "")&amp;
      SOURCE!I2397&amp;", "&amp; IF(SOURCE!$U$2-LEN(SOURCE!I2397) &gt;= 0, REPT(" ",SOURCE!$U$2-LEN(SOURCE!I2397)), "")&amp;
      SOURCE!J2397&amp;      IF(SOURCE!$V$2-LEN(SOURCE!J2397) &gt;= 0, REPT(" ",SOURCE!$V$2-LEN(SOURCE!J2397)), "")&amp;
  ", "&amp; SOURCE!K2397&amp;      IF(SOURCE!$X$2-LEN(SOURCE!K2397) &gt;= 0, REPT(" ",SOURCE!$X$2-LEN(SOURCE!K2397)), "")&amp;
      "},"&amp;IF(SOURCE!L2397&lt;&gt;"",""&amp;SOURCE!L2397,"")
 )
)
)</f>
        <v/>
      </c>
    </row>
    <row r="2408" spans="1:1" hidden="1">
      <c r="A2408" s="8" t="str">
        <f>IF(AND(OR(SOURCE!A2398="",ISBLANK(SOURCE!A2398)),SOURCE!B2398&gt;0),IF(ISBLANK(SOURCE!C2398),"",SOURCE!C2398),
IF(SOURCE!B2398&lt;0,VLOOKUP(SOURCE!B2398,lookups!A$1:B$25,2,0),
  IF(ISBLANK(SOURCE!B2398),
    "",
    "/* "&amp;TEXT(SOURCE!B2398,"???0")&amp;" *"&amp;
      SOURCE!C2398&amp;", "&amp; IF(SOURCE!$O$2-LEN(SOURCE!C2398) &gt;= 0, REPT(" ",SOURCE!$O$2-LEN(SOURCE!C2398)), "")&amp;
      SOURCE!D2398&amp;", "&amp; IF(SOURCE!$P$2-LEN(SOURCE!D2398) &gt;= 0, REPT(" ",SOURCE!$P$2-LEN(SOURCE!D2398)), "")&amp;
      SOURCE!E2398&amp;", "&amp; IF(SOURCE!$Q$2-LEN(SOURCE!E2398) &gt;=0, REPT(" ",SOURCE!$Q$2-LEN(SOURCE!E2398)), "")&amp;
      SOURCE!F2398&amp;", "&amp; IF(SOURCE!$R$2-LEN(SOURCE!F2398) &gt;= 0, REPT(" ",SOURCE!$R$2-LEN(SOURCE!F2398)), "")&amp;
      TEXT(SOURCE!G2398,"??0")&amp;", "&amp; IF(SOURCE!$S$2-3 &gt;= 0, REPT(" ",SOURCE!$S$2-5), "")&amp;
      TEXT(SOURCE!H2398,"????0")&amp;", "&amp; IF(SOURCE!$T$2-3 &gt;= 0, REPT(" ",SOURCE!$T$2-3), "")&amp;
      SOURCE!I2398&amp;", "&amp; IF(SOURCE!$U$2-LEN(SOURCE!I2398) &gt;= 0, REPT(" ",SOURCE!$U$2-LEN(SOURCE!I2398)), "")&amp;
      SOURCE!J2398&amp;      IF(SOURCE!$V$2-LEN(SOURCE!J2398) &gt;= 0, REPT(" ",SOURCE!$V$2-LEN(SOURCE!J2398)), "")&amp;
  ", "&amp; SOURCE!K2398&amp;      IF(SOURCE!$X$2-LEN(SOURCE!K2398) &gt;= 0, REPT(" ",SOURCE!$X$2-LEN(SOURCE!K2398)), "")&amp;
      "},"&amp;IF(SOURCE!L2398&lt;&gt;"",""&amp;SOURCE!L2398,"")
 )
)
)</f>
        <v/>
      </c>
    </row>
    <row r="2409" spans="1:1" hidden="1">
      <c r="A2409" s="8" t="str">
        <f>IF(AND(OR(SOURCE!A2399="",ISBLANK(SOURCE!A2399)),SOURCE!B2399&gt;0),IF(ISBLANK(SOURCE!C2399),"",SOURCE!C2399),
IF(SOURCE!B2399&lt;0,VLOOKUP(SOURCE!B2399,lookups!A$1:B$25,2,0),
  IF(ISBLANK(SOURCE!B2399),
    "",
    "/* "&amp;TEXT(SOURCE!B2399,"???0")&amp;" *"&amp;
      SOURCE!C2399&amp;", "&amp; IF(SOURCE!$O$2-LEN(SOURCE!C2399) &gt;= 0, REPT(" ",SOURCE!$O$2-LEN(SOURCE!C2399)), "")&amp;
      SOURCE!D2399&amp;", "&amp; IF(SOURCE!$P$2-LEN(SOURCE!D2399) &gt;= 0, REPT(" ",SOURCE!$P$2-LEN(SOURCE!D2399)), "")&amp;
      SOURCE!E2399&amp;", "&amp; IF(SOURCE!$Q$2-LEN(SOURCE!E2399) &gt;=0, REPT(" ",SOURCE!$Q$2-LEN(SOURCE!E2399)), "")&amp;
      SOURCE!F2399&amp;", "&amp; IF(SOURCE!$R$2-LEN(SOURCE!F2399) &gt;= 0, REPT(" ",SOURCE!$R$2-LEN(SOURCE!F2399)), "")&amp;
      TEXT(SOURCE!G2399,"??0")&amp;", "&amp; IF(SOURCE!$S$2-3 &gt;= 0, REPT(" ",SOURCE!$S$2-5), "")&amp;
      TEXT(SOURCE!H2399,"????0")&amp;", "&amp; IF(SOURCE!$T$2-3 &gt;= 0, REPT(" ",SOURCE!$T$2-3), "")&amp;
      SOURCE!I2399&amp;", "&amp; IF(SOURCE!$U$2-LEN(SOURCE!I2399) &gt;= 0, REPT(" ",SOURCE!$U$2-LEN(SOURCE!I2399)), "")&amp;
      SOURCE!J2399&amp;      IF(SOURCE!$V$2-LEN(SOURCE!J2399) &gt;= 0, REPT(" ",SOURCE!$V$2-LEN(SOURCE!J2399)), "")&amp;
  ", "&amp; SOURCE!K2399&amp;      IF(SOURCE!$X$2-LEN(SOURCE!K2399) &gt;= 0, REPT(" ",SOURCE!$X$2-LEN(SOURCE!K2399)), "")&amp;
      "},"&amp;IF(SOURCE!L2399&lt;&gt;"",""&amp;SOURCE!L2399,"")
 )
)
)</f>
        <v/>
      </c>
    </row>
    <row r="2410" spans="1:1" hidden="1">
      <c r="A2410" s="8" t="str">
        <f>IF(AND(OR(SOURCE!A2400="",ISBLANK(SOURCE!A2400)),SOURCE!B2400&gt;0),IF(ISBLANK(SOURCE!C2400),"",SOURCE!C2400),
IF(SOURCE!B2400&lt;0,VLOOKUP(SOURCE!B2400,lookups!A$1:B$25,2,0),
  IF(ISBLANK(SOURCE!B2400),
    "",
    "/* "&amp;TEXT(SOURCE!B2400,"???0")&amp;" *"&amp;
      SOURCE!C2400&amp;", "&amp; IF(SOURCE!$O$2-LEN(SOURCE!C2400) &gt;= 0, REPT(" ",SOURCE!$O$2-LEN(SOURCE!C2400)), "")&amp;
      SOURCE!D2400&amp;", "&amp; IF(SOURCE!$P$2-LEN(SOURCE!D2400) &gt;= 0, REPT(" ",SOURCE!$P$2-LEN(SOURCE!D2400)), "")&amp;
      SOURCE!E2400&amp;", "&amp; IF(SOURCE!$Q$2-LEN(SOURCE!E2400) &gt;=0, REPT(" ",SOURCE!$Q$2-LEN(SOURCE!E2400)), "")&amp;
      SOURCE!F2400&amp;", "&amp; IF(SOURCE!$R$2-LEN(SOURCE!F2400) &gt;= 0, REPT(" ",SOURCE!$R$2-LEN(SOURCE!F2400)), "")&amp;
      TEXT(SOURCE!G2400,"??0")&amp;", "&amp; IF(SOURCE!$S$2-3 &gt;= 0, REPT(" ",SOURCE!$S$2-5), "")&amp;
      TEXT(SOURCE!H2400,"????0")&amp;", "&amp; IF(SOURCE!$T$2-3 &gt;= 0, REPT(" ",SOURCE!$T$2-3), "")&amp;
      SOURCE!I2400&amp;", "&amp; IF(SOURCE!$U$2-LEN(SOURCE!I2400) &gt;= 0, REPT(" ",SOURCE!$U$2-LEN(SOURCE!I2400)), "")&amp;
      SOURCE!J2400&amp;      IF(SOURCE!$V$2-LEN(SOURCE!J2400) &gt;= 0, REPT(" ",SOURCE!$V$2-LEN(SOURCE!J2400)), "")&amp;
  ", "&amp; SOURCE!K2400&amp;      IF(SOURCE!$X$2-LEN(SOURCE!K2400) &gt;= 0, REPT(" ",SOURCE!$X$2-LEN(SOURCE!K2400)), "")&amp;
      "},"&amp;IF(SOURCE!L2400&lt;&gt;"",""&amp;SOURCE!L2400,"")
 )
)
)</f>
        <v/>
      </c>
    </row>
    <row r="2411" spans="1:1" hidden="1">
      <c r="A2411" s="8" t="str">
        <f>IF(AND(OR(SOURCE!A2401="",ISBLANK(SOURCE!A2401)),SOURCE!B2401&gt;0),IF(ISBLANK(SOURCE!C2401),"",SOURCE!C2401),
IF(SOURCE!B2401&lt;0,VLOOKUP(SOURCE!B2401,lookups!A$1:B$25,2,0),
  IF(ISBLANK(SOURCE!B2401),
    "",
    "/* "&amp;TEXT(SOURCE!B2401,"???0")&amp;" *"&amp;
      SOURCE!C2401&amp;", "&amp; IF(SOURCE!$O$2-LEN(SOURCE!C2401) &gt;= 0, REPT(" ",SOURCE!$O$2-LEN(SOURCE!C2401)), "")&amp;
      SOURCE!D2401&amp;", "&amp; IF(SOURCE!$P$2-LEN(SOURCE!D2401) &gt;= 0, REPT(" ",SOURCE!$P$2-LEN(SOURCE!D2401)), "")&amp;
      SOURCE!E2401&amp;", "&amp; IF(SOURCE!$Q$2-LEN(SOURCE!E2401) &gt;=0, REPT(" ",SOURCE!$Q$2-LEN(SOURCE!E2401)), "")&amp;
      SOURCE!F2401&amp;", "&amp; IF(SOURCE!$R$2-LEN(SOURCE!F2401) &gt;= 0, REPT(" ",SOURCE!$R$2-LEN(SOURCE!F2401)), "")&amp;
      TEXT(SOURCE!G2401,"??0")&amp;", "&amp; IF(SOURCE!$S$2-3 &gt;= 0, REPT(" ",SOURCE!$S$2-5), "")&amp;
      TEXT(SOURCE!H2401,"????0")&amp;", "&amp; IF(SOURCE!$T$2-3 &gt;= 0, REPT(" ",SOURCE!$T$2-3), "")&amp;
      SOURCE!I2401&amp;", "&amp; IF(SOURCE!$U$2-LEN(SOURCE!I2401) &gt;= 0, REPT(" ",SOURCE!$U$2-LEN(SOURCE!I2401)), "")&amp;
      SOURCE!J2401&amp;      IF(SOURCE!$V$2-LEN(SOURCE!J2401) &gt;= 0, REPT(" ",SOURCE!$V$2-LEN(SOURCE!J2401)), "")&amp;
  ", "&amp; SOURCE!K2401&amp;      IF(SOURCE!$X$2-LEN(SOURCE!K2401) &gt;= 0, REPT(" ",SOURCE!$X$2-LEN(SOURCE!K2401)), "")&amp;
      "},"&amp;IF(SOURCE!L2401&lt;&gt;"",""&amp;SOURCE!L2401,"")
 )
)
)</f>
        <v/>
      </c>
    </row>
    <row r="2412" spans="1:1" hidden="1">
      <c r="A2412" s="8" t="str">
        <f>IF(AND(OR(SOURCE!A2402="",ISBLANK(SOURCE!A2402)),SOURCE!B2402&gt;0),IF(ISBLANK(SOURCE!C2402),"",SOURCE!C2402),
IF(SOURCE!B2402&lt;0,VLOOKUP(SOURCE!B2402,lookups!A$1:B$25,2,0),
  IF(ISBLANK(SOURCE!B2402),
    "",
    "/* "&amp;TEXT(SOURCE!B2402,"???0")&amp;" *"&amp;
      SOURCE!C2402&amp;", "&amp; IF(SOURCE!$O$2-LEN(SOURCE!C2402) &gt;= 0, REPT(" ",SOURCE!$O$2-LEN(SOURCE!C2402)), "")&amp;
      SOURCE!D2402&amp;", "&amp; IF(SOURCE!$P$2-LEN(SOURCE!D2402) &gt;= 0, REPT(" ",SOURCE!$P$2-LEN(SOURCE!D2402)), "")&amp;
      SOURCE!E2402&amp;", "&amp; IF(SOURCE!$Q$2-LEN(SOURCE!E2402) &gt;=0, REPT(" ",SOURCE!$Q$2-LEN(SOURCE!E2402)), "")&amp;
      SOURCE!F2402&amp;", "&amp; IF(SOURCE!$R$2-LEN(SOURCE!F2402) &gt;= 0, REPT(" ",SOURCE!$R$2-LEN(SOURCE!F2402)), "")&amp;
      TEXT(SOURCE!G2402,"??0")&amp;", "&amp; IF(SOURCE!$S$2-3 &gt;= 0, REPT(" ",SOURCE!$S$2-5), "")&amp;
      TEXT(SOURCE!H2402,"????0")&amp;", "&amp; IF(SOURCE!$T$2-3 &gt;= 0, REPT(" ",SOURCE!$T$2-3), "")&amp;
      SOURCE!I2402&amp;", "&amp; IF(SOURCE!$U$2-LEN(SOURCE!I2402) &gt;= 0, REPT(" ",SOURCE!$U$2-LEN(SOURCE!I2402)), "")&amp;
      SOURCE!J2402&amp;      IF(SOURCE!$V$2-LEN(SOURCE!J2402) &gt;= 0, REPT(" ",SOURCE!$V$2-LEN(SOURCE!J2402)), "")&amp;
  ", "&amp; SOURCE!K2402&amp;      IF(SOURCE!$X$2-LEN(SOURCE!K2402) &gt;= 0, REPT(" ",SOURCE!$X$2-LEN(SOURCE!K2402)), "")&amp;
      "},"&amp;IF(SOURCE!L2402&lt;&gt;"",""&amp;SOURCE!L2402,"")
 )
)
)</f>
        <v/>
      </c>
    </row>
    <row r="2413" spans="1:1" hidden="1">
      <c r="A2413" s="8" t="str">
        <f>IF(AND(OR(SOURCE!A2403="",ISBLANK(SOURCE!A2403)),SOURCE!B2403&gt;0),IF(ISBLANK(SOURCE!C2403),"",SOURCE!C2403),
IF(SOURCE!B2403&lt;0,VLOOKUP(SOURCE!B2403,lookups!A$1:B$25,2,0),
  IF(ISBLANK(SOURCE!B2403),
    "",
    "/* "&amp;TEXT(SOURCE!B2403,"???0")&amp;" *"&amp;
      SOURCE!C2403&amp;", "&amp; IF(SOURCE!$O$2-LEN(SOURCE!C2403) &gt;= 0, REPT(" ",SOURCE!$O$2-LEN(SOURCE!C2403)), "")&amp;
      SOURCE!D2403&amp;", "&amp; IF(SOURCE!$P$2-LEN(SOURCE!D2403) &gt;= 0, REPT(" ",SOURCE!$P$2-LEN(SOURCE!D2403)), "")&amp;
      SOURCE!E2403&amp;", "&amp; IF(SOURCE!$Q$2-LEN(SOURCE!E2403) &gt;=0, REPT(" ",SOURCE!$Q$2-LEN(SOURCE!E2403)), "")&amp;
      SOURCE!F2403&amp;", "&amp; IF(SOURCE!$R$2-LEN(SOURCE!F2403) &gt;= 0, REPT(" ",SOURCE!$R$2-LEN(SOURCE!F2403)), "")&amp;
      TEXT(SOURCE!G2403,"??0")&amp;", "&amp; IF(SOURCE!$S$2-3 &gt;= 0, REPT(" ",SOURCE!$S$2-5), "")&amp;
      TEXT(SOURCE!H2403,"????0")&amp;", "&amp; IF(SOURCE!$T$2-3 &gt;= 0, REPT(" ",SOURCE!$T$2-3), "")&amp;
      SOURCE!I2403&amp;", "&amp; IF(SOURCE!$U$2-LEN(SOURCE!I2403) &gt;= 0, REPT(" ",SOURCE!$U$2-LEN(SOURCE!I2403)), "")&amp;
      SOURCE!J2403&amp;      IF(SOURCE!$V$2-LEN(SOURCE!J2403) &gt;= 0, REPT(" ",SOURCE!$V$2-LEN(SOURCE!J2403)), "")&amp;
  ", "&amp; SOURCE!K2403&amp;      IF(SOURCE!$X$2-LEN(SOURCE!K2403) &gt;= 0, REPT(" ",SOURCE!$X$2-LEN(SOURCE!K2403)), "")&amp;
      "},"&amp;IF(SOURCE!L2403&lt;&gt;"",""&amp;SOURCE!L2403,"")
 )
)
)</f>
        <v/>
      </c>
    </row>
    <row r="2414" spans="1:1" hidden="1">
      <c r="A2414" s="8" t="str">
        <f>IF(AND(OR(SOURCE!A2404="",ISBLANK(SOURCE!A2404)),SOURCE!B2404&gt;0),IF(ISBLANK(SOURCE!C2404),"",SOURCE!C2404),
IF(SOURCE!B2404&lt;0,VLOOKUP(SOURCE!B2404,lookups!A$1:B$25,2,0),
  IF(ISBLANK(SOURCE!B2404),
    "",
    "/* "&amp;TEXT(SOURCE!B2404,"???0")&amp;" *"&amp;
      SOURCE!C2404&amp;", "&amp; IF(SOURCE!$O$2-LEN(SOURCE!C2404) &gt;= 0, REPT(" ",SOURCE!$O$2-LEN(SOURCE!C2404)), "")&amp;
      SOURCE!D2404&amp;", "&amp; IF(SOURCE!$P$2-LEN(SOURCE!D2404) &gt;= 0, REPT(" ",SOURCE!$P$2-LEN(SOURCE!D2404)), "")&amp;
      SOURCE!E2404&amp;", "&amp; IF(SOURCE!$Q$2-LEN(SOURCE!E2404) &gt;=0, REPT(" ",SOURCE!$Q$2-LEN(SOURCE!E2404)), "")&amp;
      SOURCE!F2404&amp;", "&amp; IF(SOURCE!$R$2-LEN(SOURCE!F2404) &gt;= 0, REPT(" ",SOURCE!$R$2-LEN(SOURCE!F2404)), "")&amp;
      TEXT(SOURCE!G2404,"??0")&amp;", "&amp; IF(SOURCE!$S$2-3 &gt;= 0, REPT(" ",SOURCE!$S$2-5), "")&amp;
      TEXT(SOURCE!H2404,"????0")&amp;", "&amp; IF(SOURCE!$T$2-3 &gt;= 0, REPT(" ",SOURCE!$T$2-3), "")&amp;
      SOURCE!I2404&amp;", "&amp; IF(SOURCE!$U$2-LEN(SOURCE!I2404) &gt;= 0, REPT(" ",SOURCE!$U$2-LEN(SOURCE!I2404)), "")&amp;
      SOURCE!J2404&amp;      IF(SOURCE!$V$2-LEN(SOURCE!J2404) &gt;= 0, REPT(" ",SOURCE!$V$2-LEN(SOURCE!J2404)), "")&amp;
  ", "&amp; SOURCE!K2404&amp;      IF(SOURCE!$X$2-LEN(SOURCE!K2404) &gt;= 0, REPT(" ",SOURCE!$X$2-LEN(SOURCE!K2404)), "")&amp;
      "},"&amp;IF(SOURCE!L2404&lt;&gt;"",""&amp;SOURCE!L2404,"")
 )
)
)</f>
        <v/>
      </c>
    </row>
    <row r="2415" spans="1:1" hidden="1">
      <c r="A2415" s="8" t="str">
        <f>IF(AND(OR(SOURCE!A2405="",ISBLANK(SOURCE!A2405)),SOURCE!B2405&gt;0),IF(ISBLANK(SOURCE!C2405),"",SOURCE!C2405),
IF(SOURCE!B2405&lt;0,VLOOKUP(SOURCE!B2405,lookups!A$1:B$25,2,0),
  IF(ISBLANK(SOURCE!B2405),
    "",
    "/* "&amp;TEXT(SOURCE!B2405,"???0")&amp;" *"&amp;
      SOURCE!C2405&amp;", "&amp; IF(SOURCE!$O$2-LEN(SOURCE!C2405) &gt;= 0, REPT(" ",SOURCE!$O$2-LEN(SOURCE!C2405)), "")&amp;
      SOURCE!D2405&amp;", "&amp; IF(SOURCE!$P$2-LEN(SOURCE!D2405) &gt;= 0, REPT(" ",SOURCE!$P$2-LEN(SOURCE!D2405)), "")&amp;
      SOURCE!E2405&amp;", "&amp; IF(SOURCE!$Q$2-LEN(SOURCE!E2405) &gt;=0, REPT(" ",SOURCE!$Q$2-LEN(SOURCE!E2405)), "")&amp;
      SOURCE!F2405&amp;", "&amp; IF(SOURCE!$R$2-LEN(SOURCE!F2405) &gt;= 0, REPT(" ",SOURCE!$R$2-LEN(SOURCE!F2405)), "")&amp;
      TEXT(SOURCE!G2405,"??0")&amp;", "&amp; IF(SOURCE!$S$2-3 &gt;= 0, REPT(" ",SOURCE!$S$2-5), "")&amp;
      TEXT(SOURCE!H2405,"????0")&amp;", "&amp; IF(SOURCE!$T$2-3 &gt;= 0, REPT(" ",SOURCE!$T$2-3), "")&amp;
      SOURCE!I2405&amp;", "&amp; IF(SOURCE!$U$2-LEN(SOURCE!I2405) &gt;= 0, REPT(" ",SOURCE!$U$2-LEN(SOURCE!I2405)), "")&amp;
      SOURCE!J2405&amp;      IF(SOURCE!$V$2-LEN(SOURCE!J2405) &gt;= 0, REPT(" ",SOURCE!$V$2-LEN(SOURCE!J2405)), "")&amp;
  ", "&amp; SOURCE!K2405&amp;      IF(SOURCE!$X$2-LEN(SOURCE!K2405) &gt;= 0, REPT(" ",SOURCE!$X$2-LEN(SOURCE!K2405)), "")&amp;
      "},"&amp;IF(SOURCE!L2405&lt;&gt;"",""&amp;SOURCE!L2405,"")
 )
)
)</f>
        <v/>
      </c>
    </row>
    <row r="2416" spans="1:1" hidden="1">
      <c r="A2416" s="8" t="str">
        <f>IF(AND(OR(SOURCE!A2406="",ISBLANK(SOURCE!A2406)),SOURCE!B2406&gt;0),IF(ISBLANK(SOURCE!C2406),"",SOURCE!C2406),
IF(SOURCE!B2406&lt;0,VLOOKUP(SOURCE!B2406,lookups!A$1:B$25,2,0),
  IF(ISBLANK(SOURCE!B2406),
    "",
    "/* "&amp;TEXT(SOURCE!B2406,"???0")&amp;" *"&amp;
      SOURCE!C2406&amp;", "&amp; IF(SOURCE!$O$2-LEN(SOURCE!C2406) &gt;= 0, REPT(" ",SOURCE!$O$2-LEN(SOURCE!C2406)), "")&amp;
      SOURCE!D2406&amp;", "&amp; IF(SOURCE!$P$2-LEN(SOURCE!D2406) &gt;= 0, REPT(" ",SOURCE!$P$2-LEN(SOURCE!D2406)), "")&amp;
      SOURCE!E2406&amp;", "&amp; IF(SOURCE!$Q$2-LEN(SOURCE!E2406) &gt;=0, REPT(" ",SOURCE!$Q$2-LEN(SOURCE!E2406)), "")&amp;
      SOURCE!F2406&amp;", "&amp; IF(SOURCE!$R$2-LEN(SOURCE!F2406) &gt;= 0, REPT(" ",SOURCE!$R$2-LEN(SOURCE!F2406)), "")&amp;
      TEXT(SOURCE!G2406,"??0")&amp;", "&amp; IF(SOURCE!$S$2-3 &gt;= 0, REPT(" ",SOURCE!$S$2-5), "")&amp;
      TEXT(SOURCE!H2406,"????0")&amp;", "&amp; IF(SOURCE!$T$2-3 &gt;= 0, REPT(" ",SOURCE!$T$2-3), "")&amp;
      SOURCE!I2406&amp;", "&amp; IF(SOURCE!$U$2-LEN(SOURCE!I2406) &gt;= 0, REPT(" ",SOURCE!$U$2-LEN(SOURCE!I2406)), "")&amp;
      SOURCE!J2406&amp;      IF(SOURCE!$V$2-LEN(SOURCE!J2406) &gt;= 0, REPT(" ",SOURCE!$V$2-LEN(SOURCE!J2406)), "")&amp;
  ", "&amp; SOURCE!K2406&amp;      IF(SOURCE!$X$2-LEN(SOURCE!K2406) &gt;= 0, REPT(" ",SOURCE!$X$2-LEN(SOURCE!K2406)), "")&amp;
      "},"&amp;IF(SOURCE!L2406&lt;&gt;"",""&amp;SOURCE!L2406,"")
 )
)
)</f>
        <v/>
      </c>
    </row>
    <row r="2417" spans="1:1" hidden="1">
      <c r="A2417" s="8" t="str">
        <f>IF(AND(OR(SOURCE!A2407="",ISBLANK(SOURCE!A2407)),SOURCE!B2407&gt;0),IF(ISBLANK(SOURCE!C2407),"",SOURCE!C2407),
IF(SOURCE!B2407&lt;0,VLOOKUP(SOURCE!B2407,lookups!A$1:B$25,2,0),
  IF(ISBLANK(SOURCE!B2407),
    "",
    "/* "&amp;TEXT(SOURCE!B2407,"???0")&amp;" *"&amp;
      SOURCE!C2407&amp;", "&amp; IF(SOURCE!$O$2-LEN(SOURCE!C2407) &gt;= 0, REPT(" ",SOURCE!$O$2-LEN(SOURCE!C2407)), "")&amp;
      SOURCE!D2407&amp;", "&amp; IF(SOURCE!$P$2-LEN(SOURCE!D2407) &gt;= 0, REPT(" ",SOURCE!$P$2-LEN(SOURCE!D2407)), "")&amp;
      SOURCE!E2407&amp;", "&amp; IF(SOURCE!$Q$2-LEN(SOURCE!E2407) &gt;=0, REPT(" ",SOURCE!$Q$2-LEN(SOURCE!E2407)), "")&amp;
      SOURCE!F2407&amp;", "&amp; IF(SOURCE!$R$2-LEN(SOURCE!F2407) &gt;= 0, REPT(" ",SOURCE!$R$2-LEN(SOURCE!F2407)), "")&amp;
      TEXT(SOURCE!G2407,"??0")&amp;", "&amp; IF(SOURCE!$S$2-3 &gt;= 0, REPT(" ",SOURCE!$S$2-5), "")&amp;
      TEXT(SOURCE!H2407,"????0")&amp;", "&amp; IF(SOURCE!$T$2-3 &gt;= 0, REPT(" ",SOURCE!$T$2-3), "")&amp;
      SOURCE!I2407&amp;", "&amp; IF(SOURCE!$U$2-LEN(SOURCE!I2407) &gt;= 0, REPT(" ",SOURCE!$U$2-LEN(SOURCE!I2407)), "")&amp;
      SOURCE!J2407&amp;      IF(SOURCE!$V$2-LEN(SOURCE!J2407) &gt;= 0, REPT(" ",SOURCE!$V$2-LEN(SOURCE!J2407)), "")&amp;
  ", "&amp; SOURCE!K2407&amp;      IF(SOURCE!$X$2-LEN(SOURCE!K2407) &gt;= 0, REPT(" ",SOURCE!$X$2-LEN(SOURCE!K2407)), "")&amp;
      "},"&amp;IF(SOURCE!L2407&lt;&gt;"",""&amp;SOURCE!L2407,"")
 )
)
)</f>
        <v/>
      </c>
    </row>
    <row r="2418" spans="1:1" hidden="1">
      <c r="A2418" s="8" t="str">
        <f>IF(AND(OR(SOURCE!A2408="",ISBLANK(SOURCE!A2408)),SOURCE!B2408&gt;0),IF(ISBLANK(SOURCE!C2408),"",SOURCE!C2408),
IF(SOURCE!B2408&lt;0,VLOOKUP(SOURCE!B2408,lookups!A$1:B$25,2,0),
  IF(ISBLANK(SOURCE!B2408),
    "",
    "/* "&amp;TEXT(SOURCE!B2408,"???0")&amp;" *"&amp;
      SOURCE!C2408&amp;", "&amp; IF(SOURCE!$O$2-LEN(SOURCE!C2408) &gt;= 0, REPT(" ",SOURCE!$O$2-LEN(SOURCE!C2408)), "")&amp;
      SOURCE!D2408&amp;", "&amp; IF(SOURCE!$P$2-LEN(SOURCE!D2408) &gt;= 0, REPT(" ",SOURCE!$P$2-LEN(SOURCE!D2408)), "")&amp;
      SOURCE!E2408&amp;", "&amp; IF(SOURCE!$Q$2-LEN(SOURCE!E2408) &gt;=0, REPT(" ",SOURCE!$Q$2-LEN(SOURCE!E2408)), "")&amp;
      SOURCE!F2408&amp;", "&amp; IF(SOURCE!$R$2-LEN(SOURCE!F2408) &gt;= 0, REPT(" ",SOURCE!$R$2-LEN(SOURCE!F2408)), "")&amp;
      TEXT(SOURCE!G2408,"??0")&amp;", "&amp; IF(SOURCE!$S$2-3 &gt;= 0, REPT(" ",SOURCE!$S$2-5), "")&amp;
      TEXT(SOURCE!H2408,"????0")&amp;", "&amp; IF(SOURCE!$T$2-3 &gt;= 0, REPT(" ",SOURCE!$T$2-3), "")&amp;
      SOURCE!I2408&amp;", "&amp; IF(SOURCE!$U$2-LEN(SOURCE!I2408) &gt;= 0, REPT(" ",SOURCE!$U$2-LEN(SOURCE!I2408)), "")&amp;
      SOURCE!J2408&amp;      IF(SOURCE!$V$2-LEN(SOURCE!J2408) &gt;= 0, REPT(" ",SOURCE!$V$2-LEN(SOURCE!J2408)), "")&amp;
  ", "&amp; SOURCE!K2408&amp;      IF(SOURCE!$X$2-LEN(SOURCE!K2408) &gt;= 0, REPT(" ",SOURCE!$X$2-LEN(SOURCE!K2408)), "")&amp;
      "},"&amp;IF(SOURCE!L2408&lt;&gt;"",""&amp;SOURCE!L2408,"")
 )
)
)</f>
        <v/>
      </c>
    </row>
    <row r="2419" spans="1:1" hidden="1">
      <c r="A2419" s="8" t="str">
        <f>IF(AND(OR(SOURCE!A2409="",ISBLANK(SOURCE!A2409)),SOURCE!B2409&gt;0),IF(ISBLANK(SOURCE!C2409),"",SOURCE!C2409),
IF(SOURCE!B2409&lt;0,VLOOKUP(SOURCE!B2409,lookups!A$1:B$25,2,0),
  IF(ISBLANK(SOURCE!B2409),
    "",
    "/* "&amp;TEXT(SOURCE!B2409,"???0")&amp;" *"&amp;
      SOURCE!C2409&amp;", "&amp; IF(SOURCE!$O$2-LEN(SOURCE!C2409) &gt;= 0, REPT(" ",SOURCE!$O$2-LEN(SOURCE!C2409)), "")&amp;
      SOURCE!D2409&amp;", "&amp; IF(SOURCE!$P$2-LEN(SOURCE!D2409) &gt;= 0, REPT(" ",SOURCE!$P$2-LEN(SOURCE!D2409)), "")&amp;
      SOURCE!E2409&amp;", "&amp; IF(SOURCE!$Q$2-LEN(SOURCE!E2409) &gt;=0, REPT(" ",SOURCE!$Q$2-LEN(SOURCE!E2409)), "")&amp;
      SOURCE!F2409&amp;", "&amp; IF(SOURCE!$R$2-LEN(SOURCE!F2409) &gt;= 0, REPT(" ",SOURCE!$R$2-LEN(SOURCE!F2409)), "")&amp;
      TEXT(SOURCE!G2409,"??0")&amp;", "&amp; IF(SOURCE!$S$2-3 &gt;= 0, REPT(" ",SOURCE!$S$2-5), "")&amp;
      TEXT(SOURCE!H2409,"????0")&amp;", "&amp; IF(SOURCE!$T$2-3 &gt;= 0, REPT(" ",SOURCE!$T$2-3), "")&amp;
      SOURCE!I2409&amp;", "&amp; IF(SOURCE!$U$2-LEN(SOURCE!I2409) &gt;= 0, REPT(" ",SOURCE!$U$2-LEN(SOURCE!I2409)), "")&amp;
      SOURCE!J2409&amp;      IF(SOURCE!$V$2-LEN(SOURCE!J2409) &gt;= 0, REPT(" ",SOURCE!$V$2-LEN(SOURCE!J2409)), "")&amp;
  ", "&amp; SOURCE!K2409&amp;      IF(SOURCE!$X$2-LEN(SOURCE!K2409) &gt;= 0, REPT(" ",SOURCE!$X$2-LEN(SOURCE!K2409)), "")&amp;
      "},"&amp;IF(SOURCE!L2409&lt;&gt;"",""&amp;SOURCE!L2409,"")
 )
)
)</f>
        <v/>
      </c>
    </row>
    <row r="2420" spans="1:1" hidden="1">
      <c r="A2420" s="8" t="str">
        <f>IF(AND(OR(SOURCE!A2410="",ISBLANK(SOURCE!A2410)),SOURCE!B2410&gt;0),IF(ISBLANK(SOURCE!C2410),"",SOURCE!C2410),
IF(SOURCE!B2410&lt;0,VLOOKUP(SOURCE!B2410,lookups!A$1:B$25,2,0),
  IF(ISBLANK(SOURCE!B2410),
    "",
    "/* "&amp;TEXT(SOURCE!B2410,"???0")&amp;" *"&amp;
      SOURCE!C2410&amp;", "&amp; IF(SOURCE!$O$2-LEN(SOURCE!C2410) &gt;= 0, REPT(" ",SOURCE!$O$2-LEN(SOURCE!C2410)), "")&amp;
      SOURCE!D2410&amp;", "&amp; IF(SOURCE!$P$2-LEN(SOURCE!D2410) &gt;= 0, REPT(" ",SOURCE!$P$2-LEN(SOURCE!D2410)), "")&amp;
      SOURCE!E2410&amp;", "&amp; IF(SOURCE!$Q$2-LEN(SOURCE!E2410) &gt;=0, REPT(" ",SOURCE!$Q$2-LEN(SOURCE!E2410)), "")&amp;
      SOURCE!F2410&amp;", "&amp; IF(SOURCE!$R$2-LEN(SOURCE!F2410) &gt;= 0, REPT(" ",SOURCE!$R$2-LEN(SOURCE!F2410)), "")&amp;
      TEXT(SOURCE!G2410,"??0")&amp;", "&amp; IF(SOURCE!$S$2-3 &gt;= 0, REPT(" ",SOURCE!$S$2-5), "")&amp;
      TEXT(SOURCE!H2410,"????0")&amp;", "&amp; IF(SOURCE!$T$2-3 &gt;= 0, REPT(" ",SOURCE!$T$2-3), "")&amp;
      SOURCE!I2410&amp;", "&amp; IF(SOURCE!$U$2-LEN(SOURCE!I2410) &gt;= 0, REPT(" ",SOURCE!$U$2-LEN(SOURCE!I2410)), "")&amp;
      SOURCE!J2410&amp;      IF(SOURCE!$V$2-LEN(SOURCE!J2410) &gt;= 0, REPT(" ",SOURCE!$V$2-LEN(SOURCE!J2410)), "")&amp;
  ", "&amp; SOURCE!K2410&amp;      IF(SOURCE!$X$2-LEN(SOURCE!K2410) &gt;= 0, REPT(" ",SOURCE!$X$2-LEN(SOURCE!K2410)), "")&amp;
      "},"&amp;IF(SOURCE!L2410&lt;&gt;"",""&amp;SOURCE!L2410,"")
 )
)
)</f>
        <v/>
      </c>
    </row>
    <row r="2421" spans="1:1" hidden="1">
      <c r="A2421" s="8" t="str">
        <f>IF(AND(OR(SOURCE!A2411="",ISBLANK(SOURCE!A2411)),SOURCE!B2411&gt;0),IF(ISBLANK(SOURCE!C2411),"",SOURCE!C2411),
IF(SOURCE!B2411&lt;0,VLOOKUP(SOURCE!B2411,lookups!A$1:B$25,2,0),
  IF(ISBLANK(SOURCE!B2411),
    "",
    "/* "&amp;TEXT(SOURCE!B2411,"???0")&amp;" *"&amp;
      SOURCE!C2411&amp;", "&amp; IF(SOURCE!$O$2-LEN(SOURCE!C2411) &gt;= 0, REPT(" ",SOURCE!$O$2-LEN(SOURCE!C2411)), "")&amp;
      SOURCE!D2411&amp;", "&amp; IF(SOURCE!$P$2-LEN(SOURCE!D2411) &gt;= 0, REPT(" ",SOURCE!$P$2-LEN(SOURCE!D2411)), "")&amp;
      SOURCE!E2411&amp;", "&amp; IF(SOURCE!$Q$2-LEN(SOURCE!E2411) &gt;=0, REPT(" ",SOURCE!$Q$2-LEN(SOURCE!E2411)), "")&amp;
      SOURCE!F2411&amp;", "&amp; IF(SOURCE!$R$2-LEN(SOURCE!F2411) &gt;= 0, REPT(" ",SOURCE!$R$2-LEN(SOURCE!F2411)), "")&amp;
      TEXT(SOURCE!G2411,"??0")&amp;", "&amp; IF(SOURCE!$S$2-3 &gt;= 0, REPT(" ",SOURCE!$S$2-5), "")&amp;
      TEXT(SOURCE!H2411,"????0")&amp;", "&amp; IF(SOURCE!$T$2-3 &gt;= 0, REPT(" ",SOURCE!$T$2-3), "")&amp;
      SOURCE!I2411&amp;", "&amp; IF(SOURCE!$U$2-LEN(SOURCE!I2411) &gt;= 0, REPT(" ",SOURCE!$U$2-LEN(SOURCE!I2411)), "")&amp;
      SOURCE!J2411&amp;      IF(SOURCE!$V$2-LEN(SOURCE!J2411) &gt;= 0, REPT(" ",SOURCE!$V$2-LEN(SOURCE!J2411)), "")&amp;
  ", "&amp; SOURCE!K2411&amp;      IF(SOURCE!$X$2-LEN(SOURCE!K2411) &gt;= 0, REPT(" ",SOURCE!$X$2-LEN(SOURCE!K2411)), "")&amp;
      "},"&amp;IF(SOURCE!L2411&lt;&gt;"",""&amp;SOURCE!L2411,"")
 )
)
)</f>
        <v/>
      </c>
    </row>
    <row r="2422" spans="1:1" hidden="1">
      <c r="A2422" s="8" t="str">
        <f>IF(AND(OR(SOURCE!A2412="",ISBLANK(SOURCE!A2412)),SOURCE!B2412&gt;0),IF(ISBLANK(SOURCE!C2412),"",SOURCE!C2412),
IF(SOURCE!B2412&lt;0,VLOOKUP(SOURCE!B2412,lookups!A$1:B$25,2,0),
  IF(ISBLANK(SOURCE!B2412),
    "",
    "/* "&amp;TEXT(SOURCE!B2412,"???0")&amp;" *"&amp;
      SOURCE!C2412&amp;", "&amp; IF(SOURCE!$O$2-LEN(SOURCE!C2412) &gt;= 0, REPT(" ",SOURCE!$O$2-LEN(SOURCE!C2412)), "")&amp;
      SOURCE!D2412&amp;", "&amp; IF(SOURCE!$P$2-LEN(SOURCE!D2412) &gt;= 0, REPT(" ",SOURCE!$P$2-LEN(SOURCE!D2412)), "")&amp;
      SOURCE!E2412&amp;", "&amp; IF(SOURCE!$Q$2-LEN(SOURCE!E2412) &gt;=0, REPT(" ",SOURCE!$Q$2-LEN(SOURCE!E2412)), "")&amp;
      SOURCE!F2412&amp;", "&amp; IF(SOURCE!$R$2-LEN(SOURCE!F2412) &gt;= 0, REPT(" ",SOURCE!$R$2-LEN(SOURCE!F2412)), "")&amp;
      TEXT(SOURCE!G2412,"??0")&amp;", "&amp; IF(SOURCE!$S$2-3 &gt;= 0, REPT(" ",SOURCE!$S$2-5), "")&amp;
      TEXT(SOURCE!H2412,"????0")&amp;", "&amp; IF(SOURCE!$T$2-3 &gt;= 0, REPT(" ",SOURCE!$T$2-3), "")&amp;
      SOURCE!I2412&amp;", "&amp; IF(SOURCE!$U$2-LEN(SOURCE!I2412) &gt;= 0, REPT(" ",SOURCE!$U$2-LEN(SOURCE!I2412)), "")&amp;
      SOURCE!J2412&amp;      IF(SOURCE!$V$2-LEN(SOURCE!J2412) &gt;= 0, REPT(" ",SOURCE!$V$2-LEN(SOURCE!J2412)), "")&amp;
  ", "&amp; SOURCE!K2412&amp;      IF(SOURCE!$X$2-LEN(SOURCE!K2412) &gt;= 0, REPT(" ",SOURCE!$X$2-LEN(SOURCE!K2412)), "")&amp;
      "},"&amp;IF(SOURCE!L2412&lt;&gt;"",""&amp;SOURCE!L2412,"")
 )
)
)</f>
        <v/>
      </c>
    </row>
    <row r="2423" spans="1:1" hidden="1">
      <c r="A2423" s="8" t="str">
        <f>IF(AND(OR(SOURCE!A2413="",ISBLANK(SOURCE!A2413)),SOURCE!B2413&gt;0),IF(ISBLANK(SOURCE!C2413),"",SOURCE!C2413),
IF(SOURCE!B2413&lt;0,VLOOKUP(SOURCE!B2413,lookups!A$1:B$25,2,0),
  IF(ISBLANK(SOURCE!B2413),
    "",
    "/* "&amp;TEXT(SOURCE!B2413,"???0")&amp;" *"&amp;
      SOURCE!C2413&amp;", "&amp; IF(SOURCE!$O$2-LEN(SOURCE!C2413) &gt;= 0, REPT(" ",SOURCE!$O$2-LEN(SOURCE!C2413)), "")&amp;
      SOURCE!D2413&amp;", "&amp; IF(SOURCE!$P$2-LEN(SOURCE!D2413) &gt;= 0, REPT(" ",SOURCE!$P$2-LEN(SOURCE!D2413)), "")&amp;
      SOURCE!E2413&amp;", "&amp; IF(SOURCE!$Q$2-LEN(SOURCE!E2413) &gt;=0, REPT(" ",SOURCE!$Q$2-LEN(SOURCE!E2413)), "")&amp;
      SOURCE!F2413&amp;", "&amp; IF(SOURCE!$R$2-LEN(SOURCE!F2413) &gt;= 0, REPT(" ",SOURCE!$R$2-LEN(SOURCE!F2413)), "")&amp;
      TEXT(SOURCE!G2413,"??0")&amp;", "&amp; IF(SOURCE!$S$2-3 &gt;= 0, REPT(" ",SOURCE!$S$2-5), "")&amp;
      TEXT(SOURCE!H2413,"????0")&amp;", "&amp; IF(SOURCE!$T$2-3 &gt;= 0, REPT(" ",SOURCE!$T$2-3), "")&amp;
      SOURCE!I2413&amp;", "&amp; IF(SOURCE!$U$2-LEN(SOURCE!I2413) &gt;= 0, REPT(" ",SOURCE!$U$2-LEN(SOURCE!I2413)), "")&amp;
      SOURCE!J2413&amp;      IF(SOURCE!$V$2-LEN(SOURCE!J2413) &gt;= 0, REPT(" ",SOURCE!$V$2-LEN(SOURCE!J2413)), "")&amp;
  ", "&amp; SOURCE!K2413&amp;      IF(SOURCE!$X$2-LEN(SOURCE!K2413) &gt;= 0, REPT(" ",SOURCE!$X$2-LEN(SOURCE!K2413)), "")&amp;
      "},"&amp;IF(SOURCE!L2413&lt;&gt;"",""&amp;SOURCE!L2413,"")
 )
)
)</f>
        <v/>
      </c>
    </row>
    <row r="2424" spans="1:1" hidden="1">
      <c r="A2424" s="8" t="str">
        <f>IF(AND(OR(SOURCE!A2414="",ISBLANK(SOURCE!A2414)),SOURCE!B2414&gt;0),IF(ISBLANK(SOURCE!C2414),"",SOURCE!C2414),
IF(SOURCE!B2414&lt;0,VLOOKUP(SOURCE!B2414,lookups!A$1:B$25,2,0),
  IF(ISBLANK(SOURCE!B2414),
    "",
    "/* "&amp;TEXT(SOURCE!B2414,"???0")&amp;" *"&amp;
      SOURCE!C2414&amp;", "&amp; IF(SOURCE!$O$2-LEN(SOURCE!C2414) &gt;= 0, REPT(" ",SOURCE!$O$2-LEN(SOURCE!C2414)), "")&amp;
      SOURCE!D2414&amp;", "&amp; IF(SOURCE!$P$2-LEN(SOURCE!D2414) &gt;= 0, REPT(" ",SOURCE!$P$2-LEN(SOURCE!D2414)), "")&amp;
      SOURCE!E2414&amp;", "&amp; IF(SOURCE!$Q$2-LEN(SOURCE!E2414) &gt;=0, REPT(" ",SOURCE!$Q$2-LEN(SOURCE!E2414)), "")&amp;
      SOURCE!F2414&amp;", "&amp; IF(SOURCE!$R$2-LEN(SOURCE!F2414) &gt;= 0, REPT(" ",SOURCE!$R$2-LEN(SOURCE!F2414)), "")&amp;
      TEXT(SOURCE!G2414,"??0")&amp;", "&amp; IF(SOURCE!$S$2-3 &gt;= 0, REPT(" ",SOURCE!$S$2-5), "")&amp;
      TEXT(SOURCE!H2414,"????0")&amp;", "&amp; IF(SOURCE!$T$2-3 &gt;= 0, REPT(" ",SOURCE!$T$2-3), "")&amp;
      SOURCE!I2414&amp;", "&amp; IF(SOURCE!$U$2-LEN(SOURCE!I2414) &gt;= 0, REPT(" ",SOURCE!$U$2-LEN(SOURCE!I2414)), "")&amp;
      SOURCE!J2414&amp;      IF(SOURCE!$V$2-LEN(SOURCE!J2414) &gt;= 0, REPT(" ",SOURCE!$V$2-LEN(SOURCE!J2414)), "")&amp;
  ", "&amp; SOURCE!K2414&amp;      IF(SOURCE!$X$2-LEN(SOURCE!K2414) &gt;= 0, REPT(" ",SOURCE!$X$2-LEN(SOURCE!K2414)), "")&amp;
      "},"&amp;IF(SOURCE!L2414&lt;&gt;"",""&amp;SOURCE!L2414,"")
 )
)
)</f>
        <v/>
      </c>
    </row>
    <row r="2425" spans="1:1" hidden="1">
      <c r="A2425" s="8" t="str">
        <f>IF(AND(OR(SOURCE!A2415="",ISBLANK(SOURCE!A2415)),SOURCE!B2415&gt;0),IF(ISBLANK(SOURCE!C2415),"",SOURCE!C2415),
IF(SOURCE!B2415&lt;0,VLOOKUP(SOURCE!B2415,lookups!A$1:B$25,2,0),
  IF(ISBLANK(SOURCE!B2415),
    "",
    "/* "&amp;TEXT(SOURCE!B2415,"???0")&amp;" *"&amp;
      SOURCE!C2415&amp;", "&amp; IF(SOURCE!$O$2-LEN(SOURCE!C2415) &gt;= 0, REPT(" ",SOURCE!$O$2-LEN(SOURCE!C2415)), "")&amp;
      SOURCE!D2415&amp;", "&amp; IF(SOURCE!$P$2-LEN(SOURCE!D2415) &gt;= 0, REPT(" ",SOURCE!$P$2-LEN(SOURCE!D2415)), "")&amp;
      SOURCE!E2415&amp;", "&amp; IF(SOURCE!$Q$2-LEN(SOURCE!E2415) &gt;=0, REPT(" ",SOURCE!$Q$2-LEN(SOURCE!E2415)), "")&amp;
      SOURCE!F2415&amp;", "&amp; IF(SOURCE!$R$2-LEN(SOURCE!F2415) &gt;= 0, REPT(" ",SOURCE!$R$2-LEN(SOURCE!F2415)), "")&amp;
      TEXT(SOURCE!G2415,"??0")&amp;", "&amp; IF(SOURCE!$S$2-3 &gt;= 0, REPT(" ",SOURCE!$S$2-5), "")&amp;
      TEXT(SOURCE!H2415,"????0")&amp;", "&amp; IF(SOURCE!$T$2-3 &gt;= 0, REPT(" ",SOURCE!$T$2-3), "")&amp;
      SOURCE!I2415&amp;", "&amp; IF(SOURCE!$U$2-LEN(SOURCE!I2415) &gt;= 0, REPT(" ",SOURCE!$U$2-LEN(SOURCE!I2415)), "")&amp;
      SOURCE!J2415&amp;      IF(SOURCE!$V$2-LEN(SOURCE!J2415) &gt;= 0, REPT(" ",SOURCE!$V$2-LEN(SOURCE!J2415)), "")&amp;
  ", "&amp; SOURCE!K2415&amp;      IF(SOURCE!$X$2-LEN(SOURCE!K2415) &gt;= 0, REPT(" ",SOURCE!$X$2-LEN(SOURCE!K2415)), "")&amp;
      "},"&amp;IF(SOURCE!L2415&lt;&gt;"",""&amp;SOURCE!L2415,"")
 )
)
)</f>
        <v/>
      </c>
    </row>
    <row r="2426" spans="1:1" hidden="1">
      <c r="A2426" s="8" t="str">
        <f>IF(AND(OR(SOURCE!A2416="",ISBLANK(SOURCE!A2416)),SOURCE!B2416&gt;0),IF(ISBLANK(SOURCE!C2416),"",SOURCE!C2416),
IF(SOURCE!B2416&lt;0,VLOOKUP(SOURCE!B2416,lookups!A$1:B$25,2,0),
  IF(ISBLANK(SOURCE!B2416),
    "",
    "/* "&amp;TEXT(SOURCE!B2416,"???0")&amp;" *"&amp;
      SOURCE!C2416&amp;", "&amp; IF(SOURCE!$O$2-LEN(SOURCE!C2416) &gt;= 0, REPT(" ",SOURCE!$O$2-LEN(SOURCE!C2416)), "")&amp;
      SOURCE!D2416&amp;", "&amp; IF(SOURCE!$P$2-LEN(SOURCE!D2416) &gt;= 0, REPT(" ",SOURCE!$P$2-LEN(SOURCE!D2416)), "")&amp;
      SOURCE!E2416&amp;", "&amp; IF(SOURCE!$Q$2-LEN(SOURCE!E2416) &gt;=0, REPT(" ",SOURCE!$Q$2-LEN(SOURCE!E2416)), "")&amp;
      SOURCE!F2416&amp;", "&amp; IF(SOURCE!$R$2-LEN(SOURCE!F2416) &gt;= 0, REPT(" ",SOURCE!$R$2-LEN(SOURCE!F2416)), "")&amp;
      TEXT(SOURCE!G2416,"??0")&amp;", "&amp; IF(SOURCE!$S$2-3 &gt;= 0, REPT(" ",SOURCE!$S$2-5), "")&amp;
      TEXT(SOURCE!H2416,"????0")&amp;", "&amp; IF(SOURCE!$T$2-3 &gt;= 0, REPT(" ",SOURCE!$T$2-3), "")&amp;
      SOURCE!I2416&amp;", "&amp; IF(SOURCE!$U$2-LEN(SOURCE!I2416) &gt;= 0, REPT(" ",SOURCE!$U$2-LEN(SOURCE!I2416)), "")&amp;
      SOURCE!J2416&amp;      IF(SOURCE!$V$2-LEN(SOURCE!J2416) &gt;= 0, REPT(" ",SOURCE!$V$2-LEN(SOURCE!J2416)), "")&amp;
  ", "&amp; SOURCE!K2416&amp;      IF(SOURCE!$X$2-LEN(SOURCE!K2416) &gt;= 0, REPT(" ",SOURCE!$X$2-LEN(SOURCE!K2416)), "")&amp;
      "},"&amp;IF(SOURCE!L2416&lt;&gt;"",""&amp;SOURCE!L2416,"")
 )
)
)</f>
        <v/>
      </c>
    </row>
    <row r="2427" spans="1:1" hidden="1">
      <c r="A2427" s="8" t="str">
        <f>IF(AND(OR(SOURCE!A2417="",ISBLANK(SOURCE!A2417)),SOURCE!B2417&gt;0),IF(ISBLANK(SOURCE!C2417),"",SOURCE!C2417),
IF(SOURCE!B2417&lt;0,VLOOKUP(SOURCE!B2417,lookups!A$1:B$25,2,0),
  IF(ISBLANK(SOURCE!B2417),
    "",
    "/* "&amp;TEXT(SOURCE!B2417,"???0")&amp;" *"&amp;
      SOURCE!C2417&amp;", "&amp; IF(SOURCE!$O$2-LEN(SOURCE!C2417) &gt;= 0, REPT(" ",SOURCE!$O$2-LEN(SOURCE!C2417)), "")&amp;
      SOURCE!D2417&amp;", "&amp; IF(SOURCE!$P$2-LEN(SOURCE!D2417) &gt;= 0, REPT(" ",SOURCE!$P$2-LEN(SOURCE!D2417)), "")&amp;
      SOURCE!E2417&amp;", "&amp; IF(SOURCE!$Q$2-LEN(SOURCE!E2417) &gt;=0, REPT(" ",SOURCE!$Q$2-LEN(SOURCE!E2417)), "")&amp;
      SOURCE!F2417&amp;", "&amp; IF(SOURCE!$R$2-LEN(SOURCE!F2417) &gt;= 0, REPT(" ",SOURCE!$R$2-LEN(SOURCE!F2417)), "")&amp;
      TEXT(SOURCE!G2417,"??0")&amp;", "&amp; IF(SOURCE!$S$2-3 &gt;= 0, REPT(" ",SOURCE!$S$2-5), "")&amp;
      TEXT(SOURCE!H2417,"????0")&amp;", "&amp; IF(SOURCE!$T$2-3 &gt;= 0, REPT(" ",SOURCE!$T$2-3), "")&amp;
      SOURCE!I2417&amp;", "&amp; IF(SOURCE!$U$2-LEN(SOURCE!I2417) &gt;= 0, REPT(" ",SOURCE!$U$2-LEN(SOURCE!I2417)), "")&amp;
      SOURCE!J2417&amp;      IF(SOURCE!$V$2-LEN(SOURCE!J2417) &gt;= 0, REPT(" ",SOURCE!$V$2-LEN(SOURCE!J2417)), "")&amp;
  ", "&amp; SOURCE!K2417&amp;      IF(SOURCE!$X$2-LEN(SOURCE!K2417) &gt;= 0, REPT(" ",SOURCE!$X$2-LEN(SOURCE!K2417)), "")&amp;
      "},"&amp;IF(SOURCE!L2417&lt;&gt;"",""&amp;SOURCE!L2417,"")
 )
)
)</f>
        <v/>
      </c>
    </row>
    <row r="2428" spans="1:1" hidden="1">
      <c r="A2428" s="8" t="str">
        <f>IF(AND(OR(SOURCE!A2418="",ISBLANK(SOURCE!A2418)),SOURCE!B2418&gt;0),IF(ISBLANK(SOURCE!C2418),"",SOURCE!C2418),
IF(SOURCE!B2418&lt;0,VLOOKUP(SOURCE!B2418,lookups!A$1:B$25,2,0),
  IF(ISBLANK(SOURCE!B2418),
    "",
    "/* "&amp;TEXT(SOURCE!B2418,"???0")&amp;" *"&amp;
      SOURCE!C2418&amp;", "&amp; IF(SOURCE!$O$2-LEN(SOURCE!C2418) &gt;= 0, REPT(" ",SOURCE!$O$2-LEN(SOURCE!C2418)), "")&amp;
      SOURCE!D2418&amp;", "&amp; IF(SOURCE!$P$2-LEN(SOURCE!D2418) &gt;= 0, REPT(" ",SOURCE!$P$2-LEN(SOURCE!D2418)), "")&amp;
      SOURCE!E2418&amp;", "&amp; IF(SOURCE!$Q$2-LEN(SOURCE!E2418) &gt;=0, REPT(" ",SOURCE!$Q$2-LEN(SOURCE!E2418)), "")&amp;
      SOURCE!F2418&amp;", "&amp; IF(SOURCE!$R$2-LEN(SOURCE!F2418) &gt;= 0, REPT(" ",SOURCE!$R$2-LEN(SOURCE!F2418)), "")&amp;
      TEXT(SOURCE!G2418,"??0")&amp;", "&amp; IF(SOURCE!$S$2-3 &gt;= 0, REPT(" ",SOURCE!$S$2-5), "")&amp;
      TEXT(SOURCE!H2418,"????0")&amp;", "&amp; IF(SOURCE!$T$2-3 &gt;= 0, REPT(" ",SOURCE!$T$2-3), "")&amp;
      SOURCE!I2418&amp;", "&amp; IF(SOURCE!$U$2-LEN(SOURCE!I2418) &gt;= 0, REPT(" ",SOURCE!$U$2-LEN(SOURCE!I2418)), "")&amp;
      SOURCE!J2418&amp;      IF(SOURCE!$V$2-LEN(SOURCE!J2418) &gt;= 0, REPT(" ",SOURCE!$V$2-LEN(SOURCE!J2418)), "")&amp;
  ", "&amp; SOURCE!K2418&amp;      IF(SOURCE!$X$2-LEN(SOURCE!K2418) &gt;= 0, REPT(" ",SOURCE!$X$2-LEN(SOURCE!K2418)), "")&amp;
      "},"&amp;IF(SOURCE!L2418&lt;&gt;"",""&amp;SOURCE!L2418,"")
 )
)
)</f>
        <v/>
      </c>
    </row>
    <row r="2429" spans="1:1" hidden="1">
      <c r="A2429" s="8" t="str">
        <f>IF(AND(OR(SOURCE!A2419="",ISBLANK(SOURCE!A2419)),SOURCE!B2419&gt;0),IF(ISBLANK(SOURCE!C2419),"",SOURCE!C2419),
IF(SOURCE!B2419&lt;0,VLOOKUP(SOURCE!B2419,lookups!A$1:B$25,2,0),
  IF(ISBLANK(SOURCE!B2419),
    "",
    "/* "&amp;TEXT(SOURCE!B2419,"???0")&amp;" *"&amp;
      SOURCE!C2419&amp;", "&amp; IF(SOURCE!$O$2-LEN(SOURCE!C2419) &gt;= 0, REPT(" ",SOURCE!$O$2-LEN(SOURCE!C2419)), "")&amp;
      SOURCE!D2419&amp;", "&amp; IF(SOURCE!$P$2-LEN(SOURCE!D2419) &gt;= 0, REPT(" ",SOURCE!$P$2-LEN(SOURCE!D2419)), "")&amp;
      SOURCE!E2419&amp;", "&amp; IF(SOURCE!$Q$2-LEN(SOURCE!E2419) &gt;=0, REPT(" ",SOURCE!$Q$2-LEN(SOURCE!E2419)), "")&amp;
      SOURCE!F2419&amp;", "&amp; IF(SOURCE!$R$2-LEN(SOURCE!F2419) &gt;= 0, REPT(" ",SOURCE!$R$2-LEN(SOURCE!F2419)), "")&amp;
      TEXT(SOURCE!G2419,"??0")&amp;", "&amp; IF(SOURCE!$S$2-3 &gt;= 0, REPT(" ",SOURCE!$S$2-5), "")&amp;
      TEXT(SOURCE!H2419,"????0")&amp;", "&amp; IF(SOURCE!$T$2-3 &gt;= 0, REPT(" ",SOURCE!$T$2-3), "")&amp;
      SOURCE!I2419&amp;", "&amp; IF(SOURCE!$U$2-LEN(SOURCE!I2419) &gt;= 0, REPT(" ",SOURCE!$U$2-LEN(SOURCE!I2419)), "")&amp;
      SOURCE!J2419&amp;      IF(SOURCE!$V$2-LEN(SOURCE!J2419) &gt;= 0, REPT(" ",SOURCE!$V$2-LEN(SOURCE!J2419)), "")&amp;
  ", "&amp; SOURCE!K2419&amp;      IF(SOURCE!$X$2-LEN(SOURCE!K2419) &gt;= 0, REPT(" ",SOURCE!$X$2-LEN(SOURCE!K2419)), "")&amp;
      "},"&amp;IF(SOURCE!L2419&lt;&gt;"",""&amp;SOURCE!L2419,"")
 )
)
)</f>
        <v/>
      </c>
    </row>
    <row r="2430" spans="1:1" hidden="1">
      <c r="A2430" s="8" t="str">
        <f>IF(AND(OR(SOURCE!A2420="",ISBLANK(SOURCE!A2420)),SOURCE!B2420&gt;0),IF(ISBLANK(SOURCE!C2420),"",SOURCE!C2420),
IF(SOURCE!B2420&lt;0,VLOOKUP(SOURCE!B2420,lookups!A$1:B$25,2,0),
  IF(ISBLANK(SOURCE!B2420),
    "",
    "/* "&amp;TEXT(SOURCE!B2420,"???0")&amp;" *"&amp;
      SOURCE!C2420&amp;", "&amp; IF(SOURCE!$O$2-LEN(SOURCE!C2420) &gt;= 0, REPT(" ",SOURCE!$O$2-LEN(SOURCE!C2420)), "")&amp;
      SOURCE!D2420&amp;", "&amp; IF(SOURCE!$P$2-LEN(SOURCE!D2420) &gt;= 0, REPT(" ",SOURCE!$P$2-LEN(SOURCE!D2420)), "")&amp;
      SOURCE!E2420&amp;", "&amp; IF(SOURCE!$Q$2-LEN(SOURCE!E2420) &gt;=0, REPT(" ",SOURCE!$Q$2-LEN(SOURCE!E2420)), "")&amp;
      SOURCE!F2420&amp;", "&amp; IF(SOURCE!$R$2-LEN(SOURCE!F2420) &gt;= 0, REPT(" ",SOURCE!$R$2-LEN(SOURCE!F2420)), "")&amp;
      TEXT(SOURCE!G2420,"??0")&amp;", "&amp; IF(SOURCE!$S$2-3 &gt;= 0, REPT(" ",SOURCE!$S$2-5), "")&amp;
      TEXT(SOURCE!H2420,"????0")&amp;", "&amp; IF(SOURCE!$T$2-3 &gt;= 0, REPT(" ",SOURCE!$T$2-3), "")&amp;
      SOURCE!I2420&amp;", "&amp; IF(SOURCE!$U$2-LEN(SOURCE!I2420) &gt;= 0, REPT(" ",SOURCE!$U$2-LEN(SOURCE!I2420)), "")&amp;
      SOURCE!J2420&amp;      IF(SOURCE!$V$2-LEN(SOURCE!J2420) &gt;= 0, REPT(" ",SOURCE!$V$2-LEN(SOURCE!J2420)), "")&amp;
  ", "&amp; SOURCE!K2420&amp;      IF(SOURCE!$X$2-LEN(SOURCE!K2420) &gt;= 0, REPT(" ",SOURCE!$X$2-LEN(SOURCE!K2420)), "")&amp;
      "},"&amp;IF(SOURCE!L2420&lt;&gt;"",""&amp;SOURCE!L2420,"")
 )
)
)</f>
        <v/>
      </c>
    </row>
    <row r="2431" spans="1:1" hidden="1">
      <c r="A2431" s="8" t="str">
        <f>IF(AND(OR(SOURCE!A2421="",ISBLANK(SOURCE!A2421)),SOURCE!B2421&gt;0),IF(ISBLANK(SOURCE!C2421),"",SOURCE!C2421),
IF(SOURCE!B2421&lt;0,VLOOKUP(SOURCE!B2421,lookups!A$1:B$25,2,0),
  IF(ISBLANK(SOURCE!B2421),
    "",
    "/* "&amp;TEXT(SOURCE!B2421,"???0")&amp;" *"&amp;
      SOURCE!C2421&amp;", "&amp; IF(SOURCE!$O$2-LEN(SOURCE!C2421) &gt;= 0, REPT(" ",SOURCE!$O$2-LEN(SOURCE!C2421)), "")&amp;
      SOURCE!D2421&amp;", "&amp; IF(SOURCE!$P$2-LEN(SOURCE!D2421) &gt;= 0, REPT(" ",SOURCE!$P$2-LEN(SOURCE!D2421)), "")&amp;
      SOURCE!E2421&amp;", "&amp; IF(SOURCE!$Q$2-LEN(SOURCE!E2421) &gt;=0, REPT(" ",SOURCE!$Q$2-LEN(SOURCE!E2421)), "")&amp;
      SOURCE!F2421&amp;", "&amp; IF(SOURCE!$R$2-LEN(SOURCE!F2421) &gt;= 0, REPT(" ",SOURCE!$R$2-LEN(SOURCE!F2421)), "")&amp;
      TEXT(SOURCE!G2421,"??0")&amp;", "&amp; IF(SOURCE!$S$2-3 &gt;= 0, REPT(" ",SOURCE!$S$2-5), "")&amp;
      TEXT(SOURCE!H2421,"????0")&amp;", "&amp; IF(SOURCE!$T$2-3 &gt;= 0, REPT(" ",SOURCE!$T$2-3), "")&amp;
      SOURCE!I2421&amp;", "&amp; IF(SOURCE!$U$2-LEN(SOURCE!I2421) &gt;= 0, REPT(" ",SOURCE!$U$2-LEN(SOURCE!I2421)), "")&amp;
      SOURCE!J2421&amp;      IF(SOURCE!$V$2-LEN(SOURCE!J2421) &gt;= 0, REPT(" ",SOURCE!$V$2-LEN(SOURCE!J2421)), "")&amp;
  ", "&amp; SOURCE!K2421&amp;      IF(SOURCE!$X$2-LEN(SOURCE!K2421) &gt;= 0, REPT(" ",SOURCE!$X$2-LEN(SOURCE!K2421)), "")&amp;
      "},"&amp;IF(SOURCE!L2421&lt;&gt;"",""&amp;SOURCE!L2421,"")
 )
)
)</f>
        <v/>
      </c>
    </row>
    <row r="2432" spans="1:1" hidden="1">
      <c r="A2432" s="8" t="str">
        <f>IF(AND(OR(SOURCE!A2422="",ISBLANK(SOURCE!A2422)),SOURCE!B2422&gt;0),IF(ISBLANK(SOURCE!C2422),"",SOURCE!C2422),
IF(SOURCE!B2422&lt;0,VLOOKUP(SOURCE!B2422,lookups!A$1:B$25,2,0),
  IF(ISBLANK(SOURCE!B2422),
    "",
    "/* "&amp;TEXT(SOURCE!B2422,"???0")&amp;" *"&amp;
      SOURCE!C2422&amp;", "&amp; IF(SOURCE!$O$2-LEN(SOURCE!C2422) &gt;= 0, REPT(" ",SOURCE!$O$2-LEN(SOURCE!C2422)), "")&amp;
      SOURCE!D2422&amp;", "&amp; IF(SOURCE!$P$2-LEN(SOURCE!D2422) &gt;= 0, REPT(" ",SOURCE!$P$2-LEN(SOURCE!D2422)), "")&amp;
      SOURCE!E2422&amp;", "&amp; IF(SOURCE!$Q$2-LEN(SOURCE!E2422) &gt;=0, REPT(" ",SOURCE!$Q$2-LEN(SOURCE!E2422)), "")&amp;
      SOURCE!F2422&amp;", "&amp; IF(SOURCE!$R$2-LEN(SOURCE!F2422) &gt;= 0, REPT(" ",SOURCE!$R$2-LEN(SOURCE!F2422)), "")&amp;
      TEXT(SOURCE!G2422,"??0")&amp;", "&amp; IF(SOURCE!$S$2-3 &gt;= 0, REPT(" ",SOURCE!$S$2-5), "")&amp;
      TEXT(SOURCE!H2422,"????0")&amp;", "&amp; IF(SOURCE!$T$2-3 &gt;= 0, REPT(" ",SOURCE!$T$2-3), "")&amp;
      SOURCE!I2422&amp;", "&amp; IF(SOURCE!$U$2-LEN(SOURCE!I2422) &gt;= 0, REPT(" ",SOURCE!$U$2-LEN(SOURCE!I2422)), "")&amp;
      SOURCE!J2422&amp;      IF(SOURCE!$V$2-LEN(SOURCE!J2422) &gt;= 0, REPT(" ",SOURCE!$V$2-LEN(SOURCE!J2422)), "")&amp;
  ", "&amp; SOURCE!K2422&amp;      IF(SOURCE!$X$2-LEN(SOURCE!K2422) &gt;= 0, REPT(" ",SOURCE!$X$2-LEN(SOURCE!K2422)), "")&amp;
      "},"&amp;IF(SOURCE!L2422&lt;&gt;"",""&amp;SOURCE!L2422,"")
 )
)
)</f>
        <v/>
      </c>
    </row>
    <row r="2433" spans="1:1" hidden="1">
      <c r="A2433" s="8" t="str">
        <f>IF(AND(OR(SOURCE!A2423="",ISBLANK(SOURCE!A2423)),SOURCE!B2423&gt;0),IF(ISBLANK(SOURCE!C2423),"",SOURCE!C2423),
IF(SOURCE!B2423&lt;0,VLOOKUP(SOURCE!B2423,lookups!A$1:B$25,2,0),
  IF(ISBLANK(SOURCE!B2423),
    "",
    "/* "&amp;TEXT(SOURCE!B2423,"???0")&amp;" *"&amp;
      SOURCE!C2423&amp;", "&amp; IF(SOURCE!$O$2-LEN(SOURCE!C2423) &gt;= 0, REPT(" ",SOURCE!$O$2-LEN(SOURCE!C2423)), "")&amp;
      SOURCE!D2423&amp;", "&amp; IF(SOURCE!$P$2-LEN(SOURCE!D2423) &gt;= 0, REPT(" ",SOURCE!$P$2-LEN(SOURCE!D2423)), "")&amp;
      SOURCE!E2423&amp;", "&amp; IF(SOURCE!$Q$2-LEN(SOURCE!E2423) &gt;=0, REPT(" ",SOURCE!$Q$2-LEN(SOURCE!E2423)), "")&amp;
      SOURCE!F2423&amp;", "&amp; IF(SOURCE!$R$2-LEN(SOURCE!F2423) &gt;= 0, REPT(" ",SOURCE!$R$2-LEN(SOURCE!F2423)), "")&amp;
      TEXT(SOURCE!G2423,"??0")&amp;", "&amp; IF(SOURCE!$S$2-3 &gt;= 0, REPT(" ",SOURCE!$S$2-5), "")&amp;
      TEXT(SOURCE!H2423,"????0")&amp;", "&amp; IF(SOURCE!$T$2-3 &gt;= 0, REPT(" ",SOURCE!$T$2-3), "")&amp;
      SOURCE!I2423&amp;", "&amp; IF(SOURCE!$U$2-LEN(SOURCE!I2423) &gt;= 0, REPT(" ",SOURCE!$U$2-LEN(SOURCE!I2423)), "")&amp;
      SOURCE!J2423&amp;      IF(SOURCE!$V$2-LEN(SOURCE!J2423) &gt;= 0, REPT(" ",SOURCE!$V$2-LEN(SOURCE!J2423)), "")&amp;
  ", "&amp; SOURCE!K2423&amp;      IF(SOURCE!$X$2-LEN(SOURCE!K2423) &gt;= 0, REPT(" ",SOURCE!$X$2-LEN(SOURCE!K2423)), "")&amp;
      "},"&amp;IF(SOURCE!L2423&lt;&gt;"",""&amp;SOURCE!L2423,"")
 )
)
)</f>
        <v/>
      </c>
    </row>
    <row r="2434" spans="1:1" hidden="1">
      <c r="A2434" s="8" t="str">
        <f>IF(AND(OR(SOURCE!A2424="",ISBLANK(SOURCE!A2424)),SOURCE!B2424&gt;0),IF(ISBLANK(SOURCE!C2424),"",SOURCE!C2424),
IF(SOURCE!B2424&lt;0,VLOOKUP(SOURCE!B2424,lookups!A$1:B$25,2,0),
  IF(ISBLANK(SOURCE!B2424),
    "",
    "/* "&amp;TEXT(SOURCE!B2424,"???0")&amp;" *"&amp;
      SOURCE!C2424&amp;", "&amp; IF(SOURCE!$O$2-LEN(SOURCE!C2424) &gt;= 0, REPT(" ",SOURCE!$O$2-LEN(SOURCE!C2424)), "")&amp;
      SOURCE!D2424&amp;", "&amp; IF(SOURCE!$P$2-LEN(SOURCE!D2424) &gt;= 0, REPT(" ",SOURCE!$P$2-LEN(SOURCE!D2424)), "")&amp;
      SOURCE!E2424&amp;", "&amp; IF(SOURCE!$Q$2-LEN(SOURCE!E2424) &gt;=0, REPT(" ",SOURCE!$Q$2-LEN(SOURCE!E2424)), "")&amp;
      SOURCE!F2424&amp;", "&amp; IF(SOURCE!$R$2-LEN(SOURCE!F2424) &gt;= 0, REPT(" ",SOURCE!$R$2-LEN(SOURCE!F2424)), "")&amp;
      TEXT(SOURCE!G2424,"??0")&amp;", "&amp; IF(SOURCE!$S$2-3 &gt;= 0, REPT(" ",SOURCE!$S$2-5), "")&amp;
      TEXT(SOURCE!H2424,"????0")&amp;", "&amp; IF(SOURCE!$T$2-3 &gt;= 0, REPT(" ",SOURCE!$T$2-3), "")&amp;
      SOURCE!I2424&amp;", "&amp; IF(SOURCE!$U$2-LEN(SOURCE!I2424) &gt;= 0, REPT(" ",SOURCE!$U$2-LEN(SOURCE!I2424)), "")&amp;
      SOURCE!J2424&amp;      IF(SOURCE!$V$2-LEN(SOURCE!J2424) &gt;= 0, REPT(" ",SOURCE!$V$2-LEN(SOURCE!J2424)), "")&amp;
  ", "&amp; SOURCE!K2424&amp;      IF(SOURCE!$X$2-LEN(SOURCE!K2424) &gt;= 0, REPT(" ",SOURCE!$X$2-LEN(SOURCE!K2424)), "")&amp;
      "},"&amp;IF(SOURCE!L2424&lt;&gt;"",""&amp;SOURCE!L2424,"")
 )
)
)</f>
        <v/>
      </c>
    </row>
    <row r="2435" spans="1:1" hidden="1">
      <c r="A2435" s="8" t="str">
        <f>IF(AND(OR(SOURCE!A2425="",ISBLANK(SOURCE!A2425)),SOURCE!B2425&gt;0),IF(ISBLANK(SOURCE!C2425),"",SOURCE!C2425),
IF(SOURCE!B2425&lt;0,VLOOKUP(SOURCE!B2425,lookups!A$1:B$25,2,0),
  IF(ISBLANK(SOURCE!B2425),
    "",
    "/* "&amp;TEXT(SOURCE!B2425,"???0")&amp;" *"&amp;
      SOURCE!C2425&amp;", "&amp; IF(SOURCE!$O$2-LEN(SOURCE!C2425) &gt;= 0, REPT(" ",SOURCE!$O$2-LEN(SOURCE!C2425)), "")&amp;
      SOURCE!D2425&amp;", "&amp; IF(SOURCE!$P$2-LEN(SOURCE!D2425) &gt;= 0, REPT(" ",SOURCE!$P$2-LEN(SOURCE!D2425)), "")&amp;
      SOURCE!E2425&amp;", "&amp; IF(SOURCE!$Q$2-LEN(SOURCE!E2425) &gt;=0, REPT(" ",SOURCE!$Q$2-LEN(SOURCE!E2425)), "")&amp;
      SOURCE!F2425&amp;", "&amp; IF(SOURCE!$R$2-LEN(SOURCE!F2425) &gt;= 0, REPT(" ",SOURCE!$R$2-LEN(SOURCE!F2425)), "")&amp;
      TEXT(SOURCE!G2425,"??0")&amp;", "&amp; IF(SOURCE!$S$2-3 &gt;= 0, REPT(" ",SOURCE!$S$2-5), "")&amp;
      TEXT(SOURCE!H2425,"????0")&amp;", "&amp; IF(SOURCE!$T$2-3 &gt;= 0, REPT(" ",SOURCE!$T$2-3), "")&amp;
      SOURCE!I2425&amp;", "&amp; IF(SOURCE!$U$2-LEN(SOURCE!I2425) &gt;= 0, REPT(" ",SOURCE!$U$2-LEN(SOURCE!I2425)), "")&amp;
      SOURCE!J2425&amp;      IF(SOURCE!$V$2-LEN(SOURCE!J2425) &gt;= 0, REPT(" ",SOURCE!$V$2-LEN(SOURCE!J2425)), "")&amp;
  ", "&amp; SOURCE!K2425&amp;      IF(SOURCE!$X$2-LEN(SOURCE!K2425) &gt;= 0, REPT(" ",SOURCE!$X$2-LEN(SOURCE!K2425)), "")&amp;
      "},"&amp;IF(SOURCE!L2425&lt;&gt;"",""&amp;SOURCE!L2425,"")
 )
)
)</f>
        <v/>
      </c>
    </row>
    <row r="2436" spans="1:1" hidden="1">
      <c r="A2436" s="8" t="str">
        <f>IF(AND(OR(SOURCE!A2426="",ISBLANK(SOURCE!A2426)),SOURCE!B2426&gt;0),IF(ISBLANK(SOURCE!C2426),"",SOURCE!C2426),
IF(SOURCE!B2426&lt;0,VLOOKUP(SOURCE!B2426,lookups!A$1:B$25,2,0),
  IF(ISBLANK(SOURCE!B2426),
    "",
    "/* "&amp;TEXT(SOURCE!B2426,"???0")&amp;" *"&amp;
      SOURCE!C2426&amp;", "&amp; IF(SOURCE!$O$2-LEN(SOURCE!C2426) &gt;= 0, REPT(" ",SOURCE!$O$2-LEN(SOURCE!C2426)), "")&amp;
      SOURCE!D2426&amp;", "&amp; IF(SOURCE!$P$2-LEN(SOURCE!D2426) &gt;= 0, REPT(" ",SOURCE!$P$2-LEN(SOURCE!D2426)), "")&amp;
      SOURCE!E2426&amp;", "&amp; IF(SOURCE!$Q$2-LEN(SOURCE!E2426) &gt;=0, REPT(" ",SOURCE!$Q$2-LEN(SOURCE!E2426)), "")&amp;
      SOURCE!F2426&amp;", "&amp; IF(SOURCE!$R$2-LEN(SOURCE!F2426) &gt;= 0, REPT(" ",SOURCE!$R$2-LEN(SOURCE!F2426)), "")&amp;
      TEXT(SOURCE!G2426,"??0")&amp;", "&amp; IF(SOURCE!$S$2-3 &gt;= 0, REPT(" ",SOURCE!$S$2-5), "")&amp;
      TEXT(SOURCE!H2426,"????0")&amp;", "&amp; IF(SOURCE!$T$2-3 &gt;= 0, REPT(" ",SOURCE!$T$2-3), "")&amp;
      SOURCE!I2426&amp;", "&amp; IF(SOURCE!$U$2-LEN(SOURCE!I2426) &gt;= 0, REPT(" ",SOURCE!$U$2-LEN(SOURCE!I2426)), "")&amp;
      SOURCE!J2426&amp;      IF(SOURCE!$V$2-LEN(SOURCE!J2426) &gt;= 0, REPT(" ",SOURCE!$V$2-LEN(SOURCE!J2426)), "")&amp;
  ", "&amp; SOURCE!K2426&amp;      IF(SOURCE!$X$2-LEN(SOURCE!K2426) &gt;= 0, REPT(" ",SOURCE!$X$2-LEN(SOURCE!K2426)), "")&amp;
      "},"&amp;IF(SOURCE!L2426&lt;&gt;"",""&amp;SOURCE!L2426,"")
 )
)
)</f>
        <v/>
      </c>
    </row>
    <row r="2437" spans="1:1" hidden="1">
      <c r="A2437" s="8" t="str">
        <f>IF(AND(OR(SOURCE!A2427="",ISBLANK(SOURCE!A2427)),SOURCE!B2427&gt;0),IF(ISBLANK(SOURCE!C2427),"",SOURCE!C2427),
IF(SOURCE!B2427&lt;0,VLOOKUP(SOURCE!B2427,lookups!A$1:B$25,2,0),
  IF(ISBLANK(SOURCE!B2427),
    "",
    "/* "&amp;TEXT(SOURCE!B2427,"???0")&amp;" *"&amp;
      SOURCE!C2427&amp;", "&amp; IF(SOURCE!$O$2-LEN(SOURCE!C2427) &gt;= 0, REPT(" ",SOURCE!$O$2-LEN(SOURCE!C2427)), "")&amp;
      SOURCE!D2427&amp;", "&amp; IF(SOURCE!$P$2-LEN(SOURCE!D2427) &gt;= 0, REPT(" ",SOURCE!$P$2-LEN(SOURCE!D2427)), "")&amp;
      SOURCE!E2427&amp;", "&amp; IF(SOURCE!$Q$2-LEN(SOURCE!E2427) &gt;=0, REPT(" ",SOURCE!$Q$2-LEN(SOURCE!E2427)), "")&amp;
      SOURCE!F2427&amp;", "&amp; IF(SOURCE!$R$2-LEN(SOURCE!F2427) &gt;= 0, REPT(" ",SOURCE!$R$2-LEN(SOURCE!F2427)), "")&amp;
      TEXT(SOURCE!G2427,"??0")&amp;", "&amp; IF(SOURCE!$S$2-3 &gt;= 0, REPT(" ",SOURCE!$S$2-5), "")&amp;
      TEXT(SOURCE!H2427,"????0")&amp;", "&amp; IF(SOURCE!$T$2-3 &gt;= 0, REPT(" ",SOURCE!$T$2-3), "")&amp;
      SOURCE!I2427&amp;", "&amp; IF(SOURCE!$U$2-LEN(SOURCE!I2427) &gt;= 0, REPT(" ",SOURCE!$U$2-LEN(SOURCE!I2427)), "")&amp;
      SOURCE!J2427&amp;      IF(SOURCE!$V$2-LEN(SOURCE!J2427) &gt;= 0, REPT(" ",SOURCE!$V$2-LEN(SOURCE!J2427)), "")&amp;
  ", "&amp; SOURCE!K2427&amp;      IF(SOURCE!$X$2-LEN(SOURCE!K2427) &gt;= 0, REPT(" ",SOURCE!$X$2-LEN(SOURCE!K2427)), "")&amp;
      "},"&amp;IF(SOURCE!L2427&lt;&gt;"",""&amp;SOURCE!L2427,"")
 )
)
)</f>
        <v/>
      </c>
    </row>
    <row r="2438" spans="1:1" hidden="1">
      <c r="A2438" s="8" t="str">
        <f>IF(AND(OR(SOURCE!A2428="",ISBLANK(SOURCE!A2428)),SOURCE!B2428&gt;0),IF(ISBLANK(SOURCE!C2428),"",SOURCE!C2428),
IF(SOURCE!B2428&lt;0,VLOOKUP(SOURCE!B2428,lookups!A$1:B$25,2,0),
  IF(ISBLANK(SOURCE!B2428),
    "",
    "/* "&amp;TEXT(SOURCE!B2428,"???0")&amp;" *"&amp;
      SOURCE!C2428&amp;", "&amp; IF(SOURCE!$O$2-LEN(SOURCE!C2428) &gt;= 0, REPT(" ",SOURCE!$O$2-LEN(SOURCE!C2428)), "")&amp;
      SOURCE!D2428&amp;", "&amp; IF(SOURCE!$P$2-LEN(SOURCE!D2428) &gt;= 0, REPT(" ",SOURCE!$P$2-LEN(SOURCE!D2428)), "")&amp;
      SOURCE!E2428&amp;", "&amp; IF(SOURCE!$Q$2-LEN(SOURCE!E2428) &gt;=0, REPT(" ",SOURCE!$Q$2-LEN(SOURCE!E2428)), "")&amp;
      SOURCE!F2428&amp;", "&amp; IF(SOURCE!$R$2-LEN(SOURCE!F2428) &gt;= 0, REPT(" ",SOURCE!$R$2-LEN(SOURCE!F2428)), "")&amp;
      TEXT(SOURCE!G2428,"??0")&amp;", "&amp; IF(SOURCE!$S$2-3 &gt;= 0, REPT(" ",SOURCE!$S$2-5), "")&amp;
      TEXT(SOURCE!H2428,"????0")&amp;", "&amp; IF(SOURCE!$T$2-3 &gt;= 0, REPT(" ",SOURCE!$T$2-3), "")&amp;
      SOURCE!I2428&amp;", "&amp; IF(SOURCE!$U$2-LEN(SOURCE!I2428) &gt;= 0, REPT(" ",SOURCE!$U$2-LEN(SOURCE!I2428)), "")&amp;
      SOURCE!J2428&amp;      IF(SOURCE!$V$2-LEN(SOURCE!J2428) &gt;= 0, REPT(" ",SOURCE!$V$2-LEN(SOURCE!J2428)), "")&amp;
  ", "&amp; SOURCE!K2428&amp;      IF(SOURCE!$X$2-LEN(SOURCE!K2428) &gt;= 0, REPT(" ",SOURCE!$X$2-LEN(SOURCE!K2428)), "")&amp;
      "},"&amp;IF(SOURCE!L2428&lt;&gt;"",""&amp;SOURCE!L2428,"")
 )
)
)</f>
        <v/>
      </c>
    </row>
    <row r="2439" spans="1:1" hidden="1">
      <c r="A2439" s="8" t="str">
        <f>IF(AND(OR(SOURCE!A2429="",ISBLANK(SOURCE!A2429)),SOURCE!B2429&gt;0),IF(ISBLANK(SOURCE!C2429),"",SOURCE!C2429),
IF(SOURCE!B2429&lt;0,VLOOKUP(SOURCE!B2429,lookups!A$1:B$25,2,0),
  IF(ISBLANK(SOURCE!B2429),
    "",
    "/* "&amp;TEXT(SOURCE!B2429,"???0")&amp;" *"&amp;
      SOURCE!C2429&amp;", "&amp; IF(SOURCE!$O$2-LEN(SOURCE!C2429) &gt;= 0, REPT(" ",SOURCE!$O$2-LEN(SOURCE!C2429)), "")&amp;
      SOURCE!D2429&amp;", "&amp; IF(SOURCE!$P$2-LEN(SOURCE!D2429) &gt;= 0, REPT(" ",SOURCE!$P$2-LEN(SOURCE!D2429)), "")&amp;
      SOURCE!E2429&amp;", "&amp; IF(SOURCE!$Q$2-LEN(SOURCE!E2429) &gt;=0, REPT(" ",SOURCE!$Q$2-LEN(SOURCE!E2429)), "")&amp;
      SOURCE!F2429&amp;", "&amp; IF(SOURCE!$R$2-LEN(SOURCE!F2429) &gt;= 0, REPT(" ",SOURCE!$R$2-LEN(SOURCE!F2429)), "")&amp;
      TEXT(SOURCE!G2429,"??0")&amp;", "&amp; IF(SOURCE!$S$2-3 &gt;= 0, REPT(" ",SOURCE!$S$2-5), "")&amp;
      TEXT(SOURCE!H2429,"????0")&amp;", "&amp; IF(SOURCE!$T$2-3 &gt;= 0, REPT(" ",SOURCE!$T$2-3), "")&amp;
      SOURCE!I2429&amp;", "&amp; IF(SOURCE!$U$2-LEN(SOURCE!I2429) &gt;= 0, REPT(" ",SOURCE!$U$2-LEN(SOURCE!I2429)), "")&amp;
      SOURCE!J2429&amp;      IF(SOURCE!$V$2-LEN(SOURCE!J2429) &gt;= 0, REPT(" ",SOURCE!$V$2-LEN(SOURCE!J2429)), "")&amp;
  ", "&amp; SOURCE!K2429&amp;      IF(SOURCE!$X$2-LEN(SOURCE!K2429) &gt;= 0, REPT(" ",SOURCE!$X$2-LEN(SOURCE!K2429)), "")&amp;
      "},"&amp;IF(SOURCE!L2429&lt;&gt;"",""&amp;SOURCE!L2429,"")
 )
)
)</f>
        <v/>
      </c>
    </row>
    <row r="2440" spans="1:1" hidden="1">
      <c r="A2440" s="8" t="str">
        <f>IF(AND(OR(SOURCE!A2430="",ISBLANK(SOURCE!A2430)),SOURCE!B2430&gt;0),IF(ISBLANK(SOURCE!C2430),"",SOURCE!C2430),
IF(SOURCE!B2430&lt;0,VLOOKUP(SOURCE!B2430,lookups!A$1:B$25,2,0),
  IF(ISBLANK(SOURCE!B2430),
    "",
    "/* "&amp;TEXT(SOURCE!B2430,"???0")&amp;" *"&amp;
      SOURCE!C2430&amp;", "&amp; IF(SOURCE!$O$2-LEN(SOURCE!C2430) &gt;= 0, REPT(" ",SOURCE!$O$2-LEN(SOURCE!C2430)), "")&amp;
      SOURCE!D2430&amp;", "&amp; IF(SOURCE!$P$2-LEN(SOURCE!D2430) &gt;= 0, REPT(" ",SOURCE!$P$2-LEN(SOURCE!D2430)), "")&amp;
      SOURCE!E2430&amp;", "&amp; IF(SOURCE!$Q$2-LEN(SOURCE!E2430) &gt;=0, REPT(" ",SOURCE!$Q$2-LEN(SOURCE!E2430)), "")&amp;
      SOURCE!F2430&amp;", "&amp; IF(SOURCE!$R$2-LEN(SOURCE!F2430) &gt;= 0, REPT(" ",SOURCE!$R$2-LEN(SOURCE!F2430)), "")&amp;
      TEXT(SOURCE!G2430,"??0")&amp;", "&amp; IF(SOURCE!$S$2-3 &gt;= 0, REPT(" ",SOURCE!$S$2-5), "")&amp;
      TEXT(SOURCE!H2430,"????0")&amp;", "&amp; IF(SOURCE!$T$2-3 &gt;= 0, REPT(" ",SOURCE!$T$2-3), "")&amp;
      SOURCE!I2430&amp;", "&amp; IF(SOURCE!$U$2-LEN(SOURCE!I2430) &gt;= 0, REPT(" ",SOURCE!$U$2-LEN(SOURCE!I2430)), "")&amp;
      SOURCE!J2430&amp;      IF(SOURCE!$V$2-LEN(SOURCE!J2430) &gt;= 0, REPT(" ",SOURCE!$V$2-LEN(SOURCE!J2430)), "")&amp;
  ", "&amp; SOURCE!K2430&amp;      IF(SOURCE!$X$2-LEN(SOURCE!K2430) &gt;= 0, REPT(" ",SOURCE!$X$2-LEN(SOURCE!K2430)), "")&amp;
      "},"&amp;IF(SOURCE!L2430&lt;&gt;"",""&amp;SOURCE!L2430,"")
 )
)
)</f>
        <v/>
      </c>
    </row>
    <row r="2441" spans="1:1" hidden="1">
      <c r="A2441" s="8" t="str">
        <f>IF(AND(OR(SOURCE!A2431="",ISBLANK(SOURCE!A2431)),SOURCE!B2431&gt;0),IF(ISBLANK(SOURCE!C2431),"",SOURCE!C2431),
IF(SOURCE!B2431&lt;0,VLOOKUP(SOURCE!B2431,lookups!A$1:B$25,2,0),
  IF(ISBLANK(SOURCE!B2431),
    "",
    "/* "&amp;TEXT(SOURCE!B2431,"???0")&amp;" *"&amp;
      SOURCE!C2431&amp;", "&amp; IF(SOURCE!$O$2-LEN(SOURCE!C2431) &gt;= 0, REPT(" ",SOURCE!$O$2-LEN(SOURCE!C2431)), "")&amp;
      SOURCE!D2431&amp;", "&amp; IF(SOURCE!$P$2-LEN(SOURCE!D2431) &gt;= 0, REPT(" ",SOURCE!$P$2-LEN(SOURCE!D2431)), "")&amp;
      SOURCE!E2431&amp;", "&amp; IF(SOURCE!$Q$2-LEN(SOURCE!E2431) &gt;=0, REPT(" ",SOURCE!$Q$2-LEN(SOURCE!E2431)), "")&amp;
      SOURCE!F2431&amp;", "&amp; IF(SOURCE!$R$2-LEN(SOURCE!F2431) &gt;= 0, REPT(" ",SOURCE!$R$2-LEN(SOURCE!F2431)), "")&amp;
      TEXT(SOURCE!G2431,"??0")&amp;", "&amp; IF(SOURCE!$S$2-3 &gt;= 0, REPT(" ",SOURCE!$S$2-5), "")&amp;
      TEXT(SOURCE!H2431,"????0")&amp;", "&amp; IF(SOURCE!$T$2-3 &gt;= 0, REPT(" ",SOURCE!$T$2-3), "")&amp;
      SOURCE!I2431&amp;", "&amp; IF(SOURCE!$U$2-LEN(SOURCE!I2431) &gt;= 0, REPT(" ",SOURCE!$U$2-LEN(SOURCE!I2431)), "")&amp;
      SOURCE!J2431&amp;      IF(SOURCE!$V$2-LEN(SOURCE!J2431) &gt;= 0, REPT(" ",SOURCE!$V$2-LEN(SOURCE!J2431)), "")&amp;
  ", "&amp; SOURCE!K2431&amp;      IF(SOURCE!$X$2-LEN(SOURCE!K2431) &gt;= 0, REPT(" ",SOURCE!$X$2-LEN(SOURCE!K2431)), "")&amp;
      "},"&amp;IF(SOURCE!L2431&lt;&gt;"",""&amp;SOURCE!L2431,"")
 )
)
)</f>
        <v/>
      </c>
    </row>
    <row r="2442" spans="1:1" hidden="1">
      <c r="A2442" s="8" t="str">
        <f>IF(AND(OR(SOURCE!A2432="",ISBLANK(SOURCE!A2432)),SOURCE!B2432&gt;0),IF(ISBLANK(SOURCE!C2432),"",SOURCE!C2432),
IF(SOURCE!B2432&lt;0,VLOOKUP(SOURCE!B2432,lookups!A$1:B$25,2,0),
  IF(ISBLANK(SOURCE!B2432),
    "",
    "/* "&amp;TEXT(SOURCE!B2432,"???0")&amp;" *"&amp;
      SOURCE!C2432&amp;", "&amp; IF(SOURCE!$O$2-LEN(SOURCE!C2432) &gt;= 0, REPT(" ",SOURCE!$O$2-LEN(SOURCE!C2432)), "")&amp;
      SOURCE!D2432&amp;", "&amp; IF(SOURCE!$P$2-LEN(SOURCE!D2432) &gt;= 0, REPT(" ",SOURCE!$P$2-LEN(SOURCE!D2432)), "")&amp;
      SOURCE!E2432&amp;", "&amp; IF(SOURCE!$Q$2-LEN(SOURCE!E2432) &gt;=0, REPT(" ",SOURCE!$Q$2-LEN(SOURCE!E2432)), "")&amp;
      SOURCE!F2432&amp;", "&amp; IF(SOURCE!$R$2-LEN(SOURCE!F2432) &gt;= 0, REPT(" ",SOURCE!$R$2-LEN(SOURCE!F2432)), "")&amp;
      TEXT(SOURCE!G2432,"??0")&amp;", "&amp; IF(SOURCE!$S$2-3 &gt;= 0, REPT(" ",SOURCE!$S$2-5), "")&amp;
      TEXT(SOURCE!H2432,"????0")&amp;", "&amp; IF(SOURCE!$T$2-3 &gt;= 0, REPT(" ",SOURCE!$T$2-3), "")&amp;
      SOURCE!I2432&amp;", "&amp; IF(SOURCE!$U$2-LEN(SOURCE!I2432) &gt;= 0, REPT(" ",SOURCE!$U$2-LEN(SOURCE!I2432)), "")&amp;
      SOURCE!J2432&amp;      IF(SOURCE!$V$2-LEN(SOURCE!J2432) &gt;= 0, REPT(" ",SOURCE!$V$2-LEN(SOURCE!J2432)), "")&amp;
  ", "&amp; SOURCE!K2432&amp;      IF(SOURCE!$X$2-LEN(SOURCE!K2432) &gt;= 0, REPT(" ",SOURCE!$X$2-LEN(SOURCE!K2432)), "")&amp;
      "},"&amp;IF(SOURCE!L2432&lt;&gt;"",""&amp;SOURCE!L2432,"")
 )
)
)</f>
        <v/>
      </c>
    </row>
    <row r="2443" spans="1:1" hidden="1">
      <c r="A2443" s="8" t="str">
        <f>IF(AND(OR(SOURCE!A2433="",ISBLANK(SOURCE!A2433)),SOURCE!B2433&gt;0),IF(ISBLANK(SOURCE!C2433),"",SOURCE!C2433),
IF(SOURCE!B2433&lt;0,VLOOKUP(SOURCE!B2433,lookups!A$1:B$25,2,0),
  IF(ISBLANK(SOURCE!B2433),
    "",
    "/* "&amp;TEXT(SOURCE!B2433,"???0")&amp;" *"&amp;
      SOURCE!C2433&amp;", "&amp; IF(SOURCE!$O$2-LEN(SOURCE!C2433) &gt;= 0, REPT(" ",SOURCE!$O$2-LEN(SOURCE!C2433)), "")&amp;
      SOURCE!D2433&amp;", "&amp; IF(SOURCE!$P$2-LEN(SOURCE!D2433) &gt;= 0, REPT(" ",SOURCE!$P$2-LEN(SOURCE!D2433)), "")&amp;
      SOURCE!E2433&amp;", "&amp; IF(SOURCE!$Q$2-LEN(SOURCE!E2433) &gt;=0, REPT(" ",SOURCE!$Q$2-LEN(SOURCE!E2433)), "")&amp;
      SOURCE!F2433&amp;", "&amp; IF(SOURCE!$R$2-LEN(SOURCE!F2433) &gt;= 0, REPT(" ",SOURCE!$R$2-LEN(SOURCE!F2433)), "")&amp;
      TEXT(SOURCE!G2433,"??0")&amp;", "&amp; IF(SOURCE!$S$2-3 &gt;= 0, REPT(" ",SOURCE!$S$2-5), "")&amp;
      TEXT(SOURCE!H2433,"????0")&amp;", "&amp; IF(SOURCE!$T$2-3 &gt;= 0, REPT(" ",SOURCE!$T$2-3), "")&amp;
      SOURCE!I2433&amp;", "&amp; IF(SOURCE!$U$2-LEN(SOURCE!I2433) &gt;= 0, REPT(" ",SOURCE!$U$2-LEN(SOURCE!I2433)), "")&amp;
      SOURCE!J2433&amp;      IF(SOURCE!$V$2-LEN(SOURCE!J2433) &gt;= 0, REPT(" ",SOURCE!$V$2-LEN(SOURCE!J2433)), "")&amp;
  ", "&amp; SOURCE!K2433&amp;      IF(SOURCE!$X$2-LEN(SOURCE!K2433) &gt;= 0, REPT(" ",SOURCE!$X$2-LEN(SOURCE!K2433)), "")&amp;
      "},"&amp;IF(SOURCE!L2433&lt;&gt;"",""&amp;SOURCE!L2433,"")
 )
)
)</f>
        <v/>
      </c>
    </row>
    <row r="2444" spans="1:1" hidden="1">
      <c r="A2444" s="8" t="str">
        <f>IF(AND(OR(SOURCE!A2434="",ISBLANK(SOURCE!A2434)),SOURCE!B2434&gt;0),IF(ISBLANK(SOURCE!C2434),"",SOURCE!C2434),
IF(SOURCE!B2434&lt;0,VLOOKUP(SOURCE!B2434,lookups!A$1:B$25,2,0),
  IF(ISBLANK(SOURCE!B2434),
    "",
    "/* "&amp;TEXT(SOURCE!B2434,"???0")&amp;" *"&amp;
      SOURCE!C2434&amp;", "&amp; IF(SOURCE!$O$2-LEN(SOURCE!C2434) &gt;= 0, REPT(" ",SOURCE!$O$2-LEN(SOURCE!C2434)), "")&amp;
      SOURCE!D2434&amp;", "&amp; IF(SOURCE!$P$2-LEN(SOURCE!D2434) &gt;= 0, REPT(" ",SOURCE!$P$2-LEN(SOURCE!D2434)), "")&amp;
      SOURCE!E2434&amp;", "&amp; IF(SOURCE!$Q$2-LEN(SOURCE!E2434) &gt;=0, REPT(" ",SOURCE!$Q$2-LEN(SOURCE!E2434)), "")&amp;
      SOURCE!F2434&amp;", "&amp; IF(SOURCE!$R$2-LEN(SOURCE!F2434) &gt;= 0, REPT(" ",SOURCE!$R$2-LEN(SOURCE!F2434)), "")&amp;
      TEXT(SOURCE!G2434,"??0")&amp;", "&amp; IF(SOURCE!$S$2-3 &gt;= 0, REPT(" ",SOURCE!$S$2-5), "")&amp;
      TEXT(SOURCE!H2434,"????0")&amp;", "&amp; IF(SOURCE!$T$2-3 &gt;= 0, REPT(" ",SOURCE!$T$2-3), "")&amp;
      SOURCE!I2434&amp;", "&amp; IF(SOURCE!$U$2-LEN(SOURCE!I2434) &gt;= 0, REPT(" ",SOURCE!$U$2-LEN(SOURCE!I2434)), "")&amp;
      SOURCE!J2434&amp;      IF(SOURCE!$V$2-LEN(SOURCE!J2434) &gt;= 0, REPT(" ",SOURCE!$V$2-LEN(SOURCE!J2434)), "")&amp;
  ", "&amp; SOURCE!K2434&amp;      IF(SOURCE!$X$2-LEN(SOURCE!K2434) &gt;= 0, REPT(" ",SOURCE!$X$2-LEN(SOURCE!K2434)), "")&amp;
      "},"&amp;IF(SOURCE!L2434&lt;&gt;"",""&amp;SOURCE!L2434,"")
 )
)
)</f>
        <v/>
      </c>
    </row>
    <row r="2445" spans="1:1" hidden="1">
      <c r="A2445" s="8" t="str">
        <f>IF(AND(OR(SOURCE!A2435="",ISBLANK(SOURCE!A2435)),SOURCE!B2435&gt;0),IF(ISBLANK(SOURCE!C2435),"",SOURCE!C2435),
IF(SOURCE!B2435&lt;0,VLOOKUP(SOURCE!B2435,lookups!A$1:B$25,2,0),
  IF(ISBLANK(SOURCE!B2435),
    "",
    "/* "&amp;TEXT(SOURCE!B2435,"???0")&amp;" *"&amp;
      SOURCE!C2435&amp;", "&amp; IF(SOURCE!$O$2-LEN(SOURCE!C2435) &gt;= 0, REPT(" ",SOURCE!$O$2-LEN(SOURCE!C2435)), "")&amp;
      SOURCE!D2435&amp;", "&amp; IF(SOURCE!$P$2-LEN(SOURCE!D2435) &gt;= 0, REPT(" ",SOURCE!$P$2-LEN(SOURCE!D2435)), "")&amp;
      SOURCE!E2435&amp;", "&amp; IF(SOURCE!$Q$2-LEN(SOURCE!E2435) &gt;=0, REPT(" ",SOURCE!$Q$2-LEN(SOURCE!E2435)), "")&amp;
      SOURCE!F2435&amp;", "&amp; IF(SOURCE!$R$2-LEN(SOURCE!F2435) &gt;= 0, REPT(" ",SOURCE!$R$2-LEN(SOURCE!F2435)), "")&amp;
      TEXT(SOURCE!G2435,"??0")&amp;", "&amp; IF(SOURCE!$S$2-3 &gt;= 0, REPT(" ",SOURCE!$S$2-5), "")&amp;
      TEXT(SOURCE!H2435,"????0")&amp;", "&amp; IF(SOURCE!$T$2-3 &gt;= 0, REPT(" ",SOURCE!$T$2-3), "")&amp;
      SOURCE!I2435&amp;", "&amp; IF(SOURCE!$U$2-LEN(SOURCE!I2435) &gt;= 0, REPT(" ",SOURCE!$U$2-LEN(SOURCE!I2435)), "")&amp;
      SOURCE!J2435&amp;      IF(SOURCE!$V$2-LEN(SOURCE!J2435) &gt;= 0, REPT(" ",SOURCE!$V$2-LEN(SOURCE!J2435)), "")&amp;
  ", "&amp; SOURCE!K2435&amp;      IF(SOURCE!$X$2-LEN(SOURCE!K2435) &gt;= 0, REPT(" ",SOURCE!$X$2-LEN(SOURCE!K2435)), "")&amp;
      "},"&amp;IF(SOURCE!L2435&lt;&gt;"",""&amp;SOURCE!L2435,"")
 )
)
)</f>
        <v/>
      </c>
    </row>
    <row r="2446" spans="1:1" hidden="1">
      <c r="A2446" s="8" t="str">
        <f>IF(AND(OR(SOURCE!A2436="",ISBLANK(SOURCE!A2436)),SOURCE!B2436&gt;0),IF(ISBLANK(SOURCE!C2436),"",SOURCE!C2436),
IF(SOURCE!B2436&lt;0,VLOOKUP(SOURCE!B2436,lookups!A$1:B$25,2,0),
  IF(ISBLANK(SOURCE!B2436),
    "",
    "/* "&amp;TEXT(SOURCE!B2436,"???0")&amp;" *"&amp;
      SOURCE!C2436&amp;", "&amp; IF(SOURCE!$O$2-LEN(SOURCE!C2436) &gt;= 0, REPT(" ",SOURCE!$O$2-LEN(SOURCE!C2436)), "")&amp;
      SOURCE!D2436&amp;", "&amp; IF(SOURCE!$P$2-LEN(SOURCE!D2436) &gt;= 0, REPT(" ",SOURCE!$P$2-LEN(SOURCE!D2436)), "")&amp;
      SOURCE!E2436&amp;", "&amp; IF(SOURCE!$Q$2-LEN(SOURCE!E2436) &gt;=0, REPT(" ",SOURCE!$Q$2-LEN(SOURCE!E2436)), "")&amp;
      SOURCE!F2436&amp;", "&amp; IF(SOURCE!$R$2-LEN(SOURCE!F2436) &gt;= 0, REPT(" ",SOURCE!$R$2-LEN(SOURCE!F2436)), "")&amp;
      TEXT(SOURCE!G2436,"??0")&amp;", "&amp; IF(SOURCE!$S$2-3 &gt;= 0, REPT(" ",SOURCE!$S$2-5), "")&amp;
      TEXT(SOURCE!H2436,"????0")&amp;", "&amp; IF(SOURCE!$T$2-3 &gt;= 0, REPT(" ",SOURCE!$T$2-3), "")&amp;
      SOURCE!I2436&amp;", "&amp; IF(SOURCE!$U$2-LEN(SOURCE!I2436) &gt;= 0, REPT(" ",SOURCE!$U$2-LEN(SOURCE!I2436)), "")&amp;
      SOURCE!J2436&amp;      IF(SOURCE!$V$2-LEN(SOURCE!J2436) &gt;= 0, REPT(" ",SOURCE!$V$2-LEN(SOURCE!J2436)), "")&amp;
  ", "&amp; SOURCE!K2436&amp;      IF(SOURCE!$X$2-LEN(SOURCE!K2436) &gt;= 0, REPT(" ",SOURCE!$X$2-LEN(SOURCE!K2436)), "")&amp;
      "},"&amp;IF(SOURCE!L2436&lt;&gt;"",""&amp;SOURCE!L2436,"")
 )
)
)</f>
        <v/>
      </c>
    </row>
    <row r="2447" spans="1:1" hidden="1">
      <c r="A2447" s="8" t="str">
        <f>IF(AND(OR(SOURCE!A2437="",ISBLANK(SOURCE!A2437)),SOURCE!B2437&gt;0),IF(ISBLANK(SOURCE!C2437),"",SOURCE!C2437),
IF(SOURCE!B2437&lt;0,VLOOKUP(SOURCE!B2437,lookups!A$1:B$25,2,0),
  IF(ISBLANK(SOURCE!B2437),
    "",
    "/* "&amp;TEXT(SOURCE!B2437,"???0")&amp;" *"&amp;
      SOURCE!C2437&amp;", "&amp; IF(SOURCE!$O$2-LEN(SOURCE!C2437) &gt;= 0, REPT(" ",SOURCE!$O$2-LEN(SOURCE!C2437)), "")&amp;
      SOURCE!D2437&amp;", "&amp; IF(SOURCE!$P$2-LEN(SOURCE!D2437) &gt;= 0, REPT(" ",SOURCE!$P$2-LEN(SOURCE!D2437)), "")&amp;
      SOURCE!E2437&amp;", "&amp; IF(SOURCE!$Q$2-LEN(SOURCE!E2437) &gt;=0, REPT(" ",SOURCE!$Q$2-LEN(SOURCE!E2437)), "")&amp;
      SOURCE!F2437&amp;", "&amp; IF(SOURCE!$R$2-LEN(SOURCE!F2437) &gt;= 0, REPT(" ",SOURCE!$R$2-LEN(SOURCE!F2437)), "")&amp;
      TEXT(SOURCE!G2437,"??0")&amp;", "&amp; IF(SOURCE!$S$2-3 &gt;= 0, REPT(" ",SOURCE!$S$2-5), "")&amp;
      TEXT(SOURCE!H2437,"????0")&amp;", "&amp; IF(SOURCE!$T$2-3 &gt;= 0, REPT(" ",SOURCE!$T$2-3), "")&amp;
      SOURCE!I2437&amp;", "&amp; IF(SOURCE!$U$2-LEN(SOURCE!I2437) &gt;= 0, REPT(" ",SOURCE!$U$2-LEN(SOURCE!I2437)), "")&amp;
      SOURCE!J2437&amp;      IF(SOURCE!$V$2-LEN(SOURCE!J2437) &gt;= 0, REPT(" ",SOURCE!$V$2-LEN(SOURCE!J2437)), "")&amp;
  ", "&amp; SOURCE!K2437&amp;      IF(SOURCE!$X$2-LEN(SOURCE!K2437) &gt;= 0, REPT(" ",SOURCE!$X$2-LEN(SOURCE!K2437)), "")&amp;
      "},"&amp;IF(SOURCE!L2437&lt;&gt;"",""&amp;SOURCE!L2437,"")
 )
)
)</f>
        <v/>
      </c>
    </row>
    <row r="2448" spans="1:1" hidden="1">
      <c r="A2448" s="8" t="str">
        <f>IF(AND(OR(SOURCE!A2438="",ISBLANK(SOURCE!A2438)),SOURCE!B2438&gt;0),IF(ISBLANK(SOURCE!C2438),"",SOURCE!C2438),
IF(SOURCE!B2438&lt;0,VLOOKUP(SOURCE!B2438,lookups!A$1:B$25,2,0),
  IF(ISBLANK(SOURCE!B2438),
    "",
    "/* "&amp;TEXT(SOURCE!B2438,"???0")&amp;" *"&amp;
      SOURCE!C2438&amp;", "&amp; IF(SOURCE!$O$2-LEN(SOURCE!C2438) &gt;= 0, REPT(" ",SOURCE!$O$2-LEN(SOURCE!C2438)), "")&amp;
      SOURCE!D2438&amp;", "&amp; IF(SOURCE!$P$2-LEN(SOURCE!D2438) &gt;= 0, REPT(" ",SOURCE!$P$2-LEN(SOURCE!D2438)), "")&amp;
      SOURCE!E2438&amp;", "&amp; IF(SOURCE!$Q$2-LEN(SOURCE!E2438) &gt;=0, REPT(" ",SOURCE!$Q$2-LEN(SOURCE!E2438)), "")&amp;
      SOURCE!F2438&amp;", "&amp; IF(SOURCE!$R$2-LEN(SOURCE!F2438) &gt;= 0, REPT(" ",SOURCE!$R$2-LEN(SOURCE!F2438)), "")&amp;
      TEXT(SOURCE!G2438,"??0")&amp;", "&amp; IF(SOURCE!$S$2-3 &gt;= 0, REPT(" ",SOURCE!$S$2-5), "")&amp;
      TEXT(SOURCE!H2438,"????0")&amp;", "&amp; IF(SOURCE!$T$2-3 &gt;= 0, REPT(" ",SOURCE!$T$2-3), "")&amp;
      SOURCE!I2438&amp;", "&amp; IF(SOURCE!$U$2-LEN(SOURCE!I2438) &gt;= 0, REPT(" ",SOURCE!$U$2-LEN(SOURCE!I2438)), "")&amp;
      SOURCE!J2438&amp;      IF(SOURCE!$V$2-LEN(SOURCE!J2438) &gt;= 0, REPT(" ",SOURCE!$V$2-LEN(SOURCE!J2438)), "")&amp;
  ", "&amp; SOURCE!K2438&amp;      IF(SOURCE!$X$2-LEN(SOURCE!K2438) &gt;= 0, REPT(" ",SOURCE!$X$2-LEN(SOURCE!K2438)), "")&amp;
      "},"&amp;IF(SOURCE!L2438&lt;&gt;"",""&amp;SOURCE!L2438,"")
 )
)
)</f>
        <v/>
      </c>
    </row>
    <row r="2449" spans="1:1" hidden="1">
      <c r="A2449" s="8" t="str">
        <f>IF(AND(OR(SOURCE!A2439="",ISBLANK(SOURCE!A2439)),SOURCE!B2439&gt;0),IF(ISBLANK(SOURCE!C2439),"",SOURCE!C2439),
IF(SOURCE!B2439&lt;0,VLOOKUP(SOURCE!B2439,lookups!A$1:B$25,2,0),
  IF(ISBLANK(SOURCE!B2439),
    "",
    "/* "&amp;TEXT(SOURCE!B2439,"???0")&amp;" *"&amp;
      SOURCE!C2439&amp;", "&amp; IF(SOURCE!$O$2-LEN(SOURCE!C2439) &gt;= 0, REPT(" ",SOURCE!$O$2-LEN(SOURCE!C2439)), "")&amp;
      SOURCE!D2439&amp;", "&amp; IF(SOURCE!$P$2-LEN(SOURCE!D2439) &gt;= 0, REPT(" ",SOURCE!$P$2-LEN(SOURCE!D2439)), "")&amp;
      SOURCE!E2439&amp;", "&amp; IF(SOURCE!$Q$2-LEN(SOURCE!E2439) &gt;=0, REPT(" ",SOURCE!$Q$2-LEN(SOURCE!E2439)), "")&amp;
      SOURCE!F2439&amp;", "&amp; IF(SOURCE!$R$2-LEN(SOURCE!F2439) &gt;= 0, REPT(" ",SOURCE!$R$2-LEN(SOURCE!F2439)), "")&amp;
      TEXT(SOURCE!G2439,"??0")&amp;", "&amp; IF(SOURCE!$S$2-3 &gt;= 0, REPT(" ",SOURCE!$S$2-5), "")&amp;
      TEXT(SOURCE!H2439,"????0")&amp;", "&amp; IF(SOURCE!$T$2-3 &gt;= 0, REPT(" ",SOURCE!$T$2-3), "")&amp;
      SOURCE!I2439&amp;", "&amp; IF(SOURCE!$U$2-LEN(SOURCE!I2439) &gt;= 0, REPT(" ",SOURCE!$U$2-LEN(SOURCE!I2439)), "")&amp;
      SOURCE!J2439&amp;      IF(SOURCE!$V$2-LEN(SOURCE!J2439) &gt;= 0, REPT(" ",SOURCE!$V$2-LEN(SOURCE!J2439)), "")&amp;
  ", "&amp; SOURCE!K2439&amp;      IF(SOURCE!$X$2-LEN(SOURCE!K2439) &gt;= 0, REPT(" ",SOURCE!$X$2-LEN(SOURCE!K2439)), "")&amp;
      "},"&amp;IF(SOURCE!L2439&lt;&gt;"",""&amp;SOURCE!L2439,"")
 )
)
)</f>
        <v/>
      </c>
    </row>
    <row r="2450" spans="1:1" hidden="1">
      <c r="A2450" s="8" t="str">
        <f>IF(AND(OR(SOURCE!A2440="",ISBLANK(SOURCE!A2440)),SOURCE!B2440&gt;0),IF(ISBLANK(SOURCE!C2440),"",SOURCE!C2440),
IF(SOURCE!B2440&lt;0,VLOOKUP(SOURCE!B2440,lookups!A$1:B$25,2,0),
  IF(ISBLANK(SOURCE!B2440),
    "",
    "/* "&amp;TEXT(SOURCE!B2440,"???0")&amp;" *"&amp;
      SOURCE!C2440&amp;", "&amp; IF(SOURCE!$O$2-LEN(SOURCE!C2440) &gt;= 0, REPT(" ",SOURCE!$O$2-LEN(SOURCE!C2440)), "")&amp;
      SOURCE!D2440&amp;", "&amp; IF(SOURCE!$P$2-LEN(SOURCE!D2440) &gt;= 0, REPT(" ",SOURCE!$P$2-LEN(SOURCE!D2440)), "")&amp;
      SOURCE!E2440&amp;", "&amp; IF(SOURCE!$Q$2-LEN(SOURCE!E2440) &gt;=0, REPT(" ",SOURCE!$Q$2-LEN(SOURCE!E2440)), "")&amp;
      SOURCE!F2440&amp;", "&amp; IF(SOURCE!$R$2-LEN(SOURCE!F2440) &gt;= 0, REPT(" ",SOURCE!$R$2-LEN(SOURCE!F2440)), "")&amp;
      TEXT(SOURCE!G2440,"??0")&amp;", "&amp; IF(SOURCE!$S$2-3 &gt;= 0, REPT(" ",SOURCE!$S$2-5), "")&amp;
      TEXT(SOURCE!H2440,"????0")&amp;", "&amp; IF(SOURCE!$T$2-3 &gt;= 0, REPT(" ",SOURCE!$T$2-3), "")&amp;
      SOURCE!I2440&amp;", "&amp; IF(SOURCE!$U$2-LEN(SOURCE!I2440) &gt;= 0, REPT(" ",SOURCE!$U$2-LEN(SOURCE!I2440)), "")&amp;
      SOURCE!J2440&amp;      IF(SOURCE!$V$2-LEN(SOURCE!J2440) &gt;= 0, REPT(" ",SOURCE!$V$2-LEN(SOURCE!J2440)), "")&amp;
  ", "&amp; SOURCE!K2440&amp;      IF(SOURCE!$X$2-LEN(SOURCE!K2440) &gt;= 0, REPT(" ",SOURCE!$X$2-LEN(SOURCE!K2440)), "")&amp;
      "},"&amp;IF(SOURCE!L2440&lt;&gt;"",""&amp;SOURCE!L2440,"")
 )
)
)</f>
        <v/>
      </c>
    </row>
    <row r="2451" spans="1:1" hidden="1">
      <c r="A2451" s="8" t="str">
        <f>IF(AND(OR(SOURCE!A2441="",ISBLANK(SOURCE!A2441)),SOURCE!B2441&gt;0),IF(ISBLANK(SOURCE!C2441),"",SOURCE!C2441),
IF(SOURCE!B2441&lt;0,VLOOKUP(SOURCE!B2441,lookups!A$1:B$25,2,0),
  IF(ISBLANK(SOURCE!B2441),
    "",
    "/* "&amp;TEXT(SOURCE!B2441,"???0")&amp;" *"&amp;
      SOURCE!C2441&amp;", "&amp; IF(SOURCE!$O$2-LEN(SOURCE!C2441) &gt;= 0, REPT(" ",SOURCE!$O$2-LEN(SOURCE!C2441)), "")&amp;
      SOURCE!D2441&amp;", "&amp; IF(SOURCE!$P$2-LEN(SOURCE!D2441) &gt;= 0, REPT(" ",SOURCE!$P$2-LEN(SOURCE!D2441)), "")&amp;
      SOURCE!E2441&amp;", "&amp; IF(SOURCE!$Q$2-LEN(SOURCE!E2441) &gt;=0, REPT(" ",SOURCE!$Q$2-LEN(SOURCE!E2441)), "")&amp;
      SOURCE!F2441&amp;", "&amp; IF(SOURCE!$R$2-LEN(SOURCE!F2441) &gt;= 0, REPT(" ",SOURCE!$R$2-LEN(SOURCE!F2441)), "")&amp;
      TEXT(SOURCE!G2441,"??0")&amp;", "&amp; IF(SOURCE!$S$2-3 &gt;= 0, REPT(" ",SOURCE!$S$2-5), "")&amp;
      TEXT(SOURCE!H2441,"????0")&amp;", "&amp; IF(SOURCE!$T$2-3 &gt;= 0, REPT(" ",SOURCE!$T$2-3), "")&amp;
      SOURCE!I2441&amp;", "&amp; IF(SOURCE!$U$2-LEN(SOURCE!I2441) &gt;= 0, REPT(" ",SOURCE!$U$2-LEN(SOURCE!I2441)), "")&amp;
      SOURCE!J2441&amp;      IF(SOURCE!$V$2-LEN(SOURCE!J2441) &gt;= 0, REPT(" ",SOURCE!$V$2-LEN(SOURCE!J2441)), "")&amp;
  ", "&amp; SOURCE!K2441&amp;      IF(SOURCE!$X$2-LEN(SOURCE!K2441) &gt;= 0, REPT(" ",SOURCE!$X$2-LEN(SOURCE!K2441)), "")&amp;
      "},"&amp;IF(SOURCE!L2441&lt;&gt;"",""&amp;SOURCE!L2441,"")
 )
)
)</f>
        <v/>
      </c>
    </row>
    <row r="2452" spans="1:1" hidden="1">
      <c r="A2452" s="8" t="str">
        <f>IF(AND(OR(SOURCE!A2442="",ISBLANK(SOURCE!A2442)),SOURCE!B2442&gt;0),IF(ISBLANK(SOURCE!C2442),"",SOURCE!C2442),
IF(SOURCE!B2442&lt;0,VLOOKUP(SOURCE!B2442,lookups!A$1:B$25,2,0),
  IF(ISBLANK(SOURCE!B2442),
    "",
    "/* "&amp;TEXT(SOURCE!B2442,"???0")&amp;" *"&amp;
      SOURCE!C2442&amp;", "&amp; IF(SOURCE!$O$2-LEN(SOURCE!C2442) &gt;= 0, REPT(" ",SOURCE!$O$2-LEN(SOURCE!C2442)), "")&amp;
      SOURCE!D2442&amp;", "&amp; IF(SOURCE!$P$2-LEN(SOURCE!D2442) &gt;= 0, REPT(" ",SOURCE!$P$2-LEN(SOURCE!D2442)), "")&amp;
      SOURCE!E2442&amp;", "&amp; IF(SOURCE!$Q$2-LEN(SOURCE!E2442) &gt;=0, REPT(" ",SOURCE!$Q$2-LEN(SOURCE!E2442)), "")&amp;
      SOURCE!F2442&amp;", "&amp; IF(SOURCE!$R$2-LEN(SOURCE!F2442) &gt;= 0, REPT(" ",SOURCE!$R$2-LEN(SOURCE!F2442)), "")&amp;
      TEXT(SOURCE!G2442,"??0")&amp;", "&amp; IF(SOURCE!$S$2-3 &gt;= 0, REPT(" ",SOURCE!$S$2-5), "")&amp;
      TEXT(SOURCE!H2442,"????0")&amp;", "&amp; IF(SOURCE!$T$2-3 &gt;= 0, REPT(" ",SOURCE!$T$2-3), "")&amp;
      SOURCE!I2442&amp;", "&amp; IF(SOURCE!$U$2-LEN(SOURCE!I2442) &gt;= 0, REPT(" ",SOURCE!$U$2-LEN(SOURCE!I2442)), "")&amp;
      SOURCE!J2442&amp;      IF(SOURCE!$V$2-LEN(SOURCE!J2442) &gt;= 0, REPT(" ",SOURCE!$V$2-LEN(SOURCE!J2442)), "")&amp;
  ", "&amp; SOURCE!K2442&amp;      IF(SOURCE!$X$2-LEN(SOURCE!K2442) &gt;= 0, REPT(" ",SOURCE!$X$2-LEN(SOURCE!K2442)), "")&amp;
      "},"&amp;IF(SOURCE!L2442&lt;&gt;"",""&amp;SOURCE!L2442,"")
 )
)
)</f>
        <v/>
      </c>
    </row>
    <row r="2453" spans="1:1" hidden="1">
      <c r="A2453" s="8" t="str">
        <f>IF(AND(OR(SOURCE!A2443="",ISBLANK(SOURCE!A2443)),SOURCE!B2443&gt;0),IF(ISBLANK(SOURCE!C2443),"",SOURCE!C2443),
IF(SOURCE!B2443&lt;0,VLOOKUP(SOURCE!B2443,lookups!A$1:B$25,2,0),
  IF(ISBLANK(SOURCE!B2443),
    "",
    "/* "&amp;TEXT(SOURCE!B2443,"???0")&amp;" *"&amp;
      SOURCE!C2443&amp;", "&amp; IF(SOURCE!$O$2-LEN(SOURCE!C2443) &gt;= 0, REPT(" ",SOURCE!$O$2-LEN(SOURCE!C2443)), "")&amp;
      SOURCE!D2443&amp;", "&amp; IF(SOURCE!$P$2-LEN(SOURCE!D2443) &gt;= 0, REPT(" ",SOURCE!$P$2-LEN(SOURCE!D2443)), "")&amp;
      SOURCE!E2443&amp;", "&amp; IF(SOURCE!$Q$2-LEN(SOURCE!E2443) &gt;=0, REPT(" ",SOURCE!$Q$2-LEN(SOURCE!E2443)), "")&amp;
      SOURCE!F2443&amp;", "&amp; IF(SOURCE!$R$2-LEN(SOURCE!F2443) &gt;= 0, REPT(" ",SOURCE!$R$2-LEN(SOURCE!F2443)), "")&amp;
      TEXT(SOURCE!G2443,"??0")&amp;", "&amp; IF(SOURCE!$S$2-3 &gt;= 0, REPT(" ",SOURCE!$S$2-5), "")&amp;
      TEXT(SOURCE!H2443,"????0")&amp;", "&amp; IF(SOURCE!$T$2-3 &gt;= 0, REPT(" ",SOURCE!$T$2-3), "")&amp;
      SOURCE!I2443&amp;", "&amp; IF(SOURCE!$U$2-LEN(SOURCE!I2443) &gt;= 0, REPT(" ",SOURCE!$U$2-LEN(SOURCE!I2443)), "")&amp;
      SOURCE!J2443&amp;      IF(SOURCE!$V$2-LEN(SOURCE!J2443) &gt;= 0, REPT(" ",SOURCE!$V$2-LEN(SOURCE!J2443)), "")&amp;
  ", "&amp; SOURCE!K2443&amp;      IF(SOURCE!$X$2-LEN(SOURCE!K2443) &gt;= 0, REPT(" ",SOURCE!$X$2-LEN(SOURCE!K2443)), "")&amp;
      "},"&amp;IF(SOURCE!L2443&lt;&gt;"",""&amp;SOURCE!L2443,"")
 )
)
)</f>
        <v/>
      </c>
    </row>
    <row r="2454" spans="1:1" hidden="1">
      <c r="A2454" s="8" t="str">
        <f>IF(AND(OR(SOURCE!A2444="",ISBLANK(SOURCE!A2444)),SOURCE!B2444&gt;0),IF(ISBLANK(SOURCE!C2444),"",SOURCE!C2444),
IF(SOURCE!B2444&lt;0,VLOOKUP(SOURCE!B2444,lookups!A$1:B$25,2,0),
  IF(ISBLANK(SOURCE!B2444),
    "",
    "/* "&amp;TEXT(SOURCE!B2444,"???0")&amp;" *"&amp;
      SOURCE!C2444&amp;", "&amp; IF(SOURCE!$O$2-LEN(SOURCE!C2444) &gt;= 0, REPT(" ",SOURCE!$O$2-LEN(SOURCE!C2444)), "")&amp;
      SOURCE!D2444&amp;", "&amp; IF(SOURCE!$P$2-LEN(SOURCE!D2444) &gt;= 0, REPT(" ",SOURCE!$P$2-LEN(SOURCE!D2444)), "")&amp;
      SOURCE!E2444&amp;", "&amp; IF(SOURCE!$Q$2-LEN(SOURCE!E2444) &gt;=0, REPT(" ",SOURCE!$Q$2-LEN(SOURCE!E2444)), "")&amp;
      SOURCE!F2444&amp;", "&amp; IF(SOURCE!$R$2-LEN(SOURCE!F2444) &gt;= 0, REPT(" ",SOURCE!$R$2-LEN(SOURCE!F2444)), "")&amp;
      TEXT(SOURCE!G2444,"??0")&amp;", "&amp; IF(SOURCE!$S$2-3 &gt;= 0, REPT(" ",SOURCE!$S$2-5), "")&amp;
      TEXT(SOURCE!H2444,"????0")&amp;", "&amp; IF(SOURCE!$T$2-3 &gt;= 0, REPT(" ",SOURCE!$T$2-3), "")&amp;
      SOURCE!I2444&amp;", "&amp; IF(SOURCE!$U$2-LEN(SOURCE!I2444) &gt;= 0, REPT(" ",SOURCE!$U$2-LEN(SOURCE!I2444)), "")&amp;
      SOURCE!J2444&amp;      IF(SOURCE!$V$2-LEN(SOURCE!J2444) &gt;= 0, REPT(" ",SOURCE!$V$2-LEN(SOURCE!J2444)), "")&amp;
  ", "&amp; SOURCE!K2444&amp;      IF(SOURCE!$X$2-LEN(SOURCE!K2444) &gt;= 0, REPT(" ",SOURCE!$X$2-LEN(SOURCE!K2444)), "")&amp;
      "},"&amp;IF(SOURCE!L2444&lt;&gt;"",""&amp;SOURCE!L2444,"")
 )
)
)</f>
        <v/>
      </c>
    </row>
    <row r="2455" spans="1:1" hidden="1">
      <c r="A2455" s="8" t="str">
        <f>IF(AND(OR(SOURCE!A2445="",ISBLANK(SOURCE!A2445)),SOURCE!B2445&gt;0),IF(ISBLANK(SOURCE!C2445),"",SOURCE!C2445),
IF(SOURCE!B2445&lt;0,VLOOKUP(SOURCE!B2445,lookups!A$1:B$25,2,0),
  IF(ISBLANK(SOURCE!B2445),
    "",
    "/* "&amp;TEXT(SOURCE!B2445,"???0")&amp;" *"&amp;
      SOURCE!C2445&amp;", "&amp; IF(SOURCE!$O$2-LEN(SOURCE!C2445) &gt;= 0, REPT(" ",SOURCE!$O$2-LEN(SOURCE!C2445)), "")&amp;
      SOURCE!D2445&amp;", "&amp; IF(SOURCE!$P$2-LEN(SOURCE!D2445) &gt;= 0, REPT(" ",SOURCE!$P$2-LEN(SOURCE!D2445)), "")&amp;
      SOURCE!E2445&amp;", "&amp; IF(SOURCE!$Q$2-LEN(SOURCE!E2445) &gt;=0, REPT(" ",SOURCE!$Q$2-LEN(SOURCE!E2445)), "")&amp;
      SOURCE!F2445&amp;", "&amp; IF(SOURCE!$R$2-LEN(SOURCE!F2445) &gt;= 0, REPT(" ",SOURCE!$R$2-LEN(SOURCE!F2445)), "")&amp;
      TEXT(SOURCE!G2445,"??0")&amp;", "&amp; IF(SOURCE!$S$2-3 &gt;= 0, REPT(" ",SOURCE!$S$2-5), "")&amp;
      TEXT(SOURCE!H2445,"????0")&amp;", "&amp; IF(SOURCE!$T$2-3 &gt;= 0, REPT(" ",SOURCE!$T$2-3), "")&amp;
      SOURCE!I2445&amp;", "&amp; IF(SOURCE!$U$2-LEN(SOURCE!I2445) &gt;= 0, REPT(" ",SOURCE!$U$2-LEN(SOURCE!I2445)), "")&amp;
      SOURCE!J2445&amp;      IF(SOURCE!$V$2-LEN(SOURCE!J2445) &gt;= 0, REPT(" ",SOURCE!$V$2-LEN(SOURCE!J2445)), "")&amp;
  ", "&amp; SOURCE!K2445&amp;      IF(SOURCE!$X$2-LEN(SOURCE!K2445) &gt;= 0, REPT(" ",SOURCE!$X$2-LEN(SOURCE!K2445)), "")&amp;
      "},"&amp;IF(SOURCE!L2445&lt;&gt;"",""&amp;SOURCE!L2445,"")
 )
)
)</f>
        <v/>
      </c>
    </row>
    <row r="2456" spans="1:1" hidden="1">
      <c r="A2456" s="8" t="str">
        <f>IF(AND(OR(SOURCE!A2446="",ISBLANK(SOURCE!A2446)),SOURCE!B2446&gt;0),IF(ISBLANK(SOURCE!C2446),"",SOURCE!C2446),
IF(SOURCE!B2446&lt;0,VLOOKUP(SOURCE!B2446,lookups!A$1:B$25,2,0),
  IF(ISBLANK(SOURCE!B2446),
    "",
    "/* "&amp;TEXT(SOURCE!B2446,"???0")&amp;" *"&amp;
      SOURCE!C2446&amp;", "&amp; IF(SOURCE!$O$2-LEN(SOURCE!C2446) &gt;= 0, REPT(" ",SOURCE!$O$2-LEN(SOURCE!C2446)), "")&amp;
      SOURCE!D2446&amp;", "&amp; IF(SOURCE!$P$2-LEN(SOURCE!D2446) &gt;= 0, REPT(" ",SOURCE!$P$2-LEN(SOURCE!D2446)), "")&amp;
      SOURCE!E2446&amp;", "&amp; IF(SOURCE!$Q$2-LEN(SOURCE!E2446) &gt;=0, REPT(" ",SOURCE!$Q$2-LEN(SOURCE!E2446)), "")&amp;
      SOURCE!F2446&amp;", "&amp; IF(SOURCE!$R$2-LEN(SOURCE!F2446) &gt;= 0, REPT(" ",SOURCE!$R$2-LEN(SOURCE!F2446)), "")&amp;
      TEXT(SOURCE!G2446,"??0")&amp;", "&amp; IF(SOURCE!$S$2-3 &gt;= 0, REPT(" ",SOURCE!$S$2-5), "")&amp;
      TEXT(SOURCE!H2446,"????0")&amp;", "&amp; IF(SOURCE!$T$2-3 &gt;= 0, REPT(" ",SOURCE!$T$2-3), "")&amp;
      SOURCE!I2446&amp;", "&amp; IF(SOURCE!$U$2-LEN(SOURCE!I2446) &gt;= 0, REPT(" ",SOURCE!$U$2-LEN(SOURCE!I2446)), "")&amp;
      SOURCE!J2446&amp;      IF(SOURCE!$V$2-LEN(SOURCE!J2446) &gt;= 0, REPT(" ",SOURCE!$V$2-LEN(SOURCE!J2446)), "")&amp;
  ", "&amp; SOURCE!K2446&amp;      IF(SOURCE!$X$2-LEN(SOURCE!K2446) &gt;= 0, REPT(" ",SOURCE!$X$2-LEN(SOURCE!K2446)), "")&amp;
      "},"&amp;IF(SOURCE!L2446&lt;&gt;"",""&amp;SOURCE!L2446,"")
 )
)
)</f>
        <v/>
      </c>
    </row>
    <row r="2457" spans="1:1" hidden="1">
      <c r="A2457" s="8" t="str">
        <f>IF(AND(OR(SOURCE!A2447="",ISBLANK(SOURCE!A2447)),SOURCE!B2447&gt;0),IF(ISBLANK(SOURCE!C2447),"",SOURCE!C2447),
IF(SOURCE!B2447&lt;0,VLOOKUP(SOURCE!B2447,lookups!A$1:B$25,2,0),
  IF(ISBLANK(SOURCE!B2447),
    "",
    "/* "&amp;TEXT(SOURCE!B2447,"???0")&amp;" *"&amp;
      SOURCE!C2447&amp;", "&amp; IF(SOURCE!$O$2-LEN(SOURCE!C2447) &gt;= 0, REPT(" ",SOURCE!$O$2-LEN(SOURCE!C2447)), "")&amp;
      SOURCE!D2447&amp;", "&amp; IF(SOURCE!$P$2-LEN(SOURCE!D2447) &gt;= 0, REPT(" ",SOURCE!$P$2-LEN(SOURCE!D2447)), "")&amp;
      SOURCE!E2447&amp;", "&amp; IF(SOURCE!$Q$2-LEN(SOURCE!E2447) &gt;=0, REPT(" ",SOURCE!$Q$2-LEN(SOURCE!E2447)), "")&amp;
      SOURCE!F2447&amp;", "&amp; IF(SOURCE!$R$2-LEN(SOURCE!F2447) &gt;= 0, REPT(" ",SOURCE!$R$2-LEN(SOURCE!F2447)), "")&amp;
      TEXT(SOURCE!G2447,"??0")&amp;", "&amp; IF(SOURCE!$S$2-3 &gt;= 0, REPT(" ",SOURCE!$S$2-5), "")&amp;
      TEXT(SOURCE!H2447,"????0")&amp;", "&amp; IF(SOURCE!$T$2-3 &gt;= 0, REPT(" ",SOURCE!$T$2-3), "")&amp;
      SOURCE!I2447&amp;", "&amp; IF(SOURCE!$U$2-LEN(SOURCE!I2447) &gt;= 0, REPT(" ",SOURCE!$U$2-LEN(SOURCE!I2447)), "")&amp;
      SOURCE!J2447&amp;      IF(SOURCE!$V$2-LEN(SOURCE!J2447) &gt;= 0, REPT(" ",SOURCE!$V$2-LEN(SOURCE!J2447)), "")&amp;
  ", "&amp; SOURCE!K2447&amp;      IF(SOURCE!$X$2-LEN(SOURCE!K2447) &gt;= 0, REPT(" ",SOURCE!$X$2-LEN(SOURCE!K2447)), "")&amp;
      "},"&amp;IF(SOURCE!L2447&lt;&gt;"",""&amp;SOURCE!L2447,"")
 )
)
)</f>
        <v/>
      </c>
    </row>
    <row r="2458" spans="1:1" hidden="1">
      <c r="A2458" s="8" t="str">
        <f>IF(AND(OR(SOURCE!A2448="",ISBLANK(SOURCE!A2448)),SOURCE!B2448&gt;0),IF(ISBLANK(SOURCE!C2448),"",SOURCE!C2448),
IF(SOURCE!B2448&lt;0,VLOOKUP(SOURCE!B2448,lookups!A$1:B$25,2,0),
  IF(ISBLANK(SOURCE!B2448),
    "",
    "/* "&amp;TEXT(SOURCE!B2448,"???0")&amp;" *"&amp;
      SOURCE!C2448&amp;", "&amp; IF(SOURCE!$O$2-LEN(SOURCE!C2448) &gt;= 0, REPT(" ",SOURCE!$O$2-LEN(SOURCE!C2448)), "")&amp;
      SOURCE!D2448&amp;", "&amp; IF(SOURCE!$P$2-LEN(SOURCE!D2448) &gt;= 0, REPT(" ",SOURCE!$P$2-LEN(SOURCE!D2448)), "")&amp;
      SOURCE!E2448&amp;", "&amp; IF(SOURCE!$Q$2-LEN(SOURCE!E2448) &gt;=0, REPT(" ",SOURCE!$Q$2-LEN(SOURCE!E2448)), "")&amp;
      SOURCE!F2448&amp;", "&amp; IF(SOURCE!$R$2-LEN(SOURCE!F2448) &gt;= 0, REPT(" ",SOURCE!$R$2-LEN(SOURCE!F2448)), "")&amp;
      TEXT(SOURCE!G2448,"??0")&amp;", "&amp; IF(SOURCE!$S$2-3 &gt;= 0, REPT(" ",SOURCE!$S$2-5), "")&amp;
      TEXT(SOURCE!H2448,"????0")&amp;", "&amp; IF(SOURCE!$T$2-3 &gt;= 0, REPT(" ",SOURCE!$T$2-3), "")&amp;
      SOURCE!I2448&amp;", "&amp; IF(SOURCE!$U$2-LEN(SOURCE!I2448) &gt;= 0, REPT(" ",SOURCE!$U$2-LEN(SOURCE!I2448)), "")&amp;
      SOURCE!J2448&amp;      IF(SOURCE!$V$2-LEN(SOURCE!J2448) &gt;= 0, REPT(" ",SOURCE!$V$2-LEN(SOURCE!J2448)), "")&amp;
  ", "&amp; SOURCE!K2448&amp;      IF(SOURCE!$X$2-LEN(SOURCE!K2448) &gt;= 0, REPT(" ",SOURCE!$X$2-LEN(SOURCE!K2448)), "")&amp;
      "},"&amp;IF(SOURCE!L2448&lt;&gt;"",""&amp;SOURCE!L2448,"")
 )
)
)</f>
        <v/>
      </c>
    </row>
    <row r="2459" spans="1:1" hidden="1">
      <c r="A2459" s="8" t="str">
        <f>IF(AND(OR(SOURCE!A2449="",ISBLANK(SOURCE!A2449)),SOURCE!B2449&gt;0),IF(ISBLANK(SOURCE!C2449),"",SOURCE!C2449),
IF(SOURCE!B2449&lt;0,VLOOKUP(SOURCE!B2449,lookups!A$1:B$25,2,0),
  IF(ISBLANK(SOURCE!B2449),
    "",
    "/* "&amp;TEXT(SOURCE!B2449,"???0")&amp;" *"&amp;
      SOURCE!C2449&amp;", "&amp; IF(SOURCE!$O$2-LEN(SOURCE!C2449) &gt;= 0, REPT(" ",SOURCE!$O$2-LEN(SOURCE!C2449)), "")&amp;
      SOURCE!D2449&amp;", "&amp; IF(SOURCE!$P$2-LEN(SOURCE!D2449) &gt;= 0, REPT(" ",SOURCE!$P$2-LEN(SOURCE!D2449)), "")&amp;
      SOURCE!E2449&amp;", "&amp; IF(SOURCE!$Q$2-LEN(SOURCE!E2449) &gt;=0, REPT(" ",SOURCE!$Q$2-LEN(SOURCE!E2449)), "")&amp;
      SOURCE!F2449&amp;", "&amp; IF(SOURCE!$R$2-LEN(SOURCE!F2449) &gt;= 0, REPT(" ",SOURCE!$R$2-LEN(SOURCE!F2449)), "")&amp;
      TEXT(SOURCE!G2449,"??0")&amp;", "&amp; IF(SOURCE!$S$2-3 &gt;= 0, REPT(" ",SOURCE!$S$2-5), "")&amp;
      TEXT(SOURCE!H2449,"????0")&amp;", "&amp; IF(SOURCE!$T$2-3 &gt;= 0, REPT(" ",SOURCE!$T$2-3), "")&amp;
      SOURCE!I2449&amp;", "&amp; IF(SOURCE!$U$2-LEN(SOURCE!I2449) &gt;= 0, REPT(" ",SOURCE!$U$2-LEN(SOURCE!I2449)), "")&amp;
      SOURCE!J2449&amp;      IF(SOURCE!$V$2-LEN(SOURCE!J2449) &gt;= 0, REPT(" ",SOURCE!$V$2-LEN(SOURCE!J2449)), "")&amp;
  ", "&amp; SOURCE!K2449&amp;      IF(SOURCE!$X$2-LEN(SOURCE!K2449) &gt;= 0, REPT(" ",SOURCE!$X$2-LEN(SOURCE!K2449)), "")&amp;
      "},"&amp;IF(SOURCE!L2449&lt;&gt;"",""&amp;SOURCE!L2449,"")
 )
)
)</f>
        <v/>
      </c>
    </row>
    <row r="2460" spans="1:1" hidden="1">
      <c r="A2460" s="8" t="str">
        <f>IF(AND(OR(SOURCE!A2450="",ISBLANK(SOURCE!A2450)),SOURCE!B2450&gt;0),IF(ISBLANK(SOURCE!C2450),"",SOURCE!C2450),
IF(SOURCE!B2450&lt;0,VLOOKUP(SOURCE!B2450,lookups!A$1:B$25,2,0),
  IF(ISBLANK(SOURCE!B2450),
    "",
    "/* "&amp;TEXT(SOURCE!B2450,"???0")&amp;" *"&amp;
      SOURCE!C2450&amp;", "&amp; IF(SOURCE!$O$2-LEN(SOURCE!C2450) &gt;= 0, REPT(" ",SOURCE!$O$2-LEN(SOURCE!C2450)), "")&amp;
      SOURCE!D2450&amp;", "&amp; IF(SOURCE!$P$2-LEN(SOURCE!D2450) &gt;= 0, REPT(" ",SOURCE!$P$2-LEN(SOURCE!D2450)), "")&amp;
      SOURCE!E2450&amp;", "&amp; IF(SOURCE!$Q$2-LEN(SOURCE!E2450) &gt;=0, REPT(" ",SOURCE!$Q$2-LEN(SOURCE!E2450)), "")&amp;
      SOURCE!F2450&amp;", "&amp; IF(SOURCE!$R$2-LEN(SOURCE!F2450) &gt;= 0, REPT(" ",SOURCE!$R$2-LEN(SOURCE!F2450)), "")&amp;
      TEXT(SOURCE!G2450,"??0")&amp;", "&amp; IF(SOURCE!$S$2-3 &gt;= 0, REPT(" ",SOURCE!$S$2-5), "")&amp;
      TEXT(SOURCE!H2450,"????0")&amp;", "&amp; IF(SOURCE!$T$2-3 &gt;= 0, REPT(" ",SOURCE!$T$2-3), "")&amp;
      SOURCE!I2450&amp;", "&amp; IF(SOURCE!$U$2-LEN(SOURCE!I2450) &gt;= 0, REPT(" ",SOURCE!$U$2-LEN(SOURCE!I2450)), "")&amp;
      SOURCE!J2450&amp;      IF(SOURCE!$V$2-LEN(SOURCE!J2450) &gt;= 0, REPT(" ",SOURCE!$V$2-LEN(SOURCE!J2450)), "")&amp;
  ", "&amp; SOURCE!K2450&amp;      IF(SOURCE!$X$2-LEN(SOURCE!K2450) &gt;= 0, REPT(" ",SOURCE!$X$2-LEN(SOURCE!K2450)), "")&amp;
      "},"&amp;IF(SOURCE!L2450&lt;&gt;"",""&amp;SOURCE!L2450,"")
 )
)
)</f>
        <v/>
      </c>
    </row>
    <row r="2461" spans="1:1" hidden="1">
      <c r="A2461" s="8" t="str">
        <f>IF(AND(OR(SOURCE!A2451="",ISBLANK(SOURCE!A2451)),SOURCE!B2451&gt;0),IF(ISBLANK(SOURCE!C2451),"",SOURCE!C2451),
IF(SOURCE!B2451&lt;0,VLOOKUP(SOURCE!B2451,lookups!A$1:B$25,2,0),
  IF(ISBLANK(SOURCE!B2451),
    "",
    "/* "&amp;TEXT(SOURCE!B2451,"???0")&amp;" *"&amp;
      SOURCE!C2451&amp;", "&amp; IF(SOURCE!$O$2-LEN(SOURCE!C2451) &gt;= 0, REPT(" ",SOURCE!$O$2-LEN(SOURCE!C2451)), "")&amp;
      SOURCE!D2451&amp;", "&amp; IF(SOURCE!$P$2-LEN(SOURCE!D2451) &gt;= 0, REPT(" ",SOURCE!$P$2-LEN(SOURCE!D2451)), "")&amp;
      SOURCE!E2451&amp;", "&amp; IF(SOURCE!$Q$2-LEN(SOURCE!E2451) &gt;=0, REPT(" ",SOURCE!$Q$2-LEN(SOURCE!E2451)), "")&amp;
      SOURCE!F2451&amp;", "&amp; IF(SOURCE!$R$2-LEN(SOURCE!F2451) &gt;= 0, REPT(" ",SOURCE!$R$2-LEN(SOURCE!F2451)), "")&amp;
      TEXT(SOURCE!G2451,"??0")&amp;", "&amp; IF(SOURCE!$S$2-3 &gt;= 0, REPT(" ",SOURCE!$S$2-5), "")&amp;
      TEXT(SOURCE!H2451,"????0")&amp;", "&amp; IF(SOURCE!$T$2-3 &gt;= 0, REPT(" ",SOURCE!$T$2-3), "")&amp;
      SOURCE!I2451&amp;", "&amp; IF(SOURCE!$U$2-LEN(SOURCE!I2451) &gt;= 0, REPT(" ",SOURCE!$U$2-LEN(SOURCE!I2451)), "")&amp;
      SOURCE!J2451&amp;      IF(SOURCE!$V$2-LEN(SOURCE!J2451) &gt;= 0, REPT(" ",SOURCE!$V$2-LEN(SOURCE!J2451)), "")&amp;
  ", "&amp; SOURCE!K2451&amp;      IF(SOURCE!$X$2-LEN(SOURCE!K2451) &gt;= 0, REPT(" ",SOURCE!$X$2-LEN(SOURCE!K2451)), "")&amp;
      "},"&amp;IF(SOURCE!L2451&lt;&gt;"",""&amp;SOURCE!L2451,"")
 )
)
)</f>
        <v/>
      </c>
    </row>
    <row r="2462" spans="1:1" hidden="1">
      <c r="A2462" s="8" t="str">
        <f>IF(AND(OR(SOURCE!A2452="",ISBLANK(SOURCE!A2452)),SOURCE!B2452&gt;0),IF(ISBLANK(SOURCE!C2452),"",SOURCE!C2452),
IF(SOURCE!B2452&lt;0,VLOOKUP(SOURCE!B2452,lookups!A$1:B$25,2,0),
  IF(ISBLANK(SOURCE!B2452),
    "",
    "/* "&amp;TEXT(SOURCE!B2452,"???0")&amp;" *"&amp;
      SOURCE!C2452&amp;", "&amp; IF(SOURCE!$O$2-LEN(SOURCE!C2452) &gt;= 0, REPT(" ",SOURCE!$O$2-LEN(SOURCE!C2452)), "")&amp;
      SOURCE!D2452&amp;", "&amp; IF(SOURCE!$P$2-LEN(SOURCE!D2452) &gt;= 0, REPT(" ",SOURCE!$P$2-LEN(SOURCE!D2452)), "")&amp;
      SOURCE!E2452&amp;", "&amp; IF(SOURCE!$Q$2-LEN(SOURCE!E2452) &gt;=0, REPT(" ",SOURCE!$Q$2-LEN(SOURCE!E2452)), "")&amp;
      SOURCE!F2452&amp;", "&amp; IF(SOURCE!$R$2-LEN(SOURCE!F2452) &gt;= 0, REPT(" ",SOURCE!$R$2-LEN(SOURCE!F2452)), "")&amp;
      TEXT(SOURCE!G2452,"??0")&amp;", "&amp; IF(SOURCE!$S$2-3 &gt;= 0, REPT(" ",SOURCE!$S$2-5), "")&amp;
      TEXT(SOURCE!H2452,"????0")&amp;", "&amp; IF(SOURCE!$T$2-3 &gt;= 0, REPT(" ",SOURCE!$T$2-3), "")&amp;
      SOURCE!I2452&amp;", "&amp; IF(SOURCE!$U$2-LEN(SOURCE!I2452) &gt;= 0, REPT(" ",SOURCE!$U$2-LEN(SOURCE!I2452)), "")&amp;
      SOURCE!J2452&amp;      IF(SOURCE!$V$2-LEN(SOURCE!J2452) &gt;= 0, REPT(" ",SOURCE!$V$2-LEN(SOURCE!J2452)), "")&amp;
  ", "&amp; SOURCE!K2452&amp;      IF(SOURCE!$X$2-LEN(SOURCE!K2452) &gt;= 0, REPT(" ",SOURCE!$X$2-LEN(SOURCE!K2452)), "")&amp;
      "},"&amp;IF(SOURCE!L2452&lt;&gt;"",""&amp;SOURCE!L2452,"")
 )
)
)</f>
        <v/>
      </c>
    </row>
    <row r="2463" spans="1:1" hidden="1">
      <c r="A2463" s="8" t="str">
        <f>IF(AND(OR(SOURCE!A2453="",ISBLANK(SOURCE!A2453)),SOURCE!B2453&gt;0),IF(ISBLANK(SOURCE!C2453),"",SOURCE!C2453),
IF(SOURCE!B2453&lt;0,VLOOKUP(SOURCE!B2453,lookups!A$1:B$25,2,0),
  IF(ISBLANK(SOURCE!B2453),
    "",
    "/* "&amp;TEXT(SOURCE!B2453,"???0")&amp;" *"&amp;
      SOURCE!C2453&amp;", "&amp; IF(SOURCE!$O$2-LEN(SOURCE!C2453) &gt;= 0, REPT(" ",SOURCE!$O$2-LEN(SOURCE!C2453)), "")&amp;
      SOURCE!D2453&amp;", "&amp; IF(SOURCE!$P$2-LEN(SOURCE!D2453) &gt;= 0, REPT(" ",SOURCE!$P$2-LEN(SOURCE!D2453)), "")&amp;
      SOURCE!E2453&amp;", "&amp; IF(SOURCE!$Q$2-LEN(SOURCE!E2453) &gt;=0, REPT(" ",SOURCE!$Q$2-LEN(SOURCE!E2453)), "")&amp;
      SOURCE!F2453&amp;", "&amp; IF(SOURCE!$R$2-LEN(SOURCE!F2453) &gt;= 0, REPT(" ",SOURCE!$R$2-LEN(SOURCE!F2453)), "")&amp;
      TEXT(SOURCE!G2453,"??0")&amp;", "&amp; IF(SOURCE!$S$2-3 &gt;= 0, REPT(" ",SOURCE!$S$2-5), "")&amp;
      TEXT(SOURCE!H2453,"????0")&amp;", "&amp; IF(SOURCE!$T$2-3 &gt;= 0, REPT(" ",SOURCE!$T$2-3), "")&amp;
      SOURCE!I2453&amp;", "&amp; IF(SOURCE!$U$2-LEN(SOURCE!I2453) &gt;= 0, REPT(" ",SOURCE!$U$2-LEN(SOURCE!I2453)), "")&amp;
      SOURCE!J2453&amp;      IF(SOURCE!$V$2-LEN(SOURCE!J2453) &gt;= 0, REPT(" ",SOURCE!$V$2-LEN(SOURCE!J2453)), "")&amp;
  ", "&amp; SOURCE!K2453&amp;      IF(SOURCE!$X$2-LEN(SOURCE!K2453) &gt;= 0, REPT(" ",SOURCE!$X$2-LEN(SOURCE!K2453)), "")&amp;
      "},"&amp;IF(SOURCE!L2453&lt;&gt;"",""&amp;SOURCE!L2453,"")
 )
)
)</f>
        <v/>
      </c>
    </row>
    <row r="2464" spans="1:1" hidden="1">
      <c r="A2464" s="8" t="str">
        <f>IF(AND(OR(SOURCE!A2454="",ISBLANK(SOURCE!A2454)),SOURCE!B2454&gt;0),IF(ISBLANK(SOURCE!C2454),"",SOURCE!C2454),
IF(SOURCE!B2454&lt;0,VLOOKUP(SOURCE!B2454,lookups!A$1:B$25,2,0),
  IF(ISBLANK(SOURCE!B2454),
    "",
    "/* "&amp;TEXT(SOURCE!B2454,"???0")&amp;" *"&amp;
      SOURCE!C2454&amp;", "&amp; IF(SOURCE!$O$2-LEN(SOURCE!C2454) &gt;= 0, REPT(" ",SOURCE!$O$2-LEN(SOURCE!C2454)), "")&amp;
      SOURCE!D2454&amp;", "&amp; IF(SOURCE!$P$2-LEN(SOURCE!D2454) &gt;= 0, REPT(" ",SOURCE!$P$2-LEN(SOURCE!D2454)), "")&amp;
      SOURCE!E2454&amp;", "&amp; IF(SOURCE!$Q$2-LEN(SOURCE!E2454) &gt;=0, REPT(" ",SOURCE!$Q$2-LEN(SOURCE!E2454)), "")&amp;
      SOURCE!F2454&amp;", "&amp; IF(SOURCE!$R$2-LEN(SOURCE!F2454) &gt;= 0, REPT(" ",SOURCE!$R$2-LEN(SOURCE!F2454)), "")&amp;
      TEXT(SOURCE!G2454,"??0")&amp;", "&amp; IF(SOURCE!$S$2-3 &gt;= 0, REPT(" ",SOURCE!$S$2-5), "")&amp;
      TEXT(SOURCE!H2454,"????0")&amp;", "&amp; IF(SOURCE!$T$2-3 &gt;= 0, REPT(" ",SOURCE!$T$2-3), "")&amp;
      SOURCE!I2454&amp;", "&amp; IF(SOURCE!$U$2-LEN(SOURCE!I2454) &gt;= 0, REPT(" ",SOURCE!$U$2-LEN(SOURCE!I2454)), "")&amp;
      SOURCE!J2454&amp;      IF(SOURCE!$V$2-LEN(SOURCE!J2454) &gt;= 0, REPT(" ",SOURCE!$V$2-LEN(SOURCE!J2454)), "")&amp;
  ", "&amp; SOURCE!K2454&amp;      IF(SOURCE!$X$2-LEN(SOURCE!K2454) &gt;= 0, REPT(" ",SOURCE!$X$2-LEN(SOURCE!K2454)), "")&amp;
      "},"&amp;IF(SOURCE!L2454&lt;&gt;"",""&amp;SOURCE!L2454,"")
 )
)
)</f>
        <v/>
      </c>
    </row>
    <row r="2465" spans="1:1" hidden="1">
      <c r="A2465" s="8" t="str">
        <f>IF(AND(OR(SOURCE!A2455="",ISBLANK(SOURCE!A2455)),SOURCE!B2455&gt;0),IF(ISBLANK(SOURCE!C2455),"",SOURCE!C2455),
IF(SOURCE!B2455&lt;0,VLOOKUP(SOURCE!B2455,lookups!A$1:B$25,2,0),
  IF(ISBLANK(SOURCE!B2455),
    "",
    "/* "&amp;TEXT(SOURCE!B2455,"???0")&amp;" *"&amp;
      SOURCE!C2455&amp;", "&amp; IF(SOURCE!$O$2-LEN(SOURCE!C2455) &gt;= 0, REPT(" ",SOURCE!$O$2-LEN(SOURCE!C2455)), "")&amp;
      SOURCE!D2455&amp;", "&amp; IF(SOURCE!$P$2-LEN(SOURCE!D2455) &gt;= 0, REPT(" ",SOURCE!$P$2-LEN(SOURCE!D2455)), "")&amp;
      SOURCE!E2455&amp;", "&amp; IF(SOURCE!$Q$2-LEN(SOURCE!E2455) &gt;=0, REPT(" ",SOURCE!$Q$2-LEN(SOURCE!E2455)), "")&amp;
      SOURCE!F2455&amp;", "&amp; IF(SOURCE!$R$2-LEN(SOURCE!F2455) &gt;= 0, REPT(" ",SOURCE!$R$2-LEN(SOURCE!F2455)), "")&amp;
      TEXT(SOURCE!G2455,"??0")&amp;", "&amp; IF(SOURCE!$S$2-3 &gt;= 0, REPT(" ",SOURCE!$S$2-5), "")&amp;
      TEXT(SOURCE!H2455,"????0")&amp;", "&amp; IF(SOURCE!$T$2-3 &gt;= 0, REPT(" ",SOURCE!$T$2-3), "")&amp;
      SOURCE!I2455&amp;", "&amp; IF(SOURCE!$U$2-LEN(SOURCE!I2455) &gt;= 0, REPT(" ",SOURCE!$U$2-LEN(SOURCE!I2455)), "")&amp;
      SOURCE!J2455&amp;      IF(SOURCE!$V$2-LEN(SOURCE!J2455) &gt;= 0, REPT(" ",SOURCE!$V$2-LEN(SOURCE!J2455)), "")&amp;
  ", "&amp; SOURCE!K2455&amp;      IF(SOURCE!$X$2-LEN(SOURCE!K2455) &gt;= 0, REPT(" ",SOURCE!$X$2-LEN(SOURCE!K2455)), "")&amp;
      "},"&amp;IF(SOURCE!L2455&lt;&gt;"",""&amp;SOURCE!L2455,"")
 )
)
)</f>
        <v/>
      </c>
    </row>
    <row r="2466" spans="1:1" hidden="1">
      <c r="A2466" s="8" t="str">
        <f>IF(AND(OR(SOURCE!A2456="",ISBLANK(SOURCE!A2456)),SOURCE!B2456&gt;0),IF(ISBLANK(SOURCE!C2456),"",SOURCE!C2456),
IF(SOURCE!B2456&lt;0,VLOOKUP(SOURCE!B2456,lookups!A$1:B$25,2,0),
  IF(ISBLANK(SOURCE!B2456),
    "",
    "/* "&amp;TEXT(SOURCE!B2456,"???0")&amp;" *"&amp;
      SOURCE!C2456&amp;", "&amp; IF(SOURCE!$O$2-LEN(SOURCE!C2456) &gt;= 0, REPT(" ",SOURCE!$O$2-LEN(SOURCE!C2456)), "")&amp;
      SOURCE!D2456&amp;", "&amp; IF(SOURCE!$P$2-LEN(SOURCE!D2456) &gt;= 0, REPT(" ",SOURCE!$P$2-LEN(SOURCE!D2456)), "")&amp;
      SOURCE!E2456&amp;", "&amp; IF(SOURCE!$Q$2-LEN(SOURCE!E2456) &gt;=0, REPT(" ",SOURCE!$Q$2-LEN(SOURCE!E2456)), "")&amp;
      SOURCE!F2456&amp;", "&amp; IF(SOURCE!$R$2-LEN(SOURCE!F2456) &gt;= 0, REPT(" ",SOURCE!$R$2-LEN(SOURCE!F2456)), "")&amp;
      TEXT(SOURCE!G2456,"??0")&amp;", "&amp; IF(SOURCE!$S$2-3 &gt;= 0, REPT(" ",SOURCE!$S$2-5), "")&amp;
      TEXT(SOURCE!H2456,"????0")&amp;", "&amp; IF(SOURCE!$T$2-3 &gt;= 0, REPT(" ",SOURCE!$T$2-3), "")&amp;
      SOURCE!I2456&amp;", "&amp; IF(SOURCE!$U$2-LEN(SOURCE!I2456) &gt;= 0, REPT(" ",SOURCE!$U$2-LEN(SOURCE!I2456)), "")&amp;
      SOURCE!J2456&amp;      IF(SOURCE!$V$2-LEN(SOURCE!J2456) &gt;= 0, REPT(" ",SOURCE!$V$2-LEN(SOURCE!J2456)), "")&amp;
  ", "&amp; SOURCE!K2456&amp;      IF(SOURCE!$X$2-LEN(SOURCE!K2456) &gt;= 0, REPT(" ",SOURCE!$X$2-LEN(SOURCE!K2456)), "")&amp;
      "},"&amp;IF(SOURCE!L2456&lt;&gt;"",""&amp;SOURCE!L2456,"")
 )
)
)</f>
        <v/>
      </c>
    </row>
    <row r="2467" spans="1:1" hidden="1">
      <c r="A2467" s="8" t="str">
        <f>IF(AND(OR(SOURCE!A2457="",ISBLANK(SOURCE!A2457)),SOURCE!B2457&gt;0),IF(ISBLANK(SOURCE!C2457),"",SOURCE!C2457),
IF(SOURCE!B2457&lt;0,VLOOKUP(SOURCE!B2457,lookups!A$1:B$25,2,0),
  IF(ISBLANK(SOURCE!B2457),
    "",
    "/* "&amp;TEXT(SOURCE!B2457,"???0")&amp;" *"&amp;
      SOURCE!C2457&amp;", "&amp; IF(SOURCE!$O$2-LEN(SOURCE!C2457) &gt;= 0, REPT(" ",SOURCE!$O$2-LEN(SOURCE!C2457)), "")&amp;
      SOURCE!D2457&amp;", "&amp; IF(SOURCE!$P$2-LEN(SOURCE!D2457) &gt;= 0, REPT(" ",SOURCE!$P$2-LEN(SOURCE!D2457)), "")&amp;
      SOURCE!E2457&amp;", "&amp; IF(SOURCE!$Q$2-LEN(SOURCE!E2457) &gt;=0, REPT(" ",SOURCE!$Q$2-LEN(SOURCE!E2457)), "")&amp;
      SOURCE!F2457&amp;", "&amp; IF(SOURCE!$R$2-LEN(SOURCE!F2457) &gt;= 0, REPT(" ",SOURCE!$R$2-LEN(SOURCE!F2457)), "")&amp;
      TEXT(SOURCE!G2457,"??0")&amp;", "&amp; IF(SOURCE!$S$2-3 &gt;= 0, REPT(" ",SOURCE!$S$2-5), "")&amp;
      TEXT(SOURCE!H2457,"????0")&amp;", "&amp; IF(SOURCE!$T$2-3 &gt;= 0, REPT(" ",SOURCE!$T$2-3), "")&amp;
      SOURCE!I2457&amp;", "&amp; IF(SOURCE!$U$2-LEN(SOURCE!I2457) &gt;= 0, REPT(" ",SOURCE!$U$2-LEN(SOURCE!I2457)), "")&amp;
      SOURCE!J2457&amp;      IF(SOURCE!$V$2-LEN(SOURCE!J2457) &gt;= 0, REPT(" ",SOURCE!$V$2-LEN(SOURCE!J2457)), "")&amp;
  ", "&amp; SOURCE!K2457&amp;      IF(SOURCE!$X$2-LEN(SOURCE!K2457) &gt;= 0, REPT(" ",SOURCE!$X$2-LEN(SOURCE!K2457)), "")&amp;
      "},"&amp;IF(SOURCE!L2457&lt;&gt;"",""&amp;SOURCE!L2457,"")
 )
)
)</f>
        <v/>
      </c>
    </row>
    <row r="2468" spans="1:1" hidden="1">
      <c r="A2468" s="8" t="str">
        <f>IF(AND(OR(SOURCE!A2458="",ISBLANK(SOURCE!A2458)),SOURCE!B2458&gt;0),IF(ISBLANK(SOURCE!C2458),"",SOURCE!C2458),
IF(SOURCE!B2458&lt;0,VLOOKUP(SOURCE!B2458,lookups!A$1:B$25,2,0),
  IF(ISBLANK(SOURCE!B2458),
    "",
    "/* "&amp;TEXT(SOURCE!B2458,"???0")&amp;" *"&amp;
      SOURCE!C2458&amp;", "&amp; IF(SOURCE!$O$2-LEN(SOURCE!C2458) &gt;= 0, REPT(" ",SOURCE!$O$2-LEN(SOURCE!C2458)), "")&amp;
      SOURCE!D2458&amp;", "&amp; IF(SOURCE!$P$2-LEN(SOURCE!D2458) &gt;= 0, REPT(" ",SOURCE!$P$2-LEN(SOURCE!D2458)), "")&amp;
      SOURCE!E2458&amp;", "&amp; IF(SOURCE!$Q$2-LEN(SOURCE!E2458) &gt;=0, REPT(" ",SOURCE!$Q$2-LEN(SOURCE!E2458)), "")&amp;
      SOURCE!F2458&amp;", "&amp; IF(SOURCE!$R$2-LEN(SOURCE!F2458) &gt;= 0, REPT(" ",SOURCE!$R$2-LEN(SOURCE!F2458)), "")&amp;
      TEXT(SOURCE!G2458,"??0")&amp;", "&amp; IF(SOURCE!$S$2-3 &gt;= 0, REPT(" ",SOURCE!$S$2-5), "")&amp;
      TEXT(SOURCE!H2458,"????0")&amp;", "&amp; IF(SOURCE!$T$2-3 &gt;= 0, REPT(" ",SOURCE!$T$2-3), "")&amp;
      SOURCE!I2458&amp;", "&amp; IF(SOURCE!$U$2-LEN(SOURCE!I2458) &gt;= 0, REPT(" ",SOURCE!$U$2-LEN(SOURCE!I2458)), "")&amp;
      SOURCE!J2458&amp;      IF(SOURCE!$V$2-LEN(SOURCE!J2458) &gt;= 0, REPT(" ",SOURCE!$V$2-LEN(SOURCE!J2458)), "")&amp;
  ", "&amp; SOURCE!K2458&amp;      IF(SOURCE!$X$2-LEN(SOURCE!K2458) &gt;= 0, REPT(" ",SOURCE!$X$2-LEN(SOURCE!K2458)), "")&amp;
      "},"&amp;IF(SOURCE!L2458&lt;&gt;"",""&amp;SOURCE!L2458,"")
 )
)
)</f>
        <v/>
      </c>
    </row>
    <row r="2469" spans="1:1" hidden="1">
      <c r="A2469" s="8" t="str">
        <f>IF(AND(OR(SOURCE!A2459="",ISBLANK(SOURCE!A2459)),SOURCE!B2459&gt;0),IF(ISBLANK(SOURCE!C2459),"",SOURCE!C2459),
IF(SOURCE!B2459&lt;0,VLOOKUP(SOURCE!B2459,lookups!A$1:B$25,2,0),
  IF(ISBLANK(SOURCE!B2459),
    "",
    "/* "&amp;TEXT(SOURCE!B2459,"???0")&amp;" *"&amp;
      SOURCE!C2459&amp;", "&amp; IF(SOURCE!$O$2-LEN(SOURCE!C2459) &gt;= 0, REPT(" ",SOURCE!$O$2-LEN(SOURCE!C2459)), "")&amp;
      SOURCE!D2459&amp;", "&amp; IF(SOURCE!$P$2-LEN(SOURCE!D2459) &gt;= 0, REPT(" ",SOURCE!$P$2-LEN(SOURCE!D2459)), "")&amp;
      SOURCE!E2459&amp;", "&amp; IF(SOURCE!$Q$2-LEN(SOURCE!E2459) &gt;=0, REPT(" ",SOURCE!$Q$2-LEN(SOURCE!E2459)), "")&amp;
      SOURCE!F2459&amp;", "&amp; IF(SOURCE!$R$2-LEN(SOURCE!F2459) &gt;= 0, REPT(" ",SOURCE!$R$2-LEN(SOURCE!F2459)), "")&amp;
      TEXT(SOURCE!G2459,"??0")&amp;", "&amp; IF(SOURCE!$S$2-3 &gt;= 0, REPT(" ",SOURCE!$S$2-5), "")&amp;
      TEXT(SOURCE!H2459,"????0")&amp;", "&amp; IF(SOURCE!$T$2-3 &gt;= 0, REPT(" ",SOURCE!$T$2-3), "")&amp;
      SOURCE!I2459&amp;", "&amp; IF(SOURCE!$U$2-LEN(SOURCE!I2459) &gt;= 0, REPT(" ",SOURCE!$U$2-LEN(SOURCE!I2459)), "")&amp;
      SOURCE!J2459&amp;      IF(SOURCE!$V$2-LEN(SOURCE!J2459) &gt;= 0, REPT(" ",SOURCE!$V$2-LEN(SOURCE!J2459)), "")&amp;
  ", "&amp; SOURCE!K2459&amp;      IF(SOURCE!$X$2-LEN(SOURCE!K2459) &gt;= 0, REPT(" ",SOURCE!$X$2-LEN(SOURCE!K2459)), "")&amp;
      "},"&amp;IF(SOURCE!L2459&lt;&gt;"",""&amp;SOURCE!L2459,"")
 )
)
)</f>
        <v/>
      </c>
    </row>
    <row r="2470" spans="1:1" hidden="1">
      <c r="A2470" s="8" t="str">
        <f>IF(AND(OR(SOURCE!A2460="",ISBLANK(SOURCE!A2460)),SOURCE!B2460&gt;0),IF(ISBLANK(SOURCE!C2460),"",SOURCE!C2460),
IF(SOURCE!B2460&lt;0,VLOOKUP(SOURCE!B2460,lookups!A$1:B$25,2,0),
  IF(ISBLANK(SOURCE!B2460),
    "",
    "/* "&amp;TEXT(SOURCE!B2460,"???0")&amp;" *"&amp;
      SOURCE!C2460&amp;", "&amp; IF(SOURCE!$O$2-LEN(SOURCE!C2460) &gt;= 0, REPT(" ",SOURCE!$O$2-LEN(SOURCE!C2460)), "")&amp;
      SOURCE!D2460&amp;", "&amp; IF(SOURCE!$P$2-LEN(SOURCE!D2460) &gt;= 0, REPT(" ",SOURCE!$P$2-LEN(SOURCE!D2460)), "")&amp;
      SOURCE!E2460&amp;", "&amp; IF(SOURCE!$Q$2-LEN(SOURCE!E2460) &gt;=0, REPT(" ",SOURCE!$Q$2-LEN(SOURCE!E2460)), "")&amp;
      SOURCE!F2460&amp;", "&amp; IF(SOURCE!$R$2-LEN(SOURCE!F2460) &gt;= 0, REPT(" ",SOURCE!$R$2-LEN(SOURCE!F2460)), "")&amp;
      TEXT(SOURCE!G2460,"??0")&amp;", "&amp; IF(SOURCE!$S$2-3 &gt;= 0, REPT(" ",SOURCE!$S$2-5), "")&amp;
      TEXT(SOURCE!H2460,"????0")&amp;", "&amp; IF(SOURCE!$T$2-3 &gt;= 0, REPT(" ",SOURCE!$T$2-3), "")&amp;
      SOURCE!I2460&amp;", "&amp; IF(SOURCE!$U$2-LEN(SOURCE!I2460) &gt;= 0, REPT(" ",SOURCE!$U$2-LEN(SOURCE!I2460)), "")&amp;
      SOURCE!J2460&amp;      IF(SOURCE!$V$2-LEN(SOURCE!J2460) &gt;= 0, REPT(" ",SOURCE!$V$2-LEN(SOURCE!J2460)), "")&amp;
  ", "&amp; SOURCE!K2460&amp;      IF(SOURCE!$X$2-LEN(SOURCE!K2460) &gt;= 0, REPT(" ",SOURCE!$X$2-LEN(SOURCE!K2460)), "")&amp;
      "},"&amp;IF(SOURCE!L2460&lt;&gt;"",""&amp;SOURCE!L2460,"")
 )
)
)</f>
        <v/>
      </c>
    </row>
    <row r="2471" spans="1:1" hidden="1">
      <c r="A2471" s="8" t="str">
        <f>IF(AND(OR(SOURCE!A2461="",ISBLANK(SOURCE!A2461)),SOURCE!B2461&gt;0),IF(ISBLANK(SOURCE!C2461),"",SOURCE!C2461),
IF(SOURCE!B2461&lt;0,VLOOKUP(SOURCE!B2461,lookups!A$1:B$25,2,0),
  IF(ISBLANK(SOURCE!B2461),
    "",
    "/* "&amp;TEXT(SOURCE!B2461,"???0")&amp;" *"&amp;
      SOURCE!C2461&amp;", "&amp; IF(SOURCE!$O$2-LEN(SOURCE!C2461) &gt;= 0, REPT(" ",SOURCE!$O$2-LEN(SOURCE!C2461)), "")&amp;
      SOURCE!D2461&amp;", "&amp; IF(SOURCE!$P$2-LEN(SOURCE!D2461) &gt;= 0, REPT(" ",SOURCE!$P$2-LEN(SOURCE!D2461)), "")&amp;
      SOURCE!E2461&amp;", "&amp; IF(SOURCE!$Q$2-LEN(SOURCE!E2461) &gt;=0, REPT(" ",SOURCE!$Q$2-LEN(SOURCE!E2461)), "")&amp;
      SOURCE!F2461&amp;", "&amp; IF(SOURCE!$R$2-LEN(SOURCE!F2461) &gt;= 0, REPT(" ",SOURCE!$R$2-LEN(SOURCE!F2461)), "")&amp;
      TEXT(SOURCE!G2461,"??0")&amp;", "&amp; IF(SOURCE!$S$2-3 &gt;= 0, REPT(" ",SOURCE!$S$2-5), "")&amp;
      TEXT(SOURCE!H2461,"????0")&amp;", "&amp; IF(SOURCE!$T$2-3 &gt;= 0, REPT(" ",SOURCE!$T$2-3), "")&amp;
      SOURCE!I2461&amp;", "&amp; IF(SOURCE!$U$2-LEN(SOURCE!I2461) &gt;= 0, REPT(" ",SOURCE!$U$2-LEN(SOURCE!I2461)), "")&amp;
      SOURCE!J2461&amp;      IF(SOURCE!$V$2-LEN(SOURCE!J2461) &gt;= 0, REPT(" ",SOURCE!$V$2-LEN(SOURCE!J2461)), "")&amp;
  ", "&amp; SOURCE!K2461&amp;      IF(SOURCE!$X$2-LEN(SOURCE!K2461) &gt;= 0, REPT(" ",SOURCE!$X$2-LEN(SOURCE!K2461)), "")&amp;
      "},"&amp;IF(SOURCE!L2461&lt;&gt;"",""&amp;SOURCE!L2461,"")
 )
)
)</f>
        <v/>
      </c>
    </row>
    <row r="2472" spans="1:1" hidden="1">
      <c r="A2472" s="8" t="str">
        <f>IF(AND(OR(SOURCE!A2462="",ISBLANK(SOURCE!A2462)),SOURCE!B2462&gt;0),IF(ISBLANK(SOURCE!C2462),"",SOURCE!C2462),
IF(SOURCE!B2462&lt;0,VLOOKUP(SOURCE!B2462,lookups!A$1:B$25,2,0),
  IF(ISBLANK(SOURCE!B2462),
    "",
    "/* "&amp;TEXT(SOURCE!B2462,"???0")&amp;" *"&amp;
      SOURCE!C2462&amp;", "&amp; IF(SOURCE!$O$2-LEN(SOURCE!C2462) &gt;= 0, REPT(" ",SOURCE!$O$2-LEN(SOURCE!C2462)), "")&amp;
      SOURCE!D2462&amp;", "&amp; IF(SOURCE!$P$2-LEN(SOURCE!D2462) &gt;= 0, REPT(" ",SOURCE!$P$2-LEN(SOURCE!D2462)), "")&amp;
      SOURCE!E2462&amp;", "&amp; IF(SOURCE!$Q$2-LEN(SOURCE!E2462) &gt;=0, REPT(" ",SOURCE!$Q$2-LEN(SOURCE!E2462)), "")&amp;
      SOURCE!F2462&amp;", "&amp; IF(SOURCE!$R$2-LEN(SOURCE!F2462) &gt;= 0, REPT(" ",SOURCE!$R$2-LEN(SOURCE!F2462)), "")&amp;
      TEXT(SOURCE!G2462,"??0")&amp;", "&amp; IF(SOURCE!$S$2-3 &gt;= 0, REPT(" ",SOURCE!$S$2-5), "")&amp;
      TEXT(SOURCE!H2462,"????0")&amp;", "&amp; IF(SOURCE!$T$2-3 &gt;= 0, REPT(" ",SOURCE!$T$2-3), "")&amp;
      SOURCE!I2462&amp;", "&amp; IF(SOURCE!$U$2-LEN(SOURCE!I2462) &gt;= 0, REPT(" ",SOURCE!$U$2-LEN(SOURCE!I2462)), "")&amp;
      SOURCE!J2462&amp;      IF(SOURCE!$V$2-LEN(SOURCE!J2462) &gt;= 0, REPT(" ",SOURCE!$V$2-LEN(SOURCE!J2462)), "")&amp;
  ", "&amp; SOURCE!K2462&amp;      IF(SOURCE!$X$2-LEN(SOURCE!K2462) &gt;= 0, REPT(" ",SOURCE!$X$2-LEN(SOURCE!K2462)), "")&amp;
      "},"&amp;IF(SOURCE!L2462&lt;&gt;"",""&amp;SOURCE!L2462,"")
 )
)
)</f>
        <v/>
      </c>
    </row>
    <row r="2473" spans="1:1" hidden="1">
      <c r="A2473" s="8" t="str">
        <f>IF(AND(OR(SOURCE!A2463="",ISBLANK(SOURCE!A2463)),SOURCE!B2463&gt;0),IF(ISBLANK(SOURCE!C2463),"",SOURCE!C2463),
IF(SOURCE!B2463&lt;0,VLOOKUP(SOURCE!B2463,lookups!A$1:B$25,2,0),
  IF(ISBLANK(SOURCE!B2463),
    "",
    "/* "&amp;TEXT(SOURCE!B2463,"???0")&amp;" *"&amp;
      SOURCE!C2463&amp;", "&amp; IF(SOURCE!$O$2-LEN(SOURCE!C2463) &gt;= 0, REPT(" ",SOURCE!$O$2-LEN(SOURCE!C2463)), "")&amp;
      SOURCE!D2463&amp;", "&amp; IF(SOURCE!$P$2-LEN(SOURCE!D2463) &gt;= 0, REPT(" ",SOURCE!$P$2-LEN(SOURCE!D2463)), "")&amp;
      SOURCE!E2463&amp;", "&amp; IF(SOURCE!$Q$2-LEN(SOURCE!E2463) &gt;=0, REPT(" ",SOURCE!$Q$2-LEN(SOURCE!E2463)), "")&amp;
      SOURCE!F2463&amp;", "&amp; IF(SOURCE!$R$2-LEN(SOURCE!F2463) &gt;= 0, REPT(" ",SOURCE!$R$2-LEN(SOURCE!F2463)), "")&amp;
      TEXT(SOURCE!G2463,"??0")&amp;", "&amp; IF(SOURCE!$S$2-3 &gt;= 0, REPT(" ",SOURCE!$S$2-5), "")&amp;
      TEXT(SOURCE!H2463,"????0")&amp;", "&amp; IF(SOURCE!$T$2-3 &gt;= 0, REPT(" ",SOURCE!$T$2-3), "")&amp;
      SOURCE!I2463&amp;", "&amp; IF(SOURCE!$U$2-LEN(SOURCE!I2463) &gt;= 0, REPT(" ",SOURCE!$U$2-LEN(SOURCE!I2463)), "")&amp;
      SOURCE!J2463&amp;      IF(SOURCE!$V$2-LEN(SOURCE!J2463) &gt;= 0, REPT(" ",SOURCE!$V$2-LEN(SOURCE!J2463)), "")&amp;
  ", "&amp; SOURCE!K2463&amp;      IF(SOURCE!$X$2-LEN(SOURCE!K2463) &gt;= 0, REPT(" ",SOURCE!$X$2-LEN(SOURCE!K2463)), "")&amp;
      "},"&amp;IF(SOURCE!L2463&lt;&gt;"",""&amp;SOURCE!L2463,"")
 )
)
)</f>
        <v/>
      </c>
    </row>
    <row r="2474" spans="1:1" hidden="1">
      <c r="A2474" s="8" t="str">
        <f>IF(AND(OR(SOURCE!A2464="",ISBLANK(SOURCE!A2464)),SOURCE!B2464&gt;0),IF(ISBLANK(SOURCE!C2464),"",SOURCE!C2464),
IF(SOURCE!B2464&lt;0,VLOOKUP(SOURCE!B2464,lookups!A$1:B$25,2,0),
  IF(ISBLANK(SOURCE!B2464),
    "",
    "/* "&amp;TEXT(SOURCE!B2464,"???0")&amp;" *"&amp;
      SOURCE!C2464&amp;", "&amp; IF(SOURCE!$O$2-LEN(SOURCE!C2464) &gt;= 0, REPT(" ",SOURCE!$O$2-LEN(SOURCE!C2464)), "")&amp;
      SOURCE!D2464&amp;", "&amp; IF(SOURCE!$P$2-LEN(SOURCE!D2464) &gt;= 0, REPT(" ",SOURCE!$P$2-LEN(SOURCE!D2464)), "")&amp;
      SOURCE!E2464&amp;", "&amp; IF(SOURCE!$Q$2-LEN(SOURCE!E2464) &gt;=0, REPT(" ",SOURCE!$Q$2-LEN(SOURCE!E2464)), "")&amp;
      SOURCE!F2464&amp;", "&amp; IF(SOURCE!$R$2-LEN(SOURCE!F2464) &gt;= 0, REPT(" ",SOURCE!$R$2-LEN(SOURCE!F2464)), "")&amp;
      TEXT(SOURCE!G2464,"??0")&amp;", "&amp; IF(SOURCE!$S$2-3 &gt;= 0, REPT(" ",SOURCE!$S$2-5), "")&amp;
      TEXT(SOURCE!H2464,"????0")&amp;", "&amp; IF(SOURCE!$T$2-3 &gt;= 0, REPT(" ",SOURCE!$T$2-3), "")&amp;
      SOURCE!I2464&amp;", "&amp; IF(SOURCE!$U$2-LEN(SOURCE!I2464) &gt;= 0, REPT(" ",SOURCE!$U$2-LEN(SOURCE!I2464)), "")&amp;
      SOURCE!J2464&amp;      IF(SOURCE!$V$2-LEN(SOURCE!J2464) &gt;= 0, REPT(" ",SOURCE!$V$2-LEN(SOURCE!J2464)), "")&amp;
  ", "&amp; SOURCE!K2464&amp;      IF(SOURCE!$X$2-LEN(SOURCE!K2464) &gt;= 0, REPT(" ",SOURCE!$X$2-LEN(SOURCE!K2464)), "")&amp;
      "},"&amp;IF(SOURCE!L2464&lt;&gt;"",""&amp;SOURCE!L2464,"")
 )
)
)</f>
        <v/>
      </c>
    </row>
    <row r="2475" spans="1:1" hidden="1">
      <c r="A2475" s="8" t="str">
        <f>IF(AND(OR(SOURCE!A2465="",ISBLANK(SOURCE!A2465)),SOURCE!B2465&gt;0),IF(ISBLANK(SOURCE!C2465),"",SOURCE!C2465),
IF(SOURCE!B2465&lt;0,VLOOKUP(SOURCE!B2465,lookups!A$1:B$25,2,0),
  IF(ISBLANK(SOURCE!B2465),
    "",
    "/* "&amp;TEXT(SOURCE!B2465,"???0")&amp;" *"&amp;
      SOURCE!C2465&amp;", "&amp; IF(SOURCE!$O$2-LEN(SOURCE!C2465) &gt;= 0, REPT(" ",SOURCE!$O$2-LEN(SOURCE!C2465)), "")&amp;
      SOURCE!D2465&amp;", "&amp; IF(SOURCE!$P$2-LEN(SOURCE!D2465) &gt;= 0, REPT(" ",SOURCE!$P$2-LEN(SOURCE!D2465)), "")&amp;
      SOURCE!E2465&amp;", "&amp; IF(SOURCE!$Q$2-LEN(SOURCE!E2465) &gt;=0, REPT(" ",SOURCE!$Q$2-LEN(SOURCE!E2465)), "")&amp;
      SOURCE!F2465&amp;", "&amp; IF(SOURCE!$R$2-LEN(SOURCE!F2465) &gt;= 0, REPT(" ",SOURCE!$R$2-LEN(SOURCE!F2465)), "")&amp;
      TEXT(SOURCE!G2465,"??0")&amp;", "&amp; IF(SOURCE!$S$2-3 &gt;= 0, REPT(" ",SOURCE!$S$2-5), "")&amp;
      TEXT(SOURCE!H2465,"????0")&amp;", "&amp; IF(SOURCE!$T$2-3 &gt;= 0, REPT(" ",SOURCE!$T$2-3), "")&amp;
      SOURCE!I2465&amp;", "&amp; IF(SOURCE!$U$2-LEN(SOURCE!I2465) &gt;= 0, REPT(" ",SOURCE!$U$2-LEN(SOURCE!I2465)), "")&amp;
      SOURCE!J2465&amp;      IF(SOURCE!$V$2-LEN(SOURCE!J2465) &gt;= 0, REPT(" ",SOURCE!$V$2-LEN(SOURCE!J2465)), "")&amp;
  ", "&amp; SOURCE!K2465&amp;      IF(SOURCE!$X$2-LEN(SOURCE!K2465) &gt;= 0, REPT(" ",SOURCE!$X$2-LEN(SOURCE!K2465)), "")&amp;
      "},"&amp;IF(SOURCE!L2465&lt;&gt;"",""&amp;SOURCE!L2465,"")
 )
)
)</f>
        <v/>
      </c>
    </row>
    <row r="2476" spans="1:1" hidden="1">
      <c r="A2476" s="8" t="str">
        <f>IF(AND(OR(SOURCE!A2466="",ISBLANK(SOURCE!A2466)),SOURCE!B2466&gt;0),IF(ISBLANK(SOURCE!C2466),"",SOURCE!C2466),
IF(SOURCE!B2466&lt;0,VLOOKUP(SOURCE!B2466,lookups!A$1:B$25,2,0),
  IF(ISBLANK(SOURCE!B2466),
    "",
    "/* "&amp;TEXT(SOURCE!B2466,"???0")&amp;" *"&amp;
      SOURCE!C2466&amp;", "&amp; IF(SOURCE!$O$2-LEN(SOURCE!C2466) &gt;= 0, REPT(" ",SOURCE!$O$2-LEN(SOURCE!C2466)), "")&amp;
      SOURCE!D2466&amp;", "&amp; IF(SOURCE!$P$2-LEN(SOURCE!D2466) &gt;= 0, REPT(" ",SOURCE!$P$2-LEN(SOURCE!D2466)), "")&amp;
      SOURCE!E2466&amp;", "&amp; IF(SOURCE!$Q$2-LEN(SOURCE!E2466) &gt;=0, REPT(" ",SOURCE!$Q$2-LEN(SOURCE!E2466)), "")&amp;
      SOURCE!F2466&amp;", "&amp; IF(SOURCE!$R$2-LEN(SOURCE!F2466) &gt;= 0, REPT(" ",SOURCE!$R$2-LEN(SOURCE!F2466)), "")&amp;
      TEXT(SOURCE!G2466,"??0")&amp;", "&amp; IF(SOURCE!$S$2-3 &gt;= 0, REPT(" ",SOURCE!$S$2-5), "")&amp;
      TEXT(SOURCE!H2466,"????0")&amp;", "&amp; IF(SOURCE!$T$2-3 &gt;= 0, REPT(" ",SOURCE!$T$2-3), "")&amp;
      SOURCE!I2466&amp;", "&amp; IF(SOURCE!$U$2-LEN(SOURCE!I2466) &gt;= 0, REPT(" ",SOURCE!$U$2-LEN(SOURCE!I2466)), "")&amp;
      SOURCE!J2466&amp;      IF(SOURCE!$V$2-LEN(SOURCE!J2466) &gt;= 0, REPT(" ",SOURCE!$V$2-LEN(SOURCE!J2466)), "")&amp;
  ", "&amp; SOURCE!K2466&amp;      IF(SOURCE!$X$2-LEN(SOURCE!K2466) &gt;= 0, REPT(" ",SOURCE!$X$2-LEN(SOURCE!K2466)), "")&amp;
      "},"&amp;IF(SOURCE!L2466&lt;&gt;"",""&amp;SOURCE!L2466,"")
 )
)
)</f>
        <v/>
      </c>
    </row>
    <row r="2477" spans="1:1" hidden="1">
      <c r="A2477" s="8" t="str">
        <f>IF(AND(OR(SOURCE!A2467="",ISBLANK(SOURCE!A2467)),SOURCE!B2467&gt;0),IF(ISBLANK(SOURCE!C2467),"",SOURCE!C2467),
IF(SOURCE!B2467&lt;0,VLOOKUP(SOURCE!B2467,lookups!A$1:B$25,2,0),
  IF(ISBLANK(SOURCE!B2467),
    "",
    "/* "&amp;TEXT(SOURCE!B2467,"???0")&amp;" *"&amp;
      SOURCE!C2467&amp;", "&amp; IF(SOURCE!$O$2-LEN(SOURCE!C2467) &gt;= 0, REPT(" ",SOURCE!$O$2-LEN(SOURCE!C2467)), "")&amp;
      SOURCE!D2467&amp;", "&amp; IF(SOURCE!$P$2-LEN(SOURCE!D2467) &gt;= 0, REPT(" ",SOURCE!$P$2-LEN(SOURCE!D2467)), "")&amp;
      SOURCE!E2467&amp;", "&amp; IF(SOURCE!$Q$2-LEN(SOURCE!E2467) &gt;=0, REPT(" ",SOURCE!$Q$2-LEN(SOURCE!E2467)), "")&amp;
      SOURCE!F2467&amp;", "&amp; IF(SOURCE!$R$2-LEN(SOURCE!F2467) &gt;= 0, REPT(" ",SOURCE!$R$2-LEN(SOURCE!F2467)), "")&amp;
      TEXT(SOURCE!G2467,"??0")&amp;", "&amp; IF(SOURCE!$S$2-3 &gt;= 0, REPT(" ",SOURCE!$S$2-5), "")&amp;
      TEXT(SOURCE!H2467,"????0")&amp;", "&amp; IF(SOURCE!$T$2-3 &gt;= 0, REPT(" ",SOURCE!$T$2-3), "")&amp;
      SOURCE!I2467&amp;", "&amp; IF(SOURCE!$U$2-LEN(SOURCE!I2467) &gt;= 0, REPT(" ",SOURCE!$U$2-LEN(SOURCE!I2467)), "")&amp;
      SOURCE!J2467&amp;      IF(SOURCE!$V$2-LEN(SOURCE!J2467) &gt;= 0, REPT(" ",SOURCE!$V$2-LEN(SOURCE!J2467)), "")&amp;
  ", "&amp; SOURCE!K2467&amp;      IF(SOURCE!$X$2-LEN(SOURCE!K2467) &gt;= 0, REPT(" ",SOURCE!$X$2-LEN(SOURCE!K2467)), "")&amp;
      "},"&amp;IF(SOURCE!L2467&lt;&gt;"",""&amp;SOURCE!L2467,"")
 )
)
)</f>
        <v/>
      </c>
    </row>
    <row r="2478" spans="1:1" hidden="1">
      <c r="A2478" s="8" t="str">
        <f>IF(AND(OR(SOURCE!A2468="",ISBLANK(SOURCE!A2468)),SOURCE!B2468&gt;0),IF(ISBLANK(SOURCE!C2468),"",SOURCE!C2468),
IF(SOURCE!B2468&lt;0,VLOOKUP(SOURCE!B2468,lookups!A$1:B$25,2,0),
  IF(ISBLANK(SOURCE!B2468),
    "",
    "/* "&amp;TEXT(SOURCE!B2468,"???0")&amp;" *"&amp;
      SOURCE!C2468&amp;", "&amp; IF(SOURCE!$O$2-LEN(SOURCE!C2468) &gt;= 0, REPT(" ",SOURCE!$O$2-LEN(SOURCE!C2468)), "")&amp;
      SOURCE!D2468&amp;", "&amp; IF(SOURCE!$P$2-LEN(SOURCE!D2468) &gt;= 0, REPT(" ",SOURCE!$P$2-LEN(SOURCE!D2468)), "")&amp;
      SOURCE!E2468&amp;", "&amp; IF(SOURCE!$Q$2-LEN(SOURCE!E2468) &gt;=0, REPT(" ",SOURCE!$Q$2-LEN(SOURCE!E2468)), "")&amp;
      SOURCE!F2468&amp;", "&amp; IF(SOURCE!$R$2-LEN(SOURCE!F2468) &gt;= 0, REPT(" ",SOURCE!$R$2-LEN(SOURCE!F2468)), "")&amp;
      TEXT(SOURCE!G2468,"??0")&amp;", "&amp; IF(SOURCE!$S$2-3 &gt;= 0, REPT(" ",SOURCE!$S$2-5), "")&amp;
      TEXT(SOURCE!H2468,"????0")&amp;", "&amp; IF(SOURCE!$T$2-3 &gt;= 0, REPT(" ",SOURCE!$T$2-3), "")&amp;
      SOURCE!I2468&amp;", "&amp; IF(SOURCE!$U$2-LEN(SOURCE!I2468) &gt;= 0, REPT(" ",SOURCE!$U$2-LEN(SOURCE!I2468)), "")&amp;
      SOURCE!J2468&amp;      IF(SOURCE!$V$2-LEN(SOURCE!J2468) &gt;= 0, REPT(" ",SOURCE!$V$2-LEN(SOURCE!J2468)), "")&amp;
  ", "&amp; SOURCE!K2468&amp;      IF(SOURCE!$X$2-LEN(SOURCE!K2468) &gt;= 0, REPT(" ",SOURCE!$X$2-LEN(SOURCE!K2468)), "")&amp;
      "},"&amp;IF(SOURCE!L2468&lt;&gt;"",""&amp;SOURCE!L2468,"")
 )
)
)</f>
        <v/>
      </c>
    </row>
    <row r="2479" spans="1:1" hidden="1">
      <c r="A2479" s="8" t="str">
        <f>IF(AND(OR(SOURCE!A2469="",ISBLANK(SOURCE!A2469)),SOURCE!B2469&gt;0),IF(ISBLANK(SOURCE!C2469),"",SOURCE!C2469),
IF(SOURCE!B2469&lt;0,VLOOKUP(SOURCE!B2469,lookups!A$1:B$25,2,0),
  IF(ISBLANK(SOURCE!B2469),
    "",
    "/* "&amp;TEXT(SOURCE!B2469,"???0")&amp;" *"&amp;
      SOURCE!C2469&amp;", "&amp; IF(SOURCE!$O$2-LEN(SOURCE!C2469) &gt;= 0, REPT(" ",SOURCE!$O$2-LEN(SOURCE!C2469)), "")&amp;
      SOURCE!D2469&amp;", "&amp; IF(SOURCE!$P$2-LEN(SOURCE!D2469) &gt;= 0, REPT(" ",SOURCE!$P$2-LEN(SOURCE!D2469)), "")&amp;
      SOURCE!E2469&amp;", "&amp; IF(SOURCE!$Q$2-LEN(SOURCE!E2469) &gt;=0, REPT(" ",SOURCE!$Q$2-LEN(SOURCE!E2469)), "")&amp;
      SOURCE!F2469&amp;", "&amp; IF(SOURCE!$R$2-LEN(SOURCE!F2469) &gt;= 0, REPT(" ",SOURCE!$R$2-LEN(SOURCE!F2469)), "")&amp;
      TEXT(SOURCE!G2469,"??0")&amp;", "&amp; IF(SOURCE!$S$2-3 &gt;= 0, REPT(" ",SOURCE!$S$2-5), "")&amp;
      TEXT(SOURCE!H2469,"????0")&amp;", "&amp; IF(SOURCE!$T$2-3 &gt;= 0, REPT(" ",SOURCE!$T$2-3), "")&amp;
      SOURCE!I2469&amp;", "&amp; IF(SOURCE!$U$2-LEN(SOURCE!I2469) &gt;= 0, REPT(" ",SOURCE!$U$2-LEN(SOURCE!I2469)), "")&amp;
      SOURCE!J2469&amp;      IF(SOURCE!$V$2-LEN(SOURCE!J2469) &gt;= 0, REPT(" ",SOURCE!$V$2-LEN(SOURCE!J2469)), "")&amp;
  ", "&amp; SOURCE!K2469&amp;      IF(SOURCE!$X$2-LEN(SOURCE!K2469) &gt;= 0, REPT(" ",SOURCE!$X$2-LEN(SOURCE!K2469)), "")&amp;
      "},"&amp;IF(SOURCE!L2469&lt;&gt;"",""&amp;SOURCE!L2469,"")
 )
)
)</f>
        <v/>
      </c>
    </row>
    <row r="2480" spans="1:1" hidden="1">
      <c r="A2480" s="8" t="str">
        <f>IF(AND(OR(SOURCE!A2470="",ISBLANK(SOURCE!A2470)),SOURCE!B2470&gt;0),IF(ISBLANK(SOURCE!C2470),"",SOURCE!C2470),
IF(SOURCE!B2470&lt;0,VLOOKUP(SOURCE!B2470,lookups!A$1:B$25,2,0),
  IF(ISBLANK(SOURCE!B2470),
    "",
    "/* "&amp;TEXT(SOURCE!B2470,"???0")&amp;" *"&amp;
      SOURCE!C2470&amp;", "&amp; IF(SOURCE!$O$2-LEN(SOURCE!C2470) &gt;= 0, REPT(" ",SOURCE!$O$2-LEN(SOURCE!C2470)), "")&amp;
      SOURCE!D2470&amp;", "&amp; IF(SOURCE!$P$2-LEN(SOURCE!D2470) &gt;= 0, REPT(" ",SOURCE!$P$2-LEN(SOURCE!D2470)), "")&amp;
      SOURCE!E2470&amp;", "&amp; IF(SOURCE!$Q$2-LEN(SOURCE!E2470) &gt;=0, REPT(" ",SOURCE!$Q$2-LEN(SOURCE!E2470)), "")&amp;
      SOURCE!F2470&amp;", "&amp; IF(SOURCE!$R$2-LEN(SOURCE!F2470) &gt;= 0, REPT(" ",SOURCE!$R$2-LEN(SOURCE!F2470)), "")&amp;
      TEXT(SOURCE!G2470,"??0")&amp;", "&amp; IF(SOURCE!$S$2-3 &gt;= 0, REPT(" ",SOURCE!$S$2-5), "")&amp;
      TEXT(SOURCE!H2470,"????0")&amp;", "&amp; IF(SOURCE!$T$2-3 &gt;= 0, REPT(" ",SOURCE!$T$2-3), "")&amp;
      SOURCE!I2470&amp;", "&amp; IF(SOURCE!$U$2-LEN(SOURCE!I2470) &gt;= 0, REPT(" ",SOURCE!$U$2-LEN(SOURCE!I2470)), "")&amp;
      SOURCE!J2470&amp;      IF(SOURCE!$V$2-LEN(SOURCE!J2470) &gt;= 0, REPT(" ",SOURCE!$V$2-LEN(SOURCE!J2470)), "")&amp;
  ", "&amp; SOURCE!K2470&amp;      IF(SOURCE!$X$2-LEN(SOURCE!K2470) &gt;= 0, REPT(" ",SOURCE!$X$2-LEN(SOURCE!K2470)), "")&amp;
      "},"&amp;IF(SOURCE!L2470&lt;&gt;"",""&amp;SOURCE!L2470,"")
 )
)
)</f>
        <v/>
      </c>
    </row>
    <row r="2481" spans="1:1" hidden="1">
      <c r="A2481" s="8" t="str">
        <f>IF(AND(OR(SOURCE!A2471="",ISBLANK(SOURCE!A2471)),SOURCE!B2471&gt;0),IF(ISBLANK(SOURCE!C2471),"",SOURCE!C2471),
IF(SOURCE!B2471&lt;0,VLOOKUP(SOURCE!B2471,lookups!A$1:B$25,2,0),
  IF(ISBLANK(SOURCE!B2471),
    "",
    "/* "&amp;TEXT(SOURCE!B2471,"???0")&amp;" *"&amp;
      SOURCE!C2471&amp;", "&amp; IF(SOURCE!$O$2-LEN(SOURCE!C2471) &gt;= 0, REPT(" ",SOURCE!$O$2-LEN(SOURCE!C2471)), "")&amp;
      SOURCE!D2471&amp;", "&amp; IF(SOURCE!$P$2-LEN(SOURCE!D2471) &gt;= 0, REPT(" ",SOURCE!$P$2-LEN(SOURCE!D2471)), "")&amp;
      SOURCE!E2471&amp;", "&amp; IF(SOURCE!$Q$2-LEN(SOURCE!E2471) &gt;=0, REPT(" ",SOURCE!$Q$2-LEN(SOURCE!E2471)), "")&amp;
      SOURCE!F2471&amp;", "&amp; IF(SOURCE!$R$2-LEN(SOURCE!F2471) &gt;= 0, REPT(" ",SOURCE!$R$2-LEN(SOURCE!F2471)), "")&amp;
      TEXT(SOURCE!G2471,"??0")&amp;", "&amp; IF(SOURCE!$S$2-3 &gt;= 0, REPT(" ",SOURCE!$S$2-5), "")&amp;
      TEXT(SOURCE!H2471,"????0")&amp;", "&amp; IF(SOURCE!$T$2-3 &gt;= 0, REPT(" ",SOURCE!$T$2-3), "")&amp;
      SOURCE!I2471&amp;", "&amp; IF(SOURCE!$U$2-LEN(SOURCE!I2471) &gt;= 0, REPT(" ",SOURCE!$U$2-LEN(SOURCE!I2471)), "")&amp;
      SOURCE!J2471&amp;      IF(SOURCE!$V$2-LEN(SOURCE!J2471) &gt;= 0, REPT(" ",SOURCE!$V$2-LEN(SOURCE!J2471)), "")&amp;
  ", "&amp; SOURCE!K2471&amp;      IF(SOURCE!$X$2-LEN(SOURCE!K2471) &gt;= 0, REPT(" ",SOURCE!$X$2-LEN(SOURCE!K2471)), "")&amp;
      "},"&amp;IF(SOURCE!L2471&lt;&gt;"",""&amp;SOURCE!L2471,"")
 )
)
)</f>
        <v/>
      </c>
    </row>
    <row r="2482" spans="1:1" hidden="1">
      <c r="A2482" s="8" t="str">
        <f>IF(AND(OR(SOURCE!A2472="",ISBLANK(SOURCE!A2472)),SOURCE!B2472&gt;0),IF(ISBLANK(SOURCE!C2472),"",SOURCE!C2472),
IF(SOURCE!B2472&lt;0,VLOOKUP(SOURCE!B2472,lookups!A$1:B$25,2,0),
  IF(ISBLANK(SOURCE!B2472),
    "",
    "/* "&amp;TEXT(SOURCE!B2472,"???0")&amp;" *"&amp;
      SOURCE!C2472&amp;", "&amp; IF(SOURCE!$O$2-LEN(SOURCE!C2472) &gt;= 0, REPT(" ",SOURCE!$O$2-LEN(SOURCE!C2472)), "")&amp;
      SOURCE!D2472&amp;", "&amp; IF(SOURCE!$P$2-LEN(SOURCE!D2472) &gt;= 0, REPT(" ",SOURCE!$P$2-LEN(SOURCE!D2472)), "")&amp;
      SOURCE!E2472&amp;", "&amp; IF(SOURCE!$Q$2-LEN(SOURCE!E2472) &gt;=0, REPT(" ",SOURCE!$Q$2-LEN(SOURCE!E2472)), "")&amp;
      SOURCE!F2472&amp;", "&amp; IF(SOURCE!$R$2-LEN(SOURCE!F2472) &gt;= 0, REPT(" ",SOURCE!$R$2-LEN(SOURCE!F2472)), "")&amp;
      TEXT(SOURCE!G2472,"??0")&amp;", "&amp; IF(SOURCE!$S$2-3 &gt;= 0, REPT(" ",SOURCE!$S$2-5), "")&amp;
      TEXT(SOURCE!H2472,"????0")&amp;", "&amp; IF(SOURCE!$T$2-3 &gt;= 0, REPT(" ",SOURCE!$T$2-3), "")&amp;
      SOURCE!I2472&amp;", "&amp; IF(SOURCE!$U$2-LEN(SOURCE!I2472) &gt;= 0, REPT(" ",SOURCE!$U$2-LEN(SOURCE!I2472)), "")&amp;
      SOURCE!J2472&amp;      IF(SOURCE!$V$2-LEN(SOURCE!J2472) &gt;= 0, REPT(" ",SOURCE!$V$2-LEN(SOURCE!J2472)), "")&amp;
  ", "&amp; SOURCE!K2472&amp;      IF(SOURCE!$X$2-LEN(SOURCE!K2472) &gt;= 0, REPT(" ",SOURCE!$X$2-LEN(SOURCE!K2472)), "")&amp;
      "},"&amp;IF(SOURCE!L2472&lt;&gt;"",""&amp;SOURCE!L2472,"")
 )
)
)</f>
        <v/>
      </c>
    </row>
    <row r="2483" spans="1:1" hidden="1">
      <c r="A2483" s="8" t="str">
        <f>IF(AND(OR(SOURCE!A2473="",ISBLANK(SOURCE!A2473)),SOURCE!B2473&gt;0),IF(ISBLANK(SOURCE!C2473),"",SOURCE!C2473),
IF(SOURCE!B2473&lt;0,VLOOKUP(SOURCE!B2473,lookups!A$1:B$25,2,0),
  IF(ISBLANK(SOURCE!B2473),
    "",
    "/* "&amp;TEXT(SOURCE!B2473,"???0")&amp;" *"&amp;
      SOURCE!C2473&amp;", "&amp; IF(SOURCE!$O$2-LEN(SOURCE!C2473) &gt;= 0, REPT(" ",SOURCE!$O$2-LEN(SOURCE!C2473)), "")&amp;
      SOURCE!D2473&amp;", "&amp; IF(SOURCE!$P$2-LEN(SOURCE!D2473) &gt;= 0, REPT(" ",SOURCE!$P$2-LEN(SOURCE!D2473)), "")&amp;
      SOURCE!E2473&amp;", "&amp; IF(SOURCE!$Q$2-LEN(SOURCE!E2473) &gt;=0, REPT(" ",SOURCE!$Q$2-LEN(SOURCE!E2473)), "")&amp;
      SOURCE!F2473&amp;", "&amp; IF(SOURCE!$R$2-LEN(SOURCE!F2473) &gt;= 0, REPT(" ",SOURCE!$R$2-LEN(SOURCE!F2473)), "")&amp;
      TEXT(SOURCE!G2473,"??0")&amp;", "&amp; IF(SOURCE!$S$2-3 &gt;= 0, REPT(" ",SOURCE!$S$2-5), "")&amp;
      TEXT(SOURCE!H2473,"????0")&amp;", "&amp; IF(SOURCE!$T$2-3 &gt;= 0, REPT(" ",SOURCE!$T$2-3), "")&amp;
      SOURCE!I2473&amp;", "&amp; IF(SOURCE!$U$2-LEN(SOURCE!I2473) &gt;= 0, REPT(" ",SOURCE!$U$2-LEN(SOURCE!I2473)), "")&amp;
      SOURCE!J2473&amp;      IF(SOURCE!$V$2-LEN(SOURCE!J2473) &gt;= 0, REPT(" ",SOURCE!$V$2-LEN(SOURCE!J2473)), "")&amp;
  ", "&amp; SOURCE!K2473&amp;      IF(SOURCE!$X$2-LEN(SOURCE!K2473) &gt;= 0, REPT(" ",SOURCE!$X$2-LEN(SOURCE!K2473)), "")&amp;
      "},"&amp;IF(SOURCE!L2473&lt;&gt;"",""&amp;SOURCE!L2473,"")
 )
)
)</f>
        <v/>
      </c>
    </row>
    <row r="2484" spans="1:1" hidden="1">
      <c r="A2484" s="8" t="str">
        <f>IF(AND(OR(SOURCE!A2474="",ISBLANK(SOURCE!A2474)),SOURCE!B2474&gt;0),IF(ISBLANK(SOURCE!C2474),"",SOURCE!C2474),
IF(SOURCE!B2474&lt;0,VLOOKUP(SOURCE!B2474,lookups!A$1:B$25,2,0),
  IF(ISBLANK(SOURCE!B2474),
    "",
    "/* "&amp;TEXT(SOURCE!B2474,"???0")&amp;" *"&amp;
      SOURCE!C2474&amp;", "&amp; IF(SOURCE!$O$2-LEN(SOURCE!C2474) &gt;= 0, REPT(" ",SOURCE!$O$2-LEN(SOURCE!C2474)), "")&amp;
      SOURCE!D2474&amp;", "&amp; IF(SOURCE!$P$2-LEN(SOURCE!D2474) &gt;= 0, REPT(" ",SOURCE!$P$2-LEN(SOURCE!D2474)), "")&amp;
      SOURCE!E2474&amp;", "&amp; IF(SOURCE!$Q$2-LEN(SOURCE!E2474) &gt;=0, REPT(" ",SOURCE!$Q$2-LEN(SOURCE!E2474)), "")&amp;
      SOURCE!F2474&amp;", "&amp; IF(SOURCE!$R$2-LEN(SOURCE!F2474) &gt;= 0, REPT(" ",SOURCE!$R$2-LEN(SOURCE!F2474)), "")&amp;
      TEXT(SOURCE!G2474,"??0")&amp;", "&amp; IF(SOURCE!$S$2-3 &gt;= 0, REPT(" ",SOURCE!$S$2-5), "")&amp;
      TEXT(SOURCE!H2474,"????0")&amp;", "&amp; IF(SOURCE!$T$2-3 &gt;= 0, REPT(" ",SOURCE!$T$2-3), "")&amp;
      SOURCE!I2474&amp;", "&amp; IF(SOURCE!$U$2-LEN(SOURCE!I2474) &gt;= 0, REPT(" ",SOURCE!$U$2-LEN(SOURCE!I2474)), "")&amp;
      SOURCE!J2474&amp;      IF(SOURCE!$V$2-LEN(SOURCE!J2474) &gt;= 0, REPT(" ",SOURCE!$V$2-LEN(SOURCE!J2474)), "")&amp;
  ", "&amp; SOURCE!K2474&amp;      IF(SOURCE!$X$2-LEN(SOURCE!K2474) &gt;= 0, REPT(" ",SOURCE!$X$2-LEN(SOURCE!K2474)), "")&amp;
      "},"&amp;IF(SOURCE!L2474&lt;&gt;"",""&amp;SOURCE!L2474,"")
 )
)
)</f>
        <v/>
      </c>
    </row>
    <row r="2485" spans="1:1" hidden="1">
      <c r="A2485" s="8" t="str">
        <f>IF(AND(OR(SOURCE!A2475="",ISBLANK(SOURCE!A2475)),SOURCE!B2475&gt;0),IF(ISBLANK(SOURCE!C2475),"",SOURCE!C2475),
IF(SOURCE!B2475&lt;0,VLOOKUP(SOURCE!B2475,lookups!A$1:B$25,2,0),
  IF(ISBLANK(SOURCE!B2475),
    "",
    "/* "&amp;TEXT(SOURCE!B2475,"???0")&amp;" *"&amp;
      SOURCE!C2475&amp;", "&amp; IF(SOURCE!$O$2-LEN(SOURCE!C2475) &gt;= 0, REPT(" ",SOURCE!$O$2-LEN(SOURCE!C2475)), "")&amp;
      SOURCE!D2475&amp;", "&amp; IF(SOURCE!$P$2-LEN(SOURCE!D2475) &gt;= 0, REPT(" ",SOURCE!$P$2-LEN(SOURCE!D2475)), "")&amp;
      SOURCE!E2475&amp;", "&amp; IF(SOURCE!$Q$2-LEN(SOURCE!E2475) &gt;=0, REPT(" ",SOURCE!$Q$2-LEN(SOURCE!E2475)), "")&amp;
      SOURCE!F2475&amp;", "&amp; IF(SOURCE!$R$2-LEN(SOURCE!F2475) &gt;= 0, REPT(" ",SOURCE!$R$2-LEN(SOURCE!F2475)), "")&amp;
      TEXT(SOURCE!G2475,"??0")&amp;", "&amp; IF(SOURCE!$S$2-3 &gt;= 0, REPT(" ",SOURCE!$S$2-5), "")&amp;
      TEXT(SOURCE!H2475,"????0")&amp;", "&amp; IF(SOURCE!$T$2-3 &gt;= 0, REPT(" ",SOURCE!$T$2-3), "")&amp;
      SOURCE!I2475&amp;", "&amp; IF(SOURCE!$U$2-LEN(SOURCE!I2475) &gt;= 0, REPT(" ",SOURCE!$U$2-LEN(SOURCE!I2475)), "")&amp;
      SOURCE!J2475&amp;      IF(SOURCE!$V$2-LEN(SOURCE!J2475) &gt;= 0, REPT(" ",SOURCE!$V$2-LEN(SOURCE!J2475)), "")&amp;
  ", "&amp; SOURCE!K2475&amp;      IF(SOURCE!$X$2-LEN(SOURCE!K2475) &gt;= 0, REPT(" ",SOURCE!$X$2-LEN(SOURCE!K2475)), "")&amp;
      "},"&amp;IF(SOURCE!L2475&lt;&gt;"",""&amp;SOURCE!L2475,"")
 )
)
)</f>
        <v/>
      </c>
    </row>
    <row r="2486" spans="1:1" hidden="1">
      <c r="A2486" s="8" t="str">
        <f>IF(AND(OR(SOURCE!A2476="",ISBLANK(SOURCE!A2476)),SOURCE!B2476&gt;0),IF(ISBLANK(SOURCE!C2476),"",SOURCE!C2476),
IF(SOURCE!B2476&lt;0,VLOOKUP(SOURCE!B2476,lookups!A$1:B$25,2,0),
  IF(ISBLANK(SOURCE!B2476),
    "",
    "/* "&amp;TEXT(SOURCE!B2476,"???0")&amp;" *"&amp;
      SOURCE!C2476&amp;", "&amp; IF(SOURCE!$O$2-LEN(SOURCE!C2476) &gt;= 0, REPT(" ",SOURCE!$O$2-LEN(SOURCE!C2476)), "")&amp;
      SOURCE!D2476&amp;", "&amp; IF(SOURCE!$P$2-LEN(SOURCE!D2476) &gt;= 0, REPT(" ",SOURCE!$P$2-LEN(SOURCE!D2476)), "")&amp;
      SOURCE!E2476&amp;", "&amp; IF(SOURCE!$Q$2-LEN(SOURCE!E2476) &gt;=0, REPT(" ",SOURCE!$Q$2-LEN(SOURCE!E2476)), "")&amp;
      SOURCE!F2476&amp;", "&amp; IF(SOURCE!$R$2-LEN(SOURCE!F2476) &gt;= 0, REPT(" ",SOURCE!$R$2-LEN(SOURCE!F2476)), "")&amp;
      TEXT(SOURCE!G2476,"??0")&amp;", "&amp; IF(SOURCE!$S$2-3 &gt;= 0, REPT(" ",SOURCE!$S$2-5), "")&amp;
      TEXT(SOURCE!H2476,"????0")&amp;", "&amp; IF(SOURCE!$T$2-3 &gt;= 0, REPT(" ",SOURCE!$T$2-3), "")&amp;
      SOURCE!I2476&amp;", "&amp; IF(SOURCE!$U$2-LEN(SOURCE!I2476) &gt;= 0, REPT(" ",SOURCE!$U$2-LEN(SOURCE!I2476)), "")&amp;
      SOURCE!J2476&amp;      IF(SOURCE!$V$2-LEN(SOURCE!J2476) &gt;= 0, REPT(" ",SOURCE!$V$2-LEN(SOURCE!J2476)), "")&amp;
  ", "&amp; SOURCE!K2476&amp;      IF(SOURCE!$X$2-LEN(SOURCE!K2476) &gt;= 0, REPT(" ",SOURCE!$X$2-LEN(SOURCE!K2476)), "")&amp;
      "},"&amp;IF(SOURCE!L2476&lt;&gt;"",""&amp;SOURCE!L2476,"")
 )
)
)</f>
        <v/>
      </c>
    </row>
    <row r="2487" spans="1:1" hidden="1">
      <c r="A2487" s="8" t="str">
        <f>IF(AND(OR(SOURCE!A2477="",ISBLANK(SOURCE!A2477)),SOURCE!B2477&gt;0),IF(ISBLANK(SOURCE!C2477),"",SOURCE!C2477),
IF(SOURCE!B2477&lt;0,VLOOKUP(SOURCE!B2477,lookups!A$1:B$25,2,0),
  IF(ISBLANK(SOURCE!B2477),
    "",
    "/* "&amp;TEXT(SOURCE!B2477,"???0")&amp;" *"&amp;
      SOURCE!C2477&amp;", "&amp; IF(SOURCE!$O$2-LEN(SOURCE!C2477) &gt;= 0, REPT(" ",SOURCE!$O$2-LEN(SOURCE!C2477)), "")&amp;
      SOURCE!D2477&amp;", "&amp; IF(SOURCE!$P$2-LEN(SOURCE!D2477) &gt;= 0, REPT(" ",SOURCE!$P$2-LEN(SOURCE!D2477)), "")&amp;
      SOURCE!E2477&amp;", "&amp; IF(SOURCE!$Q$2-LEN(SOURCE!E2477) &gt;=0, REPT(" ",SOURCE!$Q$2-LEN(SOURCE!E2477)), "")&amp;
      SOURCE!F2477&amp;", "&amp; IF(SOURCE!$R$2-LEN(SOURCE!F2477) &gt;= 0, REPT(" ",SOURCE!$R$2-LEN(SOURCE!F2477)), "")&amp;
      TEXT(SOURCE!G2477,"??0")&amp;", "&amp; IF(SOURCE!$S$2-3 &gt;= 0, REPT(" ",SOURCE!$S$2-5), "")&amp;
      TEXT(SOURCE!H2477,"????0")&amp;", "&amp; IF(SOURCE!$T$2-3 &gt;= 0, REPT(" ",SOURCE!$T$2-3), "")&amp;
      SOURCE!I2477&amp;", "&amp; IF(SOURCE!$U$2-LEN(SOURCE!I2477) &gt;= 0, REPT(" ",SOURCE!$U$2-LEN(SOURCE!I2477)), "")&amp;
      SOURCE!J2477&amp;      IF(SOURCE!$V$2-LEN(SOURCE!J2477) &gt;= 0, REPT(" ",SOURCE!$V$2-LEN(SOURCE!J2477)), "")&amp;
  ", "&amp; SOURCE!K2477&amp;      IF(SOURCE!$X$2-LEN(SOURCE!K2477) &gt;= 0, REPT(" ",SOURCE!$X$2-LEN(SOURCE!K2477)), "")&amp;
      "},"&amp;IF(SOURCE!L2477&lt;&gt;"",""&amp;SOURCE!L2477,"")
 )
)
)</f>
        <v/>
      </c>
    </row>
    <row r="2488" spans="1:1" hidden="1">
      <c r="A2488" s="8" t="str">
        <f>IF(AND(OR(SOURCE!A2478="",ISBLANK(SOURCE!A2478)),SOURCE!B2478&gt;0),IF(ISBLANK(SOURCE!C2478),"",SOURCE!C2478),
IF(SOURCE!B2478&lt;0,VLOOKUP(SOURCE!B2478,lookups!A$1:B$25,2,0),
  IF(ISBLANK(SOURCE!B2478),
    "",
    "/* "&amp;TEXT(SOURCE!B2478,"???0")&amp;" *"&amp;
      SOURCE!C2478&amp;", "&amp; IF(SOURCE!$O$2-LEN(SOURCE!C2478) &gt;= 0, REPT(" ",SOURCE!$O$2-LEN(SOURCE!C2478)), "")&amp;
      SOURCE!D2478&amp;", "&amp; IF(SOURCE!$P$2-LEN(SOURCE!D2478) &gt;= 0, REPT(" ",SOURCE!$P$2-LEN(SOURCE!D2478)), "")&amp;
      SOURCE!E2478&amp;", "&amp; IF(SOURCE!$Q$2-LEN(SOURCE!E2478) &gt;=0, REPT(" ",SOURCE!$Q$2-LEN(SOURCE!E2478)), "")&amp;
      SOURCE!F2478&amp;", "&amp; IF(SOURCE!$R$2-LEN(SOURCE!F2478) &gt;= 0, REPT(" ",SOURCE!$R$2-LEN(SOURCE!F2478)), "")&amp;
      TEXT(SOURCE!G2478,"??0")&amp;", "&amp; IF(SOURCE!$S$2-3 &gt;= 0, REPT(" ",SOURCE!$S$2-5), "")&amp;
      TEXT(SOURCE!H2478,"????0")&amp;", "&amp; IF(SOURCE!$T$2-3 &gt;= 0, REPT(" ",SOURCE!$T$2-3), "")&amp;
      SOURCE!I2478&amp;", "&amp; IF(SOURCE!$U$2-LEN(SOURCE!I2478) &gt;= 0, REPT(" ",SOURCE!$U$2-LEN(SOURCE!I2478)), "")&amp;
      SOURCE!J2478&amp;      IF(SOURCE!$V$2-LEN(SOURCE!J2478) &gt;= 0, REPT(" ",SOURCE!$V$2-LEN(SOURCE!J2478)), "")&amp;
  ", "&amp; SOURCE!K2478&amp;      IF(SOURCE!$X$2-LEN(SOURCE!K2478) &gt;= 0, REPT(" ",SOURCE!$X$2-LEN(SOURCE!K2478)), "")&amp;
      "},"&amp;IF(SOURCE!L2478&lt;&gt;"",""&amp;SOURCE!L2478,"")
 )
)
)</f>
        <v/>
      </c>
    </row>
    <row r="2489" spans="1:1" hidden="1">
      <c r="A2489" s="8" t="str">
        <f>IF(AND(OR(SOURCE!A2479="",ISBLANK(SOURCE!A2479)),SOURCE!B2479&gt;0),IF(ISBLANK(SOURCE!C2479),"",SOURCE!C2479),
IF(SOURCE!B2479&lt;0,VLOOKUP(SOURCE!B2479,lookups!A$1:B$25,2,0),
  IF(ISBLANK(SOURCE!B2479),
    "",
    "/* "&amp;TEXT(SOURCE!B2479,"???0")&amp;" *"&amp;
      SOURCE!C2479&amp;", "&amp; IF(SOURCE!$O$2-LEN(SOURCE!C2479) &gt;= 0, REPT(" ",SOURCE!$O$2-LEN(SOURCE!C2479)), "")&amp;
      SOURCE!D2479&amp;", "&amp; IF(SOURCE!$P$2-LEN(SOURCE!D2479) &gt;= 0, REPT(" ",SOURCE!$P$2-LEN(SOURCE!D2479)), "")&amp;
      SOURCE!E2479&amp;", "&amp; IF(SOURCE!$Q$2-LEN(SOURCE!E2479) &gt;=0, REPT(" ",SOURCE!$Q$2-LEN(SOURCE!E2479)), "")&amp;
      SOURCE!F2479&amp;", "&amp; IF(SOURCE!$R$2-LEN(SOURCE!F2479) &gt;= 0, REPT(" ",SOURCE!$R$2-LEN(SOURCE!F2479)), "")&amp;
      TEXT(SOURCE!G2479,"??0")&amp;", "&amp; IF(SOURCE!$S$2-3 &gt;= 0, REPT(" ",SOURCE!$S$2-5), "")&amp;
      TEXT(SOURCE!H2479,"????0")&amp;", "&amp; IF(SOURCE!$T$2-3 &gt;= 0, REPT(" ",SOURCE!$T$2-3), "")&amp;
      SOURCE!I2479&amp;", "&amp; IF(SOURCE!$U$2-LEN(SOURCE!I2479) &gt;= 0, REPT(" ",SOURCE!$U$2-LEN(SOURCE!I2479)), "")&amp;
      SOURCE!J2479&amp;      IF(SOURCE!$V$2-LEN(SOURCE!J2479) &gt;= 0, REPT(" ",SOURCE!$V$2-LEN(SOURCE!J2479)), "")&amp;
  ", "&amp; SOURCE!K2479&amp;      IF(SOURCE!$X$2-LEN(SOURCE!K2479) &gt;= 0, REPT(" ",SOURCE!$X$2-LEN(SOURCE!K2479)), "")&amp;
      "},"&amp;IF(SOURCE!L2479&lt;&gt;"",""&amp;SOURCE!L2479,"")
 )
)
)</f>
        <v/>
      </c>
    </row>
    <row r="2490" spans="1:1" hidden="1">
      <c r="A2490" s="8" t="str">
        <f>IF(AND(OR(SOURCE!A2480="",ISBLANK(SOURCE!A2480)),SOURCE!B2480&gt;0),IF(ISBLANK(SOURCE!C2480),"",SOURCE!C2480),
IF(SOURCE!B2480&lt;0,VLOOKUP(SOURCE!B2480,lookups!A$1:B$25,2,0),
  IF(ISBLANK(SOURCE!B2480),
    "",
    "/* "&amp;TEXT(SOURCE!B2480,"???0")&amp;" *"&amp;
      SOURCE!C2480&amp;", "&amp; IF(SOURCE!$O$2-LEN(SOURCE!C2480) &gt;= 0, REPT(" ",SOURCE!$O$2-LEN(SOURCE!C2480)), "")&amp;
      SOURCE!D2480&amp;", "&amp; IF(SOURCE!$P$2-LEN(SOURCE!D2480) &gt;= 0, REPT(" ",SOURCE!$P$2-LEN(SOURCE!D2480)), "")&amp;
      SOURCE!E2480&amp;", "&amp; IF(SOURCE!$Q$2-LEN(SOURCE!E2480) &gt;=0, REPT(" ",SOURCE!$Q$2-LEN(SOURCE!E2480)), "")&amp;
      SOURCE!F2480&amp;", "&amp; IF(SOURCE!$R$2-LEN(SOURCE!F2480) &gt;= 0, REPT(" ",SOURCE!$R$2-LEN(SOURCE!F2480)), "")&amp;
      TEXT(SOURCE!G2480,"??0")&amp;", "&amp; IF(SOURCE!$S$2-3 &gt;= 0, REPT(" ",SOURCE!$S$2-5), "")&amp;
      TEXT(SOURCE!H2480,"????0")&amp;", "&amp; IF(SOURCE!$T$2-3 &gt;= 0, REPT(" ",SOURCE!$T$2-3), "")&amp;
      SOURCE!I2480&amp;", "&amp; IF(SOURCE!$U$2-LEN(SOURCE!I2480) &gt;= 0, REPT(" ",SOURCE!$U$2-LEN(SOURCE!I2480)), "")&amp;
      SOURCE!J2480&amp;      IF(SOURCE!$V$2-LEN(SOURCE!J2480) &gt;= 0, REPT(" ",SOURCE!$V$2-LEN(SOURCE!J2480)), "")&amp;
  ", "&amp; SOURCE!K2480&amp;      IF(SOURCE!$X$2-LEN(SOURCE!K2480) &gt;= 0, REPT(" ",SOURCE!$X$2-LEN(SOURCE!K2480)), "")&amp;
      "},"&amp;IF(SOURCE!L2480&lt;&gt;"",""&amp;SOURCE!L2480,"")
 )
)
)</f>
        <v/>
      </c>
    </row>
    <row r="2491" spans="1:1" hidden="1">
      <c r="A2491" s="8" t="str">
        <f>IF(AND(OR(SOURCE!A2481="",ISBLANK(SOURCE!A2481)),SOURCE!B2481&gt;0),IF(ISBLANK(SOURCE!C2481),"",SOURCE!C2481),
IF(SOURCE!B2481&lt;0,VLOOKUP(SOURCE!B2481,lookups!A$1:B$25,2,0),
  IF(ISBLANK(SOURCE!B2481),
    "",
    "/* "&amp;TEXT(SOURCE!B2481,"???0")&amp;" *"&amp;
      SOURCE!C2481&amp;", "&amp; IF(SOURCE!$O$2-LEN(SOURCE!C2481) &gt;= 0, REPT(" ",SOURCE!$O$2-LEN(SOURCE!C2481)), "")&amp;
      SOURCE!D2481&amp;", "&amp; IF(SOURCE!$P$2-LEN(SOURCE!D2481) &gt;= 0, REPT(" ",SOURCE!$P$2-LEN(SOURCE!D2481)), "")&amp;
      SOURCE!E2481&amp;", "&amp; IF(SOURCE!$Q$2-LEN(SOURCE!E2481) &gt;=0, REPT(" ",SOURCE!$Q$2-LEN(SOURCE!E2481)), "")&amp;
      SOURCE!F2481&amp;", "&amp; IF(SOURCE!$R$2-LEN(SOURCE!F2481) &gt;= 0, REPT(" ",SOURCE!$R$2-LEN(SOURCE!F2481)), "")&amp;
      TEXT(SOURCE!G2481,"??0")&amp;", "&amp; IF(SOURCE!$S$2-3 &gt;= 0, REPT(" ",SOURCE!$S$2-5), "")&amp;
      TEXT(SOURCE!H2481,"????0")&amp;", "&amp; IF(SOURCE!$T$2-3 &gt;= 0, REPT(" ",SOURCE!$T$2-3), "")&amp;
      SOURCE!I2481&amp;", "&amp; IF(SOURCE!$U$2-LEN(SOURCE!I2481) &gt;= 0, REPT(" ",SOURCE!$U$2-LEN(SOURCE!I2481)), "")&amp;
      SOURCE!J2481&amp;      IF(SOURCE!$V$2-LEN(SOURCE!J2481) &gt;= 0, REPT(" ",SOURCE!$V$2-LEN(SOURCE!J2481)), "")&amp;
  ", "&amp; SOURCE!K2481&amp;      IF(SOURCE!$X$2-LEN(SOURCE!K2481) &gt;= 0, REPT(" ",SOURCE!$X$2-LEN(SOURCE!K2481)), "")&amp;
      "},"&amp;IF(SOURCE!L2481&lt;&gt;"",""&amp;SOURCE!L2481,"")
 )
)
)</f>
        <v/>
      </c>
    </row>
    <row r="2492" spans="1:1" hidden="1">
      <c r="A2492" s="8" t="str">
        <f>IF(AND(OR(SOURCE!A2482="",ISBLANK(SOURCE!A2482)),SOURCE!B2482&gt;0),IF(ISBLANK(SOURCE!C2482),"",SOURCE!C2482),
IF(SOURCE!B2482&lt;0,VLOOKUP(SOURCE!B2482,lookups!A$1:B$25,2,0),
  IF(ISBLANK(SOURCE!B2482),
    "",
    "/* "&amp;TEXT(SOURCE!B2482,"???0")&amp;" *"&amp;
      SOURCE!C2482&amp;", "&amp; IF(SOURCE!$O$2-LEN(SOURCE!C2482) &gt;= 0, REPT(" ",SOURCE!$O$2-LEN(SOURCE!C2482)), "")&amp;
      SOURCE!D2482&amp;", "&amp; IF(SOURCE!$P$2-LEN(SOURCE!D2482) &gt;= 0, REPT(" ",SOURCE!$P$2-LEN(SOURCE!D2482)), "")&amp;
      SOURCE!E2482&amp;", "&amp; IF(SOURCE!$Q$2-LEN(SOURCE!E2482) &gt;=0, REPT(" ",SOURCE!$Q$2-LEN(SOURCE!E2482)), "")&amp;
      SOURCE!F2482&amp;", "&amp; IF(SOURCE!$R$2-LEN(SOURCE!F2482) &gt;= 0, REPT(" ",SOURCE!$R$2-LEN(SOURCE!F2482)), "")&amp;
      TEXT(SOURCE!G2482,"??0")&amp;", "&amp; IF(SOURCE!$S$2-3 &gt;= 0, REPT(" ",SOURCE!$S$2-5), "")&amp;
      TEXT(SOURCE!H2482,"????0")&amp;", "&amp; IF(SOURCE!$T$2-3 &gt;= 0, REPT(" ",SOURCE!$T$2-3), "")&amp;
      SOURCE!I2482&amp;", "&amp; IF(SOURCE!$U$2-LEN(SOURCE!I2482) &gt;= 0, REPT(" ",SOURCE!$U$2-LEN(SOURCE!I2482)), "")&amp;
      SOURCE!J2482&amp;      IF(SOURCE!$V$2-LEN(SOURCE!J2482) &gt;= 0, REPT(" ",SOURCE!$V$2-LEN(SOURCE!J2482)), "")&amp;
  ", "&amp; SOURCE!K2482&amp;      IF(SOURCE!$X$2-LEN(SOURCE!K2482) &gt;= 0, REPT(" ",SOURCE!$X$2-LEN(SOURCE!K2482)), "")&amp;
      "},"&amp;IF(SOURCE!L2482&lt;&gt;"",""&amp;SOURCE!L2482,"")
 )
)
)</f>
        <v/>
      </c>
    </row>
    <row r="2493" spans="1:1" hidden="1">
      <c r="A2493" s="8" t="str">
        <f>IF(AND(OR(SOURCE!A2483="",ISBLANK(SOURCE!A2483)),SOURCE!B2483&gt;0),IF(ISBLANK(SOURCE!C2483),"",SOURCE!C2483),
IF(SOURCE!B2483&lt;0,VLOOKUP(SOURCE!B2483,lookups!A$1:B$25,2,0),
  IF(ISBLANK(SOURCE!B2483),
    "",
    "/* "&amp;TEXT(SOURCE!B2483,"???0")&amp;" *"&amp;
      SOURCE!C2483&amp;", "&amp; IF(SOURCE!$O$2-LEN(SOURCE!C2483) &gt;= 0, REPT(" ",SOURCE!$O$2-LEN(SOURCE!C2483)), "")&amp;
      SOURCE!D2483&amp;", "&amp; IF(SOURCE!$P$2-LEN(SOURCE!D2483) &gt;= 0, REPT(" ",SOURCE!$P$2-LEN(SOURCE!D2483)), "")&amp;
      SOURCE!E2483&amp;", "&amp; IF(SOURCE!$Q$2-LEN(SOURCE!E2483) &gt;=0, REPT(" ",SOURCE!$Q$2-LEN(SOURCE!E2483)), "")&amp;
      SOURCE!F2483&amp;", "&amp; IF(SOURCE!$R$2-LEN(SOURCE!F2483) &gt;= 0, REPT(" ",SOURCE!$R$2-LEN(SOURCE!F2483)), "")&amp;
      TEXT(SOURCE!G2483,"??0")&amp;", "&amp; IF(SOURCE!$S$2-3 &gt;= 0, REPT(" ",SOURCE!$S$2-5), "")&amp;
      TEXT(SOURCE!H2483,"????0")&amp;", "&amp; IF(SOURCE!$T$2-3 &gt;= 0, REPT(" ",SOURCE!$T$2-3), "")&amp;
      SOURCE!I2483&amp;", "&amp; IF(SOURCE!$U$2-LEN(SOURCE!I2483) &gt;= 0, REPT(" ",SOURCE!$U$2-LEN(SOURCE!I2483)), "")&amp;
      SOURCE!J2483&amp;      IF(SOURCE!$V$2-LEN(SOURCE!J2483) &gt;= 0, REPT(" ",SOURCE!$V$2-LEN(SOURCE!J2483)), "")&amp;
  ", "&amp; SOURCE!K2483&amp;      IF(SOURCE!$X$2-LEN(SOURCE!K2483) &gt;= 0, REPT(" ",SOURCE!$X$2-LEN(SOURCE!K2483)), "")&amp;
      "},"&amp;IF(SOURCE!L2483&lt;&gt;"",""&amp;SOURCE!L2483,"")
 )
)
)</f>
        <v/>
      </c>
    </row>
    <row r="2494" spans="1:1" hidden="1">
      <c r="A2494" s="8" t="str">
        <f>IF(AND(OR(SOURCE!A2484="",ISBLANK(SOURCE!A2484)),SOURCE!B2484&gt;0),IF(ISBLANK(SOURCE!C2484),"",SOURCE!C2484),
IF(SOURCE!B2484&lt;0,VLOOKUP(SOURCE!B2484,lookups!A$1:B$25,2,0),
  IF(ISBLANK(SOURCE!B2484),
    "",
    "/* "&amp;TEXT(SOURCE!B2484,"???0")&amp;" *"&amp;
      SOURCE!C2484&amp;", "&amp; IF(SOURCE!$O$2-LEN(SOURCE!C2484) &gt;= 0, REPT(" ",SOURCE!$O$2-LEN(SOURCE!C2484)), "")&amp;
      SOURCE!D2484&amp;", "&amp; IF(SOURCE!$P$2-LEN(SOURCE!D2484) &gt;= 0, REPT(" ",SOURCE!$P$2-LEN(SOURCE!D2484)), "")&amp;
      SOURCE!E2484&amp;", "&amp; IF(SOURCE!$Q$2-LEN(SOURCE!E2484) &gt;=0, REPT(" ",SOURCE!$Q$2-LEN(SOURCE!E2484)), "")&amp;
      SOURCE!F2484&amp;", "&amp; IF(SOURCE!$R$2-LEN(SOURCE!F2484) &gt;= 0, REPT(" ",SOURCE!$R$2-LEN(SOURCE!F2484)), "")&amp;
      TEXT(SOURCE!G2484,"??0")&amp;", "&amp; IF(SOURCE!$S$2-3 &gt;= 0, REPT(" ",SOURCE!$S$2-5), "")&amp;
      TEXT(SOURCE!H2484,"????0")&amp;", "&amp; IF(SOURCE!$T$2-3 &gt;= 0, REPT(" ",SOURCE!$T$2-3), "")&amp;
      SOURCE!I2484&amp;", "&amp; IF(SOURCE!$U$2-LEN(SOURCE!I2484) &gt;= 0, REPT(" ",SOURCE!$U$2-LEN(SOURCE!I2484)), "")&amp;
      SOURCE!J2484&amp;      IF(SOURCE!$V$2-LEN(SOURCE!J2484) &gt;= 0, REPT(" ",SOURCE!$V$2-LEN(SOURCE!J2484)), "")&amp;
  ", "&amp; SOURCE!K2484&amp;      IF(SOURCE!$X$2-LEN(SOURCE!K2484) &gt;= 0, REPT(" ",SOURCE!$X$2-LEN(SOURCE!K2484)), "")&amp;
      "},"&amp;IF(SOURCE!L2484&lt;&gt;"",""&amp;SOURCE!L2484,"")
 )
)
)</f>
        <v/>
      </c>
    </row>
    <row r="2495" spans="1:1" hidden="1">
      <c r="A2495" s="8" t="str">
        <f>IF(AND(OR(SOURCE!A2485="",ISBLANK(SOURCE!A2485)),SOURCE!B2485&gt;0),IF(ISBLANK(SOURCE!C2485),"",SOURCE!C2485),
IF(SOURCE!B2485&lt;0,VLOOKUP(SOURCE!B2485,lookups!A$1:B$25,2,0),
  IF(ISBLANK(SOURCE!B2485),
    "",
    "/* "&amp;TEXT(SOURCE!B2485,"???0")&amp;" *"&amp;
      SOURCE!C2485&amp;", "&amp; IF(SOURCE!$O$2-LEN(SOURCE!C2485) &gt;= 0, REPT(" ",SOURCE!$O$2-LEN(SOURCE!C2485)), "")&amp;
      SOURCE!D2485&amp;", "&amp; IF(SOURCE!$P$2-LEN(SOURCE!D2485) &gt;= 0, REPT(" ",SOURCE!$P$2-LEN(SOURCE!D2485)), "")&amp;
      SOURCE!E2485&amp;", "&amp; IF(SOURCE!$Q$2-LEN(SOURCE!E2485) &gt;=0, REPT(" ",SOURCE!$Q$2-LEN(SOURCE!E2485)), "")&amp;
      SOURCE!F2485&amp;", "&amp; IF(SOURCE!$R$2-LEN(SOURCE!F2485) &gt;= 0, REPT(" ",SOURCE!$R$2-LEN(SOURCE!F2485)), "")&amp;
      TEXT(SOURCE!G2485,"??0")&amp;", "&amp; IF(SOURCE!$S$2-3 &gt;= 0, REPT(" ",SOURCE!$S$2-5), "")&amp;
      TEXT(SOURCE!H2485,"????0")&amp;", "&amp; IF(SOURCE!$T$2-3 &gt;= 0, REPT(" ",SOURCE!$T$2-3), "")&amp;
      SOURCE!I2485&amp;", "&amp; IF(SOURCE!$U$2-LEN(SOURCE!I2485) &gt;= 0, REPT(" ",SOURCE!$U$2-LEN(SOURCE!I2485)), "")&amp;
      SOURCE!J2485&amp;      IF(SOURCE!$V$2-LEN(SOURCE!J2485) &gt;= 0, REPT(" ",SOURCE!$V$2-LEN(SOURCE!J2485)), "")&amp;
  ", "&amp; SOURCE!K2485&amp;      IF(SOURCE!$X$2-LEN(SOURCE!K2485) &gt;= 0, REPT(" ",SOURCE!$X$2-LEN(SOURCE!K2485)), "")&amp;
      "},"&amp;IF(SOURCE!L2485&lt;&gt;"",""&amp;SOURCE!L2485,"")
 )
)
)</f>
        <v/>
      </c>
    </row>
    <row r="2496" spans="1:1" hidden="1">
      <c r="A2496" s="8" t="str">
        <f>IF(AND(OR(SOURCE!A2486="",ISBLANK(SOURCE!A2486)),SOURCE!B2486&gt;0),IF(ISBLANK(SOURCE!C2486),"",SOURCE!C2486),
IF(SOURCE!B2486&lt;0,VLOOKUP(SOURCE!B2486,lookups!A$1:B$25,2,0),
  IF(ISBLANK(SOURCE!B2486),
    "",
    "/* "&amp;TEXT(SOURCE!B2486,"???0")&amp;" *"&amp;
      SOURCE!C2486&amp;", "&amp; IF(SOURCE!$O$2-LEN(SOURCE!C2486) &gt;= 0, REPT(" ",SOURCE!$O$2-LEN(SOURCE!C2486)), "")&amp;
      SOURCE!D2486&amp;", "&amp; IF(SOURCE!$P$2-LEN(SOURCE!D2486) &gt;= 0, REPT(" ",SOURCE!$P$2-LEN(SOURCE!D2486)), "")&amp;
      SOURCE!E2486&amp;", "&amp; IF(SOURCE!$Q$2-LEN(SOURCE!E2486) &gt;=0, REPT(" ",SOURCE!$Q$2-LEN(SOURCE!E2486)), "")&amp;
      SOURCE!F2486&amp;", "&amp; IF(SOURCE!$R$2-LEN(SOURCE!F2486) &gt;= 0, REPT(" ",SOURCE!$R$2-LEN(SOURCE!F2486)), "")&amp;
      TEXT(SOURCE!G2486,"??0")&amp;", "&amp; IF(SOURCE!$S$2-3 &gt;= 0, REPT(" ",SOURCE!$S$2-5), "")&amp;
      TEXT(SOURCE!H2486,"????0")&amp;", "&amp; IF(SOURCE!$T$2-3 &gt;= 0, REPT(" ",SOURCE!$T$2-3), "")&amp;
      SOURCE!I2486&amp;", "&amp; IF(SOURCE!$U$2-LEN(SOURCE!I2486) &gt;= 0, REPT(" ",SOURCE!$U$2-LEN(SOURCE!I2486)), "")&amp;
      SOURCE!J2486&amp;      IF(SOURCE!$V$2-LEN(SOURCE!J2486) &gt;= 0, REPT(" ",SOURCE!$V$2-LEN(SOURCE!J2486)), "")&amp;
  ", "&amp; SOURCE!K2486&amp;      IF(SOURCE!$X$2-LEN(SOURCE!K2486) &gt;= 0, REPT(" ",SOURCE!$X$2-LEN(SOURCE!K2486)), "")&amp;
      "},"&amp;IF(SOURCE!L2486&lt;&gt;"",""&amp;SOURCE!L2486,"")
 )
)
)</f>
        <v/>
      </c>
    </row>
    <row r="2497" spans="1:1" hidden="1">
      <c r="A2497" s="8" t="str">
        <f>IF(AND(OR(SOURCE!A2487="",ISBLANK(SOURCE!A2487)),SOURCE!B2487&gt;0),IF(ISBLANK(SOURCE!C2487),"",SOURCE!C2487),
IF(SOURCE!B2487&lt;0,VLOOKUP(SOURCE!B2487,lookups!A$1:B$25,2,0),
  IF(ISBLANK(SOURCE!B2487),
    "",
    "/* "&amp;TEXT(SOURCE!B2487,"???0")&amp;" *"&amp;
      SOURCE!C2487&amp;", "&amp; IF(SOURCE!$O$2-LEN(SOURCE!C2487) &gt;= 0, REPT(" ",SOURCE!$O$2-LEN(SOURCE!C2487)), "")&amp;
      SOURCE!D2487&amp;", "&amp; IF(SOURCE!$P$2-LEN(SOURCE!D2487) &gt;= 0, REPT(" ",SOURCE!$P$2-LEN(SOURCE!D2487)), "")&amp;
      SOURCE!E2487&amp;", "&amp; IF(SOURCE!$Q$2-LEN(SOURCE!E2487) &gt;=0, REPT(" ",SOURCE!$Q$2-LEN(SOURCE!E2487)), "")&amp;
      SOURCE!F2487&amp;", "&amp; IF(SOURCE!$R$2-LEN(SOURCE!F2487) &gt;= 0, REPT(" ",SOURCE!$R$2-LEN(SOURCE!F2487)), "")&amp;
      TEXT(SOURCE!G2487,"??0")&amp;", "&amp; IF(SOURCE!$S$2-3 &gt;= 0, REPT(" ",SOURCE!$S$2-5), "")&amp;
      TEXT(SOURCE!H2487,"????0")&amp;", "&amp; IF(SOURCE!$T$2-3 &gt;= 0, REPT(" ",SOURCE!$T$2-3), "")&amp;
      SOURCE!I2487&amp;", "&amp; IF(SOURCE!$U$2-LEN(SOURCE!I2487) &gt;= 0, REPT(" ",SOURCE!$U$2-LEN(SOURCE!I2487)), "")&amp;
      SOURCE!J2487&amp;      IF(SOURCE!$V$2-LEN(SOURCE!J2487) &gt;= 0, REPT(" ",SOURCE!$V$2-LEN(SOURCE!J2487)), "")&amp;
  ", "&amp; SOURCE!K2487&amp;      IF(SOURCE!$X$2-LEN(SOURCE!K2487) &gt;= 0, REPT(" ",SOURCE!$X$2-LEN(SOURCE!K2487)), "")&amp;
      "},"&amp;IF(SOURCE!L2487&lt;&gt;"",""&amp;SOURCE!L2487,"")
 )
)
)</f>
        <v/>
      </c>
    </row>
    <row r="2498" spans="1:1" hidden="1">
      <c r="A2498" s="8" t="str">
        <f>IF(AND(OR(SOURCE!A2488="",ISBLANK(SOURCE!A2488)),SOURCE!B2488&gt;0),IF(ISBLANK(SOURCE!C2488),"",SOURCE!C2488),
IF(SOURCE!B2488&lt;0,VLOOKUP(SOURCE!B2488,lookups!A$1:B$25,2,0),
  IF(ISBLANK(SOURCE!B2488),
    "",
    "/* "&amp;TEXT(SOURCE!B2488,"???0")&amp;" *"&amp;
      SOURCE!C2488&amp;", "&amp; IF(SOURCE!$O$2-LEN(SOURCE!C2488) &gt;= 0, REPT(" ",SOURCE!$O$2-LEN(SOURCE!C2488)), "")&amp;
      SOURCE!D2488&amp;", "&amp; IF(SOURCE!$P$2-LEN(SOURCE!D2488) &gt;= 0, REPT(" ",SOURCE!$P$2-LEN(SOURCE!D2488)), "")&amp;
      SOURCE!E2488&amp;", "&amp; IF(SOURCE!$Q$2-LEN(SOURCE!E2488) &gt;=0, REPT(" ",SOURCE!$Q$2-LEN(SOURCE!E2488)), "")&amp;
      SOURCE!F2488&amp;", "&amp; IF(SOURCE!$R$2-LEN(SOURCE!F2488) &gt;= 0, REPT(" ",SOURCE!$R$2-LEN(SOURCE!F2488)), "")&amp;
      TEXT(SOURCE!G2488,"??0")&amp;", "&amp; IF(SOURCE!$S$2-3 &gt;= 0, REPT(" ",SOURCE!$S$2-5), "")&amp;
      TEXT(SOURCE!H2488,"????0")&amp;", "&amp; IF(SOURCE!$T$2-3 &gt;= 0, REPT(" ",SOURCE!$T$2-3), "")&amp;
      SOURCE!I2488&amp;", "&amp; IF(SOURCE!$U$2-LEN(SOURCE!I2488) &gt;= 0, REPT(" ",SOURCE!$U$2-LEN(SOURCE!I2488)), "")&amp;
      SOURCE!J2488&amp;      IF(SOURCE!$V$2-LEN(SOURCE!J2488) &gt;= 0, REPT(" ",SOURCE!$V$2-LEN(SOURCE!J2488)), "")&amp;
  ", "&amp; SOURCE!K2488&amp;      IF(SOURCE!$X$2-LEN(SOURCE!K2488) &gt;= 0, REPT(" ",SOURCE!$X$2-LEN(SOURCE!K2488)), "")&amp;
      "},"&amp;IF(SOURCE!L2488&lt;&gt;"",""&amp;SOURCE!L2488,"")
 )
)
)</f>
        <v/>
      </c>
    </row>
    <row r="2499" spans="1:1" hidden="1">
      <c r="A2499" s="8" t="str">
        <f>IF(AND(OR(SOURCE!A2489="",ISBLANK(SOURCE!A2489)),SOURCE!B2489&gt;0),IF(ISBLANK(SOURCE!C2489),"",SOURCE!C2489),
IF(SOURCE!B2489&lt;0,VLOOKUP(SOURCE!B2489,lookups!A$1:B$25,2,0),
  IF(ISBLANK(SOURCE!B2489),
    "",
    "/* "&amp;TEXT(SOURCE!B2489,"???0")&amp;" *"&amp;
      SOURCE!C2489&amp;", "&amp; IF(SOURCE!$O$2-LEN(SOURCE!C2489) &gt;= 0, REPT(" ",SOURCE!$O$2-LEN(SOURCE!C2489)), "")&amp;
      SOURCE!D2489&amp;", "&amp; IF(SOURCE!$P$2-LEN(SOURCE!D2489) &gt;= 0, REPT(" ",SOURCE!$P$2-LEN(SOURCE!D2489)), "")&amp;
      SOURCE!E2489&amp;", "&amp; IF(SOURCE!$Q$2-LEN(SOURCE!E2489) &gt;=0, REPT(" ",SOURCE!$Q$2-LEN(SOURCE!E2489)), "")&amp;
      SOURCE!F2489&amp;", "&amp; IF(SOURCE!$R$2-LEN(SOURCE!F2489) &gt;= 0, REPT(" ",SOURCE!$R$2-LEN(SOURCE!F2489)), "")&amp;
      TEXT(SOURCE!G2489,"??0")&amp;", "&amp; IF(SOURCE!$S$2-3 &gt;= 0, REPT(" ",SOURCE!$S$2-5), "")&amp;
      TEXT(SOURCE!H2489,"????0")&amp;", "&amp; IF(SOURCE!$T$2-3 &gt;= 0, REPT(" ",SOURCE!$T$2-3), "")&amp;
      SOURCE!I2489&amp;", "&amp; IF(SOURCE!$U$2-LEN(SOURCE!I2489) &gt;= 0, REPT(" ",SOURCE!$U$2-LEN(SOURCE!I2489)), "")&amp;
      SOURCE!J2489&amp;      IF(SOURCE!$V$2-LEN(SOURCE!J2489) &gt;= 0, REPT(" ",SOURCE!$V$2-LEN(SOURCE!J2489)), "")&amp;
  ", "&amp; SOURCE!K2489&amp;      IF(SOURCE!$X$2-LEN(SOURCE!K2489) &gt;= 0, REPT(" ",SOURCE!$X$2-LEN(SOURCE!K2489)), "")&amp;
      "},"&amp;IF(SOURCE!L2489&lt;&gt;"",""&amp;SOURCE!L2489,"")
 )
)
)</f>
        <v/>
      </c>
    </row>
    <row r="2500" spans="1:1" hidden="1">
      <c r="A2500" s="8" t="str">
        <f>IF(AND(OR(SOURCE!A2490="",ISBLANK(SOURCE!A2490)),SOURCE!B2490&gt;0),IF(ISBLANK(SOURCE!C2490),"",SOURCE!C2490),
IF(SOURCE!B2490&lt;0,VLOOKUP(SOURCE!B2490,lookups!A$1:B$25,2,0),
  IF(ISBLANK(SOURCE!B2490),
    "",
    "/* "&amp;TEXT(SOURCE!B2490,"???0")&amp;" *"&amp;
      SOURCE!C2490&amp;", "&amp; IF(SOURCE!$O$2-LEN(SOURCE!C2490) &gt;= 0, REPT(" ",SOURCE!$O$2-LEN(SOURCE!C2490)), "")&amp;
      SOURCE!D2490&amp;", "&amp; IF(SOURCE!$P$2-LEN(SOURCE!D2490) &gt;= 0, REPT(" ",SOURCE!$P$2-LEN(SOURCE!D2490)), "")&amp;
      SOURCE!E2490&amp;", "&amp; IF(SOURCE!$Q$2-LEN(SOURCE!E2490) &gt;=0, REPT(" ",SOURCE!$Q$2-LEN(SOURCE!E2490)), "")&amp;
      SOURCE!F2490&amp;", "&amp; IF(SOURCE!$R$2-LEN(SOURCE!F2490) &gt;= 0, REPT(" ",SOURCE!$R$2-LEN(SOURCE!F2490)), "")&amp;
      TEXT(SOURCE!G2490,"??0")&amp;", "&amp; IF(SOURCE!$S$2-3 &gt;= 0, REPT(" ",SOURCE!$S$2-5), "")&amp;
      TEXT(SOURCE!H2490,"????0")&amp;", "&amp; IF(SOURCE!$T$2-3 &gt;= 0, REPT(" ",SOURCE!$T$2-3), "")&amp;
      SOURCE!I2490&amp;", "&amp; IF(SOURCE!$U$2-LEN(SOURCE!I2490) &gt;= 0, REPT(" ",SOURCE!$U$2-LEN(SOURCE!I2490)), "")&amp;
      SOURCE!J2490&amp;      IF(SOURCE!$V$2-LEN(SOURCE!J2490) &gt;= 0, REPT(" ",SOURCE!$V$2-LEN(SOURCE!J2490)), "")&amp;
  ", "&amp; SOURCE!K2490&amp;      IF(SOURCE!$X$2-LEN(SOURCE!K2490) &gt;= 0, REPT(" ",SOURCE!$X$2-LEN(SOURCE!K2490)), "")&amp;
      "},"&amp;IF(SOURCE!L2490&lt;&gt;"",""&amp;SOURCE!L2490,"")
 )
)
)</f>
        <v/>
      </c>
    </row>
    <row r="2501" spans="1:1" hidden="1">
      <c r="A2501" s="8" t="str">
        <f>IF(AND(OR(SOURCE!A2491="",ISBLANK(SOURCE!A2491)),SOURCE!B2491&gt;0),IF(ISBLANK(SOURCE!C2491),"",SOURCE!C2491),
IF(SOURCE!B2491&lt;0,VLOOKUP(SOURCE!B2491,lookups!A$1:B$25,2,0),
  IF(ISBLANK(SOURCE!B2491),
    "",
    "/* "&amp;TEXT(SOURCE!B2491,"???0")&amp;" *"&amp;
      SOURCE!C2491&amp;", "&amp; IF(SOURCE!$O$2-LEN(SOURCE!C2491) &gt;= 0, REPT(" ",SOURCE!$O$2-LEN(SOURCE!C2491)), "")&amp;
      SOURCE!D2491&amp;", "&amp; IF(SOURCE!$P$2-LEN(SOURCE!D2491) &gt;= 0, REPT(" ",SOURCE!$P$2-LEN(SOURCE!D2491)), "")&amp;
      SOURCE!E2491&amp;", "&amp; IF(SOURCE!$Q$2-LEN(SOURCE!E2491) &gt;=0, REPT(" ",SOURCE!$Q$2-LEN(SOURCE!E2491)), "")&amp;
      SOURCE!F2491&amp;", "&amp; IF(SOURCE!$R$2-LEN(SOURCE!F2491) &gt;= 0, REPT(" ",SOURCE!$R$2-LEN(SOURCE!F2491)), "")&amp;
      TEXT(SOURCE!G2491,"??0")&amp;", "&amp; IF(SOURCE!$S$2-3 &gt;= 0, REPT(" ",SOURCE!$S$2-5), "")&amp;
      TEXT(SOURCE!H2491,"????0")&amp;", "&amp; IF(SOURCE!$T$2-3 &gt;= 0, REPT(" ",SOURCE!$T$2-3), "")&amp;
      SOURCE!I2491&amp;", "&amp; IF(SOURCE!$U$2-LEN(SOURCE!I2491) &gt;= 0, REPT(" ",SOURCE!$U$2-LEN(SOURCE!I2491)), "")&amp;
      SOURCE!J2491&amp;      IF(SOURCE!$V$2-LEN(SOURCE!J2491) &gt;= 0, REPT(" ",SOURCE!$V$2-LEN(SOURCE!J2491)), "")&amp;
  ", "&amp; SOURCE!K2491&amp;      IF(SOURCE!$X$2-LEN(SOURCE!K2491) &gt;= 0, REPT(" ",SOURCE!$X$2-LEN(SOURCE!K2491)), "")&amp;
      "},"&amp;IF(SOURCE!L2491&lt;&gt;"",""&amp;SOURCE!L2491,"")
 )
)
)</f>
        <v/>
      </c>
    </row>
    <row r="2502" spans="1:1" hidden="1">
      <c r="A2502" s="8" t="str">
        <f>IF(AND(OR(SOURCE!A2492="",ISBLANK(SOURCE!A2492)),SOURCE!B2492&gt;0),IF(ISBLANK(SOURCE!C2492),"",SOURCE!C2492),
IF(SOURCE!B2492&lt;0,VLOOKUP(SOURCE!B2492,lookups!A$1:B$25,2,0),
  IF(ISBLANK(SOURCE!B2492),
    "",
    "/* "&amp;TEXT(SOURCE!B2492,"???0")&amp;" *"&amp;
      SOURCE!C2492&amp;", "&amp; IF(SOURCE!$O$2-LEN(SOURCE!C2492) &gt;= 0, REPT(" ",SOURCE!$O$2-LEN(SOURCE!C2492)), "")&amp;
      SOURCE!D2492&amp;", "&amp; IF(SOURCE!$P$2-LEN(SOURCE!D2492) &gt;= 0, REPT(" ",SOURCE!$P$2-LEN(SOURCE!D2492)), "")&amp;
      SOURCE!E2492&amp;", "&amp; IF(SOURCE!$Q$2-LEN(SOURCE!E2492) &gt;=0, REPT(" ",SOURCE!$Q$2-LEN(SOURCE!E2492)), "")&amp;
      SOURCE!F2492&amp;", "&amp; IF(SOURCE!$R$2-LEN(SOURCE!F2492) &gt;= 0, REPT(" ",SOURCE!$R$2-LEN(SOURCE!F2492)), "")&amp;
      TEXT(SOURCE!G2492,"??0")&amp;", "&amp; IF(SOURCE!$S$2-3 &gt;= 0, REPT(" ",SOURCE!$S$2-5), "")&amp;
      TEXT(SOURCE!H2492,"????0")&amp;", "&amp; IF(SOURCE!$T$2-3 &gt;= 0, REPT(" ",SOURCE!$T$2-3), "")&amp;
      SOURCE!I2492&amp;", "&amp; IF(SOURCE!$U$2-LEN(SOURCE!I2492) &gt;= 0, REPT(" ",SOURCE!$U$2-LEN(SOURCE!I2492)), "")&amp;
      SOURCE!J2492&amp;      IF(SOURCE!$V$2-LEN(SOURCE!J2492) &gt;= 0, REPT(" ",SOURCE!$V$2-LEN(SOURCE!J2492)), "")&amp;
  ", "&amp; SOURCE!K2492&amp;      IF(SOURCE!$X$2-LEN(SOURCE!K2492) &gt;= 0, REPT(" ",SOURCE!$X$2-LEN(SOURCE!K2492)), "")&amp;
      "},"&amp;IF(SOURCE!L2492&lt;&gt;"",""&amp;SOURCE!L2492,"")
 )
)
)</f>
        <v/>
      </c>
    </row>
    <row r="2503" spans="1:1" hidden="1">
      <c r="A2503" s="8" t="str">
        <f>IF(AND(OR(SOURCE!A2493="",ISBLANK(SOURCE!A2493)),SOURCE!B2493&gt;0),IF(ISBLANK(SOURCE!C2493),"",SOURCE!C2493),
IF(SOURCE!B2493&lt;0,VLOOKUP(SOURCE!B2493,lookups!A$1:B$25,2,0),
  IF(ISBLANK(SOURCE!B2493),
    "",
    "/* "&amp;TEXT(SOURCE!B2493,"???0")&amp;" *"&amp;
      SOURCE!C2493&amp;", "&amp; IF(SOURCE!$O$2-LEN(SOURCE!C2493) &gt;= 0, REPT(" ",SOURCE!$O$2-LEN(SOURCE!C2493)), "")&amp;
      SOURCE!D2493&amp;", "&amp; IF(SOURCE!$P$2-LEN(SOURCE!D2493) &gt;= 0, REPT(" ",SOURCE!$P$2-LEN(SOURCE!D2493)), "")&amp;
      SOURCE!E2493&amp;", "&amp; IF(SOURCE!$Q$2-LEN(SOURCE!E2493) &gt;=0, REPT(" ",SOURCE!$Q$2-LEN(SOURCE!E2493)), "")&amp;
      SOURCE!F2493&amp;", "&amp; IF(SOURCE!$R$2-LEN(SOURCE!F2493) &gt;= 0, REPT(" ",SOURCE!$R$2-LEN(SOURCE!F2493)), "")&amp;
      TEXT(SOURCE!G2493,"??0")&amp;", "&amp; IF(SOURCE!$S$2-3 &gt;= 0, REPT(" ",SOURCE!$S$2-5), "")&amp;
      TEXT(SOURCE!H2493,"????0")&amp;", "&amp; IF(SOURCE!$T$2-3 &gt;= 0, REPT(" ",SOURCE!$T$2-3), "")&amp;
      SOURCE!I2493&amp;", "&amp; IF(SOURCE!$U$2-LEN(SOURCE!I2493) &gt;= 0, REPT(" ",SOURCE!$U$2-LEN(SOURCE!I2493)), "")&amp;
      SOURCE!J2493&amp;      IF(SOURCE!$V$2-LEN(SOURCE!J2493) &gt;= 0, REPT(" ",SOURCE!$V$2-LEN(SOURCE!J2493)), "")&amp;
  ", "&amp; SOURCE!K2493&amp;      IF(SOURCE!$X$2-LEN(SOURCE!K2493) &gt;= 0, REPT(" ",SOURCE!$X$2-LEN(SOURCE!K2493)), "")&amp;
      "},"&amp;IF(SOURCE!L2493&lt;&gt;"",""&amp;SOURCE!L2493,"")
 )
)
)</f>
        <v/>
      </c>
    </row>
    <row r="2504" spans="1:1" hidden="1">
      <c r="A2504" s="8" t="str">
        <f>IF(AND(OR(SOURCE!A2494="",ISBLANK(SOURCE!A2494)),SOURCE!B2494&gt;0),IF(ISBLANK(SOURCE!C2494),"",SOURCE!C2494),
IF(SOURCE!B2494&lt;0,VLOOKUP(SOURCE!B2494,lookups!A$1:B$25,2,0),
  IF(ISBLANK(SOURCE!B2494),
    "",
    "/* "&amp;TEXT(SOURCE!B2494,"???0")&amp;" *"&amp;
      SOURCE!C2494&amp;", "&amp; IF(SOURCE!$O$2-LEN(SOURCE!C2494) &gt;= 0, REPT(" ",SOURCE!$O$2-LEN(SOURCE!C2494)), "")&amp;
      SOURCE!D2494&amp;", "&amp; IF(SOURCE!$P$2-LEN(SOURCE!D2494) &gt;= 0, REPT(" ",SOURCE!$P$2-LEN(SOURCE!D2494)), "")&amp;
      SOURCE!E2494&amp;", "&amp; IF(SOURCE!$Q$2-LEN(SOURCE!E2494) &gt;=0, REPT(" ",SOURCE!$Q$2-LEN(SOURCE!E2494)), "")&amp;
      SOURCE!F2494&amp;", "&amp; IF(SOURCE!$R$2-LEN(SOURCE!F2494) &gt;= 0, REPT(" ",SOURCE!$R$2-LEN(SOURCE!F2494)), "")&amp;
      TEXT(SOURCE!G2494,"??0")&amp;", "&amp; IF(SOURCE!$S$2-3 &gt;= 0, REPT(" ",SOURCE!$S$2-5), "")&amp;
      TEXT(SOURCE!H2494,"????0")&amp;", "&amp; IF(SOURCE!$T$2-3 &gt;= 0, REPT(" ",SOURCE!$T$2-3), "")&amp;
      SOURCE!I2494&amp;", "&amp; IF(SOURCE!$U$2-LEN(SOURCE!I2494) &gt;= 0, REPT(" ",SOURCE!$U$2-LEN(SOURCE!I2494)), "")&amp;
      SOURCE!J2494&amp;      IF(SOURCE!$V$2-LEN(SOURCE!J2494) &gt;= 0, REPT(" ",SOURCE!$V$2-LEN(SOURCE!J2494)), "")&amp;
  ", "&amp; SOURCE!K2494&amp;      IF(SOURCE!$X$2-LEN(SOURCE!K2494) &gt;= 0, REPT(" ",SOURCE!$X$2-LEN(SOURCE!K2494)), "")&amp;
      "},"&amp;IF(SOURCE!L2494&lt;&gt;"",""&amp;SOURCE!L2494,"")
 )
)
)</f>
        <v/>
      </c>
    </row>
    <row r="2505" spans="1:1" hidden="1">
      <c r="A2505" s="8" t="str">
        <f>IF(AND(OR(SOURCE!A2495="",ISBLANK(SOURCE!A2495)),SOURCE!B2495&gt;0),IF(ISBLANK(SOURCE!C2495),"",SOURCE!C2495),
IF(SOURCE!B2495&lt;0,VLOOKUP(SOURCE!B2495,lookups!A$1:B$25,2,0),
  IF(ISBLANK(SOURCE!B2495),
    "",
    "/* "&amp;TEXT(SOURCE!B2495,"???0")&amp;" *"&amp;
      SOURCE!C2495&amp;", "&amp; IF(SOURCE!$O$2-LEN(SOURCE!C2495) &gt;= 0, REPT(" ",SOURCE!$O$2-LEN(SOURCE!C2495)), "")&amp;
      SOURCE!D2495&amp;", "&amp; IF(SOURCE!$P$2-LEN(SOURCE!D2495) &gt;= 0, REPT(" ",SOURCE!$P$2-LEN(SOURCE!D2495)), "")&amp;
      SOURCE!E2495&amp;", "&amp; IF(SOURCE!$Q$2-LEN(SOURCE!E2495) &gt;=0, REPT(" ",SOURCE!$Q$2-LEN(SOURCE!E2495)), "")&amp;
      SOURCE!F2495&amp;", "&amp; IF(SOURCE!$R$2-LEN(SOURCE!F2495) &gt;= 0, REPT(" ",SOURCE!$R$2-LEN(SOURCE!F2495)), "")&amp;
      TEXT(SOURCE!G2495,"??0")&amp;", "&amp; IF(SOURCE!$S$2-3 &gt;= 0, REPT(" ",SOURCE!$S$2-5), "")&amp;
      TEXT(SOURCE!H2495,"????0")&amp;", "&amp; IF(SOURCE!$T$2-3 &gt;= 0, REPT(" ",SOURCE!$T$2-3), "")&amp;
      SOURCE!I2495&amp;", "&amp; IF(SOURCE!$U$2-LEN(SOURCE!I2495) &gt;= 0, REPT(" ",SOURCE!$U$2-LEN(SOURCE!I2495)), "")&amp;
      SOURCE!J2495&amp;      IF(SOURCE!$V$2-LEN(SOURCE!J2495) &gt;= 0, REPT(" ",SOURCE!$V$2-LEN(SOURCE!J2495)), "")&amp;
  ", "&amp; SOURCE!K2495&amp;      IF(SOURCE!$X$2-LEN(SOURCE!K2495) &gt;= 0, REPT(" ",SOURCE!$X$2-LEN(SOURCE!K2495)), "")&amp;
      "},"&amp;IF(SOURCE!L2495&lt;&gt;"",""&amp;SOURCE!L2495,"")
 )
)
)</f>
        <v/>
      </c>
    </row>
    <row r="2506" spans="1:1" hidden="1">
      <c r="A2506" s="8" t="str">
        <f>IF(AND(OR(SOURCE!A2496="",ISBLANK(SOURCE!A2496)),SOURCE!B2496&gt;0),IF(ISBLANK(SOURCE!C2496),"",SOURCE!C2496),
IF(SOURCE!B2496&lt;0,VLOOKUP(SOURCE!B2496,lookups!A$1:B$25,2,0),
  IF(ISBLANK(SOURCE!B2496),
    "",
    "/* "&amp;TEXT(SOURCE!B2496,"???0")&amp;" *"&amp;
      SOURCE!C2496&amp;", "&amp; IF(SOURCE!$O$2-LEN(SOURCE!C2496) &gt;= 0, REPT(" ",SOURCE!$O$2-LEN(SOURCE!C2496)), "")&amp;
      SOURCE!D2496&amp;", "&amp; IF(SOURCE!$P$2-LEN(SOURCE!D2496) &gt;= 0, REPT(" ",SOURCE!$P$2-LEN(SOURCE!D2496)), "")&amp;
      SOURCE!E2496&amp;", "&amp; IF(SOURCE!$Q$2-LEN(SOURCE!E2496) &gt;=0, REPT(" ",SOURCE!$Q$2-LEN(SOURCE!E2496)), "")&amp;
      SOURCE!F2496&amp;", "&amp; IF(SOURCE!$R$2-LEN(SOURCE!F2496) &gt;= 0, REPT(" ",SOURCE!$R$2-LEN(SOURCE!F2496)), "")&amp;
      TEXT(SOURCE!G2496,"??0")&amp;", "&amp; IF(SOURCE!$S$2-3 &gt;= 0, REPT(" ",SOURCE!$S$2-5), "")&amp;
      TEXT(SOURCE!H2496,"????0")&amp;", "&amp; IF(SOURCE!$T$2-3 &gt;= 0, REPT(" ",SOURCE!$T$2-3), "")&amp;
      SOURCE!I2496&amp;", "&amp; IF(SOURCE!$U$2-LEN(SOURCE!I2496) &gt;= 0, REPT(" ",SOURCE!$U$2-LEN(SOURCE!I2496)), "")&amp;
      SOURCE!J2496&amp;      IF(SOURCE!$V$2-LEN(SOURCE!J2496) &gt;= 0, REPT(" ",SOURCE!$V$2-LEN(SOURCE!J2496)), "")&amp;
  ", "&amp; SOURCE!K2496&amp;      IF(SOURCE!$X$2-LEN(SOURCE!K2496) &gt;= 0, REPT(" ",SOURCE!$X$2-LEN(SOURCE!K2496)), "")&amp;
      "},"&amp;IF(SOURCE!L2496&lt;&gt;"",""&amp;SOURCE!L2496,"")
 )
)
)</f>
        <v/>
      </c>
    </row>
    <row r="2507" spans="1:1" hidden="1">
      <c r="A2507" s="8" t="str">
        <f>IF(AND(OR(SOURCE!A2497="",ISBLANK(SOURCE!A2497)),SOURCE!B2497&gt;0),IF(ISBLANK(SOURCE!C2497),"",SOURCE!C2497),
IF(SOURCE!B2497&lt;0,VLOOKUP(SOURCE!B2497,lookups!A$1:B$25,2,0),
  IF(ISBLANK(SOURCE!B2497),
    "",
    "/* "&amp;TEXT(SOURCE!B2497,"???0")&amp;" *"&amp;
      SOURCE!C2497&amp;", "&amp; IF(SOURCE!$O$2-LEN(SOURCE!C2497) &gt;= 0, REPT(" ",SOURCE!$O$2-LEN(SOURCE!C2497)), "")&amp;
      SOURCE!D2497&amp;", "&amp; IF(SOURCE!$P$2-LEN(SOURCE!D2497) &gt;= 0, REPT(" ",SOURCE!$P$2-LEN(SOURCE!D2497)), "")&amp;
      SOURCE!E2497&amp;", "&amp; IF(SOURCE!$Q$2-LEN(SOURCE!E2497) &gt;=0, REPT(" ",SOURCE!$Q$2-LEN(SOURCE!E2497)), "")&amp;
      SOURCE!F2497&amp;", "&amp; IF(SOURCE!$R$2-LEN(SOURCE!F2497) &gt;= 0, REPT(" ",SOURCE!$R$2-LEN(SOURCE!F2497)), "")&amp;
      TEXT(SOURCE!G2497,"??0")&amp;", "&amp; IF(SOURCE!$S$2-3 &gt;= 0, REPT(" ",SOURCE!$S$2-5), "")&amp;
      TEXT(SOURCE!H2497,"????0")&amp;", "&amp; IF(SOURCE!$T$2-3 &gt;= 0, REPT(" ",SOURCE!$T$2-3), "")&amp;
      SOURCE!I2497&amp;", "&amp; IF(SOURCE!$U$2-LEN(SOURCE!I2497) &gt;= 0, REPT(" ",SOURCE!$U$2-LEN(SOURCE!I2497)), "")&amp;
      SOURCE!J2497&amp;      IF(SOURCE!$V$2-LEN(SOURCE!J2497) &gt;= 0, REPT(" ",SOURCE!$V$2-LEN(SOURCE!J2497)), "")&amp;
  ", "&amp; SOURCE!K2497&amp;      IF(SOURCE!$X$2-LEN(SOURCE!K2497) &gt;= 0, REPT(" ",SOURCE!$X$2-LEN(SOURCE!K2497)), "")&amp;
      "},"&amp;IF(SOURCE!L2497&lt;&gt;"",""&amp;SOURCE!L2497,"")
 )
)
)</f>
        <v/>
      </c>
    </row>
    <row r="2508" spans="1:1" hidden="1">
      <c r="A2508" s="8" t="str">
        <f>IF(AND(OR(SOURCE!A2498="",ISBLANK(SOURCE!A2498)),SOURCE!B2498&gt;0),IF(ISBLANK(SOURCE!C2498),"",SOURCE!C2498),
IF(SOURCE!B2498&lt;0,VLOOKUP(SOURCE!B2498,lookups!A$1:B$25,2,0),
  IF(ISBLANK(SOURCE!B2498),
    "",
    "/* "&amp;TEXT(SOURCE!B2498,"???0")&amp;" *"&amp;
      SOURCE!C2498&amp;", "&amp; IF(SOURCE!$O$2-LEN(SOURCE!C2498) &gt;= 0, REPT(" ",SOURCE!$O$2-LEN(SOURCE!C2498)), "")&amp;
      SOURCE!D2498&amp;", "&amp; IF(SOURCE!$P$2-LEN(SOURCE!D2498) &gt;= 0, REPT(" ",SOURCE!$P$2-LEN(SOURCE!D2498)), "")&amp;
      SOURCE!E2498&amp;", "&amp; IF(SOURCE!$Q$2-LEN(SOURCE!E2498) &gt;=0, REPT(" ",SOURCE!$Q$2-LEN(SOURCE!E2498)), "")&amp;
      SOURCE!F2498&amp;", "&amp; IF(SOURCE!$R$2-LEN(SOURCE!F2498) &gt;= 0, REPT(" ",SOURCE!$R$2-LEN(SOURCE!F2498)), "")&amp;
      TEXT(SOURCE!G2498,"??0")&amp;", "&amp; IF(SOURCE!$S$2-3 &gt;= 0, REPT(" ",SOURCE!$S$2-5), "")&amp;
      TEXT(SOURCE!H2498,"????0")&amp;", "&amp; IF(SOURCE!$T$2-3 &gt;= 0, REPT(" ",SOURCE!$T$2-3), "")&amp;
      SOURCE!I2498&amp;", "&amp; IF(SOURCE!$U$2-LEN(SOURCE!I2498) &gt;= 0, REPT(" ",SOURCE!$U$2-LEN(SOURCE!I2498)), "")&amp;
      SOURCE!J2498&amp;      IF(SOURCE!$V$2-LEN(SOURCE!J2498) &gt;= 0, REPT(" ",SOURCE!$V$2-LEN(SOURCE!J2498)), "")&amp;
  ", "&amp; SOURCE!K2498&amp;      IF(SOURCE!$X$2-LEN(SOURCE!K2498) &gt;= 0, REPT(" ",SOURCE!$X$2-LEN(SOURCE!K2498)), "")&amp;
      "},"&amp;IF(SOURCE!L2498&lt;&gt;"",""&amp;SOURCE!L2498,"")
 )
)
)</f>
        <v/>
      </c>
    </row>
    <row r="2509" spans="1:1" hidden="1">
      <c r="A2509" s="8" t="str">
        <f>IF(AND(OR(SOURCE!A2499="",ISBLANK(SOURCE!A2499)),SOURCE!B2499&gt;0),IF(ISBLANK(SOURCE!C2499),"",SOURCE!C2499),
IF(SOURCE!B2499&lt;0,VLOOKUP(SOURCE!B2499,lookups!A$1:B$25,2,0),
  IF(ISBLANK(SOURCE!B2499),
    "",
    "/* "&amp;TEXT(SOURCE!B2499,"???0")&amp;" *"&amp;
      SOURCE!C2499&amp;", "&amp; IF(SOURCE!$O$2-LEN(SOURCE!C2499) &gt;= 0, REPT(" ",SOURCE!$O$2-LEN(SOURCE!C2499)), "")&amp;
      SOURCE!D2499&amp;", "&amp; IF(SOURCE!$P$2-LEN(SOURCE!D2499) &gt;= 0, REPT(" ",SOURCE!$P$2-LEN(SOURCE!D2499)), "")&amp;
      SOURCE!E2499&amp;", "&amp; IF(SOURCE!$Q$2-LEN(SOURCE!E2499) &gt;=0, REPT(" ",SOURCE!$Q$2-LEN(SOURCE!E2499)), "")&amp;
      SOURCE!F2499&amp;", "&amp; IF(SOURCE!$R$2-LEN(SOURCE!F2499) &gt;= 0, REPT(" ",SOURCE!$R$2-LEN(SOURCE!F2499)), "")&amp;
      TEXT(SOURCE!G2499,"??0")&amp;", "&amp; IF(SOURCE!$S$2-3 &gt;= 0, REPT(" ",SOURCE!$S$2-5), "")&amp;
      TEXT(SOURCE!H2499,"????0")&amp;", "&amp; IF(SOURCE!$T$2-3 &gt;= 0, REPT(" ",SOURCE!$T$2-3), "")&amp;
      SOURCE!I2499&amp;", "&amp; IF(SOURCE!$U$2-LEN(SOURCE!I2499) &gt;= 0, REPT(" ",SOURCE!$U$2-LEN(SOURCE!I2499)), "")&amp;
      SOURCE!J2499&amp;      IF(SOURCE!$V$2-LEN(SOURCE!J2499) &gt;= 0, REPT(" ",SOURCE!$V$2-LEN(SOURCE!J2499)), "")&amp;
  ", "&amp; SOURCE!K2499&amp;      IF(SOURCE!$X$2-LEN(SOURCE!K2499) &gt;= 0, REPT(" ",SOURCE!$X$2-LEN(SOURCE!K2499)), "")&amp;
      "},"&amp;IF(SOURCE!L2499&lt;&gt;"",""&amp;SOURCE!L2499,"")
 )
)
)</f>
        <v/>
      </c>
    </row>
    <row r="2510" spans="1:1" hidden="1">
      <c r="A2510" s="8" t="str">
        <f>IF(AND(OR(SOURCE!A2500="",ISBLANK(SOURCE!A2500)),SOURCE!B2500&gt;0),IF(ISBLANK(SOURCE!C2500),"",SOURCE!C2500),
IF(SOURCE!B2500&lt;0,VLOOKUP(SOURCE!B2500,lookups!A$1:B$25,2,0),
  IF(ISBLANK(SOURCE!B2500),
    "",
    "/* "&amp;TEXT(SOURCE!B2500,"???0")&amp;" *"&amp;
      SOURCE!C2500&amp;", "&amp; IF(SOURCE!$O$2-LEN(SOURCE!C2500) &gt;= 0, REPT(" ",SOURCE!$O$2-LEN(SOURCE!C2500)), "")&amp;
      SOURCE!D2500&amp;", "&amp; IF(SOURCE!$P$2-LEN(SOURCE!D2500) &gt;= 0, REPT(" ",SOURCE!$P$2-LEN(SOURCE!D2500)), "")&amp;
      SOURCE!E2500&amp;", "&amp; IF(SOURCE!$Q$2-LEN(SOURCE!E2500) &gt;=0, REPT(" ",SOURCE!$Q$2-LEN(SOURCE!E2500)), "")&amp;
      SOURCE!F2500&amp;", "&amp; IF(SOURCE!$R$2-LEN(SOURCE!F2500) &gt;= 0, REPT(" ",SOURCE!$R$2-LEN(SOURCE!F2500)), "")&amp;
      TEXT(SOURCE!G2500,"??0")&amp;", "&amp; IF(SOURCE!$S$2-3 &gt;= 0, REPT(" ",SOURCE!$S$2-5), "")&amp;
      TEXT(SOURCE!H2500,"????0")&amp;", "&amp; IF(SOURCE!$T$2-3 &gt;= 0, REPT(" ",SOURCE!$T$2-3), "")&amp;
      SOURCE!I2500&amp;", "&amp; IF(SOURCE!$U$2-LEN(SOURCE!I2500) &gt;= 0, REPT(" ",SOURCE!$U$2-LEN(SOURCE!I2500)), "")&amp;
      SOURCE!J2500&amp;      IF(SOURCE!$V$2-LEN(SOURCE!J2500) &gt;= 0, REPT(" ",SOURCE!$V$2-LEN(SOURCE!J2500)), "")&amp;
  ", "&amp; SOURCE!K2500&amp;      IF(SOURCE!$X$2-LEN(SOURCE!K2500) &gt;= 0, REPT(" ",SOURCE!$X$2-LEN(SOURCE!K2500)), "")&amp;
      "},"&amp;IF(SOURCE!L2500&lt;&gt;"",""&amp;SOURCE!L2500,"")
 )
)
)</f>
        <v/>
      </c>
    </row>
    <row r="2511" spans="1:1" hidden="1">
      <c r="A2511" s="8" t="str">
        <f>IF(AND(OR(SOURCE!A2501="",ISBLANK(SOURCE!A2501)),SOURCE!B2501&gt;0),IF(ISBLANK(SOURCE!C2501),"",SOURCE!C2501),
IF(SOURCE!B2501&lt;0,VLOOKUP(SOURCE!B2501,lookups!A$1:B$25,2,0),
  IF(ISBLANK(SOURCE!B2501),
    "",
    "/* "&amp;TEXT(SOURCE!B2501,"???0")&amp;" *"&amp;
      SOURCE!C2501&amp;", "&amp; IF(SOURCE!$O$2-LEN(SOURCE!C2501) &gt;= 0, REPT(" ",SOURCE!$O$2-LEN(SOURCE!C2501)), "")&amp;
      SOURCE!D2501&amp;", "&amp; IF(SOURCE!$P$2-LEN(SOURCE!D2501) &gt;= 0, REPT(" ",SOURCE!$P$2-LEN(SOURCE!D2501)), "")&amp;
      SOURCE!E2501&amp;", "&amp; IF(SOURCE!$Q$2-LEN(SOURCE!E2501) &gt;=0, REPT(" ",SOURCE!$Q$2-LEN(SOURCE!E2501)), "")&amp;
      SOURCE!F2501&amp;", "&amp; IF(SOURCE!$R$2-LEN(SOURCE!F2501) &gt;= 0, REPT(" ",SOURCE!$R$2-LEN(SOURCE!F2501)), "")&amp;
      TEXT(SOURCE!G2501,"??0")&amp;", "&amp; IF(SOURCE!$S$2-3 &gt;= 0, REPT(" ",SOURCE!$S$2-5), "")&amp;
      TEXT(SOURCE!H2501,"????0")&amp;", "&amp; IF(SOURCE!$T$2-3 &gt;= 0, REPT(" ",SOURCE!$T$2-3), "")&amp;
      SOURCE!I2501&amp;", "&amp; IF(SOURCE!$U$2-LEN(SOURCE!I2501) &gt;= 0, REPT(" ",SOURCE!$U$2-LEN(SOURCE!I2501)), "")&amp;
      SOURCE!J2501&amp;      IF(SOURCE!$V$2-LEN(SOURCE!J2501) &gt;= 0, REPT(" ",SOURCE!$V$2-LEN(SOURCE!J2501)), "")&amp;
  ", "&amp; SOURCE!K2501&amp;      IF(SOURCE!$X$2-LEN(SOURCE!K2501) &gt;= 0, REPT(" ",SOURCE!$X$2-LEN(SOURCE!K2501)), "")&amp;
      "},"&amp;IF(SOURCE!L2501&lt;&gt;"",""&amp;SOURCE!L2501,"")
 )
)
)</f>
        <v/>
      </c>
    </row>
    <row r="2512" spans="1:1" hidden="1">
      <c r="A2512" s="8" t="str">
        <f>IF(AND(OR(SOURCE!A2502="",ISBLANK(SOURCE!A2502)),SOURCE!B2502&gt;0),IF(ISBLANK(SOURCE!C2502),"",SOURCE!C2502),
IF(SOURCE!B2502&lt;0,VLOOKUP(SOURCE!B2502,lookups!A$1:B$25,2,0),
  IF(ISBLANK(SOURCE!B2502),
    "",
    "/* "&amp;TEXT(SOURCE!B2502,"???0")&amp;" *"&amp;
      SOURCE!C2502&amp;", "&amp; IF(SOURCE!$O$2-LEN(SOURCE!C2502) &gt;= 0, REPT(" ",SOURCE!$O$2-LEN(SOURCE!C2502)), "")&amp;
      SOURCE!D2502&amp;", "&amp; IF(SOURCE!$P$2-LEN(SOURCE!D2502) &gt;= 0, REPT(" ",SOURCE!$P$2-LEN(SOURCE!D2502)), "")&amp;
      SOURCE!E2502&amp;", "&amp; IF(SOURCE!$Q$2-LEN(SOURCE!E2502) &gt;=0, REPT(" ",SOURCE!$Q$2-LEN(SOURCE!E2502)), "")&amp;
      SOURCE!F2502&amp;", "&amp; IF(SOURCE!$R$2-LEN(SOURCE!F2502) &gt;= 0, REPT(" ",SOURCE!$R$2-LEN(SOURCE!F2502)), "")&amp;
      TEXT(SOURCE!G2502,"??0")&amp;", "&amp; IF(SOURCE!$S$2-3 &gt;= 0, REPT(" ",SOURCE!$S$2-5), "")&amp;
      TEXT(SOURCE!H2502,"????0")&amp;", "&amp; IF(SOURCE!$T$2-3 &gt;= 0, REPT(" ",SOURCE!$T$2-3), "")&amp;
      SOURCE!I2502&amp;", "&amp; IF(SOURCE!$U$2-LEN(SOURCE!I2502) &gt;= 0, REPT(" ",SOURCE!$U$2-LEN(SOURCE!I2502)), "")&amp;
      SOURCE!J2502&amp;      IF(SOURCE!$V$2-LEN(SOURCE!J2502) &gt;= 0, REPT(" ",SOURCE!$V$2-LEN(SOURCE!J2502)), "")&amp;
  ", "&amp; SOURCE!K2502&amp;      IF(SOURCE!$X$2-LEN(SOURCE!K2502) &gt;= 0, REPT(" ",SOURCE!$X$2-LEN(SOURCE!K2502)), "")&amp;
      "},"&amp;IF(SOURCE!L2502&lt;&gt;"",""&amp;SOURCE!L2502,"")
 )
)
)</f>
        <v/>
      </c>
    </row>
    <row r="2513" spans="1:1" hidden="1">
      <c r="A2513" s="8" t="str">
        <f>IF(AND(OR(SOURCE!A2503="",ISBLANK(SOURCE!A2503)),SOURCE!B2503&gt;0),IF(ISBLANK(SOURCE!C2503),"",SOURCE!C2503),
IF(SOURCE!B2503&lt;0,VLOOKUP(SOURCE!B2503,lookups!A$1:B$25,2,0),
  IF(ISBLANK(SOURCE!B2503),
    "",
    "/* "&amp;TEXT(SOURCE!B2503,"???0")&amp;" *"&amp;
      SOURCE!C2503&amp;", "&amp; IF(SOURCE!$O$2-LEN(SOURCE!C2503) &gt;= 0, REPT(" ",SOURCE!$O$2-LEN(SOURCE!C2503)), "")&amp;
      SOURCE!D2503&amp;", "&amp; IF(SOURCE!$P$2-LEN(SOURCE!D2503) &gt;= 0, REPT(" ",SOURCE!$P$2-LEN(SOURCE!D2503)), "")&amp;
      SOURCE!E2503&amp;", "&amp; IF(SOURCE!$Q$2-LEN(SOURCE!E2503) &gt;=0, REPT(" ",SOURCE!$Q$2-LEN(SOURCE!E2503)), "")&amp;
      SOURCE!F2503&amp;", "&amp; IF(SOURCE!$R$2-LEN(SOURCE!F2503) &gt;= 0, REPT(" ",SOURCE!$R$2-LEN(SOURCE!F2503)), "")&amp;
      TEXT(SOURCE!G2503,"??0")&amp;", "&amp; IF(SOURCE!$S$2-3 &gt;= 0, REPT(" ",SOURCE!$S$2-5), "")&amp;
      TEXT(SOURCE!H2503,"????0")&amp;", "&amp; IF(SOURCE!$T$2-3 &gt;= 0, REPT(" ",SOURCE!$T$2-3), "")&amp;
      SOURCE!I2503&amp;", "&amp; IF(SOURCE!$U$2-LEN(SOURCE!I2503) &gt;= 0, REPT(" ",SOURCE!$U$2-LEN(SOURCE!I2503)), "")&amp;
      SOURCE!J2503&amp;      IF(SOURCE!$V$2-LEN(SOURCE!J2503) &gt;= 0, REPT(" ",SOURCE!$V$2-LEN(SOURCE!J2503)), "")&amp;
  ", "&amp; SOURCE!K2503&amp;      IF(SOURCE!$X$2-LEN(SOURCE!K2503) &gt;= 0, REPT(" ",SOURCE!$X$2-LEN(SOURCE!K2503)), "")&amp;
      "},"&amp;IF(SOURCE!L2503&lt;&gt;"",""&amp;SOURCE!L2503,"")
 )
)
)</f>
        <v/>
      </c>
    </row>
    <row r="2514" spans="1:1" hidden="1">
      <c r="A2514" s="8" t="str">
        <f>IF(AND(OR(SOURCE!A2504="",ISBLANK(SOURCE!A2504)),SOURCE!B2504&gt;0),IF(ISBLANK(SOURCE!C2504),"",SOURCE!C2504),
IF(SOURCE!B2504&lt;0,VLOOKUP(SOURCE!B2504,lookups!A$1:B$25,2,0),
  IF(ISBLANK(SOURCE!B2504),
    "",
    "/* "&amp;TEXT(SOURCE!B2504,"???0")&amp;" *"&amp;
      SOURCE!C2504&amp;", "&amp; IF(SOURCE!$O$2-LEN(SOURCE!C2504) &gt;= 0, REPT(" ",SOURCE!$O$2-LEN(SOURCE!C2504)), "")&amp;
      SOURCE!D2504&amp;", "&amp; IF(SOURCE!$P$2-LEN(SOURCE!D2504) &gt;= 0, REPT(" ",SOURCE!$P$2-LEN(SOURCE!D2504)), "")&amp;
      SOURCE!E2504&amp;", "&amp; IF(SOURCE!$Q$2-LEN(SOURCE!E2504) &gt;=0, REPT(" ",SOURCE!$Q$2-LEN(SOURCE!E2504)), "")&amp;
      SOURCE!F2504&amp;", "&amp; IF(SOURCE!$R$2-LEN(SOURCE!F2504) &gt;= 0, REPT(" ",SOURCE!$R$2-LEN(SOURCE!F2504)), "")&amp;
      TEXT(SOURCE!G2504,"??0")&amp;", "&amp; IF(SOURCE!$S$2-3 &gt;= 0, REPT(" ",SOURCE!$S$2-5), "")&amp;
      TEXT(SOURCE!H2504,"????0")&amp;", "&amp; IF(SOURCE!$T$2-3 &gt;= 0, REPT(" ",SOURCE!$T$2-3), "")&amp;
      SOURCE!I2504&amp;", "&amp; IF(SOURCE!$U$2-LEN(SOURCE!I2504) &gt;= 0, REPT(" ",SOURCE!$U$2-LEN(SOURCE!I2504)), "")&amp;
      SOURCE!J2504&amp;      IF(SOURCE!$V$2-LEN(SOURCE!J2504) &gt;= 0, REPT(" ",SOURCE!$V$2-LEN(SOURCE!J2504)), "")&amp;
  ", "&amp; SOURCE!K2504&amp;      IF(SOURCE!$X$2-LEN(SOURCE!K2504) &gt;= 0, REPT(" ",SOURCE!$X$2-LEN(SOURCE!K2504)), "")&amp;
      "},"&amp;IF(SOURCE!L2504&lt;&gt;"",""&amp;SOURCE!L2504,"")
 )
)
)</f>
        <v/>
      </c>
    </row>
    <row r="2515" spans="1:1" hidden="1">
      <c r="A2515" s="8" t="str">
        <f>IF(AND(OR(SOURCE!A2505="",ISBLANK(SOURCE!A2505)),SOURCE!B2505&gt;0),IF(ISBLANK(SOURCE!C2505),"",SOURCE!C2505),
IF(SOURCE!B2505&lt;0,VLOOKUP(SOURCE!B2505,lookups!A$1:B$25,2,0),
  IF(ISBLANK(SOURCE!B2505),
    "",
    "/* "&amp;TEXT(SOURCE!B2505,"???0")&amp;" *"&amp;
      SOURCE!C2505&amp;", "&amp; IF(SOURCE!$O$2-LEN(SOURCE!C2505) &gt;= 0, REPT(" ",SOURCE!$O$2-LEN(SOURCE!C2505)), "")&amp;
      SOURCE!D2505&amp;", "&amp; IF(SOURCE!$P$2-LEN(SOURCE!D2505) &gt;= 0, REPT(" ",SOURCE!$P$2-LEN(SOURCE!D2505)), "")&amp;
      SOURCE!E2505&amp;", "&amp; IF(SOURCE!$Q$2-LEN(SOURCE!E2505) &gt;=0, REPT(" ",SOURCE!$Q$2-LEN(SOURCE!E2505)), "")&amp;
      SOURCE!F2505&amp;", "&amp; IF(SOURCE!$R$2-LEN(SOURCE!F2505) &gt;= 0, REPT(" ",SOURCE!$R$2-LEN(SOURCE!F2505)), "")&amp;
      TEXT(SOURCE!G2505,"??0")&amp;", "&amp; IF(SOURCE!$S$2-3 &gt;= 0, REPT(" ",SOURCE!$S$2-5), "")&amp;
      TEXT(SOURCE!H2505,"????0")&amp;", "&amp; IF(SOURCE!$T$2-3 &gt;= 0, REPT(" ",SOURCE!$T$2-3), "")&amp;
      SOURCE!I2505&amp;", "&amp; IF(SOURCE!$U$2-LEN(SOURCE!I2505) &gt;= 0, REPT(" ",SOURCE!$U$2-LEN(SOURCE!I2505)), "")&amp;
      SOURCE!J2505&amp;      IF(SOURCE!$V$2-LEN(SOURCE!J2505) &gt;= 0, REPT(" ",SOURCE!$V$2-LEN(SOURCE!J2505)), "")&amp;
  ", "&amp; SOURCE!K2505&amp;      IF(SOURCE!$X$2-LEN(SOURCE!K2505) &gt;= 0, REPT(" ",SOURCE!$X$2-LEN(SOURCE!K2505)), "")&amp;
      "},"&amp;IF(SOURCE!L2505&lt;&gt;"",""&amp;SOURCE!L2505,"")
 )
)
)</f>
        <v/>
      </c>
    </row>
    <row r="2516" spans="1:1" hidden="1">
      <c r="A2516" s="8" t="str">
        <f>IF(AND(OR(SOURCE!A2506="",ISBLANK(SOURCE!A2506)),SOURCE!B2506&gt;0),IF(ISBLANK(SOURCE!C2506),"",SOURCE!C2506),
IF(SOURCE!B2506&lt;0,VLOOKUP(SOURCE!B2506,lookups!A$1:B$25,2,0),
  IF(ISBLANK(SOURCE!B2506),
    "",
    "/* "&amp;TEXT(SOURCE!B2506,"???0")&amp;" *"&amp;
      SOURCE!C2506&amp;", "&amp; IF(SOURCE!$O$2-LEN(SOURCE!C2506) &gt;= 0, REPT(" ",SOURCE!$O$2-LEN(SOURCE!C2506)), "")&amp;
      SOURCE!D2506&amp;", "&amp; IF(SOURCE!$P$2-LEN(SOURCE!D2506) &gt;= 0, REPT(" ",SOURCE!$P$2-LEN(SOURCE!D2506)), "")&amp;
      SOURCE!E2506&amp;", "&amp; IF(SOURCE!$Q$2-LEN(SOURCE!E2506) &gt;=0, REPT(" ",SOURCE!$Q$2-LEN(SOURCE!E2506)), "")&amp;
      SOURCE!F2506&amp;", "&amp; IF(SOURCE!$R$2-LEN(SOURCE!F2506) &gt;= 0, REPT(" ",SOURCE!$R$2-LEN(SOURCE!F2506)), "")&amp;
      TEXT(SOURCE!G2506,"??0")&amp;", "&amp; IF(SOURCE!$S$2-3 &gt;= 0, REPT(" ",SOURCE!$S$2-5), "")&amp;
      TEXT(SOURCE!H2506,"????0")&amp;", "&amp; IF(SOURCE!$T$2-3 &gt;= 0, REPT(" ",SOURCE!$T$2-3), "")&amp;
      SOURCE!I2506&amp;", "&amp; IF(SOURCE!$U$2-LEN(SOURCE!I2506) &gt;= 0, REPT(" ",SOURCE!$U$2-LEN(SOURCE!I2506)), "")&amp;
      SOURCE!J2506&amp;      IF(SOURCE!$V$2-LEN(SOURCE!J2506) &gt;= 0, REPT(" ",SOURCE!$V$2-LEN(SOURCE!J2506)), "")&amp;
  ", "&amp; SOURCE!K2506&amp;      IF(SOURCE!$X$2-LEN(SOURCE!K2506) &gt;= 0, REPT(" ",SOURCE!$X$2-LEN(SOURCE!K2506)), "")&amp;
      "},"&amp;IF(SOURCE!L2506&lt;&gt;"",""&amp;SOURCE!L2506,"")
 )
)
)</f>
        <v/>
      </c>
    </row>
    <row r="2517" spans="1:1" hidden="1">
      <c r="A2517" s="8" t="str">
        <f>IF(AND(OR(SOURCE!A2507="",ISBLANK(SOURCE!A2507)),SOURCE!B2507&gt;0),IF(ISBLANK(SOURCE!C2507),"",SOURCE!C2507),
IF(SOURCE!B2507&lt;0,VLOOKUP(SOURCE!B2507,lookups!A$1:B$25,2,0),
  IF(ISBLANK(SOURCE!B2507),
    "",
    "/* "&amp;TEXT(SOURCE!B2507,"???0")&amp;" *"&amp;
      SOURCE!C2507&amp;", "&amp; IF(SOURCE!$O$2-LEN(SOURCE!C2507) &gt;= 0, REPT(" ",SOURCE!$O$2-LEN(SOURCE!C2507)), "")&amp;
      SOURCE!D2507&amp;", "&amp; IF(SOURCE!$P$2-LEN(SOURCE!D2507) &gt;= 0, REPT(" ",SOURCE!$P$2-LEN(SOURCE!D2507)), "")&amp;
      SOURCE!E2507&amp;", "&amp; IF(SOURCE!$Q$2-LEN(SOURCE!E2507) &gt;=0, REPT(" ",SOURCE!$Q$2-LEN(SOURCE!E2507)), "")&amp;
      SOURCE!F2507&amp;", "&amp; IF(SOURCE!$R$2-LEN(SOURCE!F2507) &gt;= 0, REPT(" ",SOURCE!$R$2-LEN(SOURCE!F2507)), "")&amp;
      TEXT(SOURCE!G2507,"??0")&amp;", "&amp; IF(SOURCE!$S$2-3 &gt;= 0, REPT(" ",SOURCE!$S$2-5), "")&amp;
      TEXT(SOURCE!H2507,"????0")&amp;", "&amp; IF(SOURCE!$T$2-3 &gt;= 0, REPT(" ",SOURCE!$T$2-3), "")&amp;
      SOURCE!I2507&amp;", "&amp; IF(SOURCE!$U$2-LEN(SOURCE!I2507) &gt;= 0, REPT(" ",SOURCE!$U$2-LEN(SOURCE!I2507)), "")&amp;
      SOURCE!J2507&amp;      IF(SOURCE!$V$2-LEN(SOURCE!J2507) &gt;= 0, REPT(" ",SOURCE!$V$2-LEN(SOURCE!J2507)), "")&amp;
  ", "&amp; SOURCE!K2507&amp;      IF(SOURCE!$X$2-LEN(SOURCE!K2507) &gt;= 0, REPT(" ",SOURCE!$X$2-LEN(SOURCE!K2507)), "")&amp;
      "},"&amp;IF(SOURCE!L2507&lt;&gt;"",""&amp;SOURCE!L2507,"")
 )
)
)</f>
        <v/>
      </c>
    </row>
    <row r="2518" spans="1:1" hidden="1">
      <c r="A2518" s="8" t="str">
        <f>IF(AND(OR(SOURCE!A2508="",ISBLANK(SOURCE!A2508)),SOURCE!B2508&gt;0),IF(ISBLANK(SOURCE!C2508),"",SOURCE!C2508),
IF(SOURCE!B2508&lt;0,VLOOKUP(SOURCE!B2508,lookups!A$1:B$25,2,0),
  IF(ISBLANK(SOURCE!B2508),
    "",
    "/* "&amp;TEXT(SOURCE!B2508,"???0")&amp;" *"&amp;
      SOURCE!C2508&amp;", "&amp; IF(SOURCE!$O$2-LEN(SOURCE!C2508) &gt;= 0, REPT(" ",SOURCE!$O$2-LEN(SOURCE!C2508)), "")&amp;
      SOURCE!D2508&amp;", "&amp; IF(SOURCE!$P$2-LEN(SOURCE!D2508) &gt;= 0, REPT(" ",SOURCE!$P$2-LEN(SOURCE!D2508)), "")&amp;
      SOURCE!E2508&amp;", "&amp; IF(SOURCE!$Q$2-LEN(SOURCE!E2508) &gt;=0, REPT(" ",SOURCE!$Q$2-LEN(SOURCE!E2508)), "")&amp;
      SOURCE!F2508&amp;", "&amp; IF(SOURCE!$R$2-LEN(SOURCE!F2508) &gt;= 0, REPT(" ",SOURCE!$R$2-LEN(SOURCE!F2508)), "")&amp;
      TEXT(SOURCE!G2508,"??0")&amp;", "&amp; IF(SOURCE!$S$2-3 &gt;= 0, REPT(" ",SOURCE!$S$2-5), "")&amp;
      TEXT(SOURCE!H2508,"????0")&amp;", "&amp; IF(SOURCE!$T$2-3 &gt;= 0, REPT(" ",SOURCE!$T$2-3), "")&amp;
      SOURCE!I2508&amp;", "&amp; IF(SOURCE!$U$2-LEN(SOURCE!I2508) &gt;= 0, REPT(" ",SOURCE!$U$2-LEN(SOURCE!I2508)), "")&amp;
      SOURCE!J2508&amp;      IF(SOURCE!$V$2-LEN(SOURCE!J2508) &gt;= 0, REPT(" ",SOURCE!$V$2-LEN(SOURCE!J2508)), "")&amp;
  ", "&amp; SOURCE!K2508&amp;      IF(SOURCE!$X$2-LEN(SOURCE!K2508) &gt;= 0, REPT(" ",SOURCE!$X$2-LEN(SOURCE!K2508)), "")&amp;
      "},"&amp;IF(SOURCE!L2508&lt;&gt;"",""&amp;SOURCE!L2508,"")
 )
)
)</f>
        <v/>
      </c>
    </row>
    <row r="2519" spans="1:1" hidden="1">
      <c r="A2519" s="8" t="str">
        <f>IF(AND(OR(SOURCE!A2509="",ISBLANK(SOURCE!A2509)),SOURCE!B2509&gt;0),IF(ISBLANK(SOURCE!C2509),"",SOURCE!C2509),
IF(SOURCE!B2509&lt;0,VLOOKUP(SOURCE!B2509,lookups!A$1:B$25,2,0),
  IF(ISBLANK(SOURCE!B2509),
    "",
    "/* "&amp;TEXT(SOURCE!B2509,"???0")&amp;" *"&amp;
      SOURCE!C2509&amp;", "&amp; IF(SOURCE!$O$2-LEN(SOURCE!C2509) &gt;= 0, REPT(" ",SOURCE!$O$2-LEN(SOURCE!C2509)), "")&amp;
      SOURCE!D2509&amp;", "&amp; IF(SOURCE!$P$2-LEN(SOURCE!D2509) &gt;= 0, REPT(" ",SOURCE!$P$2-LEN(SOURCE!D2509)), "")&amp;
      SOURCE!E2509&amp;", "&amp; IF(SOURCE!$Q$2-LEN(SOURCE!E2509) &gt;=0, REPT(" ",SOURCE!$Q$2-LEN(SOURCE!E2509)), "")&amp;
      SOURCE!F2509&amp;", "&amp; IF(SOURCE!$R$2-LEN(SOURCE!F2509) &gt;= 0, REPT(" ",SOURCE!$R$2-LEN(SOURCE!F2509)), "")&amp;
      TEXT(SOURCE!G2509,"??0")&amp;", "&amp; IF(SOURCE!$S$2-3 &gt;= 0, REPT(" ",SOURCE!$S$2-5), "")&amp;
      TEXT(SOURCE!H2509,"????0")&amp;", "&amp; IF(SOURCE!$T$2-3 &gt;= 0, REPT(" ",SOURCE!$T$2-3), "")&amp;
      SOURCE!I2509&amp;", "&amp; IF(SOURCE!$U$2-LEN(SOURCE!I2509) &gt;= 0, REPT(" ",SOURCE!$U$2-LEN(SOURCE!I2509)), "")&amp;
      SOURCE!J2509&amp;      IF(SOURCE!$V$2-LEN(SOURCE!J2509) &gt;= 0, REPT(" ",SOURCE!$V$2-LEN(SOURCE!J2509)), "")&amp;
  ", "&amp; SOURCE!K2509&amp;      IF(SOURCE!$X$2-LEN(SOURCE!K2509) &gt;= 0, REPT(" ",SOURCE!$X$2-LEN(SOURCE!K2509)), "")&amp;
      "},"&amp;IF(SOURCE!L2509&lt;&gt;"",""&amp;SOURCE!L2509,"")
 )
)
)</f>
        <v/>
      </c>
    </row>
    <row r="2520" spans="1:1" hidden="1">
      <c r="A2520" s="8" t="str">
        <f>IF(AND(OR(SOURCE!A2510="",ISBLANK(SOURCE!A2510)),SOURCE!B2510&gt;0),IF(ISBLANK(SOURCE!C2510),"",SOURCE!C2510),
IF(SOURCE!B2510&lt;0,VLOOKUP(SOURCE!B2510,lookups!A$1:B$25,2,0),
  IF(ISBLANK(SOURCE!B2510),
    "",
    "/* "&amp;TEXT(SOURCE!B2510,"???0")&amp;" *"&amp;
      SOURCE!C2510&amp;", "&amp; IF(SOURCE!$O$2-LEN(SOURCE!C2510) &gt;= 0, REPT(" ",SOURCE!$O$2-LEN(SOURCE!C2510)), "")&amp;
      SOURCE!D2510&amp;", "&amp; IF(SOURCE!$P$2-LEN(SOURCE!D2510) &gt;= 0, REPT(" ",SOURCE!$P$2-LEN(SOURCE!D2510)), "")&amp;
      SOURCE!E2510&amp;", "&amp; IF(SOURCE!$Q$2-LEN(SOURCE!E2510) &gt;=0, REPT(" ",SOURCE!$Q$2-LEN(SOURCE!E2510)), "")&amp;
      SOURCE!F2510&amp;", "&amp; IF(SOURCE!$R$2-LEN(SOURCE!F2510) &gt;= 0, REPT(" ",SOURCE!$R$2-LEN(SOURCE!F2510)), "")&amp;
      TEXT(SOURCE!G2510,"??0")&amp;", "&amp; IF(SOURCE!$S$2-3 &gt;= 0, REPT(" ",SOURCE!$S$2-5), "")&amp;
      TEXT(SOURCE!H2510,"????0")&amp;", "&amp; IF(SOURCE!$T$2-3 &gt;= 0, REPT(" ",SOURCE!$T$2-3), "")&amp;
      SOURCE!I2510&amp;", "&amp; IF(SOURCE!$U$2-LEN(SOURCE!I2510) &gt;= 0, REPT(" ",SOURCE!$U$2-LEN(SOURCE!I2510)), "")&amp;
      SOURCE!J2510&amp;      IF(SOURCE!$V$2-LEN(SOURCE!J2510) &gt;= 0, REPT(" ",SOURCE!$V$2-LEN(SOURCE!J2510)), "")&amp;
  ", "&amp; SOURCE!K2510&amp;      IF(SOURCE!$X$2-LEN(SOURCE!K2510) &gt;= 0, REPT(" ",SOURCE!$X$2-LEN(SOURCE!K2510)), "")&amp;
      "},"&amp;IF(SOURCE!L2510&lt;&gt;"",""&amp;SOURCE!L2510,"")
 )
)
)</f>
        <v/>
      </c>
    </row>
    <row r="2521" spans="1:1" hidden="1">
      <c r="A2521" s="8" t="str">
        <f>IF(AND(OR(SOURCE!A2511="",ISBLANK(SOURCE!A2511)),SOURCE!B2511&gt;0),IF(ISBLANK(SOURCE!C2511),"",SOURCE!C2511),
IF(SOURCE!B2511&lt;0,VLOOKUP(SOURCE!B2511,lookups!A$1:B$25,2,0),
  IF(ISBLANK(SOURCE!B2511),
    "",
    "/* "&amp;TEXT(SOURCE!B2511,"???0")&amp;" *"&amp;
      SOURCE!C2511&amp;", "&amp; IF(SOURCE!$O$2-LEN(SOURCE!C2511) &gt;= 0, REPT(" ",SOURCE!$O$2-LEN(SOURCE!C2511)), "")&amp;
      SOURCE!D2511&amp;", "&amp; IF(SOURCE!$P$2-LEN(SOURCE!D2511) &gt;= 0, REPT(" ",SOURCE!$P$2-LEN(SOURCE!D2511)), "")&amp;
      SOURCE!E2511&amp;", "&amp; IF(SOURCE!$Q$2-LEN(SOURCE!E2511) &gt;=0, REPT(" ",SOURCE!$Q$2-LEN(SOURCE!E2511)), "")&amp;
      SOURCE!F2511&amp;", "&amp; IF(SOURCE!$R$2-LEN(SOURCE!F2511) &gt;= 0, REPT(" ",SOURCE!$R$2-LEN(SOURCE!F2511)), "")&amp;
      TEXT(SOURCE!G2511,"??0")&amp;", "&amp; IF(SOURCE!$S$2-3 &gt;= 0, REPT(" ",SOURCE!$S$2-5), "")&amp;
      TEXT(SOURCE!H2511,"????0")&amp;", "&amp; IF(SOURCE!$T$2-3 &gt;= 0, REPT(" ",SOURCE!$T$2-3), "")&amp;
      SOURCE!I2511&amp;", "&amp; IF(SOURCE!$U$2-LEN(SOURCE!I2511) &gt;= 0, REPT(" ",SOURCE!$U$2-LEN(SOURCE!I2511)), "")&amp;
      SOURCE!J2511&amp;      IF(SOURCE!$V$2-LEN(SOURCE!J2511) &gt;= 0, REPT(" ",SOURCE!$V$2-LEN(SOURCE!J2511)), "")&amp;
  ", "&amp; SOURCE!K2511&amp;      IF(SOURCE!$X$2-LEN(SOURCE!K2511) &gt;= 0, REPT(" ",SOURCE!$X$2-LEN(SOURCE!K2511)), "")&amp;
      "},"&amp;IF(SOURCE!L2511&lt;&gt;"",""&amp;SOURCE!L2511,"")
 )
)
)</f>
        <v/>
      </c>
    </row>
    <row r="2522" spans="1:1" hidden="1">
      <c r="A2522" s="8" t="str">
        <f>IF(AND(OR(SOURCE!A2512="",ISBLANK(SOURCE!A2512)),SOURCE!B2512&gt;0),IF(ISBLANK(SOURCE!C2512),"",SOURCE!C2512),
IF(SOURCE!B2512&lt;0,VLOOKUP(SOURCE!B2512,lookups!A$1:B$25,2,0),
  IF(ISBLANK(SOURCE!B2512),
    "",
    "/* "&amp;TEXT(SOURCE!B2512,"???0")&amp;" *"&amp;
      SOURCE!C2512&amp;", "&amp; IF(SOURCE!$O$2-LEN(SOURCE!C2512) &gt;= 0, REPT(" ",SOURCE!$O$2-LEN(SOURCE!C2512)), "")&amp;
      SOURCE!D2512&amp;", "&amp; IF(SOURCE!$P$2-LEN(SOURCE!D2512) &gt;= 0, REPT(" ",SOURCE!$P$2-LEN(SOURCE!D2512)), "")&amp;
      SOURCE!E2512&amp;", "&amp; IF(SOURCE!$Q$2-LEN(SOURCE!E2512) &gt;=0, REPT(" ",SOURCE!$Q$2-LEN(SOURCE!E2512)), "")&amp;
      SOURCE!F2512&amp;", "&amp; IF(SOURCE!$R$2-LEN(SOURCE!F2512) &gt;= 0, REPT(" ",SOURCE!$R$2-LEN(SOURCE!F2512)), "")&amp;
      TEXT(SOURCE!G2512,"??0")&amp;", "&amp; IF(SOURCE!$S$2-3 &gt;= 0, REPT(" ",SOURCE!$S$2-5), "")&amp;
      TEXT(SOURCE!H2512,"????0")&amp;", "&amp; IF(SOURCE!$T$2-3 &gt;= 0, REPT(" ",SOURCE!$T$2-3), "")&amp;
      SOURCE!I2512&amp;", "&amp; IF(SOURCE!$U$2-LEN(SOURCE!I2512) &gt;= 0, REPT(" ",SOURCE!$U$2-LEN(SOURCE!I2512)), "")&amp;
      SOURCE!J2512&amp;      IF(SOURCE!$V$2-LEN(SOURCE!J2512) &gt;= 0, REPT(" ",SOURCE!$V$2-LEN(SOURCE!J2512)), "")&amp;
  ", "&amp; SOURCE!K2512&amp;      IF(SOURCE!$X$2-LEN(SOURCE!K2512) &gt;= 0, REPT(" ",SOURCE!$X$2-LEN(SOURCE!K2512)), "")&amp;
      "},"&amp;IF(SOURCE!L2512&lt;&gt;"",""&amp;SOURCE!L2512,"")
 )
)
)</f>
        <v/>
      </c>
    </row>
    <row r="2523" spans="1:1" hidden="1">
      <c r="A2523" s="8" t="str">
        <f>IF(AND(OR(SOURCE!A2513="",ISBLANK(SOURCE!A2513)),SOURCE!B2513&gt;0),IF(ISBLANK(SOURCE!C2513),"",SOURCE!C2513),
IF(SOURCE!B2513&lt;0,VLOOKUP(SOURCE!B2513,lookups!A$1:B$25,2,0),
  IF(ISBLANK(SOURCE!B2513),
    "",
    "/* "&amp;TEXT(SOURCE!B2513,"???0")&amp;" *"&amp;
      SOURCE!C2513&amp;", "&amp; IF(SOURCE!$O$2-LEN(SOURCE!C2513) &gt;= 0, REPT(" ",SOURCE!$O$2-LEN(SOURCE!C2513)), "")&amp;
      SOURCE!D2513&amp;", "&amp; IF(SOURCE!$P$2-LEN(SOURCE!D2513) &gt;= 0, REPT(" ",SOURCE!$P$2-LEN(SOURCE!D2513)), "")&amp;
      SOURCE!E2513&amp;", "&amp; IF(SOURCE!$Q$2-LEN(SOURCE!E2513) &gt;=0, REPT(" ",SOURCE!$Q$2-LEN(SOURCE!E2513)), "")&amp;
      SOURCE!F2513&amp;", "&amp; IF(SOURCE!$R$2-LEN(SOURCE!F2513) &gt;= 0, REPT(" ",SOURCE!$R$2-LEN(SOURCE!F2513)), "")&amp;
      TEXT(SOURCE!G2513,"??0")&amp;", "&amp; IF(SOURCE!$S$2-3 &gt;= 0, REPT(" ",SOURCE!$S$2-5), "")&amp;
      TEXT(SOURCE!H2513,"????0")&amp;", "&amp; IF(SOURCE!$T$2-3 &gt;= 0, REPT(" ",SOURCE!$T$2-3), "")&amp;
      SOURCE!I2513&amp;", "&amp; IF(SOURCE!$U$2-LEN(SOURCE!I2513) &gt;= 0, REPT(" ",SOURCE!$U$2-LEN(SOURCE!I2513)), "")&amp;
      SOURCE!J2513&amp;      IF(SOURCE!$V$2-LEN(SOURCE!J2513) &gt;= 0, REPT(" ",SOURCE!$V$2-LEN(SOURCE!J2513)), "")&amp;
  ", "&amp; SOURCE!K2513&amp;      IF(SOURCE!$X$2-LEN(SOURCE!K2513) &gt;= 0, REPT(" ",SOURCE!$X$2-LEN(SOURCE!K2513)), "")&amp;
      "},"&amp;IF(SOURCE!L2513&lt;&gt;"",""&amp;SOURCE!L2513,"")
 )
)
)</f>
        <v/>
      </c>
    </row>
    <row r="2524" spans="1:1" hidden="1">
      <c r="A2524" s="8" t="str">
        <f>IF(AND(OR(SOURCE!A2514="",ISBLANK(SOURCE!A2514)),SOURCE!B2514&gt;0),IF(ISBLANK(SOURCE!C2514),"",SOURCE!C2514),
IF(SOURCE!B2514&lt;0,VLOOKUP(SOURCE!B2514,lookups!A$1:B$25,2,0),
  IF(ISBLANK(SOURCE!B2514),
    "",
    "/* "&amp;TEXT(SOURCE!B2514,"???0")&amp;" *"&amp;
      SOURCE!C2514&amp;", "&amp; IF(SOURCE!$O$2-LEN(SOURCE!C2514) &gt;= 0, REPT(" ",SOURCE!$O$2-LEN(SOURCE!C2514)), "")&amp;
      SOURCE!D2514&amp;", "&amp; IF(SOURCE!$P$2-LEN(SOURCE!D2514) &gt;= 0, REPT(" ",SOURCE!$P$2-LEN(SOURCE!D2514)), "")&amp;
      SOURCE!E2514&amp;", "&amp; IF(SOURCE!$Q$2-LEN(SOURCE!E2514) &gt;=0, REPT(" ",SOURCE!$Q$2-LEN(SOURCE!E2514)), "")&amp;
      SOURCE!F2514&amp;", "&amp; IF(SOURCE!$R$2-LEN(SOURCE!F2514) &gt;= 0, REPT(" ",SOURCE!$R$2-LEN(SOURCE!F2514)), "")&amp;
      TEXT(SOURCE!G2514,"??0")&amp;", "&amp; IF(SOURCE!$S$2-3 &gt;= 0, REPT(" ",SOURCE!$S$2-5), "")&amp;
      TEXT(SOURCE!H2514,"????0")&amp;", "&amp; IF(SOURCE!$T$2-3 &gt;= 0, REPT(" ",SOURCE!$T$2-3), "")&amp;
      SOURCE!I2514&amp;", "&amp; IF(SOURCE!$U$2-LEN(SOURCE!I2514) &gt;= 0, REPT(" ",SOURCE!$U$2-LEN(SOURCE!I2514)), "")&amp;
      SOURCE!J2514&amp;      IF(SOURCE!$V$2-LEN(SOURCE!J2514) &gt;= 0, REPT(" ",SOURCE!$V$2-LEN(SOURCE!J2514)), "")&amp;
  ", "&amp; SOURCE!K2514&amp;      IF(SOURCE!$X$2-LEN(SOURCE!K2514) &gt;= 0, REPT(" ",SOURCE!$X$2-LEN(SOURCE!K2514)), "")&amp;
      "},"&amp;IF(SOURCE!L2514&lt;&gt;"",""&amp;SOURCE!L2514,"")
 )
)
)</f>
        <v/>
      </c>
    </row>
    <row r="2525" spans="1:1" hidden="1">
      <c r="A2525" s="8" t="str">
        <f>IF(AND(OR(SOURCE!A2515="",ISBLANK(SOURCE!A2515)),SOURCE!B2515&gt;0),IF(ISBLANK(SOURCE!C2515),"",SOURCE!C2515),
IF(SOURCE!B2515&lt;0,VLOOKUP(SOURCE!B2515,lookups!A$1:B$25,2,0),
  IF(ISBLANK(SOURCE!B2515),
    "",
    "/* "&amp;TEXT(SOURCE!B2515,"???0")&amp;" *"&amp;
      SOURCE!C2515&amp;", "&amp; IF(SOURCE!$O$2-LEN(SOURCE!C2515) &gt;= 0, REPT(" ",SOURCE!$O$2-LEN(SOURCE!C2515)), "")&amp;
      SOURCE!D2515&amp;", "&amp; IF(SOURCE!$P$2-LEN(SOURCE!D2515) &gt;= 0, REPT(" ",SOURCE!$P$2-LEN(SOURCE!D2515)), "")&amp;
      SOURCE!E2515&amp;", "&amp; IF(SOURCE!$Q$2-LEN(SOURCE!E2515) &gt;=0, REPT(" ",SOURCE!$Q$2-LEN(SOURCE!E2515)), "")&amp;
      SOURCE!F2515&amp;", "&amp; IF(SOURCE!$R$2-LEN(SOURCE!F2515) &gt;= 0, REPT(" ",SOURCE!$R$2-LEN(SOURCE!F2515)), "")&amp;
      TEXT(SOURCE!G2515,"??0")&amp;", "&amp; IF(SOURCE!$S$2-3 &gt;= 0, REPT(" ",SOURCE!$S$2-5), "")&amp;
      TEXT(SOURCE!H2515,"????0")&amp;", "&amp; IF(SOURCE!$T$2-3 &gt;= 0, REPT(" ",SOURCE!$T$2-3), "")&amp;
      SOURCE!I2515&amp;", "&amp; IF(SOURCE!$U$2-LEN(SOURCE!I2515) &gt;= 0, REPT(" ",SOURCE!$U$2-LEN(SOURCE!I2515)), "")&amp;
      SOURCE!J2515&amp;      IF(SOURCE!$V$2-LEN(SOURCE!J2515) &gt;= 0, REPT(" ",SOURCE!$V$2-LEN(SOURCE!J2515)), "")&amp;
  ", "&amp; SOURCE!K2515&amp;      IF(SOURCE!$X$2-LEN(SOURCE!K2515) &gt;= 0, REPT(" ",SOURCE!$X$2-LEN(SOURCE!K2515)), "")&amp;
      "},"&amp;IF(SOURCE!L2515&lt;&gt;"",""&amp;SOURCE!L2515,"")
 )
)
)</f>
        <v/>
      </c>
    </row>
    <row r="2526" spans="1:1" hidden="1">
      <c r="A2526" s="8" t="str">
        <f>IF(AND(OR(SOURCE!A2516="",ISBLANK(SOURCE!A2516)),SOURCE!B2516&gt;0),IF(ISBLANK(SOURCE!C2516),"",SOURCE!C2516),
IF(SOURCE!B2516&lt;0,VLOOKUP(SOURCE!B2516,lookups!A$1:B$25,2,0),
  IF(ISBLANK(SOURCE!B2516),
    "",
    "/* "&amp;TEXT(SOURCE!B2516,"???0")&amp;" *"&amp;
      SOURCE!C2516&amp;", "&amp; IF(SOURCE!$O$2-LEN(SOURCE!C2516) &gt;= 0, REPT(" ",SOURCE!$O$2-LEN(SOURCE!C2516)), "")&amp;
      SOURCE!D2516&amp;", "&amp; IF(SOURCE!$P$2-LEN(SOURCE!D2516) &gt;= 0, REPT(" ",SOURCE!$P$2-LEN(SOURCE!D2516)), "")&amp;
      SOURCE!E2516&amp;", "&amp; IF(SOURCE!$Q$2-LEN(SOURCE!E2516) &gt;=0, REPT(" ",SOURCE!$Q$2-LEN(SOURCE!E2516)), "")&amp;
      SOURCE!F2516&amp;", "&amp; IF(SOURCE!$R$2-LEN(SOURCE!F2516) &gt;= 0, REPT(" ",SOURCE!$R$2-LEN(SOURCE!F2516)), "")&amp;
      TEXT(SOURCE!G2516,"??0")&amp;", "&amp; IF(SOURCE!$S$2-3 &gt;= 0, REPT(" ",SOURCE!$S$2-5), "")&amp;
      TEXT(SOURCE!H2516,"????0")&amp;", "&amp; IF(SOURCE!$T$2-3 &gt;= 0, REPT(" ",SOURCE!$T$2-3), "")&amp;
      SOURCE!I2516&amp;", "&amp; IF(SOURCE!$U$2-LEN(SOURCE!I2516) &gt;= 0, REPT(" ",SOURCE!$U$2-LEN(SOURCE!I2516)), "")&amp;
      SOURCE!J2516&amp;      IF(SOURCE!$V$2-LEN(SOURCE!J2516) &gt;= 0, REPT(" ",SOURCE!$V$2-LEN(SOURCE!J2516)), "")&amp;
  ", "&amp; SOURCE!K2516&amp;      IF(SOURCE!$X$2-LEN(SOURCE!K2516) &gt;= 0, REPT(" ",SOURCE!$X$2-LEN(SOURCE!K2516)), "")&amp;
      "},"&amp;IF(SOURCE!L2516&lt;&gt;"",""&amp;SOURCE!L2516,"")
 )
)
)</f>
        <v/>
      </c>
    </row>
    <row r="2527" spans="1:1" hidden="1">
      <c r="A2527" s="8" t="str">
        <f>IF(AND(OR(SOURCE!A2517="",ISBLANK(SOURCE!A2517)),SOURCE!B2517&gt;0),IF(ISBLANK(SOURCE!C2517),"",SOURCE!C2517),
IF(SOURCE!B2517&lt;0,VLOOKUP(SOURCE!B2517,lookups!A$1:B$25,2,0),
  IF(ISBLANK(SOURCE!B2517),
    "",
    "/* "&amp;TEXT(SOURCE!B2517,"???0")&amp;" *"&amp;
      SOURCE!C2517&amp;", "&amp; IF(SOURCE!$O$2-LEN(SOURCE!C2517) &gt;= 0, REPT(" ",SOURCE!$O$2-LEN(SOURCE!C2517)), "")&amp;
      SOURCE!D2517&amp;", "&amp; IF(SOURCE!$P$2-LEN(SOURCE!D2517) &gt;= 0, REPT(" ",SOURCE!$P$2-LEN(SOURCE!D2517)), "")&amp;
      SOURCE!E2517&amp;", "&amp; IF(SOURCE!$Q$2-LEN(SOURCE!E2517) &gt;=0, REPT(" ",SOURCE!$Q$2-LEN(SOURCE!E2517)), "")&amp;
      SOURCE!F2517&amp;", "&amp; IF(SOURCE!$R$2-LEN(SOURCE!F2517) &gt;= 0, REPT(" ",SOURCE!$R$2-LEN(SOURCE!F2517)), "")&amp;
      TEXT(SOURCE!G2517,"??0")&amp;", "&amp; IF(SOURCE!$S$2-3 &gt;= 0, REPT(" ",SOURCE!$S$2-5), "")&amp;
      TEXT(SOURCE!H2517,"????0")&amp;", "&amp; IF(SOURCE!$T$2-3 &gt;= 0, REPT(" ",SOURCE!$T$2-3), "")&amp;
      SOURCE!I2517&amp;", "&amp; IF(SOURCE!$U$2-LEN(SOURCE!I2517) &gt;= 0, REPT(" ",SOURCE!$U$2-LEN(SOURCE!I2517)), "")&amp;
      SOURCE!J2517&amp;      IF(SOURCE!$V$2-LEN(SOURCE!J2517) &gt;= 0, REPT(" ",SOURCE!$V$2-LEN(SOURCE!J2517)), "")&amp;
  ", "&amp; SOURCE!K2517&amp;      IF(SOURCE!$X$2-LEN(SOURCE!K2517) &gt;= 0, REPT(" ",SOURCE!$X$2-LEN(SOURCE!K2517)), "")&amp;
      "},"&amp;IF(SOURCE!L2517&lt;&gt;"",""&amp;SOURCE!L2517,"")
 )
)
)</f>
        <v/>
      </c>
    </row>
    <row r="2528" spans="1:1" hidden="1">
      <c r="A2528" s="8" t="str">
        <f>IF(AND(OR(SOURCE!A2518="",ISBLANK(SOURCE!A2518)),SOURCE!B2518&gt;0),IF(ISBLANK(SOURCE!C2518),"",SOURCE!C2518),
IF(SOURCE!B2518&lt;0,VLOOKUP(SOURCE!B2518,lookups!A$1:B$25,2,0),
  IF(ISBLANK(SOURCE!B2518),
    "",
    "/* "&amp;TEXT(SOURCE!B2518,"???0")&amp;" *"&amp;
      SOURCE!C2518&amp;", "&amp; IF(SOURCE!$O$2-LEN(SOURCE!C2518) &gt;= 0, REPT(" ",SOURCE!$O$2-LEN(SOURCE!C2518)), "")&amp;
      SOURCE!D2518&amp;", "&amp; IF(SOURCE!$P$2-LEN(SOURCE!D2518) &gt;= 0, REPT(" ",SOURCE!$P$2-LEN(SOURCE!D2518)), "")&amp;
      SOURCE!E2518&amp;", "&amp; IF(SOURCE!$Q$2-LEN(SOURCE!E2518) &gt;=0, REPT(" ",SOURCE!$Q$2-LEN(SOURCE!E2518)), "")&amp;
      SOURCE!F2518&amp;", "&amp; IF(SOURCE!$R$2-LEN(SOURCE!F2518) &gt;= 0, REPT(" ",SOURCE!$R$2-LEN(SOURCE!F2518)), "")&amp;
      TEXT(SOURCE!G2518,"??0")&amp;", "&amp; IF(SOURCE!$S$2-3 &gt;= 0, REPT(" ",SOURCE!$S$2-5), "")&amp;
      TEXT(SOURCE!H2518,"????0")&amp;", "&amp; IF(SOURCE!$T$2-3 &gt;= 0, REPT(" ",SOURCE!$T$2-3), "")&amp;
      SOURCE!I2518&amp;", "&amp; IF(SOURCE!$U$2-LEN(SOURCE!I2518) &gt;= 0, REPT(" ",SOURCE!$U$2-LEN(SOURCE!I2518)), "")&amp;
      SOURCE!J2518&amp;      IF(SOURCE!$V$2-LEN(SOURCE!J2518) &gt;= 0, REPT(" ",SOURCE!$V$2-LEN(SOURCE!J2518)), "")&amp;
  ", "&amp; SOURCE!K2518&amp;      IF(SOURCE!$X$2-LEN(SOURCE!K2518) &gt;= 0, REPT(" ",SOURCE!$X$2-LEN(SOURCE!K2518)), "")&amp;
      "},"&amp;IF(SOURCE!L2518&lt;&gt;"",""&amp;SOURCE!L2518,"")
 )
)
)</f>
        <v/>
      </c>
    </row>
    <row r="2529" spans="1:1" hidden="1">
      <c r="A2529" s="8" t="str">
        <f>IF(AND(OR(SOURCE!A2519="",ISBLANK(SOURCE!A2519)),SOURCE!B2519&gt;0),IF(ISBLANK(SOURCE!C2519),"",SOURCE!C2519),
IF(SOURCE!B2519&lt;0,VLOOKUP(SOURCE!B2519,lookups!A$1:B$25,2,0),
  IF(ISBLANK(SOURCE!B2519),
    "",
    "/* "&amp;TEXT(SOURCE!B2519,"???0")&amp;" *"&amp;
      SOURCE!C2519&amp;", "&amp; IF(SOURCE!$O$2-LEN(SOURCE!C2519) &gt;= 0, REPT(" ",SOURCE!$O$2-LEN(SOURCE!C2519)), "")&amp;
      SOURCE!D2519&amp;", "&amp; IF(SOURCE!$P$2-LEN(SOURCE!D2519) &gt;= 0, REPT(" ",SOURCE!$P$2-LEN(SOURCE!D2519)), "")&amp;
      SOURCE!E2519&amp;", "&amp; IF(SOURCE!$Q$2-LEN(SOURCE!E2519) &gt;=0, REPT(" ",SOURCE!$Q$2-LEN(SOURCE!E2519)), "")&amp;
      SOURCE!F2519&amp;", "&amp; IF(SOURCE!$R$2-LEN(SOURCE!F2519) &gt;= 0, REPT(" ",SOURCE!$R$2-LEN(SOURCE!F2519)), "")&amp;
      TEXT(SOURCE!G2519,"??0")&amp;", "&amp; IF(SOURCE!$S$2-3 &gt;= 0, REPT(" ",SOURCE!$S$2-5), "")&amp;
      TEXT(SOURCE!H2519,"????0")&amp;", "&amp; IF(SOURCE!$T$2-3 &gt;= 0, REPT(" ",SOURCE!$T$2-3), "")&amp;
      SOURCE!I2519&amp;", "&amp; IF(SOURCE!$U$2-LEN(SOURCE!I2519) &gt;= 0, REPT(" ",SOURCE!$U$2-LEN(SOURCE!I2519)), "")&amp;
      SOURCE!J2519&amp;      IF(SOURCE!$V$2-LEN(SOURCE!J2519) &gt;= 0, REPT(" ",SOURCE!$V$2-LEN(SOURCE!J2519)), "")&amp;
  ", "&amp; SOURCE!K2519&amp;      IF(SOURCE!$X$2-LEN(SOURCE!K2519) &gt;= 0, REPT(" ",SOURCE!$X$2-LEN(SOURCE!K2519)), "")&amp;
      "},"&amp;IF(SOURCE!L2519&lt;&gt;"",""&amp;SOURCE!L2519,"")
 )
)
)</f>
        <v/>
      </c>
    </row>
    <row r="2530" spans="1:1" hidden="1">
      <c r="A2530" s="8" t="str">
        <f>IF(AND(OR(SOURCE!A2520="",ISBLANK(SOURCE!A2520)),SOURCE!B2520&gt;0),IF(ISBLANK(SOURCE!C2520),"",SOURCE!C2520),
IF(SOURCE!B2520&lt;0,VLOOKUP(SOURCE!B2520,lookups!A$1:B$25,2,0),
  IF(ISBLANK(SOURCE!B2520),
    "",
    "/* "&amp;TEXT(SOURCE!B2520,"???0")&amp;" *"&amp;
      SOURCE!C2520&amp;", "&amp; IF(SOURCE!$O$2-LEN(SOURCE!C2520) &gt;= 0, REPT(" ",SOURCE!$O$2-LEN(SOURCE!C2520)), "")&amp;
      SOURCE!D2520&amp;", "&amp; IF(SOURCE!$P$2-LEN(SOURCE!D2520) &gt;= 0, REPT(" ",SOURCE!$P$2-LEN(SOURCE!D2520)), "")&amp;
      SOURCE!E2520&amp;", "&amp; IF(SOURCE!$Q$2-LEN(SOURCE!E2520) &gt;=0, REPT(" ",SOURCE!$Q$2-LEN(SOURCE!E2520)), "")&amp;
      SOURCE!F2520&amp;", "&amp; IF(SOURCE!$R$2-LEN(SOURCE!F2520) &gt;= 0, REPT(" ",SOURCE!$R$2-LEN(SOURCE!F2520)), "")&amp;
      TEXT(SOURCE!G2520,"??0")&amp;", "&amp; IF(SOURCE!$S$2-3 &gt;= 0, REPT(" ",SOURCE!$S$2-5), "")&amp;
      TEXT(SOURCE!H2520,"????0")&amp;", "&amp; IF(SOURCE!$T$2-3 &gt;= 0, REPT(" ",SOURCE!$T$2-3), "")&amp;
      SOURCE!I2520&amp;", "&amp; IF(SOURCE!$U$2-LEN(SOURCE!I2520) &gt;= 0, REPT(" ",SOURCE!$U$2-LEN(SOURCE!I2520)), "")&amp;
      SOURCE!J2520&amp;      IF(SOURCE!$V$2-LEN(SOURCE!J2520) &gt;= 0, REPT(" ",SOURCE!$V$2-LEN(SOURCE!J2520)), "")&amp;
  ", "&amp; SOURCE!K2520&amp;      IF(SOURCE!$X$2-LEN(SOURCE!K2520) &gt;= 0, REPT(" ",SOURCE!$X$2-LEN(SOURCE!K2520)), "")&amp;
      "},"&amp;IF(SOURCE!L2520&lt;&gt;"",""&amp;SOURCE!L2520,"")
 )
)
)</f>
        <v/>
      </c>
    </row>
    <row r="2531" spans="1:1" hidden="1">
      <c r="A2531" s="8" t="str">
        <f>IF(AND(OR(SOURCE!A2521="",ISBLANK(SOURCE!A2521)),SOURCE!B2521&gt;0),IF(ISBLANK(SOURCE!C2521),"",SOURCE!C2521),
IF(SOURCE!B2521&lt;0,VLOOKUP(SOURCE!B2521,lookups!A$1:B$25,2,0),
  IF(ISBLANK(SOURCE!B2521),
    "",
    "/* "&amp;TEXT(SOURCE!B2521,"???0")&amp;" *"&amp;
      SOURCE!C2521&amp;", "&amp; IF(SOURCE!$O$2-LEN(SOURCE!C2521) &gt;= 0, REPT(" ",SOURCE!$O$2-LEN(SOURCE!C2521)), "")&amp;
      SOURCE!D2521&amp;", "&amp; IF(SOURCE!$P$2-LEN(SOURCE!D2521) &gt;= 0, REPT(" ",SOURCE!$P$2-LEN(SOURCE!D2521)), "")&amp;
      SOURCE!E2521&amp;", "&amp; IF(SOURCE!$Q$2-LEN(SOURCE!E2521) &gt;=0, REPT(" ",SOURCE!$Q$2-LEN(SOURCE!E2521)), "")&amp;
      SOURCE!F2521&amp;", "&amp; IF(SOURCE!$R$2-LEN(SOURCE!F2521) &gt;= 0, REPT(" ",SOURCE!$R$2-LEN(SOURCE!F2521)), "")&amp;
      TEXT(SOURCE!G2521,"??0")&amp;", "&amp; IF(SOURCE!$S$2-3 &gt;= 0, REPT(" ",SOURCE!$S$2-5), "")&amp;
      TEXT(SOURCE!H2521,"????0")&amp;", "&amp; IF(SOURCE!$T$2-3 &gt;= 0, REPT(" ",SOURCE!$T$2-3), "")&amp;
      SOURCE!I2521&amp;", "&amp; IF(SOURCE!$U$2-LEN(SOURCE!I2521) &gt;= 0, REPT(" ",SOURCE!$U$2-LEN(SOURCE!I2521)), "")&amp;
      SOURCE!J2521&amp;      IF(SOURCE!$V$2-LEN(SOURCE!J2521) &gt;= 0, REPT(" ",SOURCE!$V$2-LEN(SOURCE!J2521)), "")&amp;
  ", "&amp; SOURCE!K2521&amp;      IF(SOURCE!$X$2-LEN(SOURCE!K2521) &gt;= 0, REPT(" ",SOURCE!$X$2-LEN(SOURCE!K2521)), "")&amp;
      "},"&amp;IF(SOURCE!L2521&lt;&gt;"",""&amp;SOURCE!L2521,"")
 )
)
)</f>
        <v/>
      </c>
    </row>
    <row r="2532" spans="1:1" hidden="1">
      <c r="A2532" s="8" t="str">
        <f>IF(AND(OR(SOURCE!A2522="",ISBLANK(SOURCE!A2522)),SOURCE!B2522&gt;0),IF(ISBLANK(SOURCE!C2522),"",SOURCE!C2522),
IF(SOURCE!B2522&lt;0,VLOOKUP(SOURCE!B2522,lookups!A$1:B$25,2,0),
  IF(ISBLANK(SOURCE!B2522),
    "",
    "/* "&amp;TEXT(SOURCE!B2522,"???0")&amp;" *"&amp;
      SOURCE!C2522&amp;", "&amp; IF(SOURCE!$O$2-LEN(SOURCE!C2522) &gt;= 0, REPT(" ",SOURCE!$O$2-LEN(SOURCE!C2522)), "")&amp;
      SOURCE!D2522&amp;", "&amp; IF(SOURCE!$P$2-LEN(SOURCE!D2522) &gt;= 0, REPT(" ",SOURCE!$P$2-LEN(SOURCE!D2522)), "")&amp;
      SOURCE!E2522&amp;", "&amp; IF(SOURCE!$Q$2-LEN(SOURCE!E2522) &gt;=0, REPT(" ",SOURCE!$Q$2-LEN(SOURCE!E2522)), "")&amp;
      SOURCE!F2522&amp;", "&amp; IF(SOURCE!$R$2-LEN(SOURCE!F2522) &gt;= 0, REPT(" ",SOURCE!$R$2-LEN(SOURCE!F2522)), "")&amp;
      TEXT(SOURCE!G2522,"??0")&amp;", "&amp; IF(SOURCE!$S$2-3 &gt;= 0, REPT(" ",SOURCE!$S$2-5), "")&amp;
      TEXT(SOURCE!H2522,"????0")&amp;", "&amp; IF(SOURCE!$T$2-3 &gt;= 0, REPT(" ",SOURCE!$T$2-3), "")&amp;
      SOURCE!I2522&amp;", "&amp; IF(SOURCE!$U$2-LEN(SOURCE!I2522) &gt;= 0, REPT(" ",SOURCE!$U$2-LEN(SOURCE!I2522)), "")&amp;
      SOURCE!J2522&amp;      IF(SOURCE!$V$2-LEN(SOURCE!J2522) &gt;= 0, REPT(" ",SOURCE!$V$2-LEN(SOURCE!J2522)), "")&amp;
  ", "&amp; SOURCE!K2522&amp;      IF(SOURCE!$X$2-LEN(SOURCE!K2522) &gt;= 0, REPT(" ",SOURCE!$X$2-LEN(SOURCE!K2522)), "")&amp;
      "},"&amp;IF(SOURCE!L2522&lt;&gt;"",""&amp;SOURCE!L2522,"")
 )
)
)</f>
        <v/>
      </c>
    </row>
    <row r="2533" spans="1:1" hidden="1">
      <c r="A2533" s="8" t="str">
        <f>IF(AND(OR(SOURCE!A2523="",ISBLANK(SOURCE!A2523)),SOURCE!B2523&gt;0),IF(ISBLANK(SOURCE!C2523),"",SOURCE!C2523),
IF(SOURCE!B2523&lt;0,VLOOKUP(SOURCE!B2523,lookups!A$1:B$25,2,0),
  IF(ISBLANK(SOURCE!B2523),
    "",
    "/* "&amp;TEXT(SOURCE!B2523,"???0")&amp;" *"&amp;
      SOURCE!C2523&amp;", "&amp; IF(SOURCE!$O$2-LEN(SOURCE!C2523) &gt;= 0, REPT(" ",SOURCE!$O$2-LEN(SOURCE!C2523)), "")&amp;
      SOURCE!D2523&amp;", "&amp; IF(SOURCE!$P$2-LEN(SOURCE!D2523) &gt;= 0, REPT(" ",SOURCE!$P$2-LEN(SOURCE!D2523)), "")&amp;
      SOURCE!E2523&amp;", "&amp; IF(SOURCE!$Q$2-LEN(SOURCE!E2523) &gt;=0, REPT(" ",SOURCE!$Q$2-LEN(SOURCE!E2523)), "")&amp;
      SOURCE!F2523&amp;", "&amp; IF(SOURCE!$R$2-LEN(SOURCE!F2523) &gt;= 0, REPT(" ",SOURCE!$R$2-LEN(SOURCE!F2523)), "")&amp;
      TEXT(SOURCE!G2523,"??0")&amp;", "&amp; IF(SOURCE!$S$2-3 &gt;= 0, REPT(" ",SOURCE!$S$2-5), "")&amp;
      TEXT(SOURCE!H2523,"????0")&amp;", "&amp; IF(SOURCE!$T$2-3 &gt;= 0, REPT(" ",SOURCE!$T$2-3), "")&amp;
      SOURCE!I2523&amp;", "&amp; IF(SOURCE!$U$2-LEN(SOURCE!I2523) &gt;= 0, REPT(" ",SOURCE!$U$2-LEN(SOURCE!I2523)), "")&amp;
      SOURCE!J2523&amp;      IF(SOURCE!$V$2-LEN(SOURCE!J2523) &gt;= 0, REPT(" ",SOURCE!$V$2-LEN(SOURCE!J2523)), "")&amp;
  ", "&amp; SOURCE!K2523&amp;      IF(SOURCE!$X$2-LEN(SOURCE!K2523) &gt;= 0, REPT(" ",SOURCE!$X$2-LEN(SOURCE!K2523)), "")&amp;
      "},"&amp;IF(SOURCE!L2523&lt;&gt;"",""&amp;SOURCE!L2523,"")
 )
)
)</f>
        <v/>
      </c>
    </row>
    <row r="2534" spans="1:1" hidden="1">
      <c r="A2534" s="8" t="str">
        <f>IF(AND(OR(SOURCE!A2524="",ISBLANK(SOURCE!A2524)),SOURCE!B2524&gt;0),IF(ISBLANK(SOURCE!C2524),"",SOURCE!C2524),
IF(SOURCE!B2524&lt;0,VLOOKUP(SOURCE!B2524,lookups!A$1:B$25,2,0),
  IF(ISBLANK(SOURCE!B2524),
    "",
    "/* "&amp;TEXT(SOURCE!B2524,"???0")&amp;" *"&amp;
      SOURCE!C2524&amp;", "&amp; IF(SOURCE!$O$2-LEN(SOURCE!C2524) &gt;= 0, REPT(" ",SOURCE!$O$2-LEN(SOURCE!C2524)), "")&amp;
      SOURCE!D2524&amp;", "&amp; IF(SOURCE!$P$2-LEN(SOURCE!D2524) &gt;= 0, REPT(" ",SOURCE!$P$2-LEN(SOURCE!D2524)), "")&amp;
      SOURCE!E2524&amp;", "&amp; IF(SOURCE!$Q$2-LEN(SOURCE!E2524) &gt;=0, REPT(" ",SOURCE!$Q$2-LEN(SOURCE!E2524)), "")&amp;
      SOURCE!F2524&amp;", "&amp; IF(SOURCE!$R$2-LEN(SOURCE!F2524) &gt;= 0, REPT(" ",SOURCE!$R$2-LEN(SOURCE!F2524)), "")&amp;
      TEXT(SOURCE!G2524,"??0")&amp;", "&amp; IF(SOURCE!$S$2-3 &gt;= 0, REPT(" ",SOURCE!$S$2-5), "")&amp;
      TEXT(SOURCE!H2524,"????0")&amp;", "&amp; IF(SOURCE!$T$2-3 &gt;= 0, REPT(" ",SOURCE!$T$2-3), "")&amp;
      SOURCE!I2524&amp;", "&amp; IF(SOURCE!$U$2-LEN(SOURCE!I2524) &gt;= 0, REPT(" ",SOURCE!$U$2-LEN(SOURCE!I2524)), "")&amp;
      SOURCE!J2524&amp;      IF(SOURCE!$V$2-LEN(SOURCE!J2524) &gt;= 0, REPT(" ",SOURCE!$V$2-LEN(SOURCE!J2524)), "")&amp;
  ", "&amp; SOURCE!K2524&amp;      IF(SOURCE!$X$2-LEN(SOURCE!K2524) &gt;= 0, REPT(" ",SOURCE!$X$2-LEN(SOURCE!K2524)), "")&amp;
      "},"&amp;IF(SOURCE!L2524&lt;&gt;"",""&amp;SOURCE!L2524,"")
 )
)
)</f>
        <v/>
      </c>
    </row>
    <row r="2535" spans="1:1" hidden="1">
      <c r="A2535" s="8" t="str">
        <f>IF(AND(OR(SOURCE!A2525="",ISBLANK(SOURCE!A2525)),SOURCE!B2525&gt;0),IF(ISBLANK(SOURCE!C2525),"",SOURCE!C2525),
IF(SOURCE!B2525&lt;0,VLOOKUP(SOURCE!B2525,lookups!A$1:B$25,2,0),
  IF(ISBLANK(SOURCE!B2525),
    "",
    "/* "&amp;TEXT(SOURCE!B2525,"???0")&amp;" *"&amp;
      SOURCE!C2525&amp;", "&amp; IF(SOURCE!$O$2-LEN(SOURCE!C2525) &gt;= 0, REPT(" ",SOURCE!$O$2-LEN(SOURCE!C2525)), "")&amp;
      SOURCE!D2525&amp;", "&amp; IF(SOURCE!$P$2-LEN(SOURCE!D2525) &gt;= 0, REPT(" ",SOURCE!$P$2-LEN(SOURCE!D2525)), "")&amp;
      SOURCE!E2525&amp;", "&amp; IF(SOURCE!$Q$2-LEN(SOURCE!E2525) &gt;=0, REPT(" ",SOURCE!$Q$2-LEN(SOURCE!E2525)), "")&amp;
      SOURCE!F2525&amp;", "&amp; IF(SOURCE!$R$2-LEN(SOURCE!F2525) &gt;= 0, REPT(" ",SOURCE!$R$2-LEN(SOURCE!F2525)), "")&amp;
      TEXT(SOURCE!G2525,"??0")&amp;", "&amp; IF(SOURCE!$S$2-3 &gt;= 0, REPT(" ",SOURCE!$S$2-5), "")&amp;
      TEXT(SOURCE!H2525,"????0")&amp;", "&amp; IF(SOURCE!$T$2-3 &gt;= 0, REPT(" ",SOURCE!$T$2-3), "")&amp;
      SOURCE!I2525&amp;", "&amp; IF(SOURCE!$U$2-LEN(SOURCE!I2525) &gt;= 0, REPT(" ",SOURCE!$U$2-LEN(SOURCE!I2525)), "")&amp;
      SOURCE!J2525&amp;      IF(SOURCE!$V$2-LEN(SOURCE!J2525) &gt;= 0, REPT(" ",SOURCE!$V$2-LEN(SOURCE!J2525)), "")&amp;
  ", "&amp; SOURCE!K2525&amp;      IF(SOURCE!$X$2-LEN(SOURCE!K2525) &gt;= 0, REPT(" ",SOURCE!$X$2-LEN(SOURCE!K2525)), "")&amp;
      "},"&amp;IF(SOURCE!L2525&lt;&gt;"",""&amp;SOURCE!L2525,"")
 )
)
)</f>
        <v/>
      </c>
    </row>
    <row r="2536" spans="1:1" hidden="1">
      <c r="A2536" s="8" t="str">
        <f>IF(AND(OR(SOURCE!A2526="",ISBLANK(SOURCE!A2526)),SOURCE!B2526&gt;0),IF(ISBLANK(SOURCE!C2526),"",SOURCE!C2526),
IF(SOURCE!B2526&lt;0,VLOOKUP(SOURCE!B2526,lookups!A$1:B$25,2,0),
  IF(ISBLANK(SOURCE!B2526),
    "",
    "/* "&amp;TEXT(SOURCE!B2526,"???0")&amp;" *"&amp;
      SOURCE!C2526&amp;", "&amp; IF(SOURCE!$O$2-LEN(SOURCE!C2526) &gt;= 0, REPT(" ",SOURCE!$O$2-LEN(SOURCE!C2526)), "")&amp;
      SOURCE!D2526&amp;", "&amp; IF(SOURCE!$P$2-LEN(SOURCE!D2526) &gt;= 0, REPT(" ",SOURCE!$P$2-LEN(SOURCE!D2526)), "")&amp;
      SOURCE!E2526&amp;", "&amp; IF(SOURCE!$Q$2-LEN(SOURCE!E2526) &gt;=0, REPT(" ",SOURCE!$Q$2-LEN(SOURCE!E2526)), "")&amp;
      SOURCE!F2526&amp;", "&amp; IF(SOURCE!$R$2-LEN(SOURCE!F2526) &gt;= 0, REPT(" ",SOURCE!$R$2-LEN(SOURCE!F2526)), "")&amp;
      TEXT(SOURCE!G2526,"??0")&amp;", "&amp; IF(SOURCE!$S$2-3 &gt;= 0, REPT(" ",SOURCE!$S$2-5), "")&amp;
      TEXT(SOURCE!H2526,"????0")&amp;", "&amp; IF(SOURCE!$T$2-3 &gt;= 0, REPT(" ",SOURCE!$T$2-3), "")&amp;
      SOURCE!I2526&amp;", "&amp; IF(SOURCE!$U$2-LEN(SOURCE!I2526) &gt;= 0, REPT(" ",SOURCE!$U$2-LEN(SOURCE!I2526)), "")&amp;
      SOURCE!J2526&amp;      IF(SOURCE!$V$2-LEN(SOURCE!J2526) &gt;= 0, REPT(" ",SOURCE!$V$2-LEN(SOURCE!J2526)), "")&amp;
  ", "&amp; SOURCE!K2526&amp;      IF(SOURCE!$X$2-LEN(SOURCE!K2526) &gt;= 0, REPT(" ",SOURCE!$X$2-LEN(SOURCE!K2526)), "")&amp;
      "},"&amp;IF(SOURCE!L2526&lt;&gt;"",""&amp;SOURCE!L2526,"")
 )
)
)</f>
        <v/>
      </c>
    </row>
    <row r="2537" spans="1:1" hidden="1">
      <c r="A2537" s="8" t="str">
        <f>IF(AND(OR(SOURCE!A2527="",ISBLANK(SOURCE!A2527)),SOURCE!B2527&gt;0),IF(ISBLANK(SOURCE!C2527),"",SOURCE!C2527),
IF(SOURCE!B2527&lt;0,VLOOKUP(SOURCE!B2527,lookups!A$1:B$25,2,0),
  IF(ISBLANK(SOURCE!B2527),
    "",
    "/* "&amp;TEXT(SOURCE!B2527,"???0")&amp;" *"&amp;
      SOURCE!C2527&amp;", "&amp; IF(SOURCE!$O$2-LEN(SOURCE!C2527) &gt;= 0, REPT(" ",SOURCE!$O$2-LEN(SOURCE!C2527)), "")&amp;
      SOURCE!D2527&amp;", "&amp; IF(SOURCE!$P$2-LEN(SOURCE!D2527) &gt;= 0, REPT(" ",SOURCE!$P$2-LEN(SOURCE!D2527)), "")&amp;
      SOURCE!E2527&amp;", "&amp; IF(SOURCE!$Q$2-LEN(SOURCE!E2527) &gt;=0, REPT(" ",SOURCE!$Q$2-LEN(SOURCE!E2527)), "")&amp;
      SOURCE!F2527&amp;", "&amp; IF(SOURCE!$R$2-LEN(SOURCE!F2527) &gt;= 0, REPT(" ",SOURCE!$R$2-LEN(SOURCE!F2527)), "")&amp;
      TEXT(SOURCE!G2527,"??0")&amp;", "&amp; IF(SOURCE!$S$2-3 &gt;= 0, REPT(" ",SOURCE!$S$2-5), "")&amp;
      TEXT(SOURCE!H2527,"????0")&amp;", "&amp; IF(SOURCE!$T$2-3 &gt;= 0, REPT(" ",SOURCE!$T$2-3), "")&amp;
      SOURCE!I2527&amp;", "&amp; IF(SOURCE!$U$2-LEN(SOURCE!I2527) &gt;= 0, REPT(" ",SOURCE!$U$2-LEN(SOURCE!I2527)), "")&amp;
      SOURCE!J2527&amp;      IF(SOURCE!$V$2-LEN(SOURCE!J2527) &gt;= 0, REPT(" ",SOURCE!$V$2-LEN(SOURCE!J2527)), "")&amp;
  ", "&amp; SOURCE!K2527&amp;      IF(SOURCE!$X$2-LEN(SOURCE!K2527) &gt;= 0, REPT(" ",SOURCE!$X$2-LEN(SOURCE!K2527)), "")&amp;
      "},"&amp;IF(SOURCE!L2527&lt;&gt;"",""&amp;SOURCE!L2527,"")
 )
)
)</f>
        <v/>
      </c>
    </row>
    <row r="2538" spans="1:1" hidden="1">
      <c r="A2538" s="8" t="str">
        <f>IF(AND(OR(SOURCE!A2528="",ISBLANK(SOURCE!A2528)),SOURCE!B2528&gt;0),IF(ISBLANK(SOURCE!C2528),"",SOURCE!C2528),
IF(SOURCE!B2528&lt;0,VLOOKUP(SOURCE!B2528,lookups!A$1:B$25,2,0),
  IF(ISBLANK(SOURCE!B2528),
    "",
    "/* "&amp;TEXT(SOURCE!B2528,"???0")&amp;" *"&amp;
      SOURCE!C2528&amp;", "&amp; IF(SOURCE!$O$2-LEN(SOURCE!C2528) &gt;= 0, REPT(" ",SOURCE!$O$2-LEN(SOURCE!C2528)), "")&amp;
      SOURCE!D2528&amp;", "&amp; IF(SOURCE!$P$2-LEN(SOURCE!D2528) &gt;= 0, REPT(" ",SOURCE!$P$2-LEN(SOURCE!D2528)), "")&amp;
      SOURCE!E2528&amp;", "&amp; IF(SOURCE!$Q$2-LEN(SOURCE!E2528) &gt;=0, REPT(" ",SOURCE!$Q$2-LEN(SOURCE!E2528)), "")&amp;
      SOURCE!F2528&amp;", "&amp; IF(SOURCE!$R$2-LEN(SOURCE!F2528) &gt;= 0, REPT(" ",SOURCE!$R$2-LEN(SOURCE!F2528)), "")&amp;
      TEXT(SOURCE!G2528,"??0")&amp;", "&amp; IF(SOURCE!$S$2-3 &gt;= 0, REPT(" ",SOURCE!$S$2-5), "")&amp;
      TEXT(SOURCE!H2528,"????0")&amp;", "&amp; IF(SOURCE!$T$2-3 &gt;= 0, REPT(" ",SOURCE!$T$2-3), "")&amp;
      SOURCE!I2528&amp;", "&amp; IF(SOURCE!$U$2-LEN(SOURCE!I2528) &gt;= 0, REPT(" ",SOURCE!$U$2-LEN(SOURCE!I2528)), "")&amp;
      SOURCE!J2528&amp;      IF(SOURCE!$V$2-LEN(SOURCE!J2528) &gt;= 0, REPT(" ",SOURCE!$V$2-LEN(SOURCE!J2528)), "")&amp;
  ", "&amp; SOURCE!K2528&amp;      IF(SOURCE!$X$2-LEN(SOURCE!K2528) &gt;= 0, REPT(" ",SOURCE!$X$2-LEN(SOURCE!K2528)), "")&amp;
      "},"&amp;IF(SOURCE!L2528&lt;&gt;"",""&amp;SOURCE!L2528,"")
 )
)
)</f>
        <v/>
      </c>
    </row>
    <row r="2539" spans="1:1" hidden="1">
      <c r="A2539" s="8" t="str">
        <f>IF(AND(OR(SOURCE!A2529="",ISBLANK(SOURCE!A2529)),SOURCE!B2529&gt;0),IF(ISBLANK(SOURCE!C2529),"",SOURCE!C2529),
IF(SOURCE!B2529&lt;0,VLOOKUP(SOURCE!B2529,lookups!A$1:B$25,2,0),
  IF(ISBLANK(SOURCE!B2529),
    "",
    "/* "&amp;TEXT(SOURCE!B2529,"???0")&amp;" *"&amp;
      SOURCE!C2529&amp;", "&amp; IF(SOURCE!$O$2-LEN(SOURCE!C2529) &gt;= 0, REPT(" ",SOURCE!$O$2-LEN(SOURCE!C2529)), "")&amp;
      SOURCE!D2529&amp;", "&amp; IF(SOURCE!$P$2-LEN(SOURCE!D2529) &gt;= 0, REPT(" ",SOURCE!$P$2-LEN(SOURCE!D2529)), "")&amp;
      SOURCE!E2529&amp;", "&amp; IF(SOURCE!$Q$2-LEN(SOURCE!E2529) &gt;=0, REPT(" ",SOURCE!$Q$2-LEN(SOURCE!E2529)), "")&amp;
      SOURCE!F2529&amp;", "&amp; IF(SOURCE!$R$2-LEN(SOURCE!F2529) &gt;= 0, REPT(" ",SOURCE!$R$2-LEN(SOURCE!F2529)), "")&amp;
      TEXT(SOURCE!G2529,"??0")&amp;", "&amp; IF(SOURCE!$S$2-3 &gt;= 0, REPT(" ",SOURCE!$S$2-5), "")&amp;
      TEXT(SOURCE!H2529,"????0")&amp;", "&amp; IF(SOURCE!$T$2-3 &gt;= 0, REPT(" ",SOURCE!$T$2-3), "")&amp;
      SOURCE!I2529&amp;", "&amp; IF(SOURCE!$U$2-LEN(SOURCE!I2529) &gt;= 0, REPT(" ",SOURCE!$U$2-LEN(SOURCE!I2529)), "")&amp;
      SOURCE!J2529&amp;      IF(SOURCE!$V$2-LEN(SOURCE!J2529) &gt;= 0, REPT(" ",SOURCE!$V$2-LEN(SOURCE!J2529)), "")&amp;
  ", "&amp; SOURCE!K2529&amp;      IF(SOURCE!$X$2-LEN(SOURCE!K2529) &gt;= 0, REPT(" ",SOURCE!$X$2-LEN(SOURCE!K2529)), "")&amp;
      "},"&amp;IF(SOURCE!L2529&lt;&gt;"",""&amp;SOURCE!L2529,"")
 )
)
)</f>
        <v/>
      </c>
    </row>
    <row r="2540" spans="1:1" hidden="1">
      <c r="A2540" s="8" t="str">
        <f>IF(AND(OR(SOURCE!A2530="",ISBLANK(SOURCE!A2530)),SOURCE!B2530&gt;0),IF(ISBLANK(SOURCE!C2530),"",SOURCE!C2530),
IF(SOURCE!B2530&lt;0,VLOOKUP(SOURCE!B2530,lookups!A$1:B$25,2,0),
  IF(ISBLANK(SOURCE!B2530),
    "",
    "/* "&amp;TEXT(SOURCE!B2530,"???0")&amp;" *"&amp;
      SOURCE!C2530&amp;", "&amp; IF(SOURCE!$O$2-LEN(SOURCE!C2530) &gt;= 0, REPT(" ",SOURCE!$O$2-LEN(SOURCE!C2530)), "")&amp;
      SOURCE!D2530&amp;", "&amp; IF(SOURCE!$P$2-LEN(SOURCE!D2530) &gt;= 0, REPT(" ",SOURCE!$P$2-LEN(SOURCE!D2530)), "")&amp;
      SOURCE!E2530&amp;", "&amp; IF(SOURCE!$Q$2-LEN(SOURCE!E2530) &gt;=0, REPT(" ",SOURCE!$Q$2-LEN(SOURCE!E2530)), "")&amp;
      SOURCE!F2530&amp;", "&amp; IF(SOURCE!$R$2-LEN(SOURCE!F2530) &gt;= 0, REPT(" ",SOURCE!$R$2-LEN(SOURCE!F2530)), "")&amp;
      TEXT(SOURCE!G2530,"??0")&amp;", "&amp; IF(SOURCE!$S$2-3 &gt;= 0, REPT(" ",SOURCE!$S$2-5), "")&amp;
      TEXT(SOURCE!H2530,"????0")&amp;", "&amp; IF(SOURCE!$T$2-3 &gt;= 0, REPT(" ",SOURCE!$T$2-3), "")&amp;
      SOURCE!I2530&amp;", "&amp; IF(SOURCE!$U$2-LEN(SOURCE!I2530) &gt;= 0, REPT(" ",SOURCE!$U$2-LEN(SOURCE!I2530)), "")&amp;
      SOURCE!J2530&amp;      IF(SOURCE!$V$2-LEN(SOURCE!J2530) &gt;= 0, REPT(" ",SOURCE!$V$2-LEN(SOURCE!J2530)), "")&amp;
  ", "&amp; SOURCE!K2530&amp;      IF(SOURCE!$X$2-LEN(SOURCE!K2530) &gt;= 0, REPT(" ",SOURCE!$X$2-LEN(SOURCE!K2530)), "")&amp;
      "},"&amp;IF(SOURCE!L2530&lt;&gt;"",""&amp;SOURCE!L2530,"")
 )
)
)</f>
        <v/>
      </c>
    </row>
    <row r="2541" spans="1:1" hidden="1">
      <c r="A2541" s="8" t="str">
        <f>IF(AND(OR(SOURCE!A2531="",ISBLANK(SOURCE!A2531)),SOURCE!B2531&gt;0),IF(ISBLANK(SOURCE!C2531),"",SOURCE!C2531),
IF(SOURCE!B2531&lt;0,VLOOKUP(SOURCE!B2531,lookups!A$1:B$25,2,0),
  IF(ISBLANK(SOURCE!B2531),
    "",
    "/* "&amp;TEXT(SOURCE!B2531,"???0")&amp;" *"&amp;
      SOURCE!C2531&amp;", "&amp; IF(SOURCE!$O$2-LEN(SOURCE!C2531) &gt;= 0, REPT(" ",SOURCE!$O$2-LEN(SOURCE!C2531)), "")&amp;
      SOURCE!D2531&amp;", "&amp; IF(SOURCE!$P$2-LEN(SOURCE!D2531) &gt;= 0, REPT(" ",SOURCE!$P$2-LEN(SOURCE!D2531)), "")&amp;
      SOURCE!E2531&amp;", "&amp; IF(SOURCE!$Q$2-LEN(SOURCE!E2531) &gt;=0, REPT(" ",SOURCE!$Q$2-LEN(SOURCE!E2531)), "")&amp;
      SOURCE!F2531&amp;", "&amp; IF(SOURCE!$R$2-LEN(SOURCE!F2531) &gt;= 0, REPT(" ",SOURCE!$R$2-LEN(SOURCE!F2531)), "")&amp;
      TEXT(SOURCE!G2531,"??0")&amp;", "&amp; IF(SOURCE!$S$2-3 &gt;= 0, REPT(" ",SOURCE!$S$2-5), "")&amp;
      TEXT(SOURCE!H2531,"????0")&amp;", "&amp; IF(SOURCE!$T$2-3 &gt;= 0, REPT(" ",SOURCE!$T$2-3), "")&amp;
      SOURCE!I2531&amp;", "&amp; IF(SOURCE!$U$2-LEN(SOURCE!I2531) &gt;= 0, REPT(" ",SOURCE!$U$2-LEN(SOURCE!I2531)), "")&amp;
      SOURCE!J2531&amp;      IF(SOURCE!$V$2-LEN(SOURCE!J2531) &gt;= 0, REPT(" ",SOURCE!$V$2-LEN(SOURCE!J2531)), "")&amp;
  ", "&amp; SOURCE!K2531&amp;      IF(SOURCE!$X$2-LEN(SOURCE!K2531) &gt;= 0, REPT(" ",SOURCE!$X$2-LEN(SOURCE!K2531)), "")&amp;
      "},"&amp;IF(SOURCE!L2531&lt;&gt;"",""&amp;SOURCE!L2531,"")
 )
)
)</f>
        <v/>
      </c>
    </row>
    <row r="2542" spans="1:1" hidden="1">
      <c r="A2542" s="8" t="str">
        <f>IF(AND(OR(SOURCE!A2532="",ISBLANK(SOURCE!A2532)),SOURCE!B2532&gt;0),IF(ISBLANK(SOURCE!C2532),"",SOURCE!C2532),
IF(SOURCE!B2532&lt;0,VLOOKUP(SOURCE!B2532,lookups!A$1:B$25,2,0),
  IF(ISBLANK(SOURCE!B2532),
    "",
    "/* "&amp;TEXT(SOURCE!B2532,"???0")&amp;" *"&amp;
      SOURCE!C2532&amp;", "&amp; IF(SOURCE!$O$2-LEN(SOURCE!C2532) &gt;= 0, REPT(" ",SOURCE!$O$2-LEN(SOURCE!C2532)), "")&amp;
      SOURCE!D2532&amp;", "&amp; IF(SOURCE!$P$2-LEN(SOURCE!D2532) &gt;= 0, REPT(" ",SOURCE!$P$2-LEN(SOURCE!D2532)), "")&amp;
      SOURCE!E2532&amp;", "&amp; IF(SOURCE!$Q$2-LEN(SOURCE!E2532) &gt;=0, REPT(" ",SOURCE!$Q$2-LEN(SOURCE!E2532)), "")&amp;
      SOURCE!F2532&amp;", "&amp; IF(SOURCE!$R$2-LEN(SOURCE!F2532) &gt;= 0, REPT(" ",SOURCE!$R$2-LEN(SOURCE!F2532)), "")&amp;
      TEXT(SOURCE!G2532,"??0")&amp;", "&amp; IF(SOURCE!$S$2-3 &gt;= 0, REPT(" ",SOURCE!$S$2-5), "")&amp;
      TEXT(SOURCE!H2532,"????0")&amp;", "&amp; IF(SOURCE!$T$2-3 &gt;= 0, REPT(" ",SOURCE!$T$2-3), "")&amp;
      SOURCE!I2532&amp;", "&amp; IF(SOURCE!$U$2-LEN(SOURCE!I2532) &gt;= 0, REPT(" ",SOURCE!$U$2-LEN(SOURCE!I2532)), "")&amp;
      SOURCE!J2532&amp;      IF(SOURCE!$V$2-LEN(SOURCE!J2532) &gt;= 0, REPT(" ",SOURCE!$V$2-LEN(SOURCE!J2532)), "")&amp;
  ", "&amp; SOURCE!K2532&amp;      IF(SOURCE!$X$2-LEN(SOURCE!K2532) &gt;= 0, REPT(" ",SOURCE!$X$2-LEN(SOURCE!K2532)), "")&amp;
      "},"&amp;IF(SOURCE!L2532&lt;&gt;"",""&amp;SOURCE!L2532,"")
 )
)
)</f>
        <v/>
      </c>
    </row>
    <row r="2543" spans="1:1" hidden="1">
      <c r="A2543" s="8" t="str">
        <f>IF(AND(OR(SOURCE!A2533="",ISBLANK(SOURCE!A2533)),SOURCE!B2533&gt;0),IF(ISBLANK(SOURCE!C2533),"",SOURCE!C2533),
IF(SOURCE!B2533&lt;0,VLOOKUP(SOURCE!B2533,lookups!A$1:B$25,2,0),
  IF(ISBLANK(SOURCE!B2533),
    "",
    "/* "&amp;TEXT(SOURCE!B2533,"???0")&amp;" *"&amp;
      SOURCE!C2533&amp;", "&amp; IF(SOURCE!$O$2-LEN(SOURCE!C2533) &gt;= 0, REPT(" ",SOURCE!$O$2-LEN(SOURCE!C2533)), "")&amp;
      SOURCE!D2533&amp;", "&amp; IF(SOURCE!$P$2-LEN(SOURCE!D2533) &gt;= 0, REPT(" ",SOURCE!$P$2-LEN(SOURCE!D2533)), "")&amp;
      SOURCE!E2533&amp;", "&amp; IF(SOURCE!$Q$2-LEN(SOURCE!E2533) &gt;=0, REPT(" ",SOURCE!$Q$2-LEN(SOURCE!E2533)), "")&amp;
      SOURCE!F2533&amp;", "&amp; IF(SOURCE!$R$2-LEN(SOURCE!F2533) &gt;= 0, REPT(" ",SOURCE!$R$2-LEN(SOURCE!F2533)), "")&amp;
      TEXT(SOURCE!G2533,"??0")&amp;", "&amp; IF(SOURCE!$S$2-3 &gt;= 0, REPT(" ",SOURCE!$S$2-5), "")&amp;
      TEXT(SOURCE!H2533,"????0")&amp;", "&amp; IF(SOURCE!$T$2-3 &gt;= 0, REPT(" ",SOURCE!$T$2-3), "")&amp;
      SOURCE!I2533&amp;", "&amp; IF(SOURCE!$U$2-LEN(SOURCE!I2533) &gt;= 0, REPT(" ",SOURCE!$U$2-LEN(SOURCE!I2533)), "")&amp;
      SOURCE!J2533&amp;      IF(SOURCE!$V$2-LEN(SOURCE!J2533) &gt;= 0, REPT(" ",SOURCE!$V$2-LEN(SOURCE!J2533)), "")&amp;
  ", "&amp; SOURCE!K2533&amp;      IF(SOURCE!$X$2-LEN(SOURCE!K2533) &gt;= 0, REPT(" ",SOURCE!$X$2-LEN(SOURCE!K2533)), "")&amp;
      "},"&amp;IF(SOURCE!L2533&lt;&gt;"",""&amp;SOURCE!L2533,"")
 )
)
)</f>
        <v/>
      </c>
    </row>
    <row r="2544" spans="1:1" hidden="1">
      <c r="A2544" s="8" t="str">
        <f>IF(AND(OR(SOURCE!A2534="",ISBLANK(SOURCE!A2534)),SOURCE!B2534&gt;0),IF(ISBLANK(SOURCE!C2534),"",SOURCE!C2534),
IF(SOURCE!B2534&lt;0,VLOOKUP(SOURCE!B2534,lookups!A$1:B$25,2,0),
  IF(ISBLANK(SOURCE!B2534),
    "",
    "/* "&amp;TEXT(SOURCE!B2534,"???0")&amp;" *"&amp;
      SOURCE!C2534&amp;", "&amp; IF(SOURCE!$O$2-LEN(SOURCE!C2534) &gt;= 0, REPT(" ",SOURCE!$O$2-LEN(SOURCE!C2534)), "")&amp;
      SOURCE!D2534&amp;", "&amp; IF(SOURCE!$P$2-LEN(SOURCE!D2534) &gt;= 0, REPT(" ",SOURCE!$P$2-LEN(SOURCE!D2534)), "")&amp;
      SOURCE!E2534&amp;", "&amp; IF(SOURCE!$Q$2-LEN(SOURCE!E2534) &gt;=0, REPT(" ",SOURCE!$Q$2-LEN(SOURCE!E2534)), "")&amp;
      SOURCE!F2534&amp;", "&amp; IF(SOURCE!$R$2-LEN(SOURCE!F2534) &gt;= 0, REPT(" ",SOURCE!$R$2-LEN(SOURCE!F2534)), "")&amp;
      TEXT(SOURCE!G2534,"??0")&amp;", "&amp; IF(SOURCE!$S$2-3 &gt;= 0, REPT(" ",SOURCE!$S$2-5), "")&amp;
      TEXT(SOURCE!H2534,"????0")&amp;", "&amp; IF(SOURCE!$T$2-3 &gt;= 0, REPT(" ",SOURCE!$T$2-3), "")&amp;
      SOURCE!I2534&amp;", "&amp; IF(SOURCE!$U$2-LEN(SOURCE!I2534) &gt;= 0, REPT(" ",SOURCE!$U$2-LEN(SOURCE!I2534)), "")&amp;
      SOURCE!J2534&amp;      IF(SOURCE!$V$2-LEN(SOURCE!J2534) &gt;= 0, REPT(" ",SOURCE!$V$2-LEN(SOURCE!J2534)), "")&amp;
  ", "&amp; SOURCE!K2534&amp;      IF(SOURCE!$X$2-LEN(SOURCE!K2534) &gt;= 0, REPT(" ",SOURCE!$X$2-LEN(SOURCE!K2534)), "")&amp;
      "},"&amp;IF(SOURCE!L2534&lt;&gt;"",""&amp;SOURCE!L2534,"")
 )
)
)</f>
        <v/>
      </c>
    </row>
    <row r="2545" spans="1:1" hidden="1">
      <c r="A2545" s="8" t="str">
        <f>IF(AND(OR(SOURCE!A2535="",ISBLANK(SOURCE!A2535)),SOURCE!B2535&gt;0),IF(ISBLANK(SOURCE!C2535),"",SOURCE!C2535),
IF(SOURCE!B2535&lt;0,VLOOKUP(SOURCE!B2535,lookups!A$1:B$25,2,0),
  IF(ISBLANK(SOURCE!B2535),
    "",
    "/* "&amp;TEXT(SOURCE!B2535,"???0")&amp;" *"&amp;
      SOURCE!C2535&amp;", "&amp; IF(SOURCE!$O$2-LEN(SOURCE!C2535) &gt;= 0, REPT(" ",SOURCE!$O$2-LEN(SOURCE!C2535)), "")&amp;
      SOURCE!D2535&amp;", "&amp; IF(SOURCE!$P$2-LEN(SOURCE!D2535) &gt;= 0, REPT(" ",SOURCE!$P$2-LEN(SOURCE!D2535)), "")&amp;
      SOURCE!E2535&amp;", "&amp; IF(SOURCE!$Q$2-LEN(SOURCE!E2535) &gt;=0, REPT(" ",SOURCE!$Q$2-LEN(SOURCE!E2535)), "")&amp;
      SOURCE!F2535&amp;", "&amp; IF(SOURCE!$R$2-LEN(SOURCE!F2535) &gt;= 0, REPT(" ",SOURCE!$R$2-LEN(SOURCE!F2535)), "")&amp;
      TEXT(SOURCE!G2535,"??0")&amp;", "&amp; IF(SOURCE!$S$2-3 &gt;= 0, REPT(" ",SOURCE!$S$2-5), "")&amp;
      TEXT(SOURCE!H2535,"????0")&amp;", "&amp; IF(SOURCE!$T$2-3 &gt;= 0, REPT(" ",SOURCE!$T$2-3), "")&amp;
      SOURCE!I2535&amp;", "&amp; IF(SOURCE!$U$2-LEN(SOURCE!I2535) &gt;= 0, REPT(" ",SOURCE!$U$2-LEN(SOURCE!I2535)), "")&amp;
      SOURCE!J2535&amp;      IF(SOURCE!$V$2-LEN(SOURCE!J2535) &gt;= 0, REPT(" ",SOURCE!$V$2-LEN(SOURCE!J2535)), "")&amp;
  ", "&amp; SOURCE!K2535&amp;      IF(SOURCE!$X$2-LEN(SOURCE!K2535) &gt;= 0, REPT(" ",SOURCE!$X$2-LEN(SOURCE!K2535)), "")&amp;
      "},"&amp;IF(SOURCE!L2535&lt;&gt;"",""&amp;SOURCE!L2535,"")
 )
)
)</f>
        <v/>
      </c>
    </row>
    <row r="2546" spans="1:1" hidden="1">
      <c r="A2546" s="8" t="str">
        <f>IF(AND(OR(SOURCE!A2536="",ISBLANK(SOURCE!A2536)),SOURCE!B2536&gt;0),IF(ISBLANK(SOURCE!C2536),"",SOURCE!C2536),
IF(SOURCE!B2536&lt;0,VLOOKUP(SOURCE!B2536,lookups!A$1:B$25,2,0),
  IF(ISBLANK(SOURCE!B2536),
    "",
    "/* "&amp;TEXT(SOURCE!B2536,"???0")&amp;" *"&amp;
      SOURCE!C2536&amp;", "&amp; IF(SOURCE!$O$2-LEN(SOURCE!C2536) &gt;= 0, REPT(" ",SOURCE!$O$2-LEN(SOURCE!C2536)), "")&amp;
      SOURCE!D2536&amp;", "&amp; IF(SOURCE!$P$2-LEN(SOURCE!D2536) &gt;= 0, REPT(" ",SOURCE!$P$2-LEN(SOURCE!D2536)), "")&amp;
      SOURCE!E2536&amp;", "&amp; IF(SOURCE!$Q$2-LEN(SOURCE!E2536) &gt;=0, REPT(" ",SOURCE!$Q$2-LEN(SOURCE!E2536)), "")&amp;
      SOURCE!F2536&amp;", "&amp; IF(SOURCE!$R$2-LEN(SOURCE!F2536) &gt;= 0, REPT(" ",SOURCE!$R$2-LEN(SOURCE!F2536)), "")&amp;
      TEXT(SOURCE!G2536,"??0")&amp;", "&amp; IF(SOURCE!$S$2-3 &gt;= 0, REPT(" ",SOURCE!$S$2-5), "")&amp;
      TEXT(SOURCE!H2536,"????0")&amp;", "&amp; IF(SOURCE!$T$2-3 &gt;= 0, REPT(" ",SOURCE!$T$2-3), "")&amp;
      SOURCE!I2536&amp;", "&amp; IF(SOURCE!$U$2-LEN(SOURCE!I2536) &gt;= 0, REPT(" ",SOURCE!$U$2-LEN(SOURCE!I2536)), "")&amp;
      SOURCE!J2536&amp;      IF(SOURCE!$V$2-LEN(SOURCE!J2536) &gt;= 0, REPT(" ",SOURCE!$V$2-LEN(SOURCE!J2536)), "")&amp;
  ", "&amp; SOURCE!K2536&amp;      IF(SOURCE!$X$2-LEN(SOURCE!K2536) &gt;= 0, REPT(" ",SOURCE!$X$2-LEN(SOURCE!K2536)), "")&amp;
      "},"&amp;IF(SOURCE!L2536&lt;&gt;"",""&amp;SOURCE!L2536,"")
 )
)
)</f>
        <v/>
      </c>
    </row>
    <row r="2547" spans="1:1" hidden="1">
      <c r="A2547" s="8" t="str">
        <f>IF(AND(OR(SOURCE!A2537="",ISBLANK(SOURCE!A2537)),SOURCE!B2537&gt;0),IF(ISBLANK(SOURCE!C2537),"",SOURCE!C2537),
IF(SOURCE!B2537&lt;0,VLOOKUP(SOURCE!B2537,lookups!A$1:B$25,2,0),
  IF(ISBLANK(SOURCE!B2537),
    "",
    "/* "&amp;TEXT(SOURCE!B2537,"???0")&amp;" *"&amp;
      SOURCE!C2537&amp;", "&amp; IF(SOURCE!$O$2-LEN(SOURCE!C2537) &gt;= 0, REPT(" ",SOURCE!$O$2-LEN(SOURCE!C2537)), "")&amp;
      SOURCE!D2537&amp;", "&amp; IF(SOURCE!$P$2-LEN(SOURCE!D2537) &gt;= 0, REPT(" ",SOURCE!$P$2-LEN(SOURCE!D2537)), "")&amp;
      SOURCE!E2537&amp;", "&amp; IF(SOURCE!$Q$2-LEN(SOURCE!E2537) &gt;=0, REPT(" ",SOURCE!$Q$2-LEN(SOURCE!E2537)), "")&amp;
      SOURCE!F2537&amp;", "&amp; IF(SOURCE!$R$2-LEN(SOURCE!F2537) &gt;= 0, REPT(" ",SOURCE!$R$2-LEN(SOURCE!F2537)), "")&amp;
      TEXT(SOURCE!G2537,"??0")&amp;", "&amp; IF(SOURCE!$S$2-3 &gt;= 0, REPT(" ",SOURCE!$S$2-5), "")&amp;
      TEXT(SOURCE!H2537,"????0")&amp;", "&amp; IF(SOURCE!$T$2-3 &gt;= 0, REPT(" ",SOURCE!$T$2-3), "")&amp;
      SOURCE!I2537&amp;", "&amp; IF(SOURCE!$U$2-LEN(SOURCE!I2537) &gt;= 0, REPT(" ",SOURCE!$U$2-LEN(SOURCE!I2537)), "")&amp;
      SOURCE!J2537&amp;      IF(SOURCE!$V$2-LEN(SOURCE!J2537) &gt;= 0, REPT(" ",SOURCE!$V$2-LEN(SOURCE!J2537)), "")&amp;
  ", "&amp; SOURCE!K2537&amp;      IF(SOURCE!$X$2-LEN(SOURCE!K2537) &gt;= 0, REPT(" ",SOURCE!$X$2-LEN(SOURCE!K2537)), "")&amp;
      "},"&amp;IF(SOURCE!L2537&lt;&gt;"",""&amp;SOURCE!L2537,"")
 )
)
)</f>
        <v/>
      </c>
    </row>
    <row r="2548" spans="1:1" hidden="1">
      <c r="A2548" s="8" t="str">
        <f>IF(AND(OR(SOURCE!A2538="",ISBLANK(SOURCE!A2538)),SOURCE!B2538&gt;0),IF(ISBLANK(SOURCE!C2538),"",SOURCE!C2538),
IF(SOURCE!B2538&lt;0,VLOOKUP(SOURCE!B2538,lookups!A$1:B$25,2,0),
  IF(ISBLANK(SOURCE!B2538),
    "",
    "/* "&amp;TEXT(SOURCE!B2538,"???0")&amp;" *"&amp;
      SOURCE!C2538&amp;", "&amp; IF(SOURCE!$O$2-LEN(SOURCE!C2538) &gt;= 0, REPT(" ",SOURCE!$O$2-LEN(SOURCE!C2538)), "")&amp;
      SOURCE!D2538&amp;", "&amp; IF(SOURCE!$P$2-LEN(SOURCE!D2538) &gt;= 0, REPT(" ",SOURCE!$P$2-LEN(SOURCE!D2538)), "")&amp;
      SOURCE!E2538&amp;", "&amp; IF(SOURCE!$Q$2-LEN(SOURCE!E2538) &gt;=0, REPT(" ",SOURCE!$Q$2-LEN(SOURCE!E2538)), "")&amp;
      SOURCE!F2538&amp;", "&amp; IF(SOURCE!$R$2-LEN(SOURCE!F2538) &gt;= 0, REPT(" ",SOURCE!$R$2-LEN(SOURCE!F2538)), "")&amp;
      TEXT(SOURCE!G2538,"??0")&amp;", "&amp; IF(SOURCE!$S$2-3 &gt;= 0, REPT(" ",SOURCE!$S$2-5), "")&amp;
      TEXT(SOURCE!H2538,"????0")&amp;", "&amp; IF(SOURCE!$T$2-3 &gt;= 0, REPT(" ",SOURCE!$T$2-3), "")&amp;
      SOURCE!I2538&amp;", "&amp; IF(SOURCE!$U$2-LEN(SOURCE!I2538) &gt;= 0, REPT(" ",SOURCE!$U$2-LEN(SOURCE!I2538)), "")&amp;
      SOURCE!J2538&amp;      IF(SOURCE!$V$2-LEN(SOURCE!J2538) &gt;= 0, REPT(" ",SOURCE!$V$2-LEN(SOURCE!J2538)), "")&amp;
  ", "&amp; SOURCE!K2538&amp;      IF(SOURCE!$X$2-LEN(SOURCE!K2538) &gt;= 0, REPT(" ",SOURCE!$X$2-LEN(SOURCE!K2538)), "")&amp;
      "},"&amp;IF(SOURCE!L2538&lt;&gt;"",""&amp;SOURCE!L2538,"")
 )
)
)</f>
        <v/>
      </c>
    </row>
    <row r="2549" spans="1:1" hidden="1">
      <c r="A2549" s="8" t="str">
        <f>IF(AND(OR(SOURCE!A2539="",ISBLANK(SOURCE!A2539)),SOURCE!B2539&gt;0),IF(ISBLANK(SOURCE!C2539),"",SOURCE!C2539),
IF(SOURCE!B2539&lt;0,VLOOKUP(SOURCE!B2539,lookups!A$1:B$25,2,0),
  IF(ISBLANK(SOURCE!B2539),
    "",
    "/* "&amp;TEXT(SOURCE!B2539,"???0")&amp;" *"&amp;
      SOURCE!C2539&amp;", "&amp; IF(SOURCE!$O$2-LEN(SOURCE!C2539) &gt;= 0, REPT(" ",SOURCE!$O$2-LEN(SOURCE!C2539)), "")&amp;
      SOURCE!D2539&amp;", "&amp; IF(SOURCE!$P$2-LEN(SOURCE!D2539) &gt;= 0, REPT(" ",SOURCE!$P$2-LEN(SOURCE!D2539)), "")&amp;
      SOURCE!E2539&amp;", "&amp; IF(SOURCE!$Q$2-LEN(SOURCE!E2539) &gt;=0, REPT(" ",SOURCE!$Q$2-LEN(SOURCE!E2539)), "")&amp;
      SOURCE!F2539&amp;", "&amp; IF(SOURCE!$R$2-LEN(SOURCE!F2539) &gt;= 0, REPT(" ",SOURCE!$R$2-LEN(SOURCE!F2539)), "")&amp;
      TEXT(SOURCE!G2539,"??0")&amp;", "&amp; IF(SOURCE!$S$2-3 &gt;= 0, REPT(" ",SOURCE!$S$2-5), "")&amp;
      TEXT(SOURCE!H2539,"????0")&amp;", "&amp; IF(SOURCE!$T$2-3 &gt;= 0, REPT(" ",SOURCE!$T$2-3), "")&amp;
      SOURCE!I2539&amp;", "&amp; IF(SOURCE!$U$2-LEN(SOURCE!I2539) &gt;= 0, REPT(" ",SOURCE!$U$2-LEN(SOURCE!I2539)), "")&amp;
      SOURCE!J2539&amp;      IF(SOURCE!$V$2-LEN(SOURCE!J2539) &gt;= 0, REPT(" ",SOURCE!$V$2-LEN(SOURCE!J2539)), "")&amp;
  ", "&amp; SOURCE!K2539&amp;      IF(SOURCE!$X$2-LEN(SOURCE!K2539) &gt;= 0, REPT(" ",SOURCE!$X$2-LEN(SOURCE!K2539)), "")&amp;
      "},"&amp;IF(SOURCE!L2539&lt;&gt;"",""&amp;SOURCE!L2539,"")
 )
)
)</f>
        <v/>
      </c>
    </row>
    <row r="2550" spans="1:1" hidden="1">
      <c r="A2550" s="8" t="str">
        <f>IF(AND(OR(SOURCE!A2540="",ISBLANK(SOURCE!A2540)),SOURCE!B2540&gt;0),IF(ISBLANK(SOURCE!C2540),"",SOURCE!C2540),
IF(SOURCE!B2540&lt;0,VLOOKUP(SOURCE!B2540,lookups!A$1:B$25,2,0),
  IF(ISBLANK(SOURCE!B2540),
    "",
    "/* "&amp;TEXT(SOURCE!B2540,"???0")&amp;" *"&amp;
      SOURCE!C2540&amp;", "&amp; IF(SOURCE!$O$2-LEN(SOURCE!C2540) &gt;= 0, REPT(" ",SOURCE!$O$2-LEN(SOURCE!C2540)), "")&amp;
      SOURCE!D2540&amp;", "&amp; IF(SOURCE!$P$2-LEN(SOURCE!D2540) &gt;= 0, REPT(" ",SOURCE!$P$2-LEN(SOURCE!D2540)), "")&amp;
      SOURCE!E2540&amp;", "&amp; IF(SOURCE!$Q$2-LEN(SOURCE!E2540) &gt;=0, REPT(" ",SOURCE!$Q$2-LEN(SOURCE!E2540)), "")&amp;
      SOURCE!F2540&amp;", "&amp; IF(SOURCE!$R$2-LEN(SOURCE!F2540) &gt;= 0, REPT(" ",SOURCE!$R$2-LEN(SOURCE!F2540)), "")&amp;
      TEXT(SOURCE!G2540,"??0")&amp;", "&amp; IF(SOURCE!$S$2-3 &gt;= 0, REPT(" ",SOURCE!$S$2-5), "")&amp;
      TEXT(SOURCE!H2540,"????0")&amp;", "&amp; IF(SOURCE!$T$2-3 &gt;= 0, REPT(" ",SOURCE!$T$2-3), "")&amp;
      SOURCE!I2540&amp;", "&amp; IF(SOURCE!$U$2-LEN(SOURCE!I2540) &gt;= 0, REPT(" ",SOURCE!$U$2-LEN(SOURCE!I2540)), "")&amp;
      SOURCE!J2540&amp;      IF(SOURCE!$V$2-LEN(SOURCE!J2540) &gt;= 0, REPT(" ",SOURCE!$V$2-LEN(SOURCE!J2540)), "")&amp;
  ", "&amp; SOURCE!K2540&amp;      IF(SOURCE!$X$2-LEN(SOURCE!K2540) &gt;= 0, REPT(" ",SOURCE!$X$2-LEN(SOURCE!K2540)), "")&amp;
      "},"&amp;IF(SOURCE!L2540&lt;&gt;"",""&amp;SOURCE!L2540,"")
 )
)
)</f>
        <v/>
      </c>
    </row>
    <row r="2551" spans="1:1" hidden="1">
      <c r="A2551" s="8" t="str">
        <f>IF(AND(OR(SOURCE!A2541="",ISBLANK(SOURCE!A2541)),SOURCE!B2541&gt;0),IF(ISBLANK(SOURCE!C2541),"",SOURCE!C2541),
IF(SOURCE!B2541&lt;0,VLOOKUP(SOURCE!B2541,lookups!A$1:B$25,2,0),
  IF(ISBLANK(SOURCE!B2541),
    "",
    "/* "&amp;TEXT(SOURCE!B2541,"???0")&amp;" *"&amp;
      SOURCE!C2541&amp;", "&amp; IF(SOURCE!$O$2-LEN(SOURCE!C2541) &gt;= 0, REPT(" ",SOURCE!$O$2-LEN(SOURCE!C2541)), "")&amp;
      SOURCE!D2541&amp;", "&amp; IF(SOURCE!$P$2-LEN(SOURCE!D2541) &gt;= 0, REPT(" ",SOURCE!$P$2-LEN(SOURCE!D2541)), "")&amp;
      SOURCE!E2541&amp;", "&amp; IF(SOURCE!$Q$2-LEN(SOURCE!E2541) &gt;=0, REPT(" ",SOURCE!$Q$2-LEN(SOURCE!E2541)), "")&amp;
      SOURCE!F2541&amp;", "&amp; IF(SOURCE!$R$2-LEN(SOURCE!F2541) &gt;= 0, REPT(" ",SOURCE!$R$2-LEN(SOURCE!F2541)), "")&amp;
      TEXT(SOURCE!G2541,"??0")&amp;", "&amp; IF(SOURCE!$S$2-3 &gt;= 0, REPT(" ",SOURCE!$S$2-5), "")&amp;
      TEXT(SOURCE!H2541,"????0")&amp;", "&amp; IF(SOURCE!$T$2-3 &gt;= 0, REPT(" ",SOURCE!$T$2-3), "")&amp;
      SOURCE!I2541&amp;", "&amp; IF(SOURCE!$U$2-LEN(SOURCE!I2541) &gt;= 0, REPT(" ",SOURCE!$U$2-LEN(SOURCE!I2541)), "")&amp;
      SOURCE!J2541&amp;      IF(SOURCE!$V$2-LEN(SOURCE!J2541) &gt;= 0, REPT(" ",SOURCE!$V$2-LEN(SOURCE!J2541)), "")&amp;
  ", "&amp; SOURCE!K2541&amp;      IF(SOURCE!$X$2-LEN(SOURCE!K2541) &gt;= 0, REPT(" ",SOURCE!$X$2-LEN(SOURCE!K2541)), "")&amp;
      "},"&amp;IF(SOURCE!L2541&lt;&gt;"",""&amp;SOURCE!L2541,"")
 )
)
)</f>
        <v/>
      </c>
    </row>
    <row r="2552" spans="1:1" hidden="1">
      <c r="A2552" s="8" t="str">
        <f>IF(AND(OR(SOURCE!A2542="",ISBLANK(SOURCE!A2542)),SOURCE!B2542&gt;0),IF(ISBLANK(SOURCE!C2542),"",SOURCE!C2542),
IF(SOURCE!B2542&lt;0,VLOOKUP(SOURCE!B2542,lookups!A$1:B$25,2,0),
  IF(ISBLANK(SOURCE!B2542),
    "",
    "/* "&amp;TEXT(SOURCE!B2542,"???0")&amp;" *"&amp;
      SOURCE!C2542&amp;", "&amp; IF(SOURCE!$O$2-LEN(SOURCE!C2542) &gt;= 0, REPT(" ",SOURCE!$O$2-LEN(SOURCE!C2542)), "")&amp;
      SOURCE!D2542&amp;", "&amp; IF(SOURCE!$P$2-LEN(SOURCE!D2542) &gt;= 0, REPT(" ",SOURCE!$P$2-LEN(SOURCE!D2542)), "")&amp;
      SOURCE!E2542&amp;", "&amp; IF(SOURCE!$Q$2-LEN(SOURCE!E2542) &gt;=0, REPT(" ",SOURCE!$Q$2-LEN(SOURCE!E2542)), "")&amp;
      SOURCE!F2542&amp;", "&amp; IF(SOURCE!$R$2-LEN(SOURCE!F2542) &gt;= 0, REPT(" ",SOURCE!$R$2-LEN(SOURCE!F2542)), "")&amp;
      TEXT(SOURCE!G2542,"??0")&amp;", "&amp; IF(SOURCE!$S$2-3 &gt;= 0, REPT(" ",SOURCE!$S$2-5), "")&amp;
      TEXT(SOURCE!H2542,"????0")&amp;", "&amp; IF(SOURCE!$T$2-3 &gt;= 0, REPT(" ",SOURCE!$T$2-3), "")&amp;
      SOURCE!I2542&amp;", "&amp; IF(SOURCE!$U$2-LEN(SOURCE!I2542) &gt;= 0, REPT(" ",SOURCE!$U$2-LEN(SOURCE!I2542)), "")&amp;
      SOURCE!J2542&amp;      IF(SOURCE!$V$2-LEN(SOURCE!J2542) &gt;= 0, REPT(" ",SOURCE!$V$2-LEN(SOURCE!J2542)), "")&amp;
  ", "&amp; SOURCE!K2542&amp;      IF(SOURCE!$X$2-LEN(SOURCE!K2542) &gt;= 0, REPT(" ",SOURCE!$X$2-LEN(SOURCE!K2542)), "")&amp;
      "},"&amp;IF(SOURCE!L2542&lt;&gt;"",""&amp;SOURCE!L2542,"")
 )
)
)</f>
        <v/>
      </c>
    </row>
    <row r="2553" spans="1:1" hidden="1">
      <c r="A2553" s="8" t="str">
        <f>IF(AND(OR(SOURCE!A2543="",ISBLANK(SOURCE!A2543)),SOURCE!B2543&gt;0),IF(ISBLANK(SOURCE!C2543),"",SOURCE!C2543),
IF(SOURCE!B2543&lt;0,VLOOKUP(SOURCE!B2543,lookups!A$1:B$25,2,0),
  IF(ISBLANK(SOURCE!B2543),
    "",
    "/* "&amp;TEXT(SOURCE!B2543,"???0")&amp;" *"&amp;
      SOURCE!C2543&amp;", "&amp; IF(SOURCE!$O$2-LEN(SOURCE!C2543) &gt;= 0, REPT(" ",SOURCE!$O$2-LEN(SOURCE!C2543)), "")&amp;
      SOURCE!D2543&amp;", "&amp; IF(SOURCE!$P$2-LEN(SOURCE!D2543) &gt;= 0, REPT(" ",SOURCE!$P$2-LEN(SOURCE!D2543)), "")&amp;
      SOURCE!E2543&amp;", "&amp; IF(SOURCE!$Q$2-LEN(SOURCE!E2543) &gt;=0, REPT(" ",SOURCE!$Q$2-LEN(SOURCE!E2543)), "")&amp;
      SOURCE!F2543&amp;", "&amp; IF(SOURCE!$R$2-LEN(SOURCE!F2543) &gt;= 0, REPT(" ",SOURCE!$R$2-LEN(SOURCE!F2543)), "")&amp;
      TEXT(SOURCE!G2543,"??0")&amp;", "&amp; IF(SOURCE!$S$2-3 &gt;= 0, REPT(" ",SOURCE!$S$2-5), "")&amp;
      TEXT(SOURCE!H2543,"????0")&amp;", "&amp; IF(SOURCE!$T$2-3 &gt;= 0, REPT(" ",SOURCE!$T$2-3), "")&amp;
      SOURCE!I2543&amp;", "&amp; IF(SOURCE!$U$2-LEN(SOURCE!I2543) &gt;= 0, REPT(" ",SOURCE!$U$2-LEN(SOURCE!I2543)), "")&amp;
      SOURCE!J2543&amp;      IF(SOURCE!$V$2-LEN(SOURCE!J2543) &gt;= 0, REPT(" ",SOURCE!$V$2-LEN(SOURCE!J2543)), "")&amp;
  ", "&amp; SOURCE!K2543&amp;      IF(SOURCE!$X$2-LEN(SOURCE!K2543) &gt;= 0, REPT(" ",SOURCE!$X$2-LEN(SOURCE!K2543)), "")&amp;
      "},"&amp;IF(SOURCE!L2543&lt;&gt;"",""&amp;SOURCE!L2543,"")
 )
)
)</f>
        <v/>
      </c>
    </row>
    <row r="2554" spans="1:1" hidden="1">
      <c r="A2554" s="8" t="str">
        <f>IF(AND(OR(SOURCE!A2544="",ISBLANK(SOURCE!A2544)),SOURCE!B2544&gt;0),IF(ISBLANK(SOURCE!C2544),"",SOURCE!C2544),
IF(SOURCE!B2544&lt;0,VLOOKUP(SOURCE!B2544,lookups!A$1:B$25,2,0),
  IF(ISBLANK(SOURCE!B2544),
    "",
    "/* "&amp;TEXT(SOURCE!B2544,"???0")&amp;" *"&amp;
      SOURCE!C2544&amp;", "&amp; IF(SOURCE!$O$2-LEN(SOURCE!C2544) &gt;= 0, REPT(" ",SOURCE!$O$2-LEN(SOURCE!C2544)), "")&amp;
      SOURCE!D2544&amp;", "&amp; IF(SOURCE!$P$2-LEN(SOURCE!D2544) &gt;= 0, REPT(" ",SOURCE!$P$2-LEN(SOURCE!D2544)), "")&amp;
      SOURCE!E2544&amp;", "&amp; IF(SOURCE!$Q$2-LEN(SOURCE!E2544) &gt;=0, REPT(" ",SOURCE!$Q$2-LEN(SOURCE!E2544)), "")&amp;
      SOURCE!F2544&amp;", "&amp; IF(SOURCE!$R$2-LEN(SOURCE!F2544) &gt;= 0, REPT(" ",SOURCE!$R$2-LEN(SOURCE!F2544)), "")&amp;
      TEXT(SOURCE!G2544,"??0")&amp;", "&amp; IF(SOURCE!$S$2-3 &gt;= 0, REPT(" ",SOURCE!$S$2-5), "")&amp;
      TEXT(SOURCE!H2544,"????0")&amp;", "&amp; IF(SOURCE!$T$2-3 &gt;= 0, REPT(" ",SOURCE!$T$2-3), "")&amp;
      SOURCE!I2544&amp;", "&amp; IF(SOURCE!$U$2-LEN(SOURCE!I2544) &gt;= 0, REPT(" ",SOURCE!$U$2-LEN(SOURCE!I2544)), "")&amp;
      SOURCE!J2544&amp;      IF(SOURCE!$V$2-LEN(SOURCE!J2544) &gt;= 0, REPT(" ",SOURCE!$V$2-LEN(SOURCE!J2544)), "")&amp;
  ", "&amp; SOURCE!K2544&amp;      IF(SOURCE!$X$2-LEN(SOURCE!K2544) &gt;= 0, REPT(" ",SOURCE!$X$2-LEN(SOURCE!K2544)), "")&amp;
      "},"&amp;IF(SOURCE!L2544&lt;&gt;"",""&amp;SOURCE!L2544,"")
 )
)
)</f>
        <v/>
      </c>
    </row>
    <row r="2555" spans="1:1" hidden="1">
      <c r="A2555" s="8" t="str">
        <f>IF(AND(OR(SOURCE!A2545="",ISBLANK(SOURCE!A2545)),SOURCE!B2545&gt;0),IF(ISBLANK(SOURCE!C2545),"",SOURCE!C2545),
IF(SOURCE!B2545&lt;0,VLOOKUP(SOURCE!B2545,lookups!A$1:B$25,2,0),
  IF(ISBLANK(SOURCE!B2545),
    "",
    "/* "&amp;TEXT(SOURCE!B2545,"???0")&amp;" *"&amp;
      SOURCE!C2545&amp;", "&amp; IF(SOURCE!$O$2-LEN(SOURCE!C2545) &gt;= 0, REPT(" ",SOURCE!$O$2-LEN(SOURCE!C2545)), "")&amp;
      SOURCE!D2545&amp;", "&amp; IF(SOURCE!$P$2-LEN(SOURCE!D2545) &gt;= 0, REPT(" ",SOURCE!$P$2-LEN(SOURCE!D2545)), "")&amp;
      SOURCE!E2545&amp;", "&amp; IF(SOURCE!$Q$2-LEN(SOURCE!E2545) &gt;=0, REPT(" ",SOURCE!$Q$2-LEN(SOURCE!E2545)), "")&amp;
      SOURCE!F2545&amp;", "&amp; IF(SOURCE!$R$2-LEN(SOURCE!F2545) &gt;= 0, REPT(" ",SOURCE!$R$2-LEN(SOURCE!F2545)), "")&amp;
      TEXT(SOURCE!G2545,"??0")&amp;", "&amp; IF(SOURCE!$S$2-3 &gt;= 0, REPT(" ",SOURCE!$S$2-5), "")&amp;
      TEXT(SOURCE!H2545,"????0")&amp;", "&amp; IF(SOURCE!$T$2-3 &gt;= 0, REPT(" ",SOURCE!$T$2-3), "")&amp;
      SOURCE!I2545&amp;", "&amp; IF(SOURCE!$U$2-LEN(SOURCE!I2545) &gt;= 0, REPT(" ",SOURCE!$U$2-LEN(SOURCE!I2545)), "")&amp;
      SOURCE!J2545&amp;      IF(SOURCE!$V$2-LEN(SOURCE!J2545) &gt;= 0, REPT(" ",SOURCE!$V$2-LEN(SOURCE!J2545)), "")&amp;
  ", "&amp; SOURCE!K2545&amp;      IF(SOURCE!$X$2-LEN(SOURCE!K2545) &gt;= 0, REPT(" ",SOURCE!$X$2-LEN(SOURCE!K2545)), "")&amp;
      "},"&amp;IF(SOURCE!L2545&lt;&gt;"",""&amp;SOURCE!L2545,"")
 )
)
)</f>
        <v/>
      </c>
    </row>
    <row r="2556" spans="1:1" hidden="1">
      <c r="A2556" s="8" t="str">
        <f>IF(AND(OR(SOURCE!A2546="",ISBLANK(SOURCE!A2546)),SOURCE!B2546&gt;0),IF(ISBLANK(SOURCE!C2546),"",SOURCE!C2546),
IF(SOURCE!B2546&lt;0,VLOOKUP(SOURCE!B2546,lookups!A$1:B$25,2,0),
  IF(ISBLANK(SOURCE!B2546),
    "",
    "/* "&amp;TEXT(SOURCE!B2546,"???0")&amp;" *"&amp;
      SOURCE!C2546&amp;", "&amp; IF(SOURCE!$O$2-LEN(SOURCE!C2546) &gt;= 0, REPT(" ",SOURCE!$O$2-LEN(SOURCE!C2546)), "")&amp;
      SOURCE!D2546&amp;", "&amp; IF(SOURCE!$P$2-LEN(SOURCE!D2546) &gt;= 0, REPT(" ",SOURCE!$P$2-LEN(SOURCE!D2546)), "")&amp;
      SOURCE!E2546&amp;", "&amp; IF(SOURCE!$Q$2-LEN(SOURCE!E2546) &gt;=0, REPT(" ",SOURCE!$Q$2-LEN(SOURCE!E2546)), "")&amp;
      SOURCE!F2546&amp;", "&amp; IF(SOURCE!$R$2-LEN(SOURCE!F2546) &gt;= 0, REPT(" ",SOURCE!$R$2-LEN(SOURCE!F2546)), "")&amp;
      TEXT(SOURCE!G2546,"??0")&amp;", "&amp; IF(SOURCE!$S$2-3 &gt;= 0, REPT(" ",SOURCE!$S$2-5), "")&amp;
      TEXT(SOURCE!H2546,"????0")&amp;", "&amp; IF(SOURCE!$T$2-3 &gt;= 0, REPT(" ",SOURCE!$T$2-3), "")&amp;
      SOURCE!I2546&amp;", "&amp; IF(SOURCE!$U$2-LEN(SOURCE!I2546) &gt;= 0, REPT(" ",SOURCE!$U$2-LEN(SOURCE!I2546)), "")&amp;
      SOURCE!J2546&amp;      IF(SOURCE!$V$2-LEN(SOURCE!J2546) &gt;= 0, REPT(" ",SOURCE!$V$2-LEN(SOURCE!J2546)), "")&amp;
  ", "&amp; SOURCE!K2546&amp;      IF(SOURCE!$X$2-LEN(SOURCE!K2546) &gt;= 0, REPT(" ",SOURCE!$X$2-LEN(SOURCE!K2546)), "")&amp;
      "},"&amp;IF(SOURCE!L2546&lt;&gt;"",""&amp;SOURCE!L2546,"")
 )
)
)</f>
        <v/>
      </c>
    </row>
    <row r="2557" spans="1:1" hidden="1">
      <c r="A2557" s="8" t="str">
        <f>IF(AND(OR(SOURCE!A2547="",ISBLANK(SOURCE!A2547)),SOURCE!B2547&gt;0),IF(ISBLANK(SOURCE!C2547),"",SOURCE!C2547),
IF(SOURCE!B2547&lt;0,VLOOKUP(SOURCE!B2547,lookups!A$1:B$25,2,0),
  IF(ISBLANK(SOURCE!B2547),
    "",
    "/* "&amp;TEXT(SOURCE!B2547,"???0")&amp;" *"&amp;
      SOURCE!C2547&amp;", "&amp; IF(SOURCE!$O$2-LEN(SOURCE!C2547) &gt;= 0, REPT(" ",SOURCE!$O$2-LEN(SOURCE!C2547)), "")&amp;
      SOURCE!D2547&amp;", "&amp; IF(SOURCE!$P$2-LEN(SOURCE!D2547) &gt;= 0, REPT(" ",SOURCE!$P$2-LEN(SOURCE!D2547)), "")&amp;
      SOURCE!E2547&amp;", "&amp; IF(SOURCE!$Q$2-LEN(SOURCE!E2547) &gt;=0, REPT(" ",SOURCE!$Q$2-LEN(SOURCE!E2547)), "")&amp;
      SOURCE!F2547&amp;", "&amp; IF(SOURCE!$R$2-LEN(SOURCE!F2547) &gt;= 0, REPT(" ",SOURCE!$R$2-LEN(SOURCE!F2547)), "")&amp;
      TEXT(SOURCE!G2547,"??0")&amp;", "&amp; IF(SOURCE!$S$2-3 &gt;= 0, REPT(" ",SOURCE!$S$2-5), "")&amp;
      TEXT(SOURCE!H2547,"????0")&amp;", "&amp; IF(SOURCE!$T$2-3 &gt;= 0, REPT(" ",SOURCE!$T$2-3), "")&amp;
      SOURCE!I2547&amp;", "&amp; IF(SOURCE!$U$2-LEN(SOURCE!I2547) &gt;= 0, REPT(" ",SOURCE!$U$2-LEN(SOURCE!I2547)), "")&amp;
      SOURCE!J2547&amp;      IF(SOURCE!$V$2-LEN(SOURCE!J2547) &gt;= 0, REPT(" ",SOURCE!$V$2-LEN(SOURCE!J2547)), "")&amp;
  ", "&amp; SOURCE!K2547&amp;      IF(SOURCE!$X$2-LEN(SOURCE!K2547) &gt;= 0, REPT(" ",SOURCE!$X$2-LEN(SOURCE!K2547)), "")&amp;
      "},"&amp;IF(SOURCE!L2547&lt;&gt;"",""&amp;SOURCE!L2547,"")
 )
)
)</f>
        <v/>
      </c>
    </row>
    <row r="2558" spans="1:1" hidden="1">
      <c r="A2558" s="8" t="str">
        <f>IF(AND(OR(SOURCE!A2548="",ISBLANK(SOURCE!A2548)),SOURCE!B2548&gt;0),IF(ISBLANK(SOURCE!C2548),"",SOURCE!C2548),
IF(SOURCE!B2548&lt;0,VLOOKUP(SOURCE!B2548,lookups!A$1:B$25,2,0),
  IF(ISBLANK(SOURCE!B2548),
    "",
    "/* "&amp;TEXT(SOURCE!B2548,"???0")&amp;" *"&amp;
      SOURCE!C2548&amp;", "&amp; IF(SOURCE!$O$2-LEN(SOURCE!C2548) &gt;= 0, REPT(" ",SOURCE!$O$2-LEN(SOURCE!C2548)), "")&amp;
      SOURCE!D2548&amp;", "&amp; IF(SOURCE!$P$2-LEN(SOURCE!D2548) &gt;= 0, REPT(" ",SOURCE!$P$2-LEN(SOURCE!D2548)), "")&amp;
      SOURCE!E2548&amp;", "&amp; IF(SOURCE!$Q$2-LEN(SOURCE!E2548) &gt;=0, REPT(" ",SOURCE!$Q$2-LEN(SOURCE!E2548)), "")&amp;
      SOURCE!F2548&amp;", "&amp; IF(SOURCE!$R$2-LEN(SOURCE!F2548) &gt;= 0, REPT(" ",SOURCE!$R$2-LEN(SOURCE!F2548)), "")&amp;
      TEXT(SOURCE!G2548,"??0")&amp;", "&amp; IF(SOURCE!$S$2-3 &gt;= 0, REPT(" ",SOURCE!$S$2-5), "")&amp;
      TEXT(SOURCE!H2548,"????0")&amp;", "&amp; IF(SOURCE!$T$2-3 &gt;= 0, REPT(" ",SOURCE!$T$2-3), "")&amp;
      SOURCE!I2548&amp;", "&amp; IF(SOURCE!$U$2-LEN(SOURCE!I2548) &gt;= 0, REPT(" ",SOURCE!$U$2-LEN(SOURCE!I2548)), "")&amp;
      SOURCE!J2548&amp;      IF(SOURCE!$V$2-LEN(SOURCE!J2548) &gt;= 0, REPT(" ",SOURCE!$V$2-LEN(SOURCE!J2548)), "")&amp;
  ", "&amp; SOURCE!K2548&amp;      IF(SOURCE!$X$2-LEN(SOURCE!K2548) &gt;= 0, REPT(" ",SOURCE!$X$2-LEN(SOURCE!K2548)), "")&amp;
      "},"&amp;IF(SOURCE!L2548&lt;&gt;"",""&amp;SOURCE!L2548,"")
 )
)
)</f>
        <v/>
      </c>
    </row>
    <row r="2559" spans="1:1" hidden="1">
      <c r="A2559" s="8" t="str">
        <f>IF(AND(OR(SOURCE!A2549="",ISBLANK(SOURCE!A2549)),SOURCE!B2549&gt;0),IF(ISBLANK(SOURCE!C2549),"",SOURCE!C2549),
IF(SOURCE!B2549&lt;0,VLOOKUP(SOURCE!B2549,lookups!A$1:B$25,2,0),
  IF(ISBLANK(SOURCE!B2549),
    "",
    "/* "&amp;TEXT(SOURCE!B2549,"???0")&amp;" *"&amp;
      SOURCE!C2549&amp;", "&amp; IF(SOURCE!$O$2-LEN(SOURCE!C2549) &gt;= 0, REPT(" ",SOURCE!$O$2-LEN(SOURCE!C2549)), "")&amp;
      SOURCE!D2549&amp;", "&amp; IF(SOURCE!$P$2-LEN(SOURCE!D2549) &gt;= 0, REPT(" ",SOURCE!$P$2-LEN(SOURCE!D2549)), "")&amp;
      SOURCE!E2549&amp;", "&amp; IF(SOURCE!$Q$2-LEN(SOURCE!E2549) &gt;=0, REPT(" ",SOURCE!$Q$2-LEN(SOURCE!E2549)), "")&amp;
      SOURCE!F2549&amp;", "&amp; IF(SOURCE!$R$2-LEN(SOURCE!F2549) &gt;= 0, REPT(" ",SOURCE!$R$2-LEN(SOURCE!F2549)), "")&amp;
      TEXT(SOURCE!G2549,"??0")&amp;", "&amp; IF(SOURCE!$S$2-3 &gt;= 0, REPT(" ",SOURCE!$S$2-5), "")&amp;
      TEXT(SOURCE!H2549,"????0")&amp;", "&amp; IF(SOURCE!$T$2-3 &gt;= 0, REPT(" ",SOURCE!$T$2-3), "")&amp;
      SOURCE!I2549&amp;", "&amp; IF(SOURCE!$U$2-LEN(SOURCE!I2549) &gt;= 0, REPT(" ",SOURCE!$U$2-LEN(SOURCE!I2549)), "")&amp;
      SOURCE!J2549&amp;      IF(SOURCE!$V$2-LEN(SOURCE!J2549) &gt;= 0, REPT(" ",SOURCE!$V$2-LEN(SOURCE!J2549)), "")&amp;
  ", "&amp; SOURCE!K2549&amp;      IF(SOURCE!$X$2-LEN(SOURCE!K2549) &gt;= 0, REPT(" ",SOURCE!$X$2-LEN(SOURCE!K2549)), "")&amp;
      "},"&amp;IF(SOURCE!L2549&lt;&gt;"",""&amp;SOURCE!L2549,"")
 )
)
)</f>
        <v/>
      </c>
    </row>
    <row r="2560" spans="1:1" hidden="1">
      <c r="A2560" s="8" t="str">
        <f>IF(AND(OR(SOURCE!A2550="",ISBLANK(SOURCE!A2550)),SOURCE!B2550&gt;0),IF(ISBLANK(SOURCE!C2550),"",SOURCE!C2550),
IF(SOURCE!B2550&lt;0,VLOOKUP(SOURCE!B2550,lookups!A$1:B$25,2,0),
  IF(ISBLANK(SOURCE!B2550),
    "",
    "/* "&amp;TEXT(SOURCE!B2550,"???0")&amp;" *"&amp;
      SOURCE!C2550&amp;", "&amp; IF(SOURCE!$O$2-LEN(SOURCE!C2550) &gt;= 0, REPT(" ",SOURCE!$O$2-LEN(SOURCE!C2550)), "")&amp;
      SOURCE!D2550&amp;", "&amp; IF(SOURCE!$P$2-LEN(SOURCE!D2550) &gt;= 0, REPT(" ",SOURCE!$P$2-LEN(SOURCE!D2550)), "")&amp;
      SOURCE!E2550&amp;", "&amp; IF(SOURCE!$Q$2-LEN(SOURCE!E2550) &gt;=0, REPT(" ",SOURCE!$Q$2-LEN(SOURCE!E2550)), "")&amp;
      SOURCE!F2550&amp;", "&amp; IF(SOURCE!$R$2-LEN(SOURCE!F2550) &gt;= 0, REPT(" ",SOURCE!$R$2-LEN(SOURCE!F2550)), "")&amp;
      TEXT(SOURCE!G2550,"??0")&amp;", "&amp; IF(SOURCE!$S$2-3 &gt;= 0, REPT(" ",SOURCE!$S$2-5), "")&amp;
      TEXT(SOURCE!H2550,"????0")&amp;", "&amp; IF(SOURCE!$T$2-3 &gt;= 0, REPT(" ",SOURCE!$T$2-3), "")&amp;
      SOURCE!I2550&amp;", "&amp; IF(SOURCE!$U$2-LEN(SOURCE!I2550) &gt;= 0, REPT(" ",SOURCE!$U$2-LEN(SOURCE!I2550)), "")&amp;
      SOURCE!J2550&amp;      IF(SOURCE!$V$2-LEN(SOURCE!J2550) &gt;= 0, REPT(" ",SOURCE!$V$2-LEN(SOURCE!J2550)), "")&amp;
  ", "&amp; SOURCE!K2550&amp;      IF(SOURCE!$X$2-LEN(SOURCE!K2550) &gt;= 0, REPT(" ",SOURCE!$X$2-LEN(SOURCE!K2550)), "")&amp;
      "},"&amp;IF(SOURCE!L2550&lt;&gt;"",""&amp;SOURCE!L2550,"")
 )
)
)</f>
        <v/>
      </c>
    </row>
    <row r="2561" spans="1:1" hidden="1">
      <c r="A2561" s="8" t="str">
        <f>IF(AND(OR(SOURCE!A2551="",ISBLANK(SOURCE!A2551)),SOURCE!B2551&gt;0),IF(ISBLANK(SOURCE!C2551),"",SOURCE!C2551),
IF(SOURCE!B2551&lt;0,VLOOKUP(SOURCE!B2551,lookups!A$1:B$25,2,0),
  IF(ISBLANK(SOURCE!B2551),
    "",
    "/* "&amp;TEXT(SOURCE!B2551,"???0")&amp;" *"&amp;
      SOURCE!C2551&amp;", "&amp; IF(SOURCE!$O$2-LEN(SOURCE!C2551) &gt;= 0, REPT(" ",SOURCE!$O$2-LEN(SOURCE!C2551)), "")&amp;
      SOURCE!D2551&amp;", "&amp; IF(SOURCE!$P$2-LEN(SOURCE!D2551) &gt;= 0, REPT(" ",SOURCE!$P$2-LEN(SOURCE!D2551)), "")&amp;
      SOURCE!E2551&amp;", "&amp; IF(SOURCE!$Q$2-LEN(SOURCE!E2551) &gt;=0, REPT(" ",SOURCE!$Q$2-LEN(SOURCE!E2551)), "")&amp;
      SOURCE!F2551&amp;", "&amp; IF(SOURCE!$R$2-LEN(SOURCE!F2551) &gt;= 0, REPT(" ",SOURCE!$R$2-LEN(SOURCE!F2551)), "")&amp;
      TEXT(SOURCE!G2551,"??0")&amp;", "&amp; IF(SOURCE!$S$2-3 &gt;= 0, REPT(" ",SOURCE!$S$2-5), "")&amp;
      TEXT(SOURCE!H2551,"????0")&amp;", "&amp; IF(SOURCE!$T$2-3 &gt;= 0, REPT(" ",SOURCE!$T$2-3), "")&amp;
      SOURCE!I2551&amp;", "&amp; IF(SOURCE!$U$2-LEN(SOURCE!I2551) &gt;= 0, REPT(" ",SOURCE!$U$2-LEN(SOURCE!I2551)), "")&amp;
      SOURCE!J2551&amp;      IF(SOURCE!$V$2-LEN(SOURCE!J2551) &gt;= 0, REPT(" ",SOURCE!$V$2-LEN(SOURCE!J2551)), "")&amp;
  ", "&amp; SOURCE!K2551&amp;      IF(SOURCE!$X$2-LEN(SOURCE!K2551) &gt;= 0, REPT(" ",SOURCE!$X$2-LEN(SOURCE!K2551)), "")&amp;
      "},"&amp;IF(SOURCE!L2551&lt;&gt;"",""&amp;SOURCE!L2551,"")
 )
)
)</f>
        <v/>
      </c>
    </row>
    <row r="2562" spans="1:1" hidden="1">
      <c r="A2562" s="8" t="str">
        <f>IF(AND(OR(SOURCE!A2552="",ISBLANK(SOURCE!A2552)),SOURCE!B2552&gt;0),IF(ISBLANK(SOURCE!C2552),"",SOURCE!C2552),
IF(SOURCE!B2552&lt;0,VLOOKUP(SOURCE!B2552,lookups!A$1:B$25,2,0),
  IF(ISBLANK(SOURCE!B2552),
    "",
    "/* "&amp;TEXT(SOURCE!B2552,"???0")&amp;" *"&amp;
      SOURCE!C2552&amp;", "&amp; IF(SOURCE!$O$2-LEN(SOURCE!C2552) &gt;= 0, REPT(" ",SOURCE!$O$2-LEN(SOURCE!C2552)), "")&amp;
      SOURCE!D2552&amp;", "&amp; IF(SOURCE!$P$2-LEN(SOURCE!D2552) &gt;= 0, REPT(" ",SOURCE!$P$2-LEN(SOURCE!D2552)), "")&amp;
      SOURCE!E2552&amp;", "&amp; IF(SOURCE!$Q$2-LEN(SOURCE!E2552) &gt;=0, REPT(" ",SOURCE!$Q$2-LEN(SOURCE!E2552)), "")&amp;
      SOURCE!F2552&amp;", "&amp; IF(SOURCE!$R$2-LEN(SOURCE!F2552) &gt;= 0, REPT(" ",SOURCE!$R$2-LEN(SOURCE!F2552)), "")&amp;
      TEXT(SOURCE!G2552,"??0")&amp;", "&amp; IF(SOURCE!$S$2-3 &gt;= 0, REPT(" ",SOURCE!$S$2-5), "")&amp;
      TEXT(SOURCE!H2552,"????0")&amp;", "&amp; IF(SOURCE!$T$2-3 &gt;= 0, REPT(" ",SOURCE!$T$2-3), "")&amp;
      SOURCE!I2552&amp;", "&amp; IF(SOURCE!$U$2-LEN(SOURCE!I2552) &gt;= 0, REPT(" ",SOURCE!$U$2-LEN(SOURCE!I2552)), "")&amp;
      SOURCE!J2552&amp;      IF(SOURCE!$V$2-LEN(SOURCE!J2552) &gt;= 0, REPT(" ",SOURCE!$V$2-LEN(SOURCE!J2552)), "")&amp;
  ", "&amp; SOURCE!K2552&amp;      IF(SOURCE!$X$2-LEN(SOURCE!K2552) &gt;= 0, REPT(" ",SOURCE!$X$2-LEN(SOURCE!K2552)), "")&amp;
      "},"&amp;IF(SOURCE!L2552&lt;&gt;"",""&amp;SOURCE!L2552,"")
 )
)
)</f>
        <v/>
      </c>
    </row>
    <row r="2563" spans="1:1" hidden="1">
      <c r="A2563" s="8" t="str">
        <f>IF(AND(OR(SOURCE!A2553="",ISBLANK(SOURCE!A2553)),SOURCE!B2553&gt;0),IF(ISBLANK(SOURCE!C2553),"",SOURCE!C2553),
IF(SOURCE!B2553&lt;0,VLOOKUP(SOURCE!B2553,lookups!A$1:B$25,2,0),
  IF(ISBLANK(SOURCE!B2553),
    "",
    "/* "&amp;TEXT(SOURCE!B2553,"???0")&amp;" *"&amp;
      SOURCE!C2553&amp;", "&amp; IF(SOURCE!$O$2-LEN(SOURCE!C2553) &gt;= 0, REPT(" ",SOURCE!$O$2-LEN(SOURCE!C2553)), "")&amp;
      SOURCE!D2553&amp;", "&amp; IF(SOURCE!$P$2-LEN(SOURCE!D2553) &gt;= 0, REPT(" ",SOURCE!$P$2-LEN(SOURCE!D2553)), "")&amp;
      SOURCE!E2553&amp;", "&amp; IF(SOURCE!$Q$2-LEN(SOURCE!E2553) &gt;=0, REPT(" ",SOURCE!$Q$2-LEN(SOURCE!E2553)), "")&amp;
      SOURCE!F2553&amp;", "&amp; IF(SOURCE!$R$2-LEN(SOURCE!F2553) &gt;= 0, REPT(" ",SOURCE!$R$2-LEN(SOURCE!F2553)), "")&amp;
      TEXT(SOURCE!G2553,"??0")&amp;", "&amp; IF(SOURCE!$S$2-3 &gt;= 0, REPT(" ",SOURCE!$S$2-5), "")&amp;
      TEXT(SOURCE!H2553,"????0")&amp;", "&amp; IF(SOURCE!$T$2-3 &gt;= 0, REPT(" ",SOURCE!$T$2-3), "")&amp;
      SOURCE!I2553&amp;", "&amp; IF(SOURCE!$U$2-LEN(SOURCE!I2553) &gt;= 0, REPT(" ",SOURCE!$U$2-LEN(SOURCE!I2553)), "")&amp;
      SOURCE!J2553&amp;      IF(SOURCE!$V$2-LEN(SOURCE!J2553) &gt;= 0, REPT(" ",SOURCE!$V$2-LEN(SOURCE!J2553)), "")&amp;
  ", "&amp; SOURCE!K2553&amp;      IF(SOURCE!$X$2-LEN(SOURCE!K2553) &gt;= 0, REPT(" ",SOURCE!$X$2-LEN(SOURCE!K2553)), "")&amp;
      "},"&amp;IF(SOURCE!L2553&lt;&gt;"",""&amp;SOURCE!L2553,"")
 )
)
)</f>
        <v/>
      </c>
    </row>
    <row r="2564" spans="1:1" hidden="1">
      <c r="A2564" s="8" t="str">
        <f>IF(AND(OR(SOURCE!A2554="",ISBLANK(SOURCE!A2554)),SOURCE!B2554&gt;0),IF(ISBLANK(SOURCE!C2554),"",SOURCE!C2554),
IF(SOURCE!B2554&lt;0,VLOOKUP(SOURCE!B2554,lookups!A$1:B$25,2,0),
  IF(ISBLANK(SOURCE!B2554),
    "",
    "/* "&amp;TEXT(SOURCE!B2554,"???0")&amp;" *"&amp;
      SOURCE!C2554&amp;", "&amp; IF(SOURCE!$O$2-LEN(SOURCE!C2554) &gt;= 0, REPT(" ",SOURCE!$O$2-LEN(SOURCE!C2554)), "")&amp;
      SOURCE!D2554&amp;", "&amp; IF(SOURCE!$P$2-LEN(SOURCE!D2554) &gt;= 0, REPT(" ",SOURCE!$P$2-LEN(SOURCE!D2554)), "")&amp;
      SOURCE!E2554&amp;", "&amp; IF(SOURCE!$Q$2-LEN(SOURCE!E2554) &gt;=0, REPT(" ",SOURCE!$Q$2-LEN(SOURCE!E2554)), "")&amp;
      SOURCE!F2554&amp;", "&amp; IF(SOURCE!$R$2-LEN(SOURCE!F2554) &gt;= 0, REPT(" ",SOURCE!$R$2-LEN(SOURCE!F2554)), "")&amp;
      TEXT(SOURCE!G2554,"??0")&amp;", "&amp; IF(SOURCE!$S$2-3 &gt;= 0, REPT(" ",SOURCE!$S$2-5), "")&amp;
      TEXT(SOURCE!H2554,"????0")&amp;", "&amp; IF(SOURCE!$T$2-3 &gt;= 0, REPT(" ",SOURCE!$T$2-3), "")&amp;
      SOURCE!I2554&amp;", "&amp; IF(SOURCE!$U$2-LEN(SOURCE!I2554) &gt;= 0, REPT(" ",SOURCE!$U$2-LEN(SOURCE!I2554)), "")&amp;
      SOURCE!J2554&amp;      IF(SOURCE!$V$2-LEN(SOURCE!J2554) &gt;= 0, REPT(" ",SOURCE!$V$2-LEN(SOURCE!J2554)), "")&amp;
  ", "&amp; SOURCE!K2554&amp;      IF(SOURCE!$X$2-LEN(SOURCE!K2554) &gt;= 0, REPT(" ",SOURCE!$X$2-LEN(SOURCE!K2554)), "")&amp;
      "},"&amp;IF(SOURCE!L2554&lt;&gt;"",""&amp;SOURCE!L2554,"")
 )
)
)</f>
        <v/>
      </c>
    </row>
    <row r="2565" spans="1:1" hidden="1">
      <c r="A2565" s="8" t="str">
        <f>IF(AND(OR(SOURCE!A2555="",ISBLANK(SOURCE!A2555)),SOURCE!B2555&gt;0),IF(ISBLANK(SOURCE!C2555),"",SOURCE!C2555),
IF(SOURCE!B2555&lt;0,VLOOKUP(SOURCE!B2555,lookups!A$1:B$25,2,0),
  IF(ISBLANK(SOURCE!B2555),
    "",
    "/* "&amp;TEXT(SOURCE!B2555,"???0")&amp;" *"&amp;
      SOURCE!C2555&amp;", "&amp; IF(SOURCE!$O$2-LEN(SOURCE!C2555) &gt;= 0, REPT(" ",SOURCE!$O$2-LEN(SOURCE!C2555)), "")&amp;
      SOURCE!D2555&amp;", "&amp; IF(SOURCE!$P$2-LEN(SOURCE!D2555) &gt;= 0, REPT(" ",SOURCE!$P$2-LEN(SOURCE!D2555)), "")&amp;
      SOURCE!E2555&amp;", "&amp; IF(SOURCE!$Q$2-LEN(SOURCE!E2555) &gt;=0, REPT(" ",SOURCE!$Q$2-LEN(SOURCE!E2555)), "")&amp;
      SOURCE!F2555&amp;", "&amp; IF(SOURCE!$R$2-LEN(SOURCE!F2555) &gt;= 0, REPT(" ",SOURCE!$R$2-LEN(SOURCE!F2555)), "")&amp;
      TEXT(SOURCE!G2555,"??0")&amp;", "&amp; IF(SOURCE!$S$2-3 &gt;= 0, REPT(" ",SOURCE!$S$2-5), "")&amp;
      TEXT(SOURCE!H2555,"????0")&amp;", "&amp; IF(SOURCE!$T$2-3 &gt;= 0, REPT(" ",SOURCE!$T$2-3), "")&amp;
      SOURCE!I2555&amp;", "&amp; IF(SOURCE!$U$2-LEN(SOURCE!I2555) &gt;= 0, REPT(" ",SOURCE!$U$2-LEN(SOURCE!I2555)), "")&amp;
      SOURCE!J2555&amp;      IF(SOURCE!$V$2-LEN(SOURCE!J2555) &gt;= 0, REPT(" ",SOURCE!$V$2-LEN(SOURCE!J2555)), "")&amp;
  ", "&amp; SOURCE!K2555&amp;      IF(SOURCE!$X$2-LEN(SOURCE!K2555) &gt;= 0, REPT(" ",SOURCE!$X$2-LEN(SOURCE!K2555)), "")&amp;
      "},"&amp;IF(SOURCE!L2555&lt;&gt;"",""&amp;SOURCE!L2555,"")
 )
)
)</f>
        <v/>
      </c>
    </row>
    <row r="2566" spans="1:1" hidden="1">
      <c r="A2566" s="8" t="str">
        <f>IF(AND(OR(SOURCE!A2556="",ISBLANK(SOURCE!A2556)),SOURCE!B2556&gt;0),IF(ISBLANK(SOURCE!C2556),"",SOURCE!C2556),
IF(SOURCE!B2556&lt;0,VLOOKUP(SOURCE!B2556,lookups!A$1:B$25,2,0),
  IF(ISBLANK(SOURCE!B2556),
    "",
    "/* "&amp;TEXT(SOURCE!B2556,"???0")&amp;" *"&amp;
      SOURCE!C2556&amp;", "&amp; IF(SOURCE!$O$2-LEN(SOURCE!C2556) &gt;= 0, REPT(" ",SOURCE!$O$2-LEN(SOURCE!C2556)), "")&amp;
      SOURCE!D2556&amp;", "&amp; IF(SOURCE!$P$2-LEN(SOURCE!D2556) &gt;= 0, REPT(" ",SOURCE!$P$2-LEN(SOURCE!D2556)), "")&amp;
      SOURCE!E2556&amp;", "&amp; IF(SOURCE!$Q$2-LEN(SOURCE!E2556) &gt;=0, REPT(" ",SOURCE!$Q$2-LEN(SOURCE!E2556)), "")&amp;
      SOURCE!F2556&amp;", "&amp; IF(SOURCE!$R$2-LEN(SOURCE!F2556) &gt;= 0, REPT(" ",SOURCE!$R$2-LEN(SOURCE!F2556)), "")&amp;
      TEXT(SOURCE!G2556,"??0")&amp;", "&amp; IF(SOURCE!$S$2-3 &gt;= 0, REPT(" ",SOURCE!$S$2-5), "")&amp;
      TEXT(SOURCE!H2556,"????0")&amp;", "&amp; IF(SOURCE!$T$2-3 &gt;= 0, REPT(" ",SOURCE!$T$2-3), "")&amp;
      SOURCE!I2556&amp;", "&amp; IF(SOURCE!$U$2-LEN(SOURCE!I2556) &gt;= 0, REPT(" ",SOURCE!$U$2-LEN(SOURCE!I2556)), "")&amp;
      SOURCE!J2556&amp;      IF(SOURCE!$V$2-LEN(SOURCE!J2556) &gt;= 0, REPT(" ",SOURCE!$V$2-LEN(SOURCE!J2556)), "")&amp;
  ", "&amp; SOURCE!K2556&amp;      IF(SOURCE!$X$2-LEN(SOURCE!K2556) &gt;= 0, REPT(" ",SOURCE!$X$2-LEN(SOURCE!K2556)), "")&amp;
      "},"&amp;IF(SOURCE!L2556&lt;&gt;"",""&amp;SOURCE!L2556,"")
 )
)
)</f>
        <v/>
      </c>
    </row>
    <row r="2567" spans="1:1" hidden="1">
      <c r="A2567" s="8" t="str">
        <f>IF(AND(OR(SOURCE!A2557="",ISBLANK(SOURCE!A2557)),SOURCE!B2557&gt;0),IF(ISBLANK(SOURCE!C2557),"",SOURCE!C2557),
IF(SOURCE!B2557&lt;0,VLOOKUP(SOURCE!B2557,lookups!A$1:B$25,2,0),
  IF(ISBLANK(SOURCE!B2557),
    "",
    "/* "&amp;TEXT(SOURCE!B2557,"???0")&amp;" *"&amp;
      SOURCE!C2557&amp;", "&amp; IF(SOURCE!$O$2-LEN(SOURCE!C2557) &gt;= 0, REPT(" ",SOURCE!$O$2-LEN(SOURCE!C2557)), "")&amp;
      SOURCE!D2557&amp;", "&amp; IF(SOURCE!$P$2-LEN(SOURCE!D2557) &gt;= 0, REPT(" ",SOURCE!$P$2-LEN(SOURCE!D2557)), "")&amp;
      SOURCE!E2557&amp;", "&amp; IF(SOURCE!$Q$2-LEN(SOURCE!E2557) &gt;=0, REPT(" ",SOURCE!$Q$2-LEN(SOURCE!E2557)), "")&amp;
      SOURCE!F2557&amp;", "&amp; IF(SOURCE!$R$2-LEN(SOURCE!F2557) &gt;= 0, REPT(" ",SOURCE!$R$2-LEN(SOURCE!F2557)), "")&amp;
      TEXT(SOURCE!G2557,"??0")&amp;", "&amp; IF(SOURCE!$S$2-3 &gt;= 0, REPT(" ",SOURCE!$S$2-5), "")&amp;
      TEXT(SOURCE!H2557,"????0")&amp;", "&amp; IF(SOURCE!$T$2-3 &gt;= 0, REPT(" ",SOURCE!$T$2-3), "")&amp;
      SOURCE!I2557&amp;", "&amp; IF(SOURCE!$U$2-LEN(SOURCE!I2557) &gt;= 0, REPT(" ",SOURCE!$U$2-LEN(SOURCE!I2557)), "")&amp;
      SOURCE!J2557&amp;      IF(SOURCE!$V$2-LEN(SOURCE!J2557) &gt;= 0, REPT(" ",SOURCE!$V$2-LEN(SOURCE!J2557)), "")&amp;
  ", "&amp; SOURCE!K2557&amp;      IF(SOURCE!$X$2-LEN(SOURCE!K2557) &gt;= 0, REPT(" ",SOURCE!$X$2-LEN(SOURCE!K2557)), "")&amp;
      "},"&amp;IF(SOURCE!L2557&lt;&gt;"",""&amp;SOURCE!L2557,"")
 )
)
)</f>
        <v/>
      </c>
    </row>
    <row r="2568" spans="1:1" hidden="1">
      <c r="A2568" s="8" t="str">
        <f>IF(AND(OR(SOURCE!A2558="",ISBLANK(SOURCE!A2558)),SOURCE!B2558&gt;0),IF(ISBLANK(SOURCE!C2558),"",SOURCE!C2558),
IF(SOURCE!B2558&lt;0,VLOOKUP(SOURCE!B2558,lookups!A$1:B$25,2,0),
  IF(ISBLANK(SOURCE!B2558),
    "",
    "/* "&amp;TEXT(SOURCE!B2558,"???0")&amp;" *"&amp;
      SOURCE!C2558&amp;", "&amp; IF(SOURCE!$O$2-LEN(SOURCE!C2558) &gt;= 0, REPT(" ",SOURCE!$O$2-LEN(SOURCE!C2558)), "")&amp;
      SOURCE!D2558&amp;", "&amp; IF(SOURCE!$P$2-LEN(SOURCE!D2558) &gt;= 0, REPT(" ",SOURCE!$P$2-LEN(SOURCE!D2558)), "")&amp;
      SOURCE!E2558&amp;", "&amp; IF(SOURCE!$Q$2-LEN(SOURCE!E2558) &gt;=0, REPT(" ",SOURCE!$Q$2-LEN(SOURCE!E2558)), "")&amp;
      SOURCE!F2558&amp;", "&amp; IF(SOURCE!$R$2-LEN(SOURCE!F2558) &gt;= 0, REPT(" ",SOURCE!$R$2-LEN(SOURCE!F2558)), "")&amp;
      TEXT(SOURCE!G2558,"??0")&amp;", "&amp; IF(SOURCE!$S$2-3 &gt;= 0, REPT(" ",SOURCE!$S$2-5), "")&amp;
      TEXT(SOURCE!H2558,"????0")&amp;", "&amp; IF(SOURCE!$T$2-3 &gt;= 0, REPT(" ",SOURCE!$T$2-3), "")&amp;
      SOURCE!I2558&amp;", "&amp; IF(SOURCE!$U$2-LEN(SOURCE!I2558) &gt;= 0, REPT(" ",SOURCE!$U$2-LEN(SOURCE!I2558)), "")&amp;
      SOURCE!J2558&amp;      IF(SOURCE!$V$2-LEN(SOURCE!J2558) &gt;= 0, REPT(" ",SOURCE!$V$2-LEN(SOURCE!J2558)), "")&amp;
  ", "&amp; SOURCE!K2558&amp;      IF(SOURCE!$X$2-LEN(SOURCE!K2558) &gt;= 0, REPT(" ",SOURCE!$X$2-LEN(SOURCE!K2558)), "")&amp;
      "},"&amp;IF(SOURCE!L2558&lt;&gt;"",""&amp;SOURCE!L2558,"")
 )
)
)</f>
        <v/>
      </c>
    </row>
    <row r="2569" spans="1:1" hidden="1">
      <c r="A2569" s="8" t="str">
        <f>IF(AND(OR(SOURCE!A2559="",ISBLANK(SOURCE!A2559)),SOURCE!B2559&gt;0),IF(ISBLANK(SOURCE!C2559),"",SOURCE!C2559),
IF(SOURCE!B2559&lt;0,VLOOKUP(SOURCE!B2559,lookups!A$1:B$25,2,0),
  IF(ISBLANK(SOURCE!B2559),
    "",
    "/* "&amp;TEXT(SOURCE!B2559,"???0")&amp;" *"&amp;
      SOURCE!C2559&amp;", "&amp; IF(SOURCE!$O$2-LEN(SOURCE!C2559) &gt;= 0, REPT(" ",SOURCE!$O$2-LEN(SOURCE!C2559)), "")&amp;
      SOURCE!D2559&amp;", "&amp; IF(SOURCE!$P$2-LEN(SOURCE!D2559) &gt;= 0, REPT(" ",SOURCE!$P$2-LEN(SOURCE!D2559)), "")&amp;
      SOURCE!E2559&amp;", "&amp; IF(SOURCE!$Q$2-LEN(SOURCE!E2559) &gt;=0, REPT(" ",SOURCE!$Q$2-LEN(SOURCE!E2559)), "")&amp;
      SOURCE!F2559&amp;", "&amp; IF(SOURCE!$R$2-LEN(SOURCE!F2559) &gt;= 0, REPT(" ",SOURCE!$R$2-LEN(SOURCE!F2559)), "")&amp;
      TEXT(SOURCE!G2559,"??0")&amp;", "&amp; IF(SOURCE!$S$2-3 &gt;= 0, REPT(" ",SOURCE!$S$2-5), "")&amp;
      TEXT(SOURCE!H2559,"????0")&amp;", "&amp; IF(SOURCE!$T$2-3 &gt;= 0, REPT(" ",SOURCE!$T$2-3), "")&amp;
      SOURCE!I2559&amp;", "&amp; IF(SOURCE!$U$2-LEN(SOURCE!I2559) &gt;= 0, REPT(" ",SOURCE!$U$2-LEN(SOURCE!I2559)), "")&amp;
      SOURCE!J2559&amp;      IF(SOURCE!$V$2-LEN(SOURCE!J2559) &gt;= 0, REPT(" ",SOURCE!$V$2-LEN(SOURCE!J2559)), "")&amp;
  ", "&amp; SOURCE!K2559&amp;      IF(SOURCE!$X$2-LEN(SOURCE!K2559) &gt;= 0, REPT(" ",SOURCE!$X$2-LEN(SOURCE!K2559)), "")&amp;
      "},"&amp;IF(SOURCE!L2559&lt;&gt;"",""&amp;SOURCE!L2559,"")
 )
)
)</f>
        <v/>
      </c>
    </row>
    <row r="2570" spans="1:1" hidden="1">
      <c r="A2570" s="8" t="str">
        <f>IF(AND(OR(SOURCE!A2560="",ISBLANK(SOURCE!A2560)),SOURCE!B2560&gt;0),IF(ISBLANK(SOURCE!C2560),"",SOURCE!C2560),
IF(SOURCE!B2560&lt;0,VLOOKUP(SOURCE!B2560,lookups!A$1:B$25,2,0),
  IF(ISBLANK(SOURCE!B2560),
    "",
    "/* "&amp;TEXT(SOURCE!B2560,"???0")&amp;" *"&amp;
      SOURCE!C2560&amp;", "&amp; IF(SOURCE!$O$2-LEN(SOURCE!C2560) &gt;= 0, REPT(" ",SOURCE!$O$2-LEN(SOURCE!C2560)), "")&amp;
      SOURCE!D2560&amp;", "&amp; IF(SOURCE!$P$2-LEN(SOURCE!D2560) &gt;= 0, REPT(" ",SOURCE!$P$2-LEN(SOURCE!D2560)), "")&amp;
      SOURCE!E2560&amp;", "&amp; IF(SOURCE!$Q$2-LEN(SOURCE!E2560) &gt;=0, REPT(" ",SOURCE!$Q$2-LEN(SOURCE!E2560)), "")&amp;
      SOURCE!F2560&amp;", "&amp; IF(SOURCE!$R$2-LEN(SOURCE!F2560) &gt;= 0, REPT(" ",SOURCE!$R$2-LEN(SOURCE!F2560)), "")&amp;
      TEXT(SOURCE!G2560,"??0")&amp;", "&amp; IF(SOURCE!$S$2-3 &gt;= 0, REPT(" ",SOURCE!$S$2-5), "")&amp;
      TEXT(SOURCE!H2560,"????0")&amp;", "&amp; IF(SOURCE!$T$2-3 &gt;= 0, REPT(" ",SOURCE!$T$2-3), "")&amp;
      SOURCE!I2560&amp;", "&amp; IF(SOURCE!$U$2-LEN(SOURCE!I2560) &gt;= 0, REPT(" ",SOURCE!$U$2-LEN(SOURCE!I2560)), "")&amp;
      SOURCE!J2560&amp;      IF(SOURCE!$V$2-LEN(SOURCE!J2560) &gt;= 0, REPT(" ",SOURCE!$V$2-LEN(SOURCE!J2560)), "")&amp;
  ", "&amp; SOURCE!K2560&amp;      IF(SOURCE!$X$2-LEN(SOURCE!K2560) &gt;= 0, REPT(" ",SOURCE!$X$2-LEN(SOURCE!K2560)), "")&amp;
      "},"&amp;IF(SOURCE!L2560&lt;&gt;"",""&amp;SOURCE!L2560,"")
 )
)
)</f>
        <v/>
      </c>
    </row>
    <row r="2571" spans="1:1" hidden="1">
      <c r="A2571" s="8" t="str">
        <f>IF(AND(OR(SOURCE!A2561="",ISBLANK(SOURCE!A2561)),SOURCE!B2561&gt;0),IF(ISBLANK(SOURCE!C2561),"",SOURCE!C2561),
IF(SOURCE!B2561&lt;0,VLOOKUP(SOURCE!B2561,lookups!A$1:B$25,2,0),
  IF(ISBLANK(SOURCE!B2561),
    "",
    "/* "&amp;TEXT(SOURCE!B2561,"???0")&amp;" *"&amp;
      SOURCE!C2561&amp;", "&amp; IF(SOURCE!$O$2-LEN(SOURCE!C2561) &gt;= 0, REPT(" ",SOURCE!$O$2-LEN(SOURCE!C2561)), "")&amp;
      SOURCE!D2561&amp;", "&amp; IF(SOURCE!$P$2-LEN(SOURCE!D2561) &gt;= 0, REPT(" ",SOURCE!$P$2-LEN(SOURCE!D2561)), "")&amp;
      SOURCE!E2561&amp;", "&amp; IF(SOURCE!$Q$2-LEN(SOURCE!E2561) &gt;=0, REPT(" ",SOURCE!$Q$2-LEN(SOURCE!E2561)), "")&amp;
      SOURCE!F2561&amp;", "&amp; IF(SOURCE!$R$2-LEN(SOURCE!F2561) &gt;= 0, REPT(" ",SOURCE!$R$2-LEN(SOURCE!F2561)), "")&amp;
      TEXT(SOURCE!G2561,"??0")&amp;", "&amp; IF(SOURCE!$S$2-3 &gt;= 0, REPT(" ",SOURCE!$S$2-5), "")&amp;
      TEXT(SOURCE!H2561,"????0")&amp;", "&amp; IF(SOURCE!$T$2-3 &gt;= 0, REPT(" ",SOURCE!$T$2-3), "")&amp;
      SOURCE!I2561&amp;", "&amp; IF(SOURCE!$U$2-LEN(SOURCE!I2561) &gt;= 0, REPT(" ",SOURCE!$U$2-LEN(SOURCE!I2561)), "")&amp;
      SOURCE!J2561&amp;      IF(SOURCE!$V$2-LEN(SOURCE!J2561) &gt;= 0, REPT(" ",SOURCE!$V$2-LEN(SOURCE!J2561)), "")&amp;
  ", "&amp; SOURCE!K2561&amp;      IF(SOURCE!$X$2-LEN(SOURCE!K2561) &gt;= 0, REPT(" ",SOURCE!$X$2-LEN(SOURCE!K2561)), "")&amp;
      "},"&amp;IF(SOURCE!L2561&lt;&gt;"",""&amp;SOURCE!L2561,"")
 )
)
)</f>
        <v/>
      </c>
    </row>
    <row r="2572" spans="1:1" hidden="1">
      <c r="A2572" s="8" t="str">
        <f>IF(AND(OR(SOURCE!A2562="",ISBLANK(SOURCE!A2562)),SOURCE!B2562&gt;0),IF(ISBLANK(SOURCE!C2562),"",SOURCE!C2562),
IF(SOURCE!B2562&lt;0,VLOOKUP(SOURCE!B2562,lookups!A$1:B$25,2,0),
  IF(ISBLANK(SOURCE!B2562),
    "",
    "/* "&amp;TEXT(SOURCE!B2562,"???0")&amp;" *"&amp;
      SOURCE!C2562&amp;", "&amp; IF(SOURCE!$O$2-LEN(SOURCE!C2562) &gt;= 0, REPT(" ",SOURCE!$O$2-LEN(SOURCE!C2562)), "")&amp;
      SOURCE!D2562&amp;", "&amp; IF(SOURCE!$P$2-LEN(SOURCE!D2562) &gt;= 0, REPT(" ",SOURCE!$P$2-LEN(SOURCE!D2562)), "")&amp;
      SOURCE!E2562&amp;", "&amp; IF(SOURCE!$Q$2-LEN(SOURCE!E2562) &gt;=0, REPT(" ",SOURCE!$Q$2-LEN(SOURCE!E2562)), "")&amp;
      SOURCE!F2562&amp;", "&amp; IF(SOURCE!$R$2-LEN(SOURCE!F2562) &gt;= 0, REPT(" ",SOURCE!$R$2-LEN(SOURCE!F2562)), "")&amp;
      TEXT(SOURCE!G2562,"??0")&amp;", "&amp; IF(SOURCE!$S$2-3 &gt;= 0, REPT(" ",SOURCE!$S$2-5), "")&amp;
      TEXT(SOURCE!H2562,"????0")&amp;", "&amp; IF(SOURCE!$T$2-3 &gt;= 0, REPT(" ",SOURCE!$T$2-3), "")&amp;
      SOURCE!I2562&amp;", "&amp; IF(SOURCE!$U$2-LEN(SOURCE!I2562) &gt;= 0, REPT(" ",SOURCE!$U$2-LEN(SOURCE!I2562)), "")&amp;
      SOURCE!J2562&amp;      IF(SOURCE!$V$2-LEN(SOURCE!J2562) &gt;= 0, REPT(" ",SOURCE!$V$2-LEN(SOURCE!J2562)), "")&amp;
  ", "&amp; SOURCE!K2562&amp;      IF(SOURCE!$X$2-LEN(SOURCE!K2562) &gt;= 0, REPT(" ",SOURCE!$X$2-LEN(SOURCE!K2562)), "")&amp;
      "},"&amp;IF(SOURCE!L2562&lt;&gt;"",""&amp;SOURCE!L2562,"")
 )
)
)</f>
        <v/>
      </c>
    </row>
    <row r="2573" spans="1:1" hidden="1">
      <c r="A2573" s="8" t="str">
        <f>IF(AND(OR(SOURCE!A2563="",ISBLANK(SOURCE!A2563)),SOURCE!B2563&gt;0),IF(ISBLANK(SOURCE!C2563),"",SOURCE!C2563),
IF(SOURCE!B2563&lt;0,VLOOKUP(SOURCE!B2563,lookups!A$1:B$25,2,0),
  IF(ISBLANK(SOURCE!B2563),
    "",
    "/* "&amp;TEXT(SOURCE!B2563,"???0")&amp;" *"&amp;
      SOURCE!C2563&amp;", "&amp; IF(SOURCE!$O$2-LEN(SOURCE!C2563) &gt;= 0, REPT(" ",SOURCE!$O$2-LEN(SOURCE!C2563)), "")&amp;
      SOURCE!D2563&amp;", "&amp; IF(SOURCE!$P$2-LEN(SOURCE!D2563) &gt;= 0, REPT(" ",SOURCE!$P$2-LEN(SOURCE!D2563)), "")&amp;
      SOURCE!E2563&amp;", "&amp; IF(SOURCE!$Q$2-LEN(SOURCE!E2563) &gt;=0, REPT(" ",SOURCE!$Q$2-LEN(SOURCE!E2563)), "")&amp;
      SOURCE!F2563&amp;", "&amp; IF(SOURCE!$R$2-LEN(SOURCE!F2563) &gt;= 0, REPT(" ",SOURCE!$R$2-LEN(SOURCE!F2563)), "")&amp;
      TEXT(SOURCE!G2563,"??0")&amp;", "&amp; IF(SOURCE!$S$2-3 &gt;= 0, REPT(" ",SOURCE!$S$2-5), "")&amp;
      TEXT(SOURCE!H2563,"????0")&amp;", "&amp; IF(SOURCE!$T$2-3 &gt;= 0, REPT(" ",SOURCE!$T$2-3), "")&amp;
      SOURCE!I2563&amp;", "&amp; IF(SOURCE!$U$2-LEN(SOURCE!I2563) &gt;= 0, REPT(" ",SOURCE!$U$2-LEN(SOURCE!I2563)), "")&amp;
      SOURCE!J2563&amp;      IF(SOURCE!$V$2-LEN(SOURCE!J2563) &gt;= 0, REPT(" ",SOURCE!$V$2-LEN(SOURCE!J2563)), "")&amp;
  ", "&amp; SOURCE!K2563&amp;      IF(SOURCE!$X$2-LEN(SOURCE!K2563) &gt;= 0, REPT(" ",SOURCE!$X$2-LEN(SOURCE!K2563)), "")&amp;
      "},"&amp;IF(SOURCE!L2563&lt;&gt;"",""&amp;SOURCE!L2563,"")
 )
)
)</f>
        <v/>
      </c>
    </row>
    <row r="2574" spans="1:1" hidden="1">
      <c r="A2574" s="8" t="str">
        <f>IF(AND(OR(SOURCE!A2564="",ISBLANK(SOURCE!A2564)),SOURCE!B2564&gt;0),IF(ISBLANK(SOURCE!C2564),"",SOURCE!C2564),
IF(SOURCE!B2564&lt;0,VLOOKUP(SOURCE!B2564,lookups!A$1:B$25,2,0),
  IF(ISBLANK(SOURCE!B2564),
    "",
    "/* "&amp;TEXT(SOURCE!B2564,"???0")&amp;" *"&amp;
      SOURCE!C2564&amp;", "&amp; IF(SOURCE!$O$2-LEN(SOURCE!C2564) &gt;= 0, REPT(" ",SOURCE!$O$2-LEN(SOURCE!C2564)), "")&amp;
      SOURCE!D2564&amp;", "&amp; IF(SOURCE!$P$2-LEN(SOURCE!D2564) &gt;= 0, REPT(" ",SOURCE!$P$2-LEN(SOURCE!D2564)), "")&amp;
      SOURCE!E2564&amp;", "&amp; IF(SOURCE!$Q$2-LEN(SOURCE!E2564) &gt;=0, REPT(" ",SOURCE!$Q$2-LEN(SOURCE!E2564)), "")&amp;
      SOURCE!F2564&amp;", "&amp; IF(SOURCE!$R$2-LEN(SOURCE!F2564) &gt;= 0, REPT(" ",SOURCE!$R$2-LEN(SOURCE!F2564)), "")&amp;
      TEXT(SOURCE!G2564,"??0")&amp;", "&amp; IF(SOURCE!$S$2-3 &gt;= 0, REPT(" ",SOURCE!$S$2-5), "")&amp;
      TEXT(SOURCE!H2564,"????0")&amp;", "&amp; IF(SOURCE!$T$2-3 &gt;= 0, REPT(" ",SOURCE!$T$2-3), "")&amp;
      SOURCE!I2564&amp;", "&amp; IF(SOURCE!$U$2-LEN(SOURCE!I2564) &gt;= 0, REPT(" ",SOURCE!$U$2-LEN(SOURCE!I2564)), "")&amp;
      SOURCE!J2564&amp;      IF(SOURCE!$V$2-LEN(SOURCE!J2564) &gt;= 0, REPT(" ",SOURCE!$V$2-LEN(SOURCE!J2564)), "")&amp;
  ", "&amp; SOURCE!K2564&amp;      IF(SOURCE!$X$2-LEN(SOURCE!K2564) &gt;= 0, REPT(" ",SOURCE!$X$2-LEN(SOURCE!K2564)), "")&amp;
      "},"&amp;IF(SOURCE!L2564&lt;&gt;"",""&amp;SOURCE!L2564,"")
 )
)
)</f>
        <v/>
      </c>
    </row>
    <row r="2575" spans="1:1" hidden="1">
      <c r="A2575" s="8" t="str">
        <f>IF(AND(OR(SOURCE!A2565="",ISBLANK(SOURCE!A2565)),SOURCE!B2565&gt;0),IF(ISBLANK(SOURCE!C2565),"",SOURCE!C2565),
IF(SOURCE!B2565&lt;0,VLOOKUP(SOURCE!B2565,lookups!A$1:B$25,2,0),
  IF(ISBLANK(SOURCE!B2565),
    "",
    "/* "&amp;TEXT(SOURCE!B2565,"???0")&amp;" *"&amp;
      SOURCE!C2565&amp;", "&amp; IF(SOURCE!$O$2-LEN(SOURCE!C2565) &gt;= 0, REPT(" ",SOURCE!$O$2-LEN(SOURCE!C2565)), "")&amp;
      SOURCE!D2565&amp;", "&amp; IF(SOURCE!$P$2-LEN(SOURCE!D2565) &gt;= 0, REPT(" ",SOURCE!$P$2-LEN(SOURCE!D2565)), "")&amp;
      SOURCE!E2565&amp;", "&amp; IF(SOURCE!$Q$2-LEN(SOURCE!E2565) &gt;=0, REPT(" ",SOURCE!$Q$2-LEN(SOURCE!E2565)), "")&amp;
      SOURCE!F2565&amp;", "&amp; IF(SOURCE!$R$2-LEN(SOURCE!F2565) &gt;= 0, REPT(" ",SOURCE!$R$2-LEN(SOURCE!F2565)), "")&amp;
      TEXT(SOURCE!G2565,"??0")&amp;", "&amp; IF(SOURCE!$S$2-3 &gt;= 0, REPT(" ",SOURCE!$S$2-5), "")&amp;
      TEXT(SOURCE!H2565,"????0")&amp;", "&amp; IF(SOURCE!$T$2-3 &gt;= 0, REPT(" ",SOURCE!$T$2-3), "")&amp;
      SOURCE!I2565&amp;", "&amp; IF(SOURCE!$U$2-LEN(SOURCE!I2565) &gt;= 0, REPT(" ",SOURCE!$U$2-LEN(SOURCE!I2565)), "")&amp;
      SOURCE!J2565&amp;      IF(SOURCE!$V$2-LEN(SOURCE!J2565) &gt;= 0, REPT(" ",SOURCE!$V$2-LEN(SOURCE!J2565)), "")&amp;
  ", "&amp; SOURCE!K2565&amp;      IF(SOURCE!$X$2-LEN(SOURCE!K2565) &gt;= 0, REPT(" ",SOURCE!$X$2-LEN(SOURCE!K2565)), "")&amp;
      "},"&amp;IF(SOURCE!L2565&lt;&gt;"",""&amp;SOURCE!L2565,"")
 )
)
)</f>
        <v/>
      </c>
    </row>
    <row r="2576" spans="1:1" hidden="1">
      <c r="A2576" s="8" t="str">
        <f>IF(AND(OR(SOURCE!A2566="",ISBLANK(SOURCE!A2566)),SOURCE!B2566&gt;0),IF(ISBLANK(SOURCE!C2566),"",SOURCE!C2566),
IF(SOURCE!B2566&lt;0,VLOOKUP(SOURCE!B2566,lookups!A$1:B$25,2,0),
  IF(ISBLANK(SOURCE!B2566),
    "",
    "/* "&amp;TEXT(SOURCE!B2566,"???0")&amp;" *"&amp;
      SOURCE!C2566&amp;", "&amp; IF(SOURCE!$O$2-LEN(SOURCE!C2566) &gt;= 0, REPT(" ",SOURCE!$O$2-LEN(SOURCE!C2566)), "")&amp;
      SOURCE!D2566&amp;", "&amp; IF(SOURCE!$P$2-LEN(SOURCE!D2566) &gt;= 0, REPT(" ",SOURCE!$P$2-LEN(SOURCE!D2566)), "")&amp;
      SOURCE!E2566&amp;", "&amp; IF(SOURCE!$Q$2-LEN(SOURCE!E2566) &gt;=0, REPT(" ",SOURCE!$Q$2-LEN(SOURCE!E2566)), "")&amp;
      SOURCE!F2566&amp;", "&amp; IF(SOURCE!$R$2-LEN(SOURCE!F2566) &gt;= 0, REPT(" ",SOURCE!$R$2-LEN(SOURCE!F2566)), "")&amp;
      TEXT(SOURCE!G2566,"??0")&amp;", "&amp; IF(SOURCE!$S$2-3 &gt;= 0, REPT(" ",SOURCE!$S$2-5), "")&amp;
      TEXT(SOURCE!H2566,"????0")&amp;", "&amp; IF(SOURCE!$T$2-3 &gt;= 0, REPT(" ",SOURCE!$T$2-3), "")&amp;
      SOURCE!I2566&amp;", "&amp; IF(SOURCE!$U$2-LEN(SOURCE!I2566) &gt;= 0, REPT(" ",SOURCE!$U$2-LEN(SOURCE!I2566)), "")&amp;
      SOURCE!J2566&amp;      IF(SOURCE!$V$2-LEN(SOURCE!J2566) &gt;= 0, REPT(" ",SOURCE!$V$2-LEN(SOURCE!J2566)), "")&amp;
  ", "&amp; SOURCE!K2566&amp;      IF(SOURCE!$X$2-LEN(SOURCE!K2566) &gt;= 0, REPT(" ",SOURCE!$X$2-LEN(SOURCE!K2566)), "")&amp;
      "},"&amp;IF(SOURCE!L2566&lt;&gt;"",""&amp;SOURCE!L2566,"")
 )
)
)</f>
        <v/>
      </c>
    </row>
    <row r="2577" spans="1:1" hidden="1">
      <c r="A2577" s="8" t="str">
        <f>IF(AND(OR(SOURCE!A2567="",ISBLANK(SOURCE!A2567)),SOURCE!B2567&gt;0),IF(ISBLANK(SOURCE!C2567),"",SOURCE!C2567),
IF(SOURCE!B2567&lt;0,VLOOKUP(SOURCE!B2567,lookups!A$1:B$25,2,0),
  IF(ISBLANK(SOURCE!B2567),
    "",
    "/* "&amp;TEXT(SOURCE!B2567,"???0")&amp;" *"&amp;
      SOURCE!C2567&amp;", "&amp; IF(SOURCE!$O$2-LEN(SOURCE!C2567) &gt;= 0, REPT(" ",SOURCE!$O$2-LEN(SOURCE!C2567)), "")&amp;
      SOURCE!D2567&amp;", "&amp; IF(SOURCE!$P$2-LEN(SOURCE!D2567) &gt;= 0, REPT(" ",SOURCE!$P$2-LEN(SOURCE!D2567)), "")&amp;
      SOURCE!E2567&amp;", "&amp; IF(SOURCE!$Q$2-LEN(SOURCE!E2567) &gt;=0, REPT(" ",SOURCE!$Q$2-LEN(SOURCE!E2567)), "")&amp;
      SOURCE!F2567&amp;", "&amp; IF(SOURCE!$R$2-LEN(SOURCE!F2567) &gt;= 0, REPT(" ",SOURCE!$R$2-LEN(SOURCE!F2567)), "")&amp;
      TEXT(SOURCE!G2567,"??0")&amp;", "&amp; IF(SOURCE!$S$2-3 &gt;= 0, REPT(" ",SOURCE!$S$2-5), "")&amp;
      TEXT(SOURCE!H2567,"????0")&amp;", "&amp; IF(SOURCE!$T$2-3 &gt;= 0, REPT(" ",SOURCE!$T$2-3), "")&amp;
      SOURCE!I2567&amp;", "&amp; IF(SOURCE!$U$2-LEN(SOURCE!I2567) &gt;= 0, REPT(" ",SOURCE!$U$2-LEN(SOURCE!I2567)), "")&amp;
      SOURCE!J2567&amp;      IF(SOURCE!$V$2-LEN(SOURCE!J2567) &gt;= 0, REPT(" ",SOURCE!$V$2-LEN(SOURCE!J2567)), "")&amp;
  ", "&amp; SOURCE!K2567&amp;      IF(SOURCE!$X$2-LEN(SOURCE!K2567) &gt;= 0, REPT(" ",SOURCE!$X$2-LEN(SOURCE!K2567)), "")&amp;
      "},"&amp;IF(SOURCE!L2567&lt;&gt;"",""&amp;SOURCE!L2567,"")
 )
)
)</f>
        <v/>
      </c>
    </row>
    <row r="2578" spans="1:1" hidden="1">
      <c r="A2578" s="8" t="str">
        <f>IF(AND(OR(SOURCE!A2568="",ISBLANK(SOURCE!A2568)),SOURCE!B2568&gt;0),IF(ISBLANK(SOURCE!C2568),"",SOURCE!C2568),
IF(SOURCE!B2568&lt;0,VLOOKUP(SOURCE!B2568,lookups!A$1:B$25,2,0),
  IF(ISBLANK(SOURCE!B2568),
    "",
    "/* "&amp;TEXT(SOURCE!B2568,"???0")&amp;" *"&amp;
      SOURCE!C2568&amp;", "&amp; IF(SOURCE!$O$2-LEN(SOURCE!C2568) &gt;= 0, REPT(" ",SOURCE!$O$2-LEN(SOURCE!C2568)), "")&amp;
      SOURCE!D2568&amp;", "&amp; IF(SOURCE!$P$2-LEN(SOURCE!D2568) &gt;= 0, REPT(" ",SOURCE!$P$2-LEN(SOURCE!D2568)), "")&amp;
      SOURCE!E2568&amp;", "&amp; IF(SOURCE!$Q$2-LEN(SOURCE!E2568) &gt;=0, REPT(" ",SOURCE!$Q$2-LEN(SOURCE!E2568)), "")&amp;
      SOURCE!F2568&amp;", "&amp; IF(SOURCE!$R$2-LEN(SOURCE!F2568) &gt;= 0, REPT(" ",SOURCE!$R$2-LEN(SOURCE!F2568)), "")&amp;
      TEXT(SOURCE!G2568,"??0")&amp;", "&amp; IF(SOURCE!$S$2-3 &gt;= 0, REPT(" ",SOURCE!$S$2-5), "")&amp;
      TEXT(SOURCE!H2568,"????0")&amp;", "&amp; IF(SOURCE!$T$2-3 &gt;= 0, REPT(" ",SOURCE!$T$2-3), "")&amp;
      SOURCE!I2568&amp;", "&amp; IF(SOURCE!$U$2-LEN(SOURCE!I2568) &gt;= 0, REPT(" ",SOURCE!$U$2-LEN(SOURCE!I2568)), "")&amp;
      SOURCE!J2568&amp;      IF(SOURCE!$V$2-LEN(SOURCE!J2568) &gt;= 0, REPT(" ",SOURCE!$V$2-LEN(SOURCE!J2568)), "")&amp;
  ", "&amp; SOURCE!K2568&amp;      IF(SOURCE!$X$2-LEN(SOURCE!K2568) &gt;= 0, REPT(" ",SOURCE!$X$2-LEN(SOURCE!K2568)), "")&amp;
      "},"&amp;IF(SOURCE!L2568&lt;&gt;"",""&amp;SOURCE!L2568,"")
 )
)
)</f>
        <v/>
      </c>
    </row>
    <row r="2579" spans="1:1" hidden="1">
      <c r="A2579" s="8" t="str">
        <f>IF(AND(OR(SOURCE!A2569="",ISBLANK(SOURCE!A2569)),SOURCE!B2569&gt;0),IF(ISBLANK(SOURCE!C2569),"",SOURCE!C2569),
IF(SOURCE!B2569&lt;0,VLOOKUP(SOURCE!B2569,lookups!A$1:B$25,2,0),
  IF(ISBLANK(SOURCE!B2569),
    "",
    "/* "&amp;TEXT(SOURCE!B2569,"???0")&amp;" *"&amp;
      SOURCE!C2569&amp;", "&amp; IF(SOURCE!$O$2-LEN(SOURCE!C2569) &gt;= 0, REPT(" ",SOURCE!$O$2-LEN(SOURCE!C2569)), "")&amp;
      SOURCE!D2569&amp;", "&amp; IF(SOURCE!$P$2-LEN(SOURCE!D2569) &gt;= 0, REPT(" ",SOURCE!$P$2-LEN(SOURCE!D2569)), "")&amp;
      SOURCE!E2569&amp;", "&amp; IF(SOURCE!$Q$2-LEN(SOURCE!E2569) &gt;=0, REPT(" ",SOURCE!$Q$2-LEN(SOURCE!E2569)), "")&amp;
      SOURCE!F2569&amp;", "&amp; IF(SOURCE!$R$2-LEN(SOURCE!F2569) &gt;= 0, REPT(" ",SOURCE!$R$2-LEN(SOURCE!F2569)), "")&amp;
      TEXT(SOURCE!G2569,"??0")&amp;", "&amp; IF(SOURCE!$S$2-3 &gt;= 0, REPT(" ",SOURCE!$S$2-5), "")&amp;
      TEXT(SOURCE!H2569,"????0")&amp;", "&amp; IF(SOURCE!$T$2-3 &gt;= 0, REPT(" ",SOURCE!$T$2-3), "")&amp;
      SOURCE!I2569&amp;", "&amp; IF(SOURCE!$U$2-LEN(SOURCE!I2569) &gt;= 0, REPT(" ",SOURCE!$U$2-LEN(SOURCE!I2569)), "")&amp;
      SOURCE!J2569&amp;      IF(SOURCE!$V$2-LEN(SOURCE!J2569) &gt;= 0, REPT(" ",SOURCE!$V$2-LEN(SOURCE!J2569)), "")&amp;
  ", "&amp; SOURCE!K2569&amp;      IF(SOURCE!$X$2-LEN(SOURCE!K2569) &gt;= 0, REPT(" ",SOURCE!$X$2-LEN(SOURCE!K2569)), "")&amp;
      "},"&amp;IF(SOURCE!L2569&lt;&gt;"",""&amp;SOURCE!L2569,"")
 )
)
)</f>
        <v/>
      </c>
    </row>
    <row r="2580" spans="1:1" hidden="1">
      <c r="A2580" s="8" t="str">
        <f>IF(AND(OR(SOURCE!A2570="",ISBLANK(SOURCE!A2570)),SOURCE!B2570&gt;0),IF(ISBLANK(SOURCE!C2570),"",SOURCE!C2570),
IF(SOURCE!B2570&lt;0,VLOOKUP(SOURCE!B2570,lookups!A$1:B$25,2,0),
  IF(ISBLANK(SOURCE!B2570),
    "",
    "/* "&amp;TEXT(SOURCE!B2570,"???0")&amp;" *"&amp;
      SOURCE!C2570&amp;", "&amp; IF(SOURCE!$O$2-LEN(SOURCE!C2570) &gt;= 0, REPT(" ",SOURCE!$O$2-LEN(SOURCE!C2570)), "")&amp;
      SOURCE!D2570&amp;", "&amp; IF(SOURCE!$P$2-LEN(SOURCE!D2570) &gt;= 0, REPT(" ",SOURCE!$P$2-LEN(SOURCE!D2570)), "")&amp;
      SOURCE!E2570&amp;", "&amp; IF(SOURCE!$Q$2-LEN(SOURCE!E2570) &gt;=0, REPT(" ",SOURCE!$Q$2-LEN(SOURCE!E2570)), "")&amp;
      SOURCE!F2570&amp;", "&amp; IF(SOURCE!$R$2-LEN(SOURCE!F2570) &gt;= 0, REPT(" ",SOURCE!$R$2-LEN(SOURCE!F2570)), "")&amp;
      TEXT(SOURCE!G2570,"??0")&amp;", "&amp; IF(SOURCE!$S$2-3 &gt;= 0, REPT(" ",SOURCE!$S$2-5), "")&amp;
      TEXT(SOURCE!H2570,"????0")&amp;", "&amp; IF(SOURCE!$T$2-3 &gt;= 0, REPT(" ",SOURCE!$T$2-3), "")&amp;
      SOURCE!I2570&amp;", "&amp; IF(SOURCE!$U$2-LEN(SOURCE!I2570) &gt;= 0, REPT(" ",SOURCE!$U$2-LEN(SOURCE!I2570)), "")&amp;
      SOURCE!J2570&amp;      IF(SOURCE!$V$2-LEN(SOURCE!J2570) &gt;= 0, REPT(" ",SOURCE!$V$2-LEN(SOURCE!J2570)), "")&amp;
  ", "&amp; SOURCE!K2570&amp;      IF(SOURCE!$X$2-LEN(SOURCE!K2570) &gt;= 0, REPT(" ",SOURCE!$X$2-LEN(SOURCE!K2570)), "")&amp;
      "},"&amp;IF(SOURCE!L2570&lt;&gt;"",""&amp;SOURCE!L2570,"")
 )
)
)</f>
        <v/>
      </c>
    </row>
    <row r="2581" spans="1:1" hidden="1">
      <c r="A2581" s="8" t="str">
        <f>IF(AND(OR(SOURCE!A2571="",ISBLANK(SOURCE!A2571)),SOURCE!B2571&gt;0),IF(ISBLANK(SOURCE!C2571),"",SOURCE!C2571),
IF(SOURCE!B2571&lt;0,VLOOKUP(SOURCE!B2571,lookups!A$1:B$25,2,0),
  IF(ISBLANK(SOURCE!B2571),
    "",
    "/* "&amp;TEXT(SOURCE!B2571,"???0")&amp;" *"&amp;
      SOURCE!C2571&amp;", "&amp; IF(SOURCE!$O$2-LEN(SOURCE!C2571) &gt;= 0, REPT(" ",SOURCE!$O$2-LEN(SOURCE!C2571)), "")&amp;
      SOURCE!D2571&amp;", "&amp; IF(SOURCE!$P$2-LEN(SOURCE!D2571) &gt;= 0, REPT(" ",SOURCE!$P$2-LEN(SOURCE!D2571)), "")&amp;
      SOURCE!E2571&amp;", "&amp; IF(SOURCE!$Q$2-LEN(SOURCE!E2571) &gt;=0, REPT(" ",SOURCE!$Q$2-LEN(SOURCE!E2571)), "")&amp;
      SOURCE!F2571&amp;", "&amp; IF(SOURCE!$R$2-LEN(SOURCE!F2571) &gt;= 0, REPT(" ",SOURCE!$R$2-LEN(SOURCE!F2571)), "")&amp;
      TEXT(SOURCE!G2571,"??0")&amp;", "&amp; IF(SOURCE!$S$2-3 &gt;= 0, REPT(" ",SOURCE!$S$2-5), "")&amp;
      TEXT(SOURCE!H2571,"????0")&amp;", "&amp; IF(SOURCE!$T$2-3 &gt;= 0, REPT(" ",SOURCE!$T$2-3), "")&amp;
      SOURCE!I2571&amp;", "&amp; IF(SOURCE!$U$2-LEN(SOURCE!I2571) &gt;= 0, REPT(" ",SOURCE!$U$2-LEN(SOURCE!I2571)), "")&amp;
      SOURCE!J2571&amp;      IF(SOURCE!$V$2-LEN(SOURCE!J2571) &gt;= 0, REPT(" ",SOURCE!$V$2-LEN(SOURCE!J2571)), "")&amp;
  ", "&amp; SOURCE!K2571&amp;      IF(SOURCE!$X$2-LEN(SOURCE!K2571) &gt;= 0, REPT(" ",SOURCE!$X$2-LEN(SOURCE!K2571)), "")&amp;
      "},"&amp;IF(SOURCE!L2571&lt;&gt;"",""&amp;SOURCE!L2571,"")
 )
)
)</f>
        <v/>
      </c>
    </row>
    <row r="2582" spans="1:1" hidden="1">
      <c r="A2582" s="8" t="str">
        <f>IF(AND(OR(SOURCE!A2572="",ISBLANK(SOURCE!A2572)),SOURCE!B2572&gt;0),IF(ISBLANK(SOURCE!C2572),"",SOURCE!C2572),
IF(SOURCE!B2572&lt;0,VLOOKUP(SOURCE!B2572,lookups!A$1:B$25,2,0),
  IF(ISBLANK(SOURCE!B2572),
    "",
    "/* "&amp;TEXT(SOURCE!B2572,"???0")&amp;" *"&amp;
      SOURCE!C2572&amp;", "&amp; IF(SOURCE!$O$2-LEN(SOURCE!C2572) &gt;= 0, REPT(" ",SOURCE!$O$2-LEN(SOURCE!C2572)), "")&amp;
      SOURCE!D2572&amp;", "&amp; IF(SOURCE!$P$2-LEN(SOURCE!D2572) &gt;= 0, REPT(" ",SOURCE!$P$2-LEN(SOURCE!D2572)), "")&amp;
      SOURCE!E2572&amp;", "&amp; IF(SOURCE!$Q$2-LEN(SOURCE!E2572) &gt;=0, REPT(" ",SOURCE!$Q$2-LEN(SOURCE!E2572)), "")&amp;
      SOURCE!F2572&amp;", "&amp; IF(SOURCE!$R$2-LEN(SOURCE!F2572) &gt;= 0, REPT(" ",SOURCE!$R$2-LEN(SOURCE!F2572)), "")&amp;
      TEXT(SOURCE!G2572,"??0")&amp;", "&amp; IF(SOURCE!$S$2-3 &gt;= 0, REPT(" ",SOURCE!$S$2-5), "")&amp;
      TEXT(SOURCE!H2572,"????0")&amp;", "&amp; IF(SOURCE!$T$2-3 &gt;= 0, REPT(" ",SOURCE!$T$2-3), "")&amp;
      SOURCE!I2572&amp;", "&amp; IF(SOURCE!$U$2-LEN(SOURCE!I2572) &gt;= 0, REPT(" ",SOURCE!$U$2-LEN(SOURCE!I2572)), "")&amp;
      SOURCE!J2572&amp;      IF(SOURCE!$V$2-LEN(SOURCE!J2572) &gt;= 0, REPT(" ",SOURCE!$V$2-LEN(SOURCE!J2572)), "")&amp;
  ", "&amp; SOURCE!K2572&amp;      IF(SOURCE!$X$2-LEN(SOURCE!K2572) &gt;= 0, REPT(" ",SOURCE!$X$2-LEN(SOURCE!K2572)), "")&amp;
      "},"&amp;IF(SOURCE!L2572&lt;&gt;"",""&amp;SOURCE!L2572,"")
 )
)
)</f>
        <v/>
      </c>
    </row>
    <row r="2583" spans="1:1" hidden="1">
      <c r="A2583" s="8" t="str">
        <f>IF(AND(OR(SOURCE!A2573="",ISBLANK(SOURCE!A2573)),SOURCE!B2573&gt;0),IF(ISBLANK(SOURCE!C2573),"",SOURCE!C2573),
IF(SOURCE!B2573&lt;0,VLOOKUP(SOURCE!B2573,lookups!A$1:B$25,2,0),
  IF(ISBLANK(SOURCE!B2573),
    "",
    "/* "&amp;TEXT(SOURCE!B2573,"???0")&amp;" *"&amp;
      SOURCE!C2573&amp;", "&amp; IF(SOURCE!$O$2-LEN(SOURCE!C2573) &gt;= 0, REPT(" ",SOURCE!$O$2-LEN(SOURCE!C2573)), "")&amp;
      SOURCE!D2573&amp;", "&amp; IF(SOURCE!$P$2-LEN(SOURCE!D2573) &gt;= 0, REPT(" ",SOURCE!$P$2-LEN(SOURCE!D2573)), "")&amp;
      SOURCE!E2573&amp;", "&amp; IF(SOURCE!$Q$2-LEN(SOURCE!E2573) &gt;=0, REPT(" ",SOURCE!$Q$2-LEN(SOURCE!E2573)), "")&amp;
      SOURCE!F2573&amp;", "&amp; IF(SOURCE!$R$2-LEN(SOURCE!F2573) &gt;= 0, REPT(" ",SOURCE!$R$2-LEN(SOURCE!F2573)), "")&amp;
      TEXT(SOURCE!G2573,"??0")&amp;", "&amp; IF(SOURCE!$S$2-3 &gt;= 0, REPT(" ",SOURCE!$S$2-5), "")&amp;
      TEXT(SOURCE!H2573,"????0")&amp;", "&amp; IF(SOURCE!$T$2-3 &gt;= 0, REPT(" ",SOURCE!$T$2-3), "")&amp;
      SOURCE!I2573&amp;", "&amp; IF(SOURCE!$U$2-LEN(SOURCE!I2573) &gt;= 0, REPT(" ",SOURCE!$U$2-LEN(SOURCE!I2573)), "")&amp;
      SOURCE!J2573&amp;      IF(SOURCE!$V$2-LEN(SOURCE!J2573) &gt;= 0, REPT(" ",SOURCE!$V$2-LEN(SOURCE!J2573)), "")&amp;
  ", "&amp; SOURCE!K2573&amp;      IF(SOURCE!$X$2-LEN(SOURCE!K2573) &gt;= 0, REPT(" ",SOURCE!$X$2-LEN(SOURCE!K2573)), "")&amp;
      "},"&amp;IF(SOURCE!L2573&lt;&gt;"",""&amp;SOURCE!L2573,"")
 )
)
)</f>
        <v/>
      </c>
    </row>
    <row r="2584" spans="1:1" hidden="1">
      <c r="A2584" s="8" t="str">
        <f>IF(AND(OR(SOURCE!A2574="",ISBLANK(SOURCE!A2574)),SOURCE!B2574&gt;0),IF(ISBLANK(SOURCE!C2574),"",SOURCE!C2574),
IF(SOURCE!B2574&lt;0,VLOOKUP(SOURCE!B2574,lookups!A$1:B$25,2,0),
  IF(ISBLANK(SOURCE!B2574),
    "",
    "/* "&amp;TEXT(SOURCE!B2574,"???0")&amp;" *"&amp;
      SOURCE!C2574&amp;", "&amp; IF(SOURCE!$O$2-LEN(SOURCE!C2574) &gt;= 0, REPT(" ",SOURCE!$O$2-LEN(SOURCE!C2574)), "")&amp;
      SOURCE!D2574&amp;", "&amp; IF(SOURCE!$P$2-LEN(SOURCE!D2574) &gt;= 0, REPT(" ",SOURCE!$P$2-LEN(SOURCE!D2574)), "")&amp;
      SOURCE!E2574&amp;", "&amp; IF(SOURCE!$Q$2-LEN(SOURCE!E2574) &gt;=0, REPT(" ",SOURCE!$Q$2-LEN(SOURCE!E2574)), "")&amp;
      SOURCE!F2574&amp;", "&amp; IF(SOURCE!$R$2-LEN(SOURCE!F2574) &gt;= 0, REPT(" ",SOURCE!$R$2-LEN(SOURCE!F2574)), "")&amp;
      TEXT(SOURCE!G2574,"??0")&amp;", "&amp; IF(SOURCE!$S$2-3 &gt;= 0, REPT(" ",SOURCE!$S$2-5), "")&amp;
      TEXT(SOURCE!H2574,"????0")&amp;", "&amp; IF(SOURCE!$T$2-3 &gt;= 0, REPT(" ",SOURCE!$T$2-3), "")&amp;
      SOURCE!I2574&amp;", "&amp; IF(SOURCE!$U$2-LEN(SOURCE!I2574) &gt;= 0, REPT(" ",SOURCE!$U$2-LEN(SOURCE!I2574)), "")&amp;
      SOURCE!J2574&amp;      IF(SOURCE!$V$2-LEN(SOURCE!J2574) &gt;= 0, REPT(" ",SOURCE!$V$2-LEN(SOURCE!J2574)), "")&amp;
  ", "&amp; SOURCE!K2574&amp;      IF(SOURCE!$X$2-LEN(SOURCE!K2574) &gt;= 0, REPT(" ",SOURCE!$X$2-LEN(SOURCE!K2574)), "")&amp;
      "},"&amp;IF(SOURCE!L2574&lt;&gt;"",""&amp;SOURCE!L2574,"")
 )
)
)</f>
        <v/>
      </c>
    </row>
    <row r="2585" spans="1:1" hidden="1">
      <c r="A2585" s="8" t="str">
        <f>IF(AND(OR(SOURCE!A2575="",ISBLANK(SOURCE!A2575)),SOURCE!B2575&gt;0),IF(ISBLANK(SOURCE!C2575),"",SOURCE!C2575),
IF(SOURCE!B2575&lt;0,VLOOKUP(SOURCE!B2575,lookups!A$1:B$25,2,0),
  IF(ISBLANK(SOURCE!B2575),
    "",
    "/* "&amp;TEXT(SOURCE!B2575,"???0")&amp;" *"&amp;
      SOURCE!C2575&amp;", "&amp; IF(SOURCE!$O$2-LEN(SOURCE!C2575) &gt;= 0, REPT(" ",SOURCE!$O$2-LEN(SOURCE!C2575)), "")&amp;
      SOURCE!D2575&amp;", "&amp; IF(SOURCE!$P$2-LEN(SOURCE!D2575) &gt;= 0, REPT(" ",SOURCE!$P$2-LEN(SOURCE!D2575)), "")&amp;
      SOURCE!E2575&amp;", "&amp; IF(SOURCE!$Q$2-LEN(SOURCE!E2575) &gt;=0, REPT(" ",SOURCE!$Q$2-LEN(SOURCE!E2575)), "")&amp;
      SOURCE!F2575&amp;", "&amp; IF(SOURCE!$R$2-LEN(SOURCE!F2575) &gt;= 0, REPT(" ",SOURCE!$R$2-LEN(SOURCE!F2575)), "")&amp;
      TEXT(SOURCE!G2575,"??0")&amp;", "&amp; IF(SOURCE!$S$2-3 &gt;= 0, REPT(" ",SOURCE!$S$2-5), "")&amp;
      TEXT(SOURCE!H2575,"????0")&amp;", "&amp; IF(SOURCE!$T$2-3 &gt;= 0, REPT(" ",SOURCE!$T$2-3), "")&amp;
      SOURCE!I2575&amp;", "&amp; IF(SOURCE!$U$2-LEN(SOURCE!I2575) &gt;= 0, REPT(" ",SOURCE!$U$2-LEN(SOURCE!I2575)), "")&amp;
      SOURCE!J2575&amp;      IF(SOURCE!$V$2-LEN(SOURCE!J2575) &gt;= 0, REPT(" ",SOURCE!$V$2-LEN(SOURCE!J2575)), "")&amp;
  ", "&amp; SOURCE!K2575&amp;      IF(SOURCE!$X$2-LEN(SOURCE!K2575) &gt;= 0, REPT(" ",SOURCE!$X$2-LEN(SOURCE!K2575)), "")&amp;
      "},"&amp;IF(SOURCE!L2575&lt;&gt;"",""&amp;SOURCE!L2575,"")
 )
)
)</f>
        <v/>
      </c>
    </row>
    <row r="2586" spans="1:1" hidden="1">
      <c r="A2586" s="8" t="str">
        <f>IF(AND(OR(SOURCE!A2576="",ISBLANK(SOURCE!A2576)),SOURCE!B2576&gt;0),IF(ISBLANK(SOURCE!C2576),"",SOURCE!C2576),
IF(SOURCE!B2576&lt;0,VLOOKUP(SOURCE!B2576,lookups!A$1:B$25,2,0),
  IF(ISBLANK(SOURCE!B2576),
    "",
    "/* "&amp;TEXT(SOURCE!B2576,"???0")&amp;" *"&amp;
      SOURCE!C2576&amp;", "&amp; IF(SOURCE!$O$2-LEN(SOURCE!C2576) &gt;= 0, REPT(" ",SOURCE!$O$2-LEN(SOURCE!C2576)), "")&amp;
      SOURCE!D2576&amp;", "&amp; IF(SOURCE!$P$2-LEN(SOURCE!D2576) &gt;= 0, REPT(" ",SOURCE!$P$2-LEN(SOURCE!D2576)), "")&amp;
      SOURCE!E2576&amp;", "&amp; IF(SOURCE!$Q$2-LEN(SOURCE!E2576) &gt;=0, REPT(" ",SOURCE!$Q$2-LEN(SOURCE!E2576)), "")&amp;
      SOURCE!F2576&amp;", "&amp; IF(SOURCE!$R$2-LEN(SOURCE!F2576) &gt;= 0, REPT(" ",SOURCE!$R$2-LEN(SOURCE!F2576)), "")&amp;
      TEXT(SOURCE!G2576,"??0")&amp;", "&amp; IF(SOURCE!$S$2-3 &gt;= 0, REPT(" ",SOURCE!$S$2-5), "")&amp;
      TEXT(SOURCE!H2576,"????0")&amp;", "&amp; IF(SOURCE!$T$2-3 &gt;= 0, REPT(" ",SOURCE!$T$2-3), "")&amp;
      SOURCE!I2576&amp;", "&amp; IF(SOURCE!$U$2-LEN(SOURCE!I2576) &gt;= 0, REPT(" ",SOURCE!$U$2-LEN(SOURCE!I2576)), "")&amp;
      SOURCE!J2576&amp;      IF(SOURCE!$V$2-LEN(SOURCE!J2576) &gt;= 0, REPT(" ",SOURCE!$V$2-LEN(SOURCE!J2576)), "")&amp;
  ", "&amp; SOURCE!K2576&amp;      IF(SOURCE!$X$2-LEN(SOURCE!K2576) &gt;= 0, REPT(" ",SOURCE!$X$2-LEN(SOURCE!K2576)), "")&amp;
      "},"&amp;IF(SOURCE!L2576&lt;&gt;"",""&amp;SOURCE!L2576,"")
 )
)
)</f>
        <v/>
      </c>
    </row>
    <row r="2587" spans="1:1" hidden="1">
      <c r="A2587" s="8" t="str">
        <f>IF(AND(OR(SOURCE!A2577="",ISBLANK(SOURCE!A2577)),SOURCE!B2577&gt;0),IF(ISBLANK(SOURCE!C2577),"",SOURCE!C2577),
IF(SOURCE!B2577&lt;0,VLOOKUP(SOURCE!B2577,lookups!A$1:B$25,2,0),
  IF(ISBLANK(SOURCE!B2577),
    "",
    "/* "&amp;TEXT(SOURCE!B2577,"???0")&amp;" *"&amp;
      SOURCE!C2577&amp;", "&amp; IF(SOURCE!$O$2-LEN(SOURCE!C2577) &gt;= 0, REPT(" ",SOURCE!$O$2-LEN(SOURCE!C2577)), "")&amp;
      SOURCE!D2577&amp;", "&amp; IF(SOURCE!$P$2-LEN(SOURCE!D2577) &gt;= 0, REPT(" ",SOURCE!$P$2-LEN(SOURCE!D2577)), "")&amp;
      SOURCE!E2577&amp;", "&amp; IF(SOURCE!$Q$2-LEN(SOURCE!E2577) &gt;=0, REPT(" ",SOURCE!$Q$2-LEN(SOURCE!E2577)), "")&amp;
      SOURCE!F2577&amp;", "&amp; IF(SOURCE!$R$2-LEN(SOURCE!F2577) &gt;= 0, REPT(" ",SOURCE!$R$2-LEN(SOURCE!F2577)), "")&amp;
      TEXT(SOURCE!G2577,"??0")&amp;", "&amp; IF(SOURCE!$S$2-3 &gt;= 0, REPT(" ",SOURCE!$S$2-5), "")&amp;
      TEXT(SOURCE!H2577,"????0")&amp;", "&amp; IF(SOURCE!$T$2-3 &gt;= 0, REPT(" ",SOURCE!$T$2-3), "")&amp;
      SOURCE!I2577&amp;", "&amp; IF(SOURCE!$U$2-LEN(SOURCE!I2577) &gt;= 0, REPT(" ",SOURCE!$U$2-LEN(SOURCE!I2577)), "")&amp;
      SOURCE!J2577&amp;      IF(SOURCE!$V$2-LEN(SOURCE!J2577) &gt;= 0, REPT(" ",SOURCE!$V$2-LEN(SOURCE!J2577)), "")&amp;
  ", "&amp; SOURCE!K2577&amp;      IF(SOURCE!$X$2-LEN(SOURCE!K2577) &gt;= 0, REPT(" ",SOURCE!$X$2-LEN(SOURCE!K2577)), "")&amp;
      "},"&amp;IF(SOURCE!L2577&lt;&gt;"",""&amp;SOURCE!L2577,"")
 )
)
)</f>
        <v/>
      </c>
    </row>
    <row r="2588" spans="1:1" hidden="1">
      <c r="A2588" s="8" t="str">
        <f>IF(AND(OR(SOURCE!A2578="",ISBLANK(SOURCE!A2578)),SOURCE!B2578&gt;0),IF(ISBLANK(SOURCE!C2578),"",SOURCE!C2578),
IF(SOURCE!B2578&lt;0,VLOOKUP(SOURCE!B2578,lookups!A$1:B$25,2,0),
  IF(ISBLANK(SOURCE!B2578),
    "",
    "/* "&amp;TEXT(SOURCE!B2578,"???0")&amp;" *"&amp;
      SOURCE!C2578&amp;", "&amp; IF(SOURCE!$O$2-LEN(SOURCE!C2578) &gt;= 0, REPT(" ",SOURCE!$O$2-LEN(SOURCE!C2578)), "")&amp;
      SOURCE!D2578&amp;", "&amp; IF(SOURCE!$P$2-LEN(SOURCE!D2578) &gt;= 0, REPT(" ",SOURCE!$P$2-LEN(SOURCE!D2578)), "")&amp;
      SOURCE!E2578&amp;", "&amp; IF(SOURCE!$Q$2-LEN(SOURCE!E2578) &gt;=0, REPT(" ",SOURCE!$Q$2-LEN(SOURCE!E2578)), "")&amp;
      SOURCE!F2578&amp;", "&amp; IF(SOURCE!$R$2-LEN(SOURCE!F2578) &gt;= 0, REPT(" ",SOURCE!$R$2-LEN(SOURCE!F2578)), "")&amp;
      TEXT(SOURCE!G2578,"??0")&amp;", "&amp; IF(SOURCE!$S$2-3 &gt;= 0, REPT(" ",SOURCE!$S$2-5), "")&amp;
      TEXT(SOURCE!H2578,"????0")&amp;", "&amp; IF(SOURCE!$T$2-3 &gt;= 0, REPT(" ",SOURCE!$T$2-3), "")&amp;
      SOURCE!I2578&amp;", "&amp; IF(SOURCE!$U$2-LEN(SOURCE!I2578) &gt;= 0, REPT(" ",SOURCE!$U$2-LEN(SOURCE!I2578)), "")&amp;
      SOURCE!J2578&amp;      IF(SOURCE!$V$2-LEN(SOURCE!J2578) &gt;= 0, REPT(" ",SOURCE!$V$2-LEN(SOURCE!J2578)), "")&amp;
  ", "&amp; SOURCE!K2578&amp;      IF(SOURCE!$X$2-LEN(SOURCE!K2578) &gt;= 0, REPT(" ",SOURCE!$X$2-LEN(SOURCE!K2578)), "")&amp;
      "},"&amp;IF(SOURCE!L2578&lt;&gt;"",""&amp;SOURCE!L2578,"")
 )
)
)</f>
        <v/>
      </c>
    </row>
    <row r="2589" spans="1:1" hidden="1">
      <c r="A2589" s="8" t="str">
        <f>IF(AND(OR(SOURCE!A2579="",ISBLANK(SOURCE!A2579)),SOURCE!B2579&gt;0),IF(ISBLANK(SOURCE!C2579),"",SOURCE!C2579),
IF(SOURCE!B2579&lt;0,VLOOKUP(SOURCE!B2579,lookups!A$1:B$25,2,0),
  IF(ISBLANK(SOURCE!B2579),
    "",
    "/* "&amp;TEXT(SOURCE!B2579,"???0")&amp;" *"&amp;
      SOURCE!C2579&amp;", "&amp; IF(SOURCE!$O$2-LEN(SOURCE!C2579) &gt;= 0, REPT(" ",SOURCE!$O$2-LEN(SOURCE!C2579)), "")&amp;
      SOURCE!D2579&amp;", "&amp; IF(SOURCE!$P$2-LEN(SOURCE!D2579) &gt;= 0, REPT(" ",SOURCE!$P$2-LEN(SOURCE!D2579)), "")&amp;
      SOURCE!E2579&amp;", "&amp; IF(SOURCE!$Q$2-LEN(SOURCE!E2579) &gt;=0, REPT(" ",SOURCE!$Q$2-LEN(SOURCE!E2579)), "")&amp;
      SOURCE!F2579&amp;", "&amp; IF(SOURCE!$R$2-LEN(SOURCE!F2579) &gt;= 0, REPT(" ",SOURCE!$R$2-LEN(SOURCE!F2579)), "")&amp;
      TEXT(SOURCE!G2579,"??0")&amp;", "&amp; IF(SOURCE!$S$2-3 &gt;= 0, REPT(" ",SOURCE!$S$2-5), "")&amp;
      TEXT(SOURCE!H2579,"????0")&amp;", "&amp; IF(SOURCE!$T$2-3 &gt;= 0, REPT(" ",SOURCE!$T$2-3), "")&amp;
      SOURCE!I2579&amp;", "&amp; IF(SOURCE!$U$2-LEN(SOURCE!I2579) &gt;= 0, REPT(" ",SOURCE!$U$2-LEN(SOURCE!I2579)), "")&amp;
      SOURCE!J2579&amp;      IF(SOURCE!$V$2-LEN(SOURCE!J2579) &gt;= 0, REPT(" ",SOURCE!$V$2-LEN(SOURCE!J2579)), "")&amp;
  ", "&amp; SOURCE!K2579&amp;      IF(SOURCE!$X$2-LEN(SOURCE!K2579) &gt;= 0, REPT(" ",SOURCE!$X$2-LEN(SOURCE!K2579)), "")&amp;
      "},"&amp;IF(SOURCE!L2579&lt;&gt;"",""&amp;SOURCE!L2579,"")
 )
)
)</f>
        <v/>
      </c>
    </row>
    <row r="2590" spans="1:1" hidden="1">
      <c r="A2590" s="8" t="str">
        <f>IF(AND(OR(SOURCE!A2580="",ISBLANK(SOURCE!A2580)),SOURCE!B2580&gt;0),IF(ISBLANK(SOURCE!C2580),"",SOURCE!C2580),
IF(SOURCE!B2580&lt;0,VLOOKUP(SOURCE!B2580,lookups!A$1:B$25,2,0),
  IF(ISBLANK(SOURCE!B2580),
    "",
    "/* "&amp;TEXT(SOURCE!B2580,"???0")&amp;" *"&amp;
      SOURCE!C2580&amp;", "&amp; IF(SOURCE!$O$2-LEN(SOURCE!C2580) &gt;= 0, REPT(" ",SOURCE!$O$2-LEN(SOURCE!C2580)), "")&amp;
      SOURCE!D2580&amp;", "&amp; IF(SOURCE!$P$2-LEN(SOURCE!D2580) &gt;= 0, REPT(" ",SOURCE!$P$2-LEN(SOURCE!D2580)), "")&amp;
      SOURCE!E2580&amp;", "&amp; IF(SOURCE!$Q$2-LEN(SOURCE!E2580) &gt;=0, REPT(" ",SOURCE!$Q$2-LEN(SOURCE!E2580)), "")&amp;
      SOURCE!F2580&amp;", "&amp; IF(SOURCE!$R$2-LEN(SOURCE!F2580) &gt;= 0, REPT(" ",SOURCE!$R$2-LEN(SOURCE!F2580)), "")&amp;
      TEXT(SOURCE!G2580,"??0")&amp;", "&amp; IF(SOURCE!$S$2-3 &gt;= 0, REPT(" ",SOURCE!$S$2-5), "")&amp;
      TEXT(SOURCE!H2580,"????0")&amp;", "&amp; IF(SOURCE!$T$2-3 &gt;= 0, REPT(" ",SOURCE!$T$2-3), "")&amp;
      SOURCE!I2580&amp;", "&amp; IF(SOURCE!$U$2-LEN(SOURCE!I2580) &gt;= 0, REPT(" ",SOURCE!$U$2-LEN(SOURCE!I2580)), "")&amp;
      SOURCE!J2580&amp;      IF(SOURCE!$V$2-LEN(SOURCE!J2580) &gt;= 0, REPT(" ",SOURCE!$V$2-LEN(SOURCE!J2580)), "")&amp;
  ", "&amp; SOURCE!K2580&amp;      IF(SOURCE!$X$2-LEN(SOURCE!K2580) &gt;= 0, REPT(" ",SOURCE!$X$2-LEN(SOURCE!K2580)), "")&amp;
      "},"&amp;IF(SOURCE!L2580&lt;&gt;"",""&amp;SOURCE!L2580,"")
 )
)
)</f>
        <v/>
      </c>
    </row>
    <row r="2591" spans="1:1" hidden="1">
      <c r="A2591" s="8" t="str">
        <f>IF(AND(OR(SOURCE!A2581="",ISBLANK(SOURCE!A2581)),SOURCE!B2581&gt;0),IF(ISBLANK(SOURCE!C2581),"",SOURCE!C2581),
IF(SOURCE!B2581&lt;0,VLOOKUP(SOURCE!B2581,lookups!A$1:B$25,2,0),
  IF(ISBLANK(SOURCE!B2581),
    "",
    "/* "&amp;TEXT(SOURCE!B2581,"???0")&amp;" *"&amp;
      SOURCE!C2581&amp;", "&amp; IF(SOURCE!$O$2-LEN(SOURCE!C2581) &gt;= 0, REPT(" ",SOURCE!$O$2-LEN(SOURCE!C2581)), "")&amp;
      SOURCE!D2581&amp;", "&amp; IF(SOURCE!$P$2-LEN(SOURCE!D2581) &gt;= 0, REPT(" ",SOURCE!$P$2-LEN(SOURCE!D2581)), "")&amp;
      SOURCE!E2581&amp;", "&amp; IF(SOURCE!$Q$2-LEN(SOURCE!E2581) &gt;=0, REPT(" ",SOURCE!$Q$2-LEN(SOURCE!E2581)), "")&amp;
      SOURCE!F2581&amp;", "&amp; IF(SOURCE!$R$2-LEN(SOURCE!F2581) &gt;= 0, REPT(" ",SOURCE!$R$2-LEN(SOURCE!F2581)), "")&amp;
      TEXT(SOURCE!G2581,"??0")&amp;", "&amp; IF(SOURCE!$S$2-3 &gt;= 0, REPT(" ",SOURCE!$S$2-5), "")&amp;
      TEXT(SOURCE!H2581,"????0")&amp;", "&amp; IF(SOURCE!$T$2-3 &gt;= 0, REPT(" ",SOURCE!$T$2-3), "")&amp;
      SOURCE!I2581&amp;", "&amp; IF(SOURCE!$U$2-LEN(SOURCE!I2581) &gt;= 0, REPT(" ",SOURCE!$U$2-LEN(SOURCE!I2581)), "")&amp;
      SOURCE!J2581&amp;      IF(SOURCE!$V$2-LEN(SOURCE!J2581) &gt;= 0, REPT(" ",SOURCE!$V$2-LEN(SOURCE!J2581)), "")&amp;
  ", "&amp; SOURCE!K2581&amp;      IF(SOURCE!$X$2-LEN(SOURCE!K2581) &gt;= 0, REPT(" ",SOURCE!$X$2-LEN(SOURCE!K2581)), "")&amp;
      "},"&amp;IF(SOURCE!L2581&lt;&gt;"",""&amp;SOURCE!L2581,"")
 )
)
)</f>
        <v/>
      </c>
    </row>
    <row r="2592" spans="1:1" hidden="1">
      <c r="A2592" s="8" t="str">
        <f>IF(AND(OR(SOURCE!A2582="",ISBLANK(SOURCE!A2582)),SOURCE!B2582&gt;0),IF(ISBLANK(SOURCE!C2582),"",SOURCE!C2582),
IF(SOURCE!B2582&lt;0,VLOOKUP(SOURCE!B2582,lookups!A$1:B$25,2,0),
  IF(ISBLANK(SOURCE!B2582),
    "",
    "/* "&amp;TEXT(SOURCE!B2582,"???0")&amp;" *"&amp;
      SOURCE!C2582&amp;", "&amp; IF(SOURCE!$O$2-LEN(SOURCE!C2582) &gt;= 0, REPT(" ",SOURCE!$O$2-LEN(SOURCE!C2582)), "")&amp;
      SOURCE!D2582&amp;", "&amp; IF(SOURCE!$P$2-LEN(SOURCE!D2582) &gt;= 0, REPT(" ",SOURCE!$P$2-LEN(SOURCE!D2582)), "")&amp;
      SOURCE!E2582&amp;", "&amp; IF(SOURCE!$Q$2-LEN(SOURCE!E2582) &gt;=0, REPT(" ",SOURCE!$Q$2-LEN(SOURCE!E2582)), "")&amp;
      SOURCE!F2582&amp;", "&amp; IF(SOURCE!$R$2-LEN(SOURCE!F2582) &gt;= 0, REPT(" ",SOURCE!$R$2-LEN(SOURCE!F2582)), "")&amp;
      TEXT(SOURCE!G2582,"??0")&amp;", "&amp; IF(SOURCE!$S$2-3 &gt;= 0, REPT(" ",SOURCE!$S$2-5), "")&amp;
      TEXT(SOURCE!H2582,"????0")&amp;", "&amp; IF(SOURCE!$T$2-3 &gt;= 0, REPT(" ",SOURCE!$T$2-3), "")&amp;
      SOURCE!I2582&amp;", "&amp; IF(SOURCE!$U$2-LEN(SOURCE!I2582) &gt;= 0, REPT(" ",SOURCE!$U$2-LEN(SOURCE!I2582)), "")&amp;
      SOURCE!J2582&amp;      IF(SOURCE!$V$2-LEN(SOURCE!J2582) &gt;= 0, REPT(" ",SOURCE!$V$2-LEN(SOURCE!J2582)), "")&amp;
  ", "&amp; SOURCE!K2582&amp;      IF(SOURCE!$X$2-LEN(SOURCE!K2582) &gt;= 0, REPT(" ",SOURCE!$X$2-LEN(SOURCE!K2582)), "")&amp;
      "},"&amp;IF(SOURCE!L2582&lt;&gt;"",""&amp;SOURCE!L2582,"")
 )
)
)</f>
        <v/>
      </c>
    </row>
    <row r="2593" spans="1:1" hidden="1">
      <c r="A2593" s="8" t="str">
        <f>IF(AND(OR(SOURCE!A2583="",ISBLANK(SOURCE!A2583)),SOURCE!B2583&gt;0),IF(ISBLANK(SOURCE!C2583),"",SOURCE!C2583),
IF(SOURCE!B2583&lt;0,VLOOKUP(SOURCE!B2583,lookups!A$1:B$25,2,0),
  IF(ISBLANK(SOURCE!B2583),
    "",
    "/* "&amp;TEXT(SOURCE!B2583,"???0")&amp;" *"&amp;
      SOURCE!C2583&amp;", "&amp; IF(SOURCE!$O$2-LEN(SOURCE!C2583) &gt;= 0, REPT(" ",SOURCE!$O$2-LEN(SOURCE!C2583)), "")&amp;
      SOURCE!D2583&amp;", "&amp; IF(SOURCE!$P$2-LEN(SOURCE!D2583) &gt;= 0, REPT(" ",SOURCE!$P$2-LEN(SOURCE!D2583)), "")&amp;
      SOURCE!E2583&amp;", "&amp; IF(SOURCE!$Q$2-LEN(SOURCE!E2583) &gt;=0, REPT(" ",SOURCE!$Q$2-LEN(SOURCE!E2583)), "")&amp;
      SOURCE!F2583&amp;", "&amp; IF(SOURCE!$R$2-LEN(SOURCE!F2583) &gt;= 0, REPT(" ",SOURCE!$R$2-LEN(SOURCE!F2583)), "")&amp;
      TEXT(SOURCE!G2583,"??0")&amp;", "&amp; IF(SOURCE!$S$2-3 &gt;= 0, REPT(" ",SOURCE!$S$2-5), "")&amp;
      TEXT(SOURCE!H2583,"????0")&amp;", "&amp; IF(SOURCE!$T$2-3 &gt;= 0, REPT(" ",SOURCE!$T$2-3), "")&amp;
      SOURCE!I2583&amp;", "&amp; IF(SOURCE!$U$2-LEN(SOURCE!I2583) &gt;= 0, REPT(" ",SOURCE!$U$2-LEN(SOURCE!I2583)), "")&amp;
      SOURCE!J2583&amp;      IF(SOURCE!$V$2-LEN(SOURCE!J2583) &gt;= 0, REPT(" ",SOURCE!$V$2-LEN(SOURCE!J2583)), "")&amp;
  ", "&amp; SOURCE!K2583&amp;      IF(SOURCE!$X$2-LEN(SOURCE!K2583) &gt;= 0, REPT(" ",SOURCE!$X$2-LEN(SOURCE!K2583)), "")&amp;
      "},"&amp;IF(SOURCE!L2583&lt;&gt;"",""&amp;SOURCE!L2583,"")
 )
)
)</f>
        <v/>
      </c>
    </row>
    <row r="2594" spans="1:1" hidden="1">
      <c r="A2594" s="8" t="str">
        <f>IF(AND(OR(SOURCE!A2584="",ISBLANK(SOURCE!A2584)),SOURCE!B2584&gt;0),IF(ISBLANK(SOURCE!C2584),"",SOURCE!C2584),
IF(SOURCE!B2584&lt;0,VLOOKUP(SOURCE!B2584,lookups!A$1:B$25,2,0),
  IF(ISBLANK(SOURCE!B2584),
    "",
    "/* "&amp;TEXT(SOURCE!B2584,"???0")&amp;" *"&amp;
      SOURCE!C2584&amp;", "&amp; IF(SOURCE!$O$2-LEN(SOURCE!C2584) &gt;= 0, REPT(" ",SOURCE!$O$2-LEN(SOURCE!C2584)), "")&amp;
      SOURCE!D2584&amp;", "&amp; IF(SOURCE!$P$2-LEN(SOURCE!D2584) &gt;= 0, REPT(" ",SOURCE!$P$2-LEN(SOURCE!D2584)), "")&amp;
      SOURCE!E2584&amp;", "&amp; IF(SOURCE!$Q$2-LEN(SOURCE!E2584) &gt;=0, REPT(" ",SOURCE!$Q$2-LEN(SOURCE!E2584)), "")&amp;
      SOURCE!F2584&amp;", "&amp; IF(SOURCE!$R$2-LEN(SOURCE!F2584) &gt;= 0, REPT(" ",SOURCE!$R$2-LEN(SOURCE!F2584)), "")&amp;
      TEXT(SOURCE!G2584,"??0")&amp;", "&amp; IF(SOURCE!$S$2-3 &gt;= 0, REPT(" ",SOURCE!$S$2-5), "")&amp;
      TEXT(SOURCE!H2584,"????0")&amp;", "&amp; IF(SOURCE!$T$2-3 &gt;= 0, REPT(" ",SOURCE!$T$2-3), "")&amp;
      SOURCE!I2584&amp;", "&amp; IF(SOURCE!$U$2-LEN(SOURCE!I2584) &gt;= 0, REPT(" ",SOURCE!$U$2-LEN(SOURCE!I2584)), "")&amp;
      SOURCE!J2584&amp;      IF(SOURCE!$V$2-LEN(SOURCE!J2584) &gt;= 0, REPT(" ",SOURCE!$V$2-LEN(SOURCE!J2584)), "")&amp;
  ", "&amp; SOURCE!K2584&amp;      IF(SOURCE!$X$2-LEN(SOURCE!K2584) &gt;= 0, REPT(" ",SOURCE!$X$2-LEN(SOURCE!K2584)), "")&amp;
      "},"&amp;IF(SOURCE!L2584&lt;&gt;"",""&amp;SOURCE!L2584,"")
 )
)
)</f>
        <v/>
      </c>
    </row>
    <row r="2595" spans="1:1" hidden="1">
      <c r="A2595" s="8" t="str">
        <f>IF(AND(OR(SOURCE!A2585="",ISBLANK(SOURCE!A2585)),SOURCE!B2585&gt;0),IF(ISBLANK(SOURCE!C2585),"",SOURCE!C2585),
IF(SOURCE!B2585&lt;0,VLOOKUP(SOURCE!B2585,lookups!A$1:B$25,2,0),
  IF(ISBLANK(SOURCE!B2585),
    "",
    "/* "&amp;TEXT(SOURCE!B2585,"???0")&amp;" *"&amp;
      SOURCE!C2585&amp;", "&amp; IF(SOURCE!$O$2-LEN(SOURCE!C2585) &gt;= 0, REPT(" ",SOURCE!$O$2-LEN(SOURCE!C2585)), "")&amp;
      SOURCE!D2585&amp;", "&amp; IF(SOURCE!$P$2-LEN(SOURCE!D2585) &gt;= 0, REPT(" ",SOURCE!$P$2-LEN(SOURCE!D2585)), "")&amp;
      SOURCE!E2585&amp;", "&amp; IF(SOURCE!$Q$2-LEN(SOURCE!E2585) &gt;=0, REPT(" ",SOURCE!$Q$2-LEN(SOURCE!E2585)), "")&amp;
      SOURCE!F2585&amp;", "&amp; IF(SOURCE!$R$2-LEN(SOURCE!F2585) &gt;= 0, REPT(" ",SOURCE!$R$2-LEN(SOURCE!F2585)), "")&amp;
      TEXT(SOURCE!G2585,"??0")&amp;", "&amp; IF(SOURCE!$S$2-3 &gt;= 0, REPT(" ",SOURCE!$S$2-5), "")&amp;
      TEXT(SOURCE!H2585,"????0")&amp;", "&amp; IF(SOURCE!$T$2-3 &gt;= 0, REPT(" ",SOURCE!$T$2-3), "")&amp;
      SOURCE!I2585&amp;", "&amp; IF(SOURCE!$U$2-LEN(SOURCE!I2585) &gt;= 0, REPT(" ",SOURCE!$U$2-LEN(SOURCE!I2585)), "")&amp;
      SOURCE!J2585&amp;      IF(SOURCE!$V$2-LEN(SOURCE!J2585) &gt;= 0, REPT(" ",SOURCE!$V$2-LEN(SOURCE!J2585)), "")&amp;
  ", "&amp; SOURCE!K2585&amp;      IF(SOURCE!$X$2-LEN(SOURCE!K2585) &gt;= 0, REPT(" ",SOURCE!$X$2-LEN(SOURCE!K2585)), "")&amp;
      "},"&amp;IF(SOURCE!L2585&lt;&gt;"",""&amp;SOURCE!L2585,"")
 )
)
)</f>
        <v/>
      </c>
    </row>
    <row r="2596" spans="1:1" hidden="1">
      <c r="A2596" s="8" t="str">
        <f>IF(AND(OR(SOURCE!A2586="",ISBLANK(SOURCE!A2586)),SOURCE!B2586&gt;0),IF(ISBLANK(SOURCE!C2586),"",SOURCE!C2586),
IF(SOURCE!B2586&lt;0,VLOOKUP(SOURCE!B2586,lookups!A$1:B$25,2,0),
  IF(ISBLANK(SOURCE!B2586),
    "",
    "/* "&amp;TEXT(SOURCE!B2586,"???0")&amp;" *"&amp;
      SOURCE!C2586&amp;", "&amp; IF(SOURCE!$O$2-LEN(SOURCE!C2586) &gt;= 0, REPT(" ",SOURCE!$O$2-LEN(SOURCE!C2586)), "")&amp;
      SOURCE!D2586&amp;", "&amp; IF(SOURCE!$P$2-LEN(SOURCE!D2586) &gt;= 0, REPT(" ",SOURCE!$P$2-LEN(SOURCE!D2586)), "")&amp;
      SOURCE!E2586&amp;", "&amp; IF(SOURCE!$Q$2-LEN(SOURCE!E2586) &gt;=0, REPT(" ",SOURCE!$Q$2-LEN(SOURCE!E2586)), "")&amp;
      SOURCE!F2586&amp;", "&amp; IF(SOURCE!$R$2-LEN(SOURCE!F2586) &gt;= 0, REPT(" ",SOURCE!$R$2-LEN(SOURCE!F2586)), "")&amp;
      TEXT(SOURCE!G2586,"??0")&amp;", "&amp; IF(SOURCE!$S$2-3 &gt;= 0, REPT(" ",SOURCE!$S$2-5), "")&amp;
      TEXT(SOURCE!H2586,"????0")&amp;", "&amp; IF(SOURCE!$T$2-3 &gt;= 0, REPT(" ",SOURCE!$T$2-3), "")&amp;
      SOURCE!I2586&amp;", "&amp; IF(SOURCE!$U$2-LEN(SOURCE!I2586) &gt;= 0, REPT(" ",SOURCE!$U$2-LEN(SOURCE!I2586)), "")&amp;
      SOURCE!J2586&amp;      IF(SOURCE!$V$2-LEN(SOURCE!J2586) &gt;= 0, REPT(" ",SOURCE!$V$2-LEN(SOURCE!J2586)), "")&amp;
  ", "&amp; SOURCE!K2586&amp;      IF(SOURCE!$X$2-LEN(SOURCE!K2586) &gt;= 0, REPT(" ",SOURCE!$X$2-LEN(SOURCE!K2586)), "")&amp;
      "},"&amp;IF(SOURCE!L2586&lt;&gt;"",""&amp;SOURCE!L2586,"")
 )
)
)</f>
        <v/>
      </c>
    </row>
    <row r="2597" spans="1:1" hidden="1">
      <c r="A2597" s="8" t="str">
        <f>IF(AND(OR(SOURCE!A2587="",ISBLANK(SOURCE!A2587)),SOURCE!B2587&gt;0),IF(ISBLANK(SOURCE!C2587),"",SOURCE!C2587),
IF(SOURCE!B2587&lt;0,VLOOKUP(SOURCE!B2587,lookups!A$1:B$25,2,0),
  IF(ISBLANK(SOURCE!B2587),
    "",
    "/* "&amp;TEXT(SOURCE!B2587,"???0")&amp;" *"&amp;
      SOURCE!C2587&amp;", "&amp; IF(SOURCE!$O$2-LEN(SOURCE!C2587) &gt;= 0, REPT(" ",SOURCE!$O$2-LEN(SOURCE!C2587)), "")&amp;
      SOURCE!D2587&amp;", "&amp; IF(SOURCE!$P$2-LEN(SOURCE!D2587) &gt;= 0, REPT(" ",SOURCE!$P$2-LEN(SOURCE!D2587)), "")&amp;
      SOURCE!E2587&amp;", "&amp; IF(SOURCE!$Q$2-LEN(SOURCE!E2587) &gt;=0, REPT(" ",SOURCE!$Q$2-LEN(SOURCE!E2587)), "")&amp;
      SOURCE!F2587&amp;", "&amp; IF(SOURCE!$R$2-LEN(SOURCE!F2587) &gt;= 0, REPT(" ",SOURCE!$R$2-LEN(SOURCE!F2587)), "")&amp;
      TEXT(SOURCE!G2587,"??0")&amp;", "&amp; IF(SOURCE!$S$2-3 &gt;= 0, REPT(" ",SOURCE!$S$2-5), "")&amp;
      TEXT(SOURCE!H2587,"????0")&amp;", "&amp; IF(SOURCE!$T$2-3 &gt;= 0, REPT(" ",SOURCE!$T$2-3), "")&amp;
      SOURCE!I2587&amp;", "&amp; IF(SOURCE!$U$2-LEN(SOURCE!I2587) &gt;= 0, REPT(" ",SOURCE!$U$2-LEN(SOURCE!I2587)), "")&amp;
      SOURCE!J2587&amp;      IF(SOURCE!$V$2-LEN(SOURCE!J2587) &gt;= 0, REPT(" ",SOURCE!$V$2-LEN(SOURCE!J2587)), "")&amp;
  ", "&amp; SOURCE!K2587&amp;      IF(SOURCE!$X$2-LEN(SOURCE!K2587) &gt;= 0, REPT(" ",SOURCE!$X$2-LEN(SOURCE!K2587)), "")&amp;
      "},"&amp;IF(SOURCE!L2587&lt;&gt;"",""&amp;SOURCE!L2587,"")
 )
)
)</f>
        <v/>
      </c>
    </row>
    <row r="2598" spans="1:1" hidden="1">
      <c r="A2598" s="8" t="str">
        <f>IF(AND(OR(SOURCE!A2588="",ISBLANK(SOURCE!A2588)),SOURCE!B2588&gt;0),IF(ISBLANK(SOURCE!C2588),"",SOURCE!C2588),
IF(SOURCE!B2588&lt;0,VLOOKUP(SOURCE!B2588,lookups!A$1:B$25,2,0),
  IF(ISBLANK(SOURCE!B2588),
    "",
    "/* "&amp;TEXT(SOURCE!B2588,"???0")&amp;" *"&amp;
      SOURCE!C2588&amp;", "&amp; IF(SOURCE!$O$2-LEN(SOURCE!C2588) &gt;= 0, REPT(" ",SOURCE!$O$2-LEN(SOURCE!C2588)), "")&amp;
      SOURCE!D2588&amp;", "&amp; IF(SOURCE!$P$2-LEN(SOURCE!D2588) &gt;= 0, REPT(" ",SOURCE!$P$2-LEN(SOURCE!D2588)), "")&amp;
      SOURCE!E2588&amp;", "&amp; IF(SOURCE!$Q$2-LEN(SOURCE!E2588) &gt;=0, REPT(" ",SOURCE!$Q$2-LEN(SOURCE!E2588)), "")&amp;
      SOURCE!F2588&amp;", "&amp; IF(SOURCE!$R$2-LEN(SOURCE!F2588) &gt;= 0, REPT(" ",SOURCE!$R$2-LEN(SOURCE!F2588)), "")&amp;
      TEXT(SOURCE!G2588,"??0")&amp;", "&amp; IF(SOURCE!$S$2-3 &gt;= 0, REPT(" ",SOURCE!$S$2-5), "")&amp;
      TEXT(SOURCE!H2588,"????0")&amp;", "&amp; IF(SOURCE!$T$2-3 &gt;= 0, REPT(" ",SOURCE!$T$2-3), "")&amp;
      SOURCE!I2588&amp;", "&amp; IF(SOURCE!$U$2-LEN(SOURCE!I2588) &gt;= 0, REPT(" ",SOURCE!$U$2-LEN(SOURCE!I2588)), "")&amp;
      SOURCE!J2588&amp;      IF(SOURCE!$V$2-LEN(SOURCE!J2588) &gt;= 0, REPT(" ",SOURCE!$V$2-LEN(SOURCE!J2588)), "")&amp;
  ", "&amp; SOURCE!K2588&amp;      IF(SOURCE!$X$2-LEN(SOURCE!K2588) &gt;= 0, REPT(" ",SOURCE!$X$2-LEN(SOURCE!K2588)), "")&amp;
      "},"&amp;IF(SOURCE!L2588&lt;&gt;"",""&amp;SOURCE!L2588,"")
 )
)
)</f>
        <v/>
      </c>
    </row>
    <row r="2599" spans="1:1" hidden="1">
      <c r="A2599" s="8" t="str">
        <f>IF(AND(OR(SOURCE!A2589="",ISBLANK(SOURCE!A2589)),SOURCE!B2589&gt;0),IF(ISBLANK(SOURCE!C2589),"",SOURCE!C2589),
IF(SOURCE!B2589&lt;0,VLOOKUP(SOURCE!B2589,lookups!A$1:B$25,2,0),
  IF(ISBLANK(SOURCE!B2589),
    "",
    "/* "&amp;TEXT(SOURCE!B2589,"???0")&amp;" *"&amp;
      SOURCE!C2589&amp;", "&amp; IF(SOURCE!$O$2-LEN(SOURCE!C2589) &gt;= 0, REPT(" ",SOURCE!$O$2-LEN(SOURCE!C2589)), "")&amp;
      SOURCE!D2589&amp;", "&amp; IF(SOURCE!$P$2-LEN(SOURCE!D2589) &gt;= 0, REPT(" ",SOURCE!$P$2-LEN(SOURCE!D2589)), "")&amp;
      SOURCE!E2589&amp;", "&amp; IF(SOURCE!$Q$2-LEN(SOURCE!E2589) &gt;=0, REPT(" ",SOURCE!$Q$2-LEN(SOURCE!E2589)), "")&amp;
      SOURCE!F2589&amp;", "&amp; IF(SOURCE!$R$2-LEN(SOURCE!F2589) &gt;= 0, REPT(" ",SOURCE!$R$2-LEN(SOURCE!F2589)), "")&amp;
      TEXT(SOURCE!G2589,"??0")&amp;", "&amp; IF(SOURCE!$S$2-3 &gt;= 0, REPT(" ",SOURCE!$S$2-5), "")&amp;
      TEXT(SOURCE!H2589,"????0")&amp;", "&amp; IF(SOURCE!$T$2-3 &gt;= 0, REPT(" ",SOURCE!$T$2-3), "")&amp;
      SOURCE!I2589&amp;", "&amp; IF(SOURCE!$U$2-LEN(SOURCE!I2589) &gt;= 0, REPT(" ",SOURCE!$U$2-LEN(SOURCE!I2589)), "")&amp;
      SOURCE!J2589&amp;      IF(SOURCE!$V$2-LEN(SOURCE!J2589) &gt;= 0, REPT(" ",SOURCE!$V$2-LEN(SOURCE!J2589)), "")&amp;
  ", "&amp; SOURCE!K2589&amp;      IF(SOURCE!$X$2-LEN(SOURCE!K2589) &gt;= 0, REPT(" ",SOURCE!$X$2-LEN(SOURCE!K2589)), "")&amp;
      "},"&amp;IF(SOURCE!L2589&lt;&gt;"",""&amp;SOURCE!L2589,"")
 )
)
)</f>
        <v/>
      </c>
    </row>
    <row r="2600" spans="1:1" hidden="1">
      <c r="A2600" s="8" t="str">
        <f>IF(AND(OR(SOURCE!A2590="",ISBLANK(SOURCE!A2590)),SOURCE!B2590&gt;0),IF(ISBLANK(SOURCE!C2590),"",SOURCE!C2590),
IF(SOURCE!B2590&lt;0,VLOOKUP(SOURCE!B2590,lookups!A$1:B$25,2,0),
  IF(ISBLANK(SOURCE!B2590),
    "",
    "/* "&amp;TEXT(SOURCE!B2590,"???0")&amp;" *"&amp;
      SOURCE!C2590&amp;", "&amp; IF(SOURCE!$O$2-LEN(SOURCE!C2590) &gt;= 0, REPT(" ",SOURCE!$O$2-LEN(SOURCE!C2590)), "")&amp;
      SOURCE!D2590&amp;", "&amp; IF(SOURCE!$P$2-LEN(SOURCE!D2590) &gt;= 0, REPT(" ",SOURCE!$P$2-LEN(SOURCE!D2590)), "")&amp;
      SOURCE!E2590&amp;", "&amp; IF(SOURCE!$Q$2-LEN(SOURCE!E2590) &gt;=0, REPT(" ",SOURCE!$Q$2-LEN(SOURCE!E2590)), "")&amp;
      SOURCE!F2590&amp;", "&amp; IF(SOURCE!$R$2-LEN(SOURCE!F2590) &gt;= 0, REPT(" ",SOURCE!$R$2-LEN(SOURCE!F2590)), "")&amp;
      TEXT(SOURCE!G2590,"??0")&amp;", "&amp; IF(SOURCE!$S$2-3 &gt;= 0, REPT(" ",SOURCE!$S$2-5), "")&amp;
      TEXT(SOURCE!H2590,"????0")&amp;", "&amp; IF(SOURCE!$T$2-3 &gt;= 0, REPT(" ",SOURCE!$T$2-3), "")&amp;
      SOURCE!I2590&amp;", "&amp; IF(SOURCE!$U$2-LEN(SOURCE!I2590) &gt;= 0, REPT(" ",SOURCE!$U$2-LEN(SOURCE!I2590)), "")&amp;
      SOURCE!J2590&amp;      IF(SOURCE!$V$2-LEN(SOURCE!J2590) &gt;= 0, REPT(" ",SOURCE!$V$2-LEN(SOURCE!J2590)), "")&amp;
  ", "&amp; SOURCE!K2590&amp;      IF(SOURCE!$X$2-LEN(SOURCE!K2590) &gt;= 0, REPT(" ",SOURCE!$X$2-LEN(SOURCE!K2590)), "")&amp;
      "},"&amp;IF(SOURCE!L2590&lt;&gt;"",""&amp;SOURCE!L2590,"")
 )
)
)</f>
        <v/>
      </c>
    </row>
    <row r="2601" spans="1:1" hidden="1">
      <c r="A2601" s="8" t="str">
        <f>IF(AND(OR(SOURCE!A2591="",ISBLANK(SOURCE!A2591)),SOURCE!B2591&gt;0),IF(ISBLANK(SOURCE!C2591),"",SOURCE!C2591),
IF(SOURCE!B2591&lt;0,VLOOKUP(SOURCE!B2591,lookups!A$1:B$25,2,0),
  IF(ISBLANK(SOURCE!B2591),
    "",
    "/* "&amp;TEXT(SOURCE!B2591,"???0")&amp;" *"&amp;
      SOURCE!C2591&amp;", "&amp; IF(SOURCE!$O$2-LEN(SOURCE!C2591) &gt;= 0, REPT(" ",SOURCE!$O$2-LEN(SOURCE!C2591)), "")&amp;
      SOURCE!D2591&amp;", "&amp; IF(SOURCE!$P$2-LEN(SOURCE!D2591) &gt;= 0, REPT(" ",SOURCE!$P$2-LEN(SOURCE!D2591)), "")&amp;
      SOURCE!E2591&amp;", "&amp; IF(SOURCE!$Q$2-LEN(SOURCE!E2591) &gt;=0, REPT(" ",SOURCE!$Q$2-LEN(SOURCE!E2591)), "")&amp;
      SOURCE!F2591&amp;", "&amp; IF(SOURCE!$R$2-LEN(SOURCE!F2591) &gt;= 0, REPT(" ",SOURCE!$R$2-LEN(SOURCE!F2591)), "")&amp;
      TEXT(SOURCE!G2591,"??0")&amp;", "&amp; IF(SOURCE!$S$2-3 &gt;= 0, REPT(" ",SOURCE!$S$2-5), "")&amp;
      TEXT(SOURCE!H2591,"????0")&amp;", "&amp; IF(SOURCE!$T$2-3 &gt;= 0, REPT(" ",SOURCE!$T$2-3), "")&amp;
      SOURCE!I2591&amp;", "&amp; IF(SOURCE!$U$2-LEN(SOURCE!I2591) &gt;= 0, REPT(" ",SOURCE!$U$2-LEN(SOURCE!I2591)), "")&amp;
      SOURCE!J2591&amp;      IF(SOURCE!$V$2-LEN(SOURCE!J2591) &gt;= 0, REPT(" ",SOURCE!$V$2-LEN(SOURCE!J2591)), "")&amp;
  ", "&amp; SOURCE!K2591&amp;      IF(SOURCE!$X$2-LEN(SOURCE!K2591) &gt;= 0, REPT(" ",SOURCE!$X$2-LEN(SOURCE!K2591)), "")&amp;
      "},"&amp;IF(SOURCE!L2591&lt;&gt;"",""&amp;SOURCE!L2591,"")
 )
)
)</f>
        <v/>
      </c>
    </row>
    <row r="2602" spans="1:1" hidden="1">
      <c r="A2602" s="8" t="str">
        <f>IF(AND(OR(SOURCE!A2592="",ISBLANK(SOURCE!A2592)),SOURCE!B2592&gt;0),IF(ISBLANK(SOURCE!C2592),"",SOURCE!C2592),
IF(SOURCE!B2592&lt;0,VLOOKUP(SOURCE!B2592,lookups!A$1:B$25,2,0),
  IF(ISBLANK(SOURCE!B2592),
    "",
    "/* "&amp;TEXT(SOURCE!B2592,"???0")&amp;" *"&amp;
      SOURCE!C2592&amp;", "&amp; IF(SOURCE!$O$2-LEN(SOURCE!C2592) &gt;= 0, REPT(" ",SOURCE!$O$2-LEN(SOURCE!C2592)), "")&amp;
      SOURCE!D2592&amp;", "&amp; IF(SOURCE!$P$2-LEN(SOURCE!D2592) &gt;= 0, REPT(" ",SOURCE!$P$2-LEN(SOURCE!D2592)), "")&amp;
      SOURCE!E2592&amp;", "&amp; IF(SOURCE!$Q$2-LEN(SOURCE!E2592) &gt;=0, REPT(" ",SOURCE!$Q$2-LEN(SOURCE!E2592)), "")&amp;
      SOURCE!F2592&amp;", "&amp; IF(SOURCE!$R$2-LEN(SOURCE!F2592) &gt;= 0, REPT(" ",SOURCE!$R$2-LEN(SOURCE!F2592)), "")&amp;
      TEXT(SOURCE!G2592,"??0")&amp;", "&amp; IF(SOURCE!$S$2-3 &gt;= 0, REPT(" ",SOURCE!$S$2-5), "")&amp;
      TEXT(SOURCE!H2592,"????0")&amp;", "&amp; IF(SOURCE!$T$2-3 &gt;= 0, REPT(" ",SOURCE!$T$2-3), "")&amp;
      SOURCE!I2592&amp;", "&amp; IF(SOURCE!$U$2-LEN(SOURCE!I2592) &gt;= 0, REPT(" ",SOURCE!$U$2-LEN(SOURCE!I2592)), "")&amp;
      SOURCE!J2592&amp;      IF(SOURCE!$V$2-LEN(SOURCE!J2592) &gt;= 0, REPT(" ",SOURCE!$V$2-LEN(SOURCE!J2592)), "")&amp;
  ", "&amp; SOURCE!K2592&amp;      IF(SOURCE!$X$2-LEN(SOURCE!K2592) &gt;= 0, REPT(" ",SOURCE!$X$2-LEN(SOURCE!K2592)), "")&amp;
      "},"&amp;IF(SOURCE!L2592&lt;&gt;"",""&amp;SOURCE!L2592,"")
 )
)
)</f>
        <v/>
      </c>
    </row>
    <row r="2603" spans="1:1" hidden="1">
      <c r="A2603" s="8" t="str">
        <f>IF(AND(OR(SOURCE!A2593="",ISBLANK(SOURCE!A2593)),SOURCE!B2593&gt;0),IF(ISBLANK(SOURCE!C2593),"",SOURCE!C2593),
IF(SOURCE!B2593&lt;0,VLOOKUP(SOURCE!B2593,lookups!A$1:B$25,2,0),
  IF(ISBLANK(SOURCE!B2593),
    "",
    "/* "&amp;TEXT(SOURCE!B2593,"???0")&amp;" *"&amp;
      SOURCE!C2593&amp;", "&amp; IF(SOURCE!$O$2-LEN(SOURCE!C2593) &gt;= 0, REPT(" ",SOURCE!$O$2-LEN(SOURCE!C2593)), "")&amp;
      SOURCE!D2593&amp;", "&amp; IF(SOURCE!$P$2-LEN(SOURCE!D2593) &gt;= 0, REPT(" ",SOURCE!$P$2-LEN(SOURCE!D2593)), "")&amp;
      SOURCE!E2593&amp;", "&amp; IF(SOURCE!$Q$2-LEN(SOURCE!E2593) &gt;=0, REPT(" ",SOURCE!$Q$2-LEN(SOURCE!E2593)), "")&amp;
      SOURCE!F2593&amp;", "&amp; IF(SOURCE!$R$2-LEN(SOURCE!F2593) &gt;= 0, REPT(" ",SOURCE!$R$2-LEN(SOURCE!F2593)), "")&amp;
      TEXT(SOURCE!G2593,"??0")&amp;", "&amp; IF(SOURCE!$S$2-3 &gt;= 0, REPT(" ",SOURCE!$S$2-5), "")&amp;
      TEXT(SOURCE!H2593,"????0")&amp;", "&amp; IF(SOURCE!$T$2-3 &gt;= 0, REPT(" ",SOURCE!$T$2-3), "")&amp;
      SOURCE!I2593&amp;", "&amp; IF(SOURCE!$U$2-LEN(SOURCE!I2593) &gt;= 0, REPT(" ",SOURCE!$U$2-LEN(SOURCE!I2593)), "")&amp;
      SOURCE!J2593&amp;      IF(SOURCE!$V$2-LEN(SOURCE!J2593) &gt;= 0, REPT(" ",SOURCE!$V$2-LEN(SOURCE!J2593)), "")&amp;
  ", "&amp; SOURCE!K2593&amp;      IF(SOURCE!$X$2-LEN(SOURCE!K2593) &gt;= 0, REPT(" ",SOURCE!$X$2-LEN(SOURCE!K2593)), "")&amp;
      "},"&amp;IF(SOURCE!L2593&lt;&gt;"",""&amp;SOURCE!L2593,"")
 )
)
)</f>
        <v/>
      </c>
    </row>
    <row r="2604" spans="1:1" hidden="1">
      <c r="A2604" s="8" t="str">
        <f>IF(AND(OR(SOURCE!A2594="",ISBLANK(SOURCE!A2594)),SOURCE!B2594&gt;0),IF(ISBLANK(SOURCE!C2594),"",SOURCE!C2594),
IF(SOURCE!B2594&lt;0,VLOOKUP(SOURCE!B2594,lookups!A$1:B$25,2,0),
  IF(ISBLANK(SOURCE!B2594),
    "",
    "/* "&amp;TEXT(SOURCE!B2594,"???0")&amp;" *"&amp;
      SOURCE!C2594&amp;", "&amp; IF(SOURCE!$O$2-LEN(SOURCE!C2594) &gt;= 0, REPT(" ",SOURCE!$O$2-LEN(SOURCE!C2594)), "")&amp;
      SOURCE!D2594&amp;", "&amp; IF(SOURCE!$P$2-LEN(SOURCE!D2594) &gt;= 0, REPT(" ",SOURCE!$P$2-LEN(SOURCE!D2594)), "")&amp;
      SOURCE!E2594&amp;", "&amp; IF(SOURCE!$Q$2-LEN(SOURCE!E2594) &gt;=0, REPT(" ",SOURCE!$Q$2-LEN(SOURCE!E2594)), "")&amp;
      SOURCE!F2594&amp;", "&amp; IF(SOURCE!$R$2-LEN(SOURCE!F2594) &gt;= 0, REPT(" ",SOURCE!$R$2-LEN(SOURCE!F2594)), "")&amp;
      TEXT(SOURCE!G2594,"??0")&amp;", "&amp; IF(SOURCE!$S$2-3 &gt;= 0, REPT(" ",SOURCE!$S$2-5), "")&amp;
      TEXT(SOURCE!H2594,"????0")&amp;", "&amp; IF(SOURCE!$T$2-3 &gt;= 0, REPT(" ",SOURCE!$T$2-3), "")&amp;
      SOURCE!I2594&amp;", "&amp; IF(SOURCE!$U$2-LEN(SOURCE!I2594) &gt;= 0, REPT(" ",SOURCE!$U$2-LEN(SOURCE!I2594)), "")&amp;
      SOURCE!J2594&amp;      IF(SOURCE!$V$2-LEN(SOURCE!J2594) &gt;= 0, REPT(" ",SOURCE!$V$2-LEN(SOURCE!J2594)), "")&amp;
  ", "&amp; SOURCE!K2594&amp;      IF(SOURCE!$X$2-LEN(SOURCE!K2594) &gt;= 0, REPT(" ",SOURCE!$X$2-LEN(SOURCE!K2594)), "")&amp;
      "},"&amp;IF(SOURCE!L2594&lt;&gt;"",""&amp;SOURCE!L2594,"")
 )
)
)</f>
        <v/>
      </c>
    </row>
    <row r="2605" spans="1:1" hidden="1">
      <c r="A2605" s="8" t="str">
        <f>IF(AND(OR(SOURCE!A2595="",ISBLANK(SOURCE!A2595)),SOURCE!B2595&gt;0),IF(ISBLANK(SOURCE!C2595),"",SOURCE!C2595),
IF(SOURCE!B2595&lt;0,VLOOKUP(SOURCE!B2595,lookups!A$1:B$25,2,0),
  IF(ISBLANK(SOURCE!B2595),
    "",
    "/* "&amp;TEXT(SOURCE!B2595,"???0")&amp;" *"&amp;
      SOURCE!C2595&amp;", "&amp; IF(SOURCE!$O$2-LEN(SOURCE!C2595) &gt;= 0, REPT(" ",SOURCE!$O$2-LEN(SOURCE!C2595)), "")&amp;
      SOURCE!D2595&amp;", "&amp; IF(SOURCE!$P$2-LEN(SOURCE!D2595) &gt;= 0, REPT(" ",SOURCE!$P$2-LEN(SOURCE!D2595)), "")&amp;
      SOURCE!E2595&amp;", "&amp; IF(SOURCE!$Q$2-LEN(SOURCE!E2595) &gt;=0, REPT(" ",SOURCE!$Q$2-LEN(SOURCE!E2595)), "")&amp;
      SOURCE!F2595&amp;", "&amp; IF(SOURCE!$R$2-LEN(SOURCE!F2595) &gt;= 0, REPT(" ",SOURCE!$R$2-LEN(SOURCE!F2595)), "")&amp;
      TEXT(SOURCE!G2595,"??0")&amp;", "&amp; IF(SOURCE!$S$2-3 &gt;= 0, REPT(" ",SOURCE!$S$2-5), "")&amp;
      TEXT(SOURCE!H2595,"????0")&amp;", "&amp; IF(SOURCE!$T$2-3 &gt;= 0, REPT(" ",SOURCE!$T$2-3), "")&amp;
      SOURCE!I2595&amp;", "&amp; IF(SOURCE!$U$2-LEN(SOURCE!I2595) &gt;= 0, REPT(" ",SOURCE!$U$2-LEN(SOURCE!I2595)), "")&amp;
      SOURCE!J2595&amp;      IF(SOURCE!$V$2-LEN(SOURCE!J2595) &gt;= 0, REPT(" ",SOURCE!$V$2-LEN(SOURCE!J2595)), "")&amp;
  ", "&amp; SOURCE!K2595&amp;      IF(SOURCE!$X$2-LEN(SOURCE!K2595) &gt;= 0, REPT(" ",SOURCE!$X$2-LEN(SOURCE!K2595)), "")&amp;
      "},"&amp;IF(SOURCE!L2595&lt;&gt;"",""&amp;SOURCE!L2595,"")
 )
)
)</f>
        <v/>
      </c>
    </row>
    <row r="2606" spans="1:1" hidden="1">
      <c r="A2606" s="8" t="str">
        <f>IF(AND(OR(SOURCE!A2596="",ISBLANK(SOURCE!A2596)),SOURCE!B2596&gt;0),IF(ISBLANK(SOURCE!C2596),"",SOURCE!C2596),
IF(SOURCE!B2596&lt;0,VLOOKUP(SOURCE!B2596,lookups!A$1:B$25,2,0),
  IF(ISBLANK(SOURCE!B2596),
    "",
    "/* "&amp;TEXT(SOURCE!B2596,"???0")&amp;" *"&amp;
      SOURCE!C2596&amp;", "&amp; IF(SOURCE!$O$2-LEN(SOURCE!C2596) &gt;= 0, REPT(" ",SOURCE!$O$2-LEN(SOURCE!C2596)), "")&amp;
      SOURCE!D2596&amp;", "&amp; IF(SOURCE!$P$2-LEN(SOURCE!D2596) &gt;= 0, REPT(" ",SOURCE!$P$2-LEN(SOURCE!D2596)), "")&amp;
      SOURCE!E2596&amp;", "&amp; IF(SOURCE!$Q$2-LEN(SOURCE!E2596) &gt;=0, REPT(" ",SOURCE!$Q$2-LEN(SOURCE!E2596)), "")&amp;
      SOURCE!F2596&amp;", "&amp; IF(SOURCE!$R$2-LEN(SOURCE!F2596) &gt;= 0, REPT(" ",SOURCE!$R$2-LEN(SOURCE!F2596)), "")&amp;
      TEXT(SOURCE!G2596,"??0")&amp;", "&amp; IF(SOURCE!$S$2-3 &gt;= 0, REPT(" ",SOURCE!$S$2-5), "")&amp;
      TEXT(SOURCE!H2596,"????0")&amp;", "&amp; IF(SOURCE!$T$2-3 &gt;= 0, REPT(" ",SOURCE!$T$2-3), "")&amp;
      SOURCE!I2596&amp;", "&amp; IF(SOURCE!$U$2-LEN(SOURCE!I2596) &gt;= 0, REPT(" ",SOURCE!$U$2-LEN(SOURCE!I2596)), "")&amp;
      SOURCE!J2596&amp;      IF(SOURCE!$V$2-LEN(SOURCE!J2596) &gt;= 0, REPT(" ",SOURCE!$V$2-LEN(SOURCE!J2596)), "")&amp;
  ", "&amp; SOURCE!K2596&amp;      IF(SOURCE!$X$2-LEN(SOURCE!K2596) &gt;= 0, REPT(" ",SOURCE!$X$2-LEN(SOURCE!K2596)), "")&amp;
      "},"&amp;IF(SOURCE!L2596&lt;&gt;"",""&amp;SOURCE!L2596,"")
 )
)
)</f>
        <v/>
      </c>
    </row>
    <row r="2607" spans="1:1" hidden="1">
      <c r="A2607" s="8" t="str">
        <f>IF(AND(OR(SOURCE!A2597="",ISBLANK(SOURCE!A2597)),SOURCE!B2597&gt;0),IF(ISBLANK(SOURCE!C2597),"",SOURCE!C2597),
IF(SOURCE!B2597&lt;0,VLOOKUP(SOURCE!B2597,lookups!A$1:B$25,2,0),
  IF(ISBLANK(SOURCE!B2597),
    "",
    "/* "&amp;TEXT(SOURCE!B2597,"???0")&amp;" *"&amp;
      SOURCE!C2597&amp;", "&amp; IF(SOURCE!$O$2-LEN(SOURCE!C2597) &gt;= 0, REPT(" ",SOURCE!$O$2-LEN(SOURCE!C2597)), "")&amp;
      SOURCE!D2597&amp;", "&amp; IF(SOURCE!$P$2-LEN(SOURCE!D2597) &gt;= 0, REPT(" ",SOURCE!$P$2-LEN(SOURCE!D2597)), "")&amp;
      SOURCE!E2597&amp;", "&amp; IF(SOURCE!$Q$2-LEN(SOURCE!E2597) &gt;=0, REPT(" ",SOURCE!$Q$2-LEN(SOURCE!E2597)), "")&amp;
      SOURCE!F2597&amp;", "&amp; IF(SOURCE!$R$2-LEN(SOURCE!F2597) &gt;= 0, REPT(" ",SOURCE!$R$2-LEN(SOURCE!F2597)), "")&amp;
      TEXT(SOURCE!G2597,"??0")&amp;", "&amp; IF(SOURCE!$S$2-3 &gt;= 0, REPT(" ",SOURCE!$S$2-5), "")&amp;
      TEXT(SOURCE!H2597,"????0")&amp;", "&amp; IF(SOURCE!$T$2-3 &gt;= 0, REPT(" ",SOURCE!$T$2-3), "")&amp;
      SOURCE!I2597&amp;", "&amp; IF(SOURCE!$U$2-LEN(SOURCE!I2597) &gt;= 0, REPT(" ",SOURCE!$U$2-LEN(SOURCE!I2597)), "")&amp;
      SOURCE!J2597&amp;      IF(SOURCE!$V$2-LEN(SOURCE!J2597) &gt;= 0, REPT(" ",SOURCE!$V$2-LEN(SOURCE!J2597)), "")&amp;
  ", "&amp; SOURCE!K2597&amp;      IF(SOURCE!$X$2-LEN(SOURCE!K2597) &gt;= 0, REPT(" ",SOURCE!$X$2-LEN(SOURCE!K2597)), "")&amp;
      "},"&amp;IF(SOURCE!L2597&lt;&gt;"",""&amp;SOURCE!L2597,"")
 )
)
)</f>
        <v/>
      </c>
    </row>
    <row r="2608" spans="1:1" hidden="1">
      <c r="A2608" s="8" t="str">
        <f>IF(AND(OR(SOURCE!A2598="",ISBLANK(SOURCE!A2598)),SOURCE!B2598&gt;0),IF(ISBLANK(SOURCE!C2598),"",SOURCE!C2598),
IF(SOURCE!B2598&lt;0,VLOOKUP(SOURCE!B2598,lookups!A$1:B$25,2,0),
  IF(ISBLANK(SOURCE!B2598),
    "",
    "/* "&amp;TEXT(SOURCE!B2598,"???0")&amp;" *"&amp;
      SOURCE!C2598&amp;", "&amp; IF(SOURCE!$O$2-LEN(SOURCE!C2598) &gt;= 0, REPT(" ",SOURCE!$O$2-LEN(SOURCE!C2598)), "")&amp;
      SOURCE!D2598&amp;", "&amp; IF(SOURCE!$P$2-LEN(SOURCE!D2598) &gt;= 0, REPT(" ",SOURCE!$P$2-LEN(SOURCE!D2598)), "")&amp;
      SOURCE!E2598&amp;", "&amp; IF(SOURCE!$Q$2-LEN(SOURCE!E2598) &gt;=0, REPT(" ",SOURCE!$Q$2-LEN(SOURCE!E2598)), "")&amp;
      SOURCE!F2598&amp;", "&amp; IF(SOURCE!$R$2-LEN(SOURCE!F2598) &gt;= 0, REPT(" ",SOURCE!$R$2-LEN(SOURCE!F2598)), "")&amp;
      TEXT(SOURCE!G2598,"??0")&amp;", "&amp; IF(SOURCE!$S$2-3 &gt;= 0, REPT(" ",SOURCE!$S$2-5), "")&amp;
      TEXT(SOURCE!H2598,"????0")&amp;", "&amp; IF(SOURCE!$T$2-3 &gt;= 0, REPT(" ",SOURCE!$T$2-3), "")&amp;
      SOURCE!I2598&amp;", "&amp; IF(SOURCE!$U$2-LEN(SOURCE!I2598) &gt;= 0, REPT(" ",SOURCE!$U$2-LEN(SOURCE!I2598)), "")&amp;
      SOURCE!J2598&amp;      IF(SOURCE!$V$2-LEN(SOURCE!J2598) &gt;= 0, REPT(" ",SOURCE!$V$2-LEN(SOURCE!J2598)), "")&amp;
  ", "&amp; SOURCE!K2598&amp;      IF(SOURCE!$X$2-LEN(SOURCE!K2598) &gt;= 0, REPT(" ",SOURCE!$X$2-LEN(SOURCE!K2598)), "")&amp;
      "},"&amp;IF(SOURCE!L2598&lt;&gt;"",""&amp;SOURCE!L2598,"")
 )
)
)</f>
        <v/>
      </c>
    </row>
    <row r="2609" spans="1:1" hidden="1">
      <c r="A2609" s="8" t="str">
        <f>IF(AND(OR(SOURCE!A2599="",ISBLANK(SOURCE!A2599)),SOURCE!B2599&gt;0),IF(ISBLANK(SOURCE!C2599),"",SOURCE!C2599),
IF(SOURCE!B2599&lt;0,VLOOKUP(SOURCE!B2599,lookups!A$1:B$25,2,0),
  IF(ISBLANK(SOURCE!B2599),
    "",
    "/* "&amp;TEXT(SOURCE!B2599,"???0")&amp;" *"&amp;
      SOURCE!C2599&amp;", "&amp; IF(SOURCE!$O$2-LEN(SOURCE!C2599) &gt;= 0, REPT(" ",SOURCE!$O$2-LEN(SOURCE!C2599)), "")&amp;
      SOURCE!D2599&amp;", "&amp; IF(SOURCE!$P$2-LEN(SOURCE!D2599) &gt;= 0, REPT(" ",SOURCE!$P$2-LEN(SOURCE!D2599)), "")&amp;
      SOURCE!E2599&amp;", "&amp; IF(SOURCE!$Q$2-LEN(SOURCE!E2599) &gt;=0, REPT(" ",SOURCE!$Q$2-LEN(SOURCE!E2599)), "")&amp;
      SOURCE!F2599&amp;", "&amp; IF(SOURCE!$R$2-LEN(SOURCE!F2599) &gt;= 0, REPT(" ",SOURCE!$R$2-LEN(SOURCE!F2599)), "")&amp;
      TEXT(SOURCE!G2599,"??0")&amp;", "&amp; IF(SOURCE!$S$2-3 &gt;= 0, REPT(" ",SOURCE!$S$2-5), "")&amp;
      TEXT(SOURCE!H2599,"????0")&amp;", "&amp; IF(SOURCE!$T$2-3 &gt;= 0, REPT(" ",SOURCE!$T$2-3), "")&amp;
      SOURCE!I2599&amp;", "&amp; IF(SOURCE!$U$2-LEN(SOURCE!I2599) &gt;= 0, REPT(" ",SOURCE!$U$2-LEN(SOURCE!I2599)), "")&amp;
      SOURCE!J2599&amp;      IF(SOURCE!$V$2-LEN(SOURCE!J2599) &gt;= 0, REPT(" ",SOURCE!$V$2-LEN(SOURCE!J2599)), "")&amp;
  ", "&amp; SOURCE!K2599&amp;      IF(SOURCE!$X$2-LEN(SOURCE!K2599) &gt;= 0, REPT(" ",SOURCE!$X$2-LEN(SOURCE!K2599)), "")&amp;
      "},"&amp;IF(SOURCE!L2599&lt;&gt;"",""&amp;SOURCE!L2599,"")
 )
)
)</f>
        <v/>
      </c>
    </row>
    <row r="2610" spans="1:1" hidden="1">
      <c r="A2610" s="8" t="str">
        <f>IF(AND(OR(SOURCE!A2600="",ISBLANK(SOURCE!A2600)),SOURCE!B2600&gt;0),IF(ISBLANK(SOURCE!C2600),"",SOURCE!C2600),
IF(SOURCE!B2600&lt;0,VLOOKUP(SOURCE!B2600,lookups!A$1:B$25,2,0),
  IF(ISBLANK(SOURCE!B2600),
    "",
    "/* "&amp;TEXT(SOURCE!B2600,"???0")&amp;" *"&amp;
      SOURCE!C2600&amp;", "&amp; IF(SOURCE!$O$2-LEN(SOURCE!C2600) &gt;= 0, REPT(" ",SOURCE!$O$2-LEN(SOURCE!C2600)), "")&amp;
      SOURCE!D2600&amp;", "&amp; IF(SOURCE!$P$2-LEN(SOURCE!D2600) &gt;= 0, REPT(" ",SOURCE!$P$2-LEN(SOURCE!D2600)), "")&amp;
      SOURCE!E2600&amp;", "&amp; IF(SOURCE!$Q$2-LEN(SOURCE!E2600) &gt;=0, REPT(" ",SOURCE!$Q$2-LEN(SOURCE!E2600)), "")&amp;
      SOURCE!F2600&amp;", "&amp; IF(SOURCE!$R$2-LEN(SOURCE!F2600) &gt;= 0, REPT(" ",SOURCE!$R$2-LEN(SOURCE!F2600)), "")&amp;
      TEXT(SOURCE!G2600,"??0")&amp;", "&amp; IF(SOURCE!$S$2-3 &gt;= 0, REPT(" ",SOURCE!$S$2-5), "")&amp;
      TEXT(SOURCE!H2600,"????0")&amp;", "&amp; IF(SOURCE!$T$2-3 &gt;= 0, REPT(" ",SOURCE!$T$2-3), "")&amp;
      SOURCE!I2600&amp;", "&amp; IF(SOURCE!$U$2-LEN(SOURCE!I2600) &gt;= 0, REPT(" ",SOURCE!$U$2-LEN(SOURCE!I2600)), "")&amp;
      SOURCE!J2600&amp;      IF(SOURCE!$V$2-LEN(SOURCE!J2600) &gt;= 0, REPT(" ",SOURCE!$V$2-LEN(SOURCE!J2600)), "")&amp;
  ", "&amp; SOURCE!K2600&amp;      IF(SOURCE!$X$2-LEN(SOURCE!K2600) &gt;= 0, REPT(" ",SOURCE!$X$2-LEN(SOURCE!K2600)), "")&amp;
      "},"&amp;IF(SOURCE!L2600&lt;&gt;"",""&amp;SOURCE!L2600,"")
 )
)
)</f>
        <v/>
      </c>
    </row>
    <row r="2611" spans="1:1" hidden="1">
      <c r="A2611" s="8" t="str">
        <f>IF(AND(OR(SOURCE!A2601="",ISBLANK(SOURCE!A2601)),SOURCE!B2601&gt;0),IF(ISBLANK(SOURCE!C2601),"",SOURCE!C2601),
IF(SOURCE!B2601&lt;0,VLOOKUP(SOURCE!B2601,lookups!A$1:B$25,2,0),
  IF(ISBLANK(SOURCE!B2601),
    "",
    "/* "&amp;TEXT(SOURCE!B2601,"???0")&amp;" *"&amp;
      SOURCE!C2601&amp;", "&amp; IF(SOURCE!$O$2-LEN(SOURCE!C2601) &gt;= 0, REPT(" ",SOURCE!$O$2-LEN(SOURCE!C2601)), "")&amp;
      SOURCE!D2601&amp;", "&amp; IF(SOURCE!$P$2-LEN(SOURCE!D2601) &gt;= 0, REPT(" ",SOURCE!$P$2-LEN(SOURCE!D2601)), "")&amp;
      SOURCE!E2601&amp;", "&amp; IF(SOURCE!$Q$2-LEN(SOURCE!E2601) &gt;=0, REPT(" ",SOURCE!$Q$2-LEN(SOURCE!E2601)), "")&amp;
      SOURCE!F2601&amp;", "&amp; IF(SOURCE!$R$2-LEN(SOURCE!F2601) &gt;= 0, REPT(" ",SOURCE!$R$2-LEN(SOURCE!F2601)), "")&amp;
      TEXT(SOURCE!G2601,"??0")&amp;", "&amp; IF(SOURCE!$S$2-3 &gt;= 0, REPT(" ",SOURCE!$S$2-5), "")&amp;
      TEXT(SOURCE!H2601,"????0")&amp;", "&amp; IF(SOURCE!$T$2-3 &gt;= 0, REPT(" ",SOURCE!$T$2-3), "")&amp;
      SOURCE!I2601&amp;", "&amp; IF(SOURCE!$U$2-LEN(SOURCE!I2601) &gt;= 0, REPT(" ",SOURCE!$U$2-LEN(SOURCE!I2601)), "")&amp;
      SOURCE!J2601&amp;      IF(SOURCE!$V$2-LEN(SOURCE!J2601) &gt;= 0, REPT(" ",SOURCE!$V$2-LEN(SOURCE!J2601)), "")&amp;
  ", "&amp; SOURCE!K2601&amp;      IF(SOURCE!$X$2-LEN(SOURCE!K2601) &gt;= 0, REPT(" ",SOURCE!$X$2-LEN(SOURCE!K2601)), "")&amp;
      "},"&amp;IF(SOURCE!L2601&lt;&gt;"",""&amp;SOURCE!L2601,"")
 )
)
)</f>
        <v/>
      </c>
    </row>
    <row r="2612" spans="1:1" hidden="1">
      <c r="A2612" s="8" t="str">
        <f>IF(AND(OR(SOURCE!A2602="",ISBLANK(SOURCE!A2602)),SOURCE!B2602&gt;0),IF(ISBLANK(SOURCE!C2602),"",SOURCE!C2602),
IF(SOURCE!B2602&lt;0,VLOOKUP(SOURCE!B2602,lookups!A$1:B$25,2,0),
  IF(ISBLANK(SOURCE!B2602),
    "",
    "/* "&amp;TEXT(SOURCE!B2602,"???0")&amp;" *"&amp;
      SOURCE!C2602&amp;", "&amp; IF(SOURCE!$O$2-LEN(SOURCE!C2602) &gt;= 0, REPT(" ",SOURCE!$O$2-LEN(SOURCE!C2602)), "")&amp;
      SOURCE!D2602&amp;", "&amp; IF(SOURCE!$P$2-LEN(SOURCE!D2602) &gt;= 0, REPT(" ",SOURCE!$P$2-LEN(SOURCE!D2602)), "")&amp;
      SOURCE!E2602&amp;", "&amp; IF(SOURCE!$Q$2-LEN(SOURCE!E2602) &gt;=0, REPT(" ",SOURCE!$Q$2-LEN(SOURCE!E2602)), "")&amp;
      SOURCE!F2602&amp;", "&amp; IF(SOURCE!$R$2-LEN(SOURCE!F2602) &gt;= 0, REPT(" ",SOURCE!$R$2-LEN(SOURCE!F2602)), "")&amp;
      TEXT(SOURCE!G2602,"??0")&amp;", "&amp; IF(SOURCE!$S$2-3 &gt;= 0, REPT(" ",SOURCE!$S$2-5), "")&amp;
      TEXT(SOURCE!H2602,"????0")&amp;", "&amp; IF(SOURCE!$T$2-3 &gt;= 0, REPT(" ",SOURCE!$T$2-3), "")&amp;
      SOURCE!I2602&amp;", "&amp; IF(SOURCE!$U$2-LEN(SOURCE!I2602) &gt;= 0, REPT(" ",SOURCE!$U$2-LEN(SOURCE!I2602)), "")&amp;
      SOURCE!J2602&amp;      IF(SOURCE!$V$2-LEN(SOURCE!J2602) &gt;= 0, REPT(" ",SOURCE!$V$2-LEN(SOURCE!J2602)), "")&amp;
  ", "&amp; SOURCE!K2602&amp;      IF(SOURCE!$X$2-LEN(SOURCE!K2602) &gt;= 0, REPT(" ",SOURCE!$X$2-LEN(SOURCE!K2602)), "")&amp;
      "},"&amp;IF(SOURCE!L2602&lt;&gt;"",""&amp;SOURCE!L2602,"")
 )
)
)</f>
        <v/>
      </c>
    </row>
    <row r="2613" spans="1:1" hidden="1">
      <c r="A2613" s="8" t="str">
        <f>IF(AND(OR(SOURCE!A2603="",ISBLANK(SOURCE!A2603)),SOURCE!B2603&gt;0),IF(ISBLANK(SOURCE!C2603),"",SOURCE!C2603),
IF(SOURCE!B2603&lt;0,VLOOKUP(SOURCE!B2603,lookups!A$1:B$25,2,0),
  IF(ISBLANK(SOURCE!B2603),
    "",
    "/* "&amp;TEXT(SOURCE!B2603,"???0")&amp;" *"&amp;
      SOURCE!C2603&amp;", "&amp; IF(SOURCE!$O$2-LEN(SOURCE!C2603) &gt;= 0, REPT(" ",SOURCE!$O$2-LEN(SOURCE!C2603)), "")&amp;
      SOURCE!D2603&amp;", "&amp; IF(SOURCE!$P$2-LEN(SOURCE!D2603) &gt;= 0, REPT(" ",SOURCE!$P$2-LEN(SOURCE!D2603)), "")&amp;
      SOURCE!E2603&amp;", "&amp; IF(SOURCE!$Q$2-LEN(SOURCE!E2603) &gt;=0, REPT(" ",SOURCE!$Q$2-LEN(SOURCE!E2603)), "")&amp;
      SOURCE!F2603&amp;", "&amp; IF(SOURCE!$R$2-LEN(SOURCE!F2603) &gt;= 0, REPT(" ",SOURCE!$R$2-LEN(SOURCE!F2603)), "")&amp;
      TEXT(SOURCE!G2603,"??0")&amp;", "&amp; IF(SOURCE!$S$2-3 &gt;= 0, REPT(" ",SOURCE!$S$2-5), "")&amp;
      TEXT(SOURCE!H2603,"????0")&amp;", "&amp; IF(SOURCE!$T$2-3 &gt;= 0, REPT(" ",SOURCE!$T$2-3), "")&amp;
      SOURCE!I2603&amp;", "&amp; IF(SOURCE!$U$2-LEN(SOURCE!I2603) &gt;= 0, REPT(" ",SOURCE!$U$2-LEN(SOURCE!I2603)), "")&amp;
      SOURCE!J2603&amp;      IF(SOURCE!$V$2-LEN(SOURCE!J2603) &gt;= 0, REPT(" ",SOURCE!$V$2-LEN(SOURCE!J2603)), "")&amp;
  ", "&amp; SOURCE!K2603&amp;      IF(SOURCE!$X$2-LEN(SOURCE!K2603) &gt;= 0, REPT(" ",SOURCE!$X$2-LEN(SOURCE!K2603)), "")&amp;
      "},"&amp;IF(SOURCE!L2603&lt;&gt;"",""&amp;SOURCE!L2603,"")
 )
)
)</f>
        <v/>
      </c>
    </row>
    <row r="2614" spans="1:1" hidden="1">
      <c r="A2614" s="8" t="str">
        <f>IF(AND(OR(SOURCE!A2604="",ISBLANK(SOURCE!A2604)),SOURCE!B2604&gt;0),IF(ISBLANK(SOURCE!C2604),"",SOURCE!C2604),
IF(SOURCE!B2604&lt;0,VLOOKUP(SOURCE!B2604,lookups!A$1:B$25,2,0),
  IF(ISBLANK(SOURCE!B2604),
    "",
    "/* "&amp;TEXT(SOURCE!B2604,"???0")&amp;" *"&amp;
      SOURCE!C2604&amp;", "&amp; IF(SOURCE!$O$2-LEN(SOURCE!C2604) &gt;= 0, REPT(" ",SOURCE!$O$2-LEN(SOURCE!C2604)), "")&amp;
      SOURCE!D2604&amp;", "&amp; IF(SOURCE!$P$2-LEN(SOURCE!D2604) &gt;= 0, REPT(" ",SOURCE!$P$2-LEN(SOURCE!D2604)), "")&amp;
      SOURCE!E2604&amp;", "&amp; IF(SOURCE!$Q$2-LEN(SOURCE!E2604) &gt;=0, REPT(" ",SOURCE!$Q$2-LEN(SOURCE!E2604)), "")&amp;
      SOURCE!F2604&amp;", "&amp; IF(SOURCE!$R$2-LEN(SOURCE!F2604) &gt;= 0, REPT(" ",SOURCE!$R$2-LEN(SOURCE!F2604)), "")&amp;
      TEXT(SOURCE!G2604,"??0")&amp;", "&amp; IF(SOURCE!$S$2-3 &gt;= 0, REPT(" ",SOURCE!$S$2-5), "")&amp;
      TEXT(SOURCE!H2604,"????0")&amp;", "&amp; IF(SOURCE!$T$2-3 &gt;= 0, REPT(" ",SOURCE!$T$2-3), "")&amp;
      SOURCE!I2604&amp;", "&amp; IF(SOURCE!$U$2-LEN(SOURCE!I2604) &gt;= 0, REPT(" ",SOURCE!$U$2-LEN(SOURCE!I2604)), "")&amp;
      SOURCE!J2604&amp;      IF(SOURCE!$V$2-LEN(SOURCE!J2604) &gt;= 0, REPT(" ",SOURCE!$V$2-LEN(SOURCE!J2604)), "")&amp;
  ", "&amp; SOURCE!K2604&amp;      IF(SOURCE!$X$2-LEN(SOURCE!K2604) &gt;= 0, REPT(" ",SOURCE!$X$2-LEN(SOURCE!K2604)), "")&amp;
      "},"&amp;IF(SOURCE!L2604&lt;&gt;"",""&amp;SOURCE!L2604,"")
 )
)
)</f>
        <v/>
      </c>
    </row>
    <row r="2615" spans="1:1" hidden="1">
      <c r="A2615" s="8" t="str">
        <f>IF(AND(OR(SOURCE!A2605="",ISBLANK(SOURCE!A2605)),SOURCE!B2605&gt;0),IF(ISBLANK(SOURCE!C2605),"",SOURCE!C2605),
IF(SOURCE!B2605&lt;0,VLOOKUP(SOURCE!B2605,lookups!A$1:B$25,2,0),
  IF(ISBLANK(SOURCE!B2605),
    "",
    "/* "&amp;TEXT(SOURCE!B2605,"???0")&amp;" *"&amp;
      SOURCE!C2605&amp;", "&amp; IF(SOURCE!$O$2-LEN(SOURCE!C2605) &gt;= 0, REPT(" ",SOURCE!$O$2-LEN(SOURCE!C2605)), "")&amp;
      SOURCE!D2605&amp;", "&amp; IF(SOURCE!$P$2-LEN(SOURCE!D2605) &gt;= 0, REPT(" ",SOURCE!$P$2-LEN(SOURCE!D2605)), "")&amp;
      SOURCE!E2605&amp;", "&amp; IF(SOURCE!$Q$2-LEN(SOURCE!E2605) &gt;=0, REPT(" ",SOURCE!$Q$2-LEN(SOURCE!E2605)), "")&amp;
      SOURCE!F2605&amp;", "&amp; IF(SOURCE!$R$2-LEN(SOURCE!F2605) &gt;= 0, REPT(" ",SOURCE!$R$2-LEN(SOURCE!F2605)), "")&amp;
      TEXT(SOURCE!G2605,"??0")&amp;", "&amp; IF(SOURCE!$S$2-3 &gt;= 0, REPT(" ",SOURCE!$S$2-5), "")&amp;
      TEXT(SOURCE!H2605,"????0")&amp;", "&amp; IF(SOURCE!$T$2-3 &gt;= 0, REPT(" ",SOURCE!$T$2-3), "")&amp;
      SOURCE!I2605&amp;", "&amp; IF(SOURCE!$U$2-LEN(SOURCE!I2605) &gt;= 0, REPT(" ",SOURCE!$U$2-LEN(SOURCE!I2605)), "")&amp;
      SOURCE!J2605&amp;      IF(SOURCE!$V$2-LEN(SOURCE!J2605) &gt;= 0, REPT(" ",SOURCE!$V$2-LEN(SOURCE!J2605)), "")&amp;
  ", "&amp; SOURCE!K2605&amp;      IF(SOURCE!$X$2-LEN(SOURCE!K2605) &gt;= 0, REPT(" ",SOURCE!$X$2-LEN(SOURCE!K2605)), "")&amp;
      "},"&amp;IF(SOURCE!L2605&lt;&gt;"",""&amp;SOURCE!L2605,"")
 )
)
)</f>
        <v/>
      </c>
    </row>
    <row r="2616" spans="1:1" hidden="1">
      <c r="A2616" s="8" t="str">
        <f>IF(AND(OR(SOURCE!A2606="",ISBLANK(SOURCE!A2606)),SOURCE!B2606&gt;0),IF(ISBLANK(SOURCE!C2606),"",SOURCE!C2606),
IF(SOURCE!B2606&lt;0,VLOOKUP(SOURCE!B2606,lookups!A$1:B$25,2,0),
  IF(ISBLANK(SOURCE!B2606),
    "",
    "/* "&amp;TEXT(SOURCE!B2606,"???0")&amp;" *"&amp;
      SOURCE!C2606&amp;", "&amp; IF(SOURCE!$O$2-LEN(SOURCE!C2606) &gt;= 0, REPT(" ",SOURCE!$O$2-LEN(SOURCE!C2606)), "")&amp;
      SOURCE!D2606&amp;", "&amp; IF(SOURCE!$P$2-LEN(SOURCE!D2606) &gt;= 0, REPT(" ",SOURCE!$P$2-LEN(SOURCE!D2606)), "")&amp;
      SOURCE!E2606&amp;", "&amp; IF(SOURCE!$Q$2-LEN(SOURCE!E2606) &gt;=0, REPT(" ",SOURCE!$Q$2-LEN(SOURCE!E2606)), "")&amp;
      SOURCE!F2606&amp;", "&amp; IF(SOURCE!$R$2-LEN(SOURCE!F2606) &gt;= 0, REPT(" ",SOURCE!$R$2-LEN(SOURCE!F2606)), "")&amp;
      TEXT(SOURCE!G2606,"??0")&amp;", "&amp; IF(SOURCE!$S$2-3 &gt;= 0, REPT(" ",SOURCE!$S$2-5), "")&amp;
      TEXT(SOURCE!H2606,"????0")&amp;", "&amp; IF(SOURCE!$T$2-3 &gt;= 0, REPT(" ",SOURCE!$T$2-3), "")&amp;
      SOURCE!I2606&amp;", "&amp; IF(SOURCE!$U$2-LEN(SOURCE!I2606) &gt;= 0, REPT(" ",SOURCE!$U$2-LEN(SOURCE!I2606)), "")&amp;
      SOURCE!J2606&amp;      IF(SOURCE!$V$2-LEN(SOURCE!J2606) &gt;= 0, REPT(" ",SOURCE!$V$2-LEN(SOURCE!J2606)), "")&amp;
  ", "&amp; SOURCE!K2606&amp;      IF(SOURCE!$X$2-LEN(SOURCE!K2606) &gt;= 0, REPT(" ",SOURCE!$X$2-LEN(SOURCE!K2606)), "")&amp;
      "},"&amp;IF(SOURCE!L2606&lt;&gt;"",""&amp;SOURCE!L2606,"")
 )
)
)</f>
        <v/>
      </c>
    </row>
    <row r="2617" spans="1:1" hidden="1">
      <c r="A2617" s="8" t="str">
        <f>IF(AND(OR(SOURCE!A2607="",ISBLANK(SOURCE!A2607)),SOURCE!B2607&gt;0),IF(ISBLANK(SOURCE!C2607),"",SOURCE!C2607),
IF(SOURCE!B2607&lt;0,VLOOKUP(SOURCE!B2607,lookups!A$1:B$25,2,0),
  IF(ISBLANK(SOURCE!B2607),
    "",
    "/* "&amp;TEXT(SOURCE!B2607,"???0")&amp;" *"&amp;
      SOURCE!C2607&amp;", "&amp; IF(SOURCE!$O$2-LEN(SOURCE!C2607) &gt;= 0, REPT(" ",SOURCE!$O$2-LEN(SOURCE!C2607)), "")&amp;
      SOURCE!D2607&amp;", "&amp; IF(SOURCE!$P$2-LEN(SOURCE!D2607) &gt;= 0, REPT(" ",SOURCE!$P$2-LEN(SOURCE!D2607)), "")&amp;
      SOURCE!E2607&amp;", "&amp; IF(SOURCE!$Q$2-LEN(SOURCE!E2607) &gt;=0, REPT(" ",SOURCE!$Q$2-LEN(SOURCE!E2607)), "")&amp;
      SOURCE!F2607&amp;", "&amp; IF(SOURCE!$R$2-LEN(SOURCE!F2607) &gt;= 0, REPT(" ",SOURCE!$R$2-LEN(SOURCE!F2607)), "")&amp;
      TEXT(SOURCE!G2607,"??0")&amp;", "&amp; IF(SOURCE!$S$2-3 &gt;= 0, REPT(" ",SOURCE!$S$2-5), "")&amp;
      TEXT(SOURCE!H2607,"????0")&amp;", "&amp; IF(SOURCE!$T$2-3 &gt;= 0, REPT(" ",SOURCE!$T$2-3), "")&amp;
      SOURCE!I2607&amp;", "&amp; IF(SOURCE!$U$2-LEN(SOURCE!I2607) &gt;= 0, REPT(" ",SOURCE!$U$2-LEN(SOURCE!I2607)), "")&amp;
      SOURCE!J2607&amp;      IF(SOURCE!$V$2-LEN(SOURCE!J2607) &gt;= 0, REPT(" ",SOURCE!$V$2-LEN(SOURCE!J2607)), "")&amp;
  ", "&amp; SOURCE!K2607&amp;      IF(SOURCE!$X$2-LEN(SOURCE!K2607) &gt;= 0, REPT(" ",SOURCE!$X$2-LEN(SOURCE!K2607)), "")&amp;
      "},"&amp;IF(SOURCE!L2607&lt;&gt;"",""&amp;SOURCE!L2607,"")
 )
)
)</f>
        <v/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2538"/>
  <sheetViews>
    <sheetView tabSelected="1" topLeftCell="A1798" workbookViewId="0">
      <selection activeCell="D1798" sqref="D1:D1048576"/>
    </sheetView>
  </sheetViews>
  <sheetFormatPr baseColWidth="10" defaultColWidth="0" defaultRowHeight="16" zeroHeight="1"/>
  <cols>
    <col min="1" max="3" width="10.83203125" customWidth="1"/>
    <col min="4" max="4" width="69.6640625" bestFit="1" customWidth="1"/>
    <col min="5" max="16384" width="10.83203125" hidden="1"/>
  </cols>
  <sheetData>
    <row r="1" spans="1:4"/>
    <row r="2" spans="1:4">
      <c r="C2" s="169" t="s">
        <v>4830</v>
      </c>
    </row>
    <row r="3" spans="1:4">
      <c r="A3">
        <v>0</v>
      </c>
      <c r="B3" t="str">
        <f>VLOOKUP(A3,SOURCE!B:P,12,0)</f>
        <v>ITM_NULL</v>
      </c>
      <c r="C3">
        <f>IF(
ISNUMBER(INDEX(SOURCE!B:B,MATCH(A3,SOURCE!B:B,0)+1)),
  VALUE(INDEX(SOURCE!B:B,MATCH(A3,SOURCE!B:B,0)+1)),
  "")</f>
        <v>0.4</v>
      </c>
      <c r="D3" s="8" t="str">
        <f>IF(A3&lt;&gt;INT(A3),B3,
IF(A3&lt;0,VLOOKUP(A3,lookups!A$1:B$25,2,0),
IF(ISNA(B3),"",
IF(OR(ISBLANK(A3),ISNA(B3),B3=0),
"",
"#define "&amp;
VLOOKUP(A3,SOURCE!B:P,12,0)&amp;IF(SOURCE!$W$2-LEN(VLOOKUP(A3,SOURCE!B:P,12,0))&gt;=0,REPT(" ",SOURCE!$W$2-LEN(VLOOKUP(A3,SOURCE!B:P,12,0))),"")&amp;
TEXT(A3,"???0")&amp;IF(VLOOKUP(A3,SOURCE!B:P,13,0)="","","   "&amp;VLOOKUP(A3,SOURCE!B:P,13,0)
))))
)</f>
        <v>#define ITM_NULL                         0</v>
      </c>
    </row>
    <row r="4" spans="1:4">
      <c r="A4">
        <f>C3</f>
        <v>0.4</v>
      </c>
      <c r="B4" t="str">
        <f>VLOOKUP(A4,SOURCE!B:P,12,0)</f>
        <v/>
      </c>
      <c r="C4">
        <f>IF(
ISNUMBER(INDEX(SOURCE!B:B,MATCH(A4,SOURCE!B:B,0)+1)),
  VALUE(INDEX(SOURCE!B:B,MATCH(A4,SOURCE!B:B,0)+1)),
  "")</f>
        <v>0.5</v>
      </c>
      <c r="D4" s="8" t="str">
        <f>IF(A4&lt;&gt;INT(A4),B4,
IF(A4&lt;0,VLOOKUP(A4,lookups!A$1:B$25,2,0),
IF(ISNA(B4),"",
IF(OR(ISBLANK(A4),ISNA(B4),B4=0),
"",
"#define "&amp;
VLOOKUP(A4,SOURCE!B:P,12,0)&amp;IF(SOURCE!$W$2-LEN(VLOOKUP(A4,SOURCE!B:P,12,0))&gt;=0,REPT(" ",SOURCE!$W$2-LEN(VLOOKUP(A4,SOURCE!B:P,12,0))),"")&amp;
TEXT(A4,"???0")&amp;IF(VLOOKUP(A4,SOURCE!B:P,13,0)="","","   "&amp;VLOOKUP(A4,SOURCE!B:P,13,0)
))))
)</f>
        <v/>
      </c>
    </row>
    <row r="5" spans="1:4">
      <c r="A5">
        <f t="shared" ref="A5:A6" si="0">C4</f>
        <v>0.5</v>
      </c>
      <c r="B5" t="str">
        <f>VLOOKUP(A5,SOURCE!B:P,12,0)</f>
        <v>// Items from 1 to 127 are 1 byte OP codes</v>
      </c>
      <c r="C5">
        <f>IF(
ISNUMBER(INDEX(SOURCE!B:B,MATCH(A5,SOURCE!B:B,0)+1)),
  VALUE(INDEX(SOURCE!B:B,MATCH(A5,SOURCE!B:B,0)+1)),
  "")</f>
        <v>1</v>
      </c>
      <c r="D5" s="8" t="str">
        <f>IF(A5&lt;&gt;INT(A5),B5,
IF(A5&lt;0,VLOOKUP(A5,lookups!A$1:B$25,2,0),
IF(ISNA(B5),"",
IF(OR(ISBLANK(A5),ISNA(B5),B5=0),
"",
"#define "&amp;
VLOOKUP(A5,SOURCE!B:P,12,0)&amp;IF(SOURCE!$W$2-LEN(VLOOKUP(A5,SOURCE!B:P,12,0))&gt;=0,REPT(" ",SOURCE!$W$2-LEN(VLOOKUP(A5,SOURCE!B:P,12,0))),"")&amp;
TEXT(A5,"???0")&amp;IF(VLOOKUP(A5,SOURCE!B:P,13,0)="","","   "&amp;VLOOKUP(A5,SOURCE!B:P,13,0)
))))
)</f>
        <v>// Items from 1 to 127 are 1 byte OP codes</v>
      </c>
    </row>
    <row r="6" spans="1:4">
      <c r="A6">
        <f t="shared" si="0"/>
        <v>1</v>
      </c>
      <c r="B6" t="str">
        <f>VLOOKUP(A6,SOURCE!B:P,12,0)</f>
        <v>ITM_LBL</v>
      </c>
      <c r="C6">
        <f>IF(
ISNUMBER(INDEX(SOURCE!B:B,MATCH(A6,SOURCE!B:B,0)+1)),
  VALUE(INDEX(SOURCE!B:B,MATCH(A6,SOURCE!B:B,0)+1)),
  "")</f>
        <v>2</v>
      </c>
      <c r="D6" s="8" t="str">
        <f>IF(A6&lt;&gt;INT(A6),B6,
IF(A6&lt;0,VLOOKUP(A6,lookups!A$1:B$25,2,0),
IF(ISNA(B6),"",
IF(OR(ISBLANK(A6),ISNA(B6),B6=0),
"",
"#define "&amp;
VLOOKUP(A6,SOURCE!B:P,12,0)&amp;IF(SOURCE!$W$2-LEN(VLOOKUP(A6,SOURCE!B:P,12,0))&gt;=0,REPT(" ",SOURCE!$W$2-LEN(VLOOKUP(A6,SOURCE!B:P,12,0))),"")&amp;
TEXT(A6,"???0")&amp;IF(VLOOKUP(A6,SOURCE!B:P,13,0)="","","   "&amp;VLOOKUP(A6,SOURCE!B:P,13,0)
))))
)</f>
        <v>#define ITM_LBL                          1</v>
      </c>
    </row>
    <row r="7" spans="1:4">
      <c r="A7">
        <f t="shared" ref="A7:A70" si="1">C6</f>
        <v>2</v>
      </c>
      <c r="B7" t="str">
        <f>VLOOKUP(A7,SOURCE!B:P,12,0)</f>
        <v>ITM_GTO</v>
      </c>
      <c r="C7">
        <f>IF(
ISNUMBER(INDEX(SOURCE!B:B,MATCH(A7,SOURCE!B:B,0)+1)),
  VALUE(INDEX(SOURCE!B:B,MATCH(A7,SOURCE!B:B,0)+1)),
  "")</f>
        <v>3</v>
      </c>
      <c r="D7" s="8" t="str">
        <f>IF(A7&lt;&gt;INT(A7),B7,
IF(A7&lt;0,VLOOKUP(A7,lookups!A$1:B$25,2,0),
IF(ISNA(B7),"",
IF(OR(ISBLANK(A7),ISNA(B7),B7=0),
"",
"#define "&amp;
VLOOKUP(A7,SOURCE!B:P,12,0)&amp;IF(SOURCE!$W$2-LEN(VLOOKUP(A7,SOURCE!B:P,12,0))&gt;=0,REPT(" ",SOURCE!$W$2-LEN(VLOOKUP(A7,SOURCE!B:P,12,0))),"")&amp;
TEXT(A7,"???0")&amp;IF(VLOOKUP(A7,SOURCE!B:P,13,0)="","","   "&amp;VLOOKUP(A7,SOURCE!B:P,13,0)
))))
)</f>
        <v>#define ITM_GTO                          2</v>
      </c>
    </row>
    <row r="8" spans="1:4">
      <c r="A8">
        <f t="shared" si="1"/>
        <v>3</v>
      </c>
      <c r="B8" t="str">
        <f>VLOOKUP(A8,SOURCE!B:P,12,0)</f>
        <v>ITM_XEQ</v>
      </c>
      <c r="C8">
        <f>IF(
ISNUMBER(INDEX(SOURCE!B:B,MATCH(A8,SOURCE!B:B,0)+1)),
  VALUE(INDEX(SOURCE!B:B,MATCH(A8,SOURCE!B:B,0)+1)),
  "")</f>
        <v>4</v>
      </c>
      <c r="D8" s="8" t="str">
        <f>IF(A8&lt;&gt;INT(A8),B8,
IF(A8&lt;0,VLOOKUP(A8,lookups!A$1:B$25,2,0),
IF(ISNA(B8),"",
IF(OR(ISBLANK(A8),ISNA(B8),B8=0),
"",
"#define "&amp;
VLOOKUP(A8,SOURCE!B:P,12,0)&amp;IF(SOURCE!$W$2-LEN(VLOOKUP(A8,SOURCE!B:P,12,0))&gt;=0,REPT(" ",SOURCE!$W$2-LEN(VLOOKUP(A8,SOURCE!B:P,12,0))),"")&amp;
TEXT(A8,"???0")&amp;IF(VLOOKUP(A8,SOURCE!B:P,13,0)="","","   "&amp;VLOOKUP(A8,SOURCE!B:P,13,0)
))))
)</f>
        <v>#define ITM_XEQ                          3</v>
      </c>
    </row>
    <row r="9" spans="1:4">
      <c r="A9">
        <f t="shared" si="1"/>
        <v>4</v>
      </c>
      <c r="B9" t="str">
        <f>VLOOKUP(A9,SOURCE!B:P,12,0)</f>
        <v>ITM_RTN</v>
      </c>
      <c r="C9">
        <f>IF(
ISNUMBER(INDEX(SOURCE!B:B,MATCH(A9,SOURCE!B:B,0)+1)),
  VALUE(INDEX(SOURCE!B:B,MATCH(A9,SOURCE!B:B,0)+1)),
  "")</f>
        <v>5</v>
      </c>
      <c r="D9" s="8" t="str">
        <f>IF(A9&lt;&gt;INT(A9),B9,
IF(A9&lt;0,VLOOKUP(A9,lookups!A$1:B$25,2,0),
IF(ISNA(B9),"",
IF(OR(ISBLANK(A9),ISNA(B9),B9=0),
"",
"#define "&amp;
VLOOKUP(A9,SOURCE!B:P,12,0)&amp;IF(SOURCE!$W$2-LEN(VLOOKUP(A9,SOURCE!B:P,12,0))&gt;=0,REPT(" ",SOURCE!$W$2-LEN(VLOOKUP(A9,SOURCE!B:P,12,0))),"")&amp;
TEXT(A9,"???0")&amp;IF(VLOOKUP(A9,SOURCE!B:P,13,0)="","","   "&amp;VLOOKUP(A9,SOURCE!B:P,13,0)
))))
)</f>
        <v>#define ITM_RTN                          4</v>
      </c>
    </row>
    <row r="10" spans="1:4">
      <c r="A10">
        <f t="shared" si="1"/>
        <v>5</v>
      </c>
      <c r="B10" t="str">
        <f>VLOOKUP(A10,SOURCE!B:P,12,0)</f>
        <v>ITM_ISE</v>
      </c>
      <c r="C10">
        <f>IF(
ISNUMBER(INDEX(SOURCE!B:B,MATCH(A10,SOURCE!B:B,0)+1)),
  VALUE(INDEX(SOURCE!B:B,MATCH(A10,SOURCE!B:B,0)+1)),
  "")</f>
        <v>6</v>
      </c>
      <c r="D10" s="8" t="str">
        <f>IF(A10&lt;&gt;INT(A10),B10,
IF(A10&lt;0,VLOOKUP(A10,lookups!A$1:B$25,2,0),
IF(ISNA(B10),"",
IF(OR(ISBLANK(A10),ISNA(B10),B10=0),
"",
"#define "&amp;
VLOOKUP(A10,SOURCE!B:P,12,0)&amp;IF(SOURCE!$W$2-LEN(VLOOKUP(A10,SOURCE!B:P,12,0))&gt;=0,REPT(" ",SOURCE!$W$2-LEN(VLOOKUP(A10,SOURCE!B:P,12,0))),"")&amp;
TEXT(A10,"???0")&amp;IF(VLOOKUP(A10,SOURCE!B:P,13,0)="","","   "&amp;VLOOKUP(A10,SOURCE!B:P,13,0)
))))
)</f>
        <v>#define ITM_ISE                          5</v>
      </c>
    </row>
    <row r="11" spans="1:4">
      <c r="A11">
        <f t="shared" si="1"/>
        <v>6</v>
      </c>
      <c r="B11" t="str">
        <f>VLOOKUP(A11,SOURCE!B:P,12,0)</f>
        <v>ITM_ISG</v>
      </c>
      <c r="C11">
        <f>IF(
ISNUMBER(INDEX(SOURCE!B:B,MATCH(A11,SOURCE!B:B,0)+1)),
  VALUE(INDEX(SOURCE!B:B,MATCH(A11,SOURCE!B:B,0)+1)),
  "")</f>
        <v>7</v>
      </c>
      <c r="D11" s="8" t="str">
        <f>IF(A11&lt;&gt;INT(A11),B11,
IF(A11&lt;0,VLOOKUP(A11,lookups!A$1:B$25,2,0),
IF(ISNA(B11),"",
IF(OR(ISBLANK(A11),ISNA(B11),B11=0),
"",
"#define "&amp;
VLOOKUP(A11,SOURCE!B:P,12,0)&amp;IF(SOURCE!$W$2-LEN(VLOOKUP(A11,SOURCE!B:P,12,0))&gt;=0,REPT(" ",SOURCE!$W$2-LEN(VLOOKUP(A11,SOURCE!B:P,12,0))),"")&amp;
TEXT(A11,"???0")&amp;IF(VLOOKUP(A11,SOURCE!B:P,13,0)="","","   "&amp;VLOOKUP(A11,SOURCE!B:P,13,0)
))))
)</f>
        <v>#define ITM_ISG                          6</v>
      </c>
    </row>
    <row r="12" spans="1:4">
      <c r="A12">
        <f t="shared" si="1"/>
        <v>7</v>
      </c>
      <c r="B12" t="str">
        <f>VLOOKUP(A12,SOURCE!B:P,12,0)</f>
        <v>ITM_ISZ</v>
      </c>
      <c r="C12">
        <f>IF(
ISNUMBER(INDEX(SOURCE!B:B,MATCH(A12,SOURCE!B:B,0)+1)),
  VALUE(INDEX(SOURCE!B:B,MATCH(A12,SOURCE!B:B,0)+1)),
  "")</f>
        <v>8</v>
      </c>
      <c r="D12" s="8" t="str">
        <f>IF(A12&lt;&gt;INT(A12),B12,
IF(A12&lt;0,VLOOKUP(A12,lookups!A$1:B$25,2,0),
IF(ISNA(B12),"",
IF(OR(ISBLANK(A12),ISNA(B12),B12=0),
"",
"#define "&amp;
VLOOKUP(A12,SOURCE!B:P,12,0)&amp;IF(SOURCE!$W$2-LEN(VLOOKUP(A12,SOURCE!B:P,12,0))&gt;=0,REPT(" ",SOURCE!$W$2-LEN(VLOOKUP(A12,SOURCE!B:P,12,0))),"")&amp;
TEXT(A12,"???0")&amp;IF(VLOOKUP(A12,SOURCE!B:P,13,0)="","","   "&amp;VLOOKUP(A12,SOURCE!B:P,13,0)
))))
)</f>
        <v>#define ITM_ISZ                          7</v>
      </c>
    </row>
    <row r="13" spans="1:4">
      <c r="A13">
        <f t="shared" si="1"/>
        <v>8</v>
      </c>
      <c r="B13" t="str">
        <f>VLOOKUP(A13,SOURCE!B:P,12,0)</f>
        <v>ITM_DSE</v>
      </c>
      <c r="C13">
        <f>IF(
ISNUMBER(INDEX(SOURCE!B:B,MATCH(A13,SOURCE!B:B,0)+1)),
  VALUE(INDEX(SOURCE!B:B,MATCH(A13,SOURCE!B:B,0)+1)),
  "")</f>
        <v>9</v>
      </c>
      <c r="D13" s="8" t="str">
        <f>IF(A13&lt;&gt;INT(A13),B13,
IF(A13&lt;0,VLOOKUP(A13,lookups!A$1:B$25,2,0),
IF(ISNA(B13),"",
IF(OR(ISBLANK(A13),ISNA(B13),B13=0),
"",
"#define "&amp;
VLOOKUP(A13,SOURCE!B:P,12,0)&amp;IF(SOURCE!$W$2-LEN(VLOOKUP(A13,SOURCE!B:P,12,0))&gt;=0,REPT(" ",SOURCE!$W$2-LEN(VLOOKUP(A13,SOURCE!B:P,12,0))),"")&amp;
TEXT(A13,"???0")&amp;IF(VLOOKUP(A13,SOURCE!B:P,13,0)="","","   "&amp;VLOOKUP(A13,SOURCE!B:P,13,0)
))))
)</f>
        <v>#define ITM_DSE                          8</v>
      </c>
    </row>
    <row r="14" spans="1:4">
      <c r="A14">
        <f t="shared" si="1"/>
        <v>9</v>
      </c>
      <c r="B14" t="str">
        <f>VLOOKUP(A14,SOURCE!B:P,12,0)</f>
        <v>ITM_DSL</v>
      </c>
      <c r="C14">
        <f>IF(
ISNUMBER(INDEX(SOURCE!B:B,MATCH(A14,SOURCE!B:B,0)+1)),
  VALUE(INDEX(SOURCE!B:B,MATCH(A14,SOURCE!B:B,0)+1)),
  "")</f>
        <v>10</v>
      </c>
      <c r="D14" s="8" t="str">
        <f>IF(A14&lt;&gt;INT(A14),B14,
IF(A14&lt;0,VLOOKUP(A14,lookups!A$1:B$25,2,0),
IF(ISNA(B14),"",
IF(OR(ISBLANK(A14),ISNA(B14),B14=0),
"",
"#define "&amp;
VLOOKUP(A14,SOURCE!B:P,12,0)&amp;IF(SOURCE!$W$2-LEN(VLOOKUP(A14,SOURCE!B:P,12,0))&gt;=0,REPT(" ",SOURCE!$W$2-LEN(VLOOKUP(A14,SOURCE!B:P,12,0))),"")&amp;
TEXT(A14,"???0")&amp;IF(VLOOKUP(A14,SOURCE!B:P,13,0)="","","   "&amp;VLOOKUP(A14,SOURCE!B:P,13,0)
))))
)</f>
        <v>#define ITM_DSL                          9</v>
      </c>
    </row>
    <row r="15" spans="1:4">
      <c r="A15">
        <f t="shared" si="1"/>
        <v>10</v>
      </c>
      <c r="B15" t="str">
        <f>VLOOKUP(A15,SOURCE!B:P,12,0)</f>
        <v>ITM_DSZ</v>
      </c>
      <c r="C15">
        <f>IF(
ISNUMBER(INDEX(SOURCE!B:B,MATCH(A15,SOURCE!B:B,0)+1)),
  VALUE(INDEX(SOURCE!B:B,MATCH(A15,SOURCE!B:B,0)+1)),
  "")</f>
        <v>11</v>
      </c>
      <c r="D15" s="8" t="str">
        <f>IF(A15&lt;&gt;INT(A15),B15,
IF(A15&lt;0,VLOOKUP(A15,lookups!A$1:B$25,2,0),
IF(ISNA(B15),"",
IF(OR(ISBLANK(A15),ISNA(B15),B15=0),
"",
"#define "&amp;
VLOOKUP(A15,SOURCE!B:P,12,0)&amp;IF(SOURCE!$W$2-LEN(VLOOKUP(A15,SOURCE!B:P,12,0))&gt;=0,REPT(" ",SOURCE!$W$2-LEN(VLOOKUP(A15,SOURCE!B:P,12,0))),"")&amp;
TEXT(A15,"???0")&amp;IF(VLOOKUP(A15,SOURCE!B:P,13,0)="","","   "&amp;VLOOKUP(A15,SOURCE!B:P,13,0)
))))
)</f>
        <v>#define ITM_DSZ                         10</v>
      </c>
    </row>
    <row r="16" spans="1:4">
      <c r="A16">
        <f t="shared" si="1"/>
        <v>11</v>
      </c>
      <c r="B16" t="str">
        <f>VLOOKUP(A16,SOURCE!B:P,12,0)</f>
        <v>ITM_XEQU</v>
      </c>
      <c r="C16">
        <f>IF(
ISNUMBER(INDEX(SOURCE!B:B,MATCH(A16,SOURCE!B:B,0)+1)),
  VALUE(INDEX(SOURCE!B:B,MATCH(A16,SOURCE!B:B,0)+1)),
  "")</f>
        <v>12</v>
      </c>
      <c r="D16" s="8" t="str">
        <f>IF(A16&lt;&gt;INT(A16),B16,
IF(A16&lt;0,VLOOKUP(A16,lookups!A$1:B$25,2,0),
IF(ISNA(B16),"",
IF(OR(ISBLANK(A16),ISNA(B16),B16=0),
"",
"#define "&amp;
VLOOKUP(A16,SOURCE!B:P,12,0)&amp;IF(SOURCE!$W$2-LEN(VLOOKUP(A16,SOURCE!B:P,12,0))&gt;=0,REPT(" ",SOURCE!$W$2-LEN(VLOOKUP(A16,SOURCE!B:P,12,0))),"")&amp;
TEXT(A16,"???0")&amp;IF(VLOOKUP(A16,SOURCE!B:P,13,0)="","","   "&amp;VLOOKUP(A16,SOURCE!B:P,13,0)
))))
)</f>
        <v>#define ITM_XEQU                        11</v>
      </c>
    </row>
    <row r="17" spans="1:4">
      <c r="A17">
        <f t="shared" si="1"/>
        <v>12</v>
      </c>
      <c r="B17" t="str">
        <f>VLOOKUP(A17,SOURCE!B:P,12,0)</f>
        <v>ITM_XNE</v>
      </c>
      <c r="C17">
        <f>IF(
ISNUMBER(INDEX(SOURCE!B:B,MATCH(A17,SOURCE!B:B,0)+1)),
  VALUE(INDEX(SOURCE!B:B,MATCH(A17,SOURCE!B:B,0)+1)),
  "")</f>
        <v>13</v>
      </c>
      <c r="D17" s="8" t="str">
        <f>IF(A17&lt;&gt;INT(A17),B17,
IF(A17&lt;0,VLOOKUP(A17,lookups!A$1:B$25,2,0),
IF(ISNA(B17),"",
IF(OR(ISBLANK(A17),ISNA(B17),B17=0),
"",
"#define "&amp;
VLOOKUP(A17,SOURCE!B:P,12,0)&amp;IF(SOURCE!$W$2-LEN(VLOOKUP(A17,SOURCE!B:P,12,0))&gt;=0,REPT(" ",SOURCE!$W$2-LEN(VLOOKUP(A17,SOURCE!B:P,12,0))),"")&amp;
TEXT(A17,"???0")&amp;IF(VLOOKUP(A17,SOURCE!B:P,13,0)="","","   "&amp;VLOOKUP(A17,SOURCE!B:P,13,0)
))))
)</f>
        <v>#define ITM_XNE                         12</v>
      </c>
    </row>
    <row r="18" spans="1:4">
      <c r="A18">
        <f t="shared" si="1"/>
        <v>13</v>
      </c>
      <c r="B18" t="str">
        <f>VLOOKUP(A18,SOURCE!B:P,12,0)</f>
        <v>ITM_XEQUP0</v>
      </c>
      <c r="C18">
        <f>IF(
ISNUMBER(INDEX(SOURCE!B:B,MATCH(A18,SOURCE!B:B,0)+1)),
  VALUE(INDEX(SOURCE!B:B,MATCH(A18,SOURCE!B:B,0)+1)),
  "")</f>
        <v>14</v>
      </c>
      <c r="D18" s="8" t="str">
        <f>IF(A18&lt;&gt;INT(A18),B18,
IF(A18&lt;0,VLOOKUP(A18,lookups!A$1:B$25,2,0),
IF(ISNA(B18),"",
IF(OR(ISBLANK(A18),ISNA(B18),B18=0),
"",
"#define "&amp;
VLOOKUP(A18,SOURCE!B:P,12,0)&amp;IF(SOURCE!$W$2-LEN(VLOOKUP(A18,SOURCE!B:P,12,0))&gt;=0,REPT(" ",SOURCE!$W$2-LEN(VLOOKUP(A18,SOURCE!B:P,12,0))),"")&amp;
TEXT(A18,"???0")&amp;IF(VLOOKUP(A18,SOURCE!B:P,13,0)="","","   "&amp;VLOOKUP(A18,SOURCE!B:P,13,0)
))))
)</f>
        <v>#define ITM_XEQUP0                      13</v>
      </c>
    </row>
    <row r="19" spans="1:4">
      <c r="A19">
        <f t="shared" si="1"/>
        <v>14</v>
      </c>
      <c r="B19" t="str">
        <f>VLOOKUP(A19,SOURCE!B:P,12,0)</f>
        <v>ITM_XEQUM0</v>
      </c>
      <c r="C19">
        <f>IF(
ISNUMBER(INDEX(SOURCE!B:B,MATCH(A19,SOURCE!B:B,0)+1)),
  VALUE(INDEX(SOURCE!B:B,MATCH(A19,SOURCE!B:B,0)+1)),
  "")</f>
        <v>15</v>
      </c>
      <c r="D19" s="8" t="str">
        <f>IF(A19&lt;&gt;INT(A19),B19,
IF(A19&lt;0,VLOOKUP(A19,lookups!A$1:B$25,2,0),
IF(ISNA(B19),"",
IF(OR(ISBLANK(A19),ISNA(B19),B19=0),
"",
"#define "&amp;
VLOOKUP(A19,SOURCE!B:P,12,0)&amp;IF(SOURCE!$W$2-LEN(VLOOKUP(A19,SOURCE!B:P,12,0))&gt;=0,REPT(" ",SOURCE!$W$2-LEN(VLOOKUP(A19,SOURCE!B:P,12,0))),"")&amp;
TEXT(A19,"???0")&amp;IF(VLOOKUP(A19,SOURCE!B:P,13,0)="","","   "&amp;VLOOKUP(A19,SOURCE!B:P,13,0)
))))
)</f>
        <v>#define ITM_XEQUM0                      14</v>
      </c>
    </row>
    <row r="20" spans="1:4">
      <c r="A20">
        <f t="shared" si="1"/>
        <v>15</v>
      </c>
      <c r="B20" t="str">
        <f>VLOOKUP(A20,SOURCE!B:P,12,0)</f>
        <v>ITM_XAEQU</v>
      </c>
      <c r="C20">
        <f>IF(
ISNUMBER(INDEX(SOURCE!B:B,MATCH(A20,SOURCE!B:B,0)+1)),
  VALUE(INDEX(SOURCE!B:B,MATCH(A20,SOURCE!B:B,0)+1)),
  "")</f>
        <v>16</v>
      </c>
      <c r="D20" s="8" t="str">
        <f>IF(A20&lt;&gt;INT(A20),B20,
IF(A20&lt;0,VLOOKUP(A20,lookups!A$1:B$25,2,0),
IF(ISNA(B20),"",
IF(OR(ISBLANK(A20),ISNA(B20),B20=0),
"",
"#define "&amp;
VLOOKUP(A20,SOURCE!B:P,12,0)&amp;IF(SOURCE!$W$2-LEN(VLOOKUP(A20,SOURCE!B:P,12,0))&gt;=0,REPT(" ",SOURCE!$W$2-LEN(VLOOKUP(A20,SOURCE!B:P,12,0))),"")&amp;
TEXT(A20,"???0")&amp;IF(VLOOKUP(A20,SOURCE!B:P,13,0)="","","   "&amp;VLOOKUP(A20,SOURCE!B:P,13,0)
))))
)</f>
        <v>#define ITM_XAEQU                       15</v>
      </c>
    </row>
    <row r="21" spans="1:4">
      <c r="A21">
        <f t="shared" si="1"/>
        <v>16</v>
      </c>
      <c r="B21" t="str">
        <f>VLOOKUP(A21,SOURCE!B:P,12,0)</f>
        <v>ITM_XLT</v>
      </c>
      <c r="C21">
        <f>IF(
ISNUMBER(INDEX(SOURCE!B:B,MATCH(A21,SOURCE!B:B,0)+1)),
  VALUE(INDEX(SOURCE!B:B,MATCH(A21,SOURCE!B:B,0)+1)),
  "")</f>
        <v>17</v>
      </c>
      <c r="D21" s="8" t="str">
        <f>IF(A21&lt;&gt;INT(A21),B21,
IF(A21&lt;0,VLOOKUP(A21,lookups!A$1:B$25,2,0),
IF(ISNA(B21),"",
IF(OR(ISBLANK(A21),ISNA(B21),B21=0),
"",
"#define "&amp;
VLOOKUP(A21,SOURCE!B:P,12,0)&amp;IF(SOURCE!$W$2-LEN(VLOOKUP(A21,SOURCE!B:P,12,0))&gt;=0,REPT(" ",SOURCE!$W$2-LEN(VLOOKUP(A21,SOURCE!B:P,12,0))),"")&amp;
TEXT(A21,"???0")&amp;IF(VLOOKUP(A21,SOURCE!B:P,13,0)="","","   "&amp;VLOOKUP(A21,SOURCE!B:P,13,0)
))))
)</f>
        <v>#define ITM_XLT                         16</v>
      </c>
    </row>
    <row r="22" spans="1:4">
      <c r="A22">
        <f t="shared" si="1"/>
        <v>17</v>
      </c>
      <c r="B22" t="str">
        <f>VLOOKUP(A22,SOURCE!B:P,12,0)</f>
        <v>ITM_XLE</v>
      </c>
      <c r="C22">
        <f>IF(
ISNUMBER(INDEX(SOURCE!B:B,MATCH(A22,SOURCE!B:B,0)+1)),
  VALUE(INDEX(SOURCE!B:B,MATCH(A22,SOURCE!B:B,0)+1)),
  "")</f>
        <v>18</v>
      </c>
      <c r="D22" s="8" t="str">
        <f>IF(A22&lt;&gt;INT(A22),B22,
IF(A22&lt;0,VLOOKUP(A22,lookups!A$1:B$25,2,0),
IF(ISNA(B22),"",
IF(OR(ISBLANK(A22),ISNA(B22),B22=0),
"",
"#define "&amp;
VLOOKUP(A22,SOURCE!B:P,12,0)&amp;IF(SOURCE!$W$2-LEN(VLOOKUP(A22,SOURCE!B:P,12,0))&gt;=0,REPT(" ",SOURCE!$W$2-LEN(VLOOKUP(A22,SOURCE!B:P,12,0))),"")&amp;
TEXT(A22,"???0")&amp;IF(VLOOKUP(A22,SOURCE!B:P,13,0)="","","   "&amp;VLOOKUP(A22,SOURCE!B:P,13,0)
))))
)</f>
        <v>#define ITM_XLE                         17</v>
      </c>
    </row>
    <row r="23" spans="1:4">
      <c r="A23">
        <f t="shared" si="1"/>
        <v>18</v>
      </c>
      <c r="B23" t="str">
        <f>VLOOKUP(A23,SOURCE!B:P,12,0)</f>
        <v>ITM_XGE</v>
      </c>
      <c r="C23">
        <f>IF(
ISNUMBER(INDEX(SOURCE!B:B,MATCH(A23,SOURCE!B:B,0)+1)),
  VALUE(INDEX(SOURCE!B:B,MATCH(A23,SOURCE!B:B,0)+1)),
  "")</f>
        <v>19</v>
      </c>
      <c r="D23" s="8" t="str">
        <f>IF(A23&lt;&gt;INT(A23),B23,
IF(A23&lt;0,VLOOKUP(A23,lookups!A$1:B$25,2,0),
IF(ISNA(B23),"",
IF(OR(ISBLANK(A23),ISNA(B23),B23=0),
"",
"#define "&amp;
VLOOKUP(A23,SOURCE!B:P,12,0)&amp;IF(SOURCE!$W$2-LEN(VLOOKUP(A23,SOURCE!B:P,12,0))&gt;=0,REPT(" ",SOURCE!$W$2-LEN(VLOOKUP(A23,SOURCE!B:P,12,0))),"")&amp;
TEXT(A23,"???0")&amp;IF(VLOOKUP(A23,SOURCE!B:P,13,0)="","","   "&amp;VLOOKUP(A23,SOURCE!B:P,13,0)
))))
)</f>
        <v>#define ITM_XGE                         18</v>
      </c>
    </row>
    <row r="24" spans="1:4">
      <c r="A24">
        <f t="shared" si="1"/>
        <v>19</v>
      </c>
      <c r="B24" t="str">
        <f>VLOOKUP(A24,SOURCE!B:P,12,0)</f>
        <v>ITM_XGT</v>
      </c>
      <c r="C24">
        <f>IF(
ISNUMBER(INDEX(SOURCE!B:B,MATCH(A24,SOURCE!B:B,0)+1)),
  VALUE(INDEX(SOURCE!B:B,MATCH(A24,SOURCE!B:B,0)+1)),
  "")</f>
        <v>20</v>
      </c>
      <c r="D24" s="8" t="str">
        <f>IF(A24&lt;&gt;INT(A24),B24,
IF(A24&lt;0,VLOOKUP(A24,lookups!A$1:B$25,2,0),
IF(ISNA(B24),"",
IF(OR(ISBLANK(A24),ISNA(B24),B24=0),
"",
"#define "&amp;
VLOOKUP(A24,SOURCE!B:P,12,0)&amp;IF(SOURCE!$W$2-LEN(VLOOKUP(A24,SOURCE!B:P,12,0))&gt;=0,REPT(" ",SOURCE!$W$2-LEN(VLOOKUP(A24,SOURCE!B:P,12,0))),"")&amp;
TEXT(A24,"???0")&amp;IF(VLOOKUP(A24,SOURCE!B:P,13,0)="","","   "&amp;VLOOKUP(A24,SOURCE!B:P,13,0)
))))
)</f>
        <v>#define ITM_XGT                         19</v>
      </c>
    </row>
    <row r="25" spans="1:4">
      <c r="A25">
        <f t="shared" si="1"/>
        <v>20</v>
      </c>
      <c r="B25" t="str">
        <f>VLOOKUP(A25,SOURCE!B:P,12,0)</f>
        <v>ITM_FC</v>
      </c>
      <c r="C25">
        <f>IF(
ISNUMBER(INDEX(SOURCE!B:B,MATCH(A25,SOURCE!B:B,0)+1)),
  VALUE(INDEX(SOURCE!B:B,MATCH(A25,SOURCE!B:B,0)+1)),
  "")</f>
        <v>21</v>
      </c>
      <c r="D25" s="8" t="str">
        <f>IF(A25&lt;&gt;INT(A25),B25,
IF(A25&lt;0,VLOOKUP(A25,lookups!A$1:B$25,2,0),
IF(ISNA(B25),"",
IF(OR(ISBLANK(A25),ISNA(B25),B25=0),
"",
"#define "&amp;
VLOOKUP(A25,SOURCE!B:P,12,0)&amp;IF(SOURCE!$W$2-LEN(VLOOKUP(A25,SOURCE!B:P,12,0))&gt;=0,REPT(" ",SOURCE!$W$2-LEN(VLOOKUP(A25,SOURCE!B:P,12,0))),"")&amp;
TEXT(A25,"???0")&amp;IF(VLOOKUP(A25,SOURCE!B:P,13,0)="","","   "&amp;VLOOKUP(A25,SOURCE!B:P,13,0)
))))
)</f>
        <v>#define ITM_FC                          20</v>
      </c>
    </row>
    <row r="26" spans="1:4">
      <c r="A26">
        <f t="shared" si="1"/>
        <v>21</v>
      </c>
      <c r="B26" t="str">
        <f>VLOOKUP(A26,SOURCE!B:P,12,0)</f>
        <v>ITM_FS</v>
      </c>
      <c r="C26">
        <f>IF(
ISNUMBER(INDEX(SOURCE!B:B,MATCH(A26,SOURCE!B:B,0)+1)),
  VALUE(INDEX(SOURCE!B:B,MATCH(A26,SOURCE!B:B,0)+1)),
  "")</f>
        <v>22</v>
      </c>
      <c r="D26" s="8" t="str">
        <f>IF(A26&lt;&gt;INT(A26),B26,
IF(A26&lt;0,VLOOKUP(A26,lookups!A$1:B$25,2,0),
IF(ISNA(B26),"",
IF(OR(ISBLANK(A26),ISNA(B26),B26=0),
"",
"#define "&amp;
VLOOKUP(A26,SOURCE!B:P,12,0)&amp;IF(SOURCE!$W$2-LEN(VLOOKUP(A26,SOURCE!B:P,12,0))&gt;=0,REPT(" ",SOURCE!$W$2-LEN(VLOOKUP(A26,SOURCE!B:P,12,0))),"")&amp;
TEXT(A26,"???0")&amp;IF(VLOOKUP(A26,SOURCE!B:P,13,0)="","","   "&amp;VLOOKUP(A26,SOURCE!B:P,13,0)
))))
)</f>
        <v>#define ITM_FS                          21</v>
      </c>
    </row>
    <row r="27" spans="1:4">
      <c r="A27">
        <f t="shared" si="1"/>
        <v>22</v>
      </c>
      <c r="B27" t="str">
        <f>VLOOKUP(A27,SOURCE!B:P,12,0)</f>
        <v>ITM_EVEN</v>
      </c>
      <c r="C27">
        <f>IF(
ISNUMBER(INDEX(SOURCE!B:B,MATCH(A27,SOURCE!B:B,0)+1)),
  VALUE(INDEX(SOURCE!B:B,MATCH(A27,SOURCE!B:B,0)+1)),
  "")</f>
        <v>23</v>
      </c>
      <c r="D27" s="8" t="str">
        <f>IF(A27&lt;&gt;INT(A27),B27,
IF(A27&lt;0,VLOOKUP(A27,lookups!A$1:B$25,2,0),
IF(ISNA(B27),"",
IF(OR(ISBLANK(A27),ISNA(B27),B27=0),
"",
"#define "&amp;
VLOOKUP(A27,SOURCE!B:P,12,0)&amp;IF(SOURCE!$W$2-LEN(VLOOKUP(A27,SOURCE!B:P,12,0))&gt;=0,REPT(" ",SOURCE!$W$2-LEN(VLOOKUP(A27,SOURCE!B:P,12,0))),"")&amp;
TEXT(A27,"???0")&amp;IF(VLOOKUP(A27,SOURCE!B:P,13,0)="","","   "&amp;VLOOKUP(A27,SOURCE!B:P,13,0)
))))
)</f>
        <v>#define ITM_EVEN                        22</v>
      </c>
    </row>
    <row r="28" spans="1:4">
      <c r="A28">
        <f t="shared" si="1"/>
        <v>23</v>
      </c>
      <c r="B28" t="str">
        <f>VLOOKUP(A28,SOURCE!B:P,12,0)</f>
        <v>ITM_ODD</v>
      </c>
      <c r="C28">
        <f>IF(
ISNUMBER(INDEX(SOURCE!B:B,MATCH(A28,SOURCE!B:B,0)+1)),
  VALUE(INDEX(SOURCE!B:B,MATCH(A28,SOURCE!B:B,0)+1)),
  "")</f>
        <v>24</v>
      </c>
      <c r="D28" s="8" t="str">
        <f>IF(A28&lt;&gt;INT(A28),B28,
IF(A28&lt;0,VLOOKUP(A28,lookups!A$1:B$25,2,0),
IF(ISNA(B28),"",
IF(OR(ISBLANK(A28),ISNA(B28),B28=0),
"",
"#define "&amp;
VLOOKUP(A28,SOURCE!B:P,12,0)&amp;IF(SOURCE!$W$2-LEN(VLOOKUP(A28,SOURCE!B:P,12,0))&gt;=0,REPT(" ",SOURCE!$W$2-LEN(VLOOKUP(A28,SOURCE!B:P,12,0))),"")&amp;
TEXT(A28,"???0")&amp;IF(VLOOKUP(A28,SOURCE!B:P,13,0)="","","   "&amp;VLOOKUP(A28,SOURCE!B:P,13,0)
))))
)</f>
        <v>#define ITM_ODD                         23</v>
      </c>
    </row>
    <row r="29" spans="1:4">
      <c r="A29">
        <f t="shared" si="1"/>
        <v>24</v>
      </c>
      <c r="B29" t="str">
        <f>VLOOKUP(A29,SOURCE!B:P,12,0)</f>
        <v>ITM_FPQ</v>
      </c>
      <c r="C29">
        <f>IF(
ISNUMBER(INDEX(SOURCE!B:B,MATCH(A29,SOURCE!B:B,0)+1)),
  VALUE(INDEX(SOURCE!B:B,MATCH(A29,SOURCE!B:B,0)+1)),
  "")</f>
        <v>25</v>
      </c>
      <c r="D29" s="8" t="str">
        <f>IF(A29&lt;&gt;INT(A29),B29,
IF(A29&lt;0,VLOOKUP(A29,lookups!A$1:B$25,2,0),
IF(ISNA(B29),"",
IF(OR(ISBLANK(A29),ISNA(B29),B29=0),
"",
"#define "&amp;
VLOOKUP(A29,SOURCE!B:P,12,0)&amp;IF(SOURCE!$W$2-LEN(VLOOKUP(A29,SOURCE!B:P,12,0))&gt;=0,REPT(" ",SOURCE!$W$2-LEN(VLOOKUP(A29,SOURCE!B:P,12,0))),"")&amp;
TEXT(A29,"???0")&amp;IF(VLOOKUP(A29,SOURCE!B:P,13,0)="","","   "&amp;VLOOKUP(A29,SOURCE!B:P,13,0)
))))
)</f>
        <v>#define ITM_FPQ                         24</v>
      </c>
    </row>
    <row r="30" spans="1:4">
      <c r="A30">
        <f t="shared" si="1"/>
        <v>25</v>
      </c>
      <c r="B30" t="str">
        <f>VLOOKUP(A30,SOURCE!B:P,12,0)</f>
        <v>ITM_INT</v>
      </c>
      <c r="C30">
        <f>IF(
ISNUMBER(INDEX(SOURCE!B:B,MATCH(A30,SOURCE!B:B,0)+1)),
  VALUE(INDEX(SOURCE!B:B,MATCH(A30,SOURCE!B:B,0)+1)),
  "")</f>
        <v>26</v>
      </c>
      <c r="D30" s="8" t="str">
        <f>IF(A30&lt;&gt;INT(A30),B30,
IF(A30&lt;0,VLOOKUP(A30,lookups!A$1:B$25,2,0),
IF(ISNA(B30),"",
IF(OR(ISBLANK(A30),ISNA(B30),B30=0),
"",
"#define "&amp;
VLOOKUP(A30,SOURCE!B:P,12,0)&amp;IF(SOURCE!$W$2-LEN(VLOOKUP(A30,SOURCE!B:P,12,0))&gt;=0,REPT(" ",SOURCE!$W$2-LEN(VLOOKUP(A30,SOURCE!B:P,12,0))),"")&amp;
TEXT(A30,"???0")&amp;IF(VLOOKUP(A30,SOURCE!B:P,13,0)="","","   "&amp;VLOOKUP(A30,SOURCE!B:P,13,0)
))))
)</f>
        <v>#define ITM_INT                         25</v>
      </c>
    </row>
    <row r="31" spans="1:4">
      <c r="A31">
        <f t="shared" si="1"/>
        <v>26</v>
      </c>
      <c r="B31" t="str">
        <f>VLOOKUP(A31,SOURCE!B:P,12,0)</f>
        <v>ITM_CPX</v>
      </c>
      <c r="C31">
        <f>IF(
ISNUMBER(INDEX(SOURCE!B:B,MATCH(A31,SOURCE!B:B,0)+1)),
  VALUE(INDEX(SOURCE!B:B,MATCH(A31,SOURCE!B:B,0)+1)),
  "")</f>
        <v>27</v>
      </c>
      <c r="D31" s="8" t="str">
        <f>IF(A31&lt;&gt;INT(A31),B31,
IF(A31&lt;0,VLOOKUP(A31,lookups!A$1:B$25,2,0),
IF(ISNA(B31),"",
IF(OR(ISBLANK(A31),ISNA(B31),B31=0),
"",
"#define "&amp;
VLOOKUP(A31,SOURCE!B:P,12,0)&amp;IF(SOURCE!$W$2-LEN(VLOOKUP(A31,SOURCE!B:P,12,0))&gt;=0,REPT(" ",SOURCE!$W$2-LEN(VLOOKUP(A31,SOURCE!B:P,12,0))),"")&amp;
TEXT(A31,"???0")&amp;IF(VLOOKUP(A31,SOURCE!B:P,13,0)="","","   "&amp;VLOOKUP(A31,SOURCE!B:P,13,0)
))))
)</f>
        <v>#define ITM_CPX                         26</v>
      </c>
    </row>
    <row r="32" spans="1:4">
      <c r="A32">
        <f t="shared" si="1"/>
        <v>27</v>
      </c>
      <c r="B32" t="str">
        <f>VLOOKUP(A32,SOURCE!B:P,12,0)</f>
        <v>ITM_MATR</v>
      </c>
      <c r="C32">
        <f>IF(
ISNUMBER(INDEX(SOURCE!B:B,MATCH(A32,SOURCE!B:B,0)+1)),
  VALUE(INDEX(SOURCE!B:B,MATCH(A32,SOURCE!B:B,0)+1)),
  "")</f>
        <v>28</v>
      </c>
      <c r="D32" s="8" t="str">
        <f>IF(A32&lt;&gt;INT(A32),B32,
IF(A32&lt;0,VLOOKUP(A32,lookups!A$1:B$25,2,0),
IF(ISNA(B32),"",
IF(OR(ISBLANK(A32),ISNA(B32),B32=0),
"",
"#define "&amp;
VLOOKUP(A32,SOURCE!B:P,12,0)&amp;IF(SOURCE!$W$2-LEN(VLOOKUP(A32,SOURCE!B:P,12,0))&gt;=0,REPT(" ",SOURCE!$W$2-LEN(VLOOKUP(A32,SOURCE!B:P,12,0))),"")&amp;
TEXT(A32,"???0")&amp;IF(VLOOKUP(A32,SOURCE!B:P,13,0)="","","   "&amp;VLOOKUP(A32,SOURCE!B:P,13,0)
))))
)</f>
        <v>#define ITM_MATR                        27</v>
      </c>
    </row>
    <row r="33" spans="1:4">
      <c r="A33">
        <f t="shared" si="1"/>
        <v>28</v>
      </c>
      <c r="B33" t="str">
        <f>VLOOKUP(A33,SOURCE!B:P,12,0)</f>
        <v>ITM_NAN</v>
      </c>
      <c r="C33">
        <f>IF(
ISNUMBER(INDEX(SOURCE!B:B,MATCH(A33,SOURCE!B:B,0)+1)),
  VALUE(INDEX(SOURCE!B:B,MATCH(A33,SOURCE!B:B,0)+1)),
  "")</f>
        <v>29</v>
      </c>
      <c r="D33" s="8" t="str">
        <f>IF(A33&lt;&gt;INT(A33),B33,
IF(A33&lt;0,VLOOKUP(A33,lookups!A$1:B$25,2,0),
IF(ISNA(B33),"",
IF(OR(ISBLANK(A33),ISNA(B33),B33=0),
"",
"#define "&amp;
VLOOKUP(A33,SOURCE!B:P,12,0)&amp;IF(SOURCE!$W$2-LEN(VLOOKUP(A33,SOURCE!B:P,12,0))&gt;=0,REPT(" ",SOURCE!$W$2-LEN(VLOOKUP(A33,SOURCE!B:P,12,0))),"")&amp;
TEXT(A33,"???0")&amp;IF(VLOOKUP(A33,SOURCE!B:P,13,0)="","","   "&amp;VLOOKUP(A33,SOURCE!B:P,13,0)
))))
)</f>
        <v>#define ITM_NAN                         28</v>
      </c>
    </row>
    <row r="34" spans="1:4">
      <c r="A34">
        <f t="shared" si="1"/>
        <v>29</v>
      </c>
      <c r="B34" t="str">
        <f>VLOOKUP(A34,SOURCE!B:P,12,0)</f>
        <v>ITM_REAL</v>
      </c>
      <c r="C34">
        <f>IF(
ISNUMBER(INDEX(SOURCE!B:B,MATCH(A34,SOURCE!B:B,0)+1)),
  VALUE(INDEX(SOURCE!B:B,MATCH(A34,SOURCE!B:B,0)+1)),
  "")</f>
        <v>30</v>
      </c>
      <c r="D34" s="8" t="str">
        <f>IF(A34&lt;&gt;INT(A34),B34,
IF(A34&lt;0,VLOOKUP(A34,lookups!A$1:B$25,2,0),
IF(ISNA(B34),"",
IF(OR(ISBLANK(A34),ISNA(B34),B34=0),
"",
"#define "&amp;
VLOOKUP(A34,SOURCE!B:P,12,0)&amp;IF(SOURCE!$W$2-LEN(VLOOKUP(A34,SOURCE!B:P,12,0))&gt;=0,REPT(" ",SOURCE!$W$2-LEN(VLOOKUP(A34,SOURCE!B:P,12,0))),"")&amp;
TEXT(A34,"???0")&amp;IF(VLOOKUP(A34,SOURCE!B:P,13,0)="","","   "&amp;VLOOKUP(A34,SOURCE!B:P,13,0)
))))
)</f>
        <v>#define ITM_REAL                        29</v>
      </c>
    </row>
    <row r="35" spans="1:4">
      <c r="A35">
        <f t="shared" si="1"/>
        <v>30</v>
      </c>
      <c r="B35" t="str">
        <f>VLOOKUP(A35,SOURCE!B:P,12,0)</f>
        <v>ITM_SPEC</v>
      </c>
      <c r="C35">
        <f>IF(
ISNUMBER(INDEX(SOURCE!B:B,MATCH(A35,SOURCE!B:B,0)+1)),
  VALUE(INDEX(SOURCE!B:B,MATCH(A35,SOURCE!B:B,0)+1)),
  "")</f>
        <v>31</v>
      </c>
      <c r="D35" s="8" t="str">
        <f>IF(A35&lt;&gt;INT(A35),B35,
IF(A35&lt;0,VLOOKUP(A35,lookups!A$1:B$25,2,0),
IF(ISNA(B35),"",
IF(OR(ISBLANK(A35),ISNA(B35),B35=0),
"",
"#define "&amp;
VLOOKUP(A35,SOURCE!B:P,12,0)&amp;IF(SOURCE!$W$2-LEN(VLOOKUP(A35,SOURCE!B:P,12,0))&gt;=0,REPT(" ",SOURCE!$W$2-LEN(VLOOKUP(A35,SOURCE!B:P,12,0))),"")&amp;
TEXT(A35,"???0")&amp;IF(VLOOKUP(A35,SOURCE!B:P,13,0)="","","   "&amp;VLOOKUP(A35,SOURCE!B:P,13,0)
))))
)</f>
        <v>#define ITM_SPEC                        30</v>
      </c>
    </row>
    <row r="36" spans="1:4">
      <c r="A36">
        <f t="shared" si="1"/>
        <v>31</v>
      </c>
      <c r="B36" t="str">
        <f>VLOOKUP(A36,SOURCE!B:P,12,0)</f>
        <v>ITM_STRI</v>
      </c>
      <c r="C36">
        <f>IF(
ISNUMBER(INDEX(SOURCE!B:B,MATCH(A36,SOURCE!B:B,0)+1)),
  VALUE(INDEX(SOURCE!B:B,MATCH(A36,SOURCE!B:B,0)+1)),
  "")</f>
        <v>32</v>
      </c>
      <c r="D36" s="8" t="str">
        <f>IF(A36&lt;&gt;INT(A36),B36,
IF(A36&lt;0,VLOOKUP(A36,lookups!A$1:B$25,2,0),
IF(ISNA(B36),"",
IF(OR(ISBLANK(A36),ISNA(B36),B36=0),
"",
"#define "&amp;
VLOOKUP(A36,SOURCE!B:P,12,0)&amp;IF(SOURCE!$W$2-LEN(VLOOKUP(A36,SOURCE!B:P,12,0))&gt;=0,REPT(" ",SOURCE!$W$2-LEN(VLOOKUP(A36,SOURCE!B:P,12,0))),"")&amp;
TEXT(A36,"???0")&amp;IF(VLOOKUP(A36,SOURCE!B:P,13,0)="","","   "&amp;VLOOKUP(A36,SOURCE!B:P,13,0)
))))
)</f>
        <v>#define ITM_STRI                        31</v>
      </c>
    </row>
    <row r="37" spans="1:4">
      <c r="A37">
        <f t="shared" si="1"/>
        <v>32</v>
      </c>
      <c r="B37" t="str">
        <f>VLOOKUP(A37,SOURCE!B:P,12,0)</f>
        <v>ITM_PMINFINITY</v>
      </c>
      <c r="C37">
        <f>IF(
ISNUMBER(INDEX(SOURCE!B:B,MATCH(A37,SOURCE!B:B,0)+1)),
  VALUE(INDEX(SOURCE!B:B,MATCH(A37,SOURCE!B:B,0)+1)),
  "")</f>
        <v>33</v>
      </c>
      <c r="D37" s="8" t="str">
        <f>IF(A37&lt;&gt;INT(A37),B37,
IF(A37&lt;0,VLOOKUP(A37,lookups!A$1:B$25,2,0),
IF(ISNA(B37),"",
IF(OR(ISBLANK(A37),ISNA(B37),B37=0),
"",
"#define "&amp;
VLOOKUP(A37,SOURCE!B:P,12,0)&amp;IF(SOURCE!$W$2-LEN(VLOOKUP(A37,SOURCE!B:P,12,0))&gt;=0,REPT(" ",SOURCE!$W$2-LEN(VLOOKUP(A37,SOURCE!B:P,12,0))),"")&amp;
TEXT(A37,"???0")&amp;IF(VLOOKUP(A37,SOURCE!B:P,13,0)="","","   "&amp;VLOOKUP(A37,SOURCE!B:P,13,0)
))))
)</f>
        <v>#define ITM_PMINFINITY                  32</v>
      </c>
    </row>
    <row r="38" spans="1:4">
      <c r="A38">
        <f t="shared" si="1"/>
        <v>33</v>
      </c>
      <c r="B38" t="str">
        <f>VLOOKUP(A38,SOURCE!B:P,12,0)</f>
        <v>ITM_PRIME</v>
      </c>
      <c r="C38">
        <f>IF(
ISNUMBER(INDEX(SOURCE!B:B,MATCH(A38,SOURCE!B:B,0)+1)),
  VALUE(INDEX(SOURCE!B:B,MATCH(A38,SOURCE!B:B,0)+1)),
  "")</f>
        <v>34</v>
      </c>
      <c r="D38" s="8" t="str">
        <f>IF(A38&lt;&gt;INT(A38),B38,
IF(A38&lt;0,VLOOKUP(A38,lookups!A$1:B$25,2,0),
IF(ISNA(B38),"",
IF(OR(ISBLANK(A38),ISNA(B38),B38=0),
"",
"#define "&amp;
VLOOKUP(A38,SOURCE!B:P,12,0)&amp;IF(SOURCE!$W$2-LEN(VLOOKUP(A38,SOURCE!B:P,12,0))&gt;=0,REPT(" ",SOURCE!$W$2-LEN(VLOOKUP(A38,SOURCE!B:P,12,0))),"")&amp;
TEXT(A38,"???0")&amp;IF(VLOOKUP(A38,SOURCE!B:P,13,0)="","","   "&amp;VLOOKUP(A38,SOURCE!B:P,13,0)
))))
)</f>
        <v>#define ITM_PRIME                       33</v>
      </c>
    </row>
    <row r="39" spans="1:4">
      <c r="A39">
        <f t="shared" si="1"/>
        <v>34</v>
      </c>
      <c r="B39" t="str">
        <f>VLOOKUP(A39,SOURCE!B:P,12,0)</f>
        <v>ITM_TOP</v>
      </c>
      <c r="C39">
        <f>IF(
ISNUMBER(INDEX(SOURCE!B:B,MATCH(A39,SOURCE!B:B,0)+1)),
  VALUE(INDEX(SOURCE!B:B,MATCH(A39,SOURCE!B:B,0)+1)),
  "")</f>
        <v>35</v>
      </c>
      <c r="D39" s="8" t="str">
        <f>IF(A39&lt;&gt;INT(A39),B39,
IF(A39&lt;0,VLOOKUP(A39,lookups!A$1:B$25,2,0),
IF(ISNA(B39),"",
IF(OR(ISBLANK(A39),ISNA(B39),B39=0),
"",
"#define "&amp;
VLOOKUP(A39,SOURCE!B:P,12,0)&amp;IF(SOURCE!$W$2-LEN(VLOOKUP(A39,SOURCE!B:P,12,0))&gt;=0,REPT(" ",SOURCE!$W$2-LEN(VLOOKUP(A39,SOURCE!B:P,12,0))),"")&amp;
TEXT(A39,"???0")&amp;IF(VLOOKUP(A39,SOURCE!B:P,13,0)="","","   "&amp;VLOOKUP(A39,SOURCE!B:P,13,0)
))))
)</f>
        <v>#define ITM_TOP                         34</v>
      </c>
    </row>
    <row r="40" spans="1:4">
      <c r="A40">
        <f t="shared" si="1"/>
        <v>35</v>
      </c>
      <c r="B40" t="str">
        <f>VLOOKUP(A40,SOURCE!B:P,12,0)</f>
        <v>ITM_ENTER</v>
      </c>
      <c r="C40">
        <f>IF(
ISNUMBER(INDEX(SOURCE!B:B,MATCH(A40,SOURCE!B:B,0)+1)),
  VALUE(INDEX(SOURCE!B:B,MATCH(A40,SOURCE!B:B,0)+1)),
  "")</f>
        <v>36</v>
      </c>
      <c r="D40" s="8" t="str">
        <f>IF(A40&lt;&gt;INT(A40),B40,
IF(A40&lt;0,VLOOKUP(A40,lookups!A$1:B$25,2,0),
IF(ISNA(B40),"",
IF(OR(ISBLANK(A40),ISNA(B40),B40=0),
"",
"#define "&amp;
VLOOKUP(A40,SOURCE!B:P,12,0)&amp;IF(SOURCE!$W$2-LEN(VLOOKUP(A40,SOURCE!B:P,12,0))&gt;=0,REPT(" ",SOURCE!$W$2-LEN(VLOOKUP(A40,SOURCE!B:P,12,0))),"")&amp;
TEXT(A40,"???0")&amp;IF(VLOOKUP(A40,SOURCE!B:P,13,0)="","","   "&amp;VLOOKUP(A40,SOURCE!B:P,13,0)
))))
)</f>
        <v>#define ITM_ENTER                       35</v>
      </c>
    </row>
    <row r="41" spans="1:4">
      <c r="A41">
        <f t="shared" si="1"/>
        <v>36</v>
      </c>
      <c r="B41" t="str">
        <f>VLOOKUP(A41,SOURCE!B:P,12,0)</f>
        <v>ITM_XexY</v>
      </c>
      <c r="C41">
        <f>IF(
ISNUMBER(INDEX(SOURCE!B:B,MATCH(A41,SOURCE!B:B,0)+1)),
  VALUE(INDEX(SOURCE!B:B,MATCH(A41,SOURCE!B:B,0)+1)),
  "")</f>
        <v>37</v>
      </c>
      <c r="D41" s="8" t="str">
        <f>IF(A41&lt;&gt;INT(A41),B41,
IF(A41&lt;0,VLOOKUP(A41,lookups!A$1:B$25,2,0),
IF(ISNA(B41),"",
IF(OR(ISBLANK(A41),ISNA(B41),B41=0),
"",
"#define "&amp;
VLOOKUP(A41,SOURCE!B:P,12,0)&amp;IF(SOURCE!$W$2-LEN(VLOOKUP(A41,SOURCE!B:P,12,0))&gt;=0,REPT(" ",SOURCE!$W$2-LEN(VLOOKUP(A41,SOURCE!B:P,12,0))),"")&amp;
TEXT(A41,"???0")&amp;IF(VLOOKUP(A41,SOURCE!B:P,13,0)="","","   "&amp;VLOOKUP(A41,SOURCE!B:P,13,0)
))))
)</f>
        <v>#define ITM_XexY                        36</v>
      </c>
    </row>
    <row r="42" spans="1:4">
      <c r="A42">
        <f t="shared" si="1"/>
        <v>37</v>
      </c>
      <c r="B42" t="str">
        <f>VLOOKUP(A42,SOURCE!B:P,12,0)</f>
        <v>ITM_DROP</v>
      </c>
      <c r="C42">
        <f>IF(
ISNUMBER(INDEX(SOURCE!B:B,MATCH(A42,SOURCE!B:B,0)+1)),
  VALUE(INDEX(SOURCE!B:B,MATCH(A42,SOURCE!B:B,0)+1)),
  "")</f>
        <v>38</v>
      </c>
      <c r="D42" s="8" t="str">
        <f>IF(A42&lt;&gt;INT(A42),B42,
IF(A42&lt;0,VLOOKUP(A42,lookups!A$1:B$25,2,0),
IF(ISNA(B42),"",
IF(OR(ISBLANK(A42),ISNA(B42),B42=0),
"",
"#define "&amp;
VLOOKUP(A42,SOURCE!B:P,12,0)&amp;IF(SOURCE!$W$2-LEN(VLOOKUP(A42,SOURCE!B:P,12,0))&gt;=0,REPT(" ",SOURCE!$W$2-LEN(VLOOKUP(A42,SOURCE!B:P,12,0))),"")&amp;
TEXT(A42,"???0")&amp;IF(VLOOKUP(A42,SOURCE!B:P,13,0)="","","   "&amp;VLOOKUP(A42,SOURCE!B:P,13,0)
))))
)</f>
        <v>#define ITM_DROP                        37</v>
      </c>
    </row>
    <row r="43" spans="1:4">
      <c r="A43">
        <f t="shared" si="1"/>
        <v>38</v>
      </c>
      <c r="B43" t="str">
        <f>VLOOKUP(A43,SOURCE!B:P,12,0)</f>
        <v>ITM_PAUSE</v>
      </c>
      <c r="C43">
        <f>IF(
ISNUMBER(INDEX(SOURCE!B:B,MATCH(A43,SOURCE!B:B,0)+1)),
  VALUE(INDEX(SOURCE!B:B,MATCH(A43,SOURCE!B:B,0)+1)),
  "")</f>
        <v>39</v>
      </c>
      <c r="D43" s="8" t="str">
        <f>IF(A43&lt;&gt;INT(A43),B43,
IF(A43&lt;0,VLOOKUP(A43,lookups!A$1:B$25,2,0),
IF(ISNA(B43),"",
IF(OR(ISBLANK(A43),ISNA(B43),B43=0),
"",
"#define "&amp;
VLOOKUP(A43,SOURCE!B:P,12,0)&amp;IF(SOURCE!$W$2-LEN(VLOOKUP(A43,SOURCE!B:P,12,0))&gt;=0,REPT(" ",SOURCE!$W$2-LEN(VLOOKUP(A43,SOURCE!B:P,12,0))),"")&amp;
TEXT(A43,"???0")&amp;IF(VLOOKUP(A43,SOURCE!B:P,13,0)="","","   "&amp;VLOOKUP(A43,SOURCE!B:P,13,0)
))))
)</f>
        <v>#define ITM_PAUSE                       38</v>
      </c>
    </row>
    <row r="44" spans="1:4">
      <c r="A44">
        <f t="shared" si="1"/>
        <v>39</v>
      </c>
      <c r="B44" t="str">
        <f>VLOOKUP(A44,SOURCE!B:P,12,0)</f>
        <v>ITM_Rup</v>
      </c>
      <c r="C44">
        <f>IF(
ISNUMBER(INDEX(SOURCE!B:B,MATCH(A44,SOURCE!B:B,0)+1)),
  VALUE(INDEX(SOURCE!B:B,MATCH(A44,SOURCE!B:B,0)+1)),
  "")</f>
        <v>40</v>
      </c>
      <c r="D44" s="8" t="str">
        <f>IF(A44&lt;&gt;INT(A44),B44,
IF(A44&lt;0,VLOOKUP(A44,lookups!A$1:B$25,2,0),
IF(ISNA(B44),"",
IF(OR(ISBLANK(A44),ISNA(B44),B44=0),
"",
"#define "&amp;
VLOOKUP(A44,SOURCE!B:P,12,0)&amp;IF(SOURCE!$W$2-LEN(VLOOKUP(A44,SOURCE!B:P,12,0))&gt;=0,REPT(" ",SOURCE!$W$2-LEN(VLOOKUP(A44,SOURCE!B:P,12,0))),"")&amp;
TEXT(A44,"???0")&amp;IF(VLOOKUP(A44,SOURCE!B:P,13,0)="","","   "&amp;VLOOKUP(A44,SOURCE!B:P,13,0)
))))
)</f>
        <v>#define ITM_Rup                         39</v>
      </c>
    </row>
    <row r="45" spans="1:4">
      <c r="A45">
        <f t="shared" si="1"/>
        <v>40</v>
      </c>
      <c r="B45" t="str">
        <f>VLOOKUP(A45,SOURCE!B:P,12,0)</f>
        <v>ITM_Rdown</v>
      </c>
      <c r="C45">
        <f>IF(
ISNUMBER(INDEX(SOURCE!B:B,MATCH(A45,SOURCE!B:B,0)+1)),
  VALUE(INDEX(SOURCE!B:B,MATCH(A45,SOURCE!B:B,0)+1)),
  "")</f>
        <v>41</v>
      </c>
      <c r="D45" s="8" t="str">
        <f>IF(A45&lt;&gt;INT(A45),B45,
IF(A45&lt;0,VLOOKUP(A45,lookups!A$1:B$25,2,0),
IF(ISNA(B45),"",
IF(OR(ISBLANK(A45),ISNA(B45),B45=0),
"",
"#define "&amp;
VLOOKUP(A45,SOURCE!B:P,12,0)&amp;IF(SOURCE!$W$2-LEN(VLOOKUP(A45,SOURCE!B:P,12,0))&gt;=0,REPT(" ",SOURCE!$W$2-LEN(VLOOKUP(A45,SOURCE!B:P,12,0))),"")&amp;
TEXT(A45,"???0")&amp;IF(VLOOKUP(A45,SOURCE!B:P,13,0)="","","   "&amp;VLOOKUP(A45,SOURCE!B:P,13,0)
))))
)</f>
        <v>#define ITM_Rdown                       40</v>
      </c>
    </row>
    <row r="46" spans="1:4">
      <c r="A46">
        <f t="shared" si="1"/>
        <v>41</v>
      </c>
      <c r="B46" t="str">
        <f>VLOOKUP(A46,SOURCE!B:P,12,0)</f>
        <v>ITM_CLX</v>
      </c>
      <c r="C46">
        <f>IF(
ISNUMBER(INDEX(SOURCE!B:B,MATCH(A46,SOURCE!B:B,0)+1)),
  VALUE(INDEX(SOURCE!B:B,MATCH(A46,SOURCE!B:B,0)+1)),
  "")</f>
        <v>42</v>
      </c>
      <c r="D46" s="8" t="str">
        <f>IF(A46&lt;&gt;INT(A46),B46,
IF(A46&lt;0,VLOOKUP(A46,lookups!A$1:B$25,2,0),
IF(ISNA(B46),"",
IF(OR(ISBLANK(A46),ISNA(B46),B46=0),
"",
"#define "&amp;
VLOOKUP(A46,SOURCE!B:P,12,0)&amp;IF(SOURCE!$W$2-LEN(VLOOKUP(A46,SOURCE!B:P,12,0))&gt;=0,REPT(" ",SOURCE!$W$2-LEN(VLOOKUP(A46,SOURCE!B:P,12,0))),"")&amp;
TEXT(A46,"???0")&amp;IF(VLOOKUP(A46,SOURCE!B:P,13,0)="","","   "&amp;VLOOKUP(A46,SOURCE!B:P,13,0)
))))
)</f>
        <v>#define ITM_CLX                         41</v>
      </c>
    </row>
    <row r="47" spans="1:4">
      <c r="A47">
        <f t="shared" si="1"/>
        <v>42</v>
      </c>
      <c r="B47" t="str">
        <f>VLOOKUP(A47,SOURCE!B:P,12,0)</f>
        <v>ITM_FILL</v>
      </c>
      <c r="C47">
        <f>IF(
ISNUMBER(INDEX(SOURCE!B:B,MATCH(A47,SOURCE!B:B,0)+1)),
  VALUE(INDEX(SOURCE!B:B,MATCH(A47,SOURCE!B:B,0)+1)),
  "")</f>
        <v>43</v>
      </c>
      <c r="D47" s="8" t="str">
        <f>IF(A47&lt;&gt;INT(A47),B47,
IF(A47&lt;0,VLOOKUP(A47,lookups!A$1:B$25,2,0),
IF(ISNA(B47),"",
IF(OR(ISBLANK(A47),ISNA(B47),B47=0),
"",
"#define "&amp;
VLOOKUP(A47,SOURCE!B:P,12,0)&amp;IF(SOURCE!$W$2-LEN(VLOOKUP(A47,SOURCE!B:P,12,0))&gt;=0,REPT(" ",SOURCE!$W$2-LEN(VLOOKUP(A47,SOURCE!B:P,12,0))),"")&amp;
TEXT(A47,"???0")&amp;IF(VLOOKUP(A47,SOURCE!B:P,13,0)="","","   "&amp;VLOOKUP(A47,SOURCE!B:P,13,0)
))))
)</f>
        <v>#define ITM_FILL                        42</v>
      </c>
    </row>
    <row r="48" spans="1:4">
      <c r="A48">
        <f t="shared" si="1"/>
        <v>43</v>
      </c>
      <c r="B48" t="str">
        <f>VLOOKUP(A48,SOURCE!B:P,12,0)</f>
        <v>ITM_INPUT</v>
      </c>
      <c r="C48">
        <f>IF(
ISNUMBER(INDEX(SOURCE!B:B,MATCH(A48,SOURCE!B:B,0)+1)),
  VALUE(INDEX(SOURCE!B:B,MATCH(A48,SOURCE!B:B,0)+1)),
  "")</f>
        <v>44</v>
      </c>
      <c r="D48" s="8" t="str">
        <f>IF(A48&lt;&gt;INT(A48),B48,
IF(A48&lt;0,VLOOKUP(A48,lookups!A$1:B$25,2,0),
IF(ISNA(B48),"",
IF(OR(ISBLANK(A48),ISNA(B48),B48=0),
"",
"#define "&amp;
VLOOKUP(A48,SOURCE!B:P,12,0)&amp;IF(SOURCE!$W$2-LEN(VLOOKUP(A48,SOURCE!B:P,12,0))&gt;=0,REPT(" ",SOURCE!$W$2-LEN(VLOOKUP(A48,SOURCE!B:P,12,0))),"")&amp;
TEXT(A48,"???0")&amp;IF(VLOOKUP(A48,SOURCE!B:P,13,0)="","","   "&amp;VLOOKUP(A48,SOURCE!B:P,13,0)
))))
)</f>
        <v>#define ITM_INPUT                       43</v>
      </c>
    </row>
    <row r="49" spans="1:4">
      <c r="A49">
        <f t="shared" si="1"/>
        <v>44</v>
      </c>
      <c r="B49" t="str">
        <f>VLOOKUP(A49,SOURCE!B:P,12,0)</f>
        <v>ITM_STO</v>
      </c>
      <c r="C49">
        <f>IF(
ISNUMBER(INDEX(SOURCE!B:B,MATCH(A49,SOURCE!B:B,0)+1)),
  VALUE(INDEX(SOURCE!B:B,MATCH(A49,SOURCE!B:B,0)+1)),
  "")</f>
        <v>45</v>
      </c>
      <c r="D49" s="8" t="str">
        <f>IF(A49&lt;&gt;INT(A49),B49,
IF(A49&lt;0,VLOOKUP(A49,lookups!A$1:B$25,2,0),
IF(ISNA(B49),"",
IF(OR(ISBLANK(A49),ISNA(B49),B49=0),
"",
"#define "&amp;
VLOOKUP(A49,SOURCE!B:P,12,0)&amp;IF(SOURCE!$W$2-LEN(VLOOKUP(A49,SOURCE!B:P,12,0))&gt;=0,REPT(" ",SOURCE!$W$2-LEN(VLOOKUP(A49,SOURCE!B:P,12,0))),"")&amp;
TEXT(A49,"???0")&amp;IF(VLOOKUP(A49,SOURCE!B:P,13,0)="","","   "&amp;VLOOKUP(A49,SOURCE!B:P,13,0)
))))
)</f>
        <v>#define ITM_STO                         44</v>
      </c>
    </row>
    <row r="50" spans="1:4">
      <c r="A50">
        <f t="shared" si="1"/>
        <v>45</v>
      </c>
      <c r="B50" t="str">
        <f>VLOOKUP(A50,SOURCE!B:P,12,0)</f>
        <v>ITM_STOADD</v>
      </c>
      <c r="C50">
        <f>IF(
ISNUMBER(INDEX(SOURCE!B:B,MATCH(A50,SOURCE!B:B,0)+1)),
  VALUE(INDEX(SOURCE!B:B,MATCH(A50,SOURCE!B:B,0)+1)),
  "")</f>
        <v>46</v>
      </c>
      <c r="D50" s="8" t="str">
        <f>IF(A50&lt;&gt;INT(A50),B50,
IF(A50&lt;0,VLOOKUP(A50,lookups!A$1:B$25,2,0),
IF(ISNA(B50),"",
IF(OR(ISBLANK(A50),ISNA(B50),B50=0),
"",
"#define "&amp;
VLOOKUP(A50,SOURCE!B:P,12,0)&amp;IF(SOURCE!$W$2-LEN(VLOOKUP(A50,SOURCE!B:P,12,0))&gt;=0,REPT(" ",SOURCE!$W$2-LEN(VLOOKUP(A50,SOURCE!B:P,12,0))),"")&amp;
TEXT(A50,"???0")&amp;IF(VLOOKUP(A50,SOURCE!B:P,13,0)="","","   "&amp;VLOOKUP(A50,SOURCE!B:P,13,0)
))))
)</f>
        <v>#define ITM_STOADD                      45</v>
      </c>
    </row>
    <row r="51" spans="1:4">
      <c r="A51">
        <f t="shared" si="1"/>
        <v>46</v>
      </c>
      <c r="B51" t="str">
        <f>VLOOKUP(A51,SOURCE!B:P,12,0)</f>
        <v>ITM_STOSUB</v>
      </c>
      <c r="C51">
        <f>IF(
ISNUMBER(INDEX(SOURCE!B:B,MATCH(A51,SOURCE!B:B,0)+1)),
  VALUE(INDEX(SOURCE!B:B,MATCH(A51,SOURCE!B:B,0)+1)),
  "")</f>
        <v>47</v>
      </c>
      <c r="D51" s="8" t="str">
        <f>IF(A51&lt;&gt;INT(A51),B51,
IF(A51&lt;0,VLOOKUP(A51,lookups!A$1:B$25,2,0),
IF(ISNA(B51),"",
IF(OR(ISBLANK(A51),ISNA(B51),B51=0),
"",
"#define "&amp;
VLOOKUP(A51,SOURCE!B:P,12,0)&amp;IF(SOURCE!$W$2-LEN(VLOOKUP(A51,SOURCE!B:P,12,0))&gt;=0,REPT(" ",SOURCE!$W$2-LEN(VLOOKUP(A51,SOURCE!B:P,12,0))),"")&amp;
TEXT(A51,"???0")&amp;IF(VLOOKUP(A51,SOURCE!B:P,13,0)="","","   "&amp;VLOOKUP(A51,SOURCE!B:P,13,0)
))))
)</f>
        <v>#define ITM_STOSUB                      46</v>
      </c>
    </row>
    <row r="52" spans="1:4">
      <c r="A52">
        <f t="shared" si="1"/>
        <v>47</v>
      </c>
      <c r="B52" t="str">
        <f>VLOOKUP(A52,SOURCE!B:P,12,0)</f>
        <v>ITM_STOMULT</v>
      </c>
      <c r="C52">
        <f>IF(
ISNUMBER(INDEX(SOURCE!B:B,MATCH(A52,SOURCE!B:B,0)+1)),
  VALUE(INDEX(SOURCE!B:B,MATCH(A52,SOURCE!B:B,0)+1)),
  "")</f>
        <v>48</v>
      </c>
      <c r="D52" s="8" t="str">
        <f>IF(A52&lt;&gt;INT(A52),B52,
IF(A52&lt;0,VLOOKUP(A52,lookups!A$1:B$25,2,0),
IF(ISNA(B52),"",
IF(OR(ISBLANK(A52),ISNA(B52),B52=0),
"",
"#define "&amp;
VLOOKUP(A52,SOURCE!B:P,12,0)&amp;IF(SOURCE!$W$2-LEN(VLOOKUP(A52,SOURCE!B:P,12,0))&gt;=0,REPT(" ",SOURCE!$W$2-LEN(VLOOKUP(A52,SOURCE!B:P,12,0))),"")&amp;
TEXT(A52,"???0")&amp;IF(VLOOKUP(A52,SOURCE!B:P,13,0)="","","   "&amp;VLOOKUP(A52,SOURCE!B:P,13,0)
))))
)</f>
        <v>#define ITM_STOMULT                     47</v>
      </c>
    </row>
    <row r="53" spans="1:4">
      <c r="A53">
        <f t="shared" si="1"/>
        <v>48</v>
      </c>
      <c r="B53" t="str">
        <f>VLOOKUP(A53,SOURCE!B:P,12,0)</f>
        <v>ITM_STODIV</v>
      </c>
      <c r="C53">
        <f>IF(
ISNUMBER(INDEX(SOURCE!B:B,MATCH(A53,SOURCE!B:B,0)+1)),
  VALUE(INDEX(SOURCE!B:B,MATCH(A53,SOURCE!B:B,0)+1)),
  "")</f>
        <v>49</v>
      </c>
      <c r="D53" s="8" t="str">
        <f>IF(A53&lt;&gt;INT(A53),B53,
IF(A53&lt;0,VLOOKUP(A53,lookups!A$1:B$25,2,0),
IF(ISNA(B53),"",
IF(OR(ISBLANK(A53),ISNA(B53),B53=0),
"",
"#define "&amp;
VLOOKUP(A53,SOURCE!B:P,12,0)&amp;IF(SOURCE!$W$2-LEN(VLOOKUP(A53,SOURCE!B:P,12,0))&gt;=0,REPT(" ",SOURCE!$W$2-LEN(VLOOKUP(A53,SOURCE!B:P,12,0))),"")&amp;
TEXT(A53,"???0")&amp;IF(VLOOKUP(A53,SOURCE!B:P,13,0)="","","   "&amp;VLOOKUP(A53,SOURCE!B:P,13,0)
))))
)</f>
        <v>#define ITM_STODIV                      48</v>
      </c>
    </row>
    <row r="54" spans="1:4">
      <c r="A54">
        <f t="shared" si="1"/>
        <v>49</v>
      </c>
      <c r="B54" t="str">
        <f>VLOOKUP(A54,SOURCE!B:P,12,0)</f>
        <v>ITM_COMB</v>
      </c>
      <c r="C54">
        <f>IF(
ISNUMBER(INDEX(SOURCE!B:B,MATCH(A54,SOURCE!B:B,0)+1)),
  VALUE(INDEX(SOURCE!B:B,MATCH(A54,SOURCE!B:B,0)+1)),
  "")</f>
        <v>50</v>
      </c>
      <c r="D54" s="8" t="str">
        <f>IF(A54&lt;&gt;INT(A54),B54,
IF(A54&lt;0,VLOOKUP(A54,lookups!A$1:B$25,2,0),
IF(ISNA(B54),"",
IF(OR(ISBLANK(A54),ISNA(B54),B54=0),
"",
"#define "&amp;
VLOOKUP(A54,SOURCE!B:P,12,0)&amp;IF(SOURCE!$W$2-LEN(VLOOKUP(A54,SOURCE!B:P,12,0))&gt;=0,REPT(" ",SOURCE!$W$2-LEN(VLOOKUP(A54,SOURCE!B:P,12,0))),"")&amp;
TEXT(A54,"???0")&amp;IF(VLOOKUP(A54,SOURCE!B:P,13,0)="","","   "&amp;VLOOKUP(A54,SOURCE!B:P,13,0)
))))
)</f>
        <v>#define ITM_COMB                        49</v>
      </c>
    </row>
    <row r="55" spans="1:4">
      <c r="A55">
        <f t="shared" si="1"/>
        <v>50</v>
      </c>
      <c r="B55" t="str">
        <f>VLOOKUP(A55,SOURCE!B:P,12,0)</f>
        <v>ITM_PERM</v>
      </c>
      <c r="C55">
        <f>IF(
ISNUMBER(INDEX(SOURCE!B:B,MATCH(A55,SOURCE!B:B,0)+1)),
  VALUE(INDEX(SOURCE!B:B,MATCH(A55,SOURCE!B:B,0)+1)),
  "")</f>
        <v>51</v>
      </c>
      <c r="D55" s="8" t="str">
        <f>IF(A55&lt;&gt;INT(A55),B55,
IF(A55&lt;0,VLOOKUP(A55,lookups!A$1:B$25,2,0),
IF(ISNA(B55),"",
IF(OR(ISBLANK(A55),ISNA(B55),B55=0),
"",
"#define "&amp;
VLOOKUP(A55,SOURCE!B:P,12,0)&amp;IF(SOURCE!$W$2-LEN(VLOOKUP(A55,SOURCE!B:P,12,0))&gt;=0,REPT(" ",SOURCE!$W$2-LEN(VLOOKUP(A55,SOURCE!B:P,12,0))),"")&amp;
TEXT(A55,"???0")&amp;IF(VLOOKUP(A55,SOURCE!B:P,13,0)="","","   "&amp;VLOOKUP(A55,SOURCE!B:P,13,0)
))))
)</f>
        <v>#define ITM_PERM                        50</v>
      </c>
    </row>
    <row r="56" spans="1:4">
      <c r="A56">
        <f t="shared" si="1"/>
        <v>51</v>
      </c>
      <c r="B56" t="str">
        <f>VLOOKUP(A56,SOURCE!B:P,12,0)</f>
        <v>ITM_RCL</v>
      </c>
      <c r="C56">
        <f>IF(
ISNUMBER(INDEX(SOURCE!B:B,MATCH(A56,SOURCE!B:B,0)+1)),
  VALUE(INDEX(SOURCE!B:B,MATCH(A56,SOURCE!B:B,0)+1)),
  "")</f>
        <v>52</v>
      </c>
      <c r="D56" s="8" t="str">
        <f>IF(A56&lt;&gt;INT(A56),B56,
IF(A56&lt;0,VLOOKUP(A56,lookups!A$1:B$25,2,0),
IF(ISNA(B56),"",
IF(OR(ISBLANK(A56),ISNA(B56),B56=0),
"",
"#define "&amp;
VLOOKUP(A56,SOURCE!B:P,12,0)&amp;IF(SOURCE!$W$2-LEN(VLOOKUP(A56,SOURCE!B:P,12,0))&gt;=0,REPT(" ",SOURCE!$W$2-LEN(VLOOKUP(A56,SOURCE!B:P,12,0))),"")&amp;
TEXT(A56,"???0")&amp;IF(VLOOKUP(A56,SOURCE!B:P,13,0)="","","   "&amp;VLOOKUP(A56,SOURCE!B:P,13,0)
))))
)</f>
        <v>#define ITM_RCL                         51</v>
      </c>
    </row>
    <row r="57" spans="1:4">
      <c r="A57">
        <f t="shared" si="1"/>
        <v>52</v>
      </c>
      <c r="B57" t="str">
        <f>VLOOKUP(A57,SOURCE!B:P,12,0)</f>
        <v>ITM_RCLADD</v>
      </c>
      <c r="C57">
        <f>IF(
ISNUMBER(INDEX(SOURCE!B:B,MATCH(A57,SOURCE!B:B,0)+1)),
  VALUE(INDEX(SOURCE!B:B,MATCH(A57,SOURCE!B:B,0)+1)),
  "")</f>
        <v>53</v>
      </c>
      <c r="D57" s="8" t="str">
        <f>IF(A57&lt;&gt;INT(A57),B57,
IF(A57&lt;0,VLOOKUP(A57,lookups!A$1:B$25,2,0),
IF(ISNA(B57),"",
IF(OR(ISBLANK(A57),ISNA(B57),B57=0),
"",
"#define "&amp;
VLOOKUP(A57,SOURCE!B:P,12,0)&amp;IF(SOURCE!$W$2-LEN(VLOOKUP(A57,SOURCE!B:P,12,0))&gt;=0,REPT(" ",SOURCE!$W$2-LEN(VLOOKUP(A57,SOURCE!B:P,12,0))),"")&amp;
TEXT(A57,"???0")&amp;IF(VLOOKUP(A57,SOURCE!B:P,13,0)="","","   "&amp;VLOOKUP(A57,SOURCE!B:P,13,0)
))))
)</f>
        <v>#define ITM_RCLADD                      52</v>
      </c>
    </row>
    <row r="58" spans="1:4">
      <c r="A58">
        <f t="shared" si="1"/>
        <v>53</v>
      </c>
      <c r="B58" t="str">
        <f>VLOOKUP(A58,SOURCE!B:P,12,0)</f>
        <v>ITM_RCLSUB</v>
      </c>
      <c r="C58">
        <f>IF(
ISNUMBER(INDEX(SOURCE!B:B,MATCH(A58,SOURCE!B:B,0)+1)),
  VALUE(INDEX(SOURCE!B:B,MATCH(A58,SOURCE!B:B,0)+1)),
  "")</f>
        <v>54</v>
      </c>
      <c r="D58" s="8" t="str">
        <f>IF(A58&lt;&gt;INT(A58),B58,
IF(A58&lt;0,VLOOKUP(A58,lookups!A$1:B$25,2,0),
IF(ISNA(B58),"",
IF(OR(ISBLANK(A58),ISNA(B58),B58=0),
"",
"#define "&amp;
VLOOKUP(A58,SOURCE!B:P,12,0)&amp;IF(SOURCE!$W$2-LEN(VLOOKUP(A58,SOURCE!B:P,12,0))&gt;=0,REPT(" ",SOURCE!$W$2-LEN(VLOOKUP(A58,SOURCE!B:P,12,0))),"")&amp;
TEXT(A58,"???0")&amp;IF(VLOOKUP(A58,SOURCE!B:P,13,0)="","","   "&amp;VLOOKUP(A58,SOURCE!B:P,13,0)
))))
)</f>
        <v>#define ITM_RCLSUB                      53</v>
      </c>
    </row>
    <row r="59" spans="1:4">
      <c r="A59">
        <f t="shared" si="1"/>
        <v>54</v>
      </c>
      <c r="B59" t="str">
        <f>VLOOKUP(A59,SOURCE!B:P,12,0)</f>
        <v>ITM_RCLMULT</v>
      </c>
      <c r="C59">
        <f>IF(
ISNUMBER(INDEX(SOURCE!B:B,MATCH(A59,SOURCE!B:B,0)+1)),
  VALUE(INDEX(SOURCE!B:B,MATCH(A59,SOURCE!B:B,0)+1)),
  "")</f>
        <v>55</v>
      </c>
      <c r="D59" s="8" t="str">
        <f>IF(A59&lt;&gt;INT(A59),B59,
IF(A59&lt;0,VLOOKUP(A59,lookups!A$1:B$25,2,0),
IF(ISNA(B59),"",
IF(OR(ISBLANK(A59),ISNA(B59),B59=0),
"",
"#define "&amp;
VLOOKUP(A59,SOURCE!B:P,12,0)&amp;IF(SOURCE!$W$2-LEN(VLOOKUP(A59,SOURCE!B:P,12,0))&gt;=0,REPT(" ",SOURCE!$W$2-LEN(VLOOKUP(A59,SOURCE!B:P,12,0))),"")&amp;
TEXT(A59,"???0")&amp;IF(VLOOKUP(A59,SOURCE!B:P,13,0)="","","   "&amp;VLOOKUP(A59,SOURCE!B:P,13,0)
))))
)</f>
        <v>#define ITM_RCLMULT                     54</v>
      </c>
    </row>
    <row r="60" spans="1:4">
      <c r="A60">
        <f t="shared" si="1"/>
        <v>55</v>
      </c>
      <c r="B60" t="str">
        <f>VLOOKUP(A60,SOURCE!B:P,12,0)</f>
        <v>ITM_RCLDIV</v>
      </c>
      <c r="C60">
        <f>IF(
ISNUMBER(INDEX(SOURCE!B:B,MATCH(A60,SOURCE!B:B,0)+1)),
  VALUE(INDEX(SOURCE!B:B,MATCH(A60,SOURCE!B:B,0)+1)),
  "")</f>
        <v>56</v>
      </c>
      <c r="D60" s="8" t="str">
        <f>IF(A60&lt;&gt;INT(A60),B60,
IF(A60&lt;0,VLOOKUP(A60,lookups!A$1:B$25,2,0),
IF(ISNA(B60),"",
IF(OR(ISBLANK(A60),ISNA(B60),B60=0),
"",
"#define "&amp;
VLOOKUP(A60,SOURCE!B:P,12,0)&amp;IF(SOURCE!$W$2-LEN(VLOOKUP(A60,SOURCE!B:P,12,0))&gt;=0,REPT(" ",SOURCE!$W$2-LEN(VLOOKUP(A60,SOURCE!B:P,12,0))),"")&amp;
TEXT(A60,"???0")&amp;IF(VLOOKUP(A60,SOURCE!B:P,13,0)="","","   "&amp;VLOOKUP(A60,SOURCE!B:P,13,0)
))))
)</f>
        <v>#define ITM_RCLDIV                      55</v>
      </c>
    </row>
    <row r="61" spans="1:4">
      <c r="A61">
        <f t="shared" si="1"/>
        <v>56</v>
      </c>
      <c r="B61" t="str">
        <f>VLOOKUP(A61,SOURCE!B:P,12,0)</f>
        <v>ITM_CONVG</v>
      </c>
      <c r="C61">
        <f>IF(
ISNUMBER(INDEX(SOURCE!B:B,MATCH(A61,SOURCE!B:B,0)+1)),
  VALUE(INDEX(SOURCE!B:B,MATCH(A61,SOURCE!B:B,0)+1)),
  "")</f>
        <v>57</v>
      </c>
      <c r="D61" s="8" t="str">
        <f>IF(A61&lt;&gt;INT(A61),B61,
IF(A61&lt;0,VLOOKUP(A61,lookups!A$1:B$25,2,0),
IF(ISNA(B61),"",
IF(OR(ISBLANK(A61),ISNA(B61),B61=0),
"",
"#define "&amp;
VLOOKUP(A61,SOURCE!B:P,12,0)&amp;IF(SOURCE!$W$2-LEN(VLOOKUP(A61,SOURCE!B:P,12,0))&gt;=0,REPT(" ",SOURCE!$W$2-LEN(VLOOKUP(A61,SOURCE!B:P,12,0))),"")&amp;
TEXT(A61,"???0")&amp;IF(VLOOKUP(A61,SOURCE!B:P,13,0)="","","   "&amp;VLOOKUP(A61,SOURCE!B:P,13,0)
))))
)</f>
        <v>#define ITM_CONVG                       56</v>
      </c>
    </row>
    <row r="62" spans="1:4">
      <c r="A62">
        <f t="shared" si="1"/>
        <v>57</v>
      </c>
      <c r="B62" t="str">
        <f>VLOOKUP(A62,SOURCE!B:P,12,0)</f>
        <v>ITM_ENTRY</v>
      </c>
      <c r="C62">
        <f>IF(
ISNUMBER(INDEX(SOURCE!B:B,MATCH(A62,SOURCE!B:B,0)+1)),
  VALUE(INDEX(SOURCE!B:B,MATCH(A62,SOURCE!B:B,0)+1)),
  "")</f>
        <v>58</v>
      </c>
      <c r="D62" s="8" t="str">
        <f>IF(A62&lt;&gt;INT(A62),B62,
IF(A62&lt;0,VLOOKUP(A62,lookups!A$1:B$25,2,0),
IF(ISNA(B62),"",
IF(OR(ISBLANK(A62),ISNA(B62),B62=0),
"",
"#define "&amp;
VLOOKUP(A62,SOURCE!B:P,12,0)&amp;IF(SOURCE!$W$2-LEN(VLOOKUP(A62,SOURCE!B:P,12,0))&gt;=0,REPT(" ",SOURCE!$W$2-LEN(VLOOKUP(A62,SOURCE!B:P,12,0))),"")&amp;
TEXT(A62,"???0")&amp;IF(VLOOKUP(A62,SOURCE!B:P,13,0)="","","   "&amp;VLOOKUP(A62,SOURCE!B:P,13,0)
))))
)</f>
        <v>#define ITM_ENTRY                       57</v>
      </c>
    </row>
    <row r="63" spans="1:4">
      <c r="A63">
        <f t="shared" si="1"/>
        <v>58</v>
      </c>
      <c r="B63" t="str">
        <f>VLOOKUP(A63,SOURCE!B:P,12,0)</f>
        <v>ITM_SQUARE</v>
      </c>
      <c r="C63">
        <f>IF(
ISNUMBER(INDEX(SOURCE!B:B,MATCH(A63,SOURCE!B:B,0)+1)),
  VALUE(INDEX(SOURCE!B:B,MATCH(A63,SOURCE!B:B,0)+1)),
  "")</f>
        <v>59</v>
      </c>
      <c r="D63" s="8" t="str">
        <f>IF(A63&lt;&gt;INT(A63),B63,
IF(A63&lt;0,VLOOKUP(A63,lookups!A$1:B$25,2,0),
IF(ISNA(B63),"",
IF(OR(ISBLANK(A63),ISNA(B63),B63=0),
"",
"#define "&amp;
VLOOKUP(A63,SOURCE!B:P,12,0)&amp;IF(SOURCE!$W$2-LEN(VLOOKUP(A63,SOURCE!B:P,12,0))&gt;=0,REPT(" ",SOURCE!$W$2-LEN(VLOOKUP(A63,SOURCE!B:P,12,0))),"")&amp;
TEXT(A63,"???0")&amp;IF(VLOOKUP(A63,SOURCE!B:P,13,0)="","","   "&amp;VLOOKUP(A63,SOURCE!B:P,13,0)
))))
)</f>
        <v>#define ITM_SQUARE                      58</v>
      </c>
    </row>
    <row r="64" spans="1:4">
      <c r="A64">
        <f t="shared" si="1"/>
        <v>59</v>
      </c>
      <c r="B64" t="str">
        <f>VLOOKUP(A64,SOURCE!B:P,12,0)</f>
        <v>ITM_CUBE</v>
      </c>
      <c r="C64">
        <f>IF(
ISNUMBER(INDEX(SOURCE!B:B,MATCH(A64,SOURCE!B:B,0)+1)),
  VALUE(INDEX(SOURCE!B:B,MATCH(A64,SOURCE!B:B,0)+1)),
  "")</f>
        <v>60</v>
      </c>
      <c r="D64" s="8" t="str">
        <f>IF(A64&lt;&gt;INT(A64),B64,
IF(A64&lt;0,VLOOKUP(A64,lookups!A$1:B$25,2,0),
IF(ISNA(B64),"",
IF(OR(ISBLANK(A64),ISNA(B64),B64=0),
"",
"#define "&amp;
VLOOKUP(A64,SOURCE!B:P,12,0)&amp;IF(SOURCE!$W$2-LEN(VLOOKUP(A64,SOURCE!B:P,12,0))&gt;=0,REPT(" ",SOURCE!$W$2-LEN(VLOOKUP(A64,SOURCE!B:P,12,0))),"")&amp;
TEXT(A64,"???0")&amp;IF(VLOOKUP(A64,SOURCE!B:P,13,0)="","","   "&amp;VLOOKUP(A64,SOURCE!B:P,13,0)
))))
)</f>
        <v>#define ITM_CUBE                        59</v>
      </c>
    </row>
    <row r="65" spans="1:4">
      <c r="A65">
        <f t="shared" si="1"/>
        <v>60</v>
      </c>
      <c r="B65" t="str">
        <f>VLOOKUP(A65,SOURCE!B:P,12,0)</f>
        <v>ITM_YX</v>
      </c>
      <c r="C65">
        <f>IF(
ISNUMBER(INDEX(SOURCE!B:B,MATCH(A65,SOURCE!B:B,0)+1)),
  VALUE(INDEX(SOURCE!B:B,MATCH(A65,SOURCE!B:B,0)+1)),
  "")</f>
        <v>61</v>
      </c>
      <c r="D65" s="8" t="str">
        <f>IF(A65&lt;&gt;INT(A65),B65,
IF(A65&lt;0,VLOOKUP(A65,lookups!A$1:B$25,2,0),
IF(ISNA(B65),"",
IF(OR(ISBLANK(A65),ISNA(B65),B65=0),
"",
"#define "&amp;
VLOOKUP(A65,SOURCE!B:P,12,0)&amp;IF(SOURCE!$W$2-LEN(VLOOKUP(A65,SOURCE!B:P,12,0))&gt;=0,REPT(" ",SOURCE!$W$2-LEN(VLOOKUP(A65,SOURCE!B:P,12,0))),"")&amp;
TEXT(A65,"???0")&amp;IF(VLOOKUP(A65,SOURCE!B:P,13,0)="","","   "&amp;VLOOKUP(A65,SOURCE!B:P,13,0)
))))
)</f>
        <v>#define ITM_YX                          60</v>
      </c>
    </row>
    <row r="66" spans="1:4">
      <c r="A66">
        <f t="shared" si="1"/>
        <v>61</v>
      </c>
      <c r="B66" t="str">
        <f>VLOOKUP(A66,SOURCE!B:P,12,0)</f>
        <v>ITM_SQUAREROOTX</v>
      </c>
      <c r="C66">
        <f>IF(
ISNUMBER(INDEX(SOURCE!B:B,MATCH(A66,SOURCE!B:B,0)+1)),
  VALUE(INDEX(SOURCE!B:B,MATCH(A66,SOURCE!B:B,0)+1)),
  "")</f>
        <v>62</v>
      </c>
      <c r="D66" s="8" t="str">
        <f>IF(A66&lt;&gt;INT(A66),B66,
IF(A66&lt;0,VLOOKUP(A66,lookups!A$1:B$25,2,0),
IF(ISNA(B66),"",
IF(OR(ISBLANK(A66),ISNA(B66),B66=0),
"",
"#define "&amp;
VLOOKUP(A66,SOURCE!B:P,12,0)&amp;IF(SOURCE!$W$2-LEN(VLOOKUP(A66,SOURCE!B:P,12,0))&gt;=0,REPT(" ",SOURCE!$W$2-LEN(VLOOKUP(A66,SOURCE!B:P,12,0))),"")&amp;
TEXT(A66,"???0")&amp;IF(VLOOKUP(A66,SOURCE!B:P,13,0)="","","   "&amp;VLOOKUP(A66,SOURCE!B:P,13,0)
))))
)</f>
        <v>#define ITM_SQUAREROOTX                 61</v>
      </c>
    </row>
    <row r="67" spans="1:4">
      <c r="A67">
        <f t="shared" si="1"/>
        <v>62</v>
      </c>
      <c r="B67" t="str">
        <f>VLOOKUP(A67,SOURCE!B:P,12,0)</f>
        <v>ITM_CUBEROOT</v>
      </c>
      <c r="C67">
        <f>IF(
ISNUMBER(INDEX(SOURCE!B:B,MATCH(A67,SOURCE!B:B,0)+1)),
  VALUE(INDEX(SOURCE!B:B,MATCH(A67,SOURCE!B:B,0)+1)),
  "")</f>
        <v>63</v>
      </c>
      <c r="D67" s="8" t="str">
        <f>IF(A67&lt;&gt;INT(A67),B67,
IF(A67&lt;0,VLOOKUP(A67,lookups!A$1:B$25,2,0),
IF(ISNA(B67),"",
IF(OR(ISBLANK(A67),ISNA(B67),B67=0),
"",
"#define "&amp;
VLOOKUP(A67,SOURCE!B:P,12,0)&amp;IF(SOURCE!$W$2-LEN(VLOOKUP(A67,SOURCE!B:P,12,0))&gt;=0,REPT(" ",SOURCE!$W$2-LEN(VLOOKUP(A67,SOURCE!B:P,12,0))),"")&amp;
TEXT(A67,"???0")&amp;IF(VLOOKUP(A67,SOURCE!B:P,13,0)="","","   "&amp;VLOOKUP(A67,SOURCE!B:P,13,0)
))))
)</f>
        <v>#define ITM_CUBEROOT                    62</v>
      </c>
    </row>
    <row r="68" spans="1:4">
      <c r="A68">
        <f t="shared" si="1"/>
        <v>63</v>
      </c>
      <c r="B68" t="str">
        <f>VLOOKUP(A68,SOURCE!B:P,12,0)</f>
        <v>ITM_XTHROOT</v>
      </c>
      <c r="C68">
        <f>IF(
ISNUMBER(INDEX(SOURCE!B:B,MATCH(A68,SOURCE!B:B,0)+1)),
  VALUE(INDEX(SOURCE!B:B,MATCH(A68,SOURCE!B:B,0)+1)),
  "")</f>
        <v>64</v>
      </c>
      <c r="D68" s="8" t="str">
        <f>IF(A68&lt;&gt;INT(A68),B68,
IF(A68&lt;0,VLOOKUP(A68,lookups!A$1:B$25,2,0),
IF(ISNA(B68),"",
IF(OR(ISBLANK(A68),ISNA(B68),B68=0),
"",
"#define "&amp;
VLOOKUP(A68,SOURCE!B:P,12,0)&amp;IF(SOURCE!$W$2-LEN(VLOOKUP(A68,SOURCE!B:P,12,0))&gt;=0,REPT(" ",SOURCE!$W$2-LEN(VLOOKUP(A68,SOURCE!B:P,12,0))),"")&amp;
TEXT(A68,"???0")&amp;IF(VLOOKUP(A68,SOURCE!B:P,13,0)="","","   "&amp;VLOOKUP(A68,SOURCE!B:P,13,0)
))))
)</f>
        <v>#define ITM_XTHROOT                     63</v>
      </c>
    </row>
    <row r="69" spans="1:4">
      <c r="A69">
        <f t="shared" si="1"/>
        <v>64</v>
      </c>
      <c r="B69" t="str">
        <f>VLOOKUP(A69,SOURCE!B:P,12,0)</f>
        <v>ITM_2X</v>
      </c>
      <c r="C69">
        <f>IF(
ISNUMBER(INDEX(SOURCE!B:B,MATCH(A69,SOURCE!B:B,0)+1)),
  VALUE(INDEX(SOURCE!B:B,MATCH(A69,SOURCE!B:B,0)+1)),
  "")</f>
        <v>65</v>
      </c>
      <c r="D69" s="8" t="str">
        <f>IF(A69&lt;&gt;INT(A69),B69,
IF(A69&lt;0,VLOOKUP(A69,lookups!A$1:B$25,2,0),
IF(ISNA(B69),"",
IF(OR(ISBLANK(A69),ISNA(B69),B69=0),
"",
"#define "&amp;
VLOOKUP(A69,SOURCE!B:P,12,0)&amp;IF(SOURCE!$W$2-LEN(VLOOKUP(A69,SOURCE!B:P,12,0))&gt;=0,REPT(" ",SOURCE!$W$2-LEN(VLOOKUP(A69,SOURCE!B:P,12,0))),"")&amp;
TEXT(A69,"???0")&amp;IF(VLOOKUP(A69,SOURCE!B:P,13,0)="","","   "&amp;VLOOKUP(A69,SOURCE!B:P,13,0)
))))
)</f>
        <v>#define ITM_2X                          64</v>
      </c>
    </row>
    <row r="70" spans="1:4">
      <c r="A70">
        <f t="shared" si="1"/>
        <v>65</v>
      </c>
      <c r="B70" t="str">
        <f>VLOOKUP(A70,SOURCE!B:P,12,0)</f>
        <v>ITM_EXP</v>
      </c>
      <c r="C70">
        <f>IF(
ISNUMBER(INDEX(SOURCE!B:B,MATCH(A70,SOURCE!B:B,0)+1)),
  VALUE(INDEX(SOURCE!B:B,MATCH(A70,SOURCE!B:B,0)+1)),
  "")</f>
        <v>66</v>
      </c>
      <c r="D70" s="8" t="str">
        <f>IF(A70&lt;&gt;INT(A70),B70,
IF(A70&lt;0,VLOOKUP(A70,lookups!A$1:B$25,2,0),
IF(ISNA(B70),"",
IF(OR(ISBLANK(A70),ISNA(B70),B70=0),
"",
"#define "&amp;
VLOOKUP(A70,SOURCE!B:P,12,0)&amp;IF(SOURCE!$W$2-LEN(VLOOKUP(A70,SOURCE!B:P,12,0))&gt;=0,REPT(" ",SOURCE!$W$2-LEN(VLOOKUP(A70,SOURCE!B:P,12,0))),"")&amp;
TEXT(A70,"???0")&amp;IF(VLOOKUP(A70,SOURCE!B:P,13,0)="","","   "&amp;VLOOKUP(A70,SOURCE!B:P,13,0)
))))
)</f>
        <v>#define ITM_EXP                         65</v>
      </c>
    </row>
    <row r="71" spans="1:4">
      <c r="A71">
        <f t="shared" ref="A71:A134" si="2">C70</f>
        <v>66</v>
      </c>
      <c r="B71" t="str">
        <f>VLOOKUP(A71,SOURCE!B:P,12,0)</f>
        <v>ITM_ROUND</v>
      </c>
      <c r="C71">
        <f>IF(
ISNUMBER(INDEX(SOURCE!B:B,MATCH(A71,SOURCE!B:B,0)+1)),
  VALUE(INDEX(SOURCE!B:B,MATCH(A71,SOURCE!B:B,0)+1)),
  "")</f>
        <v>67</v>
      </c>
      <c r="D71" s="8" t="str">
        <f>IF(A71&lt;&gt;INT(A71),B71,
IF(A71&lt;0,VLOOKUP(A71,lookups!A$1:B$25,2,0),
IF(ISNA(B71),"",
IF(OR(ISBLANK(A71),ISNA(B71),B71=0),
"",
"#define "&amp;
VLOOKUP(A71,SOURCE!B:P,12,0)&amp;IF(SOURCE!$W$2-LEN(VLOOKUP(A71,SOURCE!B:P,12,0))&gt;=0,REPT(" ",SOURCE!$W$2-LEN(VLOOKUP(A71,SOURCE!B:P,12,0))),"")&amp;
TEXT(A71,"???0")&amp;IF(VLOOKUP(A71,SOURCE!B:P,13,0)="","","   "&amp;VLOOKUP(A71,SOURCE!B:P,13,0)
))))
)</f>
        <v>#define ITM_ROUND                       66</v>
      </c>
    </row>
    <row r="72" spans="1:4">
      <c r="A72">
        <f t="shared" si="2"/>
        <v>67</v>
      </c>
      <c r="B72" t="str">
        <f>VLOOKUP(A72,SOURCE!B:P,12,0)</f>
        <v>ITM_10x</v>
      </c>
      <c r="C72">
        <f>IF(
ISNUMBER(INDEX(SOURCE!B:B,MATCH(A72,SOURCE!B:B,0)+1)),
  VALUE(INDEX(SOURCE!B:B,MATCH(A72,SOURCE!B:B,0)+1)),
  "")</f>
        <v>68</v>
      </c>
      <c r="D72" s="8" t="str">
        <f>IF(A72&lt;&gt;INT(A72),B72,
IF(A72&lt;0,VLOOKUP(A72,lookups!A$1:B$25,2,0),
IF(ISNA(B72),"",
IF(OR(ISBLANK(A72),ISNA(B72),B72=0),
"",
"#define "&amp;
VLOOKUP(A72,SOURCE!B:P,12,0)&amp;IF(SOURCE!$W$2-LEN(VLOOKUP(A72,SOURCE!B:P,12,0))&gt;=0,REPT(" ",SOURCE!$W$2-LEN(VLOOKUP(A72,SOURCE!B:P,12,0))),"")&amp;
TEXT(A72,"???0")&amp;IF(VLOOKUP(A72,SOURCE!B:P,13,0)="","","   "&amp;VLOOKUP(A72,SOURCE!B:P,13,0)
))))
)</f>
        <v>#define ITM_10x                         67</v>
      </c>
    </row>
    <row r="73" spans="1:4">
      <c r="A73">
        <f t="shared" si="2"/>
        <v>68</v>
      </c>
      <c r="B73" t="str">
        <f>VLOOKUP(A73,SOURCE!B:P,12,0)</f>
        <v>ITM_LOG2</v>
      </c>
      <c r="C73">
        <f>IF(
ISNUMBER(INDEX(SOURCE!B:B,MATCH(A73,SOURCE!B:B,0)+1)),
  VALUE(INDEX(SOURCE!B:B,MATCH(A73,SOURCE!B:B,0)+1)),
  "")</f>
        <v>69</v>
      </c>
      <c r="D73" s="8" t="str">
        <f>IF(A73&lt;&gt;INT(A73),B73,
IF(A73&lt;0,VLOOKUP(A73,lookups!A$1:B$25,2,0),
IF(ISNA(B73),"",
IF(OR(ISBLANK(A73),ISNA(B73),B73=0),
"",
"#define "&amp;
VLOOKUP(A73,SOURCE!B:P,12,0)&amp;IF(SOURCE!$W$2-LEN(VLOOKUP(A73,SOURCE!B:P,12,0))&gt;=0,REPT(" ",SOURCE!$W$2-LEN(VLOOKUP(A73,SOURCE!B:P,12,0))),"")&amp;
TEXT(A73,"???0")&amp;IF(VLOOKUP(A73,SOURCE!B:P,13,0)="","","   "&amp;VLOOKUP(A73,SOURCE!B:P,13,0)
))))
)</f>
        <v>#define ITM_LOG2                        68</v>
      </c>
    </row>
    <row r="74" spans="1:4">
      <c r="A74">
        <f t="shared" si="2"/>
        <v>69</v>
      </c>
      <c r="B74" t="str">
        <f>VLOOKUP(A74,SOURCE!B:P,12,0)</f>
        <v>ITM_LN</v>
      </c>
      <c r="C74">
        <f>IF(
ISNUMBER(INDEX(SOURCE!B:B,MATCH(A74,SOURCE!B:B,0)+1)),
  VALUE(INDEX(SOURCE!B:B,MATCH(A74,SOURCE!B:B,0)+1)),
  "")</f>
        <v>70</v>
      </c>
      <c r="D74" s="8" t="str">
        <f>IF(A74&lt;&gt;INT(A74),B74,
IF(A74&lt;0,VLOOKUP(A74,lookups!A$1:B$25,2,0),
IF(ISNA(B74),"",
IF(OR(ISBLANK(A74),ISNA(B74),B74=0),
"",
"#define "&amp;
VLOOKUP(A74,SOURCE!B:P,12,0)&amp;IF(SOURCE!$W$2-LEN(VLOOKUP(A74,SOURCE!B:P,12,0))&gt;=0,REPT(" ",SOURCE!$W$2-LEN(VLOOKUP(A74,SOURCE!B:P,12,0))),"")&amp;
TEXT(A74,"???0")&amp;IF(VLOOKUP(A74,SOURCE!B:P,13,0)="","","   "&amp;VLOOKUP(A74,SOURCE!B:P,13,0)
))))
)</f>
        <v>#define ITM_LN                          69</v>
      </c>
    </row>
    <row r="75" spans="1:4">
      <c r="A75">
        <f t="shared" si="2"/>
        <v>70</v>
      </c>
      <c r="B75" t="str">
        <f>VLOOKUP(A75,SOURCE!B:P,12,0)</f>
        <v>ITM_STOP</v>
      </c>
      <c r="C75">
        <f>IF(
ISNUMBER(INDEX(SOURCE!B:B,MATCH(A75,SOURCE!B:B,0)+1)),
  VALUE(INDEX(SOURCE!B:B,MATCH(A75,SOURCE!B:B,0)+1)),
  "")</f>
        <v>71</v>
      </c>
      <c r="D75" s="8" t="str">
        <f>IF(A75&lt;&gt;INT(A75),B75,
IF(A75&lt;0,VLOOKUP(A75,lookups!A$1:B$25,2,0),
IF(ISNA(B75),"",
IF(OR(ISBLANK(A75),ISNA(B75),B75=0),
"",
"#define "&amp;
VLOOKUP(A75,SOURCE!B:P,12,0)&amp;IF(SOURCE!$W$2-LEN(VLOOKUP(A75,SOURCE!B:P,12,0))&gt;=0,REPT(" ",SOURCE!$W$2-LEN(VLOOKUP(A75,SOURCE!B:P,12,0))),"")&amp;
TEXT(A75,"???0")&amp;IF(VLOOKUP(A75,SOURCE!B:P,13,0)="","","   "&amp;VLOOKUP(A75,SOURCE!B:P,13,0)
))))
)</f>
        <v>#define ITM_STOP                        70</v>
      </c>
    </row>
    <row r="76" spans="1:4">
      <c r="A76">
        <f t="shared" si="2"/>
        <v>71</v>
      </c>
      <c r="B76" t="str">
        <f>VLOOKUP(A76,SOURCE!B:P,12,0)</f>
        <v>ITM_LOG10</v>
      </c>
      <c r="C76">
        <f>IF(
ISNUMBER(INDEX(SOURCE!B:B,MATCH(A76,SOURCE!B:B,0)+1)),
  VALUE(INDEX(SOURCE!B:B,MATCH(A76,SOURCE!B:B,0)+1)),
  "")</f>
        <v>72</v>
      </c>
      <c r="D76" s="8" t="str">
        <f>IF(A76&lt;&gt;INT(A76),B76,
IF(A76&lt;0,VLOOKUP(A76,lookups!A$1:B$25,2,0),
IF(ISNA(B76),"",
IF(OR(ISBLANK(A76),ISNA(B76),B76=0),
"",
"#define "&amp;
VLOOKUP(A76,SOURCE!B:P,12,0)&amp;IF(SOURCE!$W$2-LEN(VLOOKUP(A76,SOURCE!B:P,12,0))&gt;=0,REPT(" ",SOURCE!$W$2-LEN(VLOOKUP(A76,SOURCE!B:P,12,0))),"")&amp;
TEXT(A76,"???0")&amp;IF(VLOOKUP(A76,SOURCE!B:P,13,0)="","","   "&amp;VLOOKUP(A76,SOURCE!B:P,13,0)
))))
)</f>
        <v>#define ITM_LOG10                       71</v>
      </c>
    </row>
    <row r="77" spans="1:4">
      <c r="A77">
        <f t="shared" si="2"/>
        <v>72</v>
      </c>
      <c r="B77" t="str">
        <f>VLOOKUP(A77,SOURCE!B:P,12,0)</f>
        <v>ITM_LOGXY</v>
      </c>
      <c r="C77">
        <f>IF(
ISNUMBER(INDEX(SOURCE!B:B,MATCH(A77,SOURCE!B:B,0)+1)),
  VALUE(INDEX(SOURCE!B:B,MATCH(A77,SOURCE!B:B,0)+1)),
  "")</f>
        <v>73</v>
      </c>
      <c r="D77" s="8" t="str">
        <f>IF(A77&lt;&gt;INT(A77),B77,
IF(A77&lt;0,VLOOKUP(A77,lookups!A$1:B$25,2,0),
IF(ISNA(B77),"",
IF(OR(ISBLANK(A77),ISNA(B77),B77=0),
"",
"#define "&amp;
VLOOKUP(A77,SOURCE!B:P,12,0)&amp;IF(SOURCE!$W$2-LEN(VLOOKUP(A77,SOURCE!B:P,12,0))&gt;=0,REPT(" ",SOURCE!$W$2-LEN(VLOOKUP(A77,SOURCE!B:P,12,0))),"")&amp;
TEXT(A77,"???0")&amp;IF(VLOOKUP(A77,SOURCE!B:P,13,0)="","","   "&amp;VLOOKUP(A77,SOURCE!B:P,13,0)
))))
)</f>
        <v>#define ITM_LOGXY                       72</v>
      </c>
    </row>
    <row r="78" spans="1:4">
      <c r="A78">
        <f t="shared" si="2"/>
        <v>73</v>
      </c>
      <c r="B78" t="str">
        <f>VLOOKUP(A78,SOURCE!B:P,12,0)</f>
        <v>ITM_1ONX</v>
      </c>
      <c r="C78">
        <f>IF(
ISNUMBER(INDEX(SOURCE!B:B,MATCH(A78,SOURCE!B:B,0)+1)),
  VALUE(INDEX(SOURCE!B:B,MATCH(A78,SOURCE!B:B,0)+1)),
  "")</f>
        <v>74</v>
      </c>
      <c r="D78" s="8" t="str">
        <f>IF(A78&lt;&gt;INT(A78),B78,
IF(A78&lt;0,VLOOKUP(A78,lookups!A$1:B$25,2,0),
IF(ISNA(B78),"",
IF(OR(ISBLANK(A78),ISNA(B78),B78=0),
"",
"#define "&amp;
VLOOKUP(A78,SOURCE!B:P,12,0)&amp;IF(SOURCE!$W$2-LEN(VLOOKUP(A78,SOURCE!B:P,12,0))&gt;=0,REPT(" ",SOURCE!$W$2-LEN(VLOOKUP(A78,SOURCE!B:P,12,0))),"")&amp;
TEXT(A78,"???0")&amp;IF(VLOOKUP(A78,SOURCE!B:P,13,0)="","","   "&amp;VLOOKUP(A78,SOURCE!B:P,13,0)
))))
)</f>
        <v>#define ITM_1ONX                        73</v>
      </c>
    </row>
    <row r="79" spans="1:4">
      <c r="A79">
        <f t="shared" si="2"/>
        <v>74</v>
      </c>
      <c r="B79" t="str">
        <f>VLOOKUP(A79,SOURCE!B:P,12,0)</f>
        <v>ITM_cos</v>
      </c>
      <c r="C79">
        <f>IF(
ISNUMBER(INDEX(SOURCE!B:B,MATCH(A79,SOURCE!B:B,0)+1)),
  VALUE(INDEX(SOURCE!B:B,MATCH(A79,SOURCE!B:B,0)+1)),
  "")</f>
        <v>75</v>
      </c>
      <c r="D79" s="8" t="str">
        <f>IF(A79&lt;&gt;INT(A79),B79,
IF(A79&lt;0,VLOOKUP(A79,lookups!A$1:B$25,2,0),
IF(ISNA(B79),"",
IF(OR(ISBLANK(A79),ISNA(B79),B79=0),
"",
"#define "&amp;
VLOOKUP(A79,SOURCE!B:P,12,0)&amp;IF(SOURCE!$W$2-LEN(VLOOKUP(A79,SOURCE!B:P,12,0))&gt;=0,REPT(" ",SOURCE!$W$2-LEN(VLOOKUP(A79,SOURCE!B:P,12,0))),"")&amp;
TEXT(A79,"???0")&amp;IF(VLOOKUP(A79,SOURCE!B:P,13,0)="","","   "&amp;VLOOKUP(A79,SOURCE!B:P,13,0)
))))
)</f>
        <v>#define ITM_cos                         74</v>
      </c>
    </row>
    <row r="80" spans="1:4">
      <c r="A80">
        <f t="shared" si="2"/>
        <v>75</v>
      </c>
      <c r="B80" t="str">
        <f>VLOOKUP(A80,SOURCE!B:P,12,0)</f>
        <v>ITM_cosh</v>
      </c>
      <c r="C80">
        <f>IF(
ISNUMBER(INDEX(SOURCE!B:B,MATCH(A80,SOURCE!B:B,0)+1)),
  VALUE(INDEX(SOURCE!B:B,MATCH(A80,SOURCE!B:B,0)+1)),
  "")</f>
        <v>76</v>
      </c>
      <c r="D80" s="8" t="str">
        <f>IF(A80&lt;&gt;INT(A80),B80,
IF(A80&lt;0,VLOOKUP(A80,lookups!A$1:B$25,2,0),
IF(ISNA(B80),"",
IF(OR(ISBLANK(A80),ISNA(B80),B80=0),
"",
"#define "&amp;
VLOOKUP(A80,SOURCE!B:P,12,0)&amp;IF(SOURCE!$W$2-LEN(VLOOKUP(A80,SOURCE!B:P,12,0))&gt;=0,REPT(" ",SOURCE!$W$2-LEN(VLOOKUP(A80,SOURCE!B:P,12,0))),"")&amp;
TEXT(A80,"???0")&amp;IF(VLOOKUP(A80,SOURCE!B:P,13,0)="","","   "&amp;VLOOKUP(A80,SOURCE!B:P,13,0)
))))
)</f>
        <v>#define ITM_cosh                        75</v>
      </c>
    </row>
    <row r="81" spans="1:4">
      <c r="A81">
        <f t="shared" si="2"/>
        <v>76</v>
      </c>
      <c r="B81" t="str">
        <f>VLOOKUP(A81,SOURCE!B:P,12,0)</f>
        <v>ITM_sin</v>
      </c>
      <c r="C81">
        <f>IF(
ISNUMBER(INDEX(SOURCE!B:B,MATCH(A81,SOURCE!B:B,0)+1)),
  VALUE(INDEX(SOURCE!B:B,MATCH(A81,SOURCE!B:B,0)+1)),
  "")</f>
        <v>77</v>
      </c>
      <c r="D81" s="8" t="str">
        <f>IF(A81&lt;&gt;INT(A81),B81,
IF(A81&lt;0,VLOOKUP(A81,lookups!A$1:B$25,2,0),
IF(ISNA(B81),"",
IF(OR(ISBLANK(A81),ISNA(B81),B81=0),
"",
"#define "&amp;
VLOOKUP(A81,SOURCE!B:P,12,0)&amp;IF(SOURCE!$W$2-LEN(VLOOKUP(A81,SOURCE!B:P,12,0))&gt;=0,REPT(" ",SOURCE!$W$2-LEN(VLOOKUP(A81,SOURCE!B:P,12,0))),"")&amp;
TEXT(A81,"???0")&amp;IF(VLOOKUP(A81,SOURCE!B:P,13,0)="","","   "&amp;VLOOKUP(A81,SOURCE!B:P,13,0)
))))
)</f>
        <v>#define ITM_sin                         76</v>
      </c>
    </row>
    <row r="82" spans="1:4">
      <c r="A82">
        <f t="shared" si="2"/>
        <v>77</v>
      </c>
      <c r="B82" t="str">
        <f>VLOOKUP(A82,SOURCE!B:P,12,0)</f>
        <v>ITM_KEYQ</v>
      </c>
      <c r="C82">
        <f>IF(
ISNUMBER(INDEX(SOURCE!B:B,MATCH(A82,SOURCE!B:B,0)+1)),
  VALUE(INDEX(SOURCE!B:B,MATCH(A82,SOURCE!B:B,0)+1)),
  "")</f>
        <v>78</v>
      </c>
      <c r="D82" s="8" t="str">
        <f>IF(A82&lt;&gt;INT(A82),B82,
IF(A82&lt;0,VLOOKUP(A82,lookups!A$1:B$25,2,0),
IF(ISNA(B82),"",
IF(OR(ISBLANK(A82),ISNA(B82),B82=0),
"",
"#define "&amp;
VLOOKUP(A82,SOURCE!B:P,12,0)&amp;IF(SOURCE!$W$2-LEN(VLOOKUP(A82,SOURCE!B:P,12,0))&gt;=0,REPT(" ",SOURCE!$W$2-LEN(VLOOKUP(A82,SOURCE!B:P,12,0))),"")&amp;
TEXT(A82,"???0")&amp;IF(VLOOKUP(A82,SOURCE!B:P,13,0)="","","   "&amp;VLOOKUP(A82,SOURCE!B:P,13,0)
))))
)</f>
        <v>#define ITM_KEYQ                        77</v>
      </c>
    </row>
    <row r="83" spans="1:4">
      <c r="A83">
        <f t="shared" si="2"/>
        <v>78</v>
      </c>
      <c r="B83" t="str">
        <f>VLOOKUP(A83,SOURCE!B:P,12,0)</f>
        <v>ITM_sinh</v>
      </c>
      <c r="C83">
        <f>IF(
ISNUMBER(INDEX(SOURCE!B:B,MATCH(A83,SOURCE!B:B,0)+1)),
  VALUE(INDEX(SOURCE!B:B,MATCH(A83,SOURCE!B:B,0)+1)),
  "")</f>
        <v>79</v>
      </c>
      <c r="D83" s="8" t="str">
        <f>IF(A83&lt;&gt;INT(A83),B83,
IF(A83&lt;0,VLOOKUP(A83,lookups!A$1:B$25,2,0),
IF(ISNA(B83),"",
IF(OR(ISBLANK(A83),ISNA(B83),B83=0),
"",
"#define "&amp;
VLOOKUP(A83,SOURCE!B:P,12,0)&amp;IF(SOURCE!$W$2-LEN(VLOOKUP(A83,SOURCE!B:P,12,0))&gt;=0,REPT(" ",SOURCE!$W$2-LEN(VLOOKUP(A83,SOURCE!B:P,12,0))),"")&amp;
TEXT(A83,"???0")&amp;IF(VLOOKUP(A83,SOURCE!B:P,13,0)="","","   "&amp;VLOOKUP(A83,SOURCE!B:P,13,0)
))))
)</f>
        <v>#define ITM_sinh                        78</v>
      </c>
    </row>
    <row r="84" spans="1:4">
      <c r="A84">
        <f t="shared" si="2"/>
        <v>79</v>
      </c>
      <c r="B84" t="str">
        <f>VLOOKUP(A84,SOURCE!B:P,12,0)</f>
        <v>ITM_tan</v>
      </c>
      <c r="C84">
        <f>IF(
ISNUMBER(INDEX(SOURCE!B:B,MATCH(A84,SOURCE!B:B,0)+1)),
  VALUE(INDEX(SOURCE!B:B,MATCH(A84,SOURCE!B:B,0)+1)),
  "")</f>
        <v>80</v>
      </c>
      <c r="D84" s="8" t="str">
        <f>IF(A84&lt;&gt;INT(A84),B84,
IF(A84&lt;0,VLOOKUP(A84,lookups!A$1:B$25,2,0),
IF(ISNA(B84),"",
IF(OR(ISBLANK(A84),ISNA(B84),B84=0),
"",
"#define "&amp;
VLOOKUP(A84,SOURCE!B:P,12,0)&amp;IF(SOURCE!$W$2-LEN(VLOOKUP(A84,SOURCE!B:P,12,0))&gt;=0,REPT(" ",SOURCE!$W$2-LEN(VLOOKUP(A84,SOURCE!B:P,12,0))),"")&amp;
TEXT(A84,"???0")&amp;IF(VLOOKUP(A84,SOURCE!B:P,13,0)="","","   "&amp;VLOOKUP(A84,SOURCE!B:P,13,0)
))))
)</f>
        <v>#define ITM_tan                         79</v>
      </c>
    </row>
    <row r="85" spans="1:4">
      <c r="A85">
        <f t="shared" si="2"/>
        <v>80</v>
      </c>
      <c r="B85" t="str">
        <f>VLOOKUP(A85,SOURCE!B:P,12,0)</f>
        <v>ITM_tanh</v>
      </c>
      <c r="C85">
        <f>IF(
ISNUMBER(INDEX(SOURCE!B:B,MATCH(A85,SOURCE!B:B,0)+1)),
  VALUE(INDEX(SOURCE!B:B,MATCH(A85,SOURCE!B:B,0)+1)),
  "")</f>
        <v>81</v>
      </c>
      <c r="D85" s="8" t="str">
        <f>IF(A85&lt;&gt;INT(A85),B85,
IF(A85&lt;0,VLOOKUP(A85,lookups!A$1:B$25,2,0),
IF(ISNA(B85),"",
IF(OR(ISBLANK(A85),ISNA(B85),B85=0),
"",
"#define "&amp;
VLOOKUP(A85,SOURCE!B:P,12,0)&amp;IF(SOURCE!$W$2-LEN(VLOOKUP(A85,SOURCE!B:P,12,0))&gt;=0,REPT(" ",SOURCE!$W$2-LEN(VLOOKUP(A85,SOURCE!B:P,12,0))),"")&amp;
TEXT(A85,"???0")&amp;IF(VLOOKUP(A85,SOURCE!B:P,13,0)="","","   "&amp;VLOOKUP(A85,SOURCE!B:P,13,0)
))))
)</f>
        <v>#define ITM_tanh                        80</v>
      </c>
    </row>
    <row r="86" spans="1:4">
      <c r="A86">
        <f t="shared" si="2"/>
        <v>81</v>
      </c>
      <c r="B86" t="str">
        <f>VLOOKUP(A86,SOURCE!B:P,12,0)</f>
        <v>ITM_arccos</v>
      </c>
      <c r="C86">
        <f>IF(
ISNUMBER(INDEX(SOURCE!B:B,MATCH(A86,SOURCE!B:B,0)+1)),
  VALUE(INDEX(SOURCE!B:B,MATCH(A86,SOURCE!B:B,0)+1)),
  "")</f>
        <v>82</v>
      </c>
      <c r="D86" s="8" t="str">
        <f>IF(A86&lt;&gt;INT(A86),B86,
IF(A86&lt;0,VLOOKUP(A86,lookups!A$1:B$25,2,0),
IF(ISNA(B86),"",
IF(OR(ISBLANK(A86),ISNA(B86),B86=0),
"",
"#define "&amp;
VLOOKUP(A86,SOURCE!B:P,12,0)&amp;IF(SOURCE!$W$2-LEN(VLOOKUP(A86,SOURCE!B:P,12,0))&gt;=0,REPT(" ",SOURCE!$W$2-LEN(VLOOKUP(A86,SOURCE!B:P,12,0))),"")&amp;
TEXT(A86,"???0")&amp;IF(VLOOKUP(A86,SOURCE!B:P,13,0)="","","   "&amp;VLOOKUP(A86,SOURCE!B:P,13,0)
))))
)</f>
        <v>#define ITM_arccos                      81</v>
      </c>
    </row>
    <row r="87" spans="1:4">
      <c r="A87">
        <f t="shared" si="2"/>
        <v>82</v>
      </c>
      <c r="B87" t="str">
        <f>VLOOKUP(A87,SOURCE!B:P,12,0)</f>
        <v>ITM_arcosh</v>
      </c>
      <c r="C87">
        <f>IF(
ISNUMBER(INDEX(SOURCE!B:B,MATCH(A87,SOURCE!B:B,0)+1)),
  VALUE(INDEX(SOURCE!B:B,MATCH(A87,SOURCE!B:B,0)+1)),
  "")</f>
        <v>83</v>
      </c>
      <c r="D87" s="8" t="str">
        <f>IF(A87&lt;&gt;INT(A87),B87,
IF(A87&lt;0,VLOOKUP(A87,lookups!A$1:B$25,2,0),
IF(ISNA(B87),"",
IF(OR(ISBLANK(A87),ISNA(B87),B87=0),
"",
"#define "&amp;
VLOOKUP(A87,SOURCE!B:P,12,0)&amp;IF(SOURCE!$W$2-LEN(VLOOKUP(A87,SOURCE!B:P,12,0))&gt;=0,REPT(" ",SOURCE!$W$2-LEN(VLOOKUP(A87,SOURCE!B:P,12,0))),"")&amp;
TEXT(A87,"???0")&amp;IF(VLOOKUP(A87,SOURCE!B:P,13,0)="","","   "&amp;VLOOKUP(A87,SOURCE!B:P,13,0)
))))
)</f>
        <v>#define ITM_arcosh                      82</v>
      </c>
    </row>
    <row r="88" spans="1:4">
      <c r="A88">
        <f t="shared" si="2"/>
        <v>83</v>
      </c>
      <c r="B88" t="str">
        <f>VLOOKUP(A88,SOURCE!B:P,12,0)</f>
        <v>ITM_arcsin</v>
      </c>
      <c r="C88">
        <f>IF(
ISNUMBER(INDEX(SOURCE!B:B,MATCH(A88,SOURCE!B:B,0)+1)),
  VALUE(INDEX(SOURCE!B:B,MATCH(A88,SOURCE!B:B,0)+1)),
  "")</f>
        <v>84</v>
      </c>
      <c r="D88" s="8" t="str">
        <f>IF(A88&lt;&gt;INT(A88),B88,
IF(A88&lt;0,VLOOKUP(A88,lookups!A$1:B$25,2,0),
IF(ISNA(B88),"",
IF(OR(ISBLANK(A88),ISNA(B88),B88=0),
"",
"#define "&amp;
VLOOKUP(A88,SOURCE!B:P,12,0)&amp;IF(SOURCE!$W$2-LEN(VLOOKUP(A88,SOURCE!B:P,12,0))&gt;=0,REPT(" ",SOURCE!$W$2-LEN(VLOOKUP(A88,SOURCE!B:P,12,0))),"")&amp;
TEXT(A88,"???0")&amp;IF(VLOOKUP(A88,SOURCE!B:P,13,0)="","","   "&amp;VLOOKUP(A88,SOURCE!B:P,13,0)
))))
)</f>
        <v>#define ITM_arcsin                      83</v>
      </c>
    </row>
    <row r="89" spans="1:4">
      <c r="A89">
        <f t="shared" si="2"/>
        <v>84</v>
      </c>
      <c r="B89" t="str">
        <f>VLOOKUP(A89,SOURCE!B:P,12,0)</f>
        <v>ITM_arsinh</v>
      </c>
      <c r="C89">
        <f>IF(
ISNUMBER(INDEX(SOURCE!B:B,MATCH(A89,SOURCE!B:B,0)+1)),
  VALUE(INDEX(SOURCE!B:B,MATCH(A89,SOURCE!B:B,0)+1)),
  "")</f>
        <v>85</v>
      </c>
      <c r="D89" s="8" t="str">
        <f>IF(A89&lt;&gt;INT(A89),B89,
IF(A89&lt;0,VLOOKUP(A89,lookups!A$1:B$25,2,0),
IF(ISNA(B89),"",
IF(OR(ISBLANK(A89),ISNA(B89),B89=0),
"",
"#define "&amp;
VLOOKUP(A89,SOURCE!B:P,12,0)&amp;IF(SOURCE!$W$2-LEN(VLOOKUP(A89,SOURCE!B:P,12,0))&gt;=0,REPT(" ",SOURCE!$W$2-LEN(VLOOKUP(A89,SOURCE!B:P,12,0))),"")&amp;
TEXT(A89,"???0")&amp;IF(VLOOKUP(A89,SOURCE!B:P,13,0)="","","   "&amp;VLOOKUP(A89,SOURCE!B:P,13,0)
))))
)</f>
        <v>#define ITM_arsinh                      84</v>
      </c>
    </row>
    <row r="90" spans="1:4">
      <c r="A90">
        <f t="shared" si="2"/>
        <v>85</v>
      </c>
      <c r="B90" t="str">
        <f>VLOOKUP(A90,SOURCE!B:P,12,0)</f>
        <v>ITM_arctan</v>
      </c>
      <c r="C90">
        <f>IF(
ISNUMBER(INDEX(SOURCE!B:B,MATCH(A90,SOURCE!B:B,0)+1)),
  VALUE(INDEX(SOURCE!B:B,MATCH(A90,SOURCE!B:B,0)+1)),
  "")</f>
        <v>86</v>
      </c>
      <c r="D90" s="8" t="str">
        <f>IF(A90&lt;&gt;INT(A90),B90,
IF(A90&lt;0,VLOOKUP(A90,lookups!A$1:B$25,2,0),
IF(ISNA(B90),"",
IF(OR(ISBLANK(A90),ISNA(B90),B90=0),
"",
"#define "&amp;
VLOOKUP(A90,SOURCE!B:P,12,0)&amp;IF(SOURCE!$W$2-LEN(VLOOKUP(A90,SOURCE!B:P,12,0))&gt;=0,REPT(" ",SOURCE!$W$2-LEN(VLOOKUP(A90,SOURCE!B:P,12,0))),"")&amp;
TEXT(A90,"???0")&amp;IF(VLOOKUP(A90,SOURCE!B:P,13,0)="","","   "&amp;VLOOKUP(A90,SOURCE!B:P,13,0)
))))
)</f>
        <v>#define ITM_arctan                      85</v>
      </c>
    </row>
    <row r="91" spans="1:4">
      <c r="A91">
        <f t="shared" si="2"/>
        <v>86</v>
      </c>
      <c r="B91" t="str">
        <f>VLOOKUP(A91,SOURCE!B:P,12,0)</f>
        <v>ITM_artanh</v>
      </c>
      <c r="C91">
        <f>IF(
ISNUMBER(INDEX(SOURCE!B:B,MATCH(A91,SOURCE!B:B,0)+1)),
  VALUE(INDEX(SOURCE!B:B,MATCH(A91,SOURCE!B:B,0)+1)),
  "")</f>
        <v>87</v>
      </c>
      <c r="D91" s="8" t="str">
        <f>IF(A91&lt;&gt;INT(A91),B91,
IF(A91&lt;0,VLOOKUP(A91,lookups!A$1:B$25,2,0),
IF(ISNA(B91),"",
IF(OR(ISBLANK(A91),ISNA(B91),B91=0),
"",
"#define "&amp;
VLOOKUP(A91,SOURCE!B:P,12,0)&amp;IF(SOURCE!$W$2-LEN(VLOOKUP(A91,SOURCE!B:P,12,0))&gt;=0,REPT(" ",SOURCE!$W$2-LEN(VLOOKUP(A91,SOURCE!B:P,12,0))),"")&amp;
TEXT(A91,"???0")&amp;IF(VLOOKUP(A91,SOURCE!B:P,13,0)="","","   "&amp;VLOOKUP(A91,SOURCE!B:P,13,0)
))))
)</f>
        <v>#define ITM_artanh                      86</v>
      </c>
    </row>
    <row r="92" spans="1:4">
      <c r="A92">
        <f t="shared" si="2"/>
        <v>87</v>
      </c>
      <c r="B92" t="str">
        <f>VLOOKUP(A92,SOURCE!B:P,12,0)</f>
        <v>ITM_CEIL</v>
      </c>
      <c r="C92">
        <f>IF(
ISNUMBER(INDEX(SOURCE!B:B,MATCH(A92,SOURCE!B:B,0)+1)),
  VALUE(INDEX(SOURCE!B:B,MATCH(A92,SOURCE!B:B,0)+1)),
  "")</f>
        <v>88</v>
      </c>
      <c r="D92" s="8" t="str">
        <f>IF(A92&lt;&gt;INT(A92),B92,
IF(A92&lt;0,VLOOKUP(A92,lookups!A$1:B$25,2,0),
IF(ISNA(B92),"",
IF(OR(ISBLANK(A92),ISNA(B92),B92=0),
"",
"#define "&amp;
VLOOKUP(A92,SOURCE!B:P,12,0)&amp;IF(SOURCE!$W$2-LEN(VLOOKUP(A92,SOURCE!B:P,12,0))&gt;=0,REPT(" ",SOURCE!$W$2-LEN(VLOOKUP(A92,SOURCE!B:P,12,0))),"")&amp;
TEXT(A92,"???0")&amp;IF(VLOOKUP(A92,SOURCE!B:P,13,0)="","","   "&amp;VLOOKUP(A92,SOURCE!B:P,13,0)
))))
)</f>
        <v>#define ITM_CEIL                        87</v>
      </c>
    </row>
    <row r="93" spans="1:4">
      <c r="A93">
        <f t="shared" si="2"/>
        <v>88</v>
      </c>
      <c r="B93" t="str">
        <f>VLOOKUP(A93,SOURCE!B:P,12,0)</f>
        <v>ITM_FLOOR</v>
      </c>
      <c r="C93">
        <f>IF(
ISNUMBER(INDEX(SOURCE!B:B,MATCH(A93,SOURCE!B:B,0)+1)),
  VALUE(INDEX(SOURCE!B:B,MATCH(A93,SOURCE!B:B,0)+1)),
  "")</f>
        <v>89</v>
      </c>
      <c r="D93" s="8" t="str">
        <f>IF(A93&lt;&gt;INT(A93),B93,
IF(A93&lt;0,VLOOKUP(A93,lookups!A$1:B$25,2,0),
IF(ISNA(B93),"",
IF(OR(ISBLANK(A93),ISNA(B93),B93=0),
"",
"#define "&amp;
VLOOKUP(A93,SOURCE!B:P,12,0)&amp;IF(SOURCE!$W$2-LEN(VLOOKUP(A93,SOURCE!B:P,12,0))&gt;=0,REPT(" ",SOURCE!$W$2-LEN(VLOOKUP(A93,SOURCE!B:P,12,0))),"")&amp;
TEXT(A93,"???0")&amp;IF(VLOOKUP(A93,SOURCE!B:P,13,0)="","","   "&amp;VLOOKUP(A93,SOURCE!B:P,13,0)
))))
)</f>
        <v>#define ITM_FLOOR                       88</v>
      </c>
    </row>
    <row r="94" spans="1:4">
      <c r="A94">
        <f t="shared" si="2"/>
        <v>89</v>
      </c>
      <c r="B94" t="str">
        <f>VLOOKUP(A94,SOURCE!B:P,12,0)</f>
        <v>ITM_GCD</v>
      </c>
      <c r="C94">
        <f>IF(
ISNUMBER(INDEX(SOURCE!B:B,MATCH(A94,SOURCE!B:B,0)+1)),
  VALUE(INDEX(SOURCE!B:B,MATCH(A94,SOURCE!B:B,0)+1)),
  "")</f>
        <v>90</v>
      </c>
      <c r="D94" s="8" t="str">
        <f>IF(A94&lt;&gt;INT(A94),B94,
IF(A94&lt;0,VLOOKUP(A94,lookups!A$1:B$25,2,0),
IF(ISNA(B94),"",
IF(OR(ISBLANK(A94),ISNA(B94),B94=0),
"",
"#define "&amp;
VLOOKUP(A94,SOURCE!B:P,12,0)&amp;IF(SOURCE!$W$2-LEN(VLOOKUP(A94,SOURCE!B:P,12,0))&gt;=0,REPT(" ",SOURCE!$W$2-LEN(VLOOKUP(A94,SOURCE!B:P,12,0))),"")&amp;
TEXT(A94,"???0")&amp;IF(VLOOKUP(A94,SOURCE!B:P,13,0)="","","   "&amp;VLOOKUP(A94,SOURCE!B:P,13,0)
))))
)</f>
        <v>#define ITM_GCD                         89</v>
      </c>
    </row>
    <row r="95" spans="1:4">
      <c r="A95">
        <f t="shared" si="2"/>
        <v>90</v>
      </c>
      <c r="B95" t="str">
        <f>VLOOKUP(A95,SOURCE!B:P,12,0)</f>
        <v>ITM_LCM</v>
      </c>
      <c r="C95">
        <f>IF(
ISNUMBER(INDEX(SOURCE!B:B,MATCH(A95,SOURCE!B:B,0)+1)),
  VALUE(INDEX(SOURCE!B:B,MATCH(A95,SOURCE!B:B,0)+1)),
  "")</f>
        <v>91</v>
      </c>
      <c r="D95" s="8" t="str">
        <f>IF(A95&lt;&gt;INT(A95),B95,
IF(A95&lt;0,VLOOKUP(A95,lookups!A$1:B$25,2,0),
IF(ISNA(B95),"",
IF(OR(ISBLANK(A95),ISNA(B95),B95=0),
"",
"#define "&amp;
VLOOKUP(A95,SOURCE!B:P,12,0)&amp;IF(SOURCE!$W$2-LEN(VLOOKUP(A95,SOURCE!B:P,12,0))&gt;=0,REPT(" ",SOURCE!$W$2-LEN(VLOOKUP(A95,SOURCE!B:P,12,0))),"")&amp;
TEXT(A95,"???0")&amp;IF(VLOOKUP(A95,SOURCE!B:P,13,0)="","","   "&amp;VLOOKUP(A95,SOURCE!B:P,13,0)
))))
)</f>
        <v>#define ITM_LCM                         90</v>
      </c>
    </row>
    <row r="96" spans="1:4">
      <c r="A96">
        <f t="shared" si="2"/>
        <v>91</v>
      </c>
      <c r="B96" t="str">
        <f>VLOOKUP(A96,SOURCE!B:P,12,0)</f>
        <v>ITM_DEC</v>
      </c>
      <c r="C96">
        <f>IF(
ISNUMBER(INDEX(SOURCE!B:B,MATCH(A96,SOURCE!B:B,0)+1)),
  VALUE(INDEX(SOURCE!B:B,MATCH(A96,SOURCE!B:B,0)+1)),
  "")</f>
        <v>92</v>
      </c>
      <c r="D96" s="8" t="str">
        <f>IF(A96&lt;&gt;INT(A96),B96,
IF(A96&lt;0,VLOOKUP(A96,lookups!A$1:B$25,2,0),
IF(ISNA(B96),"",
IF(OR(ISBLANK(A96),ISNA(B96),B96=0),
"",
"#define "&amp;
VLOOKUP(A96,SOURCE!B:P,12,0)&amp;IF(SOURCE!$W$2-LEN(VLOOKUP(A96,SOURCE!B:P,12,0))&gt;=0,REPT(" ",SOURCE!$W$2-LEN(VLOOKUP(A96,SOURCE!B:P,12,0))),"")&amp;
TEXT(A96,"???0")&amp;IF(VLOOKUP(A96,SOURCE!B:P,13,0)="","","   "&amp;VLOOKUP(A96,SOURCE!B:P,13,0)
))))
)</f>
        <v>#define ITM_DEC                         91</v>
      </c>
    </row>
    <row r="97" spans="1:4">
      <c r="A97">
        <f t="shared" si="2"/>
        <v>92</v>
      </c>
      <c r="B97" t="str">
        <f>VLOOKUP(A97,SOURCE!B:P,12,0)</f>
        <v>ITM_INC</v>
      </c>
      <c r="C97">
        <f>IF(
ISNUMBER(INDEX(SOURCE!B:B,MATCH(A97,SOURCE!B:B,0)+1)),
  VALUE(INDEX(SOURCE!B:B,MATCH(A97,SOURCE!B:B,0)+1)),
  "")</f>
        <v>93</v>
      </c>
      <c r="D97" s="8" t="str">
        <f>IF(A97&lt;&gt;INT(A97),B97,
IF(A97&lt;0,VLOOKUP(A97,lookups!A$1:B$25,2,0),
IF(ISNA(B97),"",
IF(OR(ISBLANK(A97),ISNA(B97),B97=0),
"",
"#define "&amp;
VLOOKUP(A97,SOURCE!B:P,12,0)&amp;IF(SOURCE!$W$2-LEN(VLOOKUP(A97,SOURCE!B:P,12,0))&gt;=0,REPT(" ",SOURCE!$W$2-LEN(VLOOKUP(A97,SOURCE!B:P,12,0))),"")&amp;
TEXT(A97,"???0")&amp;IF(VLOOKUP(A97,SOURCE!B:P,13,0)="","","   "&amp;VLOOKUP(A97,SOURCE!B:P,13,0)
))))
)</f>
        <v>#define ITM_INC                         92</v>
      </c>
    </row>
    <row r="98" spans="1:4">
      <c r="A98">
        <f t="shared" si="2"/>
        <v>93</v>
      </c>
      <c r="B98" t="str">
        <f>VLOOKUP(A98,SOURCE!B:P,12,0)</f>
        <v>ITM_IP</v>
      </c>
      <c r="C98">
        <f>IF(
ISNUMBER(INDEX(SOURCE!B:B,MATCH(A98,SOURCE!B:B,0)+1)),
  VALUE(INDEX(SOURCE!B:B,MATCH(A98,SOURCE!B:B,0)+1)),
  "")</f>
        <v>94</v>
      </c>
      <c r="D98" s="8" t="str">
        <f>IF(A98&lt;&gt;INT(A98),B98,
IF(A98&lt;0,VLOOKUP(A98,lookups!A$1:B$25,2,0),
IF(ISNA(B98),"",
IF(OR(ISBLANK(A98),ISNA(B98),B98=0),
"",
"#define "&amp;
VLOOKUP(A98,SOURCE!B:P,12,0)&amp;IF(SOURCE!$W$2-LEN(VLOOKUP(A98,SOURCE!B:P,12,0))&gt;=0,REPT(" ",SOURCE!$W$2-LEN(VLOOKUP(A98,SOURCE!B:P,12,0))),"")&amp;
TEXT(A98,"???0")&amp;IF(VLOOKUP(A98,SOURCE!B:P,13,0)="","","   "&amp;VLOOKUP(A98,SOURCE!B:P,13,0)
))))
)</f>
        <v>#define ITM_IP                          93</v>
      </c>
    </row>
    <row r="99" spans="1:4">
      <c r="A99">
        <f t="shared" si="2"/>
        <v>94</v>
      </c>
      <c r="B99" t="str">
        <f>VLOOKUP(A99,SOURCE!B:P,12,0)</f>
        <v>ITM_FP</v>
      </c>
      <c r="C99">
        <f>IF(
ISNUMBER(INDEX(SOURCE!B:B,MATCH(A99,SOURCE!B:B,0)+1)),
  VALUE(INDEX(SOURCE!B:B,MATCH(A99,SOURCE!B:B,0)+1)),
  "")</f>
        <v>95</v>
      </c>
      <c r="D99" s="8" t="str">
        <f>IF(A99&lt;&gt;INT(A99),B99,
IF(A99&lt;0,VLOOKUP(A99,lookups!A$1:B$25,2,0),
IF(ISNA(B99),"",
IF(OR(ISBLANK(A99),ISNA(B99),B99=0),
"",
"#define "&amp;
VLOOKUP(A99,SOURCE!B:P,12,0)&amp;IF(SOURCE!$W$2-LEN(VLOOKUP(A99,SOURCE!B:P,12,0))&gt;=0,REPT(" ",SOURCE!$W$2-LEN(VLOOKUP(A99,SOURCE!B:P,12,0))),"")&amp;
TEXT(A99,"???0")&amp;IF(VLOOKUP(A99,SOURCE!B:P,13,0)="","","   "&amp;VLOOKUP(A99,SOURCE!B:P,13,0)
))))
)</f>
        <v>#define ITM_FP                          94</v>
      </c>
    </row>
    <row r="100" spans="1:4">
      <c r="A100">
        <f t="shared" si="2"/>
        <v>95</v>
      </c>
      <c r="B100" t="str">
        <f>VLOOKUP(A100,SOURCE!B:P,12,0)</f>
        <v>ITM_ADD</v>
      </c>
      <c r="C100">
        <f>IF(
ISNUMBER(INDEX(SOURCE!B:B,MATCH(A100,SOURCE!B:B,0)+1)),
  VALUE(INDEX(SOURCE!B:B,MATCH(A100,SOURCE!B:B,0)+1)),
  "")</f>
        <v>96</v>
      </c>
      <c r="D100" s="8" t="str">
        <f>IF(A100&lt;&gt;INT(A100),B100,
IF(A100&lt;0,VLOOKUP(A100,lookups!A$1:B$25,2,0),
IF(ISNA(B100),"",
IF(OR(ISBLANK(A100),ISNA(B100),B100=0),
"",
"#define "&amp;
VLOOKUP(A100,SOURCE!B:P,12,0)&amp;IF(SOURCE!$W$2-LEN(VLOOKUP(A100,SOURCE!B:P,12,0))&gt;=0,REPT(" ",SOURCE!$W$2-LEN(VLOOKUP(A100,SOURCE!B:P,12,0))),"")&amp;
TEXT(A100,"???0")&amp;IF(VLOOKUP(A100,SOURCE!B:P,13,0)="","","   "&amp;VLOOKUP(A100,SOURCE!B:P,13,0)
))))
)</f>
        <v>#define ITM_ADD                         95</v>
      </c>
    </row>
    <row r="101" spans="1:4">
      <c r="A101">
        <f t="shared" si="2"/>
        <v>96</v>
      </c>
      <c r="B101" t="str">
        <f>VLOOKUP(A101,SOURCE!B:P,12,0)</f>
        <v>ITM_SUB</v>
      </c>
      <c r="C101">
        <f>IF(
ISNUMBER(INDEX(SOURCE!B:B,MATCH(A101,SOURCE!B:B,0)+1)),
  VALUE(INDEX(SOURCE!B:B,MATCH(A101,SOURCE!B:B,0)+1)),
  "")</f>
        <v>97</v>
      </c>
      <c r="D101" s="8" t="str">
        <f>IF(A101&lt;&gt;INT(A101),B101,
IF(A101&lt;0,VLOOKUP(A101,lookups!A$1:B$25,2,0),
IF(ISNA(B101),"",
IF(OR(ISBLANK(A101),ISNA(B101),B101=0),
"",
"#define "&amp;
VLOOKUP(A101,SOURCE!B:P,12,0)&amp;IF(SOURCE!$W$2-LEN(VLOOKUP(A101,SOURCE!B:P,12,0))&gt;=0,REPT(" ",SOURCE!$W$2-LEN(VLOOKUP(A101,SOURCE!B:P,12,0))),"")&amp;
TEXT(A101,"???0")&amp;IF(VLOOKUP(A101,SOURCE!B:P,13,0)="","","   "&amp;VLOOKUP(A101,SOURCE!B:P,13,0)
))))
)</f>
        <v>#define ITM_SUB                         96</v>
      </c>
    </row>
    <row r="102" spans="1:4">
      <c r="A102">
        <f t="shared" si="2"/>
        <v>97</v>
      </c>
      <c r="B102" t="str">
        <f>VLOOKUP(A102,SOURCE!B:P,12,0)</f>
        <v>ITM_CHS</v>
      </c>
      <c r="C102">
        <f>IF(
ISNUMBER(INDEX(SOURCE!B:B,MATCH(A102,SOURCE!B:B,0)+1)),
  VALUE(INDEX(SOURCE!B:B,MATCH(A102,SOURCE!B:B,0)+1)),
  "")</f>
        <v>98</v>
      </c>
      <c r="D102" s="8" t="str">
        <f>IF(A102&lt;&gt;INT(A102),B102,
IF(A102&lt;0,VLOOKUP(A102,lookups!A$1:B$25,2,0),
IF(ISNA(B102),"",
IF(OR(ISBLANK(A102),ISNA(B102),B102=0),
"",
"#define "&amp;
VLOOKUP(A102,SOURCE!B:P,12,0)&amp;IF(SOURCE!$W$2-LEN(VLOOKUP(A102,SOURCE!B:P,12,0))&gt;=0,REPT(" ",SOURCE!$W$2-LEN(VLOOKUP(A102,SOURCE!B:P,12,0))),"")&amp;
TEXT(A102,"???0")&amp;IF(VLOOKUP(A102,SOURCE!B:P,13,0)="","","   "&amp;VLOOKUP(A102,SOURCE!B:P,13,0)
))))
)</f>
        <v>#define ITM_CHS                         97</v>
      </c>
    </row>
    <row r="103" spans="1:4">
      <c r="A103">
        <f t="shared" si="2"/>
        <v>98</v>
      </c>
      <c r="B103" t="str">
        <f>VLOOKUP(A103,SOURCE!B:P,12,0)</f>
        <v>ITM_MULT</v>
      </c>
      <c r="C103">
        <f>IF(
ISNUMBER(INDEX(SOURCE!B:B,MATCH(A103,SOURCE!B:B,0)+1)),
  VALUE(INDEX(SOURCE!B:B,MATCH(A103,SOURCE!B:B,0)+1)),
  "")</f>
        <v>99</v>
      </c>
      <c r="D103" s="8" t="str">
        <f>IF(A103&lt;&gt;INT(A103),B103,
IF(A103&lt;0,VLOOKUP(A103,lookups!A$1:B$25,2,0),
IF(ISNA(B103),"",
IF(OR(ISBLANK(A103),ISNA(B103),B103=0),
"",
"#define "&amp;
VLOOKUP(A103,SOURCE!B:P,12,0)&amp;IF(SOURCE!$W$2-LEN(VLOOKUP(A103,SOURCE!B:P,12,0))&gt;=0,REPT(" ",SOURCE!$W$2-LEN(VLOOKUP(A103,SOURCE!B:P,12,0))),"")&amp;
TEXT(A103,"???0")&amp;IF(VLOOKUP(A103,SOURCE!B:P,13,0)="","","   "&amp;VLOOKUP(A103,SOURCE!B:P,13,0)
))))
)</f>
        <v>#define ITM_MULT                        98</v>
      </c>
    </row>
    <row r="104" spans="1:4">
      <c r="A104">
        <f t="shared" si="2"/>
        <v>99</v>
      </c>
      <c r="B104" t="str">
        <f>VLOOKUP(A104,SOURCE!B:P,12,0)</f>
        <v>ITM_DIV</v>
      </c>
      <c r="C104">
        <f>IF(
ISNUMBER(INDEX(SOURCE!B:B,MATCH(A104,SOURCE!B:B,0)+1)),
  VALUE(INDEX(SOURCE!B:B,MATCH(A104,SOURCE!B:B,0)+1)),
  "")</f>
        <v>100</v>
      </c>
      <c r="D104" s="8" t="str">
        <f>IF(A104&lt;&gt;INT(A104),B104,
IF(A104&lt;0,VLOOKUP(A104,lookups!A$1:B$25,2,0),
IF(ISNA(B104),"",
IF(OR(ISBLANK(A104),ISNA(B104),B104=0),
"",
"#define "&amp;
VLOOKUP(A104,SOURCE!B:P,12,0)&amp;IF(SOURCE!$W$2-LEN(VLOOKUP(A104,SOURCE!B:P,12,0))&gt;=0,REPT(" ",SOURCE!$W$2-LEN(VLOOKUP(A104,SOURCE!B:P,12,0))),"")&amp;
TEXT(A104,"???0")&amp;IF(VLOOKUP(A104,SOURCE!B:P,13,0)="","","   "&amp;VLOOKUP(A104,SOURCE!B:P,13,0)
))))
)</f>
        <v>#define ITM_DIV                         99</v>
      </c>
    </row>
    <row r="105" spans="1:4">
      <c r="A105">
        <f t="shared" si="2"/>
        <v>100</v>
      </c>
      <c r="B105" t="str">
        <f>VLOOKUP(A105,SOURCE!B:P,12,0)</f>
        <v>ITM_IDIV</v>
      </c>
      <c r="C105">
        <f>IF(
ISNUMBER(INDEX(SOURCE!B:B,MATCH(A105,SOURCE!B:B,0)+1)),
  VALUE(INDEX(SOURCE!B:B,MATCH(A105,SOURCE!B:B,0)+1)),
  "")</f>
        <v>101</v>
      </c>
      <c r="D105" s="8" t="str">
        <f>IF(A105&lt;&gt;INT(A105),B105,
IF(A105&lt;0,VLOOKUP(A105,lookups!A$1:B$25,2,0),
IF(ISNA(B105),"",
IF(OR(ISBLANK(A105),ISNA(B105),B105=0),
"",
"#define "&amp;
VLOOKUP(A105,SOURCE!B:P,12,0)&amp;IF(SOURCE!$W$2-LEN(VLOOKUP(A105,SOURCE!B:P,12,0))&gt;=0,REPT(" ",SOURCE!$W$2-LEN(VLOOKUP(A105,SOURCE!B:P,12,0))),"")&amp;
TEXT(A105,"???0")&amp;IF(VLOOKUP(A105,SOURCE!B:P,13,0)="","","   "&amp;VLOOKUP(A105,SOURCE!B:P,13,0)
))))
)</f>
        <v>#define ITM_IDIV                       100</v>
      </c>
    </row>
    <row r="106" spans="1:4">
      <c r="A106">
        <f t="shared" si="2"/>
        <v>101</v>
      </c>
      <c r="B106" t="str">
        <f>VLOOKUP(A106,SOURCE!B:P,12,0)</f>
        <v>ITM_VIEW</v>
      </c>
      <c r="C106">
        <f>IF(
ISNUMBER(INDEX(SOURCE!B:B,MATCH(A106,SOURCE!B:B,0)+1)),
  VALUE(INDEX(SOURCE!B:B,MATCH(A106,SOURCE!B:B,0)+1)),
  "")</f>
        <v>102</v>
      </c>
      <c r="D106" s="8" t="str">
        <f>IF(A106&lt;&gt;INT(A106),B106,
IF(A106&lt;0,VLOOKUP(A106,lookups!A$1:B$25,2,0),
IF(ISNA(B106),"",
IF(OR(ISBLANK(A106),ISNA(B106),B106=0),
"",
"#define "&amp;
VLOOKUP(A106,SOURCE!B:P,12,0)&amp;IF(SOURCE!$W$2-LEN(VLOOKUP(A106,SOURCE!B:P,12,0))&gt;=0,REPT(" ",SOURCE!$W$2-LEN(VLOOKUP(A106,SOURCE!B:P,12,0))),"")&amp;
TEXT(A106,"???0")&amp;IF(VLOOKUP(A106,SOURCE!B:P,13,0)="","","   "&amp;VLOOKUP(A106,SOURCE!B:P,13,0)
))))
)</f>
        <v>#define ITM_VIEW                       101</v>
      </c>
    </row>
    <row r="107" spans="1:4">
      <c r="A107">
        <f t="shared" si="2"/>
        <v>102</v>
      </c>
      <c r="B107" t="str">
        <f>VLOOKUP(A107,SOURCE!B:P,12,0)</f>
        <v>ITM_MOD</v>
      </c>
      <c r="C107">
        <f>IF(
ISNUMBER(INDEX(SOURCE!B:B,MATCH(A107,SOURCE!B:B,0)+1)),
  VALUE(INDEX(SOURCE!B:B,MATCH(A107,SOURCE!B:B,0)+1)),
  "")</f>
        <v>103</v>
      </c>
      <c r="D107" s="8" t="str">
        <f>IF(A107&lt;&gt;INT(A107),B107,
IF(A107&lt;0,VLOOKUP(A107,lookups!A$1:B$25,2,0),
IF(ISNA(B107),"",
IF(OR(ISBLANK(A107),ISNA(B107),B107=0),
"",
"#define "&amp;
VLOOKUP(A107,SOURCE!B:P,12,0)&amp;IF(SOURCE!$W$2-LEN(VLOOKUP(A107,SOURCE!B:P,12,0))&gt;=0,REPT(" ",SOURCE!$W$2-LEN(VLOOKUP(A107,SOURCE!B:P,12,0))),"")&amp;
TEXT(A107,"???0")&amp;IF(VLOOKUP(A107,SOURCE!B:P,13,0)="","","   "&amp;VLOOKUP(A107,SOURCE!B:P,13,0)
))))
)</f>
        <v>#define ITM_MOD                        102</v>
      </c>
    </row>
    <row r="108" spans="1:4">
      <c r="A108">
        <f t="shared" si="2"/>
        <v>103</v>
      </c>
      <c r="B108" t="str">
        <f>VLOOKUP(A108,SOURCE!B:P,12,0)</f>
        <v>ITM_MAX</v>
      </c>
      <c r="C108">
        <f>IF(
ISNUMBER(INDEX(SOURCE!B:B,MATCH(A108,SOURCE!B:B,0)+1)),
  VALUE(INDEX(SOURCE!B:B,MATCH(A108,SOURCE!B:B,0)+1)),
  "")</f>
        <v>104</v>
      </c>
      <c r="D108" s="8" t="str">
        <f>IF(A108&lt;&gt;INT(A108),B108,
IF(A108&lt;0,VLOOKUP(A108,lookups!A$1:B$25,2,0),
IF(ISNA(B108),"",
IF(OR(ISBLANK(A108),ISNA(B108),B108=0),
"",
"#define "&amp;
VLOOKUP(A108,SOURCE!B:P,12,0)&amp;IF(SOURCE!$W$2-LEN(VLOOKUP(A108,SOURCE!B:P,12,0))&gt;=0,REPT(" ",SOURCE!$W$2-LEN(VLOOKUP(A108,SOURCE!B:P,12,0))),"")&amp;
TEXT(A108,"???0")&amp;IF(VLOOKUP(A108,SOURCE!B:P,13,0)="","","   "&amp;VLOOKUP(A108,SOURCE!B:P,13,0)
))))
)</f>
        <v>#define ITM_MAX                        103</v>
      </c>
    </row>
    <row r="109" spans="1:4">
      <c r="A109">
        <f t="shared" si="2"/>
        <v>104</v>
      </c>
      <c r="B109" t="str">
        <f>VLOOKUP(A109,SOURCE!B:P,12,0)</f>
        <v>ITM_MIN</v>
      </c>
      <c r="C109">
        <f>IF(
ISNUMBER(INDEX(SOURCE!B:B,MATCH(A109,SOURCE!B:B,0)+1)),
  VALUE(INDEX(SOURCE!B:B,MATCH(A109,SOURCE!B:B,0)+1)),
  "")</f>
        <v>105</v>
      </c>
      <c r="D109" s="8" t="str">
        <f>IF(A109&lt;&gt;INT(A109),B109,
IF(A109&lt;0,VLOOKUP(A109,lookups!A$1:B$25,2,0),
IF(ISNA(B109),"",
IF(OR(ISBLANK(A109),ISNA(B109),B109=0),
"",
"#define "&amp;
VLOOKUP(A109,SOURCE!B:P,12,0)&amp;IF(SOURCE!$W$2-LEN(VLOOKUP(A109,SOURCE!B:P,12,0))&gt;=0,REPT(" ",SOURCE!$W$2-LEN(VLOOKUP(A109,SOURCE!B:P,12,0))),"")&amp;
TEXT(A109,"???0")&amp;IF(VLOOKUP(A109,SOURCE!B:P,13,0)="","","   "&amp;VLOOKUP(A109,SOURCE!B:P,13,0)
))))
)</f>
        <v>#define ITM_MIN                        104</v>
      </c>
    </row>
    <row r="110" spans="1:4">
      <c r="A110">
        <f t="shared" si="2"/>
        <v>105</v>
      </c>
      <c r="B110" t="str">
        <f>VLOOKUP(A110,SOURCE!B:P,12,0)</f>
        <v>ITM_MAGNITUDE</v>
      </c>
      <c r="C110">
        <f>IF(
ISNUMBER(INDEX(SOURCE!B:B,MATCH(A110,SOURCE!B:B,0)+1)),
  VALUE(INDEX(SOURCE!B:B,MATCH(A110,SOURCE!B:B,0)+1)),
  "")</f>
        <v>106</v>
      </c>
      <c r="D110" s="8" t="str">
        <f>IF(A110&lt;&gt;INT(A110),B110,
IF(A110&lt;0,VLOOKUP(A110,lookups!A$1:B$25,2,0),
IF(ISNA(B110),"",
IF(OR(ISBLANK(A110),ISNA(B110),B110=0),
"",
"#define "&amp;
VLOOKUP(A110,SOURCE!B:P,12,0)&amp;IF(SOURCE!$W$2-LEN(VLOOKUP(A110,SOURCE!B:P,12,0))&gt;=0,REPT(" ",SOURCE!$W$2-LEN(VLOOKUP(A110,SOURCE!B:P,12,0))),"")&amp;
TEXT(A110,"???0")&amp;IF(VLOOKUP(A110,SOURCE!B:P,13,0)="","","   "&amp;VLOOKUP(A110,SOURCE!B:P,13,0)
))))
)</f>
        <v>#define ITM_MAGNITUDE                  105</v>
      </c>
    </row>
    <row r="111" spans="1:4">
      <c r="A111">
        <f t="shared" si="2"/>
        <v>106</v>
      </c>
      <c r="B111" t="str">
        <f>VLOOKUP(A111,SOURCE!B:P,12,0)</f>
        <v>ITM_NEIGHB</v>
      </c>
      <c r="C111">
        <f>IF(
ISNUMBER(INDEX(SOURCE!B:B,MATCH(A111,SOURCE!B:B,0)+1)),
  VALUE(INDEX(SOURCE!B:B,MATCH(A111,SOURCE!B:B,0)+1)),
  "")</f>
        <v>107</v>
      </c>
      <c r="D111" s="8" t="str">
        <f>IF(A111&lt;&gt;INT(A111),B111,
IF(A111&lt;0,VLOOKUP(A111,lookups!A$1:B$25,2,0),
IF(ISNA(B111),"",
IF(OR(ISBLANK(A111),ISNA(B111),B111=0),
"",
"#define "&amp;
VLOOKUP(A111,SOURCE!B:P,12,0)&amp;IF(SOURCE!$W$2-LEN(VLOOKUP(A111,SOURCE!B:P,12,0))&gt;=0,REPT(" ",SOURCE!$W$2-LEN(VLOOKUP(A111,SOURCE!B:P,12,0))),"")&amp;
TEXT(A111,"???0")&amp;IF(VLOOKUP(A111,SOURCE!B:P,13,0)="","","   "&amp;VLOOKUP(A111,SOURCE!B:P,13,0)
))))
)</f>
        <v>#define ITM_NEIGHB                     106</v>
      </c>
    </row>
    <row r="112" spans="1:4">
      <c r="A112">
        <f t="shared" si="2"/>
        <v>107</v>
      </c>
      <c r="B112" t="str">
        <f>VLOOKUP(A112,SOURCE!B:P,12,0)</f>
        <v>ITM_NEXTP</v>
      </c>
      <c r="C112">
        <f>IF(
ISNUMBER(INDEX(SOURCE!B:B,MATCH(A112,SOURCE!B:B,0)+1)),
  VALUE(INDEX(SOURCE!B:B,MATCH(A112,SOURCE!B:B,0)+1)),
  "")</f>
        <v>108</v>
      </c>
      <c r="D112" s="8" t="str">
        <f>IF(A112&lt;&gt;INT(A112),B112,
IF(A112&lt;0,VLOOKUP(A112,lookups!A$1:B$25,2,0),
IF(ISNA(B112),"",
IF(OR(ISBLANK(A112),ISNA(B112),B112=0),
"",
"#define "&amp;
VLOOKUP(A112,SOURCE!B:P,12,0)&amp;IF(SOURCE!$W$2-LEN(VLOOKUP(A112,SOURCE!B:P,12,0))&gt;=0,REPT(" ",SOURCE!$W$2-LEN(VLOOKUP(A112,SOURCE!B:P,12,0))),"")&amp;
TEXT(A112,"???0")&amp;IF(VLOOKUP(A112,SOURCE!B:P,13,0)="","","   "&amp;VLOOKUP(A112,SOURCE!B:P,13,0)
))))
)</f>
        <v>#define ITM_NEXTP                      107</v>
      </c>
    </row>
    <row r="113" spans="1:4">
      <c r="A113">
        <f t="shared" si="2"/>
        <v>108</v>
      </c>
      <c r="B113" t="str">
        <f>VLOOKUP(A113,SOURCE!B:P,12,0)</f>
        <v>ITM_XFACT</v>
      </c>
      <c r="C113">
        <f>IF(
ISNUMBER(INDEX(SOURCE!B:B,MATCH(A113,SOURCE!B:B,0)+1)),
  VALUE(INDEX(SOURCE!B:B,MATCH(A113,SOURCE!B:B,0)+1)),
  "")</f>
        <v>109</v>
      </c>
      <c r="D113" s="8" t="str">
        <f>IF(A113&lt;&gt;INT(A113),B113,
IF(A113&lt;0,VLOOKUP(A113,lookups!A$1:B$25,2,0),
IF(ISNA(B113),"",
IF(OR(ISBLANK(A113),ISNA(B113),B113=0),
"",
"#define "&amp;
VLOOKUP(A113,SOURCE!B:P,12,0)&amp;IF(SOURCE!$W$2-LEN(VLOOKUP(A113,SOURCE!B:P,12,0))&gt;=0,REPT(" ",SOURCE!$W$2-LEN(VLOOKUP(A113,SOURCE!B:P,12,0))),"")&amp;
TEXT(A113,"???0")&amp;IF(VLOOKUP(A113,SOURCE!B:P,13,0)="","","   "&amp;VLOOKUP(A113,SOURCE!B:P,13,0)
))))
)</f>
        <v>#define ITM_XFACT                      108</v>
      </c>
    </row>
    <row r="114" spans="1:4">
      <c r="A114">
        <f t="shared" si="2"/>
        <v>109</v>
      </c>
      <c r="B114" t="str">
        <f>VLOOKUP(A114,SOURCE!B:P,12,0)</f>
        <v>ITM_CONSTpi</v>
      </c>
      <c r="C114">
        <f>IF(
ISNUMBER(INDEX(SOURCE!B:B,MATCH(A114,SOURCE!B:B,0)+1)),
  VALUE(INDEX(SOURCE!B:B,MATCH(A114,SOURCE!B:B,0)+1)),
  "")</f>
        <v>110</v>
      </c>
      <c r="D114" s="8" t="str">
        <f>IF(A114&lt;&gt;INT(A114),B114,
IF(A114&lt;0,VLOOKUP(A114,lookups!A$1:B$25,2,0),
IF(ISNA(B114),"",
IF(OR(ISBLANK(A114),ISNA(B114),B114=0),
"",
"#define "&amp;
VLOOKUP(A114,SOURCE!B:P,12,0)&amp;IF(SOURCE!$W$2-LEN(VLOOKUP(A114,SOURCE!B:P,12,0))&gt;=0,REPT(" ",SOURCE!$W$2-LEN(VLOOKUP(A114,SOURCE!B:P,12,0))),"")&amp;
TEXT(A114,"???0")&amp;IF(VLOOKUP(A114,SOURCE!B:P,13,0)="","","   "&amp;VLOOKUP(A114,SOURCE!B:P,13,0)
))))
)</f>
        <v>#define ITM_CONSTpi                    109</v>
      </c>
    </row>
    <row r="115" spans="1:4">
      <c r="A115">
        <f t="shared" si="2"/>
        <v>110</v>
      </c>
      <c r="B115" t="str">
        <f>VLOOKUP(A115,SOURCE!B:P,12,0)</f>
        <v>ITM_CF</v>
      </c>
      <c r="C115">
        <f>IF(
ISNUMBER(INDEX(SOURCE!B:B,MATCH(A115,SOURCE!B:B,0)+1)),
  VALUE(INDEX(SOURCE!B:B,MATCH(A115,SOURCE!B:B,0)+1)),
  "")</f>
        <v>111</v>
      </c>
      <c r="D115" s="8" t="str">
        <f>IF(A115&lt;&gt;INT(A115),B115,
IF(A115&lt;0,VLOOKUP(A115,lookups!A$1:B$25,2,0),
IF(ISNA(B115),"",
IF(OR(ISBLANK(A115),ISNA(B115),B115=0),
"",
"#define "&amp;
VLOOKUP(A115,SOURCE!B:P,12,0)&amp;IF(SOURCE!$W$2-LEN(VLOOKUP(A115,SOURCE!B:P,12,0))&gt;=0,REPT(" ",SOURCE!$W$2-LEN(VLOOKUP(A115,SOURCE!B:P,12,0))),"")&amp;
TEXT(A115,"???0")&amp;IF(VLOOKUP(A115,SOURCE!B:P,13,0)="","","   "&amp;VLOOKUP(A115,SOURCE!B:P,13,0)
))))
)</f>
        <v>#define ITM_CF                         110</v>
      </c>
    </row>
    <row r="116" spans="1:4">
      <c r="A116">
        <f t="shared" si="2"/>
        <v>111</v>
      </c>
      <c r="B116" t="str">
        <f>VLOOKUP(A116,SOURCE!B:P,12,0)</f>
        <v>ITM_SF</v>
      </c>
      <c r="C116">
        <f>IF(
ISNUMBER(INDEX(SOURCE!B:B,MATCH(A116,SOURCE!B:B,0)+1)),
  VALUE(INDEX(SOURCE!B:B,MATCH(A116,SOURCE!B:B,0)+1)),
  "")</f>
        <v>112</v>
      </c>
      <c r="D116" s="8" t="str">
        <f>IF(A116&lt;&gt;INT(A116),B116,
IF(A116&lt;0,VLOOKUP(A116,lookups!A$1:B$25,2,0),
IF(ISNA(B116),"",
IF(OR(ISBLANK(A116),ISNA(B116),B116=0),
"",
"#define "&amp;
VLOOKUP(A116,SOURCE!B:P,12,0)&amp;IF(SOURCE!$W$2-LEN(VLOOKUP(A116,SOURCE!B:P,12,0))&gt;=0,REPT(" ",SOURCE!$W$2-LEN(VLOOKUP(A116,SOURCE!B:P,12,0))),"")&amp;
TEXT(A116,"???0")&amp;IF(VLOOKUP(A116,SOURCE!B:P,13,0)="","","   "&amp;VLOOKUP(A116,SOURCE!B:P,13,0)
))))
)</f>
        <v>#define ITM_SF                         111</v>
      </c>
    </row>
    <row r="117" spans="1:4">
      <c r="A117">
        <f t="shared" si="2"/>
        <v>112</v>
      </c>
      <c r="B117" t="str">
        <f>VLOOKUP(A117,SOURCE!B:P,12,0)</f>
        <v>ITM_FF</v>
      </c>
      <c r="C117">
        <f>IF(
ISNUMBER(INDEX(SOURCE!B:B,MATCH(A117,SOURCE!B:B,0)+1)),
  VALUE(INDEX(SOURCE!B:B,MATCH(A117,SOURCE!B:B,0)+1)),
  "")</f>
        <v>113</v>
      </c>
      <c r="D117" s="8" t="str">
        <f>IF(A117&lt;&gt;INT(A117),B117,
IF(A117&lt;0,VLOOKUP(A117,lookups!A$1:B$25,2,0),
IF(ISNA(B117),"",
IF(OR(ISBLANK(A117),ISNA(B117),B117=0),
"",
"#define "&amp;
VLOOKUP(A117,SOURCE!B:P,12,0)&amp;IF(SOURCE!$W$2-LEN(VLOOKUP(A117,SOURCE!B:P,12,0))&gt;=0,REPT(" ",SOURCE!$W$2-LEN(VLOOKUP(A117,SOURCE!B:P,12,0))),"")&amp;
TEXT(A117,"???0")&amp;IF(VLOOKUP(A117,SOURCE!B:P,13,0)="","","   "&amp;VLOOKUP(A117,SOURCE!B:P,13,0)
))))
)</f>
        <v>#define ITM_FF                         112</v>
      </c>
    </row>
    <row r="118" spans="1:4">
      <c r="A118">
        <f t="shared" si="2"/>
        <v>113</v>
      </c>
      <c r="B118" t="str">
        <f>VLOOKUP(A118,SOURCE!B:P,12,0)</f>
        <v>ITM_M_SQR</v>
      </c>
      <c r="C118">
        <f>IF(
ISNUMBER(INDEX(SOURCE!B:B,MATCH(A118,SOURCE!B:B,0)+1)),
  VALUE(INDEX(SOURCE!B:B,MATCH(A118,SOURCE!B:B,0)+1)),
  "")</f>
        <v>114</v>
      </c>
      <c r="D118" s="8" t="str">
        <f>IF(A118&lt;&gt;INT(A118),B118,
IF(A118&lt;0,VLOOKUP(A118,lookups!A$1:B$25,2,0),
IF(ISNA(B118),"",
IF(OR(ISBLANK(A118),ISNA(B118),B118=0),
"",
"#define "&amp;
VLOOKUP(A118,SOURCE!B:P,12,0)&amp;IF(SOURCE!$W$2-LEN(VLOOKUP(A118,SOURCE!B:P,12,0))&gt;=0,REPT(" ",SOURCE!$W$2-LEN(VLOOKUP(A118,SOURCE!B:P,12,0))),"")&amp;
TEXT(A118,"???0")&amp;IF(VLOOKUP(A118,SOURCE!B:P,13,0)="","","   "&amp;VLOOKUP(A118,SOURCE!B:P,13,0)
))))
)</f>
        <v>#define ITM_M_SQR                      113</v>
      </c>
    </row>
    <row r="119" spans="1:4">
      <c r="A119">
        <f t="shared" si="2"/>
        <v>114</v>
      </c>
      <c r="B119" t="str">
        <f>VLOOKUP(A119,SOURCE!B:P,12,0)</f>
        <v>ITM_LITERAL</v>
      </c>
      <c r="C119">
        <f>IF(
ISNUMBER(INDEX(SOURCE!B:B,MATCH(A119,SOURCE!B:B,0)+1)),
  VALUE(INDEX(SOURCE!B:B,MATCH(A119,SOURCE!B:B,0)+1)),
  "")</f>
        <v>115</v>
      </c>
      <c r="D119" s="8" t="str">
        <f>IF(A119&lt;&gt;INT(A119),B119,
IF(A119&lt;0,VLOOKUP(A119,lookups!A$1:B$25,2,0),
IF(ISNA(B119),"",
IF(OR(ISBLANK(A119),ISNA(B119),B119=0),
"",
"#define "&amp;
VLOOKUP(A119,SOURCE!B:P,12,0)&amp;IF(SOURCE!$W$2-LEN(VLOOKUP(A119,SOURCE!B:P,12,0))&gt;=0,REPT(" ",SOURCE!$W$2-LEN(VLOOKUP(A119,SOURCE!B:P,12,0))),"")&amp;
TEXT(A119,"???0")&amp;IF(VLOOKUP(A119,SOURCE!B:P,13,0)="","","   "&amp;VLOOKUP(A119,SOURCE!B:P,13,0)
))))
)</f>
        <v>#define ITM_LITERAL                    114</v>
      </c>
    </row>
    <row r="120" spans="1:4">
      <c r="A120">
        <f t="shared" si="2"/>
        <v>115</v>
      </c>
      <c r="B120" t="str">
        <f>VLOOKUP(A120,SOURCE!B:P,12,0)</f>
        <v>ITM_toDEG</v>
      </c>
      <c r="C120">
        <f>IF(
ISNUMBER(INDEX(SOURCE!B:B,MATCH(A120,SOURCE!B:B,0)+1)),
  VALUE(INDEX(SOURCE!B:B,MATCH(A120,SOURCE!B:B,0)+1)),
  "")</f>
        <v>116</v>
      </c>
      <c r="D120" s="8" t="str">
        <f>IF(A120&lt;&gt;INT(A120),B120,
IF(A120&lt;0,VLOOKUP(A120,lookups!A$1:B$25,2,0),
IF(ISNA(B120),"",
IF(OR(ISBLANK(A120),ISNA(B120),B120=0),
"",
"#define "&amp;
VLOOKUP(A120,SOURCE!B:P,12,0)&amp;IF(SOURCE!$W$2-LEN(VLOOKUP(A120,SOURCE!B:P,12,0))&gt;=0,REPT(" ",SOURCE!$W$2-LEN(VLOOKUP(A120,SOURCE!B:P,12,0))),"")&amp;
TEXT(A120,"???0")&amp;IF(VLOOKUP(A120,SOURCE!B:P,13,0)="","","   "&amp;VLOOKUP(A120,SOURCE!B:P,13,0)
))))
)</f>
        <v>#define ITM_toDEG                      115</v>
      </c>
    </row>
    <row r="121" spans="1:4">
      <c r="A121">
        <f t="shared" si="2"/>
        <v>116</v>
      </c>
      <c r="B121" t="str">
        <f>VLOOKUP(A121,SOURCE!B:P,12,0)</f>
        <v>ITM_toDMS</v>
      </c>
      <c r="C121">
        <f>IF(
ISNUMBER(INDEX(SOURCE!B:B,MATCH(A121,SOURCE!B:B,0)+1)),
  VALUE(INDEX(SOURCE!B:B,MATCH(A121,SOURCE!B:B,0)+1)),
  "")</f>
        <v>117</v>
      </c>
      <c r="D121" s="8" t="str">
        <f>IF(A121&lt;&gt;INT(A121),B121,
IF(A121&lt;0,VLOOKUP(A121,lookups!A$1:B$25,2,0),
IF(ISNA(B121),"",
IF(OR(ISBLANK(A121),ISNA(B121),B121=0),
"",
"#define "&amp;
VLOOKUP(A121,SOURCE!B:P,12,0)&amp;IF(SOURCE!$W$2-LEN(VLOOKUP(A121,SOURCE!B:P,12,0))&gt;=0,REPT(" ",SOURCE!$W$2-LEN(VLOOKUP(A121,SOURCE!B:P,12,0))),"")&amp;
TEXT(A121,"???0")&amp;IF(VLOOKUP(A121,SOURCE!B:P,13,0)="","","   "&amp;VLOOKUP(A121,SOURCE!B:P,13,0)
))))
)</f>
        <v>#define ITM_toDMS                      116</v>
      </c>
    </row>
    <row r="122" spans="1:4">
      <c r="A122">
        <f t="shared" si="2"/>
        <v>117</v>
      </c>
      <c r="B122" t="str">
        <f>VLOOKUP(A122,SOURCE!B:P,12,0)</f>
        <v>ITM_toGRAD</v>
      </c>
      <c r="C122">
        <f>IF(
ISNUMBER(INDEX(SOURCE!B:B,MATCH(A122,SOURCE!B:B,0)+1)),
  VALUE(INDEX(SOURCE!B:B,MATCH(A122,SOURCE!B:B,0)+1)),
  "")</f>
        <v>118</v>
      </c>
      <c r="D122" s="8" t="str">
        <f>IF(A122&lt;&gt;INT(A122),B122,
IF(A122&lt;0,VLOOKUP(A122,lookups!A$1:B$25,2,0),
IF(ISNA(B122),"",
IF(OR(ISBLANK(A122),ISNA(B122),B122=0),
"",
"#define "&amp;
VLOOKUP(A122,SOURCE!B:P,12,0)&amp;IF(SOURCE!$W$2-LEN(VLOOKUP(A122,SOURCE!B:P,12,0))&gt;=0,REPT(" ",SOURCE!$W$2-LEN(VLOOKUP(A122,SOURCE!B:P,12,0))),"")&amp;
TEXT(A122,"???0")&amp;IF(VLOOKUP(A122,SOURCE!B:P,13,0)="","","   "&amp;VLOOKUP(A122,SOURCE!B:P,13,0)
))))
)</f>
        <v>#define ITM_toGRAD                     117</v>
      </c>
    </row>
    <row r="123" spans="1:4">
      <c r="A123">
        <f t="shared" si="2"/>
        <v>118</v>
      </c>
      <c r="B123" t="str">
        <f>VLOOKUP(A123,SOURCE!B:P,12,0)</f>
        <v>ITM_toMULpi</v>
      </c>
      <c r="C123">
        <f>IF(
ISNUMBER(INDEX(SOURCE!B:B,MATCH(A123,SOURCE!B:B,0)+1)),
  VALUE(INDEX(SOURCE!B:B,MATCH(A123,SOURCE!B:B,0)+1)),
  "")</f>
        <v>119</v>
      </c>
      <c r="D123" s="8" t="str">
        <f>IF(A123&lt;&gt;INT(A123),B123,
IF(A123&lt;0,VLOOKUP(A123,lookups!A$1:B$25,2,0),
IF(ISNA(B123),"",
IF(OR(ISBLANK(A123),ISNA(B123),B123=0),
"",
"#define "&amp;
VLOOKUP(A123,SOURCE!B:P,12,0)&amp;IF(SOURCE!$W$2-LEN(VLOOKUP(A123,SOURCE!B:P,12,0))&gt;=0,REPT(" ",SOURCE!$W$2-LEN(VLOOKUP(A123,SOURCE!B:P,12,0))),"")&amp;
TEXT(A123,"???0")&amp;IF(VLOOKUP(A123,SOURCE!B:P,13,0)="","","   "&amp;VLOOKUP(A123,SOURCE!B:P,13,0)
))))
)</f>
        <v>#define ITM_toMULpi                    118</v>
      </c>
    </row>
    <row r="124" spans="1:4">
      <c r="A124">
        <f t="shared" si="2"/>
        <v>119</v>
      </c>
      <c r="B124" t="str">
        <f>VLOOKUP(A124,SOURCE!B:P,12,0)</f>
        <v>ITM_toRAD</v>
      </c>
      <c r="C124">
        <f>IF(
ISNUMBER(INDEX(SOURCE!B:B,MATCH(A124,SOURCE!B:B,0)+1)),
  VALUE(INDEX(SOURCE!B:B,MATCH(A124,SOURCE!B:B,0)+1)),
  "")</f>
        <v>120</v>
      </c>
      <c r="D124" s="8" t="str">
        <f>IF(A124&lt;&gt;INT(A124),B124,
IF(A124&lt;0,VLOOKUP(A124,lookups!A$1:B$25,2,0),
IF(ISNA(B124),"",
IF(OR(ISBLANK(A124),ISNA(B124),B124=0),
"",
"#define "&amp;
VLOOKUP(A124,SOURCE!B:P,12,0)&amp;IF(SOURCE!$W$2-LEN(VLOOKUP(A124,SOURCE!B:P,12,0))&gt;=0,REPT(" ",SOURCE!$W$2-LEN(VLOOKUP(A124,SOURCE!B:P,12,0))),"")&amp;
TEXT(A124,"???0")&amp;IF(VLOOKUP(A124,SOURCE!B:P,13,0)="","","   "&amp;VLOOKUP(A124,SOURCE!B:P,13,0)
))))
)</f>
        <v>#define ITM_toRAD                      119</v>
      </c>
    </row>
    <row r="125" spans="1:4">
      <c r="A125">
        <f t="shared" si="2"/>
        <v>120</v>
      </c>
      <c r="B125" t="str">
        <f>VLOOKUP(A125,SOURCE!B:P,12,0)</f>
        <v>ITM_DtoR</v>
      </c>
      <c r="C125">
        <f>IF(
ISNUMBER(INDEX(SOURCE!B:B,MATCH(A125,SOURCE!B:B,0)+1)),
  VALUE(INDEX(SOURCE!B:B,MATCH(A125,SOURCE!B:B,0)+1)),
  "")</f>
        <v>121</v>
      </c>
      <c r="D125" s="8" t="str">
        <f>IF(A125&lt;&gt;INT(A125),B125,
IF(A125&lt;0,VLOOKUP(A125,lookups!A$1:B$25,2,0),
IF(ISNA(B125),"",
IF(OR(ISBLANK(A125),ISNA(B125),B125=0),
"",
"#define "&amp;
VLOOKUP(A125,SOURCE!B:P,12,0)&amp;IF(SOURCE!$W$2-LEN(VLOOKUP(A125,SOURCE!B:P,12,0))&gt;=0,REPT(" ",SOURCE!$W$2-LEN(VLOOKUP(A125,SOURCE!B:P,12,0))),"")&amp;
TEXT(A125,"???0")&amp;IF(VLOOKUP(A125,SOURCE!B:P,13,0)="","","   "&amp;VLOOKUP(A125,SOURCE!B:P,13,0)
))))
)</f>
        <v>#define ITM_DtoR                       120</v>
      </c>
    </row>
    <row r="126" spans="1:4">
      <c r="A126">
        <f t="shared" si="2"/>
        <v>121</v>
      </c>
      <c r="B126" t="str">
        <f>VLOOKUP(A126,SOURCE!B:P,12,0)</f>
        <v>ITM_RtoD</v>
      </c>
      <c r="C126">
        <f>IF(
ISNUMBER(INDEX(SOURCE!B:B,MATCH(A126,SOURCE!B:B,0)+1)),
  VALUE(INDEX(SOURCE!B:B,MATCH(A126,SOURCE!B:B,0)+1)),
  "")</f>
        <v>122</v>
      </c>
      <c r="D126" s="8" t="str">
        <f>IF(A126&lt;&gt;INT(A126),B126,
IF(A126&lt;0,VLOOKUP(A126,lookups!A$1:B$25,2,0),
IF(ISNA(B126),"",
IF(OR(ISBLANK(A126),ISNA(B126),B126=0),
"",
"#define "&amp;
VLOOKUP(A126,SOURCE!B:P,12,0)&amp;IF(SOURCE!$W$2-LEN(VLOOKUP(A126,SOURCE!B:P,12,0))&gt;=0,REPT(" ",SOURCE!$W$2-LEN(VLOOKUP(A126,SOURCE!B:P,12,0))),"")&amp;
TEXT(A126,"???0")&amp;IF(VLOOKUP(A126,SOURCE!B:P,13,0)="","","   "&amp;VLOOKUP(A126,SOURCE!B:P,13,0)
))))
)</f>
        <v>#define ITM_RtoD                       121</v>
      </c>
    </row>
    <row r="127" spans="1:4">
      <c r="A127">
        <f t="shared" si="2"/>
        <v>122</v>
      </c>
      <c r="B127" t="str">
        <f>VLOOKUP(A127,SOURCE!B:P,12,0)</f>
        <v>ITM_RMD</v>
      </c>
      <c r="C127">
        <f>IF(
ISNUMBER(INDEX(SOURCE!B:B,MATCH(A127,SOURCE!B:B,0)+1)),
  VALUE(INDEX(SOURCE!B:B,MATCH(A127,SOURCE!B:B,0)+1)),
  "")</f>
        <v>123</v>
      </c>
      <c r="D127" s="8" t="str">
        <f>IF(A127&lt;&gt;INT(A127),B127,
IF(A127&lt;0,VLOOKUP(A127,lookups!A$1:B$25,2,0),
IF(ISNA(B127),"",
IF(OR(ISBLANK(A127),ISNA(B127),B127=0),
"",
"#define "&amp;
VLOOKUP(A127,SOURCE!B:P,12,0)&amp;IF(SOURCE!$W$2-LEN(VLOOKUP(A127,SOURCE!B:P,12,0))&gt;=0,REPT(" ",SOURCE!$W$2-LEN(VLOOKUP(A127,SOURCE!B:P,12,0))),"")&amp;
TEXT(A127,"???0")&amp;IF(VLOOKUP(A127,SOURCE!B:P,13,0)="","","   "&amp;VLOOKUP(A127,SOURCE!B:P,13,0)
))))
)</f>
        <v>#define ITM_RMD                        122</v>
      </c>
    </row>
    <row r="128" spans="1:4">
      <c r="A128">
        <f t="shared" si="2"/>
        <v>123</v>
      </c>
      <c r="B128" t="str">
        <f>VLOOKUP(A128,SOURCE!B:P,12,0)</f>
        <v>ITM_LOGICALNOT</v>
      </c>
      <c r="C128">
        <f>IF(
ISNUMBER(INDEX(SOURCE!B:B,MATCH(A128,SOURCE!B:B,0)+1)),
  VALUE(INDEX(SOURCE!B:B,MATCH(A128,SOURCE!B:B,0)+1)),
  "")</f>
        <v>124</v>
      </c>
      <c r="D128" s="8" t="str">
        <f>IF(A128&lt;&gt;INT(A128),B128,
IF(A128&lt;0,VLOOKUP(A128,lookups!A$1:B$25,2,0),
IF(ISNA(B128),"",
IF(OR(ISBLANK(A128),ISNA(B128),B128=0),
"",
"#define "&amp;
VLOOKUP(A128,SOURCE!B:P,12,0)&amp;IF(SOURCE!$W$2-LEN(VLOOKUP(A128,SOURCE!B:P,12,0))&gt;=0,REPT(" ",SOURCE!$W$2-LEN(VLOOKUP(A128,SOURCE!B:P,12,0))),"")&amp;
TEXT(A128,"???0")&amp;IF(VLOOKUP(A128,SOURCE!B:P,13,0)="","","   "&amp;VLOOKUP(A128,SOURCE!B:P,13,0)
))))
)</f>
        <v>#define ITM_LOGICALNOT                 123</v>
      </c>
    </row>
    <row r="129" spans="1:4">
      <c r="A129">
        <f t="shared" si="2"/>
        <v>124</v>
      </c>
      <c r="B129" t="str">
        <f>VLOOKUP(A129,SOURCE!B:P,12,0)</f>
        <v>ITM_LOGICALAND</v>
      </c>
      <c r="C129">
        <f>IF(
ISNUMBER(INDEX(SOURCE!B:B,MATCH(A129,SOURCE!B:B,0)+1)),
  VALUE(INDEX(SOURCE!B:B,MATCH(A129,SOURCE!B:B,0)+1)),
  "")</f>
        <v>125</v>
      </c>
      <c r="D129" s="8" t="str">
        <f>IF(A129&lt;&gt;INT(A129),B129,
IF(A129&lt;0,VLOOKUP(A129,lookups!A$1:B$25,2,0),
IF(ISNA(B129),"",
IF(OR(ISBLANK(A129),ISNA(B129),B129=0),
"",
"#define "&amp;
VLOOKUP(A129,SOURCE!B:P,12,0)&amp;IF(SOURCE!$W$2-LEN(VLOOKUP(A129,SOURCE!B:P,12,0))&gt;=0,REPT(" ",SOURCE!$W$2-LEN(VLOOKUP(A129,SOURCE!B:P,12,0))),"")&amp;
TEXT(A129,"???0")&amp;IF(VLOOKUP(A129,SOURCE!B:P,13,0)="","","   "&amp;VLOOKUP(A129,SOURCE!B:P,13,0)
))))
)</f>
        <v>#define ITM_LOGICALAND                 124</v>
      </c>
    </row>
    <row r="130" spans="1:4">
      <c r="A130">
        <f t="shared" si="2"/>
        <v>125</v>
      </c>
      <c r="B130" t="str">
        <f>VLOOKUP(A130,SOURCE!B:P,12,0)</f>
        <v>ITM_LOGICALOR</v>
      </c>
      <c r="C130">
        <f>IF(
ISNUMBER(INDEX(SOURCE!B:B,MATCH(A130,SOURCE!B:B,0)+1)),
  VALUE(INDEX(SOURCE!B:B,MATCH(A130,SOURCE!B:B,0)+1)),
  "")</f>
        <v>126</v>
      </c>
      <c r="D130" s="8" t="str">
        <f>IF(A130&lt;&gt;INT(A130),B130,
IF(A130&lt;0,VLOOKUP(A130,lookups!A$1:B$25,2,0),
IF(ISNA(B130),"",
IF(OR(ISBLANK(A130),ISNA(B130),B130=0),
"",
"#define "&amp;
VLOOKUP(A130,SOURCE!B:P,12,0)&amp;IF(SOURCE!$W$2-LEN(VLOOKUP(A130,SOURCE!B:P,12,0))&gt;=0,REPT(" ",SOURCE!$W$2-LEN(VLOOKUP(A130,SOURCE!B:P,12,0))),"")&amp;
TEXT(A130,"???0")&amp;IF(VLOOKUP(A130,SOURCE!B:P,13,0)="","","   "&amp;VLOOKUP(A130,SOURCE!B:P,13,0)
))))
)</f>
        <v>#define ITM_LOGICALOR                  125</v>
      </c>
    </row>
    <row r="131" spans="1:4">
      <c r="A131">
        <f t="shared" si="2"/>
        <v>126</v>
      </c>
      <c r="B131" t="str">
        <f>VLOOKUP(A131,SOURCE!B:P,12,0)</f>
        <v>ITM_LOGICALXOR</v>
      </c>
      <c r="C131">
        <f>IF(
ISNUMBER(INDEX(SOURCE!B:B,MATCH(A131,SOURCE!B:B,0)+1)),
  VALUE(INDEX(SOURCE!B:B,MATCH(A131,SOURCE!B:B,0)+1)),
  "")</f>
        <v>127</v>
      </c>
      <c r="D131" s="8" t="str">
        <f>IF(A131&lt;&gt;INT(A131),B131,
IF(A131&lt;0,VLOOKUP(A131,lookups!A$1:B$25,2,0),
IF(ISNA(B131),"",
IF(OR(ISBLANK(A131),ISNA(B131),B131=0),
"",
"#define "&amp;
VLOOKUP(A131,SOURCE!B:P,12,0)&amp;IF(SOURCE!$W$2-LEN(VLOOKUP(A131,SOURCE!B:P,12,0))&gt;=0,REPT(" ",SOURCE!$W$2-LEN(VLOOKUP(A131,SOURCE!B:P,12,0))),"")&amp;
TEXT(A131,"???0")&amp;IF(VLOOKUP(A131,SOURCE!B:P,13,0)="","","   "&amp;VLOOKUP(A131,SOURCE!B:P,13,0)
))))
)</f>
        <v>#define ITM_LOGICALXOR                 126</v>
      </c>
    </row>
    <row r="132" spans="1:4">
      <c r="A132">
        <f t="shared" si="2"/>
        <v>127</v>
      </c>
      <c r="B132" t="str">
        <f>VLOOKUP(A132,SOURCE!B:P,12,0)</f>
        <v>ITM_Xex</v>
      </c>
      <c r="C132">
        <f>IF(
ISNUMBER(INDEX(SOURCE!B:B,MATCH(A132,SOURCE!B:B,0)+1)),
  VALUE(INDEX(SOURCE!B:B,MATCH(A132,SOURCE!B:B,0)+1)),
  "")</f>
        <v>127.01</v>
      </c>
      <c r="D132" s="8" t="str">
        <f>IF(A132&lt;&gt;INT(A132),B132,
IF(A132&lt;0,VLOOKUP(A132,lookups!A$1:B$25,2,0),
IF(ISNA(B132),"",
IF(OR(ISBLANK(A132),ISNA(B132),B132=0),
"",
"#define "&amp;
VLOOKUP(A132,SOURCE!B:P,12,0)&amp;IF(SOURCE!$W$2-LEN(VLOOKUP(A132,SOURCE!B:P,12,0))&gt;=0,REPT(" ",SOURCE!$W$2-LEN(VLOOKUP(A132,SOURCE!B:P,12,0))),"")&amp;
TEXT(A132,"???0")&amp;IF(VLOOKUP(A132,SOURCE!B:P,13,0)="","","   "&amp;VLOOKUP(A132,SOURCE!B:P,13,0)
))))
)</f>
        <v>#define ITM_Xex                        127</v>
      </c>
    </row>
    <row r="133" spans="1:4">
      <c r="A133">
        <f t="shared" si="2"/>
        <v>127.01</v>
      </c>
      <c r="B133" t="str">
        <f>VLOOKUP(A133,SOURCE!B:P,12,0)</f>
        <v/>
      </c>
      <c r="C133">
        <f>IF(
ISNUMBER(INDEX(SOURCE!B:B,MATCH(A133,SOURCE!B:B,0)+1)),
  VALUE(INDEX(SOURCE!B:B,MATCH(A133,SOURCE!B:B,0)+1)),
  "")</f>
        <v>127.02000000000001</v>
      </c>
      <c r="D133" s="8" t="str">
        <f>IF(A133&lt;&gt;INT(A133),B133,
IF(A133&lt;0,VLOOKUP(A133,lookups!A$1:B$25,2,0),
IF(ISNA(B133),"",
IF(OR(ISBLANK(A133),ISNA(B133),B133=0),
"",
"#define "&amp;
VLOOKUP(A133,SOURCE!B:P,12,0)&amp;IF(SOURCE!$W$2-LEN(VLOOKUP(A133,SOURCE!B:P,12,0))&gt;=0,REPT(" ",SOURCE!$W$2-LEN(VLOOKUP(A133,SOURCE!B:P,12,0))),"")&amp;
TEXT(A133,"???0")&amp;IF(VLOOKUP(A133,SOURCE!B:P,13,0)="","","   "&amp;VLOOKUP(A133,SOURCE!B:P,13,0)
))))
)</f>
        <v/>
      </c>
    </row>
    <row r="134" spans="1:4">
      <c r="A134">
        <f t="shared" si="2"/>
        <v>127.02000000000001</v>
      </c>
      <c r="B134" t="str">
        <f>VLOOKUP(A134,SOURCE!B:P,12,0)</f>
        <v/>
      </c>
      <c r="C134">
        <f>IF(
ISNUMBER(INDEX(SOURCE!B:B,MATCH(A134,SOURCE!B:B,0)+1)),
  VALUE(INDEX(SOURCE!B:B,MATCH(A134,SOURCE!B:B,0)+1)),
  "")</f>
        <v>127.03000000000002</v>
      </c>
      <c r="D134" s="8" t="str">
        <f>IF(A134&lt;&gt;INT(A134),B134,
IF(A134&lt;0,VLOOKUP(A134,lookups!A$1:B$25,2,0),
IF(ISNA(B134),"",
IF(OR(ISBLANK(A134),ISNA(B134),B134=0),
"",
"#define "&amp;
VLOOKUP(A134,SOURCE!B:P,12,0)&amp;IF(SOURCE!$W$2-LEN(VLOOKUP(A134,SOURCE!B:P,12,0))&gt;=0,REPT(" ",SOURCE!$W$2-LEN(VLOOKUP(A134,SOURCE!B:P,12,0))),"")&amp;
TEXT(A134,"???0")&amp;IF(VLOOKUP(A134,SOURCE!B:P,13,0)="","","   "&amp;VLOOKUP(A134,SOURCE!B:P,13,0)
))))
)</f>
        <v/>
      </c>
    </row>
    <row r="135" spans="1:4">
      <c r="A135">
        <f t="shared" ref="A135:A198" si="3">C134</f>
        <v>127.03000000000002</v>
      </c>
      <c r="B135" t="str">
        <f>VLOOKUP(A135,SOURCE!B:P,12,0)</f>
        <v>// Items from 128 to ... are 2 byte OP codes</v>
      </c>
      <c r="C135">
        <f>IF(
ISNUMBER(INDEX(SOURCE!B:B,MATCH(A135,SOURCE!B:B,0)+1)),
  VALUE(INDEX(SOURCE!B:B,MATCH(A135,SOURCE!B:B,0)+1)),
  "")</f>
        <v>127.04000000000002</v>
      </c>
      <c r="D135" s="8" t="str">
        <f>IF(A135&lt;&gt;INT(A135),B135,
IF(A135&lt;0,VLOOKUP(A135,lookups!A$1:B$25,2,0),
IF(ISNA(B135),"",
IF(OR(ISBLANK(A135),ISNA(B135),B135=0),
"",
"#define "&amp;
VLOOKUP(A135,SOURCE!B:P,12,0)&amp;IF(SOURCE!$W$2-LEN(VLOOKUP(A135,SOURCE!B:P,12,0))&gt;=0,REPT(" ",SOURCE!$W$2-LEN(VLOOKUP(A135,SOURCE!B:P,12,0))),"")&amp;
TEXT(A135,"???0")&amp;IF(VLOOKUP(A135,SOURCE!B:P,13,0)="","","   "&amp;VLOOKUP(A135,SOURCE!B:P,13,0)
))))
)</f>
        <v>// Items from 128 to ... are 2 byte OP codes</v>
      </c>
    </row>
    <row r="136" spans="1:4">
      <c r="A136">
        <f t="shared" si="3"/>
        <v>127.04000000000002</v>
      </c>
      <c r="B136" t="str">
        <f>VLOOKUP(A136,SOURCE!B:P,12,0)</f>
        <v>// Constants</v>
      </c>
      <c r="C136">
        <f>IF(
ISNUMBER(INDEX(SOURCE!B:B,MATCH(A136,SOURCE!B:B,0)+1)),
  VALUE(INDEX(SOURCE!B:B,MATCH(A136,SOURCE!B:B,0)+1)),
  "")</f>
        <v>128</v>
      </c>
      <c r="D136" s="8" t="str">
        <f>IF(A136&lt;&gt;INT(A136),B136,
IF(A136&lt;0,VLOOKUP(A136,lookups!A$1:B$25,2,0),
IF(ISNA(B136),"",
IF(OR(ISBLANK(A136),ISNA(B136),B136=0),
"",
"#define "&amp;
VLOOKUP(A136,SOURCE!B:P,12,0)&amp;IF(SOURCE!$W$2-LEN(VLOOKUP(A136,SOURCE!B:P,12,0))&gt;=0,REPT(" ",SOURCE!$W$2-LEN(VLOOKUP(A136,SOURCE!B:P,12,0))),"")&amp;
TEXT(A136,"???0")&amp;IF(VLOOKUP(A136,SOURCE!B:P,13,0)="","","   "&amp;VLOOKUP(A136,SOURCE!B:P,13,0)
))))
)</f>
        <v>// Constants</v>
      </c>
    </row>
    <row r="137" spans="1:4">
      <c r="A137">
        <f t="shared" si="3"/>
        <v>128</v>
      </c>
      <c r="B137" t="str">
        <f>VLOOKUP(A137,SOURCE!B:P,12,0)</f>
        <v>CST_01</v>
      </c>
      <c r="C137">
        <f>IF(
ISNUMBER(INDEX(SOURCE!B:B,MATCH(A137,SOURCE!B:B,0)+1)),
  VALUE(INDEX(SOURCE!B:B,MATCH(A137,SOURCE!B:B,0)+1)),
  "")</f>
        <v>129</v>
      </c>
      <c r="D137" s="8" t="str">
        <f>IF(A137&lt;&gt;INT(A137),B137,
IF(A137&lt;0,VLOOKUP(A137,lookups!A$1:B$25,2,0),
IF(ISNA(B137),"",
IF(OR(ISBLANK(A137),ISNA(B137),B137=0),
"",
"#define "&amp;
VLOOKUP(A137,SOURCE!B:P,12,0)&amp;IF(SOURCE!$W$2-LEN(VLOOKUP(A137,SOURCE!B:P,12,0))&gt;=0,REPT(" ",SOURCE!$W$2-LEN(VLOOKUP(A137,SOURCE!B:P,12,0))),"")&amp;
TEXT(A137,"???0")&amp;IF(VLOOKUP(A137,SOURCE!B:P,13,0)="","","   "&amp;VLOOKUP(A137,SOURCE!B:P,13,0)
))))
)</f>
        <v>#define CST_01                         128</v>
      </c>
    </row>
    <row r="138" spans="1:4">
      <c r="A138">
        <f t="shared" si="3"/>
        <v>129</v>
      </c>
      <c r="B138" t="str">
        <f>VLOOKUP(A138,SOURCE!B:P,12,0)</f>
        <v>CST_02</v>
      </c>
      <c r="C138">
        <f>IF(
ISNUMBER(INDEX(SOURCE!B:B,MATCH(A138,SOURCE!B:B,0)+1)),
  VALUE(INDEX(SOURCE!B:B,MATCH(A138,SOURCE!B:B,0)+1)),
  "")</f>
        <v>130</v>
      </c>
      <c r="D138" s="8" t="str">
        <f>IF(A138&lt;&gt;INT(A138),B138,
IF(A138&lt;0,VLOOKUP(A138,lookups!A$1:B$25,2,0),
IF(ISNA(B138),"",
IF(OR(ISBLANK(A138),ISNA(B138),B138=0),
"",
"#define "&amp;
VLOOKUP(A138,SOURCE!B:P,12,0)&amp;IF(SOURCE!$W$2-LEN(VLOOKUP(A138,SOURCE!B:P,12,0))&gt;=0,REPT(" ",SOURCE!$W$2-LEN(VLOOKUP(A138,SOURCE!B:P,12,0))),"")&amp;
TEXT(A138,"???0")&amp;IF(VLOOKUP(A138,SOURCE!B:P,13,0)="","","   "&amp;VLOOKUP(A138,SOURCE!B:P,13,0)
))))
)</f>
        <v>#define CST_02                         129</v>
      </c>
    </row>
    <row r="139" spans="1:4">
      <c r="A139">
        <f t="shared" si="3"/>
        <v>130</v>
      </c>
      <c r="B139" t="str">
        <f>VLOOKUP(A139,SOURCE!B:P,12,0)</f>
        <v>CST_03</v>
      </c>
      <c r="C139">
        <f>IF(
ISNUMBER(INDEX(SOURCE!B:B,MATCH(A139,SOURCE!B:B,0)+1)),
  VALUE(INDEX(SOURCE!B:B,MATCH(A139,SOURCE!B:B,0)+1)),
  "")</f>
        <v>131</v>
      </c>
      <c r="D139" s="8" t="str">
        <f>IF(A139&lt;&gt;INT(A139),B139,
IF(A139&lt;0,VLOOKUP(A139,lookups!A$1:B$25,2,0),
IF(ISNA(B139),"",
IF(OR(ISBLANK(A139),ISNA(B139),B139=0),
"",
"#define "&amp;
VLOOKUP(A139,SOURCE!B:P,12,0)&amp;IF(SOURCE!$W$2-LEN(VLOOKUP(A139,SOURCE!B:P,12,0))&gt;=0,REPT(" ",SOURCE!$W$2-LEN(VLOOKUP(A139,SOURCE!B:P,12,0))),"")&amp;
TEXT(A139,"???0")&amp;IF(VLOOKUP(A139,SOURCE!B:P,13,0)="","","   "&amp;VLOOKUP(A139,SOURCE!B:P,13,0)
))))
)</f>
        <v>#define CST_03                         130</v>
      </c>
    </row>
    <row r="140" spans="1:4">
      <c r="A140">
        <f t="shared" si="3"/>
        <v>131</v>
      </c>
      <c r="B140" t="str">
        <f>VLOOKUP(A140,SOURCE!B:P,12,0)</f>
        <v>CST_04</v>
      </c>
      <c r="C140">
        <f>IF(
ISNUMBER(INDEX(SOURCE!B:B,MATCH(A140,SOURCE!B:B,0)+1)),
  VALUE(INDEX(SOURCE!B:B,MATCH(A140,SOURCE!B:B,0)+1)),
  "")</f>
        <v>132</v>
      </c>
      <c r="D140" s="8" t="str">
        <f>IF(A140&lt;&gt;INT(A140),B140,
IF(A140&lt;0,VLOOKUP(A140,lookups!A$1:B$25,2,0),
IF(ISNA(B140),"",
IF(OR(ISBLANK(A140),ISNA(B140),B140=0),
"",
"#define "&amp;
VLOOKUP(A140,SOURCE!B:P,12,0)&amp;IF(SOURCE!$W$2-LEN(VLOOKUP(A140,SOURCE!B:P,12,0))&gt;=0,REPT(" ",SOURCE!$W$2-LEN(VLOOKUP(A140,SOURCE!B:P,12,0))),"")&amp;
TEXT(A140,"???0")&amp;IF(VLOOKUP(A140,SOURCE!B:P,13,0)="","","   "&amp;VLOOKUP(A140,SOURCE!B:P,13,0)
))))
)</f>
        <v>#define CST_04                         131</v>
      </c>
    </row>
    <row r="141" spans="1:4">
      <c r="A141">
        <f t="shared" si="3"/>
        <v>132</v>
      </c>
      <c r="B141" t="str">
        <f>VLOOKUP(A141,SOURCE!B:P,12,0)</f>
        <v>CST_05</v>
      </c>
      <c r="C141">
        <f>IF(
ISNUMBER(INDEX(SOURCE!B:B,MATCH(A141,SOURCE!B:B,0)+1)),
  VALUE(INDEX(SOURCE!B:B,MATCH(A141,SOURCE!B:B,0)+1)),
  "")</f>
        <v>133</v>
      </c>
      <c r="D141" s="8" t="str">
        <f>IF(A141&lt;&gt;INT(A141),B141,
IF(A141&lt;0,VLOOKUP(A141,lookups!A$1:B$25,2,0),
IF(ISNA(B141),"",
IF(OR(ISBLANK(A141),ISNA(B141),B141=0),
"",
"#define "&amp;
VLOOKUP(A141,SOURCE!B:P,12,0)&amp;IF(SOURCE!$W$2-LEN(VLOOKUP(A141,SOURCE!B:P,12,0))&gt;=0,REPT(" ",SOURCE!$W$2-LEN(VLOOKUP(A141,SOURCE!B:P,12,0))),"")&amp;
TEXT(A141,"???0")&amp;IF(VLOOKUP(A141,SOURCE!B:P,13,0)="","","   "&amp;VLOOKUP(A141,SOURCE!B:P,13,0)
))))
)</f>
        <v>#define CST_05                         132</v>
      </c>
    </row>
    <row r="142" spans="1:4">
      <c r="A142">
        <f t="shared" si="3"/>
        <v>133</v>
      </c>
      <c r="B142" t="str">
        <f>VLOOKUP(A142,SOURCE!B:P,12,0)</f>
        <v>CST_06</v>
      </c>
      <c r="C142">
        <f>IF(
ISNUMBER(INDEX(SOURCE!B:B,MATCH(A142,SOURCE!B:B,0)+1)),
  VALUE(INDEX(SOURCE!B:B,MATCH(A142,SOURCE!B:B,0)+1)),
  "")</f>
        <v>134</v>
      </c>
      <c r="D142" s="8" t="str">
        <f>IF(A142&lt;&gt;INT(A142),B142,
IF(A142&lt;0,VLOOKUP(A142,lookups!A$1:B$25,2,0),
IF(ISNA(B142),"",
IF(OR(ISBLANK(A142),ISNA(B142),B142=0),
"",
"#define "&amp;
VLOOKUP(A142,SOURCE!B:P,12,0)&amp;IF(SOURCE!$W$2-LEN(VLOOKUP(A142,SOURCE!B:P,12,0))&gt;=0,REPT(" ",SOURCE!$W$2-LEN(VLOOKUP(A142,SOURCE!B:P,12,0))),"")&amp;
TEXT(A142,"???0")&amp;IF(VLOOKUP(A142,SOURCE!B:P,13,0)="","","   "&amp;VLOOKUP(A142,SOURCE!B:P,13,0)
))))
)</f>
        <v>#define CST_06                         133</v>
      </c>
    </row>
    <row r="143" spans="1:4">
      <c r="A143">
        <f t="shared" si="3"/>
        <v>134</v>
      </c>
      <c r="B143" t="str">
        <f>VLOOKUP(A143,SOURCE!B:P,12,0)</f>
        <v>CST_07</v>
      </c>
      <c r="C143">
        <f>IF(
ISNUMBER(INDEX(SOURCE!B:B,MATCH(A143,SOURCE!B:B,0)+1)),
  VALUE(INDEX(SOURCE!B:B,MATCH(A143,SOURCE!B:B,0)+1)),
  "")</f>
        <v>135</v>
      </c>
      <c r="D143" s="8" t="str">
        <f>IF(A143&lt;&gt;INT(A143),B143,
IF(A143&lt;0,VLOOKUP(A143,lookups!A$1:B$25,2,0),
IF(ISNA(B143),"",
IF(OR(ISBLANK(A143),ISNA(B143),B143=0),
"",
"#define "&amp;
VLOOKUP(A143,SOURCE!B:P,12,0)&amp;IF(SOURCE!$W$2-LEN(VLOOKUP(A143,SOURCE!B:P,12,0))&gt;=0,REPT(" ",SOURCE!$W$2-LEN(VLOOKUP(A143,SOURCE!B:P,12,0))),"")&amp;
TEXT(A143,"???0")&amp;IF(VLOOKUP(A143,SOURCE!B:P,13,0)="","","   "&amp;VLOOKUP(A143,SOURCE!B:P,13,0)
))))
)</f>
        <v>#define CST_07                         134</v>
      </c>
    </row>
    <row r="144" spans="1:4">
      <c r="A144">
        <f t="shared" si="3"/>
        <v>135</v>
      </c>
      <c r="B144" t="str">
        <f>VLOOKUP(A144,SOURCE!B:P,12,0)</f>
        <v>CST_08</v>
      </c>
      <c r="C144">
        <f>IF(
ISNUMBER(INDEX(SOURCE!B:B,MATCH(A144,SOURCE!B:B,0)+1)),
  VALUE(INDEX(SOURCE!B:B,MATCH(A144,SOURCE!B:B,0)+1)),
  "")</f>
        <v>136</v>
      </c>
      <c r="D144" s="8" t="str">
        <f>IF(A144&lt;&gt;INT(A144),B144,
IF(A144&lt;0,VLOOKUP(A144,lookups!A$1:B$25,2,0),
IF(ISNA(B144),"",
IF(OR(ISBLANK(A144),ISNA(B144),B144=0),
"",
"#define "&amp;
VLOOKUP(A144,SOURCE!B:P,12,0)&amp;IF(SOURCE!$W$2-LEN(VLOOKUP(A144,SOURCE!B:P,12,0))&gt;=0,REPT(" ",SOURCE!$W$2-LEN(VLOOKUP(A144,SOURCE!B:P,12,0))),"")&amp;
TEXT(A144,"???0")&amp;IF(VLOOKUP(A144,SOURCE!B:P,13,0)="","","   "&amp;VLOOKUP(A144,SOURCE!B:P,13,0)
))))
)</f>
        <v>#define CST_08                         135</v>
      </c>
    </row>
    <row r="145" spans="1:4">
      <c r="A145">
        <f t="shared" si="3"/>
        <v>136</v>
      </c>
      <c r="B145" t="str">
        <f>VLOOKUP(A145,SOURCE!B:P,12,0)</f>
        <v>CST_09</v>
      </c>
      <c r="C145">
        <f>IF(
ISNUMBER(INDEX(SOURCE!B:B,MATCH(A145,SOURCE!B:B,0)+1)),
  VALUE(INDEX(SOURCE!B:B,MATCH(A145,SOURCE!B:B,0)+1)),
  "")</f>
        <v>137</v>
      </c>
      <c r="D145" s="8" t="str">
        <f>IF(A145&lt;&gt;INT(A145),B145,
IF(A145&lt;0,VLOOKUP(A145,lookups!A$1:B$25,2,0),
IF(ISNA(B145),"",
IF(OR(ISBLANK(A145),ISNA(B145),B145=0),
"",
"#define "&amp;
VLOOKUP(A145,SOURCE!B:P,12,0)&amp;IF(SOURCE!$W$2-LEN(VLOOKUP(A145,SOURCE!B:P,12,0))&gt;=0,REPT(" ",SOURCE!$W$2-LEN(VLOOKUP(A145,SOURCE!B:P,12,0))),"")&amp;
TEXT(A145,"???0")&amp;IF(VLOOKUP(A145,SOURCE!B:P,13,0)="","","   "&amp;VLOOKUP(A145,SOURCE!B:P,13,0)
))))
)</f>
        <v>#define CST_09                         136</v>
      </c>
    </row>
    <row r="146" spans="1:4">
      <c r="A146">
        <f t="shared" si="3"/>
        <v>137</v>
      </c>
      <c r="B146" t="str">
        <f>VLOOKUP(A146,SOURCE!B:P,12,0)</f>
        <v>CST_10</v>
      </c>
      <c r="C146">
        <f>IF(
ISNUMBER(INDEX(SOURCE!B:B,MATCH(A146,SOURCE!B:B,0)+1)),
  VALUE(INDEX(SOURCE!B:B,MATCH(A146,SOURCE!B:B,0)+1)),
  "")</f>
        <v>138</v>
      </c>
      <c r="D146" s="8" t="str">
        <f>IF(A146&lt;&gt;INT(A146),B146,
IF(A146&lt;0,VLOOKUP(A146,lookups!A$1:B$25,2,0),
IF(ISNA(B146),"",
IF(OR(ISBLANK(A146),ISNA(B146),B146=0),
"",
"#define "&amp;
VLOOKUP(A146,SOURCE!B:P,12,0)&amp;IF(SOURCE!$W$2-LEN(VLOOKUP(A146,SOURCE!B:P,12,0))&gt;=0,REPT(" ",SOURCE!$W$2-LEN(VLOOKUP(A146,SOURCE!B:P,12,0))),"")&amp;
TEXT(A146,"???0")&amp;IF(VLOOKUP(A146,SOURCE!B:P,13,0)="","","   "&amp;VLOOKUP(A146,SOURCE!B:P,13,0)
))))
)</f>
        <v>#define CST_10                         137</v>
      </c>
    </row>
    <row r="147" spans="1:4">
      <c r="A147">
        <f t="shared" si="3"/>
        <v>138</v>
      </c>
      <c r="B147" t="str">
        <f>VLOOKUP(A147,SOURCE!B:P,12,0)</f>
        <v>CST_11</v>
      </c>
      <c r="C147">
        <f>IF(
ISNUMBER(INDEX(SOURCE!B:B,MATCH(A147,SOURCE!B:B,0)+1)),
  VALUE(INDEX(SOURCE!B:B,MATCH(A147,SOURCE!B:B,0)+1)),
  "")</f>
        <v>139</v>
      </c>
      <c r="D147" s="8" t="str">
        <f>IF(A147&lt;&gt;INT(A147),B147,
IF(A147&lt;0,VLOOKUP(A147,lookups!A$1:B$25,2,0),
IF(ISNA(B147),"",
IF(OR(ISBLANK(A147),ISNA(B147),B147=0),
"",
"#define "&amp;
VLOOKUP(A147,SOURCE!B:P,12,0)&amp;IF(SOURCE!$W$2-LEN(VLOOKUP(A147,SOURCE!B:P,12,0))&gt;=0,REPT(" ",SOURCE!$W$2-LEN(VLOOKUP(A147,SOURCE!B:P,12,0))),"")&amp;
TEXT(A147,"???0")&amp;IF(VLOOKUP(A147,SOURCE!B:P,13,0)="","","   "&amp;VLOOKUP(A147,SOURCE!B:P,13,0)
))))
)</f>
        <v>#define CST_11                         138</v>
      </c>
    </row>
    <row r="148" spans="1:4">
      <c r="A148">
        <f t="shared" si="3"/>
        <v>139</v>
      </c>
      <c r="B148" t="str">
        <f>VLOOKUP(A148,SOURCE!B:P,12,0)</f>
        <v>CST_12</v>
      </c>
      <c r="C148">
        <f>IF(
ISNUMBER(INDEX(SOURCE!B:B,MATCH(A148,SOURCE!B:B,0)+1)),
  VALUE(INDEX(SOURCE!B:B,MATCH(A148,SOURCE!B:B,0)+1)),
  "")</f>
        <v>140</v>
      </c>
      <c r="D148" s="8" t="str">
        <f>IF(A148&lt;&gt;INT(A148),B148,
IF(A148&lt;0,VLOOKUP(A148,lookups!A$1:B$25,2,0),
IF(ISNA(B148),"",
IF(OR(ISBLANK(A148),ISNA(B148),B148=0),
"",
"#define "&amp;
VLOOKUP(A148,SOURCE!B:P,12,0)&amp;IF(SOURCE!$W$2-LEN(VLOOKUP(A148,SOURCE!B:P,12,0))&gt;=0,REPT(" ",SOURCE!$W$2-LEN(VLOOKUP(A148,SOURCE!B:P,12,0))),"")&amp;
TEXT(A148,"???0")&amp;IF(VLOOKUP(A148,SOURCE!B:P,13,0)="","","   "&amp;VLOOKUP(A148,SOURCE!B:P,13,0)
))))
)</f>
        <v>#define CST_12                         139</v>
      </c>
    </row>
    <row r="149" spans="1:4">
      <c r="A149">
        <f t="shared" si="3"/>
        <v>140</v>
      </c>
      <c r="B149" t="str">
        <f>VLOOKUP(A149,SOURCE!B:P,12,0)</f>
        <v>CST_13</v>
      </c>
      <c r="C149">
        <f>IF(
ISNUMBER(INDEX(SOURCE!B:B,MATCH(A149,SOURCE!B:B,0)+1)),
  VALUE(INDEX(SOURCE!B:B,MATCH(A149,SOURCE!B:B,0)+1)),
  "")</f>
        <v>141</v>
      </c>
      <c r="D149" s="8" t="str">
        <f>IF(A149&lt;&gt;INT(A149),B149,
IF(A149&lt;0,VLOOKUP(A149,lookups!A$1:B$25,2,0),
IF(ISNA(B149),"",
IF(OR(ISBLANK(A149),ISNA(B149),B149=0),
"",
"#define "&amp;
VLOOKUP(A149,SOURCE!B:P,12,0)&amp;IF(SOURCE!$W$2-LEN(VLOOKUP(A149,SOURCE!B:P,12,0))&gt;=0,REPT(" ",SOURCE!$W$2-LEN(VLOOKUP(A149,SOURCE!B:P,12,0))),"")&amp;
TEXT(A149,"???0")&amp;IF(VLOOKUP(A149,SOURCE!B:P,13,0)="","","   "&amp;VLOOKUP(A149,SOURCE!B:P,13,0)
))))
)</f>
        <v>#define CST_13                         140</v>
      </c>
    </row>
    <row r="150" spans="1:4">
      <c r="A150">
        <f t="shared" si="3"/>
        <v>141</v>
      </c>
      <c r="B150" t="str">
        <f>VLOOKUP(A150,SOURCE!B:P,12,0)</f>
        <v>CST_14</v>
      </c>
      <c r="C150">
        <f>IF(
ISNUMBER(INDEX(SOURCE!B:B,MATCH(A150,SOURCE!B:B,0)+1)),
  VALUE(INDEX(SOURCE!B:B,MATCH(A150,SOURCE!B:B,0)+1)),
  "")</f>
        <v>142</v>
      </c>
      <c r="D150" s="8" t="str">
        <f>IF(A150&lt;&gt;INT(A150),B150,
IF(A150&lt;0,VLOOKUP(A150,lookups!A$1:B$25,2,0),
IF(ISNA(B150),"",
IF(OR(ISBLANK(A150),ISNA(B150),B150=0),
"",
"#define "&amp;
VLOOKUP(A150,SOURCE!B:P,12,0)&amp;IF(SOURCE!$W$2-LEN(VLOOKUP(A150,SOURCE!B:P,12,0))&gt;=0,REPT(" ",SOURCE!$W$2-LEN(VLOOKUP(A150,SOURCE!B:P,12,0))),"")&amp;
TEXT(A150,"???0")&amp;IF(VLOOKUP(A150,SOURCE!B:P,13,0)="","","   "&amp;VLOOKUP(A150,SOURCE!B:P,13,0)
))))
)</f>
        <v>#define CST_14                         141</v>
      </c>
    </row>
    <row r="151" spans="1:4">
      <c r="A151">
        <f t="shared" si="3"/>
        <v>142</v>
      </c>
      <c r="B151" t="str">
        <f>VLOOKUP(A151,SOURCE!B:P,12,0)</f>
        <v>CST_15</v>
      </c>
      <c r="C151">
        <f>IF(
ISNUMBER(INDEX(SOURCE!B:B,MATCH(A151,SOURCE!B:B,0)+1)),
  VALUE(INDEX(SOURCE!B:B,MATCH(A151,SOURCE!B:B,0)+1)),
  "")</f>
        <v>143</v>
      </c>
      <c r="D151" s="8" t="str">
        <f>IF(A151&lt;&gt;INT(A151),B151,
IF(A151&lt;0,VLOOKUP(A151,lookups!A$1:B$25,2,0),
IF(ISNA(B151),"",
IF(OR(ISBLANK(A151),ISNA(B151),B151=0),
"",
"#define "&amp;
VLOOKUP(A151,SOURCE!B:P,12,0)&amp;IF(SOURCE!$W$2-LEN(VLOOKUP(A151,SOURCE!B:P,12,0))&gt;=0,REPT(" ",SOURCE!$W$2-LEN(VLOOKUP(A151,SOURCE!B:P,12,0))),"")&amp;
TEXT(A151,"???0")&amp;IF(VLOOKUP(A151,SOURCE!B:P,13,0)="","","   "&amp;VLOOKUP(A151,SOURCE!B:P,13,0)
))))
)</f>
        <v>#define CST_15                         142</v>
      </c>
    </row>
    <row r="152" spans="1:4">
      <c r="A152">
        <f t="shared" si="3"/>
        <v>143</v>
      </c>
      <c r="B152" t="str">
        <f>VLOOKUP(A152,SOURCE!B:P,12,0)</f>
        <v>CST_16</v>
      </c>
      <c r="C152">
        <f>IF(
ISNUMBER(INDEX(SOURCE!B:B,MATCH(A152,SOURCE!B:B,0)+1)),
  VALUE(INDEX(SOURCE!B:B,MATCH(A152,SOURCE!B:B,0)+1)),
  "")</f>
        <v>144</v>
      </c>
      <c r="D152" s="8" t="str">
        <f>IF(A152&lt;&gt;INT(A152),B152,
IF(A152&lt;0,VLOOKUP(A152,lookups!A$1:B$25,2,0),
IF(ISNA(B152),"",
IF(OR(ISBLANK(A152),ISNA(B152),B152=0),
"",
"#define "&amp;
VLOOKUP(A152,SOURCE!B:P,12,0)&amp;IF(SOURCE!$W$2-LEN(VLOOKUP(A152,SOURCE!B:P,12,0))&gt;=0,REPT(" ",SOURCE!$W$2-LEN(VLOOKUP(A152,SOURCE!B:P,12,0))),"")&amp;
TEXT(A152,"???0")&amp;IF(VLOOKUP(A152,SOURCE!B:P,13,0)="","","   "&amp;VLOOKUP(A152,SOURCE!B:P,13,0)
))))
)</f>
        <v>#define CST_16                         143</v>
      </c>
    </row>
    <row r="153" spans="1:4">
      <c r="A153">
        <f t="shared" si="3"/>
        <v>144</v>
      </c>
      <c r="B153" t="str">
        <f>VLOOKUP(A153,SOURCE!B:P,12,0)</f>
        <v>CST_17</v>
      </c>
      <c r="C153">
        <f>IF(
ISNUMBER(INDEX(SOURCE!B:B,MATCH(A153,SOURCE!B:B,0)+1)),
  VALUE(INDEX(SOURCE!B:B,MATCH(A153,SOURCE!B:B,0)+1)),
  "")</f>
        <v>145</v>
      </c>
      <c r="D153" s="8" t="str">
        <f>IF(A153&lt;&gt;INT(A153),B153,
IF(A153&lt;0,VLOOKUP(A153,lookups!A$1:B$25,2,0),
IF(ISNA(B153),"",
IF(OR(ISBLANK(A153),ISNA(B153),B153=0),
"",
"#define "&amp;
VLOOKUP(A153,SOURCE!B:P,12,0)&amp;IF(SOURCE!$W$2-LEN(VLOOKUP(A153,SOURCE!B:P,12,0))&gt;=0,REPT(" ",SOURCE!$W$2-LEN(VLOOKUP(A153,SOURCE!B:P,12,0))),"")&amp;
TEXT(A153,"???0")&amp;IF(VLOOKUP(A153,SOURCE!B:P,13,0)="","","   "&amp;VLOOKUP(A153,SOURCE!B:P,13,0)
))))
)</f>
        <v>#define CST_17                         144</v>
      </c>
    </row>
    <row r="154" spans="1:4">
      <c r="A154">
        <f t="shared" si="3"/>
        <v>145</v>
      </c>
      <c r="B154" t="str">
        <f>VLOOKUP(A154,SOURCE!B:P,12,0)</f>
        <v>CST_18</v>
      </c>
      <c r="C154">
        <f>IF(
ISNUMBER(INDEX(SOURCE!B:B,MATCH(A154,SOURCE!B:B,0)+1)),
  VALUE(INDEX(SOURCE!B:B,MATCH(A154,SOURCE!B:B,0)+1)),
  "")</f>
        <v>146</v>
      </c>
      <c r="D154" s="8" t="str">
        <f>IF(A154&lt;&gt;INT(A154),B154,
IF(A154&lt;0,VLOOKUP(A154,lookups!A$1:B$25,2,0),
IF(ISNA(B154),"",
IF(OR(ISBLANK(A154),ISNA(B154),B154=0),
"",
"#define "&amp;
VLOOKUP(A154,SOURCE!B:P,12,0)&amp;IF(SOURCE!$W$2-LEN(VLOOKUP(A154,SOURCE!B:P,12,0))&gt;=0,REPT(" ",SOURCE!$W$2-LEN(VLOOKUP(A154,SOURCE!B:P,12,0))),"")&amp;
TEXT(A154,"???0")&amp;IF(VLOOKUP(A154,SOURCE!B:P,13,0)="","","   "&amp;VLOOKUP(A154,SOURCE!B:P,13,0)
))))
)</f>
        <v>#define CST_18                         145</v>
      </c>
    </row>
    <row r="155" spans="1:4">
      <c r="A155">
        <f t="shared" si="3"/>
        <v>146</v>
      </c>
      <c r="B155" t="str">
        <f>VLOOKUP(A155,SOURCE!B:P,12,0)</f>
        <v>CST_19</v>
      </c>
      <c r="C155">
        <f>IF(
ISNUMBER(INDEX(SOURCE!B:B,MATCH(A155,SOURCE!B:B,0)+1)),
  VALUE(INDEX(SOURCE!B:B,MATCH(A155,SOURCE!B:B,0)+1)),
  "")</f>
        <v>147</v>
      </c>
      <c r="D155" s="8" t="str">
        <f>IF(A155&lt;&gt;INT(A155),B155,
IF(A155&lt;0,VLOOKUP(A155,lookups!A$1:B$25,2,0),
IF(ISNA(B155),"",
IF(OR(ISBLANK(A155),ISNA(B155),B155=0),
"",
"#define "&amp;
VLOOKUP(A155,SOURCE!B:P,12,0)&amp;IF(SOURCE!$W$2-LEN(VLOOKUP(A155,SOURCE!B:P,12,0))&gt;=0,REPT(" ",SOURCE!$W$2-LEN(VLOOKUP(A155,SOURCE!B:P,12,0))),"")&amp;
TEXT(A155,"???0")&amp;IF(VLOOKUP(A155,SOURCE!B:P,13,0)="","","   "&amp;VLOOKUP(A155,SOURCE!B:P,13,0)
))))
)</f>
        <v>#define CST_19                         146</v>
      </c>
    </row>
    <row r="156" spans="1:4">
      <c r="A156">
        <f t="shared" si="3"/>
        <v>147</v>
      </c>
      <c r="B156" t="str">
        <f>VLOOKUP(A156,SOURCE!B:P,12,0)</f>
        <v>CST_20</v>
      </c>
      <c r="C156">
        <f>IF(
ISNUMBER(INDEX(SOURCE!B:B,MATCH(A156,SOURCE!B:B,0)+1)),
  VALUE(INDEX(SOURCE!B:B,MATCH(A156,SOURCE!B:B,0)+1)),
  "")</f>
        <v>148</v>
      </c>
      <c r="D156" s="8" t="str">
        <f>IF(A156&lt;&gt;INT(A156),B156,
IF(A156&lt;0,VLOOKUP(A156,lookups!A$1:B$25,2,0),
IF(ISNA(B156),"",
IF(OR(ISBLANK(A156),ISNA(B156),B156=0),
"",
"#define "&amp;
VLOOKUP(A156,SOURCE!B:P,12,0)&amp;IF(SOURCE!$W$2-LEN(VLOOKUP(A156,SOURCE!B:P,12,0))&gt;=0,REPT(" ",SOURCE!$W$2-LEN(VLOOKUP(A156,SOURCE!B:P,12,0))),"")&amp;
TEXT(A156,"???0")&amp;IF(VLOOKUP(A156,SOURCE!B:P,13,0)="","","   "&amp;VLOOKUP(A156,SOURCE!B:P,13,0)
))))
)</f>
        <v>#define CST_20                         147</v>
      </c>
    </row>
    <row r="157" spans="1:4">
      <c r="A157">
        <f t="shared" si="3"/>
        <v>148</v>
      </c>
      <c r="B157" t="str">
        <f>VLOOKUP(A157,SOURCE!B:P,12,0)</f>
        <v>CST_21</v>
      </c>
      <c r="C157">
        <f>IF(
ISNUMBER(INDEX(SOURCE!B:B,MATCH(A157,SOURCE!B:B,0)+1)),
  VALUE(INDEX(SOURCE!B:B,MATCH(A157,SOURCE!B:B,0)+1)),
  "")</f>
        <v>149</v>
      </c>
      <c r="D157" s="8" t="str">
        <f>IF(A157&lt;&gt;INT(A157),B157,
IF(A157&lt;0,VLOOKUP(A157,lookups!A$1:B$25,2,0),
IF(ISNA(B157),"",
IF(OR(ISBLANK(A157),ISNA(B157),B157=0),
"",
"#define "&amp;
VLOOKUP(A157,SOURCE!B:P,12,0)&amp;IF(SOURCE!$W$2-LEN(VLOOKUP(A157,SOURCE!B:P,12,0))&gt;=0,REPT(" ",SOURCE!$W$2-LEN(VLOOKUP(A157,SOURCE!B:P,12,0))),"")&amp;
TEXT(A157,"???0")&amp;IF(VLOOKUP(A157,SOURCE!B:P,13,0)="","","   "&amp;VLOOKUP(A157,SOURCE!B:P,13,0)
))))
)</f>
        <v>#define CST_21                         148</v>
      </c>
    </row>
    <row r="158" spans="1:4">
      <c r="A158">
        <f t="shared" si="3"/>
        <v>149</v>
      </c>
      <c r="B158" t="str">
        <f>VLOOKUP(A158,SOURCE!B:P,12,0)</f>
        <v>CST_22</v>
      </c>
      <c r="C158">
        <f>IF(
ISNUMBER(INDEX(SOURCE!B:B,MATCH(A158,SOURCE!B:B,0)+1)),
  VALUE(INDEX(SOURCE!B:B,MATCH(A158,SOURCE!B:B,0)+1)),
  "")</f>
        <v>150</v>
      </c>
      <c r="D158" s="8" t="str">
        <f>IF(A158&lt;&gt;INT(A158),B158,
IF(A158&lt;0,VLOOKUP(A158,lookups!A$1:B$25,2,0),
IF(ISNA(B158),"",
IF(OR(ISBLANK(A158),ISNA(B158),B158=0),
"",
"#define "&amp;
VLOOKUP(A158,SOURCE!B:P,12,0)&amp;IF(SOURCE!$W$2-LEN(VLOOKUP(A158,SOURCE!B:P,12,0))&gt;=0,REPT(" ",SOURCE!$W$2-LEN(VLOOKUP(A158,SOURCE!B:P,12,0))),"")&amp;
TEXT(A158,"???0")&amp;IF(VLOOKUP(A158,SOURCE!B:P,13,0)="","","   "&amp;VLOOKUP(A158,SOURCE!B:P,13,0)
))))
)</f>
        <v>#define CST_22                         149</v>
      </c>
    </row>
    <row r="159" spans="1:4">
      <c r="A159">
        <f t="shared" si="3"/>
        <v>150</v>
      </c>
      <c r="B159" t="str">
        <f>VLOOKUP(A159,SOURCE!B:P,12,0)</f>
        <v>CST_23</v>
      </c>
      <c r="C159">
        <f>IF(
ISNUMBER(INDEX(SOURCE!B:B,MATCH(A159,SOURCE!B:B,0)+1)),
  VALUE(INDEX(SOURCE!B:B,MATCH(A159,SOURCE!B:B,0)+1)),
  "")</f>
        <v>151</v>
      </c>
      <c r="D159" s="8" t="str">
        <f>IF(A159&lt;&gt;INT(A159),B159,
IF(A159&lt;0,VLOOKUP(A159,lookups!A$1:B$25,2,0),
IF(ISNA(B159),"",
IF(OR(ISBLANK(A159),ISNA(B159),B159=0),
"",
"#define "&amp;
VLOOKUP(A159,SOURCE!B:P,12,0)&amp;IF(SOURCE!$W$2-LEN(VLOOKUP(A159,SOURCE!B:P,12,0))&gt;=0,REPT(" ",SOURCE!$W$2-LEN(VLOOKUP(A159,SOURCE!B:P,12,0))),"")&amp;
TEXT(A159,"???0")&amp;IF(VLOOKUP(A159,SOURCE!B:P,13,0)="","","   "&amp;VLOOKUP(A159,SOURCE!B:P,13,0)
))))
)</f>
        <v>#define CST_23                         150</v>
      </c>
    </row>
    <row r="160" spans="1:4">
      <c r="A160">
        <f t="shared" si="3"/>
        <v>151</v>
      </c>
      <c r="B160" t="str">
        <f>VLOOKUP(A160,SOURCE!B:P,12,0)</f>
        <v>CST_24</v>
      </c>
      <c r="C160">
        <f>IF(
ISNUMBER(INDEX(SOURCE!B:B,MATCH(A160,SOURCE!B:B,0)+1)),
  VALUE(INDEX(SOURCE!B:B,MATCH(A160,SOURCE!B:B,0)+1)),
  "")</f>
        <v>152</v>
      </c>
      <c r="D160" s="8" t="str">
        <f>IF(A160&lt;&gt;INT(A160),B160,
IF(A160&lt;0,VLOOKUP(A160,lookups!A$1:B$25,2,0),
IF(ISNA(B160),"",
IF(OR(ISBLANK(A160),ISNA(B160),B160=0),
"",
"#define "&amp;
VLOOKUP(A160,SOURCE!B:P,12,0)&amp;IF(SOURCE!$W$2-LEN(VLOOKUP(A160,SOURCE!B:P,12,0))&gt;=0,REPT(" ",SOURCE!$W$2-LEN(VLOOKUP(A160,SOURCE!B:P,12,0))),"")&amp;
TEXT(A160,"???0")&amp;IF(VLOOKUP(A160,SOURCE!B:P,13,0)="","","   "&amp;VLOOKUP(A160,SOURCE!B:P,13,0)
))))
)</f>
        <v>#define CST_24                         151</v>
      </c>
    </row>
    <row r="161" spans="1:4">
      <c r="A161">
        <f t="shared" si="3"/>
        <v>152</v>
      </c>
      <c r="B161" t="str">
        <f>VLOOKUP(A161,SOURCE!B:P,12,0)</f>
        <v>CST_25</v>
      </c>
      <c r="C161">
        <f>IF(
ISNUMBER(INDEX(SOURCE!B:B,MATCH(A161,SOURCE!B:B,0)+1)),
  VALUE(INDEX(SOURCE!B:B,MATCH(A161,SOURCE!B:B,0)+1)),
  "")</f>
        <v>153</v>
      </c>
      <c r="D161" s="8" t="str">
        <f>IF(A161&lt;&gt;INT(A161),B161,
IF(A161&lt;0,VLOOKUP(A161,lookups!A$1:B$25,2,0),
IF(ISNA(B161),"",
IF(OR(ISBLANK(A161),ISNA(B161),B161=0),
"",
"#define "&amp;
VLOOKUP(A161,SOURCE!B:P,12,0)&amp;IF(SOURCE!$W$2-LEN(VLOOKUP(A161,SOURCE!B:P,12,0))&gt;=0,REPT(" ",SOURCE!$W$2-LEN(VLOOKUP(A161,SOURCE!B:P,12,0))),"")&amp;
TEXT(A161,"???0")&amp;IF(VLOOKUP(A161,SOURCE!B:P,13,0)="","","   "&amp;VLOOKUP(A161,SOURCE!B:P,13,0)
))))
)</f>
        <v>#define CST_25                         152</v>
      </c>
    </row>
    <row r="162" spans="1:4">
      <c r="A162">
        <f t="shared" si="3"/>
        <v>153</v>
      </c>
      <c r="B162" t="str">
        <f>VLOOKUP(A162,SOURCE!B:P,12,0)</f>
        <v>CST_26</v>
      </c>
      <c r="C162">
        <f>IF(
ISNUMBER(INDEX(SOURCE!B:B,MATCH(A162,SOURCE!B:B,0)+1)),
  VALUE(INDEX(SOURCE!B:B,MATCH(A162,SOURCE!B:B,0)+1)),
  "")</f>
        <v>154</v>
      </c>
      <c r="D162" s="8" t="str">
        <f>IF(A162&lt;&gt;INT(A162),B162,
IF(A162&lt;0,VLOOKUP(A162,lookups!A$1:B$25,2,0),
IF(ISNA(B162),"",
IF(OR(ISBLANK(A162),ISNA(B162),B162=0),
"",
"#define "&amp;
VLOOKUP(A162,SOURCE!B:P,12,0)&amp;IF(SOURCE!$W$2-LEN(VLOOKUP(A162,SOURCE!B:P,12,0))&gt;=0,REPT(" ",SOURCE!$W$2-LEN(VLOOKUP(A162,SOURCE!B:P,12,0))),"")&amp;
TEXT(A162,"???0")&amp;IF(VLOOKUP(A162,SOURCE!B:P,13,0)="","","   "&amp;VLOOKUP(A162,SOURCE!B:P,13,0)
))))
)</f>
        <v>#define CST_26                         153</v>
      </c>
    </row>
    <row r="163" spans="1:4">
      <c r="A163">
        <f t="shared" si="3"/>
        <v>154</v>
      </c>
      <c r="B163" t="str">
        <f>VLOOKUP(A163,SOURCE!B:P,12,0)</f>
        <v>CST_27</v>
      </c>
      <c r="C163">
        <f>IF(
ISNUMBER(INDEX(SOURCE!B:B,MATCH(A163,SOURCE!B:B,0)+1)),
  VALUE(INDEX(SOURCE!B:B,MATCH(A163,SOURCE!B:B,0)+1)),
  "")</f>
        <v>155</v>
      </c>
      <c r="D163" s="8" t="str">
        <f>IF(A163&lt;&gt;INT(A163),B163,
IF(A163&lt;0,VLOOKUP(A163,lookups!A$1:B$25,2,0),
IF(ISNA(B163),"",
IF(OR(ISBLANK(A163),ISNA(B163),B163=0),
"",
"#define "&amp;
VLOOKUP(A163,SOURCE!B:P,12,0)&amp;IF(SOURCE!$W$2-LEN(VLOOKUP(A163,SOURCE!B:P,12,0))&gt;=0,REPT(" ",SOURCE!$W$2-LEN(VLOOKUP(A163,SOURCE!B:P,12,0))),"")&amp;
TEXT(A163,"???0")&amp;IF(VLOOKUP(A163,SOURCE!B:P,13,0)="","","   "&amp;VLOOKUP(A163,SOURCE!B:P,13,0)
))))
)</f>
        <v>#define CST_27                         154</v>
      </c>
    </row>
    <row r="164" spans="1:4">
      <c r="A164">
        <f t="shared" si="3"/>
        <v>155</v>
      </c>
      <c r="B164" t="str">
        <f>VLOOKUP(A164,SOURCE!B:P,12,0)</f>
        <v>CST_28</v>
      </c>
      <c r="C164">
        <f>IF(
ISNUMBER(INDEX(SOURCE!B:B,MATCH(A164,SOURCE!B:B,0)+1)),
  VALUE(INDEX(SOURCE!B:B,MATCH(A164,SOURCE!B:B,0)+1)),
  "")</f>
        <v>156</v>
      </c>
      <c r="D164" s="8" t="str">
        <f>IF(A164&lt;&gt;INT(A164),B164,
IF(A164&lt;0,VLOOKUP(A164,lookups!A$1:B$25,2,0),
IF(ISNA(B164),"",
IF(OR(ISBLANK(A164),ISNA(B164),B164=0),
"",
"#define "&amp;
VLOOKUP(A164,SOURCE!B:P,12,0)&amp;IF(SOURCE!$W$2-LEN(VLOOKUP(A164,SOURCE!B:P,12,0))&gt;=0,REPT(" ",SOURCE!$W$2-LEN(VLOOKUP(A164,SOURCE!B:P,12,0))),"")&amp;
TEXT(A164,"???0")&amp;IF(VLOOKUP(A164,SOURCE!B:P,13,0)="","","   "&amp;VLOOKUP(A164,SOURCE!B:P,13,0)
))))
)</f>
        <v>#define CST_28                         155</v>
      </c>
    </row>
    <row r="165" spans="1:4">
      <c r="A165">
        <f t="shared" si="3"/>
        <v>156</v>
      </c>
      <c r="B165" t="str">
        <f>VLOOKUP(A165,SOURCE!B:P,12,0)</f>
        <v>CST_29</v>
      </c>
      <c r="C165">
        <f>IF(
ISNUMBER(INDEX(SOURCE!B:B,MATCH(A165,SOURCE!B:B,0)+1)),
  VALUE(INDEX(SOURCE!B:B,MATCH(A165,SOURCE!B:B,0)+1)),
  "")</f>
        <v>157</v>
      </c>
      <c r="D165" s="8" t="str">
        <f>IF(A165&lt;&gt;INT(A165),B165,
IF(A165&lt;0,VLOOKUP(A165,lookups!A$1:B$25,2,0),
IF(ISNA(B165),"",
IF(OR(ISBLANK(A165),ISNA(B165),B165=0),
"",
"#define "&amp;
VLOOKUP(A165,SOURCE!B:P,12,0)&amp;IF(SOURCE!$W$2-LEN(VLOOKUP(A165,SOURCE!B:P,12,0))&gt;=0,REPT(" ",SOURCE!$W$2-LEN(VLOOKUP(A165,SOURCE!B:P,12,0))),"")&amp;
TEXT(A165,"???0")&amp;IF(VLOOKUP(A165,SOURCE!B:P,13,0)="","","   "&amp;VLOOKUP(A165,SOURCE!B:P,13,0)
))))
)</f>
        <v>#define CST_29                         156</v>
      </c>
    </row>
    <row r="166" spans="1:4">
      <c r="A166">
        <f t="shared" si="3"/>
        <v>157</v>
      </c>
      <c r="B166" t="str">
        <f>VLOOKUP(A166,SOURCE!B:P,12,0)</f>
        <v>CST_30</v>
      </c>
      <c r="C166">
        <f>IF(
ISNUMBER(INDEX(SOURCE!B:B,MATCH(A166,SOURCE!B:B,0)+1)),
  VALUE(INDEX(SOURCE!B:B,MATCH(A166,SOURCE!B:B,0)+1)),
  "")</f>
        <v>158</v>
      </c>
      <c r="D166" s="8" t="str">
        <f>IF(A166&lt;&gt;INT(A166),B166,
IF(A166&lt;0,VLOOKUP(A166,lookups!A$1:B$25,2,0),
IF(ISNA(B166),"",
IF(OR(ISBLANK(A166),ISNA(B166),B166=0),
"",
"#define "&amp;
VLOOKUP(A166,SOURCE!B:P,12,0)&amp;IF(SOURCE!$W$2-LEN(VLOOKUP(A166,SOURCE!B:P,12,0))&gt;=0,REPT(" ",SOURCE!$W$2-LEN(VLOOKUP(A166,SOURCE!B:P,12,0))),"")&amp;
TEXT(A166,"???0")&amp;IF(VLOOKUP(A166,SOURCE!B:P,13,0)="","","   "&amp;VLOOKUP(A166,SOURCE!B:P,13,0)
))))
)</f>
        <v>#define CST_30                         157</v>
      </c>
    </row>
    <row r="167" spans="1:4">
      <c r="A167">
        <f t="shared" si="3"/>
        <v>158</v>
      </c>
      <c r="B167" t="str">
        <f>VLOOKUP(A167,SOURCE!B:P,12,0)</f>
        <v>CST_31</v>
      </c>
      <c r="C167">
        <f>IF(
ISNUMBER(INDEX(SOURCE!B:B,MATCH(A167,SOURCE!B:B,0)+1)),
  VALUE(INDEX(SOURCE!B:B,MATCH(A167,SOURCE!B:B,0)+1)),
  "")</f>
        <v>159</v>
      </c>
      <c r="D167" s="8" t="str">
        <f>IF(A167&lt;&gt;INT(A167),B167,
IF(A167&lt;0,VLOOKUP(A167,lookups!A$1:B$25,2,0),
IF(ISNA(B167),"",
IF(OR(ISBLANK(A167),ISNA(B167),B167=0),
"",
"#define "&amp;
VLOOKUP(A167,SOURCE!B:P,12,0)&amp;IF(SOURCE!$W$2-LEN(VLOOKUP(A167,SOURCE!B:P,12,0))&gt;=0,REPT(" ",SOURCE!$W$2-LEN(VLOOKUP(A167,SOURCE!B:P,12,0))),"")&amp;
TEXT(A167,"???0")&amp;IF(VLOOKUP(A167,SOURCE!B:P,13,0)="","","   "&amp;VLOOKUP(A167,SOURCE!B:P,13,0)
))))
)</f>
        <v>#define CST_31                         158</v>
      </c>
    </row>
    <row r="168" spans="1:4">
      <c r="A168">
        <f t="shared" si="3"/>
        <v>159</v>
      </c>
      <c r="B168" t="str">
        <f>VLOOKUP(A168,SOURCE!B:P,12,0)</f>
        <v>CST_32</v>
      </c>
      <c r="C168">
        <f>IF(
ISNUMBER(INDEX(SOURCE!B:B,MATCH(A168,SOURCE!B:B,0)+1)),
  VALUE(INDEX(SOURCE!B:B,MATCH(A168,SOURCE!B:B,0)+1)),
  "")</f>
        <v>160</v>
      </c>
      <c r="D168" s="8" t="str">
        <f>IF(A168&lt;&gt;INT(A168),B168,
IF(A168&lt;0,VLOOKUP(A168,lookups!A$1:B$25,2,0),
IF(ISNA(B168),"",
IF(OR(ISBLANK(A168),ISNA(B168),B168=0),
"",
"#define "&amp;
VLOOKUP(A168,SOURCE!B:P,12,0)&amp;IF(SOURCE!$W$2-LEN(VLOOKUP(A168,SOURCE!B:P,12,0))&gt;=0,REPT(" ",SOURCE!$W$2-LEN(VLOOKUP(A168,SOURCE!B:P,12,0))),"")&amp;
TEXT(A168,"???0")&amp;IF(VLOOKUP(A168,SOURCE!B:P,13,0)="","","   "&amp;VLOOKUP(A168,SOURCE!B:P,13,0)
))))
)</f>
        <v>#define CST_32                         159</v>
      </c>
    </row>
    <row r="169" spans="1:4">
      <c r="A169">
        <f t="shared" si="3"/>
        <v>160</v>
      </c>
      <c r="B169" t="str">
        <f>VLOOKUP(A169,SOURCE!B:P,12,0)</f>
        <v>CST_33</v>
      </c>
      <c r="C169">
        <f>IF(
ISNUMBER(INDEX(SOURCE!B:B,MATCH(A169,SOURCE!B:B,0)+1)),
  VALUE(INDEX(SOURCE!B:B,MATCH(A169,SOURCE!B:B,0)+1)),
  "")</f>
        <v>161</v>
      </c>
      <c r="D169" s="8" t="str">
        <f>IF(A169&lt;&gt;INT(A169),B169,
IF(A169&lt;0,VLOOKUP(A169,lookups!A$1:B$25,2,0),
IF(ISNA(B169),"",
IF(OR(ISBLANK(A169),ISNA(B169),B169=0),
"",
"#define "&amp;
VLOOKUP(A169,SOURCE!B:P,12,0)&amp;IF(SOURCE!$W$2-LEN(VLOOKUP(A169,SOURCE!B:P,12,0))&gt;=0,REPT(" ",SOURCE!$W$2-LEN(VLOOKUP(A169,SOURCE!B:P,12,0))),"")&amp;
TEXT(A169,"???0")&amp;IF(VLOOKUP(A169,SOURCE!B:P,13,0)="","","   "&amp;VLOOKUP(A169,SOURCE!B:P,13,0)
))))
)</f>
        <v>#define CST_33                         160</v>
      </c>
    </row>
    <row r="170" spans="1:4">
      <c r="A170">
        <f t="shared" si="3"/>
        <v>161</v>
      </c>
      <c r="B170" t="str">
        <f>VLOOKUP(A170,SOURCE!B:P,12,0)</f>
        <v>CST_34</v>
      </c>
      <c r="C170">
        <f>IF(
ISNUMBER(INDEX(SOURCE!B:B,MATCH(A170,SOURCE!B:B,0)+1)),
  VALUE(INDEX(SOURCE!B:B,MATCH(A170,SOURCE!B:B,0)+1)),
  "")</f>
        <v>162</v>
      </c>
      <c r="D170" s="8" t="str">
        <f>IF(A170&lt;&gt;INT(A170),B170,
IF(A170&lt;0,VLOOKUP(A170,lookups!A$1:B$25,2,0),
IF(ISNA(B170),"",
IF(OR(ISBLANK(A170),ISNA(B170),B170=0),
"",
"#define "&amp;
VLOOKUP(A170,SOURCE!B:P,12,0)&amp;IF(SOURCE!$W$2-LEN(VLOOKUP(A170,SOURCE!B:P,12,0))&gt;=0,REPT(" ",SOURCE!$W$2-LEN(VLOOKUP(A170,SOURCE!B:P,12,0))),"")&amp;
TEXT(A170,"???0")&amp;IF(VLOOKUP(A170,SOURCE!B:P,13,0)="","","   "&amp;VLOOKUP(A170,SOURCE!B:P,13,0)
))))
)</f>
        <v>#define CST_34                         161</v>
      </c>
    </row>
    <row r="171" spans="1:4">
      <c r="A171">
        <f t="shared" si="3"/>
        <v>162</v>
      </c>
      <c r="B171" t="str">
        <f>VLOOKUP(A171,SOURCE!B:P,12,0)</f>
        <v>CST_35</v>
      </c>
      <c r="C171">
        <f>IF(
ISNUMBER(INDEX(SOURCE!B:B,MATCH(A171,SOURCE!B:B,0)+1)),
  VALUE(INDEX(SOURCE!B:B,MATCH(A171,SOURCE!B:B,0)+1)),
  "")</f>
        <v>163</v>
      </c>
      <c r="D171" s="8" t="str">
        <f>IF(A171&lt;&gt;INT(A171),B171,
IF(A171&lt;0,VLOOKUP(A171,lookups!A$1:B$25,2,0),
IF(ISNA(B171),"",
IF(OR(ISBLANK(A171),ISNA(B171),B171=0),
"",
"#define "&amp;
VLOOKUP(A171,SOURCE!B:P,12,0)&amp;IF(SOURCE!$W$2-LEN(VLOOKUP(A171,SOURCE!B:P,12,0))&gt;=0,REPT(" ",SOURCE!$W$2-LEN(VLOOKUP(A171,SOURCE!B:P,12,0))),"")&amp;
TEXT(A171,"???0")&amp;IF(VLOOKUP(A171,SOURCE!B:P,13,0)="","","   "&amp;VLOOKUP(A171,SOURCE!B:P,13,0)
))))
)</f>
        <v>#define CST_35                         162</v>
      </c>
    </row>
    <row r="172" spans="1:4">
      <c r="A172">
        <f t="shared" si="3"/>
        <v>163</v>
      </c>
      <c r="B172" t="str">
        <f>VLOOKUP(A172,SOURCE!B:P,12,0)</f>
        <v>CST_36</v>
      </c>
      <c r="C172">
        <f>IF(
ISNUMBER(INDEX(SOURCE!B:B,MATCH(A172,SOURCE!B:B,0)+1)),
  VALUE(INDEX(SOURCE!B:B,MATCH(A172,SOURCE!B:B,0)+1)),
  "")</f>
        <v>164</v>
      </c>
      <c r="D172" s="8" t="str">
        <f>IF(A172&lt;&gt;INT(A172),B172,
IF(A172&lt;0,VLOOKUP(A172,lookups!A$1:B$25,2,0),
IF(ISNA(B172),"",
IF(OR(ISBLANK(A172),ISNA(B172),B172=0),
"",
"#define "&amp;
VLOOKUP(A172,SOURCE!B:P,12,0)&amp;IF(SOURCE!$W$2-LEN(VLOOKUP(A172,SOURCE!B:P,12,0))&gt;=0,REPT(" ",SOURCE!$W$2-LEN(VLOOKUP(A172,SOURCE!B:P,12,0))),"")&amp;
TEXT(A172,"???0")&amp;IF(VLOOKUP(A172,SOURCE!B:P,13,0)="","","   "&amp;VLOOKUP(A172,SOURCE!B:P,13,0)
))))
)</f>
        <v>#define CST_36                         163</v>
      </c>
    </row>
    <row r="173" spans="1:4">
      <c r="A173">
        <f t="shared" si="3"/>
        <v>164</v>
      </c>
      <c r="B173" t="str">
        <f>VLOOKUP(A173,SOURCE!B:P,12,0)</f>
        <v>CST_37</v>
      </c>
      <c r="C173">
        <f>IF(
ISNUMBER(INDEX(SOURCE!B:B,MATCH(A173,SOURCE!B:B,0)+1)),
  VALUE(INDEX(SOURCE!B:B,MATCH(A173,SOURCE!B:B,0)+1)),
  "")</f>
        <v>165</v>
      </c>
      <c r="D173" s="8" t="str">
        <f>IF(A173&lt;&gt;INT(A173),B173,
IF(A173&lt;0,VLOOKUP(A173,lookups!A$1:B$25,2,0),
IF(ISNA(B173),"",
IF(OR(ISBLANK(A173),ISNA(B173),B173=0),
"",
"#define "&amp;
VLOOKUP(A173,SOURCE!B:P,12,0)&amp;IF(SOURCE!$W$2-LEN(VLOOKUP(A173,SOURCE!B:P,12,0))&gt;=0,REPT(" ",SOURCE!$W$2-LEN(VLOOKUP(A173,SOURCE!B:P,12,0))),"")&amp;
TEXT(A173,"???0")&amp;IF(VLOOKUP(A173,SOURCE!B:P,13,0)="","","   "&amp;VLOOKUP(A173,SOURCE!B:P,13,0)
))))
)</f>
        <v>#define CST_37                         164</v>
      </c>
    </row>
    <row r="174" spans="1:4">
      <c r="A174">
        <f t="shared" si="3"/>
        <v>165</v>
      </c>
      <c r="B174" t="str">
        <f>VLOOKUP(A174,SOURCE!B:P,12,0)</f>
        <v>CST_38</v>
      </c>
      <c r="C174">
        <f>IF(
ISNUMBER(INDEX(SOURCE!B:B,MATCH(A174,SOURCE!B:B,0)+1)),
  VALUE(INDEX(SOURCE!B:B,MATCH(A174,SOURCE!B:B,0)+1)),
  "")</f>
        <v>166</v>
      </c>
      <c r="D174" s="8" t="str">
        <f>IF(A174&lt;&gt;INT(A174),B174,
IF(A174&lt;0,VLOOKUP(A174,lookups!A$1:B$25,2,0),
IF(ISNA(B174),"",
IF(OR(ISBLANK(A174),ISNA(B174),B174=0),
"",
"#define "&amp;
VLOOKUP(A174,SOURCE!B:P,12,0)&amp;IF(SOURCE!$W$2-LEN(VLOOKUP(A174,SOURCE!B:P,12,0))&gt;=0,REPT(" ",SOURCE!$W$2-LEN(VLOOKUP(A174,SOURCE!B:P,12,0))),"")&amp;
TEXT(A174,"???0")&amp;IF(VLOOKUP(A174,SOURCE!B:P,13,0)="","","   "&amp;VLOOKUP(A174,SOURCE!B:P,13,0)
))))
)</f>
        <v>#define CST_38                         165</v>
      </c>
    </row>
    <row r="175" spans="1:4">
      <c r="A175">
        <f t="shared" si="3"/>
        <v>166</v>
      </c>
      <c r="B175" t="str">
        <f>VLOOKUP(A175,SOURCE!B:P,12,0)</f>
        <v>CST_39</v>
      </c>
      <c r="C175">
        <f>IF(
ISNUMBER(INDEX(SOURCE!B:B,MATCH(A175,SOURCE!B:B,0)+1)),
  VALUE(INDEX(SOURCE!B:B,MATCH(A175,SOURCE!B:B,0)+1)),
  "")</f>
        <v>167</v>
      </c>
      <c r="D175" s="8" t="str">
        <f>IF(A175&lt;&gt;INT(A175),B175,
IF(A175&lt;0,VLOOKUP(A175,lookups!A$1:B$25,2,0),
IF(ISNA(B175),"",
IF(OR(ISBLANK(A175),ISNA(B175),B175=0),
"",
"#define "&amp;
VLOOKUP(A175,SOURCE!B:P,12,0)&amp;IF(SOURCE!$W$2-LEN(VLOOKUP(A175,SOURCE!B:P,12,0))&gt;=0,REPT(" ",SOURCE!$W$2-LEN(VLOOKUP(A175,SOURCE!B:P,12,0))),"")&amp;
TEXT(A175,"???0")&amp;IF(VLOOKUP(A175,SOURCE!B:P,13,0)="","","   "&amp;VLOOKUP(A175,SOURCE!B:P,13,0)
))))
)</f>
        <v>#define CST_39                         166</v>
      </c>
    </row>
    <row r="176" spans="1:4">
      <c r="A176">
        <f t="shared" si="3"/>
        <v>167</v>
      </c>
      <c r="B176" t="str">
        <f>VLOOKUP(A176,SOURCE!B:P,12,0)</f>
        <v>CST_40</v>
      </c>
      <c r="C176">
        <f>IF(
ISNUMBER(INDEX(SOURCE!B:B,MATCH(A176,SOURCE!B:B,0)+1)),
  VALUE(INDEX(SOURCE!B:B,MATCH(A176,SOURCE!B:B,0)+1)),
  "")</f>
        <v>168</v>
      </c>
      <c r="D176" s="8" t="str">
        <f>IF(A176&lt;&gt;INT(A176),B176,
IF(A176&lt;0,VLOOKUP(A176,lookups!A$1:B$25,2,0),
IF(ISNA(B176),"",
IF(OR(ISBLANK(A176),ISNA(B176),B176=0),
"",
"#define "&amp;
VLOOKUP(A176,SOURCE!B:P,12,0)&amp;IF(SOURCE!$W$2-LEN(VLOOKUP(A176,SOURCE!B:P,12,0))&gt;=0,REPT(" ",SOURCE!$W$2-LEN(VLOOKUP(A176,SOURCE!B:P,12,0))),"")&amp;
TEXT(A176,"???0")&amp;IF(VLOOKUP(A176,SOURCE!B:P,13,0)="","","   "&amp;VLOOKUP(A176,SOURCE!B:P,13,0)
))))
)</f>
        <v>#define CST_40                         167</v>
      </c>
    </row>
    <row r="177" spans="1:4">
      <c r="A177">
        <f t="shared" si="3"/>
        <v>168</v>
      </c>
      <c r="B177" t="str">
        <f>VLOOKUP(A177,SOURCE!B:P,12,0)</f>
        <v>CST_41</v>
      </c>
      <c r="C177">
        <f>IF(
ISNUMBER(INDEX(SOURCE!B:B,MATCH(A177,SOURCE!B:B,0)+1)),
  VALUE(INDEX(SOURCE!B:B,MATCH(A177,SOURCE!B:B,0)+1)),
  "")</f>
        <v>169</v>
      </c>
      <c r="D177" s="8" t="str">
        <f>IF(A177&lt;&gt;INT(A177),B177,
IF(A177&lt;0,VLOOKUP(A177,lookups!A$1:B$25,2,0),
IF(ISNA(B177),"",
IF(OR(ISBLANK(A177),ISNA(B177),B177=0),
"",
"#define "&amp;
VLOOKUP(A177,SOURCE!B:P,12,0)&amp;IF(SOURCE!$W$2-LEN(VLOOKUP(A177,SOURCE!B:P,12,0))&gt;=0,REPT(" ",SOURCE!$W$2-LEN(VLOOKUP(A177,SOURCE!B:P,12,0))),"")&amp;
TEXT(A177,"???0")&amp;IF(VLOOKUP(A177,SOURCE!B:P,13,0)="","","   "&amp;VLOOKUP(A177,SOURCE!B:P,13,0)
))))
)</f>
        <v>#define CST_41                         168</v>
      </c>
    </row>
    <row r="178" spans="1:4">
      <c r="A178">
        <f t="shared" si="3"/>
        <v>169</v>
      </c>
      <c r="B178" t="str">
        <f>VLOOKUP(A178,SOURCE!B:P,12,0)</f>
        <v>CST_42</v>
      </c>
      <c r="C178">
        <f>IF(
ISNUMBER(INDEX(SOURCE!B:B,MATCH(A178,SOURCE!B:B,0)+1)),
  VALUE(INDEX(SOURCE!B:B,MATCH(A178,SOURCE!B:B,0)+1)),
  "")</f>
        <v>170</v>
      </c>
      <c r="D178" s="8" t="str">
        <f>IF(A178&lt;&gt;INT(A178),B178,
IF(A178&lt;0,VLOOKUP(A178,lookups!A$1:B$25,2,0),
IF(ISNA(B178),"",
IF(OR(ISBLANK(A178),ISNA(B178),B178=0),
"",
"#define "&amp;
VLOOKUP(A178,SOURCE!B:P,12,0)&amp;IF(SOURCE!$W$2-LEN(VLOOKUP(A178,SOURCE!B:P,12,0))&gt;=0,REPT(" ",SOURCE!$W$2-LEN(VLOOKUP(A178,SOURCE!B:P,12,0))),"")&amp;
TEXT(A178,"???0")&amp;IF(VLOOKUP(A178,SOURCE!B:P,13,0)="","","   "&amp;VLOOKUP(A178,SOURCE!B:P,13,0)
))))
)</f>
        <v>#define CST_42                         169</v>
      </c>
    </row>
    <row r="179" spans="1:4">
      <c r="A179">
        <f t="shared" si="3"/>
        <v>170</v>
      </c>
      <c r="B179" t="str">
        <f>VLOOKUP(A179,SOURCE!B:P,12,0)</f>
        <v>CST_43</v>
      </c>
      <c r="C179">
        <f>IF(
ISNUMBER(INDEX(SOURCE!B:B,MATCH(A179,SOURCE!B:B,0)+1)),
  VALUE(INDEX(SOURCE!B:B,MATCH(A179,SOURCE!B:B,0)+1)),
  "")</f>
        <v>171</v>
      </c>
      <c r="D179" s="8" t="str">
        <f>IF(A179&lt;&gt;INT(A179),B179,
IF(A179&lt;0,VLOOKUP(A179,lookups!A$1:B$25,2,0),
IF(ISNA(B179),"",
IF(OR(ISBLANK(A179),ISNA(B179),B179=0),
"",
"#define "&amp;
VLOOKUP(A179,SOURCE!B:P,12,0)&amp;IF(SOURCE!$W$2-LEN(VLOOKUP(A179,SOURCE!B:P,12,0))&gt;=0,REPT(" ",SOURCE!$W$2-LEN(VLOOKUP(A179,SOURCE!B:P,12,0))),"")&amp;
TEXT(A179,"???0")&amp;IF(VLOOKUP(A179,SOURCE!B:P,13,0)="","","   "&amp;VLOOKUP(A179,SOURCE!B:P,13,0)
))))
)</f>
        <v>#define CST_43                         170</v>
      </c>
    </row>
    <row r="180" spans="1:4">
      <c r="A180">
        <f t="shared" si="3"/>
        <v>171</v>
      </c>
      <c r="B180" t="str">
        <f>VLOOKUP(A180,SOURCE!B:P,12,0)</f>
        <v>CST_44</v>
      </c>
      <c r="C180">
        <f>IF(
ISNUMBER(INDEX(SOURCE!B:B,MATCH(A180,SOURCE!B:B,0)+1)),
  VALUE(INDEX(SOURCE!B:B,MATCH(A180,SOURCE!B:B,0)+1)),
  "")</f>
        <v>172</v>
      </c>
      <c r="D180" s="8" t="str">
        <f>IF(A180&lt;&gt;INT(A180),B180,
IF(A180&lt;0,VLOOKUP(A180,lookups!A$1:B$25,2,0),
IF(ISNA(B180),"",
IF(OR(ISBLANK(A180),ISNA(B180),B180=0),
"",
"#define "&amp;
VLOOKUP(A180,SOURCE!B:P,12,0)&amp;IF(SOURCE!$W$2-LEN(VLOOKUP(A180,SOURCE!B:P,12,0))&gt;=0,REPT(" ",SOURCE!$W$2-LEN(VLOOKUP(A180,SOURCE!B:P,12,0))),"")&amp;
TEXT(A180,"???0")&amp;IF(VLOOKUP(A180,SOURCE!B:P,13,0)="","","   "&amp;VLOOKUP(A180,SOURCE!B:P,13,0)
))))
)</f>
        <v>#define CST_44                         171</v>
      </c>
    </row>
    <row r="181" spans="1:4">
      <c r="A181">
        <f t="shared" si="3"/>
        <v>172</v>
      </c>
      <c r="B181" t="str">
        <f>VLOOKUP(A181,SOURCE!B:P,12,0)</f>
        <v>CST_45</v>
      </c>
      <c r="C181">
        <f>IF(
ISNUMBER(INDEX(SOURCE!B:B,MATCH(A181,SOURCE!B:B,0)+1)),
  VALUE(INDEX(SOURCE!B:B,MATCH(A181,SOURCE!B:B,0)+1)),
  "")</f>
        <v>173</v>
      </c>
      <c r="D181" s="8" t="str">
        <f>IF(A181&lt;&gt;INT(A181),B181,
IF(A181&lt;0,VLOOKUP(A181,lookups!A$1:B$25,2,0),
IF(ISNA(B181),"",
IF(OR(ISBLANK(A181),ISNA(B181),B181=0),
"",
"#define "&amp;
VLOOKUP(A181,SOURCE!B:P,12,0)&amp;IF(SOURCE!$W$2-LEN(VLOOKUP(A181,SOURCE!B:P,12,0))&gt;=0,REPT(" ",SOURCE!$W$2-LEN(VLOOKUP(A181,SOURCE!B:P,12,0))),"")&amp;
TEXT(A181,"???0")&amp;IF(VLOOKUP(A181,SOURCE!B:P,13,0)="","","   "&amp;VLOOKUP(A181,SOURCE!B:P,13,0)
))))
)</f>
        <v>#define CST_45                         172</v>
      </c>
    </row>
    <row r="182" spans="1:4">
      <c r="A182">
        <f t="shared" si="3"/>
        <v>173</v>
      </c>
      <c r="B182" t="str">
        <f>VLOOKUP(A182,SOURCE!B:P,12,0)</f>
        <v>CST_46</v>
      </c>
      <c r="C182">
        <f>IF(
ISNUMBER(INDEX(SOURCE!B:B,MATCH(A182,SOURCE!B:B,0)+1)),
  VALUE(INDEX(SOURCE!B:B,MATCH(A182,SOURCE!B:B,0)+1)),
  "")</f>
        <v>174</v>
      </c>
      <c r="D182" s="8" t="str">
        <f>IF(A182&lt;&gt;INT(A182),B182,
IF(A182&lt;0,VLOOKUP(A182,lookups!A$1:B$25,2,0),
IF(ISNA(B182),"",
IF(OR(ISBLANK(A182),ISNA(B182),B182=0),
"",
"#define "&amp;
VLOOKUP(A182,SOURCE!B:P,12,0)&amp;IF(SOURCE!$W$2-LEN(VLOOKUP(A182,SOURCE!B:P,12,0))&gt;=0,REPT(" ",SOURCE!$W$2-LEN(VLOOKUP(A182,SOURCE!B:P,12,0))),"")&amp;
TEXT(A182,"???0")&amp;IF(VLOOKUP(A182,SOURCE!B:P,13,0)="","","   "&amp;VLOOKUP(A182,SOURCE!B:P,13,0)
))))
)</f>
        <v>#define CST_46                         173</v>
      </c>
    </row>
    <row r="183" spans="1:4">
      <c r="A183">
        <f t="shared" si="3"/>
        <v>174</v>
      </c>
      <c r="B183" t="str">
        <f>VLOOKUP(A183,SOURCE!B:P,12,0)</f>
        <v>CST_47</v>
      </c>
      <c r="C183">
        <f>IF(
ISNUMBER(INDEX(SOURCE!B:B,MATCH(A183,SOURCE!B:B,0)+1)),
  VALUE(INDEX(SOURCE!B:B,MATCH(A183,SOURCE!B:B,0)+1)),
  "")</f>
        <v>175</v>
      </c>
      <c r="D183" s="8" t="str">
        <f>IF(A183&lt;&gt;INT(A183),B183,
IF(A183&lt;0,VLOOKUP(A183,lookups!A$1:B$25,2,0),
IF(ISNA(B183),"",
IF(OR(ISBLANK(A183),ISNA(B183),B183=0),
"",
"#define "&amp;
VLOOKUP(A183,SOURCE!B:P,12,0)&amp;IF(SOURCE!$W$2-LEN(VLOOKUP(A183,SOURCE!B:P,12,0))&gt;=0,REPT(" ",SOURCE!$W$2-LEN(VLOOKUP(A183,SOURCE!B:P,12,0))),"")&amp;
TEXT(A183,"???0")&amp;IF(VLOOKUP(A183,SOURCE!B:P,13,0)="","","   "&amp;VLOOKUP(A183,SOURCE!B:P,13,0)
))))
)</f>
        <v>#define CST_47                         174</v>
      </c>
    </row>
    <row r="184" spans="1:4">
      <c r="A184">
        <f t="shared" si="3"/>
        <v>175</v>
      </c>
      <c r="B184" t="str">
        <f>VLOOKUP(A184,SOURCE!B:P,12,0)</f>
        <v>CST_48</v>
      </c>
      <c r="C184">
        <f>IF(
ISNUMBER(INDEX(SOURCE!B:B,MATCH(A184,SOURCE!B:B,0)+1)),
  VALUE(INDEX(SOURCE!B:B,MATCH(A184,SOURCE!B:B,0)+1)),
  "")</f>
        <v>176</v>
      </c>
      <c r="D184" s="8" t="str">
        <f>IF(A184&lt;&gt;INT(A184),B184,
IF(A184&lt;0,VLOOKUP(A184,lookups!A$1:B$25,2,0),
IF(ISNA(B184),"",
IF(OR(ISBLANK(A184),ISNA(B184),B184=0),
"",
"#define "&amp;
VLOOKUP(A184,SOURCE!B:P,12,0)&amp;IF(SOURCE!$W$2-LEN(VLOOKUP(A184,SOURCE!B:P,12,0))&gt;=0,REPT(" ",SOURCE!$W$2-LEN(VLOOKUP(A184,SOURCE!B:P,12,0))),"")&amp;
TEXT(A184,"???0")&amp;IF(VLOOKUP(A184,SOURCE!B:P,13,0)="","","   "&amp;VLOOKUP(A184,SOURCE!B:P,13,0)
))))
)</f>
        <v>#define CST_48                         175</v>
      </c>
    </row>
    <row r="185" spans="1:4">
      <c r="A185">
        <f t="shared" si="3"/>
        <v>176</v>
      </c>
      <c r="B185" t="str">
        <f>VLOOKUP(A185,SOURCE!B:P,12,0)</f>
        <v>CST_49</v>
      </c>
      <c r="C185">
        <f>IF(
ISNUMBER(INDEX(SOURCE!B:B,MATCH(A185,SOURCE!B:B,0)+1)),
  VALUE(INDEX(SOURCE!B:B,MATCH(A185,SOURCE!B:B,0)+1)),
  "")</f>
        <v>177</v>
      </c>
      <c r="D185" s="8" t="str">
        <f>IF(A185&lt;&gt;INT(A185),B185,
IF(A185&lt;0,VLOOKUP(A185,lookups!A$1:B$25,2,0),
IF(ISNA(B185),"",
IF(OR(ISBLANK(A185),ISNA(B185),B185=0),
"",
"#define "&amp;
VLOOKUP(A185,SOURCE!B:P,12,0)&amp;IF(SOURCE!$W$2-LEN(VLOOKUP(A185,SOURCE!B:P,12,0))&gt;=0,REPT(" ",SOURCE!$W$2-LEN(VLOOKUP(A185,SOURCE!B:P,12,0))),"")&amp;
TEXT(A185,"???0")&amp;IF(VLOOKUP(A185,SOURCE!B:P,13,0)="","","   "&amp;VLOOKUP(A185,SOURCE!B:P,13,0)
))))
)</f>
        <v>#define CST_49                         176</v>
      </c>
    </row>
    <row r="186" spans="1:4">
      <c r="A186">
        <f t="shared" si="3"/>
        <v>177</v>
      </c>
      <c r="B186" t="str">
        <f>VLOOKUP(A186,SOURCE!B:P,12,0)</f>
        <v>CST_50</v>
      </c>
      <c r="C186">
        <f>IF(
ISNUMBER(INDEX(SOURCE!B:B,MATCH(A186,SOURCE!B:B,0)+1)),
  VALUE(INDEX(SOURCE!B:B,MATCH(A186,SOURCE!B:B,0)+1)),
  "")</f>
        <v>178</v>
      </c>
      <c r="D186" s="8" t="str">
        <f>IF(A186&lt;&gt;INT(A186),B186,
IF(A186&lt;0,VLOOKUP(A186,lookups!A$1:B$25,2,0),
IF(ISNA(B186),"",
IF(OR(ISBLANK(A186),ISNA(B186),B186=0),
"",
"#define "&amp;
VLOOKUP(A186,SOURCE!B:P,12,0)&amp;IF(SOURCE!$W$2-LEN(VLOOKUP(A186,SOURCE!B:P,12,0))&gt;=0,REPT(" ",SOURCE!$W$2-LEN(VLOOKUP(A186,SOURCE!B:P,12,0))),"")&amp;
TEXT(A186,"???0")&amp;IF(VLOOKUP(A186,SOURCE!B:P,13,0)="","","   "&amp;VLOOKUP(A186,SOURCE!B:P,13,0)
))))
)</f>
        <v>#define CST_50                         177</v>
      </c>
    </row>
    <row r="187" spans="1:4">
      <c r="A187">
        <f t="shared" si="3"/>
        <v>178</v>
      </c>
      <c r="B187" t="str">
        <f>VLOOKUP(A187,SOURCE!B:P,12,0)</f>
        <v>CST_51</v>
      </c>
      <c r="C187">
        <f>IF(
ISNUMBER(INDEX(SOURCE!B:B,MATCH(A187,SOURCE!B:B,0)+1)),
  VALUE(INDEX(SOURCE!B:B,MATCH(A187,SOURCE!B:B,0)+1)),
  "")</f>
        <v>179</v>
      </c>
      <c r="D187" s="8" t="str">
        <f>IF(A187&lt;&gt;INT(A187),B187,
IF(A187&lt;0,VLOOKUP(A187,lookups!A$1:B$25,2,0),
IF(ISNA(B187),"",
IF(OR(ISBLANK(A187),ISNA(B187),B187=0),
"",
"#define "&amp;
VLOOKUP(A187,SOURCE!B:P,12,0)&amp;IF(SOURCE!$W$2-LEN(VLOOKUP(A187,SOURCE!B:P,12,0))&gt;=0,REPT(" ",SOURCE!$W$2-LEN(VLOOKUP(A187,SOURCE!B:P,12,0))),"")&amp;
TEXT(A187,"???0")&amp;IF(VLOOKUP(A187,SOURCE!B:P,13,0)="","","   "&amp;VLOOKUP(A187,SOURCE!B:P,13,0)
))))
)</f>
        <v>#define CST_51                         178</v>
      </c>
    </row>
    <row r="188" spans="1:4">
      <c r="A188">
        <f t="shared" si="3"/>
        <v>179</v>
      </c>
      <c r="B188" t="str">
        <f>VLOOKUP(A188,SOURCE!B:P,12,0)</f>
        <v>CST_52</v>
      </c>
      <c r="C188">
        <f>IF(
ISNUMBER(INDEX(SOURCE!B:B,MATCH(A188,SOURCE!B:B,0)+1)),
  VALUE(INDEX(SOURCE!B:B,MATCH(A188,SOURCE!B:B,0)+1)),
  "")</f>
        <v>180</v>
      </c>
      <c r="D188" s="8" t="str">
        <f>IF(A188&lt;&gt;INT(A188),B188,
IF(A188&lt;0,VLOOKUP(A188,lookups!A$1:B$25,2,0),
IF(ISNA(B188),"",
IF(OR(ISBLANK(A188),ISNA(B188),B188=0),
"",
"#define "&amp;
VLOOKUP(A188,SOURCE!B:P,12,0)&amp;IF(SOURCE!$W$2-LEN(VLOOKUP(A188,SOURCE!B:P,12,0))&gt;=0,REPT(" ",SOURCE!$W$2-LEN(VLOOKUP(A188,SOURCE!B:P,12,0))),"")&amp;
TEXT(A188,"???0")&amp;IF(VLOOKUP(A188,SOURCE!B:P,13,0)="","","   "&amp;VLOOKUP(A188,SOURCE!B:P,13,0)
))))
)</f>
        <v>#define CST_52                         179</v>
      </c>
    </row>
    <row r="189" spans="1:4">
      <c r="A189">
        <f t="shared" si="3"/>
        <v>180</v>
      </c>
      <c r="B189" t="str">
        <f>VLOOKUP(A189,SOURCE!B:P,12,0)</f>
        <v>CST_53</v>
      </c>
      <c r="C189">
        <f>IF(
ISNUMBER(INDEX(SOURCE!B:B,MATCH(A189,SOURCE!B:B,0)+1)),
  VALUE(INDEX(SOURCE!B:B,MATCH(A189,SOURCE!B:B,0)+1)),
  "")</f>
        <v>181</v>
      </c>
      <c r="D189" s="8" t="str">
        <f>IF(A189&lt;&gt;INT(A189),B189,
IF(A189&lt;0,VLOOKUP(A189,lookups!A$1:B$25,2,0),
IF(ISNA(B189),"",
IF(OR(ISBLANK(A189),ISNA(B189),B189=0),
"",
"#define "&amp;
VLOOKUP(A189,SOURCE!B:P,12,0)&amp;IF(SOURCE!$W$2-LEN(VLOOKUP(A189,SOURCE!B:P,12,0))&gt;=0,REPT(" ",SOURCE!$W$2-LEN(VLOOKUP(A189,SOURCE!B:P,12,0))),"")&amp;
TEXT(A189,"???0")&amp;IF(VLOOKUP(A189,SOURCE!B:P,13,0)="","","   "&amp;VLOOKUP(A189,SOURCE!B:P,13,0)
))))
)</f>
        <v>#define CST_53                         180</v>
      </c>
    </row>
    <row r="190" spans="1:4">
      <c r="A190">
        <f t="shared" si="3"/>
        <v>181</v>
      </c>
      <c r="B190" t="str">
        <f>VLOOKUP(A190,SOURCE!B:P,12,0)</f>
        <v>CST_54</v>
      </c>
      <c r="C190">
        <f>IF(
ISNUMBER(INDEX(SOURCE!B:B,MATCH(A190,SOURCE!B:B,0)+1)),
  VALUE(INDEX(SOURCE!B:B,MATCH(A190,SOURCE!B:B,0)+1)),
  "")</f>
        <v>182</v>
      </c>
      <c r="D190" s="8" t="str">
        <f>IF(A190&lt;&gt;INT(A190),B190,
IF(A190&lt;0,VLOOKUP(A190,lookups!A$1:B$25,2,0),
IF(ISNA(B190),"",
IF(OR(ISBLANK(A190),ISNA(B190),B190=0),
"",
"#define "&amp;
VLOOKUP(A190,SOURCE!B:P,12,0)&amp;IF(SOURCE!$W$2-LEN(VLOOKUP(A190,SOURCE!B:P,12,0))&gt;=0,REPT(" ",SOURCE!$W$2-LEN(VLOOKUP(A190,SOURCE!B:P,12,0))),"")&amp;
TEXT(A190,"???0")&amp;IF(VLOOKUP(A190,SOURCE!B:P,13,0)="","","   "&amp;VLOOKUP(A190,SOURCE!B:P,13,0)
))))
)</f>
        <v>#define CST_54                         181</v>
      </c>
    </row>
    <row r="191" spans="1:4">
      <c r="A191">
        <f t="shared" si="3"/>
        <v>182</v>
      </c>
      <c r="B191" t="str">
        <f>VLOOKUP(A191,SOURCE!B:P,12,0)</f>
        <v>CST_55</v>
      </c>
      <c r="C191">
        <f>IF(
ISNUMBER(INDEX(SOURCE!B:B,MATCH(A191,SOURCE!B:B,0)+1)),
  VALUE(INDEX(SOURCE!B:B,MATCH(A191,SOURCE!B:B,0)+1)),
  "")</f>
        <v>183</v>
      </c>
      <c r="D191" s="8" t="str">
        <f>IF(A191&lt;&gt;INT(A191),B191,
IF(A191&lt;0,VLOOKUP(A191,lookups!A$1:B$25,2,0),
IF(ISNA(B191),"",
IF(OR(ISBLANK(A191),ISNA(B191),B191=0),
"",
"#define "&amp;
VLOOKUP(A191,SOURCE!B:P,12,0)&amp;IF(SOURCE!$W$2-LEN(VLOOKUP(A191,SOURCE!B:P,12,0))&gt;=0,REPT(" ",SOURCE!$W$2-LEN(VLOOKUP(A191,SOURCE!B:P,12,0))),"")&amp;
TEXT(A191,"???0")&amp;IF(VLOOKUP(A191,SOURCE!B:P,13,0)="","","   "&amp;VLOOKUP(A191,SOURCE!B:P,13,0)
))))
)</f>
        <v>#define CST_55                         182</v>
      </c>
    </row>
    <row r="192" spans="1:4">
      <c r="A192">
        <f t="shared" si="3"/>
        <v>183</v>
      </c>
      <c r="B192" t="str">
        <f>VLOOKUP(A192,SOURCE!B:P,12,0)</f>
        <v>CST_56</v>
      </c>
      <c r="C192">
        <f>IF(
ISNUMBER(INDEX(SOURCE!B:B,MATCH(A192,SOURCE!B:B,0)+1)),
  VALUE(INDEX(SOURCE!B:B,MATCH(A192,SOURCE!B:B,0)+1)),
  "")</f>
        <v>184</v>
      </c>
      <c r="D192" s="8" t="str">
        <f>IF(A192&lt;&gt;INT(A192),B192,
IF(A192&lt;0,VLOOKUP(A192,lookups!A$1:B$25,2,0),
IF(ISNA(B192),"",
IF(OR(ISBLANK(A192),ISNA(B192),B192=0),
"",
"#define "&amp;
VLOOKUP(A192,SOURCE!B:P,12,0)&amp;IF(SOURCE!$W$2-LEN(VLOOKUP(A192,SOURCE!B:P,12,0))&gt;=0,REPT(" ",SOURCE!$W$2-LEN(VLOOKUP(A192,SOURCE!B:P,12,0))),"")&amp;
TEXT(A192,"???0")&amp;IF(VLOOKUP(A192,SOURCE!B:P,13,0)="","","   "&amp;VLOOKUP(A192,SOURCE!B:P,13,0)
))))
)</f>
        <v>#define CST_56                         183</v>
      </c>
    </row>
    <row r="193" spans="1:4">
      <c r="A193">
        <f t="shared" si="3"/>
        <v>184</v>
      </c>
      <c r="B193" t="str">
        <f>VLOOKUP(A193,SOURCE!B:P,12,0)</f>
        <v>CST_57</v>
      </c>
      <c r="C193">
        <f>IF(
ISNUMBER(INDEX(SOURCE!B:B,MATCH(A193,SOURCE!B:B,0)+1)),
  VALUE(INDEX(SOURCE!B:B,MATCH(A193,SOURCE!B:B,0)+1)),
  "")</f>
        <v>185</v>
      </c>
      <c r="D193" s="8" t="str">
        <f>IF(A193&lt;&gt;INT(A193),B193,
IF(A193&lt;0,VLOOKUP(A193,lookups!A$1:B$25,2,0),
IF(ISNA(B193),"",
IF(OR(ISBLANK(A193),ISNA(B193),B193=0),
"",
"#define "&amp;
VLOOKUP(A193,SOURCE!B:P,12,0)&amp;IF(SOURCE!$W$2-LEN(VLOOKUP(A193,SOURCE!B:P,12,0))&gt;=0,REPT(" ",SOURCE!$W$2-LEN(VLOOKUP(A193,SOURCE!B:P,12,0))),"")&amp;
TEXT(A193,"???0")&amp;IF(VLOOKUP(A193,SOURCE!B:P,13,0)="","","   "&amp;VLOOKUP(A193,SOURCE!B:P,13,0)
))))
)</f>
        <v>#define CST_57                         184</v>
      </c>
    </row>
    <row r="194" spans="1:4">
      <c r="A194">
        <f t="shared" si="3"/>
        <v>185</v>
      </c>
      <c r="B194" t="str">
        <f>VLOOKUP(A194,SOURCE!B:P,12,0)</f>
        <v>CST_58</v>
      </c>
      <c r="C194">
        <f>IF(
ISNUMBER(INDEX(SOURCE!B:B,MATCH(A194,SOURCE!B:B,0)+1)),
  VALUE(INDEX(SOURCE!B:B,MATCH(A194,SOURCE!B:B,0)+1)),
  "")</f>
        <v>186</v>
      </c>
      <c r="D194" s="8" t="str">
        <f>IF(A194&lt;&gt;INT(A194),B194,
IF(A194&lt;0,VLOOKUP(A194,lookups!A$1:B$25,2,0),
IF(ISNA(B194),"",
IF(OR(ISBLANK(A194),ISNA(B194),B194=0),
"",
"#define "&amp;
VLOOKUP(A194,SOURCE!B:P,12,0)&amp;IF(SOURCE!$W$2-LEN(VLOOKUP(A194,SOURCE!B:P,12,0))&gt;=0,REPT(" ",SOURCE!$W$2-LEN(VLOOKUP(A194,SOURCE!B:P,12,0))),"")&amp;
TEXT(A194,"???0")&amp;IF(VLOOKUP(A194,SOURCE!B:P,13,0)="","","   "&amp;VLOOKUP(A194,SOURCE!B:P,13,0)
))))
)</f>
        <v>#define CST_58                         185</v>
      </c>
    </row>
    <row r="195" spans="1:4">
      <c r="A195">
        <f t="shared" si="3"/>
        <v>186</v>
      </c>
      <c r="B195" t="str">
        <f>VLOOKUP(A195,SOURCE!B:P,12,0)</f>
        <v>CST_59</v>
      </c>
      <c r="C195">
        <f>IF(
ISNUMBER(INDEX(SOURCE!B:B,MATCH(A195,SOURCE!B:B,0)+1)),
  VALUE(INDEX(SOURCE!B:B,MATCH(A195,SOURCE!B:B,0)+1)),
  "")</f>
        <v>187</v>
      </c>
      <c r="D195" s="8" t="str">
        <f>IF(A195&lt;&gt;INT(A195),B195,
IF(A195&lt;0,VLOOKUP(A195,lookups!A$1:B$25,2,0),
IF(ISNA(B195),"",
IF(OR(ISBLANK(A195),ISNA(B195),B195=0),
"",
"#define "&amp;
VLOOKUP(A195,SOURCE!B:P,12,0)&amp;IF(SOURCE!$W$2-LEN(VLOOKUP(A195,SOURCE!B:P,12,0))&gt;=0,REPT(" ",SOURCE!$W$2-LEN(VLOOKUP(A195,SOURCE!B:P,12,0))),"")&amp;
TEXT(A195,"???0")&amp;IF(VLOOKUP(A195,SOURCE!B:P,13,0)="","","   "&amp;VLOOKUP(A195,SOURCE!B:P,13,0)
))))
)</f>
        <v>#define CST_59                         186</v>
      </c>
    </row>
    <row r="196" spans="1:4">
      <c r="A196">
        <f t="shared" si="3"/>
        <v>187</v>
      </c>
      <c r="B196" t="str">
        <f>VLOOKUP(A196,SOURCE!B:P,12,0)</f>
        <v>CST_60</v>
      </c>
      <c r="C196">
        <f>IF(
ISNUMBER(INDEX(SOURCE!B:B,MATCH(A196,SOURCE!B:B,0)+1)),
  VALUE(INDEX(SOURCE!B:B,MATCH(A196,SOURCE!B:B,0)+1)),
  "")</f>
        <v>188</v>
      </c>
      <c r="D196" s="8" t="str">
        <f>IF(A196&lt;&gt;INT(A196),B196,
IF(A196&lt;0,VLOOKUP(A196,lookups!A$1:B$25,2,0),
IF(ISNA(B196),"",
IF(OR(ISBLANK(A196),ISNA(B196),B196=0),
"",
"#define "&amp;
VLOOKUP(A196,SOURCE!B:P,12,0)&amp;IF(SOURCE!$W$2-LEN(VLOOKUP(A196,SOURCE!B:P,12,0))&gt;=0,REPT(" ",SOURCE!$W$2-LEN(VLOOKUP(A196,SOURCE!B:P,12,0))),"")&amp;
TEXT(A196,"???0")&amp;IF(VLOOKUP(A196,SOURCE!B:P,13,0)="","","   "&amp;VLOOKUP(A196,SOURCE!B:P,13,0)
))))
)</f>
        <v>#define CST_60                         187</v>
      </c>
    </row>
    <row r="197" spans="1:4">
      <c r="A197">
        <f t="shared" si="3"/>
        <v>188</v>
      </c>
      <c r="B197" t="str">
        <f>VLOOKUP(A197,SOURCE!B:P,12,0)</f>
        <v>CST_61</v>
      </c>
      <c r="C197">
        <f>IF(
ISNUMBER(INDEX(SOURCE!B:B,MATCH(A197,SOURCE!B:B,0)+1)),
  VALUE(INDEX(SOURCE!B:B,MATCH(A197,SOURCE!B:B,0)+1)),
  "")</f>
        <v>189</v>
      </c>
      <c r="D197" s="8" t="str">
        <f>IF(A197&lt;&gt;INT(A197),B197,
IF(A197&lt;0,VLOOKUP(A197,lookups!A$1:B$25,2,0),
IF(ISNA(B197),"",
IF(OR(ISBLANK(A197),ISNA(B197),B197=0),
"",
"#define "&amp;
VLOOKUP(A197,SOURCE!B:P,12,0)&amp;IF(SOURCE!$W$2-LEN(VLOOKUP(A197,SOURCE!B:P,12,0))&gt;=0,REPT(" ",SOURCE!$W$2-LEN(VLOOKUP(A197,SOURCE!B:P,12,0))),"")&amp;
TEXT(A197,"???0")&amp;IF(VLOOKUP(A197,SOURCE!B:P,13,0)="","","   "&amp;VLOOKUP(A197,SOURCE!B:P,13,0)
))))
)</f>
        <v>#define CST_61                         188</v>
      </c>
    </row>
    <row r="198" spans="1:4">
      <c r="A198">
        <f t="shared" si="3"/>
        <v>189</v>
      </c>
      <c r="B198" t="str">
        <f>VLOOKUP(A198,SOURCE!B:P,12,0)</f>
        <v>CST_62</v>
      </c>
      <c r="C198">
        <f>IF(
ISNUMBER(INDEX(SOURCE!B:B,MATCH(A198,SOURCE!B:B,0)+1)),
  VALUE(INDEX(SOURCE!B:B,MATCH(A198,SOURCE!B:B,0)+1)),
  "")</f>
        <v>190</v>
      </c>
      <c r="D198" s="8" t="str">
        <f>IF(A198&lt;&gt;INT(A198),B198,
IF(A198&lt;0,VLOOKUP(A198,lookups!A$1:B$25,2,0),
IF(ISNA(B198),"",
IF(OR(ISBLANK(A198),ISNA(B198),B198=0),
"",
"#define "&amp;
VLOOKUP(A198,SOURCE!B:P,12,0)&amp;IF(SOURCE!$W$2-LEN(VLOOKUP(A198,SOURCE!B:P,12,0))&gt;=0,REPT(" ",SOURCE!$W$2-LEN(VLOOKUP(A198,SOURCE!B:P,12,0))),"")&amp;
TEXT(A198,"???0")&amp;IF(VLOOKUP(A198,SOURCE!B:P,13,0)="","","   "&amp;VLOOKUP(A198,SOURCE!B:P,13,0)
))))
)</f>
        <v>#define CST_62                         189</v>
      </c>
    </row>
    <row r="199" spans="1:4">
      <c r="A199">
        <f t="shared" ref="A199:A262" si="4">C198</f>
        <v>190</v>
      </c>
      <c r="B199" t="str">
        <f>VLOOKUP(A199,SOURCE!B:P,12,0)</f>
        <v>CST_63</v>
      </c>
      <c r="C199">
        <f>IF(
ISNUMBER(INDEX(SOURCE!B:B,MATCH(A199,SOURCE!B:B,0)+1)),
  VALUE(INDEX(SOURCE!B:B,MATCH(A199,SOURCE!B:B,0)+1)),
  "")</f>
        <v>191</v>
      </c>
      <c r="D199" s="8" t="str">
        <f>IF(A199&lt;&gt;INT(A199),B199,
IF(A199&lt;0,VLOOKUP(A199,lookups!A$1:B$25,2,0),
IF(ISNA(B199),"",
IF(OR(ISBLANK(A199),ISNA(B199),B199=0),
"",
"#define "&amp;
VLOOKUP(A199,SOURCE!B:P,12,0)&amp;IF(SOURCE!$W$2-LEN(VLOOKUP(A199,SOURCE!B:P,12,0))&gt;=0,REPT(" ",SOURCE!$W$2-LEN(VLOOKUP(A199,SOURCE!B:P,12,0))),"")&amp;
TEXT(A199,"???0")&amp;IF(VLOOKUP(A199,SOURCE!B:P,13,0)="","","   "&amp;VLOOKUP(A199,SOURCE!B:P,13,0)
))))
)</f>
        <v>#define CST_63                         190</v>
      </c>
    </row>
    <row r="200" spans="1:4">
      <c r="A200">
        <f t="shared" si="4"/>
        <v>191</v>
      </c>
      <c r="B200" t="str">
        <f>VLOOKUP(A200,SOURCE!B:P,12,0)</f>
        <v>CST_64</v>
      </c>
      <c r="C200">
        <f>IF(
ISNUMBER(INDEX(SOURCE!B:B,MATCH(A200,SOURCE!B:B,0)+1)),
  VALUE(INDEX(SOURCE!B:B,MATCH(A200,SOURCE!B:B,0)+1)),
  "")</f>
        <v>192</v>
      </c>
      <c r="D200" s="8" t="str">
        <f>IF(A200&lt;&gt;INT(A200),B200,
IF(A200&lt;0,VLOOKUP(A200,lookups!A$1:B$25,2,0),
IF(ISNA(B200),"",
IF(OR(ISBLANK(A200),ISNA(B200),B200=0),
"",
"#define "&amp;
VLOOKUP(A200,SOURCE!B:P,12,0)&amp;IF(SOURCE!$W$2-LEN(VLOOKUP(A200,SOURCE!B:P,12,0))&gt;=0,REPT(" ",SOURCE!$W$2-LEN(VLOOKUP(A200,SOURCE!B:P,12,0))),"")&amp;
TEXT(A200,"???0")&amp;IF(VLOOKUP(A200,SOURCE!B:P,13,0)="","","   "&amp;VLOOKUP(A200,SOURCE!B:P,13,0)
))))
)</f>
        <v>#define CST_64                         191</v>
      </c>
    </row>
    <row r="201" spans="1:4">
      <c r="A201">
        <f t="shared" si="4"/>
        <v>192</v>
      </c>
      <c r="B201" t="str">
        <f>VLOOKUP(A201,SOURCE!B:P,12,0)</f>
        <v>CST_65</v>
      </c>
      <c r="C201">
        <f>IF(
ISNUMBER(INDEX(SOURCE!B:B,MATCH(A201,SOURCE!B:B,0)+1)),
  VALUE(INDEX(SOURCE!B:B,MATCH(A201,SOURCE!B:B,0)+1)),
  "")</f>
        <v>193</v>
      </c>
      <c r="D201" s="8" t="str">
        <f>IF(A201&lt;&gt;INT(A201),B201,
IF(A201&lt;0,VLOOKUP(A201,lookups!A$1:B$25,2,0),
IF(ISNA(B201),"",
IF(OR(ISBLANK(A201),ISNA(B201),B201=0),
"",
"#define "&amp;
VLOOKUP(A201,SOURCE!B:P,12,0)&amp;IF(SOURCE!$W$2-LEN(VLOOKUP(A201,SOURCE!B:P,12,0))&gt;=0,REPT(" ",SOURCE!$W$2-LEN(VLOOKUP(A201,SOURCE!B:P,12,0))),"")&amp;
TEXT(A201,"???0")&amp;IF(VLOOKUP(A201,SOURCE!B:P,13,0)="","","   "&amp;VLOOKUP(A201,SOURCE!B:P,13,0)
))))
)</f>
        <v>#define CST_65                         192</v>
      </c>
    </row>
    <row r="202" spans="1:4">
      <c r="A202">
        <f t="shared" si="4"/>
        <v>193</v>
      </c>
      <c r="B202" t="str">
        <f>VLOOKUP(A202,SOURCE!B:P,12,0)</f>
        <v>CST_66</v>
      </c>
      <c r="C202">
        <f>IF(
ISNUMBER(INDEX(SOURCE!B:B,MATCH(A202,SOURCE!B:B,0)+1)),
  VALUE(INDEX(SOURCE!B:B,MATCH(A202,SOURCE!B:B,0)+1)),
  "")</f>
        <v>194</v>
      </c>
      <c r="D202" s="8" t="str">
        <f>IF(A202&lt;&gt;INT(A202),B202,
IF(A202&lt;0,VLOOKUP(A202,lookups!A$1:B$25,2,0),
IF(ISNA(B202),"",
IF(OR(ISBLANK(A202),ISNA(B202),B202=0),
"",
"#define "&amp;
VLOOKUP(A202,SOURCE!B:P,12,0)&amp;IF(SOURCE!$W$2-LEN(VLOOKUP(A202,SOURCE!B:P,12,0))&gt;=0,REPT(" ",SOURCE!$W$2-LEN(VLOOKUP(A202,SOURCE!B:P,12,0))),"")&amp;
TEXT(A202,"???0")&amp;IF(VLOOKUP(A202,SOURCE!B:P,13,0)="","","   "&amp;VLOOKUP(A202,SOURCE!B:P,13,0)
))))
)</f>
        <v>#define CST_66                         193</v>
      </c>
    </row>
    <row r="203" spans="1:4">
      <c r="A203">
        <f t="shared" si="4"/>
        <v>194</v>
      </c>
      <c r="B203" t="str">
        <f>VLOOKUP(A203,SOURCE!B:P,12,0)</f>
        <v>CST_67</v>
      </c>
      <c r="C203">
        <f>IF(
ISNUMBER(INDEX(SOURCE!B:B,MATCH(A203,SOURCE!B:B,0)+1)),
  VALUE(INDEX(SOURCE!B:B,MATCH(A203,SOURCE!B:B,0)+1)),
  "")</f>
        <v>195</v>
      </c>
      <c r="D203" s="8" t="str">
        <f>IF(A203&lt;&gt;INT(A203),B203,
IF(A203&lt;0,VLOOKUP(A203,lookups!A$1:B$25,2,0),
IF(ISNA(B203),"",
IF(OR(ISBLANK(A203),ISNA(B203),B203=0),
"",
"#define "&amp;
VLOOKUP(A203,SOURCE!B:P,12,0)&amp;IF(SOURCE!$W$2-LEN(VLOOKUP(A203,SOURCE!B:P,12,0))&gt;=0,REPT(" ",SOURCE!$W$2-LEN(VLOOKUP(A203,SOURCE!B:P,12,0))),"")&amp;
TEXT(A203,"???0")&amp;IF(VLOOKUP(A203,SOURCE!B:P,13,0)="","","   "&amp;VLOOKUP(A203,SOURCE!B:P,13,0)
))))
)</f>
        <v>#define CST_67                         194</v>
      </c>
    </row>
    <row r="204" spans="1:4">
      <c r="A204">
        <f t="shared" si="4"/>
        <v>195</v>
      </c>
      <c r="B204" t="str">
        <f>VLOOKUP(A204,SOURCE!B:P,12,0)</f>
        <v>CST_68</v>
      </c>
      <c r="C204">
        <f>IF(
ISNUMBER(INDEX(SOURCE!B:B,MATCH(A204,SOURCE!B:B,0)+1)),
  VALUE(INDEX(SOURCE!B:B,MATCH(A204,SOURCE!B:B,0)+1)),
  "")</f>
        <v>196</v>
      </c>
      <c r="D204" s="8" t="str">
        <f>IF(A204&lt;&gt;INT(A204),B204,
IF(A204&lt;0,VLOOKUP(A204,lookups!A$1:B$25,2,0),
IF(ISNA(B204),"",
IF(OR(ISBLANK(A204),ISNA(B204),B204=0),
"",
"#define "&amp;
VLOOKUP(A204,SOURCE!B:P,12,0)&amp;IF(SOURCE!$W$2-LEN(VLOOKUP(A204,SOURCE!B:P,12,0))&gt;=0,REPT(" ",SOURCE!$W$2-LEN(VLOOKUP(A204,SOURCE!B:P,12,0))),"")&amp;
TEXT(A204,"???0")&amp;IF(VLOOKUP(A204,SOURCE!B:P,13,0)="","","   "&amp;VLOOKUP(A204,SOURCE!B:P,13,0)
))))
)</f>
        <v>#define CST_68                         195</v>
      </c>
    </row>
    <row r="205" spans="1:4">
      <c r="A205">
        <f t="shared" si="4"/>
        <v>196</v>
      </c>
      <c r="B205" t="str">
        <f>VLOOKUP(A205,SOURCE!B:P,12,0)</f>
        <v>CST_69</v>
      </c>
      <c r="C205">
        <f>IF(
ISNUMBER(INDEX(SOURCE!B:B,MATCH(A205,SOURCE!B:B,0)+1)),
  VALUE(INDEX(SOURCE!B:B,MATCH(A205,SOURCE!B:B,0)+1)),
  "")</f>
        <v>197</v>
      </c>
      <c r="D205" s="8" t="str">
        <f>IF(A205&lt;&gt;INT(A205),B205,
IF(A205&lt;0,VLOOKUP(A205,lookups!A$1:B$25,2,0),
IF(ISNA(B205),"",
IF(OR(ISBLANK(A205),ISNA(B205),B205=0),
"",
"#define "&amp;
VLOOKUP(A205,SOURCE!B:P,12,0)&amp;IF(SOURCE!$W$2-LEN(VLOOKUP(A205,SOURCE!B:P,12,0))&gt;=0,REPT(" ",SOURCE!$W$2-LEN(VLOOKUP(A205,SOURCE!B:P,12,0))),"")&amp;
TEXT(A205,"???0")&amp;IF(VLOOKUP(A205,SOURCE!B:P,13,0)="","","   "&amp;VLOOKUP(A205,SOURCE!B:P,13,0)
))))
)</f>
        <v>#define CST_69                         196</v>
      </c>
    </row>
    <row r="206" spans="1:4">
      <c r="A206">
        <f t="shared" si="4"/>
        <v>197</v>
      </c>
      <c r="B206" t="str">
        <f>VLOOKUP(A206,SOURCE!B:P,12,0)</f>
        <v>CST_70</v>
      </c>
      <c r="C206">
        <f>IF(
ISNUMBER(INDEX(SOURCE!B:B,MATCH(A206,SOURCE!B:B,0)+1)),
  VALUE(INDEX(SOURCE!B:B,MATCH(A206,SOURCE!B:B,0)+1)),
  "")</f>
        <v>198</v>
      </c>
      <c r="D206" s="8" t="str">
        <f>IF(A206&lt;&gt;INT(A206),B206,
IF(A206&lt;0,VLOOKUP(A206,lookups!A$1:B$25,2,0),
IF(ISNA(B206),"",
IF(OR(ISBLANK(A206),ISNA(B206),B206=0),
"",
"#define "&amp;
VLOOKUP(A206,SOURCE!B:P,12,0)&amp;IF(SOURCE!$W$2-LEN(VLOOKUP(A206,SOURCE!B:P,12,0))&gt;=0,REPT(" ",SOURCE!$W$2-LEN(VLOOKUP(A206,SOURCE!B:P,12,0))),"")&amp;
TEXT(A206,"???0")&amp;IF(VLOOKUP(A206,SOURCE!B:P,13,0)="","","   "&amp;VLOOKUP(A206,SOURCE!B:P,13,0)
))))
)</f>
        <v>#define CST_70                         197</v>
      </c>
    </row>
    <row r="207" spans="1:4">
      <c r="A207">
        <f t="shared" si="4"/>
        <v>198</v>
      </c>
      <c r="B207" t="str">
        <f>VLOOKUP(A207,SOURCE!B:P,12,0)</f>
        <v>CST_71</v>
      </c>
      <c r="C207">
        <f>IF(
ISNUMBER(INDEX(SOURCE!B:B,MATCH(A207,SOURCE!B:B,0)+1)),
  VALUE(INDEX(SOURCE!B:B,MATCH(A207,SOURCE!B:B,0)+1)),
  "")</f>
        <v>199</v>
      </c>
      <c r="D207" s="8" t="str">
        <f>IF(A207&lt;&gt;INT(A207),B207,
IF(A207&lt;0,VLOOKUP(A207,lookups!A$1:B$25,2,0),
IF(ISNA(B207),"",
IF(OR(ISBLANK(A207),ISNA(B207),B207=0),
"",
"#define "&amp;
VLOOKUP(A207,SOURCE!B:P,12,0)&amp;IF(SOURCE!$W$2-LEN(VLOOKUP(A207,SOURCE!B:P,12,0))&gt;=0,REPT(" ",SOURCE!$W$2-LEN(VLOOKUP(A207,SOURCE!B:P,12,0))),"")&amp;
TEXT(A207,"???0")&amp;IF(VLOOKUP(A207,SOURCE!B:P,13,0)="","","   "&amp;VLOOKUP(A207,SOURCE!B:P,13,0)
))))
)</f>
        <v>#define CST_71                         198</v>
      </c>
    </row>
    <row r="208" spans="1:4">
      <c r="A208">
        <f t="shared" si="4"/>
        <v>199</v>
      </c>
      <c r="B208" t="str">
        <f>VLOOKUP(A208,SOURCE!B:P,12,0)</f>
        <v>CST_72</v>
      </c>
      <c r="C208">
        <f>IF(
ISNUMBER(INDEX(SOURCE!B:B,MATCH(A208,SOURCE!B:B,0)+1)),
  VALUE(INDEX(SOURCE!B:B,MATCH(A208,SOURCE!B:B,0)+1)),
  "")</f>
        <v>200</v>
      </c>
      <c r="D208" s="8" t="str">
        <f>IF(A208&lt;&gt;INT(A208),B208,
IF(A208&lt;0,VLOOKUP(A208,lookups!A$1:B$25,2,0),
IF(ISNA(B208),"",
IF(OR(ISBLANK(A208),ISNA(B208),B208=0),
"",
"#define "&amp;
VLOOKUP(A208,SOURCE!B:P,12,0)&amp;IF(SOURCE!$W$2-LEN(VLOOKUP(A208,SOURCE!B:P,12,0))&gt;=0,REPT(" ",SOURCE!$W$2-LEN(VLOOKUP(A208,SOURCE!B:P,12,0))),"")&amp;
TEXT(A208,"???0")&amp;IF(VLOOKUP(A208,SOURCE!B:P,13,0)="","","   "&amp;VLOOKUP(A208,SOURCE!B:P,13,0)
))))
)</f>
        <v>#define CST_72                         199</v>
      </c>
    </row>
    <row r="209" spans="1:4">
      <c r="A209">
        <f t="shared" si="4"/>
        <v>200</v>
      </c>
      <c r="B209" t="str">
        <f>VLOOKUP(A209,SOURCE!B:P,12,0)</f>
        <v>CST_73</v>
      </c>
      <c r="C209">
        <f>IF(
ISNUMBER(INDEX(SOURCE!B:B,MATCH(A209,SOURCE!B:B,0)+1)),
  VALUE(INDEX(SOURCE!B:B,MATCH(A209,SOURCE!B:B,0)+1)),
  "")</f>
        <v>201</v>
      </c>
      <c r="D209" s="8" t="str">
        <f>IF(A209&lt;&gt;INT(A209),B209,
IF(A209&lt;0,VLOOKUP(A209,lookups!A$1:B$25,2,0),
IF(ISNA(B209),"",
IF(OR(ISBLANK(A209),ISNA(B209),B209=0),
"",
"#define "&amp;
VLOOKUP(A209,SOURCE!B:P,12,0)&amp;IF(SOURCE!$W$2-LEN(VLOOKUP(A209,SOURCE!B:P,12,0))&gt;=0,REPT(" ",SOURCE!$W$2-LEN(VLOOKUP(A209,SOURCE!B:P,12,0))),"")&amp;
TEXT(A209,"???0")&amp;IF(VLOOKUP(A209,SOURCE!B:P,13,0)="","","   "&amp;VLOOKUP(A209,SOURCE!B:P,13,0)
))))
)</f>
        <v>#define CST_73                         200</v>
      </c>
    </row>
    <row r="210" spans="1:4">
      <c r="A210">
        <f t="shared" si="4"/>
        <v>201</v>
      </c>
      <c r="B210" t="str">
        <f>VLOOKUP(A210,SOURCE!B:P,12,0)</f>
        <v>CST_74</v>
      </c>
      <c r="C210">
        <f>IF(
ISNUMBER(INDEX(SOURCE!B:B,MATCH(A210,SOURCE!B:B,0)+1)),
  VALUE(INDEX(SOURCE!B:B,MATCH(A210,SOURCE!B:B,0)+1)),
  "")</f>
        <v>202</v>
      </c>
      <c r="D210" s="8" t="str">
        <f>IF(A210&lt;&gt;INT(A210),B210,
IF(A210&lt;0,VLOOKUP(A210,lookups!A$1:B$25,2,0),
IF(ISNA(B210),"",
IF(OR(ISBLANK(A210),ISNA(B210),B210=0),
"",
"#define "&amp;
VLOOKUP(A210,SOURCE!B:P,12,0)&amp;IF(SOURCE!$W$2-LEN(VLOOKUP(A210,SOURCE!B:P,12,0))&gt;=0,REPT(" ",SOURCE!$W$2-LEN(VLOOKUP(A210,SOURCE!B:P,12,0))),"")&amp;
TEXT(A210,"???0")&amp;IF(VLOOKUP(A210,SOURCE!B:P,13,0)="","","   "&amp;VLOOKUP(A210,SOURCE!B:P,13,0)
))))
)</f>
        <v>#define CST_74                         201</v>
      </c>
    </row>
    <row r="211" spans="1:4">
      <c r="A211">
        <f t="shared" si="4"/>
        <v>202</v>
      </c>
      <c r="B211" t="str">
        <f>VLOOKUP(A211,SOURCE!B:P,12,0)</f>
        <v>CST_75</v>
      </c>
      <c r="C211">
        <f>IF(
ISNUMBER(INDEX(SOURCE!B:B,MATCH(A211,SOURCE!B:B,0)+1)),
  VALUE(INDEX(SOURCE!B:B,MATCH(A211,SOURCE!B:B,0)+1)),
  "")</f>
        <v>203</v>
      </c>
      <c r="D211" s="8" t="str">
        <f>IF(A211&lt;&gt;INT(A211),B211,
IF(A211&lt;0,VLOOKUP(A211,lookups!A$1:B$25,2,0),
IF(ISNA(B211),"",
IF(OR(ISBLANK(A211),ISNA(B211),B211=0),
"",
"#define "&amp;
VLOOKUP(A211,SOURCE!B:P,12,0)&amp;IF(SOURCE!$W$2-LEN(VLOOKUP(A211,SOURCE!B:P,12,0))&gt;=0,REPT(" ",SOURCE!$W$2-LEN(VLOOKUP(A211,SOURCE!B:P,12,0))),"")&amp;
TEXT(A211,"???0")&amp;IF(VLOOKUP(A211,SOURCE!B:P,13,0)="","","   "&amp;VLOOKUP(A211,SOURCE!B:P,13,0)
))))
)</f>
        <v>#define CST_75                         202</v>
      </c>
    </row>
    <row r="212" spans="1:4">
      <c r="A212">
        <f t="shared" si="4"/>
        <v>203</v>
      </c>
      <c r="B212" t="str">
        <f>VLOOKUP(A212,SOURCE!B:P,12,0)</f>
        <v>CST_76</v>
      </c>
      <c r="C212">
        <f>IF(
ISNUMBER(INDEX(SOURCE!B:B,MATCH(A212,SOURCE!B:B,0)+1)),
  VALUE(INDEX(SOURCE!B:B,MATCH(A212,SOURCE!B:B,0)+1)),
  "")</f>
        <v>204</v>
      </c>
      <c r="D212" s="8" t="str">
        <f>IF(A212&lt;&gt;INT(A212),B212,
IF(A212&lt;0,VLOOKUP(A212,lookups!A$1:B$25,2,0),
IF(ISNA(B212),"",
IF(OR(ISBLANK(A212),ISNA(B212),B212=0),
"",
"#define "&amp;
VLOOKUP(A212,SOURCE!B:P,12,0)&amp;IF(SOURCE!$W$2-LEN(VLOOKUP(A212,SOURCE!B:P,12,0))&gt;=0,REPT(" ",SOURCE!$W$2-LEN(VLOOKUP(A212,SOURCE!B:P,12,0))),"")&amp;
TEXT(A212,"???0")&amp;IF(VLOOKUP(A212,SOURCE!B:P,13,0)="","","   "&amp;VLOOKUP(A212,SOURCE!B:P,13,0)
))))
)</f>
        <v>#define CST_76                         203</v>
      </c>
    </row>
    <row r="213" spans="1:4">
      <c r="A213">
        <f t="shared" si="4"/>
        <v>204</v>
      </c>
      <c r="B213" t="str">
        <f>VLOOKUP(A213,SOURCE!B:P,12,0)</f>
        <v>CST_77</v>
      </c>
      <c r="C213">
        <f>IF(
ISNUMBER(INDEX(SOURCE!B:B,MATCH(A213,SOURCE!B:B,0)+1)),
  VALUE(INDEX(SOURCE!B:B,MATCH(A213,SOURCE!B:B,0)+1)),
  "")</f>
        <v>205</v>
      </c>
      <c r="D213" s="8" t="str">
        <f>IF(A213&lt;&gt;INT(A213),B213,
IF(A213&lt;0,VLOOKUP(A213,lookups!A$1:B$25,2,0),
IF(ISNA(B213),"",
IF(OR(ISBLANK(A213),ISNA(B213),B213=0),
"",
"#define "&amp;
VLOOKUP(A213,SOURCE!B:P,12,0)&amp;IF(SOURCE!$W$2-LEN(VLOOKUP(A213,SOURCE!B:P,12,0))&gt;=0,REPT(" ",SOURCE!$W$2-LEN(VLOOKUP(A213,SOURCE!B:P,12,0))),"")&amp;
TEXT(A213,"???0")&amp;IF(VLOOKUP(A213,SOURCE!B:P,13,0)="","","   "&amp;VLOOKUP(A213,SOURCE!B:P,13,0)
))))
)</f>
        <v>#define CST_77                         204</v>
      </c>
    </row>
    <row r="214" spans="1:4">
      <c r="A214">
        <f t="shared" si="4"/>
        <v>205</v>
      </c>
      <c r="B214" t="str">
        <f>VLOOKUP(A214,SOURCE!B:P,12,0)</f>
        <v>CST_78</v>
      </c>
      <c r="C214">
        <f>IF(
ISNUMBER(INDEX(SOURCE!B:B,MATCH(A214,SOURCE!B:B,0)+1)),
  VALUE(INDEX(SOURCE!B:B,MATCH(A214,SOURCE!B:B,0)+1)),
  "")</f>
        <v>206</v>
      </c>
      <c r="D214" s="8" t="str">
        <f>IF(A214&lt;&gt;INT(A214),B214,
IF(A214&lt;0,VLOOKUP(A214,lookups!A$1:B$25,2,0),
IF(ISNA(B214),"",
IF(OR(ISBLANK(A214),ISNA(B214),B214=0),
"",
"#define "&amp;
VLOOKUP(A214,SOURCE!B:P,12,0)&amp;IF(SOURCE!$W$2-LEN(VLOOKUP(A214,SOURCE!B:P,12,0))&gt;=0,REPT(" ",SOURCE!$W$2-LEN(VLOOKUP(A214,SOURCE!B:P,12,0))),"")&amp;
TEXT(A214,"???0")&amp;IF(VLOOKUP(A214,SOURCE!B:P,13,0)="","","   "&amp;VLOOKUP(A214,SOURCE!B:P,13,0)
))))
)</f>
        <v>#define CST_78                         205</v>
      </c>
    </row>
    <row r="215" spans="1:4">
      <c r="A215">
        <f t="shared" si="4"/>
        <v>206</v>
      </c>
      <c r="B215" t="str">
        <f>VLOOKUP(A215,SOURCE!B:P,12,0)</f>
        <v>CST_79</v>
      </c>
      <c r="C215">
        <f>IF(
ISNUMBER(INDEX(SOURCE!B:B,MATCH(A215,SOURCE!B:B,0)+1)),
  VALUE(INDEX(SOURCE!B:B,MATCH(A215,SOURCE!B:B,0)+1)),
  "")</f>
        <v>207</v>
      </c>
      <c r="D215" s="8" t="str">
        <f>IF(A215&lt;&gt;INT(A215),B215,
IF(A215&lt;0,VLOOKUP(A215,lookups!A$1:B$25,2,0),
IF(ISNA(B215),"",
IF(OR(ISBLANK(A215),ISNA(B215),B215=0),
"",
"#define "&amp;
VLOOKUP(A215,SOURCE!B:P,12,0)&amp;IF(SOURCE!$W$2-LEN(VLOOKUP(A215,SOURCE!B:P,12,0))&gt;=0,REPT(" ",SOURCE!$W$2-LEN(VLOOKUP(A215,SOURCE!B:P,12,0))),"")&amp;
TEXT(A215,"???0")&amp;IF(VLOOKUP(A215,SOURCE!B:P,13,0)="","","   "&amp;VLOOKUP(A215,SOURCE!B:P,13,0)
))))
)</f>
        <v>#define CST_79                         206</v>
      </c>
    </row>
    <row r="216" spans="1:4">
      <c r="A216">
        <f t="shared" si="4"/>
        <v>207</v>
      </c>
      <c r="B216" t="str">
        <f>VLOOKUP(A216,SOURCE!B:P,12,0)</f>
        <v>ITM_CNST</v>
      </c>
      <c r="C216">
        <f>IF(
ISNUMBER(INDEX(SOURCE!B:B,MATCH(A216,SOURCE!B:B,0)+1)),
  VALUE(INDEX(SOURCE!B:B,MATCH(A216,SOURCE!B:B,0)+1)),
  "")</f>
        <v>208</v>
      </c>
      <c r="D216" s="8" t="str">
        <f>IF(A216&lt;&gt;INT(A216),B216,
IF(A216&lt;0,VLOOKUP(A216,lookups!A$1:B$25,2,0),
IF(ISNA(B216),"",
IF(OR(ISBLANK(A216),ISNA(B216),B216=0),
"",
"#define "&amp;
VLOOKUP(A216,SOURCE!B:P,12,0)&amp;IF(SOURCE!$W$2-LEN(VLOOKUP(A216,SOURCE!B:P,12,0))&gt;=0,REPT(" ",SOURCE!$W$2-LEN(VLOOKUP(A216,SOURCE!B:P,12,0))),"")&amp;
TEXT(A216,"???0")&amp;IF(VLOOKUP(A216,SOURCE!B:P,13,0)="","","   "&amp;VLOOKUP(A216,SOURCE!B:P,13,0)
))))
)</f>
        <v>#define ITM_CNST                       207</v>
      </c>
    </row>
    <row r="217" spans="1:4">
      <c r="A217">
        <f t="shared" si="4"/>
        <v>208</v>
      </c>
      <c r="B217" t="str">
        <f>VLOOKUP(A217,SOURCE!B:P,12,0)</f>
        <v>ITM_0208</v>
      </c>
      <c r="C217">
        <f>IF(
ISNUMBER(INDEX(SOURCE!B:B,MATCH(A217,SOURCE!B:B,0)+1)),
  VALUE(INDEX(SOURCE!B:B,MATCH(A217,SOURCE!B:B,0)+1)),
  "")</f>
        <v>209</v>
      </c>
      <c r="D217" s="8" t="str">
        <f>IF(A217&lt;&gt;INT(A217),B217,
IF(A217&lt;0,VLOOKUP(A217,lookups!A$1:B$25,2,0),
IF(ISNA(B217),"",
IF(OR(ISBLANK(A217),ISNA(B217),B217=0),
"",
"#define "&amp;
VLOOKUP(A217,SOURCE!B:P,12,0)&amp;IF(SOURCE!$W$2-LEN(VLOOKUP(A217,SOURCE!B:P,12,0))&gt;=0,REPT(" ",SOURCE!$W$2-LEN(VLOOKUP(A217,SOURCE!B:P,12,0))),"")&amp;
TEXT(A217,"???0")&amp;IF(VLOOKUP(A217,SOURCE!B:P,13,0)="","","   "&amp;VLOOKUP(A217,SOURCE!B:P,13,0)
))))
)</f>
        <v>#define ITM_0208                       208</v>
      </c>
    </row>
    <row r="218" spans="1:4">
      <c r="A218">
        <f t="shared" si="4"/>
        <v>209</v>
      </c>
      <c r="B218" t="str">
        <f>VLOOKUP(A218,SOURCE!B:P,12,0)</f>
        <v>ITM_0209</v>
      </c>
      <c r="C218">
        <f>IF(
ISNUMBER(INDEX(SOURCE!B:B,MATCH(A218,SOURCE!B:B,0)+1)),
  VALUE(INDEX(SOURCE!B:B,MATCH(A218,SOURCE!B:B,0)+1)),
  "")</f>
        <v>210</v>
      </c>
      <c r="D218" s="8" t="str">
        <f>IF(A218&lt;&gt;INT(A218),B218,
IF(A218&lt;0,VLOOKUP(A218,lookups!A$1:B$25,2,0),
IF(ISNA(B218),"",
IF(OR(ISBLANK(A218),ISNA(B218),B218=0),
"",
"#define "&amp;
VLOOKUP(A218,SOURCE!B:P,12,0)&amp;IF(SOURCE!$W$2-LEN(VLOOKUP(A218,SOURCE!B:P,12,0))&gt;=0,REPT(" ",SOURCE!$W$2-LEN(VLOOKUP(A218,SOURCE!B:P,12,0))),"")&amp;
TEXT(A218,"???0")&amp;IF(VLOOKUP(A218,SOURCE!B:P,13,0)="","","   "&amp;VLOOKUP(A218,SOURCE!B:P,13,0)
))))
)</f>
        <v>#define ITM_0209                       209</v>
      </c>
    </row>
    <row r="219" spans="1:4">
      <c r="A219">
        <f t="shared" si="4"/>
        <v>210</v>
      </c>
      <c r="B219" t="str">
        <f>VLOOKUP(A219,SOURCE!B:P,12,0)</f>
        <v>ITM_0210</v>
      </c>
      <c r="C219">
        <f>IF(
ISNUMBER(INDEX(SOURCE!B:B,MATCH(A219,SOURCE!B:B,0)+1)),
  VALUE(INDEX(SOURCE!B:B,MATCH(A219,SOURCE!B:B,0)+1)),
  "")</f>
        <v>211</v>
      </c>
      <c r="D219" s="8" t="str">
        <f>IF(A219&lt;&gt;INT(A219),B219,
IF(A219&lt;0,VLOOKUP(A219,lookups!A$1:B$25,2,0),
IF(ISNA(B219),"",
IF(OR(ISBLANK(A219),ISNA(B219),B219=0),
"",
"#define "&amp;
VLOOKUP(A219,SOURCE!B:P,12,0)&amp;IF(SOURCE!$W$2-LEN(VLOOKUP(A219,SOURCE!B:P,12,0))&gt;=0,REPT(" ",SOURCE!$W$2-LEN(VLOOKUP(A219,SOURCE!B:P,12,0))),"")&amp;
TEXT(A219,"???0")&amp;IF(VLOOKUP(A219,SOURCE!B:P,13,0)="","","   "&amp;VLOOKUP(A219,SOURCE!B:P,13,0)
))))
)</f>
        <v>#define ITM_0210                       210</v>
      </c>
    </row>
    <row r="220" spans="1:4">
      <c r="A220">
        <f t="shared" si="4"/>
        <v>211</v>
      </c>
      <c r="B220" t="str">
        <f>VLOOKUP(A220,SOURCE!B:P,12,0)</f>
        <v>ITM_0211</v>
      </c>
      <c r="C220">
        <f>IF(
ISNUMBER(INDEX(SOURCE!B:B,MATCH(A220,SOURCE!B:B,0)+1)),
  VALUE(INDEX(SOURCE!B:B,MATCH(A220,SOURCE!B:B,0)+1)),
  "")</f>
        <v>212</v>
      </c>
      <c r="D220" s="8" t="str">
        <f>IF(A220&lt;&gt;INT(A220),B220,
IF(A220&lt;0,VLOOKUP(A220,lookups!A$1:B$25,2,0),
IF(ISNA(B220),"",
IF(OR(ISBLANK(A220),ISNA(B220),B220=0),
"",
"#define "&amp;
VLOOKUP(A220,SOURCE!B:P,12,0)&amp;IF(SOURCE!$W$2-LEN(VLOOKUP(A220,SOURCE!B:P,12,0))&gt;=0,REPT(" ",SOURCE!$W$2-LEN(VLOOKUP(A220,SOURCE!B:P,12,0))),"")&amp;
TEXT(A220,"???0")&amp;IF(VLOOKUP(A220,SOURCE!B:P,13,0)="","","   "&amp;VLOOKUP(A220,SOURCE!B:P,13,0)
))))
)</f>
        <v>#define ITM_0211                       211</v>
      </c>
    </row>
    <row r="221" spans="1:4">
      <c r="A221">
        <f t="shared" si="4"/>
        <v>212</v>
      </c>
      <c r="B221" t="str">
        <f>VLOOKUP(A221,SOURCE!B:P,12,0)</f>
        <v>ITM_0212</v>
      </c>
      <c r="C221">
        <f>IF(
ISNUMBER(INDEX(SOURCE!B:B,MATCH(A221,SOURCE!B:B,0)+1)),
  VALUE(INDEX(SOURCE!B:B,MATCH(A221,SOURCE!B:B,0)+1)),
  "")</f>
        <v>213</v>
      </c>
      <c r="D221" s="8" t="str">
        <f>IF(A221&lt;&gt;INT(A221),B221,
IF(A221&lt;0,VLOOKUP(A221,lookups!A$1:B$25,2,0),
IF(ISNA(B221),"",
IF(OR(ISBLANK(A221),ISNA(B221),B221=0),
"",
"#define "&amp;
VLOOKUP(A221,SOURCE!B:P,12,0)&amp;IF(SOURCE!$W$2-LEN(VLOOKUP(A221,SOURCE!B:P,12,0))&gt;=0,REPT(" ",SOURCE!$W$2-LEN(VLOOKUP(A221,SOURCE!B:P,12,0))),"")&amp;
TEXT(A221,"???0")&amp;IF(VLOOKUP(A221,SOURCE!B:P,13,0)="","","   "&amp;VLOOKUP(A221,SOURCE!B:P,13,0)
))))
)</f>
        <v>#define ITM_0212                       212</v>
      </c>
    </row>
    <row r="222" spans="1:4">
      <c r="A222">
        <f t="shared" si="4"/>
        <v>213</v>
      </c>
      <c r="B222" t="str">
        <f>VLOOKUP(A222,SOURCE!B:P,12,0)</f>
        <v>ITM_0213</v>
      </c>
      <c r="C222">
        <f>IF(
ISNUMBER(INDEX(SOURCE!B:B,MATCH(A222,SOURCE!B:B,0)+1)),
  VALUE(INDEX(SOURCE!B:B,MATCH(A222,SOURCE!B:B,0)+1)),
  "")</f>
        <v>214</v>
      </c>
      <c r="D222" s="8" t="str">
        <f>IF(A222&lt;&gt;INT(A222),B222,
IF(A222&lt;0,VLOOKUP(A222,lookups!A$1:B$25,2,0),
IF(ISNA(B222),"",
IF(OR(ISBLANK(A222),ISNA(B222),B222=0),
"",
"#define "&amp;
VLOOKUP(A222,SOURCE!B:P,12,0)&amp;IF(SOURCE!$W$2-LEN(VLOOKUP(A222,SOURCE!B:P,12,0))&gt;=0,REPT(" ",SOURCE!$W$2-LEN(VLOOKUP(A222,SOURCE!B:P,12,0))),"")&amp;
TEXT(A222,"???0")&amp;IF(VLOOKUP(A222,SOURCE!B:P,13,0)="","","   "&amp;VLOOKUP(A222,SOURCE!B:P,13,0)
))))
)</f>
        <v>#define ITM_0213                       213</v>
      </c>
    </row>
    <row r="223" spans="1:4">
      <c r="A223">
        <f t="shared" si="4"/>
        <v>214</v>
      </c>
      <c r="B223" t="str">
        <f>VLOOKUP(A223,SOURCE!B:P,12,0)</f>
        <v>ITM_0214</v>
      </c>
      <c r="C223">
        <f>IF(
ISNUMBER(INDEX(SOURCE!B:B,MATCH(A223,SOURCE!B:B,0)+1)),
  VALUE(INDEX(SOURCE!B:B,MATCH(A223,SOURCE!B:B,0)+1)),
  "")</f>
        <v>215</v>
      </c>
      <c r="D223" s="8" t="str">
        <f>IF(A223&lt;&gt;INT(A223),B223,
IF(A223&lt;0,VLOOKUP(A223,lookups!A$1:B$25,2,0),
IF(ISNA(B223),"",
IF(OR(ISBLANK(A223),ISNA(B223),B223=0),
"",
"#define "&amp;
VLOOKUP(A223,SOURCE!B:P,12,0)&amp;IF(SOURCE!$W$2-LEN(VLOOKUP(A223,SOURCE!B:P,12,0))&gt;=0,REPT(" ",SOURCE!$W$2-LEN(VLOOKUP(A223,SOURCE!B:P,12,0))),"")&amp;
TEXT(A223,"???0")&amp;IF(VLOOKUP(A223,SOURCE!B:P,13,0)="","","   "&amp;VLOOKUP(A223,SOURCE!B:P,13,0)
))))
)</f>
        <v>#define ITM_0214                       214</v>
      </c>
    </row>
    <row r="224" spans="1:4">
      <c r="A224">
        <f t="shared" si="4"/>
        <v>215</v>
      </c>
      <c r="B224" t="str">
        <f>VLOOKUP(A224,SOURCE!B:P,12,0)</f>
        <v>ITM_0215</v>
      </c>
      <c r="C224">
        <f>IF(
ISNUMBER(INDEX(SOURCE!B:B,MATCH(A224,SOURCE!B:B,0)+1)),
  VALUE(INDEX(SOURCE!B:B,MATCH(A224,SOURCE!B:B,0)+1)),
  "")</f>
        <v>216</v>
      </c>
      <c r="D224" s="8" t="str">
        <f>IF(A224&lt;&gt;INT(A224),B224,
IF(A224&lt;0,VLOOKUP(A224,lookups!A$1:B$25,2,0),
IF(ISNA(B224),"",
IF(OR(ISBLANK(A224),ISNA(B224),B224=0),
"",
"#define "&amp;
VLOOKUP(A224,SOURCE!B:P,12,0)&amp;IF(SOURCE!$W$2-LEN(VLOOKUP(A224,SOURCE!B:P,12,0))&gt;=0,REPT(" ",SOURCE!$W$2-LEN(VLOOKUP(A224,SOURCE!B:P,12,0))),"")&amp;
TEXT(A224,"???0")&amp;IF(VLOOKUP(A224,SOURCE!B:P,13,0)="","","   "&amp;VLOOKUP(A224,SOURCE!B:P,13,0)
))))
)</f>
        <v>#define ITM_0215                       215</v>
      </c>
    </row>
    <row r="225" spans="1:4">
      <c r="A225">
        <f t="shared" si="4"/>
        <v>216</v>
      </c>
      <c r="B225" t="str">
        <f>VLOOKUP(A225,SOURCE!B:P,12,0)</f>
        <v>ITM_0216</v>
      </c>
      <c r="C225">
        <f>IF(
ISNUMBER(INDEX(SOURCE!B:B,MATCH(A225,SOURCE!B:B,0)+1)),
  VALUE(INDEX(SOURCE!B:B,MATCH(A225,SOURCE!B:B,0)+1)),
  "")</f>
        <v>217</v>
      </c>
      <c r="D225" s="8" t="str">
        <f>IF(A225&lt;&gt;INT(A225),B225,
IF(A225&lt;0,VLOOKUP(A225,lookups!A$1:B$25,2,0),
IF(ISNA(B225),"",
IF(OR(ISBLANK(A225),ISNA(B225),B225=0),
"",
"#define "&amp;
VLOOKUP(A225,SOURCE!B:P,12,0)&amp;IF(SOURCE!$W$2-LEN(VLOOKUP(A225,SOURCE!B:P,12,0))&gt;=0,REPT(" ",SOURCE!$W$2-LEN(VLOOKUP(A225,SOURCE!B:P,12,0))),"")&amp;
TEXT(A225,"???0")&amp;IF(VLOOKUP(A225,SOURCE!B:P,13,0)="","","   "&amp;VLOOKUP(A225,SOURCE!B:P,13,0)
))))
)</f>
        <v>#define ITM_0216                       216</v>
      </c>
    </row>
    <row r="226" spans="1:4">
      <c r="A226">
        <f t="shared" si="4"/>
        <v>217</v>
      </c>
      <c r="B226" t="str">
        <f>VLOOKUP(A226,SOURCE!B:P,12,0)</f>
        <v>ITM_0217</v>
      </c>
      <c r="C226">
        <f>IF(
ISNUMBER(INDEX(SOURCE!B:B,MATCH(A226,SOURCE!B:B,0)+1)),
  VALUE(INDEX(SOURCE!B:B,MATCH(A226,SOURCE!B:B,0)+1)),
  "")</f>
        <v>218</v>
      </c>
      <c r="D226" s="8" t="str">
        <f>IF(A226&lt;&gt;INT(A226),B226,
IF(A226&lt;0,VLOOKUP(A226,lookups!A$1:B$25,2,0),
IF(ISNA(B226),"",
IF(OR(ISBLANK(A226),ISNA(B226),B226=0),
"",
"#define "&amp;
VLOOKUP(A226,SOURCE!B:P,12,0)&amp;IF(SOURCE!$W$2-LEN(VLOOKUP(A226,SOURCE!B:P,12,0))&gt;=0,REPT(" ",SOURCE!$W$2-LEN(VLOOKUP(A226,SOURCE!B:P,12,0))),"")&amp;
TEXT(A226,"???0")&amp;IF(VLOOKUP(A226,SOURCE!B:P,13,0)="","","   "&amp;VLOOKUP(A226,SOURCE!B:P,13,0)
))))
)</f>
        <v>#define ITM_0217                       217</v>
      </c>
    </row>
    <row r="227" spans="1:4">
      <c r="A227">
        <f t="shared" si="4"/>
        <v>218</v>
      </c>
      <c r="B227" t="str">
        <f>VLOOKUP(A227,SOURCE!B:P,12,0)</f>
        <v>ITM_0218</v>
      </c>
      <c r="C227">
        <f>IF(
ISNUMBER(INDEX(SOURCE!B:B,MATCH(A227,SOURCE!B:B,0)+1)),
  VALUE(INDEX(SOURCE!B:B,MATCH(A227,SOURCE!B:B,0)+1)),
  "")</f>
        <v>219</v>
      </c>
      <c r="D227" s="8" t="str">
        <f>IF(A227&lt;&gt;INT(A227),B227,
IF(A227&lt;0,VLOOKUP(A227,lookups!A$1:B$25,2,0),
IF(ISNA(B227),"",
IF(OR(ISBLANK(A227),ISNA(B227),B227=0),
"",
"#define "&amp;
VLOOKUP(A227,SOURCE!B:P,12,0)&amp;IF(SOURCE!$W$2-LEN(VLOOKUP(A227,SOURCE!B:P,12,0))&gt;=0,REPT(" ",SOURCE!$W$2-LEN(VLOOKUP(A227,SOURCE!B:P,12,0))),"")&amp;
TEXT(A227,"???0")&amp;IF(VLOOKUP(A227,SOURCE!B:P,13,0)="","","   "&amp;VLOOKUP(A227,SOURCE!B:P,13,0)
))))
)</f>
        <v>#define ITM_0218                       218</v>
      </c>
    </row>
    <row r="228" spans="1:4">
      <c r="A228">
        <f t="shared" si="4"/>
        <v>219</v>
      </c>
      <c r="B228" t="str">
        <f>VLOOKUP(A228,SOURCE!B:P,12,0)</f>
        <v>ITM_0219</v>
      </c>
      <c r="C228">
        <f>IF(
ISNUMBER(INDEX(SOURCE!B:B,MATCH(A228,SOURCE!B:B,0)+1)),
  VALUE(INDEX(SOURCE!B:B,MATCH(A228,SOURCE!B:B,0)+1)),
  "")</f>
        <v>219.01</v>
      </c>
      <c r="D228" s="8" t="str">
        <f>IF(A228&lt;&gt;INT(A228),B228,
IF(A228&lt;0,VLOOKUP(A228,lookups!A$1:B$25,2,0),
IF(ISNA(B228),"",
IF(OR(ISBLANK(A228),ISNA(B228),B228=0),
"",
"#define "&amp;
VLOOKUP(A228,SOURCE!B:P,12,0)&amp;IF(SOURCE!$W$2-LEN(VLOOKUP(A228,SOURCE!B:P,12,0))&gt;=0,REPT(" ",SOURCE!$W$2-LEN(VLOOKUP(A228,SOURCE!B:P,12,0))),"")&amp;
TEXT(A228,"???0")&amp;IF(VLOOKUP(A228,SOURCE!B:P,13,0)="","","   "&amp;VLOOKUP(A228,SOURCE!B:P,13,0)
))))
)</f>
        <v>#define ITM_0219                       219</v>
      </c>
    </row>
    <row r="229" spans="1:4">
      <c r="A229">
        <f t="shared" si="4"/>
        <v>219.01</v>
      </c>
      <c r="B229" t="str">
        <f>VLOOKUP(A229,SOURCE!B:P,12,0)</f>
        <v/>
      </c>
      <c r="C229">
        <f>IF(
ISNUMBER(INDEX(SOURCE!B:B,MATCH(A229,SOURCE!B:B,0)+1)),
  VALUE(INDEX(SOURCE!B:B,MATCH(A229,SOURCE!B:B,0)+1)),
  "")</f>
        <v>219.01999999999998</v>
      </c>
      <c r="D229" s="8" t="str">
        <f>IF(A229&lt;&gt;INT(A229),B229,
IF(A229&lt;0,VLOOKUP(A229,lookups!A$1:B$25,2,0),
IF(ISNA(B229),"",
IF(OR(ISBLANK(A229),ISNA(B229),B229=0),
"",
"#define "&amp;
VLOOKUP(A229,SOURCE!B:P,12,0)&amp;IF(SOURCE!$W$2-LEN(VLOOKUP(A229,SOURCE!B:P,12,0))&gt;=0,REPT(" ",SOURCE!$W$2-LEN(VLOOKUP(A229,SOURCE!B:P,12,0))),"")&amp;
TEXT(A229,"???0")&amp;IF(VLOOKUP(A229,SOURCE!B:P,13,0)="","","   "&amp;VLOOKUP(A229,SOURCE!B:P,13,0)
))))
)</f>
        <v/>
      </c>
    </row>
    <row r="230" spans="1:4">
      <c r="A230">
        <f t="shared" si="4"/>
        <v>219.01999999999998</v>
      </c>
      <c r="B230" t="str">
        <f>VLOOKUP(A230,SOURCE!B:P,12,0)</f>
        <v/>
      </c>
      <c r="C230">
        <f>IF(
ISNUMBER(INDEX(SOURCE!B:B,MATCH(A230,SOURCE!B:B,0)+1)),
  VALUE(INDEX(SOURCE!B:B,MATCH(A230,SOURCE!B:B,0)+1)),
  "")</f>
        <v>219.02999999999997</v>
      </c>
      <c r="D230" s="8" t="str">
        <f>IF(A230&lt;&gt;INT(A230),B230,
IF(A230&lt;0,VLOOKUP(A230,lookups!A$1:B$25,2,0),
IF(ISNA(B230),"",
IF(OR(ISBLANK(A230),ISNA(B230),B230=0),
"",
"#define "&amp;
VLOOKUP(A230,SOURCE!B:P,12,0)&amp;IF(SOURCE!$W$2-LEN(VLOOKUP(A230,SOURCE!B:P,12,0))&gt;=0,REPT(" ",SOURCE!$W$2-LEN(VLOOKUP(A230,SOURCE!B:P,12,0))),"")&amp;
TEXT(A230,"???0")&amp;IF(VLOOKUP(A230,SOURCE!B:P,13,0)="","","   "&amp;VLOOKUP(A230,SOURCE!B:P,13,0)
))))
)</f>
        <v/>
      </c>
    </row>
    <row r="231" spans="1:4">
      <c r="A231">
        <f t="shared" si="4"/>
        <v>219.02999999999997</v>
      </c>
      <c r="B231" t="str">
        <f>VLOOKUP(A231,SOURCE!B:P,12,0)</f>
        <v>// Conversions</v>
      </c>
      <c r="C231">
        <f>IF(
ISNUMBER(INDEX(SOURCE!B:B,MATCH(A231,SOURCE!B:B,0)+1)),
  VALUE(INDEX(SOURCE!B:B,MATCH(A231,SOURCE!B:B,0)+1)),
  "")</f>
        <v>220</v>
      </c>
      <c r="D231" s="8" t="str">
        <f>IF(A231&lt;&gt;INT(A231),B231,
IF(A231&lt;0,VLOOKUP(A231,lookups!A$1:B$25,2,0),
IF(ISNA(B231),"",
IF(OR(ISBLANK(A231),ISNA(B231),B231=0),
"",
"#define "&amp;
VLOOKUP(A231,SOURCE!B:P,12,0)&amp;IF(SOURCE!$W$2-LEN(VLOOKUP(A231,SOURCE!B:P,12,0))&gt;=0,REPT(" ",SOURCE!$W$2-LEN(VLOOKUP(A231,SOURCE!B:P,12,0))),"")&amp;
TEXT(A231,"???0")&amp;IF(VLOOKUP(A231,SOURCE!B:P,13,0)="","","   "&amp;VLOOKUP(A231,SOURCE!B:P,13,0)
))))
)</f>
        <v>// Conversions</v>
      </c>
    </row>
    <row r="232" spans="1:4">
      <c r="A232">
        <f t="shared" si="4"/>
        <v>220</v>
      </c>
      <c r="B232" t="str">
        <f>VLOOKUP(A232,SOURCE!B:P,12,0)</f>
        <v>ITM_CtoF</v>
      </c>
      <c r="C232">
        <f>IF(
ISNUMBER(INDEX(SOURCE!B:B,MATCH(A232,SOURCE!B:B,0)+1)),
  VALUE(INDEX(SOURCE!B:B,MATCH(A232,SOURCE!B:B,0)+1)),
  "")</f>
        <v>221</v>
      </c>
      <c r="D232" s="8" t="str">
        <f>IF(A232&lt;&gt;INT(A232),B232,
IF(A232&lt;0,VLOOKUP(A232,lookups!A$1:B$25,2,0),
IF(ISNA(B232),"",
IF(OR(ISBLANK(A232),ISNA(B232),B232=0),
"",
"#define "&amp;
VLOOKUP(A232,SOURCE!B:P,12,0)&amp;IF(SOURCE!$W$2-LEN(VLOOKUP(A232,SOURCE!B:P,12,0))&gt;=0,REPT(" ",SOURCE!$W$2-LEN(VLOOKUP(A232,SOURCE!B:P,12,0))),"")&amp;
TEXT(A232,"???0")&amp;IF(VLOOKUP(A232,SOURCE!B:P,13,0)="","","   "&amp;VLOOKUP(A232,SOURCE!B:P,13,0)
))))
)</f>
        <v>#define ITM_CtoF                       220</v>
      </c>
    </row>
    <row r="233" spans="1:4">
      <c r="A233">
        <f t="shared" si="4"/>
        <v>221</v>
      </c>
      <c r="B233" t="str">
        <f>VLOOKUP(A233,SOURCE!B:P,12,0)</f>
        <v>ITM_FtoC</v>
      </c>
      <c r="C233">
        <f>IF(
ISNUMBER(INDEX(SOURCE!B:B,MATCH(A233,SOURCE!B:B,0)+1)),
  VALUE(INDEX(SOURCE!B:B,MATCH(A233,SOURCE!B:B,0)+1)),
  "")</f>
        <v>222</v>
      </c>
      <c r="D233" s="8" t="str">
        <f>IF(A233&lt;&gt;INT(A233),B233,
IF(A233&lt;0,VLOOKUP(A233,lookups!A$1:B$25,2,0),
IF(ISNA(B233),"",
IF(OR(ISBLANK(A233),ISNA(B233),B233=0),
"",
"#define "&amp;
VLOOKUP(A233,SOURCE!B:P,12,0)&amp;IF(SOURCE!$W$2-LEN(VLOOKUP(A233,SOURCE!B:P,12,0))&gt;=0,REPT(" ",SOURCE!$W$2-LEN(VLOOKUP(A233,SOURCE!B:P,12,0))),"")&amp;
TEXT(A233,"???0")&amp;IF(VLOOKUP(A233,SOURCE!B:P,13,0)="","","   "&amp;VLOOKUP(A233,SOURCE!B:P,13,0)
))))
)</f>
        <v>#define ITM_FtoC                       221</v>
      </c>
    </row>
    <row r="234" spans="1:4">
      <c r="A234">
        <f t="shared" si="4"/>
        <v>222</v>
      </c>
      <c r="B234" t="str">
        <f>VLOOKUP(A234,SOURCE!B:P,12,0)</f>
        <v>ITM_DBtoPR</v>
      </c>
      <c r="C234">
        <f>IF(
ISNUMBER(INDEX(SOURCE!B:B,MATCH(A234,SOURCE!B:B,0)+1)),
  VALUE(INDEX(SOURCE!B:B,MATCH(A234,SOURCE!B:B,0)+1)),
  "")</f>
        <v>223</v>
      </c>
      <c r="D234" s="8" t="str">
        <f>IF(A234&lt;&gt;INT(A234),B234,
IF(A234&lt;0,VLOOKUP(A234,lookups!A$1:B$25,2,0),
IF(ISNA(B234),"",
IF(OR(ISBLANK(A234),ISNA(B234),B234=0),
"",
"#define "&amp;
VLOOKUP(A234,SOURCE!B:P,12,0)&amp;IF(SOURCE!$W$2-LEN(VLOOKUP(A234,SOURCE!B:P,12,0))&gt;=0,REPT(" ",SOURCE!$W$2-LEN(VLOOKUP(A234,SOURCE!B:P,12,0))),"")&amp;
TEXT(A234,"???0")&amp;IF(VLOOKUP(A234,SOURCE!B:P,13,0)="","","   "&amp;VLOOKUP(A234,SOURCE!B:P,13,0)
))))
)</f>
        <v>#define ITM_DBtoPR                     222</v>
      </c>
    </row>
    <row r="235" spans="1:4">
      <c r="A235">
        <f t="shared" si="4"/>
        <v>223</v>
      </c>
      <c r="B235" t="str">
        <f>VLOOKUP(A235,SOURCE!B:P,12,0)</f>
        <v>ITM_DBtoPRb</v>
      </c>
      <c r="C235">
        <f>IF(
ISNUMBER(INDEX(SOURCE!B:B,MATCH(A235,SOURCE!B:B,0)+1)),
  VALUE(INDEX(SOURCE!B:B,MATCH(A235,SOURCE!B:B,0)+1)),
  "")</f>
        <v>224</v>
      </c>
      <c r="D235" s="8" t="str">
        <f>IF(A235&lt;&gt;INT(A235),B235,
IF(A235&lt;0,VLOOKUP(A235,lookups!A$1:B$25,2,0),
IF(ISNA(B235),"",
IF(OR(ISBLANK(A235),ISNA(B235),B235=0),
"",
"#define "&amp;
VLOOKUP(A235,SOURCE!B:P,12,0)&amp;IF(SOURCE!$W$2-LEN(VLOOKUP(A235,SOURCE!B:P,12,0))&gt;=0,REPT(" ",SOURCE!$W$2-LEN(VLOOKUP(A235,SOURCE!B:P,12,0))),"")&amp;
TEXT(A235,"???0")&amp;IF(VLOOKUP(A235,SOURCE!B:P,13,0)="","","   "&amp;VLOOKUP(A235,SOURCE!B:P,13,0)
))))
)</f>
        <v>#define ITM_DBtoPRb                    223</v>
      </c>
    </row>
    <row r="236" spans="1:4">
      <c r="A236">
        <f t="shared" si="4"/>
        <v>224</v>
      </c>
      <c r="B236" t="str">
        <f>VLOOKUP(A236,SOURCE!B:P,12,0)</f>
        <v>ITM_DBtoPRc</v>
      </c>
      <c r="C236">
        <f>IF(
ISNUMBER(INDEX(SOURCE!B:B,MATCH(A236,SOURCE!B:B,0)+1)),
  VALUE(INDEX(SOURCE!B:B,MATCH(A236,SOURCE!B:B,0)+1)),
  "")</f>
        <v>225</v>
      </c>
      <c r="D236" s="8" t="str">
        <f>IF(A236&lt;&gt;INT(A236),B236,
IF(A236&lt;0,VLOOKUP(A236,lookups!A$1:B$25,2,0),
IF(ISNA(B236),"",
IF(OR(ISBLANK(A236),ISNA(B236),B236=0),
"",
"#define "&amp;
VLOOKUP(A236,SOURCE!B:P,12,0)&amp;IF(SOURCE!$W$2-LEN(VLOOKUP(A236,SOURCE!B:P,12,0))&gt;=0,REPT(" ",SOURCE!$W$2-LEN(VLOOKUP(A236,SOURCE!B:P,12,0))),"")&amp;
TEXT(A236,"???0")&amp;IF(VLOOKUP(A236,SOURCE!B:P,13,0)="","","   "&amp;VLOOKUP(A236,SOURCE!B:P,13,0)
))))
)</f>
        <v>#define ITM_DBtoPRc                    224</v>
      </c>
    </row>
    <row r="237" spans="1:4">
      <c r="A237">
        <f t="shared" si="4"/>
        <v>225</v>
      </c>
      <c r="B237" t="str">
        <f>VLOOKUP(A237,SOURCE!B:P,12,0)</f>
        <v>ITM_DBtoFR</v>
      </c>
      <c r="C237">
        <f>IF(
ISNUMBER(INDEX(SOURCE!B:B,MATCH(A237,SOURCE!B:B,0)+1)),
  VALUE(INDEX(SOURCE!B:B,MATCH(A237,SOURCE!B:B,0)+1)),
  "")</f>
        <v>226</v>
      </c>
      <c r="D237" s="8" t="str">
        <f>IF(A237&lt;&gt;INT(A237),B237,
IF(A237&lt;0,VLOOKUP(A237,lookups!A$1:B$25,2,0),
IF(ISNA(B237),"",
IF(OR(ISBLANK(A237),ISNA(B237),B237=0),
"",
"#define "&amp;
VLOOKUP(A237,SOURCE!B:P,12,0)&amp;IF(SOURCE!$W$2-LEN(VLOOKUP(A237,SOURCE!B:P,12,0))&gt;=0,REPT(" ",SOURCE!$W$2-LEN(VLOOKUP(A237,SOURCE!B:P,12,0))),"")&amp;
TEXT(A237,"???0")&amp;IF(VLOOKUP(A237,SOURCE!B:P,13,0)="","","   "&amp;VLOOKUP(A237,SOURCE!B:P,13,0)
))))
)</f>
        <v>#define ITM_DBtoFR                     225</v>
      </c>
    </row>
    <row r="238" spans="1:4">
      <c r="A238">
        <f t="shared" si="4"/>
        <v>226</v>
      </c>
      <c r="B238" t="str">
        <f>VLOOKUP(A238,SOURCE!B:P,12,0)</f>
        <v>ITM_DBtoFRb</v>
      </c>
      <c r="C238">
        <f>IF(
ISNUMBER(INDEX(SOURCE!B:B,MATCH(A238,SOURCE!B:B,0)+1)),
  VALUE(INDEX(SOURCE!B:B,MATCH(A238,SOURCE!B:B,0)+1)),
  "")</f>
        <v>227</v>
      </c>
      <c r="D238" s="8" t="str">
        <f>IF(A238&lt;&gt;INT(A238),B238,
IF(A238&lt;0,VLOOKUP(A238,lookups!A$1:B$25,2,0),
IF(ISNA(B238),"",
IF(OR(ISBLANK(A238),ISNA(B238),B238=0),
"",
"#define "&amp;
VLOOKUP(A238,SOURCE!B:P,12,0)&amp;IF(SOURCE!$W$2-LEN(VLOOKUP(A238,SOURCE!B:P,12,0))&gt;=0,REPT(" ",SOURCE!$W$2-LEN(VLOOKUP(A238,SOURCE!B:P,12,0))),"")&amp;
TEXT(A238,"???0")&amp;IF(VLOOKUP(A238,SOURCE!B:P,13,0)="","","   "&amp;VLOOKUP(A238,SOURCE!B:P,13,0)
))))
)</f>
        <v>#define ITM_DBtoFRb                    226</v>
      </c>
    </row>
    <row r="239" spans="1:4">
      <c r="A239">
        <f t="shared" si="4"/>
        <v>227</v>
      </c>
      <c r="B239" t="str">
        <f>VLOOKUP(A239,SOURCE!B:P,12,0)</f>
        <v>ITM_DBtoFRc</v>
      </c>
      <c r="C239">
        <f>IF(
ISNUMBER(INDEX(SOURCE!B:B,MATCH(A239,SOURCE!B:B,0)+1)),
  VALUE(INDEX(SOURCE!B:B,MATCH(A239,SOURCE!B:B,0)+1)),
  "")</f>
        <v>228</v>
      </c>
      <c r="D239" s="8" t="str">
        <f>IF(A239&lt;&gt;INT(A239),B239,
IF(A239&lt;0,VLOOKUP(A239,lookups!A$1:B$25,2,0),
IF(ISNA(B239),"",
IF(OR(ISBLANK(A239),ISNA(B239),B239=0),
"",
"#define "&amp;
VLOOKUP(A239,SOURCE!B:P,12,0)&amp;IF(SOURCE!$W$2-LEN(VLOOKUP(A239,SOURCE!B:P,12,0))&gt;=0,REPT(" ",SOURCE!$W$2-LEN(VLOOKUP(A239,SOURCE!B:P,12,0))),"")&amp;
TEXT(A239,"???0")&amp;IF(VLOOKUP(A239,SOURCE!B:P,13,0)="","","   "&amp;VLOOKUP(A239,SOURCE!B:P,13,0)
))))
)</f>
        <v>#define ITM_DBtoFRc                    227</v>
      </c>
    </row>
    <row r="240" spans="1:4">
      <c r="A240">
        <f t="shared" si="4"/>
        <v>228</v>
      </c>
      <c r="B240" t="str">
        <f>VLOOKUP(A240,SOURCE!B:P,12,0)</f>
        <v>ITM_PRtoDB</v>
      </c>
      <c r="C240">
        <f>IF(
ISNUMBER(INDEX(SOURCE!B:B,MATCH(A240,SOURCE!B:B,0)+1)),
  VALUE(INDEX(SOURCE!B:B,MATCH(A240,SOURCE!B:B,0)+1)),
  "")</f>
        <v>229</v>
      </c>
      <c r="D240" s="8" t="str">
        <f>IF(A240&lt;&gt;INT(A240),B240,
IF(A240&lt;0,VLOOKUP(A240,lookups!A$1:B$25,2,0),
IF(ISNA(B240),"",
IF(OR(ISBLANK(A240),ISNA(B240),B240=0),
"",
"#define "&amp;
VLOOKUP(A240,SOURCE!B:P,12,0)&amp;IF(SOURCE!$W$2-LEN(VLOOKUP(A240,SOURCE!B:P,12,0))&gt;=0,REPT(" ",SOURCE!$W$2-LEN(VLOOKUP(A240,SOURCE!B:P,12,0))),"")&amp;
TEXT(A240,"???0")&amp;IF(VLOOKUP(A240,SOURCE!B:P,13,0)="","","   "&amp;VLOOKUP(A240,SOURCE!B:P,13,0)
))))
)</f>
        <v>#define ITM_PRtoDB                     228</v>
      </c>
    </row>
    <row r="241" spans="1:4">
      <c r="A241">
        <f t="shared" si="4"/>
        <v>229</v>
      </c>
      <c r="B241" t="str">
        <f>VLOOKUP(A241,SOURCE!B:P,12,0)</f>
        <v>ITM_PRtoDBb</v>
      </c>
      <c r="C241">
        <f>IF(
ISNUMBER(INDEX(SOURCE!B:B,MATCH(A241,SOURCE!B:B,0)+1)),
  VALUE(INDEX(SOURCE!B:B,MATCH(A241,SOURCE!B:B,0)+1)),
  "")</f>
        <v>230</v>
      </c>
      <c r="D241" s="8" t="str">
        <f>IF(A241&lt;&gt;INT(A241),B241,
IF(A241&lt;0,VLOOKUP(A241,lookups!A$1:B$25,2,0),
IF(ISNA(B241),"",
IF(OR(ISBLANK(A241),ISNA(B241),B241=0),
"",
"#define "&amp;
VLOOKUP(A241,SOURCE!B:P,12,0)&amp;IF(SOURCE!$W$2-LEN(VLOOKUP(A241,SOURCE!B:P,12,0))&gt;=0,REPT(" ",SOURCE!$W$2-LEN(VLOOKUP(A241,SOURCE!B:P,12,0))),"")&amp;
TEXT(A241,"???0")&amp;IF(VLOOKUP(A241,SOURCE!B:P,13,0)="","","   "&amp;VLOOKUP(A241,SOURCE!B:P,13,0)
))))
)</f>
        <v>#define ITM_PRtoDBb                    229</v>
      </c>
    </row>
    <row r="242" spans="1:4">
      <c r="A242">
        <f t="shared" si="4"/>
        <v>230</v>
      </c>
      <c r="B242" t="str">
        <f>VLOOKUP(A242,SOURCE!B:P,12,0)</f>
        <v>ITM_PRtoDBc</v>
      </c>
      <c r="C242">
        <f>IF(
ISNUMBER(INDEX(SOURCE!B:B,MATCH(A242,SOURCE!B:B,0)+1)),
  VALUE(INDEX(SOURCE!B:B,MATCH(A242,SOURCE!B:B,0)+1)),
  "")</f>
        <v>231</v>
      </c>
      <c r="D242" s="8" t="str">
        <f>IF(A242&lt;&gt;INT(A242),B242,
IF(A242&lt;0,VLOOKUP(A242,lookups!A$1:B$25,2,0),
IF(ISNA(B242),"",
IF(OR(ISBLANK(A242),ISNA(B242),B242=0),
"",
"#define "&amp;
VLOOKUP(A242,SOURCE!B:P,12,0)&amp;IF(SOURCE!$W$2-LEN(VLOOKUP(A242,SOURCE!B:P,12,0))&gt;=0,REPT(" ",SOURCE!$W$2-LEN(VLOOKUP(A242,SOURCE!B:P,12,0))),"")&amp;
TEXT(A242,"???0")&amp;IF(VLOOKUP(A242,SOURCE!B:P,13,0)="","","   "&amp;VLOOKUP(A242,SOURCE!B:P,13,0)
))))
)</f>
        <v>#define ITM_PRtoDBc                    230</v>
      </c>
    </row>
    <row r="243" spans="1:4">
      <c r="A243">
        <f t="shared" si="4"/>
        <v>231</v>
      </c>
      <c r="B243" t="str">
        <f>VLOOKUP(A243,SOURCE!B:P,12,0)</f>
        <v>ITM_FRtoDB</v>
      </c>
      <c r="C243">
        <f>IF(
ISNUMBER(INDEX(SOURCE!B:B,MATCH(A243,SOURCE!B:B,0)+1)),
  VALUE(INDEX(SOURCE!B:B,MATCH(A243,SOURCE!B:B,0)+1)),
  "")</f>
        <v>232</v>
      </c>
      <c r="D243" s="8" t="str">
        <f>IF(A243&lt;&gt;INT(A243),B243,
IF(A243&lt;0,VLOOKUP(A243,lookups!A$1:B$25,2,0),
IF(ISNA(B243),"",
IF(OR(ISBLANK(A243),ISNA(B243),B243=0),
"",
"#define "&amp;
VLOOKUP(A243,SOURCE!B:P,12,0)&amp;IF(SOURCE!$W$2-LEN(VLOOKUP(A243,SOURCE!B:P,12,0))&gt;=0,REPT(" ",SOURCE!$W$2-LEN(VLOOKUP(A243,SOURCE!B:P,12,0))),"")&amp;
TEXT(A243,"???0")&amp;IF(VLOOKUP(A243,SOURCE!B:P,13,0)="","","   "&amp;VLOOKUP(A243,SOURCE!B:P,13,0)
))))
)</f>
        <v>#define ITM_FRtoDB                     231</v>
      </c>
    </row>
    <row r="244" spans="1:4">
      <c r="A244">
        <f t="shared" si="4"/>
        <v>232</v>
      </c>
      <c r="B244" t="str">
        <f>VLOOKUP(A244,SOURCE!B:P,12,0)</f>
        <v>ITM_FRtoDBb</v>
      </c>
      <c r="C244">
        <f>IF(
ISNUMBER(INDEX(SOURCE!B:B,MATCH(A244,SOURCE!B:B,0)+1)),
  VALUE(INDEX(SOURCE!B:B,MATCH(A244,SOURCE!B:B,0)+1)),
  "")</f>
        <v>233</v>
      </c>
      <c r="D244" s="8" t="str">
        <f>IF(A244&lt;&gt;INT(A244),B244,
IF(A244&lt;0,VLOOKUP(A244,lookups!A$1:B$25,2,0),
IF(ISNA(B244),"",
IF(OR(ISBLANK(A244),ISNA(B244),B244=0),
"",
"#define "&amp;
VLOOKUP(A244,SOURCE!B:P,12,0)&amp;IF(SOURCE!$W$2-LEN(VLOOKUP(A244,SOURCE!B:P,12,0))&gt;=0,REPT(" ",SOURCE!$W$2-LEN(VLOOKUP(A244,SOURCE!B:P,12,0))),"")&amp;
TEXT(A244,"???0")&amp;IF(VLOOKUP(A244,SOURCE!B:P,13,0)="","","   "&amp;VLOOKUP(A244,SOURCE!B:P,13,0)
))))
)</f>
        <v>#define ITM_FRtoDBb                    232</v>
      </c>
    </row>
    <row r="245" spans="1:4">
      <c r="A245">
        <f t="shared" si="4"/>
        <v>233</v>
      </c>
      <c r="B245" t="str">
        <f>VLOOKUP(A245,SOURCE!B:P,12,0)</f>
        <v>ITM_FRtoDBc</v>
      </c>
      <c r="C245">
        <f>IF(
ISNUMBER(INDEX(SOURCE!B:B,MATCH(A245,SOURCE!B:B,0)+1)),
  VALUE(INDEX(SOURCE!B:B,MATCH(A245,SOURCE!B:B,0)+1)),
  "")</f>
        <v>234</v>
      </c>
      <c r="D245" s="8" t="str">
        <f>IF(A245&lt;&gt;INT(A245),B245,
IF(A245&lt;0,VLOOKUP(A245,lookups!A$1:B$25,2,0),
IF(ISNA(B245),"",
IF(OR(ISBLANK(A245),ISNA(B245),B245=0),
"",
"#define "&amp;
VLOOKUP(A245,SOURCE!B:P,12,0)&amp;IF(SOURCE!$W$2-LEN(VLOOKUP(A245,SOURCE!B:P,12,0))&gt;=0,REPT(" ",SOURCE!$W$2-LEN(VLOOKUP(A245,SOURCE!B:P,12,0))),"")&amp;
TEXT(A245,"???0")&amp;IF(VLOOKUP(A245,SOURCE!B:P,13,0)="","","   "&amp;VLOOKUP(A245,SOURCE!B:P,13,0)
))))
)</f>
        <v>#define ITM_FRtoDBc                    233</v>
      </c>
    </row>
    <row r="246" spans="1:4">
      <c r="A246">
        <f t="shared" si="4"/>
        <v>234</v>
      </c>
      <c r="B246" t="str">
        <f>VLOOKUP(A246,SOURCE!B:P,12,0)</f>
        <v>ITM_ACtoHA</v>
      </c>
      <c r="C246">
        <f>IF(
ISNUMBER(INDEX(SOURCE!B:B,MATCH(A246,SOURCE!B:B,0)+1)),
  VALUE(INDEX(SOURCE!B:B,MATCH(A246,SOURCE!B:B,0)+1)),
  "")</f>
        <v>235</v>
      </c>
      <c r="D246" s="8" t="str">
        <f>IF(A246&lt;&gt;INT(A246),B246,
IF(A246&lt;0,VLOOKUP(A246,lookups!A$1:B$25,2,0),
IF(ISNA(B246),"",
IF(OR(ISBLANK(A246),ISNA(B246),B246=0),
"",
"#define "&amp;
VLOOKUP(A246,SOURCE!B:P,12,0)&amp;IF(SOURCE!$W$2-LEN(VLOOKUP(A246,SOURCE!B:P,12,0))&gt;=0,REPT(" ",SOURCE!$W$2-LEN(VLOOKUP(A246,SOURCE!B:P,12,0))),"")&amp;
TEXT(A246,"???0")&amp;IF(VLOOKUP(A246,SOURCE!B:P,13,0)="","","   "&amp;VLOOKUP(A246,SOURCE!B:P,13,0)
))))
)</f>
        <v>#define ITM_ACtoHA                     234</v>
      </c>
    </row>
    <row r="247" spans="1:4">
      <c r="A247">
        <f t="shared" si="4"/>
        <v>235</v>
      </c>
      <c r="B247" t="str">
        <f>VLOOKUP(A247,SOURCE!B:P,12,0)</f>
        <v>ITM_ACtoHAb</v>
      </c>
      <c r="C247">
        <f>IF(
ISNUMBER(INDEX(SOURCE!B:B,MATCH(A247,SOURCE!B:B,0)+1)),
  VALUE(INDEX(SOURCE!B:B,MATCH(A247,SOURCE!B:B,0)+1)),
  "")</f>
        <v>236</v>
      </c>
      <c r="D247" s="8" t="str">
        <f>IF(A247&lt;&gt;INT(A247),B247,
IF(A247&lt;0,VLOOKUP(A247,lookups!A$1:B$25,2,0),
IF(ISNA(B247),"",
IF(OR(ISBLANK(A247),ISNA(B247),B247=0),
"",
"#define "&amp;
VLOOKUP(A247,SOURCE!B:P,12,0)&amp;IF(SOURCE!$W$2-LEN(VLOOKUP(A247,SOURCE!B:P,12,0))&gt;=0,REPT(" ",SOURCE!$W$2-LEN(VLOOKUP(A247,SOURCE!B:P,12,0))),"")&amp;
TEXT(A247,"???0")&amp;IF(VLOOKUP(A247,SOURCE!B:P,13,0)="","","   "&amp;VLOOKUP(A247,SOURCE!B:P,13,0)
))))
)</f>
        <v>#define ITM_ACtoHAb                    235</v>
      </c>
    </row>
    <row r="248" spans="1:4">
      <c r="A248">
        <f t="shared" si="4"/>
        <v>236</v>
      </c>
      <c r="B248" t="str">
        <f>VLOOKUP(A248,SOURCE!B:P,12,0)</f>
        <v>ITM_HAtoAC</v>
      </c>
      <c r="C248">
        <f>IF(
ISNUMBER(INDEX(SOURCE!B:B,MATCH(A248,SOURCE!B:B,0)+1)),
  VALUE(INDEX(SOURCE!B:B,MATCH(A248,SOURCE!B:B,0)+1)),
  "")</f>
        <v>237</v>
      </c>
      <c r="D248" s="8" t="str">
        <f>IF(A248&lt;&gt;INT(A248),B248,
IF(A248&lt;0,VLOOKUP(A248,lookups!A$1:B$25,2,0),
IF(ISNA(B248),"",
IF(OR(ISBLANK(A248),ISNA(B248),B248=0),
"",
"#define "&amp;
VLOOKUP(A248,SOURCE!B:P,12,0)&amp;IF(SOURCE!$W$2-LEN(VLOOKUP(A248,SOURCE!B:P,12,0))&gt;=0,REPT(" ",SOURCE!$W$2-LEN(VLOOKUP(A248,SOURCE!B:P,12,0))),"")&amp;
TEXT(A248,"???0")&amp;IF(VLOOKUP(A248,SOURCE!B:P,13,0)="","","   "&amp;VLOOKUP(A248,SOURCE!B:P,13,0)
))))
)</f>
        <v>#define ITM_HAtoAC                     236</v>
      </c>
    </row>
    <row r="249" spans="1:4">
      <c r="A249">
        <f t="shared" si="4"/>
        <v>237</v>
      </c>
      <c r="B249" t="str">
        <f>VLOOKUP(A249,SOURCE!B:P,12,0)</f>
        <v>ITM_HAtoACb</v>
      </c>
      <c r="C249">
        <f>IF(
ISNUMBER(INDEX(SOURCE!B:B,MATCH(A249,SOURCE!B:B,0)+1)),
  VALUE(INDEX(SOURCE!B:B,MATCH(A249,SOURCE!B:B,0)+1)),
  "")</f>
        <v>238</v>
      </c>
      <c r="D249" s="8" t="str">
        <f>IF(A249&lt;&gt;INT(A249),B249,
IF(A249&lt;0,VLOOKUP(A249,lookups!A$1:B$25,2,0),
IF(ISNA(B249),"",
IF(OR(ISBLANK(A249),ISNA(B249),B249=0),
"",
"#define "&amp;
VLOOKUP(A249,SOURCE!B:P,12,0)&amp;IF(SOURCE!$W$2-LEN(VLOOKUP(A249,SOURCE!B:P,12,0))&gt;=0,REPT(" ",SOURCE!$W$2-LEN(VLOOKUP(A249,SOURCE!B:P,12,0))),"")&amp;
TEXT(A249,"???0")&amp;IF(VLOOKUP(A249,SOURCE!B:P,13,0)="","","   "&amp;VLOOKUP(A249,SOURCE!B:P,13,0)
))))
)</f>
        <v>#define ITM_HAtoACb                    237</v>
      </c>
    </row>
    <row r="250" spans="1:4">
      <c r="A250">
        <f t="shared" si="4"/>
        <v>238</v>
      </c>
      <c r="B250" t="str">
        <f>VLOOKUP(A250,SOURCE!B:P,12,0)</f>
        <v>ITM_ACUStoHA</v>
      </c>
      <c r="C250">
        <f>IF(
ISNUMBER(INDEX(SOURCE!B:B,MATCH(A250,SOURCE!B:B,0)+1)),
  VALUE(INDEX(SOURCE!B:B,MATCH(A250,SOURCE!B:B,0)+1)),
  "")</f>
        <v>239</v>
      </c>
      <c r="D250" s="8" t="str">
        <f>IF(A250&lt;&gt;INT(A250),B250,
IF(A250&lt;0,VLOOKUP(A250,lookups!A$1:B$25,2,0),
IF(ISNA(B250),"",
IF(OR(ISBLANK(A250),ISNA(B250),B250=0),
"",
"#define "&amp;
VLOOKUP(A250,SOURCE!B:P,12,0)&amp;IF(SOURCE!$W$2-LEN(VLOOKUP(A250,SOURCE!B:P,12,0))&gt;=0,REPT(" ",SOURCE!$W$2-LEN(VLOOKUP(A250,SOURCE!B:P,12,0))),"")&amp;
TEXT(A250,"???0")&amp;IF(VLOOKUP(A250,SOURCE!B:P,13,0)="","","   "&amp;VLOOKUP(A250,SOURCE!B:P,13,0)
))))
)</f>
        <v>#define ITM_ACUStoHA                   238</v>
      </c>
    </row>
    <row r="251" spans="1:4">
      <c r="A251">
        <f t="shared" si="4"/>
        <v>239</v>
      </c>
      <c r="B251" t="str">
        <f>VLOOKUP(A251,SOURCE!B:P,12,0)</f>
        <v>ITM_ACUStoHAb</v>
      </c>
      <c r="C251">
        <f>IF(
ISNUMBER(INDEX(SOURCE!B:B,MATCH(A251,SOURCE!B:B,0)+1)),
  VALUE(INDEX(SOURCE!B:B,MATCH(A251,SOURCE!B:B,0)+1)),
  "")</f>
        <v>240</v>
      </c>
      <c r="D251" s="8" t="str">
        <f>IF(A251&lt;&gt;INT(A251),B251,
IF(A251&lt;0,VLOOKUP(A251,lookups!A$1:B$25,2,0),
IF(ISNA(B251),"",
IF(OR(ISBLANK(A251),ISNA(B251),B251=0),
"",
"#define "&amp;
VLOOKUP(A251,SOURCE!B:P,12,0)&amp;IF(SOURCE!$W$2-LEN(VLOOKUP(A251,SOURCE!B:P,12,0))&gt;=0,REPT(" ",SOURCE!$W$2-LEN(VLOOKUP(A251,SOURCE!B:P,12,0))),"")&amp;
TEXT(A251,"???0")&amp;IF(VLOOKUP(A251,SOURCE!B:P,13,0)="","","   "&amp;VLOOKUP(A251,SOURCE!B:P,13,0)
))))
)</f>
        <v>#define ITM_ACUStoHAb                  239</v>
      </c>
    </row>
    <row r="252" spans="1:4">
      <c r="A252">
        <f t="shared" si="4"/>
        <v>240</v>
      </c>
      <c r="B252" t="str">
        <f>VLOOKUP(A252,SOURCE!B:P,12,0)</f>
        <v>ITM_HAtoACUS</v>
      </c>
      <c r="C252">
        <f>IF(
ISNUMBER(INDEX(SOURCE!B:B,MATCH(A252,SOURCE!B:B,0)+1)),
  VALUE(INDEX(SOURCE!B:B,MATCH(A252,SOURCE!B:B,0)+1)),
  "")</f>
        <v>241</v>
      </c>
      <c r="D252" s="8" t="str">
        <f>IF(A252&lt;&gt;INT(A252),B252,
IF(A252&lt;0,VLOOKUP(A252,lookups!A$1:B$25,2,0),
IF(ISNA(B252),"",
IF(OR(ISBLANK(A252),ISNA(B252),B252=0),
"",
"#define "&amp;
VLOOKUP(A252,SOURCE!B:P,12,0)&amp;IF(SOURCE!$W$2-LEN(VLOOKUP(A252,SOURCE!B:P,12,0))&gt;=0,REPT(" ",SOURCE!$W$2-LEN(VLOOKUP(A252,SOURCE!B:P,12,0))),"")&amp;
TEXT(A252,"???0")&amp;IF(VLOOKUP(A252,SOURCE!B:P,13,0)="","","   "&amp;VLOOKUP(A252,SOURCE!B:P,13,0)
))))
)</f>
        <v>#define ITM_HAtoACUS                   240</v>
      </c>
    </row>
    <row r="253" spans="1:4">
      <c r="A253">
        <f t="shared" si="4"/>
        <v>241</v>
      </c>
      <c r="B253" t="str">
        <f>VLOOKUP(A253,SOURCE!B:P,12,0)</f>
        <v>ITM_HAtoACUSb</v>
      </c>
      <c r="C253">
        <f>IF(
ISNUMBER(INDEX(SOURCE!B:B,MATCH(A253,SOURCE!B:B,0)+1)),
  VALUE(INDEX(SOURCE!B:B,MATCH(A253,SOURCE!B:B,0)+1)),
  "")</f>
        <v>242</v>
      </c>
      <c r="D253" s="8" t="str">
        <f>IF(A253&lt;&gt;INT(A253),B253,
IF(A253&lt;0,VLOOKUP(A253,lookups!A$1:B$25,2,0),
IF(ISNA(B253),"",
IF(OR(ISBLANK(A253),ISNA(B253),B253=0),
"",
"#define "&amp;
VLOOKUP(A253,SOURCE!B:P,12,0)&amp;IF(SOURCE!$W$2-LEN(VLOOKUP(A253,SOURCE!B:P,12,0))&gt;=0,REPT(" ",SOURCE!$W$2-LEN(VLOOKUP(A253,SOURCE!B:P,12,0))),"")&amp;
TEXT(A253,"???0")&amp;IF(VLOOKUP(A253,SOURCE!B:P,13,0)="","","   "&amp;VLOOKUP(A253,SOURCE!B:P,13,0)
))))
)</f>
        <v>#define ITM_HAtoACUSb                  241</v>
      </c>
    </row>
    <row r="254" spans="1:4">
      <c r="A254">
        <f t="shared" si="4"/>
        <v>242</v>
      </c>
      <c r="B254" t="str">
        <f>VLOOKUP(A254,SOURCE!B:P,12,0)</f>
        <v>ITM_PAtoATM</v>
      </c>
      <c r="C254">
        <f>IF(
ISNUMBER(INDEX(SOURCE!B:B,MATCH(A254,SOURCE!B:B,0)+1)),
  VALUE(INDEX(SOURCE!B:B,MATCH(A254,SOURCE!B:B,0)+1)),
  "")</f>
        <v>243</v>
      </c>
      <c r="D254" s="8" t="str">
        <f>IF(A254&lt;&gt;INT(A254),B254,
IF(A254&lt;0,VLOOKUP(A254,lookups!A$1:B$25,2,0),
IF(ISNA(B254),"",
IF(OR(ISBLANK(A254),ISNA(B254),B254=0),
"",
"#define "&amp;
VLOOKUP(A254,SOURCE!B:P,12,0)&amp;IF(SOURCE!$W$2-LEN(VLOOKUP(A254,SOURCE!B:P,12,0))&gt;=0,REPT(" ",SOURCE!$W$2-LEN(VLOOKUP(A254,SOURCE!B:P,12,0))),"")&amp;
TEXT(A254,"???0")&amp;IF(VLOOKUP(A254,SOURCE!B:P,13,0)="","","   "&amp;VLOOKUP(A254,SOURCE!B:P,13,0)
))))
)</f>
        <v>#define ITM_PAtoATM                    242</v>
      </c>
    </row>
    <row r="255" spans="1:4">
      <c r="A255">
        <f t="shared" si="4"/>
        <v>243</v>
      </c>
      <c r="B255" t="str">
        <f>VLOOKUP(A255,SOURCE!B:P,12,0)</f>
        <v>ITM_ATMtoPA</v>
      </c>
      <c r="C255">
        <f>IF(
ISNUMBER(INDEX(SOURCE!B:B,MATCH(A255,SOURCE!B:B,0)+1)),
  VALUE(INDEX(SOURCE!B:B,MATCH(A255,SOURCE!B:B,0)+1)),
  "")</f>
        <v>244</v>
      </c>
      <c r="D255" s="8" t="str">
        <f>IF(A255&lt;&gt;INT(A255),B255,
IF(A255&lt;0,VLOOKUP(A255,lookups!A$1:B$25,2,0),
IF(ISNA(B255),"",
IF(OR(ISBLANK(A255),ISNA(B255),B255=0),
"",
"#define "&amp;
VLOOKUP(A255,SOURCE!B:P,12,0)&amp;IF(SOURCE!$W$2-LEN(VLOOKUP(A255,SOURCE!B:P,12,0))&gt;=0,REPT(" ",SOURCE!$W$2-LEN(VLOOKUP(A255,SOURCE!B:P,12,0))),"")&amp;
TEXT(A255,"???0")&amp;IF(VLOOKUP(A255,SOURCE!B:P,13,0)="","","   "&amp;VLOOKUP(A255,SOURCE!B:P,13,0)
))))
)</f>
        <v>#define ITM_ATMtoPA                    243</v>
      </c>
    </row>
    <row r="256" spans="1:4">
      <c r="A256">
        <f t="shared" si="4"/>
        <v>244</v>
      </c>
      <c r="B256" t="str">
        <f>VLOOKUP(A256,SOURCE!B:P,12,0)</f>
        <v>ITM_AUtoM</v>
      </c>
      <c r="C256">
        <f>IF(
ISNUMBER(INDEX(SOURCE!B:B,MATCH(A256,SOURCE!B:B,0)+1)),
  VALUE(INDEX(SOURCE!B:B,MATCH(A256,SOURCE!B:B,0)+1)),
  "")</f>
        <v>245</v>
      </c>
      <c r="D256" s="8" t="str">
        <f>IF(A256&lt;&gt;INT(A256),B256,
IF(A256&lt;0,VLOOKUP(A256,lookups!A$1:B$25,2,0),
IF(ISNA(B256),"",
IF(OR(ISBLANK(A256),ISNA(B256),B256=0),
"",
"#define "&amp;
VLOOKUP(A256,SOURCE!B:P,12,0)&amp;IF(SOURCE!$W$2-LEN(VLOOKUP(A256,SOURCE!B:P,12,0))&gt;=0,REPT(" ",SOURCE!$W$2-LEN(VLOOKUP(A256,SOURCE!B:P,12,0))),"")&amp;
TEXT(A256,"???0")&amp;IF(VLOOKUP(A256,SOURCE!B:P,13,0)="","","   "&amp;VLOOKUP(A256,SOURCE!B:P,13,0)
))))
)</f>
        <v>#define ITM_AUtoM                      244</v>
      </c>
    </row>
    <row r="257" spans="1:4">
      <c r="A257">
        <f t="shared" si="4"/>
        <v>245</v>
      </c>
      <c r="B257" t="str">
        <f>VLOOKUP(A257,SOURCE!B:P,12,0)</f>
        <v>ITM_MtoAU</v>
      </c>
      <c r="C257">
        <f>IF(
ISNUMBER(INDEX(SOURCE!B:B,MATCH(A257,SOURCE!B:B,0)+1)),
  VALUE(INDEX(SOURCE!B:B,MATCH(A257,SOURCE!B:B,0)+1)),
  "")</f>
        <v>246</v>
      </c>
      <c r="D257" s="8" t="str">
        <f>IF(A257&lt;&gt;INT(A257),B257,
IF(A257&lt;0,VLOOKUP(A257,lookups!A$1:B$25,2,0),
IF(ISNA(B257),"",
IF(OR(ISBLANK(A257),ISNA(B257),B257=0),
"",
"#define "&amp;
VLOOKUP(A257,SOURCE!B:P,12,0)&amp;IF(SOURCE!$W$2-LEN(VLOOKUP(A257,SOURCE!B:P,12,0))&gt;=0,REPT(" ",SOURCE!$W$2-LEN(VLOOKUP(A257,SOURCE!B:P,12,0))),"")&amp;
TEXT(A257,"???0")&amp;IF(VLOOKUP(A257,SOURCE!B:P,13,0)="","","   "&amp;VLOOKUP(A257,SOURCE!B:P,13,0)
))))
)</f>
        <v>#define ITM_MtoAU                      245</v>
      </c>
    </row>
    <row r="258" spans="1:4">
      <c r="A258">
        <f t="shared" si="4"/>
        <v>246</v>
      </c>
      <c r="B258" t="str">
        <f>VLOOKUP(A258,SOURCE!B:P,12,0)</f>
        <v>ITM_BARtoPA</v>
      </c>
      <c r="C258">
        <f>IF(
ISNUMBER(INDEX(SOURCE!B:B,MATCH(A258,SOURCE!B:B,0)+1)),
  VALUE(INDEX(SOURCE!B:B,MATCH(A258,SOURCE!B:B,0)+1)),
  "")</f>
        <v>247</v>
      </c>
      <c r="D258" s="8" t="str">
        <f>IF(A258&lt;&gt;INT(A258),B258,
IF(A258&lt;0,VLOOKUP(A258,lookups!A$1:B$25,2,0),
IF(ISNA(B258),"",
IF(OR(ISBLANK(A258),ISNA(B258),B258=0),
"",
"#define "&amp;
VLOOKUP(A258,SOURCE!B:P,12,0)&amp;IF(SOURCE!$W$2-LEN(VLOOKUP(A258,SOURCE!B:P,12,0))&gt;=0,REPT(" ",SOURCE!$W$2-LEN(VLOOKUP(A258,SOURCE!B:P,12,0))),"")&amp;
TEXT(A258,"???0")&amp;IF(VLOOKUP(A258,SOURCE!B:P,13,0)="","","   "&amp;VLOOKUP(A258,SOURCE!B:P,13,0)
))))
)</f>
        <v>#define ITM_BARtoPA                    246</v>
      </c>
    </row>
    <row r="259" spans="1:4">
      <c r="A259">
        <f t="shared" si="4"/>
        <v>247</v>
      </c>
      <c r="B259" t="str">
        <f>VLOOKUP(A259,SOURCE!B:P,12,0)</f>
        <v>ITM_PAtoBAR</v>
      </c>
      <c r="C259">
        <f>IF(
ISNUMBER(INDEX(SOURCE!B:B,MATCH(A259,SOURCE!B:B,0)+1)),
  VALUE(INDEX(SOURCE!B:B,MATCH(A259,SOURCE!B:B,0)+1)),
  "")</f>
        <v>248</v>
      </c>
      <c r="D259" s="8" t="str">
        <f>IF(A259&lt;&gt;INT(A259),B259,
IF(A259&lt;0,VLOOKUP(A259,lookups!A$1:B$25,2,0),
IF(ISNA(B259),"",
IF(OR(ISBLANK(A259),ISNA(B259),B259=0),
"",
"#define "&amp;
VLOOKUP(A259,SOURCE!B:P,12,0)&amp;IF(SOURCE!$W$2-LEN(VLOOKUP(A259,SOURCE!B:P,12,0))&gt;=0,REPT(" ",SOURCE!$W$2-LEN(VLOOKUP(A259,SOURCE!B:P,12,0))),"")&amp;
TEXT(A259,"???0")&amp;IF(VLOOKUP(A259,SOURCE!B:P,13,0)="","","   "&amp;VLOOKUP(A259,SOURCE!B:P,13,0)
))))
)</f>
        <v>#define ITM_PAtoBAR                    247</v>
      </c>
    </row>
    <row r="260" spans="1:4">
      <c r="A260">
        <f t="shared" si="4"/>
        <v>248</v>
      </c>
      <c r="B260" t="str">
        <f>VLOOKUP(A260,SOURCE!B:P,12,0)</f>
        <v>ITM_BTUtoJ</v>
      </c>
      <c r="C260">
        <f>IF(
ISNUMBER(INDEX(SOURCE!B:B,MATCH(A260,SOURCE!B:B,0)+1)),
  VALUE(INDEX(SOURCE!B:B,MATCH(A260,SOURCE!B:B,0)+1)),
  "")</f>
        <v>249</v>
      </c>
      <c r="D260" s="8" t="str">
        <f>IF(A260&lt;&gt;INT(A260),B260,
IF(A260&lt;0,VLOOKUP(A260,lookups!A$1:B$25,2,0),
IF(ISNA(B260),"",
IF(OR(ISBLANK(A260),ISNA(B260),B260=0),
"",
"#define "&amp;
VLOOKUP(A260,SOURCE!B:P,12,0)&amp;IF(SOURCE!$W$2-LEN(VLOOKUP(A260,SOURCE!B:P,12,0))&gt;=0,REPT(" ",SOURCE!$W$2-LEN(VLOOKUP(A260,SOURCE!B:P,12,0))),"")&amp;
TEXT(A260,"???0")&amp;IF(VLOOKUP(A260,SOURCE!B:P,13,0)="","","   "&amp;VLOOKUP(A260,SOURCE!B:P,13,0)
))))
)</f>
        <v>#define ITM_BTUtoJ                     248</v>
      </c>
    </row>
    <row r="261" spans="1:4">
      <c r="A261">
        <f t="shared" si="4"/>
        <v>249</v>
      </c>
      <c r="B261" t="str">
        <f>VLOOKUP(A261,SOURCE!B:P,12,0)</f>
        <v>ITM_JtoBTU</v>
      </c>
      <c r="C261">
        <f>IF(
ISNUMBER(INDEX(SOURCE!B:B,MATCH(A261,SOURCE!B:B,0)+1)),
  VALUE(INDEX(SOURCE!B:B,MATCH(A261,SOURCE!B:B,0)+1)),
  "")</f>
        <v>250</v>
      </c>
      <c r="D261" s="8" t="str">
        <f>IF(A261&lt;&gt;INT(A261),B261,
IF(A261&lt;0,VLOOKUP(A261,lookups!A$1:B$25,2,0),
IF(ISNA(B261),"",
IF(OR(ISBLANK(A261),ISNA(B261),B261=0),
"",
"#define "&amp;
VLOOKUP(A261,SOURCE!B:P,12,0)&amp;IF(SOURCE!$W$2-LEN(VLOOKUP(A261,SOURCE!B:P,12,0))&gt;=0,REPT(" ",SOURCE!$W$2-LEN(VLOOKUP(A261,SOURCE!B:P,12,0))),"")&amp;
TEXT(A261,"???0")&amp;IF(VLOOKUP(A261,SOURCE!B:P,13,0)="","","   "&amp;VLOOKUP(A261,SOURCE!B:P,13,0)
))))
)</f>
        <v>#define ITM_JtoBTU                     249</v>
      </c>
    </row>
    <row r="262" spans="1:4">
      <c r="A262">
        <f t="shared" si="4"/>
        <v>250</v>
      </c>
      <c r="B262" t="str">
        <f>VLOOKUP(A262,SOURCE!B:P,12,0)</f>
        <v>ITM_CALtoJ</v>
      </c>
      <c r="C262">
        <f>IF(
ISNUMBER(INDEX(SOURCE!B:B,MATCH(A262,SOURCE!B:B,0)+1)),
  VALUE(INDEX(SOURCE!B:B,MATCH(A262,SOURCE!B:B,0)+1)),
  "")</f>
        <v>251</v>
      </c>
      <c r="D262" s="8" t="str">
        <f>IF(A262&lt;&gt;INT(A262),B262,
IF(A262&lt;0,VLOOKUP(A262,lookups!A$1:B$25,2,0),
IF(ISNA(B262),"",
IF(OR(ISBLANK(A262),ISNA(B262),B262=0),
"",
"#define "&amp;
VLOOKUP(A262,SOURCE!B:P,12,0)&amp;IF(SOURCE!$W$2-LEN(VLOOKUP(A262,SOURCE!B:P,12,0))&gt;=0,REPT(" ",SOURCE!$W$2-LEN(VLOOKUP(A262,SOURCE!B:P,12,0))),"")&amp;
TEXT(A262,"???0")&amp;IF(VLOOKUP(A262,SOURCE!B:P,13,0)="","","   "&amp;VLOOKUP(A262,SOURCE!B:P,13,0)
))))
)</f>
        <v>#define ITM_CALtoJ                     250</v>
      </c>
    </row>
    <row r="263" spans="1:4">
      <c r="A263">
        <f t="shared" ref="A263:A326" si="5">C262</f>
        <v>251</v>
      </c>
      <c r="B263" t="str">
        <f>VLOOKUP(A263,SOURCE!B:P,12,0)</f>
        <v>ITM_JtoCAL</v>
      </c>
      <c r="C263">
        <f>IF(
ISNUMBER(INDEX(SOURCE!B:B,MATCH(A263,SOURCE!B:B,0)+1)),
  VALUE(INDEX(SOURCE!B:B,MATCH(A263,SOURCE!B:B,0)+1)),
  "")</f>
        <v>252</v>
      </c>
      <c r="D263" s="8" t="str">
        <f>IF(A263&lt;&gt;INT(A263),B263,
IF(A263&lt;0,VLOOKUP(A263,lookups!A$1:B$25,2,0),
IF(ISNA(B263),"",
IF(OR(ISBLANK(A263),ISNA(B263),B263=0),
"",
"#define "&amp;
VLOOKUP(A263,SOURCE!B:P,12,0)&amp;IF(SOURCE!$W$2-LEN(VLOOKUP(A263,SOURCE!B:P,12,0))&gt;=0,REPT(" ",SOURCE!$W$2-LEN(VLOOKUP(A263,SOURCE!B:P,12,0))),"")&amp;
TEXT(A263,"???0")&amp;IF(VLOOKUP(A263,SOURCE!B:P,13,0)="","","   "&amp;VLOOKUP(A263,SOURCE!B:P,13,0)
))))
)</f>
        <v>#define ITM_JtoCAL                     251</v>
      </c>
    </row>
    <row r="264" spans="1:4">
      <c r="A264">
        <f t="shared" si="5"/>
        <v>252</v>
      </c>
      <c r="B264" t="str">
        <f>VLOOKUP(A264,SOURCE!B:P,12,0)</f>
        <v>ITM_LBFFTtoNM</v>
      </c>
      <c r="C264">
        <f>IF(
ISNUMBER(INDEX(SOURCE!B:B,MATCH(A264,SOURCE!B:B,0)+1)),
  VALUE(INDEX(SOURCE!B:B,MATCH(A264,SOURCE!B:B,0)+1)),
  "")</f>
        <v>253</v>
      </c>
      <c r="D264" s="8" t="str">
        <f>IF(A264&lt;&gt;INT(A264),B264,
IF(A264&lt;0,VLOOKUP(A264,lookups!A$1:B$25,2,0),
IF(ISNA(B264),"",
IF(OR(ISBLANK(A264),ISNA(B264),B264=0),
"",
"#define "&amp;
VLOOKUP(A264,SOURCE!B:P,12,0)&amp;IF(SOURCE!$W$2-LEN(VLOOKUP(A264,SOURCE!B:P,12,0))&gt;=0,REPT(" ",SOURCE!$W$2-LEN(VLOOKUP(A264,SOURCE!B:P,12,0))),"")&amp;
TEXT(A264,"???0")&amp;IF(VLOOKUP(A264,SOURCE!B:P,13,0)="","","   "&amp;VLOOKUP(A264,SOURCE!B:P,13,0)
))))
)</f>
        <v>#define ITM_LBFFTtoNM                  252</v>
      </c>
    </row>
    <row r="265" spans="1:4">
      <c r="A265">
        <f t="shared" si="5"/>
        <v>253</v>
      </c>
      <c r="B265" t="str">
        <f>VLOOKUP(A265,SOURCE!B:P,12,0)</f>
        <v>ITM_LBFFTtoNMb</v>
      </c>
      <c r="C265">
        <f>IF(
ISNUMBER(INDEX(SOURCE!B:B,MATCH(A265,SOURCE!B:B,0)+1)),
  VALUE(INDEX(SOURCE!B:B,MATCH(A265,SOURCE!B:B,0)+1)),
  "")</f>
        <v>254</v>
      </c>
      <c r="D265" s="8" t="str">
        <f>IF(A265&lt;&gt;INT(A265),B265,
IF(A265&lt;0,VLOOKUP(A265,lookups!A$1:B$25,2,0),
IF(ISNA(B265),"",
IF(OR(ISBLANK(A265),ISNA(B265),B265=0),
"",
"#define "&amp;
VLOOKUP(A265,SOURCE!B:P,12,0)&amp;IF(SOURCE!$W$2-LEN(VLOOKUP(A265,SOURCE!B:P,12,0))&gt;=0,REPT(" ",SOURCE!$W$2-LEN(VLOOKUP(A265,SOURCE!B:P,12,0))),"")&amp;
TEXT(A265,"???0")&amp;IF(VLOOKUP(A265,SOURCE!B:P,13,0)="","","   "&amp;VLOOKUP(A265,SOURCE!B:P,13,0)
))))
)</f>
        <v>#define ITM_LBFFTtoNMb                 253</v>
      </c>
    </row>
    <row r="266" spans="1:4">
      <c r="A266">
        <f t="shared" si="5"/>
        <v>254</v>
      </c>
      <c r="B266" t="str">
        <f>VLOOKUP(A266,SOURCE!B:P,12,0)</f>
        <v>ITM_NMtoLBFFT</v>
      </c>
      <c r="C266">
        <f>IF(
ISNUMBER(INDEX(SOURCE!B:B,MATCH(A266,SOURCE!B:B,0)+1)),
  VALUE(INDEX(SOURCE!B:B,MATCH(A266,SOURCE!B:B,0)+1)),
  "")</f>
        <v>255</v>
      </c>
      <c r="D266" s="8" t="str">
        <f>IF(A266&lt;&gt;INT(A266),B266,
IF(A266&lt;0,VLOOKUP(A266,lookups!A$1:B$25,2,0),
IF(ISNA(B266),"",
IF(OR(ISBLANK(A266),ISNA(B266),B266=0),
"",
"#define "&amp;
VLOOKUP(A266,SOURCE!B:P,12,0)&amp;IF(SOURCE!$W$2-LEN(VLOOKUP(A266,SOURCE!B:P,12,0))&gt;=0,REPT(" ",SOURCE!$W$2-LEN(VLOOKUP(A266,SOURCE!B:P,12,0))),"")&amp;
TEXT(A266,"???0")&amp;IF(VLOOKUP(A266,SOURCE!B:P,13,0)="","","   "&amp;VLOOKUP(A266,SOURCE!B:P,13,0)
))))
)</f>
        <v>#define ITM_NMtoLBFFT                  254</v>
      </c>
    </row>
    <row r="267" spans="1:4">
      <c r="A267">
        <f t="shared" si="5"/>
        <v>255</v>
      </c>
      <c r="B267" t="str">
        <f>VLOOKUP(A267,SOURCE!B:P,12,0)</f>
        <v>ITM_NMtoLBFFTb</v>
      </c>
      <c r="C267">
        <f>IF(
ISNUMBER(INDEX(SOURCE!B:B,MATCH(A267,SOURCE!B:B,0)+1)),
  VALUE(INDEX(SOURCE!B:B,MATCH(A267,SOURCE!B:B,0)+1)),
  "")</f>
        <v>256</v>
      </c>
      <c r="D267" s="8" t="str">
        <f>IF(A267&lt;&gt;INT(A267),B267,
IF(A267&lt;0,VLOOKUP(A267,lookups!A$1:B$25,2,0),
IF(ISNA(B267),"",
IF(OR(ISBLANK(A267),ISNA(B267),B267=0),
"",
"#define "&amp;
VLOOKUP(A267,SOURCE!B:P,12,0)&amp;IF(SOURCE!$W$2-LEN(VLOOKUP(A267,SOURCE!B:P,12,0))&gt;=0,REPT(" ",SOURCE!$W$2-LEN(VLOOKUP(A267,SOURCE!B:P,12,0))),"")&amp;
TEXT(A267,"???0")&amp;IF(VLOOKUP(A267,SOURCE!B:P,13,0)="","","   "&amp;VLOOKUP(A267,SOURCE!B:P,13,0)
))))
)</f>
        <v>#define ITM_NMtoLBFFTb                 255</v>
      </c>
    </row>
    <row r="268" spans="1:4">
      <c r="A268">
        <f t="shared" si="5"/>
        <v>256</v>
      </c>
      <c r="B268" t="str">
        <f>VLOOKUP(A268,SOURCE!B:P,12,0)</f>
        <v>ITM_CWTtoKG</v>
      </c>
      <c r="C268">
        <f>IF(
ISNUMBER(INDEX(SOURCE!B:B,MATCH(A268,SOURCE!B:B,0)+1)),
  VALUE(INDEX(SOURCE!B:B,MATCH(A268,SOURCE!B:B,0)+1)),
  "")</f>
        <v>257</v>
      </c>
      <c r="D268" s="8" t="str">
        <f>IF(A268&lt;&gt;INT(A268),B268,
IF(A268&lt;0,VLOOKUP(A268,lookups!A$1:B$25,2,0),
IF(ISNA(B268),"",
IF(OR(ISBLANK(A268),ISNA(B268),B268=0),
"",
"#define "&amp;
VLOOKUP(A268,SOURCE!B:P,12,0)&amp;IF(SOURCE!$W$2-LEN(VLOOKUP(A268,SOURCE!B:P,12,0))&gt;=0,REPT(" ",SOURCE!$W$2-LEN(VLOOKUP(A268,SOURCE!B:P,12,0))),"")&amp;
TEXT(A268,"???0")&amp;IF(VLOOKUP(A268,SOURCE!B:P,13,0)="","","   "&amp;VLOOKUP(A268,SOURCE!B:P,13,0)
))))
)</f>
        <v>#define ITM_CWTtoKG                    256</v>
      </c>
    </row>
    <row r="269" spans="1:4">
      <c r="A269">
        <f t="shared" si="5"/>
        <v>257</v>
      </c>
      <c r="B269" t="str">
        <f>VLOOKUP(A269,SOURCE!B:P,12,0)</f>
        <v>ITM_KGtoCWT</v>
      </c>
      <c r="C269">
        <f>IF(
ISNUMBER(INDEX(SOURCE!B:B,MATCH(A269,SOURCE!B:B,0)+1)),
  VALUE(INDEX(SOURCE!B:B,MATCH(A269,SOURCE!B:B,0)+1)),
  "")</f>
        <v>258</v>
      </c>
      <c r="D269" s="8" t="str">
        <f>IF(A269&lt;&gt;INT(A269),B269,
IF(A269&lt;0,VLOOKUP(A269,lookups!A$1:B$25,2,0),
IF(ISNA(B269),"",
IF(OR(ISBLANK(A269),ISNA(B269),B269=0),
"",
"#define "&amp;
VLOOKUP(A269,SOURCE!B:P,12,0)&amp;IF(SOURCE!$W$2-LEN(VLOOKUP(A269,SOURCE!B:P,12,0))&gt;=0,REPT(" ",SOURCE!$W$2-LEN(VLOOKUP(A269,SOURCE!B:P,12,0))),"")&amp;
TEXT(A269,"???0")&amp;IF(VLOOKUP(A269,SOURCE!B:P,13,0)="","","   "&amp;VLOOKUP(A269,SOURCE!B:P,13,0)
))))
)</f>
        <v>#define ITM_KGtoCWT                    257</v>
      </c>
    </row>
    <row r="270" spans="1:4">
      <c r="A270">
        <f t="shared" si="5"/>
        <v>258</v>
      </c>
      <c r="B270" t="str">
        <f>VLOOKUP(A270,SOURCE!B:P,12,0)</f>
        <v>ITM_FTtoM</v>
      </c>
      <c r="C270">
        <f>IF(
ISNUMBER(INDEX(SOURCE!B:B,MATCH(A270,SOURCE!B:B,0)+1)),
  VALUE(INDEX(SOURCE!B:B,MATCH(A270,SOURCE!B:B,0)+1)),
  "")</f>
        <v>259</v>
      </c>
      <c r="D270" s="8" t="str">
        <f>IF(A270&lt;&gt;INT(A270),B270,
IF(A270&lt;0,VLOOKUP(A270,lookups!A$1:B$25,2,0),
IF(ISNA(B270),"",
IF(OR(ISBLANK(A270),ISNA(B270),B270=0),
"",
"#define "&amp;
VLOOKUP(A270,SOURCE!B:P,12,0)&amp;IF(SOURCE!$W$2-LEN(VLOOKUP(A270,SOURCE!B:P,12,0))&gt;=0,REPT(" ",SOURCE!$W$2-LEN(VLOOKUP(A270,SOURCE!B:P,12,0))),"")&amp;
TEXT(A270,"???0")&amp;IF(VLOOKUP(A270,SOURCE!B:P,13,0)="","","   "&amp;VLOOKUP(A270,SOURCE!B:P,13,0)
))))
)</f>
        <v>#define ITM_FTtoM                      258</v>
      </c>
    </row>
    <row r="271" spans="1:4">
      <c r="A271">
        <f t="shared" si="5"/>
        <v>259</v>
      </c>
      <c r="B271" t="str">
        <f>VLOOKUP(A271,SOURCE!B:P,12,0)</f>
        <v>ITM_MtoFT</v>
      </c>
      <c r="C271">
        <f>IF(
ISNUMBER(INDEX(SOURCE!B:B,MATCH(A271,SOURCE!B:B,0)+1)),
  VALUE(INDEX(SOURCE!B:B,MATCH(A271,SOURCE!B:B,0)+1)),
  "")</f>
        <v>260</v>
      </c>
      <c r="D271" s="8" t="str">
        <f>IF(A271&lt;&gt;INT(A271),B271,
IF(A271&lt;0,VLOOKUP(A271,lookups!A$1:B$25,2,0),
IF(ISNA(B271),"",
IF(OR(ISBLANK(A271),ISNA(B271),B271=0),
"",
"#define "&amp;
VLOOKUP(A271,SOURCE!B:P,12,0)&amp;IF(SOURCE!$W$2-LEN(VLOOKUP(A271,SOURCE!B:P,12,0))&gt;=0,REPT(" ",SOURCE!$W$2-LEN(VLOOKUP(A271,SOURCE!B:P,12,0))),"")&amp;
TEXT(A271,"???0")&amp;IF(VLOOKUP(A271,SOURCE!B:P,13,0)="","","   "&amp;VLOOKUP(A271,SOURCE!B:P,13,0)
))))
)</f>
        <v>#define ITM_MtoFT                      259</v>
      </c>
    </row>
    <row r="272" spans="1:4">
      <c r="A272">
        <f t="shared" si="5"/>
        <v>260</v>
      </c>
      <c r="B272" t="str">
        <f>VLOOKUP(A272,SOURCE!B:P,12,0)</f>
        <v>ITM_FTUStoM</v>
      </c>
      <c r="C272">
        <f>IF(
ISNUMBER(INDEX(SOURCE!B:B,MATCH(A272,SOURCE!B:B,0)+1)),
  VALUE(INDEX(SOURCE!B:B,MATCH(A272,SOURCE!B:B,0)+1)),
  "")</f>
        <v>261</v>
      </c>
      <c r="D272" s="8" t="str">
        <f>IF(A272&lt;&gt;INT(A272),B272,
IF(A272&lt;0,VLOOKUP(A272,lookups!A$1:B$25,2,0),
IF(ISNA(B272),"",
IF(OR(ISBLANK(A272),ISNA(B272),B272=0),
"",
"#define "&amp;
VLOOKUP(A272,SOURCE!B:P,12,0)&amp;IF(SOURCE!$W$2-LEN(VLOOKUP(A272,SOURCE!B:P,12,0))&gt;=0,REPT(" ",SOURCE!$W$2-LEN(VLOOKUP(A272,SOURCE!B:P,12,0))),"")&amp;
TEXT(A272,"???0")&amp;IF(VLOOKUP(A272,SOURCE!B:P,13,0)="","","   "&amp;VLOOKUP(A272,SOURCE!B:P,13,0)
))))
)</f>
        <v>#define ITM_FTUStoM                    260</v>
      </c>
    </row>
    <row r="273" spans="1:4">
      <c r="A273">
        <f t="shared" si="5"/>
        <v>261</v>
      </c>
      <c r="B273" t="str">
        <f>VLOOKUP(A273,SOURCE!B:P,12,0)</f>
        <v>ITM_FTUStoMb</v>
      </c>
      <c r="C273">
        <f>IF(
ISNUMBER(INDEX(SOURCE!B:B,MATCH(A273,SOURCE!B:B,0)+1)),
  VALUE(INDEX(SOURCE!B:B,MATCH(A273,SOURCE!B:B,0)+1)),
  "")</f>
        <v>262</v>
      </c>
      <c r="D273" s="8" t="str">
        <f>IF(A273&lt;&gt;INT(A273),B273,
IF(A273&lt;0,VLOOKUP(A273,lookups!A$1:B$25,2,0),
IF(ISNA(B273),"",
IF(OR(ISBLANK(A273),ISNA(B273),B273=0),
"",
"#define "&amp;
VLOOKUP(A273,SOURCE!B:P,12,0)&amp;IF(SOURCE!$W$2-LEN(VLOOKUP(A273,SOURCE!B:P,12,0))&gt;=0,REPT(" ",SOURCE!$W$2-LEN(VLOOKUP(A273,SOURCE!B:P,12,0))),"")&amp;
TEXT(A273,"???0")&amp;IF(VLOOKUP(A273,SOURCE!B:P,13,0)="","","   "&amp;VLOOKUP(A273,SOURCE!B:P,13,0)
))))
)</f>
        <v>#define ITM_FTUStoMb                   261</v>
      </c>
    </row>
    <row r="274" spans="1:4">
      <c r="A274">
        <f t="shared" si="5"/>
        <v>262</v>
      </c>
      <c r="B274" t="str">
        <f>VLOOKUP(A274,SOURCE!B:P,12,0)</f>
        <v>ITM_FTUStoMc</v>
      </c>
      <c r="C274">
        <f>IF(
ISNUMBER(INDEX(SOURCE!B:B,MATCH(A274,SOURCE!B:B,0)+1)),
  VALUE(INDEX(SOURCE!B:B,MATCH(A274,SOURCE!B:B,0)+1)),
  "")</f>
        <v>263</v>
      </c>
      <c r="D274" s="8" t="str">
        <f>IF(A274&lt;&gt;INT(A274),B274,
IF(A274&lt;0,VLOOKUP(A274,lookups!A$1:B$25,2,0),
IF(ISNA(B274),"",
IF(OR(ISBLANK(A274),ISNA(B274),B274=0),
"",
"#define "&amp;
VLOOKUP(A274,SOURCE!B:P,12,0)&amp;IF(SOURCE!$W$2-LEN(VLOOKUP(A274,SOURCE!B:P,12,0))&gt;=0,REPT(" ",SOURCE!$W$2-LEN(VLOOKUP(A274,SOURCE!B:P,12,0))),"")&amp;
TEXT(A274,"???0")&amp;IF(VLOOKUP(A274,SOURCE!B:P,13,0)="","","   "&amp;VLOOKUP(A274,SOURCE!B:P,13,0)
))))
)</f>
        <v>#define ITM_FTUStoMc                   262</v>
      </c>
    </row>
    <row r="275" spans="1:4">
      <c r="A275">
        <f t="shared" si="5"/>
        <v>263</v>
      </c>
      <c r="B275" t="str">
        <f>VLOOKUP(A275,SOURCE!B:P,12,0)</f>
        <v>ITM_MtoFTUS</v>
      </c>
      <c r="C275">
        <f>IF(
ISNUMBER(INDEX(SOURCE!B:B,MATCH(A275,SOURCE!B:B,0)+1)),
  VALUE(INDEX(SOURCE!B:B,MATCH(A275,SOURCE!B:B,0)+1)),
  "")</f>
        <v>264</v>
      </c>
      <c r="D275" s="8" t="str">
        <f>IF(A275&lt;&gt;INT(A275),B275,
IF(A275&lt;0,VLOOKUP(A275,lookups!A$1:B$25,2,0),
IF(ISNA(B275),"",
IF(OR(ISBLANK(A275),ISNA(B275),B275=0),
"",
"#define "&amp;
VLOOKUP(A275,SOURCE!B:P,12,0)&amp;IF(SOURCE!$W$2-LEN(VLOOKUP(A275,SOURCE!B:P,12,0))&gt;=0,REPT(" ",SOURCE!$W$2-LEN(VLOOKUP(A275,SOURCE!B:P,12,0))),"")&amp;
TEXT(A275,"???0")&amp;IF(VLOOKUP(A275,SOURCE!B:P,13,0)="","","   "&amp;VLOOKUP(A275,SOURCE!B:P,13,0)
))))
)</f>
        <v>#define ITM_MtoFTUS                    263</v>
      </c>
    </row>
    <row r="276" spans="1:4">
      <c r="A276">
        <f t="shared" si="5"/>
        <v>264</v>
      </c>
      <c r="B276" t="str">
        <f>VLOOKUP(A276,SOURCE!B:P,12,0)</f>
        <v>ITM_MtoFTUSb</v>
      </c>
      <c r="C276">
        <f>IF(
ISNUMBER(INDEX(SOURCE!B:B,MATCH(A276,SOURCE!B:B,0)+1)),
  VALUE(INDEX(SOURCE!B:B,MATCH(A276,SOURCE!B:B,0)+1)),
  "")</f>
        <v>265</v>
      </c>
      <c r="D276" s="8" t="str">
        <f>IF(A276&lt;&gt;INT(A276),B276,
IF(A276&lt;0,VLOOKUP(A276,lookups!A$1:B$25,2,0),
IF(ISNA(B276),"",
IF(OR(ISBLANK(A276),ISNA(B276),B276=0),
"",
"#define "&amp;
VLOOKUP(A276,SOURCE!B:P,12,0)&amp;IF(SOURCE!$W$2-LEN(VLOOKUP(A276,SOURCE!B:P,12,0))&gt;=0,REPT(" ",SOURCE!$W$2-LEN(VLOOKUP(A276,SOURCE!B:P,12,0))),"")&amp;
TEXT(A276,"???0")&amp;IF(VLOOKUP(A276,SOURCE!B:P,13,0)="","","   "&amp;VLOOKUP(A276,SOURCE!B:P,13,0)
))))
)</f>
        <v>#define ITM_MtoFTUSb                   264</v>
      </c>
    </row>
    <row r="277" spans="1:4">
      <c r="A277">
        <f t="shared" si="5"/>
        <v>265</v>
      </c>
      <c r="B277" t="str">
        <f>VLOOKUP(A277,SOURCE!B:P,12,0)</f>
        <v>ITM_MtoFTUSc</v>
      </c>
      <c r="C277">
        <f>IF(
ISNUMBER(INDEX(SOURCE!B:B,MATCH(A277,SOURCE!B:B,0)+1)),
  VALUE(INDEX(SOURCE!B:B,MATCH(A277,SOURCE!B:B,0)+1)),
  "")</f>
        <v>266</v>
      </c>
      <c r="D277" s="8" t="str">
        <f>IF(A277&lt;&gt;INT(A277),B277,
IF(A277&lt;0,VLOOKUP(A277,lookups!A$1:B$25,2,0),
IF(ISNA(B277),"",
IF(OR(ISBLANK(A277),ISNA(B277),B277=0),
"",
"#define "&amp;
VLOOKUP(A277,SOURCE!B:P,12,0)&amp;IF(SOURCE!$W$2-LEN(VLOOKUP(A277,SOURCE!B:P,12,0))&gt;=0,REPT(" ",SOURCE!$W$2-LEN(VLOOKUP(A277,SOURCE!B:P,12,0))),"")&amp;
TEXT(A277,"???0")&amp;IF(VLOOKUP(A277,SOURCE!B:P,13,0)="","","   "&amp;VLOOKUP(A277,SOURCE!B:P,13,0)
))))
)</f>
        <v>#define ITM_MtoFTUSc                   265</v>
      </c>
    </row>
    <row r="278" spans="1:4">
      <c r="A278">
        <f t="shared" si="5"/>
        <v>266</v>
      </c>
      <c r="B278" t="str">
        <f>VLOOKUP(A278,SOURCE!B:P,12,0)</f>
        <v>ITM_FZUKtoML</v>
      </c>
      <c r="C278">
        <f>IF(
ISNUMBER(INDEX(SOURCE!B:B,MATCH(A278,SOURCE!B:B,0)+1)),
  VALUE(INDEX(SOURCE!B:B,MATCH(A278,SOURCE!B:B,0)+1)),
  "")</f>
        <v>267</v>
      </c>
      <c r="D278" s="8" t="str">
        <f>IF(A278&lt;&gt;INT(A278),B278,
IF(A278&lt;0,VLOOKUP(A278,lookups!A$1:B$25,2,0),
IF(ISNA(B278),"",
IF(OR(ISBLANK(A278),ISNA(B278),B278=0),
"",
"#define "&amp;
VLOOKUP(A278,SOURCE!B:P,12,0)&amp;IF(SOURCE!$W$2-LEN(VLOOKUP(A278,SOURCE!B:P,12,0))&gt;=0,REPT(" ",SOURCE!$W$2-LEN(VLOOKUP(A278,SOURCE!B:P,12,0))),"")&amp;
TEXT(A278,"???0")&amp;IF(VLOOKUP(A278,SOURCE!B:P,13,0)="","","   "&amp;VLOOKUP(A278,SOURCE!B:P,13,0)
))))
)</f>
        <v>#define ITM_FZUKtoML                   266</v>
      </c>
    </row>
    <row r="279" spans="1:4">
      <c r="A279">
        <f t="shared" si="5"/>
        <v>267</v>
      </c>
      <c r="B279" t="str">
        <f>VLOOKUP(A279,SOURCE!B:P,12,0)</f>
        <v>ITM_FZUKtoMLb</v>
      </c>
      <c r="C279">
        <f>IF(
ISNUMBER(INDEX(SOURCE!B:B,MATCH(A279,SOURCE!B:B,0)+1)),
  VALUE(INDEX(SOURCE!B:B,MATCH(A279,SOURCE!B:B,0)+1)),
  "")</f>
        <v>268</v>
      </c>
      <c r="D279" s="8" t="str">
        <f>IF(A279&lt;&gt;INT(A279),B279,
IF(A279&lt;0,VLOOKUP(A279,lookups!A$1:B$25,2,0),
IF(ISNA(B279),"",
IF(OR(ISBLANK(A279),ISNA(B279),B279=0),
"",
"#define "&amp;
VLOOKUP(A279,SOURCE!B:P,12,0)&amp;IF(SOURCE!$W$2-LEN(VLOOKUP(A279,SOURCE!B:P,12,0))&gt;=0,REPT(" ",SOURCE!$W$2-LEN(VLOOKUP(A279,SOURCE!B:P,12,0))),"")&amp;
TEXT(A279,"???0")&amp;IF(VLOOKUP(A279,SOURCE!B:P,13,0)="","","   "&amp;VLOOKUP(A279,SOURCE!B:P,13,0)
))))
)</f>
        <v>#define ITM_FZUKtoMLb                  267</v>
      </c>
    </row>
    <row r="280" spans="1:4">
      <c r="A280">
        <f t="shared" si="5"/>
        <v>268</v>
      </c>
      <c r="B280" t="str">
        <f>VLOOKUP(A280,SOURCE!B:P,12,0)</f>
        <v>ITM_MLtoFZUK</v>
      </c>
      <c r="C280">
        <f>IF(
ISNUMBER(INDEX(SOURCE!B:B,MATCH(A280,SOURCE!B:B,0)+1)),
  VALUE(INDEX(SOURCE!B:B,MATCH(A280,SOURCE!B:B,0)+1)),
  "")</f>
        <v>269</v>
      </c>
      <c r="D280" s="8" t="str">
        <f>IF(A280&lt;&gt;INT(A280),B280,
IF(A280&lt;0,VLOOKUP(A280,lookups!A$1:B$25,2,0),
IF(ISNA(B280),"",
IF(OR(ISBLANK(A280),ISNA(B280),B280=0),
"",
"#define "&amp;
VLOOKUP(A280,SOURCE!B:P,12,0)&amp;IF(SOURCE!$W$2-LEN(VLOOKUP(A280,SOURCE!B:P,12,0))&gt;=0,REPT(" ",SOURCE!$W$2-LEN(VLOOKUP(A280,SOURCE!B:P,12,0))),"")&amp;
TEXT(A280,"???0")&amp;IF(VLOOKUP(A280,SOURCE!B:P,13,0)="","","   "&amp;VLOOKUP(A280,SOURCE!B:P,13,0)
))))
)</f>
        <v>#define ITM_MLtoFZUK                   268</v>
      </c>
    </row>
    <row r="281" spans="1:4">
      <c r="A281">
        <f t="shared" si="5"/>
        <v>269</v>
      </c>
      <c r="B281" t="str">
        <f>VLOOKUP(A281,SOURCE!B:P,12,0)</f>
        <v>ITM_MLtoFZUKb</v>
      </c>
      <c r="C281">
        <f>IF(
ISNUMBER(INDEX(SOURCE!B:B,MATCH(A281,SOURCE!B:B,0)+1)),
  VALUE(INDEX(SOURCE!B:B,MATCH(A281,SOURCE!B:B,0)+1)),
  "")</f>
        <v>270</v>
      </c>
      <c r="D281" s="8" t="str">
        <f>IF(A281&lt;&gt;INT(A281),B281,
IF(A281&lt;0,VLOOKUP(A281,lookups!A$1:B$25,2,0),
IF(ISNA(B281),"",
IF(OR(ISBLANK(A281),ISNA(B281),B281=0),
"",
"#define "&amp;
VLOOKUP(A281,SOURCE!B:P,12,0)&amp;IF(SOURCE!$W$2-LEN(VLOOKUP(A281,SOURCE!B:P,12,0))&gt;=0,REPT(" ",SOURCE!$W$2-LEN(VLOOKUP(A281,SOURCE!B:P,12,0))),"")&amp;
TEXT(A281,"???0")&amp;IF(VLOOKUP(A281,SOURCE!B:P,13,0)="","","   "&amp;VLOOKUP(A281,SOURCE!B:P,13,0)
))))
)</f>
        <v>#define ITM_MLtoFZUKb                  269</v>
      </c>
    </row>
    <row r="282" spans="1:4">
      <c r="A282">
        <f t="shared" si="5"/>
        <v>270</v>
      </c>
      <c r="B282" t="str">
        <f>VLOOKUP(A282,SOURCE!B:P,12,0)</f>
        <v>ITM_FZUStoML</v>
      </c>
      <c r="C282">
        <f>IF(
ISNUMBER(INDEX(SOURCE!B:B,MATCH(A282,SOURCE!B:B,0)+1)),
  VALUE(INDEX(SOURCE!B:B,MATCH(A282,SOURCE!B:B,0)+1)),
  "")</f>
        <v>271</v>
      </c>
      <c r="D282" s="8" t="str">
        <f>IF(A282&lt;&gt;INT(A282),B282,
IF(A282&lt;0,VLOOKUP(A282,lookups!A$1:B$25,2,0),
IF(ISNA(B282),"",
IF(OR(ISBLANK(A282),ISNA(B282),B282=0),
"",
"#define "&amp;
VLOOKUP(A282,SOURCE!B:P,12,0)&amp;IF(SOURCE!$W$2-LEN(VLOOKUP(A282,SOURCE!B:P,12,0))&gt;=0,REPT(" ",SOURCE!$W$2-LEN(VLOOKUP(A282,SOURCE!B:P,12,0))),"")&amp;
TEXT(A282,"???0")&amp;IF(VLOOKUP(A282,SOURCE!B:P,13,0)="","","   "&amp;VLOOKUP(A282,SOURCE!B:P,13,0)
))))
)</f>
        <v>#define ITM_FZUStoML                   270</v>
      </c>
    </row>
    <row r="283" spans="1:4">
      <c r="A283">
        <f t="shared" si="5"/>
        <v>271</v>
      </c>
      <c r="B283" t="str">
        <f>VLOOKUP(A283,SOURCE!B:P,12,0)</f>
        <v>ITM_FZUStoMLb</v>
      </c>
      <c r="C283">
        <f>IF(
ISNUMBER(INDEX(SOURCE!B:B,MATCH(A283,SOURCE!B:B,0)+1)),
  VALUE(INDEX(SOURCE!B:B,MATCH(A283,SOURCE!B:B,0)+1)),
  "")</f>
        <v>272</v>
      </c>
      <c r="D283" s="8" t="str">
        <f>IF(A283&lt;&gt;INT(A283),B283,
IF(A283&lt;0,VLOOKUP(A283,lookups!A$1:B$25,2,0),
IF(ISNA(B283),"",
IF(OR(ISBLANK(A283),ISNA(B283),B283=0),
"",
"#define "&amp;
VLOOKUP(A283,SOURCE!B:P,12,0)&amp;IF(SOURCE!$W$2-LEN(VLOOKUP(A283,SOURCE!B:P,12,0))&gt;=0,REPT(" ",SOURCE!$W$2-LEN(VLOOKUP(A283,SOURCE!B:P,12,0))),"")&amp;
TEXT(A283,"???0")&amp;IF(VLOOKUP(A283,SOURCE!B:P,13,0)="","","   "&amp;VLOOKUP(A283,SOURCE!B:P,13,0)
))))
)</f>
        <v>#define ITM_FZUStoMLb                  271</v>
      </c>
    </row>
    <row r="284" spans="1:4">
      <c r="A284">
        <f t="shared" si="5"/>
        <v>272</v>
      </c>
      <c r="B284" t="str">
        <f>VLOOKUP(A284,SOURCE!B:P,12,0)</f>
        <v>ITM_MLtoFZUS</v>
      </c>
      <c r="C284">
        <f>IF(
ISNUMBER(INDEX(SOURCE!B:B,MATCH(A284,SOURCE!B:B,0)+1)),
  VALUE(INDEX(SOURCE!B:B,MATCH(A284,SOURCE!B:B,0)+1)),
  "")</f>
        <v>273</v>
      </c>
      <c r="D284" s="8" t="str">
        <f>IF(A284&lt;&gt;INT(A284),B284,
IF(A284&lt;0,VLOOKUP(A284,lookups!A$1:B$25,2,0),
IF(ISNA(B284),"",
IF(OR(ISBLANK(A284),ISNA(B284),B284=0),
"",
"#define "&amp;
VLOOKUP(A284,SOURCE!B:P,12,0)&amp;IF(SOURCE!$W$2-LEN(VLOOKUP(A284,SOURCE!B:P,12,0))&gt;=0,REPT(" ",SOURCE!$W$2-LEN(VLOOKUP(A284,SOURCE!B:P,12,0))),"")&amp;
TEXT(A284,"???0")&amp;IF(VLOOKUP(A284,SOURCE!B:P,13,0)="","","   "&amp;VLOOKUP(A284,SOURCE!B:P,13,0)
))))
)</f>
        <v>#define ITM_MLtoFZUS                   272</v>
      </c>
    </row>
    <row r="285" spans="1:4">
      <c r="A285">
        <f t="shared" si="5"/>
        <v>273</v>
      </c>
      <c r="B285" t="str">
        <f>VLOOKUP(A285,SOURCE!B:P,12,0)</f>
        <v>ITM_MLtoFZUSb</v>
      </c>
      <c r="C285">
        <f>IF(
ISNUMBER(INDEX(SOURCE!B:B,MATCH(A285,SOURCE!B:B,0)+1)),
  VALUE(INDEX(SOURCE!B:B,MATCH(A285,SOURCE!B:B,0)+1)),
  "")</f>
        <v>274</v>
      </c>
      <c r="D285" s="8" t="str">
        <f>IF(A285&lt;&gt;INT(A285),B285,
IF(A285&lt;0,VLOOKUP(A285,lookups!A$1:B$25,2,0),
IF(ISNA(B285),"",
IF(OR(ISBLANK(A285),ISNA(B285),B285=0),
"",
"#define "&amp;
VLOOKUP(A285,SOURCE!B:P,12,0)&amp;IF(SOURCE!$W$2-LEN(VLOOKUP(A285,SOURCE!B:P,12,0))&gt;=0,REPT(" ",SOURCE!$W$2-LEN(VLOOKUP(A285,SOURCE!B:P,12,0))),"")&amp;
TEXT(A285,"???0")&amp;IF(VLOOKUP(A285,SOURCE!B:P,13,0)="","","   "&amp;VLOOKUP(A285,SOURCE!B:P,13,0)
))))
)</f>
        <v>#define ITM_MLtoFZUSb                  273</v>
      </c>
    </row>
    <row r="286" spans="1:4">
      <c r="A286">
        <f t="shared" si="5"/>
        <v>274</v>
      </c>
      <c r="B286" t="str">
        <f>VLOOKUP(A286,SOURCE!B:P,12,0)</f>
        <v>ITM_GLUKtoL</v>
      </c>
      <c r="C286">
        <f>IF(
ISNUMBER(INDEX(SOURCE!B:B,MATCH(A286,SOURCE!B:B,0)+1)),
  VALUE(INDEX(SOURCE!B:B,MATCH(A286,SOURCE!B:B,0)+1)),
  "")</f>
        <v>275</v>
      </c>
      <c r="D286" s="8" t="str">
        <f>IF(A286&lt;&gt;INT(A286),B286,
IF(A286&lt;0,VLOOKUP(A286,lookups!A$1:B$25,2,0),
IF(ISNA(B286),"",
IF(OR(ISBLANK(A286),ISNA(B286),B286=0),
"",
"#define "&amp;
VLOOKUP(A286,SOURCE!B:P,12,0)&amp;IF(SOURCE!$W$2-LEN(VLOOKUP(A286,SOURCE!B:P,12,0))&gt;=0,REPT(" ",SOURCE!$W$2-LEN(VLOOKUP(A286,SOURCE!B:P,12,0))),"")&amp;
TEXT(A286,"???0")&amp;IF(VLOOKUP(A286,SOURCE!B:P,13,0)="","","   "&amp;VLOOKUP(A286,SOURCE!B:P,13,0)
))))
)</f>
        <v>#define ITM_GLUKtoL                    274</v>
      </c>
    </row>
    <row r="287" spans="1:4">
      <c r="A287">
        <f t="shared" si="5"/>
        <v>275</v>
      </c>
      <c r="B287" t="str">
        <f>VLOOKUP(A287,SOURCE!B:P,12,0)</f>
        <v>ITM_LtoGLUK</v>
      </c>
      <c r="C287">
        <f>IF(
ISNUMBER(INDEX(SOURCE!B:B,MATCH(A287,SOURCE!B:B,0)+1)),
  VALUE(INDEX(SOURCE!B:B,MATCH(A287,SOURCE!B:B,0)+1)),
  "")</f>
        <v>276</v>
      </c>
      <c r="D287" s="8" t="str">
        <f>IF(A287&lt;&gt;INT(A287),B287,
IF(A287&lt;0,VLOOKUP(A287,lookups!A$1:B$25,2,0),
IF(ISNA(B287),"",
IF(OR(ISBLANK(A287),ISNA(B287),B287=0),
"",
"#define "&amp;
VLOOKUP(A287,SOURCE!B:P,12,0)&amp;IF(SOURCE!$W$2-LEN(VLOOKUP(A287,SOURCE!B:P,12,0))&gt;=0,REPT(" ",SOURCE!$W$2-LEN(VLOOKUP(A287,SOURCE!B:P,12,0))),"")&amp;
TEXT(A287,"???0")&amp;IF(VLOOKUP(A287,SOURCE!B:P,13,0)="","","   "&amp;VLOOKUP(A287,SOURCE!B:P,13,0)
))))
)</f>
        <v>#define ITM_LtoGLUK                    275</v>
      </c>
    </row>
    <row r="288" spans="1:4">
      <c r="A288">
        <f t="shared" si="5"/>
        <v>276</v>
      </c>
      <c r="B288" t="str">
        <f>VLOOKUP(A288,SOURCE!B:P,12,0)</f>
        <v>ITM_GLUStoL</v>
      </c>
      <c r="C288">
        <f>IF(
ISNUMBER(INDEX(SOURCE!B:B,MATCH(A288,SOURCE!B:B,0)+1)),
  VALUE(INDEX(SOURCE!B:B,MATCH(A288,SOURCE!B:B,0)+1)),
  "")</f>
        <v>277</v>
      </c>
      <c r="D288" s="8" t="str">
        <f>IF(A288&lt;&gt;INT(A288),B288,
IF(A288&lt;0,VLOOKUP(A288,lookups!A$1:B$25,2,0),
IF(ISNA(B288),"",
IF(OR(ISBLANK(A288),ISNA(B288),B288=0),
"",
"#define "&amp;
VLOOKUP(A288,SOURCE!B:P,12,0)&amp;IF(SOURCE!$W$2-LEN(VLOOKUP(A288,SOURCE!B:P,12,0))&gt;=0,REPT(" ",SOURCE!$W$2-LEN(VLOOKUP(A288,SOURCE!B:P,12,0))),"")&amp;
TEXT(A288,"???0")&amp;IF(VLOOKUP(A288,SOURCE!B:P,13,0)="","","   "&amp;VLOOKUP(A288,SOURCE!B:P,13,0)
))))
)</f>
        <v>#define ITM_GLUStoL                    276</v>
      </c>
    </row>
    <row r="289" spans="1:4">
      <c r="A289">
        <f t="shared" si="5"/>
        <v>277</v>
      </c>
      <c r="B289" t="str">
        <f>VLOOKUP(A289,SOURCE!B:P,12,0)</f>
        <v>ITM_LtoGLUS</v>
      </c>
      <c r="C289">
        <f>IF(
ISNUMBER(INDEX(SOURCE!B:B,MATCH(A289,SOURCE!B:B,0)+1)),
  VALUE(INDEX(SOURCE!B:B,MATCH(A289,SOURCE!B:B,0)+1)),
  "")</f>
        <v>278</v>
      </c>
      <c r="D289" s="8" t="str">
        <f>IF(A289&lt;&gt;INT(A289),B289,
IF(A289&lt;0,VLOOKUP(A289,lookups!A$1:B$25,2,0),
IF(ISNA(B289),"",
IF(OR(ISBLANK(A289),ISNA(B289),B289=0),
"",
"#define "&amp;
VLOOKUP(A289,SOURCE!B:P,12,0)&amp;IF(SOURCE!$W$2-LEN(VLOOKUP(A289,SOURCE!B:P,12,0))&gt;=0,REPT(" ",SOURCE!$W$2-LEN(VLOOKUP(A289,SOURCE!B:P,12,0))),"")&amp;
TEXT(A289,"???0")&amp;IF(VLOOKUP(A289,SOURCE!B:P,13,0)="","","   "&amp;VLOOKUP(A289,SOURCE!B:P,13,0)
))))
)</f>
        <v>#define ITM_LtoGLUS                    277</v>
      </c>
    </row>
    <row r="290" spans="1:4">
      <c r="A290">
        <f t="shared" si="5"/>
        <v>278</v>
      </c>
      <c r="B290" t="str">
        <f>VLOOKUP(A290,SOURCE!B:P,12,0)</f>
        <v>ITM_HPEtoW</v>
      </c>
      <c r="C290">
        <f>IF(
ISNUMBER(INDEX(SOURCE!B:B,MATCH(A290,SOURCE!B:B,0)+1)),
  VALUE(INDEX(SOURCE!B:B,MATCH(A290,SOURCE!B:B,0)+1)),
  "")</f>
        <v>279</v>
      </c>
      <c r="D290" s="8" t="str">
        <f>IF(A290&lt;&gt;INT(A290),B290,
IF(A290&lt;0,VLOOKUP(A290,lookups!A$1:B$25,2,0),
IF(ISNA(B290),"",
IF(OR(ISBLANK(A290),ISNA(B290),B290=0),
"",
"#define "&amp;
VLOOKUP(A290,SOURCE!B:P,12,0)&amp;IF(SOURCE!$W$2-LEN(VLOOKUP(A290,SOURCE!B:P,12,0))&gt;=0,REPT(" ",SOURCE!$W$2-LEN(VLOOKUP(A290,SOURCE!B:P,12,0))),"")&amp;
TEXT(A290,"???0")&amp;IF(VLOOKUP(A290,SOURCE!B:P,13,0)="","","   "&amp;VLOOKUP(A290,SOURCE!B:P,13,0)
))))
)</f>
        <v>#define ITM_HPEtoW                     278</v>
      </c>
    </row>
    <row r="291" spans="1:4">
      <c r="A291">
        <f t="shared" si="5"/>
        <v>279</v>
      </c>
      <c r="B291" t="str">
        <f>VLOOKUP(A291,SOURCE!B:P,12,0)</f>
        <v>ITM_WtoHPE</v>
      </c>
      <c r="C291">
        <f>IF(
ISNUMBER(INDEX(SOURCE!B:B,MATCH(A291,SOURCE!B:B,0)+1)),
  VALUE(INDEX(SOURCE!B:B,MATCH(A291,SOURCE!B:B,0)+1)),
  "")</f>
        <v>280</v>
      </c>
      <c r="D291" s="8" t="str">
        <f>IF(A291&lt;&gt;INT(A291),B291,
IF(A291&lt;0,VLOOKUP(A291,lookups!A$1:B$25,2,0),
IF(ISNA(B291),"",
IF(OR(ISBLANK(A291),ISNA(B291),B291=0),
"",
"#define "&amp;
VLOOKUP(A291,SOURCE!B:P,12,0)&amp;IF(SOURCE!$W$2-LEN(VLOOKUP(A291,SOURCE!B:P,12,0))&gt;=0,REPT(" ",SOURCE!$W$2-LEN(VLOOKUP(A291,SOURCE!B:P,12,0))),"")&amp;
TEXT(A291,"???0")&amp;IF(VLOOKUP(A291,SOURCE!B:P,13,0)="","","   "&amp;VLOOKUP(A291,SOURCE!B:P,13,0)
))))
)</f>
        <v>#define ITM_WtoHPE                     279</v>
      </c>
    </row>
    <row r="292" spans="1:4">
      <c r="A292">
        <f t="shared" si="5"/>
        <v>280</v>
      </c>
      <c r="B292" t="str">
        <f>VLOOKUP(A292,SOURCE!B:P,12,0)</f>
        <v>ITM_HPMtoW</v>
      </c>
      <c r="C292">
        <f>IF(
ISNUMBER(INDEX(SOURCE!B:B,MATCH(A292,SOURCE!B:B,0)+1)),
  VALUE(INDEX(SOURCE!B:B,MATCH(A292,SOURCE!B:B,0)+1)),
  "")</f>
        <v>281</v>
      </c>
      <c r="D292" s="8" t="str">
        <f>IF(A292&lt;&gt;INT(A292),B292,
IF(A292&lt;0,VLOOKUP(A292,lookups!A$1:B$25,2,0),
IF(ISNA(B292),"",
IF(OR(ISBLANK(A292),ISNA(B292),B292=0),
"",
"#define "&amp;
VLOOKUP(A292,SOURCE!B:P,12,0)&amp;IF(SOURCE!$W$2-LEN(VLOOKUP(A292,SOURCE!B:P,12,0))&gt;=0,REPT(" ",SOURCE!$W$2-LEN(VLOOKUP(A292,SOURCE!B:P,12,0))),"")&amp;
TEXT(A292,"???0")&amp;IF(VLOOKUP(A292,SOURCE!B:P,13,0)="","","   "&amp;VLOOKUP(A292,SOURCE!B:P,13,0)
))))
)</f>
        <v>#define ITM_HPMtoW                     280</v>
      </c>
    </row>
    <row r="293" spans="1:4">
      <c r="A293">
        <f t="shared" si="5"/>
        <v>281</v>
      </c>
      <c r="B293" t="str">
        <f>VLOOKUP(A293,SOURCE!B:P,12,0)</f>
        <v>ITM_WtoHPM</v>
      </c>
      <c r="C293">
        <f>IF(
ISNUMBER(INDEX(SOURCE!B:B,MATCH(A293,SOURCE!B:B,0)+1)),
  VALUE(INDEX(SOURCE!B:B,MATCH(A293,SOURCE!B:B,0)+1)),
  "")</f>
        <v>282</v>
      </c>
      <c r="D293" s="8" t="str">
        <f>IF(A293&lt;&gt;INT(A293),B293,
IF(A293&lt;0,VLOOKUP(A293,lookups!A$1:B$25,2,0),
IF(ISNA(B293),"",
IF(OR(ISBLANK(A293),ISNA(B293),B293=0),
"",
"#define "&amp;
VLOOKUP(A293,SOURCE!B:P,12,0)&amp;IF(SOURCE!$W$2-LEN(VLOOKUP(A293,SOURCE!B:P,12,0))&gt;=0,REPT(" ",SOURCE!$W$2-LEN(VLOOKUP(A293,SOURCE!B:P,12,0))),"")&amp;
TEXT(A293,"???0")&amp;IF(VLOOKUP(A293,SOURCE!B:P,13,0)="","","   "&amp;VLOOKUP(A293,SOURCE!B:P,13,0)
))))
)</f>
        <v>#define ITM_WtoHPM                     281</v>
      </c>
    </row>
    <row r="294" spans="1:4">
      <c r="A294">
        <f t="shared" si="5"/>
        <v>282</v>
      </c>
      <c r="B294" t="str">
        <f>VLOOKUP(A294,SOURCE!B:P,12,0)</f>
        <v>ITM_HPUKtoW</v>
      </c>
      <c r="C294">
        <f>IF(
ISNUMBER(INDEX(SOURCE!B:B,MATCH(A294,SOURCE!B:B,0)+1)),
  VALUE(INDEX(SOURCE!B:B,MATCH(A294,SOURCE!B:B,0)+1)),
  "")</f>
        <v>283</v>
      </c>
      <c r="D294" s="8" t="str">
        <f>IF(A294&lt;&gt;INT(A294),B294,
IF(A294&lt;0,VLOOKUP(A294,lookups!A$1:B$25,2,0),
IF(ISNA(B294),"",
IF(OR(ISBLANK(A294),ISNA(B294),B294=0),
"",
"#define "&amp;
VLOOKUP(A294,SOURCE!B:P,12,0)&amp;IF(SOURCE!$W$2-LEN(VLOOKUP(A294,SOURCE!B:P,12,0))&gt;=0,REPT(" ",SOURCE!$W$2-LEN(VLOOKUP(A294,SOURCE!B:P,12,0))),"")&amp;
TEXT(A294,"???0")&amp;IF(VLOOKUP(A294,SOURCE!B:P,13,0)="","","   "&amp;VLOOKUP(A294,SOURCE!B:P,13,0)
))))
)</f>
        <v>#define ITM_HPUKtoW                    282</v>
      </c>
    </row>
    <row r="295" spans="1:4">
      <c r="A295">
        <f t="shared" si="5"/>
        <v>283</v>
      </c>
      <c r="B295" t="str">
        <f>VLOOKUP(A295,SOURCE!B:P,12,0)</f>
        <v>ITM_WtoHPUK</v>
      </c>
      <c r="C295">
        <f>IF(
ISNUMBER(INDEX(SOURCE!B:B,MATCH(A295,SOURCE!B:B,0)+1)),
  VALUE(INDEX(SOURCE!B:B,MATCH(A295,SOURCE!B:B,0)+1)),
  "")</f>
        <v>284</v>
      </c>
      <c r="D295" s="8" t="str">
        <f>IF(A295&lt;&gt;INT(A295),B295,
IF(A295&lt;0,VLOOKUP(A295,lookups!A$1:B$25,2,0),
IF(ISNA(B295),"",
IF(OR(ISBLANK(A295),ISNA(B295),B295=0),
"",
"#define "&amp;
VLOOKUP(A295,SOURCE!B:P,12,0)&amp;IF(SOURCE!$W$2-LEN(VLOOKUP(A295,SOURCE!B:P,12,0))&gt;=0,REPT(" ",SOURCE!$W$2-LEN(VLOOKUP(A295,SOURCE!B:P,12,0))),"")&amp;
TEXT(A295,"???0")&amp;IF(VLOOKUP(A295,SOURCE!B:P,13,0)="","","   "&amp;VLOOKUP(A295,SOURCE!B:P,13,0)
))))
)</f>
        <v>#define ITM_WtoHPUK                    283</v>
      </c>
    </row>
    <row r="296" spans="1:4">
      <c r="A296">
        <f t="shared" si="5"/>
        <v>284</v>
      </c>
      <c r="B296" t="str">
        <f>VLOOKUP(A296,SOURCE!B:P,12,0)</f>
        <v xml:space="preserve">ITM_INCHHGtoPA </v>
      </c>
      <c r="C296">
        <f>IF(
ISNUMBER(INDEX(SOURCE!B:B,MATCH(A296,SOURCE!B:B,0)+1)),
  VALUE(INDEX(SOURCE!B:B,MATCH(A296,SOURCE!B:B,0)+1)),
  "")</f>
        <v>285</v>
      </c>
      <c r="D296" s="8" t="str">
        <f>IF(A296&lt;&gt;INT(A296),B296,
IF(A296&lt;0,VLOOKUP(A296,lookups!A$1:B$25,2,0),
IF(ISNA(B296),"",
IF(OR(ISBLANK(A296),ISNA(B296),B296=0),
"",
"#define "&amp;
VLOOKUP(A296,SOURCE!B:P,12,0)&amp;IF(SOURCE!$W$2-LEN(VLOOKUP(A296,SOURCE!B:P,12,0))&gt;=0,REPT(" ",SOURCE!$W$2-LEN(VLOOKUP(A296,SOURCE!B:P,12,0))),"")&amp;
TEXT(A296,"???0")&amp;IF(VLOOKUP(A296,SOURCE!B:P,13,0)="","","   "&amp;VLOOKUP(A296,SOURCE!B:P,13,0)
))))
)</f>
        <v>#define ITM_INCHHGtoPA                 284</v>
      </c>
    </row>
    <row r="297" spans="1:4">
      <c r="A297">
        <f t="shared" si="5"/>
        <v>285</v>
      </c>
      <c r="B297" t="str">
        <f>VLOOKUP(A297,SOURCE!B:P,12,0)</f>
        <v>ITM_INCHHGtoPAb</v>
      </c>
      <c r="C297">
        <f>IF(
ISNUMBER(INDEX(SOURCE!B:B,MATCH(A297,SOURCE!B:B,0)+1)),
  VALUE(INDEX(SOURCE!B:B,MATCH(A297,SOURCE!B:B,0)+1)),
  "")</f>
        <v>286</v>
      </c>
      <c r="D297" s="8" t="str">
        <f>IF(A297&lt;&gt;INT(A297),B297,
IF(A297&lt;0,VLOOKUP(A297,lookups!A$1:B$25,2,0),
IF(ISNA(B297),"",
IF(OR(ISBLANK(A297),ISNA(B297),B297=0),
"",
"#define "&amp;
VLOOKUP(A297,SOURCE!B:P,12,0)&amp;IF(SOURCE!$W$2-LEN(VLOOKUP(A297,SOURCE!B:P,12,0))&gt;=0,REPT(" ",SOURCE!$W$2-LEN(VLOOKUP(A297,SOURCE!B:P,12,0))),"")&amp;
TEXT(A297,"???0")&amp;IF(VLOOKUP(A297,SOURCE!B:P,13,0)="","","   "&amp;VLOOKUP(A297,SOURCE!B:P,13,0)
))))
)</f>
        <v>#define ITM_INCHHGtoPAb                285</v>
      </c>
    </row>
    <row r="298" spans="1:4">
      <c r="A298">
        <f t="shared" si="5"/>
        <v>286</v>
      </c>
      <c r="B298" t="str">
        <f>VLOOKUP(A298,SOURCE!B:P,12,0)</f>
        <v xml:space="preserve">ITM_PAtoINCHHG </v>
      </c>
      <c r="C298">
        <f>IF(
ISNUMBER(INDEX(SOURCE!B:B,MATCH(A298,SOURCE!B:B,0)+1)),
  VALUE(INDEX(SOURCE!B:B,MATCH(A298,SOURCE!B:B,0)+1)),
  "")</f>
        <v>287</v>
      </c>
      <c r="D298" s="8" t="str">
        <f>IF(A298&lt;&gt;INT(A298),B298,
IF(A298&lt;0,VLOOKUP(A298,lookups!A$1:B$25,2,0),
IF(ISNA(B298),"",
IF(OR(ISBLANK(A298),ISNA(B298),B298=0),
"",
"#define "&amp;
VLOOKUP(A298,SOURCE!B:P,12,0)&amp;IF(SOURCE!$W$2-LEN(VLOOKUP(A298,SOURCE!B:P,12,0))&gt;=0,REPT(" ",SOURCE!$W$2-LEN(VLOOKUP(A298,SOURCE!B:P,12,0))),"")&amp;
TEXT(A298,"???0")&amp;IF(VLOOKUP(A298,SOURCE!B:P,13,0)="","","   "&amp;VLOOKUP(A298,SOURCE!B:P,13,0)
))))
)</f>
        <v>#define ITM_PAtoINCHHG                 286</v>
      </c>
    </row>
    <row r="299" spans="1:4">
      <c r="A299">
        <f t="shared" si="5"/>
        <v>287</v>
      </c>
      <c r="B299" t="str">
        <f>VLOOKUP(A299,SOURCE!B:P,12,0)</f>
        <v>ITM_PAtoINCHHGb</v>
      </c>
      <c r="C299">
        <f>IF(
ISNUMBER(INDEX(SOURCE!B:B,MATCH(A299,SOURCE!B:B,0)+1)),
  VALUE(INDEX(SOURCE!B:B,MATCH(A299,SOURCE!B:B,0)+1)),
  "")</f>
        <v>288</v>
      </c>
      <c r="D299" s="8" t="str">
        <f>IF(A299&lt;&gt;INT(A299),B299,
IF(A299&lt;0,VLOOKUP(A299,lookups!A$1:B$25,2,0),
IF(ISNA(B299),"",
IF(OR(ISBLANK(A299),ISNA(B299),B299=0),
"",
"#define "&amp;
VLOOKUP(A299,SOURCE!B:P,12,0)&amp;IF(SOURCE!$W$2-LEN(VLOOKUP(A299,SOURCE!B:P,12,0))&gt;=0,REPT(" ",SOURCE!$W$2-LEN(VLOOKUP(A299,SOURCE!B:P,12,0))),"")&amp;
TEXT(A299,"???0")&amp;IF(VLOOKUP(A299,SOURCE!B:P,13,0)="","","   "&amp;VLOOKUP(A299,SOURCE!B:P,13,0)
))))
)</f>
        <v>#define ITM_PAtoINCHHGb                287</v>
      </c>
    </row>
    <row r="300" spans="1:4">
      <c r="A300">
        <f t="shared" si="5"/>
        <v>288</v>
      </c>
      <c r="B300" t="str">
        <f>VLOOKUP(A300,SOURCE!B:P,12,0)</f>
        <v>ITM_INCHtoMM</v>
      </c>
      <c r="C300">
        <f>IF(
ISNUMBER(INDEX(SOURCE!B:B,MATCH(A300,SOURCE!B:B,0)+1)),
  VALUE(INDEX(SOURCE!B:B,MATCH(A300,SOURCE!B:B,0)+1)),
  "")</f>
        <v>289</v>
      </c>
      <c r="D300" s="8" t="str">
        <f>IF(A300&lt;&gt;INT(A300),B300,
IF(A300&lt;0,VLOOKUP(A300,lookups!A$1:B$25,2,0),
IF(ISNA(B300),"",
IF(OR(ISBLANK(A300),ISNA(B300),B300=0),
"",
"#define "&amp;
VLOOKUP(A300,SOURCE!B:P,12,0)&amp;IF(SOURCE!$W$2-LEN(VLOOKUP(A300,SOURCE!B:P,12,0))&gt;=0,REPT(" ",SOURCE!$W$2-LEN(VLOOKUP(A300,SOURCE!B:P,12,0))),"")&amp;
TEXT(A300,"???0")&amp;IF(VLOOKUP(A300,SOURCE!B:P,13,0)="","","   "&amp;VLOOKUP(A300,SOURCE!B:P,13,0)
))))
)</f>
        <v>#define ITM_INCHtoMM                   288</v>
      </c>
    </row>
    <row r="301" spans="1:4">
      <c r="A301">
        <f t="shared" si="5"/>
        <v>289</v>
      </c>
      <c r="B301" t="str">
        <f>VLOOKUP(A301,SOURCE!B:P,12,0)</f>
        <v>ITM_MMtoINCH</v>
      </c>
      <c r="C301">
        <f>IF(
ISNUMBER(INDEX(SOURCE!B:B,MATCH(A301,SOURCE!B:B,0)+1)),
  VALUE(INDEX(SOURCE!B:B,MATCH(A301,SOURCE!B:B,0)+1)),
  "")</f>
        <v>290</v>
      </c>
      <c r="D301" s="8" t="str">
        <f>IF(A301&lt;&gt;INT(A301),B301,
IF(A301&lt;0,VLOOKUP(A301,lookups!A$1:B$25,2,0),
IF(ISNA(B301),"",
IF(OR(ISBLANK(A301),ISNA(B301),B301=0),
"",
"#define "&amp;
VLOOKUP(A301,SOURCE!B:P,12,0)&amp;IF(SOURCE!$W$2-LEN(VLOOKUP(A301,SOURCE!B:P,12,0))&gt;=0,REPT(" ",SOURCE!$W$2-LEN(VLOOKUP(A301,SOURCE!B:P,12,0))),"")&amp;
TEXT(A301,"???0")&amp;IF(VLOOKUP(A301,SOURCE!B:P,13,0)="","","   "&amp;VLOOKUP(A301,SOURCE!B:P,13,0)
))))
)</f>
        <v>#define ITM_MMtoINCH                   289</v>
      </c>
    </row>
    <row r="302" spans="1:4">
      <c r="A302">
        <f t="shared" si="5"/>
        <v>290</v>
      </c>
      <c r="B302" t="str">
        <f>VLOOKUP(A302,SOURCE!B:P,12,0)</f>
        <v>ITM_WHtoJ</v>
      </c>
      <c r="C302">
        <f>IF(
ISNUMBER(INDEX(SOURCE!B:B,MATCH(A302,SOURCE!B:B,0)+1)),
  VALUE(INDEX(SOURCE!B:B,MATCH(A302,SOURCE!B:B,0)+1)),
  "")</f>
        <v>291</v>
      </c>
      <c r="D302" s="8" t="str">
        <f>IF(A302&lt;&gt;INT(A302),B302,
IF(A302&lt;0,VLOOKUP(A302,lookups!A$1:B$25,2,0),
IF(ISNA(B302),"",
IF(OR(ISBLANK(A302),ISNA(B302),B302=0),
"",
"#define "&amp;
VLOOKUP(A302,SOURCE!B:P,12,0)&amp;IF(SOURCE!$W$2-LEN(VLOOKUP(A302,SOURCE!B:P,12,0))&gt;=0,REPT(" ",SOURCE!$W$2-LEN(VLOOKUP(A302,SOURCE!B:P,12,0))),"")&amp;
TEXT(A302,"???0")&amp;IF(VLOOKUP(A302,SOURCE!B:P,13,0)="","","   "&amp;VLOOKUP(A302,SOURCE!B:P,13,0)
))))
)</f>
        <v>#define ITM_WHtoJ                      290</v>
      </c>
    </row>
    <row r="303" spans="1:4">
      <c r="A303">
        <f t="shared" si="5"/>
        <v>291</v>
      </c>
      <c r="B303" t="str">
        <f>VLOOKUP(A303,SOURCE!B:P,12,0)</f>
        <v>ITM_JtoWH</v>
      </c>
      <c r="C303">
        <f>IF(
ISNUMBER(INDEX(SOURCE!B:B,MATCH(A303,SOURCE!B:B,0)+1)),
  VALUE(INDEX(SOURCE!B:B,MATCH(A303,SOURCE!B:B,0)+1)),
  "")</f>
        <v>292</v>
      </c>
      <c r="D303" s="8" t="str">
        <f>IF(A303&lt;&gt;INT(A303),B303,
IF(A303&lt;0,VLOOKUP(A303,lookups!A$1:B$25,2,0),
IF(ISNA(B303),"",
IF(OR(ISBLANK(A303),ISNA(B303),B303=0),
"",
"#define "&amp;
VLOOKUP(A303,SOURCE!B:P,12,0)&amp;IF(SOURCE!$W$2-LEN(VLOOKUP(A303,SOURCE!B:P,12,0))&gt;=0,REPT(" ",SOURCE!$W$2-LEN(VLOOKUP(A303,SOURCE!B:P,12,0))),"")&amp;
TEXT(A303,"???0")&amp;IF(VLOOKUP(A303,SOURCE!B:P,13,0)="","","   "&amp;VLOOKUP(A303,SOURCE!B:P,13,0)
))))
)</f>
        <v>#define ITM_JtoWH                      291</v>
      </c>
    </row>
    <row r="304" spans="1:4">
      <c r="A304">
        <f t="shared" si="5"/>
        <v>292</v>
      </c>
      <c r="B304" t="str">
        <f>VLOOKUP(A304,SOURCE!B:P,12,0)</f>
        <v>ITM_KGtoLBS</v>
      </c>
      <c r="C304">
        <f>IF(
ISNUMBER(INDEX(SOURCE!B:B,MATCH(A304,SOURCE!B:B,0)+1)),
  VALUE(INDEX(SOURCE!B:B,MATCH(A304,SOURCE!B:B,0)+1)),
  "")</f>
        <v>293</v>
      </c>
      <c r="D304" s="8" t="str">
        <f>IF(A304&lt;&gt;INT(A304),B304,
IF(A304&lt;0,VLOOKUP(A304,lookups!A$1:B$25,2,0),
IF(ISNA(B304),"",
IF(OR(ISBLANK(A304),ISNA(B304),B304=0),
"",
"#define "&amp;
VLOOKUP(A304,SOURCE!B:P,12,0)&amp;IF(SOURCE!$W$2-LEN(VLOOKUP(A304,SOURCE!B:P,12,0))&gt;=0,REPT(" ",SOURCE!$W$2-LEN(VLOOKUP(A304,SOURCE!B:P,12,0))),"")&amp;
TEXT(A304,"???0")&amp;IF(VLOOKUP(A304,SOURCE!B:P,13,0)="","","   "&amp;VLOOKUP(A304,SOURCE!B:P,13,0)
))))
)</f>
        <v>#define ITM_KGtoLBS                    292</v>
      </c>
    </row>
    <row r="305" spans="1:4">
      <c r="A305">
        <f t="shared" si="5"/>
        <v>293</v>
      </c>
      <c r="B305" t="str">
        <f>VLOOKUP(A305,SOURCE!B:P,12,0)</f>
        <v>ITM_LBStoKG</v>
      </c>
      <c r="C305">
        <f>IF(
ISNUMBER(INDEX(SOURCE!B:B,MATCH(A305,SOURCE!B:B,0)+1)),
  VALUE(INDEX(SOURCE!B:B,MATCH(A305,SOURCE!B:B,0)+1)),
  "")</f>
        <v>294</v>
      </c>
      <c r="D305" s="8" t="str">
        <f>IF(A305&lt;&gt;INT(A305),B305,
IF(A305&lt;0,VLOOKUP(A305,lookups!A$1:B$25,2,0),
IF(ISNA(B305),"",
IF(OR(ISBLANK(A305),ISNA(B305),B305=0),
"",
"#define "&amp;
VLOOKUP(A305,SOURCE!B:P,12,0)&amp;IF(SOURCE!$W$2-LEN(VLOOKUP(A305,SOURCE!B:P,12,0))&gt;=0,REPT(" ",SOURCE!$W$2-LEN(VLOOKUP(A305,SOURCE!B:P,12,0))),"")&amp;
TEXT(A305,"???0")&amp;IF(VLOOKUP(A305,SOURCE!B:P,13,0)="","","   "&amp;VLOOKUP(A305,SOURCE!B:P,13,0)
))))
)</f>
        <v>#define ITM_LBStoKG                    293</v>
      </c>
    </row>
    <row r="306" spans="1:4">
      <c r="A306">
        <f t="shared" si="5"/>
        <v>294</v>
      </c>
      <c r="B306" t="str">
        <f>VLOOKUP(A306,SOURCE!B:P,12,0)</f>
        <v>ITM_GtoOZ</v>
      </c>
      <c r="C306">
        <f>IF(
ISNUMBER(INDEX(SOURCE!B:B,MATCH(A306,SOURCE!B:B,0)+1)),
  VALUE(INDEX(SOURCE!B:B,MATCH(A306,SOURCE!B:B,0)+1)),
  "")</f>
        <v>295</v>
      </c>
      <c r="D306" s="8" t="str">
        <f>IF(A306&lt;&gt;INT(A306),B306,
IF(A306&lt;0,VLOOKUP(A306,lookups!A$1:B$25,2,0),
IF(ISNA(B306),"",
IF(OR(ISBLANK(A306),ISNA(B306),B306=0),
"",
"#define "&amp;
VLOOKUP(A306,SOURCE!B:P,12,0)&amp;IF(SOURCE!$W$2-LEN(VLOOKUP(A306,SOURCE!B:P,12,0))&gt;=0,REPT(" ",SOURCE!$W$2-LEN(VLOOKUP(A306,SOURCE!B:P,12,0))),"")&amp;
TEXT(A306,"???0")&amp;IF(VLOOKUP(A306,SOURCE!B:P,13,0)="","","   "&amp;VLOOKUP(A306,SOURCE!B:P,13,0)
))))
)</f>
        <v>#define ITM_GtoOZ                      294</v>
      </c>
    </row>
    <row r="307" spans="1:4">
      <c r="A307">
        <f t="shared" si="5"/>
        <v>295</v>
      </c>
      <c r="B307" t="str">
        <f>VLOOKUP(A307,SOURCE!B:P,12,0)</f>
        <v>ITM_OZtoG</v>
      </c>
      <c r="C307">
        <f>IF(
ISNUMBER(INDEX(SOURCE!B:B,MATCH(A307,SOURCE!B:B,0)+1)),
  VALUE(INDEX(SOURCE!B:B,MATCH(A307,SOURCE!B:B,0)+1)),
  "")</f>
        <v>296</v>
      </c>
      <c r="D307" s="8" t="str">
        <f>IF(A307&lt;&gt;INT(A307),B307,
IF(A307&lt;0,VLOOKUP(A307,lookups!A$1:B$25,2,0),
IF(ISNA(B307),"",
IF(OR(ISBLANK(A307),ISNA(B307),B307=0),
"",
"#define "&amp;
VLOOKUP(A307,SOURCE!B:P,12,0)&amp;IF(SOURCE!$W$2-LEN(VLOOKUP(A307,SOURCE!B:P,12,0))&gt;=0,REPT(" ",SOURCE!$W$2-LEN(VLOOKUP(A307,SOURCE!B:P,12,0))),"")&amp;
TEXT(A307,"???0")&amp;IF(VLOOKUP(A307,SOURCE!B:P,13,0)="","","   "&amp;VLOOKUP(A307,SOURCE!B:P,13,0)
))))
)</f>
        <v>#define ITM_OZtoG                      295</v>
      </c>
    </row>
    <row r="308" spans="1:4">
      <c r="A308">
        <f t="shared" si="5"/>
        <v>296</v>
      </c>
      <c r="B308" t="str">
        <f>VLOOKUP(A308,SOURCE!B:P,12,0)</f>
        <v>ITM_KGtoSCW</v>
      </c>
      <c r="C308">
        <f>IF(
ISNUMBER(INDEX(SOURCE!B:B,MATCH(A308,SOURCE!B:B,0)+1)),
  VALUE(INDEX(SOURCE!B:B,MATCH(A308,SOURCE!B:B,0)+1)),
  "")</f>
        <v>297</v>
      </c>
      <c r="D308" s="8" t="str">
        <f>IF(A308&lt;&gt;INT(A308),B308,
IF(A308&lt;0,VLOOKUP(A308,lookups!A$1:B$25,2,0),
IF(ISNA(B308),"",
IF(OR(ISBLANK(A308),ISNA(B308),B308=0),
"",
"#define "&amp;
VLOOKUP(A308,SOURCE!B:P,12,0)&amp;IF(SOURCE!$W$2-LEN(VLOOKUP(A308,SOURCE!B:P,12,0))&gt;=0,REPT(" ",SOURCE!$W$2-LEN(VLOOKUP(A308,SOURCE!B:P,12,0))),"")&amp;
TEXT(A308,"???0")&amp;IF(VLOOKUP(A308,SOURCE!B:P,13,0)="","","   "&amp;VLOOKUP(A308,SOURCE!B:P,13,0)
))))
)</f>
        <v>#define ITM_KGtoSCW                    296</v>
      </c>
    </row>
    <row r="309" spans="1:4">
      <c r="A309">
        <f t="shared" si="5"/>
        <v>297</v>
      </c>
      <c r="B309" t="str">
        <f>VLOOKUP(A309,SOURCE!B:P,12,0)</f>
        <v>ITM_KGtoSCWb</v>
      </c>
      <c r="C309">
        <f>IF(
ISNUMBER(INDEX(SOURCE!B:B,MATCH(A309,SOURCE!B:B,0)+1)),
  VALUE(INDEX(SOURCE!B:B,MATCH(A309,SOURCE!B:B,0)+1)),
  "")</f>
        <v>298</v>
      </c>
      <c r="D309" s="8" t="str">
        <f>IF(A309&lt;&gt;INT(A309),B309,
IF(A309&lt;0,VLOOKUP(A309,lookups!A$1:B$25,2,0),
IF(ISNA(B309),"",
IF(OR(ISBLANK(A309),ISNA(B309),B309=0),
"",
"#define "&amp;
VLOOKUP(A309,SOURCE!B:P,12,0)&amp;IF(SOURCE!$W$2-LEN(VLOOKUP(A309,SOURCE!B:P,12,0))&gt;=0,REPT(" ",SOURCE!$W$2-LEN(VLOOKUP(A309,SOURCE!B:P,12,0))),"")&amp;
TEXT(A309,"???0")&amp;IF(VLOOKUP(A309,SOURCE!B:P,13,0)="","","   "&amp;VLOOKUP(A309,SOURCE!B:P,13,0)
))))
)</f>
        <v>#define ITM_KGtoSCWb                   297</v>
      </c>
    </row>
    <row r="310" spans="1:4">
      <c r="A310">
        <f t="shared" si="5"/>
        <v>298</v>
      </c>
      <c r="B310" t="str">
        <f>VLOOKUP(A310,SOURCE!B:P,12,0)</f>
        <v>ITM_SCWtoKG</v>
      </c>
      <c r="C310">
        <f>IF(
ISNUMBER(INDEX(SOURCE!B:B,MATCH(A310,SOURCE!B:B,0)+1)),
  VALUE(INDEX(SOURCE!B:B,MATCH(A310,SOURCE!B:B,0)+1)),
  "")</f>
        <v>299</v>
      </c>
      <c r="D310" s="8" t="str">
        <f>IF(A310&lt;&gt;INT(A310),B310,
IF(A310&lt;0,VLOOKUP(A310,lookups!A$1:B$25,2,0),
IF(ISNA(B310),"",
IF(OR(ISBLANK(A310),ISNA(B310),B310=0),
"",
"#define "&amp;
VLOOKUP(A310,SOURCE!B:P,12,0)&amp;IF(SOURCE!$W$2-LEN(VLOOKUP(A310,SOURCE!B:P,12,0))&gt;=0,REPT(" ",SOURCE!$W$2-LEN(VLOOKUP(A310,SOURCE!B:P,12,0))),"")&amp;
TEXT(A310,"???0")&amp;IF(VLOOKUP(A310,SOURCE!B:P,13,0)="","","   "&amp;VLOOKUP(A310,SOURCE!B:P,13,0)
))))
)</f>
        <v>#define ITM_SCWtoKG                    298</v>
      </c>
    </row>
    <row r="311" spans="1:4">
      <c r="A311">
        <f t="shared" si="5"/>
        <v>299</v>
      </c>
      <c r="B311" t="str">
        <f>VLOOKUP(A311,SOURCE!B:P,12,0)</f>
        <v>ITM_SCWtoKGb</v>
      </c>
      <c r="C311">
        <f>IF(
ISNUMBER(INDEX(SOURCE!B:B,MATCH(A311,SOURCE!B:B,0)+1)),
  VALUE(INDEX(SOURCE!B:B,MATCH(A311,SOURCE!B:B,0)+1)),
  "")</f>
        <v>300</v>
      </c>
      <c r="D311" s="8" t="str">
        <f>IF(A311&lt;&gt;INT(A311),B311,
IF(A311&lt;0,VLOOKUP(A311,lookups!A$1:B$25,2,0),
IF(ISNA(B311),"",
IF(OR(ISBLANK(A311),ISNA(B311),B311=0),
"",
"#define "&amp;
VLOOKUP(A311,SOURCE!B:P,12,0)&amp;IF(SOURCE!$W$2-LEN(VLOOKUP(A311,SOURCE!B:P,12,0))&gt;=0,REPT(" ",SOURCE!$W$2-LEN(VLOOKUP(A311,SOURCE!B:P,12,0))),"")&amp;
TEXT(A311,"???0")&amp;IF(VLOOKUP(A311,SOURCE!B:P,13,0)="","","   "&amp;VLOOKUP(A311,SOURCE!B:P,13,0)
))))
)</f>
        <v>#define ITM_SCWtoKGb                   299</v>
      </c>
    </row>
    <row r="312" spans="1:4">
      <c r="A312">
        <f t="shared" si="5"/>
        <v>300</v>
      </c>
      <c r="B312" t="str">
        <f>VLOOKUP(A312,SOURCE!B:P,12,0)</f>
        <v>ITM_KGtoSTO</v>
      </c>
      <c r="C312">
        <f>IF(
ISNUMBER(INDEX(SOURCE!B:B,MATCH(A312,SOURCE!B:B,0)+1)),
  VALUE(INDEX(SOURCE!B:B,MATCH(A312,SOURCE!B:B,0)+1)),
  "")</f>
        <v>301</v>
      </c>
      <c r="D312" s="8" t="str">
        <f>IF(A312&lt;&gt;INT(A312),B312,
IF(A312&lt;0,VLOOKUP(A312,lookups!A$1:B$25,2,0),
IF(ISNA(B312),"",
IF(OR(ISBLANK(A312),ISNA(B312),B312=0),
"",
"#define "&amp;
VLOOKUP(A312,SOURCE!B:P,12,0)&amp;IF(SOURCE!$W$2-LEN(VLOOKUP(A312,SOURCE!B:P,12,0))&gt;=0,REPT(" ",SOURCE!$W$2-LEN(VLOOKUP(A312,SOURCE!B:P,12,0))),"")&amp;
TEXT(A312,"???0")&amp;IF(VLOOKUP(A312,SOURCE!B:P,13,0)="","","   "&amp;VLOOKUP(A312,SOURCE!B:P,13,0)
))))
)</f>
        <v>#define ITM_KGtoSTO                    300</v>
      </c>
    </row>
    <row r="313" spans="1:4">
      <c r="A313">
        <f t="shared" si="5"/>
        <v>301</v>
      </c>
      <c r="B313" t="str">
        <f>VLOOKUP(A313,SOURCE!B:P,12,0)</f>
        <v>ITM_KGtoSTOb</v>
      </c>
      <c r="C313">
        <f>IF(
ISNUMBER(INDEX(SOURCE!B:B,MATCH(A313,SOURCE!B:B,0)+1)),
  VALUE(INDEX(SOURCE!B:B,MATCH(A313,SOURCE!B:B,0)+1)),
  "")</f>
        <v>302</v>
      </c>
      <c r="D313" s="8" t="str">
        <f>IF(A313&lt;&gt;INT(A313),B313,
IF(A313&lt;0,VLOOKUP(A313,lookups!A$1:B$25,2,0),
IF(ISNA(B313),"",
IF(OR(ISBLANK(A313),ISNA(B313),B313=0),
"",
"#define "&amp;
VLOOKUP(A313,SOURCE!B:P,12,0)&amp;IF(SOURCE!$W$2-LEN(VLOOKUP(A313,SOURCE!B:P,12,0))&gt;=0,REPT(" ",SOURCE!$W$2-LEN(VLOOKUP(A313,SOURCE!B:P,12,0))),"")&amp;
TEXT(A313,"???0")&amp;IF(VLOOKUP(A313,SOURCE!B:P,13,0)="","","   "&amp;VLOOKUP(A313,SOURCE!B:P,13,0)
))))
)</f>
        <v>#define ITM_KGtoSTOb                   301</v>
      </c>
    </row>
    <row r="314" spans="1:4">
      <c r="A314">
        <f t="shared" si="5"/>
        <v>302</v>
      </c>
      <c r="B314" t="str">
        <f>VLOOKUP(A314,SOURCE!B:P,12,0)</f>
        <v>ITM_STOtoKG</v>
      </c>
      <c r="C314">
        <f>IF(
ISNUMBER(INDEX(SOURCE!B:B,MATCH(A314,SOURCE!B:B,0)+1)),
  VALUE(INDEX(SOURCE!B:B,MATCH(A314,SOURCE!B:B,0)+1)),
  "")</f>
        <v>303</v>
      </c>
      <c r="D314" s="8" t="str">
        <f>IF(A314&lt;&gt;INT(A314),B314,
IF(A314&lt;0,VLOOKUP(A314,lookups!A$1:B$25,2,0),
IF(ISNA(B314),"",
IF(OR(ISBLANK(A314),ISNA(B314),B314=0),
"",
"#define "&amp;
VLOOKUP(A314,SOURCE!B:P,12,0)&amp;IF(SOURCE!$W$2-LEN(VLOOKUP(A314,SOURCE!B:P,12,0))&gt;=0,REPT(" ",SOURCE!$W$2-LEN(VLOOKUP(A314,SOURCE!B:P,12,0))),"")&amp;
TEXT(A314,"???0")&amp;IF(VLOOKUP(A314,SOURCE!B:P,13,0)="","","   "&amp;VLOOKUP(A314,SOURCE!B:P,13,0)
))))
)</f>
        <v>#define ITM_STOtoKG                    302</v>
      </c>
    </row>
    <row r="315" spans="1:4">
      <c r="A315">
        <f t="shared" si="5"/>
        <v>303</v>
      </c>
      <c r="B315" t="str">
        <f>VLOOKUP(A315,SOURCE!B:P,12,0)</f>
        <v>ITM_STOtoKGb</v>
      </c>
      <c r="C315">
        <f>IF(
ISNUMBER(INDEX(SOURCE!B:B,MATCH(A315,SOURCE!B:B,0)+1)),
  VALUE(INDEX(SOURCE!B:B,MATCH(A315,SOURCE!B:B,0)+1)),
  "")</f>
        <v>304</v>
      </c>
      <c r="D315" s="8" t="str">
        <f>IF(A315&lt;&gt;INT(A315),B315,
IF(A315&lt;0,VLOOKUP(A315,lookups!A$1:B$25,2,0),
IF(ISNA(B315),"",
IF(OR(ISBLANK(A315),ISNA(B315),B315=0),
"",
"#define "&amp;
VLOOKUP(A315,SOURCE!B:P,12,0)&amp;IF(SOURCE!$W$2-LEN(VLOOKUP(A315,SOURCE!B:P,12,0))&gt;=0,REPT(" ",SOURCE!$W$2-LEN(VLOOKUP(A315,SOURCE!B:P,12,0))),"")&amp;
TEXT(A315,"???0")&amp;IF(VLOOKUP(A315,SOURCE!B:P,13,0)="","","   "&amp;VLOOKUP(A315,SOURCE!B:P,13,0)
))))
)</f>
        <v>#define ITM_STOtoKGb                   303</v>
      </c>
    </row>
    <row r="316" spans="1:4">
      <c r="A316">
        <f t="shared" si="5"/>
        <v>304</v>
      </c>
      <c r="B316" t="str">
        <f>VLOOKUP(A316,SOURCE!B:P,12,0)</f>
        <v>ITM_KGtoST</v>
      </c>
      <c r="C316">
        <f>IF(
ISNUMBER(INDEX(SOURCE!B:B,MATCH(A316,SOURCE!B:B,0)+1)),
  VALUE(INDEX(SOURCE!B:B,MATCH(A316,SOURCE!B:B,0)+1)),
  "")</f>
        <v>305</v>
      </c>
      <c r="D316" s="8" t="str">
        <f>IF(A316&lt;&gt;INT(A316),B316,
IF(A316&lt;0,VLOOKUP(A316,lookups!A$1:B$25,2,0),
IF(ISNA(B316),"",
IF(OR(ISBLANK(A316),ISNA(B316),B316=0),
"",
"#define "&amp;
VLOOKUP(A316,SOURCE!B:P,12,0)&amp;IF(SOURCE!$W$2-LEN(VLOOKUP(A316,SOURCE!B:P,12,0))&gt;=0,REPT(" ",SOURCE!$W$2-LEN(VLOOKUP(A316,SOURCE!B:P,12,0))),"")&amp;
TEXT(A316,"???0")&amp;IF(VLOOKUP(A316,SOURCE!B:P,13,0)="","","   "&amp;VLOOKUP(A316,SOURCE!B:P,13,0)
))))
)</f>
        <v>#define ITM_KGtoST                     304</v>
      </c>
    </row>
    <row r="317" spans="1:4">
      <c r="A317">
        <f t="shared" si="5"/>
        <v>305</v>
      </c>
      <c r="B317" t="str">
        <f>VLOOKUP(A317,SOURCE!B:P,12,0)</f>
        <v>ITM_KGtoSTb</v>
      </c>
      <c r="C317">
        <f>IF(
ISNUMBER(INDEX(SOURCE!B:B,MATCH(A317,SOURCE!B:B,0)+1)),
  VALUE(INDEX(SOURCE!B:B,MATCH(A317,SOURCE!B:B,0)+1)),
  "")</f>
        <v>306</v>
      </c>
      <c r="D317" s="8" t="str">
        <f>IF(A317&lt;&gt;INT(A317),B317,
IF(A317&lt;0,VLOOKUP(A317,lookups!A$1:B$25,2,0),
IF(ISNA(B317),"",
IF(OR(ISBLANK(A317),ISNA(B317),B317=0),
"",
"#define "&amp;
VLOOKUP(A317,SOURCE!B:P,12,0)&amp;IF(SOURCE!$W$2-LEN(VLOOKUP(A317,SOURCE!B:P,12,0))&gt;=0,REPT(" ",SOURCE!$W$2-LEN(VLOOKUP(A317,SOURCE!B:P,12,0))),"")&amp;
TEXT(A317,"???0")&amp;IF(VLOOKUP(A317,SOURCE!B:P,13,0)="","","   "&amp;VLOOKUP(A317,SOURCE!B:P,13,0)
))))
)</f>
        <v>#define ITM_KGtoSTb                    305</v>
      </c>
    </row>
    <row r="318" spans="1:4">
      <c r="A318">
        <f t="shared" si="5"/>
        <v>306</v>
      </c>
      <c r="B318" t="str">
        <f>VLOOKUP(A318,SOURCE!B:P,12,0)</f>
        <v>ITM_KGtoSTc</v>
      </c>
      <c r="C318">
        <f>IF(
ISNUMBER(INDEX(SOURCE!B:B,MATCH(A318,SOURCE!B:B,0)+1)),
  VALUE(INDEX(SOURCE!B:B,MATCH(A318,SOURCE!B:B,0)+1)),
  "")</f>
        <v>307</v>
      </c>
      <c r="D318" s="8" t="str">
        <f>IF(A318&lt;&gt;INT(A318),B318,
IF(A318&lt;0,VLOOKUP(A318,lookups!A$1:B$25,2,0),
IF(ISNA(B318),"",
IF(OR(ISBLANK(A318),ISNA(B318),B318=0),
"",
"#define "&amp;
VLOOKUP(A318,SOURCE!B:P,12,0)&amp;IF(SOURCE!$W$2-LEN(VLOOKUP(A318,SOURCE!B:P,12,0))&gt;=0,REPT(" ",SOURCE!$W$2-LEN(VLOOKUP(A318,SOURCE!B:P,12,0))),"")&amp;
TEXT(A318,"???0")&amp;IF(VLOOKUP(A318,SOURCE!B:P,13,0)="","","   "&amp;VLOOKUP(A318,SOURCE!B:P,13,0)
))))
)</f>
        <v>#define ITM_KGtoSTc                    306</v>
      </c>
    </row>
    <row r="319" spans="1:4">
      <c r="A319">
        <f t="shared" si="5"/>
        <v>307</v>
      </c>
      <c r="B319" t="str">
        <f>VLOOKUP(A319,SOURCE!B:P,12,0)</f>
        <v>ITM_STtoKG</v>
      </c>
      <c r="C319">
        <f>IF(
ISNUMBER(INDEX(SOURCE!B:B,MATCH(A319,SOURCE!B:B,0)+1)),
  VALUE(INDEX(SOURCE!B:B,MATCH(A319,SOURCE!B:B,0)+1)),
  "")</f>
        <v>308</v>
      </c>
      <c r="D319" s="8" t="str">
        <f>IF(A319&lt;&gt;INT(A319),B319,
IF(A319&lt;0,VLOOKUP(A319,lookups!A$1:B$25,2,0),
IF(ISNA(B319),"",
IF(OR(ISBLANK(A319),ISNA(B319),B319=0),
"",
"#define "&amp;
VLOOKUP(A319,SOURCE!B:P,12,0)&amp;IF(SOURCE!$W$2-LEN(VLOOKUP(A319,SOURCE!B:P,12,0))&gt;=0,REPT(" ",SOURCE!$W$2-LEN(VLOOKUP(A319,SOURCE!B:P,12,0))),"")&amp;
TEXT(A319,"???0")&amp;IF(VLOOKUP(A319,SOURCE!B:P,13,0)="","","   "&amp;VLOOKUP(A319,SOURCE!B:P,13,0)
))))
)</f>
        <v>#define ITM_STtoKG                     307</v>
      </c>
    </row>
    <row r="320" spans="1:4">
      <c r="A320">
        <f t="shared" si="5"/>
        <v>308</v>
      </c>
      <c r="B320" t="str">
        <f>VLOOKUP(A320,SOURCE!B:P,12,0)</f>
        <v>ITM_STtoKGb</v>
      </c>
      <c r="C320">
        <f>IF(
ISNUMBER(INDEX(SOURCE!B:B,MATCH(A320,SOURCE!B:B,0)+1)),
  VALUE(INDEX(SOURCE!B:B,MATCH(A320,SOURCE!B:B,0)+1)),
  "")</f>
        <v>309</v>
      </c>
      <c r="D320" s="8" t="str">
        <f>IF(A320&lt;&gt;INT(A320),B320,
IF(A320&lt;0,VLOOKUP(A320,lookups!A$1:B$25,2,0),
IF(ISNA(B320),"",
IF(OR(ISBLANK(A320),ISNA(B320),B320=0),
"",
"#define "&amp;
VLOOKUP(A320,SOURCE!B:P,12,0)&amp;IF(SOURCE!$W$2-LEN(VLOOKUP(A320,SOURCE!B:P,12,0))&gt;=0,REPT(" ",SOURCE!$W$2-LEN(VLOOKUP(A320,SOURCE!B:P,12,0))),"")&amp;
TEXT(A320,"???0")&amp;IF(VLOOKUP(A320,SOURCE!B:P,13,0)="","","   "&amp;VLOOKUP(A320,SOURCE!B:P,13,0)
))))
)</f>
        <v>#define ITM_STtoKGb                    308</v>
      </c>
    </row>
    <row r="321" spans="1:4">
      <c r="A321">
        <f t="shared" si="5"/>
        <v>309</v>
      </c>
      <c r="B321" t="str">
        <f>VLOOKUP(A321,SOURCE!B:P,12,0)</f>
        <v>ITM_STtoKGc</v>
      </c>
      <c r="C321">
        <f>IF(
ISNUMBER(INDEX(SOURCE!B:B,MATCH(A321,SOURCE!B:B,0)+1)),
  VALUE(INDEX(SOURCE!B:B,MATCH(A321,SOURCE!B:B,0)+1)),
  "")</f>
        <v>310</v>
      </c>
      <c r="D321" s="8" t="str">
        <f>IF(A321&lt;&gt;INT(A321),B321,
IF(A321&lt;0,VLOOKUP(A321,lookups!A$1:B$25,2,0),
IF(ISNA(B321),"",
IF(OR(ISBLANK(A321),ISNA(B321),B321=0),
"",
"#define "&amp;
VLOOKUP(A321,SOURCE!B:P,12,0)&amp;IF(SOURCE!$W$2-LEN(VLOOKUP(A321,SOURCE!B:P,12,0))&gt;=0,REPT(" ",SOURCE!$W$2-LEN(VLOOKUP(A321,SOURCE!B:P,12,0))),"")&amp;
TEXT(A321,"???0")&amp;IF(VLOOKUP(A321,SOURCE!B:P,13,0)="","","   "&amp;VLOOKUP(A321,SOURCE!B:P,13,0)
))))
)</f>
        <v>#define ITM_STtoKGc                    309</v>
      </c>
    </row>
    <row r="322" spans="1:4">
      <c r="A322">
        <f t="shared" si="5"/>
        <v>310</v>
      </c>
      <c r="B322" t="str">
        <f>VLOOKUP(A322,SOURCE!B:P,12,0)</f>
        <v>ITM_KGtoTON</v>
      </c>
      <c r="C322">
        <f>IF(
ISNUMBER(INDEX(SOURCE!B:B,MATCH(A322,SOURCE!B:B,0)+1)),
  VALUE(INDEX(SOURCE!B:B,MATCH(A322,SOURCE!B:B,0)+1)),
  "")</f>
        <v>311</v>
      </c>
      <c r="D322" s="8" t="str">
        <f>IF(A322&lt;&gt;INT(A322),B322,
IF(A322&lt;0,VLOOKUP(A322,lookups!A$1:B$25,2,0),
IF(ISNA(B322),"",
IF(OR(ISBLANK(A322),ISNA(B322),B322=0),
"",
"#define "&amp;
VLOOKUP(A322,SOURCE!B:P,12,0)&amp;IF(SOURCE!$W$2-LEN(VLOOKUP(A322,SOURCE!B:P,12,0))&gt;=0,REPT(" ",SOURCE!$W$2-LEN(VLOOKUP(A322,SOURCE!B:P,12,0))),"")&amp;
TEXT(A322,"???0")&amp;IF(VLOOKUP(A322,SOURCE!B:P,13,0)="","","   "&amp;VLOOKUP(A322,SOURCE!B:P,13,0)
))))
)</f>
        <v>#define ITM_KGtoTON                    310</v>
      </c>
    </row>
    <row r="323" spans="1:4">
      <c r="A323">
        <f t="shared" si="5"/>
        <v>311</v>
      </c>
      <c r="B323" t="str">
        <f>VLOOKUP(A323,SOURCE!B:P,12,0)</f>
        <v>ITM_KGtoLIANG</v>
      </c>
      <c r="C323">
        <f>IF(
ISNUMBER(INDEX(SOURCE!B:B,MATCH(A323,SOURCE!B:B,0)+1)),
  VALUE(INDEX(SOURCE!B:B,MATCH(A323,SOURCE!B:B,0)+1)),
  "")</f>
        <v>312</v>
      </c>
      <c r="D323" s="8" t="str">
        <f>IF(A323&lt;&gt;INT(A323),B323,
IF(A323&lt;0,VLOOKUP(A323,lookups!A$1:B$25,2,0),
IF(ISNA(B323),"",
IF(OR(ISBLANK(A323),ISNA(B323),B323=0),
"",
"#define "&amp;
VLOOKUP(A323,SOURCE!B:P,12,0)&amp;IF(SOURCE!$W$2-LEN(VLOOKUP(A323,SOURCE!B:P,12,0))&gt;=0,REPT(" ",SOURCE!$W$2-LEN(VLOOKUP(A323,SOURCE!B:P,12,0))),"")&amp;
TEXT(A323,"???0")&amp;IF(VLOOKUP(A323,SOURCE!B:P,13,0)="","","   "&amp;VLOOKUP(A323,SOURCE!B:P,13,0)
))))
)</f>
        <v>#define ITM_KGtoLIANG                  311</v>
      </c>
    </row>
    <row r="324" spans="1:4">
      <c r="A324">
        <f t="shared" si="5"/>
        <v>312</v>
      </c>
      <c r="B324" t="str">
        <f>VLOOKUP(A324,SOURCE!B:P,12,0)</f>
        <v>ITM_KGtoLIANGb</v>
      </c>
      <c r="C324">
        <f>IF(
ISNUMBER(INDEX(SOURCE!B:B,MATCH(A324,SOURCE!B:B,0)+1)),
  VALUE(INDEX(SOURCE!B:B,MATCH(A324,SOURCE!B:B,0)+1)),
  "")</f>
        <v>313</v>
      </c>
      <c r="D324" s="8" t="str">
        <f>IF(A324&lt;&gt;INT(A324),B324,
IF(A324&lt;0,VLOOKUP(A324,lookups!A$1:B$25,2,0),
IF(ISNA(B324),"",
IF(OR(ISBLANK(A324),ISNA(B324),B324=0),
"",
"#define "&amp;
VLOOKUP(A324,SOURCE!B:P,12,0)&amp;IF(SOURCE!$W$2-LEN(VLOOKUP(A324,SOURCE!B:P,12,0))&gt;=0,REPT(" ",SOURCE!$W$2-LEN(VLOOKUP(A324,SOURCE!B:P,12,0))),"")&amp;
TEXT(A324,"???0")&amp;IF(VLOOKUP(A324,SOURCE!B:P,13,0)="","","   "&amp;VLOOKUP(A324,SOURCE!B:P,13,0)
))))
)</f>
        <v>#define ITM_KGtoLIANGb                 312</v>
      </c>
    </row>
    <row r="325" spans="1:4">
      <c r="A325">
        <f t="shared" si="5"/>
        <v>313</v>
      </c>
      <c r="B325" t="str">
        <f>VLOOKUP(A325,SOURCE!B:P,12,0)</f>
        <v>ITM_TONtoKG</v>
      </c>
      <c r="C325">
        <f>IF(
ISNUMBER(INDEX(SOURCE!B:B,MATCH(A325,SOURCE!B:B,0)+1)),
  VALUE(INDEX(SOURCE!B:B,MATCH(A325,SOURCE!B:B,0)+1)),
  "")</f>
        <v>314</v>
      </c>
      <c r="D325" s="8" t="str">
        <f>IF(A325&lt;&gt;INT(A325),B325,
IF(A325&lt;0,VLOOKUP(A325,lookups!A$1:B$25,2,0),
IF(ISNA(B325),"",
IF(OR(ISBLANK(A325),ISNA(B325),B325=0),
"",
"#define "&amp;
VLOOKUP(A325,SOURCE!B:P,12,0)&amp;IF(SOURCE!$W$2-LEN(VLOOKUP(A325,SOURCE!B:P,12,0))&gt;=0,REPT(" ",SOURCE!$W$2-LEN(VLOOKUP(A325,SOURCE!B:P,12,0))),"")&amp;
TEXT(A325,"???0")&amp;IF(VLOOKUP(A325,SOURCE!B:P,13,0)="","","   "&amp;VLOOKUP(A325,SOURCE!B:P,13,0)
))))
)</f>
        <v>#define ITM_TONtoKG                    313</v>
      </c>
    </row>
    <row r="326" spans="1:4">
      <c r="A326">
        <f t="shared" si="5"/>
        <v>314</v>
      </c>
      <c r="B326" t="str">
        <f>VLOOKUP(A326,SOURCE!B:P,12,0)</f>
        <v>ITM_LIANGtoKG</v>
      </c>
      <c r="C326">
        <f>IF(
ISNUMBER(INDEX(SOURCE!B:B,MATCH(A326,SOURCE!B:B,0)+1)),
  VALUE(INDEX(SOURCE!B:B,MATCH(A326,SOURCE!B:B,0)+1)),
  "")</f>
        <v>315</v>
      </c>
      <c r="D326" s="8" t="str">
        <f>IF(A326&lt;&gt;INT(A326),B326,
IF(A326&lt;0,VLOOKUP(A326,lookups!A$1:B$25,2,0),
IF(ISNA(B326),"",
IF(OR(ISBLANK(A326),ISNA(B326),B326=0),
"",
"#define "&amp;
VLOOKUP(A326,SOURCE!B:P,12,0)&amp;IF(SOURCE!$W$2-LEN(VLOOKUP(A326,SOURCE!B:P,12,0))&gt;=0,REPT(" ",SOURCE!$W$2-LEN(VLOOKUP(A326,SOURCE!B:P,12,0))),"")&amp;
TEXT(A326,"???0")&amp;IF(VLOOKUP(A326,SOURCE!B:P,13,0)="","","   "&amp;VLOOKUP(A326,SOURCE!B:P,13,0)
))))
)</f>
        <v>#define ITM_LIANGtoKG                  314</v>
      </c>
    </row>
    <row r="327" spans="1:4">
      <c r="A327">
        <f t="shared" ref="A327:A390" si="6">C326</f>
        <v>315</v>
      </c>
      <c r="B327" t="str">
        <f>VLOOKUP(A327,SOURCE!B:P,12,0)</f>
        <v>ITM_LIANGtoKGb</v>
      </c>
      <c r="C327">
        <f>IF(
ISNUMBER(INDEX(SOURCE!B:B,MATCH(A327,SOURCE!B:B,0)+1)),
  VALUE(INDEX(SOURCE!B:B,MATCH(A327,SOURCE!B:B,0)+1)),
  "")</f>
        <v>316</v>
      </c>
      <c r="D327" s="8" t="str">
        <f>IF(A327&lt;&gt;INT(A327),B327,
IF(A327&lt;0,VLOOKUP(A327,lookups!A$1:B$25,2,0),
IF(ISNA(B327),"",
IF(OR(ISBLANK(A327),ISNA(B327),B327=0),
"",
"#define "&amp;
VLOOKUP(A327,SOURCE!B:P,12,0)&amp;IF(SOURCE!$W$2-LEN(VLOOKUP(A327,SOURCE!B:P,12,0))&gt;=0,REPT(" ",SOURCE!$W$2-LEN(VLOOKUP(A327,SOURCE!B:P,12,0))),"")&amp;
TEXT(A327,"???0")&amp;IF(VLOOKUP(A327,SOURCE!B:P,13,0)="","","   "&amp;VLOOKUP(A327,SOURCE!B:P,13,0)
))))
)</f>
        <v>#define ITM_LIANGtoKGb                 315</v>
      </c>
    </row>
    <row r="328" spans="1:4">
      <c r="A328">
        <f t="shared" si="6"/>
        <v>316</v>
      </c>
      <c r="B328" t="str">
        <f>VLOOKUP(A328,SOURCE!B:P,12,0)</f>
        <v>ITM_GtoTRZ</v>
      </c>
      <c r="C328">
        <f>IF(
ISNUMBER(INDEX(SOURCE!B:B,MATCH(A328,SOURCE!B:B,0)+1)),
  VALUE(INDEX(SOURCE!B:B,MATCH(A328,SOURCE!B:B,0)+1)),
  "")</f>
        <v>317</v>
      </c>
      <c r="D328" s="8" t="str">
        <f>IF(A328&lt;&gt;INT(A328),B328,
IF(A328&lt;0,VLOOKUP(A328,lookups!A$1:B$25,2,0),
IF(ISNA(B328),"",
IF(OR(ISBLANK(A328),ISNA(B328),B328=0),
"",
"#define "&amp;
VLOOKUP(A328,SOURCE!B:P,12,0)&amp;IF(SOURCE!$W$2-LEN(VLOOKUP(A328,SOURCE!B:P,12,0))&gt;=0,REPT(" ",SOURCE!$W$2-LEN(VLOOKUP(A328,SOURCE!B:P,12,0))),"")&amp;
TEXT(A328,"???0")&amp;IF(VLOOKUP(A328,SOURCE!B:P,13,0)="","","   "&amp;VLOOKUP(A328,SOURCE!B:P,13,0)
))))
)</f>
        <v>#define ITM_GtoTRZ                     316</v>
      </c>
    </row>
    <row r="329" spans="1:4">
      <c r="A329">
        <f t="shared" si="6"/>
        <v>317</v>
      </c>
      <c r="B329" t="str">
        <f>VLOOKUP(A329,SOURCE!B:P,12,0)</f>
        <v>ITM_GtoTRZb</v>
      </c>
      <c r="C329">
        <f>IF(
ISNUMBER(INDEX(SOURCE!B:B,MATCH(A329,SOURCE!B:B,0)+1)),
  VALUE(INDEX(SOURCE!B:B,MATCH(A329,SOURCE!B:B,0)+1)),
  "")</f>
        <v>318</v>
      </c>
      <c r="D329" s="8" t="str">
        <f>IF(A329&lt;&gt;INT(A329),B329,
IF(A329&lt;0,VLOOKUP(A329,lookups!A$1:B$25,2,0),
IF(ISNA(B329),"",
IF(OR(ISBLANK(A329),ISNA(B329),B329=0),
"",
"#define "&amp;
VLOOKUP(A329,SOURCE!B:P,12,0)&amp;IF(SOURCE!$W$2-LEN(VLOOKUP(A329,SOURCE!B:P,12,0))&gt;=0,REPT(" ",SOURCE!$W$2-LEN(VLOOKUP(A329,SOURCE!B:P,12,0))),"")&amp;
TEXT(A329,"???0")&amp;IF(VLOOKUP(A329,SOURCE!B:P,13,0)="","","   "&amp;VLOOKUP(A329,SOURCE!B:P,13,0)
))))
)</f>
        <v>#define ITM_GtoTRZb                    317</v>
      </c>
    </row>
    <row r="330" spans="1:4">
      <c r="A330">
        <f t="shared" si="6"/>
        <v>318</v>
      </c>
      <c r="B330" t="str">
        <f>VLOOKUP(A330,SOURCE!B:P,12,0)</f>
        <v>ITM_TRZtoG</v>
      </c>
      <c r="C330">
        <f>IF(
ISNUMBER(INDEX(SOURCE!B:B,MATCH(A330,SOURCE!B:B,0)+1)),
  VALUE(INDEX(SOURCE!B:B,MATCH(A330,SOURCE!B:B,0)+1)),
  "")</f>
        <v>319</v>
      </c>
      <c r="D330" s="8" t="str">
        <f>IF(A330&lt;&gt;INT(A330),B330,
IF(A330&lt;0,VLOOKUP(A330,lookups!A$1:B$25,2,0),
IF(ISNA(B330),"",
IF(OR(ISBLANK(A330),ISNA(B330),B330=0),
"",
"#define "&amp;
VLOOKUP(A330,SOURCE!B:P,12,0)&amp;IF(SOURCE!$W$2-LEN(VLOOKUP(A330,SOURCE!B:P,12,0))&gt;=0,REPT(" ",SOURCE!$W$2-LEN(VLOOKUP(A330,SOURCE!B:P,12,0))),"")&amp;
TEXT(A330,"???0")&amp;IF(VLOOKUP(A330,SOURCE!B:P,13,0)="","","   "&amp;VLOOKUP(A330,SOURCE!B:P,13,0)
))))
)</f>
        <v>#define ITM_TRZtoG                     318</v>
      </c>
    </row>
    <row r="331" spans="1:4">
      <c r="A331">
        <f t="shared" si="6"/>
        <v>319</v>
      </c>
      <c r="B331" t="str">
        <f>VLOOKUP(A331,SOURCE!B:P,12,0)</f>
        <v>ITM_TRZtoGb</v>
      </c>
      <c r="C331">
        <f>IF(
ISNUMBER(INDEX(SOURCE!B:B,MATCH(A331,SOURCE!B:B,0)+1)),
  VALUE(INDEX(SOURCE!B:B,MATCH(A331,SOURCE!B:B,0)+1)),
  "")</f>
        <v>320</v>
      </c>
      <c r="D331" s="8" t="str">
        <f>IF(A331&lt;&gt;INT(A331),B331,
IF(A331&lt;0,VLOOKUP(A331,lookups!A$1:B$25,2,0),
IF(ISNA(B331),"",
IF(OR(ISBLANK(A331),ISNA(B331),B331=0),
"",
"#define "&amp;
VLOOKUP(A331,SOURCE!B:P,12,0)&amp;IF(SOURCE!$W$2-LEN(VLOOKUP(A331,SOURCE!B:P,12,0))&gt;=0,REPT(" ",SOURCE!$W$2-LEN(VLOOKUP(A331,SOURCE!B:P,12,0))),"")&amp;
TEXT(A331,"???0")&amp;IF(VLOOKUP(A331,SOURCE!B:P,13,0)="","","   "&amp;VLOOKUP(A331,SOURCE!B:P,13,0)
))))
)</f>
        <v>#define ITM_TRZtoGb                    319</v>
      </c>
    </row>
    <row r="332" spans="1:4">
      <c r="A332">
        <f t="shared" si="6"/>
        <v>320</v>
      </c>
      <c r="B332" t="str">
        <f>VLOOKUP(A332,SOURCE!B:P,12,0)</f>
        <v>ITM_LBFtoN</v>
      </c>
      <c r="C332">
        <f>IF(
ISNUMBER(INDEX(SOURCE!B:B,MATCH(A332,SOURCE!B:B,0)+1)),
  VALUE(INDEX(SOURCE!B:B,MATCH(A332,SOURCE!B:B,0)+1)),
  "")</f>
        <v>321</v>
      </c>
      <c r="D332" s="8" t="str">
        <f>IF(A332&lt;&gt;INT(A332),B332,
IF(A332&lt;0,VLOOKUP(A332,lookups!A$1:B$25,2,0),
IF(ISNA(B332),"",
IF(OR(ISBLANK(A332),ISNA(B332),B332=0),
"",
"#define "&amp;
VLOOKUP(A332,SOURCE!B:P,12,0)&amp;IF(SOURCE!$W$2-LEN(VLOOKUP(A332,SOURCE!B:P,12,0))&gt;=0,REPT(" ",SOURCE!$W$2-LEN(VLOOKUP(A332,SOURCE!B:P,12,0))),"")&amp;
TEXT(A332,"???0")&amp;IF(VLOOKUP(A332,SOURCE!B:P,13,0)="","","   "&amp;VLOOKUP(A332,SOURCE!B:P,13,0)
))))
)</f>
        <v>#define ITM_LBFtoN                     320</v>
      </c>
    </row>
    <row r="333" spans="1:4">
      <c r="A333">
        <f t="shared" si="6"/>
        <v>321</v>
      </c>
      <c r="B333" t="str">
        <f>VLOOKUP(A333,SOURCE!B:P,12,0)</f>
        <v>ITM_NtoLBF</v>
      </c>
      <c r="C333">
        <f>IF(
ISNUMBER(INDEX(SOURCE!B:B,MATCH(A333,SOURCE!B:B,0)+1)),
  VALUE(INDEX(SOURCE!B:B,MATCH(A333,SOURCE!B:B,0)+1)),
  "")</f>
        <v>322</v>
      </c>
      <c r="D333" s="8" t="str">
        <f>IF(A333&lt;&gt;INT(A333),B333,
IF(A333&lt;0,VLOOKUP(A333,lookups!A$1:B$25,2,0),
IF(ISNA(B333),"",
IF(OR(ISBLANK(A333),ISNA(B333),B333=0),
"",
"#define "&amp;
VLOOKUP(A333,SOURCE!B:P,12,0)&amp;IF(SOURCE!$W$2-LEN(VLOOKUP(A333,SOURCE!B:P,12,0))&gt;=0,REPT(" ",SOURCE!$W$2-LEN(VLOOKUP(A333,SOURCE!B:P,12,0))),"")&amp;
TEXT(A333,"???0")&amp;IF(VLOOKUP(A333,SOURCE!B:P,13,0)="","","   "&amp;VLOOKUP(A333,SOURCE!B:P,13,0)
))))
)</f>
        <v>#define ITM_NtoLBF                     321</v>
      </c>
    </row>
    <row r="334" spans="1:4">
      <c r="A334">
        <f t="shared" si="6"/>
        <v>322</v>
      </c>
      <c r="B334" t="str">
        <f>VLOOKUP(A334,SOURCE!B:P,12,0)</f>
        <v>ITM_LYtoM</v>
      </c>
      <c r="C334">
        <f>IF(
ISNUMBER(INDEX(SOURCE!B:B,MATCH(A334,SOURCE!B:B,0)+1)),
  VALUE(INDEX(SOURCE!B:B,MATCH(A334,SOURCE!B:B,0)+1)),
  "")</f>
        <v>323</v>
      </c>
      <c r="D334" s="8" t="str">
        <f>IF(A334&lt;&gt;INT(A334),B334,
IF(A334&lt;0,VLOOKUP(A334,lookups!A$1:B$25,2,0),
IF(ISNA(B334),"",
IF(OR(ISBLANK(A334),ISNA(B334),B334=0),
"",
"#define "&amp;
VLOOKUP(A334,SOURCE!B:P,12,0)&amp;IF(SOURCE!$W$2-LEN(VLOOKUP(A334,SOURCE!B:P,12,0))&gt;=0,REPT(" ",SOURCE!$W$2-LEN(VLOOKUP(A334,SOURCE!B:P,12,0))),"")&amp;
TEXT(A334,"???0")&amp;IF(VLOOKUP(A334,SOURCE!B:P,13,0)="","","   "&amp;VLOOKUP(A334,SOURCE!B:P,13,0)
))))
)</f>
        <v>#define ITM_LYtoM                      322</v>
      </c>
    </row>
    <row r="335" spans="1:4">
      <c r="A335">
        <f t="shared" si="6"/>
        <v>323</v>
      </c>
      <c r="B335" t="str">
        <f>VLOOKUP(A335,SOURCE!B:P,12,0)</f>
        <v>ITM_MtoLY</v>
      </c>
      <c r="C335">
        <f>IF(
ISNUMBER(INDEX(SOURCE!B:B,MATCH(A335,SOURCE!B:B,0)+1)),
  VALUE(INDEX(SOURCE!B:B,MATCH(A335,SOURCE!B:B,0)+1)),
  "")</f>
        <v>324</v>
      </c>
      <c r="D335" s="8" t="str">
        <f>IF(A335&lt;&gt;INT(A335),B335,
IF(A335&lt;0,VLOOKUP(A335,lookups!A$1:B$25,2,0),
IF(ISNA(B335),"",
IF(OR(ISBLANK(A335),ISNA(B335),B335=0),
"",
"#define "&amp;
VLOOKUP(A335,SOURCE!B:P,12,0)&amp;IF(SOURCE!$W$2-LEN(VLOOKUP(A335,SOURCE!B:P,12,0))&gt;=0,REPT(" ",SOURCE!$W$2-LEN(VLOOKUP(A335,SOURCE!B:P,12,0))),"")&amp;
TEXT(A335,"???0")&amp;IF(VLOOKUP(A335,SOURCE!B:P,13,0)="","","   "&amp;VLOOKUP(A335,SOURCE!B:P,13,0)
))))
)</f>
        <v>#define ITM_MtoLY                      323</v>
      </c>
    </row>
    <row r="336" spans="1:4">
      <c r="A336">
        <f t="shared" si="6"/>
        <v>324</v>
      </c>
      <c r="B336" t="str">
        <f>VLOOKUP(A336,SOURCE!B:P,12,0)</f>
        <v>ITM_MMHGtoPA</v>
      </c>
      <c r="C336">
        <f>IF(
ISNUMBER(INDEX(SOURCE!B:B,MATCH(A336,SOURCE!B:B,0)+1)),
  VALUE(INDEX(SOURCE!B:B,MATCH(A336,SOURCE!B:B,0)+1)),
  "")</f>
        <v>325</v>
      </c>
      <c r="D336" s="8" t="str">
        <f>IF(A336&lt;&gt;INT(A336),B336,
IF(A336&lt;0,VLOOKUP(A336,lookups!A$1:B$25,2,0),
IF(ISNA(B336),"",
IF(OR(ISBLANK(A336),ISNA(B336),B336=0),
"",
"#define "&amp;
VLOOKUP(A336,SOURCE!B:P,12,0)&amp;IF(SOURCE!$W$2-LEN(VLOOKUP(A336,SOURCE!B:P,12,0))&gt;=0,REPT(" ",SOURCE!$W$2-LEN(VLOOKUP(A336,SOURCE!B:P,12,0))),"")&amp;
TEXT(A336,"???0")&amp;IF(VLOOKUP(A336,SOURCE!B:P,13,0)="","","   "&amp;VLOOKUP(A336,SOURCE!B:P,13,0)
))))
)</f>
        <v>#define ITM_MMHGtoPA                   324</v>
      </c>
    </row>
    <row r="337" spans="1:4">
      <c r="A337">
        <f t="shared" si="6"/>
        <v>325</v>
      </c>
      <c r="B337" t="str">
        <f>VLOOKUP(A337,SOURCE!B:P,12,0)</f>
        <v>ITM_MMHGtoPAb</v>
      </c>
      <c r="C337">
        <f>IF(
ISNUMBER(INDEX(SOURCE!B:B,MATCH(A337,SOURCE!B:B,0)+1)),
  VALUE(INDEX(SOURCE!B:B,MATCH(A337,SOURCE!B:B,0)+1)),
  "")</f>
        <v>326</v>
      </c>
      <c r="D337" s="8" t="str">
        <f>IF(A337&lt;&gt;INT(A337),B337,
IF(A337&lt;0,VLOOKUP(A337,lookups!A$1:B$25,2,0),
IF(ISNA(B337),"",
IF(OR(ISBLANK(A337),ISNA(B337),B337=0),
"",
"#define "&amp;
VLOOKUP(A337,SOURCE!B:P,12,0)&amp;IF(SOURCE!$W$2-LEN(VLOOKUP(A337,SOURCE!B:P,12,0))&gt;=0,REPT(" ",SOURCE!$W$2-LEN(VLOOKUP(A337,SOURCE!B:P,12,0))),"")&amp;
TEXT(A337,"???0")&amp;IF(VLOOKUP(A337,SOURCE!B:P,13,0)="","","   "&amp;VLOOKUP(A337,SOURCE!B:P,13,0)
))))
)</f>
        <v>#define ITM_MMHGtoPAb                  325</v>
      </c>
    </row>
    <row r="338" spans="1:4">
      <c r="A338">
        <f t="shared" si="6"/>
        <v>326</v>
      </c>
      <c r="B338" t="str">
        <f>VLOOKUP(A338,SOURCE!B:P,12,0)</f>
        <v>ITM_PAtoMMHG</v>
      </c>
      <c r="C338">
        <f>IF(
ISNUMBER(INDEX(SOURCE!B:B,MATCH(A338,SOURCE!B:B,0)+1)),
  VALUE(INDEX(SOURCE!B:B,MATCH(A338,SOURCE!B:B,0)+1)),
  "")</f>
        <v>327</v>
      </c>
      <c r="D338" s="8" t="str">
        <f>IF(A338&lt;&gt;INT(A338),B338,
IF(A338&lt;0,VLOOKUP(A338,lookups!A$1:B$25,2,0),
IF(ISNA(B338),"",
IF(OR(ISBLANK(A338),ISNA(B338),B338=0),
"",
"#define "&amp;
VLOOKUP(A338,SOURCE!B:P,12,0)&amp;IF(SOURCE!$W$2-LEN(VLOOKUP(A338,SOURCE!B:P,12,0))&gt;=0,REPT(" ",SOURCE!$W$2-LEN(VLOOKUP(A338,SOURCE!B:P,12,0))),"")&amp;
TEXT(A338,"???0")&amp;IF(VLOOKUP(A338,SOURCE!B:P,13,0)="","","   "&amp;VLOOKUP(A338,SOURCE!B:P,13,0)
))))
)</f>
        <v>#define ITM_PAtoMMHG                   326</v>
      </c>
    </row>
    <row r="339" spans="1:4">
      <c r="A339">
        <f t="shared" si="6"/>
        <v>327</v>
      </c>
      <c r="B339" t="str">
        <f>VLOOKUP(A339,SOURCE!B:P,12,0)</f>
        <v>ITM_PAtoMMHGb</v>
      </c>
      <c r="C339">
        <f>IF(
ISNUMBER(INDEX(SOURCE!B:B,MATCH(A339,SOURCE!B:B,0)+1)),
  VALUE(INDEX(SOURCE!B:B,MATCH(A339,SOURCE!B:B,0)+1)),
  "")</f>
        <v>328</v>
      </c>
      <c r="D339" s="8" t="str">
        <f>IF(A339&lt;&gt;INT(A339),B339,
IF(A339&lt;0,VLOOKUP(A339,lookups!A$1:B$25,2,0),
IF(ISNA(B339),"",
IF(OR(ISBLANK(A339),ISNA(B339),B339=0),
"",
"#define "&amp;
VLOOKUP(A339,SOURCE!B:P,12,0)&amp;IF(SOURCE!$W$2-LEN(VLOOKUP(A339,SOURCE!B:P,12,0))&gt;=0,REPT(" ",SOURCE!$W$2-LEN(VLOOKUP(A339,SOURCE!B:P,12,0))),"")&amp;
TEXT(A339,"???0")&amp;IF(VLOOKUP(A339,SOURCE!B:P,13,0)="","","   "&amp;VLOOKUP(A339,SOURCE!B:P,13,0)
))))
)</f>
        <v>#define ITM_PAtoMMHGb                  327</v>
      </c>
    </row>
    <row r="340" spans="1:4">
      <c r="A340">
        <f t="shared" si="6"/>
        <v>328</v>
      </c>
      <c r="B340" t="str">
        <f>VLOOKUP(A340,SOURCE!B:P,12,0)</f>
        <v>ITM_MItoKM</v>
      </c>
      <c r="C340">
        <f>IF(
ISNUMBER(INDEX(SOURCE!B:B,MATCH(A340,SOURCE!B:B,0)+1)),
  VALUE(INDEX(SOURCE!B:B,MATCH(A340,SOURCE!B:B,0)+1)),
  "")</f>
        <v>329</v>
      </c>
      <c r="D340" s="8" t="str">
        <f>IF(A340&lt;&gt;INT(A340),B340,
IF(A340&lt;0,VLOOKUP(A340,lookups!A$1:B$25,2,0),
IF(ISNA(B340),"",
IF(OR(ISBLANK(A340),ISNA(B340),B340=0),
"",
"#define "&amp;
VLOOKUP(A340,SOURCE!B:P,12,0)&amp;IF(SOURCE!$W$2-LEN(VLOOKUP(A340,SOURCE!B:P,12,0))&gt;=0,REPT(" ",SOURCE!$W$2-LEN(VLOOKUP(A340,SOURCE!B:P,12,0))),"")&amp;
TEXT(A340,"???0")&amp;IF(VLOOKUP(A340,SOURCE!B:P,13,0)="","","   "&amp;VLOOKUP(A340,SOURCE!B:P,13,0)
))))
)</f>
        <v>#define ITM_MItoKM                     328</v>
      </c>
    </row>
    <row r="341" spans="1:4">
      <c r="A341">
        <f t="shared" si="6"/>
        <v>329</v>
      </c>
      <c r="B341" t="str">
        <f>VLOOKUP(A341,SOURCE!B:P,12,0)</f>
        <v>ITM_KMtoMI</v>
      </c>
      <c r="C341">
        <f>IF(
ISNUMBER(INDEX(SOURCE!B:B,MATCH(A341,SOURCE!B:B,0)+1)),
  VALUE(INDEX(SOURCE!B:B,MATCH(A341,SOURCE!B:B,0)+1)),
  "")</f>
        <v>330</v>
      </c>
      <c r="D341" s="8" t="str">
        <f>IF(A341&lt;&gt;INT(A341),B341,
IF(A341&lt;0,VLOOKUP(A341,lookups!A$1:B$25,2,0),
IF(ISNA(B341),"",
IF(OR(ISBLANK(A341),ISNA(B341),B341=0),
"",
"#define "&amp;
VLOOKUP(A341,SOURCE!B:P,12,0)&amp;IF(SOURCE!$W$2-LEN(VLOOKUP(A341,SOURCE!B:P,12,0))&gt;=0,REPT(" ",SOURCE!$W$2-LEN(VLOOKUP(A341,SOURCE!B:P,12,0))),"")&amp;
TEXT(A341,"???0")&amp;IF(VLOOKUP(A341,SOURCE!B:P,13,0)="","","   "&amp;VLOOKUP(A341,SOURCE!B:P,13,0)
))))
)</f>
        <v>#define ITM_KMtoMI                     329</v>
      </c>
    </row>
    <row r="342" spans="1:4">
      <c r="A342">
        <f t="shared" si="6"/>
        <v>330</v>
      </c>
      <c r="B342" t="str">
        <f>VLOOKUP(A342,SOURCE!B:P,12,0)</f>
        <v>ITM_KMtoNMI</v>
      </c>
      <c r="C342">
        <f>IF(
ISNUMBER(INDEX(SOURCE!B:B,MATCH(A342,SOURCE!B:B,0)+1)),
  VALUE(INDEX(SOURCE!B:B,MATCH(A342,SOURCE!B:B,0)+1)),
  "")</f>
        <v>331</v>
      </c>
      <c r="D342" s="8" t="str">
        <f>IF(A342&lt;&gt;INT(A342),B342,
IF(A342&lt;0,VLOOKUP(A342,lookups!A$1:B$25,2,0),
IF(ISNA(B342),"",
IF(OR(ISBLANK(A342),ISNA(B342),B342=0),
"",
"#define "&amp;
VLOOKUP(A342,SOURCE!B:P,12,0)&amp;IF(SOURCE!$W$2-LEN(VLOOKUP(A342,SOURCE!B:P,12,0))&gt;=0,REPT(" ",SOURCE!$W$2-LEN(VLOOKUP(A342,SOURCE!B:P,12,0))),"")&amp;
TEXT(A342,"???0")&amp;IF(VLOOKUP(A342,SOURCE!B:P,13,0)="","","   "&amp;VLOOKUP(A342,SOURCE!B:P,13,0)
))))
)</f>
        <v>#define ITM_KMtoNMI                    330</v>
      </c>
    </row>
    <row r="343" spans="1:4">
      <c r="A343">
        <f t="shared" si="6"/>
        <v>331</v>
      </c>
      <c r="B343" t="str">
        <f>VLOOKUP(A343,SOURCE!B:P,12,0)</f>
        <v>ITM_NMItoKM</v>
      </c>
      <c r="C343">
        <f>IF(
ISNUMBER(INDEX(SOURCE!B:B,MATCH(A343,SOURCE!B:B,0)+1)),
  VALUE(INDEX(SOURCE!B:B,MATCH(A343,SOURCE!B:B,0)+1)),
  "")</f>
        <v>332</v>
      </c>
      <c r="D343" s="8" t="str">
        <f>IF(A343&lt;&gt;INT(A343),B343,
IF(A343&lt;0,VLOOKUP(A343,lookups!A$1:B$25,2,0),
IF(ISNA(B343),"",
IF(OR(ISBLANK(A343),ISNA(B343),B343=0),
"",
"#define "&amp;
VLOOKUP(A343,SOURCE!B:P,12,0)&amp;IF(SOURCE!$W$2-LEN(VLOOKUP(A343,SOURCE!B:P,12,0))&gt;=0,REPT(" ",SOURCE!$W$2-LEN(VLOOKUP(A343,SOURCE!B:P,12,0))),"")&amp;
TEXT(A343,"???0")&amp;IF(VLOOKUP(A343,SOURCE!B:P,13,0)="","","   "&amp;VLOOKUP(A343,SOURCE!B:P,13,0)
))))
)</f>
        <v>#define ITM_NMItoKM                    331</v>
      </c>
    </row>
    <row r="344" spans="1:4">
      <c r="A344">
        <f t="shared" si="6"/>
        <v>332</v>
      </c>
      <c r="B344" t="str">
        <f>VLOOKUP(A344,SOURCE!B:P,12,0)</f>
        <v>ITM_MtoPC</v>
      </c>
      <c r="C344">
        <f>IF(
ISNUMBER(INDEX(SOURCE!B:B,MATCH(A344,SOURCE!B:B,0)+1)),
  VALUE(INDEX(SOURCE!B:B,MATCH(A344,SOURCE!B:B,0)+1)),
  "")</f>
        <v>333</v>
      </c>
      <c r="D344" s="8" t="str">
        <f>IF(A344&lt;&gt;INT(A344),B344,
IF(A344&lt;0,VLOOKUP(A344,lookups!A$1:B$25,2,0),
IF(ISNA(B344),"",
IF(OR(ISBLANK(A344),ISNA(B344),B344=0),
"",
"#define "&amp;
VLOOKUP(A344,SOURCE!B:P,12,0)&amp;IF(SOURCE!$W$2-LEN(VLOOKUP(A344,SOURCE!B:P,12,0))&gt;=0,REPT(" ",SOURCE!$W$2-LEN(VLOOKUP(A344,SOURCE!B:P,12,0))),"")&amp;
TEXT(A344,"???0")&amp;IF(VLOOKUP(A344,SOURCE!B:P,13,0)="","","   "&amp;VLOOKUP(A344,SOURCE!B:P,13,0)
))))
)</f>
        <v>#define ITM_MtoPC                      332</v>
      </c>
    </row>
    <row r="345" spans="1:4">
      <c r="A345">
        <f t="shared" si="6"/>
        <v>333</v>
      </c>
      <c r="B345" t="str">
        <f>VLOOKUP(A345,SOURCE!B:P,12,0)</f>
        <v>ITM_PCtoM</v>
      </c>
      <c r="C345">
        <f>IF(
ISNUMBER(INDEX(SOURCE!B:B,MATCH(A345,SOURCE!B:B,0)+1)),
  VALUE(INDEX(SOURCE!B:B,MATCH(A345,SOURCE!B:B,0)+1)),
  "")</f>
        <v>334</v>
      </c>
      <c r="D345" s="8" t="str">
        <f>IF(A345&lt;&gt;INT(A345),B345,
IF(A345&lt;0,VLOOKUP(A345,lookups!A$1:B$25,2,0),
IF(ISNA(B345),"",
IF(OR(ISBLANK(A345),ISNA(B345),B345=0),
"",
"#define "&amp;
VLOOKUP(A345,SOURCE!B:P,12,0)&amp;IF(SOURCE!$W$2-LEN(VLOOKUP(A345,SOURCE!B:P,12,0))&gt;=0,REPT(" ",SOURCE!$W$2-LEN(VLOOKUP(A345,SOURCE!B:P,12,0))),"")&amp;
TEXT(A345,"???0")&amp;IF(VLOOKUP(A345,SOURCE!B:P,13,0)="","","   "&amp;VLOOKUP(A345,SOURCE!B:P,13,0)
))))
)</f>
        <v>#define ITM_PCtoM                      333</v>
      </c>
    </row>
    <row r="346" spans="1:4">
      <c r="A346">
        <f t="shared" si="6"/>
        <v>334</v>
      </c>
      <c r="B346" t="str">
        <f>VLOOKUP(A346,SOURCE!B:P,12,0)</f>
        <v>ITM_MMtoPOINT</v>
      </c>
      <c r="C346">
        <f>IF(
ISNUMBER(INDEX(SOURCE!B:B,MATCH(A346,SOURCE!B:B,0)+1)),
  VALUE(INDEX(SOURCE!B:B,MATCH(A346,SOURCE!B:B,0)+1)),
  "")</f>
        <v>335</v>
      </c>
      <c r="D346" s="8" t="str">
        <f>IF(A346&lt;&gt;INT(A346),B346,
IF(A346&lt;0,VLOOKUP(A346,lookups!A$1:B$25,2,0),
IF(ISNA(B346),"",
IF(OR(ISBLANK(A346),ISNA(B346),B346=0),
"",
"#define "&amp;
VLOOKUP(A346,SOURCE!B:P,12,0)&amp;IF(SOURCE!$W$2-LEN(VLOOKUP(A346,SOURCE!B:P,12,0))&gt;=0,REPT(" ",SOURCE!$W$2-LEN(VLOOKUP(A346,SOURCE!B:P,12,0))),"")&amp;
TEXT(A346,"???0")&amp;IF(VLOOKUP(A346,SOURCE!B:P,13,0)="","","   "&amp;VLOOKUP(A346,SOURCE!B:P,13,0)
))))
)</f>
        <v>#define ITM_MMtoPOINT                  334</v>
      </c>
    </row>
    <row r="347" spans="1:4">
      <c r="A347">
        <f t="shared" si="6"/>
        <v>335</v>
      </c>
      <c r="B347" t="str">
        <f>VLOOKUP(A347,SOURCE!B:P,12,0)</f>
        <v>ITM_MMtoPOINTb</v>
      </c>
      <c r="C347">
        <f>IF(
ISNUMBER(INDEX(SOURCE!B:B,MATCH(A347,SOURCE!B:B,0)+1)),
  VALUE(INDEX(SOURCE!B:B,MATCH(A347,SOURCE!B:B,0)+1)),
  "")</f>
        <v>336</v>
      </c>
      <c r="D347" s="8" t="str">
        <f>IF(A347&lt;&gt;INT(A347),B347,
IF(A347&lt;0,VLOOKUP(A347,lookups!A$1:B$25,2,0),
IF(ISNA(B347),"",
IF(OR(ISBLANK(A347),ISNA(B347),B347=0),
"",
"#define "&amp;
VLOOKUP(A347,SOURCE!B:P,12,0)&amp;IF(SOURCE!$W$2-LEN(VLOOKUP(A347,SOURCE!B:P,12,0))&gt;=0,REPT(" ",SOURCE!$W$2-LEN(VLOOKUP(A347,SOURCE!B:P,12,0))),"")&amp;
TEXT(A347,"???0")&amp;IF(VLOOKUP(A347,SOURCE!B:P,13,0)="","","   "&amp;VLOOKUP(A347,SOURCE!B:P,13,0)
))))
)</f>
        <v>#define ITM_MMtoPOINTb                 335</v>
      </c>
    </row>
    <row r="348" spans="1:4">
      <c r="A348">
        <f t="shared" si="6"/>
        <v>336</v>
      </c>
      <c r="B348" t="str">
        <f>VLOOKUP(A348,SOURCE!B:P,12,0)</f>
        <v>ITM_MMtoPOINTc</v>
      </c>
      <c r="C348">
        <f>IF(
ISNUMBER(INDEX(SOURCE!B:B,MATCH(A348,SOURCE!B:B,0)+1)),
  VALUE(INDEX(SOURCE!B:B,MATCH(A348,SOURCE!B:B,0)+1)),
  "")</f>
        <v>337</v>
      </c>
      <c r="D348" s="8" t="str">
        <f>IF(A348&lt;&gt;INT(A348),B348,
IF(A348&lt;0,VLOOKUP(A348,lookups!A$1:B$25,2,0),
IF(ISNA(B348),"",
IF(OR(ISBLANK(A348),ISNA(B348),B348=0),
"",
"#define "&amp;
VLOOKUP(A348,SOURCE!B:P,12,0)&amp;IF(SOURCE!$W$2-LEN(VLOOKUP(A348,SOURCE!B:P,12,0))&gt;=0,REPT(" ",SOURCE!$W$2-LEN(VLOOKUP(A348,SOURCE!B:P,12,0))),"")&amp;
TEXT(A348,"???0")&amp;IF(VLOOKUP(A348,SOURCE!B:P,13,0)="","","   "&amp;VLOOKUP(A348,SOURCE!B:P,13,0)
))))
)</f>
        <v>#define ITM_MMtoPOINTc                 336</v>
      </c>
    </row>
    <row r="349" spans="1:4">
      <c r="A349">
        <f t="shared" si="6"/>
        <v>337</v>
      </c>
      <c r="B349" t="str">
        <f>VLOOKUP(A349,SOURCE!B:P,12,0)</f>
        <v>ITM_POINTtoMM</v>
      </c>
      <c r="C349">
        <f>IF(
ISNUMBER(INDEX(SOURCE!B:B,MATCH(A349,SOURCE!B:B,0)+1)),
  VALUE(INDEX(SOURCE!B:B,MATCH(A349,SOURCE!B:B,0)+1)),
  "")</f>
        <v>338</v>
      </c>
      <c r="D349" s="8" t="str">
        <f>IF(A349&lt;&gt;INT(A349),B349,
IF(A349&lt;0,VLOOKUP(A349,lookups!A$1:B$25,2,0),
IF(ISNA(B349),"",
IF(OR(ISBLANK(A349),ISNA(B349),B349=0),
"",
"#define "&amp;
VLOOKUP(A349,SOURCE!B:P,12,0)&amp;IF(SOURCE!$W$2-LEN(VLOOKUP(A349,SOURCE!B:P,12,0))&gt;=0,REPT(" ",SOURCE!$W$2-LEN(VLOOKUP(A349,SOURCE!B:P,12,0))),"")&amp;
TEXT(A349,"???0")&amp;IF(VLOOKUP(A349,SOURCE!B:P,13,0)="","","   "&amp;VLOOKUP(A349,SOURCE!B:P,13,0)
))))
)</f>
        <v>#define ITM_POINTtoMM                  337</v>
      </c>
    </row>
    <row r="350" spans="1:4">
      <c r="A350">
        <f t="shared" si="6"/>
        <v>338</v>
      </c>
      <c r="B350" t="str">
        <f>VLOOKUP(A350,SOURCE!B:P,12,0)</f>
        <v>ITM_POINTtoMMb</v>
      </c>
      <c r="C350">
        <f>IF(
ISNUMBER(INDEX(SOURCE!B:B,MATCH(A350,SOURCE!B:B,0)+1)),
  VALUE(INDEX(SOURCE!B:B,MATCH(A350,SOURCE!B:B,0)+1)),
  "")</f>
        <v>339</v>
      </c>
      <c r="D350" s="8" t="str">
        <f>IF(A350&lt;&gt;INT(A350),B350,
IF(A350&lt;0,VLOOKUP(A350,lookups!A$1:B$25,2,0),
IF(ISNA(B350),"",
IF(OR(ISBLANK(A350),ISNA(B350),B350=0),
"",
"#define "&amp;
VLOOKUP(A350,SOURCE!B:P,12,0)&amp;IF(SOURCE!$W$2-LEN(VLOOKUP(A350,SOURCE!B:P,12,0))&gt;=0,REPT(" ",SOURCE!$W$2-LEN(VLOOKUP(A350,SOURCE!B:P,12,0))),"")&amp;
TEXT(A350,"???0")&amp;IF(VLOOKUP(A350,SOURCE!B:P,13,0)="","","   "&amp;VLOOKUP(A350,SOURCE!B:P,13,0)
))))
)</f>
        <v>#define ITM_POINTtoMMb                 338</v>
      </c>
    </row>
    <row r="351" spans="1:4">
      <c r="A351">
        <f t="shared" si="6"/>
        <v>339</v>
      </c>
      <c r="B351" t="str">
        <f>VLOOKUP(A351,SOURCE!B:P,12,0)</f>
        <v>ITM_POINTtoMMc</v>
      </c>
      <c r="C351">
        <f>IF(
ISNUMBER(INDEX(SOURCE!B:B,MATCH(A351,SOURCE!B:B,0)+1)),
  VALUE(INDEX(SOURCE!B:B,MATCH(A351,SOURCE!B:B,0)+1)),
  "")</f>
        <v>340</v>
      </c>
      <c r="D351" s="8" t="str">
        <f>IF(A351&lt;&gt;INT(A351),B351,
IF(A351&lt;0,VLOOKUP(A351,lookups!A$1:B$25,2,0),
IF(ISNA(B351),"",
IF(OR(ISBLANK(A351),ISNA(B351),B351=0),
"",
"#define "&amp;
VLOOKUP(A351,SOURCE!B:P,12,0)&amp;IF(SOURCE!$W$2-LEN(VLOOKUP(A351,SOURCE!B:P,12,0))&gt;=0,REPT(" ",SOURCE!$W$2-LEN(VLOOKUP(A351,SOURCE!B:P,12,0))),"")&amp;
TEXT(A351,"???0")&amp;IF(VLOOKUP(A351,SOURCE!B:P,13,0)="","","   "&amp;VLOOKUP(A351,SOURCE!B:P,13,0)
))))
)</f>
        <v>#define ITM_POINTtoMMc                 339</v>
      </c>
    </row>
    <row r="352" spans="1:4">
      <c r="A352">
        <f t="shared" si="6"/>
        <v>340</v>
      </c>
      <c r="B352" t="str">
        <f>VLOOKUP(A352,SOURCE!B:P,12,0)</f>
        <v>ITM_MtoYD</v>
      </c>
      <c r="C352">
        <f>IF(
ISNUMBER(INDEX(SOURCE!B:B,MATCH(A352,SOURCE!B:B,0)+1)),
  VALUE(INDEX(SOURCE!B:B,MATCH(A352,SOURCE!B:B,0)+1)),
  "")</f>
        <v>341</v>
      </c>
      <c r="D352" s="8" t="str">
        <f>IF(A352&lt;&gt;INT(A352),B352,
IF(A352&lt;0,VLOOKUP(A352,lookups!A$1:B$25,2,0),
IF(ISNA(B352),"",
IF(OR(ISBLANK(A352),ISNA(B352),B352=0),
"",
"#define "&amp;
VLOOKUP(A352,SOURCE!B:P,12,0)&amp;IF(SOURCE!$W$2-LEN(VLOOKUP(A352,SOURCE!B:P,12,0))&gt;=0,REPT(" ",SOURCE!$W$2-LEN(VLOOKUP(A352,SOURCE!B:P,12,0))),"")&amp;
TEXT(A352,"???0")&amp;IF(VLOOKUP(A352,SOURCE!B:P,13,0)="","","   "&amp;VLOOKUP(A352,SOURCE!B:P,13,0)
))))
)</f>
        <v>#define ITM_MtoYD                      340</v>
      </c>
    </row>
    <row r="353" spans="1:4">
      <c r="A353">
        <f t="shared" si="6"/>
        <v>341</v>
      </c>
      <c r="B353" t="str">
        <f>VLOOKUP(A353,SOURCE!B:P,12,0)</f>
        <v>ITM_YDtoM</v>
      </c>
      <c r="C353">
        <f>IF(
ISNUMBER(INDEX(SOURCE!B:B,MATCH(A353,SOURCE!B:B,0)+1)),
  VALUE(INDEX(SOURCE!B:B,MATCH(A353,SOURCE!B:B,0)+1)),
  "")</f>
        <v>342</v>
      </c>
      <c r="D353" s="8" t="str">
        <f>IF(A353&lt;&gt;INT(A353),B353,
IF(A353&lt;0,VLOOKUP(A353,lookups!A$1:B$25,2,0),
IF(ISNA(B353),"",
IF(OR(ISBLANK(A353),ISNA(B353),B353=0),
"",
"#define "&amp;
VLOOKUP(A353,SOURCE!B:P,12,0)&amp;IF(SOURCE!$W$2-LEN(VLOOKUP(A353,SOURCE!B:P,12,0))&gt;=0,REPT(" ",SOURCE!$W$2-LEN(VLOOKUP(A353,SOURCE!B:P,12,0))),"")&amp;
TEXT(A353,"???0")&amp;IF(VLOOKUP(A353,SOURCE!B:P,13,0)="","","   "&amp;VLOOKUP(A353,SOURCE!B:P,13,0)
))))
)</f>
        <v>#define ITM_YDtoM                      341</v>
      </c>
    </row>
    <row r="354" spans="1:4">
      <c r="A354">
        <f t="shared" si="6"/>
        <v>342</v>
      </c>
      <c r="B354" t="str">
        <f>VLOOKUP(A354,SOURCE!B:P,12,0)</f>
        <v>ITM_PSItoPA</v>
      </c>
      <c r="C354">
        <f>IF(
ISNUMBER(INDEX(SOURCE!B:B,MATCH(A354,SOURCE!B:B,0)+1)),
  VALUE(INDEX(SOURCE!B:B,MATCH(A354,SOURCE!B:B,0)+1)),
  "")</f>
        <v>343</v>
      </c>
      <c r="D354" s="8" t="str">
        <f>IF(A354&lt;&gt;INT(A354),B354,
IF(A354&lt;0,VLOOKUP(A354,lookups!A$1:B$25,2,0),
IF(ISNA(B354),"",
IF(OR(ISBLANK(A354),ISNA(B354),B354=0),
"",
"#define "&amp;
VLOOKUP(A354,SOURCE!B:P,12,0)&amp;IF(SOURCE!$W$2-LEN(VLOOKUP(A354,SOURCE!B:P,12,0))&gt;=0,REPT(" ",SOURCE!$W$2-LEN(VLOOKUP(A354,SOURCE!B:P,12,0))),"")&amp;
TEXT(A354,"???0")&amp;IF(VLOOKUP(A354,SOURCE!B:P,13,0)="","","   "&amp;VLOOKUP(A354,SOURCE!B:P,13,0)
))))
)</f>
        <v>#define ITM_PSItoPA                    342</v>
      </c>
    </row>
    <row r="355" spans="1:4">
      <c r="A355">
        <f t="shared" si="6"/>
        <v>343</v>
      </c>
      <c r="B355" t="str">
        <f>VLOOKUP(A355,SOURCE!B:P,12,0)</f>
        <v>ITM_PAtoPSI</v>
      </c>
      <c r="C355">
        <f>IF(
ISNUMBER(INDEX(SOURCE!B:B,MATCH(A355,SOURCE!B:B,0)+1)),
  VALUE(INDEX(SOURCE!B:B,MATCH(A355,SOURCE!B:B,0)+1)),
  "")</f>
        <v>344</v>
      </c>
      <c r="D355" s="8" t="str">
        <f>IF(A355&lt;&gt;INT(A355),B355,
IF(A355&lt;0,VLOOKUP(A355,lookups!A$1:B$25,2,0),
IF(ISNA(B355),"",
IF(OR(ISBLANK(A355),ISNA(B355),B355=0),
"",
"#define "&amp;
VLOOKUP(A355,SOURCE!B:P,12,0)&amp;IF(SOURCE!$W$2-LEN(VLOOKUP(A355,SOURCE!B:P,12,0))&gt;=0,REPT(" ",SOURCE!$W$2-LEN(VLOOKUP(A355,SOURCE!B:P,12,0))),"")&amp;
TEXT(A355,"???0")&amp;IF(VLOOKUP(A355,SOURCE!B:P,13,0)="","","   "&amp;VLOOKUP(A355,SOURCE!B:P,13,0)
))))
)</f>
        <v>#define ITM_PAtoPSI                    343</v>
      </c>
    </row>
    <row r="356" spans="1:4">
      <c r="A356">
        <f t="shared" si="6"/>
        <v>344</v>
      </c>
      <c r="B356" t="str">
        <f>VLOOKUP(A356,SOURCE!B:P,12,0)</f>
        <v>ITM_PAtoTOR</v>
      </c>
      <c r="C356">
        <f>IF(
ISNUMBER(INDEX(SOURCE!B:B,MATCH(A356,SOURCE!B:B,0)+1)),
  VALUE(INDEX(SOURCE!B:B,MATCH(A356,SOURCE!B:B,0)+1)),
  "")</f>
        <v>345</v>
      </c>
      <c r="D356" s="8" t="str">
        <f>IF(A356&lt;&gt;INT(A356),B356,
IF(A356&lt;0,VLOOKUP(A356,lookups!A$1:B$25,2,0),
IF(ISNA(B356),"",
IF(OR(ISBLANK(A356),ISNA(B356),B356=0),
"",
"#define "&amp;
VLOOKUP(A356,SOURCE!B:P,12,0)&amp;IF(SOURCE!$W$2-LEN(VLOOKUP(A356,SOURCE!B:P,12,0))&gt;=0,REPT(" ",SOURCE!$W$2-LEN(VLOOKUP(A356,SOURCE!B:P,12,0))),"")&amp;
TEXT(A356,"???0")&amp;IF(VLOOKUP(A356,SOURCE!B:P,13,0)="","","   "&amp;VLOOKUP(A356,SOURCE!B:P,13,0)
))))
)</f>
        <v>#define ITM_PAtoTOR                    344</v>
      </c>
    </row>
    <row r="357" spans="1:4">
      <c r="A357">
        <f t="shared" si="6"/>
        <v>345</v>
      </c>
      <c r="B357" t="str">
        <f>VLOOKUP(A357,SOURCE!B:P,12,0)</f>
        <v>ITM_PAtoTORb</v>
      </c>
      <c r="C357">
        <f>IF(
ISNUMBER(INDEX(SOURCE!B:B,MATCH(A357,SOURCE!B:B,0)+1)),
  VALUE(INDEX(SOURCE!B:B,MATCH(A357,SOURCE!B:B,0)+1)),
  "")</f>
        <v>346</v>
      </c>
      <c r="D357" s="8" t="str">
        <f>IF(A357&lt;&gt;INT(A357),B357,
IF(A357&lt;0,VLOOKUP(A357,lookups!A$1:B$25,2,0),
IF(ISNA(B357),"",
IF(OR(ISBLANK(A357),ISNA(B357),B357=0),
"",
"#define "&amp;
VLOOKUP(A357,SOURCE!B:P,12,0)&amp;IF(SOURCE!$W$2-LEN(VLOOKUP(A357,SOURCE!B:P,12,0))&gt;=0,REPT(" ",SOURCE!$W$2-LEN(VLOOKUP(A357,SOURCE!B:P,12,0))),"")&amp;
TEXT(A357,"???0")&amp;IF(VLOOKUP(A357,SOURCE!B:P,13,0)="","","   "&amp;VLOOKUP(A357,SOURCE!B:P,13,0)
))))
)</f>
        <v>#define ITM_PAtoTORb                   345</v>
      </c>
    </row>
    <row r="358" spans="1:4">
      <c r="A358">
        <f t="shared" si="6"/>
        <v>346</v>
      </c>
      <c r="B358" t="str">
        <f>VLOOKUP(A358,SOURCE!B:P,12,0)</f>
        <v>ITM_TORtoPA</v>
      </c>
      <c r="C358">
        <f>IF(
ISNUMBER(INDEX(SOURCE!B:B,MATCH(A358,SOURCE!B:B,0)+1)),
  VALUE(INDEX(SOURCE!B:B,MATCH(A358,SOURCE!B:B,0)+1)),
  "")</f>
        <v>347</v>
      </c>
      <c r="D358" s="8" t="str">
        <f>IF(A358&lt;&gt;INT(A358),B358,
IF(A358&lt;0,VLOOKUP(A358,lookups!A$1:B$25,2,0),
IF(ISNA(B358),"",
IF(OR(ISBLANK(A358),ISNA(B358),B358=0),
"",
"#define "&amp;
VLOOKUP(A358,SOURCE!B:P,12,0)&amp;IF(SOURCE!$W$2-LEN(VLOOKUP(A358,SOURCE!B:P,12,0))&gt;=0,REPT(" ",SOURCE!$W$2-LEN(VLOOKUP(A358,SOURCE!B:P,12,0))),"")&amp;
TEXT(A358,"???0")&amp;IF(VLOOKUP(A358,SOURCE!B:P,13,0)="","","   "&amp;VLOOKUP(A358,SOURCE!B:P,13,0)
))))
)</f>
        <v>#define ITM_TORtoPA                    346</v>
      </c>
    </row>
    <row r="359" spans="1:4">
      <c r="A359">
        <f t="shared" si="6"/>
        <v>347</v>
      </c>
      <c r="B359" t="str">
        <f>VLOOKUP(A359,SOURCE!B:P,12,0)</f>
        <v>ITM_TORtoPAb</v>
      </c>
      <c r="C359">
        <f>IF(
ISNUMBER(INDEX(SOURCE!B:B,MATCH(A359,SOURCE!B:B,0)+1)),
  VALUE(INDEX(SOURCE!B:B,MATCH(A359,SOURCE!B:B,0)+1)),
  "")</f>
        <v>348</v>
      </c>
      <c r="D359" s="8" t="str">
        <f>IF(A359&lt;&gt;INT(A359),B359,
IF(A359&lt;0,VLOOKUP(A359,lookups!A$1:B$25,2,0),
IF(ISNA(B359),"",
IF(OR(ISBLANK(A359),ISNA(B359),B359=0),
"",
"#define "&amp;
VLOOKUP(A359,SOURCE!B:P,12,0)&amp;IF(SOURCE!$W$2-LEN(VLOOKUP(A359,SOURCE!B:P,12,0))&gt;=0,REPT(" ",SOURCE!$W$2-LEN(VLOOKUP(A359,SOURCE!B:P,12,0))),"")&amp;
TEXT(A359,"???0")&amp;IF(VLOOKUP(A359,SOURCE!B:P,13,0)="","","   "&amp;VLOOKUP(A359,SOURCE!B:P,13,0)
))))
)</f>
        <v>#define ITM_TORtoPAb                   347</v>
      </c>
    </row>
    <row r="360" spans="1:4">
      <c r="A360">
        <f t="shared" si="6"/>
        <v>348</v>
      </c>
      <c r="B360" t="str">
        <f>VLOOKUP(A360,SOURCE!B:P,12,0)</f>
        <v>ITM_StoYEAR</v>
      </c>
      <c r="C360">
        <f>IF(
ISNUMBER(INDEX(SOURCE!B:B,MATCH(A360,SOURCE!B:B,0)+1)),
  VALUE(INDEX(SOURCE!B:B,MATCH(A360,SOURCE!B:B,0)+1)),
  "")</f>
        <v>349</v>
      </c>
      <c r="D360" s="8" t="str">
        <f>IF(A360&lt;&gt;INT(A360),B360,
IF(A360&lt;0,VLOOKUP(A360,lookups!A$1:B$25,2,0),
IF(ISNA(B360),"",
IF(OR(ISBLANK(A360),ISNA(B360),B360=0),
"",
"#define "&amp;
VLOOKUP(A360,SOURCE!B:P,12,0)&amp;IF(SOURCE!$W$2-LEN(VLOOKUP(A360,SOURCE!B:P,12,0))&gt;=0,REPT(" ",SOURCE!$W$2-LEN(VLOOKUP(A360,SOURCE!B:P,12,0))),"")&amp;
TEXT(A360,"???0")&amp;IF(VLOOKUP(A360,SOURCE!B:P,13,0)="","","   "&amp;VLOOKUP(A360,SOURCE!B:P,13,0)
))))
)</f>
        <v>#define ITM_StoYEAR                    348</v>
      </c>
    </row>
    <row r="361" spans="1:4">
      <c r="A361">
        <f t="shared" si="6"/>
        <v>349</v>
      </c>
      <c r="B361" t="str">
        <f>VLOOKUP(A361,SOURCE!B:P,12,0)</f>
        <v>ITM_YEARtoS</v>
      </c>
      <c r="C361">
        <f>IF(
ISNUMBER(INDEX(SOURCE!B:B,MATCH(A361,SOURCE!B:B,0)+1)),
  VALUE(INDEX(SOURCE!B:B,MATCH(A361,SOURCE!B:B,0)+1)),
  "")</f>
        <v>350</v>
      </c>
      <c r="D361" s="8" t="str">
        <f>IF(A361&lt;&gt;INT(A361),B361,
IF(A361&lt;0,VLOOKUP(A361,lookups!A$1:B$25,2,0),
IF(ISNA(B361),"",
IF(OR(ISBLANK(A361),ISNA(B361),B361=0),
"",
"#define "&amp;
VLOOKUP(A361,SOURCE!B:P,12,0)&amp;IF(SOURCE!$W$2-LEN(VLOOKUP(A361,SOURCE!B:P,12,0))&gt;=0,REPT(" ",SOURCE!$W$2-LEN(VLOOKUP(A361,SOURCE!B:P,12,0))),"")&amp;
TEXT(A361,"???0")&amp;IF(VLOOKUP(A361,SOURCE!B:P,13,0)="","","   "&amp;VLOOKUP(A361,SOURCE!B:P,13,0)
))))
)</f>
        <v>#define ITM_YEARtoS                    349</v>
      </c>
    </row>
    <row r="362" spans="1:4">
      <c r="A362">
        <f t="shared" si="6"/>
        <v>350</v>
      </c>
      <c r="B362" t="str">
        <f>VLOOKUP(A362,SOURCE!B:P,12,0)</f>
        <v>ITM_CARATtoG</v>
      </c>
      <c r="C362">
        <f>IF(
ISNUMBER(INDEX(SOURCE!B:B,MATCH(A362,SOURCE!B:B,0)+1)),
  VALUE(INDEX(SOURCE!B:B,MATCH(A362,SOURCE!B:B,0)+1)),
  "")</f>
        <v>351</v>
      </c>
      <c r="D362" s="8" t="str">
        <f>IF(A362&lt;&gt;INT(A362),B362,
IF(A362&lt;0,VLOOKUP(A362,lookups!A$1:B$25,2,0),
IF(ISNA(B362),"",
IF(OR(ISBLANK(A362),ISNA(B362),B362=0),
"",
"#define "&amp;
VLOOKUP(A362,SOURCE!B:P,12,0)&amp;IF(SOURCE!$W$2-LEN(VLOOKUP(A362,SOURCE!B:P,12,0))&gt;=0,REPT(" ",SOURCE!$W$2-LEN(VLOOKUP(A362,SOURCE!B:P,12,0))),"")&amp;
TEXT(A362,"???0")&amp;IF(VLOOKUP(A362,SOURCE!B:P,13,0)="","","   "&amp;VLOOKUP(A362,SOURCE!B:P,13,0)
))))
)</f>
        <v>#define ITM_CARATtoG                   350</v>
      </c>
    </row>
    <row r="363" spans="1:4">
      <c r="A363">
        <f t="shared" si="6"/>
        <v>351</v>
      </c>
      <c r="B363" t="str">
        <f>VLOOKUP(A363,SOURCE!B:P,12,0)</f>
        <v>ITM_CARATtoGb</v>
      </c>
      <c r="C363">
        <f>IF(
ISNUMBER(INDEX(SOURCE!B:B,MATCH(A363,SOURCE!B:B,0)+1)),
  VALUE(INDEX(SOURCE!B:B,MATCH(A363,SOURCE!B:B,0)+1)),
  "")</f>
        <v>352</v>
      </c>
      <c r="D363" s="8" t="str">
        <f>IF(A363&lt;&gt;INT(A363),B363,
IF(A363&lt;0,VLOOKUP(A363,lookups!A$1:B$25,2,0),
IF(ISNA(B363),"",
IF(OR(ISBLANK(A363),ISNA(B363),B363=0),
"",
"#define "&amp;
VLOOKUP(A363,SOURCE!B:P,12,0)&amp;IF(SOURCE!$W$2-LEN(VLOOKUP(A363,SOURCE!B:P,12,0))&gt;=0,REPT(" ",SOURCE!$W$2-LEN(VLOOKUP(A363,SOURCE!B:P,12,0))),"")&amp;
TEXT(A363,"???0")&amp;IF(VLOOKUP(A363,SOURCE!B:P,13,0)="","","   "&amp;VLOOKUP(A363,SOURCE!B:P,13,0)
))))
)</f>
        <v>#define ITM_CARATtoGb                  351</v>
      </c>
    </row>
    <row r="364" spans="1:4">
      <c r="A364">
        <f t="shared" si="6"/>
        <v>352</v>
      </c>
      <c r="B364" t="str">
        <f>VLOOKUP(A364,SOURCE!B:P,12,0)</f>
        <v>ITM_JINtoKG</v>
      </c>
      <c r="C364">
        <f>IF(
ISNUMBER(INDEX(SOURCE!B:B,MATCH(A364,SOURCE!B:B,0)+1)),
  VALUE(INDEX(SOURCE!B:B,MATCH(A364,SOURCE!B:B,0)+1)),
  "")</f>
        <v>353</v>
      </c>
      <c r="D364" s="8" t="str">
        <f>IF(A364&lt;&gt;INT(A364),B364,
IF(A364&lt;0,VLOOKUP(A364,lookups!A$1:B$25,2,0),
IF(ISNA(B364),"",
IF(OR(ISBLANK(A364),ISNA(B364),B364=0),
"",
"#define "&amp;
VLOOKUP(A364,SOURCE!B:P,12,0)&amp;IF(SOURCE!$W$2-LEN(VLOOKUP(A364,SOURCE!B:P,12,0))&gt;=0,REPT(" ",SOURCE!$W$2-LEN(VLOOKUP(A364,SOURCE!B:P,12,0))),"")&amp;
TEXT(A364,"???0")&amp;IF(VLOOKUP(A364,SOURCE!B:P,13,0)="","","   "&amp;VLOOKUP(A364,SOURCE!B:P,13,0)
))))
)</f>
        <v>#define ITM_JINtoKG                    352</v>
      </c>
    </row>
    <row r="365" spans="1:4">
      <c r="A365">
        <f t="shared" si="6"/>
        <v>353</v>
      </c>
      <c r="B365" t="str">
        <f>VLOOKUP(A365,SOURCE!B:P,12,0)</f>
        <v>ITM_GtoCARAT</v>
      </c>
      <c r="C365">
        <f>IF(
ISNUMBER(INDEX(SOURCE!B:B,MATCH(A365,SOURCE!B:B,0)+1)),
  VALUE(INDEX(SOURCE!B:B,MATCH(A365,SOURCE!B:B,0)+1)),
  "")</f>
        <v>354</v>
      </c>
      <c r="D365" s="8" t="str">
        <f>IF(A365&lt;&gt;INT(A365),B365,
IF(A365&lt;0,VLOOKUP(A365,lookups!A$1:B$25,2,0),
IF(ISNA(B365),"",
IF(OR(ISBLANK(A365),ISNA(B365),B365=0),
"",
"#define "&amp;
VLOOKUP(A365,SOURCE!B:P,12,0)&amp;IF(SOURCE!$W$2-LEN(VLOOKUP(A365,SOURCE!B:P,12,0))&gt;=0,REPT(" ",SOURCE!$W$2-LEN(VLOOKUP(A365,SOURCE!B:P,12,0))),"")&amp;
TEXT(A365,"???0")&amp;IF(VLOOKUP(A365,SOURCE!B:P,13,0)="","","   "&amp;VLOOKUP(A365,SOURCE!B:P,13,0)
))))
)</f>
        <v>#define ITM_GtoCARAT                   353</v>
      </c>
    </row>
    <row r="366" spans="1:4">
      <c r="A366">
        <f t="shared" si="6"/>
        <v>354</v>
      </c>
      <c r="B366" t="str">
        <f>VLOOKUP(A366,SOURCE!B:P,12,0)</f>
        <v>ITM_GtoCARATb</v>
      </c>
      <c r="C366">
        <f>IF(
ISNUMBER(INDEX(SOURCE!B:B,MATCH(A366,SOURCE!B:B,0)+1)),
  VALUE(INDEX(SOURCE!B:B,MATCH(A366,SOURCE!B:B,0)+1)),
  "")</f>
        <v>355</v>
      </c>
      <c r="D366" s="8" t="str">
        <f>IF(A366&lt;&gt;INT(A366),B366,
IF(A366&lt;0,VLOOKUP(A366,lookups!A$1:B$25,2,0),
IF(ISNA(B366),"",
IF(OR(ISBLANK(A366),ISNA(B366),B366=0),
"",
"#define "&amp;
VLOOKUP(A366,SOURCE!B:P,12,0)&amp;IF(SOURCE!$W$2-LEN(VLOOKUP(A366,SOURCE!B:P,12,0))&gt;=0,REPT(" ",SOURCE!$W$2-LEN(VLOOKUP(A366,SOURCE!B:P,12,0))),"")&amp;
TEXT(A366,"???0")&amp;IF(VLOOKUP(A366,SOURCE!B:P,13,0)="","","   "&amp;VLOOKUP(A366,SOURCE!B:P,13,0)
))))
)</f>
        <v>#define ITM_GtoCARATb                  354</v>
      </c>
    </row>
    <row r="367" spans="1:4">
      <c r="A367">
        <f t="shared" si="6"/>
        <v>355</v>
      </c>
      <c r="B367" t="str">
        <f>VLOOKUP(A367,SOURCE!B:P,12,0)</f>
        <v>ITM_KGtoJIN</v>
      </c>
      <c r="C367">
        <f>IF(
ISNUMBER(INDEX(SOURCE!B:B,MATCH(A367,SOURCE!B:B,0)+1)),
  VALUE(INDEX(SOURCE!B:B,MATCH(A367,SOURCE!B:B,0)+1)),
  "")</f>
        <v>356</v>
      </c>
      <c r="D367" s="8" t="str">
        <f>IF(A367&lt;&gt;INT(A367),B367,
IF(A367&lt;0,VLOOKUP(A367,lookups!A$1:B$25,2,0),
IF(ISNA(B367),"",
IF(OR(ISBLANK(A367),ISNA(B367),B367=0),
"",
"#define "&amp;
VLOOKUP(A367,SOURCE!B:P,12,0)&amp;IF(SOURCE!$W$2-LEN(VLOOKUP(A367,SOURCE!B:P,12,0))&gt;=0,REPT(" ",SOURCE!$W$2-LEN(VLOOKUP(A367,SOURCE!B:P,12,0))),"")&amp;
TEXT(A367,"???0")&amp;IF(VLOOKUP(A367,SOURCE!B:P,13,0)="","","   "&amp;VLOOKUP(A367,SOURCE!B:P,13,0)
))))
)</f>
        <v>#define ITM_KGtoJIN                    355</v>
      </c>
    </row>
    <row r="368" spans="1:4">
      <c r="A368">
        <f t="shared" si="6"/>
        <v>356</v>
      </c>
      <c r="B368" t="str">
        <f>VLOOKUP(A368,SOURCE!B:P,12,0)</f>
        <v>ITM_QTtoL</v>
      </c>
      <c r="C368">
        <f>IF(
ISNUMBER(INDEX(SOURCE!B:B,MATCH(A368,SOURCE!B:B,0)+1)),
  VALUE(INDEX(SOURCE!B:B,MATCH(A368,SOURCE!B:B,0)+1)),
  "")</f>
        <v>357</v>
      </c>
      <c r="D368" s="8" t="str">
        <f>IF(A368&lt;&gt;INT(A368),B368,
IF(A368&lt;0,VLOOKUP(A368,lookups!A$1:B$25,2,0),
IF(ISNA(B368),"",
IF(OR(ISBLANK(A368),ISNA(B368),B368=0),
"",
"#define "&amp;
VLOOKUP(A368,SOURCE!B:P,12,0)&amp;IF(SOURCE!$W$2-LEN(VLOOKUP(A368,SOURCE!B:P,12,0))&gt;=0,REPT(" ",SOURCE!$W$2-LEN(VLOOKUP(A368,SOURCE!B:P,12,0))),"")&amp;
TEXT(A368,"???0")&amp;IF(VLOOKUP(A368,SOURCE!B:P,13,0)="","","   "&amp;VLOOKUP(A368,SOURCE!B:P,13,0)
))))
)</f>
        <v>#define ITM_QTtoL                      356</v>
      </c>
    </row>
    <row r="369" spans="1:4">
      <c r="A369">
        <f t="shared" si="6"/>
        <v>357</v>
      </c>
      <c r="B369" t="str">
        <f>VLOOKUP(A369,SOURCE!B:P,12,0)</f>
        <v>ITM_LtoQT</v>
      </c>
      <c r="C369">
        <f>IF(
ISNUMBER(INDEX(SOURCE!B:B,MATCH(A369,SOURCE!B:B,0)+1)),
  VALUE(INDEX(SOURCE!B:B,MATCH(A369,SOURCE!B:B,0)+1)),
  "")</f>
        <v>358</v>
      </c>
      <c r="D369" s="8" t="str">
        <f>IF(A369&lt;&gt;INT(A369),B369,
IF(A369&lt;0,VLOOKUP(A369,lookups!A$1:B$25,2,0),
IF(ISNA(B369),"",
IF(OR(ISBLANK(A369),ISNA(B369),B369=0),
"",
"#define "&amp;
VLOOKUP(A369,SOURCE!B:P,12,0)&amp;IF(SOURCE!$W$2-LEN(VLOOKUP(A369,SOURCE!B:P,12,0))&gt;=0,REPT(" ",SOURCE!$W$2-LEN(VLOOKUP(A369,SOURCE!B:P,12,0))),"")&amp;
TEXT(A369,"???0")&amp;IF(VLOOKUP(A369,SOURCE!B:P,13,0)="","","   "&amp;VLOOKUP(A369,SOURCE!B:P,13,0)
))))
)</f>
        <v>#define ITM_LtoQT                      357</v>
      </c>
    </row>
    <row r="370" spans="1:4">
      <c r="A370">
        <f t="shared" si="6"/>
        <v>358</v>
      </c>
      <c r="B370" t="str">
        <f>VLOOKUP(A370,SOURCE!B:P,12,0)</f>
        <v>ITM_FATHOMtoM</v>
      </c>
      <c r="C370">
        <f>IF(
ISNUMBER(INDEX(SOURCE!B:B,MATCH(A370,SOURCE!B:B,0)+1)),
  VALUE(INDEX(SOURCE!B:B,MATCH(A370,SOURCE!B:B,0)+1)),
  "")</f>
        <v>359</v>
      </c>
      <c r="D370" s="8" t="str">
        <f>IF(A370&lt;&gt;INT(A370),B370,
IF(A370&lt;0,VLOOKUP(A370,lookups!A$1:B$25,2,0),
IF(ISNA(B370),"",
IF(OR(ISBLANK(A370),ISNA(B370),B370=0),
"",
"#define "&amp;
VLOOKUP(A370,SOURCE!B:P,12,0)&amp;IF(SOURCE!$W$2-LEN(VLOOKUP(A370,SOURCE!B:P,12,0))&gt;=0,REPT(" ",SOURCE!$W$2-LEN(VLOOKUP(A370,SOURCE!B:P,12,0))),"")&amp;
TEXT(A370,"???0")&amp;IF(VLOOKUP(A370,SOURCE!B:P,13,0)="","","   "&amp;VLOOKUP(A370,SOURCE!B:P,13,0)
))))
)</f>
        <v>#define ITM_FATHOMtoM                  358</v>
      </c>
    </row>
    <row r="371" spans="1:4">
      <c r="A371">
        <f t="shared" si="6"/>
        <v>359</v>
      </c>
      <c r="B371" t="str">
        <f>VLOOKUP(A371,SOURCE!B:P,12,0)</f>
        <v>ITM_FATHOMtoMb</v>
      </c>
      <c r="C371">
        <f>IF(
ISNUMBER(INDEX(SOURCE!B:B,MATCH(A371,SOURCE!B:B,0)+1)),
  VALUE(INDEX(SOURCE!B:B,MATCH(A371,SOURCE!B:B,0)+1)),
  "")</f>
        <v>360</v>
      </c>
      <c r="D371" s="8" t="str">
        <f>IF(A371&lt;&gt;INT(A371),B371,
IF(A371&lt;0,VLOOKUP(A371,lookups!A$1:B$25,2,0),
IF(ISNA(B371),"",
IF(OR(ISBLANK(A371),ISNA(B371),B371=0),
"",
"#define "&amp;
VLOOKUP(A371,SOURCE!B:P,12,0)&amp;IF(SOURCE!$W$2-LEN(VLOOKUP(A371,SOURCE!B:P,12,0))&gt;=0,REPT(" ",SOURCE!$W$2-LEN(VLOOKUP(A371,SOURCE!B:P,12,0))),"")&amp;
TEXT(A371,"???0")&amp;IF(VLOOKUP(A371,SOURCE!B:P,13,0)="","","   "&amp;VLOOKUP(A371,SOURCE!B:P,13,0)
))))
)</f>
        <v>#define ITM_FATHOMtoMb                 359</v>
      </c>
    </row>
    <row r="372" spans="1:4">
      <c r="A372">
        <f t="shared" si="6"/>
        <v>360</v>
      </c>
      <c r="B372" t="str">
        <f>VLOOKUP(A372,SOURCE!B:P,12,0)</f>
        <v>ITM_FATHOMtoMc</v>
      </c>
      <c r="C372">
        <f>IF(
ISNUMBER(INDEX(SOURCE!B:B,MATCH(A372,SOURCE!B:B,0)+1)),
  VALUE(INDEX(SOURCE!B:B,MATCH(A372,SOURCE!B:B,0)+1)),
  "")</f>
        <v>361</v>
      </c>
      <c r="D372" s="8" t="str">
        <f>IF(A372&lt;&gt;INT(A372),B372,
IF(A372&lt;0,VLOOKUP(A372,lookups!A$1:B$25,2,0),
IF(ISNA(B372),"",
IF(OR(ISBLANK(A372),ISNA(B372),B372=0),
"",
"#define "&amp;
VLOOKUP(A372,SOURCE!B:P,12,0)&amp;IF(SOURCE!$W$2-LEN(VLOOKUP(A372,SOURCE!B:P,12,0))&gt;=0,REPT(" ",SOURCE!$W$2-LEN(VLOOKUP(A372,SOURCE!B:P,12,0))),"")&amp;
TEXT(A372,"???0")&amp;IF(VLOOKUP(A372,SOURCE!B:P,13,0)="","","   "&amp;VLOOKUP(A372,SOURCE!B:P,13,0)
))))
)</f>
        <v>#define ITM_FATHOMtoMc                 360</v>
      </c>
    </row>
    <row r="373" spans="1:4">
      <c r="A373">
        <f t="shared" si="6"/>
        <v>361</v>
      </c>
      <c r="B373" t="str">
        <f>VLOOKUP(A373,SOURCE!B:P,12,0)</f>
        <v>ITM_MtoFATHOM</v>
      </c>
      <c r="C373">
        <f>IF(
ISNUMBER(INDEX(SOURCE!B:B,MATCH(A373,SOURCE!B:B,0)+1)),
  VALUE(INDEX(SOURCE!B:B,MATCH(A373,SOURCE!B:B,0)+1)),
  "")</f>
        <v>362</v>
      </c>
      <c r="D373" s="8" t="str">
        <f>IF(A373&lt;&gt;INT(A373),B373,
IF(A373&lt;0,VLOOKUP(A373,lookups!A$1:B$25,2,0),
IF(ISNA(B373),"",
IF(OR(ISBLANK(A373),ISNA(B373),B373=0),
"",
"#define "&amp;
VLOOKUP(A373,SOURCE!B:P,12,0)&amp;IF(SOURCE!$W$2-LEN(VLOOKUP(A373,SOURCE!B:P,12,0))&gt;=0,REPT(" ",SOURCE!$W$2-LEN(VLOOKUP(A373,SOURCE!B:P,12,0))),"")&amp;
TEXT(A373,"???0")&amp;IF(VLOOKUP(A373,SOURCE!B:P,13,0)="","","   "&amp;VLOOKUP(A373,SOURCE!B:P,13,0)
))))
)</f>
        <v>#define ITM_MtoFATHOM                  361</v>
      </c>
    </row>
    <row r="374" spans="1:4">
      <c r="A374">
        <f t="shared" si="6"/>
        <v>362</v>
      </c>
      <c r="B374" t="str">
        <f>VLOOKUP(A374,SOURCE!B:P,12,0)</f>
        <v>ITM_MtoFATHOMb</v>
      </c>
      <c r="C374">
        <f>IF(
ISNUMBER(INDEX(SOURCE!B:B,MATCH(A374,SOURCE!B:B,0)+1)),
  VALUE(INDEX(SOURCE!B:B,MATCH(A374,SOURCE!B:B,0)+1)),
  "")</f>
        <v>363</v>
      </c>
      <c r="D374" s="8" t="str">
        <f>IF(A374&lt;&gt;INT(A374),B374,
IF(A374&lt;0,VLOOKUP(A374,lookups!A$1:B$25,2,0),
IF(ISNA(B374),"",
IF(OR(ISBLANK(A374),ISNA(B374),B374=0),
"",
"#define "&amp;
VLOOKUP(A374,SOURCE!B:P,12,0)&amp;IF(SOURCE!$W$2-LEN(VLOOKUP(A374,SOURCE!B:P,12,0))&gt;=0,REPT(" ",SOURCE!$W$2-LEN(VLOOKUP(A374,SOURCE!B:P,12,0))),"")&amp;
TEXT(A374,"???0")&amp;IF(VLOOKUP(A374,SOURCE!B:P,13,0)="","","   "&amp;VLOOKUP(A374,SOURCE!B:P,13,0)
))))
)</f>
        <v>#define ITM_MtoFATHOMb                 362</v>
      </c>
    </row>
    <row r="375" spans="1:4">
      <c r="A375">
        <f t="shared" si="6"/>
        <v>363</v>
      </c>
      <c r="B375" t="str">
        <f>VLOOKUP(A375,SOURCE!B:P,12,0)</f>
        <v>ITM_MtoFATHOMc</v>
      </c>
      <c r="C375">
        <f>IF(
ISNUMBER(INDEX(SOURCE!B:B,MATCH(A375,SOURCE!B:B,0)+1)),
  VALUE(INDEX(SOURCE!B:B,MATCH(A375,SOURCE!B:B,0)+1)),
  "")</f>
        <v>364</v>
      </c>
      <c r="D375" s="8" t="str">
        <f>IF(A375&lt;&gt;INT(A375),B375,
IF(A375&lt;0,VLOOKUP(A375,lookups!A$1:B$25,2,0),
IF(ISNA(B375),"",
IF(OR(ISBLANK(A375),ISNA(B375),B375=0),
"",
"#define "&amp;
VLOOKUP(A375,SOURCE!B:P,12,0)&amp;IF(SOURCE!$W$2-LEN(VLOOKUP(A375,SOURCE!B:P,12,0))&gt;=0,REPT(" ",SOURCE!$W$2-LEN(VLOOKUP(A375,SOURCE!B:P,12,0))),"")&amp;
TEXT(A375,"???0")&amp;IF(VLOOKUP(A375,SOURCE!B:P,13,0)="","","   "&amp;VLOOKUP(A375,SOURCE!B:P,13,0)
))))
)</f>
        <v>#define ITM_MtoFATHOMc                 363</v>
      </c>
    </row>
    <row r="376" spans="1:4">
      <c r="A376">
        <f t="shared" si="6"/>
        <v>364</v>
      </c>
      <c r="B376" t="str">
        <f>VLOOKUP(A376,SOURCE!B:P,12,0)</f>
        <v>ITM_BARRELtoM3</v>
      </c>
      <c r="C376">
        <f>IF(
ISNUMBER(INDEX(SOURCE!B:B,MATCH(A376,SOURCE!B:B,0)+1)),
  VALUE(INDEX(SOURCE!B:B,MATCH(A376,SOURCE!B:B,0)+1)),
  "")</f>
        <v>365</v>
      </c>
      <c r="D376" s="8" t="str">
        <f>IF(A376&lt;&gt;INT(A376),B376,
IF(A376&lt;0,VLOOKUP(A376,lookups!A$1:B$25,2,0),
IF(ISNA(B376),"",
IF(OR(ISBLANK(A376),ISNA(B376),B376=0),
"",
"#define "&amp;
VLOOKUP(A376,SOURCE!B:P,12,0)&amp;IF(SOURCE!$W$2-LEN(VLOOKUP(A376,SOURCE!B:P,12,0))&gt;=0,REPT(" ",SOURCE!$W$2-LEN(VLOOKUP(A376,SOURCE!B:P,12,0))),"")&amp;
TEXT(A376,"???0")&amp;IF(VLOOKUP(A376,SOURCE!B:P,13,0)="","","   "&amp;VLOOKUP(A376,SOURCE!B:P,13,0)
))))
)</f>
        <v>#define ITM_BARRELtoM3                 364</v>
      </c>
    </row>
    <row r="377" spans="1:4">
      <c r="A377">
        <f t="shared" si="6"/>
        <v>365</v>
      </c>
      <c r="B377" t="str">
        <f>VLOOKUP(A377,SOURCE!B:P,12,0)</f>
        <v>ITM_BARRELtoM3b</v>
      </c>
      <c r="C377">
        <f>IF(
ISNUMBER(INDEX(SOURCE!B:B,MATCH(A377,SOURCE!B:B,0)+1)),
  VALUE(INDEX(SOURCE!B:B,MATCH(A377,SOURCE!B:B,0)+1)),
  "")</f>
        <v>366</v>
      </c>
      <c r="D377" s="8" t="str">
        <f>IF(A377&lt;&gt;INT(A377),B377,
IF(A377&lt;0,VLOOKUP(A377,lookups!A$1:B$25,2,0),
IF(ISNA(B377),"",
IF(OR(ISBLANK(A377),ISNA(B377),B377=0),
"",
"#define "&amp;
VLOOKUP(A377,SOURCE!B:P,12,0)&amp;IF(SOURCE!$W$2-LEN(VLOOKUP(A377,SOURCE!B:P,12,0))&gt;=0,REPT(" ",SOURCE!$W$2-LEN(VLOOKUP(A377,SOURCE!B:P,12,0))),"")&amp;
TEXT(A377,"???0")&amp;IF(VLOOKUP(A377,SOURCE!B:P,13,0)="","","   "&amp;VLOOKUP(A377,SOURCE!B:P,13,0)
))))
)</f>
        <v>#define ITM_BARRELtoM3b                365</v>
      </c>
    </row>
    <row r="378" spans="1:4">
      <c r="A378">
        <f t="shared" si="6"/>
        <v>366</v>
      </c>
      <c r="B378" t="str">
        <f>VLOOKUP(A378,SOURCE!B:P,12,0)</f>
        <v>ITM_M3toBARREL</v>
      </c>
      <c r="C378">
        <f>IF(
ISNUMBER(INDEX(SOURCE!B:B,MATCH(A378,SOURCE!B:B,0)+1)),
  VALUE(INDEX(SOURCE!B:B,MATCH(A378,SOURCE!B:B,0)+1)),
  "")</f>
        <v>367</v>
      </c>
      <c r="D378" s="8" t="str">
        <f>IF(A378&lt;&gt;INT(A378),B378,
IF(A378&lt;0,VLOOKUP(A378,lookups!A$1:B$25,2,0),
IF(ISNA(B378),"",
IF(OR(ISBLANK(A378),ISNA(B378),B378=0),
"",
"#define "&amp;
VLOOKUP(A378,SOURCE!B:P,12,0)&amp;IF(SOURCE!$W$2-LEN(VLOOKUP(A378,SOURCE!B:P,12,0))&gt;=0,REPT(" ",SOURCE!$W$2-LEN(VLOOKUP(A378,SOURCE!B:P,12,0))),"")&amp;
TEXT(A378,"???0")&amp;IF(VLOOKUP(A378,SOURCE!B:P,13,0)="","","   "&amp;VLOOKUP(A378,SOURCE!B:P,13,0)
))))
)</f>
        <v>#define ITM_M3toBARREL                 366</v>
      </c>
    </row>
    <row r="379" spans="1:4">
      <c r="A379">
        <f t="shared" si="6"/>
        <v>367</v>
      </c>
      <c r="B379" t="str">
        <f>VLOOKUP(A379,SOURCE!B:P,12,0)</f>
        <v>ITM_M3toBARRELb</v>
      </c>
      <c r="C379">
        <f>IF(
ISNUMBER(INDEX(SOURCE!B:B,MATCH(A379,SOURCE!B:B,0)+1)),
  VALUE(INDEX(SOURCE!B:B,MATCH(A379,SOURCE!B:B,0)+1)),
  "")</f>
        <v>368</v>
      </c>
      <c r="D379" s="8" t="str">
        <f>IF(A379&lt;&gt;INT(A379),B379,
IF(A379&lt;0,VLOOKUP(A379,lookups!A$1:B$25,2,0),
IF(ISNA(B379),"",
IF(OR(ISBLANK(A379),ISNA(B379),B379=0),
"",
"#define "&amp;
VLOOKUP(A379,SOURCE!B:P,12,0)&amp;IF(SOURCE!$W$2-LEN(VLOOKUP(A379,SOURCE!B:P,12,0))&gt;=0,REPT(" ",SOURCE!$W$2-LEN(VLOOKUP(A379,SOURCE!B:P,12,0))),"")&amp;
TEXT(A379,"???0")&amp;IF(VLOOKUP(A379,SOURCE!B:P,13,0)="","","   "&amp;VLOOKUP(A379,SOURCE!B:P,13,0)
))))
)</f>
        <v>#define ITM_M3toBARRELb                367</v>
      </c>
    </row>
    <row r="380" spans="1:4">
      <c r="A380">
        <f t="shared" si="6"/>
        <v>368</v>
      </c>
      <c r="B380" t="str">
        <f>VLOOKUP(A380,SOURCE!B:P,12,0)</f>
        <v>ITM_ATMtoPAb</v>
      </c>
      <c r="C380">
        <f>IF(
ISNUMBER(INDEX(SOURCE!B:B,MATCH(A380,SOURCE!B:B,0)+1)),
  VALUE(INDEX(SOURCE!B:B,MATCH(A380,SOURCE!B:B,0)+1)),
  "")</f>
        <v>369</v>
      </c>
      <c r="D380" s="8" t="str">
        <f>IF(A380&lt;&gt;INT(A380),B380,
IF(A380&lt;0,VLOOKUP(A380,lookups!A$1:B$25,2,0),
IF(ISNA(B380),"",
IF(OR(ISBLANK(A380),ISNA(B380),B380=0),
"",
"#define "&amp;
VLOOKUP(A380,SOURCE!B:P,12,0)&amp;IF(SOURCE!$W$2-LEN(VLOOKUP(A380,SOURCE!B:P,12,0))&gt;=0,REPT(" ",SOURCE!$W$2-LEN(VLOOKUP(A380,SOURCE!B:P,12,0))),"")&amp;
TEXT(A380,"???0")&amp;IF(VLOOKUP(A380,SOURCE!B:P,13,0)="","","   "&amp;VLOOKUP(A380,SOURCE!B:P,13,0)
))))
)</f>
        <v>#define ITM_ATMtoPAb                   368</v>
      </c>
    </row>
    <row r="381" spans="1:4">
      <c r="A381">
        <f t="shared" si="6"/>
        <v>369</v>
      </c>
      <c r="B381" t="str">
        <f>VLOOKUP(A381,SOURCE!B:P,12,0)</f>
        <v>ITM_PAtoATMb</v>
      </c>
      <c r="C381">
        <f>IF(
ISNUMBER(INDEX(SOURCE!B:B,MATCH(A381,SOURCE!B:B,0)+1)),
  VALUE(INDEX(SOURCE!B:B,MATCH(A381,SOURCE!B:B,0)+1)),
  "")</f>
        <v>370</v>
      </c>
      <c r="D381" s="8" t="str">
        <f>IF(A381&lt;&gt;INT(A381),B381,
IF(A381&lt;0,VLOOKUP(A381,lookups!A$1:B$25,2,0),
IF(ISNA(B381),"",
IF(OR(ISBLANK(A381),ISNA(B381),B381=0),
"",
"#define "&amp;
VLOOKUP(A381,SOURCE!B:P,12,0)&amp;IF(SOURCE!$W$2-LEN(VLOOKUP(A381,SOURCE!B:P,12,0))&gt;=0,REPT(" ",SOURCE!$W$2-LEN(VLOOKUP(A381,SOURCE!B:P,12,0))),"")&amp;
TEXT(A381,"???0")&amp;IF(VLOOKUP(A381,SOURCE!B:P,13,0)="","","   "&amp;VLOOKUP(A381,SOURCE!B:P,13,0)
))))
)</f>
        <v>#define ITM_PAtoATMb                   369</v>
      </c>
    </row>
    <row r="382" spans="1:4">
      <c r="A382">
        <f t="shared" si="6"/>
        <v>370</v>
      </c>
      <c r="B382" t="str">
        <f>VLOOKUP(A382,SOURCE!B:P,12,0)</f>
        <v>ITM_HECTAREtoM2</v>
      </c>
      <c r="C382">
        <f>IF(
ISNUMBER(INDEX(SOURCE!B:B,MATCH(A382,SOURCE!B:B,0)+1)),
  VALUE(INDEX(SOURCE!B:B,MATCH(A382,SOURCE!B:B,0)+1)),
  "")</f>
        <v>371</v>
      </c>
      <c r="D382" s="8" t="str">
        <f>IF(A382&lt;&gt;INT(A382),B382,
IF(A382&lt;0,VLOOKUP(A382,lookups!A$1:B$25,2,0),
IF(ISNA(B382),"",
IF(OR(ISBLANK(A382),ISNA(B382),B382=0),
"",
"#define "&amp;
VLOOKUP(A382,SOURCE!B:P,12,0)&amp;IF(SOURCE!$W$2-LEN(VLOOKUP(A382,SOURCE!B:P,12,0))&gt;=0,REPT(" ",SOURCE!$W$2-LEN(VLOOKUP(A382,SOURCE!B:P,12,0))),"")&amp;
TEXT(A382,"???0")&amp;IF(VLOOKUP(A382,SOURCE!B:P,13,0)="","","   "&amp;VLOOKUP(A382,SOURCE!B:P,13,0)
))))
)</f>
        <v>#define ITM_HECTAREtoM2                370</v>
      </c>
    </row>
    <row r="383" spans="1:4">
      <c r="A383">
        <f t="shared" si="6"/>
        <v>371</v>
      </c>
      <c r="B383" t="str">
        <f>VLOOKUP(A383,SOURCE!B:P,12,0)</f>
        <v>ITM_M2toHECTARE</v>
      </c>
      <c r="C383">
        <f>IF(
ISNUMBER(INDEX(SOURCE!B:B,MATCH(A383,SOURCE!B:B,0)+1)),
  VALUE(INDEX(SOURCE!B:B,MATCH(A383,SOURCE!B:B,0)+1)),
  "")</f>
        <v>372</v>
      </c>
      <c r="D383" s="8" t="str">
        <f>IF(A383&lt;&gt;INT(A383),B383,
IF(A383&lt;0,VLOOKUP(A383,lookups!A$1:B$25,2,0),
IF(ISNA(B383),"",
IF(OR(ISBLANK(A383),ISNA(B383),B383=0),
"",
"#define "&amp;
VLOOKUP(A383,SOURCE!B:P,12,0)&amp;IF(SOURCE!$W$2-LEN(VLOOKUP(A383,SOURCE!B:P,12,0))&gt;=0,REPT(" ",SOURCE!$W$2-LEN(VLOOKUP(A383,SOURCE!B:P,12,0))),"")&amp;
TEXT(A383,"???0")&amp;IF(VLOOKUP(A383,SOURCE!B:P,13,0)="","","   "&amp;VLOOKUP(A383,SOURCE!B:P,13,0)
))))
)</f>
        <v>#define ITM_M2toHECTARE                371</v>
      </c>
    </row>
    <row r="384" spans="1:4">
      <c r="A384">
        <f t="shared" si="6"/>
        <v>372</v>
      </c>
      <c r="B384" t="str">
        <f>VLOOKUP(A384,SOURCE!B:P,12,0)</f>
        <v>ITM_MUtoM2</v>
      </c>
      <c r="C384">
        <f>IF(
ISNUMBER(INDEX(SOURCE!B:B,MATCH(A384,SOURCE!B:B,0)+1)),
  VALUE(INDEX(SOURCE!B:B,MATCH(A384,SOURCE!B:B,0)+1)),
  "")</f>
        <v>373</v>
      </c>
      <c r="D384" s="8" t="str">
        <f>IF(A384&lt;&gt;INT(A384),B384,
IF(A384&lt;0,VLOOKUP(A384,lookups!A$1:B$25,2,0),
IF(ISNA(B384),"",
IF(OR(ISBLANK(A384),ISNA(B384),B384=0),
"",
"#define "&amp;
VLOOKUP(A384,SOURCE!B:P,12,0)&amp;IF(SOURCE!$W$2-LEN(VLOOKUP(A384,SOURCE!B:P,12,0))&gt;=0,REPT(" ",SOURCE!$W$2-LEN(VLOOKUP(A384,SOURCE!B:P,12,0))),"")&amp;
TEXT(A384,"???0")&amp;IF(VLOOKUP(A384,SOURCE!B:P,13,0)="","","   "&amp;VLOOKUP(A384,SOURCE!B:P,13,0)
))))
)</f>
        <v>#define ITM_MUtoM2                     372</v>
      </c>
    </row>
    <row r="385" spans="1:4">
      <c r="A385">
        <f t="shared" si="6"/>
        <v>373</v>
      </c>
      <c r="B385" t="str">
        <f>VLOOKUP(A385,SOURCE!B:P,12,0)</f>
        <v>ITM_M2toMU</v>
      </c>
      <c r="C385">
        <f>IF(
ISNUMBER(INDEX(SOURCE!B:B,MATCH(A385,SOURCE!B:B,0)+1)),
  VALUE(INDEX(SOURCE!B:B,MATCH(A385,SOURCE!B:B,0)+1)),
  "")</f>
        <v>374</v>
      </c>
      <c r="D385" s="8" t="str">
        <f>IF(A385&lt;&gt;INT(A385),B385,
IF(A385&lt;0,VLOOKUP(A385,lookups!A$1:B$25,2,0),
IF(ISNA(B385),"",
IF(OR(ISBLANK(A385),ISNA(B385),B385=0),
"",
"#define "&amp;
VLOOKUP(A385,SOURCE!B:P,12,0)&amp;IF(SOURCE!$W$2-LEN(VLOOKUP(A385,SOURCE!B:P,12,0))&gt;=0,REPT(" ",SOURCE!$W$2-LEN(VLOOKUP(A385,SOURCE!B:P,12,0))),"")&amp;
TEXT(A385,"???0")&amp;IF(VLOOKUP(A385,SOURCE!B:P,13,0)="","","   "&amp;VLOOKUP(A385,SOURCE!B:P,13,0)
))))
)</f>
        <v>#define ITM_M2toMU                     373</v>
      </c>
    </row>
    <row r="386" spans="1:4">
      <c r="A386">
        <f t="shared" si="6"/>
        <v>374</v>
      </c>
      <c r="B386" t="str">
        <f>VLOOKUP(A386,SOURCE!B:P,12,0)</f>
        <v>ITM_LItoM</v>
      </c>
      <c r="C386">
        <f>IF(
ISNUMBER(INDEX(SOURCE!B:B,MATCH(A386,SOURCE!B:B,0)+1)),
  VALUE(INDEX(SOURCE!B:B,MATCH(A386,SOURCE!B:B,0)+1)),
  "")</f>
        <v>375</v>
      </c>
      <c r="D386" s="8" t="str">
        <f>IF(A386&lt;&gt;INT(A386),B386,
IF(A386&lt;0,VLOOKUP(A386,lookups!A$1:B$25,2,0),
IF(ISNA(B386),"",
IF(OR(ISBLANK(A386),ISNA(B386),B386=0),
"",
"#define "&amp;
VLOOKUP(A386,SOURCE!B:P,12,0)&amp;IF(SOURCE!$W$2-LEN(VLOOKUP(A386,SOURCE!B:P,12,0))&gt;=0,REPT(" ",SOURCE!$W$2-LEN(VLOOKUP(A386,SOURCE!B:P,12,0))),"")&amp;
TEXT(A386,"???0")&amp;IF(VLOOKUP(A386,SOURCE!B:P,13,0)="","","   "&amp;VLOOKUP(A386,SOURCE!B:P,13,0)
))))
)</f>
        <v>#define ITM_LItoM                      374</v>
      </c>
    </row>
    <row r="387" spans="1:4">
      <c r="A387">
        <f t="shared" si="6"/>
        <v>375</v>
      </c>
      <c r="B387" t="str">
        <f>VLOOKUP(A387,SOURCE!B:P,12,0)</f>
        <v>ITM_MtoLI</v>
      </c>
      <c r="C387">
        <f>IF(
ISNUMBER(INDEX(SOURCE!B:B,MATCH(A387,SOURCE!B:B,0)+1)),
  VALUE(INDEX(SOURCE!B:B,MATCH(A387,SOURCE!B:B,0)+1)),
  "")</f>
        <v>376</v>
      </c>
      <c r="D387" s="8" t="str">
        <f>IF(A387&lt;&gt;INT(A387),B387,
IF(A387&lt;0,VLOOKUP(A387,lookups!A$1:B$25,2,0),
IF(ISNA(B387),"",
IF(OR(ISBLANK(A387),ISNA(B387),B387=0),
"",
"#define "&amp;
VLOOKUP(A387,SOURCE!B:P,12,0)&amp;IF(SOURCE!$W$2-LEN(VLOOKUP(A387,SOURCE!B:P,12,0))&gt;=0,REPT(" ",SOURCE!$W$2-LEN(VLOOKUP(A387,SOURCE!B:P,12,0))),"")&amp;
TEXT(A387,"???0")&amp;IF(VLOOKUP(A387,SOURCE!B:P,13,0)="","","   "&amp;VLOOKUP(A387,SOURCE!B:P,13,0)
))))
)</f>
        <v>#define ITM_MtoLI                      375</v>
      </c>
    </row>
    <row r="388" spans="1:4">
      <c r="A388">
        <f t="shared" si="6"/>
        <v>376</v>
      </c>
      <c r="B388" t="str">
        <f>VLOOKUP(A388,SOURCE!B:P,12,0)</f>
        <v>ITM_CHItoM</v>
      </c>
      <c r="C388">
        <f>IF(
ISNUMBER(INDEX(SOURCE!B:B,MATCH(A388,SOURCE!B:B,0)+1)),
  VALUE(INDEX(SOURCE!B:B,MATCH(A388,SOURCE!B:B,0)+1)),
  "")</f>
        <v>377</v>
      </c>
      <c r="D388" s="8" t="str">
        <f>IF(A388&lt;&gt;INT(A388),B388,
IF(A388&lt;0,VLOOKUP(A388,lookups!A$1:B$25,2,0),
IF(ISNA(B388),"",
IF(OR(ISBLANK(A388),ISNA(B388),B388=0),
"",
"#define "&amp;
VLOOKUP(A388,SOURCE!B:P,12,0)&amp;IF(SOURCE!$W$2-LEN(VLOOKUP(A388,SOURCE!B:P,12,0))&gt;=0,REPT(" ",SOURCE!$W$2-LEN(VLOOKUP(A388,SOURCE!B:P,12,0))),"")&amp;
TEXT(A388,"???0")&amp;IF(VLOOKUP(A388,SOURCE!B:P,13,0)="","","   "&amp;VLOOKUP(A388,SOURCE!B:P,13,0)
))))
)</f>
        <v>#define ITM_CHItoM                     376</v>
      </c>
    </row>
    <row r="389" spans="1:4">
      <c r="A389">
        <f t="shared" si="6"/>
        <v>377</v>
      </c>
      <c r="B389" t="str">
        <f>VLOOKUP(A389,SOURCE!B:P,12,0)</f>
        <v>ITM_MtoCHI</v>
      </c>
      <c r="C389">
        <f>IF(
ISNUMBER(INDEX(SOURCE!B:B,MATCH(A389,SOURCE!B:B,0)+1)),
  VALUE(INDEX(SOURCE!B:B,MATCH(A389,SOURCE!B:B,0)+1)),
  "")</f>
        <v>378</v>
      </c>
      <c r="D389" s="8" t="str">
        <f>IF(A389&lt;&gt;INT(A389),B389,
IF(A389&lt;0,VLOOKUP(A389,lookups!A$1:B$25,2,0),
IF(ISNA(B389),"",
IF(OR(ISBLANK(A389),ISNA(B389),B389=0),
"",
"#define "&amp;
VLOOKUP(A389,SOURCE!B:P,12,0)&amp;IF(SOURCE!$W$2-LEN(VLOOKUP(A389,SOURCE!B:P,12,0))&gt;=0,REPT(" ",SOURCE!$W$2-LEN(VLOOKUP(A389,SOURCE!B:P,12,0))),"")&amp;
TEXT(A389,"???0")&amp;IF(VLOOKUP(A389,SOURCE!B:P,13,0)="","","   "&amp;VLOOKUP(A389,SOURCE!B:P,13,0)
))))
)</f>
        <v>#define ITM_MtoCHI                     377</v>
      </c>
    </row>
    <row r="390" spans="1:4">
      <c r="A390">
        <f t="shared" si="6"/>
        <v>378</v>
      </c>
      <c r="B390" t="str">
        <f>VLOOKUP(A390,SOURCE!B:P,12,0)</f>
        <v>ITM_YINtoM</v>
      </c>
      <c r="C390">
        <f>IF(
ISNUMBER(INDEX(SOURCE!B:B,MATCH(A390,SOURCE!B:B,0)+1)),
  VALUE(INDEX(SOURCE!B:B,MATCH(A390,SOURCE!B:B,0)+1)),
  "")</f>
        <v>379</v>
      </c>
      <c r="D390" s="8" t="str">
        <f>IF(A390&lt;&gt;INT(A390),B390,
IF(A390&lt;0,VLOOKUP(A390,lookups!A$1:B$25,2,0),
IF(ISNA(B390),"",
IF(OR(ISBLANK(A390),ISNA(B390),B390=0),
"",
"#define "&amp;
VLOOKUP(A390,SOURCE!B:P,12,0)&amp;IF(SOURCE!$W$2-LEN(VLOOKUP(A390,SOURCE!B:P,12,0))&gt;=0,REPT(" ",SOURCE!$W$2-LEN(VLOOKUP(A390,SOURCE!B:P,12,0))),"")&amp;
TEXT(A390,"???0")&amp;IF(VLOOKUP(A390,SOURCE!B:P,13,0)="","","   "&amp;VLOOKUP(A390,SOURCE!B:P,13,0)
))))
)</f>
        <v>#define ITM_YINtoM                     378</v>
      </c>
    </row>
    <row r="391" spans="1:4">
      <c r="A391">
        <f t="shared" ref="A391:A454" si="7">C390</f>
        <v>379</v>
      </c>
      <c r="B391" t="str">
        <f>VLOOKUP(A391,SOURCE!B:P,12,0)</f>
        <v>ITM_MtoYIN</v>
      </c>
      <c r="C391">
        <f>IF(
ISNUMBER(INDEX(SOURCE!B:B,MATCH(A391,SOURCE!B:B,0)+1)),
  VALUE(INDEX(SOURCE!B:B,MATCH(A391,SOURCE!B:B,0)+1)),
  "")</f>
        <v>380</v>
      </c>
      <c r="D391" s="8" t="str">
        <f>IF(A391&lt;&gt;INT(A391),B391,
IF(A391&lt;0,VLOOKUP(A391,lookups!A$1:B$25,2,0),
IF(ISNA(B391),"",
IF(OR(ISBLANK(A391),ISNA(B391),B391=0),
"",
"#define "&amp;
VLOOKUP(A391,SOURCE!B:P,12,0)&amp;IF(SOURCE!$W$2-LEN(VLOOKUP(A391,SOURCE!B:P,12,0))&gt;=0,REPT(" ",SOURCE!$W$2-LEN(VLOOKUP(A391,SOURCE!B:P,12,0))),"")&amp;
TEXT(A391,"???0")&amp;IF(VLOOKUP(A391,SOURCE!B:P,13,0)="","","   "&amp;VLOOKUP(A391,SOURCE!B:P,13,0)
))))
)</f>
        <v>#define ITM_MtoYIN                     379</v>
      </c>
    </row>
    <row r="392" spans="1:4">
      <c r="A392">
        <f t="shared" si="7"/>
        <v>380</v>
      </c>
      <c r="B392" t="str">
        <f>VLOOKUP(A392,SOURCE!B:P,12,0)</f>
        <v>ITM_CUNtoM</v>
      </c>
      <c r="C392">
        <f>IF(
ISNUMBER(INDEX(SOURCE!B:B,MATCH(A392,SOURCE!B:B,0)+1)),
  VALUE(INDEX(SOURCE!B:B,MATCH(A392,SOURCE!B:B,0)+1)),
  "")</f>
        <v>381</v>
      </c>
      <c r="D392" s="8" t="str">
        <f>IF(A392&lt;&gt;INT(A392),B392,
IF(A392&lt;0,VLOOKUP(A392,lookups!A$1:B$25,2,0),
IF(ISNA(B392),"",
IF(OR(ISBLANK(A392),ISNA(B392),B392=0),
"",
"#define "&amp;
VLOOKUP(A392,SOURCE!B:P,12,0)&amp;IF(SOURCE!$W$2-LEN(VLOOKUP(A392,SOURCE!B:P,12,0))&gt;=0,REPT(" ",SOURCE!$W$2-LEN(VLOOKUP(A392,SOURCE!B:P,12,0))),"")&amp;
TEXT(A392,"???0")&amp;IF(VLOOKUP(A392,SOURCE!B:P,13,0)="","","   "&amp;VLOOKUP(A392,SOURCE!B:P,13,0)
))))
)</f>
        <v>#define ITM_CUNtoM                     380</v>
      </c>
    </row>
    <row r="393" spans="1:4">
      <c r="A393">
        <f t="shared" si="7"/>
        <v>381</v>
      </c>
      <c r="B393" t="str">
        <f>VLOOKUP(A393,SOURCE!B:P,12,0)</f>
        <v>ITM_MtoCUN</v>
      </c>
      <c r="C393">
        <f>IF(
ISNUMBER(INDEX(SOURCE!B:B,MATCH(A393,SOURCE!B:B,0)+1)),
  VALUE(INDEX(SOURCE!B:B,MATCH(A393,SOURCE!B:B,0)+1)),
  "")</f>
        <v>382</v>
      </c>
      <c r="D393" s="8" t="str">
        <f>IF(A393&lt;&gt;INT(A393),B393,
IF(A393&lt;0,VLOOKUP(A393,lookups!A$1:B$25,2,0),
IF(ISNA(B393),"",
IF(OR(ISBLANK(A393),ISNA(B393),B393=0),
"",
"#define "&amp;
VLOOKUP(A393,SOURCE!B:P,12,0)&amp;IF(SOURCE!$W$2-LEN(VLOOKUP(A393,SOURCE!B:P,12,0))&gt;=0,REPT(" ",SOURCE!$W$2-LEN(VLOOKUP(A393,SOURCE!B:P,12,0))),"")&amp;
TEXT(A393,"???0")&amp;IF(VLOOKUP(A393,SOURCE!B:P,13,0)="","","   "&amp;VLOOKUP(A393,SOURCE!B:P,13,0)
))))
)</f>
        <v>#define ITM_MtoCUN                     381</v>
      </c>
    </row>
    <row r="394" spans="1:4">
      <c r="A394">
        <f t="shared" si="7"/>
        <v>382</v>
      </c>
      <c r="B394" t="str">
        <f>VLOOKUP(A394,SOURCE!B:P,12,0)</f>
        <v>ITM_ZHANGtoM</v>
      </c>
      <c r="C394">
        <f>IF(
ISNUMBER(INDEX(SOURCE!B:B,MATCH(A394,SOURCE!B:B,0)+1)),
  VALUE(INDEX(SOURCE!B:B,MATCH(A394,SOURCE!B:B,0)+1)),
  "")</f>
        <v>383</v>
      </c>
      <c r="D394" s="8" t="str">
        <f>IF(A394&lt;&gt;INT(A394),B394,
IF(A394&lt;0,VLOOKUP(A394,lookups!A$1:B$25,2,0),
IF(ISNA(B394),"",
IF(OR(ISBLANK(A394),ISNA(B394),B394=0),
"",
"#define "&amp;
VLOOKUP(A394,SOURCE!B:P,12,0)&amp;IF(SOURCE!$W$2-LEN(VLOOKUP(A394,SOURCE!B:P,12,0))&gt;=0,REPT(" ",SOURCE!$W$2-LEN(VLOOKUP(A394,SOURCE!B:P,12,0))),"")&amp;
TEXT(A394,"???0")&amp;IF(VLOOKUP(A394,SOURCE!B:P,13,0)="","","   "&amp;VLOOKUP(A394,SOURCE!B:P,13,0)
))))
)</f>
        <v>#define ITM_ZHANGtoM                   382</v>
      </c>
    </row>
    <row r="395" spans="1:4">
      <c r="A395">
        <f t="shared" si="7"/>
        <v>383</v>
      </c>
      <c r="B395" t="str">
        <f>VLOOKUP(A395,SOURCE!B:P,12,0)</f>
        <v>ITM_ZHANGtoMb</v>
      </c>
      <c r="C395">
        <f>IF(
ISNUMBER(INDEX(SOURCE!B:B,MATCH(A395,SOURCE!B:B,0)+1)),
  VALUE(INDEX(SOURCE!B:B,MATCH(A395,SOURCE!B:B,0)+1)),
  "")</f>
        <v>384</v>
      </c>
      <c r="D395" s="8" t="str">
        <f>IF(A395&lt;&gt;INT(A395),B395,
IF(A395&lt;0,VLOOKUP(A395,lookups!A$1:B$25,2,0),
IF(ISNA(B395),"",
IF(OR(ISBLANK(A395),ISNA(B395),B395=0),
"",
"#define "&amp;
VLOOKUP(A395,SOURCE!B:P,12,0)&amp;IF(SOURCE!$W$2-LEN(VLOOKUP(A395,SOURCE!B:P,12,0))&gt;=0,REPT(" ",SOURCE!$W$2-LEN(VLOOKUP(A395,SOURCE!B:P,12,0))),"")&amp;
TEXT(A395,"???0")&amp;IF(VLOOKUP(A395,SOURCE!B:P,13,0)="","","   "&amp;VLOOKUP(A395,SOURCE!B:P,13,0)
))))
)</f>
        <v>#define ITM_ZHANGtoMb                  383</v>
      </c>
    </row>
    <row r="396" spans="1:4">
      <c r="A396">
        <f t="shared" si="7"/>
        <v>384</v>
      </c>
      <c r="B396" t="str">
        <f>VLOOKUP(A396,SOURCE!B:P,12,0)</f>
        <v>ITM_MtoZHANG</v>
      </c>
      <c r="C396">
        <f>IF(
ISNUMBER(INDEX(SOURCE!B:B,MATCH(A396,SOURCE!B:B,0)+1)),
  VALUE(INDEX(SOURCE!B:B,MATCH(A396,SOURCE!B:B,0)+1)),
  "")</f>
        <v>385</v>
      </c>
      <c r="D396" s="8" t="str">
        <f>IF(A396&lt;&gt;INT(A396),B396,
IF(A396&lt;0,VLOOKUP(A396,lookups!A$1:B$25,2,0),
IF(ISNA(B396),"",
IF(OR(ISBLANK(A396),ISNA(B396),B396=0),
"",
"#define "&amp;
VLOOKUP(A396,SOURCE!B:P,12,0)&amp;IF(SOURCE!$W$2-LEN(VLOOKUP(A396,SOURCE!B:P,12,0))&gt;=0,REPT(" ",SOURCE!$W$2-LEN(VLOOKUP(A396,SOURCE!B:P,12,0))),"")&amp;
TEXT(A396,"???0")&amp;IF(VLOOKUP(A396,SOURCE!B:P,13,0)="","","   "&amp;VLOOKUP(A396,SOURCE!B:P,13,0)
))))
)</f>
        <v>#define ITM_MtoZHANG                   384</v>
      </c>
    </row>
    <row r="397" spans="1:4">
      <c r="A397">
        <f t="shared" si="7"/>
        <v>385</v>
      </c>
      <c r="B397" t="str">
        <f>VLOOKUP(A397,SOURCE!B:P,12,0)</f>
        <v>ITM_MtoZHANGb</v>
      </c>
      <c r="C397">
        <f>IF(
ISNUMBER(INDEX(SOURCE!B:B,MATCH(A397,SOURCE!B:B,0)+1)),
  VALUE(INDEX(SOURCE!B:B,MATCH(A397,SOURCE!B:B,0)+1)),
  "")</f>
        <v>386</v>
      </c>
      <c r="D397" s="8" t="str">
        <f>IF(A397&lt;&gt;INT(A397),B397,
IF(A397&lt;0,VLOOKUP(A397,lookups!A$1:B$25,2,0),
IF(ISNA(B397),"",
IF(OR(ISBLANK(A397),ISNA(B397),B397=0),
"",
"#define "&amp;
VLOOKUP(A397,SOURCE!B:P,12,0)&amp;IF(SOURCE!$W$2-LEN(VLOOKUP(A397,SOURCE!B:P,12,0))&gt;=0,REPT(" ",SOURCE!$W$2-LEN(VLOOKUP(A397,SOURCE!B:P,12,0))),"")&amp;
TEXT(A397,"???0")&amp;IF(VLOOKUP(A397,SOURCE!B:P,13,0)="","","   "&amp;VLOOKUP(A397,SOURCE!B:P,13,0)
))))
)</f>
        <v>#define ITM_MtoZHANGb                  385</v>
      </c>
    </row>
    <row r="398" spans="1:4">
      <c r="A398">
        <f t="shared" si="7"/>
        <v>386</v>
      </c>
      <c r="B398" t="str">
        <f>VLOOKUP(A398,SOURCE!B:P,12,0)</f>
        <v>ITM_FENtoM</v>
      </c>
      <c r="C398">
        <f>IF(
ISNUMBER(INDEX(SOURCE!B:B,MATCH(A398,SOURCE!B:B,0)+1)),
  VALUE(INDEX(SOURCE!B:B,MATCH(A398,SOURCE!B:B,0)+1)),
  "")</f>
        <v>387</v>
      </c>
      <c r="D398" s="8" t="str">
        <f>IF(A398&lt;&gt;INT(A398),B398,
IF(A398&lt;0,VLOOKUP(A398,lookups!A$1:B$25,2,0),
IF(ISNA(B398),"",
IF(OR(ISBLANK(A398),ISNA(B398),B398=0),
"",
"#define "&amp;
VLOOKUP(A398,SOURCE!B:P,12,0)&amp;IF(SOURCE!$W$2-LEN(VLOOKUP(A398,SOURCE!B:P,12,0))&gt;=0,REPT(" ",SOURCE!$W$2-LEN(VLOOKUP(A398,SOURCE!B:P,12,0))),"")&amp;
TEXT(A398,"???0")&amp;IF(VLOOKUP(A398,SOURCE!B:P,13,0)="","","   "&amp;VLOOKUP(A398,SOURCE!B:P,13,0)
))))
)</f>
        <v>#define ITM_FENtoM                     386</v>
      </c>
    </row>
    <row r="399" spans="1:4">
      <c r="A399">
        <f t="shared" si="7"/>
        <v>387</v>
      </c>
      <c r="B399" t="str">
        <f>VLOOKUP(A399,SOURCE!B:P,12,0)</f>
        <v>ITM_MtoFEN</v>
      </c>
      <c r="C399">
        <f>IF(
ISNUMBER(INDEX(SOURCE!B:B,MATCH(A399,SOURCE!B:B,0)+1)),
  VALUE(INDEX(SOURCE!B:B,MATCH(A399,SOURCE!B:B,0)+1)),
  "")</f>
        <v>388</v>
      </c>
      <c r="D399" s="8" t="str">
        <f>IF(A399&lt;&gt;INT(A399),B399,
IF(A399&lt;0,VLOOKUP(A399,lookups!A$1:B$25,2,0),
IF(ISNA(B399),"",
IF(OR(ISBLANK(A399),ISNA(B399),B399=0),
"",
"#define "&amp;
VLOOKUP(A399,SOURCE!B:P,12,0)&amp;IF(SOURCE!$W$2-LEN(VLOOKUP(A399,SOURCE!B:P,12,0))&gt;=0,REPT(" ",SOURCE!$W$2-LEN(VLOOKUP(A399,SOURCE!B:P,12,0))),"")&amp;
TEXT(A399,"???0")&amp;IF(VLOOKUP(A399,SOURCE!B:P,13,0)="","","   "&amp;VLOOKUP(A399,SOURCE!B:P,13,0)
))))
)</f>
        <v>#define ITM_MtoFEN                     387</v>
      </c>
    </row>
    <row r="400" spans="1:4">
      <c r="A400">
        <f t="shared" si="7"/>
        <v>388</v>
      </c>
      <c r="B400" t="str">
        <f>VLOOKUP(A400,SOURCE!B:P,12,0)</f>
        <v>ITM_0388</v>
      </c>
      <c r="C400">
        <f>IF(
ISNUMBER(INDEX(SOURCE!B:B,MATCH(A400,SOURCE!B:B,0)+1)),
  VALUE(INDEX(SOURCE!B:B,MATCH(A400,SOURCE!B:B,0)+1)),
  "")</f>
        <v>389</v>
      </c>
      <c r="D400" s="8" t="str">
        <f>IF(A400&lt;&gt;INT(A400),B400,
IF(A400&lt;0,VLOOKUP(A400,lookups!A$1:B$25,2,0),
IF(ISNA(B400),"",
IF(OR(ISBLANK(A400),ISNA(B400),B400=0),
"",
"#define "&amp;
VLOOKUP(A400,SOURCE!B:P,12,0)&amp;IF(SOURCE!$W$2-LEN(VLOOKUP(A400,SOURCE!B:P,12,0))&gt;=0,REPT(" ",SOURCE!$W$2-LEN(VLOOKUP(A400,SOURCE!B:P,12,0))),"")&amp;
TEXT(A400,"???0")&amp;IF(VLOOKUP(A400,SOURCE!B:P,13,0)="","","   "&amp;VLOOKUP(A400,SOURCE!B:P,13,0)
))))
)</f>
        <v>#define ITM_0388                       388</v>
      </c>
    </row>
    <row r="401" spans="1:4">
      <c r="A401">
        <f t="shared" si="7"/>
        <v>389</v>
      </c>
      <c r="B401" t="str">
        <f>VLOOKUP(A401,SOURCE!B:P,12,0)</f>
        <v>ITM_0389</v>
      </c>
      <c r="C401">
        <f>IF(
ISNUMBER(INDEX(SOURCE!B:B,MATCH(A401,SOURCE!B:B,0)+1)),
  VALUE(INDEX(SOURCE!B:B,MATCH(A401,SOURCE!B:B,0)+1)),
  "")</f>
        <v>390</v>
      </c>
      <c r="D401" s="8" t="str">
        <f>IF(A401&lt;&gt;INT(A401),B401,
IF(A401&lt;0,VLOOKUP(A401,lookups!A$1:B$25,2,0),
IF(ISNA(B401),"",
IF(OR(ISBLANK(A401),ISNA(B401),B401=0),
"",
"#define "&amp;
VLOOKUP(A401,SOURCE!B:P,12,0)&amp;IF(SOURCE!$W$2-LEN(VLOOKUP(A401,SOURCE!B:P,12,0))&gt;=0,REPT(" ",SOURCE!$W$2-LEN(VLOOKUP(A401,SOURCE!B:P,12,0))),"")&amp;
TEXT(A401,"???0")&amp;IF(VLOOKUP(A401,SOURCE!B:P,13,0)="","","   "&amp;VLOOKUP(A401,SOURCE!B:P,13,0)
))))
)</f>
        <v>#define ITM_0389                       389</v>
      </c>
    </row>
    <row r="402" spans="1:4">
      <c r="A402">
        <f t="shared" si="7"/>
        <v>390</v>
      </c>
      <c r="B402" t="str">
        <f>VLOOKUP(A402,SOURCE!B:P,12,0)</f>
        <v>ITM_0390</v>
      </c>
      <c r="C402">
        <f>IF(
ISNUMBER(INDEX(SOURCE!B:B,MATCH(A402,SOURCE!B:B,0)+1)),
  VALUE(INDEX(SOURCE!B:B,MATCH(A402,SOURCE!B:B,0)+1)),
  "")</f>
        <v>391</v>
      </c>
      <c r="D402" s="8" t="str">
        <f>IF(A402&lt;&gt;INT(A402),B402,
IF(A402&lt;0,VLOOKUP(A402,lookups!A$1:B$25,2,0),
IF(ISNA(B402),"",
IF(OR(ISBLANK(A402),ISNA(B402),B402=0),
"",
"#define "&amp;
VLOOKUP(A402,SOURCE!B:P,12,0)&amp;IF(SOURCE!$W$2-LEN(VLOOKUP(A402,SOURCE!B:P,12,0))&gt;=0,REPT(" ",SOURCE!$W$2-LEN(VLOOKUP(A402,SOURCE!B:P,12,0))),"")&amp;
TEXT(A402,"???0")&amp;IF(VLOOKUP(A402,SOURCE!B:P,13,0)="","","   "&amp;VLOOKUP(A402,SOURCE!B:P,13,0)
))))
)</f>
        <v>#define ITM_0390                       390</v>
      </c>
    </row>
    <row r="403" spans="1:4">
      <c r="A403">
        <f t="shared" si="7"/>
        <v>391</v>
      </c>
      <c r="B403" t="str">
        <f>VLOOKUP(A403,SOURCE!B:P,12,0)</f>
        <v>ITM_0391</v>
      </c>
      <c r="C403">
        <f>IF(
ISNUMBER(INDEX(SOURCE!B:B,MATCH(A403,SOURCE!B:B,0)+1)),
  VALUE(INDEX(SOURCE!B:B,MATCH(A403,SOURCE!B:B,0)+1)),
  "")</f>
        <v>392</v>
      </c>
      <c r="D403" s="8" t="str">
        <f>IF(A403&lt;&gt;INT(A403),B403,
IF(A403&lt;0,VLOOKUP(A403,lookups!A$1:B$25,2,0),
IF(ISNA(B403),"",
IF(OR(ISBLANK(A403),ISNA(B403),B403=0),
"",
"#define "&amp;
VLOOKUP(A403,SOURCE!B:P,12,0)&amp;IF(SOURCE!$W$2-LEN(VLOOKUP(A403,SOURCE!B:P,12,0))&gt;=0,REPT(" ",SOURCE!$W$2-LEN(VLOOKUP(A403,SOURCE!B:P,12,0))),"")&amp;
TEXT(A403,"???0")&amp;IF(VLOOKUP(A403,SOURCE!B:P,13,0)="","","   "&amp;VLOOKUP(A403,SOURCE!B:P,13,0)
))))
)</f>
        <v>#define ITM_0391                       391</v>
      </c>
    </row>
    <row r="404" spans="1:4">
      <c r="A404">
        <f t="shared" si="7"/>
        <v>392</v>
      </c>
      <c r="B404" t="str">
        <f>VLOOKUP(A404,SOURCE!B:P,12,0)</f>
        <v>ITM_0392</v>
      </c>
      <c r="C404">
        <f>IF(
ISNUMBER(INDEX(SOURCE!B:B,MATCH(A404,SOURCE!B:B,0)+1)),
  VALUE(INDEX(SOURCE!B:B,MATCH(A404,SOURCE!B:B,0)+1)),
  "")</f>
        <v>393</v>
      </c>
      <c r="D404" s="8" t="str">
        <f>IF(A404&lt;&gt;INT(A404),B404,
IF(A404&lt;0,VLOOKUP(A404,lookups!A$1:B$25,2,0),
IF(ISNA(B404),"",
IF(OR(ISBLANK(A404),ISNA(B404),B404=0),
"",
"#define "&amp;
VLOOKUP(A404,SOURCE!B:P,12,0)&amp;IF(SOURCE!$W$2-LEN(VLOOKUP(A404,SOURCE!B:P,12,0))&gt;=0,REPT(" ",SOURCE!$W$2-LEN(VLOOKUP(A404,SOURCE!B:P,12,0))),"")&amp;
TEXT(A404,"???0")&amp;IF(VLOOKUP(A404,SOURCE!B:P,13,0)="","","   "&amp;VLOOKUP(A404,SOURCE!B:P,13,0)
))))
)</f>
        <v>#define ITM_0392                       392</v>
      </c>
    </row>
    <row r="405" spans="1:4">
      <c r="A405">
        <f t="shared" si="7"/>
        <v>393</v>
      </c>
      <c r="B405" t="str">
        <f>VLOOKUP(A405,SOURCE!B:P,12,0)</f>
        <v>ITM_0393</v>
      </c>
      <c r="C405">
        <f>IF(
ISNUMBER(INDEX(SOURCE!B:B,MATCH(A405,SOURCE!B:B,0)+1)),
  VALUE(INDEX(SOURCE!B:B,MATCH(A405,SOURCE!B:B,0)+1)),
  "")</f>
        <v>394</v>
      </c>
      <c r="D405" s="8" t="str">
        <f>IF(A405&lt;&gt;INT(A405),B405,
IF(A405&lt;0,VLOOKUP(A405,lookups!A$1:B$25,2,0),
IF(ISNA(B405),"",
IF(OR(ISBLANK(A405),ISNA(B405),B405=0),
"",
"#define "&amp;
VLOOKUP(A405,SOURCE!B:P,12,0)&amp;IF(SOURCE!$W$2-LEN(VLOOKUP(A405,SOURCE!B:P,12,0))&gt;=0,REPT(" ",SOURCE!$W$2-LEN(VLOOKUP(A405,SOURCE!B:P,12,0))),"")&amp;
TEXT(A405,"???0")&amp;IF(VLOOKUP(A405,SOURCE!B:P,13,0)="","","   "&amp;VLOOKUP(A405,SOURCE!B:P,13,0)
))))
)</f>
        <v>#define ITM_0393                       393</v>
      </c>
    </row>
    <row r="406" spans="1:4">
      <c r="A406">
        <f t="shared" si="7"/>
        <v>394</v>
      </c>
      <c r="B406" t="str">
        <f>VLOOKUP(A406,SOURCE!B:P,12,0)</f>
        <v>ITM_0394</v>
      </c>
      <c r="C406">
        <f>IF(
ISNUMBER(INDEX(SOURCE!B:B,MATCH(A406,SOURCE!B:B,0)+1)),
  VALUE(INDEX(SOURCE!B:B,MATCH(A406,SOURCE!B:B,0)+1)),
  "")</f>
        <v>395</v>
      </c>
      <c r="D406" s="8" t="str">
        <f>IF(A406&lt;&gt;INT(A406),B406,
IF(A406&lt;0,VLOOKUP(A406,lookups!A$1:B$25,2,0),
IF(ISNA(B406),"",
IF(OR(ISBLANK(A406),ISNA(B406),B406=0),
"",
"#define "&amp;
VLOOKUP(A406,SOURCE!B:P,12,0)&amp;IF(SOURCE!$W$2-LEN(VLOOKUP(A406,SOURCE!B:P,12,0))&gt;=0,REPT(" ",SOURCE!$W$2-LEN(VLOOKUP(A406,SOURCE!B:P,12,0))),"")&amp;
TEXT(A406,"???0")&amp;IF(VLOOKUP(A406,SOURCE!B:P,13,0)="","","   "&amp;VLOOKUP(A406,SOURCE!B:P,13,0)
))))
)</f>
        <v>#define ITM_0394                       394</v>
      </c>
    </row>
    <row r="407" spans="1:4">
      <c r="A407">
        <f t="shared" si="7"/>
        <v>395</v>
      </c>
      <c r="B407" t="str">
        <f>VLOOKUP(A407,SOURCE!B:P,12,0)</f>
        <v>ITM_0395</v>
      </c>
      <c r="C407">
        <f>IF(
ISNUMBER(INDEX(SOURCE!B:B,MATCH(A407,SOURCE!B:B,0)+1)),
  VALUE(INDEX(SOURCE!B:B,MATCH(A407,SOURCE!B:B,0)+1)),
  "")</f>
        <v>395.01</v>
      </c>
      <c r="D407" s="8" t="str">
        <f>IF(A407&lt;&gt;INT(A407),B407,
IF(A407&lt;0,VLOOKUP(A407,lookups!A$1:B$25,2,0),
IF(ISNA(B407),"",
IF(OR(ISBLANK(A407),ISNA(B407),B407=0),
"",
"#define "&amp;
VLOOKUP(A407,SOURCE!B:P,12,0)&amp;IF(SOURCE!$W$2-LEN(VLOOKUP(A407,SOURCE!B:P,12,0))&gt;=0,REPT(" ",SOURCE!$W$2-LEN(VLOOKUP(A407,SOURCE!B:P,12,0))),"")&amp;
TEXT(A407,"???0")&amp;IF(VLOOKUP(A407,SOURCE!B:P,13,0)="","","   "&amp;VLOOKUP(A407,SOURCE!B:P,13,0)
))))
)</f>
        <v>#define ITM_0395                       395</v>
      </c>
    </row>
    <row r="408" spans="1:4">
      <c r="A408">
        <f t="shared" si="7"/>
        <v>395.01</v>
      </c>
      <c r="B408" t="str">
        <f>VLOOKUP(A408,SOURCE!B:P,12,0)</f>
        <v/>
      </c>
      <c r="C408">
        <f>IF(
ISNUMBER(INDEX(SOURCE!B:B,MATCH(A408,SOURCE!B:B,0)+1)),
  VALUE(INDEX(SOURCE!B:B,MATCH(A408,SOURCE!B:B,0)+1)),
  "")</f>
        <v>395.02</v>
      </c>
      <c r="D408" s="8" t="str">
        <f>IF(A408&lt;&gt;INT(A408),B408,
IF(A408&lt;0,VLOOKUP(A408,lookups!A$1:B$25,2,0),
IF(ISNA(B408),"",
IF(OR(ISBLANK(A408),ISNA(B408),B408=0),
"",
"#define "&amp;
VLOOKUP(A408,SOURCE!B:P,12,0)&amp;IF(SOURCE!$W$2-LEN(VLOOKUP(A408,SOURCE!B:P,12,0))&gt;=0,REPT(" ",SOURCE!$W$2-LEN(VLOOKUP(A408,SOURCE!B:P,12,0))),"")&amp;
TEXT(A408,"???0")&amp;IF(VLOOKUP(A408,SOURCE!B:P,13,0)="","","   "&amp;VLOOKUP(A408,SOURCE!B:P,13,0)
))))
)</f>
        <v/>
      </c>
    </row>
    <row r="409" spans="1:4">
      <c r="A409">
        <f t="shared" si="7"/>
        <v>395.02</v>
      </c>
      <c r="B409" t="str">
        <f>VLOOKUP(A409,SOURCE!B:P,12,0)</f>
        <v/>
      </c>
      <c r="C409">
        <f>IF(
ISNUMBER(INDEX(SOURCE!B:B,MATCH(A409,SOURCE!B:B,0)+1)),
  VALUE(INDEX(SOURCE!B:B,MATCH(A409,SOURCE!B:B,0)+1)),
  "")</f>
        <v>395.03</v>
      </c>
      <c r="D409" s="8" t="str">
        <f>IF(A409&lt;&gt;INT(A409),B409,
IF(A409&lt;0,VLOOKUP(A409,lookups!A$1:B$25,2,0),
IF(ISNA(B409),"",
IF(OR(ISBLANK(A409),ISNA(B409),B409=0),
"",
"#define "&amp;
VLOOKUP(A409,SOURCE!B:P,12,0)&amp;IF(SOURCE!$W$2-LEN(VLOOKUP(A409,SOURCE!B:P,12,0))&gt;=0,REPT(" ",SOURCE!$W$2-LEN(VLOOKUP(A409,SOURCE!B:P,12,0))),"")&amp;
TEXT(A409,"???0")&amp;IF(VLOOKUP(A409,SOURCE!B:P,13,0)="","","   "&amp;VLOOKUP(A409,SOURCE!B:P,13,0)
))))
)</f>
        <v/>
      </c>
    </row>
    <row r="410" spans="1:4">
      <c r="A410">
        <f t="shared" si="7"/>
        <v>395.03</v>
      </c>
      <c r="B410" t="str">
        <f>VLOOKUP(A410,SOURCE!B:P,12,0)</f>
        <v>// Flag, bit, rotation, and logical OPs</v>
      </c>
      <c r="C410">
        <f>IF(
ISNUMBER(INDEX(SOURCE!B:B,MATCH(A410,SOURCE!B:B,0)+1)),
  VALUE(INDEX(SOURCE!B:B,MATCH(A410,SOURCE!B:B,0)+1)),
  "")</f>
        <v>396</v>
      </c>
      <c r="D410" s="8" t="str">
        <f>IF(A410&lt;&gt;INT(A410),B410,
IF(A410&lt;0,VLOOKUP(A410,lookups!A$1:B$25,2,0),
IF(ISNA(B410),"",
IF(OR(ISBLANK(A410),ISNA(B410),B410=0),
"",
"#define "&amp;
VLOOKUP(A410,SOURCE!B:P,12,0)&amp;IF(SOURCE!$W$2-LEN(VLOOKUP(A410,SOURCE!B:P,12,0))&gt;=0,REPT(" ",SOURCE!$W$2-LEN(VLOOKUP(A410,SOURCE!B:P,12,0))),"")&amp;
TEXT(A410,"???0")&amp;IF(VLOOKUP(A410,SOURCE!B:P,13,0)="","","   "&amp;VLOOKUP(A410,SOURCE!B:P,13,0)
))))
)</f>
        <v>// Flag, bit, rotation, and logical OPs</v>
      </c>
    </row>
    <row r="411" spans="1:4">
      <c r="A411">
        <f t="shared" si="7"/>
        <v>396</v>
      </c>
      <c r="B411" t="str">
        <f>VLOOKUP(A411,SOURCE!B:P,12,0)</f>
        <v>ITM_FCC</v>
      </c>
      <c r="C411">
        <f>IF(
ISNUMBER(INDEX(SOURCE!B:B,MATCH(A411,SOURCE!B:B,0)+1)),
  VALUE(INDEX(SOURCE!B:B,MATCH(A411,SOURCE!B:B,0)+1)),
  "")</f>
        <v>397</v>
      </c>
      <c r="D411" s="8" t="str">
        <f>IF(A411&lt;&gt;INT(A411),B411,
IF(A411&lt;0,VLOOKUP(A411,lookups!A$1:B$25,2,0),
IF(ISNA(B411),"",
IF(OR(ISBLANK(A411),ISNA(B411),B411=0),
"",
"#define "&amp;
VLOOKUP(A411,SOURCE!B:P,12,0)&amp;IF(SOURCE!$W$2-LEN(VLOOKUP(A411,SOURCE!B:P,12,0))&gt;=0,REPT(" ",SOURCE!$W$2-LEN(VLOOKUP(A411,SOURCE!B:P,12,0))),"")&amp;
TEXT(A411,"???0")&amp;IF(VLOOKUP(A411,SOURCE!B:P,13,0)="","","   "&amp;VLOOKUP(A411,SOURCE!B:P,13,0)
))))
)</f>
        <v>#define ITM_FCC                        396</v>
      </c>
    </row>
    <row r="412" spans="1:4">
      <c r="A412">
        <f t="shared" si="7"/>
        <v>397</v>
      </c>
      <c r="B412" t="str">
        <f>VLOOKUP(A412,SOURCE!B:P,12,0)</f>
        <v>ITM_FCS</v>
      </c>
      <c r="C412">
        <f>IF(
ISNUMBER(INDEX(SOURCE!B:B,MATCH(A412,SOURCE!B:B,0)+1)),
  VALUE(INDEX(SOURCE!B:B,MATCH(A412,SOURCE!B:B,0)+1)),
  "")</f>
        <v>398</v>
      </c>
      <c r="D412" s="8" t="str">
        <f>IF(A412&lt;&gt;INT(A412),B412,
IF(A412&lt;0,VLOOKUP(A412,lookups!A$1:B$25,2,0),
IF(ISNA(B412),"",
IF(OR(ISBLANK(A412),ISNA(B412),B412=0),
"",
"#define "&amp;
VLOOKUP(A412,SOURCE!B:P,12,0)&amp;IF(SOURCE!$W$2-LEN(VLOOKUP(A412,SOURCE!B:P,12,0))&gt;=0,REPT(" ",SOURCE!$W$2-LEN(VLOOKUP(A412,SOURCE!B:P,12,0))),"")&amp;
TEXT(A412,"???0")&amp;IF(VLOOKUP(A412,SOURCE!B:P,13,0)="","","   "&amp;VLOOKUP(A412,SOURCE!B:P,13,0)
))))
)</f>
        <v>#define ITM_FCS                        397</v>
      </c>
    </row>
    <row r="413" spans="1:4">
      <c r="A413">
        <f t="shared" si="7"/>
        <v>398</v>
      </c>
      <c r="B413" t="str">
        <f>VLOOKUP(A413,SOURCE!B:P,12,0)</f>
        <v>ITM_FCF</v>
      </c>
      <c r="C413">
        <f>IF(
ISNUMBER(INDEX(SOURCE!B:B,MATCH(A413,SOURCE!B:B,0)+1)),
  VALUE(INDEX(SOURCE!B:B,MATCH(A413,SOURCE!B:B,0)+1)),
  "")</f>
        <v>399</v>
      </c>
      <c r="D413" s="8" t="str">
        <f>IF(A413&lt;&gt;INT(A413),B413,
IF(A413&lt;0,VLOOKUP(A413,lookups!A$1:B$25,2,0),
IF(ISNA(B413),"",
IF(OR(ISBLANK(A413),ISNA(B413),B413=0),
"",
"#define "&amp;
VLOOKUP(A413,SOURCE!B:P,12,0)&amp;IF(SOURCE!$W$2-LEN(VLOOKUP(A413,SOURCE!B:P,12,0))&gt;=0,REPT(" ",SOURCE!$W$2-LEN(VLOOKUP(A413,SOURCE!B:P,12,0))),"")&amp;
TEXT(A413,"???0")&amp;IF(VLOOKUP(A413,SOURCE!B:P,13,0)="","","   "&amp;VLOOKUP(A413,SOURCE!B:P,13,0)
))))
)</f>
        <v>#define ITM_FCF                        398</v>
      </c>
    </row>
    <row r="414" spans="1:4">
      <c r="A414">
        <f t="shared" si="7"/>
        <v>399</v>
      </c>
      <c r="B414" t="str">
        <f>VLOOKUP(A414,SOURCE!B:P,12,0)</f>
        <v>ITM_FSC</v>
      </c>
      <c r="C414">
        <f>IF(
ISNUMBER(INDEX(SOURCE!B:B,MATCH(A414,SOURCE!B:B,0)+1)),
  VALUE(INDEX(SOURCE!B:B,MATCH(A414,SOURCE!B:B,0)+1)),
  "")</f>
        <v>400</v>
      </c>
      <c r="D414" s="8" t="str">
        <f>IF(A414&lt;&gt;INT(A414),B414,
IF(A414&lt;0,VLOOKUP(A414,lookups!A$1:B$25,2,0),
IF(ISNA(B414),"",
IF(OR(ISBLANK(A414),ISNA(B414),B414=0),
"",
"#define "&amp;
VLOOKUP(A414,SOURCE!B:P,12,0)&amp;IF(SOURCE!$W$2-LEN(VLOOKUP(A414,SOURCE!B:P,12,0))&gt;=0,REPT(" ",SOURCE!$W$2-LEN(VLOOKUP(A414,SOURCE!B:P,12,0))),"")&amp;
TEXT(A414,"???0")&amp;IF(VLOOKUP(A414,SOURCE!B:P,13,0)="","","   "&amp;VLOOKUP(A414,SOURCE!B:P,13,0)
))))
)</f>
        <v>#define ITM_FSC                        399</v>
      </c>
    </row>
    <row r="415" spans="1:4">
      <c r="A415">
        <f t="shared" si="7"/>
        <v>400</v>
      </c>
      <c r="B415" t="str">
        <f>VLOOKUP(A415,SOURCE!B:P,12,0)</f>
        <v>ITM_FSS</v>
      </c>
      <c r="C415">
        <f>IF(
ISNUMBER(INDEX(SOURCE!B:B,MATCH(A415,SOURCE!B:B,0)+1)),
  VALUE(INDEX(SOURCE!B:B,MATCH(A415,SOURCE!B:B,0)+1)),
  "")</f>
        <v>401</v>
      </c>
      <c r="D415" s="8" t="str">
        <f>IF(A415&lt;&gt;INT(A415),B415,
IF(A415&lt;0,VLOOKUP(A415,lookups!A$1:B$25,2,0),
IF(ISNA(B415),"",
IF(OR(ISBLANK(A415),ISNA(B415),B415=0),
"",
"#define "&amp;
VLOOKUP(A415,SOURCE!B:P,12,0)&amp;IF(SOURCE!$W$2-LEN(VLOOKUP(A415,SOURCE!B:P,12,0))&gt;=0,REPT(" ",SOURCE!$W$2-LEN(VLOOKUP(A415,SOURCE!B:P,12,0))),"")&amp;
TEXT(A415,"???0")&amp;IF(VLOOKUP(A415,SOURCE!B:P,13,0)="","","   "&amp;VLOOKUP(A415,SOURCE!B:P,13,0)
))))
)</f>
        <v>#define ITM_FSS                        400</v>
      </c>
    </row>
    <row r="416" spans="1:4">
      <c r="A416">
        <f t="shared" si="7"/>
        <v>401</v>
      </c>
      <c r="B416" t="str">
        <f>VLOOKUP(A416,SOURCE!B:P,12,0)</f>
        <v>ITM_FSF</v>
      </c>
      <c r="C416">
        <f>IF(
ISNUMBER(INDEX(SOURCE!B:B,MATCH(A416,SOURCE!B:B,0)+1)),
  VALUE(INDEX(SOURCE!B:B,MATCH(A416,SOURCE!B:B,0)+1)),
  "")</f>
        <v>402</v>
      </c>
      <c r="D416" s="8" t="str">
        <f>IF(A416&lt;&gt;INT(A416),B416,
IF(A416&lt;0,VLOOKUP(A416,lookups!A$1:B$25,2,0),
IF(ISNA(B416),"",
IF(OR(ISBLANK(A416),ISNA(B416),B416=0),
"",
"#define "&amp;
VLOOKUP(A416,SOURCE!B:P,12,0)&amp;IF(SOURCE!$W$2-LEN(VLOOKUP(A416,SOURCE!B:P,12,0))&gt;=0,REPT(" ",SOURCE!$W$2-LEN(VLOOKUP(A416,SOURCE!B:P,12,0))),"")&amp;
TEXT(A416,"???0")&amp;IF(VLOOKUP(A416,SOURCE!B:P,13,0)="","","   "&amp;VLOOKUP(A416,SOURCE!B:P,13,0)
))))
)</f>
        <v>#define ITM_FSF                        401</v>
      </c>
    </row>
    <row r="417" spans="1:4">
      <c r="A417">
        <f t="shared" si="7"/>
        <v>402</v>
      </c>
      <c r="B417" t="str">
        <f>VLOOKUP(A417,SOURCE!B:P,12,0)</f>
        <v>ITM_LOGICALNAND</v>
      </c>
      <c r="C417">
        <f>IF(
ISNUMBER(INDEX(SOURCE!B:B,MATCH(A417,SOURCE!B:B,0)+1)),
  VALUE(INDEX(SOURCE!B:B,MATCH(A417,SOURCE!B:B,0)+1)),
  "")</f>
        <v>403</v>
      </c>
      <c r="D417" s="8" t="str">
        <f>IF(A417&lt;&gt;INT(A417),B417,
IF(A417&lt;0,VLOOKUP(A417,lookups!A$1:B$25,2,0),
IF(ISNA(B417),"",
IF(OR(ISBLANK(A417),ISNA(B417),B417=0),
"",
"#define "&amp;
VLOOKUP(A417,SOURCE!B:P,12,0)&amp;IF(SOURCE!$W$2-LEN(VLOOKUP(A417,SOURCE!B:P,12,0))&gt;=0,REPT(" ",SOURCE!$W$2-LEN(VLOOKUP(A417,SOURCE!B:P,12,0))),"")&amp;
TEXT(A417,"???0")&amp;IF(VLOOKUP(A417,SOURCE!B:P,13,0)="","","   "&amp;VLOOKUP(A417,SOURCE!B:P,13,0)
))))
)</f>
        <v>#define ITM_LOGICALNAND                402</v>
      </c>
    </row>
    <row r="418" spans="1:4">
      <c r="A418">
        <f t="shared" si="7"/>
        <v>403</v>
      </c>
      <c r="B418" t="str">
        <f>VLOOKUP(A418,SOURCE!B:P,12,0)</f>
        <v>ITM_LOGICALNOR</v>
      </c>
      <c r="C418">
        <f>IF(
ISNUMBER(INDEX(SOURCE!B:B,MATCH(A418,SOURCE!B:B,0)+1)),
  VALUE(INDEX(SOURCE!B:B,MATCH(A418,SOURCE!B:B,0)+1)),
  "")</f>
        <v>404</v>
      </c>
      <c r="D418" s="8" t="str">
        <f>IF(A418&lt;&gt;INT(A418),B418,
IF(A418&lt;0,VLOOKUP(A418,lookups!A$1:B$25,2,0),
IF(ISNA(B418),"",
IF(OR(ISBLANK(A418),ISNA(B418),B418=0),
"",
"#define "&amp;
VLOOKUP(A418,SOURCE!B:P,12,0)&amp;IF(SOURCE!$W$2-LEN(VLOOKUP(A418,SOURCE!B:P,12,0))&gt;=0,REPT(" ",SOURCE!$W$2-LEN(VLOOKUP(A418,SOURCE!B:P,12,0))),"")&amp;
TEXT(A418,"???0")&amp;IF(VLOOKUP(A418,SOURCE!B:P,13,0)="","","   "&amp;VLOOKUP(A418,SOURCE!B:P,13,0)
))))
)</f>
        <v>#define ITM_LOGICALNOR                 403</v>
      </c>
    </row>
    <row r="419" spans="1:4">
      <c r="A419">
        <f t="shared" si="7"/>
        <v>404</v>
      </c>
      <c r="B419" t="str">
        <f>VLOOKUP(A419,SOURCE!B:P,12,0)</f>
        <v>ITM_LOGICALXNOR</v>
      </c>
      <c r="C419">
        <f>IF(
ISNUMBER(INDEX(SOURCE!B:B,MATCH(A419,SOURCE!B:B,0)+1)),
  VALUE(INDEX(SOURCE!B:B,MATCH(A419,SOURCE!B:B,0)+1)),
  "")</f>
        <v>405</v>
      </c>
      <c r="D419" s="8" t="str">
        <f>IF(A419&lt;&gt;INT(A419),B419,
IF(A419&lt;0,VLOOKUP(A419,lookups!A$1:B$25,2,0),
IF(ISNA(B419),"",
IF(OR(ISBLANK(A419),ISNA(B419),B419=0),
"",
"#define "&amp;
VLOOKUP(A419,SOURCE!B:P,12,0)&amp;IF(SOURCE!$W$2-LEN(VLOOKUP(A419,SOURCE!B:P,12,0))&gt;=0,REPT(" ",SOURCE!$W$2-LEN(VLOOKUP(A419,SOURCE!B:P,12,0))),"")&amp;
TEXT(A419,"???0")&amp;IF(VLOOKUP(A419,SOURCE!B:P,13,0)="","","   "&amp;VLOOKUP(A419,SOURCE!B:P,13,0)
))))
)</f>
        <v>#define ITM_LOGICALXNOR                404</v>
      </c>
    </row>
    <row r="420" spans="1:4">
      <c r="A420">
        <f t="shared" si="7"/>
        <v>405</v>
      </c>
      <c r="B420" t="str">
        <f>VLOOKUP(A420,SOURCE!B:P,12,0)</f>
        <v>ITM_BS</v>
      </c>
      <c r="C420">
        <f>IF(
ISNUMBER(INDEX(SOURCE!B:B,MATCH(A420,SOURCE!B:B,0)+1)),
  VALUE(INDEX(SOURCE!B:B,MATCH(A420,SOURCE!B:B,0)+1)),
  "")</f>
        <v>406</v>
      </c>
      <c r="D420" s="8" t="str">
        <f>IF(A420&lt;&gt;INT(A420),B420,
IF(A420&lt;0,VLOOKUP(A420,lookups!A$1:B$25,2,0),
IF(ISNA(B420),"",
IF(OR(ISBLANK(A420),ISNA(B420),B420=0),
"",
"#define "&amp;
VLOOKUP(A420,SOURCE!B:P,12,0)&amp;IF(SOURCE!$W$2-LEN(VLOOKUP(A420,SOURCE!B:P,12,0))&gt;=0,REPT(" ",SOURCE!$W$2-LEN(VLOOKUP(A420,SOURCE!B:P,12,0))),"")&amp;
TEXT(A420,"???0")&amp;IF(VLOOKUP(A420,SOURCE!B:P,13,0)="","","   "&amp;VLOOKUP(A420,SOURCE!B:P,13,0)
))))
)</f>
        <v>#define ITM_BS                         405</v>
      </c>
    </row>
    <row r="421" spans="1:4">
      <c r="A421">
        <f t="shared" si="7"/>
        <v>406</v>
      </c>
      <c r="B421" t="str">
        <f>VLOOKUP(A421,SOURCE!B:P,12,0)</f>
        <v>ITM_BC</v>
      </c>
      <c r="C421">
        <f>IF(
ISNUMBER(INDEX(SOURCE!B:B,MATCH(A421,SOURCE!B:B,0)+1)),
  VALUE(INDEX(SOURCE!B:B,MATCH(A421,SOURCE!B:B,0)+1)),
  "")</f>
        <v>407</v>
      </c>
      <c r="D421" s="8" t="str">
        <f>IF(A421&lt;&gt;INT(A421),B421,
IF(A421&lt;0,VLOOKUP(A421,lookups!A$1:B$25,2,0),
IF(ISNA(B421),"",
IF(OR(ISBLANK(A421),ISNA(B421),B421=0),
"",
"#define "&amp;
VLOOKUP(A421,SOURCE!B:P,12,0)&amp;IF(SOURCE!$W$2-LEN(VLOOKUP(A421,SOURCE!B:P,12,0))&gt;=0,REPT(" ",SOURCE!$W$2-LEN(VLOOKUP(A421,SOURCE!B:P,12,0))),"")&amp;
TEXT(A421,"???0")&amp;IF(VLOOKUP(A421,SOURCE!B:P,13,0)="","","   "&amp;VLOOKUP(A421,SOURCE!B:P,13,0)
))))
)</f>
        <v>#define ITM_BC                         406</v>
      </c>
    </row>
    <row r="422" spans="1:4">
      <c r="A422">
        <f t="shared" si="7"/>
        <v>407</v>
      </c>
      <c r="B422" t="str">
        <f>VLOOKUP(A422,SOURCE!B:P,12,0)</f>
        <v>ITM_CB</v>
      </c>
      <c r="C422">
        <f>IF(
ISNUMBER(INDEX(SOURCE!B:B,MATCH(A422,SOURCE!B:B,0)+1)),
  VALUE(INDEX(SOURCE!B:B,MATCH(A422,SOURCE!B:B,0)+1)),
  "")</f>
        <v>408</v>
      </c>
      <c r="D422" s="8" t="str">
        <f>IF(A422&lt;&gt;INT(A422),B422,
IF(A422&lt;0,VLOOKUP(A422,lookups!A$1:B$25,2,0),
IF(ISNA(B422),"",
IF(OR(ISBLANK(A422),ISNA(B422),B422=0),
"",
"#define "&amp;
VLOOKUP(A422,SOURCE!B:P,12,0)&amp;IF(SOURCE!$W$2-LEN(VLOOKUP(A422,SOURCE!B:P,12,0))&gt;=0,REPT(" ",SOURCE!$W$2-LEN(VLOOKUP(A422,SOURCE!B:P,12,0))),"")&amp;
TEXT(A422,"???0")&amp;IF(VLOOKUP(A422,SOURCE!B:P,13,0)="","","   "&amp;VLOOKUP(A422,SOURCE!B:P,13,0)
))))
)</f>
        <v>#define ITM_CB                         407</v>
      </c>
    </row>
    <row r="423" spans="1:4">
      <c r="A423">
        <f t="shared" si="7"/>
        <v>408</v>
      </c>
      <c r="B423" t="str">
        <f>VLOOKUP(A423,SOURCE!B:P,12,0)</f>
        <v>ITM_SB</v>
      </c>
      <c r="C423">
        <f>IF(
ISNUMBER(INDEX(SOURCE!B:B,MATCH(A423,SOURCE!B:B,0)+1)),
  VALUE(INDEX(SOURCE!B:B,MATCH(A423,SOURCE!B:B,0)+1)),
  "")</f>
        <v>409</v>
      </c>
      <c r="D423" s="8" t="str">
        <f>IF(A423&lt;&gt;INT(A423),B423,
IF(A423&lt;0,VLOOKUP(A423,lookups!A$1:B$25,2,0),
IF(ISNA(B423),"",
IF(OR(ISBLANK(A423),ISNA(B423),B423=0),
"",
"#define "&amp;
VLOOKUP(A423,SOURCE!B:P,12,0)&amp;IF(SOURCE!$W$2-LEN(VLOOKUP(A423,SOURCE!B:P,12,0))&gt;=0,REPT(" ",SOURCE!$W$2-LEN(VLOOKUP(A423,SOURCE!B:P,12,0))),"")&amp;
TEXT(A423,"???0")&amp;IF(VLOOKUP(A423,SOURCE!B:P,13,0)="","","   "&amp;VLOOKUP(A423,SOURCE!B:P,13,0)
))))
)</f>
        <v>#define ITM_SB                         408</v>
      </c>
    </row>
    <row r="424" spans="1:4">
      <c r="A424">
        <f t="shared" si="7"/>
        <v>409</v>
      </c>
      <c r="B424" t="str">
        <f>VLOOKUP(A424,SOURCE!B:P,12,0)</f>
        <v>ITM_FB</v>
      </c>
      <c r="C424">
        <f>IF(
ISNUMBER(INDEX(SOURCE!B:B,MATCH(A424,SOURCE!B:B,0)+1)),
  VALUE(INDEX(SOURCE!B:B,MATCH(A424,SOURCE!B:B,0)+1)),
  "")</f>
        <v>410</v>
      </c>
      <c r="D424" s="8" t="str">
        <f>IF(A424&lt;&gt;INT(A424),B424,
IF(A424&lt;0,VLOOKUP(A424,lookups!A$1:B$25,2,0),
IF(ISNA(B424),"",
IF(OR(ISBLANK(A424),ISNA(B424),B424=0),
"",
"#define "&amp;
VLOOKUP(A424,SOURCE!B:P,12,0)&amp;IF(SOURCE!$W$2-LEN(VLOOKUP(A424,SOURCE!B:P,12,0))&gt;=0,REPT(" ",SOURCE!$W$2-LEN(VLOOKUP(A424,SOURCE!B:P,12,0))),"")&amp;
TEXT(A424,"???0")&amp;IF(VLOOKUP(A424,SOURCE!B:P,13,0)="","","   "&amp;VLOOKUP(A424,SOURCE!B:P,13,0)
))))
)</f>
        <v>#define ITM_FB                         409</v>
      </c>
    </row>
    <row r="425" spans="1:4">
      <c r="A425">
        <f t="shared" si="7"/>
        <v>410</v>
      </c>
      <c r="B425" t="str">
        <f>VLOOKUP(A425,SOURCE!B:P,12,0)</f>
        <v>ITM_RL</v>
      </c>
      <c r="C425">
        <f>IF(
ISNUMBER(INDEX(SOURCE!B:B,MATCH(A425,SOURCE!B:B,0)+1)),
  VALUE(INDEX(SOURCE!B:B,MATCH(A425,SOURCE!B:B,0)+1)),
  "")</f>
        <v>411</v>
      </c>
      <c r="D425" s="8" t="str">
        <f>IF(A425&lt;&gt;INT(A425),B425,
IF(A425&lt;0,VLOOKUP(A425,lookups!A$1:B$25,2,0),
IF(ISNA(B425),"",
IF(OR(ISBLANK(A425),ISNA(B425),B425=0),
"",
"#define "&amp;
VLOOKUP(A425,SOURCE!B:P,12,0)&amp;IF(SOURCE!$W$2-LEN(VLOOKUP(A425,SOURCE!B:P,12,0))&gt;=0,REPT(" ",SOURCE!$W$2-LEN(VLOOKUP(A425,SOURCE!B:P,12,0))),"")&amp;
TEXT(A425,"???0")&amp;IF(VLOOKUP(A425,SOURCE!B:P,13,0)="","","   "&amp;VLOOKUP(A425,SOURCE!B:P,13,0)
))))
)</f>
        <v>#define ITM_RL                         410</v>
      </c>
    </row>
    <row r="426" spans="1:4">
      <c r="A426">
        <f t="shared" si="7"/>
        <v>411</v>
      </c>
      <c r="B426" t="str">
        <f>VLOOKUP(A426,SOURCE!B:P,12,0)</f>
        <v>ITM_RLC</v>
      </c>
      <c r="C426">
        <f>IF(
ISNUMBER(INDEX(SOURCE!B:B,MATCH(A426,SOURCE!B:B,0)+1)),
  VALUE(INDEX(SOURCE!B:B,MATCH(A426,SOURCE!B:B,0)+1)),
  "")</f>
        <v>412</v>
      </c>
      <c r="D426" s="8" t="str">
        <f>IF(A426&lt;&gt;INT(A426),B426,
IF(A426&lt;0,VLOOKUP(A426,lookups!A$1:B$25,2,0),
IF(ISNA(B426),"",
IF(OR(ISBLANK(A426),ISNA(B426),B426=0),
"",
"#define "&amp;
VLOOKUP(A426,SOURCE!B:P,12,0)&amp;IF(SOURCE!$W$2-LEN(VLOOKUP(A426,SOURCE!B:P,12,0))&gt;=0,REPT(" ",SOURCE!$W$2-LEN(VLOOKUP(A426,SOURCE!B:P,12,0))),"")&amp;
TEXT(A426,"???0")&amp;IF(VLOOKUP(A426,SOURCE!B:P,13,0)="","","   "&amp;VLOOKUP(A426,SOURCE!B:P,13,0)
))))
)</f>
        <v>#define ITM_RLC                        411</v>
      </c>
    </row>
    <row r="427" spans="1:4">
      <c r="A427">
        <f t="shared" si="7"/>
        <v>412</v>
      </c>
      <c r="B427" t="str">
        <f>VLOOKUP(A427,SOURCE!B:P,12,0)</f>
        <v>ITM_RR</v>
      </c>
      <c r="C427">
        <f>IF(
ISNUMBER(INDEX(SOURCE!B:B,MATCH(A427,SOURCE!B:B,0)+1)),
  VALUE(INDEX(SOURCE!B:B,MATCH(A427,SOURCE!B:B,0)+1)),
  "")</f>
        <v>413</v>
      </c>
      <c r="D427" s="8" t="str">
        <f>IF(A427&lt;&gt;INT(A427),B427,
IF(A427&lt;0,VLOOKUP(A427,lookups!A$1:B$25,2,0),
IF(ISNA(B427),"",
IF(OR(ISBLANK(A427),ISNA(B427),B427=0),
"",
"#define "&amp;
VLOOKUP(A427,SOURCE!B:P,12,0)&amp;IF(SOURCE!$W$2-LEN(VLOOKUP(A427,SOURCE!B:P,12,0))&gt;=0,REPT(" ",SOURCE!$W$2-LEN(VLOOKUP(A427,SOURCE!B:P,12,0))),"")&amp;
TEXT(A427,"???0")&amp;IF(VLOOKUP(A427,SOURCE!B:P,13,0)="","","   "&amp;VLOOKUP(A427,SOURCE!B:P,13,0)
))))
)</f>
        <v>#define ITM_RR                         412</v>
      </c>
    </row>
    <row r="428" spans="1:4">
      <c r="A428">
        <f t="shared" si="7"/>
        <v>413</v>
      </c>
      <c r="B428" t="str">
        <f>VLOOKUP(A428,SOURCE!B:P,12,0)</f>
        <v>ITM_RRC</v>
      </c>
      <c r="C428">
        <f>IF(
ISNUMBER(INDEX(SOURCE!B:B,MATCH(A428,SOURCE!B:B,0)+1)),
  VALUE(INDEX(SOURCE!B:B,MATCH(A428,SOURCE!B:B,0)+1)),
  "")</f>
        <v>414</v>
      </c>
      <c r="D428" s="8" t="str">
        <f>IF(A428&lt;&gt;INT(A428),B428,
IF(A428&lt;0,VLOOKUP(A428,lookups!A$1:B$25,2,0),
IF(ISNA(B428),"",
IF(OR(ISBLANK(A428),ISNA(B428),B428=0),
"",
"#define "&amp;
VLOOKUP(A428,SOURCE!B:P,12,0)&amp;IF(SOURCE!$W$2-LEN(VLOOKUP(A428,SOURCE!B:P,12,0))&gt;=0,REPT(" ",SOURCE!$W$2-LEN(VLOOKUP(A428,SOURCE!B:P,12,0))),"")&amp;
TEXT(A428,"???0")&amp;IF(VLOOKUP(A428,SOURCE!B:P,13,0)="","","   "&amp;VLOOKUP(A428,SOURCE!B:P,13,0)
))))
)</f>
        <v>#define ITM_RRC                        413</v>
      </c>
    </row>
    <row r="429" spans="1:4">
      <c r="A429">
        <f t="shared" si="7"/>
        <v>414</v>
      </c>
      <c r="B429" t="str">
        <f>VLOOKUP(A429,SOURCE!B:P,12,0)</f>
        <v>ITM_SL</v>
      </c>
      <c r="C429">
        <f>IF(
ISNUMBER(INDEX(SOURCE!B:B,MATCH(A429,SOURCE!B:B,0)+1)),
  VALUE(INDEX(SOURCE!B:B,MATCH(A429,SOURCE!B:B,0)+1)),
  "")</f>
        <v>415</v>
      </c>
      <c r="D429" s="8" t="str">
        <f>IF(A429&lt;&gt;INT(A429),B429,
IF(A429&lt;0,VLOOKUP(A429,lookups!A$1:B$25,2,0),
IF(ISNA(B429),"",
IF(OR(ISBLANK(A429),ISNA(B429),B429=0),
"",
"#define "&amp;
VLOOKUP(A429,SOURCE!B:P,12,0)&amp;IF(SOURCE!$W$2-LEN(VLOOKUP(A429,SOURCE!B:P,12,0))&gt;=0,REPT(" ",SOURCE!$W$2-LEN(VLOOKUP(A429,SOURCE!B:P,12,0))),"")&amp;
TEXT(A429,"???0")&amp;IF(VLOOKUP(A429,SOURCE!B:P,13,0)="","","   "&amp;VLOOKUP(A429,SOURCE!B:P,13,0)
))))
)</f>
        <v>#define ITM_SL                         414</v>
      </c>
    </row>
    <row r="430" spans="1:4">
      <c r="A430">
        <f t="shared" si="7"/>
        <v>415</v>
      </c>
      <c r="B430" t="str">
        <f>VLOOKUP(A430,SOURCE!B:P,12,0)</f>
        <v>ITM_SR</v>
      </c>
      <c r="C430">
        <f>IF(
ISNUMBER(INDEX(SOURCE!B:B,MATCH(A430,SOURCE!B:B,0)+1)),
  VALUE(INDEX(SOURCE!B:B,MATCH(A430,SOURCE!B:B,0)+1)),
  "")</f>
        <v>416</v>
      </c>
      <c r="D430" s="8" t="str">
        <f>IF(A430&lt;&gt;INT(A430),B430,
IF(A430&lt;0,VLOOKUP(A430,lookups!A$1:B$25,2,0),
IF(ISNA(B430),"",
IF(OR(ISBLANK(A430),ISNA(B430),B430=0),
"",
"#define "&amp;
VLOOKUP(A430,SOURCE!B:P,12,0)&amp;IF(SOURCE!$W$2-LEN(VLOOKUP(A430,SOURCE!B:P,12,0))&gt;=0,REPT(" ",SOURCE!$W$2-LEN(VLOOKUP(A430,SOURCE!B:P,12,0))),"")&amp;
TEXT(A430,"???0")&amp;IF(VLOOKUP(A430,SOURCE!B:P,13,0)="","","   "&amp;VLOOKUP(A430,SOURCE!B:P,13,0)
))))
)</f>
        <v>#define ITM_SR                         415</v>
      </c>
    </row>
    <row r="431" spans="1:4">
      <c r="A431">
        <f t="shared" si="7"/>
        <v>416</v>
      </c>
      <c r="B431" t="str">
        <f>VLOOKUP(A431,SOURCE!B:P,12,0)</f>
        <v>ITM_ASR</v>
      </c>
      <c r="C431">
        <f>IF(
ISNUMBER(INDEX(SOURCE!B:B,MATCH(A431,SOURCE!B:B,0)+1)),
  VALUE(INDEX(SOURCE!B:B,MATCH(A431,SOURCE!B:B,0)+1)),
  "")</f>
        <v>417</v>
      </c>
      <c r="D431" s="8" t="str">
        <f>IF(A431&lt;&gt;INT(A431),B431,
IF(A431&lt;0,VLOOKUP(A431,lookups!A$1:B$25,2,0),
IF(ISNA(B431),"",
IF(OR(ISBLANK(A431),ISNA(B431),B431=0),
"",
"#define "&amp;
VLOOKUP(A431,SOURCE!B:P,12,0)&amp;IF(SOURCE!$W$2-LEN(VLOOKUP(A431,SOURCE!B:P,12,0))&gt;=0,REPT(" ",SOURCE!$W$2-LEN(VLOOKUP(A431,SOURCE!B:P,12,0))),"")&amp;
TEXT(A431,"???0")&amp;IF(VLOOKUP(A431,SOURCE!B:P,13,0)="","","   "&amp;VLOOKUP(A431,SOURCE!B:P,13,0)
))))
)</f>
        <v>#define ITM_ASR                        416</v>
      </c>
    </row>
    <row r="432" spans="1:4">
      <c r="A432">
        <f t="shared" si="7"/>
        <v>417</v>
      </c>
      <c r="B432" t="str">
        <f>VLOOKUP(A432,SOURCE!B:P,12,0)</f>
        <v>ITM_LJ</v>
      </c>
      <c r="C432">
        <f>IF(
ISNUMBER(INDEX(SOURCE!B:B,MATCH(A432,SOURCE!B:B,0)+1)),
  VALUE(INDEX(SOURCE!B:B,MATCH(A432,SOURCE!B:B,0)+1)),
  "")</f>
        <v>418</v>
      </c>
      <c r="D432" s="8" t="str">
        <f>IF(A432&lt;&gt;INT(A432),B432,
IF(A432&lt;0,VLOOKUP(A432,lookups!A$1:B$25,2,0),
IF(ISNA(B432),"",
IF(OR(ISBLANK(A432),ISNA(B432),B432=0),
"",
"#define "&amp;
VLOOKUP(A432,SOURCE!B:P,12,0)&amp;IF(SOURCE!$W$2-LEN(VLOOKUP(A432,SOURCE!B:P,12,0))&gt;=0,REPT(" ",SOURCE!$W$2-LEN(VLOOKUP(A432,SOURCE!B:P,12,0))),"")&amp;
TEXT(A432,"???0")&amp;IF(VLOOKUP(A432,SOURCE!B:P,13,0)="","","   "&amp;VLOOKUP(A432,SOURCE!B:P,13,0)
))))
)</f>
        <v>#define ITM_LJ                         417</v>
      </c>
    </row>
    <row r="433" spans="1:4">
      <c r="A433">
        <f t="shared" si="7"/>
        <v>418</v>
      </c>
      <c r="B433" t="str">
        <f>VLOOKUP(A433,SOURCE!B:P,12,0)</f>
        <v>ITM_RJ</v>
      </c>
      <c r="C433">
        <f>IF(
ISNUMBER(INDEX(SOURCE!B:B,MATCH(A433,SOURCE!B:B,0)+1)),
  VALUE(INDEX(SOURCE!B:B,MATCH(A433,SOURCE!B:B,0)+1)),
  "")</f>
        <v>419</v>
      </c>
      <c r="D433" s="8" t="str">
        <f>IF(A433&lt;&gt;INT(A433),B433,
IF(A433&lt;0,VLOOKUP(A433,lookups!A$1:B$25,2,0),
IF(ISNA(B433),"",
IF(OR(ISBLANK(A433),ISNA(B433),B433=0),
"",
"#define "&amp;
VLOOKUP(A433,SOURCE!B:P,12,0)&amp;IF(SOURCE!$W$2-LEN(VLOOKUP(A433,SOURCE!B:P,12,0))&gt;=0,REPT(" ",SOURCE!$W$2-LEN(VLOOKUP(A433,SOURCE!B:P,12,0))),"")&amp;
TEXT(A433,"???0")&amp;IF(VLOOKUP(A433,SOURCE!B:P,13,0)="","","   "&amp;VLOOKUP(A433,SOURCE!B:P,13,0)
))))
)</f>
        <v>#define ITM_RJ                         418</v>
      </c>
    </row>
    <row r="434" spans="1:4">
      <c r="A434">
        <f t="shared" si="7"/>
        <v>419</v>
      </c>
      <c r="B434" t="str">
        <f>VLOOKUP(A434,SOURCE!B:P,12,0)</f>
        <v>ITM_MASKL</v>
      </c>
      <c r="C434">
        <f>IF(
ISNUMBER(INDEX(SOURCE!B:B,MATCH(A434,SOURCE!B:B,0)+1)),
  VALUE(INDEX(SOURCE!B:B,MATCH(A434,SOURCE!B:B,0)+1)),
  "")</f>
        <v>420</v>
      </c>
      <c r="D434" s="8" t="str">
        <f>IF(A434&lt;&gt;INT(A434),B434,
IF(A434&lt;0,VLOOKUP(A434,lookups!A$1:B$25,2,0),
IF(ISNA(B434),"",
IF(OR(ISBLANK(A434),ISNA(B434),B434=0),
"",
"#define "&amp;
VLOOKUP(A434,SOURCE!B:P,12,0)&amp;IF(SOURCE!$W$2-LEN(VLOOKUP(A434,SOURCE!B:P,12,0))&gt;=0,REPT(" ",SOURCE!$W$2-LEN(VLOOKUP(A434,SOURCE!B:P,12,0))),"")&amp;
TEXT(A434,"???0")&amp;IF(VLOOKUP(A434,SOURCE!B:P,13,0)="","","   "&amp;VLOOKUP(A434,SOURCE!B:P,13,0)
))))
)</f>
        <v>#define ITM_MASKL                      419</v>
      </c>
    </row>
    <row r="435" spans="1:4">
      <c r="A435">
        <f t="shared" si="7"/>
        <v>420</v>
      </c>
      <c r="B435" t="str">
        <f>VLOOKUP(A435,SOURCE!B:P,12,0)</f>
        <v>ITM_MASKR</v>
      </c>
      <c r="C435">
        <f>IF(
ISNUMBER(INDEX(SOURCE!B:B,MATCH(A435,SOURCE!B:B,0)+1)),
  VALUE(INDEX(SOURCE!B:B,MATCH(A435,SOURCE!B:B,0)+1)),
  "")</f>
        <v>421</v>
      </c>
      <c r="D435" s="8" t="str">
        <f>IF(A435&lt;&gt;INT(A435),B435,
IF(A435&lt;0,VLOOKUP(A435,lookups!A$1:B$25,2,0),
IF(ISNA(B435),"",
IF(OR(ISBLANK(A435),ISNA(B435),B435=0),
"",
"#define "&amp;
VLOOKUP(A435,SOURCE!B:P,12,0)&amp;IF(SOURCE!$W$2-LEN(VLOOKUP(A435,SOURCE!B:P,12,0))&gt;=0,REPT(" ",SOURCE!$W$2-LEN(VLOOKUP(A435,SOURCE!B:P,12,0))),"")&amp;
TEXT(A435,"???0")&amp;IF(VLOOKUP(A435,SOURCE!B:P,13,0)="","","   "&amp;VLOOKUP(A435,SOURCE!B:P,13,0)
))))
)</f>
        <v>#define ITM_MASKR                      420</v>
      </c>
    </row>
    <row r="436" spans="1:4">
      <c r="A436">
        <f t="shared" si="7"/>
        <v>421</v>
      </c>
      <c r="B436" t="str">
        <f>VLOOKUP(A436,SOURCE!B:P,12,0)</f>
        <v>ITM_MIRROR</v>
      </c>
      <c r="C436">
        <f>IF(
ISNUMBER(INDEX(SOURCE!B:B,MATCH(A436,SOURCE!B:B,0)+1)),
  VALUE(INDEX(SOURCE!B:B,MATCH(A436,SOURCE!B:B,0)+1)),
  "")</f>
        <v>422</v>
      </c>
      <c r="D436" s="8" t="str">
        <f>IF(A436&lt;&gt;INT(A436),B436,
IF(A436&lt;0,VLOOKUP(A436,lookups!A$1:B$25,2,0),
IF(ISNA(B436),"",
IF(OR(ISBLANK(A436),ISNA(B436),B436=0),
"",
"#define "&amp;
VLOOKUP(A436,SOURCE!B:P,12,0)&amp;IF(SOURCE!$W$2-LEN(VLOOKUP(A436,SOURCE!B:P,12,0))&gt;=0,REPT(" ",SOURCE!$W$2-LEN(VLOOKUP(A436,SOURCE!B:P,12,0))),"")&amp;
TEXT(A436,"???0")&amp;IF(VLOOKUP(A436,SOURCE!B:P,13,0)="","","   "&amp;VLOOKUP(A436,SOURCE!B:P,13,0)
))))
)</f>
        <v>#define ITM_MIRROR                     421</v>
      </c>
    </row>
    <row r="437" spans="1:4">
      <c r="A437">
        <f t="shared" si="7"/>
        <v>422</v>
      </c>
      <c r="B437" t="str">
        <f>VLOOKUP(A437,SOURCE!B:P,12,0)</f>
        <v>ITM_NUMB</v>
      </c>
      <c r="C437">
        <f>IF(
ISNUMBER(INDEX(SOURCE!B:B,MATCH(A437,SOURCE!B:B,0)+1)),
  VALUE(INDEX(SOURCE!B:B,MATCH(A437,SOURCE!B:B,0)+1)),
  "")</f>
        <v>423</v>
      </c>
      <c r="D437" s="8" t="str">
        <f>IF(A437&lt;&gt;INT(A437),B437,
IF(A437&lt;0,VLOOKUP(A437,lookups!A$1:B$25,2,0),
IF(ISNA(B437),"",
IF(OR(ISBLANK(A437),ISNA(B437),B437=0),
"",
"#define "&amp;
VLOOKUP(A437,SOURCE!B:P,12,0)&amp;IF(SOURCE!$W$2-LEN(VLOOKUP(A437,SOURCE!B:P,12,0))&gt;=0,REPT(" ",SOURCE!$W$2-LEN(VLOOKUP(A437,SOURCE!B:P,12,0))),"")&amp;
TEXT(A437,"???0")&amp;IF(VLOOKUP(A437,SOURCE!B:P,13,0)="","","   "&amp;VLOOKUP(A437,SOURCE!B:P,13,0)
))))
)</f>
        <v>#define ITM_NUMB                       422</v>
      </c>
    </row>
    <row r="438" spans="1:4">
      <c r="A438">
        <f t="shared" si="7"/>
        <v>423</v>
      </c>
      <c r="B438" t="str">
        <f>VLOOKUP(A438,SOURCE!B:P,12,0)</f>
        <v>ITM_SDL</v>
      </c>
      <c r="C438">
        <f>IF(
ISNUMBER(INDEX(SOURCE!B:B,MATCH(A438,SOURCE!B:B,0)+1)),
  VALUE(INDEX(SOURCE!B:B,MATCH(A438,SOURCE!B:B,0)+1)),
  "")</f>
        <v>424</v>
      </c>
      <c r="D438" s="8" t="str">
        <f>IF(A438&lt;&gt;INT(A438),B438,
IF(A438&lt;0,VLOOKUP(A438,lookups!A$1:B$25,2,0),
IF(ISNA(B438),"",
IF(OR(ISBLANK(A438),ISNA(B438),B438=0),
"",
"#define "&amp;
VLOOKUP(A438,SOURCE!B:P,12,0)&amp;IF(SOURCE!$W$2-LEN(VLOOKUP(A438,SOURCE!B:P,12,0))&gt;=0,REPT(" ",SOURCE!$W$2-LEN(VLOOKUP(A438,SOURCE!B:P,12,0))),"")&amp;
TEXT(A438,"???0")&amp;IF(VLOOKUP(A438,SOURCE!B:P,13,0)="","","   "&amp;VLOOKUP(A438,SOURCE!B:P,13,0)
))))
)</f>
        <v>#define ITM_SDL                        423</v>
      </c>
    </row>
    <row r="439" spans="1:4">
      <c r="A439">
        <f t="shared" si="7"/>
        <v>424</v>
      </c>
      <c r="B439" t="str">
        <f>VLOOKUP(A439,SOURCE!B:P,12,0)</f>
        <v>ITM_SDR</v>
      </c>
      <c r="C439">
        <f>IF(
ISNUMBER(INDEX(SOURCE!B:B,MATCH(A439,SOURCE!B:B,0)+1)),
  VALUE(INDEX(SOURCE!B:B,MATCH(A439,SOURCE!B:B,0)+1)),
  "")</f>
        <v>425</v>
      </c>
      <c r="D439" s="8" t="str">
        <f>IF(A439&lt;&gt;INT(A439),B439,
IF(A439&lt;0,VLOOKUP(A439,lookups!A$1:B$25,2,0),
IF(ISNA(B439),"",
IF(OR(ISBLANK(A439),ISNA(B439),B439=0),
"",
"#define "&amp;
VLOOKUP(A439,SOURCE!B:P,12,0)&amp;IF(SOURCE!$W$2-LEN(VLOOKUP(A439,SOURCE!B:P,12,0))&gt;=0,REPT(" ",SOURCE!$W$2-LEN(VLOOKUP(A439,SOURCE!B:P,12,0))),"")&amp;
TEXT(A439,"???0")&amp;IF(VLOOKUP(A439,SOURCE!B:P,13,0)="","","   "&amp;VLOOKUP(A439,SOURCE!B:P,13,0)
))))
)</f>
        <v>#define ITM_SDR                        424</v>
      </c>
    </row>
    <row r="440" spans="1:4">
      <c r="A440">
        <f t="shared" si="7"/>
        <v>425</v>
      </c>
      <c r="B440" t="str">
        <f>VLOOKUP(A440,SOURCE!B:P,12,0)</f>
        <v>ITM_0425</v>
      </c>
      <c r="C440">
        <f>IF(
ISNUMBER(INDEX(SOURCE!B:B,MATCH(A440,SOURCE!B:B,0)+1)),
  VALUE(INDEX(SOURCE!B:B,MATCH(A440,SOURCE!B:B,0)+1)),
  "")</f>
        <v>426</v>
      </c>
      <c r="D440" s="8" t="str">
        <f>IF(A440&lt;&gt;INT(A440),B440,
IF(A440&lt;0,VLOOKUP(A440,lookups!A$1:B$25,2,0),
IF(ISNA(B440),"",
IF(OR(ISBLANK(A440),ISNA(B440),B440=0),
"",
"#define "&amp;
VLOOKUP(A440,SOURCE!B:P,12,0)&amp;IF(SOURCE!$W$2-LEN(VLOOKUP(A440,SOURCE!B:P,12,0))&gt;=0,REPT(" ",SOURCE!$W$2-LEN(VLOOKUP(A440,SOURCE!B:P,12,0))),"")&amp;
TEXT(A440,"???0")&amp;IF(VLOOKUP(A440,SOURCE!B:P,13,0)="","","   "&amp;VLOOKUP(A440,SOURCE!B:P,13,0)
))))
)</f>
        <v>#define ITM_0425                       425</v>
      </c>
    </row>
    <row r="441" spans="1:4">
      <c r="A441">
        <f t="shared" si="7"/>
        <v>426</v>
      </c>
      <c r="B441" t="str">
        <f>VLOOKUP(A441,SOURCE!B:P,12,0)</f>
        <v>ITM_0426</v>
      </c>
      <c r="C441">
        <f>IF(
ISNUMBER(INDEX(SOURCE!B:B,MATCH(A441,SOURCE!B:B,0)+1)),
  VALUE(INDEX(SOURCE!B:B,MATCH(A441,SOURCE!B:B,0)+1)),
  "")</f>
        <v>427</v>
      </c>
      <c r="D441" s="8" t="str">
        <f>IF(A441&lt;&gt;INT(A441),B441,
IF(A441&lt;0,VLOOKUP(A441,lookups!A$1:B$25,2,0),
IF(ISNA(B441),"",
IF(OR(ISBLANK(A441),ISNA(B441),B441=0),
"",
"#define "&amp;
VLOOKUP(A441,SOURCE!B:P,12,0)&amp;IF(SOURCE!$W$2-LEN(VLOOKUP(A441,SOURCE!B:P,12,0))&gt;=0,REPT(" ",SOURCE!$W$2-LEN(VLOOKUP(A441,SOURCE!B:P,12,0))),"")&amp;
TEXT(A441,"???0")&amp;IF(VLOOKUP(A441,SOURCE!B:P,13,0)="","","   "&amp;VLOOKUP(A441,SOURCE!B:P,13,0)
))))
)</f>
        <v>#define ITM_0426                       426</v>
      </c>
    </row>
    <row r="442" spans="1:4">
      <c r="A442">
        <f t="shared" si="7"/>
        <v>427</v>
      </c>
      <c r="B442" t="str">
        <f>VLOOKUP(A442,SOURCE!B:P,12,0)</f>
        <v>ITM_0427</v>
      </c>
      <c r="C442">
        <f>IF(
ISNUMBER(INDEX(SOURCE!B:B,MATCH(A442,SOURCE!B:B,0)+1)),
  VALUE(INDEX(SOURCE!B:B,MATCH(A442,SOURCE!B:B,0)+1)),
  "")</f>
        <v>428</v>
      </c>
      <c r="D442" s="8" t="str">
        <f>IF(A442&lt;&gt;INT(A442),B442,
IF(A442&lt;0,VLOOKUP(A442,lookups!A$1:B$25,2,0),
IF(ISNA(B442),"",
IF(OR(ISBLANK(A442),ISNA(B442),B442=0),
"",
"#define "&amp;
VLOOKUP(A442,SOURCE!B:P,12,0)&amp;IF(SOURCE!$W$2-LEN(VLOOKUP(A442,SOURCE!B:P,12,0))&gt;=0,REPT(" ",SOURCE!$W$2-LEN(VLOOKUP(A442,SOURCE!B:P,12,0))),"")&amp;
TEXT(A442,"???0")&amp;IF(VLOOKUP(A442,SOURCE!B:P,13,0)="","","   "&amp;VLOOKUP(A442,SOURCE!B:P,13,0)
))))
)</f>
        <v>#define ITM_0427                       427</v>
      </c>
    </row>
    <row r="443" spans="1:4">
      <c r="A443">
        <f t="shared" si="7"/>
        <v>428</v>
      </c>
      <c r="B443" t="str">
        <f>VLOOKUP(A443,SOURCE!B:P,12,0)</f>
        <v>ITM_0428</v>
      </c>
      <c r="C443">
        <f>IF(
ISNUMBER(INDEX(SOURCE!B:B,MATCH(A443,SOURCE!B:B,0)+1)),
  VALUE(INDEX(SOURCE!B:B,MATCH(A443,SOURCE!B:B,0)+1)),
  "")</f>
        <v>429</v>
      </c>
      <c r="D443" s="8" t="str">
        <f>IF(A443&lt;&gt;INT(A443),B443,
IF(A443&lt;0,VLOOKUP(A443,lookups!A$1:B$25,2,0),
IF(ISNA(B443),"",
IF(OR(ISBLANK(A443),ISNA(B443),B443=0),
"",
"#define "&amp;
VLOOKUP(A443,SOURCE!B:P,12,0)&amp;IF(SOURCE!$W$2-LEN(VLOOKUP(A443,SOURCE!B:P,12,0))&gt;=0,REPT(" ",SOURCE!$W$2-LEN(VLOOKUP(A443,SOURCE!B:P,12,0))),"")&amp;
TEXT(A443,"???0")&amp;IF(VLOOKUP(A443,SOURCE!B:P,13,0)="","","   "&amp;VLOOKUP(A443,SOURCE!B:P,13,0)
))))
)</f>
        <v>#define ITM_0428                       428</v>
      </c>
    </row>
    <row r="444" spans="1:4">
      <c r="A444">
        <f t="shared" si="7"/>
        <v>429</v>
      </c>
      <c r="B444" t="str">
        <f>VLOOKUP(A444,SOURCE!B:P,12,0)</f>
        <v>ITM_0429</v>
      </c>
      <c r="C444">
        <f>IF(
ISNUMBER(INDEX(SOURCE!B:B,MATCH(A444,SOURCE!B:B,0)+1)),
  VALUE(INDEX(SOURCE!B:B,MATCH(A444,SOURCE!B:B,0)+1)),
  "")</f>
        <v>430</v>
      </c>
      <c r="D444" s="8" t="str">
        <f>IF(A444&lt;&gt;INT(A444),B444,
IF(A444&lt;0,VLOOKUP(A444,lookups!A$1:B$25,2,0),
IF(ISNA(B444),"",
IF(OR(ISBLANK(A444),ISNA(B444),B444=0),
"",
"#define "&amp;
VLOOKUP(A444,SOURCE!B:P,12,0)&amp;IF(SOURCE!$W$2-LEN(VLOOKUP(A444,SOURCE!B:P,12,0))&gt;=0,REPT(" ",SOURCE!$W$2-LEN(VLOOKUP(A444,SOURCE!B:P,12,0))),"")&amp;
TEXT(A444,"???0")&amp;IF(VLOOKUP(A444,SOURCE!B:P,13,0)="","","   "&amp;VLOOKUP(A444,SOURCE!B:P,13,0)
))))
)</f>
        <v>#define ITM_0429                       429</v>
      </c>
    </row>
    <row r="445" spans="1:4">
      <c r="A445">
        <f t="shared" si="7"/>
        <v>430</v>
      </c>
      <c r="B445" t="str">
        <f>VLOOKUP(A445,SOURCE!B:P,12,0)</f>
        <v>ITM_0430</v>
      </c>
      <c r="C445">
        <f>IF(
ISNUMBER(INDEX(SOURCE!B:B,MATCH(A445,SOURCE!B:B,0)+1)),
  VALUE(INDEX(SOURCE!B:B,MATCH(A445,SOURCE!B:B,0)+1)),
  "")</f>
        <v>431</v>
      </c>
      <c r="D445" s="8" t="str">
        <f>IF(A445&lt;&gt;INT(A445),B445,
IF(A445&lt;0,VLOOKUP(A445,lookups!A$1:B$25,2,0),
IF(ISNA(B445),"",
IF(OR(ISBLANK(A445),ISNA(B445),B445=0),
"",
"#define "&amp;
VLOOKUP(A445,SOURCE!B:P,12,0)&amp;IF(SOURCE!$W$2-LEN(VLOOKUP(A445,SOURCE!B:P,12,0))&gt;=0,REPT(" ",SOURCE!$W$2-LEN(VLOOKUP(A445,SOURCE!B:P,12,0))),"")&amp;
TEXT(A445,"???0")&amp;IF(VLOOKUP(A445,SOURCE!B:P,13,0)="","","   "&amp;VLOOKUP(A445,SOURCE!B:P,13,0)
))))
)</f>
        <v>#define ITM_0430                       430</v>
      </c>
    </row>
    <row r="446" spans="1:4">
      <c r="A446">
        <f t="shared" si="7"/>
        <v>431</v>
      </c>
      <c r="B446" t="str">
        <f>VLOOKUP(A446,SOURCE!B:P,12,0)</f>
        <v>ITM_0431</v>
      </c>
      <c r="C446">
        <f>IF(
ISNUMBER(INDEX(SOURCE!B:B,MATCH(A446,SOURCE!B:B,0)+1)),
  VALUE(INDEX(SOURCE!B:B,MATCH(A446,SOURCE!B:B,0)+1)),
  "")</f>
        <v>432</v>
      </c>
      <c r="D446" s="8" t="str">
        <f>IF(A446&lt;&gt;INT(A446),B446,
IF(A446&lt;0,VLOOKUP(A446,lookups!A$1:B$25,2,0),
IF(ISNA(B446),"",
IF(OR(ISBLANK(A446),ISNA(B446),B446=0),
"",
"#define "&amp;
VLOOKUP(A446,SOURCE!B:P,12,0)&amp;IF(SOURCE!$W$2-LEN(VLOOKUP(A446,SOURCE!B:P,12,0))&gt;=0,REPT(" ",SOURCE!$W$2-LEN(VLOOKUP(A446,SOURCE!B:P,12,0))),"")&amp;
TEXT(A446,"???0")&amp;IF(VLOOKUP(A446,SOURCE!B:P,13,0)="","","   "&amp;VLOOKUP(A446,SOURCE!B:P,13,0)
))))
)</f>
        <v>#define ITM_0431                       431</v>
      </c>
    </row>
    <row r="447" spans="1:4">
      <c r="A447">
        <f t="shared" si="7"/>
        <v>432</v>
      </c>
      <c r="B447" t="str">
        <f>VLOOKUP(A447,SOURCE!B:P,12,0)</f>
        <v>ITM_0432</v>
      </c>
      <c r="C447">
        <f>IF(
ISNUMBER(INDEX(SOURCE!B:B,MATCH(A447,SOURCE!B:B,0)+1)),
  VALUE(INDEX(SOURCE!B:B,MATCH(A447,SOURCE!B:B,0)+1)),
  "")</f>
        <v>432.01</v>
      </c>
      <c r="D447" s="8" t="str">
        <f>IF(A447&lt;&gt;INT(A447),B447,
IF(A447&lt;0,VLOOKUP(A447,lookups!A$1:B$25,2,0),
IF(ISNA(B447),"",
IF(OR(ISBLANK(A447),ISNA(B447),B447=0),
"",
"#define "&amp;
VLOOKUP(A447,SOURCE!B:P,12,0)&amp;IF(SOURCE!$W$2-LEN(VLOOKUP(A447,SOURCE!B:P,12,0))&gt;=0,REPT(" ",SOURCE!$W$2-LEN(VLOOKUP(A447,SOURCE!B:P,12,0))),"")&amp;
TEXT(A447,"???0")&amp;IF(VLOOKUP(A447,SOURCE!B:P,13,0)="","","   "&amp;VLOOKUP(A447,SOURCE!B:P,13,0)
))))
)</f>
        <v>#define ITM_0432                       432</v>
      </c>
    </row>
    <row r="448" spans="1:4">
      <c r="A448">
        <f t="shared" si="7"/>
        <v>432.01</v>
      </c>
      <c r="B448" t="str">
        <f>VLOOKUP(A448,SOURCE!B:P,12,0)</f>
        <v/>
      </c>
      <c r="C448">
        <f>IF(
ISNUMBER(INDEX(SOURCE!B:B,MATCH(A448,SOURCE!B:B,0)+1)),
  VALUE(INDEX(SOURCE!B:B,MATCH(A448,SOURCE!B:B,0)+1)),
  "")</f>
        <v>432.02</v>
      </c>
      <c r="D448" s="8" t="str">
        <f>IF(A448&lt;&gt;INT(A448),B448,
IF(A448&lt;0,VLOOKUP(A448,lookups!A$1:B$25,2,0),
IF(ISNA(B448),"",
IF(OR(ISBLANK(A448),ISNA(B448),B448=0),
"",
"#define "&amp;
VLOOKUP(A448,SOURCE!B:P,12,0)&amp;IF(SOURCE!$W$2-LEN(VLOOKUP(A448,SOURCE!B:P,12,0))&gt;=0,REPT(" ",SOURCE!$W$2-LEN(VLOOKUP(A448,SOURCE!B:P,12,0))),"")&amp;
TEXT(A448,"???0")&amp;IF(VLOOKUP(A448,SOURCE!B:P,13,0)="","","   "&amp;VLOOKUP(A448,SOURCE!B:P,13,0)
))))
)</f>
        <v/>
      </c>
    </row>
    <row r="449" spans="1:4">
      <c r="A449">
        <f t="shared" si="7"/>
        <v>432.02</v>
      </c>
      <c r="B449" t="str">
        <f>VLOOKUP(A449,SOURCE!B:P,12,0)</f>
        <v/>
      </c>
      <c r="C449">
        <f>IF(
ISNUMBER(INDEX(SOURCE!B:B,MATCH(A449,SOURCE!B:B,0)+1)),
  VALUE(INDEX(SOURCE!B:B,MATCH(A449,SOURCE!B:B,0)+1)),
  "")</f>
        <v>432.03</v>
      </c>
      <c r="D449" s="8" t="str">
        <f>IF(A449&lt;&gt;INT(A449),B449,
IF(A449&lt;0,VLOOKUP(A449,lookups!A$1:B$25,2,0),
IF(ISNA(B449),"",
IF(OR(ISBLANK(A449),ISNA(B449),B449=0),
"",
"#define "&amp;
VLOOKUP(A449,SOURCE!B:P,12,0)&amp;IF(SOURCE!$W$2-LEN(VLOOKUP(A449,SOURCE!B:P,12,0))&gt;=0,REPT(" ",SOURCE!$W$2-LEN(VLOOKUP(A449,SOURCE!B:P,12,0))),"")&amp;
TEXT(A449,"???0")&amp;IF(VLOOKUP(A449,SOURCE!B:P,13,0)="","","   "&amp;VLOOKUP(A449,SOURCE!B:P,13,0)
))))
)</f>
        <v/>
      </c>
    </row>
    <row r="450" spans="1:4">
      <c r="A450">
        <f t="shared" si="7"/>
        <v>432.03</v>
      </c>
      <c r="B450" t="str">
        <f>VLOOKUP(A450,SOURCE!B:P,12,0)</f>
        <v/>
      </c>
      <c r="C450">
        <f>IF(
ISNUMBER(INDEX(SOURCE!B:B,MATCH(A450,SOURCE!B:B,0)+1)),
  VALUE(INDEX(SOURCE!B:B,MATCH(A450,SOURCE!B:B,0)+1)),
  "")</f>
        <v>433</v>
      </c>
      <c r="D450" s="8" t="str">
        <f>IF(A450&lt;&gt;INT(A450),B450,
IF(A450&lt;0,VLOOKUP(A450,lookups!A$1:B$25,2,0),
IF(ISNA(B450),"",
IF(OR(ISBLANK(A450),ISNA(B450),B450=0),
"",
"#define "&amp;
VLOOKUP(A450,SOURCE!B:P,12,0)&amp;IF(SOURCE!$W$2-LEN(VLOOKUP(A450,SOURCE!B:P,12,0))&gt;=0,REPT(" ",SOURCE!$W$2-LEN(VLOOKUP(A450,SOURCE!B:P,12,0))),"")&amp;
TEXT(A450,"???0")&amp;IF(VLOOKUP(A450,SOURCE!B:P,13,0)="","","   "&amp;VLOOKUP(A450,SOURCE!B:P,13,0)
))))
)</f>
        <v/>
      </c>
    </row>
    <row r="451" spans="1:4">
      <c r="A451">
        <f t="shared" si="7"/>
        <v>433</v>
      </c>
      <c r="B451" t="str">
        <f>VLOOKUP(A451,SOURCE!B:P,12,0)</f>
        <v>ITM_SIGMAPLUS</v>
      </c>
      <c r="C451">
        <f>IF(
ISNUMBER(INDEX(SOURCE!B:B,MATCH(A451,SOURCE!B:B,0)+1)),
  VALUE(INDEX(SOURCE!B:B,MATCH(A451,SOURCE!B:B,0)+1)),
  "")</f>
        <v>434</v>
      </c>
      <c r="D451" s="8" t="str">
        <f>IF(A451&lt;&gt;INT(A451),B451,
IF(A451&lt;0,VLOOKUP(A451,lookups!A$1:B$25,2,0),
IF(ISNA(B451),"",
IF(OR(ISBLANK(A451),ISNA(B451),B451=0),
"",
"#define "&amp;
VLOOKUP(A451,SOURCE!B:P,12,0)&amp;IF(SOURCE!$W$2-LEN(VLOOKUP(A451,SOURCE!B:P,12,0))&gt;=0,REPT(" ",SOURCE!$W$2-LEN(VLOOKUP(A451,SOURCE!B:P,12,0))),"")&amp;
TEXT(A451,"???0")&amp;IF(VLOOKUP(A451,SOURCE!B:P,13,0)="","","   "&amp;VLOOKUP(A451,SOURCE!B:P,13,0)
))))
)</f>
        <v>#define ITM_SIGMAPLUS                  433</v>
      </c>
    </row>
    <row r="452" spans="1:4">
      <c r="A452">
        <f t="shared" si="7"/>
        <v>434</v>
      </c>
      <c r="B452" t="str">
        <f>VLOOKUP(A452,SOURCE!B:P,12,0)</f>
        <v>ITM_SIGMAMINUS</v>
      </c>
      <c r="C452">
        <f>IF(
ISNUMBER(INDEX(SOURCE!B:B,MATCH(A452,SOURCE!B:B,0)+1)),
  VALUE(INDEX(SOURCE!B:B,MATCH(A452,SOURCE!B:B,0)+1)),
  "")</f>
        <v>435</v>
      </c>
      <c r="D452" s="8" t="str">
        <f>IF(A452&lt;&gt;INT(A452),B452,
IF(A452&lt;0,VLOOKUP(A452,lookups!A$1:B$25,2,0),
IF(ISNA(B452),"",
IF(OR(ISBLANK(A452),ISNA(B452),B452=0),
"",
"#define "&amp;
VLOOKUP(A452,SOURCE!B:P,12,0)&amp;IF(SOURCE!$W$2-LEN(VLOOKUP(A452,SOURCE!B:P,12,0))&gt;=0,REPT(" ",SOURCE!$W$2-LEN(VLOOKUP(A452,SOURCE!B:P,12,0))),"")&amp;
TEXT(A452,"???0")&amp;IF(VLOOKUP(A452,SOURCE!B:P,13,0)="","","   "&amp;VLOOKUP(A452,SOURCE!B:P,13,0)
))))
)</f>
        <v>#define ITM_SIGMAMINUS                 434</v>
      </c>
    </row>
    <row r="453" spans="1:4">
      <c r="A453">
        <f t="shared" si="7"/>
        <v>435</v>
      </c>
      <c r="B453" t="str">
        <f>VLOOKUP(A453,SOURCE!B:P,12,0)</f>
        <v>ITM_NSIGMA</v>
      </c>
      <c r="C453">
        <f>IF(
ISNUMBER(INDEX(SOURCE!B:B,MATCH(A453,SOURCE!B:B,0)+1)),
  VALUE(INDEX(SOURCE!B:B,MATCH(A453,SOURCE!B:B,0)+1)),
  "")</f>
        <v>436</v>
      </c>
      <c r="D453" s="8" t="str">
        <f>IF(A453&lt;&gt;INT(A453),B453,
IF(A453&lt;0,VLOOKUP(A453,lookups!A$1:B$25,2,0),
IF(ISNA(B453),"",
IF(OR(ISBLANK(A453),ISNA(B453),B453=0),
"",
"#define "&amp;
VLOOKUP(A453,SOURCE!B:P,12,0)&amp;IF(SOURCE!$W$2-LEN(VLOOKUP(A453,SOURCE!B:P,12,0))&gt;=0,REPT(" ",SOURCE!$W$2-LEN(VLOOKUP(A453,SOURCE!B:P,12,0))),"")&amp;
TEXT(A453,"???0")&amp;IF(VLOOKUP(A453,SOURCE!B:P,13,0)="","","   "&amp;VLOOKUP(A453,SOURCE!B:P,13,0)
))))
)</f>
        <v>#define ITM_NSIGMA                     435</v>
      </c>
    </row>
    <row r="454" spans="1:4">
      <c r="A454">
        <f t="shared" si="7"/>
        <v>436</v>
      </c>
      <c r="B454" t="str">
        <f>VLOOKUP(A454,SOURCE!B:P,12,0)</f>
        <v>ITM_SIGMAx</v>
      </c>
      <c r="C454">
        <f>IF(
ISNUMBER(INDEX(SOURCE!B:B,MATCH(A454,SOURCE!B:B,0)+1)),
  VALUE(INDEX(SOURCE!B:B,MATCH(A454,SOURCE!B:B,0)+1)),
  "")</f>
        <v>437</v>
      </c>
      <c r="D454" s="8" t="str">
        <f>IF(A454&lt;&gt;INT(A454),B454,
IF(A454&lt;0,VLOOKUP(A454,lookups!A$1:B$25,2,0),
IF(ISNA(B454),"",
IF(OR(ISBLANK(A454),ISNA(B454),B454=0),
"",
"#define "&amp;
VLOOKUP(A454,SOURCE!B:P,12,0)&amp;IF(SOURCE!$W$2-LEN(VLOOKUP(A454,SOURCE!B:P,12,0))&gt;=0,REPT(" ",SOURCE!$W$2-LEN(VLOOKUP(A454,SOURCE!B:P,12,0))),"")&amp;
TEXT(A454,"???0")&amp;IF(VLOOKUP(A454,SOURCE!B:P,13,0)="","","   "&amp;VLOOKUP(A454,SOURCE!B:P,13,0)
))))
)</f>
        <v>#define ITM_SIGMAx                     436</v>
      </c>
    </row>
    <row r="455" spans="1:4">
      <c r="A455">
        <f t="shared" ref="A455:A518" si="8">C454</f>
        <v>437</v>
      </c>
      <c r="B455" t="str">
        <f>VLOOKUP(A455,SOURCE!B:P,12,0)</f>
        <v>ITM_SIGMAy</v>
      </c>
      <c r="C455">
        <f>IF(
ISNUMBER(INDEX(SOURCE!B:B,MATCH(A455,SOURCE!B:B,0)+1)),
  VALUE(INDEX(SOURCE!B:B,MATCH(A455,SOURCE!B:B,0)+1)),
  "")</f>
        <v>438</v>
      </c>
      <c r="D455" s="8" t="str">
        <f>IF(A455&lt;&gt;INT(A455),B455,
IF(A455&lt;0,VLOOKUP(A455,lookups!A$1:B$25,2,0),
IF(ISNA(B455),"",
IF(OR(ISBLANK(A455),ISNA(B455),B455=0),
"",
"#define "&amp;
VLOOKUP(A455,SOURCE!B:P,12,0)&amp;IF(SOURCE!$W$2-LEN(VLOOKUP(A455,SOURCE!B:P,12,0))&gt;=0,REPT(" ",SOURCE!$W$2-LEN(VLOOKUP(A455,SOURCE!B:P,12,0))),"")&amp;
TEXT(A455,"???0")&amp;IF(VLOOKUP(A455,SOURCE!B:P,13,0)="","","   "&amp;VLOOKUP(A455,SOURCE!B:P,13,0)
))))
)</f>
        <v>#define ITM_SIGMAy                     437</v>
      </c>
    </row>
    <row r="456" spans="1:4">
      <c r="A456">
        <f t="shared" si="8"/>
        <v>438</v>
      </c>
      <c r="B456" t="str">
        <f>VLOOKUP(A456,SOURCE!B:P,12,0)</f>
        <v>ITM_SIGMAx2</v>
      </c>
      <c r="C456">
        <f>IF(
ISNUMBER(INDEX(SOURCE!B:B,MATCH(A456,SOURCE!B:B,0)+1)),
  VALUE(INDEX(SOURCE!B:B,MATCH(A456,SOURCE!B:B,0)+1)),
  "")</f>
        <v>439</v>
      </c>
      <c r="D456" s="8" t="str">
        <f>IF(A456&lt;&gt;INT(A456),B456,
IF(A456&lt;0,VLOOKUP(A456,lookups!A$1:B$25,2,0),
IF(ISNA(B456),"",
IF(OR(ISBLANK(A456),ISNA(B456),B456=0),
"",
"#define "&amp;
VLOOKUP(A456,SOURCE!B:P,12,0)&amp;IF(SOURCE!$W$2-LEN(VLOOKUP(A456,SOURCE!B:P,12,0))&gt;=0,REPT(" ",SOURCE!$W$2-LEN(VLOOKUP(A456,SOURCE!B:P,12,0))),"")&amp;
TEXT(A456,"???0")&amp;IF(VLOOKUP(A456,SOURCE!B:P,13,0)="","","   "&amp;VLOOKUP(A456,SOURCE!B:P,13,0)
))))
)</f>
        <v>#define ITM_SIGMAx2                    438</v>
      </c>
    </row>
    <row r="457" spans="1:4">
      <c r="A457">
        <f t="shared" si="8"/>
        <v>439</v>
      </c>
      <c r="B457" t="str">
        <f>VLOOKUP(A457,SOURCE!B:P,12,0)</f>
        <v>ITM_SIGMAx2y</v>
      </c>
      <c r="C457">
        <f>IF(
ISNUMBER(INDEX(SOURCE!B:B,MATCH(A457,SOURCE!B:B,0)+1)),
  VALUE(INDEX(SOURCE!B:B,MATCH(A457,SOURCE!B:B,0)+1)),
  "")</f>
        <v>440</v>
      </c>
      <c r="D457" s="8" t="str">
        <f>IF(A457&lt;&gt;INT(A457),B457,
IF(A457&lt;0,VLOOKUP(A457,lookups!A$1:B$25,2,0),
IF(ISNA(B457),"",
IF(OR(ISBLANK(A457),ISNA(B457),B457=0),
"",
"#define "&amp;
VLOOKUP(A457,SOURCE!B:P,12,0)&amp;IF(SOURCE!$W$2-LEN(VLOOKUP(A457,SOURCE!B:P,12,0))&gt;=0,REPT(" ",SOURCE!$W$2-LEN(VLOOKUP(A457,SOURCE!B:P,12,0))),"")&amp;
TEXT(A457,"???0")&amp;IF(VLOOKUP(A457,SOURCE!B:P,13,0)="","","   "&amp;VLOOKUP(A457,SOURCE!B:P,13,0)
))))
)</f>
        <v>#define ITM_SIGMAx2y                   439</v>
      </c>
    </row>
    <row r="458" spans="1:4">
      <c r="A458">
        <f t="shared" si="8"/>
        <v>440</v>
      </c>
      <c r="B458" t="str">
        <f>VLOOKUP(A458,SOURCE!B:P,12,0)</f>
        <v>ITM_SIGMAy2</v>
      </c>
      <c r="C458">
        <f>IF(
ISNUMBER(INDEX(SOURCE!B:B,MATCH(A458,SOURCE!B:B,0)+1)),
  VALUE(INDEX(SOURCE!B:B,MATCH(A458,SOURCE!B:B,0)+1)),
  "")</f>
        <v>441</v>
      </c>
      <c r="D458" s="8" t="str">
        <f>IF(A458&lt;&gt;INT(A458),B458,
IF(A458&lt;0,VLOOKUP(A458,lookups!A$1:B$25,2,0),
IF(ISNA(B458),"",
IF(OR(ISBLANK(A458),ISNA(B458),B458=0),
"",
"#define "&amp;
VLOOKUP(A458,SOURCE!B:P,12,0)&amp;IF(SOURCE!$W$2-LEN(VLOOKUP(A458,SOURCE!B:P,12,0))&gt;=0,REPT(" ",SOURCE!$W$2-LEN(VLOOKUP(A458,SOURCE!B:P,12,0))),"")&amp;
TEXT(A458,"???0")&amp;IF(VLOOKUP(A458,SOURCE!B:P,13,0)="","","   "&amp;VLOOKUP(A458,SOURCE!B:P,13,0)
))))
)</f>
        <v>#define ITM_SIGMAy2                    440</v>
      </c>
    </row>
    <row r="459" spans="1:4">
      <c r="A459">
        <f t="shared" si="8"/>
        <v>441</v>
      </c>
      <c r="B459" t="str">
        <f>VLOOKUP(A459,SOURCE!B:P,12,0)</f>
        <v>ITM_SIGMAxy</v>
      </c>
      <c r="C459">
        <f>IF(
ISNUMBER(INDEX(SOURCE!B:B,MATCH(A459,SOURCE!B:B,0)+1)),
  VALUE(INDEX(SOURCE!B:B,MATCH(A459,SOURCE!B:B,0)+1)),
  "")</f>
        <v>442</v>
      </c>
      <c r="D459" s="8" t="str">
        <f>IF(A459&lt;&gt;INT(A459),B459,
IF(A459&lt;0,VLOOKUP(A459,lookups!A$1:B$25,2,0),
IF(ISNA(B459),"",
IF(OR(ISBLANK(A459),ISNA(B459),B459=0),
"",
"#define "&amp;
VLOOKUP(A459,SOURCE!B:P,12,0)&amp;IF(SOURCE!$W$2-LEN(VLOOKUP(A459,SOURCE!B:P,12,0))&gt;=0,REPT(" ",SOURCE!$W$2-LEN(VLOOKUP(A459,SOURCE!B:P,12,0))),"")&amp;
TEXT(A459,"???0")&amp;IF(VLOOKUP(A459,SOURCE!B:P,13,0)="","","   "&amp;VLOOKUP(A459,SOURCE!B:P,13,0)
))))
)</f>
        <v>#define ITM_SIGMAxy                    441</v>
      </c>
    </row>
    <row r="460" spans="1:4">
      <c r="A460">
        <f t="shared" si="8"/>
        <v>442</v>
      </c>
      <c r="B460" t="str">
        <f>VLOOKUP(A460,SOURCE!B:P,12,0)</f>
        <v>ITM_SIGMAlnxy</v>
      </c>
      <c r="C460">
        <f>IF(
ISNUMBER(INDEX(SOURCE!B:B,MATCH(A460,SOURCE!B:B,0)+1)),
  VALUE(INDEX(SOURCE!B:B,MATCH(A460,SOURCE!B:B,0)+1)),
  "")</f>
        <v>443</v>
      </c>
      <c r="D460" s="8" t="str">
        <f>IF(A460&lt;&gt;INT(A460),B460,
IF(A460&lt;0,VLOOKUP(A460,lookups!A$1:B$25,2,0),
IF(ISNA(B460),"",
IF(OR(ISBLANK(A460),ISNA(B460),B460=0),
"",
"#define "&amp;
VLOOKUP(A460,SOURCE!B:P,12,0)&amp;IF(SOURCE!$W$2-LEN(VLOOKUP(A460,SOURCE!B:P,12,0))&gt;=0,REPT(" ",SOURCE!$W$2-LEN(VLOOKUP(A460,SOURCE!B:P,12,0))),"")&amp;
TEXT(A460,"???0")&amp;IF(VLOOKUP(A460,SOURCE!B:P,13,0)="","","   "&amp;VLOOKUP(A460,SOURCE!B:P,13,0)
))))
)</f>
        <v>#define ITM_SIGMAlnxy                  442</v>
      </c>
    </row>
    <row r="461" spans="1:4">
      <c r="A461">
        <f t="shared" si="8"/>
        <v>443</v>
      </c>
      <c r="B461" t="str">
        <f>VLOOKUP(A461,SOURCE!B:P,12,0)</f>
        <v>ITM_SIGMAlnx</v>
      </c>
      <c r="C461">
        <f>IF(
ISNUMBER(INDEX(SOURCE!B:B,MATCH(A461,SOURCE!B:B,0)+1)),
  VALUE(INDEX(SOURCE!B:B,MATCH(A461,SOURCE!B:B,0)+1)),
  "")</f>
        <v>444</v>
      </c>
      <c r="D461" s="8" t="str">
        <f>IF(A461&lt;&gt;INT(A461),B461,
IF(A461&lt;0,VLOOKUP(A461,lookups!A$1:B$25,2,0),
IF(ISNA(B461),"",
IF(OR(ISBLANK(A461),ISNA(B461),B461=0),
"",
"#define "&amp;
VLOOKUP(A461,SOURCE!B:P,12,0)&amp;IF(SOURCE!$W$2-LEN(VLOOKUP(A461,SOURCE!B:P,12,0))&gt;=0,REPT(" ",SOURCE!$W$2-LEN(VLOOKUP(A461,SOURCE!B:P,12,0))),"")&amp;
TEXT(A461,"???0")&amp;IF(VLOOKUP(A461,SOURCE!B:P,13,0)="","","   "&amp;VLOOKUP(A461,SOURCE!B:P,13,0)
))))
)</f>
        <v>#define ITM_SIGMAlnx                   443</v>
      </c>
    </row>
    <row r="462" spans="1:4">
      <c r="A462">
        <f t="shared" si="8"/>
        <v>444</v>
      </c>
      <c r="B462" t="str">
        <f>VLOOKUP(A462,SOURCE!B:P,12,0)</f>
        <v>ITM_SIGMAln2x</v>
      </c>
      <c r="C462">
        <f>IF(
ISNUMBER(INDEX(SOURCE!B:B,MATCH(A462,SOURCE!B:B,0)+1)),
  VALUE(INDEX(SOURCE!B:B,MATCH(A462,SOURCE!B:B,0)+1)),
  "")</f>
        <v>445</v>
      </c>
      <c r="D462" s="8" t="str">
        <f>IF(A462&lt;&gt;INT(A462),B462,
IF(A462&lt;0,VLOOKUP(A462,lookups!A$1:B$25,2,0),
IF(ISNA(B462),"",
IF(OR(ISBLANK(A462),ISNA(B462),B462=0),
"",
"#define "&amp;
VLOOKUP(A462,SOURCE!B:P,12,0)&amp;IF(SOURCE!$W$2-LEN(VLOOKUP(A462,SOURCE!B:P,12,0))&gt;=0,REPT(" ",SOURCE!$W$2-LEN(VLOOKUP(A462,SOURCE!B:P,12,0))),"")&amp;
TEXT(A462,"???0")&amp;IF(VLOOKUP(A462,SOURCE!B:P,13,0)="","","   "&amp;VLOOKUP(A462,SOURCE!B:P,13,0)
))))
)</f>
        <v>#define ITM_SIGMAln2x                  444</v>
      </c>
    </row>
    <row r="463" spans="1:4">
      <c r="A463">
        <f t="shared" si="8"/>
        <v>445</v>
      </c>
      <c r="B463" t="str">
        <f>VLOOKUP(A463,SOURCE!B:P,12,0)</f>
        <v>ITM_SIGMAylnx</v>
      </c>
      <c r="C463">
        <f>IF(
ISNUMBER(INDEX(SOURCE!B:B,MATCH(A463,SOURCE!B:B,0)+1)),
  VALUE(INDEX(SOURCE!B:B,MATCH(A463,SOURCE!B:B,0)+1)),
  "")</f>
        <v>446</v>
      </c>
      <c r="D463" s="8" t="str">
        <f>IF(A463&lt;&gt;INT(A463),B463,
IF(A463&lt;0,VLOOKUP(A463,lookups!A$1:B$25,2,0),
IF(ISNA(B463),"",
IF(OR(ISBLANK(A463),ISNA(B463),B463=0),
"",
"#define "&amp;
VLOOKUP(A463,SOURCE!B:P,12,0)&amp;IF(SOURCE!$W$2-LEN(VLOOKUP(A463,SOURCE!B:P,12,0))&gt;=0,REPT(" ",SOURCE!$W$2-LEN(VLOOKUP(A463,SOURCE!B:P,12,0))),"")&amp;
TEXT(A463,"???0")&amp;IF(VLOOKUP(A463,SOURCE!B:P,13,0)="","","   "&amp;VLOOKUP(A463,SOURCE!B:P,13,0)
))))
)</f>
        <v>#define ITM_SIGMAylnx                  445</v>
      </c>
    </row>
    <row r="464" spans="1:4">
      <c r="A464">
        <f t="shared" si="8"/>
        <v>446</v>
      </c>
      <c r="B464" t="str">
        <f>VLOOKUP(A464,SOURCE!B:P,12,0)</f>
        <v>ITM_SIGMAlny</v>
      </c>
      <c r="C464">
        <f>IF(
ISNUMBER(INDEX(SOURCE!B:B,MATCH(A464,SOURCE!B:B,0)+1)),
  VALUE(INDEX(SOURCE!B:B,MATCH(A464,SOURCE!B:B,0)+1)),
  "")</f>
        <v>447</v>
      </c>
      <c r="D464" s="8" t="str">
        <f>IF(A464&lt;&gt;INT(A464),B464,
IF(A464&lt;0,VLOOKUP(A464,lookups!A$1:B$25,2,0),
IF(ISNA(B464),"",
IF(OR(ISBLANK(A464),ISNA(B464),B464=0),
"",
"#define "&amp;
VLOOKUP(A464,SOURCE!B:P,12,0)&amp;IF(SOURCE!$W$2-LEN(VLOOKUP(A464,SOURCE!B:P,12,0))&gt;=0,REPT(" ",SOURCE!$W$2-LEN(VLOOKUP(A464,SOURCE!B:P,12,0))),"")&amp;
TEXT(A464,"???0")&amp;IF(VLOOKUP(A464,SOURCE!B:P,13,0)="","","   "&amp;VLOOKUP(A464,SOURCE!B:P,13,0)
))))
)</f>
        <v>#define ITM_SIGMAlny                   446</v>
      </c>
    </row>
    <row r="465" spans="1:4">
      <c r="A465">
        <f t="shared" si="8"/>
        <v>447</v>
      </c>
      <c r="B465" t="str">
        <f>VLOOKUP(A465,SOURCE!B:P,12,0)</f>
        <v>ITM_SIGMAln2y</v>
      </c>
      <c r="C465">
        <f>IF(
ISNUMBER(INDEX(SOURCE!B:B,MATCH(A465,SOURCE!B:B,0)+1)),
  VALUE(INDEX(SOURCE!B:B,MATCH(A465,SOURCE!B:B,0)+1)),
  "")</f>
        <v>448</v>
      </c>
      <c r="D465" s="8" t="str">
        <f>IF(A465&lt;&gt;INT(A465),B465,
IF(A465&lt;0,VLOOKUP(A465,lookups!A$1:B$25,2,0),
IF(ISNA(B465),"",
IF(OR(ISBLANK(A465),ISNA(B465),B465=0),
"",
"#define "&amp;
VLOOKUP(A465,SOURCE!B:P,12,0)&amp;IF(SOURCE!$W$2-LEN(VLOOKUP(A465,SOURCE!B:P,12,0))&gt;=0,REPT(" ",SOURCE!$W$2-LEN(VLOOKUP(A465,SOURCE!B:P,12,0))),"")&amp;
TEXT(A465,"???0")&amp;IF(VLOOKUP(A465,SOURCE!B:P,13,0)="","","   "&amp;VLOOKUP(A465,SOURCE!B:P,13,0)
))))
)</f>
        <v>#define ITM_SIGMAln2y                  447</v>
      </c>
    </row>
    <row r="466" spans="1:4">
      <c r="A466">
        <f t="shared" si="8"/>
        <v>448</v>
      </c>
      <c r="B466" t="str">
        <f>VLOOKUP(A466,SOURCE!B:P,12,0)</f>
        <v>ITM_SIGMAxlny</v>
      </c>
      <c r="C466">
        <f>IF(
ISNUMBER(INDEX(SOURCE!B:B,MATCH(A466,SOURCE!B:B,0)+1)),
  VALUE(INDEX(SOURCE!B:B,MATCH(A466,SOURCE!B:B,0)+1)),
  "")</f>
        <v>449</v>
      </c>
      <c r="D466" s="8" t="str">
        <f>IF(A466&lt;&gt;INT(A466),B466,
IF(A466&lt;0,VLOOKUP(A466,lookups!A$1:B$25,2,0),
IF(ISNA(B466),"",
IF(OR(ISBLANK(A466),ISNA(B466),B466=0),
"",
"#define "&amp;
VLOOKUP(A466,SOURCE!B:P,12,0)&amp;IF(SOURCE!$W$2-LEN(VLOOKUP(A466,SOURCE!B:P,12,0))&gt;=0,REPT(" ",SOURCE!$W$2-LEN(VLOOKUP(A466,SOURCE!B:P,12,0))),"")&amp;
TEXT(A466,"???0")&amp;IF(VLOOKUP(A466,SOURCE!B:P,13,0)="","","   "&amp;VLOOKUP(A466,SOURCE!B:P,13,0)
))))
)</f>
        <v>#define ITM_SIGMAxlny                  448</v>
      </c>
    </row>
    <row r="467" spans="1:4">
      <c r="A467">
        <f t="shared" si="8"/>
        <v>449</v>
      </c>
      <c r="B467" t="str">
        <f>VLOOKUP(A467,SOURCE!B:P,12,0)</f>
        <v>ITM_SIGMAlnyonx</v>
      </c>
      <c r="C467">
        <f>IF(
ISNUMBER(INDEX(SOURCE!B:B,MATCH(A467,SOURCE!B:B,0)+1)),
  VALUE(INDEX(SOURCE!B:B,MATCH(A467,SOURCE!B:B,0)+1)),
  "")</f>
        <v>450</v>
      </c>
      <c r="D467" s="8" t="str">
        <f>IF(A467&lt;&gt;INT(A467),B467,
IF(A467&lt;0,VLOOKUP(A467,lookups!A$1:B$25,2,0),
IF(ISNA(B467),"",
IF(OR(ISBLANK(A467),ISNA(B467),B467=0),
"",
"#define "&amp;
VLOOKUP(A467,SOURCE!B:P,12,0)&amp;IF(SOURCE!$W$2-LEN(VLOOKUP(A467,SOURCE!B:P,12,0))&gt;=0,REPT(" ",SOURCE!$W$2-LEN(VLOOKUP(A467,SOURCE!B:P,12,0))),"")&amp;
TEXT(A467,"???0")&amp;IF(VLOOKUP(A467,SOURCE!B:P,13,0)="","","   "&amp;VLOOKUP(A467,SOURCE!B:P,13,0)
))))
)</f>
        <v>#define ITM_SIGMAlnyonx                449</v>
      </c>
    </row>
    <row r="468" spans="1:4">
      <c r="A468">
        <f t="shared" si="8"/>
        <v>450</v>
      </c>
      <c r="B468" t="str">
        <f>VLOOKUP(A468,SOURCE!B:P,12,0)</f>
        <v>ITM_SIGMAx2ony</v>
      </c>
      <c r="C468">
        <f>IF(
ISNUMBER(INDEX(SOURCE!B:B,MATCH(A468,SOURCE!B:B,0)+1)),
  VALUE(INDEX(SOURCE!B:B,MATCH(A468,SOURCE!B:B,0)+1)),
  "")</f>
        <v>451</v>
      </c>
      <c r="D468" s="8" t="str">
        <f>IF(A468&lt;&gt;INT(A468),B468,
IF(A468&lt;0,VLOOKUP(A468,lookups!A$1:B$25,2,0),
IF(ISNA(B468),"",
IF(OR(ISBLANK(A468),ISNA(B468),B468=0),
"",
"#define "&amp;
VLOOKUP(A468,SOURCE!B:P,12,0)&amp;IF(SOURCE!$W$2-LEN(VLOOKUP(A468,SOURCE!B:P,12,0))&gt;=0,REPT(" ",SOURCE!$W$2-LEN(VLOOKUP(A468,SOURCE!B:P,12,0))),"")&amp;
TEXT(A468,"???0")&amp;IF(VLOOKUP(A468,SOURCE!B:P,13,0)="","","   "&amp;VLOOKUP(A468,SOURCE!B:P,13,0)
))))
)</f>
        <v>#define ITM_SIGMAx2ony                 450</v>
      </c>
    </row>
    <row r="469" spans="1:4">
      <c r="A469">
        <f t="shared" si="8"/>
        <v>451</v>
      </c>
      <c r="B469" t="str">
        <f>VLOOKUP(A469,SOURCE!B:P,12,0)</f>
        <v>ITM_SIGMA1onx</v>
      </c>
      <c r="C469">
        <f>IF(
ISNUMBER(INDEX(SOURCE!B:B,MATCH(A469,SOURCE!B:B,0)+1)),
  VALUE(INDEX(SOURCE!B:B,MATCH(A469,SOURCE!B:B,0)+1)),
  "")</f>
        <v>452</v>
      </c>
      <c r="D469" s="8" t="str">
        <f>IF(A469&lt;&gt;INT(A469),B469,
IF(A469&lt;0,VLOOKUP(A469,lookups!A$1:B$25,2,0),
IF(ISNA(B469),"",
IF(OR(ISBLANK(A469),ISNA(B469),B469=0),
"",
"#define "&amp;
VLOOKUP(A469,SOURCE!B:P,12,0)&amp;IF(SOURCE!$W$2-LEN(VLOOKUP(A469,SOURCE!B:P,12,0))&gt;=0,REPT(" ",SOURCE!$W$2-LEN(VLOOKUP(A469,SOURCE!B:P,12,0))),"")&amp;
TEXT(A469,"???0")&amp;IF(VLOOKUP(A469,SOURCE!B:P,13,0)="","","   "&amp;VLOOKUP(A469,SOURCE!B:P,13,0)
))))
)</f>
        <v>#define ITM_SIGMA1onx                  451</v>
      </c>
    </row>
    <row r="470" spans="1:4">
      <c r="A470">
        <f t="shared" si="8"/>
        <v>452</v>
      </c>
      <c r="B470" t="str">
        <f>VLOOKUP(A470,SOURCE!B:P,12,0)</f>
        <v>ITM_SIGMA1onx2</v>
      </c>
      <c r="C470">
        <f>IF(
ISNUMBER(INDEX(SOURCE!B:B,MATCH(A470,SOURCE!B:B,0)+1)),
  VALUE(INDEX(SOURCE!B:B,MATCH(A470,SOURCE!B:B,0)+1)),
  "")</f>
        <v>453</v>
      </c>
      <c r="D470" s="8" t="str">
        <f>IF(A470&lt;&gt;INT(A470),B470,
IF(A470&lt;0,VLOOKUP(A470,lookups!A$1:B$25,2,0),
IF(ISNA(B470),"",
IF(OR(ISBLANK(A470),ISNA(B470),B470=0),
"",
"#define "&amp;
VLOOKUP(A470,SOURCE!B:P,12,0)&amp;IF(SOURCE!$W$2-LEN(VLOOKUP(A470,SOURCE!B:P,12,0))&gt;=0,REPT(" ",SOURCE!$W$2-LEN(VLOOKUP(A470,SOURCE!B:P,12,0))),"")&amp;
TEXT(A470,"???0")&amp;IF(VLOOKUP(A470,SOURCE!B:P,13,0)="","","   "&amp;VLOOKUP(A470,SOURCE!B:P,13,0)
))))
)</f>
        <v>#define ITM_SIGMA1onx2                 452</v>
      </c>
    </row>
    <row r="471" spans="1:4">
      <c r="A471">
        <f t="shared" si="8"/>
        <v>453</v>
      </c>
      <c r="B471" t="str">
        <f>VLOOKUP(A471,SOURCE!B:P,12,0)</f>
        <v>ITM_SIGMAxony</v>
      </c>
      <c r="C471">
        <f>IF(
ISNUMBER(INDEX(SOURCE!B:B,MATCH(A471,SOURCE!B:B,0)+1)),
  VALUE(INDEX(SOURCE!B:B,MATCH(A471,SOURCE!B:B,0)+1)),
  "")</f>
        <v>454</v>
      </c>
      <c r="D471" s="8" t="str">
        <f>IF(A471&lt;&gt;INT(A471),B471,
IF(A471&lt;0,VLOOKUP(A471,lookups!A$1:B$25,2,0),
IF(ISNA(B471),"",
IF(OR(ISBLANK(A471),ISNA(B471),B471=0),
"",
"#define "&amp;
VLOOKUP(A471,SOURCE!B:P,12,0)&amp;IF(SOURCE!$W$2-LEN(VLOOKUP(A471,SOURCE!B:P,12,0))&gt;=0,REPT(" ",SOURCE!$W$2-LEN(VLOOKUP(A471,SOURCE!B:P,12,0))),"")&amp;
TEXT(A471,"???0")&amp;IF(VLOOKUP(A471,SOURCE!B:P,13,0)="","","   "&amp;VLOOKUP(A471,SOURCE!B:P,13,0)
))))
)</f>
        <v>#define ITM_SIGMAxony                  453</v>
      </c>
    </row>
    <row r="472" spans="1:4">
      <c r="A472">
        <f t="shared" si="8"/>
        <v>454</v>
      </c>
      <c r="B472" t="str">
        <f>VLOOKUP(A472,SOURCE!B:P,12,0)</f>
        <v>ITM_SIGMA1ony</v>
      </c>
      <c r="C472">
        <f>IF(
ISNUMBER(INDEX(SOURCE!B:B,MATCH(A472,SOURCE!B:B,0)+1)),
  VALUE(INDEX(SOURCE!B:B,MATCH(A472,SOURCE!B:B,0)+1)),
  "")</f>
        <v>455</v>
      </c>
      <c r="D472" s="8" t="str">
        <f>IF(A472&lt;&gt;INT(A472),B472,
IF(A472&lt;0,VLOOKUP(A472,lookups!A$1:B$25,2,0),
IF(ISNA(B472),"",
IF(OR(ISBLANK(A472),ISNA(B472),B472=0),
"",
"#define "&amp;
VLOOKUP(A472,SOURCE!B:P,12,0)&amp;IF(SOURCE!$W$2-LEN(VLOOKUP(A472,SOURCE!B:P,12,0))&gt;=0,REPT(" ",SOURCE!$W$2-LEN(VLOOKUP(A472,SOURCE!B:P,12,0))),"")&amp;
TEXT(A472,"???0")&amp;IF(VLOOKUP(A472,SOURCE!B:P,13,0)="","","   "&amp;VLOOKUP(A472,SOURCE!B:P,13,0)
))))
)</f>
        <v>#define ITM_SIGMA1ony                  454</v>
      </c>
    </row>
    <row r="473" spans="1:4">
      <c r="A473">
        <f t="shared" si="8"/>
        <v>455</v>
      </c>
      <c r="B473" t="str">
        <f>VLOOKUP(A473,SOURCE!B:P,12,0)</f>
        <v>ITM_SIGMA1ony2</v>
      </c>
      <c r="C473">
        <f>IF(
ISNUMBER(INDEX(SOURCE!B:B,MATCH(A473,SOURCE!B:B,0)+1)),
  VALUE(INDEX(SOURCE!B:B,MATCH(A473,SOURCE!B:B,0)+1)),
  "")</f>
        <v>456</v>
      </c>
      <c r="D473" s="8" t="str">
        <f>IF(A473&lt;&gt;INT(A473),B473,
IF(A473&lt;0,VLOOKUP(A473,lookups!A$1:B$25,2,0),
IF(ISNA(B473),"",
IF(OR(ISBLANK(A473),ISNA(B473),B473=0),
"",
"#define "&amp;
VLOOKUP(A473,SOURCE!B:P,12,0)&amp;IF(SOURCE!$W$2-LEN(VLOOKUP(A473,SOURCE!B:P,12,0))&gt;=0,REPT(" ",SOURCE!$W$2-LEN(VLOOKUP(A473,SOURCE!B:P,12,0))),"")&amp;
TEXT(A473,"???0")&amp;IF(VLOOKUP(A473,SOURCE!B:P,13,0)="","","   "&amp;VLOOKUP(A473,SOURCE!B:P,13,0)
))))
)</f>
        <v>#define ITM_SIGMA1ony2                 455</v>
      </c>
    </row>
    <row r="474" spans="1:4">
      <c r="A474">
        <f t="shared" si="8"/>
        <v>456</v>
      </c>
      <c r="B474" t="str">
        <f>VLOOKUP(A474,SOURCE!B:P,12,0)</f>
        <v>ITM_SIGMAx3</v>
      </c>
      <c r="C474">
        <f>IF(
ISNUMBER(INDEX(SOURCE!B:B,MATCH(A474,SOURCE!B:B,0)+1)),
  VALUE(INDEX(SOURCE!B:B,MATCH(A474,SOURCE!B:B,0)+1)),
  "")</f>
        <v>457</v>
      </c>
      <c r="D474" s="8" t="str">
        <f>IF(A474&lt;&gt;INT(A474),B474,
IF(A474&lt;0,VLOOKUP(A474,lookups!A$1:B$25,2,0),
IF(ISNA(B474),"",
IF(OR(ISBLANK(A474),ISNA(B474),B474=0),
"",
"#define "&amp;
VLOOKUP(A474,SOURCE!B:P,12,0)&amp;IF(SOURCE!$W$2-LEN(VLOOKUP(A474,SOURCE!B:P,12,0))&gt;=0,REPT(" ",SOURCE!$W$2-LEN(VLOOKUP(A474,SOURCE!B:P,12,0))),"")&amp;
TEXT(A474,"???0")&amp;IF(VLOOKUP(A474,SOURCE!B:P,13,0)="","","   "&amp;VLOOKUP(A474,SOURCE!B:P,13,0)
))))
)</f>
        <v>#define ITM_SIGMAx3                    456</v>
      </c>
    </row>
    <row r="475" spans="1:4">
      <c r="A475">
        <f t="shared" si="8"/>
        <v>457</v>
      </c>
      <c r="B475" t="str">
        <f>VLOOKUP(A475,SOURCE!B:P,12,0)</f>
        <v>ITM_SIGMAx4</v>
      </c>
      <c r="C475">
        <f>IF(
ISNUMBER(INDEX(SOURCE!B:B,MATCH(A475,SOURCE!B:B,0)+1)),
  VALUE(INDEX(SOURCE!B:B,MATCH(A475,SOURCE!B:B,0)+1)),
  "")</f>
        <v>458</v>
      </c>
      <c r="D475" s="8" t="str">
        <f>IF(A475&lt;&gt;INT(A475),B475,
IF(A475&lt;0,VLOOKUP(A475,lookups!A$1:B$25,2,0),
IF(ISNA(B475),"",
IF(OR(ISBLANK(A475),ISNA(B475),B475=0),
"",
"#define "&amp;
VLOOKUP(A475,SOURCE!B:P,12,0)&amp;IF(SOURCE!$W$2-LEN(VLOOKUP(A475,SOURCE!B:P,12,0))&gt;=0,REPT(" ",SOURCE!$W$2-LEN(VLOOKUP(A475,SOURCE!B:P,12,0))),"")&amp;
TEXT(A475,"???0")&amp;IF(VLOOKUP(A475,SOURCE!B:P,13,0)="","","   "&amp;VLOOKUP(A475,SOURCE!B:P,13,0)
))))
)</f>
        <v>#define ITM_SIGMAx4                    457</v>
      </c>
    </row>
    <row r="476" spans="1:4">
      <c r="A476">
        <f t="shared" si="8"/>
        <v>458</v>
      </c>
      <c r="B476" t="str">
        <f>VLOOKUP(A476,SOURCE!B:P,12,0)</f>
        <v>ITM_0458</v>
      </c>
      <c r="C476">
        <f>IF(
ISNUMBER(INDEX(SOURCE!B:B,MATCH(A476,SOURCE!B:B,0)+1)),
  VALUE(INDEX(SOURCE!B:B,MATCH(A476,SOURCE!B:B,0)+1)),
  "")</f>
        <v>459</v>
      </c>
      <c r="D476" s="8" t="str">
        <f>IF(A476&lt;&gt;INT(A476),B476,
IF(A476&lt;0,VLOOKUP(A476,lookups!A$1:B$25,2,0),
IF(ISNA(B476),"",
IF(OR(ISBLANK(A476),ISNA(B476),B476=0),
"",
"#define "&amp;
VLOOKUP(A476,SOURCE!B:P,12,0)&amp;IF(SOURCE!$W$2-LEN(VLOOKUP(A476,SOURCE!B:P,12,0))&gt;=0,REPT(" ",SOURCE!$W$2-LEN(VLOOKUP(A476,SOURCE!B:P,12,0))),"")&amp;
TEXT(A476,"???0")&amp;IF(VLOOKUP(A476,SOURCE!B:P,13,0)="","","   "&amp;VLOOKUP(A476,SOURCE!B:P,13,0)
))))
)</f>
        <v>#define ITM_0458                       458</v>
      </c>
    </row>
    <row r="477" spans="1:4">
      <c r="A477">
        <f t="shared" si="8"/>
        <v>459</v>
      </c>
      <c r="B477" t="str">
        <f>VLOOKUP(A477,SOURCE!B:P,12,0)</f>
        <v>ITM_0459</v>
      </c>
      <c r="C477">
        <f>IF(
ISNUMBER(INDEX(SOURCE!B:B,MATCH(A477,SOURCE!B:B,0)+1)),
  VALUE(INDEX(SOURCE!B:B,MATCH(A477,SOURCE!B:B,0)+1)),
  "")</f>
        <v>460</v>
      </c>
      <c r="D477" s="8" t="str">
        <f>IF(A477&lt;&gt;INT(A477),B477,
IF(A477&lt;0,VLOOKUP(A477,lookups!A$1:B$25,2,0),
IF(ISNA(B477),"",
IF(OR(ISBLANK(A477),ISNA(B477),B477=0),
"",
"#define "&amp;
VLOOKUP(A477,SOURCE!B:P,12,0)&amp;IF(SOURCE!$W$2-LEN(VLOOKUP(A477,SOURCE!B:P,12,0))&gt;=0,REPT(" ",SOURCE!$W$2-LEN(VLOOKUP(A477,SOURCE!B:P,12,0))),"")&amp;
TEXT(A477,"???0")&amp;IF(VLOOKUP(A477,SOURCE!B:P,13,0)="","","   "&amp;VLOOKUP(A477,SOURCE!B:P,13,0)
))))
)</f>
        <v>#define ITM_0459                       459</v>
      </c>
    </row>
    <row r="478" spans="1:4">
      <c r="A478">
        <f t="shared" si="8"/>
        <v>460</v>
      </c>
      <c r="B478" t="str">
        <f>VLOOKUP(A478,SOURCE!B:P,12,0)</f>
        <v>ITM_0460</v>
      </c>
      <c r="C478">
        <f>IF(
ISNUMBER(INDEX(SOURCE!B:B,MATCH(A478,SOURCE!B:B,0)+1)),
  VALUE(INDEX(SOURCE!B:B,MATCH(A478,SOURCE!B:B,0)+1)),
  "")</f>
        <v>461</v>
      </c>
      <c r="D478" s="8" t="str">
        <f>IF(A478&lt;&gt;INT(A478),B478,
IF(A478&lt;0,VLOOKUP(A478,lookups!A$1:B$25,2,0),
IF(ISNA(B478),"",
IF(OR(ISBLANK(A478),ISNA(B478),B478=0),
"",
"#define "&amp;
VLOOKUP(A478,SOURCE!B:P,12,0)&amp;IF(SOURCE!$W$2-LEN(VLOOKUP(A478,SOURCE!B:P,12,0))&gt;=0,REPT(" ",SOURCE!$W$2-LEN(VLOOKUP(A478,SOURCE!B:P,12,0))),"")&amp;
TEXT(A478,"???0")&amp;IF(VLOOKUP(A478,SOURCE!B:P,13,0)="","","   "&amp;VLOOKUP(A478,SOURCE!B:P,13,0)
))))
)</f>
        <v>#define ITM_0460                       460</v>
      </c>
    </row>
    <row r="479" spans="1:4">
      <c r="A479">
        <f t="shared" si="8"/>
        <v>461</v>
      </c>
      <c r="B479" t="str">
        <f>VLOOKUP(A479,SOURCE!B:P,12,0)</f>
        <v>ITM_0461</v>
      </c>
      <c r="C479">
        <f>IF(
ISNUMBER(INDEX(SOURCE!B:B,MATCH(A479,SOURCE!B:B,0)+1)),
  VALUE(INDEX(SOURCE!B:B,MATCH(A479,SOURCE!B:B,0)+1)),
  "")</f>
        <v>462</v>
      </c>
      <c r="D479" s="8" t="str">
        <f>IF(A479&lt;&gt;INT(A479),B479,
IF(A479&lt;0,VLOOKUP(A479,lookups!A$1:B$25,2,0),
IF(ISNA(B479),"",
IF(OR(ISBLANK(A479),ISNA(B479),B479=0),
"",
"#define "&amp;
VLOOKUP(A479,SOURCE!B:P,12,0)&amp;IF(SOURCE!$W$2-LEN(VLOOKUP(A479,SOURCE!B:P,12,0))&gt;=0,REPT(" ",SOURCE!$W$2-LEN(VLOOKUP(A479,SOURCE!B:P,12,0))),"")&amp;
TEXT(A479,"???0")&amp;IF(VLOOKUP(A479,SOURCE!B:P,13,0)="","","   "&amp;VLOOKUP(A479,SOURCE!B:P,13,0)
))))
)</f>
        <v>#define ITM_0461                       461</v>
      </c>
    </row>
    <row r="480" spans="1:4">
      <c r="A480">
        <f t="shared" si="8"/>
        <v>462</v>
      </c>
      <c r="B480" t="str">
        <f>VLOOKUP(A480,SOURCE!B:P,12,0)</f>
        <v>ITM_0462</v>
      </c>
      <c r="C480">
        <f>IF(
ISNUMBER(INDEX(SOURCE!B:B,MATCH(A480,SOURCE!B:B,0)+1)),
  VALUE(INDEX(SOURCE!B:B,MATCH(A480,SOURCE!B:B,0)+1)),
  "")</f>
        <v>462.01</v>
      </c>
      <c r="D480" s="8" t="str">
        <f>IF(A480&lt;&gt;INT(A480),B480,
IF(A480&lt;0,VLOOKUP(A480,lookups!A$1:B$25,2,0),
IF(ISNA(B480),"",
IF(OR(ISBLANK(A480),ISNA(B480),B480=0),
"",
"#define "&amp;
VLOOKUP(A480,SOURCE!B:P,12,0)&amp;IF(SOURCE!$W$2-LEN(VLOOKUP(A480,SOURCE!B:P,12,0))&gt;=0,REPT(" ",SOURCE!$W$2-LEN(VLOOKUP(A480,SOURCE!B:P,12,0))),"")&amp;
TEXT(A480,"???0")&amp;IF(VLOOKUP(A480,SOURCE!B:P,13,0)="","","   "&amp;VLOOKUP(A480,SOURCE!B:P,13,0)
))))
)</f>
        <v>#define ITM_0462                       462</v>
      </c>
    </row>
    <row r="481" spans="1:4">
      <c r="A481">
        <f t="shared" si="8"/>
        <v>462.01</v>
      </c>
      <c r="B481" t="str">
        <f>VLOOKUP(A481,SOURCE!B:P,12,0)</f>
        <v/>
      </c>
      <c r="C481">
        <f>IF(
ISNUMBER(INDEX(SOURCE!B:B,MATCH(A481,SOURCE!B:B,0)+1)),
  VALUE(INDEX(SOURCE!B:B,MATCH(A481,SOURCE!B:B,0)+1)),
  "")</f>
        <v>462.02</v>
      </c>
      <c r="D481" s="8" t="str">
        <f>IF(A481&lt;&gt;INT(A481),B481,
IF(A481&lt;0,VLOOKUP(A481,lookups!A$1:B$25,2,0),
IF(ISNA(B481),"",
IF(OR(ISBLANK(A481),ISNA(B481),B481=0),
"",
"#define "&amp;
VLOOKUP(A481,SOURCE!B:P,12,0)&amp;IF(SOURCE!$W$2-LEN(VLOOKUP(A481,SOURCE!B:P,12,0))&gt;=0,REPT(" ",SOURCE!$W$2-LEN(VLOOKUP(A481,SOURCE!B:P,12,0))),"")&amp;
TEXT(A481,"???0")&amp;IF(VLOOKUP(A481,SOURCE!B:P,13,0)="","","   "&amp;VLOOKUP(A481,SOURCE!B:P,13,0)
))))
)</f>
        <v/>
      </c>
    </row>
    <row r="482" spans="1:4">
      <c r="A482">
        <f t="shared" si="8"/>
        <v>462.02</v>
      </c>
      <c r="B482" t="str">
        <f>VLOOKUP(A482,SOURCE!B:P,12,0)</f>
        <v/>
      </c>
      <c r="C482">
        <f>IF(
ISNUMBER(INDEX(SOURCE!B:B,MATCH(A482,SOURCE!B:B,0)+1)),
  VALUE(INDEX(SOURCE!B:B,MATCH(A482,SOURCE!B:B,0)+1)),
  "")</f>
        <v>462.03</v>
      </c>
      <c r="D482" s="8" t="str">
        <f>IF(A482&lt;&gt;INT(A482),B482,
IF(A482&lt;0,VLOOKUP(A482,lookups!A$1:B$25,2,0),
IF(ISNA(B482),"",
IF(OR(ISBLANK(A482),ISNA(B482),B482=0),
"",
"#define "&amp;
VLOOKUP(A482,SOURCE!B:P,12,0)&amp;IF(SOURCE!$W$2-LEN(VLOOKUP(A482,SOURCE!B:P,12,0))&gt;=0,REPT(" ",SOURCE!$W$2-LEN(VLOOKUP(A482,SOURCE!B:P,12,0))),"")&amp;
TEXT(A482,"???0")&amp;IF(VLOOKUP(A482,SOURCE!B:P,13,0)="","","   "&amp;VLOOKUP(A482,SOURCE!B:P,13,0)
))))
)</f>
        <v/>
      </c>
    </row>
    <row r="483" spans="1:4">
      <c r="A483">
        <f t="shared" si="8"/>
        <v>462.03</v>
      </c>
      <c r="B483" t="str">
        <f>VLOOKUP(A483,SOURCE!B:P,12,0)</f>
        <v/>
      </c>
      <c r="C483">
        <f>IF(
ISNUMBER(INDEX(SOURCE!B:B,MATCH(A483,SOURCE!B:B,0)+1)),
  VALUE(INDEX(SOURCE!B:B,MATCH(A483,SOURCE!B:B,0)+1)),
  "")</f>
        <v>463</v>
      </c>
      <c r="D483" s="8" t="str">
        <f>IF(A483&lt;&gt;INT(A483),B483,
IF(A483&lt;0,VLOOKUP(A483,lookups!A$1:B$25,2,0),
IF(ISNA(B483),"",
IF(OR(ISBLANK(A483),ISNA(B483),B483=0),
"",
"#define "&amp;
VLOOKUP(A483,SOURCE!B:P,12,0)&amp;IF(SOURCE!$W$2-LEN(VLOOKUP(A483,SOURCE!B:P,12,0))&gt;=0,REPT(" ",SOURCE!$W$2-LEN(VLOOKUP(A483,SOURCE!B:P,12,0))),"")&amp;
TEXT(A483,"???0")&amp;IF(VLOOKUP(A483,SOURCE!B:P,13,0)="","","   "&amp;VLOOKUP(A483,SOURCE!B:P,13,0)
))))
)</f>
        <v/>
      </c>
    </row>
    <row r="484" spans="1:4">
      <c r="A484">
        <f t="shared" si="8"/>
        <v>463</v>
      </c>
      <c r="B484" t="str">
        <f>VLOOKUP(A484,SOURCE!B:P,12,0)</f>
        <v>SFL_TDM24</v>
      </c>
      <c r="C484">
        <f>IF(
ISNUMBER(INDEX(SOURCE!B:B,MATCH(A484,SOURCE!B:B,0)+1)),
  VALUE(INDEX(SOURCE!B:B,MATCH(A484,SOURCE!B:B,0)+1)),
  "")</f>
        <v>464</v>
      </c>
      <c r="D484" s="8" t="str">
        <f>IF(A484&lt;&gt;INT(A484),B484,
IF(A484&lt;0,VLOOKUP(A484,lookups!A$1:B$25,2,0),
IF(ISNA(B484),"",
IF(OR(ISBLANK(A484),ISNA(B484),B484=0),
"",
"#define "&amp;
VLOOKUP(A484,SOURCE!B:P,12,0)&amp;IF(SOURCE!$W$2-LEN(VLOOKUP(A484,SOURCE!B:P,12,0))&gt;=0,REPT(" ",SOURCE!$W$2-LEN(VLOOKUP(A484,SOURCE!B:P,12,0))),"")&amp;
TEXT(A484,"???0")&amp;IF(VLOOKUP(A484,SOURCE!B:P,13,0)="","","   "&amp;VLOOKUP(A484,SOURCE!B:P,13,0)
))))
)</f>
        <v>#define SFL_TDM24                      463</v>
      </c>
    </row>
    <row r="485" spans="1:4">
      <c r="A485">
        <f t="shared" si="8"/>
        <v>464</v>
      </c>
      <c r="B485" t="str">
        <f>VLOOKUP(A485,SOURCE!B:P,12,0)</f>
        <v>SFL_YMD</v>
      </c>
      <c r="C485">
        <f>IF(
ISNUMBER(INDEX(SOURCE!B:B,MATCH(A485,SOURCE!B:B,0)+1)),
  VALUE(INDEX(SOURCE!B:B,MATCH(A485,SOURCE!B:B,0)+1)),
  "")</f>
        <v>465</v>
      </c>
      <c r="D485" s="8" t="str">
        <f>IF(A485&lt;&gt;INT(A485),B485,
IF(A485&lt;0,VLOOKUP(A485,lookups!A$1:B$25,2,0),
IF(ISNA(B485),"",
IF(OR(ISBLANK(A485),ISNA(B485),B485=0),
"",
"#define "&amp;
VLOOKUP(A485,SOURCE!B:P,12,0)&amp;IF(SOURCE!$W$2-LEN(VLOOKUP(A485,SOURCE!B:P,12,0))&gt;=0,REPT(" ",SOURCE!$W$2-LEN(VLOOKUP(A485,SOURCE!B:P,12,0))),"")&amp;
TEXT(A485,"???0")&amp;IF(VLOOKUP(A485,SOURCE!B:P,13,0)="","","   "&amp;VLOOKUP(A485,SOURCE!B:P,13,0)
))))
)</f>
        <v>#define SFL_YMD                        464</v>
      </c>
    </row>
    <row r="486" spans="1:4">
      <c r="A486">
        <f t="shared" si="8"/>
        <v>465</v>
      </c>
      <c r="B486" t="str">
        <f>VLOOKUP(A486,SOURCE!B:P,12,0)</f>
        <v>SFL_DMY</v>
      </c>
      <c r="C486">
        <f>IF(
ISNUMBER(INDEX(SOURCE!B:B,MATCH(A486,SOURCE!B:B,0)+1)),
  VALUE(INDEX(SOURCE!B:B,MATCH(A486,SOURCE!B:B,0)+1)),
  "")</f>
        <v>466</v>
      </c>
      <c r="D486" s="8" t="str">
        <f>IF(A486&lt;&gt;INT(A486),B486,
IF(A486&lt;0,VLOOKUP(A486,lookups!A$1:B$25,2,0),
IF(ISNA(B486),"",
IF(OR(ISBLANK(A486),ISNA(B486),B486=0),
"",
"#define "&amp;
VLOOKUP(A486,SOURCE!B:P,12,0)&amp;IF(SOURCE!$W$2-LEN(VLOOKUP(A486,SOURCE!B:P,12,0))&gt;=0,REPT(" ",SOURCE!$W$2-LEN(VLOOKUP(A486,SOURCE!B:P,12,0))),"")&amp;
TEXT(A486,"???0")&amp;IF(VLOOKUP(A486,SOURCE!B:P,13,0)="","","   "&amp;VLOOKUP(A486,SOURCE!B:P,13,0)
))))
)</f>
        <v>#define SFL_DMY                        465</v>
      </c>
    </row>
    <row r="487" spans="1:4">
      <c r="A487">
        <f t="shared" si="8"/>
        <v>466</v>
      </c>
      <c r="B487" t="str">
        <f>VLOOKUP(A487,SOURCE!B:P,12,0)</f>
        <v>SFL_MDY</v>
      </c>
      <c r="C487">
        <f>IF(
ISNUMBER(INDEX(SOURCE!B:B,MATCH(A487,SOURCE!B:B,0)+1)),
  VALUE(INDEX(SOURCE!B:B,MATCH(A487,SOURCE!B:B,0)+1)),
  "")</f>
        <v>467</v>
      </c>
      <c r="D487" s="8" t="str">
        <f>IF(A487&lt;&gt;INT(A487),B487,
IF(A487&lt;0,VLOOKUP(A487,lookups!A$1:B$25,2,0),
IF(ISNA(B487),"",
IF(OR(ISBLANK(A487),ISNA(B487),B487=0),
"",
"#define "&amp;
VLOOKUP(A487,SOURCE!B:P,12,0)&amp;IF(SOURCE!$W$2-LEN(VLOOKUP(A487,SOURCE!B:P,12,0))&gt;=0,REPT(" ",SOURCE!$W$2-LEN(VLOOKUP(A487,SOURCE!B:P,12,0))),"")&amp;
TEXT(A487,"???0")&amp;IF(VLOOKUP(A487,SOURCE!B:P,13,0)="","","   "&amp;VLOOKUP(A487,SOURCE!B:P,13,0)
))))
)</f>
        <v>#define SFL_MDY                        466</v>
      </c>
    </row>
    <row r="488" spans="1:4">
      <c r="A488">
        <f t="shared" si="8"/>
        <v>467</v>
      </c>
      <c r="B488" t="str">
        <f>VLOOKUP(A488,SOURCE!B:P,12,0)</f>
        <v>SFL_CPXRES</v>
      </c>
      <c r="C488">
        <f>IF(
ISNUMBER(INDEX(SOURCE!B:B,MATCH(A488,SOURCE!B:B,0)+1)),
  VALUE(INDEX(SOURCE!B:B,MATCH(A488,SOURCE!B:B,0)+1)),
  "")</f>
        <v>468</v>
      </c>
      <c r="D488" s="8" t="str">
        <f>IF(A488&lt;&gt;INT(A488),B488,
IF(A488&lt;0,VLOOKUP(A488,lookups!A$1:B$25,2,0),
IF(ISNA(B488),"",
IF(OR(ISBLANK(A488),ISNA(B488),B488=0),
"",
"#define "&amp;
VLOOKUP(A488,SOURCE!B:P,12,0)&amp;IF(SOURCE!$W$2-LEN(VLOOKUP(A488,SOURCE!B:P,12,0))&gt;=0,REPT(" ",SOURCE!$W$2-LEN(VLOOKUP(A488,SOURCE!B:P,12,0))),"")&amp;
TEXT(A488,"???0")&amp;IF(VLOOKUP(A488,SOURCE!B:P,13,0)="","","   "&amp;VLOOKUP(A488,SOURCE!B:P,13,0)
))))
)</f>
        <v>#define SFL_CPXRES                     467</v>
      </c>
    </row>
    <row r="489" spans="1:4">
      <c r="A489">
        <f t="shared" si="8"/>
        <v>468</v>
      </c>
      <c r="B489" t="str">
        <f>VLOOKUP(A489,SOURCE!B:P,12,0)</f>
        <v>SFL_CPXj</v>
      </c>
      <c r="C489">
        <f>IF(
ISNUMBER(INDEX(SOURCE!B:B,MATCH(A489,SOURCE!B:B,0)+1)),
  VALUE(INDEX(SOURCE!B:B,MATCH(A489,SOURCE!B:B,0)+1)),
  "")</f>
        <v>469</v>
      </c>
      <c r="D489" s="8" t="str">
        <f>IF(A489&lt;&gt;INT(A489),B489,
IF(A489&lt;0,VLOOKUP(A489,lookups!A$1:B$25,2,0),
IF(ISNA(B489),"",
IF(OR(ISBLANK(A489),ISNA(B489),B489=0),
"",
"#define "&amp;
VLOOKUP(A489,SOURCE!B:P,12,0)&amp;IF(SOURCE!$W$2-LEN(VLOOKUP(A489,SOURCE!B:P,12,0))&gt;=0,REPT(" ",SOURCE!$W$2-LEN(VLOOKUP(A489,SOURCE!B:P,12,0))),"")&amp;
TEXT(A489,"???0")&amp;IF(VLOOKUP(A489,SOURCE!B:P,13,0)="","","   "&amp;VLOOKUP(A489,SOURCE!B:P,13,0)
))))
)</f>
        <v>#define SFL_CPXj                       468</v>
      </c>
    </row>
    <row r="490" spans="1:4">
      <c r="A490">
        <f t="shared" si="8"/>
        <v>469</v>
      </c>
      <c r="B490" t="str">
        <f>VLOOKUP(A490,SOURCE!B:P,12,0)</f>
        <v>SFL_POLAR</v>
      </c>
      <c r="C490">
        <f>IF(
ISNUMBER(INDEX(SOURCE!B:B,MATCH(A490,SOURCE!B:B,0)+1)),
  VALUE(INDEX(SOURCE!B:B,MATCH(A490,SOURCE!B:B,0)+1)),
  "")</f>
        <v>470</v>
      </c>
      <c r="D490" s="8" t="str">
        <f>IF(A490&lt;&gt;INT(A490),B490,
IF(A490&lt;0,VLOOKUP(A490,lookups!A$1:B$25,2,0),
IF(ISNA(B490),"",
IF(OR(ISBLANK(A490),ISNA(B490),B490=0),
"",
"#define "&amp;
VLOOKUP(A490,SOURCE!B:P,12,0)&amp;IF(SOURCE!$W$2-LEN(VLOOKUP(A490,SOURCE!B:P,12,0))&gt;=0,REPT(" ",SOURCE!$W$2-LEN(VLOOKUP(A490,SOURCE!B:P,12,0))),"")&amp;
TEXT(A490,"???0")&amp;IF(VLOOKUP(A490,SOURCE!B:P,13,0)="","","   "&amp;VLOOKUP(A490,SOURCE!B:P,13,0)
))))
)</f>
        <v>#define SFL_POLAR                      469</v>
      </c>
    </row>
    <row r="491" spans="1:4">
      <c r="A491">
        <f t="shared" si="8"/>
        <v>470</v>
      </c>
      <c r="B491" t="str">
        <f>VLOOKUP(A491,SOURCE!B:P,12,0)</f>
        <v>SFL_FRACT</v>
      </c>
      <c r="C491">
        <f>IF(
ISNUMBER(INDEX(SOURCE!B:B,MATCH(A491,SOURCE!B:B,0)+1)),
  VALUE(INDEX(SOURCE!B:B,MATCH(A491,SOURCE!B:B,0)+1)),
  "")</f>
        <v>471</v>
      </c>
      <c r="D491" s="8" t="str">
        <f>IF(A491&lt;&gt;INT(A491),B491,
IF(A491&lt;0,VLOOKUP(A491,lookups!A$1:B$25,2,0),
IF(ISNA(B491),"",
IF(OR(ISBLANK(A491),ISNA(B491),B491=0),
"",
"#define "&amp;
VLOOKUP(A491,SOURCE!B:P,12,0)&amp;IF(SOURCE!$W$2-LEN(VLOOKUP(A491,SOURCE!B:P,12,0))&gt;=0,REPT(" ",SOURCE!$W$2-LEN(VLOOKUP(A491,SOURCE!B:P,12,0))),"")&amp;
TEXT(A491,"???0")&amp;IF(VLOOKUP(A491,SOURCE!B:P,13,0)="","","   "&amp;VLOOKUP(A491,SOURCE!B:P,13,0)
))))
)</f>
        <v>#define SFL_FRACT                      470</v>
      </c>
    </row>
    <row r="492" spans="1:4">
      <c r="A492">
        <f t="shared" si="8"/>
        <v>471</v>
      </c>
      <c r="B492" t="str">
        <f>VLOOKUP(A492,SOURCE!B:P,12,0)</f>
        <v>SFL_PROPFR</v>
      </c>
      <c r="C492">
        <f>IF(
ISNUMBER(INDEX(SOURCE!B:B,MATCH(A492,SOURCE!B:B,0)+1)),
  VALUE(INDEX(SOURCE!B:B,MATCH(A492,SOURCE!B:B,0)+1)),
  "")</f>
        <v>472</v>
      </c>
      <c r="D492" s="8" t="str">
        <f>IF(A492&lt;&gt;INT(A492),B492,
IF(A492&lt;0,VLOOKUP(A492,lookups!A$1:B$25,2,0),
IF(ISNA(B492),"",
IF(OR(ISBLANK(A492),ISNA(B492),B492=0),
"",
"#define "&amp;
VLOOKUP(A492,SOURCE!B:P,12,0)&amp;IF(SOURCE!$W$2-LEN(VLOOKUP(A492,SOURCE!B:P,12,0))&gt;=0,REPT(" ",SOURCE!$W$2-LEN(VLOOKUP(A492,SOURCE!B:P,12,0))),"")&amp;
TEXT(A492,"???0")&amp;IF(VLOOKUP(A492,SOURCE!B:P,13,0)="","","   "&amp;VLOOKUP(A492,SOURCE!B:P,13,0)
))))
)</f>
        <v>#define SFL_PROPFR                     471</v>
      </c>
    </row>
    <row r="493" spans="1:4">
      <c r="A493">
        <f t="shared" si="8"/>
        <v>472</v>
      </c>
      <c r="B493" t="str">
        <f>VLOOKUP(A493,SOURCE!B:P,12,0)</f>
        <v>SFL_DENANY</v>
      </c>
      <c r="C493">
        <f>IF(
ISNUMBER(INDEX(SOURCE!B:B,MATCH(A493,SOURCE!B:B,0)+1)),
  VALUE(INDEX(SOURCE!B:B,MATCH(A493,SOURCE!B:B,0)+1)),
  "")</f>
        <v>473</v>
      </c>
      <c r="D493" s="8" t="str">
        <f>IF(A493&lt;&gt;INT(A493),B493,
IF(A493&lt;0,VLOOKUP(A493,lookups!A$1:B$25,2,0),
IF(ISNA(B493),"",
IF(OR(ISBLANK(A493),ISNA(B493),B493=0),
"",
"#define "&amp;
VLOOKUP(A493,SOURCE!B:P,12,0)&amp;IF(SOURCE!$W$2-LEN(VLOOKUP(A493,SOURCE!B:P,12,0))&gt;=0,REPT(" ",SOURCE!$W$2-LEN(VLOOKUP(A493,SOURCE!B:P,12,0))),"")&amp;
TEXT(A493,"???0")&amp;IF(VLOOKUP(A493,SOURCE!B:P,13,0)="","","   "&amp;VLOOKUP(A493,SOURCE!B:P,13,0)
))))
)</f>
        <v>#define SFL_DENANY                     472</v>
      </c>
    </row>
    <row r="494" spans="1:4">
      <c r="A494">
        <f t="shared" si="8"/>
        <v>473</v>
      </c>
      <c r="B494" t="str">
        <f>VLOOKUP(A494,SOURCE!B:P,12,0)</f>
        <v>SFL_DENFIX</v>
      </c>
      <c r="C494">
        <f>IF(
ISNUMBER(INDEX(SOURCE!B:B,MATCH(A494,SOURCE!B:B,0)+1)),
  VALUE(INDEX(SOURCE!B:B,MATCH(A494,SOURCE!B:B,0)+1)),
  "")</f>
        <v>474</v>
      </c>
      <c r="D494" s="8" t="str">
        <f>IF(A494&lt;&gt;INT(A494),B494,
IF(A494&lt;0,VLOOKUP(A494,lookups!A$1:B$25,2,0),
IF(ISNA(B494),"",
IF(OR(ISBLANK(A494),ISNA(B494),B494=0),
"",
"#define "&amp;
VLOOKUP(A494,SOURCE!B:P,12,0)&amp;IF(SOURCE!$W$2-LEN(VLOOKUP(A494,SOURCE!B:P,12,0))&gt;=0,REPT(" ",SOURCE!$W$2-LEN(VLOOKUP(A494,SOURCE!B:P,12,0))),"")&amp;
TEXT(A494,"???0")&amp;IF(VLOOKUP(A494,SOURCE!B:P,13,0)="","","   "&amp;VLOOKUP(A494,SOURCE!B:P,13,0)
))))
)</f>
        <v>#define SFL_DENFIX                     473</v>
      </c>
    </row>
    <row r="495" spans="1:4">
      <c r="A495">
        <f t="shared" si="8"/>
        <v>474</v>
      </c>
      <c r="B495" t="str">
        <f>VLOOKUP(A495,SOURCE!B:P,12,0)</f>
        <v>SFL_CARRY</v>
      </c>
      <c r="C495">
        <f>IF(
ISNUMBER(INDEX(SOURCE!B:B,MATCH(A495,SOURCE!B:B,0)+1)),
  VALUE(INDEX(SOURCE!B:B,MATCH(A495,SOURCE!B:B,0)+1)),
  "")</f>
        <v>475</v>
      </c>
      <c r="D495" s="8" t="str">
        <f>IF(A495&lt;&gt;INT(A495),B495,
IF(A495&lt;0,VLOOKUP(A495,lookups!A$1:B$25,2,0),
IF(ISNA(B495),"",
IF(OR(ISBLANK(A495),ISNA(B495),B495=0),
"",
"#define "&amp;
VLOOKUP(A495,SOURCE!B:P,12,0)&amp;IF(SOURCE!$W$2-LEN(VLOOKUP(A495,SOURCE!B:P,12,0))&gt;=0,REPT(" ",SOURCE!$W$2-LEN(VLOOKUP(A495,SOURCE!B:P,12,0))),"")&amp;
TEXT(A495,"???0")&amp;IF(VLOOKUP(A495,SOURCE!B:P,13,0)="","","   "&amp;VLOOKUP(A495,SOURCE!B:P,13,0)
))))
)</f>
        <v>#define SFL_CARRY                      474</v>
      </c>
    </row>
    <row r="496" spans="1:4">
      <c r="A496">
        <f t="shared" si="8"/>
        <v>475</v>
      </c>
      <c r="B496" t="str">
        <f>VLOOKUP(A496,SOURCE!B:P,12,0)</f>
        <v>SFL_OVERFL</v>
      </c>
      <c r="C496">
        <f>IF(
ISNUMBER(INDEX(SOURCE!B:B,MATCH(A496,SOURCE!B:B,0)+1)),
  VALUE(INDEX(SOURCE!B:B,MATCH(A496,SOURCE!B:B,0)+1)),
  "")</f>
        <v>476</v>
      </c>
      <c r="D496" s="8" t="str">
        <f>IF(A496&lt;&gt;INT(A496),B496,
IF(A496&lt;0,VLOOKUP(A496,lookups!A$1:B$25,2,0),
IF(ISNA(B496),"",
IF(OR(ISBLANK(A496),ISNA(B496),B496=0),
"",
"#define "&amp;
VLOOKUP(A496,SOURCE!B:P,12,0)&amp;IF(SOURCE!$W$2-LEN(VLOOKUP(A496,SOURCE!B:P,12,0))&gt;=0,REPT(" ",SOURCE!$W$2-LEN(VLOOKUP(A496,SOURCE!B:P,12,0))),"")&amp;
TEXT(A496,"???0")&amp;IF(VLOOKUP(A496,SOURCE!B:P,13,0)="","","   "&amp;VLOOKUP(A496,SOURCE!B:P,13,0)
))))
)</f>
        <v>#define SFL_OVERFL                     475</v>
      </c>
    </row>
    <row r="497" spans="1:4">
      <c r="A497">
        <f t="shared" si="8"/>
        <v>476</v>
      </c>
      <c r="B497" t="str">
        <f>VLOOKUP(A497,SOURCE!B:P,12,0)</f>
        <v>SFL_LEAD0</v>
      </c>
      <c r="C497">
        <f>IF(
ISNUMBER(INDEX(SOURCE!B:B,MATCH(A497,SOURCE!B:B,0)+1)),
  VALUE(INDEX(SOURCE!B:B,MATCH(A497,SOURCE!B:B,0)+1)),
  "")</f>
        <v>477</v>
      </c>
      <c r="D497" s="8" t="str">
        <f>IF(A497&lt;&gt;INT(A497),B497,
IF(A497&lt;0,VLOOKUP(A497,lookups!A$1:B$25,2,0),
IF(ISNA(B497),"",
IF(OR(ISBLANK(A497),ISNA(B497),B497=0),
"",
"#define "&amp;
VLOOKUP(A497,SOURCE!B:P,12,0)&amp;IF(SOURCE!$W$2-LEN(VLOOKUP(A497,SOURCE!B:P,12,0))&gt;=0,REPT(" ",SOURCE!$W$2-LEN(VLOOKUP(A497,SOURCE!B:P,12,0))),"")&amp;
TEXT(A497,"???0")&amp;IF(VLOOKUP(A497,SOURCE!B:P,13,0)="","","   "&amp;VLOOKUP(A497,SOURCE!B:P,13,0)
))))
)</f>
        <v>#define SFL_LEAD0                      476</v>
      </c>
    </row>
    <row r="498" spans="1:4">
      <c r="A498">
        <f t="shared" si="8"/>
        <v>477</v>
      </c>
      <c r="B498" t="str">
        <f>VLOOKUP(A498,SOURCE!B:P,12,0)</f>
        <v>SFL_ALPHA</v>
      </c>
      <c r="C498">
        <f>IF(
ISNUMBER(INDEX(SOURCE!B:B,MATCH(A498,SOURCE!B:B,0)+1)),
  VALUE(INDEX(SOURCE!B:B,MATCH(A498,SOURCE!B:B,0)+1)),
  "")</f>
        <v>478</v>
      </c>
      <c r="D498" s="8" t="str">
        <f>IF(A498&lt;&gt;INT(A498),B498,
IF(A498&lt;0,VLOOKUP(A498,lookups!A$1:B$25,2,0),
IF(ISNA(B498),"",
IF(OR(ISBLANK(A498),ISNA(B498),B498=0),
"",
"#define "&amp;
VLOOKUP(A498,SOURCE!B:P,12,0)&amp;IF(SOURCE!$W$2-LEN(VLOOKUP(A498,SOURCE!B:P,12,0))&gt;=0,REPT(" ",SOURCE!$W$2-LEN(VLOOKUP(A498,SOURCE!B:P,12,0))),"")&amp;
TEXT(A498,"???0")&amp;IF(VLOOKUP(A498,SOURCE!B:P,13,0)="","","   "&amp;VLOOKUP(A498,SOURCE!B:P,13,0)
))))
)</f>
        <v>#define SFL_ALPHA                      477</v>
      </c>
    </row>
    <row r="499" spans="1:4">
      <c r="A499">
        <f t="shared" si="8"/>
        <v>478</v>
      </c>
      <c r="B499" t="str">
        <f>VLOOKUP(A499,SOURCE!B:P,12,0)</f>
        <v>SFL_alphaCAP</v>
      </c>
      <c r="C499">
        <f>IF(
ISNUMBER(INDEX(SOURCE!B:B,MATCH(A499,SOURCE!B:B,0)+1)),
  VALUE(INDEX(SOURCE!B:B,MATCH(A499,SOURCE!B:B,0)+1)),
  "")</f>
        <v>479</v>
      </c>
      <c r="D499" s="8" t="str">
        <f>IF(A499&lt;&gt;INT(A499),B499,
IF(A499&lt;0,VLOOKUP(A499,lookups!A$1:B$25,2,0),
IF(ISNA(B499),"",
IF(OR(ISBLANK(A499),ISNA(B499),B499=0),
"",
"#define "&amp;
VLOOKUP(A499,SOURCE!B:P,12,0)&amp;IF(SOURCE!$W$2-LEN(VLOOKUP(A499,SOURCE!B:P,12,0))&gt;=0,REPT(" ",SOURCE!$W$2-LEN(VLOOKUP(A499,SOURCE!B:P,12,0))),"")&amp;
TEXT(A499,"???0")&amp;IF(VLOOKUP(A499,SOURCE!B:P,13,0)="","","   "&amp;VLOOKUP(A499,SOURCE!B:P,13,0)
))))
)</f>
        <v>#define SFL_alphaCAP                   478</v>
      </c>
    </row>
    <row r="500" spans="1:4">
      <c r="A500">
        <f t="shared" si="8"/>
        <v>479</v>
      </c>
      <c r="B500" t="str">
        <f>VLOOKUP(A500,SOURCE!B:P,12,0)</f>
        <v>SFL_RUNTIM</v>
      </c>
      <c r="C500">
        <f>IF(
ISNUMBER(INDEX(SOURCE!B:B,MATCH(A500,SOURCE!B:B,0)+1)),
  VALUE(INDEX(SOURCE!B:B,MATCH(A500,SOURCE!B:B,0)+1)),
  "")</f>
        <v>480</v>
      </c>
      <c r="D500" s="8" t="str">
        <f>IF(A500&lt;&gt;INT(A500),B500,
IF(A500&lt;0,VLOOKUP(A500,lookups!A$1:B$25,2,0),
IF(ISNA(B500),"",
IF(OR(ISBLANK(A500),ISNA(B500),B500=0),
"",
"#define "&amp;
VLOOKUP(A500,SOURCE!B:P,12,0)&amp;IF(SOURCE!$W$2-LEN(VLOOKUP(A500,SOURCE!B:P,12,0))&gt;=0,REPT(" ",SOURCE!$W$2-LEN(VLOOKUP(A500,SOURCE!B:P,12,0))),"")&amp;
TEXT(A500,"???0")&amp;IF(VLOOKUP(A500,SOURCE!B:P,13,0)="","","   "&amp;VLOOKUP(A500,SOURCE!B:P,13,0)
))))
)</f>
        <v>#define SFL_RUNTIM                     479</v>
      </c>
    </row>
    <row r="501" spans="1:4">
      <c r="A501">
        <f t="shared" si="8"/>
        <v>480</v>
      </c>
      <c r="B501" t="str">
        <f>VLOOKUP(A501,SOURCE!B:P,12,0)</f>
        <v>SFL_RUNIO</v>
      </c>
      <c r="C501">
        <f>IF(
ISNUMBER(INDEX(SOURCE!B:B,MATCH(A501,SOURCE!B:B,0)+1)),
  VALUE(INDEX(SOURCE!B:B,MATCH(A501,SOURCE!B:B,0)+1)),
  "")</f>
        <v>481</v>
      </c>
      <c r="D501" s="8" t="str">
        <f>IF(A501&lt;&gt;INT(A501),B501,
IF(A501&lt;0,VLOOKUP(A501,lookups!A$1:B$25,2,0),
IF(ISNA(B501),"",
IF(OR(ISBLANK(A501),ISNA(B501),B501=0),
"",
"#define "&amp;
VLOOKUP(A501,SOURCE!B:P,12,0)&amp;IF(SOURCE!$W$2-LEN(VLOOKUP(A501,SOURCE!B:P,12,0))&gt;=0,REPT(" ",SOURCE!$W$2-LEN(VLOOKUP(A501,SOURCE!B:P,12,0))),"")&amp;
TEXT(A501,"???0")&amp;IF(VLOOKUP(A501,SOURCE!B:P,13,0)="","","   "&amp;VLOOKUP(A501,SOURCE!B:P,13,0)
))))
)</f>
        <v>#define SFL_RUNIO                      480</v>
      </c>
    </row>
    <row r="502" spans="1:4">
      <c r="A502">
        <f t="shared" si="8"/>
        <v>481</v>
      </c>
      <c r="B502" t="str">
        <f>VLOOKUP(A502,SOURCE!B:P,12,0)</f>
        <v>SFL_PRINT</v>
      </c>
      <c r="C502">
        <f>IF(
ISNUMBER(INDEX(SOURCE!B:B,MATCH(A502,SOURCE!B:B,0)+1)),
  VALUE(INDEX(SOURCE!B:B,MATCH(A502,SOURCE!B:B,0)+1)),
  "")</f>
        <v>482</v>
      </c>
      <c r="D502" s="8" t="str">
        <f>IF(A502&lt;&gt;INT(A502),B502,
IF(A502&lt;0,VLOOKUP(A502,lookups!A$1:B$25,2,0),
IF(ISNA(B502),"",
IF(OR(ISBLANK(A502),ISNA(B502),B502=0),
"",
"#define "&amp;
VLOOKUP(A502,SOURCE!B:P,12,0)&amp;IF(SOURCE!$W$2-LEN(VLOOKUP(A502,SOURCE!B:P,12,0))&gt;=0,REPT(" ",SOURCE!$W$2-LEN(VLOOKUP(A502,SOURCE!B:P,12,0))),"")&amp;
TEXT(A502,"???0")&amp;IF(VLOOKUP(A502,SOURCE!B:P,13,0)="","","   "&amp;VLOOKUP(A502,SOURCE!B:P,13,0)
))))
)</f>
        <v>#define SFL_PRINT                      481</v>
      </c>
    </row>
    <row r="503" spans="1:4">
      <c r="A503">
        <f t="shared" si="8"/>
        <v>482</v>
      </c>
      <c r="B503" t="str">
        <f>VLOOKUP(A503,SOURCE!B:P,12,0)</f>
        <v>SFL_TRACE</v>
      </c>
      <c r="C503">
        <f>IF(
ISNUMBER(INDEX(SOURCE!B:B,MATCH(A503,SOURCE!B:B,0)+1)),
  VALUE(INDEX(SOURCE!B:B,MATCH(A503,SOURCE!B:B,0)+1)),
  "")</f>
        <v>483</v>
      </c>
      <c r="D503" s="8" t="str">
        <f>IF(A503&lt;&gt;INT(A503),B503,
IF(A503&lt;0,VLOOKUP(A503,lookups!A$1:B$25,2,0),
IF(ISNA(B503),"",
IF(OR(ISBLANK(A503),ISNA(B503),B503=0),
"",
"#define "&amp;
VLOOKUP(A503,SOURCE!B:P,12,0)&amp;IF(SOURCE!$W$2-LEN(VLOOKUP(A503,SOURCE!B:P,12,0))&gt;=0,REPT(" ",SOURCE!$W$2-LEN(VLOOKUP(A503,SOURCE!B:P,12,0))),"")&amp;
TEXT(A503,"???0")&amp;IF(VLOOKUP(A503,SOURCE!B:P,13,0)="","","   "&amp;VLOOKUP(A503,SOURCE!B:P,13,0)
))))
)</f>
        <v>#define SFL_TRACE                      482</v>
      </c>
    </row>
    <row r="504" spans="1:4">
      <c r="A504">
        <f t="shared" si="8"/>
        <v>483</v>
      </c>
      <c r="B504" t="str">
        <f>VLOOKUP(A504,SOURCE!B:P,12,0)</f>
        <v>SFL_USER</v>
      </c>
      <c r="C504">
        <f>IF(
ISNUMBER(INDEX(SOURCE!B:B,MATCH(A504,SOURCE!B:B,0)+1)),
  VALUE(INDEX(SOURCE!B:B,MATCH(A504,SOURCE!B:B,0)+1)),
  "")</f>
        <v>484</v>
      </c>
      <c r="D504" s="8" t="str">
        <f>IF(A504&lt;&gt;INT(A504),B504,
IF(A504&lt;0,VLOOKUP(A504,lookups!A$1:B$25,2,0),
IF(ISNA(B504),"",
IF(OR(ISBLANK(A504),ISNA(B504),B504=0),
"",
"#define "&amp;
VLOOKUP(A504,SOURCE!B:P,12,0)&amp;IF(SOURCE!$W$2-LEN(VLOOKUP(A504,SOURCE!B:P,12,0))&gt;=0,REPT(" ",SOURCE!$W$2-LEN(VLOOKUP(A504,SOURCE!B:P,12,0))),"")&amp;
TEXT(A504,"???0")&amp;IF(VLOOKUP(A504,SOURCE!B:P,13,0)="","","   "&amp;VLOOKUP(A504,SOURCE!B:P,13,0)
))))
)</f>
        <v>#define SFL_USER                       483</v>
      </c>
    </row>
    <row r="505" spans="1:4">
      <c r="A505">
        <f t="shared" si="8"/>
        <v>484</v>
      </c>
      <c r="B505" t="str">
        <f>VLOOKUP(A505,SOURCE!B:P,12,0)</f>
        <v>SFL_LOWBAT</v>
      </c>
      <c r="C505">
        <f>IF(
ISNUMBER(INDEX(SOURCE!B:B,MATCH(A505,SOURCE!B:B,0)+1)),
  VALUE(INDEX(SOURCE!B:B,MATCH(A505,SOURCE!B:B,0)+1)),
  "")</f>
        <v>485</v>
      </c>
      <c r="D505" s="8" t="str">
        <f>IF(A505&lt;&gt;INT(A505),B505,
IF(A505&lt;0,VLOOKUP(A505,lookups!A$1:B$25,2,0),
IF(ISNA(B505),"",
IF(OR(ISBLANK(A505),ISNA(B505),B505=0),
"",
"#define "&amp;
VLOOKUP(A505,SOURCE!B:P,12,0)&amp;IF(SOURCE!$W$2-LEN(VLOOKUP(A505,SOURCE!B:P,12,0))&gt;=0,REPT(" ",SOURCE!$W$2-LEN(VLOOKUP(A505,SOURCE!B:P,12,0))),"")&amp;
TEXT(A505,"???0")&amp;IF(VLOOKUP(A505,SOURCE!B:P,13,0)="","","   "&amp;VLOOKUP(A505,SOURCE!B:P,13,0)
))))
)</f>
        <v>#define SFL_LOWBAT                     484</v>
      </c>
    </row>
    <row r="506" spans="1:4">
      <c r="A506">
        <f t="shared" si="8"/>
        <v>485</v>
      </c>
      <c r="B506" t="str">
        <f>VLOOKUP(A506,SOURCE!B:P,12,0)</f>
        <v>SFL_SLOW</v>
      </c>
      <c r="C506">
        <f>IF(
ISNUMBER(INDEX(SOURCE!B:B,MATCH(A506,SOURCE!B:B,0)+1)),
  VALUE(INDEX(SOURCE!B:B,MATCH(A506,SOURCE!B:B,0)+1)),
  "")</f>
        <v>486</v>
      </c>
      <c r="D506" s="8" t="str">
        <f>IF(A506&lt;&gt;INT(A506),B506,
IF(A506&lt;0,VLOOKUP(A506,lookups!A$1:B$25,2,0),
IF(ISNA(B506),"",
IF(OR(ISBLANK(A506),ISNA(B506),B506=0),
"",
"#define "&amp;
VLOOKUP(A506,SOURCE!B:P,12,0)&amp;IF(SOURCE!$W$2-LEN(VLOOKUP(A506,SOURCE!B:P,12,0))&gt;=0,REPT(" ",SOURCE!$W$2-LEN(VLOOKUP(A506,SOURCE!B:P,12,0))),"")&amp;
TEXT(A506,"???0")&amp;IF(VLOOKUP(A506,SOURCE!B:P,13,0)="","","   "&amp;VLOOKUP(A506,SOURCE!B:P,13,0)
))))
)</f>
        <v>#define SFL_SLOW                       485</v>
      </c>
    </row>
    <row r="507" spans="1:4">
      <c r="A507">
        <f t="shared" si="8"/>
        <v>486</v>
      </c>
      <c r="B507" t="str">
        <f>VLOOKUP(A507,SOURCE!B:P,12,0)</f>
        <v>SFL_SPCRES</v>
      </c>
      <c r="C507">
        <f>IF(
ISNUMBER(INDEX(SOURCE!B:B,MATCH(A507,SOURCE!B:B,0)+1)),
  VALUE(INDEX(SOURCE!B:B,MATCH(A507,SOURCE!B:B,0)+1)),
  "")</f>
        <v>487</v>
      </c>
      <c r="D507" s="8" t="str">
        <f>IF(A507&lt;&gt;INT(A507),B507,
IF(A507&lt;0,VLOOKUP(A507,lookups!A$1:B$25,2,0),
IF(ISNA(B507),"",
IF(OR(ISBLANK(A507),ISNA(B507),B507=0),
"",
"#define "&amp;
VLOOKUP(A507,SOURCE!B:P,12,0)&amp;IF(SOURCE!$W$2-LEN(VLOOKUP(A507,SOURCE!B:P,12,0))&gt;=0,REPT(" ",SOURCE!$W$2-LEN(VLOOKUP(A507,SOURCE!B:P,12,0))),"")&amp;
TEXT(A507,"???0")&amp;IF(VLOOKUP(A507,SOURCE!B:P,13,0)="","","   "&amp;VLOOKUP(A507,SOURCE!B:P,13,0)
))))
)</f>
        <v>#define SFL_SPCRES                     486</v>
      </c>
    </row>
    <row r="508" spans="1:4">
      <c r="A508">
        <f t="shared" si="8"/>
        <v>487</v>
      </c>
      <c r="B508" t="str">
        <f>VLOOKUP(A508,SOURCE!B:P,12,0)</f>
        <v>SFL_SSIZE8</v>
      </c>
      <c r="C508">
        <f>IF(
ISNUMBER(INDEX(SOURCE!B:B,MATCH(A508,SOURCE!B:B,0)+1)),
  VALUE(INDEX(SOURCE!B:B,MATCH(A508,SOURCE!B:B,0)+1)),
  "")</f>
        <v>488</v>
      </c>
      <c r="D508" s="8" t="str">
        <f>IF(A508&lt;&gt;INT(A508),B508,
IF(A508&lt;0,VLOOKUP(A508,lookups!A$1:B$25,2,0),
IF(ISNA(B508),"",
IF(OR(ISBLANK(A508),ISNA(B508),B508=0),
"",
"#define "&amp;
VLOOKUP(A508,SOURCE!B:P,12,0)&amp;IF(SOURCE!$W$2-LEN(VLOOKUP(A508,SOURCE!B:P,12,0))&gt;=0,REPT(" ",SOURCE!$W$2-LEN(VLOOKUP(A508,SOURCE!B:P,12,0))),"")&amp;
TEXT(A508,"???0")&amp;IF(VLOOKUP(A508,SOURCE!B:P,13,0)="","","   "&amp;VLOOKUP(A508,SOURCE!B:P,13,0)
))))
)</f>
        <v>#define SFL_SSIZE8                     487</v>
      </c>
    </row>
    <row r="509" spans="1:4">
      <c r="A509">
        <f t="shared" si="8"/>
        <v>488</v>
      </c>
      <c r="B509" t="str">
        <f>VLOOKUP(A509,SOURCE!B:P,12,0)</f>
        <v>SFL_QUIET</v>
      </c>
      <c r="C509">
        <f>IF(
ISNUMBER(INDEX(SOURCE!B:B,MATCH(A509,SOURCE!B:B,0)+1)),
  VALUE(INDEX(SOURCE!B:B,MATCH(A509,SOURCE!B:B,0)+1)),
  "")</f>
        <v>489</v>
      </c>
      <c r="D509" s="8" t="str">
        <f>IF(A509&lt;&gt;INT(A509),B509,
IF(A509&lt;0,VLOOKUP(A509,lookups!A$1:B$25,2,0),
IF(ISNA(B509),"",
IF(OR(ISBLANK(A509),ISNA(B509),B509=0),
"",
"#define "&amp;
VLOOKUP(A509,SOURCE!B:P,12,0)&amp;IF(SOURCE!$W$2-LEN(VLOOKUP(A509,SOURCE!B:P,12,0))&gt;=0,REPT(" ",SOURCE!$W$2-LEN(VLOOKUP(A509,SOURCE!B:P,12,0))),"")&amp;
TEXT(A509,"???0")&amp;IF(VLOOKUP(A509,SOURCE!B:P,13,0)="","","   "&amp;VLOOKUP(A509,SOURCE!B:P,13,0)
))))
)</f>
        <v>#define SFL_QUIET                      488</v>
      </c>
    </row>
    <row r="510" spans="1:4">
      <c r="A510">
        <f t="shared" si="8"/>
        <v>489</v>
      </c>
      <c r="B510" t="str">
        <f>VLOOKUP(A510,SOURCE!B:P,12,0)</f>
        <v>SFL_DECIMP</v>
      </c>
      <c r="C510">
        <f>IF(
ISNUMBER(INDEX(SOURCE!B:B,MATCH(A510,SOURCE!B:B,0)+1)),
  VALUE(INDEX(SOURCE!B:B,MATCH(A510,SOURCE!B:B,0)+1)),
  "")</f>
        <v>490</v>
      </c>
      <c r="D510" s="8" t="str">
        <f>IF(A510&lt;&gt;INT(A510),B510,
IF(A510&lt;0,VLOOKUP(A510,lookups!A$1:B$25,2,0),
IF(ISNA(B510),"",
IF(OR(ISBLANK(A510),ISNA(B510),B510=0),
"",
"#define "&amp;
VLOOKUP(A510,SOURCE!B:P,12,0)&amp;IF(SOURCE!$W$2-LEN(VLOOKUP(A510,SOURCE!B:P,12,0))&gt;=0,REPT(" ",SOURCE!$W$2-LEN(VLOOKUP(A510,SOURCE!B:P,12,0))),"")&amp;
TEXT(A510,"???0")&amp;IF(VLOOKUP(A510,SOURCE!B:P,13,0)="","","   "&amp;VLOOKUP(A510,SOURCE!B:P,13,0)
))))
)</f>
        <v>#define SFL_DECIMP                     489</v>
      </c>
    </row>
    <row r="511" spans="1:4">
      <c r="A511">
        <f t="shared" si="8"/>
        <v>490</v>
      </c>
      <c r="B511" t="str">
        <f>VLOOKUP(A511,SOURCE!B:P,12,0)</f>
        <v>SFL_MULTx</v>
      </c>
      <c r="C511">
        <f>IF(
ISNUMBER(INDEX(SOURCE!B:B,MATCH(A511,SOURCE!B:B,0)+1)),
  VALUE(INDEX(SOURCE!B:B,MATCH(A511,SOURCE!B:B,0)+1)),
  "")</f>
        <v>491</v>
      </c>
      <c r="D511" s="8" t="str">
        <f>IF(A511&lt;&gt;INT(A511),B511,
IF(A511&lt;0,VLOOKUP(A511,lookups!A$1:B$25,2,0),
IF(ISNA(B511),"",
IF(OR(ISBLANK(A511),ISNA(B511),B511=0),
"",
"#define "&amp;
VLOOKUP(A511,SOURCE!B:P,12,0)&amp;IF(SOURCE!$W$2-LEN(VLOOKUP(A511,SOURCE!B:P,12,0))&gt;=0,REPT(" ",SOURCE!$W$2-LEN(VLOOKUP(A511,SOURCE!B:P,12,0))),"")&amp;
TEXT(A511,"???0")&amp;IF(VLOOKUP(A511,SOURCE!B:P,13,0)="","","   "&amp;VLOOKUP(A511,SOURCE!B:P,13,0)
))))
)</f>
        <v>#define SFL_MULTx                      490</v>
      </c>
    </row>
    <row r="512" spans="1:4">
      <c r="A512">
        <f t="shared" si="8"/>
        <v>491</v>
      </c>
      <c r="B512" t="str">
        <f>VLOOKUP(A512,SOURCE!B:P,12,0)</f>
        <v>SFL_ALLENG</v>
      </c>
      <c r="C512">
        <f>IF(
ISNUMBER(INDEX(SOURCE!B:B,MATCH(A512,SOURCE!B:B,0)+1)),
  VALUE(INDEX(SOURCE!B:B,MATCH(A512,SOURCE!B:B,0)+1)),
  "")</f>
        <v>492</v>
      </c>
      <c r="D512" s="8" t="str">
        <f>IF(A512&lt;&gt;INT(A512),B512,
IF(A512&lt;0,VLOOKUP(A512,lookups!A$1:B$25,2,0),
IF(ISNA(B512),"",
IF(OR(ISBLANK(A512),ISNA(B512),B512=0),
"",
"#define "&amp;
VLOOKUP(A512,SOURCE!B:P,12,0)&amp;IF(SOURCE!$W$2-LEN(VLOOKUP(A512,SOURCE!B:P,12,0))&gt;=0,REPT(" ",SOURCE!$W$2-LEN(VLOOKUP(A512,SOURCE!B:P,12,0))),"")&amp;
TEXT(A512,"???0")&amp;IF(VLOOKUP(A512,SOURCE!B:P,13,0)="","","   "&amp;VLOOKUP(A512,SOURCE!B:P,13,0)
))))
)</f>
        <v>#define SFL_ALLENG                     491</v>
      </c>
    </row>
    <row r="513" spans="1:4">
      <c r="A513">
        <f t="shared" si="8"/>
        <v>492</v>
      </c>
      <c r="B513" t="str">
        <f>VLOOKUP(A513,SOURCE!B:P,12,0)</f>
        <v>SFL_GROW</v>
      </c>
      <c r="C513">
        <f>IF(
ISNUMBER(INDEX(SOURCE!B:B,MATCH(A513,SOURCE!B:B,0)+1)),
  VALUE(INDEX(SOURCE!B:B,MATCH(A513,SOURCE!B:B,0)+1)),
  "")</f>
        <v>493</v>
      </c>
      <c r="D513" s="8" t="str">
        <f>IF(A513&lt;&gt;INT(A513),B513,
IF(A513&lt;0,VLOOKUP(A513,lookups!A$1:B$25,2,0),
IF(ISNA(B513),"",
IF(OR(ISBLANK(A513),ISNA(B513),B513=0),
"",
"#define "&amp;
VLOOKUP(A513,SOURCE!B:P,12,0)&amp;IF(SOURCE!$W$2-LEN(VLOOKUP(A513,SOURCE!B:P,12,0))&gt;=0,REPT(" ",SOURCE!$W$2-LEN(VLOOKUP(A513,SOURCE!B:P,12,0))),"")&amp;
TEXT(A513,"???0")&amp;IF(VLOOKUP(A513,SOURCE!B:P,13,0)="","","   "&amp;VLOOKUP(A513,SOURCE!B:P,13,0)
))))
)</f>
        <v>#define SFL_GROW                       492</v>
      </c>
    </row>
    <row r="514" spans="1:4">
      <c r="A514">
        <f t="shared" si="8"/>
        <v>493</v>
      </c>
      <c r="B514" t="str">
        <f>VLOOKUP(A514,SOURCE!B:P,12,0)</f>
        <v>SFL_AUTOFF</v>
      </c>
      <c r="C514">
        <f>IF(
ISNUMBER(INDEX(SOURCE!B:B,MATCH(A514,SOURCE!B:B,0)+1)),
  VALUE(INDEX(SOURCE!B:B,MATCH(A514,SOURCE!B:B,0)+1)),
  "")</f>
        <v>494</v>
      </c>
      <c r="D514" s="8" t="str">
        <f>IF(A514&lt;&gt;INT(A514),B514,
IF(A514&lt;0,VLOOKUP(A514,lookups!A$1:B$25,2,0),
IF(ISNA(B514),"",
IF(OR(ISBLANK(A514),ISNA(B514),B514=0),
"",
"#define "&amp;
VLOOKUP(A514,SOURCE!B:P,12,0)&amp;IF(SOURCE!$W$2-LEN(VLOOKUP(A514,SOURCE!B:P,12,0))&gt;=0,REPT(" ",SOURCE!$W$2-LEN(VLOOKUP(A514,SOURCE!B:P,12,0))),"")&amp;
TEXT(A514,"???0")&amp;IF(VLOOKUP(A514,SOURCE!B:P,13,0)="","","   "&amp;VLOOKUP(A514,SOURCE!B:P,13,0)
))))
)</f>
        <v>#define SFL_AUTOFF                     493</v>
      </c>
    </row>
    <row r="515" spans="1:4">
      <c r="A515">
        <f t="shared" si="8"/>
        <v>494</v>
      </c>
      <c r="B515" t="str">
        <f>VLOOKUP(A515,SOURCE!B:P,12,0)</f>
        <v>SFL_AUTXEQ</v>
      </c>
      <c r="C515">
        <f>IF(
ISNUMBER(INDEX(SOURCE!B:B,MATCH(A515,SOURCE!B:B,0)+1)),
  VALUE(INDEX(SOURCE!B:B,MATCH(A515,SOURCE!B:B,0)+1)),
  "")</f>
        <v>495</v>
      </c>
      <c r="D515" s="8" t="str">
        <f>IF(A515&lt;&gt;INT(A515),B515,
IF(A515&lt;0,VLOOKUP(A515,lookups!A$1:B$25,2,0),
IF(ISNA(B515),"",
IF(OR(ISBLANK(A515),ISNA(B515),B515=0),
"",
"#define "&amp;
VLOOKUP(A515,SOURCE!B:P,12,0)&amp;IF(SOURCE!$W$2-LEN(VLOOKUP(A515,SOURCE!B:P,12,0))&gt;=0,REPT(" ",SOURCE!$W$2-LEN(VLOOKUP(A515,SOURCE!B:P,12,0))),"")&amp;
TEXT(A515,"???0")&amp;IF(VLOOKUP(A515,SOURCE!B:P,13,0)="","","   "&amp;VLOOKUP(A515,SOURCE!B:P,13,0)
))))
)</f>
        <v>#define SFL_AUTXEQ                     494</v>
      </c>
    </row>
    <row r="516" spans="1:4">
      <c r="A516">
        <f t="shared" si="8"/>
        <v>495</v>
      </c>
      <c r="B516" t="str">
        <f>VLOOKUP(A516,SOURCE!B:P,12,0)</f>
        <v>SFL_PRTACT</v>
      </c>
      <c r="C516">
        <f>IF(
ISNUMBER(INDEX(SOURCE!B:B,MATCH(A516,SOURCE!B:B,0)+1)),
  VALUE(INDEX(SOURCE!B:B,MATCH(A516,SOURCE!B:B,0)+1)),
  "")</f>
        <v>496</v>
      </c>
      <c r="D516" s="8" t="str">
        <f>IF(A516&lt;&gt;INT(A516),B516,
IF(A516&lt;0,VLOOKUP(A516,lookups!A$1:B$25,2,0),
IF(ISNA(B516),"",
IF(OR(ISBLANK(A516),ISNA(B516),B516=0),
"",
"#define "&amp;
VLOOKUP(A516,SOURCE!B:P,12,0)&amp;IF(SOURCE!$W$2-LEN(VLOOKUP(A516,SOURCE!B:P,12,0))&gt;=0,REPT(" ",SOURCE!$W$2-LEN(VLOOKUP(A516,SOURCE!B:P,12,0))),"")&amp;
TEXT(A516,"???0")&amp;IF(VLOOKUP(A516,SOURCE!B:P,13,0)="","","   "&amp;VLOOKUP(A516,SOURCE!B:P,13,0)
))))
)</f>
        <v>#define SFL_PRTACT                     495</v>
      </c>
    </row>
    <row r="517" spans="1:4">
      <c r="A517">
        <f t="shared" si="8"/>
        <v>496</v>
      </c>
      <c r="B517" t="str">
        <f>VLOOKUP(A517,SOURCE!B:P,12,0)</f>
        <v>SFL_NUMIN</v>
      </c>
      <c r="C517">
        <f>IF(
ISNUMBER(INDEX(SOURCE!B:B,MATCH(A517,SOURCE!B:B,0)+1)),
  VALUE(INDEX(SOURCE!B:B,MATCH(A517,SOURCE!B:B,0)+1)),
  "")</f>
        <v>497</v>
      </c>
      <c r="D517" s="8" t="str">
        <f>IF(A517&lt;&gt;INT(A517),B517,
IF(A517&lt;0,VLOOKUP(A517,lookups!A$1:B$25,2,0),
IF(ISNA(B517),"",
IF(OR(ISBLANK(A517),ISNA(B517),B517=0),
"",
"#define "&amp;
VLOOKUP(A517,SOURCE!B:P,12,0)&amp;IF(SOURCE!$W$2-LEN(VLOOKUP(A517,SOURCE!B:P,12,0))&gt;=0,REPT(" ",SOURCE!$W$2-LEN(VLOOKUP(A517,SOURCE!B:P,12,0))),"")&amp;
TEXT(A517,"???0")&amp;IF(VLOOKUP(A517,SOURCE!B:P,13,0)="","","   "&amp;VLOOKUP(A517,SOURCE!B:P,13,0)
))))
)</f>
        <v>#define SFL_NUMIN                      496</v>
      </c>
    </row>
    <row r="518" spans="1:4">
      <c r="A518">
        <f t="shared" si="8"/>
        <v>497</v>
      </c>
      <c r="B518" t="str">
        <f>VLOOKUP(A518,SOURCE!B:P,12,0)</f>
        <v>SFL_ALPIN</v>
      </c>
      <c r="C518">
        <f>IF(
ISNUMBER(INDEX(SOURCE!B:B,MATCH(A518,SOURCE!B:B,0)+1)),
  VALUE(INDEX(SOURCE!B:B,MATCH(A518,SOURCE!B:B,0)+1)),
  "")</f>
        <v>498</v>
      </c>
      <c r="D518" s="8" t="str">
        <f>IF(A518&lt;&gt;INT(A518),B518,
IF(A518&lt;0,VLOOKUP(A518,lookups!A$1:B$25,2,0),
IF(ISNA(B518),"",
IF(OR(ISBLANK(A518),ISNA(B518),B518=0),
"",
"#define "&amp;
VLOOKUP(A518,SOURCE!B:P,12,0)&amp;IF(SOURCE!$W$2-LEN(VLOOKUP(A518,SOURCE!B:P,12,0))&gt;=0,REPT(" ",SOURCE!$W$2-LEN(VLOOKUP(A518,SOURCE!B:P,12,0))),"")&amp;
TEXT(A518,"???0")&amp;IF(VLOOKUP(A518,SOURCE!B:P,13,0)="","","   "&amp;VLOOKUP(A518,SOURCE!B:P,13,0)
))))
)</f>
        <v>#define SFL_ALPIN                      497</v>
      </c>
    </row>
    <row r="519" spans="1:4">
      <c r="A519">
        <f t="shared" ref="A519:A582" si="9">C518</f>
        <v>498</v>
      </c>
      <c r="B519" t="str">
        <f>VLOOKUP(A519,SOURCE!B:P,12,0)</f>
        <v>SFL_ASLIFT</v>
      </c>
      <c r="C519">
        <f>IF(
ISNUMBER(INDEX(SOURCE!B:B,MATCH(A519,SOURCE!B:B,0)+1)),
  VALUE(INDEX(SOURCE!B:B,MATCH(A519,SOURCE!B:B,0)+1)),
  "")</f>
        <v>499</v>
      </c>
      <c r="D519" s="8" t="str">
        <f>IF(A519&lt;&gt;INT(A519),B519,
IF(A519&lt;0,VLOOKUP(A519,lookups!A$1:B$25,2,0),
IF(ISNA(B519),"",
IF(OR(ISBLANK(A519),ISNA(B519),B519=0),
"",
"#define "&amp;
VLOOKUP(A519,SOURCE!B:P,12,0)&amp;IF(SOURCE!$W$2-LEN(VLOOKUP(A519,SOURCE!B:P,12,0))&gt;=0,REPT(" ",SOURCE!$W$2-LEN(VLOOKUP(A519,SOURCE!B:P,12,0))),"")&amp;
TEXT(A519,"???0")&amp;IF(VLOOKUP(A519,SOURCE!B:P,13,0)="","","   "&amp;VLOOKUP(A519,SOURCE!B:P,13,0)
))))
)</f>
        <v>#define SFL_ASLIFT                     498</v>
      </c>
    </row>
    <row r="520" spans="1:4">
      <c r="A520">
        <f t="shared" si="9"/>
        <v>499</v>
      </c>
      <c r="B520" t="str">
        <f>VLOOKUP(A520,SOURCE!B:P,12,0)</f>
        <v>SFL_IGN1ER</v>
      </c>
      <c r="C520">
        <f>IF(
ISNUMBER(INDEX(SOURCE!B:B,MATCH(A520,SOURCE!B:B,0)+1)),
  VALUE(INDEX(SOURCE!B:B,MATCH(A520,SOURCE!B:B,0)+1)),
  "")</f>
        <v>500</v>
      </c>
      <c r="D520" s="8" t="str">
        <f>IF(A520&lt;&gt;INT(A520),B520,
IF(A520&lt;0,VLOOKUP(A520,lookups!A$1:B$25,2,0),
IF(ISNA(B520),"",
IF(OR(ISBLANK(A520),ISNA(B520),B520=0),
"",
"#define "&amp;
VLOOKUP(A520,SOURCE!B:P,12,0)&amp;IF(SOURCE!$W$2-LEN(VLOOKUP(A520,SOURCE!B:P,12,0))&gt;=0,REPT(" ",SOURCE!$W$2-LEN(VLOOKUP(A520,SOURCE!B:P,12,0))),"")&amp;
TEXT(A520,"???0")&amp;IF(VLOOKUP(A520,SOURCE!B:P,13,0)="","","   "&amp;VLOOKUP(A520,SOURCE!B:P,13,0)
))))
)</f>
        <v>#define SFL_IGN1ER                     499</v>
      </c>
    </row>
    <row r="521" spans="1:4">
      <c r="A521">
        <f t="shared" si="9"/>
        <v>500</v>
      </c>
      <c r="B521" t="str">
        <f>VLOOKUP(A521,SOURCE!B:P,12,0)</f>
        <v>SFL_INTING</v>
      </c>
      <c r="C521">
        <f>IF(
ISNUMBER(INDEX(SOURCE!B:B,MATCH(A521,SOURCE!B:B,0)+1)),
  VALUE(INDEX(SOURCE!B:B,MATCH(A521,SOURCE!B:B,0)+1)),
  "")</f>
        <v>501</v>
      </c>
      <c r="D521" s="8" t="str">
        <f>IF(A521&lt;&gt;INT(A521),B521,
IF(A521&lt;0,VLOOKUP(A521,lookups!A$1:B$25,2,0),
IF(ISNA(B521),"",
IF(OR(ISBLANK(A521),ISNA(B521),B521=0),
"",
"#define "&amp;
VLOOKUP(A521,SOURCE!B:P,12,0)&amp;IF(SOURCE!$W$2-LEN(VLOOKUP(A521,SOURCE!B:P,12,0))&gt;=0,REPT(" ",SOURCE!$W$2-LEN(VLOOKUP(A521,SOURCE!B:P,12,0))),"")&amp;
TEXT(A521,"???0")&amp;IF(VLOOKUP(A521,SOURCE!B:P,13,0)="","","   "&amp;VLOOKUP(A521,SOURCE!B:P,13,0)
))))
)</f>
        <v>#define SFL_INTING                     500</v>
      </c>
    </row>
    <row r="522" spans="1:4">
      <c r="A522">
        <f t="shared" si="9"/>
        <v>501</v>
      </c>
      <c r="B522" t="str">
        <f>VLOOKUP(A522,SOURCE!B:P,12,0)</f>
        <v>SFL_SOLVING</v>
      </c>
      <c r="C522">
        <f>IF(
ISNUMBER(INDEX(SOURCE!B:B,MATCH(A522,SOURCE!B:B,0)+1)),
  VALUE(INDEX(SOURCE!B:B,MATCH(A522,SOURCE!B:B,0)+1)),
  "")</f>
        <v>502</v>
      </c>
      <c r="D522" s="8" t="str">
        <f>IF(A522&lt;&gt;INT(A522),B522,
IF(A522&lt;0,VLOOKUP(A522,lookups!A$1:B$25,2,0),
IF(ISNA(B522),"",
IF(OR(ISBLANK(A522),ISNA(B522),B522=0),
"",
"#define "&amp;
VLOOKUP(A522,SOURCE!B:P,12,0)&amp;IF(SOURCE!$W$2-LEN(VLOOKUP(A522,SOURCE!B:P,12,0))&gt;=0,REPT(" ",SOURCE!$W$2-LEN(VLOOKUP(A522,SOURCE!B:P,12,0))),"")&amp;
TEXT(A522,"???0")&amp;IF(VLOOKUP(A522,SOURCE!B:P,13,0)="","","   "&amp;VLOOKUP(A522,SOURCE!B:P,13,0)
))))
)</f>
        <v>#define SFL_SOLVING                    501</v>
      </c>
    </row>
    <row r="523" spans="1:4">
      <c r="A523">
        <f t="shared" si="9"/>
        <v>502</v>
      </c>
      <c r="B523" t="str">
        <f>VLOOKUP(A523,SOURCE!B:P,12,0)</f>
        <v>SFL_VMDISP</v>
      </c>
      <c r="C523">
        <f>IF(
ISNUMBER(INDEX(SOURCE!B:B,MATCH(A523,SOURCE!B:B,0)+1)),
  VALUE(INDEX(SOURCE!B:B,MATCH(A523,SOURCE!B:B,0)+1)),
  "")</f>
        <v>503</v>
      </c>
      <c r="D523" s="8" t="str">
        <f>IF(A523&lt;&gt;INT(A523),B523,
IF(A523&lt;0,VLOOKUP(A523,lookups!A$1:B$25,2,0),
IF(ISNA(B523),"",
IF(OR(ISBLANK(A523),ISNA(B523),B523=0),
"",
"#define "&amp;
VLOOKUP(A523,SOURCE!B:P,12,0)&amp;IF(SOURCE!$W$2-LEN(VLOOKUP(A523,SOURCE!B:P,12,0))&gt;=0,REPT(" ",SOURCE!$W$2-LEN(VLOOKUP(A523,SOURCE!B:P,12,0))),"")&amp;
TEXT(A523,"???0")&amp;IF(VLOOKUP(A523,SOURCE!B:P,13,0)="","","   "&amp;VLOOKUP(A523,SOURCE!B:P,13,0)
))))
)</f>
        <v>#define SFL_VMDISP                     502</v>
      </c>
    </row>
    <row r="524" spans="1:4">
      <c r="A524">
        <f t="shared" si="9"/>
        <v>503</v>
      </c>
      <c r="B524" t="str">
        <f>VLOOKUP(A524,SOURCE!B:P,12,0)</f>
        <v>SFL_USB</v>
      </c>
      <c r="C524">
        <f>IF(
ISNUMBER(INDEX(SOURCE!B:B,MATCH(A524,SOURCE!B:B,0)+1)),
  VALUE(INDEX(SOURCE!B:B,MATCH(A524,SOURCE!B:B,0)+1)),
  "")</f>
        <v>504</v>
      </c>
      <c r="D524" s="8" t="str">
        <f>IF(A524&lt;&gt;INT(A524),B524,
IF(A524&lt;0,VLOOKUP(A524,lookups!A$1:B$25,2,0),
IF(ISNA(B524),"",
IF(OR(ISBLANK(A524),ISNA(B524),B524=0),
"",
"#define "&amp;
VLOOKUP(A524,SOURCE!B:P,12,0)&amp;IF(SOURCE!$W$2-LEN(VLOOKUP(A524,SOURCE!B:P,12,0))&gt;=0,REPT(" ",SOURCE!$W$2-LEN(VLOOKUP(A524,SOURCE!B:P,12,0))),"")&amp;
TEXT(A524,"???0")&amp;IF(VLOOKUP(A524,SOURCE!B:P,13,0)="","","   "&amp;VLOOKUP(A524,SOURCE!B:P,13,0)
))))
)</f>
        <v>#define SFL_USB                        503</v>
      </c>
    </row>
    <row r="525" spans="1:4">
      <c r="A525">
        <f t="shared" si="9"/>
        <v>504</v>
      </c>
      <c r="B525" t="str">
        <f>VLOOKUP(A525,SOURCE!B:P,12,0)</f>
        <v>ITM_0504</v>
      </c>
      <c r="C525">
        <f>IF(
ISNUMBER(INDEX(SOURCE!B:B,MATCH(A525,SOURCE!B:B,0)+1)),
  VALUE(INDEX(SOURCE!B:B,MATCH(A525,SOURCE!B:B,0)+1)),
  "")</f>
        <v>505</v>
      </c>
      <c r="D525" s="8" t="str">
        <f>IF(A525&lt;&gt;INT(A525),B525,
IF(A525&lt;0,VLOOKUP(A525,lookups!A$1:B$25,2,0),
IF(ISNA(B525),"",
IF(OR(ISBLANK(A525),ISNA(B525),B525=0),
"",
"#define "&amp;
VLOOKUP(A525,SOURCE!B:P,12,0)&amp;IF(SOURCE!$W$2-LEN(VLOOKUP(A525,SOURCE!B:P,12,0))&gt;=0,REPT(" ",SOURCE!$W$2-LEN(VLOOKUP(A525,SOURCE!B:P,12,0))),"")&amp;
TEXT(A525,"???0")&amp;IF(VLOOKUP(A525,SOURCE!B:P,13,0)="","","   "&amp;VLOOKUP(A525,SOURCE!B:P,13,0)
))))
)</f>
        <v>#define ITM_0504                       504</v>
      </c>
    </row>
    <row r="526" spans="1:4">
      <c r="A526">
        <f t="shared" si="9"/>
        <v>505</v>
      </c>
      <c r="B526" t="str">
        <f>VLOOKUP(A526,SOURCE!B:P,12,0)</f>
        <v>ITM_0505</v>
      </c>
      <c r="C526">
        <f>IF(
ISNUMBER(INDEX(SOURCE!B:B,MATCH(A526,SOURCE!B:B,0)+1)),
  VALUE(INDEX(SOURCE!B:B,MATCH(A526,SOURCE!B:B,0)+1)),
  "")</f>
        <v>506</v>
      </c>
      <c r="D526" s="8" t="str">
        <f>IF(A526&lt;&gt;INT(A526),B526,
IF(A526&lt;0,VLOOKUP(A526,lookups!A$1:B$25,2,0),
IF(ISNA(B526),"",
IF(OR(ISBLANK(A526),ISNA(B526),B526=0),
"",
"#define "&amp;
VLOOKUP(A526,SOURCE!B:P,12,0)&amp;IF(SOURCE!$W$2-LEN(VLOOKUP(A526,SOURCE!B:P,12,0))&gt;=0,REPT(" ",SOURCE!$W$2-LEN(VLOOKUP(A526,SOURCE!B:P,12,0))),"")&amp;
TEXT(A526,"???0")&amp;IF(VLOOKUP(A526,SOURCE!B:P,13,0)="","","   "&amp;VLOOKUP(A526,SOURCE!B:P,13,0)
))))
)</f>
        <v>#define ITM_0505                       505</v>
      </c>
    </row>
    <row r="527" spans="1:4">
      <c r="A527">
        <f t="shared" si="9"/>
        <v>506</v>
      </c>
      <c r="B527" t="str">
        <f>VLOOKUP(A527,SOURCE!B:P,12,0)</f>
        <v>ITM_0506</v>
      </c>
      <c r="C527">
        <f>IF(
ISNUMBER(INDEX(SOURCE!B:B,MATCH(A527,SOURCE!B:B,0)+1)),
  VALUE(INDEX(SOURCE!B:B,MATCH(A527,SOURCE!B:B,0)+1)),
  "")</f>
        <v>507</v>
      </c>
      <c r="D527" s="8" t="str">
        <f>IF(A527&lt;&gt;INT(A527),B527,
IF(A527&lt;0,VLOOKUP(A527,lookups!A$1:B$25,2,0),
IF(ISNA(B527),"",
IF(OR(ISBLANK(A527),ISNA(B527),B527=0),
"",
"#define "&amp;
VLOOKUP(A527,SOURCE!B:P,12,0)&amp;IF(SOURCE!$W$2-LEN(VLOOKUP(A527,SOURCE!B:P,12,0))&gt;=0,REPT(" ",SOURCE!$W$2-LEN(VLOOKUP(A527,SOURCE!B:P,12,0))),"")&amp;
TEXT(A527,"???0")&amp;IF(VLOOKUP(A527,SOURCE!B:P,13,0)="","","   "&amp;VLOOKUP(A527,SOURCE!B:P,13,0)
))))
)</f>
        <v>#define ITM_0506                       506</v>
      </c>
    </row>
    <row r="528" spans="1:4">
      <c r="A528">
        <f t="shared" si="9"/>
        <v>507</v>
      </c>
      <c r="B528" t="str">
        <f>VLOOKUP(A528,SOURCE!B:P,12,0)</f>
        <v>ITM_0507</v>
      </c>
      <c r="C528">
        <f>IF(
ISNUMBER(INDEX(SOURCE!B:B,MATCH(A528,SOURCE!B:B,0)+1)),
  VALUE(INDEX(SOURCE!B:B,MATCH(A528,SOURCE!B:B,0)+1)),
  "")</f>
        <v>508</v>
      </c>
      <c r="D528" s="8" t="str">
        <f>IF(A528&lt;&gt;INT(A528),B528,
IF(A528&lt;0,VLOOKUP(A528,lookups!A$1:B$25,2,0),
IF(ISNA(B528),"",
IF(OR(ISBLANK(A528),ISNA(B528),B528=0),
"",
"#define "&amp;
VLOOKUP(A528,SOURCE!B:P,12,0)&amp;IF(SOURCE!$W$2-LEN(VLOOKUP(A528,SOURCE!B:P,12,0))&gt;=0,REPT(" ",SOURCE!$W$2-LEN(VLOOKUP(A528,SOURCE!B:P,12,0))),"")&amp;
TEXT(A528,"???0")&amp;IF(VLOOKUP(A528,SOURCE!B:P,13,0)="","","   "&amp;VLOOKUP(A528,SOURCE!B:P,13,0)
))))
)</f>
        <v>#define ITM_0507                       507</v>
      </c>
    </row>
    <row r="529" spans="1:4">
      <c r="A529">
        <f t="shared" si="9"/>
        <v>508</v>
      </c>
      <c r="B529" t="str">
        <f>VLOOKUP(A529,SOURCE!B:P,12,0)</f>
        <v>ITM_0508</v>
      </c>
      <c r="C529">
        <f>IF(
ISNUMBER(INDEX(SOURCE!B:B,MATCH(A529,SOURCE!B:B,0)+1)),
  VALUE(INDEX(SOURCE!B:B,MATCH(A529,SOURCE!B:B,0)+1)),
  "")</f>
        <v>509</v>
      </c>
      <c r="D529" s="8" t="str">
        <f>IF(A529&lt;&gt;INT(A529),B529,
IF(A529&lt;0,VLOOKUP(A529,lookups!A$1:B$25,2,0),
IF(ISNA(B529),"",
IF(OR(ISBLANK(A529),ISNA(B529),B529=0),
"",
"#define "&amp;
VLOOKUP(A529,SOURCE!B:P,12,0)&amp;IF(SOURCE!$W$2-LEN(VLOOKUP(A529,SOURCE!B:P,12,0))&gt;=0,REPT(" ",SOURCE!$W$2-LEN(VLOOKUP(A529,SOURCE!B:P,12,0))),"")&amp;
TEXT(A529,"???0")&amp;IF(VLOOKUP(A529,SOURCE!B:P,13,0)="","","   "&amp;VLOOKUP(A529,SOURCE!B:P,13,0)
))))
)</f>
        <v>#define ITM_0508                       508</v>
      </c>
    </row>
    <row r="530" spans="1:4">
      <c r="A530">
        <f t="shared" si="9"/>
        <v>509</v>
      </c>
      <c r="B530" t="str">
        <f>VLOOKUP(A530,SOURCE!B:P,12,0)</f>
        <v>ITM_0509</v>
      </c>
      <c r="C530">
        <f>IF(
ISNUMBER(INDEX(SOURCE!B:B,MATCH(A530,SOURCE!B:B,0)+1)),
  VALUE(INDEX(SOURCE!B:B,MATCH(A530,SOURCE!B:B,0)+1)),
  "")</f>
        <v>510</v>
      </c>
      <c r="D530" s="8" t="str">
        <f>IF(A530&lt;&gt;INT(A530),B530,
IF(A530&lt;0,VLOOKUP(A530,lookups!A$1:B$25,2,0),
IF(ISNA(B530),"",
IF(OR(ISBLANK(A530),ISNA(B530),B530=0),
"",
"#define "&amp;
VLOOKUP(A530,SOURCE!B:P,12,0)&amp;IF(SOURCE!$W$2-LEN(VLOOKUP(A530,SOURCE!B:P,12,0))&gt;=0,REPT(" ",SOURCE!$W$2-LEN(VLOOKUP(A530,SOURCE!B:P,12,0))),"")&amp;
TEXT(A530,"???0")&amp;IF(VLOOKUP(A530,SOURCE!B:P,13,0)="","","   "&amp;VLOOKUP(A530,SOURCE!B:P,13,0)
))))
)</f>
        <v>#define ITM_0509                       509</v>
      </c>
    </row>
    <row r="531" spans="1:4">
      <c r="A531">
        <f t="shared" si="9"/>
        <v>510</v>
      </c>
      <c r="B531" t="str">
        <f>VLOOKUP(A531,SOURCE!B:P,12,0)</f>
        <v>ITM_0510</v>
      </c>
      <c r="C531">
        <f>IF(
ISNUMBER(INDEX(SOURCE!B:B,MATCH(A531,SOURCE!B:B,0)+1)),
  VALUE(INDEX(SOURCE!B:B,MATCH(A531,SOURCE!B:B,0)+1)),
  "")</f>
        <v>511</v>
      </c>
      <c r="D531" s="8" t="str">
        <f>IF(A531&lt;&gt;INT(A531),B531,
IF(A531&lt;0,VLOOKUP(A531,lookups!A$1:B$25,2,0),
IF(ISNA(B531),"",
IF(OR(ISBLANK(A531),ISNA(B531),B531=0),
"",
"#define "&amp;
VLOOKUP(A531,SOURCE!B:P,12,0)&amp;IF(SOURCE!$W$2-LEN(VLOOKUP(A531,SOURCE!B:P,12,0))&gt;=0,REPT(" ",SOURCE!$W$2-LEN(VLOOKUP(A531,SOURCE!B:P,12,0))),"")&amp;
TEXT(A531,"???0")&amp;IF(VLOOKUP(A531,SOURCE!B:P,13,0)="","","   "&amp;VLOOKUP(A531,SOURCE!B:P,13,0)
))))
)</f>
        <v>#define ITM_0510                       510</v>
      </c>
    </row>
    <row r="532" spans="1:4">
      <c r="A532">
        <f t="shared" si="9"/>
        <v>511</v>
      </c>
      <c r="B532" t="str">
        <f>VLOOKUP(A532,SOURCE!B:P,12,0)</f>
        <v>ITM_0511</v>
      </c>
      <c r="C532">
        <f>IF(
ISNUMBER(INDEX(SOURCE!B:B,MATCH(A532,SOURCE!B:B,0)+1)),
  VALUE(INDEX(SOURCE!B:B,MATCH(A532,SOURCE!B:B,0)+1)),
  "")</f>
        <v>512</v>
      </c>
      <c r="D532" s="8" t="str">
        <f>IF(A532&lt;&gt;INT(A532),B532,
IF(A532&lt;0,VLOOKUP(A532,lookups!A$1:B$25,2,0),
IF(ISNA(B532),"",
IF(OR(ISBLANK(A532),ISNA(B532),B532=0),
"",
"#define "&amp;
VLOOKUP(A532,SOURCE!B:P,12,0)&amp;IF(SOURCE!$W$2-LEN(VLOOKUP(A532,SOURCE!B:P,12,0))&gt;=0,REPT(" ",SOURCE!$W$2-LEN(VLOOKUP(A532,SOURCE!B:P,12,0))),"")&amp;
TEXT(A532,"???0")&amp;IF(VLOOKUP(A532,SOURCE!B:P,13,0)="","","   "&amp;VLOOKUP(A532,SOURCE!B:P,13,0)
))))
)</f>
        <v>#define ITM_0511                       511</v>
      </c>
    </row>
    <row r="533" spans="1:4">
      <c r="A533">
        <f t="shared" si="9"/>
        <v>512</v>
      </c>
      <c r="B533" t="str">
        <f>VLOOKUP(A533,SOURCE!B:P,12,0)</f>
        <v>ITM_0512</v>
      </c>
      <c r="C533">
        <f>IF(
ISNUMBER(INDEX(SOURCE!B:B,MATCH(A533,SOURCE!B:B,0)+1)),
  VALUE(INDEX(SOURCE!B:B,MATCH(A533,SOURCE!B:B,0)+1)),
  "")</f>
        <v>513</v>
      </c>
      <c r="D533" s="8" t="str">
        <f>IF(A533&lt;&gt;INT(A533),B533,
IF(A533&lt;0,VLOOKUP(A533,lookups!A$1:B$25,2,0),
IF(ISNA(B533),"",
IF(OR(ISBLANK(A533),ISNA(B533),B533=0),
"",
"#define "&amp;
VLOOKUP(A533,SOURCE!B:P,12,0)&amp;IF(SOURCE!$W$2-LEN(VLOOKUP(A533,SOURCE!B:P,12,0))&gt;=0,REPT(" ",SOURCE!$W$2-LEN(VLOOKUP(A533,SOURCE!B:P,12,0))),"")&amp;
TEXT(A533,"???0")&amp;IF(VLOOKUP(A533,SOURCE!B:P,13,0)="","","   "&amp;VLOOKUP(A533,SOURCE!B:P,13,0)
))))
)</f>
        <v>#define ITM_0512                       512</v>
      </c>
    </row>
    <row r="534" spans="1:4">
      <c r="A534">
        <f t="shared" si="9"/>
        <v>513</v>
      </c>
      <c r="B534" t="str">
        <f>VLOOKUP(A534,SOURCE!B:P,12,0)</f>
        <v>ITM_0513</v>
      </c>
      <c r="C534">
        <f>IF(
ISNUMBER(INDEX(SOURCE!B:B,MATCH(A534,SOURCE!B:B,0)+1)),
  VALUE(INDEX(SOURCE!B:B,MATCH(A534,SOURCE!B:B,0)+1)),
  "")</f>
        <v>514</v>
      </c>
      <c r="D534" s="8" t="str">
        <f>IF(A534&lt;&gt;INT(A534),B534,
IF(A534&lt;0,VLOOKUP(A534,lookups!A$1:B$25,2,0),
IF(ISNA(B534),"",
IF(OR(ISBLANK(A534),ISNA(B534),B534=0),
"",
"#define "&amp;
VLOOKUP(A534,SOURCE!B:P,12,0)&amp;IF(SOURCE!$W$2-LEN(VLOOKUP(A534,SOURCE!B:P,12,0))&gt;=0,REPT(" ",SOURCE!$W$2-LEN(VLOOKUP(A534,SOURCE!B:P,12,0))),"")&amp;
TEXT(A534,"???0")&amp;IF(VLOOKUP(A534,SOURCE!B:P,13,0)="","","   "&amp;VLOOKUP(A534,SOURCE!B:P,13,0)
))))
)</f>
        <v>#define ITM_0513                       513</v>
      </c>
    </row>
    <row r="535" spans="1:4">
      <c r="A535">
        <f t="shared" si="9"/>
        <v>514</v>
      </c>
      <c r="B535" t="str">
        <f>VLOOKUP(A535,SOURCE!B:P,12,0)</f>
        <v>ITM_0514</v>
      </c>
      <c r="C535">
        <f>IF(
ISNUMBER(INDEX(SOURCE!B:B,MATCH(A535,SOURCE!B:B,0)+1)),
  VALUE(INDEX(SOURCE!B:B,MATCH(A535,SOURCE!B:B,0)+1)),
  "")</f>
        <v>515</v>
      </c>
      <c r="D535" s="8" t="str">
        <f>IF(A535&lt;&gt;INT(A535),B535,
IF(A535&lt;0,VLOOKUP(A535,lookups!A$1:B$25,2,0),
IF(ISNA(B535),"",
IF(OR(ISBLANK(A535),ISNA(B535),B535=0),
"",
"#define "&amp;
VLOOKUP(A535,SOURCE!B:P,12,0)&amp;IF(SOURCE!$W$2-LEN(VLOOKUP(A535,SOURCE!B:P,12,0))&gt;=0,REPT(" ",SOURCE!$W$2-LEN(VLOOKUP(A535,SOURCE!B:P,12,0))),"")&amp;
TEXT(A535,"???0")&amp;IF(VLOOKUP(A535,SOURCE!B:P,13,0)="","","   "&amp;VLOOKUP(A535,SOURCE!B:P,13,0)
))))
)</f>
        <v>#define ITM_0514                       514</v>
      </c>
    </row>
    <row r="536" spans="1:4">
      <c r="A536">
        <f t="shared" si="9"/>
        <v>515</v>
      </c>
      <c r="B536" t="str">
        <f>VLOOKUP(A536,SOURCE!B:P,12,0)</f>
        <v>ITM_0515</v>
      </c>
      <c r="C536">
        <f>IF(
ISNUMBER(INDEX(SOURCE!B:B,MATCH(A536,SOURCE!B:B,0)+1)),
  VALUE(INDEX(SOURCE!B:B,MATCH(A536,SOURCE!B:B,0)+1)),
  "")</f>
        <v>516</v>
      </c>
      <c r="D536" s="8" t="str">
        <f>IF(A536&lt;&gt;INT(A536),B536,
IF(A536&lt;0,VLOOKUP(A536,lookups!A$1:B$25,2,0),
IF(ISNA(B536),"",
IF(OR(ISBLANK(A536),ISNA(B536),B536=0),
"",
"#define "&amp;
VLOOKUP(A536,SOURCE!B:P,12,0)&amp;IF(SOURCE!$W$2-LEN(VLOOKUP(A536,SOURCE!B:P,12,0))&gt;=0,REPT(" ",SOURCE!$W$2-LEN(VLOOKUP(A536,SOURCE!B:P,12,0))),"")&amp;
TEXT(A536,"???0")&amp;IF(VLOOKUP(A536,SOURCE!B:P,13,0)="","","   "&amp;VLOOKUP(A536,SOURCE!B:P,13,0)
))))
)</f>
        <v>#define ITM_0515                       515</v>
      </c>
    </row>
    <row r="537" spans="1:4">
      <c r="A537">
        <f t="shared" si="9"/>
        <v>516</v>
      </c>
      <c r="B537" t="str">
        <f>VLOOKUP(A537,SOURCE!B:P,12,0)</f>
        <v>ITM_0516</v>
      </c>
      <c r="C537">
        <f>IF(
ISNUMBER(INDEX(SOURCE!B:B,MATCH(A537,SOURCE!B:B,0)+1)),
  VALUE(INDEX(SOURCE!B:B,MATCH(A537,SOURCE!B:B,0)+1)),
  "")</f>
        <v>517</v>
      </c>
      <c r="D537" s="8" t="str">
        <f>IF(A537&lt;&gt;INT(A537),B537,
IF(A537&lt;0,VLOOKUP(A537,lookups!A$1:B$25,2,0),
IF(ISNA(B537),"",
IF(OR(ISBLANK(A537),ISNA(B537),B537=0),
"",
"#define "&amp;
VLOOKUP(A537,SOURCE!B:P,12,0)&amp;IF(SOURCE!$W$2-LEN(VLOOKUP(A537,SOURCE!B:P,12,0))&gt;=0,REPT(" ",SOURCE!$W$2-LEN(VLOOKUP(A537,SOURCE!B:P,12,0))),"")&amp;
TEXT(A537,"???0")&amp;IF(VLOOKUP(A537,SOURCE!B:P,13,0)="","","   "&amp;VLOOKUP(A537,SOURCE!B:P,13,0)
))))
)</f>
        <v>#define ITM_0516                       516</v>
      </c>
    </row>
    <row r="538" spans="1:4">
      <c r="A538">
        <f t="shared" si="9"/>
        <v>517</v>
      </c>
      <c r="B538" t="str">
        <f>VLOOKUP(A538,SOURCE!B:P,12,0)</f>
        <v>ITM_0517</v>
      </c>
      <c r="C538">
        <f>IF(
ISNUMBER(INDEX(SOURCE!B:B,MATCH(A538,SOURCE!B:B,0)+1)),
  VALUE(INDEX(SOURCE!B:B,MATCH(A538,SOURCE!B:B,0)+1)),
  "")</f>
        <v>518</v>
      </c>
      <c r="D538" s="8" t="str">
        <f>IF(A538&lt;&gt;INT(A538),B538,
IF(A538&lt;0,VLOOKUP(A538,lookups!A$1:B$25,2,0),
IF(ISNA(B538),"",
IF(OR(ISBLANK(A538),ISNA(B538),B538=0),
"",
"#define "&amp;
VLOOKUP(A538,SOURCE!B:P,12,0)&amp;IF(SOURCE!$W$2-LEN(VLOOKUP(A538,SOURCE!B:P,12,0))&gt;=0,REPT(" ",SOURCE!$W$2-LEN(VLOOKUP(A538,SOURCE!B:P,12,0))),"")&amp;
TEXT(A538,"???0")&amp;IF(VLOOKUP(A538,SOURCE!B:P,13,0)="","","   "&amp;VLOOKUP(A538,SOURCE!B:P,13,0)
))))
)</f>
        <v>#define ITM_0517                       517</v>
      </c>
    </row>
    <row r="539" spans="1:4">
      <c r="A539">
        <f t="shared" si="9"/>
        <v>518</v>
      </c>
      <c r="B539" t="str">
        <f>VLOOKUP(A539,SOURCE!B:P,12,0)</f>
        <v>ITM_0518</v>
      </c>
      <c r="C539">
        <f>IF(
ISNUMBER(INDEX(SOURCE!B:B,MATCH(A539,SOURCE!B:B,0)+1)),
  VALUE(INDEX(SOURCE!B:B,MATCH(A539,SOURCE!B:B,0)+1)),
  "")</f>
        <v>519</v>
      </c>
      <c r="D539" s="8" t="str">
        <f>IF(A539&lt;&gt;INT(A539),B539,
IF(A539&lt;0,VLOOKUP(A539,lookups!A$1:B$25,2,0),
IF(ISNA(B539),"",
IF(OR(ISBLANK(A539),ISNA(B539),B539=0),
"",
"#define "&amp;
VLOOKUP(A539,SOURCE!B:P,12,0)&amp;IF(SOURCE!$W$2-LEN(VLOOKUP(A539,SOURCE!B:P,12,0))&gt;=0,REPT(" ",SOURCE!$W$2-LEN(VLOOKUP(A539,SOURCE!B:P,12,0))),"")&amp;
TEXT(A539,"???0")&amp;IF(VLOOKUP(A539,SOURCE!B:P,13,0)="","","   "&amp;VLOOKUP(A539,SOURCE!B:P,13,0)
))))
)</f>
        <v>#define ITM_0518                       518</v>
      </c>
    </row>
    <row r="540" spans="1:4">
      <c r="A540">
        <f t="shared" si="9"/>
        <v>519</v>
      </c>
      <c r="B540" t="str">
        <f>VLOOKUP(A540,SOURCE!B:P,12,0)</f>
        <v>ITM_0519</v>
      </c>
      <c r="C540">
        <f>IF(
ISNUMBER(INDEX(SOURCE!B:B,MATCH(A540,SOURCE!B:B,0)+1)),
  VALUE(INDEX(SOURCE!B:B,MATCH(A540,SOURCE!B:B,0)+1)),
  "")</f>
        <v>520</v>
      </c>
      <c r="D540" s="8" t="str">
        <f>IF(A540&lt;&gt;INT(A540),B540,
IF(A540&lt;0,VLOOKUP(A540,lookups!A$1:B$25,2,0),
IF(ISNA(B540),"",
IF(OR(ISBLANK(A540),ISNA(B540),B540=0),
"",
"#define "&amp;
VLOOKUP(A540,SOURCE!B:P,12,0)&amp;IF(SOURCE!$W$2-LEN(VLOOKUP(A540,SOURCE!B:P,12,0))&gt;=0,REPT(" ",SOURCE!$W$2-LEN(VLOOKUP(A540,SOURCE!B:P,12,0))),"")&amp;
TEXT(A540,"???0")&amp;IF(VLOOKUP(A540,SOURCE!B:P,13,0)="","","   "&amp;VLOOKUP(A540,SOURCE!B:P,13,0)
))))
)</f>
        <v>#define ITM_0519                       519</v>
      </c>
    </row>
    <row r="541" spans="1:4">
      <c r="A541">
        <f t="shared" si="9"/>
        <v>520</v>
      </c>
      <c r="B541" t="str">
        <f>VLOOKUP(A541,SOURCE!B:P,12,0)</f>
        <v>ITM_0520</v>
      </c>
      <c r="C541">
        <f>IF(
ISNUMBER(INDEX(SOURCE!B:B,MATCH(A541,SOURCE!B:B,0)+1)),
  VALUE(INDEX(SOURCE!B:B,MATCH(A541,SOURCE!B:B,0)+1)),
  "")</f>
        <v>521</v>
      </c>
      <c r="D541" s="8" t="str">
        <f>IF(A541&lt;&gt;INT(A541),B541,
IF(A541&lt;0,VLOOKUP(A541,lookups!A$1:B$25,2,0),
IF(ISNA(B541),"",
IF(OR(ISBLANK(A541),ISNA(B541),B541=0),
"",
"#define "&amp;
VLOOKUP(A541,SOURCE!B:P,12,0)&amp;IF(SOURCE!$W$2-LEN(VLOOKUP(A541,SOURCE!B:P,12,0))&gt;=0,REPT(" ",SOURCE!$W$2-LEN(VLOOKUP(A541,SOURCE!B:P,12,0))),"")&amp;
TEXT(A541,"???0")&amp;IF(VLOOKUP(A541,SOURCE!B:P,13,0)="","","   "&amp;VLOOKUP(A541,SOURCE!B:P,13,0)
))))
)</f>
        <v>#define ITM_0520                       520</v>
      </c>
    </row>
    <row r="542" spans="1:4">
      <c r="A542">
        <f t="shared" si="9"/>
        <v>521</v>
      </c>
      <c r="B542" t="str">
        <f>VLOOKUP(A542,SOURCE!B:P,12,0)</f>
        <v>ITM_0521</v>
      </c>
      <c r="C542">
        <f>IF(
ISNUMBER(INDEX(SOURCE!B:B,MATCH(A542,SOURCE!B:B,0)+1)),
  VALUE(INDEX(SOURCE!B:B,MATCH(A542,SOURCE!B:B,0)+1)),
  "")</f>
        <v>522</v>
      </c>
      <c r="D542" s="8" t="str">
        <f>IF(A542&lt;&gt;INT(A542),B542,
IF(A542&lt;0,VLOOKUP(A542,lookups!A$1:B$25,2,0),
IF(ISNA(B542),"",
IF(OR(ISBLANK(A542),ISNA(B542),B542=0),
"",
"#define "&amp;
VLOOKUP(A542,SOURCE!B:P,12,0)&amp;IF(SOURCE!$W$2-LEN(VLOOKUP(A542,SOURCE!B:P,12,0))&gt;=0,REPT(" ",SOURCE!$W$2-LEN(VLOOKUP(A542,SOURCE!B:P,12,0))),"")&amp;
TEXT(A542,"???0")&amp;IF(VLOOKUP(A542,SOURCE!B:P,13,0)="","","   "&amp;VLOOKUP(A542,SOURCE!B:P,13,0)
))))
)</f>
        <v>#define ITM_0521                       521</v>
      </c>
    </row>
    <row r="543" spans="1:4">
      <c r="A543">
        <f t="shared" si="9"/>
        <v>522</v>
      </c>
      <c r="B543" t="str">
        <f>VLOOKUP(A543,SOURCE!B:P,12,0)</f>
        <v>ITM_0522</v>
      </c>
      <c r="C543">
        <f>IF(
ISNUMBER(INDEX(SOURCE!B:B,MATCH(A543,SOURCE!B:B,0)+1)),
  VALUE(INDEX(SOURCE!B:B,MATCH(A543,SOURCE!B:B,0)+1)),
  "")</f>
        <v>523</v>
      </c>
      <c r="D543" s="8" t="str">
        <f>IF(A543&lt;&gt;INT(A543),B543,
IF(A543&lt;0,VLOOKUP(A543,lookups!A$1:B$25,2,0),
IF(ISNA(B543),"",
IF(OR(ISBLANK(A543),ISNA(B543),B543=0),
"",
"#define "&amp;
VLOOKUP(A543,SOURCE!B:P,12,0)&amp;IF(SOURCE!$W$2-LEN(VLOOKUP(A543,SOURCE!B:P,12,0))&gt;=0,REPT(" ",SOURCE!$W$2-LEN(VLOOKUP(A543,SOURCE!B:P,12,0))),"")&amp;
TEXT(A543,"???0")&amp;IF(VLOOKUP(A543,SOURCE!B:P,13,0)="","","   "&amp;VLOOKUP(A543,SOURCE!B:P,13,0)
))))
)</f>
        <v>#define ITM_0522                       522</v>
      </c>
    </row>
    <row r="544" spans="1:4">
      <c r="A544">
        <f t="shared" si="9"/>
        <v>523</v>
      </c>
      <c r="B544" t="str">
        <f>VLOOKUP(A544,SOURCE!B:P,12,0)</f>
        <v>ITM_0523</v>
      </c>
      <c r="C544">
        <f>IF(
ISNUMBER(INDEX(SOURCE!B:B,MATCH(A544,SOURCE!B:B,0)+1)),
  VALUE(INDEX(SOURCE!B:B,MATCH(A544,SOURCE!B:B,0)+1)),
  "")</f>
        <v>524</v>
      </c>
      <c r="D544" s="8" t="str">
        <f>IF(A544&lt;&gt;INT(A544),B544,
IF(A544&lt;0,VLOOKUP(A544,lookups!A$1:B$25,2,0),
IF(ISNA(B544),"",
IF(OR(ISBLANK(A544),ISNA(B544),B544=0),
"",
"#define "&amp;
VLOOKUP(A544,SOURCE!B:P,12,0)&amp;IF(SOURCE!$W$2-LEN(VLOOKUP(A544,SOURCE!B:P,12,0))&gt;=0,REPT(" ",SOURCE!$W$2-LEN(VLOOKUP(A544,SOURCE!B:P,12,0))),"")&amp;
TEXT(A544,"???0")&amp;IF(VLOOKUP(A544,SOURCE!B:P,13,0)="","","   "&amp;VLOOKUP(A544,SOURCE!B:P,13,0)
))))
)</f>
        <v>#define ITM_0523                       523</v>
      </c>
    </row>
    <row r="545" spans="1:4">
      <c r="A545">
        <f t="shared" si="9"/>
        <v>524</v>
      </c>
      <c r="B545" t="str">
        <f>VLOOKUP(A545,SOURCE!B:P,12,0)</f>
        <v>ITM_0524</v>
      </c>
      <c r="C545">
        <f>IF(
ISNUMBER(INDEX(SOURCE!B:B,MATCH(A545,SOURCE!B:B,0)+1)),
  VALUE(INDEX(SOURCE!B:B,MATCH(A545,SOURCE!B:B,0)+1)),
  "")</f>
        <v>525</v>
      </c>
      <c r="D545" s="8" t="str">
        <f>IF(A545&lt;&gt;INT(A545),B545,
IF(A545&lt;0,VLOOKUP(A545,lookups!A$1:B$25,2,0),
IF(ISNA(B545),"",
IF(OR(ISBLANK(A545),ISNA(B545),B545=0),
"",
"#define "&amp;
VLOOKUP(A545,SOURCE!B:P,12,0)&amp;IF(SOURCE!$W$2-LEN(VLOOKUP(A545,SOURCE!B:P,12,0))&gt;=0,REPT(" ",SOURCE!$W$2-LEN(VLOOKUP(A545,SOURCE!B:P,12,0))),"")&amp;
TEXT(A545,"???0")&amp;IF(VLOOKUP(A545,SOURCE!B:P,13,0)="","","   "&amp;VLOOKUP(A545,SOURCE!B:P,13,0)
))))
)</f>
        <v>#define ITM_0524                       524</v>
      </c>
    </row>
    <row r="546" spans="1:4">
      <c r="A546">
        <f t="shared" si="9"/>
        <v>525</v>
      </c>
      <c r="B546" t="str">
        <f>VLOOKUP(A546,SOURCE!B:P,12,0)</f>
        <v>ITM_0525</v>
      </c>
      <c r="C546">
        <f>IF(
ISNUMBER(INDEX(SOURCE!B:B,MATCH(A546,SOURCE!B:B,0)+1)),
  VALUE(INDEX(SOURCE!B:B,MATCH(A546,SOURCE!B:B,0)+1)),
  "")</f>
        <v>526</v>
      </c>
      <c r="D546" s="8" t="str">
        <f>IF(A546&lt;&gt;INT(A546),B546,
IF(A546&lt;0,VLOOKUP(A546,lookups!A$1:B$25,2,0),
IF(ISNA(B546),"",
IF(OR(ISBLANK(A546),ISNA(B546),B546=0),
"",
"#define "&amp;
VLOOKUP(A546,SOURCE!B:P,12,0)&amp;IF(SOURCE!$W$2-LEN(VLOOKUP(A546,SOURCE!B:P,12,0))&gt;=0,REPT(" ",SOURCE!$W$2-LEN(VLOOKUP(A546,SOURCE!B:P,12,0))),"")&amp;
TEXT(A546,"???0")&amp;IF(VLOOKUP(A546,SOURCE!B:P,13,0)="","","   "&amp;VLOOKUP(A546,SOURCE!B:P,13,0)
))))
)</f>
        <v>#define ITM_0525                       525</v>
      </c>
    </row>
    <row r="547" spans="1:4">
      <c r="A547">
        <f t="shared" si="9"/>
        <v>526</v>
      </c>
      <c r="B547" t="str">
        <f>VLOOKUP(A547,SOURCE!B:P,12,0)</f>
        <v>ITM_0526</v>
      </c>
      <c r="C547">
        <f>IF(
ISNUMBER(INDEX(SOURCE!B:B,MATCH(A547,SOURCE!B:B,0)+1)),
  VALUE(INDEX(SOURCE!B:B,MATCH(A547,SOURCE!B:B,0)+1)),
  "")</f>
        <v>526.01</v>
      </c>
      <c r="D547" s="8" t="str">
        <f>IF(A547&lt;&gt;INT(A547),B547,
IF(A547&lt;0,VLOOKUP(A547,lookups!A$1:B$25,2,0),
IF(ISNA(B547),"",
IF(OR(ISBLANK(A547),ISNA(B547),B547=0),
"",
"#define "&amp;
VLOOKUP(A547,SOURCE!B:P,12,0)&amp;IF(SOURCE!$W$2-LEN(VLOOKUP(A547,SOURCE!B:P,12,0))&gt;=0,REPT(" ",SOURCE!$W$2-LEN(VLOOKUP(A547,SOURCE!B:P,12,0))),"")&amp;
TEXT(A547,"???0")&amp;IF(VLOOKUP(A547,SOURCE!B:P,13,0)="","","   "&amp;VLOOKUP(A547,SOURCE!B:P,13,0)
))))
)</f>
        <v>#define ITM_0526                       526</v>
      </c>
    </row>
    <row r="548" spans="1:4">
      <c r="A548">
        <f t="shared" si="9"/>
        <v>526.01</v>
      </c>
      <c r="B548" t="str">
        <f>VLOOKUP(A548,SOURCE!B:P,12,0)</f>
        <v/>
      </c>
      <c r="C548">
        <f>IF(
ISNUMBER(INDEX(SOURCE!B:B,MATCH(A548,SOURCE!B:B,0)+1)),
  VALUE(INDEX(SOURCE!B:B,MATCH(A548,SOURCE!B:B,0)+1)),
  "")</f>
        <v>526.02</v>
      </c>
      <c r="D548" s="8" t="str">
        <f>IF(A548&lt;&gt;INT(A548),B548,
IF(A548&lt;0,VLOOKUP(A548,lookups!A$1:B$25,2,0),
IF(ISNA(B548),"",
IF(OR(ISBLANK(A548),ISNA(B548),B548=0),
"",
"#define "&amp;
VLOOKUP(A548,SOURCE!B:P,12,0)&amp;IF(SOURCE!$W$2-LEN(VLOOKUP(A548,SOURCE!B:P,12,0))&gt;=0,REPT(" ",SOURCE!$W$2-LEN(VLOOKUP(A548,SOURCE!B:P,12,0))),"")&amp;
TEXT(A548,"???0")&amp;IF(VLOOKUP(A548,SOURCE!B:P,13,0)="","","   "&amp;VLOOKUP(A548,SOURCE!B:P,13,0)
))))
)</f>
        <v/>
      </c>
    </row>
    <row r="549" spans="1:4">
      <c r="A549">
        <f t="shared" si="9"/>
        <v>526.02</v>
      </c>
      <c r="B549" t="str">
        <f>VLOOKUP(A549,SOURCE!B:P,12,0)</f>
        <v/>
      </c>
      <c r="C549">
        <f>IF(
ISNUMBER(INDEX(SOURCE!B:B,MATCH(A549,SOURCE!B:B,0)+1)),
  VALUE(INDEX(SOURCE!B:B,MATCH(A549,SOURCE!B:B,0)+1)),
  "")</f>
        <v>526.03</v>
      </c>
      <c r="D549" s="8" t="str">
        <f>IF(A549&lt;&gt;INT(A549),B549,
IF(A549&lt;0,VLOOKUP(A549,lookups!A$1:B$25,2,0),
IF(ISNA(B549),"",
IF(OR(ISBLANK(A549),ISNA(B549),B549=0),
"",
"#define "&amp;
VLOOKUP(A549,SOURCE!B:P,12,0)&amp;IF(SOURCE!$W$2-LEN(VLOOKUP(A549,SOURCE!B:P,12,0))&gt;=0,REPT(" ",SOURCE!$W$2-LEN(VLOOKUP(A549,SOURCE!B:P,12,0))),"")&amp;
TEXT(A549,"???0")&amp;IF(VLOOKUP(A549,SOURCE!B:P,13,0)="","","   "&amp;VLOOKUP(A549,SOURCE!B:P,13,0)
))))
)</f>
        <v/>
      </c>
    </row>
    <row r="550" spans="1:4">
      <c r="A550">
        <f t="shared" si="9"/>
        <v>526.03</v>
      </c>
      <c r="B550" t="str">
        <f>VLOOKUP(A550,SOURCE!B:P,12,0)</f>
        <v>// Bufferized items</v>
      </c>
      <c r="C550">
        <f>IF(
ISNUMBER(INDEX(SOURCE!B:B,MATCH(A550,SOURCE!B:B,0)+1)),
  VALUE(INDEX(SOURCE!B:B,MATCH(A550,SOURCE!B:B,0)+1)),
  "")</f>
        <v>527</v>
      </c>
      <c r="D550" s="8" t="str">
        <f>IF(A550&lt;&gt;INT(A550),B550,
IF(A550&lt;0,VLOOKUP(A550,lookups!A$1:B$25,2,0),
IF(ISNA(B550),"",
IF(OR(ISBLANK(A550),ISNA(B550),B550=0),
"",
"#define "&amp;
VLOOKUP(A550,SOURCE!B:P,12,0)&amp;IF(SOURCE!$W$2-LEN(VLOOKUP(A550,SOURCE!B:P,12,0))&gt;=0,REPT(" ",SOURCE!$W$2-LEN(VLOOKUP(A550,SOURCE!B:P,12,0))),"")&amp;
TEXT(A550,"???0")&amp;IF(VLOOKUP(A550,SOURCE!B:P,13,0)="","","   "&amp;VLOOKUP(A550,SOURCE!B:P,13,0)
))))
)</f>
        <v>// Bufferized items</v>
      </c>
    </row>
    <row r="551" spans="1:4">
      <c r="A551">
        <f t="shared" si="9"/>
        <v>527</v>
      </c>
      <c r="B551" t="str">
        <f>VLOOKUP(A551,SOURCE!B:P,12,0)</f>
        <v>ITM_REG_X</v>
      </c>
      <c r="C551">
        <f>IF(
ISNUMBER(INDEX(SOURCE!B:B,MATCH(A551,SOURCE!B:B,0)+1)),
  VALUE(INDEX(SOURCE!B:B,MATCH(A551,SOURCE!B:B,0)+1)),
  "")</f>
        <v>528</v>
      </c>
      <c r="D551" s="8" t="str">
        <f>IF(A551&lt;&gt;INT(A551),B551,
IF(A551&lt;0,VLOOKUP(A551,lookups!A$1:B$25,2,0),
IF(ISNA(B551),"",
IF(OR(ISBLANK(A551),ISNA(B551),B551=0),
"",
"#define "&amp;
VLOOKUP(A551,SOURCE!B:P,12,0)&amp;IF(SOURCE!$W$2-LEN(VLOOKUP(A551,SOURCE!B:P,12,0))&gt;=0,REPT(" ",SOURCE!$W$2-LEN(VLOOKUP(A551,SOURCE!B:P,12,0))),"")&amp;
TEXT(A551,"???0")&amp;IF(VLOOKUP(A551,SOURCE!B:P,13,0)="","","   "&amp;VLOOKUP(A551,SOURCE!B:P,13,0)
))))
)</f>
        <v>#define ITM_REG_X                      527</v>
      </c>
    </row>
    <row r="552" spans="1:4">
      <c r="A552">
        <f t="shared" si="9"/>
        <v>528</v>
      </c>
      <c r="B552" t="str">
        <f>VLOOKUP(A552,SOURCE!B:P,12,0)</f>
        <v>ITM_REG_Y</v>
      </c>
      <c r="C552">
        <f>IF(
ISNUMBER(INDEX(SOURCE!B:B,MATCH(A552,SOURCE!B:B,0)+1)),
  VALUE(INDEX(SOURCE!B:B,MATCH(A552,SOURCE!B:B,0)+1)),
  "")</f>
        <v>529</v>
      </c>
      <c r="D552" s="8" t="str">
        <f>IF(A552&lt;&gt;INT(A552),B552,
IF(A552&lt;0,VLOOKUP(A552,lookups!A$1:B$25,2,0),
IF(ISNA(B552),"",
IF(OR(ISBLANK(A552),ISNA(B552),B552=0),
"",
"#define "&amp;
VLOOKUP(A552,SOURCE!B:P,12,0)&amp;IF(SOURCE!$W$2-LEN(VLOOKUP(A552,SOURCE!B:P,12,0))&gt;=0,REPT(" ",SOURCE!$W$2-LEN(VLOOKUP(A552,SOURCE!B:P,12,0))),"")&amp;
TEXT(A552,"???0")&amp;IF(VLOOKUP(A552,SOURCE!B:P,13,0)="","","   "&amp;VLOOKUP(A552,SOURCE!B:P,13,0)
))))
)</f>
        <v>#define ITM_REG_Y                      528</v>
      </c>
    </row>
    <row r="553" spans="1:4">
      <c r="A553">
        <f t="shared" si="9"/>
        <v>529</v>
      </c>
      <c r="B553" t="str">
        <f>VLOOKUP(A553,SOURCE!B:P,12,0)</f>
        <v>ITM_REG_Z</v>
      </c>
      <c r="C553">
        <f>IF(
ISNUMBER(INDEX(SOURCE!B:B,MATCH(A553,SOURCE!B:B,0)+1)),
  VALUE(INDEX(SOURCE!B:B,MATCH(A553,SOURCE!B:B,0)+1)),
  "")</f>
        <v>530</v>
      </c>
      <c r="D553" s="8" t="str">
        <f>IF(A553&lt;&gt;INT(A553),B553,
IF(A553&lt;0,VLOOKUP(A553,lookups!A$1:B$25,2,0),
IF(ISNA(B553),"",
IF(OR(ISBLANK(A553),ISNA(B553),B553=0),
"",
"#define "&amp;
VLOOKUP(A553,SOURCE!B:P,12,0)&amp;IF(SOURCE!$W$2-LEN(VLOOKUP(A553,SOURCE!B:P,12,0))&gt;=0,REPT(" ",SOURCE!$W$2-LEN(VLOOKUP(A553,SOURCE!B:P,12,0))),"")&amp;
TEXT(A553,"???0")&amp;IF(VLOOKUP(A553,SOURCE!B:P,13,0)="","","   "&amp;VLOOKUP(A553,SOURCE!B:P,13,0)
))))
)</f>
        <v>#define ITM_REG_Z                      529</v>
      </c>
    </row>
    <row r="554" spans="1:4">
      <c r="A554">
        <f t="shared" si="9"/>
        <v>530</v>
      </c>
      <c r="B554" t="str">
        <f>VLOOKUP(A554,SOURCE!B:P,12,0)</f>
        <v>ITM_REG_T</v>
      </c>
      <c r="C554">
        <f>IF(
ISNUMBER(INDEX(SOURCE!B:B,MATCH(A554,SOURCE!B:B,0)+1)),
  VALUE(INDEX(SOURCE!B:B,MATCH(A554,SOURCE!B:B,0)+1)),
  "")</f>
        <v>531</v>
      </c>
      <c r="D554" s="8" t="str">
        <f>IF(A554&lt;&gt;INT(A554),B554,
IF(A554&lt;0,VLOOKUP(A554,lookups!A$1:B$25,2,0),
IF(ISNA(B554),"",
IF(OR(ISBLANK(A554),ISNA(B554),B554=0),
"",
"#define "&amp;
VLOOKUP(A554,SOURCE!B:P,12,0)&amp;IF(SOURCE!$W$2-LEN(VLOOKUP(A554,SOURCE!B:P,12,0))&gt;=0,REPT(" ",SOURCE!$W$2-LEN(VLOOKUP(A554,SOURCE!B:P,12,0))),"")&amp;
TEXT(A554,"???0")&amp;IF(VLOOKUP(A554,SOURCE!B:P,13,0)="","","   "&amp;VLOOKUP(A554,SOURCE!B:P,13,0)
))))
)</f>
        <v>#define ITM_REG_T                      530</v>
      </c>
    </row>
    <row r="555" spans="1:4">
      <c r="A555">
        <f t="shared" si="9"/>
        <v>531</v>
      </c>
      <c r="B555" t="str">
        <f>VLOOKUP(A555,SOURCE!B:P,12,0)</f>
        <v>ITM_REG_A</v>
      </c>
      <c r="C555">
        <f>IF(
ISNUMBER(INDEX(SOURCE!B:B,MATCH(A555,SOURCE!B:B,0)+1)),
  VALUE(INDEX(SOURCE!B:B,MATCH(A555,SOURCE!B:B,0)+1)),
  "")</f>
        <v>532</v>
      </c>
      <c r="D555" s="8" t="str">
        <f>IF(A555&lt;&gt;INT(A555),B555,
IF(A555&lt;0,VLOOKUP(A555,lookups!A$1:B$25,2,0),
IF(ISNA(B555),"",
IF(OR(ISBLANK(A555),ISNA(B555),B555=0),
"",
"#define "&amp;
VLOOKUP(A555,SOURCE!B:P,12,0)&amp;IF(SOURCE!$W$2-LEN(VLOOKUP(A555,SOURCE!B:P,12,0))&gt;=0,REPT(" ",SOURCE!$W$2-LEN(VLOOKUP(A555,SOURCE!B:P,12,0))),"")&amp;
TEXT(A555,"???0")&amp;IF(VLOOKUP(A555,SOURCE!B:P,13,0)="","","   "&amp;VLOOKUP(A555,SOURCE!B:P,13,0)
))))
)</f>
        <v>#define ITM_REG_A                      531</v>
      </c>
    </row>
    <row r="556" spans="1:4">
      <c r="A556">
        <f t="shared" si="9"/>
        <v>532</v>
      </c>
      <c r="B556" t="str">
        <f>VLOOKUP(A556,SOURCE!B:P,12,0)</f>
        <v>ITM_REG_B</v>
      </c>
      <c r="C556">
        <f>IF(
ISNUMBER(INDEX(SOURCE!B:B,MATCH(A556,SOURCE!B:B,0)+1)),
  VALUE(INDEX(SOURCE!B:B,MATCH(A556,SOURCE!B:B,0)+1)),
  "")</f>
        <v>533</v>
      </c>
      <c r="D556" s="8" t="str">
        <f>IF(A556&lt;&gt;INT(A556),B556,
IF(A556&lt;0,VLOOKUP(A556,lookups!A$1:B$25,2,0),
IF(ISNA(B556),"",
IF(OR(ISBLANK(A556),ISNA(B556),B556=0),
"",
"#define "&amp;
VLOOKUP(A556,SOURCE!B:P,12,0)&amp;IF(SOURCE!$W$2-LEN(VLOOKUP(A556,SOURCE!B:P,12,0))&gt;=0,REPT(" ",SOURCE!$W$2-LEN(VLOOKUP(A556,SOURCE!B:P,12,0))),"")&amp;
TEXT(A556,"???0")&amp;IF(VLOOKUP(A556,SOURCE!B:P,13,0)="","","   "&amp;VLOOKUP(A556,SOURCE!B:P,13,0)
))))
)</f>
        <v>#define ITM_REG_B                      532</v>
      </c>
    </row>
    <row r="557" spans="1:4">
      <c r="A557">
        <f t="shared" si="9"/>
        <v>533</v>
      </c>
      <c r="B557" t="str">
        <f>VLOOKUP(A557,SOURCE!B:P,12,0)</f>
        <v>ITM_REG_C</v>
      </c>
      <c r="C557">
        <f>IF(
ISNUMBER(INDEX(SOURCE!B:B,MATCH(A557,SOURCE!B:B,0)+1)),
  VALUE(INDEX(SOURCE!B:B,MATCH(A557,SOURCE!B:B,0)+1)),
  "")</f>
        <v>534</v>
      </c>
      <c r="D557" s="8" t="str">
        <f>IF(A557&lt;&gt;INT(A557),B557,
IF(A557&lt;0,VLOOKUP(A557,lookups!A$1:B$25,2,0),
IF(ISNA(B557),"",
IF(OR(ISBLANK(A557),ISNA(B557),B557=0),
"",
"#define "&amp;
VLOOKUP(A557,SOURCE!B:P,12,0)&amp;IF(SOURCE!$W$2-LEN(VLOOKUP(A557,SOURCE!B:P,12,0))&gt;=0,REPT(" ",SOURCE!$W$2-LEN(VLOOKUP(A557,SOURCE!B:P,12,0))),"")&amp;
TEXT(A557,"???0")&amp;IF(VLOOKUP(A557,SOURCE!B:P,13,0)="","","   "&amp;VLOOKUP(A557,SOURCE!B:P,13,0)
))))
)</f>
        <v>#define ITM_REG_C                      533</v>
      </c>
    </row>
    <row r="558" spans="1:4">
      <c r="A558">
        <f t="shared" si="9"/>
        <v>534</v>
      </c>
      <c r="B558" t="str">
        <f>VLOOKUP(A558,SOURCE!B:P,12,0)</f>
        <v>ITM_REG_D</v>
      </c>
      <c r="C558">
        <f>IF(
ISNUMBER(INDEX(SOURCE!B:B,MATCH(A558,SOURCE!B:B,0)+1)),
  VALUE(INDEX(SOURCE!B:B,MATCH(A558,SOURCE!B:B,0)+1)),
  "")</f>
        <v>535</v>
      </c>
      <c r="D558" s="8" t="str">
        <f>IF(A558&lt;&gt;INT(A558),B558,
IF(A558&lt;0,VLOOKUP(A558,lookups!A$1:B$25,2,0),
IF(ISNA(B558),"",
IF(OR(ISBLANK(A558),ISNA(B558),B558=0),
"",
"#define "&amp;
VLOOKUP(A558,SOURCE!B:P,12,0)&amp;IF(SOURCE!$W$2-LEN(VLOOKUP(A558,SOURCE!B:P,12,0))&gt;=0,REPT(" ",SOURCE!$W$2-LEN(VLOOKUP(A558,SOURCE!B:P,12,0))),"")&amp;
TEXT(A558,"???0")&amp;IF(VLOOKUP(A558,SOURCE!B:P,13,0)="","","   "&amp;VLOOKUP(A558,SOURCE!B:P,13,0)
))))
)</f>
        <v>#define ITM_REG_D                      534</v>
      </c>
    </row>
    <row r="559" spans="1:4">
      <c r="A559">
        <f t="shared" si="9"/>
        <v>535</v>
      </c>
      <c r="B559" t="str">
        <f>VLOOKUP(A559,SOURCE!B:P,12,0)</f>
        <v>ITM_REG_L</v>
      </c>
      <c r="C559">
        <f>IF(
ISNUMBER(INDEX(SOURCE!B:B,MATCH(A559,SOURCE!B:B,0)+1)),
  VALUE(INDEX(SOURCE!B:B,MATCH(A559,SOURCE!B:B,0)+1)),
  "")</f>
        <v>536</v>
      </c>
      <c r="D559" s="8" t="str">
        <f>IF(A559&lt;&gt;INT(A559),B559,
IF(A559&lt;0,VLOOKUP(A559,lookups!A$1:B$25,2,0),
IF(ISNA(B559),"",
IF(OR(ISBLANK(A559),ISNA(B559),B559=0),
"",
"#define "&amp;
VLOOKUP(A559,SOURCE!B:P,12,0)&amp;IF(SOURCE!$W$2-LEN(VLOOKUP(A559,SOURCE!B:P,12,0))&gt;=0,REPT(" ",SOURCE!$W$2-LEN(VLOOKUP(A559,SOURCE!B:P,12,0))),"")&amp;
TEXT(A559,"???0")&amp;IF(VLOOKUP(A559,SOURCE!B:P,13,0)="","","   "&amp;VLOOKUP(A559,SOURCE!B:P,13,0)
))))
)</f>
        <v>#define ITM_REG_L                      535</v>
      </c>
    </row>
    <row r="560" spans="1:4">
      <c r="A560">
        <f t="shared" si="9"/>
        <v>536</v>
      </c>
      <c r="B560" t="str">
        <f>VLOOKUP(A560,SOURCE!B:P,12,0)</f>
        <v>ITM_REG_I</v>
      </c>
      <c r="C560">
        <f>IF(
ISNUMBER(INDEX(SOURCE!B:B,MATCH(A560,SOURCE!B:B,0)+1)),
  VALUE(INDEX(SOURCE!B:B,MATCH(A560,SOURCE!B:B,0)+1)),
  "")</f>
        <v>537</v>
      </c>
      <c r="D560" s="8" t="str">
        <f>IF(A560&lt;&gt;INT(A560),B560,
IF(A560&lt;0,VLOOKUP(A560,lookups!A$1:B$25,2,0),
IF(ISNA(B560),"",
IF(OR(ISBLANK(A560),ISNA(B560),B560=0),
"",
"#define "&amp;
VLOOKUP(A560,SOURCE!B:P,12,0)&amp;IF(SOURCE!$W$2-LEN(VLOOKUP(A560,SOURCE!B:P,12,0))&gt;=0,REPT(" ",SOURCE!$W$2-LEN(VLOOKUP(A560,SOURCE!B:P,12,0))),"")&amp;
TEXT(A560,"???0")&amp;IF(VLOOKUP(A560,SOURCE!B:P,13,0)="","","   "&amp;VLOOKUP(A560,SOURCE!B:P,13,0)
))))
)</f>
        <v>#define ITM_REG_I                      536</v>
      </c>
    </row>
    <row r="561" spans="1:4">
      <c r="A561">
        <f t="shared" si="9"/>
        <v>537</v>
      </c>
      <c r="B561" t="str">
        <f>VLOOKUP(A561,SOURCE!B:P,12,0)</f>
        <v>ITM_REG_J</v>
      </c>
      <c r="C561">
        <f>IF(
ISNUMBER(INDEX(SOURCE!B:B,MATCH(A561,SOURCE!B:B,0)+1)),
  VALUE(INDEX(SOURCE!B:B,MATCH(A561,SOURCE!B:B,0)+1)),
  "")</f>
        <v>538</v>
      </c>
      <c r="D561" s="8" t="str">
        <f>IF(A561&lt;&gt;INT(A561),B561,
IF(A561&lt;0,VLOOKUP(A561,lookups!A$1:B$25,2,0),
IF(ISNA(B561),"",
IF(OR(ISBLANK(A561),ISNA(B561),B561=0),
"",
"#define "&amp;
VLOOKUP(A561,SOURCE!B:P,12,0)&amp;IF(SOURCE!$W$2-LEN(VLOOKUP(A561,SOURCE!B:P,12,0))&gt;=0,REPT(" ",SOURCE!$W$2-LEN(VLOOKUP(A561,SOURCE!B:P,12,0))),"")&amp;
TEXT(A561,"???0")&amp;IF(VLOOKUP(A561,SOURCE!B:P,13,0)="","","   "&amp;VLOOKUP(A561,SOURCE!B:P,13,0)
))))
)</f>
        <v>#define ITM_REG_J                      537</v>
      </c>
    </row>
    <row r="562" spans="1:4">
      <c r="A562">
        <f t="shared" si="9"/>
        <v>538</v>
      </c>
      <c r="B562" t="str">
        <f>VLOOKUP(A562,SOURCE!B:P,12,0)</f>
        <v>ITM_REG_K</v>
      </c>
      <c r="C562">
        <f>IF(
ISNUMBER(INDEX(SOURCE!B:B,MATCH(A562,SOURCE!B:B,0)+1)),
  VALUE(INDEX(SOURCE!B:B,MATCH(A562,SOURCE!B:B,0)+1)),
  "")</f>
        <v>539</v>
      </c>
      <c r="D562" s="8" t="str">
        <f>IF(A562&lt;&gt;INT(A562),B562,
IF(A562&lt;0,VLOOKUP(A562,lookups!A$1:B$25,2,0),
IF(ISNA(B562),"",
IF(OR(ISBLANK(A562),ISNA(B562),B562=0),
"",
"#define "&amp;
VLOOKUP(A562,SOURCE!B:P,12,0)&amp;IF(SOURCE!$W$2-LEN(VLOOKUP(A562,SOURCE!B:P,12,0))&gt;=0,REPT(" ",SOURCE!$W$2-LEN(VLOOKUP(A562,SOURCE!B:P,12,0))),"")&amp;
TEXT(A562,"???0")&amp;IF(VLOOKUP(A562,SOURCE!B:P,13,0)="","","   "&amp;VLOOKUP(A562,SOURCE!B:P,13,0)
))))
)</f>
        <v>#define ITM_REG_K                      538</v>
      </c>
    </row>
    <row r="563" spans="1:4">
      <c r="A563">
        <f t="shared" si="9"/>
        <v>539</v>
      </c>
      <c r="B563" t="str">
        <f>VLOOKUP(A563,SOURCE!B:P,12,0)</f>
        <v>ITM_INDIRECTION</v>
      </c>
      <c r="C563">
        <f>IF(
ISNUMBER(INDEX(SOURCE!B:B,MATCH(A563,SOURCE!B:B,0)+1)),
  VALUE(INDEX(SOURCE!B:B,MATCH(A563,SOURCE!B:B,0)+1)),
  "")</f>
        <v>540</v>
      </c>
      <c r="D563" s="8" t="str">
        <f>IF(A563&lt;&gt;INT(A563),B563,
IF(A563&lt;0,VLOOKUP(A563,lookups!A$1:B$25,2,0),
IF(ISNA(B563),"",
IF(OR(ISBLANK(A563),ISNA(B563),B563=0),
"",
"#define "&amp;
VLOOKUP(A563,SOURCE!B:P,12,0)&amp;IF(SOURCE!$W$2-LEN(VLOOKUP(A563,SOURCE!B:P,12,0))&gt;=0,REPT(" ",SOURCE!$W$2-LEN(VLOOKUP(A563,SOURCE!B:P,12,0))),"")&amp;
TEXT(A563,"???0")&amp;IF(VLOOKUP(A563,SOURCE!B:P,13,0)="","","   "&amp;VLOOKUP(A563,SOURCE!B:P,13,0)
))))
)</f>
        <v>#define ITM_INDIRECTION                539</v>
      </c>
    </row>
    <row r="564" spans="1:4">
      <c r="A564">
        <f t="shared" si="9"/>
        <v>540</v>
      </c>
      <c r="B564" t="str">
        <f>VLOOKUP(A564,SOURCE!B:P,12,0)</f>
        <v>ITM_0540</v>
      </c>
      <c r="C564">
        <f>IF(
ISNUMBER(INDEX(SOURCE!B:B,MATCH(A564,SOURCE!B:B,0)+1)),
  VALUE(INDEX(SOURCE!B:B,MATCH(A564,SOURCE!B:B,0)+1)),
  "")</f>
        <v>541</v>
      </c>
      <c r="D564" s="8" t="str">
        <f>IF(A564&lt;&gt;INT(A564),B564,
IF(A564&lt;0,VLOOKUP(A564,lookups!A$1:B$25,2,0),
IF(ISNA(B564),"",
IF(OR(ISBLANK(A564),ISNA(B564),B564=0),
"",
"#define "&amp;
VLOOKUP(A564,SOURCE!B:P,12,0)&amp;IF(SOURCE!$W$2-LEN(VLOOKUP(A564,SOURCE!B:P,12,0))&gt;=0,REPT(" ",SOURCE!$W$2-LEN(VLOOKUP(A564,SOURCE!B:P,12,0))),"")&amp;
TEXT(A564,"???0")&amp;IF(VLOOKUP(A564,SOURCE!B:P,13,0)="","","   "&amp;VLOOKUP(A564,SOURCE!B:P,13,0)
))))
)</f>
        <v>#define ITM_0540                       540</v>
      </c>
    </row>
    <row r="565" spans="1:4">
      <c r="A565">
        <f t="shared" si="9"/>
        <v>541</v>
      </c>
      <c r="B565" t="str">
        <f>VLOOKUP(A565,SOURCE!B:P,12,0)</f>
        <v>ITM_0541</v>
      </c>
      <c r="C565">
        <f>IF(
ISNUMBER(INDEX(SOURCE!B:B,MATCH(A565,SOURCE!B:B,0)+1)),
  VALUE(INDEX(SOURCE!B:B,MATCH(A565,SOURCE!B:B,0)+1)),
  "")</f>
        <v>542</v>
      </c>
      <c r="D565" s="8" t="str">
        <f>IF(A565&lt;&gt;INT(A565),B565,
IF(A565&lt;0,VLOOKUP(A565,lookups!A$1:B$25,2,0),
IF(ISNA(B565),"",
IF(OR(ISBLANK(A565),ISNA(B565),B565=0),
"",
"#define "&amp;
VLOOKUP(A565,SOURCE!B:P,12,0)&amp;IF(SOURCE!$W$2-LEN(VLOOKUP(A565,SOURCE!B:P,12,0))&gt;=0,REPT(" ",SOURCE!$W$2-LEN(VLOOKUP(A565,SOURCE!B:P,12,0))),"")&amp;
TEXT(A565,"???0")&amp;IF(VLOOKUP(A565,SOURCE!B:P,13,0)="","","   "&amp;VLOOKUP(A565,SOURCE!B:P,13,0)
))))
)</f>
        <v>#define ITM_0541                       541</v>
      </c>
    </row>
    <row r="566" spans="1:4">
      <c r="A566">
        <f t="shared" si="9"/>
        <v>542</v>
      </c>
      <c r="B566" t="str">
        <f>VLOOKUP(A566,SOURCE!B:P,12,0)</f>
        <v>ITM_0542</v>
      </c>
      <c r="C566">
        <f>IF(
ISNUMBER(INDEX(SOURCE!B:B,MATCH(A566,SOURCE!B:B,0)+1)),
  VALUE(INDEX(SOURCE!B:B,MATCH(A566,SOURCE!B:B,0)+1)),
  "")</f>
        <v>543</v>
      </c>
      <c r="D566" s="8" t="str">
        <f>IF(A566&lt;&gt;INT(A566),B566,
IF(A566&lt;0,VLOOKUP(A566,lookups!A$1:B$25,2,0),
IF(ISNA(B566),"",
IF(OR(ISBLANK(A566),ISNA(B566),B566=0),
"",
"#define "&amp;
VLOOKUP(A566,SOURCE!B:P,12,0)&amp;IF(SOURCE!$W$2-LEN(VLOOKUP(A566,SOURCE!B:P,12,0))&gt;=0,REPT(" ",SOURCE!$W$2-LEN(VLOOKUP(A566,SOURCE!B:P,12,0))),"")&amp;
TEXT(A566,"???0")&amp;IF(VLOOKUP(A566,SOURCE!B:P,13,0)="","","   "&amp;VLOOKUP(A566,SOURCE!B:P,13,0)
))))
)</f>
        <v>#define ITM_0542                       542</v>
      </c>
    </row>
    <row r="567" spans="1:4">
      <c r="A567">
        <f t="shared" si="9"/>
        <v>543</v>
      </c>
      <c r="B567" t="str">
        <f>VLOOKUP(A567,SOURCE!B:P,12,0)</f>
        <v>ITM_0543</v>
      </c>
      <c r="C567">
        <f>IF(
ISNUMBER(INDEX(SOURCE!B:B,MATCH(A567,SOURCE!B:B,0)+1)),
  VALUE(INDEX(SOURCE!B:B,MATCH(A567,SOURCE!B:B,0)+1)),
  "")</f>
        <v>544</v>
      </c>
      <c r="D567" s="8" t="str">
        <f>IF(A567&lt;&gt;INT(A567),B567,
IF(A567&lt;0,VLOOKUP(A567,lookups!A$1:B$25,2,0),
IF(ISNA(B567),"",
IF(OR(ISBLANK(A567),ISNA(B567),B567=0),
"",
"#define "&amp;
VLOOKUP(A567,SOURCE!B:P,12,0)&amp;IF(SOURCE!$W$2-LEN(VLOOKUP(A567,SOURCE!B:P,12,0))&gt;=0,REPT(" ",SOURCE!$W$2-LEN(VLOOKUP(A567,SOURCE!B:P,12,0))),"")&amp;
TEXT(A567,"???0")&amp;IF(VLOOKUP(A567,SOURCE!B:P,13,0)="","","   "&amp;VLOOKUP(A567,SOURCE!B:P,13,0)
))))
)</f>
        <v>#define ITM_0543                       543</v>
      </c>
    </row>
    <row r="568" spans="1:4">
      <c r="A568">
        <f t="shared" si="9"/>
        <v>544</v>
      </c>
      <c r="B568" t="str">
        <f>VLOOKUP(A568,SOURCE!B:P,12,0)</f>
        <v>ITM_0544</v>
      </c>
      <c r="C568">
        <f>IF(
ISNUMBER(INDEX(SOURCE!B:B,MATCH(A568,SOURCE!B:B,0)+1)),
  VALUE(INDEX(SOURCE!B:B,MATCH(A568,SOURCE!B:B,0)+1)),
  "")</f>
        <v>545</v>
      </c>
      <c r="D568" s="8" t="str">
        <f>IF(A568&lt;&gt;INT(A568),B568,
IF(A568&lt;0,VLOOKUP(A568,lookups!A$1:B$25,2,0),
IF(ISNA(B568),"",
IF(OR(ISBLANK(A568),ISNA(B568),B568=0),
"",
"#define "&amp;
VLOOKUP(A568,SOURCE!B:P,12,0)&amp;IF(SOURCE!$W$2-LEN(VLOOKUP(A568,SOURCE!B:P,12,0))&gt;=0,REPT(" ",SOURCE!$W$2-LEN(VLOOKUP(A568,SOURCE!B:P,12,0))),"")&amp;
TEXT(A568,"???0")&amp;IF(VLOOKUP(A568,SOURCE!B:P,13,0)="","","   "&amp;VLOOKUP(A568,SOURCE!B:P,13,0)
))))
)</f>
        <v>#define ITM_0544                       544</v>
      </c>
    </row>
    <row r="569" spans="1:4">
      <c r="A569">
        <f t="shared" si="9"/>
        <v>545</v>
      </c>
      <c r="B569" t="str">
        <f>VLOOKUP(A569,SOURCE!B:P,12,0)</f>
        <v>ITM_0545</v>
      </c>
      <c r="C569">
        <f>IF(
ISNUMBER(INDEX(SOURCE!B:B,MATCH(A569,SOURCE!B:B,0)+1)),
  VALUE(INDEX(SOURCE!B:B,MATCH(A569,SOURCE!B:B,0)+1)),
  "")</f>
        <v>546</v>
      </c>
      <c r="D569" s="8" t="str">
        <f>IF(A569&lt;&gt;INT(A569),B569,
IF(A569&lt;0,VLOOKUP(A569,lookups!A$1:B$25,2,0),
IF(ISNA(B569),"",
IF(OR(ISBLANK(A569),ISNA(B569),B569=0),
"",
"#define "&amp;
VLOOKUP(A569,SOURCE!B:P,12,0)&amp;IF(SOURCE!$W$2-LEN(VLOOKUP(A569,SOURCE!B:P,12,0))&gt;=0,REPT(" ",SOURCE!$W$2-LEN(VLOOKUP(A569,SOURCE!B:P,12,0))),"")&amp;
TEXT(A569,"???0")&amp;IF(VLOOKUP(A569,SOURCE!B:P,13,0)="","","   "&amp;VLOOKUP(A569,SOURCE!B:P,13,0)
))))
)</f>
        <v>#define ITM_0545                       545</v>
      </c>
    </row>
    <row r="570" spans="1:4">
      <c r="A570">
        <f t="shared" si="9"/>
        <v>546</v>
      </c>
      <c r="B570" t="str">
        <f>VLOOKUP(A570,SOURCE!B:P,12,0)</f>
        <v>ITM_0546</v>
      </c>
      <c r="C570">
        <f>IF(
ISNUMBER(INDEX(SOURCE!B:B,MATCH(A570,SOURCE!B:B,0)+1)),
  VALUE(INDEX(SOURCE!B:B,MATCH(A570,SOURCE!B:B,0)+1)),
  "")</f>
        <v>547</v>
      </c>
      <c r="D570" s="8" t="str">
        <f>IF(A570&lt;&gt;INT(A570),B570,
IF(A570&lt;0,VLOOKUP(A570,lookups!A$1:B$25,2,0),
IF(ISNA(B570),"",
IF(OR(ISBLANK(A570),ISNA(B570),B570=0),
"",
"#define "&amp;
VLOOKUP(A570,SOURCE!B:P,12,0)&amp;IF(SOURCE!$W$2-LEN(VLOOKUP(A570,SOURCE!B:P,12,0))&gt;=0,REPT(" ",SOURCE!$W$2-LEN(VLOOKUP(A570,SOURCE!B:P,12,0))),"")&amp;
TEXT(A570,"???0")&amp;IF(VLOOKUP(A570,SOURCE!B:P,13,0)="","","   "&amp;VLOOKUP(A570,SOURCE!B:P,13,0)
))))
)</f>
        <v>#define ITM_0546                       546</v>
      </c>
    </row>
    <row r="571" spans="1:4">
      <c r="A571">
        <f t="shared" si="9"/>
        <v>547</v>
      </c>
      <c r="B571" t="str">
        <f>VLOOKUP(A571,SOURCE!B:P,12,0)</f>
        <v>ITM_0547</v>
      </c>
      <c r="C571">
        <f>IF(
ISNUMBER(INDEX(SOURCE!B:B,MATCH(A571,SOURCE!B:B,0)+1)),
  VALUE(INDEX(SOURCE!B:B,MATCH(A571,SOURCE!B:B,0)+1)),
  "")</f>
        <v>548</v>
      </c>
      <c r="D571" s="8" t="str">
        <f>IF(A571&lt;&gt;INT(A571),B571,
IF(A571&lt;0,VLOOKUP(A571,lookups!A$1:B$25,2,0),
IF(ISNA(B571),"",
IF(OR(ISBLANK(A571),ISNA(B571),B571=0),
"",
"#define "&amp;
VLOOKUP(A571,SOURCE!B:P,12,0)&amp;IF(SOURCE!$W$2-LEN(VLOOKUP(A571,SOURCE!B:P,12,0))&gt;=0,REPT(" ",SOURCE!$W$2-LEN(VLOOKUP(A571,SOURCE!B:P,12,0))),"")&amp;
TEXT(A571,"???0")&amp;IF(VLOOKUP(A571,SOURCE!B:P,13,0)="","","   "&amp;VLOOKUP(A571,SOURCE!B:P,13,0)
))))
)</f>
        <v>#define ITM_0547                       547</v>
      </c>
    </row>
    <row r="572" spans="1:4">
      <c r="A572">
        <f t="shared" si="9"/>
        <v>548</v>
      </c>
      <c r="B572" t="str">
        <f>VLOOKUP(A572,SOURCE!B:P,12,0)</f>
        <v>ITM_0</v>
      </c>
      <c r="C572">
        <f>IF(
ISNUMBER(INDEX(SOURCE!B:B,MATCH(A572,SOURCE!B:B,0)+1)),
  VALUE(INDEX(SOURCE!B:B,MATCH(A572,SOURCE!B:B,0)+1)),
  "")</f>
        <v>549</v>
      </c>
      <c r="D572" s="8" t="str">
        <f>IF(A572&lt;&gt;INT(A572),B572,
IF(A572&lt;0,VLOOKUP(A572,lookups!A$1:B$25,2,0),
IF(ISNA(B572),"",
IF(OR(ISBLANK(A572),ISNA(B572),B572=0),
"",
"#define "&amp;
VLOOKUP(A572,SOURCE!B:P,12,0)&amp;IF(SOURCE!$W$2-LEN(VLOOKUP(A572,SOURCE!B:P,12,0))&gt;=0,REPT(" ",SOURCE!$W$2-LEN(VLOOKUP(A572,SOURCE!B:P,12,0))),"")&amp;
TEXT(A572,"???0")&amp;IF(VLOOKUP(A572,SOURCE!B:P,13,0)="","","   "&amp;VLOOKUP(A572,SOURCE!B:P,13,0)
))))
)</f>
        <v>#define ITM_0                          548</v>
      </c>
    </row>
    <row r="573" spans="1:4">
      <c r="A573">
        <f t="shared" si="9"/>
        <v>549</v>
      </c>
      <c r="B573" t="str">
        <f>VLOOKUP(A573,SOURCE!B:P,12,0)</f>
        <v>ITM_1</v>
      </c>
      <c r="C573">
        <f>IF(
ISNUMBER(INDEX(SOURCE!B:B,MATCH(A573,SOURCE!B:B,0)+1)),
  VALUE(INDEX(SOURCE!B:B,MATCH(A573,SOURCE!B:B,0)+1)),
  "")</f>
        <v>550</v>
      </c>
      <c r="D573" s="8" t="str">
        <f>IF(A573&lt;&gt;INT(A573),B573,
IF(A573&lt;0,VLOOKUP(A573,lookups!A$1:B$25,2,0),
IF(ISNA(B573),"",
IF(OR(ISBLANK(A573),ISNA(B573),B573=0),
"",
"#define "&amp;
VLOOKUP(A573,SOURCE!B:P,12,0)&amp;IF(SOURCE!$W$2-LEN(VLOOKUP(A573,SOURCE!B:P,12,0))&gt;=0,REPT(" ",SOURCE!$W$2-LEN(VLOOKUP(A573,SOURCE!B:P,12,0))),"")&amp;
TEXT(A573,"???0")&amp;IF(VLOOKUP(A573,SOURCE!B:P,13,0)="","","   "&amp;VLOOKUP(A573,SOURCE!B:P,13,0)
))))
)</f>
        <v>#define ITM_1                          549</v>
      </c>
    </row>
    <row r="574" spans="1:4">
      <c r="A574">
        <f t="shared" si="9"/>
        <v>550</v>
      </c>
      <c r="B574" t="str">
        <f>VLOOKUP(A574,SOURCE!B:P,12,0)</f>
        <v>ITM_2</v>
      </c>
      <c r="C574">
        <f>IF(
ISNUMBER(INDEX(SOURCE!B:B,MATCH(A574,SOURCE!B:B,0)+1)),
  VALUE(INDEX(SOURCE!B:B,MATCH(A574,SOURCE!B:B,0)+1)),
  "")</f>
        <v>551</v>
      </c>
      <c r="D574" s="8" t="str">
        <f>IF(A574&lt;&gt;INT(A574),B574,
IF(A574&lt;0,VLOOKUP(A574,lookups!A$1:B$25,2,0),
IF(ISNA(B574),"",
IF(OR(ISBLANK(A574),ISNA(B574),B574=0),
"",
"#define "&amp;
VLOOKUP(A574,SOURCE!B:P,12,0)&amp;IF(SOURCE!$W$2-LEN(VLOOKUP(A574,SOURCE!B:P,12,0))&gt;=0,REPT(" ",SOURCE!$W$2-LEN(VLOOKUP(A574,SOURCE!B:P,12,0))),"")&amp;
TEXT(A574,"???0")&amp;IF(VLOOKUP(A574,SOURCE!B:P,13,0)="","","   "&amp;VLOOKUP(A574,SOURCE!B:P,13,0)
))))
)</f>
        <v>#define ITM_2                          550</v>
      </c>
    </row>
    <row r="575" spans="1:4">
      <c r="A575">
        <f t="shared" si="9"/>
        <v>551</v>
      </c>
      <c r="B575" t="str">
        <f>VLOOKUP(A575,SOURCE!B:P,12,0)</f>
        <v>ITM_3</v>
      </c>
      <c r="C575">
        <f>IF(
ISNUMBER(INDEX(SOURCE!B:B,MATCH(A575,SOURCE!B:B,0)+1)),
  VALUE(INDEX(SOURCE!B:B,MATCH(A575,SOURCE!B:B,0)+1)),
  "")</f>
        <v>552</v>
      </c>
      <c r="D575" s="8" t="str">
        <f>IF(A575&lt;&gt;INT(A575),B575,
IF(A575&lt;0,VLOOKUP(A575,lookups!A$1:B$25,2,0),
IF(ISNA(B575),"",
IF(OR(ISBLANK(A575),ISNA(B575),B575=0),
"",
"#define "&amp;
VLOOKUP(A575,SOURCE!B:P,12,0)&amp;IF(SOURCE!$W$2-LEN(VLOOKUP(A575,SOURCE!B:P,12,0))&gt;=0,REPT(" ",SOURCE!$W$2-LEN(VLOOKUP(A575,SOURCE!B:P,12,0))),"")&amp;
TEXT(A575,"???0")&amp;IF(VLOOKUP(A575,SOURCE!B:P,13,0)="","","   "&amp;VLOOKUP(A575,SOURCE!B:P,13,0)
))))
)</f>
        <v>#define ITM_3                          551</v>
      </c>
    </row>
    <row r="576" spans="1:4">
      <c r="A576">
        <f t="shared" si="9"/>
        <v>552</v>
      </c>
      <c r="B576" t="str">
        <f>VLOOKUP(A576,SOURCE!B:P,12,0)</f>
        <v>ITM_4</v>
      </c>
      <c r="C576">
        <f>IF(
ISNUMBER(INDEX(SOURCE!B:B,MATCH(A576,SOURCE!B:B,0)+1)),
  VALUE(INDEX(SOURCE!B:B,MATCH(A576,SOURCE!B:B,0)+1)),
  "")</f>
        <v>553</v>
      </c>
      <c r="D576" s="8" t="str">
        <f>IF(A576&lt;&gt;INT(A576),B576,
IF(A576&lt;0,VLOOKUP(A576,lookups!A$1:B$25,2,0),
IF(ISNA(B576),"",
IF(OR(ISBLANK(A576),ISNA(B576),B576=0),
"",
"#define "&amp;
VLOOKUP(A576,SOURCE!B:P,12,0)&amp;IF(SOURCE!$W$2-LEN(VLOOKUP(A576,SOURCE!B:P,12,0))&gt;=0,REPT(" ",SOURCE!$W$2-LEN(VLOOKUP(A576,SOURCE!B:P,12,0))),"")&amp;
TEXT(A576,"???0")&amp;IF(VLOOKUP(A576,SOURCE!B:P,13,0)="","","   "&amp;VLOOKUP(A576,SOURCE!B:P,13,0)
))))
)</f>
        <v>#define ITM_4                          552</v>
      </c>
    </row>
    <row r="577" spans="1:4">
      <c r="A577">
        <f t="shared" si="9"/>
        <v>553</v>
      </c>
      <c r="B577" t="str">
        <f>VLOOKUP(A577,SOURCE!B:P,12,0)</f>
        <v>ITM_5</v>
      </c>
      <c r="C577">
        <f>IF(
ISNUMBER(INDEX(SOURCE!B:B,MATCH(A577,SOURCE!B:B,0)+1)),
  VALUE(INDEX(SOURCE!B:B,MATCH(A577,SOURCE!B:B,0)+1)),
  "")</f>
        <v>554</v>
      </c>
      <c r="D577" s="8" t="str">
        <f>IF(A577&lt;&gt;INT(A577),B577,
IF(A577&lt;0,VLOOKUP(A577,lookups!A$1:B$25,2,0),
IF(ISNA(B577),"",
IF(OR(ISBLANK(A577),ISNA(B577),B577=0),
"",
"#define "&amp;
VLOOKUP(A577,SOURCE!B:P,12,0)&amp;IF(SOURCE!$W$2-LEN(VLOOKUP(A577,SOURCE!B:P,12,0))&gt;=0,REPT(" ",SOURCE!$W$2-LEN(VLOOKUP(A577,SOURCE!B:P,12,0))),"")&amp;
TEXT(A577,"???0")&amp;IF(VLOOKUP(A577,SOURCE!B:P,13,0)="","","   "&amp;VLOOKUP(A577,SOURCE!B:P,13,0)
))))
)</f>
        <v>#define ITM_5                          553</v>
      </c>
    </row>
    <row r="578" spans="1:4">
      <c r="A578">
        <f t="shared" si="9"/>
        <v>554</v>
      </c>
      <c r="B578" t="str">
        <f>VLOOKUP(A578,SOURCE!B:P,12,0)</f>
        <v>ITM_6</v>
      </c>
      <c r="C578">
        <f>IF(
ISNUMBER(INDEX(SOURCE!B:B,MATCH(A578,SOURCE!B:B,0)+1)),
  VALUE(INDEX(SOURCE!B:B,MATCH(A578,SOURCE!B:B,0)+1)),
  "")</f>
        <v>555</v>
      </c>
      <c r="D578" s="8" t="str">
        <f>IF(A578&lt;&gt;INT(A578),B578,
IF(A578&lt;0,VLOOKUP(A578,lookups!A$1:B$25,2,0),
IF(ISNA(B578),"",
IF(OR(ISBLANK(A578),ISNA(B578),B578=0),
"",
"#define "&amp;
VLOOKUP(A578,SOURCE!B:P,12,0)&amp;IF(SOURCE!$W$2-LEN(VLOOKUP(A578,SOURCE!B:P,12,0))&gt;=0,REPT(" ",SOURCE!$W$2-LEN(VLOOKUP(A578,SOURCE!B:P,12,0))),"")&amp;
TEXT(A578,"???0")&amp;IF(VLOOKUP(A578,SOURCE!B:P,13,0)="","","   "&amp;VLOOKUP(A578,SOURCE!B:P,13,0)
))))
)</f>
        <v>#define ITM_6                          554</v>
      </c>
    </row>
    <row r="579" spans="1:4">
      <c r="A579">
        <f t="shared" si="9"/>
        <v>555</v>
      </c>
      <c r="B579" t="str">
        <f>VLOOKUP(A579,SOURCE!B:P,12,0)</f>
        <v>ITM_7</v>
      </c>
      <c r="C579">
        <f>IF(
ISNUMBER(INDEX(SOURCE!B:B,MATCH(A579,SOURCE!B:B,0)+1)),
  VALUE(INDEX(SOURCE!B:B,MATCH(A579,SOURCE!B:B,0)+1)),
  "")</f>
        <v>556</v>
      </c>
      <c r="D579" s="8" t="str">
        <f>IF(A579&lt;&gt;INT(A579),B579,
IF(A579&lt;0,VLOOKUP(A579,lookups!A$1:B$25,2,0),
IF(ISNA(B579),"",
IF(OR(ISBLANK(A579),ISNA(B579),B579=0),
"",
"#define "&amp;
VLOOKUP(A579,SOURCE!B:P,12,0)&amp;IF(SOURCE!$W$2-LEN(VLOOKUP(A579,SOURCE!B:P,12,0))&gt;=0,REPT(" ",SOURCE!$W$2-LEN(VLOOKUP(A579,SOURCE!B:P,12,0))),"")&amp;
TEXT(A579,"???0")&amp;IF(VLOOKUP(A579,SOURCE!B:P,13,0)="","","   "&amp;VLOOKUP(A579,SOURCE!B:P,13,0)
))))
)</f>
        <v>#define ITM_7                          555</v>
      </c>
    </row>
    <row r="580" spans="1:4">
      <c r="A580">
        <f t="shared" si="9"/>
        <v>556</v>
      </c>
      <c r="B580" t="str">
        <f>VLOOKUP(A580,SOURCE!B:P,12,0)</f>
        <v>ITM_8</v>
      </c>
      <c r="C580">
        <f>IF(
ISNUMBER(INDEX(SOURCE!B:B,MATCH(A580,SOURCE!B:B,0)+1)),
  VALUE(INDEX(SOURCE!B:B,MATCH(A580,SOURCE!B:B,0)+1)),
  "")</f>
        <v>557</v>
      </c>
      <c r="D580" s="8" t="str">
        <f>IF(A580&lt;&gt;INT(A580),B580,
IF(A580&lt;0,VLOOKUP(A580,lookups!A$1:B$25,2,0),
IF(ISNA(B580),"",
IF(OR(ISBLANK(A580),ISNA(B580),B580=0),
"",
"#define "&amp;
VLOOKUP(A580,SOURCE!B:P,12,0)&amp;IF(SOURCE!$W$2-LEN(VLOOKUP(A580,SOURCE!B:P,12,0))&gt;=0,REPT(" ",SOURCE!$W$2-LEN(VLOOKUP(A580,SOURCE!B:P,12,0))),"")&amp;
TEXT(A580,"???0")&amp;IF(VLOOKUP(A580,SOURCE!B:P,13,0)="","","   "&amp;VLOOKUP(A580,SOURCE!B:P,13,0)
))))
)</f>
        <v>#define ITM_8                          556</v>
      </c>
    </row>
    <row r="581" spans="1:4">
      <c r="A581">
        <f t="shared" si="9"/>
        <v>557</v>
      </c>
      <c r="B581" t="str">
        <f>VLOOKUP(A581,SOURCE!B:P,12,0)</f>
        <v>ITM_9</v>
      </c>
      <c r="C581">
        <f>IF(
ISNUMBER(INDEX(SOURCE!B:B,MATCH(A581,SOURCE!B:B,0)+1)),
  VALUE(INDEX(SOURCE!B:B,MATCH(A581,SOURCE!B:B,0)+1)),
  "")</f>
        <v>558</v>
      </c>
      <c r="D581" s="8" t="str">
        <f>IF(A581&lt;&gt;INT(A581),B581,
IF(A581&lt;0,VLOOKUP(A581,lookups!A$1:B$25,2,0),
IF(ISNA(B581),"",
IF(OR(ISBLANK(A581),ISNA(B581),B581=0),
"",
"#define "&amp;
VLOOKUP(A581,SOURCE!B:P,12,0)&amp;IF(SOURCE!$W$2-LEN(VLOOKUP(A581,SOURCE!B:P,12,0))&gt;=0,REPT(" ",SOURCE!$W$2-LEN(VLOOKUP(A581,SOURCE!B:P,12,0))),"")&amp;
TEXT(A581,"???0")&amp;IF(VLOOKUP(A581,SOURCE!B:P,13,0)="","","   "&amp;VLOOKUP(A581,SOURCE!B:P,13,0)
))))
)</f>
        <v>#define ITM_9                          557</v>
      </c>
    </row>
    <row r="582" spans="1:4">
      <c r="A582">
        <f t="shared" si="9"/>
        <v>558</v>
      </c>
      <c r="B582" t="str">
        <f>VLOOKUP(A582,SOURCE!B:P,12,0)</f>
        <v>ITM_A</v>
      </c>
      <c r="C582">
        <f>IF(
ISNUMBER(INDEX(SOURCE!B:B,MATCH(A582,SOURCE!B:B,0)+1)),
  VALUE(INDEX(SOURCE!B:B,MATCH(A582,SOURCE!B:B,0)+1)),
  "")</f>
        <v>559</v>
      </c>
      <c r="D582" s="8" t="str">
        <f>IF(A582&lt;&gt;INT(A582),B582,
IF(A582&lt;0,VLOOKUP(A582,lookups!A$1:B$25,2,0),
IF(ISNA(B582),"",
IF(OR(ISBLANK(A582),ISNA(B582),B582=0),
"",
"#define "&amp;
VLOOKUP(A582,SOURCE!B:P,12,0)&amp;IF(SOURCE!$W$2-LEN(VLOOKUP(A582,SOURCE!B:P,12,0))&gt;=0,REPT(" ",SOURCE!$W$2-LEN(VLOOKUP(A582,SOURCE!B:P,12,0))),"")&amp;
TEXT(A582,"???0")&amp;IF(VLOOKUP(A582,SOURCE!B:P,13,0)="","","   "&amp;VLOOKUP(A582,SOURCE!B:P,13,0)
))))
)</f>
        <v>#define ITM_A                          558</v>
      </c>
    </row>
    <row r="583" spans="1:4">
      <c r="A583">
        <f t="shared" ref="A583:A646" si="10">C582</f>
        <v>559</v>
      </c>
      <c r="B583" t="str">
        <f>VLOOKUP(A583,SOURCE!B:P,12,0)</f>
        <v>ITM_B</v>
      </c>
      <c r="C583">
        <f>IF(
ISNUMBER(INDEX(SOURCE!B:B,MATCH(A583,SOURCE!B:B,0)+1)),
  VALUE(INDEX(SOURCE!B:B,MATCH(A583,SOURCE!B:B,0)+1)),
  "")</f>
        <v>560</v>
      </c>
      <c r="D583" s="8" t="str">
        <f>IF(A583&lt;&gt;INT(A583),B583,
IF(A583&lt;0,VLOOKUP(A583,lookups!A$1:B$25,2,0),
IF(ISNA(B583),"",
IF(OR(ISBLANK(A583),ISNA(B583),B583=0),
"",
"#define "&amp;
VLOOKUP(A583,SOURCE!B:P,12,0)&amp;IF(SOURCE!$W$2-LEN(VLOOKUP(A583,SOURCE!B:P,12,0))&gt;=0,REPT(" ",SOURCE!$W$2-LEN(VLOOKUP(A583,SOURCE!B:P,12,0))),"")&amp;
TEXT(A583,"???0")&amp;IF(VLOOKUP(A583,SOURCE!B:P,13,0)="","","   "&amp;VLOOKUP(A583,SOURCE!B:P,13,0)
))))
)</f>
        <v>#define ITM_B                          559</v>
      </c>
    </row>
    <row r="584" spans="1:4">
      <c r="A584">
        <f t="shared" si="10"/>
        <v>560</v>
      </c>
      <c r="B584" t="str">
        <f>VLOOKUP(A584,SOURCE!B:P,12,0)</f>
        <v>ITM_C</v>
      </c>
      <c r="C584">
        <f>IF(
ISNUMBER(INDEX(SOURCE!B:B,MATCH(A584,SOURCE!B:B,0)+1)),
  VALUE(INDEX(SOURCE!B:B,MATCH(A584,SOURCE!B:B,0)+1)),
  "")</f>
        <v>561</v>
      </c>
      <c r="D584" s="8" t="str">
        <f>IF(A584&lt;&gt;INT(A584),B584,
IF(A584&lt;0,VLOOKUP(A584,lookups!A$1:B$25,2,0),
IF(ISNA(B584),"",
IF(OR(ISBLANK(A584),ISNA(B584),B584=0),
"",
"#define "&amp;
VLOOKUP(A584,SOURCE!B:P,12,0)&amp;IF(SOURCE!$W$2-LEN(VLOOKUP(A584,SOURCE!B:P,12,0))&gt;=0,REPT(" ",SOURCE!$W$2-LEN(VLOOKUP(A584,SOURCE!B:P,12,0))),"")&amp;
TEXT(A584,"???0")&amp;IF(VLOOKUP(A584,SOURCE!B:P,13,0)="","","   "&amp;VLOOKUP(A584,SOURCE!B:P,13,0)
))))
)</f>
        <v>#define ITM_C                          560</v>
      </c>
    </row>
    <row r="585" spans="1:4">
      <c r="A585">
        <f t="shared" si="10"/>
        <v>561</v>
      </c>
      <c r="B585" t="str">
        <f>VLOOKUP(A585,SOURCE!B:P,12,0)</f>
        <v>ITM_D</v>
      </c>
      <c r="C585">
        <f>IF(
ISNUMBER(INDEX(SOURCE!B:B,MATCH(A585,SOURCE!B:B,0)+1)),
  VALUE(INDEX(SOURCE!B:B,MATCH(A585,SOURCE!B:B,0)+1)),
  "")</f>
        <v>562</v>
      </c>
      <c r="D585" s="8" t="str">
        <f>IF(A585&lt;&gt;INT(A585),B585,
IF(A585&lt;0,VLOOKUP(A585,lookups!A$1:B$25,2,0),
IF(ISNA(B585),"",
IF(OR(ISBLANK(A585),ISNA(B585),B585=0),
"",
"#define "&amp;
VLOOKUP(A585,SOURCE!B:P,12,0)&amp;IF(SOURCE!$W$2-LEN(VLOOKUP(A585,SOURCE!B:P,12,0))&gt;=0,REPT(" ",SOURCE!$W$2-LEN(VLOOKUP(A585,SOURCE!B:P,12,0))),"")&amp;
TEXT(A585,"???0")&amp;IF(VLOOKUP(A585,SOURCE!B:P,13,0)="","","   "&amp;VLOOKUP(A585,SOURCE!B:P,13,0)
))))
)</f>
        <v>#define ITM_D                          561</v>
      </c>
    </row>
    <row r="586" spans="1:4">
      <c r="A586">
        <f t="shared" si="10"/>
        <v>562</v>
      </c>
      <c r="B586" t="str">
        <f>VLOOKUP(A586,SOURCE!B:P,12,0)</f>
        <v>ITM_E</v>
      </c>
      <c r="C586">
        <f>IF(
ISNUMBER(INDEX(SOURCE!B:B,MATCH(A586,SOURCE!B:B,0)+1)),
  VALUE(INDEX(SOURCE!B:B,MATCH(A586,SOURCE!B:B,0)+1)),
  "")</f>
        <v>563</v>
      </c>
      <c r="D586" s="8" t="str">
        <f>IF(A586&lt;&gt;INT(A586),B586,
IF(A586&lt;0,VLOOKUP(A586,lookups!A$1:B$25,2,0),
IF(ISNA(B586),"",
IF(OR(ISBLANK(A586),ISNA(B586),B586=0),
"",
"#define "&amp;
VLOOKUP(A586,SOURCE!B:P,12,0)&amp;IF(SOURCE!$W$2-LEN(VLOOKUP(A586,SOURCE!B:P,12,0))&gt;=0,REPT(" ",SOURCE!$W$2-LEN(VLOOKUP(A586,SOURCE!B:P,12,0))),"")&amp;
TEXT(A586,"???0")&amp;IF(VLOOKUP(A586,SOURCE!B:P,13,0)="","","   "&amp;VLOOKUP(A586,SOURCE!B:P,13,0)
))))
)</f>
        <v>#define ITM_E                          562</v>
      </c>
    </row>
    <row r="587" spans="1:4">
      <c r="A587">
        <f t="shared" si="10"/>
        <v>563</v>
      </c>
      <c r="B587" t="str">
        <f>VLOOKUP(A587,SOURCE!B:P,12,0)</f>
        <v>ITM_F</v>
      </c>
      <c r="C587">
        <f>IF(
ISNUMBER(INDEX(SOURCE!B:B,MATCH(A587,SOURCE!B:B,0)+1)),
  VALUE(INDEX(SOURCE!B:B,MATCH(A587,SOURCE!B:B,0)+1)),
  "")</f>
        <v>564</v>
      </c>
      <c r="D587" s="8" t="str">
        <f>IF(A587&lt;&gt;INT(A587),B587,
IF(A587&lt;0,VLOOKUP(A587,lookups!A$1:B$25,2,0),
IF(ISNA(B587),"",
IF(OR(ISBLANK(A587),ISNA(B587),B587=0),
"",
"#define "&amp;
VLOOKUP(A587,SOURCE!B:P,12,0)&amp;IF(SOURCE!$W$2-LEN(VLOOKUP(A587,SOURCE!B:P,12,0))&gt;=0,REPT(" ",SOURCE!$W$2-LEN(VLOOKUP(A587,SOURCE!B:P,12,0))),"")&amp;
TEXT(A587,"???0")&amp;IF(VLOOKUP(A587,SOURCE!B:P,13,0)="","","   "&amp;VLOOKUP(A587,SOURCE!B:P,13,0)
))))
)</f>
        <v>#define ITM_F                          563</v>
      </c>
    </row>
    <row r="588" spans="1:4">
      <c r="A588">
        <f t="shared" si="10"/>
        <v>564</v>
      </c>
      <c r="B588" t="str">
        <f>VLOOKUP(A588,SOURCE!B:P,12,0)</f>
        <v>ITM_G</v>
      </c>
      <c r="C588">
        <f>IF(
ISNUMBER(INDEX(SOURCE!B:B,MATCH(A588,SOURCE!B:B,0)+1)),
  VALUE(INDEX(SOURCE!B:B,MATCH(A588,SOURCE!B:B,0)+1)),
  "")</f>
        <v>565</v>
      </c>
      <c r="D588" s="8" t="str">
        <f>IF(A588&lt;&gt;INT(A588),B588,
IF(A588&lt;0,VLOOKUP(A588,lookups!A$1:B$25,2,0),
IF(ISNA(B588),"",
IF(OR(ISBLANK(A588),ISNA(B588),B588=0),
"",
"#define "&amp;
VLOOKUP(A588,SOURCE!B:P,12,0)&amp;IF(SOURCE!$W$2-LEN(VLOOKUP(A588,SOURCE!B:P,12,0))&gt;=0,REPT(" ",SOURCE!$W$2-LEN(VLOOKUP(A588,SOURCE!B:P,12,0))),"")&amp;
TEXT(A588,"???0")&amp;IF(VLOOKUP(A588,SOURCE!B:P,13,0)="","","   "&amp;VLOOKUP(A588,SOURCE!B:P,13,0)
))))
)</f>
        <v>#define ITM_G                          564</v>
      </c>
    </row>
    <row r="589" spans="1:4">
      <c r="A589">
        <f t="shared" si="10"/>
        <v>565</v>
      </c>
      <c r="B589" t="str">
        <f>VLOOKUP(A589,SOURCE!B:P,12,0)</f>
        <v>ITM_H</v>
      </c>
      <c r="C589">
        <f>IF(
ISNUMBER(INDEX(SOURCE!B:B,MATCH(A589,SOURCE!B:B,0)+1)),
  VALUE(INDEX(SOURCE!B:B,MATCH(A589,SOURCE!B:B,0)+1)),
  "")</f>
        <v>566</v>
      </c>
      <c r="D589" s="8" t="str">
        <f>IF(A589&lt;&gt;INT(A589),B589,
IF(A589&lt;0,VLOOKUP(A589,lookups!A$1:B$25,2,0),
IF(ISNA(B589),"",
IF(OR(ISBLANK(A589),ISNA(B589),B589=0),
"",
"#define "&amp;
VLOOKUP(A589,SOURCE!B:P,12,0)&amp;IF(SOURCE!$W$2-LEN(VLOOKUP(A589,SOURCE!B:P,12,0))&gt;=0,REPT(" ",SOURCE!$W$2-LEN(VLOOKUP(A589,SOURCE!B:P,12,0))),"")&amp;
TEXT(A589,"???0")&amp;IF(VLOOKUP(A589,SOURCE!B:P,13,0)="","","   "&amp;VLOOKUP(A589,SOURCE!B:P,13,0)
))))
)</f>
        <v>#define ITM_H                          565</v>
      </c>
    </row>
    <row r="590" spans="1:4">
      <c r="A590">
        <f t="shared" si="10"/>
        <v>566</v>
      </c>
      <c r="B590" t="str">
        <f>VLOOKUP(A590,SOURCE!B:P,12,0)</f>
        <v>ITM_I</v>
      </c>
      <c r="C590">
        <f>IF(
ISNUMBER(INDEX(SOURCE!B:B,MATCH(A590,SOURCE!B:B,0)+1)),
  VALUE(INDEX(SOURCE!B:B,MATCH(A590,SOURCE!B:B,0)+1)),
  "")</f>
        <v>567</v>
      </c>
      <c r="D590" s="8" t="str">
        <f>IF(A590&lt;&gt;INT(A590),B590,
IF(A590&lt;0,VLOOKUP(A590,lookups!A$1:B$25,2,0),
IF(ISNA(B590),"",
IF(OR(ISBLANK(A590),ISNA(B590),B590=0),
"",
"#define "&amp;
VLOOKUP(A590,SOURCE!B:P,12,0)&amp;IF(SOURCE!$W$2-LEN(VLOOKUP(A590,SOURCE!B:P,12,0))&gt;=0,REPT(" ",SOURCE!$W$2-LEN(VLOOKUP(A590,SOURCE!B:P,12,0))),"")&amp;
TEXT(A590,"???0")&amp;IF(VLOOKUP(A590,SOURCE!B:P,13,0)="","","   "&amp;VLOOKUP(A590,SOURCE!B:P,13,0)
))))
)</f>
        <v>#define ITM_I                          566</v>
      </c>
    </row>
    <row r="591" spans="1:4">
      <c r="A591">
        <f t="shared" si="10"/>
        <v>567</v>
      </c>
      <c r="B591" t="str">
        <f>VLOOKUP(A591,SOURCE!B:P,12,0)</f>
        <v>ITM_J</v>
      </c>
      <c r="C591">
        <f>IF(
ISNUMBER(INDEX(SOURCE!B:B,MATCH(A591,SOURCE!B:B,0)+1)),
  VALUE(INDEX(SOURCE!B:B,MATCH(A591,SOURCE!B:B,0)+1)),
  "")</f>
        <v>568</v>
      </c>
      <c r="D591" s="8" t="str">
        <f>IF(A591&lt;&gt;INT(A591),B591,
IF(A591&lt;0,VLOOKUP(A591,lookups!A$1:B$25,2,0),
IF(ISNA(B591),"",
IF(OR(ISBLANK(A591),ISNA(B591),B591=0),
"",
"#define "&amp;
VLOOKUP(A591,SOURCE!B:P,12,0)&amp;IF(SOURCE!$W$2-LEN(VLOOKUP(A591,SOURCE!B:P,12,0))&gt;=0,REPT(" ",SOURCE!$W$2-LEN(VLOOKUP(A591,SOURCE!B:P,12,0))),"")&amp;
TEXT(A591,"???0")&amp;IF(VLOOKUP(A591,SOURCE!B:P,13,0)="","","   "&amp;VLOOKUP(A591,SOURCE!B:P,13,0)
))))
)</f>
        <v>#define ITM_J                          567</v>
      </c>
    </row>
    <row r="592" spans="1:4">
      <c r="A592">
        <f t="shared" si="10"/>
        <v>568</v>
      </c>
      <c r="B592" t="str">
        <f>VLOOKUP(A592,SOURCE!B:P,12,0)</f>
        <v>ITM_K</v>
      </c>
      <c r="C592">
        <f>IF(
ISNUMBER(INDEX(SOURCE!B:B,MATCH(A592,SOURCE!B:B,0)+1)),
  VALUE(INDEX(SOURCE!B:B,MATCH(A592,SOURCE!B:B,0)+1)),
  "")</f>
        <v>569</v>
      </c>
      <c r="D592" s="8" t="str">
        <f>IF(A592&lt;&gt;INT(A592),B592,
IF(A592&lt;0,VLOOKUP(A592,lookups!A$1:B$25,2,0),
IF(ISNA(B592),"",
IF(OR(ISBLANK(A592),ISNA(B592),B592=0),
"",
"#define "&amp;
VLOOKUP(A592,SOURCE!B:P,12,0)&amp;IF(SOURCE!$W$2-LEN(VLOOKUP(A592,SOURCE!B:P,12,0))&gt;=0,REPT(" ",SOURCE!$W$2-LEN(VLOOKUP(A592,SOURCE!B:P,12,0))),"")&amp;
TEXT(A592,"???0")&amp;IF(VLOOKUP(A592,SOURCE!B:P,13,0)="","","   "&amp;VLOOKUP(A592,SOURCE!B:P,13,0)
))))
)</f>
        <v>#define ITM_K                          568</v>
      </c>
    </row>
    <row r="593" spans="1:4">
      <c r="A593">
        <f t="shared" si="10"/>
        <v>569</v>
      </c>
      <c r="B593" t="str">
        <f>VLOOKUP(A593,SOURCE!B:P,12,0)</f>
        <v>ITM_L</v>
      </c>
      <c r="C593">
        <f>IF(
ISNUMBER(INDEX(SOURCE!B:B,MATCH(A593,SOURCE!B:B,0)+1)),
  VALUE(INDEX(SOURCE!B:B,MATCH(A593,SOURCE!B:B,0)+1)),
  "")</f>
        <v>570</v>
      </c>
      <c r="D593" s="8" t="str">
        <f>IF(A593&lt;&gt;INT(A593),B593,
IF(A593&lt;0,VLOOKUP(A593,lookups!A$1:B$25,2,0),
IF(ISNA(B593),"",
IF(OR(ISBLANK(A593),ISNA(B593),B593=0),
"",
"#define "&amp;
VLOOKUP(A593,SOURCE!B:P,12,0)&amp;IF(SOURCE!$W$2-LEN(VLOOKUP(A593,SOURCE!B:P,12,0))&gt;=0,REPT(" ",SOURCE!$W$2-LEN(VLOOKUP(A593,SOURCE!B:P,12,0))),"")&amp;
TEXT(A593,"???0")&amp;IF(VLOOKUP(A593,SOURCE!B:P,13,0)="","","   "&amp;VLOOKUP(A593,SOURCE!B:P,13,0)
))))
)</f>
        <v>#define ITM_L                          569</v>
      </c>
    </row>
    <row r="594" spans="1:4">
      <c r="A594">
        <f t="shared" si="10"/>
        <v>570</v>
      </c>
      <c r="B594" t="str">
        <f>VLOOKUP(A594,SOURCE!B:P,12,0)</f>
        <v>ITM_M</v>
      </c>
      <c r="C594">
        <f>IF(
ISNUMBER(INDEX(SOURCE!B:B,MATCH(A594,SOURCE!B:B,0)+1)),
  VALUE(INDEX(SOURCE!B:B,MATCH(A594,SOURCE!B:B,0)+1)),
  "")</f>
        <v>571</v>
      </c>
      <c r="D594" s="8" t="str">
        <f>IF(A594&lt;&gt;INT(A594),B594,
IF(A594&lt;0,VLOOKUP(A594,lookups!A$1:B$25,2,0),
IF(ISNA(B594),"",
IF(OR(ISBLANK(A594),ISNA(B594),B594=0),
"",
"#define "&amp;
VLOOKUP(A594,SOURCE!B:P,12,0)&amp;IF(SOURCE!$W$2-LEN(VLOOKUP(A594,SOURCE!B:P,12,0))&gt;=0,REPT(" ",SOURCE!$W$2-LEN(VLOOKUP(A594,SOURCE!B:P,12,0))),"")&amp;
TEXT(A594,"???0")&amp;IF(VLOOKUP(A594,SOURCE!B:P,13,0)="","","   "&amp;VLOOKUP(A594,SOURCE!B:P,13,0)
))))
)</f>
        <v>#define ITM_M                          570</v>
      </c>
    </row>
    <row r="595" spans="1:4">
      <c r="A595">
        <f t="shared" si="10"/>
        <v>571</v>
      </c>
      <c r="B595" t="str">
        <f>VLOOKUP(A595,SOURCE!B:P,12,0)</f>
        <v>ITM_N</v>
      </c>
      <c r="C595">
        <f>IF(
ISNUMBER(INDEX(SOURCE!B:B,MATCH(A595,SOURCE!B:B,0)+1)),
  VALUE(INDEX(SOURCE!B:B,MATCH(A595,SOURCE!B:B,0)+1)),
  "")</f>
        <v>572</v>
      </c>
      <c r="D595" s="8" t="str">
        <f>IF(A595&lt;&gt;INT(A595),B595,
IF(A595&lt;0,VLOOKUP(A595,lookups!A$1:B$25,2,0),
IF(ISNA(B595),"",
IF(OR(ISBLANK(A595),ISNA(B595),B595=0),
"",
"#define "&amp;
VLOOKUP(A595,SOURCE!B:P,12,0)&amp;IF(SOURCE!$W$2-LEN(VLOOKUP(A595,SOURCE!B:P,12,0))&gt;=0,REPT(" ",SOURCE!$W$2-LEN(VLOOKUP(A595,SOURCE!B:P,12,0))),"")&amp;
TEXT(A595,"???0")&amp;IF(VLOOKUP(A595,SOURCE!B:P,13,0)="","","   "&amp;VLOOKUP(A595,SOURCE!B:P,13,0)
))))
)</f>
        <v>#define ITM_N                          571</v>
      </c>
    </row>
    <row r="596" spans="1:4">
      <c r="A596">
        <f t="shared" si="10"/>
        <v>572</v>
      </c>
      <c r="B596" t="str">
        <f>VLOOKUP(A596,SOURCE!B:P,12,0)</f>
        <v>ITM_O</v>
      </c>
      <c r="C596">
        <f>IF(
ISNUMBER(INDEX(SOURCE!B:B,MATCH(A596,SOURCE!B:B,0)+1)),
  VALUE(INDEX(SOURCE!B:B,MATCH(A596,SOURCE!B:B,0)+1)),
  "")</f>
        <v>573</v>
      </c>
      <c r="D596" s="8" t="str">
        <f>IF(A596&lt;&gt;INT(A596),B596,
IF(A596&lt;0,VLOOKUP(A596,lookups!A$1:B$25,2,0),
IF(ISNA(B596),"",
IF(OR(ISBLANK(A596),ISNA(B596),B596=0),
"",
"#define "&amp;
VLOOKUP(A596,SOURCE!B:P,12,0)&amp;IF(SOURCE!$W$2-LEN(VLOOKUP(A596,SOURCE!B:P,12,0))&gt;=0,REPT(" ",SOURCE!$W$2-LEN(VLOOKUP(A596,SOURCE!B:P,12,0))),"")&amp;
TEXT(A596,"???0")&amp;IF(VLOOKUP(A596,SOURCE!B:P,13,0)="","","   "&amp;VLOOKUP(A596,SOURCE!B:P,13,0)
))))
)</f>
        <v>#define ITM_O                          572</v>
      </c>
    </row>
    <row r="597" spans="1:4">
      <c r="A597">
        <f t="shared" si="10"/>
        <v>573</v>
      </c>
      <c r="B597" t="str">
        <f>VLOOKUP(A597,SOURCE!B:P,12,0)</f>
        <v>ITM_P</v>
      </c>
      <c r="C597">
        <f>IF(
ISNUMBER(INDEX(SOURCE!B:B,MATCH(A597,SOURCE!B:B,0)+1)),
  VALUE(INDEX(SOURCE!B:B,MATCH(A597,SOURCE!B:B,0)+1)),
  "")</f>
        <v>574</v>
      </c>
      <c r="D597" s="8" t="str">
        <f>IF(A597&lt;&gt;INT(A597),B597,
IF(A597&lt;0,VLOOKUP(A597,lookups!A$1:B$25,2,0),
IF(ISNA(B597),"",
IF(OR(ISBLANK(A597),ISNA(B597),B597=0),
"",
"#define "&amp;
VLOOKUP(A597,SOURCE!B:P,12,0)&amp;IF(SOURCE!$W$2-LEN(VLOOKUP(A597,SOURCE!B:P,12,0))&gt;=0,REPT(" ",SOURCE!$W$2-LEN(VLOOKUP(A597,SOURCE!B:P,12,0))),"")&amp;
TEXT(A597,"???0")&amp;IF(VLOOKUP(A597,SOURCE!B:P,13,0)="","","   "&amp;VLOOKUP(A597,SOURCE!B:P,13,0)
))))
)</f>
        <v>#define ITM_P                          573</v>
      </c>
    </row>
    <row r="598" spans="1:4">
      <c r="A598">
        <f t="shared" si="10"/>
        <v>574</v>
      </c>
      <c r="B598" t="str">
        <f>VLOOKUP(A598,SOURCE!B:P,12,0)</f>
        <v>ITM_Q</v>
      </c>
      <c r="C598">
        <f>IF(
ISNUMBER(INDEX(SOURCE!B:B,MATCH(A598,SOURCE!B:B,0)+1)),
  VALUE(INDEX(SOURCE!B:B,MATCH(A598,SOURCE!B:B,0)+1)),
  "")</f>
        <v>575</v>
      </c>
      <c r="D598" s="8" t="str">
        <f>IF(A598&lt;&gt;INT(A598),B598,
IF(A598&lt;0,VLOOKUP(A598,lookups!A$1:B$25,2,0),
IF(ISNA(B598),"",
IF(OR(ISBLANK(A598),ISNA(B598),B598=0),
"",
"#define "&amp;
VLOOKUP(A598,SOURCE!B:P,12,0)&amp;IF(SOURCE!$W$2-LEN(VLOOKUP(A598,SOURCE!B:P,12,0))&gt;=0,REPT(" ",SOURCE!$W$2-LEN(VLOOKUP(A598,SOURCE!B:P,12,0))),"")&amp;
TEXT(A598,"???0")&amp;IF(VLOOKUP(A598,SOURCE!B:P,13,0)="","","   "&amp;VLOOKUP(A598,SOURCE!B:P,13,0)
))))
)</f>
        <v>#define ITM_Q                          574</v>
      </c>
    </row>
    <row r="599" spans="1:4">
      <c r="A599">
        <f t="shared" si="10"/>
        <v>575</v>
      </c>
      <c r="B599" t="str">
        <f>VLOOKUP(A599,SOURCE!B:P,12,0)</f>
        <v>ITM_R</v>
      </c>
      <c r="C599">
        <f>IF(
ISNUMBER(INDEX(SOURCE!B:B,MATCH(A599,SOURCE!B:B,0)+1)),
  VALUE(INDEX(SOURCE!B:B,MATCH(A599,SOURCE!B:B,0)+1)),
  "")</f>
        <v>576</v>
      </c>
      <c r="D599" s="8" t="str">
        <f>IF(A599&lt;&gt;INT(A599),B599,
IF(A599&lt;0,VLOOKUP(A599,lookups!A$1:B$25,2,0),
IF(ISNA(B599),"",
IF(OR(ISBLANK(A599),ISNA(B599),B599=0),
"",
"#define "&amp;
VLOOKUP(A599,SOURCE!B:P,12,0)&amp;IF(SOURCE!$W$2-LEN(VLOOKUP(A599,SOURCE!B:P,12,0))&gt;=0,REPT(" ",SOURCE!$W$2-LEN(VLOOKUP(A599,SOURCE!B:P,12,0))),"")&amp;
TEXT(A599,"???0")&amp;IF(VLOOKUP(A599,SOURCE!B:P,13,0)="","","   "&amp;VLOOKUP(A599,SOURCE!B:P,13,0)
))))
)</f>
        <v>#define ITM_R                          575</v>
      </c>
    </row>
    <row r="600" spans="1:4">
      <c r="A600">
        <f t="shared" si="10"/>
        <v>576</v>
      </c>
      <c r="B600" t="str">
        <f>VLOOKUP(A600,SOURCE!B:P,12,0)</f>
        <v>ITM_S</v>
      </c>
      <c r="C600">
        <f>IF(
ISNUMBER(INDEX(SOURCE!B:B,MATCH(A600,SOURCE!B:B,0)+1)),
  VALUE(INDEX(SOURCE!B:B,MATCH(A600,SOURCE!B:B,0)+1)),
  "")</f>
        <v>577</v>
      </c>
      <c r="D600" s="8" t="str">
        <f>IF(A600&lt;&gt;INT(A600),B600,
IF(A600&lt;0,VLOOKUP(A600,lookups!A$1:B$25,2,0),
IF(ISNA(B600),"",
IF(OR(ISBLANK(A600),ISNA(B600),B600=0),
"",
"#define "&amp;
VLOOKUP(A600,SOURCE!B:P,12,0)&amp;IF(SOURCE!$W$2-LEN(VLOOKUP(A600,SOURCE!B:P,12,0))&gt;=0,REPT(" ",SOURCE!$W$2-LEN(VLOOKUP(A600,SOURCE!B:P,12,0))),"")&amp;
TEXT(A600,"???0")&amp;IF(VLOOKUP(A600,SOURCE!B:P,13,0)="","","   "&amp;VLOOKUP(A600,SOURCE!B:P,13,0)
))))
)</f>
        <v>#define ITM_S                          576</v>
      </c>
    </row>
    <row r="601" spans="1:4">
      <c r="A601">
        <f t="shared" si="10"/>
        <v>577</v>
      </c>
      <c r="B601" t="str">
        <f>VLOOKUP(A601,SOURCE!B:P,12,0)</f>
        <v>ITM_T</v>
      </c>
      <c r="C601">
        <f>IF(
ISNUMBER(INDEX(SOURCE!B:B,MATCH(A601,SOURCE!B:B,0)+1)),
  VALUE(INDEX(SOURCE!B:B,MATCH(A601,SOURCE!B:B,0)+1)),
  "")</f>
        <v>578</v>
      </c>
      <c r="D601" s="8" t="str">
        <f>IF(A601&lt;&gt;INT(A601),B601,
IF(A601&lt;0,VLOOKUP(A601,lookups!A$1:B$25,2,0),
IF(ISNA(B601),"",
IF(OR(ISBLANK(A601),ISNA(B601),B601=0),
"",
"#define "&amp;
VLOOKUP(A601,SOURCE!B:P,12,0)&amp;IF(SOURCE!$W$2-LEN(VLOOKUP(A601,SOURCE!B:P,12,0))&gt;=0,REPT(" ",SOURCE!$W$2-LEN(VLOOKUP(A601,SOURCE!B:P,12,0))),"")&amp;
TEXT(A601,"???0")&amp;IF(VLOOKUP(A601,SOURCE!B:P,13,0)="","","   "&amp;VLOOKUP(A601,SOURCE!B:P,13,0)
))))
)</f>
        <v>#define ITM_T                          577</v>
      </c>
    </row>
    <row r="602" spans="1:4">
      <c r="A602">
        <f t="shared" si="10"/>
        <v>578</v>
      </c>
      <c r="B602" t="str">
        <f>VLOOKUP(A602,SOURCE!B:P,12,0)</f>
        <v>ITM_U</v>
      </c>
      <c r="C602">
        <f>IF(
ISNUMBER(INDEX(SOURCE!B:B,MATCH(A602,SOURCE!B:B,0)+1)),
  VALUE(INDEX(SOURCE!B:B,MATCH(A602,SOURCE!B:B,0)+1)),
  "")</f>
        <v>579</v>
      </c>
      <c r="D602" s="8" t="str">
        <f>IF(A602&lt;&gt;INT(A602),B602,
IF(A602&lt;0,VLOOKUP(A602,lookups!A$1:B$25,2,0),
IF(ISNA(B602),"",
IF(OR(ISBLANK(A602),ISNA(B602),B602=0),
"",
"#define "&amp;
VLOOKUP(A602,SOURCE!B:P,12,0)&amp;IF(SOURCE!$W$2-LEN(VLOOKUP(A602,SOURCE!B:P,12,0))&gt;=0,REPT(" ",SOURCE!$W$2-LEN(VLOOKUP(A602,SOURCE!B:P,12,0))),"")&amp;
TEXT(A602,"???0")&amp;IF(VLOOKUP(A602,SOURCE!B:P,13,0)="","","   "&amp;VLOOKUP(A602,SOURCE!B:P,13,0)
))))
)</f>
        <v>#define ITM_U                          578</v>
      </c>
    </row>
    <row r="603" spans="1:4">
      <c r="A603">
        <f t="shared" si="10"/>
        <v>579</v>
      </c>
      <c r="B603" t="str">
        <f>VLOOKUP(A603,SOURCE!B:P,12,0)</f>
        <v>ITM_V</v>
      </c>
      <c r="C603">
        <f>IF(
ISNUMBER(INDEX(SOURCE!B:B,MATCH(A603,SOURCE!B:B,0)+1)),
  VALUE(INDEX(SOURCE!B:B,MATCH(A603,SOURCE!B:B,0)+1)),
  "")</f>
        <v>580</v>
      </c>
      <c r="D603" s="8" t="str">
        <f>IF(A603&lt;&gt;INT(A603),B603,
IF(A603&lt;0,VLOOKUP(A603,lookups!A$1:B$25,2,0),
IF(ISNA(B603),"",
IF(OR(ISBLANK(A603),ISNA(B603),B603=0),
"",
"#define "&amp;
VLOOKUP(A603,SOURCE!B:P,12,0)&amp;IF(SOURCE!$W$2-LEN(VLOOKUP(A603,SOURCE!B:P,12,0))&gt;=0,REPT(" ",SOURCE!$W$2-LEN(VLOOKUP(A603,SOURCE!B:P,12,0))),"")&amp;
TEXT(A603,"???0")&amp;IF(VLOOKUP(A603,SOURCE!B:P,13,0)="","","   "&amp;VLOOKUP(A603,SOURCE!B:P,13,0)
))))
)</f>
        <v>#define ITM_V                          579</v>
      </c>
    </row>
    <row r="604" spans="1:4">
      <c r="A604">
        <f t="shared" si="10"/>
        <v>580</v>
      </c>
      <c r="B604" t="str">
        <f>VLOOKUP(A604,SOURCE!B:P,12,0)</f>
        <v>ITM_W</v>
      </c>
      <c r="C604">
        <f>IF(
ISNUMBER(INDEX(SOURCE!B:B,MATCH(A604,SOURCE!B:B,0)+1)),
  VALUE(INDEX(SOURCE!B:B,MATCH(A604,SOURCE!B:B,0)+1)),
  "")</f>
        <v>581</v>
      </c>
      <c r="D604" s="8" t="str">
        <f>IF(A604&lt;&gt;INT(A604),B604,
IF(A604&lt;0,VLOOKUP(A604,lookups!A$1:B$25,2,0),
IF(ISNA(B604),"",
IF(OR(ISBLANK(A604),ISNA(B604),B604=0),
"",
"#define "&amp;
VLOOKUP(A604,SOURCE!B:P,12,0)&amp;IF(SOURCE!$W$2-LEN(VLOOKUP(A604,SOURCE!B:P,12,0))&gt;=0,REPT(" ",SOURCE!$W$2-LEN(VLOOKUP(A604,SOURCE!B:P,12,0))),"")&amp;
TEXT(A604,"???0")&amp;IF(VLOOKUP(A604,SOURCE!B:P,13,0)="","","   "&amp;VLOOKUP(A604,SOURCE!B:P,13,0)
))))
)</f>
        <v>#define ITM_W                          580</v>
      </c>
    </row>
    <row r="605" spans="1:4">
      <c r="A605">
        <f t="shared" si="10"/>
        <v>581</v>
      </c>
      <c r="B605" t="str">
        <f>VLOOKUP(A605,SOURCE!B:P,12,0)</f>
        <v>ITM_X</v>
      </c>
      <c r="C605">
        <f>IF(
ISNUMBER(INDEX(SOURCE!B:B,MATCH(A605,SOURCE!B:B,0)+1)),
  VALUE(INDEX(SOURCE!B:B,MATCH(A605,SOURCE!B:B,0)+1)),
  "")</f>
        <v>582</v>
      </c>
      <c r="D605" s="8" t="str">
        <f>IF(A605&lt;&gt;INT(A605),B605,
IF(A605&lt;0,VLOOKUP(A605,lookups!A$1:B$25,2,0),
IF(ISNA(B605),"",
IF(OR(ISBLANK(A605),ISNA(B605),B605=0),
"",
"#define "&amp;
VLOOKUP(A605,SOURCE!B:P,12,0)&amp;IF(SOURCE!$W$2-LEN(VLOOKUP(A605,SOURCE!B:P,12,0))&gt;=0,REPT(" ",SOURCE!$W$2-LEN(VLOOKUP(A605,SOURCE!B:P,12,0))),"")&amp;
TEXT(A605,"???0")&amp;IF(VLOOKUP(A605,SOURCE!B:P,13,0)="","","   "&amp;VLOOKUP(A605,SOURCE!B:P,13,0)
))))
)</f>
        <v>#define ITM_X                          581</v>
      </c>
    </row>
    <row r="606" spans="1:4">
      <c r="A606">
        <f t="shared" si="10"/>
        <v>582</v>
      </c>
      <c r="B606" t="str">
        <f>VLOOKUP(A606,SOURCE!B:P,12,0)</f>
        <v>ITM_Y</v>
      </c>
      <c r="C606">
        <f>IF(
ISNUMBER(INDEX(SOURCE!B:B,MATCH(A606,SOURCE!B:B,0)+1)),
  VALUE(INDEX(SOURCE!B:B,MATCH(A606,SOURCE!B:B,0)+1)),
  "")</f>
        <v>583</v>
      </c>
      <c r="D606" s="8" t="str">
        <f>IF(A606&lt;&gt;INT(A606),B606,
IF(A606&lt;0,VLOOKUP(A606,lookups!A$1:B$25,2,0),
IF(ISNA(B606),"",
IF(OR(ISBLANK(A606),ISNA(B606),B606=0),
"",
"#define "&amp;
VLOOKUP(A606,SOURCE!B:P,12,0)&amp;IF(SOURCE!$W$2-LEN(VLOOKUP(A606,SOURCE!B:P,12,0))&gt;=0,REPT(" ",SOURCE!$W$2-LEN(VLOOKUP(A606,SOURCE!B:P,12,0))),"")&amp;
TEXT(A606,"???0")&amp;IF(VLOOKUP(A606,SOURCE!B:P,13,0)="","","   "&amp;VLOOKUP(A606,SOURCE!B:P,13,0)
))))
)</f>
        <v>#define ITM_Y                          582</v>
      </c>
    </row>
    <row r="607" spans="1:4">
      <c r="A607">
        <f t="shared" si="10"/>
        <v>583</v>
      </c>
      <c r="B607" t="str">
        <f>VLOOKUP(A607,SOURCE!B:P,12,0)</f>
        <v>ITM_Z</v>
      </c>
      <c r="C607">
        <f>IF(
ISNUMBER(INDEX(SOURCE!B:B,MATCH(A607,SOURCE!B:B,0)+1)),
  VALUE(INDEX(SOURCE!B:B,MATCH(A607,SOURCE!B:B,0)+1)),
  "")</f>
        <v>584</v>
      </c>
      <c r="D607" s="8" t="str">
        <f>IF(A607&lt;&gt;INT(A607),B607,
IF(A607&lt;0,VLOOKUP(A607,lookups!A$1:B$25,2,0),
IF(ISNA(B607),"",
IF(OR(ISBLANK(A607),ISNA(B607),B607=0),
"",
"#define "&amp;
VLOOKUP(A607,SOURCE!B:P,12,0)&amp;IF(SOURCE!$W$2-LEN(VLOOKUP(A607,SOURCE!B:P,12,0))&gt;=0,REPT(" ",SOURCE!$W$2-LEN(VLOOKUP(A607,SOURCE!B:P,12,0))),"")&amp;
TEXT(A607,"???0")&amp;IF(VLOOKUP(A607,SOURCE!B:P,13,0)="","","   "&amp;VLOOKUP(A607,SOURCE!B:P,13,0)
))))
)</f>
        <v>#define ITM_Z                          583</v>
      </c>
    </row>
    <row r="608" spans="1:4">
      <c r="A608">
        <f t="shared" si="10"/>
        <v>584</v>
      </c>
      <c r="B608" t="str">
        <f>VLOOKUP(A608,SOURCE!B:P,12,0)</f>
        <v>ITM_a</v>
      </c>
      <c r="C608">
        <f>IF(
ISNUMBER(INDEX(SOURCE!B:B,MATCH(A608,SOURCE!B:B,0)+1)),
  VALUE(INDEX(SOURCE!B:B,MATCH(A608,SOURCE!B:B,0)+1)),
  "")</f>
        <v>585</v>
      </c>
      <c r="D608" s="8" t="str">
        <f>IF(A608&lt;&gt;INT(A608),B608,
IF(A608&lt;0,VLOOKUP(A608,lookups!A$1:B$25,2,0),
IF(ISNA(B608),"",
IF(OR(ISBLANK(A608),ISNA(B608),B608=0),
"",
"#define "&amp;
VLOOKUP(A608,SOURCE!B:P,12,0)&amp;IF(SOURCE!$W$2-LEN(VLOOKUP(A608,SOURCE!B:P,12,0))&gt;=0,REPT(" ",SOURCE!$W$2-LEN(VLOOKUP(A608,SOURCE!B:P,12,0))),"")&amp;
TEXT(A608,"???0")&amp;IF(VLOOKUP(A608,SOURCE!B:P,13,0)="","","   "&amp;VLOOKUP(A608,SOURCE!B:P,13,0)
))))
)</f>
        <v>#define ITM_a                          584</v>
      </c>
    </row>
    <row r="609" spans="1:4">
      <c r="A609">
        <f t="shared" si="10"/>
        <v>585</v>
      </c>
      <c r="B609" t="str">
        <f>VLOOKUP(A609,SOURCE!B:P,12,0)</f>
        <v>ITM_b</v>
      </c>
      <c r="C609">
        <f>IF(
ISNUMBER(INDEX(SOURCE!B:B,MATCH(A609,SOURCE!B:B,0)+1)),
  VALUE(INDEX(SOURCE!B:B,MATCH(A609,SOURCE!B:B,0)+1)),
  "")</f>
        <v>586</v>
      </c>
      <c r="D609" s="8" t="str">
        <f>IF(A609&lt;&gt;INT(A609),B609,
IF(A609&lt;0,VLOOKUP(A609,lookups!A$1:B$25,2,0),
IF(ISNA(B609),"",
IF(OR(ISBLANK(A609),ISNA(B609),B609=0),
"",
"#define "&amp;
VLOOKUP(A609,SOURCE!B:P,12,0)&amp;IF(SOURCE!$W$2-LEN(VLOOKUP(A609,SOURCE!B:P,12,0))&gt;=0,REPT(" ",SOURCE!$W$2-LEN(VLOOKUP(A609,SOURCE!B:P,12,0))),"")&amp;
TEXT(A609,"???0")&amp;IF(VLOOKUP(A609,SOURCE!B:P,13,0)="","","   "&amp;VLOOKUP(A609,SOURCE!B:P,13,0)
))))
)</f>
        <v>#define ITM_b                          585</v>
      </c>
    </row>
    <row r="610" spans="1:4">
      <c r="A610">
        <f t="shared" si="10"/>
        <v>586</v>
      </c>
      <c r="B610" t="str">
        <f>VLOOKUP(A610,SOURCE!B:P,12,0)</f>
        <v>ITM_c</v>
      </c>
      <c r="C610">
        <f>IF(
ISNUMBER(INDEX(SOURCE!B:B,MATCH(A610,SOURCE!B:B,0)+1)),
  VALUE(INDEX(SOURCE!B:B,MATCH(A610,SOURCE!B:B,0)+1)),
  "")</f>
        <v>587</v>
      </c>
      <c r="D610" s="8" t="str">
        <f>IF(A610&lt;&gt;INT(A610),B610,
IF(A610&lt;0,VLOOKUP(A610,lookups!A$1:B$25,2,0),
IF(ISNA(B610),"",
IF(OR(ISBLANK(A610),ISNA(B610),B610=0),
"",
"#define "&amp;
VLOOKUP(A610,SOURCE!B:P,12,0)&amp;IF(SOURCE!$W$2-LEN(VLOOKUP(A610,SOURCE!B:P,12,0))&gt;=0,REPT(" ",SOURCE!$W$2-LEN(VLOOKUP(A610,SOURCE!B:P,12,0))),"")&amp;
TEXT(A610,"???0")&amp;IF(VLOOKUP(A610,SOURCE!B:P,13,0)="","","   "&amp;VLOOKUP(A610,SOURCE!B:P,13,0)
))))
)</f>
        <v>#define ITM_c                          586</v>
      </c>
    </row>
    <row r="611" spans="1:4">
      <c r="A611">
        <f t="shared" si="10"/>
        <v>587</v>
      </c>
      <c r="B611" t="str">
        <f>VLOOKUP(A611,SOURCE!B:P,12,0)</f>
        <v>ITM_d</v>
      </c>
      <c r="C611">
        <f>IF(
ISNUMBER(INDEX(SOURCE!B:B,MATCH(A611,SOURCE!B:B,0)+1)),
  VALUE(INDEX(SOURCE!B:B,MATCH(A611,SOURCE!B:B,0)+1)),
  "")</f>
        <v>588</v>
      </c>
      <c r="D611" s="8" t="str">
        <f>IF(A611&lt;&gt;INT(A611),B611,
IF(A611&lt;0,VLOOKUP(A611,lookups!A$1:B$25,2,0),
IF(ISNA(B611),"",
IF(OR(ISBLANK(A611),ISNA(B611),B611=0),
"",
"#define "&amp;
VLOOKUP(A611,SOURCE!B:P,12,0)&amp;IF(SOURCE!$W$2-LEN(VLOOKUP(A611,SOURCE!B:P,12,0))&gt;=0,REPT(" ",SOURCE!$W$2-LEN(VLOOKUP(A611,SOURCE!B:P,12,0))),"")&amp;
TEXT(A611,"???0")&amp;IF(VLOOKUP(A611,SOURCE!B:P,13,0)="","","   "&amp;VLOOKUP(A611,SOURCE!B:P,13,0)
))))
)</f>
        <v>#define ITM_d                          587</v>
      </c>
    </row>
    <row r="612" spans="1:4">
      <c r="A612">
        <f t="shared" si="10"/>
        <v>588</v>
      </c>
      <c r="B612" t="str">
        <f>VLOOKUP(A612,SOURCE!B:P,12,0)</f>
        <v>ITM_e</v>
      </c>
      <c r="C612">
        <f>IF(
ISNUMBER(INDEX(SOURCE!B:B,MATCH(A612,SOURCE!B:B,0)+1)),
  VALUE(INDEX(SOURCE!B:B,MATCH(A612,SOURCE!B:B,0)+1)),
  "")</f>
        <v>589</v>
      </c>
      <c r="D612" s="8" t="str">
        <f>IF(A612&lt;&gt;INT(A612),B612,
IF(A612&lt;0,VLOOKUP(A612,lookups!A$1:B$25,2,0),
IF(ISNA(B612),"",
IF(OR(ISBLANK(A612),ISNA(B612),B612=0),
"",
"#define "&amp;
VLOOKUP(A612,SOURCE!B:P,12,0)&amp;IF(SOURCE!$W$2-LEN(VLOOKUP(A612,SOURCE!B:P,12,0))&gt;=0,REPT(" ",SOURCE!$W$2-LEN(VLOOKUP(A612,SOURCE!B:P,12,0))),"")&amp;
TEXT(A612,"???0")&amp;IF(VLOOKUP(A612,SOURCE!B:P,13,0)="","","   "&amp;VLOOKUP(A612,SOURCE!B:P,13,0)
))))
)</f>
        <v>#define ITM_e                          588</v>
      </c>
    </row>
    <row r="613" spans="1:4">
      <c r="A613">
        <f t="shared" si="10"/>
        <v>589</v>
      </c>
      <c r="B613" t="str">
        <f>VLOOKUP(A613,SOURCE!B:P,12,0)</f>
        <v>ITM_f</v>
      </c>
      <c r="C613">
        <f>IF(
ISNUMBER(INDEX(SOURCE!B:B,MATCH(A613,SOURCE!B:B,0)+1)),
  VALUE(INDEX(SOURCE!B:B,MATCH(A613,SOURCE!B:B,0)+1)),
  "")</f>
        <v>590</v>
      </c>
      <c r="D613" s="8" t="str">
        <f>IF(A613&lt;&gt;INT(A613),B613,
IF(A613&lt;0,VLOOKUP(A613,lookups!A$1:B$25,2,0),
IF(ISNA(B613),"",
IF(OR(ISBLANK(A613),ISNA(B613),B613=0),
"",
"#define "&amp;
VLOOKUP(A613,SOURCE!B:P,12,0)&amp;IF(SOURCE!$W$2-LEN(VLOOKUP(A613,SOURCE!B:P,12,0))&gt;=0,REPT(" ",SOURCE!$W$2-LEN(VLOOKUP(A613,SOURCE!B:P,12,0))),"")&amp;
TEXT(A613,"???0")&amp;IF(VLOOKUP(A613,SOURCE!B:P,13,0)="","","   "&amp;VLOOKUP(A613,SOURCE!B:P,13,0)
))))
)</f>
        <v>#define ITM_f                          589</v>
      </c>
    </row>
    <row r="614" spans="1:4">
      <c r="A614">
        <f t="shared" si="10"/>
        <v>590</v>
      </c>
      <c r="B614" t="str">
        <f>VLOOKUP(A614,SOURCE!B:P,12,0)</f>
        <v>ITM_g</v>
      </c>
      <c r="C614">
        <f>IF(
ISNUMBER(INDEX(SOURCE!B:B,MATCH(A614,SOURCE!B:B,0)+1)),
  VALUE(INDEX(SOURCE!B:B,MATCH(A614,SOURCE!B:B,0)+1)),
  "")</f>
        <v>591</v>
      </c>
      <c r="D614" s="8" t="str">
        <f>IF(A614&lt;&gt;INT(A614),B614,
IF(A614&lt;0,VLOOKUP(A614,lookups!A$1:B$25,2,0),
IF(ISNA(B614),"",
IF(OR(ISBLANK(A614),ISNA(B614),B614=0),
"",
"#define "&amp;
VLOOKUP(A614,SOURCE!B:P,12,0)&amp;IF(SOURCE!$W$2-LEN(VLOOKUP(A614,SOURCE!B:P,12,0))&gt;=0,REPT(" ",SOURCE!$W$2-LEN(VLOOKUP(A614,SOURCE!B:P,12,0))),"")&amp;
TEXT(A614,"???0")&amp;IF(VLOOKUP(A614,SOURCE!B:P,13,0)="","","   "&amp;VLOOKUP(A614,SOURCE!B:P,13,0)
))))
)</f>
        <v>#define ITM_g                          590</v>
      </c>
    </row>
    <row r="615" spans="1:4">
      <c r="A615">
        <f t="shared" si="10"/>
        <v>591</v>
      </c>
      <c r="B615" t="str">
        <f>VLOOKUP(A615,SOURCE!B:P,12,0)</f>
        <v>ITM_h</v>
      </c>
      <c r="C615">
        <f>IF(
ISNUMBER(INDEX(SOURCE!B:B,MATCH(A615,SOURCE!B:B,0)+1)),
  VALUE(INDEX(SOURCE!B:B,MATCH(A615,SOURCE!B:B,0)+1)),
  "")</f>
        <v>592</v>
      </c>
      <c r="D615" s="8" t="str">
        <f>IF(A615&lt;&gt;INT(A615),B615,
IF(A615&lt;0,VLOOKUP(A615,lookups!A$1:B$25,2,0),
IF(ISNA(B615),"",
IF(OR(ISBLANK(A615),ISNA(B615),B615=0),
"",
"#define "&amp;
VLOOKUP(A615,SOURCE!B:P,12,0)&amp;IF(SOURCE!$W$2-LEN(VLOOKUP(A615,SOURCE!B:P,12,0))&gt;=0,REPT(" ",SOURCE!$W$2-LEN(VLOOKUP(A615,SOURCE!B:P,12,0))),"")&amp;
TEXT(A615,"???0")&amp;IF(VLOOKUP(A615,SOURCE!B:P,13,0)="","","   "&amp;VLOOKUP(A615,SOURCE!B:P,13,0)
))))
)</f>
        <v>#define ITM_h                          591</v>
      </c>
    </row>
    <row r="616" spans="1:4">
      <c r="A616">
        <f t="shared" si="10"/>
        <v>592</v>
      </c>
      <c r="B616" t="str">
        <f>VLOOKUP(A616,SOURCE!B:P,12,0)</f>
        <v>ITM_i</v>
      </c>
      <c r="C616">
        <f>IF(
ISNUMBER(INDEX(SOURCE!B:B,MATCH(A616,SOURCE!B:B,0)+1)),
  VALUE(INDEX(SOURCE!B:B,MATCH(A616,SOURCE!B:B,0)+1)),
  "")</f>
        <v>593</v>
      </c>
      <c r="D616" s="8" t="str">
        <f>IF(A616&lt;&gt;INT(A616),B616,
IF(A616&lt;0,VLOOKUP(A616,lookups!A$1:B$25,2,0),
IF(ISNA(B616),"",
IF(OR(ISBLANK(A616),ISNA(B616),B616=0),
"",
"#define "&amp;
VLOOKUP(A616,SOURCE!B:P,12,0)&amp;IF(SOURCE!$W$2-LEN(VLOOKUP(A616,SOURCE!B:P,12,0))&gt;=0,REPT(" ",SOURCE!$W$2-LEN(VLOOKUP(A616,SOURCE!B:P,12,0))),"")&amp;
TEXT(A616,"???0")&amp;IF(VLOOKUP(A616,SOURCE!B:P,13,0)="","","   "&amp;VLOOKUP(A616,SOURCE!B:P,13,0)
))))
)</f>
        <v>#define ITM_i                          592</v>
      </c>
    </row>
    <row r="617" spans="1:4">
      <c r="A617">
        <f t="shared" si="10"/>
        <v>593</v>
      </c>
      <c r="B617" t="str">
        <f>VLOOKUP(A617,SOURCE!B:P,12,0)</f>
        <v>ITM_j</v>
      </c>
      <c r="C617">
        <f>IF(
ISNUMBER(INDEX(SOURCE!B:B,MATCH(A617,SOURCE!B:B,0)+1)),
  VALUE(INDEX(SOURCE!B:B,MATCH(A617,SOURCE!B:B,0)+1)),
  "")</f>
        <v>594</v>
      </c>
      <c r="D617" s="8" t="str">
        <f>IF(A617&lt;&gt;INT(A617),B617,
IF(A617&lt;0,VLOOKUP(A617,lookups!A$1:B$25,2,0),
IF(ISNA(B617),"",
IF(OR(ISBLANK(A617),ISNA(B617),B617=0),
"",
"#define "&amp;
VLOOKUP(A617,SOURCE!B:P,12,0)&amp;IF(SOURCE!$W$2-LEN(VLOOKUP(A617,SOURCE!B:P,12,0))&gt;=0,REPT(" ",SOURCE!$W$2-LEN(VLOOKUP(A617,SOURCE!B:P,12,0))),"")&amp;
TEXT(A617,"???0")&amp;IF(VLOOKUP(A617,SOURCE!B:P,13,0)="","","   "&amp;VLOOKUP(A617,SOURCE!B:P,13,0)
))))
)</f>
        <v>#define ITM_j                          593</v>
      </c>
    </row>
    <row r="618" spans="1:4">
      <c r="A618">
        <f t="shared" si="10"/>
        <v>594</v>
      </c>
      <c r="B618" t="str">
        <f>VLOOKUP(A618,SOURCE!B:P,12,0)</f>
        <v>ITM_k</v>
      </c>
      <c r="C618">
        <f>IF(
ISNUMBER(INDEX(SOURCE!B:B,MATCH(A618,SOURCE!B:B,0)+1)),
  VALUE(INDEX(SOURCE!B:B,MATCH(A618,SOURCE!B:B,0)+1)),
  "")</f>
        <v>595</v>
      </c>
      <c r="D618" s="8" t="str">
        <f>IF(A618&lt;&gt;INT(A618),B618,
IF(A618&lt;0,VLOOKUP(A618,lookups!A$1:B$25,2,0),
IF(ISNA(B618),"",
IF(OR(ISBLANK(A618),ISNA(B618),B618=0),
"",
"#define "&amp;
VLOOKUP(A618,SOURCE!B:P,12,0)&amp;IF(SOURCE!$W$2-LEN(VLOOKUP(A618,SOURCE!B:P,12,0))&gt;=0,REPT(" ",SOURCE!$W$2-LEN(VLOOKUP(A618,SOURCE!B:P,12,0))),"")&amp;
TEXT(A618,"???0")&amp;IF(VLOOKUP(A618,SOURCE!B:P,13,0)="","","   "&amp;VLOOKUP(A618,SOURCE!B:P,13,0)
))))
)</f>
        <v>#define ITM_k                          594</v>
      </c>
    </row>
    <row r="619" spans="1:4">
      <c r="A619">
        <f t="shared" si="10"/>
        <v>595</v>
      </c>
      <c r="B619" t="str">
        <f>VLOOKUP(A619,SOURCE!B:P,12,0)</f>
        <v>ITM_l</v>
      </c>
      <c r="C619">
        <f>IF(
ISNUMBER(INDEX(SOURCE!B:B,MATCH(A619,SOURCE!B:B,0)+1)),
  VALUE(INDEX(SOURCE!B:B,MATCH(A619,SOURCE!B:B,0)+1)),
  "")</f>
        <v>596</v>
      </c>
      <c r="D619" s="8" t="str">
        <f>IF(A619&lt;&gt;INT(A619),B619,
IF(A619&lt;0,VLOOKUP(A619,lookups!A$1:B$25,2,0),
IF(ISNA(B619),"",
IF(OR(ISBLANK(A619),ISNA(B619),B619=0),
"",
"#define "&amp;
VLOOKUP(A619,SOURCE!B:P,12,0)&amp;IF(SOURCE!$W$2-LEN(VLOOKUP(A619,SOURCE!B:P,12,0))&gt;=0,REPT(" ",SOURCE!$W$2-LEN(VLOOKUP(A619,SOURCE!B:P,12,0))),"")&amp;
TEXT(A619,"???0")&amp;IF(VLOOKUP(A619,SOURCE!B:P,13,0)="","","   "&amp;VLOOKUP(A619,SOURCE!B:P,13,0)
))))
)</f>
        <v>#define ITM_l                          595</v>
      </c>
    </row>
    <row r="620" spans="1:4">
      <c r="A620">
        <f t="shared" si="10"/>
        <v>596</v>
      </c>
      <c r="B620" t="str">
        <f>VLOOKUP(A620,SOURCE!B:P,12,0)</f>
        <v>ITM_m</v>
      </c>
      <c r="C620">
        <f>IF(
ISNUMBER(INDEX(SOURCE!B:B,MATCH(A620,SOURCE!B:B,0)+1)),
  VALUE(INDEX(SOURCE!B:B,MATCH(A620,SOURCE!B:B,0)+1)),
  "")</f>
        <v>597</v>
      </c>
      <c r="D620" s="8" t="str">
        <f>IF(A620&lt;&gt;INT(A620),B620,
IF(A620&lt;0,VLOOKUP(A620,lookups!A$1:B$25,2,0),
IF(ISNA(B620),"",
IF(OR(ISBLANK(A620),ISNA(B620),B620=0),
"",
"#define "&amp;
VLOOKUP(A620,SOURCE!B:P,12,0)&amp;IF(SOURCE!$W$2-LEN(VLOOKUP(A620,SOURCE!B:P,12,0))&gt;=0,REPT(" ",SOURCE!$W$2-LEN(VLOOKUP(A620,SOURCE!B:P,12,0))),"")&amp;
TEXT(A620,"???0")&amp;IF(VLOOKUP(A620,SOURCE!B:P,13,0)="","","   "&amp;VLOOKUP(A620,SOURCE!B:P,13,0)
))))
)</f>
        <v>#define ITM_m                          596</v>
      </c>
    </row>
    <row r="621" spans="1:4">
      <c r="A621">
        <f t="shared" si="10"/>
        <v>597</v>
      </c>
      <c r="B621" t="str">
        <f>VLOOKUP(A621,SOURCE!B:P,12,0)</f>
        <v>ITM_n</v>
      </c>
      <c r="C621">
        <f>IF(
ISNUMBER(INDEX(SOURCE!B:B,MATCH(A621,SOURCE!B:B,0)+1)),
  VALUE(INDEX(SOURCE!B:B,MATCH(A621,SOURCE!B:B,0)+1)),
  "")</f>
        <v>598</v>
      </c>
      <c r="D621" s="8" t="str">
        <f>IF(A621&lt;&gt;INT(A621),B621,
IF(A621&lt;0,VLOOKUP(A621,lookups!A$1:B$25,2,0),
IF(ISNA(B621),"",
IF(OR(ISBLANK(A621),ISNA(B621),B621=0),
"",
"#define "&amp;
VLOOKUP(A621,SOURCE!B:P,12,0)&amp;IF(SOURCE!$W$2-LEN(VLOOKUP(A621,SOURCE!B:P,12,0))&gt;=0,REPT(" ",SOURCE!$W$2-LEN(VLOOKUP(A621,SOURCE!B:P,12,0))),"")&amp;
TEXT(A621,"???0")&amp;IF(VLOOKUP(A621,SOURCE!B:P,13,0)="","","   "&amp;VLOOKUP(A621,SOURCE!B:P,13,0)
))))
)</f>
        <v>#define ITM_n                          597</v>
      </c>
    </row>
    <row r="622" spans="1:4">
      <c r="A622">
        <f t="shared" si="10"/>
        <v>598</v>
      </c>
      <c r="B622" t="str">
        <f>VLOOKUP(A622,SOURCE!B:P,12,0)</f>
        <v>ITM_o</v>
      </c>
      <c r="C622">
        <f>IF(
ISNUMBER(INDEX(SOURCE!B:B,MATCH(A622,SOURCE!B:B,0)+1)),
  VALUE(INDEX(SOURCE!B:B,MATCH(A622,SOURCE!B:B,0)+1)),
  "")</f>
        <v>599</v>
      </c>
      <c r="D622" s="8" t="str">
        <f>IF(A622&lt;&gt;INT(A622),B622,
IF(A622&lt;0,VLOOKUP(A622,lookups!A$1:B$25,2,0),
IF(ISNA(B622),"",
IF(OR(ISBLANK(A622),ISNA(B622),B622=0),
"",
"#define "&amp;
VLOOKUP(A622,SOURCE!B:P,12,0)&amp;IF(SOURCE!$W$2-LEN(VLOOKUP(A622,SOURCE!B:P,12,0))&gt;=0,REPT(" ",SOURCE!$W$2-LEN(VLOOKUP(A622,SOURCE!B:P,12,0))),"")&amp;
TEXT(A622,"???0")&amp;IF(VLOOKUP(A622,SOURCE!B:P,13,0)="","","   "&amp;VLOOKUP(A622,SOURCE!B:P,13,0)
))))
)</f>
        <v>#define ITM_o                          598</v>
      </c>
    </row>
    <row r="623" spans="1:4">
      <c r="A623">
        <f t="shared" si="10"/>
        <v>599</v>
      </c>
      <c r="B623" t="str">
        <f>VLOOKUP(A623,SOURCE!B:P,12,0)</f>
        <v>ITM_p</v>
      </c>
      <c r="C623">
        <f>IF(
ISNUMBER(INDEX(SOURCE!B:B,MATCH(A623,SOURCE!B:B,0)+1)),
  VALUE(INDEX(SOURCE!B:B,MATCH(A623,SOURCE!B:B,0)+1)),
  "")</f>
        <v>600</v>
      </c>
      <c r="D623" s="8" t="str">
        <f>IF(A623&lt;&gt;INT(A623),B623,
IF(A623&lt;0,VLOOKUP(A623,lookups!A$1:B$25,2,0),
IF(ISNA(B623),"",
IF(OR(ISBLANK(A623),ISNA(B623),B623=0),
"",
"#define "&amp;
VLOOKUP(A623,SOURCE!B:P,12,0)&amp;IF(SOURCE!$W$2-LEN(VLOOKUP(A623,SOURCE!B:P,12,0))&gt;=0,REPT(" ",SOURCE!$W$2-LEN(VLOOKUP(A623,SOURCE!B:P,12,0))),"")&amp;
TEXT(A623,"???0")&amp;IF(VLOOKUP(A623,SOURCE!B:P,13,0)="","","   "&amp;VLOOKUP(A623,SOURCE!B:P,13,0)
))))
)</f>
        <v>#define ITM_p                          599</v>
      </c>
    </row>
    <row r="624" spans="1:4">
      <c r="A624">
        <f t="shared" si="10"/>
        <v>600</v>
      </c>
      <c r="B624" t="str">
        <f>VLOOKUP(A624,SOURCE!B:P,12,0)</f>
        <v>ITM_q</v>
      </c>
      <c r="C624">
        <f>IF(
ISNUMBER(INDEX(SOURCE!B:B,MATCH(A624,SOURCE!B:B,0)+1)),
  VALUE(INDEX(SOURCE!B:B,MATCH(A624,SOURCE!B:B,0)+1)),
  "")</f>
        <v>601</v>
      </c>
      <c r="D624" s="8" t="str">
        <f>IF(A624&lt;&gt;INT(A624),B624,
IF(A624&lt;0,VLOOKUP(A624,lookups!A$1:B$25,2,0),
IF(ISNA(B624),"",
IF(OR(ISBLANK(A624),ISNA(B624),B624=0),
"",
"#define "&amp;
VLOOKUP(A624,SOURCE!B:P,12,0)&amp;IF(SOURCE!$W$2-LEN(VLOOKUP(A624,SOURCE!B:P,12,0))&gt;=0,REPT(" ",SOURCE!$W$2-LEN(VLOOKUP(A624,SOURCE!B:P,12,0))),"")&amp;
TEXT(A624,"???0")&amp;IF(VLOOKUP(A624,SOURCE!B:P,13,0)="","","   "&amp;VLOOKUP(A624,SOURCE!B:P,13,0)
))))
)</f>
        <v>#define ITM_q                          600</v>
      </c>
    </row>
    <row r="625" spans="1:4">
      <c r="A625">
        <f t="shared" si="10"/>
        <v>601</v>
      </c>
      <c r="B625" t="str">
        <f>VLOOKUP(A625,SOURCE!B:P,12,0)</f>
        <v>ITM_r</v>
      </c>
      <c r="C625">
        <f>IF(
ISNUMBER(INDEX(SOURCE!B:B,MATCH(A625,SOURCE!B:B,0)+1)),
  VALUE(INDEX(SOURCE!B:B,MATCH(A625,SOURCE!B:B,0)+1)),
  "")</f>
        <v>602</v>
      </c>
      <c r="D625" s="8" t="str">
        <f>IF(A625&lt;&gt;INT(A625),B625,
IF(A625&lt;0,VLOOKUP(A625,lookups!A$1:B$25,2,0),
IF(ISNA(B625),"",
IF(OR(ISBLANK(A625),ISNA(B625),B625=0),
"",
"#define "&amp;
VLOOKUP(A625,SOURCE!B:P,12,0)&amp;IF(SOURCE!$W$2-LEN(VLOOKUP(A625,SOURCE!B:P,12,0))&gt;=0,REPT(" ",SOURCE!$W$2-LEN(VLOOKUP(A625,SOURCE!B:P,12,0))),"")&amp;
TEXT(A625,"???0")&amp;IF(VLOOKUP(A625,SOURCE!B:P,13,0)="","","   "&amp;VLOOKUP(A625,SOURCE!B:P,13,0)
))))
)</f>
        <v>#define ITM_r                          601</v>
      </c>
    </row>
    <row r="626" spans="1:4">
      <c r="A626">
        <f t="shared" si="10"/>
        <v>602</v>
      </c>
      <c r="B626" t="str">
        <f>VLOOKUP(A626,SOURCE!B:P,12,0)</f>
        <v>ITM_s</v>
      </c>
      <c r="C626">
        <f>IF(
ISNUMBER(INDEX(SOURCE!B:B,MATCH(A626,SOURCE!B:B,0)+1)),
  VALUE(INDEX(SOURCE!B:B,MATCH(A626,SOURCE!B:B,0)+1)),
  "")</f>
        <v>603</v>
      </c>
      <c r="D626" s="8" t="str">
        <f>IF(A626&lt;&gt;INT(A626),B626,
IF(A626&lt;0,VLOOKUP(A626,lookups!A$1:B$25,2,0),
IF(ISNA(B626),"",
IF(OR(ISBLANK(A626),ISNA(B626),B626=0),
"",
"#define "&amp;
VLOOKUP(A626,SOURCE!B:P,12,0)&amp;IF(SOURCE!$W$2-LEN(VLOOKUP(A626,SOURCE!B:P,12,0))&gt;=0,REPT(" ",SOURCE!$W$2-LEN(VLOOKUP(A626,SOURCE!B:P,12,0))),"")&amp;
TEXT(A626,"???0")&amp;IF(VLOOKUP(A626,SOURCE!B:P,13,0)="","","   "&amp;VLOOKUP(A626,SOURCE!B:P,13,0)
))))
)</f>
        <v>#define ITM_s                          602</v>
      </c>
    </row>
    <row r="627" spans="1:4">
      <c r="A627">
        <f t="shared" si="10"/>
        <v>603</v>
      </c>
      <c r="B627" t="str">
        <f>VLOOKUP(A627,SOURCE!B:P,12,0)</f>
        <v>ITM_t</v>
      </c>
      <c r="C627">
        <f>IF(
ISNUMBER(INDEX(SOURCE!B:B,MATCH(A627,SOURCE!B:B,0)+1)),
  VALUE(INDEX(SOURCE!B:B,MATCH(A627,SOURCE!B:B,0)+1)),
  "")</f>
        <v>604</v>
      </c>
      <c r="D627" s="8" t="str">
        <f>IF(A627&lt;&gt;INT(A627),B627,
IF(A627&lt;0,VLOOKUP(A627,lookups!A$1:B$25,2,0),
IF(ISNA(B627),"",
IF(OR(ISBLANK(A627),ISNA(B627),B627=0),
"",
"#define "&amp;
VLOOKUP(A627,SOURCE!B:P,12,0)&amp;IF(SOURCE!$W$2-LEN(VLOOKUP(A627,SOURCE!B:P,12,0))&gt;=0,REPT(" ",SOURCE!$W$2-LEN(VLOOKUP(A627,SOURCE!B:P,12,0))),"")&amp;
TEXT(A627,"???0")&amp;IF(VLOOKUP(A627,SOURCE!B:P,13,0)="","","   "&amp;VLOOKUP(A627,SOURCE!B:P,13,0)
))))
)</f>
        <v>#define ITM_t                          603</v>
      </c>
    </row>
    <row r="628" spans="1:4">
      <c r="A628">
        <f t="shared" si="10"/>
        <v>604</v>
      </c>
      <c r="B628" t="str">
        <f>VLOOKUP(A628,SOURCE!B:P,12,0)</f>
        <v>ITM_u</v>
      </c>
      <c r="C628">
        <f>IF(
ISNUMBER(INDEX(SOURCE!B:B,MATCH(A628,SOURCE!B:B,0)+1)),
  VALUE(INDEX(SOURCE!B:B,MATCH(A628,SOURCE!B:B,0)+1)),
  "")</f>
        <v>605</v>
      </c>
      <c r="D628" s="8" t="str">
        <f>IF(A628&lt;&gt;INT(A628),B628,
IF(A628&lt;0,VLOOKUP(A628,lookups!A$1:B$25,2,0),
IF(ISNA(B628),"",
IF(OR(ISBLANK(A628),ISNA(B628),B628=0),
"",
"#define "&amp;
VLOOKUP(A628,SOURCE!B:P,12,0)&amp;IF(SOURCE!$W$2-LEN(VLOOKUP(A628,SOURCE!B:P,12,0))&gt;=0,REPT(" ",SOURCE!$W$2-LEN(VLOOKUP(A628,SOURCE!B:P,12,0))),"")&amp;
TEXT(A628,"???0")&amp;IF(VLOOKUP(A628,SOURCE!B:P,13,0)="","","   "&amp;VLOOKUP(A628,SOURCE!B:P,13,0)
))))
)</f>
        <v>#define ITM_u                          604</v>
      </c>
    </row>
    <row r="629" spans="1:4">
      <c r="A629">
        <f t="shared" si="10"/>
        <v>605</v>
      </c>
      <c r="B629" t="str">
        <f>VLOOKUP(A629,SOURCE!B:P,12,0)</f>
        <v>ITM_v</v>
      </c>
      <c r="C629">
        <f>IF(
ISNUMBER(INDEX(SOURCE!B:B,MATCH(A629,SOURCE!B:B,0)+1)),
  VALUE(INDEX(SOURCE!B:B,MATCH(A629,SOURCE!B:B,0)+1)),
  "")</f>
        <v>606</v>
      </c>
      <c r="D629" s="8" t="str">
        <f>IF(A629&lt;&gt;INT(A629),B629,
IF(A629&lt;0,VLOOKUP(A629,lookups!A$1:B$25,2,0),
IF(ISNA(B629),"",
IF(OR(ISBLANK(A629),ISNA(B629),B629=0),
"",
"#define "&amp;
VLOOKUP(A629,SOURCE!B:P,12,0)&amp;IF(SOURCE!$W$2-LEN(VLOOKUP(A629,SOURCE!B:P,12,0))&gt;=0,REPT(" ",SOURCE!$W$2-LEN(VLOOKUP(A629,SOURCE!B:P,12,0))),"")&amp;
TEXT(A629,"???0")&amp;IF(VLOOKUP(A629,SOURCE!B:P,13,0)="","","   "&amp;VLOOKUP(A629,SOURCE!B:P,13,0)
))))
)</f>
        <v>#define ITM_v                          605</v>
      </c>
    </row>
    <row r="630" spans="1:4">
      <c r="A630">
        <f t="shared" si="10"/>
        <v>606</v>
      </c>
      <c r="B630" t="str">
        <f>VLOOKUP(A630,SOURCE!B:P,12,0)</f>
        <v>ITM_w</v>
      </c>
      <c r="C630">
        <f>IF(
ISNUMBER(INDEX(SOURCE!B:B,MATCH(A630,SOURCE!B:B,0)+1)),
  VALUE(INDEX(SOURCE!B:B,MATCH(A630,SOURCE!B:B,0)+1)),
  "")</f>
        <v>607</v>
      </c>
      <c r="D630" s="8" t="str">
        <f>IF(A630&lt;&gt;INT(A630),B630,
IF(A630&lt;0,VLOOKUP(A630,lookups!A$1:B$25,2,0),
IF(ISNA(B630),"",
IF(OR(ISBLANK(A630),ISNA(B630),B630=0),
"",
"#define "&amp;
VLOOKUP(A630,SOURCE!B:P,12,0)&amp;IF(SOURCE!$W$2-LEN(VLOOKUP(A630,SOURCE!B:P,12,0))&gt;=0,REPT(" ",SOURCE!$W$2-LEN(VLOOKUP(A630,SOURCE!B:P,12,0))),"")&amp;
TEXT(A630,"???0")&amp;IF(VLOOKUP(A630,SOURCE!B:P,13,0)="","","   "&amp;VLOOKUP(A630,SOURCE!B:P,13,0)
))))
)</f>
        <v>#define ITM_w                          606</v>
      </c>
    </row>
    <row r="631" spans="1:4">
      <c r="A631">
        <f t="shared" si="10"/>
        <v>607</v>
      </c>
      <c r="B631" t="str">
        <f>VLOOKUP(A631,SOURCE!B:P,12,0)</f>
        <v>ITM_x</v>
      </c>
      <c r="C631">
        <f>IF(
ISNUMBER(INDEX(SOURCE!B:B,MATCH(A631,SOURCE!B:B,0)+1)),
  VALUE(INDEX(SOURCE!B:B,MATCH(A631,SOURCE!B:B,0)+1)),
  "")</f>
        <v>608</v>
      </c>
      <c r="D631" s="8" t="str">
        <f>IF(A631&lt;&gt;INT(A631),B631,
IF(A631&lt;0,VLOOKUP(A631,lookups!A$1:B$25,2,0),
IF(ISNA(B631),"",
IF(OR(ISBLANK(A631),ISNA(B631),B631=0),
"",
"#define "&amp;
VLOOKUP(A631,SOURCE!B:P,12,0)&amp;IF(SOURCE!$W$2-LEN(VLOOKUP(A631,SOURCE!B:P,12,0))&gt;=0,REPT(" ",SOURCE!$W$2-LEN(VLOOKUP(A631,SOURCE!B:P,12,0))),"")&amp;
TEXT(A631,"???0")&amp;IF(VLOOKUP(A631,SOURCE!B:P,13,0)="","","   "&amp;VLOOKUP(A631,SOURCE!B:P,13,0)
))))
)</f>
        <v>#define ITM_x                          607</v>
      </c>
    </row>
    <row r="632" spans="1:4">
      <c r="A632">
        <f t="shared" si="10"/>
        <v>608</v>
      </c>
      <c r="B632" t="str">
        <f>VLOOKUP(A632,SOURCE!B:P,12,0)</f>
        <v>ITM_y</v>
      </c>
      <c r="C632">
        <f>IF(
ISNUMBER(INDEX(SOURCE!B:B,MATCH(A632,SOURCE!B:B,0)+1)),
  VALUE(INDEX(SOURCE!B:B,MATCH(A632,SOURCE!B:B,0)+1)),
  "")</f>
        <v>609</v>
      </c>
      <c r="D632" s="8" t="str">
        <f>IF(A632&lt;&gt;INT(A632),B632,
IF(A632&lt;0,VLOOKUP(A632,lookups!A$1:B$25,2,0),
IF(ISNA(B632),"",
IF(OR(ISBLANK(A632),ISNA(B632),B632=0),
"",
"#define "&amp;
VLOOKUP(A632,SOURCE!B:P,12,0)&amp;IF(SOURCE!$W$2-LEN(VLOOKUP(A632,SOURCE!B:P,12,0))&gt;=0,REPT(" ",SOURCE!$W$2-LEN(VLOOKUP(A632,SOURCE!B:P,12,0))),"")&amp;
TEXT(A632,"???0")&amp;IF(VLOOKUP(A632,SOURCE!B:P,13,0)="","","   "&amp;VLOOKUP(A632,SOURCE!B:P,13,0)
))))
)</f>
        <v>#define ITM_y                          608</v>
      </c>
    </row>
    <row r="633" spans="1:4">
      <c r="A633">
        <f t="shared" si="10"/>
        <v>609</v>
      </c>
      <c r="B633" t="str">
        <f>VLOOKUP(A633,SOURCE!B:P,12,0)</f>
        <v>ITM_z</v>
      </c>
      <c r="C633">
        <f>IF(
ISNUMBER(INDEX(SOURCE!B:B,MATCH(A633,SOURCE!B:B,0)+1)),
  VALUE(INDEX(SOURCE!B:B,MATCH(A633,SOURCE!B:B,0)+1)),
  "")</f>
        <v>610</v>
      </c>
      <c r="D633" s="8" t="str">
        <f>IF(A633&lt;&gt;INT(A633),B633,
IF(A633&lt;0,VLOOKUP(A633,lookups!A$1:B$25,2,0),
IF(ISNA(B633),"",
IF(OR(ISBLANK(A633),ISNA(B633),B633=0),
"",
"#define "&amp;
VLOOKUP(A633,SOURCE!B:P,12,0)&amp;IF(SOURCE!$W$2-LEN(VLOOKUP(A633,SOURCE!B:P,12,0))&gt;=0,REPT(" ",SOURCE!$W$2-LEN(VLOOKUP(A633,SOURCE!B:P,12,0))),"")&amp;
TEXT(A633,"???0")&amp;IF(VLOOKUP(A633,SOURCE!B:P,13,0)="","","   "&amp;VLOOKUP(A633,SOURCE!B:P,13,0)
))))
)</f>
        <v>#define ITM_z                          609</v>
      </c>
    </row>
    <row r="634" spans="1:4">
      <c r="A634">
        <f t="shared" si="10"/>
        <v>610</v>
      </c>
      <c r="B634" t="str">
        <f>VLOOKUP(A634,SOURCE!B:P,12,0)</f>
        <v>ITM_ALPHA</v>
      </c>
      <c r="C634">
        <f>IF(
ISNUMBER(INDEX(SOURCE!B:B,MATCH(A634,SOURCE!B:B,0)+1)),
  VALUE(INDEX(SOURCE!B:B,MATCH(A634,SOURCE!B:B,0)+1)),
  "")</f>
        <v>611</v>
      </c>
      <c r="D634" s="8" t="str">
        <f>IF(A634&lt;&gt;INT(A634),B634,
IF(A634&lt;0,VLOOKUP(A634,lookups!A$1:B$25,2,0),
IF(ISNA(B634),"",
IF(OR(ISBLANK(A634),ISNA(B634),B634=0),
"",
"#define "&amp;
VLOOKUP(A634,SOURCE!B:P,12,0)&amp;IF(SOURCE!$W$2-LEN(VLOOKUP(A634,SOURCE!B:P,12,0))&gt;=0,REPT(" ",SOURCE!$W$2-LEN(VLOOKUP(A634,SOURCE!B:P,12,0))),"")&amp;
TEXT(A634,"???0")&amp;IF(VLOOKUP(A634,SOURCE!B:P,13,0)="","","   "&amp;VLOOKUP(A634,SOURCE!B:P,13,0)
))))
)</f>
        <v>#define ITM_ALPHA                      610</v>
      </c>
    </row>
    <row r="635" spans="1:4">
      <c r="A635">
        <f t="shared" si="10"/>
        <v>611</v>
      </c>
      <c r="B635" t="str">
        <f>VLOOKUP(A635,SOURCE!B:P,12,0)</f>
        <v>ITM_0611</v>
      </c>
      <c r="C635">
        <f>IF(
ISNUMBER(INDEX(SOURCE!B:B,MATCH(A635,SOURCE!B:B,0)+1)),
  VALUE(INDEX(SOURCE!B:B,MATCH(A635,SOURCE!B:B,0)+1)),
  "")</f>
        <v>612</v>
      </c>
      <c r="D635" s="8" t="str">
        <f>IF(A635&lt;&gt;INT(A635),B635,
IF(A635&lt;0,VLOOKUP(A635,lookups!A$1:B$25,2,0),
IF(ISNA(B635),"",
IF(OR(ISBLANK(A635),ISNA(B635),B635=0),
"",
"#define "&amp;
VLOOKUP(A635,SOURCE!B:P,12,0)&amp;IF(SOURCE!$W$2-LEN(VLOOKUP(A635,SOURCE!B:P,12,0))&gt;=0,REPT(" ",SOURCE!$W$2-LEN(VLOOKUP(A635,SOURCE!B:P,12,0))),"")&amp;
TEXT(A635,"???0")&amp;IF(VLOOKUP(A635,SOURCE!B:P,13,0)="","","   "&amp;VLOOKUP(A635,SOURCE!B:P,13,0)
))))
)</f>
        <v>#define ITM_0611                       611</v>
      </c>
    </row>
    <row r="636" spans="1:4">
      <c r="A636">
        <f t="shared" si="10"/>
        <v>612</v>
      </c>
      <c r="B636" t="str">
        <f>VLOOKUP(A636,SOURCE!B:P,12,0)</f>
        <v>ITM_BETA</v>
      </c>
      <c r="C636">
        <f>IF(
ISNUMBER(INDEX(SOURCE!B:B,MATCH(A636,SOURCE!B:B,0)+1)),
  VALUE(INDEX(SOURCE!B:B,MATCH(A636,SOURCE!B:B,0)+1)),
  "")</f>
        <v>613</v>
      </c>
      <c r="D636" s="8" t="str">
        <f>IF(A636&lt;&gt;INT(A636),B636,
IF(A636&lt;0,VLOOKUP(A636,lookups!A$1:B$25,2,0),
IF(ISNA(B636),"",
IF(OR(ISBLANK(A636),ISNA(B636),B636=0),
"",
"#define "&amp;
VLOOKUP(A636,SOURCE!B:P,12,0)&amp;IF(SOURCE!$W$2-LEN(VLOOKUP(A636,SOURCE!B:P,12,0))&gt;=0,REPT(" ",SOURCE!$W$2-LEN(VLOOKUP(A636,SOURCE!B:P,12,0))),"")&amp;
TEXT(A636,"???0")&amp;IF(VLOOKUP(A636,SOURCE!B:P,13,0)="","","   "&amp;VLOOKUP(A636,SOURCE!B:P,13,0)
))))
)</f>
        <v>#define ITM_BETA                       612</v>
      </c>
    </row>
    <row r="637" spans="1:4">
      <c r="A637">
        <f t="shared" si="10"/>
        <v>613</v>
      </c>
      <c r="B637" t="str">
        <f>VLOOKUP(A637,SOURCE!B:P,12,0)</f>
        <v>ITM_GAMMA</v>
      </c>
      <c r="C637">
        <f>IF(
ISNUMBER(INDEX(SOURCE!B:B,MATCH(A637,SOURCE!B:B,0)+1)),
  VALUE(INDEX(SOURCE!B:B,MATCH(A637,SOURCE!B:B,0)+1)),
  "")</f>
        <v>614</v>
      </c>
      <c r="D637" s="8" t="str">
        <f>IF(A637&lt;&gt;INT(A637),B637,
IF(A637&lt;0,VLOOKUP(A637,lookups!A$1:B$25,2,0),
IF(ISNA(B637),"",
IF(OR(ISBLANK(A637),ISNA(B637),B637=0),
"",
"#define "&amp;
VLOOKUP(A637,SOURCE!B:P,12,0)&amp;IF(SOURCE!$W$2-LEN(VLOOKUP(A637,SOURCE!B:P,12,0))&gt;=0,REPT(" ",SOURCE!$W$2-LEN(VLOOKUP(A637,SOURCE!B:P,12,0))),"")&amp;
TEXT(A637,"???0")&amp;IF(VLOOKUP(A637,SOURCE!B:P,13,0)="","","   "&amp;VLOOKUP(A637,SOURCE!B:P,13,0)
))))
)</f>
        <v>#define ITM_GAMMA                      613</v>
      </c>
    </row>
    <row r="638" spans="1:4">
      <c r="A638">
        <f t="shared" si="10"/>
        <v>614</v>
      </c>
      <c r="B638" t="str">
        <f>VLOOKUP(A638,SOURCE!B:P,12,0)</f>
        <v>ITM_DELTA</v>
      </c>
      <c r="C638">
        <f>IF(
ISNUMBER(INDEX(SOURCE!B:B,MATCH(A638,SOURCE!B:B,0)+1)),
  VALUE(INDEX(SOURCE!B:B,MATCH(A638,SOURCE!B:B,0)+1)),
  "")</f>
        <v>615</v>
      </c>
      <c r="D638" s="8" t="str">
        <f>IF(A638&lt;&gt;INT(A638),B638,
IF(A638&lt;0,VLOOKUP(A638,lookups!A$1:B$25,2,0),
IF(ISNA(B638),"",
IF(OR(ISBLANK(A638),ISNA(B638),B638=0),
"",
"#define "&amp;
VLOOKUP(A638,SOURCE!B:P,12,0)&amp;IF(SOURCE!$W$2-LEN(VLOOKUP(A638,SOURCE!B:P,12,0))&gt;=0,REPT(" ",SOURCE!$W$2-LEN(VLOOKUP(A638,SOURCE!B:P,12,0))),"")&amp;
TEXT(A638,"???0")&amp;IF(VLOOKUP(A638,SOURCE!B:P,13,0)="","","   "&amp;VLOOKUP(A638,SOURCE!B:P,13,0)
))))
)</f>
        <v>#define ITM_DELTA                      614</v>
      </c>
    </row>
    <row r="639" spans="1:4">
      <c r="A639">
        <f t="shared" si="10"/>
        <v>615</v>
      </c>
      <c r="B639" t="str">
        <f>VLOOKUP(A639,SOURCE!B:P,12,0)</f>
        <v>ITM_EPSILON</v>
      </c>
      <c r="C639">
        <f>IF(
ISNUMBER(INDEX(SOURCE!B:B,MATCH(A639,SOURCE!B:B,0)+1)),
  VALUE(INDEX(SOURCE!B:B,MATCH(A639,SOURCE!B:B,0)+1)),
  "")</f>
        <v>616</v>
      </c>
      <c r="D639" s="8" t="str">
        <f>IF(A639&lt;&gt;INT(A639),B639,
IF(A639&lt;0,VLOOKUP(A639,lookups!A$1:B$25,2,0),
IF(ISNA(B639),"",
IF(OR(ISBLANK(A639),ISNA(B639),B639=0),
"",
"#define "&amp;
VLOOKUP(A639,SOURCE!B:P,12,0)&amp;IF(SOURCE!$W$2-LEN(VLOOKUP(A639,SOURCE!B:P,12,0))&gt;=0,REPT(" ",SOURCE!$W$2-LEN(VLOOKUP(A639,SOURCE!B:P,12,0))),"")&amp;
TEXT(A639,"???0")&amp;IF(VLOOKUP(A639,SOURCE!B:P,13,0)="","","   "&amp;VLOOKUP(A639,SOURCE!B:P,13,0)
))))
)</f>
        <v>#define ITM_EPSILON                    615</v>
      </c>
    </row>
    <row r="640" spans="1:4">
      <c r="A640">
        <f t="shared" si="10"/>
        <v>616</v>
      </c>
      <c r="B640" t="str">
        <f>VLOOKUP(A640,SOURCE!B:P,12,0)</f>
        <v>ITM_0616</v>
      </c>
      <c r="C640">
        <f>IF(
ISNUMBER(INDEX(SOURCE!B:B,MATCH(A640,SOURCE!B:B,0)+1)),
  VALUE(INDEX(SOURCE!B:B,MATCH(A640,SOURCE!B:B,0)+1)),
  "")</f>
        <v>617</v>
      </c>
      <c r="D640" s="8" t="str">
        <f>IF(A640&lt;&gt;INT(A640),B640,
IF(A640&lt;0,VLOOKUP(A640,lookups!A$1:B$25,2,0),
IF(ISNA(B640),"",
IF(OR(ISBLANK(A640),ISNA(B640),B640=0),
"",
"#define "&amp;
VLOOKUP(A640,SOURCE!B:P,12,0)&amp;IF(SOURCE!$W$2-LEN(VLOOKUP(A640,SOURCE!B:P,12,0))&gt;=0,REPT(" ",SOURCE!$W$2-LEN(VLOOKUP(A640,SOURCE!B:P,12,0))),"")&amp;
TEXT(A640,"???0")&amp;IF(VLOOKUP(A640,SOURCE!B:P,13,0)="","","   "&amp;VLOOKUP(A640,SOURCE!B:P,13,0)
))))
)</f>
        <v>#define ITM_0616                       616</v>
      </c>
    </row>
    <row r="641" spans="1:4">
      <c r="A641">
        <f t="shared" si="10"/>
        <v>617</v>
      </c>
      <c r="B641" t="str">
        <f>VLOOKUP(A641,SOURCE!B:P,12,0)</f>
        <v>ITM_ZETA</v>
      </c>
      <c r="C641">
        <f>IF(
ISNUMBER(INDEX(SOURCE!B:B,MATCH(A641,SOURCE!B:B,0)+1)),
  VALUE(INDEX(SOURCE!B:B,MATCH(A641,SOURCE!B:B,0)+1)),
  "")</f>
        <v>618</v>
      </c>
      <c r="D641" s="8" t="str">
        <f>IF(A641&lt;&gt;INT(A641),B641,
IF(A641&lt;0,VLOOKUP(A641,lookups!A$1:B$25,2,0),
IF(ISNA(B641),"",
IF(OR(ISBLANK(A641),ISNA(B641),B641=0),
"",
"#define "&amp;
VLOOKUP(A641,SOURCE!B:P,12,0)&amp;IF(SOURCE!$W$2-LEN(VLOOKUP(A641,SOURCE!B:P,12,0))&gt;=0,REPT(" ",SOURCE!$W$2-LEN(VLOOKUP(A641,SOURCE!B:P,12,0))),"")&amp;
TEXT(A641,"???0")&amp;IF(VLOOKUP(A641,SOURCE!B:P,13,0)="","","   "&amp;VLOOKUP(A641,SOURCE!B:P,13,0)
))))
)</f>
        <v>#define ITM_ZETA                       617</v>
      </c>
    </row>
    <row r="642" spans="1:4">
      <c r="A642">
        <f t="shared" si="10"/>
        <v>618</v>
      </c>
      <c r="B642" t="str">
        <f>VLOOKUP(A642,SOURCE!B:P,12,0)</f>
        <v>ITM_ETA</v>
      </c>
      <c r="C642">
        <f>IF(
ISNUMBER(INDEX(SOURCE!B:B,MATCH(A642,SOURCE!B:B,0)+1)),
  VALUE(INDEX(SOURCE!B:B,MATCH(A642,SOURCE!B:B,0)+1)),
  "")</f>
        <v>619</v>
      </c>
      <c r="D642" s="8" t="str">
        <f>IF(A642&lt;&gt;INT(A642),B642,
IF(A642&lt;0,VLOOKUP(A642,lookups!A$1:B$25,2,0),
IF(ISNA(B642),"",
IF(OR(ISBLANK(A642),ISNA(B642),B642=0),
"",
"#define "&amp;
VLOOKUP(A642,SOURCE!B:P,12,0)&amp;IF(SOURCE!$W$2-LEN(VLOOKUP(A642,SOURCE!B:P,12,0))&gt;=0,REPT(" ",SOURCE!$W$2-LEN(VLOOKUP(A642,SOURCE!B:P,12,0))),"")&amp;
TEXT(A642,"???0")&amp;IF(VLOOKUP(A642,SOURCE!B:P,13,0)="","","   "&amp;VLOOKUP(A642,SOURCE!B:P,13,0)
))))
)</f>
        <v>#define ITM_ETA                        618</v>
      </c>
    </row>
    <row r="643" spans="1:4">
      <c r="A643">
        <f t="shared" si="10"/>
        <v>619</v>
      </c>
      <c r="B643" t="str">
        <f>VLOOKUP(A643,SOURCE!B:P,12,0)</f>
        <v>ITM_0619</v>
      </c>
      <c r="C643">
        <f>IF(
ISNUMBER(INDEX(SOURCE!B:B,MATCH(A643,SOURCE!B:B,0)+1)),
  VALUE(INDEX(SOURCE!B:B,MATCH(A643,SOURCE!B:B,0)+1)),
  "")</f>
        <v>620</v>
      </c>
      <c r="D643" s="8" t="str">
        <f>IF(A643&lt;&gt;INT(A643),B643,
IF(A643&lt;0,VLOOKUP(A643,lookups!A$1:B$25,2,0),
IF(ISNA(B643),"",
IF(OR(ISBLANK(A643),ISNA(B643),B643=0),
"",
"#define "&amp;
VLOOKUP(A643,SOURCE!B:P,12,0)&amp;IF(SOURCE!$W$2-LEN(VLOOKUP(A643,SOURCE!B:P,12,0))&gt;=0,REPT(" ",SOURCE!$W$2-LEN(VLOOKUP(A643,SOURCE!B:P,12,0))),"")&amp;
TEXT(A643,"???0")&amp;IF(VLOOKUP(A643,SOURCE!B:P,13,0)="","","   "&amp;VLOOKUP(A643,SOURCE!B:P,13,0)
))))
)</f>
        <v>#define ITM_0619                       619</v>
      </c>
    </row>
    <row r="644" spans="1:4">
      <c r="A644">
        <f t="shared" si="10"/>
        <v>620</v>
      </c>
      <c r="B644" t="str">
        <f>VLOOKUP(A644,SOURCE!B:P,12,0)</f>
        <v>ITM_THETA</v>
      </c>
      <c r="C644">
        <f>IF(
ISNUMBER(INDEX(SOURCE!B:B,MATCH(A644,SOURCE!B:B,0)+1)),
  VALUE(INDEX(SOURCE!B:B,MATCH(A644,SOURCE!B:B,0)+1)),
  "")</f>
        <v>621</v>
      </c>
      <c r="D644" s="8" t="str">
        <f>IF(A644&lt;&gt;INT(A644),B644,
IF(A644&lt;0,VLOOKUP(A644,lookups!A$1:B$25,2,0),
IF(ISNA(B644),"",
IF(OR(ISBLANK(A644),ISNA(B644),B644=0),
"",
"#define "&amp;
VLOOKUP(A644,SOURCE!B:P,12,0)&amp;IF(SOURCE!$W$2-LEN(VLOOKUP(A644,SOURCE!B:P,12,0))&gt;=0,REPT(" ",SOURCE!$W$2-LEN(VLOOKUP(A644,SOURCE!B:P,12,0))),"")&amp;
TEXT(A644,"???0")&amp;IF(VLOOKUP(A644,SOURCE!B:P,13,0)="","","   "&amp;VLOOKUP(A644,SOURCE!B:P,13,0)
))))
)</f>
        <v>#define ITM_THETA                      620</v>
      </c>
    </row>
    <row r="645" spans="1:4">
      <c r="A645">
        <f t="shared" si="10"/>
        <v>621</v>
      </c>
      <c r="B645" t="str">
        <f>VLOOKUP(A645,SOURCE!B:P,12,0)</f>
        <v>ITM_IOTA</v>
      </c>
      <c r="C645">
        <f>IF(
ISNUMBER(INDEX(SOURCE!B:B,MATCH(A645,SOURCE!B:B,0)+1)),
  VALUE(INDEX(SOURCE!B:B,MATCH(A645,SOURCE!B:B,0)+1)),
  "")</f>
        <v>622</v>
      </c>
      <c r="D645" s="8" t="str">
        <f>IF(A645&lt;&gt;INT(A645),B645,
IF(A645&lt;0,VLOOKUP(A645,lookups!A$1:B$25,2,0),
IF(ISNA(B645),"",
IF(OR(ISBLANK(A645),ISNA(B645),B645=0),
"",
"#define "&amp;
VLOOKUP(A645,SOURCE!B:P,12,0)&amp;IF(SOURCE!$W$2-LEN(VLOOKUP(A645,SOURCE!B:P,12,0))&gt;=0,REPT(" ",SOURCE!$W$2-LEN(VLOOKUP(A645,SOURCE!B:P,12,0))),"")&amp;
TEXT(A645,"???0")&amp;IF(VLOOKUP(A645,SOURCE!B:P,13,0)="","","   "&amp;VLOOKUP(A645,SOURCE!B:P,13,0)
))))
)</f>
        <v>#define ITM_IOTA                       621</v>
      </c>
    </row>
    <row r="646" spans="1:4">
      <c r="A646">
        <f t="shared" si="10"/>
        <v>622</v>
      </c>
      <c r="B646" t="str">
        <f>VLOOKUP(A646,SOURCE!B:P,12,0)</f>
        <v>ITM_0622</v>
      </c>
      <c r="C646">
        <f>IF(
ISNUMBER(INDEX(SOURCE!B:B,MATCH(A646,SOURCE!B:B,0)+1)),
  VALUE(INDEX(SOURCE!B:B,MATCH(A646,SOURCE!B:B,0)+1)),
  "")</f>
        <v>623</v>
      </c>
      <c r="D646" s="8" t="str">
        <f>IF(A646&lt;&gt;INT(A646),B646,
IF(A646&lt;0,VLOOKUP(A646,lookups!A$1:B$25,2,0),
IF(ISNA(B646),"",
IF(OR(ISBLANK(A646),ISNA(B646),B646=0),
"",
"#define "&amp;
VLOOKUP(A646,SOURCE!B:P,12,0)&amp;IF(SOURCE!$W$2-LEN(VLOOKUP(A646,SOURCE!B:P,12,0))&gt;=0,REPT(" ",SOURCE!$W$2-LEN(VLOOKUP(A646,SOURCE!B:P,12,0))),"")&amp;
TEXT(A646,"???0")&amp;IF(VLOOKUP(A646,SOURCE!B:P,13,0)="","","   "&amp;VLOOKUP(A646,SOURCE!B:P,13,0)
))))
)</f>
        <v>#define ITM_0622                       622</v>
      </c>
    </row>
    <row r="647" spans="1:4">
      <c r="A647">
        <f t="shared" ref="A647:A710" si="11">C646</f>
        <v>623</v>
      </c>
      <c r="B647" t="str">
        <f>VLOOKUP(A647,SOURCE!B:P,12,0)</f>
        <v>ITM_0623</v>
      </c>
      <c r="C647">
        <f>IF(
ISNUMBER(INDEX(SOURCE!B:B,MATCH(A647,SOURCE!B:B,0)+1)),
  VALUE(INDEX(SOURCE!B:B,MATCH(A647,SOURCE!B:B,0)+1)),
  "")</f>
        <v>624</v>
      </c>
      <c r="D647" s="8" t="str">
        <f>IF(A647&lt;&gt;INT(A647),B647,
IF(A647&lt;0,VLOOKUP(A647,lookups!A$1:B$25,2,0),
IF(ISNA(B647),"",
IF(OR(ISBLANK(A647),ISNA(B647),B647=0),
"",
"#define "&amp;
VLOOKUP(A647,SOURCE!B:P,12,0)&amp;IF(SOURCE!$W$2-LEN(VLOOKUP(A647,SOURCE!B:P,12,0))&gt;=0,REPT(" ",SOURCE!$W$2-LEN(VLOOKUP(A647,SOURCE!B:P,12,0))),"")&amp;
TEXT(A647,"???0")&amp;IF(VLOOKUP(A647,SOURCE!B:P,13,0)="","","   "&amp;VLOOKUP(A647,SOURCE!B:P,13,0)
))))
)</f>
        <v>#define ITM_0623                       623</v>
      </c>
    </row>
    <row r="648" spans="1:4">
      <c r="A648">
        <f t="shared" si="11"/>
        <v>624</v>
      </c>
      <c r="B648" t="str">
        <f>VLOOKUP(A648,SOURCE!B:P,12,0)</f>
        <v>ITM_IOTA_DIALYTIKA</v>
      </c>
      <c r="C648">
        <f>IF(
ISNUMBER(INDEX(SOURCE!B:B,MATCH(A648,SOURCE!B:B,0)+1)),
  VALUE(INDEX(SOURCE!B:B,MATCH(A648,SOURCE!B:B,0)+1)),
  "")</f>
        <v>625</v>
      </c>
      <c r="D648" s="8" t="str">
        <f>IF(A648&lt;&gt;INT(A648),B648,
IF(A648&lt;0,VLOOKUP(A648,lookups!A$1:B$25,2,0),
IF(ISNA(B648),"",
IF(OR(ISBLANK(A648),ISNA(B648),B648=0),
"",
"#define "&amp;
VLOOKUP(A648,SOURCE!B:P,12,0)&amp;IF(SOURCE!$W$2-LEN(VLOOKUP(A648,SOURCE!B:P,12,0))&gt;=0,REPT(" ",SOURCE!$W$2-LEN(VLOOKUP(A648,SOURCE!B:P,12,0))),"")&amp;
TEXT(A648,"???0")&amp;IF(VLOOKUP(A648,SOURCE!B:P,13,0)="","","   "&amp;VLOOKUP(A648,SOURCE!B:P,13,0)
))))
)</f>
        <v>#define ITM_IOTA_DIALYTIKA             624</v>
      </c>
    </row>
    <row r="649" spans="1:4">
      <c r="A649">
        <f t="shared" si="11"/>
        <v>625</v>
      </c>
      <c r="B649" t="str">
        <f>VLOOKUP(A649,SOURCE!B:P,12,0)</f>
        <v>ITM_KAPPA</v>
      </c>
      <c r="C649">
        <f>IF(
ISNUMBER(INDEX(SOURCE!B:B,MATCH(A649,SOURCE!B:B,0)+1)),
  VALUE(INDEX(SOURCE!B:B,MATCH(A649,SOURCE!B:B,0)+1)),
  "")</f>
        <v>626</v>
      </c>
      <c r="D649" s="8" t="str">
        <f>IF(A649&lt;&gt;INT(A649),B649,
IF(A649&lt;0,VLOOKUP(A649,lookups!A$1:B$25,2,0),
IF(ISNA(B649),"",
IF(OR(ISBLANK(A649),ISNA(B649),B649=0),
"",
"#define "&amp;
VLOOKUP(A649,SOURCE!B:P,12,0)&amp;IF(SOURCE!$W$2-LEN(VLOOKUP(A649,SOURCE!B:P,12,0))&gt;=0,REPT(" ",SOURCE!$W$2-LEN(VLOOKUP(A649,SOURCE!B:P,12,0))),"")&amp;
TEXT(A649,"???0")&amp;IF(VLOOKUP(A649,SOURCE!B:P,13,0)="","","   "&amp;VLOOKUP(A649,SOURCE!B:P,13,0)
))))
)</f>
        <v>#define ITM_KAPPA                      625</v>
      </c>
    </row>
    <row r="650" spans="1:4">
      <c r="A650">
        <f t="shared" si="11"/>
        <v>626</v>
      </c>
      <c r="B650" t="str">
        <f>VLOOKUP(A650,SOURCE!B:P,12,0)</f>
        <v>ITM_LAMBDA</v>
      </c>
      <c r="C650">
        <f>IF(
ISNUMBER(INDEX(SOURCE!B:B,MATCH(A650,SOURCE!B:B,0)+1)),
  VALUE(INDEX(SOURCE!B:B,MATCH(A650,SOURCE!B:B,0)+1)),
  "")</f>
        <v>627</v>
      </c>
      <c r="D650" s="8" t="str">
        <f>IF(A650&lt;&gt;INT(A650),B650,
IF(A650&lt;0,VLOOKUP(A650,lookups!A$1:B$25,2,0),
IF(ISNA(B650),"",
IF(OR(ISBLANK(A650),ISNA(B650),B650=0),
"",
"#define "&amp;
VLOOKUP(A650,SOURCE!B:P,12,0)&amp;IF(SOURCE!$W$2-LEN(VLOOKUP(A650,SOURCE!B:P,12,0))&gt;=0,REPT(" ",SOURCE!$W$2-LEN(VLOOKUP(A650,SOURCE!B:P,12,0))),"")&amp;
TEXT(A650,"???0")&amp;IF(VLOOKUP(A650,SOURCE!B:P,13,0)="","","   "&amp;VLOOKUP(A650,SOURCE!B:P,13,0)
))))
)</f>
        <v>#define ITM_LAMBDA                     626</v>
      </c>
    </row>
    <row r="651" spans="1:4">
      <c r="A651">
        <f t="shared" si="11"/>
        <v>627</v>
      </c>
      <c r="B651" t="str">
        <f>VLOOKUP(A651,SOURCE!B:P,12,0)</f>
        <v>ITM_MU</v>
      </c>
      <c r="C651">
        <f>IF(
ISNUMBER(INDEX(SOURCE!B:B,MATCH(A651,SOURCE!B:B,0)+1)),
  VALUE(INDEX(SOURCE!B:B,MATCH(A651,SOURCE!B:B,0)+1)),
  "")</f>
        <v>628</v>
      </c>
      <c r="D651" s="8" t="str">
        <f>IF(A651&lt;&gt;INT(A651),B651,
IF(A651&lt;0,VLOOKUP(A651,lookups!A$1:B$25,2,0),
IF(ISNA(B651),"",
IF(OR(ISBLANK(A651),ISNA(B651),B651=0),
"",
"#define "&amp;
VLOOKUP(A651,SOURCE!B:P,12,0)&amp;IF(SOURCE!$W$2-LEN(VLOOKUP(A651,SOURCE!B:P,12,0))&gt;=0,REPT(" ",SOURCE!$W$2-LEN(VLOOKUP(A651,SOURCE!B:P,12,0))),"")&amp;
TEXT(A651,"???0")&amp;IF(VLOOKUP(A651,SOURCE!B:P,13,0)="","","   "&amp;VLOOKUP(A651,SOURCE!B:P,13,0)
))))
)</f>
        <v>#define ITM_MU                         627</v>
      </c>
    </row>
    <row r="652" spans="1:4">
      <c r="A652">
        <f t="shared" si="11"/>
        <v>628</v>
      </c>
      <c r="B652" t="str">
        <f>VLOOKUP(A652,SOURCE!B:P,12,0)</f>
        <v>ITM_NU</v>
      </c>
      <c r="C652">
        <f>IF(
ISNUMBER(INDEX(SOURCE!B:B,MATCH(A652,SOURCE!B:B,0)+1)),
  VALUE(INDEX(SOURCE!B:B,MATCH(A652,SOURCE!B:B,0)+1)),
  "")</f>
        <v>629</v>
      </c>
      <c r="D652" s="8" t="str">
        <f>IF(A652&lt;&gt;INT(A652),B652,
IF(A652&lt;0,VLOOKUP(A652,lookups!A$1:B$25,2,0),
IF(ISNA(B652),"",
IF(OR(ISBLANK(A652),ISNA(B652),B652=0),
"",
"#define "&amp;
VLOOKUP(A652,SOURCE!B:P,12,0)&amp;IF(SOURCE!$W$2-LEN(VLOOKUP(A652,SOURCE!B:P,12,0))&gt;=0,REPT(" ",SOURCE!$W$2-LEN(VLOOKUP(A652,SOURCE!B:P,12,0))),"")&amp;
TEXT(A652,"???0")&amp;IF(VLOOKUP(A652,SOURCE!B:P,13,0)="","","   "&amp;VLOOKUP(A652,SOURCE!B:P,13,0)
))))
)</f>
        <v>#define ITM_NU                         628</v>
      </c>
    </row>
    <row r="653" spans="1:4">
      <c r="A653">
        <f t="shared" si="11"/>
        <v>629</v>
      </c>
      <c r="B653" t="str">
        <f>VLOOKUP(A653,SOURCE!B:P,12,0)</f>
        <v>ITM_XI</v>
      </c>
      <c r="C653">
        <f>IF(
ISNUMBER(INDEX(SOURCE!B:B,MATCH(A653,SOURCE!B:B,0)+1)),
  VALUE(INDEX(SOURCE!B:B,MATCH(A653,SOURCE!B:B,0)+1)),
  "")</f>
        <v>630</v>
      </c>
      <c r="D653" s="8" t="str">
        <f>IF(A653&lt;&gt;INT(A653),B653,
IF(A653&lt;0,VLOOKUP(A653,lookups!A$1:B$25,2,0),
IF(ISNA(B653),"",
IF(OR(ISBLANK(A653),ISNA(B653),B653=0),
"",
"#define "&amp;
VLOOKUP(A653,SOURCE!B:P,12,0)&amp;IF(SOURCE!$W$2-LEN(VLOOKUP(A653,SOURCE!B:P,12,0))&gt;=0,REPT(" ",SOURCE!$W$2-LEN(VLOOKUP(A653,SOURCE!B:P,12,0))),"")&amp;
TEXT(A653,"???0")&amp;IF(VLOOKUP(A653,SOURCE!B:P,13,0)="","","   "&amp;VLOOKUP(A653,SOURCE!B:P,13,0)
))))
)</f>
        <v>#define ITM_XI                         629</v>
      </c>
    </row>
    <row r="654" spans="1:4">
      <c r="A654">
        <f t="shared" si="11"/>
        <v>630</v>
      </c>
      <c r="B654" t="str">
        <f>VLOOKUP(A654,SOURCE!B:P,12,0)</f>
        <v>ITM_OMICRON</v>
      </c>
      <c r="C654">
        <f>IF(
ISNUMBER(INDEX(SOURCE!B:B,MATCH(A654,SOURCE!B:B,0)+1)),
  VALUE(INDEX(SOURCE!B:B,MATCH(A654,SOURCE!B:B,0)+1)),
  "")</f>
        <v>631</v>
      </c>
      <c r="D654" s="8" t="str">
        <f>IF(A654&lt;&gt;INT(A654),B654,
IF(A654&lt;0,VLOOKUP(A654,lookups!A$1:B$25,2,0),
IF(ISNA(B654),"",
IF(OR(ISBLANK(A654),ISNA(B654),B654=0),
"",
"#define "&amp;
VLOOKUP(A654,SOURCE!B:P,12,0)&amp;IF(SOURCE!$W$2-LEN(VLOOKUP(A654,SOURCE!B:P,12,0))&gt;=0,REPT(" ",SOURCE!$W$2-LEN(VLOOKUP(A654,SOURCE!B:P,12,0))),"")&amp;
TEXT(A654,"???0")&amp;IF(VLOOKUP(A654,SOURCE!B:P,13,0)="","","   "&amp;VLOOKUP(A654,SOURCE!B:P,13,0)
))))
)</f>
        <v>#define ITM_OMICRON                    630</v>
      </c>
    </row>
    <row r="655" spans="1:4">
      <c r="A655">
        <f t="shared" si="11"/>
        <v>631</v>
      </c>
      <c r="B655" t="str">
        <f>VLOOKUP(A655,SOURCE!B:P,12,0)</f>
        <v>ITM_0631</v>
      </c>
      <c r="C655">
        <f>IF(
ISNUMBER(INDEX(SOURCE!B:B,MATCH(A655,SOURCE!B:B,0)+1)),
  VALUE(INDEX(SOURCE!B:B,MATCH(A655,SOURCE!B:B,0)+1)),
  "")</f>
        <v>632</v>
      </c>
      <c r="D655" s="8" t="str">
        <f>IF(A655&lt;&gt;INT(A655),B655,
IF(A655&lt;0,VLOOKUP(A655,lookups!A$1:B$25,2,0),
IF(ISNA(B655),"",
IF(OR(ISBLANK(A655),ISNA(B655),B655=0),
"",
"#define "&amp;
VLOOKUP(A655,SOURCE!B:P,12,0)&amp;IF(SOURCE!$W$2-LEN(VLOOKUP(A655,SOURCE!B:P,12,0))&gt;=0,REPT(" ",SOURCE!$W$2-LEN(VLOOKUP(A655,SOURCE!B:P,12,0))),"")&amp;
TEXT(A655,"???0")&amp;IF(VLOOKUP(A655,SOURCE!B:P,13,0)="","","   "&amp;VLOOKUP(A655,SOURCE!B:P,13,0)
))))
)</f>
        <v>#define ITM_0631                       631</v>
      </c>
    </row>
    <row r="656" spans="1:4">
      <c r="A656">
        <f t="shared" si="11"/>
        <v>632</v>
      </c>
      <c r="B656" t="str">
        <f>VLOOKUP(A656,SOURCE!B:P,12,0)</f>
        <v>ITM_PI</v>
      </c>
      <c r="C656">
        <f>IF(
ISNUMBER(INDEX(SOURCE!B:B,MATCH(A656,SOURCE!B:B,0)+1)),
  VALUE(INDEX(SOURCE!B:B,MATCH(A656,SOURCE!B:B,0)+1)),
  "")</f>
        <v>633</v>
      </c>
      <c r="D656" s="8" t="str">
        <f>IF(A656&lt;&gt;INT(A656),B656,
IF(A656&lt;0,VLOOKUP(A656,lookups!A$1:B$25,2,0),
IF(ISNA(B656),"",
IF(OR(ISBLANK(A656),ISNA(B656),B656=0),
"",
"#define "&amp;
VLOOKUP(A656,SOURCE!B:P,12,0)&amp;IF(SOURCE!$W$2-LEN(VLOOKUP(A656,SOURCE!B:P,12,0))&gt;=0,REPT(" ",SOURCE!$W$2-LEN(VLOOKUP(A656,SOURCE!B:P,12,0))),"")&amp;
TEXT(A656,"???0")&amp;IF(VLOOKUP(A656,SOURCE!B:P,13,0)="","","   "&amp;VLOOKUP(A656,SOURCE!B:P,13,0)
))))
)</f>
        <v>#define ITM_PI                         632</v>
      </c>
    </row>
    <row r="657" spans="1:4">
      <c r="A657">
        <f t="shared" si="11"/>
        <v>633</v>
      </c>
      <c r="B657" t="str">
        <f>VLOOKUP(A657,SOURCE!B:P,12,0)</f>
        <v>ITM_RHO</v>
      </c>
      <c r="C657">
        <f>IF(
ISNUMBER(INDEX(SOURCE!B:B,MATCH(A657,SOURCE!B:B,0)+1)),
  VALUE(INDEX(SOURCE!B:B,MATCH(A657,SOURCE!B:B,0)+1)),
  "")</f>
        <v>634</v>
      </c>
      <c r="D657" s="8" t="str">
        <f>IF(A657&lt;&gt;INT(A657),B657,
IF(A657&lt;0,VLOOKUP(A657,lookups!A$1:B$25,2,0),
IF(ISNA(B657),"",
IF(OR(ISBLANK(A657),ISNA(B657),B657=0),
"",
"#define "&amp;
VLOOKUP(A657,SOURCE!B:P,12,0)&amp;IF(SOURCE!$W$2-LEN(VLOOKUP(A657,SOURCE!B:P,12,0))&gt;=0,REPT(" ",SOURCE!$W$2-LEN(VLOOKUP(A657,SOURCE!B:P,12,0))),"")&amp;
TEXT(A657,"???0")&amp;IF(VLOOKUP(A657,SOURCE!B:P,13,0)="","","   "&amp;VLOOKUP(A657,SOURCE!B:P,13,0)
))))
)</f>
        <v>#define ITM_RHO                        633</v>
      </c>
    </row>
    <row r="658" spans="1:4">
      <c r="A658">
        <f t="shared" si="11"/>
        <v>634</v>
      </c>
      <c r="B658" t="str">
        <f>VLOOKUP(A658,SOURCE!B:P,12,0)</f>
        <v>ITM_SIGMA</v>
      </c>
      <c r="C658">
        <f>IF(
ISNUMBER(INDEX(SOURCE!B:B,MATCH(A658,SOURCE!B:B,0)+1)),
  VALUE(INDEX(SOURCE!B:B,MATCH(A658,SOURCE!B:B,0)+1)),
  "")</f>
        <v>635</v>
      </c>
      <c r="D658" s="8" t="str">
        <f>IF(A658&lt;&gt;INT(A658),B658,
IF(A658&lt;0,VLOOKUP(A658,lookups!A$1:B$25,2,0),
IF(ISNA(B658),"",
IF(OR(ISBLANK(A658),ISNA(B658),B658=0),
"",
"#define "&amp;
VLOOKUP(A658,SOURCE!B:P,12,0)&amp;IF(SOURCE!$W$2-LEN(VLOOKUP(A658,SOURCE!B:P,12,0))&gt;=0,REPT(" ",SOURCE!$W$2-LEN(VLOOKUP(A658,SOURCE!B:P,12,0))),"")&amp;
TEXT(A658,"???0")&amp;IF(VLOOKUP(A658,SOURCE!B:P,13,0)="","","   "&amp;VLOOKUP(A658,SOURCE!B:P,13,0)
))))
)</f>
        <v>#define ITM_SIGMA                      634</v>
      </c>
    </row>
    <row r="659" spans="1:4">
      <c r="A659">
        <f t="shared" si="11"/>
        <v>635</v>
      </c>
      <c r="B659" t="str">
        <f>VLOOKUP(A659,SOURCE!B:P,12,0)</f>
        <v>ITM_0635</v>
      </c>
      <c r="C659">
        <f>IF(
ISNUMBER(INDEX(SOURCE!B:B,MATCH(A659,SOURCE!B:B,0)+1)),
  VALUE(INDEX(SOURCE!B:B,MATCH(A659,SOURCE!B:B,0)+1)),
  "")</f>
        <v>636</v>
      </c>
      <c r="D659" s="8" t="str">
        <f>IF(A659&lt;&gt;INT(A659),B659,
IF(A659&lt;0,VLOOKUP(A659,lookups!A$1:B$25,2,0),
IF(ISNA(B659),"",
IF(OR(ISBLANK(A659),ISNA(B659),B659=0),
"",
"#define "&amp;
VLOOKUP(A659,SOURCE!B:P,12,0)&amp;IF(SOURCE!$W$2-LEN(VLOOKUP(A659,SOURCE!B:P,12,0))&gt;=0,REPT(" ",SOURCE!$W$2-LEN(VLOOKUP(A659,SOURCE!B:P,12,0))),"")&amp;
TEXT(A659,"???0")&amp;IF(VLOOKUP(A659,SOURCE!B:P,13,0)="","","   "&amp;VLOOKUP(A659,SOURCE!B:P,13,0)
))))
)</f>
        <v>#define ITM_0635                       635</v>
      </c>
    </row>
    <row r="660" spans="1:4">
      <c r="A660">
        <f t="shared" si="11"/>
        <v>636</v>
      </c>
      <c r="B660" t="str">
        <f>VLOOKUP(A660,SOURCE!B:P,12,0)</f>
        <v>ITM_TAU</v>
      </c>
      <c r="C660">
        <f>IF(
ISNUMBER(INDEX(SOURCE!B:B,MATCH(A660,SOURCE!B:B,0)+1)),
  VALUE(INDEX(SOURCE!B:B,MATCH(A660,SOURCE!B:B,0)+1)),
  "")</f>
        <v>637</v>
      </c>
      <c r="D660" s="8" t="str">
        <f>IF(A660&lt;&gt;INT(A660),B660,
IF(A660&lt;0,VLOOKUP(A660,lookups!A$1:B$25,2,0),
IF(ISNA(B660),"",
IF(OR(ISBLANK(A660),ISNA(B660),B660=0),
"",
"#define "&amp;
VLOOKUP(A660,SOURCE!B:P,12,0)&amp;IF(SOURCE!$W$2-LEN(VLOOKUP(A660,SOURCE!B:P,12,0))&gt;=0,REPT(" ",SOURCE!$W$2-LEN(VLOOKUP(A660,SOURCE!B:P,12,0))),"")&amp;
TEXT(A660,"???0")&amp;IF(VLOOKUP(A660,SOURCE!B:P,13,0)="","","   "&amp;VLOOKUP(A660,SOURCE!B:P,13,0)
))))
)</f>
        <v>#define ITM_TAU                        636</v>
      </c>
    </row>
    <row r="661" spans="1:4">
      <c r="A661">
        <f t="shared" si="11"/>
        <v>637</v>
      </c>
      <c r="B661" t="str">
        <f>VLOOKUP(A661,SOURCE!B:P,12,0)</f>
        <v>ITM_UPSILON</v>
      </c>
      <c r="C661">
        <f>IF(
ISNUMBER(INDEX(SOURCE!B:B,MATCH(A661,SOURCE!B:B,0)+1)),
  VALUE(INDEX(SOURCE!B:B,MATCH(A661,SOURCE!B:B,0)+1)),
  "")</f>
        <v>638</v>
      </c>
      <c r="D661" s="8" t="str">
        <f>IF(A661&lt;&gt;INT(A661),B661,
IF(A661&lt;0,VLOOKUP(A661,lookups!A$1:B$25,2,0),
IF(ISNA(B661),"",
IF(OR(ISBLANK(A661),ISNA(B661),B661=0),
"",
"#define "&amp;
VLOOKUP(A661,SOURCE!B:P,12,0)&amp;IF(SOURCE!$W$2-LEN(VLOOKUP(A661,SOURCE!B:P,12,0))&gt;=0,REPT(" ",SOURCE!$W$2-LEN(VLOOKUP(A661,SOURCE!B:P,12,0))),"")&amp;
TEXT(A661,"???0")&amp;IF(VLOOKUP(A661,SOURCE!B:P,13,0)="","","   "&amp;VLOOKUP(A661,SOURCE!B:P,13,0)
))))
)</f>
        <v>#define ITM_UPSILON                    637</v>
      </c>
    </row>
    <row r="662" spans="1:4">
      <c r="A662">
        <f t="shared" si="11"/>
        <v>638</v>
      </c>
      <c r="B662" t="str">
        <f>VLOOKUP(A662,SOURCE!B:P,12,0)</f>
        <v>ITM_0638</v>
      </c>
      <c r="C662">
        <f>IF(
ISNUMBER(INDEX(SOURCE!B:B,MATCH(A662,SOURCE!B:B,0)+1)),
  VALUE(INDEX(SOURCE!B:B,MATCH(A662,SOURCE!B:B,0)+1)),
  "")</f>
        <v>639</v>
      </c>
      <c r="D662" s="8" t="str">
        <f>IF(A662&lt;&gt;INT(A662),B662,
IF(A662&lt;0,VLOOKUP(A662,lookups!A$1:B$25,2,0),
IF(ISNA(B662),"",
IF(OR(ISBLANK(A662),ISNA(B662),B662=0),
"",
"#define "&amp;
VLOOKUP(A662,SOURCE!B:P,12,0)&amp;IF(SOURCE!$W$2-LEN(VLOOKUP(A662,SOURCE!B:P,12,0))&gt;=0,REPT(" ",SOURCE!$W$2-LEN(VLOOKUP(A662,SOURCE!B:P,12,0))),"")&amp;
TEXT(A662,"???0")&amp;IF(VLOOKUP(A662,SOURCE!B:P,13,0)="","","   "&amp;VLOOKUP(A662,SOURCE!B:P,13,0)
))))
)</f>
        <v>#define ITM_0638                       638</v>
      </c>
    </row>
    <row r="663" spans="1:4">
      <c r="A663">
        <f t="shared" si="11"/>
        <v>639</v>
      </c>
      <c r="B663" t="str">
        <f>VLOOKUP(A663,SOURCE!B:P,12,0)</f>
        <v>ITM_UPSILON_DIALYTIKA</v>
      </c>
      <c r="C663">
        <f>IF(
ISNUMBER(INDEX(SOURCE!B:B,MATCH(A663,SOURCE!B:B,0)+1)),
  VALUE(INDEX(SOURCE!B:B,MATCH(A663,SOURCE!B:B,0)+1)),
  "")</f>
        <v>640</v>
      </c>
      <c r="D663" s="8" t="str">
        <f>IF(A663&lt;&gt;INT(A663),B663,
IF(A663&lt;0,VLOOKUP(A663,lookups!A$1:B$25,2,0),
IF(ISNA(B663),"",
IF(OR(ISBLANK(A663),ISNA(B663),B663=0),
"",
"#define "&amp;
VLOOKUP(A663,SOURCE!B:P,12,0)&amp;IF(SOURCE!$W$2-LEN(VLOOKUP(A663,SOURCE!B:P,12,0))&gt;=0,REPT(" ",SOURCE!$W$2-LEN(VLOOKUP(A663,SOURCE!B:P,12,0))),"")&amp;
TEXT(A663,"???0")&amp;IF(VLOOKUP(A663,SOURCE!B:P,13,0)="","","   "&amp;VLOOKUP(A663,SOURCE!B:P,13,0)
))))
)</f>
        <v>#define ITM_UPSILON_DIALYTIKA          639</v>
      </c>
    </row>
    <row r="664" spans="1:4">
      <c r="A664">
        <f t="shared" si="11"/>
        <v>640</v>
      </c>
      <c r="B664" t="str">
        <f>VLOOKUP(A664,SOURCE!B:P,12,0)</f>
        <v>ITM_0640</v>
      </c>
      <c r="C664">
        <f>IF(
ISNUMBER(INDEX(SOURCE!B:B,MATCH(A664,SOURCE!B:B,0)+1)),
  VALUE(INDEX(SOURCE!B:B,MATCH(A664,SOURCE!B:B,0)+1)),
  "")</f>
        <v>641</v>
      </c>
      <c r="D664" s="8" t="str">
        <f>IF(A664&lt;&gt;INT(A664),B664,
IF(A664&lt;0,VLOOKUP(A664,lookups!A$1:B$25,2,0),
IF(ISNA(B664),"",
IF(OR(ISBLANK(A664),ISNA(B664),B664=0),
"",
"#define "&amp;
VLOOKUP(A664,SOURCE!B:P,12,0)&amp;IF(SOURCE!$W$2-LEN(VLOOKUP(A664,SOURCE!B:P,12,0))&gt;=0,REPT(" ",SOURCE!$W$2-LEN(VLOOKUP(A664,SOURCE!B:P,12,0))),"")&amp;
TEXT(A664,"???0")&amp;IF(VLOOKUP(A664,SOURCE!B:P,13,0)="","","   "&amp;VLOOKUP(A664,SOURCE!B:P,13,0)
))))
)</f>
        <v>#define ITM_0640                       640</v>
      </c>
    </row>
    <row r="665" spans="1:4">
      <c r="A665">
        <f t="shared" si="11"/>
        <v>641</v>
      </c>
      <c r="B665" t="str">
        <f>VLOOKUP(A665,SOURCE!B:P,12,0)</f>
        <v>ITM_PHI</v>
      </c>
      <c r="C665">
        <f>IF(
ISNUMBER(INDEX(SOURCE!B:B,MATCH(A665,SOURCE!B:B,0)+1)),
  VALUE(INDEX(SOURCE!B:B,MATCH(A665,SOURCE!B:B,0)+1)),
  "")</f>
        <v>642</v>
      </c>
      <c r="D665" s="8" t="str">
        <f>IF(A665&lt;&gt;INT(A665),B665,
IF(A665&lt;0,VLOOKUP(A665,lookups!A$1:B$25,2,0),
IF(ISNA(B665),"",
IF(OR(ISBLANK(A665),ISNA(B665),B665=0),
"",
"#define "&amp;
VLOOKUP(A665,SOURCE!B:P,12,0)&amp;IF(SOURCE!$W$2-LEN(VLOOKUP(A665,SOURCE!B:P,12,0))&gt;=0,REPT(" ",SOURCE!$W$2-LEN(VLOOKUP(A665,SOURCE!B:P,12,0))),"")&amp;
TEXT(A665,"???0")&amp;IF(VLOOKUP(A665,SOURCE!B:P,13,0)="","","   "&amp;VLOOKUP(A665,SOURCE!B:P,13,0)
))))
)</f>
        <v>#define ITM_PHI                        641</v>
      </c>
    </row>
    <row r="666" spans="1:4">
      <c r="A666">
        <f t="shared" si="11"/>
        <v>642</v>
      </c>
      <c r="B666" t="str">
        <f>VLOOKUP(A666,SOURCE!B:P,12,0)</f>
        <v>ITM_CHI</v>
      </c>
      <c r="C666">
        <f>IF(
ISNUMBER(INDEX(SOURCE!B:B,MATCH(A666,SOURCE!B:B,0)+1)),
  VALUE(INDEX(SOURCE!B:B,MATCH(A666,SOURCE!B:B,0)+1)),
  "")</f>
        <v>643</v>
      </c>
      <c r="D666" s="8" t="str">
        <f>IF(A666&lt;&gt;INT(A666),B666,
IF(A666&lt;0,VLOOKUP(A666,lookups!A$1:B$25,2,0),
IF(ISNA(B666),"",
IF(OR(ISBLANK(A666),ISNA(B666),B666=0),
"",
"#define "&amp;
VLOOKUP(A666,SOURCE!B:P,12,0)&amp;IF(SOURCE!$W$2-LEN(VLOOKUP(A666,SOURCE!B:P,12,0))&gt;=0,REPT(" ",SOURCE!$W$2-LEN(VLOOKUP(A666,SOURCE!B:P,12,0))),"")&amp;
TEXT(A666,"???0")&amp;IF(VLOOKUP(A666,SOURCE!B:P,13,0)="","","   "&amp;VLOOKUP(A666,SOURCE!B:P,13,0)
))))
)</f>
        <v>#define ITM_CHI                        642</v>
      </c>
    </row>
    <row r="667" spans="1:4">
      <c r="A667">
        <f t="shared" si="11"/>
        <v>643</v>
      </c>
      <c r="B667" t="str">
        <f>VLOOKUP(A667,SOURCE!B:P,12,0)</f>
        <v>ITM_PSI</v>
      </c>
      <c r="C667">
        <f>IF(
ISNUMBER(INDEX(SOURCE!B:B,MATCH(A667,SOURCE!B:B,0)+1)),
  VALUE(INDEX(SOURCE!B:B,MATCH(A667,SOURCE!B:B,0)+1)),
  "")</f>
        <v>644</v>
      </c>
      <c r="D667" s="8" t="str">
        <f>IF(A667&lt;&gt;INT(A667),B667,
IF(A667&lt;0,VLOOKUP(A667,lookups!A$1:B$25,2,0),
IF(ISNA(B667),"",
IF(OR(ISBLANK(A667),ISNA(B667),B667=0),
"",
"#define "&amp;
VLOOKUP(A667,SOURCE!B:P,12,0)&amp;IF(SOURCE!$W$2-LEN(VLOOKUP(A667,SOURCE!B:P,12,0))&gt;=0,REPT(" ",SOURCE!$W$2-LEN(VLOOKUP(A667,SOURCE!B:P,12,0))),"")&amp;
TEXT(A667,"???0")&amp;IF(VLOOKUP(A667,SOURCE!B:P,13,0)="","","   "&amp;VLOOKUP(A667,SOURCE!B:P,13,0)
))))
)</f>
        <v>#define ITM_PSI                        643</v>
      </c>
    </row>
    <row r="668" spans="1:4">
      <c r="A668">
        <f t="shared" si="11"/>
        <v>644</v>
      </c>
      <c r="B668" t="str">
        <f>VLOOKUP(A668,SOURCE!B:P,12,0)</f>
        <v>ITM_OMEGA</v>
      </c>
      <c r="C668">
        <f>IF(
ISNUMBER(INDEX(SOURCE!B:B,MATCH(A668,SOURCE!B:B,0)+1)),
  VALUE(INDEX(SOURCE!B:B,MATCH(A668,SOURCE!B:B,0)+1)),
  "")</f>
        <v>645</v>
      </c>
      <c r="D668" s="8" t="str">
        <f>IF(A668&lt;&gt;INT(A668),B668,
IF(A668&lt;0,VLOOKUP(A668,lookups!A$1:B$25,2,0),
IF(ISNA(B668),"",
IF(OR(ISBLANK(A668),ISNA(B668),B668=0),
"",
"#define "&amp;
VLOOKUP(A668,SOURCE!B:P,12,0)&amp;IF(SOURCE!$W$2-LEN(VLOOKUP(A668,SOURCE!B:P,12,0))&gt;=0,REPT(" ",SOURCE!$W$2-LEN(VLOOKUP(A668,SOURCE!B:P,12,0))),"")&amp;
TEXT(A668,"???0")&amp;IF(VLOOKUP(A668,SOURCE!B:P,13,0)="","","   "&amp;VLOOKUP(A668,SOURCE!B:P,13,0)
))))
)</f>
        <v>#define ITM_OMEGA                      644</v>
      </c>
    </row>
    <row r="669" spans="1:4">
      <c r="A669">
        <f t="shared" si="11"/>
        <v>645</v>
      </c>
      <c r="B669" t="str">
        <f>VLOOKUP(A669,SOURCE!B:P,12,0)</f>
        <v>ITM_0645</v>
      </c>
      <c r="C669">
        <f>IF(
ISNUMBER(INDEX(SOURCE!B:B,MATCH(A669,SOURCE!B:B,0)+1)),
  VALUE(INDEX(SOURCE!B:B,MATCH(A669,SOURCE!B:B,0)+1)),
  "")</f>
        <v>646</v>
      </c>
      <c r="D669" s="8" t="str">
        <f>IF(A669&lt;&gt;INT(A669),B669,
IF(A669&lt;0,VLOOKUP(A669,lookups!A$1:B$25,2,0),
IF(ISNA(B669),"",
IF(OR(ISBLANK(A669),ISNA(B669),B669=0),
"",
"#define "&amp;
VLOOKUP(A669,SOURCE!B:P,12,0)&amp;IF(SOURCE!$W$2-LEN(VLOOKUP(A669,SOURCE!B:P,12,0))&gt;=0,REPT(" ",SOURCE!$W$2-LEN(VLOOKUP(A669,SOURCE!B:P,12,0))),"")&amp;
TEXT(A669,"???0")&amp;IF(VLOOKUP(A669,SOURCE!B:P,13,0)="","","   "&amp;VLOOKUP(A669,SOURCE!B:P,13,0)
))))
)</f>
        <v>#define ITM_0645                       645</v>
      </c>
    </row>
    <row r="670" spans="1:4">
      <c r="A670">
        <f t="shared" si="11"/>
        <v>646</v>
      </c>
      <c r="B670" t="str">
        <f>VLOOKUP(A670,SOURCE!B:P,12,0)</f>
        <v>ITM_alpha</v>
      </c>
      <c r="C670">
        <f>IF(
ISNUMBER(INDEX(SOURCE!B:B,MATCH(A670,SOURCE!B:B,0)+1)),
  VALUE(INDEX(SOURCE!B:B,MATCH(A670,SOURCE!B:B,0)+1)),
  "")</f>
        <v>647</v>
      </c>
      <c r="D670" s="8" t="str">
        <f>IF(A670&lt;&gt;INT(A670),B670,
IF(A670&lt;0,VLOOKUP(A670,lookups!A$1:B$25,2,0),
IF(ISNA(B670),"",
IF(OR(ISBLANK(A670),ISNA(B670),B670=0),
"",
"#define "&amp;
VLOOKUP(A670,SOURCE!B:P,12,0)&amp;IF(SOURCE!$W$2-LEN(VLOOKUP(A670,SOURCE!B:P,12,0))&gt;=0,REPT(" ",SOURCE!$W$2-LEN(VLOOKUP(A670,SOURCE!B:P,12,0))),"")&amp;
TEXT(A670,"???0")&amp;IF(VLOOKUP(A670,SOURCE!B:P,13,0)="","","   "&amp;VLOOKUP(A670,SOURCE!B:P,13,0)
))))
)</f>
        <v>#define ITM_alpha                      646</v>
      </c>
    </row>
    <row r="671" spans="1:4">
      <c r="A671">
        <f t="shared" si="11"/>
        <v>647</v>
      </c>
      <c r="B671" t="str">
        <f>VLOOKUP(A671,SOURCE!B:P,12,0)</f>
        <v>ITM_alpha_TONOS</v>
      </c>
      <c r="C671">
        <f>IF(
ISNUMBER(INDEX(SOURCE!B:B,MATCH(A671,SOURCE!B:B,0)+1)),
  VALUE(INDEX(SOURCE!B:B,MATCH(A671,SOURCE!B:B,0)+1)),
  "")</f>
        <v>648</v>
      </c>
      <c r="D671" s="8" t="str">
        <f>IF(A671&lt;&gt;INT(A671),B671,
IF(A671&lt;0,VLOOKUP(A671,lookups!A$1:B$25,2,0),
IF(ISNA(B671),"",
IF(OR(ISBLANK(A671),ISNA(B671),B671=0),
"",
"#define "&amp;
VLOOKUP(A671,SOURCE!B:P,12,0)&amp;IF(SOURCE!$W$2-LEN(VLOOKUP(A671,SOURCE!B:P,12,0))&gt;=0,REPT(" ",SOURCE!$W$2-LEN(VLOOKUP(A671,SOURCE!B:P,12,0))),"")&amp;
TEXT(A671,"???0")&amp;IF(VLOOKUP(A671,SOURCE!B:P,13,0)="","","   "&amp;VLOOKUP(A671,SOURCE!B:P,13,0)
))))
)</f>
        <v>#define ITM_alpha_TONOS                647</v>
      </c>
    </row>
    <row r="672" spans="1:4">
      <c r="A672">
        <f t="shared" si="11"/>
        <v>648</v>
      </c>
      <c r="B672" t="str">
        <f>VLOOKUP(A672,SOURCE!B:P,12,0)</f>
        <v>ITM_beta</v>
      </c>
      <c r="C672">
        <f>IF(
ISNUMBER(INDEX(SOURCE!B:B,MATCH(A672,SOURCE!B:B,0)+1)),
  VALUE(INDEX(SOURCE!B:B,MATCH(A672,SOURCE!B:B,0)+1)),
  "")</f>
        <v>649</v>
      </c>
      <c r="D672" s="8" t="str">
        <f>IF(A672&lt;&gt;INT(A672),B672,
IF(A672&lt;0,VLOOKUP(A672,lookups!A$1:B$25,2,0),
IF(ISNA(B672),"",
IF(OR(ISBLANK(A672),ISNA(B672),B672=0),
"",
"#define "&amp;
VLOOKUP(A672,SOURCE!B:P,12,0)&amp;IF(SOURCE!$W$2-LEN(VLOOKUP(A672,SOURCE!B:P,12,0))&gt;=0,REPT(" ",SOURCE!$W$2-LEN(VLOOKUP(A672,SOURCE!B:P,12,0))),"")&amp;
TEXT(A672,"???0")&amp;IF(VLOOKUP(A672,SOURCE!B:P,13,0)="","","   "&amp;VLOOKUP(A672,SOURCE!B:P,13,0)
))))
)</f>
        <v>#define ITM_beta                       648</v>
      </c>
    </row>
    <row r="673" spans="1:4">
      <c r="A673">
        <f t="shared" si="11"/>
        <v>649</v>
      </c>
      <c r="B673" t="str">
        <f>VLOOKUP(A673,SOURCE!B:P,12,0)</f>
        <v>ITM_gamma</v>
      </c>
      <c r="C673">
        <f>IF(
ISNUMBER(INDEX(SOURCE!B:B,MATCH(A673,SOURCE!B:B,0)+1)),
  VALUE(INDEX(SOURCE!B:B,MATCH(A673,SOURCE!B:B,0)+1)),
  "")</f>
        <v>650</v>
      </c>
      <c r="D673" s="8" t="str">
        <f>IF(A673&lt;&gt;INT(A673),B673,
IF(A673&lt;0,VLOOKUP(A673,lookups!A$1:B$25,2,0),
IF(ISNA(B673),"",
IF(OR(ISBLANK(A673),ISNA(B673),B673=0),
"",
"#define "&amp;
VLOOKUP(A673,SOURCE!B:P,12,0)&amp;IF(SOURCE!$W$2-LEN(VLOOKUP(A673,SOURCE!B:P,12,0))&gt;=0,REPT(" ",SOURCE!$W$2-LEN(VLOOKUP(A673,SOURCE!B:P,12,0))),"")&amp;
TEXT(A673,"???0")&amp;IF(VLOOKUP(A673,SOURCE!B:P,13,0)="","","   "&amp;VLOOKUP(A673,SOURCE!B:P,13,0)
))))
)</f>
        <v>#define ITM_gamma                      649</v>
      </c>
    </row>
    <row r="674" spans="1:4">
      <c r="A674">
        <f t="shared" si="11"/>
        <v>650</v>
      </c>
      <c r="B674" t="str">
        <f>VLOOKUP(A674,SOURCE!B:P,12,0)</f>
        <v>ITM_delta</v>
      </c>
      <c r="C674">
        <f>IF(
ISNUMBER(INDEX(SOURCE!B:B,MATCH(A674,SOURCE!B:B,0)+1)),
  VALUE(INDEX(SOURCE!B:B,MATCH(A674,SOURCE!B:B,0)+1)),
  "")</f>
        <v>651</v>
      </c>
      <c r="D674" s="8" t="str">
        <f>IF(A674&lt;&gt;INT(A674),B674,
IF(A674&lt;0,VLOOKUP(A674,lookups!A$1:B$25,2,0),
IF(ISNA(B674),"",
IF(OR(ISBLANK(A674),ISNA(B674),B674=0),
"",
"#define "&amp;
VLOOKUP(A674,SOURCE!B:P,12,0)&amp;IF(SOURCE!$W$2-LEN(VLOOKUP(A674,SOURCE!B:P,12,0))&gt;=0,REPT(" ",SOURCE!$W$2-LEN(VLOOKUP(A674,SOURCE!B:P,12,0))),"")&amp;
TEXT(A674,"???0")&amp;IF(VLOOKUP(A674,SOURCE!B:P,13,0)="","","   "&amp;VLOOKUP(A674,SOURCE!B:P,13,0)
))))
)</f>
        <v>#define ITM_delta                      650</v>
      </c>
    </row>
    <row r="675" spans="1:4">
      <c r="A675">
        <f t="shared" si="11"/>
        <v>651</v>
      </c>
      <c r="B675" t="str">
        <f>VLOOKUP(A675,SOURCE!B:P,12,0)</f>
        <v>ITM_epsilon</v>
      </c>
      <c r="C675">
        <f>IF(
ISNUMBER(INDEX(SOURCE!B:B,MATCH(A675,SOURCE!B:B,0)+1)),
  VALUE(INDEX(SOURCE!B:B,MATCH(A675,SOURCE!B:B,0)+1)),
  "")</f>
        <v>652</v>
      </c>
      <c r="D675" s="8" t="str">
        <f>IF(A675&lt;&gt;INT(A675),B675,
IF(A675&lt;0,VLOOKUP(A675,lookups!A$1:B$25,2,0),
IF(ISNA(B675),"",
IF(OR(ISBLANK(A675),ISNA(B675),B675=0),
"",
"#define "&amp;
VLOOKUP(A675,SOURCE!B:P,12,0)&amp;IF(SOURCE!$W$2-LEN(VLOOKUP(A675,SOURCE!B:P,12,0))&gt;=0,REPT(" ",SOURCE!$W$2-LEN(VLOOKUP(A675,SOURCE!B:P,12,0))),"")&amp;
TEXT(A675,"???0")&amp;IF(VLOOKUP(A675,SOURCE!B:P,13,0)="","","   "&amp;VLOOKUP(A675,SOURCE!B:P,13,0)
))))
)</f>
        <v>#define ITM_epsilon                    651</v>
      </c>
    </row>
    <row r="676" spans="1:4">
      <c r="A676">
        <f t="shared" si="11"/>
        <v>652</v>
      </c>
      <c r="B676" t="str">
        <f>VLOOKUP(A676,SOURCE!B:P,12,0)</f>
        <v>ITM_epsilon_TONOS</v>
      </c>
      <c r="C676">
        <f>IF(
ISNUMBER(INDEX(SOURCE!B:B,MATCH(A676,SOURCE!B:B,0)+1)),
  VALUE(INDEX(SOURCE!B:B,MATCH(A676,SOURCE!B:B,0)+1)),
  "")</f>
        <v>653</v>
      </c>
      <c r="D676" s="8" t="str">
        <f>IF(A676&lt;&gt;INT(A676),B676,
IF(A676&lt;0,VLOOKUP(A676,lookups!A$1:B$25,2,0),
IF(ISNA(B676),"",
IF(OR(ISBLANK(A676),ISNA(B676),B676=0),
"",
"#define "&amp;
VLOOKUP(A676,SOURCE!B:P,12,0)&amp;IF(SOURCE!$W$2-LEN(VLOOKUP(A676,SOURCE!B:P,12,0))&gt;=0,REPT(" ",SOURCE!$W$2-LEN(VLOOKUP(A676,SOURCE!B:P,12,0))),"")&amp;
TEXT(A676,"???0")&amp;IF(VLOOKUP(A676,SOURCE!B:P,13,0)="","","   "&amp;VLOOKUP(A676,SOURCE!B:P,13,0)
))))
)</f>
        <v>#define ITM_epsilon_TONOS              652</v>
      </c>
    </row>
    <row r="677" spans="1:4">
      <c r="A677">
        <f t="shared" si="11"/>
        <v>653</v>
      </c>
      <c r="B677" t="str">
        <f>VLOOKUP(A677,SOURCE!B:P,12,0)</f>
        <v>ITM_zeta</v>
      </c>
      <c r="C677">
        <f>IF(
ISNUMBER(INDEX(SOURCE!B:B,MATCH(A677,SOURCE!B:B,0)+1)),
  VALUE(INDEX(SOURCE!B:B,MATCH(A677,SOURCE!B:B,0)+1)),
  "")</f>
        <v>654</v>
      </c>
      <c r="D677" s="8" t="str">
        <f>IF(A677&lt;&gt;INT(A677),B677,
IF(A677&lt;0,VLOOKUP(A677,lookups!A$1:B$25,2,0),
IF(ISNA(B677),"",
IF(OR(ISBLANK(A677),ISNA(B677),B677=0),
"",
"#define "&amp;
VLOOKUP(A677,SOURCE!B:P,12,0)&amp;IF(SOURCE!$W$2-LEN(VLOOKUP(A677,SOURCE!B:P,12,0))&gt;=0,REPT(" ",SOURCE!$W$2-LEN(VLOOKUP(A677,SOURCE!B:P,12,0))),"")&amp;
TEXT(A677,"???0")&amp;IF(VLOOKUP(A677,SOURCE!B:P,13,0)="","","   "&amp;VLOOKUP(A677,SOURCE!B:P,13,0)
))))
)</f>
        <v>#define ITM_zeta                       653</v>
      </c>
    </row>
    <row r="678" spans="1:4">
      <c r="A678">
        <f t="shared" si="11"/>
        <v>654</v>
      </c>
      <c r="B678" t="str">
        <f>VLOOKUP(A678,SOURCE!B:P,12,0)</f>
        <v>ITM_eta</v>
      </c>
      <c r="C678">
        <f>IF(
ISNUMBER(INDEX(SOURCE!B:B,MATCH(A678,SOURCE!B:B,0)+1)),
  VALUE(INDEX(SOURCE!B:B,MATCH(A678,SOURCE!B:B,0)+1)),
  "")</f>
        <v>655</v>
      </c>
      <c r="D678" s="8" t="str">
        <f>IF(A678&lt;&gt;INT(A678),B678,
IF(A678&lt;0,VLOOKUP(A678,lookups!A$1:B$25,2,0),
IF(ISNA(B678),"",
IF(OR(ISBLANK(A678),ISNA(B678),B678=0),
"",
"#define "&amp;
VLOOKUP(A678,SOURCE!B:P,12,0)&amp;IF(SOURCE!$W$2-LEN(VLOOKUP(A678,SOURCE!B:P,12,0))&gt;=0,REPT(" ",SOURCE!$W$2-LEN(VLOOKUP(A678,SOURCE!B:P,12,0))),"")&amp;
TEXT(A678,"???0")&amp;IF(VLOOKUP(A678,SOURCE!B:P,13,0)="","","   "&amp;VLOOKUP(A678,SOURCE!B:P,13,0)
))))
)</f>
        <v>#define ITM_eta                        654</v>
      </c>
    </row>
    <row r="679" spans="1:4">
      <c r="A679">
        <f t="shared" si="11"/>
        <v>655</v>
      </c>
      <c r="B679" t="str">
        <f>VLOOKUP(A679,SOURCE!B:P,12,0)</f>
        <v>ITM_eta_TONOS</v>
      </c>
      <c r="C679">
        <f>IF(
ISNUMBER(INDEX(SOURCE!B:B,MATCH(A679,SOURCE!B:B,0)+1)),
  VALUE(INDEX(SOURCE!B:B,MATCH(A679,SOURCE!B:B,0)+1)),
  "")</f>
        <v>656</v>
      </c>
      <c r="D679" s="8" t="str">
        <f>IF(A679&lt;&gt;INT(A679),B679,
IF(A679&lt;0,VLOOKUP(A679,lookups!A$1:B$25,2,0),
IF(ISNA(B679),"",
IF(OR(ISBLANK(A679),ISNA(B679),B679=0),
"",
"#define "&amp;
VLOOKUP(A679,SOURCE!B:P,12,0)&amp;IF(SOURCE!$W$2-LEN(VLOOKUP(A679,SOURCE!B:P,12,0))&gt;=0,REPT(" ",SOURCE!$W$2-LEN(VLOOKUP(A679,SOURCE!B:P,12,0))),"")&amp;
TEXT(A679,"???0")&amp;IF(VLOOKUP(A679,SOURCE!B:P,13,0)="","","   "&amp;VLOOKUP(A679,SOURCE!B:P,13,0)
))))
)</f>
        <v>#define ITM_eta_TONOS                  655</v>
      </c>
    </row>
    <row r="680" spans="1:4">
      <c r="A680">
        <f t="shared" si="11"/>
        <v>656</v>
      </c>
      <c r="B680" t="str">
        <f>VLOOKUP(A680,SOURCE!B:P,12,0)</f>
        <v>ITM_theta</v>
      </c>
      <c r="C680">
        <f>IF(
ISNUMBER(INDEX(SOURCE!B:B,MATCH(A680,SOURCE!B:B,0)+1)),
  VALUE(INDEX(SOURCE!B:B,MATCH(A680,SOURCE!B:B,0)+1)),
  "")</f>
        <v>657</v>
      </c>
      <c r="D680" s="8" t="str">
        <f>IF(A680&lt;&gt;INT(A680),B680,
IF(A680&lt;0,VLOOKUP(A680,lookups!A$1:B$25,2,0),
IF(ISNA(B680),"",
IF(OR(ISBLANK(A680),ISNA(B680),B680=0),
"",
"#define "&amp;
VLOOKUP(A680,SOURCE!B:P,12,0)&amp;IF(SOURCE!$W$2-LEN(VLOOKUP(A680,SOURCE!B:P,12,0))&gt;=0,REPT(" ",SOURCE!$W$2-LEN(VLOOKUP(A680,SOURCE!B:P,12,0))),"")&amp;
TEXT(A680,"???0")&amp;IF(VLOOKUP(A680,SOURCE!B:P,13,0)="","","   "&amp;VLOOKUP(A680,SOURCE!B:P,13,0)
))))
)</f>
        <v>#define ITM_theta                      656</v>
      </c>
    </row>
    <row r="681" spans="1:4">
      <c r="A681">
        <f t="shared" si="11"/>
        <v>657</v>
      </c>
      <c r="B681" t="str">
        <f>VLOOKUP(A681,SOURCE!B:P,12,0)</f>
        <v>ITM_iota</v>
      </c>
      <c r="C681">
        <f>IF(
ISNUMBER(INDEX(SOURCE!B:B,MATCH(A681,SOURCE!B:B,0)+1)),
  VALUE(INDEX(SOURCE!B:B,MATCH(A681,SOURCE!B:B,0)+1)),
  "")</f>
        <v>658</v>
      </c>
      <c r="D681" s="8" t="str">
        <f>IF(A681&lt;&gt;INT(A681),B681,
IF(A681&lt;0,VLOOKUP(A681,lookups!A$1:B$25,2,0),
IF(ISNA(B681),"",
IF(OR(ISBLANK(A681),ISNA(B681),B681=0),
"",
"#define "&amp;
VLOOKUP(A681,SOURCE!B:P,12,0)&amp;IF(SOURCE!$W$2-LEN(VLOOKUP(A681,SOURCE!B:P,12,0))&gt;=0,REPT(" ",SOURCE!$W$2-LEN(VLOOKUP(A681,SOURCE!B:P,12,0))),"")&amp;
TEXT(A681,"???0")&amp;IF(VLOOKUP(A681,SOURCE!B:P,13,0)="","","   "&amp;VLOOKUP(A681,SOURCE!B:P,13,0)
))))
)</f>
        <v>#define ITM_iota                       657</v>
      </c>
    </row>
    <row r="682" spans="1:4">
      <c r="A682">
        <f t="shared" si="11"/>
        <v>658</v>
      </c>
      <c r="B682" t="str">
        <f>VLOOKUP(A682,SOURCE!B:P,12,0)</f>
        <v>ITM_iotaTON</v>
      </c>
      <c r="C682">
        <f>IF(
ISNUMBER(INDEX(SOURCE!B:B,MATCH(A682,SOURCE!B:B,0)+1)),
  VALUE(INDEX(SOURCE!B:B,MATCH(A682,SOURCE!B:B,0)+1)),
  "")</f>
        <v>659</v>
      </c>
      <c r="D682" s="8" t="str">
        <f>IF(A682&lt;&gt;INT(A682),B682,
IF(A682&lt;0,VLOOKUP(A682,lookups!A$1:B$25,2,0),
IF(ISNA(B682),"",
IF(OR(ISBLANK(A682),ISNA(B682),B682=0),
"",
"#define "&amp;
VLOOKUP(A682,SOURCE!B:P,12,0)&amp;IF(SOURCE!$W$2-LEN(VLOOKUP(A682,SOURCE!B:P,12,0))&gt;=0,REPT(" ",SOURCE!$W$2-LEN(VLOOKUP(A682,SOURCE!B:P,12,0))),"")&amp;
TEXT(A682,"???0")&amp;IF(VLOOKUP(A682,SOURCE!B:P,13,0)="","","   "&amp;VLOOKUP(A682,SOURCE!B:P,13,0)
))))
)</f>
        <v>#define ITM_iotaTON                    658</v>
      </c>
    </row>
    <row r="683" spans="1:4">
      <c r="A683">
        <f t="shared" si="11"/>
        <v>659</v>
      </c>
      <c r="B683" t="str">
        <f>VLOOKUP(A683,SOURCE!B:P,12,0)</f>
        <v>ITM_iota_DIALYTIKA_TONOS</v>
      </c>
      <c r="C683">
        <f>IF(
ISNUMBER(INDEX(SOURCE!B:B,MATCH(A683,SOURCE!B:B,0)+1)),
  VALUE(INDEX(SOURCE!B:B,MATCH(A683,SOURCE!B:B,0)+1)),
  "")</f>
        <v>660</v>
      </c>
      <c r="D683" s="8" t="str">
        <f>IF(A683&lt;&gt;INT(A683),B683,
IF(A683&lt;0,VLOOKUP(A683,lookups!A$1:B$25,2,0),
IF(ISNA(B683),"",
IF(OR(ISBLANK(A683),ISNA(B683),B683=0),
"",
"#define "&amp;
VLOOKUP(A683,SOURCE!B:P,12,0)&amp;IF(SOURCE!$W$2-LEN(VLOOKUP(A683,SOURCE!B:P,12,0))&gt;=0,REPT(" ",SOURCE!$W$2-LEN(VLOOKUP(A683,SOURCE!B:P,12,0))),"")&amp;
TEXT(A683,"???0")&amp;IF(VLOOKUP(A683,SOURCE!B:P,13,0)="","","   "&amp;VLOOKUP(A683,SOURCE!B:P,13,0)
))))
)</f>
        <v>#define ITM_iota_DIALYTIKA_TONOS       659</v>
      </c>
    </row>
    <row r="684" spans="1:4">
      <c r="A684">
        <f t="shared" si="11"/>
        <v>660</v>
      </c>
      <c r="B684" t="str">
        <f>VLOOKUP(A684,SOURCE!B:P,12,0)</f>
        <v>ITM_iota_DIALYTIKA</v>
      </c>
      <c r="C684">
        <f>IF(
ISNUMBER(INDEX(SOURCE!B:B,MATCH(A684,SOURCE!B:B,0)+1)),
  VALUE(INDEX(SOURCE!B:B,MATCH(A684,SOURCE!B:B,0)+1)),
  "")</f>
        <v>661</v>
      </c>
      <c r="D684" s="8" t="str">
        <f>IF(A684&lt;&gt;INT(A684),B684,
IF(A684&lt;0,VLOOKUP(A684,lookups!A$1:B$25,2,0),
IF(ISNA(B684),"",
IF(OR(ISBLANK(A684),ISNA(B684),B684=0),
"",
"#define "&amp;
VLOOKUP(A684,SOURCE!B:P,12,0)&amp;IF(SOURCE!$W$2-LEN(VLOOKUP(A684,SOURCE!B:P,12,0))&gt;=0,REPT(" ",SOURCE!$W$2-LEN(VLOOKUP(A684,SOURCE!B:P,12,0))),"")&amp;
TEXT(A684,"???0")&amp;IF(VLOOKUP(A684,SOURCE!B:P,13,0)="","","   "&amp;VLOOKUP(A684,SOURCE!B:P,13,0)
))))
)</f>
        <v>#define ITM_iota_DIALYTIKA             660</v>
      </c>
    </row>
    <row r="685" spans="1:4">
      <c r="A685">
        <f t="shared" si="11"/>
        <v>661</v>
      </c>
      <c r="B685" t="str">
        <f>VLOOKUP(A685,SOURCE!B:P,12,0)</f>
        <v>ITM_kappa</v>
      </c>
      <c r="C685">
        <f>IF(
ISNUMBER(INDEX(SOURCE!B:B,MATCH(A685,SOURCE!B:B,0)+1)),
  VALUE(INDEX(SOURCE!B:B,MATCH(A685,SOURCE!B:B,0)+1)),
  "")</f>
        <v>662</v>
      </c>
      <c r="D685" s="8" t="str">
        <f>IF(A685&lt;&gt;INT(A685),B685,
IF(A685&lt;0,VLOOKUP(A685,lookups!A$1:B$25,2,0),
IF(ISNA(B685),"",
IF(OR(ISBLANK(A685),ISNA(B685),B685=0),
"",
"#define "&amp;
VLOOKUP(A685,SOURCE!B:P,12,0)&amp;IF(SOURCE!$W$2-LEN(VLOOKUP(A685,SOURCE!B:P,12,0))&gt;=0,REPT(" ",SOURCE!$W$2-LEN(VLOOKUP(A685,SOURCE!B:P,12,0))),"")&amp;
TEXT(A685,"???0")&amp;IF(VLOOKUP(A685,SOURCE!B:P,13,0)="","","   "&amp;VLOOKUP(A685,SOURCE!B:P,13,0)
))))
)</f>
        <v>#define ITM_kappa                      661</v>
      </c>
    </row>
    <row r="686" spans="1:4">
      <c r="A686">
        <f t="shared" si="11"/>
        <v>662</v>
      </c>
      <c r="B686" t="str">
        <f>VLOOKUP(A686,SOURCE!B:P,12,0)</f>
        <v>ITM_lambda</v>
      </c>
      <c r="C686">
        <f>IF(
ISNUMBER(INDEX(SOURCE!B:B,MATCH(A686,SOURCE!B:B,0)+1)),
  VALUE(INDEX(SOURCE!B:B,MATCH(A686,SOURCE!B:B,0)+1)),
  "")</f>
        <v>663</v>
      </c>
      <c r="D686" s="8" t="str">
        <f>IF(A686&lt;&gt;INT(A686),B686,
IF(A686&lt;0,VLOOKUP(A686,lookups!A$1:B$25,2,0),
IF(ISNA(B686),"",
IF(OR(ISBLANK(A686),ISNA(B686),B686=0),
"",
"#define "&amp;
VLOOKUP(A686,SOURCE!B:P,12,0)&amp;IF(SOURCE!$W$2-LEN(VLOOKUP(A686,SOURCE!B:P,12,0))&gt;=0,REPT(" ",SOURCE!$W$2-LEN(VLOOKUP(A686,SOURCE!B:P,12,0))),"")&amp;
TEXT(A686,"???0")&amp;IF(VLOOKUP(A686,SOURCE!B:P,13,0)="","","   "&amp;VLOOKUP(A686,SOURCE!B:P,13,0)
))))
)</f>
        <v>#define ITM_lambda                     662</v>
      </c>
    </row>
    <row r="687" spans="1:4">
      <c r="A687">
        <f t="shared" si="11"/>
        <v>663</v>
      </c>
      <c r="B687" t="str">
        <f>VLOOKUP(A687,SOURCE!B:P,12,0)</f>
        <v>ITM_mu</v>
      </c>
      <c r="C687">
        <f>IF(
ISNUMBER(INDEX(SOURCE!B:B,MATCH(A687,SOURCE!B:B,0)+1)),
  VALUE(INDEX(SOURCE!B:B,MATCH(A687,SOURCE!B:B,0)+1)),
  "")</f>
        <v>664</v>
      </c>
      <c r="D687" s="8" t="str">
        <f>IF(A687&lt;&gt;INT(A687),B687,
IF(A687&lt;0,VLOOKUP(A687,lookups!A$1:B$25,2,0),
IF(ISNA(B687),"",
IF(OR(ISBLANK(A687),ISNA(B687),B687=0),
"",
"#define "&amp;
VLOOKUP(A687,SOURCE!B:P,12,0)&amp;IF(SOURCE!$W$2-LEN(VLOOKUP(A687,SOURCE!B:P,12,0))&gt;=0,REPT(" ",SOURCE!$W$2-LEN(VLOOKUP(A687,SOURCE!B:P,12,0))),"")&amp;
TEXT(A687,"???0")&amp;IF(VLOOKUP(A687,SOURCE!B:P,13,0)="","","   "&amp;VLOOKUP(A687,SOURCE!B:P,13,0)
))))
)</f>
        <v>#define ITM_mu                         663</v>
      </c>
    </row>
    <row r="688" spans="1:4">
      <c r="A688">
        <f t="shared" si="11"/>
        <v>664</v>
      </c>
      <c r="B688" t="str">
        <f>VLOOKUP(A688,SOURCE!B:P,12,0)</f>
        <v>ITM_nu</v>
      </c>
      <c r="C688">
        <f>IF(
ISNUMBER(INDEX(SOURCE!B:B,MATCH(A688,SOURCE!B:B,0)+1)),
  VALUE(INDEX(SOURCE!B:B,MATCH(A688,SOURCE!B:B,0)+1)),
  "")</f>
        <v>665</v>
      </c>
      <c r="D688" s="8" t="str">
        <f>IF(A688&lt;&gt;INT(A688),B688,
IF(A688&lt;0,VLOOKUP(A688,lookups!A$1:B$25,2,0),
IF(ISNA(B688),"",
IF(OR(ISBLANK(A688),ISNA(B688),B688=0),
"",
"#define "&amp;
VLOOKUP(A688,SOURCE!B:P,12,0)&amp;IF(SOURCE!$W$2-LEN(VLOOKUP(A688,SOURCE!B:P,12,0))&gt;=0,REPT(" ",SOURCE!$W$2-LEN(VLOOKUP(A688,SOURCE!B:P,12,0))),"")&amp;
TEXT(A688,"???0")&amp;IF(VLOOKUP(A688,SOURCE!B:P,13,0)="","","   "&amp;VLOOKUP(A688,SOURCE!B:P,13,0)
))))
)</f>
        <v>#define ITM_nu                         664</v>
      </c>
    </row>
    <row r="689" spans="1:4">
      <c r="A689">
        <f t="shared" si="11"/>
        <v>665</v>
      </c>
      <c r="B689" t="str">
        <f>VLOOKUP(A689,SOURCE!B:P,12,0)</f>
        <v>ITM_xi</v>
      </c>
      <c r="C689">
        <f>IF(
ISNUMBER(INDEX(SOURCE!B:B,MATCH(A689,SOURCE!B:B,0)+1)),
  VALUE(INDEX(SOURCE!B:B,MATCH(A689,SOURCE!B:B,0)+1)),
  "")</f>
        <v>666</v>
      </c>
      <c r="D689" s="8" t="str">
        <f>IF(A689&lt;&gt;INT(A689),B689,
IF(A689&lt;0,VLOOKUP(A689,lookups!A$1:B$25,2,0),
IF(ISNA(B689),"",
IF(OR(ISBLANK(A689),ISNA(B689),B689=0),
"",
"#define "&amp;
VLOOKUP(A689,SOURCE!B:P,12,0)&amp;IF(SOURCE!$W$2-LEN(VLOOKUP(A689,SOURCE!B:P,12,0))&gt;=0,REPT(" ",SOURCE!$W$2-LEN(VLOOKUP(A689,SOURCE!B:P,12,0))),"")&amp;
TEXT(A689,"???0")&amp;IF(VLOOKUP(A689,SOURCE!B:P,13,0)="","","   "&amp;VLOOKUP(A689,SOURCE!B:P,13,0)
))))
)</f>
        <v>#define ITM_xi                         665</v>
      </c>
    </row>
    <row r="690" spans="1:4">
      <c r="A690">
        <f t="shared" si="11"/>
        <v>666</v>
      </c>
      <c r="B690" t="str">
        <f>VLOOKUP(A690,SOURCE!B:P,12,0)</f>
        <v>ITM_omicron</v>
      </c>
      <c r="C690">
        <f>IF(
ISNUMBER(INDEX(SOURCE!B:B,MATCH(A690,SOURCE!B:B,0)+1)),
  VALUE(INDEX(SOURCE!B:B,MATCH(A690,SOURCE!B:B,0)+1)),
  "")</f>
        <v>667</v>
      </c>
      <c r="D690" s="8" t="str">
        <f>IF(A690&lt;&gt;INT(A690),B690,
IF(A690&lt;0,VLOOKUP(A690,lookups!A$1:B$25,2,0),
IF(ISNA(B690),"",
IF(OR(ISBLANK(A690),ISNA(B690),B690=0),
"",
"#define "&amp;
VLOOKUP(A690,SOURCE!B:P,12,0)&amp;IF(SOURCE!$W$2-LEN(VLOOKUP(A690,SOURCE!B:P,12,0))&gt;=0,REPT(" ",SOURCE!$W$2-LEN(VLOOKUP(A690,SOURCE!B:P,12,0))),"")&amp;
TEXT(A690,"???0")&amp;IF(VLOOKUP(A690,SOURCE!B:P,13,0)="","","   "&amp;VLOOKUP(A690,SOURCE!B:P,13,0)
))))
)</f>
        <v>#define ITM_omicron                    666</v>
      </c>
    </row>
    <row r="691" spans="1:4">
      <c r="A691">
        <f t="shared" si="11"/>
        <v>667</v>
      </c>
      <c r="B691" t="str">
        <f>VLOOKUP(A691,SOURCE!B:P,12,0)</f>
        <v>ITM_omicron_TONOS</v>
      </c>
      <c r="C691">
        <f>IF(
ISNUMBER(INDEX(SOURCE!B:B,MATCH(A691,SOURCE!B:B,0)+1)),
  VALUE(INDEX(SOURCE!B:B,MATCH(A691,SOURCE!B:B,0)+1)),
  "")</f>
        <v>668</v>
      </c>
      <c r="D691" s="8" t="str">
        <f>IF(A691&lt;&gt;INT(A691),B691,
IF(A691&lt;0,VLOOKUP(A691,lookups!A$1:B$25,2,0),
IF(ISNA(B691),"",
IF(OR(ISBLANK(A691),ISNA(B691),B691=0),
"",
"#define "&amp;
VLOOKUP(A691,SOURCE!B:P,12,0)&amp;IF(SOURCE!$W$2-LEN(VLOOKUP(A691,SOURCE!B:P,12,0))&gt;=0,REPT(" ",SOURCE!$W$2-LEN(VLOOKUP(A691,SOURCE!B:P,12,0))),"")&amp;
TEXT(A691,"???0")&amp;IF(VLOOKUP(A691,SOURCE!B:P,13,0)="","","   "&amp;VLOOKUP(A691,SOURCE!B:P,13,0)
))))
)</f>
        <v>#define ITM_omicron_TONOS              667</v>
      </c>
    </row>
    <row r="692" spans="1:4">
      <c r="A692">
        <f t="shared" si="11"/>
        <v>668</v>
      </c>
      <c r="B692" t="str">
        <f>VLOOKUP(A692,SOURCE!B:P,12,0)</f>
        <v>ITM_pi</v>
      </c>
      <c r="C692">
        <f>IF(
ISNUMBER(INDEX(SOURCE!B:B,MATCH(A692,SOURCE!B:B,0)+1)),
  VALUE(INDEX(SOURCE!B:B,MATCH(A692,SOURCE!B:B,0)+1)),
  "")</f>
        <v>669</v>
      </c>
      <c r="D692" s="8" t="str">
        <f>IF(A692&lt;&gt;INT(A692),B692,
IF(A692&lt;0,VLOOKUP(A692,lookups!A$1:B$25,2,0),
IF(ISNA(B692),"",
IF(OR(ISBLANK(A692),ISNA(B692),B692=0),
"",
"#define "&amp;
VLOOKUP(A692,SOURCE!B:P,12,0)&amp;IF(SOURCE!$W$2-LEN(VLOOKUP(A692,SOURCE!B:P,12,0))&gt;=0,REPT(" ",SOURCE!$W$2-LEN(VLOOKUP(A692,SOURCE!B:P,12,0))),"")&amp;
TEXT(A692,"???0")&amp;IF(VLOOKUP(A692,SOURCE!B:P,13,0)="","","   "&amp;VLOOKUP(A692,SOURCE!B:P,13,0)
))))
)</f>
        <v>#define ITM_pi                         668</v>
      </c>
    </row>
    <row r="693" spans="1:4">
      <c r="A693">
        <f t="shared" si="11"/>
        <v>669</v>
      </c>
      <c r="B693" t="str">
        <f>VLOOKUP(A693,SOURCE!B:P,12,0)</f>
        <v>ITM_rho</v>
      </c>
      <c r="C693">
        <f>IF(
ISNUMBER(INDEX(SOURCE!B:B,MATCH(A693,SOURCE!B:B,0)+1)),
  VALUE(INDEX(SOURCE!B:B,MATCH(A693,SOURCE!B:B,0)+1)),
  "")</f>
        <v>670</v>
      </c>
      <c r="D693" s="8" t="str">
        <f>IF(A693&lt;&gt;INT(A693),B693,
IF(A693&lt;0,VLOOKUP(A693,lookups!A$1:B$25,2,0),
IF(ISNA(B693),"",
IF(OR(ISBLANK(A693),ISNA(B693),B693=0),
"",
"#define "&amp;
VLOOKUP(A693,SOURCE!B:P,12,0)&amp;IF(SOURCE!$W$2-LEN(VLOOKUP(A693,SOURCE!B:P,12,0))&gt;=0,REPT(" ",SOURCE!$W$2-LEN(VLOOKUP(A693,SOURCE!B:P,12,0))),"")&amp;
TEXT(A693,"???0")&amp;IF(VLOOKUP(A693,SOURCE!B:P,13,0)="","","   "&amp;VLOOKUP(A693,SOURCE!B:P,13,0)
))))
)</f>
        <v>#define ITM_rho                        669</v>
      </c>
    </row>
    <row r="694" spans="1:4">
      <c r="A694">
        <f t="shared" si="11"/>
        <v>670</v>
      </c>
      <c r="B694" t="str">
        <f>VLOOKUP(A694,SOURCE!B:P,12,0)</f>
        <v>ITM_sigma</v>
      </c>
      <c r="C694">
        <f>IF(
ISNUMBER(INDEX(SOURCE!B:B,MATCH(A694,SOURCE!B:B,0)+1)),
  VALUE(INDEX(SOURCE!B:B,MATCH(A694,SOURCE!B:B,0)+1)),
  "")</f>
        <v>671</v>
      </c>
      <c r="D694" s="8" t="str">
        <f>IF(A694&lt;&gt;INT(A694),B694,
IF(A694&lt;0,VLOOKUP(A694,lookups!A$1:B$25,2,0),
IF(ISNA(B694),"",
IF(OR(ISBLANK(A694),ISNA(B694),B694=0),
"",
"#define "&amp;
VLOOKUP(A694,SOURCE!B:P,12,0)&amp;IF(SOURCE!$W$2-LEN(VLOOKUP(A694,SOURCE!B:P,12,0))&gt;=0,REPT(" ",SOURCE!$W$2-LEN(VLOOKUP(A694,SOURCE!B:P,12,0))),"")&amp;
TEXT(A694,"???0")&amp;IF(VLOOKUP(A694,SOURCE!B:P,13,0)="","","   "&amp;VLOOKUP(A694,SOURCE!B:P,13,0)
))))
)</f>
        <v>#define ITM_sigma                      670</v>
      </c>
    </row>
    <row r="695" spans="1:4">
      <c r="A695">
        <f t="shared" si="11"/>
        <v>671</v>
      </c>
      <c r="B695" t="str">
        <f>VLOOKUP(A695,SOURCE!B:P,12,0)</f>
        <v>ITM_sigma_end</v>
      </c>
      <c r="C695">
        <f>IF(
ISNUMBER(INDEX(SOURCE!B:B,MATCH(A695,SOURCE!B:B,0)+1)),
  VALUE(INDEX(SOURCE!B:B,MATCH(A695,SOURCE!B:B,0)+1)),
  "")</f>
        <v>672</v>
      </c>
      <c r="D695" s="8" t="str">
        <f>IF(A695&lt;&gt;INT(A695),B695,
IF(A695&lt;0,VLOOKUP(A695,lookups!A$1:B$25,2,0),
IF(ISNA(B695),"",
IF(OR(ISBLANK(A695),ISNA(B695),B695=0),
"",
"#define "&amp;
VLOOKUP(A695,SOURCE!B:P,12,0)&amp;IF(SOURCE!$W$2-LEN(VLOOKUP(A695,SOURCE!B:P,12,0))&gt;=0,REPT(" ",SOURCE!$W$2-LEN(VLOOKUP(A695,SOURCE!B:P,12,0))),"")&amp;
TEXT(A695,"???0")&amp;IF(VLOOKUP(A695,SOURCE!B:P,13,0)="","","   "&amp;VLOOKUP(A695,SOURCE!B:P,13,0)
))))
)</f>
        <v>#define ITM_sigma_end                  671</v>
      </c>
    </row>
    <row r="696" spans="1:4">
      <c r="A696">
        <f t="shared" si="11"/>
        <v>672</v>
      </c>
      <c r="B696" t="str">
        <f>VLOOKUP(A696,SOURCE!B:P,12,0)</f>
        <v>ITM_tau</v>
      </c>
      <c r="C696">
        <f>IF(
ISNUMBER(INDEX(SOURCE!B:B,MATCH(A696,SOURCE!B:B,0)+1)),
  VALUE(INDEX(SOURCE!B:B,MATCH(A696,SOURCE!B:B,0)+1)),
  "")</f>
        <v>673</v>
      </c>
      <c r="D696" s="8" t="str">
        <f>IF(A696&lt;&gt;INT(A696),B696,
IF(A696&lt;0,VLOOKUP(A696,lookups!A$1:B$25,2,0),
IF(ISNA(B696),"",
IF(OR(ISBLANK(A696),ISNA(B696),B696=0),
"",
"#define "&amp;
VLOOKUP(A696,SOURCE!B:P,12,0)&amp;IF(SOURCE!$W$2-LEN(VLOOKUP(A696,SOURCE!B:P,12,0))&gt;=0,REPT(" ",SOURCE!$W$2-LEN(VLOOKUP(A696,SOURCE!B:P,12,0))),"")&amp;
TEXT(A696,"???0")&amp;IF(VLOOKUP(A696,SOURCE!B:P,13,0)="","","   "&amp;VLOOKUP(A696,SOURCE!B:P,13,0)
))))
)</f>
        <v>#define ITM_tau                        672</v>
      </c>
    </row>
    <row r="697" spans="1:4">
      <c r="A697">
        <f t="shared" si="11"/>
        <v>673</v>
      </c>
      <c r="B697" t="str">
        <f>VLOOKUP(A697,SOURCE!B:P,12,0)</f>
        <v>ITM_upsilon</v>
      </c>
      <c r="C697">
        <f>IF(
ISNUMBER(INDEX(SOURCE!B:B,MATCH(A697,SOURCE!B:B,0)+1)),
  VALUE(INDEX(SOURCE!B:B,MATCH(A697,SOURCE!B:B,0)+1)),
  "")</f>
        <v>674</v>
      </c>
      <c r="D697" s="8" t="str">
        <f>IF(A697&lt;&gt;INT(A697),B697,
IF(A697&lt;0,VLOOKUP(A697,lookups!A$1:B$25,2,0),
IF(ISNA(B697),"",
IF(OR(ISBLANK(A697),ISNA(B697),B697=0),
"",
"#define "&amp;
VLOOKUP(A697,SOURCE!B:P,12,0)&amp;IF(SOURCE!$W$2-LEN(VLOOKUP(A697,SOURCE!B:P,12,0))&gt;=0,REPT(" ",SOURCE!$W$2-LEN(VLOOKUP(A697,SOURCE!B:P,12,0))),"")&amp;
TEXT(A697,"???0")&amp;IF(VLOOKUP(A697,SOURCE!B:P,13,0)="","","   "&amp;VLOOKUP(A697,SOURCE!B:P,13,0)
))))
)</f>
        <v>#define ITM_upsilon                    673</v>
      </c>
    </row>
    <row r="698" spans="1:4">
      <c r="A698">
        <f t="shared" si="11"/>
        <v>674</v>
      </c>
      <c r="B698" t="str">
        <f>VLOOKUP(A698,SOURCE!B:P,12,0)</f>
        <v>ITM_upsilon_TONOS</v>
      </c>
      <c r="C698">
        <f>IF(
ISNUMBER(INDEX(SOURCE!B:B,MATCH(A698,SOURCE!B:B,0)+1)),
  VALUE(INDEX(SOURCE!B:B,MATCH(A698,SOURCE!B:B,0)+1)),
  "")</f>
        <v>675</v>
      </c>
      <c r="D698" s="8" t="str">
        <f>IF(A698&lt;&gt;INT(A698),B698,
IF(A698&lt;0,VLOOKUP(A698,lookups!A$1:B$25,2,0),
IF(ISNA(B698),"",
IF(OR(ISBLANK(A698),ISNA(B698),B698=0),
"",
"#define "&amp;
VLOOKUP(A698,SOURCE!B:P,12,0)&amp;IF(SOURCE!$W$2-LEN(VLOOKUP(A698,SOURCE!B:P,12,0))&gt;=0,REPT(" ",SOURCE!$W$2-LEN(VLOOKUP(A698,SOURCE!B:P,12,0))),"")&amp;
TEXT(A698,"???0")&amp;IF(VLOOKUP(A698,SOURCE!B:P,13,0)="","","   "&amp;VLOOKUP(A698,SOURCE!B:P,13,0)
))))
)</f>
        <v>#define ITM_upsilon_TONOS              674</v>
      </c>
    </row>
    <row r="699" spans="1:4">
      <c r="A699">
        <f t="shared" si="11"/>
        <v>675</v>
      </c>
      <c r="B699" t="str">
        <f>VLOOKUP(A699,SOURCE!B:P,12,0)</f>
        <v>ITM_upsilon_DIALYTIKA</v>
      </c>
      <c r="C699">
        <f>IF(
ISNUMBER(INDEX(SOURCE!B:B,MATCH(A699,SOURCE!B:B,0)+1)),
  VALUE(INDEX(SOURCE!B:B,MATCH(A699,SOURCE!B:B,0)+1)),
  "")</f>
        <v>676</v>
      </c>
      <c r="D699" s="8" t="str">
        <f>IF(A699&lt;&gt;INT(A699),B699,
IF(A699&lt;0,VLOOKUP(A699,lookups!A$1:B$25,2,0),
IF(ISNA(B699),"",
IF(OR(ISBLANK(A699),ISNA(B699),B699=0),
"",
"#define "&amp;
VLOOKUP(A699,SOURCE!B:P,12,0)&amp;IF(SOURCE!$W$2-LEN(VLOOKUP(A699,SOURCE!B:P,12,0))&gt;=0,REPT(" ",SOURCE!$W$2-LEN(VLOOKUP(A699,SOURCE!B:P,12,0))),"")&amp;
TEXT(A699,"???0")&amp;IF(VLOOKUP(A699,SOURCE!B:P,13,0)="","","   "&amp;VLOOKUP(A699,SOURCE!B:P,13,0)
))))
)</f>
        <v>#define ITM_upsilon_DIALYTIKA          675</v>
      </c>
    </row>
    <row r="700" spans="1:4">
      <c r="A700">
        <f t="shared" si="11"/>
        <v>676</v>
      </c>
      <c r="B700" t="str">
        <f>VLOOKUP(A700,SOURCE!B:P,12,0)</f>
        <v>ITM_upsilon_DIALYTIKA_TONOS</v>
      </c>
      <c r="C700">
        <f>IF(
ISNUMBER(INDEX(SOURCE!B:B,MATCH(A700,SOURCE!B:B,0)+1)),
  VALUE(INDEX(SOURCE!B:B,MATCH(A700,SOURCE!B:B,0)+1)),
  "")</f>
        <v>677</v>
      </c>
      <c r="D700" s="8" t="str">
        <f>IF(A700&lt;&gt;INT(A700),B700,
IF(A700&lt;0,VLOOKUP(A700,lookups!A$1:B$25,2,0),
IF(ISNA(B700),"",
IF(OR(ISBLANK(A700),ISNA(B700),B700=0),
"",
"#define "&amp;
VLOOKUP(A700,SOURCE!B:P,12,0)&amp;IF(SOURCE!$W$2-LEN(VLOOKUP(A700,SOURCE!B:P,12,0))&gt;=0,REPT(" ",SOURCE!$W$2-LEN(VLOOKUP(A700,SOURCE!B:P,12,0))),"")&amp;
TEXT(A700,"???0")&amp;IF(VLOOKUP(A700,SOURCE!B:P,13,0)="","","   "&amp;VLOOKUP(A700,SOURCE!B:P,13,0)
))))
)</f>
        <v>#define ITM_upsilon_DIALYTIKA_TONOS    676</v>
      </c>
    </row>
    <row r="701" spans="1:4">
      <c r="A701">
        <f t="shared" si="11"/>
        <v>677</v>
      </c>
      <c r="B701" t="str">
        <f>VLOOKUP(A701,SOURCE!B:P,12,0)</f>
        <v>ITM_phi</v>
      </c>
      <c r="C701">
        <f>IF(
ISNUMBER(INDEX(SOURCE!B:B,MATCH(A701,SOURCE!B:B,0)+1)),
  VALUE(INDEX(SOURCE!B:B,MATCH(A701,SOURCE!B:B,0)+1)),
  "")</f>
        <v>678</v>
      </c>
      <c r="D701" s="8" t="str">
        <f>IF(A701&lt;&gt;INT(A701),B701,
IF(A701&lt;0,VLOOKUP(A701,lookups!A$1:B$25,2,0),
IF(ISNA(B701),"",
IF(OR(ISBLANK(A701),ISNA(B701),B701=0),
"",
"#define "&amp;
VLOOKUP(A701,SOURCE!B:P,12,0)&amp;IF(SOURCE!$W$2-LEN(VLOOKUP(A701,SOURCE!B:P,12,0))&gt;=0,REPT(" ",SOURCE!$W$2-LEN(VLOOKUP(A701,SOURCE!B:P,12,0))),"")&amp;
TEXT(A701,"???0")&amp;IF(VLOOKUP(A701,SOURCE!B:P,13,0)="","","   "&amp;VLOOKUP(A701,SOURCE!B:P,13,0)
))))
)</f>
        <v>#define ITM_phi                        677</v>
      </c>
    </row>
    <row r="702" spans="1:4">
      <c r="A702">
        <f t="shared" si="11"/>
        <v>678</v>
      </c>
      <c r="B702" t="str">
        <f>VLOOKUP(A702,SOURCE!B:P,12,0)</f>
        <v>ITM_chi</v>
      </c>
      <c r="C702">
        <f>IF(
ISNUMBER(INDEX(SOURCE!B:B,MATCH(A702,SOURCE!B:B,0)+1)),
  VALUE(INDEX(SOURCE!B:B,MATCH(A702,SOURCE!B:B,0)+1)),
  "")</f>
        <v>679</v>
      </c>
      <c r="D702" s="8" t="str">
        <f>IF(A702&lt;&gt;INT(A702),B702,
IF(A702&lt;0,VLOOKUP(A702,lookups!A$1:B$25,2,0),
IF(ISNA(B702),"",
IF(OR(ISBLANK(A702),ISNA(B702),B702=0),
"",
"#define "&amp;
VLOOKUP(A702,SOURCE!B:P,12,0)&amp;IF(SOURCE!$W$2-LEN(VLOOKUP(A702,SOURCE!B:P,12,0))&gt;=0,REPT(" ",SOURCE!$W$2-LEN(VLOOKUP(A702,SOURCE!B:P,12,0))),"")&amp;
TEXT(A702,"???0")&amp;IF(VLOOKUP(A702,SOURCE!B:P,13,0)="","","   "&amp;VLOOKUP(A702,SOURCE!B:P,13,0)
))))
)</f>
        <v>#define ITM_chi                        678</v>
      </c>
    </row>
    <row r="703" spans="1:4">
      <c r="A703">
        <f t="shared" si="11"/>
        <v>679</v>
      </c>
      <c r="B703" t="str">
        <f>VLOOKUP(A703,SOURCE!B:P,12,0)</f>
        <v>ITM_psi</v>
      </c>
      <c r="C703">
        <f>IF(
ISNUMBER(INDEX(SOURCE!B:B,MATCH(A703,SOURCE!B:B,0)+1)),
  VALUE(INDEX(SOURCE!B:B,MATCH(A703,SOURCE!B:B,0)+1)),
  "")</f>
        <v>680</v>
      </c>
      <c r="D703" s="8" t="str">
        <f>IF(A703&lt;&gt;INT(A703),B703,
IF(A703&lt;0,VLOOKUP(A703,lookups!A$1:B$25,2,0),
IF(ISNA(B703),"",
IF(OR(ISBLANK(A703),ISNA(B703),B703=0),
"",
"#define "&amp;
VLOOKUP(A703,SOURCE!B:P,12,0)&amp;IF(SOURCE!$W$2-LEN(VLOOKUP(A703,SOURCE!B:P,12,0))&gt;=0,REPT(" ",SOURCE!$W$2-LEN(VLOOKUP(A703,SOURCE!B:P,12,0))),"")&amp;
TEXT(A703,"???0")&amp;IF(VLOOKUP(A703,SOURCE!B:P,13,0)="","","   "&amp;VLOOKUP(A703,SOURCE!B:P,13,0)
))))
)</f>
        <v>#define ITM_psi                        679</v>
      </c>
    </row>
    <row r="704" spans="1:4">
      <c r="A704">
        <f t="shared" si="11"/>
        <v>680</v>
      </c>
      <c r="B704" t="str">
        <f>VLOOKUP(A704,SOURCE!B:P,12,0)</f>
        <v>ITM_omega</v>
      </c>
      <c r="C704">
        <f>IF(
ISNUMBER(INDEX(SOURCE!B:B,MATCH(A704,SOURCE!B:B,0)+1)),
  VALUE(INDEX(SOURCE!B:B,MATCH(A704,SOURCE!B:B,0)+1)),
  "")</f>
        <v>681</v>
      </c>
      <c r="D704" s="8" t="str">
        <f>IF(A704&lt;&gt;INT(A704),B704,
IF(A704&lt;0,VLOOKUP(A704,lookups!A$1:B$25,2,0),
IF(ISNA(B704),"",
IF(OR(ISBLANK(A704),ISNA(B704),B704=0),
"",
"#define "&amp;
VLOOKUP(A704,SOURCE!B:P,12,0)&amp;IF(SOURCE!$W$2-LEN(VLOOKUP(A704,SOURCE!B:P,12,0))&gt;=0,REPT(" ",SOURCE!$W$2-LEN(VLOOKUP(A704,SOURCE!B:P,12,0))),"")&amp;
TEXT(A704,"???0")&amp;IF(VLOOKUP(A704,SOURCE!B:P,13,0)="","","   "&amp;VLOOKUP(A704,SOURCE!B:P,13,0)
))))
)</f>
        <v>#define ITM_omega                      680</v>
      </c>
    </row>
    <row r="705" spans="1:4">
      <c r="A705">
        <f t="shared" si="11"/>
        <v>681</v>
      </c>
      <c r="B705" t="str">
        <f>VLOOKUP(A705,SOURCE!B:P,12,0)</f>
        <v>ITM_omega_TONOS</v>
      </c>
      <c r="C705">
        <f>IF(
ISNUMBER(INDEX(SOURCE!B:B,MATCH(A705,SOURCE!B:B,0)+1)),
  VALUE(INDEX(SOURCE!B:B,MATCH(A705,SOURCE!B:B,0)+1)),
  "")</f>
        <v>682</v>
      </c>
      <c r="D705" s="8" t="str">
        <f>IF(A705&lt;&gt;INT(A705),B705,
IF(A705&lt;0,VLOOKUP(A705,lookups!A$1:B$25,2,0),
IF(ISNA(B705),"",
IF(OR(ISBLANK(A705),ISNA(B705),B705=0),
"",
"#define "&amp;
VLOOKUP(A705,SOURCE!B:P,12,0)&amp;IF(SOURCE!$W$2-LEN(VLOOKUP(A705,SOURCE!B:P,12,0))&gt;=0,REPT(" ",SOURCE!$W$2-LEN(VLOOKUP(A705,SOURCE!B:P,12,0))),"")&amp;
TEXT(A705,"???0")&amp;IF(VLOOKUP(A705,SOURCE!B:P,13,0)="","","   "&amp;VLOOKUP(A705,SOURCE!B:P,13,0)
))))
)</f>
        <v>#define ITM_omega_TONOS                681</v>
      </c>
    </row>
    <row r="706" spans="1:4">
      <c r="A706">
        <f t="shared" si="11"/>
        <v>682</v>
      </c>
      <c r="B706" t="str">
        <f>VLOOKUP(A706,SOURCE!B:P,12,0)</f>
        <v>ITM_0682</v>
      </c>
      <c r="C706">
        <f>IF(
ISNUMBER(INDEX(SOURCE!B:B,MATCH(A706,SOURCE!B:B,0)+1)),
  VALUE(INDEX(SOURCE!B:B,MATCH(A706,SOURCE!B:B,0)+1)),
  "")</f>
        <v>683</v>
      </c>
      <c r="D706" s="8" t="str">
        <f>IF(A706&lt;&gt;INT(A706),B706,
IF(A706&lt;0,VLOOKUP(A706,lookups!A$1:B$25,2,0),
IF(ISNA(B706),"",
IF(OR(ISBLANK(A706),ISNA(B706),B706=0),
"",
"#define "&amp;
VLOOKUP(A706,SOURCE!B:P,12,0)&amp;IF(SOURCE!$W$2-LEN(VLOOKUP(A706,SOURCE!B:P,12,0))&gt;=0,REPT(" ",SOURCE!$W$2-LEN(VLOOKUP(A706,SOURCE!B:P,12,0))),"")&amp;
TEXT(A706,"???0")&amp;IF(VLOOKUP(A706,SOURCE!B:P,13,0)="","","   "&amp;VLOOKUP(A706,SOURCE!B:P,13,0)
))))
)</f>
        <v>#define ITM_0682                       682</v>
      </c>
    </row>
    <row r="707" spans="1:4">
      <c r="A707">
        <f t="shared" si="11"/>
        <v>683</v>
      </c>
      <c r="B707" t="str">
        <f>VLOOKUP(A707,SOURCE!B:P,12,0)</f>
        <v>ITM_0683</v>
      </c>
      <c r="C707">
        <f>IF(
ISNUMBER(INDEX(SOURCE!B:B,MATCH(A707,SOURCE!B:B,0)+1)),
  VALUE(INDEX(SOURCE!B:B,MATCH(A707,SOURCE!B:B,0)+1)),
  "")</f>
        <v>684</v>
      </c>
      <c r="D707" s="8" t="str">
        <f>IF(A707&lt;&gt;INT(A707),B707,
IF(A707&lt;0,VLOOKUP(A707,lookups!A$1:B$25,2,0),
IF(ISNA(B707),"",
IF(OR(ISBLANK(A707),ISNA(B707),B707=0),
"",
"#define "&amp;
VLOOKUP(A707,SOURCE!B:P,12,0)&amp;IF(SOURCE!$W$2-LEN(VLOOKUP(A707,SOURCE!B:P,12,0))&gt;=0,REPT(" ",SOURCE!$W$2-LEN(VLOOKUP(A707,SOURCE!B:P,12,0))),"")&amp;
TEXT(A707,"???0")&amp;IF(VLOOKUP(A707,SOURCE!B:P,13,0)="","","   "&amp;VLOOKUP(A707,SOURCE!B:P,13,0)
))))
)</f>
        <v>#define ITM_0683                       683</v>
      </c>
    </row>
    <row r="708" spans="1:4">
      <c r="A708">
        <f t="shared" si="11"/>
        <v>684</v>
      </c>
      <c r="B708" t="str">
        <f>VLOOKUP(A708,SOURCE!B:P,12,0)</f>
        <v>ITM_0684</v>
      </c>
      <c r="C708">
        <f>IF(
ISNUMBER(INDEX(SOURCE!B:B,MATCH(A708,SOURCE!B:B,0)+1)),
  VALUE(INDEX(SOURCE!B:B,MATCH(A708,SOURCE!B:B,0)+1)),
  "")</f>
        <v>685</v>
      </c>
      <c r="D708" s="8" t="str">
        <f>IF(A708&lt;&gt;INT(A708),B708,
IF(A708&lt;0,VLOOKUP(A708,lookups!A$1:B$25,2,0),
IF(ISNA(B708),"",
IF(OR(ISBLANK(A708),ISNA(B708),B708=0),
"",
"#define "&amp;
VLOOKUP(A708,SOURCE!B:P,12,0)&amp;IF(SOURCE!$W$2-LEN(VLOOKUP(A708,SOURCE!B:P,12,0))&gt;=0,REPT(" ",SOURCE!$W$2-LEN(VLOOKUP(A708,SOURCE!B:P,12,0))),"")&amp;
TEXT(A708,"???0")&amp;IF(VLOOKUP(A708,SOURCE!B:P,13,0)="","","   "&amp;VLOOKUP(A708,SOURCE!B:P,13,0)
))))
)</f>
        <v>#define ITM_0684                       684</v>
      </c>
    </row>
    <row r="709" spans="1:4">
      <c r="A709">
        <f t="shared" si="11"/>
        <v>685</v>
      </c>
      <c r="B709" t="str">
        <f>VLOOKUP(A709,SOURCE!B:P,12,0)</f>
        <v>ITM_0685</v>
      </c>
      <c r="C709">
        <f>IF(
ISNUMBER(INDEX(SOURCE!B:B,MATCH(A709,SOURCE!B:B,0)+1)),
  VALUE(INDEX(SOURCE!B:B,MATCH(A709,SOURCE!B:B,0)+1)),
  "")</f>
        <v>686</v>
      </c>
      <c r="D709" s="8" t="str">
        <f>IF(A709&lt;&gt;INT(A709),B709,
IF(A709&lt;0,VLOOKUP(A709,lookups!A$1:B$25,2,0),
IF(ISNA(B709),"",
IF(OR(ISBLANK(A709),ISNA(B709),B709=0),
"",
"#define "&amp;
VLOOKUP(A709,SOURCE!B:P,12,0)&amp;IF(SOURCE!$W$2-LEN(VLOOKUP(A709,SOURCE!B:P,12,0))&gt;=0,REPT(" ",SOURCE!$W$2-LEN(VLOOKUP(A709,SOURCE!B:P,12,0))),"")&amp;
TEXT(A709,"???0")&amp;IF(VLOOKUP(A709,SOURCE!B:P,13,0)="","","   "&amp;VLOOKUP(A709,SOURCE!B:P,13,0)
))))
)</f>
        <v>#define ITM_0685                       685</v>
      </c>
    </row>
    <row r="710" spans="1:4">
      <c r="A710">
        <f t="shared" si="11"/>
        <v>686</v>
      </c>
      <c r="B710" t="str">
        <f>VLOOKUP(A710,SOURCE!B:P,12,0)</f>
        <v>ITM_0686</v>
      </c>
      <c r="C710">
        <f>IF(
ISNUMBER(INDEX(SOURCE!B:B,MATCH(A710,SOURCE!B:B,0)+1)),
  VALUE(INDEX(SOURCE!B:B,MATCH(A710,SOURCE!B:B,0)+1)),
  "")</f>
        <v>687</v>
      </c>
      <c r="D710" s="8" t="str">
        <f>IF(A710&lt;&gt;INT(A710),B710,
IF(A710&lt;0,VLOOKUP(A710,lookups!A$1:B$25,2,0),
IF(ISNA(B710),"",
IF(OR(ISBLANK(A710),ISNA(B710),B710=0),
"",
"#define "&amp;
VLOOKUP(A710,SOURCE!B:P,12,0)&amp;IF(SOURCE!$W$2-LEN(VLOOKUP(A710,SOURCE!B:P,12,0))&gt;=0,REPT(" ",SOURCE!$W$2-LEN(VLOOKUP(A710,SOURCE!B:P,12,0))),"")&amp;
TEXT(A710,"???0")&amp;IF(VLOOKUP(A710,SOURCE!B:P,13,0)="","","   "&amp;VLOOKUP(A710,SOURCE!B:P,13,0)
))))
)</f>
        <v>#define ITM_0686                       686</v>
      </c>
    </row>
    <row r="711" spans="1:4">
      <c r="A711">
        <f t="shared" ref="A711:A774" si="12">C710</f>
        <v>687</v>
      </c>
      <c r="B711" t="str">
        <f>VLOOKUP(A711,SOURCE!B:P,12,0)</f>
        <v>ITM_0687</v>
      </c>
      <c r="C711">
        <f>IF(
ISNUMBER(INDEX(SOURCE!B:B,MATCH(A711,SOURCE!B:B,0)+1)),
  VALUE(INDEX(SOURCE!B:B,MATCH(A711,SOURCE!B:B,0)+1)),
  "")</f>
        <v>688</v>
      </c>
      <c r="D711" s="8" t="str">
        <f>IF(A711&lt;&gt;INT(A711),B711,
IF(A711&lt;0,VLOOKUP(A711,lookups!A$1:B$25,2,0),
IF(ISNA(B711),"",
IF(OR(ISBLANK(A711),ISNA(B711),B711=0),
"",
"#define "&amp;
VLOOKUP(A711,SOURCE!B:P,12,0)&amp;IF(SOURCE!$W$2-LEN(VLOOKUP(A711,SOURCE!B:P,12,0))&gt;=0,REPT(" ",SOURCE!$W$2-LEN(VLOOKUP(A711,SOURCE!B:P,12,0))),"")&amp;
TEXT(A711,"???0")&amp;IF(VLOOKUP(A711,SOURCE!B:P,13,0)="","","   "&amp;VLOOKUP(A711,SOURCE!B:P,13,0)
))))
)</f>
        <v>#define ITM_0687                       687</v>
      </c>
    </row>
    <row r="712" spans="1:4">
      <c r="A712">
        <f t="shared" si="12"/>
        <v>688</v>
      </c>
      <c r="B712" t="str">
        <f>VLOOKUP(A712,SOURCE!B:P,12,0)</f>
        <v>ITM_A_MACRON</v>
      </c>
      <c r="C712">
        <f>IF(
ISNUMBER(INDEX(SOURCE!B:B,MATCH(A712,SOURCE!B:B,0)+1)),
  VALUE(INDEX(SOURCE!B:B,MATCH(A712,SOURCE!B:B,0)+1)),
  "")</f>
        <v>689</v>
      </c>
      <c r="D712" s="8" t="str">
        <f>IF(A712&lt;&gt;INT(A712),B712,
IF(A712&lt;0,VLOOKUP(A712,lookups!A$1:B$25,2,0),
IF(ISNA(B712),"",
IF(OR(ISBLANK(A712),ISNA(B712),B712=0),
"",
"#define "&amp;
VLOOKUP(A712,SOURCE!B:P,12,0)&amp;IF(SOURCE!$W$2-LEN(VLOOKUP(A712,SOURCE!B:P,12,0))&gt;=0,REPT(" ",SOURCE!$W$2-LEN(VLOOKUP(A712,SOURCE!B:P,12,0))),"")&amp;
TEXT(A712,"???0")&amp;IF(VLOOKUP(A712,SOURCE!B:P,13,0)="","","   "&amp;VLOOKUP(A712,SOURCE!B:P,13,0)
))))
)</f>
        <v>#define ITM_A_MACRON                   688</v>
      </c>
    </row>
    <row r="713" spans="1:4">
      <c r="A713">
        <f t="shared" si="12"/>
        <v>689</v>
      </c>
      <c r="B713" t="str">
        <f>VLOOKUP(A713,SOURCE!B:P,12,0)</f>
        <v>ITM_A_ACUTE</v>
      </c>
      <c r="C713">
        <f>IF(
ISNUMBER(INDEX(SOURCE!B:B,MATCH(A713,SOURCE!B:B,0)+1)),
  VALUE(INDEX(SOURCE!B:B,MATCH(A713,SOURCE!B:B,0)+1)),
  "")</f>
        <v>690</v>
      </c>
      <c r="D713" s="8" t="str">
        <f>IF(A713&lt;&gt;INT(A713),B713,
IF(A713&lt;0,VLOOKUP(A713,lookups!A$1:B$25,2,0),
IF(ISNA(B713),"",
IF(OR(ISBLANK(A713),ISNA(B713),B713=0),
"",
"#define "&amp;
VLOOKUP(A713,SOURCE!B:P,12,0)&amp;IF(SOURCE!$W$2-LEN(VLOOKUP(A713,SOURCE!B:P,12,0))&gt;=0,REPT(" ",SOURCE!$W$2-LEN(VLOOKUP(A713,SOURCE!B:P,12,0))),"")&amp;
TEXT(A713,"???0")&amp;IF(VLOOKUP(A713,SOURCE!B:P,13,0)="","","   "&amp;VLOOKUP(A713,SOURCE!B:P,13,0)
))))
)</f>
        <v>#define ITM_A_ACUTE                    689</v>
      </c>
    </row>
    <row r="714" spans="1:4">
      <c r="A714">
        <f t="shared" si="12"/>
        <v>690</v>
      </c>
      <c r="B714" t="str">
        <f>VLOOKUP(A714,SOURCE!B:P,12,0)</f>
        <v>ITM_A_BREVE</v>
      </c>
      <c r="C714">
        <f>IF(
ISNUMBER(INDEX(SOURCE!B:B,MATCH(A714,SOURCE!B:B,0)+1)),
  VALUE(INDEX(SOURCE!B:B,MATCH(A714,SOURCE!B:B,0)+1)),
  "")</f>
        <v>691</v>
      </c>
      <c r="D714" s="8" t="str">
        <f>IF(A714&lt;&gt;INT(A714),B714,
IF(A714&lt;0,VLOOKUP(A714,lookups!A$1:B$25,2,0),
IF(ISNA(B714),"",
IF(OR(ISBLANK(A714),ISNA(B714),B714=0),
"",
"#define "&amp;
VLOOKUP(A714,SOURCE!B:P,12,0)&amp;IF(SOURCE!$W$2-LEN(VLOOKUP(A714,SOURCE!B:P,12,0))&gt;=0,REPT(" ",SOURCE!$W$2-LEN(VLOOKUP(A714,SOURCE!B:P,12,0))),"")&amp;
TEXT(A714,"???0")&amp;IF(VLOOKUP(A714,SOURCE!B:P,13,0)="","","   "&amp;VLOOKUP(A714,SOURCE!B:P,13,0)
))))
)</f>
        <v>#define ITM_A_BREVE                    690</v>
      </c>
    </row>
    <row r="715" spans="1:4">
      <c r="A715">
        <f t="shared" si="12"/>
        <v>691</v>
      </c>
      <c r="B715" t="str">
        <f>VLOOKUP(A715,SOURCE!B:P,12,0)</f>
        <v>ITM_A_GRAVE</v>
      </c>
      <c r="C715">
        <f>IF(
ISNUMBER(INDEX(SOURCE!B:B,MATCH(A715,SOURCE!B:B,0)+1)),
  VALUE(INDEX(SOURCE!B:B,MATCH(A715,SOURCE!B:B,0)+1)),
  "")</f>
        <v>692</v>
      </c>
      <c r="D715" s="8" t="str">
        <f>IF(A715&lt;&gt;INT(A715),B715,
IF(A715&lt;0,VLOOKUP(A715,lookups!A$1:B$25,2,0),
IF(ISNA(B715),"",
IF(OR(ISBLANK(A715),ISNA(B715),B715=0),
"",
"#define "&amp;
VLOOKUP(A715,SOURCE!B:P,12,0)&amp;IF(SOURCE!$W$2-LEN(VLOOKUP(A715,SOURCE!B:P,12,0))&gt;=0,REPT(" ",SOURCE!$W$2-LEN(VLOOKUP(A715,SOURCE!B:P,12,0))),"")&amp;
TEXT(A715,"???0")&amp;IF(VLOOKUP(A715,SOURCE!B:P,13,0)="","","   "&amp;VLOOKUP(A715,SOURCE!B:P,13,0)
))))
)</f>
        <v>#define ITM_A_GRAVE                    691</v>
      </c>
    </row>
    <row r="716" spans="1:4">
      <c r="A716">
        <f t="shared" si="12"/>
        <v>692</v>
      </c>
      <c r="B716" t="str">
        <f>VLOOKUP(A716,SOURCE!B:P,12,0)</f>
        <v>ITM_A_DIARESIS</v>
      </c>
      <c r="C716">
        <f>IF(
ISNUMBER(INDEX(SOURCE!B:B,MATCH(A716,SOURCE!B:B,0)+1)),
  VALUE(INDEX(SOURCE!B:B,MATCH(A716,SOURCE!B:B,0)+1)),
  "")</f>
        <v>693</v>
      </c>
      <c r="D716" s="8" t="str">
        <f>IF(A716&lt;&gt;INT(A716),B716,
IF(A716&lt;0,VLOOKUP(A716,lookups!A$1:B$25,2,0),
IF(ISNA(B716),"",
IF(OR(ISBLANK(A716),ISNA(B716),B716=0),
"",
"#define "&amp;
VLOOKUP(A716,SOURCE!B:P,12,0)&amp;IF(SOURCE!$W$2-LEN(VLOOKUP(A716,SOURCE!B:P,12,0))&gt;=0,REPT(" ",SOURCE!$W$2-LEN(VLOOKUP(A716,SOURCE!B:P,12,0))),"")&amp;
TEXT(A716,"???0")&amp;IF(VLOOKUP(A716,SOURCE!B:P,13,0)="","","   "&amp;VLOOKUP(A716,SOURCE!B:P,13,0)
))))
)</f>
        <v>#define ITM_A_DIARESIS                 692</v>
      </c>
    </row>
    <row r="717" spans="1:4">
      <c r="A717">
        <f t="shared" si="12"/>
        <v>693</v>
      </c>
      <c r="B717" t="str">
        <f>VLOOKUP(A717,SOURCE!B:P,12,0)</f>
        <v>ITM_A_TILDE</v>
      </c>
      <c r="C717">
        <f>IF(
ISNUMBER(INDEX(SOURCE!B:B,MATCH(A717,SOURCE!B:B,0)+1)),
  VALUE(INDEX(SOURCE!B:B,MATCH(A717,SOURCE!B:B,0)+1)),
  "")</f>
        <v>694</v>
      </c>
      <c r="D717" s="8" t="str">
        <f>IF(A717&lt;&gt;INT(A717),B717,
IF(A717&lt;0,VLOOKUP(A717,lookups!A$1:B$25,2,0),
IF(ISNA(B717),"",
IF(OR(ISBLANK(A717),ISNA(B717),B717=0),
"",
"#define "&amp;
VLOOKUP(A717,SOURCE!B:P,12,0)&amp;IF(SOURCE!$W$2-LEN(VLOOKUP(A717,SOURCE!B:P,12,0))&gt;=0,REPT(" ",SOURCE!$W$2-LEN(VLOOKUP(A717,SOURCE!B:P,12,0))),"")&amp;
TEXT(A717,"???0")&amp;IF(VLOOKUP(A717,SOURCE!B:P,13,0)="","","   "&amp;VLOOKUP(A717,SOURCE!B:P,13,0)
))))
)</f>
        <v>#define ITM_A_TILDE                    693</v>
      </c>
    </row>
    <row r="718" spans="1:4">
      <c r="A718">
        <f t="shared" si="12"/>
        <v>694</v>
      </c>
      <c r="B718" t="str">
        <f>VLOOKUP(A718,SOURCE!B:P,12,0)</f>
        <v>ITM_A_CIRC</v>
      </c>
      <c r="C718">
        <f>IF(
ISNUMBER(INDEX(SOURCE!B:B,MATCH(A718,SOURCE!B:B,0)+1)),
  VALUE(INDEX(SOURCE!B:B,MATCH(A718,SOURCE!B:B,0)+1)),
  "")</f>
        <v>695</v>
      </c>
      <c r="D718" s="8" t="str">
        <f>IF(A718&lt;&gt;INT(A718),B718,
IF(A718&lt;0,VLOOKUP(A718,lookups!A$1:B$25,2,0),
IF(ISNA(B718),"",
IF(OR(ISBLANK(A718),ISNA(B718),B718=0),
"",
"#define "&amp;
VLOOKUP(A718,SOURCE!B:P,12,0)&amp;IF(SOURCE!$W$2-LEN(VLOOKUP(A718,SOURCE!B:P,12,0))&gt;=0,REPT(" ",SOURCE!$W$2-LEN(VLOOKUP(A718,SOURCE!B:P,12,0))),"")&amp;
TEXT(A718,"???0")&amp;IF(VLOOKUP(A718,SOURCE!B:P,13,0)="","","   "&amp;VLOOKUP(A718,SOURCE!B:P,13,0)
))))
)</f>
        <v>#define ITM_A_CIRC                     694</v>
      </c>
    </row>
    <row r="719" spans="1:4">
      <c r="A719">
        <f t="shared" si="12"/>
        <v>695</v>
      </c>
      <c r="B719" t="str">
        <f>VLOOKUP(A719,SOURCE!B:P,12,0)</f>
        <v>ITM_A_RING</v>
      </c>
      <c r="C719">
        <f>IF(
ISNUMBER(INDEX(SOURCE!B:B,MATCH(A719,SOURCE!B:B,0)+1)),
  VALUE(INDEX(SOURCE!B:B,MATCH(A719,SOURCE!B:B,0)+1)),
  "")</f>
        <v>696</v>
      </c>
      <c r="D719" s="8" t="str">
        <f>IF(A719&lt;&gt;INT(A719),B719,
IF(A719&lt;0,VLOOKUP(A719,lookups!A$1:B$25,2,0),
IF(ISNA(B719),"",
IF(OR(ISBLANK(A719),ISNA(B719),B719=0),
"",
"#define "&amp;
VLOOKUP(A719,SOURCE!B:P,12,0)&amp;IF(SOURCE!$W$2-LEN(VLOOKUP(A719,SOURCE!B:P,12,0))&gt;=0,REPT(" ",SOURCE!$W$2-LEN(VLOOKUP(A719,SOURCE!B:P,12,0))),"")&amp;
TEXT(A719,"???0")&amp;IF(VLOOKUP(A719,SOURCE!B:P,13,0)="","","   "&amp;VLOOKUP(A719,SOURCE!B:P,13,0)
))))
)</f>
        <v>#define ITM_A_RING                     695</v>
      </c>
    </row>
    <row r="720" spans="1:4">
      <c r="A720">
        <f t="shared" si="12"/>
        <v>696</v>
      </c>
      <c r="B720" t="str">
        <f>VLOOKUP(A720,SOURCE!B:P,12,0)</f>
        <v>ITM_AE</v>
      </c>
      <c r="C720">
        <f>IF(
ISNUMBER(INDEX(SOURCE!B:B,MATCH(A720,SOURCE!B:B,0)+1)),
  VALUE(INDEX(SOURCE!B:B,MATCH(A720,SOURCE!B:B,0)+1)),
  "")</f>
        <v>697</v>
      </c>
      <c r="D720" s="8" t="str">
        <f>IF(A720&lt;&gt;INT(A720),B720,
IF(A720&lt;0,VLOOKUP(A720,lookups!A$1:B$25,2,0),
IF(ISNA(B720),"",
IF(OR(ISBLANK(A720),ISNA(B720),B720=0),
"",
"#define "&amp;
VLOOKUP(A720,SOURCE!B:P,12,0)&amp;IF(SOURCE!$W$2-LEN(VLOOKUP(A720,SOURCE!B:P,12,0))&gt;=0,REPT(" ",SOURCE!$W$2-LEN(VLOOKUP(A720,SOURCE!B:P,12,0))),"")&amp;
TEXT(A720,"???0")&amp;IF(VLOOKUP(A720,SOURCE!B:P,13,0)="","","   "&amp;VLOOKUP(A720,SOURCE!B:P,13,0)
))))
)</f>
        <v>#define ITM_AE                         696</v>
      </c>
    </row>
    <row r="721" spans="1:4">
      <c r="A721">
        <f t="shared" si="12"/>
        <v>697</v>
      </c>
      <c r="B721" t="str">
        <f>VLOOKUP(A721,SOURCE!B:P,12,0)</f>
        <v>ITM_A_OGONEK</v>
      </c>
      <c r="C721">
        <f>IF(
ISNUMBER(INDEX(SOURCE!B:B,MATCH(A721,SOURCE!B:B,0)+1)),
  VALUE(INDEX(SOURCE!B:B,MATCH(A721,SOURCE!B:B,0)+1)),
  "")</f>
        <v>698</v>
      </c>
      <c r="D721" s="8" t="str">
        <f>IF(A721&lt;&gt;INT(A721),B721,
IF(A721&lt;0,VLOOKUP(A721,lookups!A$1:B$25,2,0),
IF(ISNA(B721),"",
IF(OR(ISBLANK(A721),ISNA(B721),B721=0),
"",
"#define "&amp;
VLOOKUP(A721,SOURCE!B:P,12,0)&amp;IF(SOURCE!$W$2-LEN(VLOOKUP(A721,SOURCE!B:P,12,0))&gt;=0,REPT(" ",SOURCE!$W$2-LEN(VLOOKUP(A721,SOURCE!B:P,12,0))),"")&amp;
TEXT(A721,"???0")&amp;IF(VLOOKUP(A721,SOURCE!B:P,13,0)="","","   "&amp;VLOOKUP(A721,SOURCE!B:P,13,0)
))))
)</f>
        <v>#define ITM_A_OGONEK                   697</v>
      </c>
    </row>
    <row r="722" spans="1:4">
      <c r="A722">
        <f t="shared" si="12"/>
        <v>698</v>
      </c>
      <c r="B722" t="str">
        <f>VLOOKUP(A722,SOURCE!B:P,12,0)</f>
        <v>ITM_C_ACUTE</v>
      </c>
      <c r="C722">
        <f>IF(
ISNUMBER(INDEX(SOURCE!B:B,MATCH(A722,SOURCE!B:B,0)+1)),
  VALUE(INDEX(SOURCE!B:B,MATCH(A722,SOURCE!B:B,0)+1)),
  "")</f>
        <v>699</v>
      </c>
      <c r="D722" s="8" t="str">
        <f>IF(A722&lt;&gt;INT(A722),B722,
IF(A722&lt;0,VLOOKUP(A722,lookups!A$1:B$25,2,0),
IF(ISNA(B722),"",
IF(OR(ISBLANK(A722),ISNA(B722),B722=0),
"",
"#define "&amp;
VLOOKUP(A722,SOURCE!B:P,12,0)&amp;IF(SOURCE!$W$2-LEN(VLOOKUP(A722,SOURCE!B:P,12,0))&gt;=0,REPT(" ",SOURCE!$W$2-LEN(VLOOKUP(A722,SOURCE!B:P,12,0))),"")&amp;
TEXT(A722,"???0")&amp;IF(VLOOKUP(A722,SOURCE!B:P,13,0)="","","   "&amp;VLOOKUP(A722,SOURCE!B:P,13,0)
))))
)</f>
        <v>#define ITM_C_ACUTE                    698</v>
      </c>
    </row>
    <row r="723" spans="1:4">
      <c r="A723">
        <f t="shared" si="12"/>
        <v>699</v>
      </c>
      <c r="B723" t="str">
        <f>VLOOKUP(A723,SOURCE!B:P,12,0)</f>
        <v>ITM_C_CARON</v>
      </c>
      <c r="C723">
        <f>IF(
ISNUMBER(INDEX(SOURCE!B:B,MATCH(A723,SOURCE!B:B,0)+1)),
  VALUE(INDEX(SOURCE!B:B,MATCH(A723,SOURCE!B:B,0)+1)),
  "")</f>
        <v>700</v>
      </c>
      <c r="D723" s="8" t="str">
        <f>IF(A723&lt;&gt;INT(A723),B723,
IF(A723&lt;0,VLOOKUP(A723,lookups!A$1:B$25,2,0),
IF(ISNA(B723),"",
IF(OR(ISBLANK(A723),ISNA(B723),B723=0),
"",
"#define "&amp;
VLOOKUP(A723,SOURCE!B:P,12,0)&amp;IF(SOURCE!$W$2-LEN(VLOOKUP(A723,SOURCE!B:P,12,0))&gt;=0,REPT(" ",SOURCE!$W$2-LEN(VLOOKUP(A723,SOURCE!B:P,12,0))),"")&amp;
TEXT(A723,"???0")&amp;IF(VLOOKUP(A723,SOURCE!B:P,13,0)="","","   "&amp;VLOOKUP(A723,SOURCE!B:P,13,0)
))))
)</f>
        <v>#define ITM_C_CARON                    699</v>
      </c>
    </row>
    <row r="724" spans="1:4">
      <c r="A724">
        <f t="shared" si="12"/>
        <v>700</v>
      </c>
      <c r="B724" t="str">
        <f>VLOOKUP(A724,SOURCE!B:P,12,0)</f>
        <v>ITM_C_CEDILLA</v>
      </c>
      <c r="C724">
        <f>IF(
ISNUMBER(INDEX(SOURCE!B:B,MATCH(A724,SOURCE!B:B,0)+1)),
  VALUE(INDEX(SOURCE!B:B,MATCH(A724,SOURCE!B:B,0)+1)),
  "")</f>
        <v>701</v>
      </c>
      <c r="D724" s="8" t="str">
        <f>IF(A724&lt;&gt;INT(A724),B724,
IF(A724&lt;0,VLOOKUP(A724,lookups!A$1:B$25,2,0),
IF(ISNA(B724),"",
IF(OR(ISBLANK(A724),ISNA(B724),B724=0),
"",
"#define "&amp;
VLOOKUP(A724,SOURCE!B:P,12,0)&amp;IF(SOURCE!$W$2-LEN(VLOOKUP(A724,SOURCE!B:P,12,0))&gt;=0,REPT(" ",SOURCE!$W$2-LEN(VLOOKUP(A724,SOURCE!B:P,12,0))),"")&amp;
TEXT(A724,"???0")&amp;IF(VLOOKUP(A724,SOURCE!B:P,13,0)="","","   "&amp;VLOOKUP(A724,SOURCE!B:P,13,0)
))))
)</f>
        <v>#define ITM_C_CEDILLA                  700</v>
      </c>
    </row>
    <row r="725" spans="1:4">
      <c r="A725">
        <f t="shared" si="12"/>
        <v>701</v>
      </c>
      <c r="B725" t="str">
        <f>VLOOKUP(A725,SOURCE!B:P,12,0)</f>
        <v>ITM_D_STROKE</v>
      </c>
      <c r="C725">
        <f>IF(
ISNUMBER(INDEX(SOURCE!B:B,MATCH(A725,SOURCE!B:B,0)+1)),
  VALUE(INDEX(SOURCE!B:B,MATCH(A725,SOURCE!B:B,0)+1)),
  "")</f>
        <v>702</v>
      </c>
      <c r="D725" s="8" t="str">
        <f>IF(A725&lt;&gt;INT(A725),B725,
IF(A725&lt;0,VLOOKUP(A725,lookups!A$1:B$25,2,0),
IF(ISNA(B725),"",
IF(OR(ISBLANK(A725),ISNA(B725),B725=0),
"",
"#define "&amp;
VLOOKUP(A725,SOURCE!B:P,12,0)&amp;IF(SOURCE!$W$2-LEN(VLOOKUP(A725,SOURCE!B:P,12,0))&gt;=0,REPT(" ",SOURCE!$W$2-LEN(VLOOKUP(A725,SOURCE!B:P,12,0))),"")&amp;
TEXT(A725,"???0")&amp;IF(VLOOKUP(A725,SOURCE!B:P,13,0)="","","   "&amp;VLOOKUP(A725,SOURCE!B:P,13,0)
))))
)</f>
        <v>#define ITM_D_STROKE                   701</v>
      </c>
    </row>
    <row r="726" spans="1:4">
      <c r="A726">
        <f t="shared" si="12"/>
        <v>702</v>
      </c>
      <c r="B726" t="str">
        <f>VLOOKUP(A726,SOURCE!B:P,12,0)</f>
        <v>ITM_D_CARON</v>
      </c>
      <c r="C726">
        <f>IF(
ISNUMBER(INDEX(SOURCE!B:B,MATCH(A726,SOURCE!B:B,0)+1)),
  VALUE(INDEX(SOURCE!B:B,MATCH(A726,SOURCE!B:B,0)+1)),
  "")</f>
        <v>703</v>
      </c>
      <c r="D726" s="8" t="str">
        <f>IF(A726&lt;&gt;INT(A726),B726,
IF(A726&lt;0,VLOOKUP(A726,lookups!A$1:B$25,2,0),
IF(ISNA(B726),"",
IF(OR(ISBLANK(A726),ISNA(B726),B726=0),
"",
"#define "&amp;
VLOOKUP(A726,SOURCE!B:P,12,0)&amp;IF(SOURCE!$W$2-LEN(VLOOKUP(A726,SOURCE!B:P,12,0))&gt;=0,REPT(" ",SOURCE!$W$2-LEN(VLOOKUP(A726,SOURCE!B:P,12,0))),"")&amp;
TEXT(A726,"???0")&amp;IF(VLOOKUP(A726,SOURCE!B:P,13,0)="","","   "&amp;VLOOKUP(A726,SOURCE!B:P,13,0)
))))
)</f>
        <v>#define ITM_D_CARON                    702</v>
      </c>
    </row>
    <row r="727" spans="1:4">
      <c r="A727">
        <f t="shared" si="12"/>
        <v>703</v>
      </c>
      <c r="B727" t="str">
        <f>VLOOKUP(A727,SOURCE!B:P,12,0)</f>
        <v>ITM_E_MACRON</v>
      </c>
      <c r="C727">
        <f>IF(
ISNUMBER(INDEX(SOURCE!B:B,MATCH(A727,SOURCE!B:B,0)+1)),
  VALUE(INDEX(SOURCE!B:B,MATCH(A727,SOURCE!B:B,0)+1)),
  "")</f>
        <v>704</v>
      </c>
      <c r="D727" s="8" t="str">
        <f>IF(A727&lt;&gt;INT(A727),B727,
IF(A727&lt;0,VLOOKUP(A727,lookups!A$1:B$25,2,0),
IF(ISNA(B727),"",
IF(OR(ISBLANK(A727),ISNA(B727),B727=0),
"",
"#define "&amp;
VLOOKUP(A727,SOURCE!B:P,12,0)&amp;IF(SOURCE!$W$2-LEN(VLOOKUP(A727,SOURCE!B:P,12,0))&gt;=0,REPT(" ",SOURCE!$W$2-LEN(VLOOKUP(A727,SOURCE!B:P,12,0))),"")&amp;
TEXT(A727,"???0")&amp;IF(VLOOKUP(A727,SOURCE!B:P,13,0)="","","   "&amp;VLOOKUP(A727,SOURCE!B:P,13,0)
))))
)</f>
        <v>#define ITM_E_MACRON                   703</v>
      </c>
    </row>
    <row r="728" spans="1:4">
      <c r="A728">
        <f t="shared" si="12"/>
        <v>704</v>
      </c>
      <c r="B728" t="str">
        <f>VLOOKUP(A728,SOURCE!B:P,12,0)</f>
        <v>ITM_E_ACUTE</v>
      </c>
      <c r="C728">
        <f>IF(
ISNUMBER(INDEX(SOURCE!B:B,MATCH(A728,SOURCE!B:B,0)+1)),
  VALUE(INDEX(SOURCE!B:B,MATCH(A728,SOURCE!B:B,0)+1)),
  "")</f>
        <v>705</v>
      </c>
      <c r="D728" s="8" t="str">
        <f>IF(A728&lt;&gt;INT(A728),B728,
IF(A728&lt;0,VLOOKUP(A728,lookups!A$1:B$25,2,0),
IF(ISNA(B728),"",
IF(OR(ISBLANK(A728),ISNA(B728),B728=0),
"",
"#define "&amp;
VLOOKUP(A728,SOURCE!B:P,12,0)&amp;IF(SOURCE!$W$2-LEN(VLOOKUP(A728,SOURCE!B:P,12,0))&gt;=0,REPT(" ",SOURCE!$W$2-LEN(VLOOKUP(A728,SOURCE!B:P,12,0))),"")&amp;
TEXT(A728,"???0")&amp;IF(VLOOKUP(A728,SOURCE!B:P,13,0)="","","   "&amp;VLOOKUP(A728,SOURCE!B:P,13,0)
))))
)</f>
        <v>#define ITM_E_ACUTE                    704</v>
      </c>
    </row>
    <row r="729" spans="1:4">
      <c r="A729">
        <f t="shared" si="12"/>
        <v>705</v>
      </c>
      <c r="B729" t="str">
        <f>VLOOKUP(A729,SOURCE!B:P,12,0)</f>
        <v>ITM_E_BREVE</v>
      </c>
      <c r="C729">
        <f>IF(
ISNUMBER(INDEX(SOURCE!B:B,MATCH(A729,SOURCE!B:B,0)+1)),
  VALUE(INDEX(SOURCE!B:B,MATCH(A729,SOURCE!B:B,0)+1)),
  "")</f>
        <v>706</v>
      </c>
      <c r="D729" s="8" t="str">
        <f>IF(A729&lt;&gt;INT(A729),B729,
IF(A729&lt;0,VLOOKUP(A729,lookups!A$1:B$25,2,0),
IF(ISNA(B729),"",
IF(OR(ISBLANK(A729),ISNA(B729),B729=0),
"",
"#define "&amp;
VLOOKUP(A729,SOURCE!B:P,12,0)&amp;IF(SOURCE!$W$2-LEN(VLOOKUP(A729,SOURCE!B:P,12,0))&gt;=0,REPT(" ",SOURCE!$W$2-LEN(VLOOKUP(A729,SOURCE!B:P,12,0))),"")&amp;
TEXT(A729,"???0")&amp;IF(VLOOKUP(A729,SOURCE!B:P,13,0)="","","   "&amp;VLOOKUP(A729,SOURCE!B:P,13,0)
))))
)</f>
        <v>#define ITM_E_BREVE                    705</v>
      </c>
    </row>
    <row r="730" spans="1:4">
      <c r="A730">
        <f t="shared" si="12"/>
        <v>706</v>
      </c>
      <c r="B730" t="str">
        <f>VLOOKUP(A730,SOURCE!B:P,12,0)</f>
        <v>ITM_E_GRAVE</v>
      </c>
      <c r="C730">
        <f>IF(
ISNUMBER(INDEX(SOURCE!B:B,MATCH(A730,SOURCE!B:B,0)+1)),
  VALUE(INDEX(SOURCE!B:B,MATCH(A730,SOURCE!B:B,0)+1)),
  "")</f>
        <v>707</v>
      </c>
      <c r="D730" s="8" t="str">
        <f>IF(A730&lt;&gt;INT(A730),B730,
IF(A730&lt;0,VLOOKUP(A730,lookups!A$1:B$25,2,0),
IF(ISNA(B730),"",
IF(OR(ISBLANK(A730),ISNA(B730),B730=0),
"",
"#define "&amp;
VLOOKUP(A730,SOURCE!B:P,12,0)&amp;IF(SOURCE!$W$2-LEN(VLOOKUP(A730,SOURCE!B:P,12,0))&gt;=0,REPT(" ",SOURCE!$W$2-LEN(VLOOKUP(A730,SOURCE!B:P,12,0))),"")&amp;
TEXT(A730,"???0")&amp;IF(VLOOKUP(A730,SOURCE!B:P,13,0)="","","   "&amp;VLOOKUP(A730,SOURCE!B:P,13,0)
))))
)</f>
        <v>#define ITM_E_GRAVE                    706</v>
      </c>
    </row>
    <row r="731" spans="1:4">
      <c r="A731">
        <f t="shared" si="12"/>
        <v>707</v>
      </c>
      <c r="B731" t="str">
        <f>VLOOKUP(A731,SOURCE!B:P,12,0)</f>
        <v>ITM_E_DIARESIS</v>
      </c>
      <c r="C731">
        <f>IF(
ISNUMBER(INDEX(SOURCE!B:B,MATCH(A731,SOURCE!B:B,0)+1)),
  VALUE(INDEX(SOURCE!B:B,MATCH(A731,SOURCE!B:B,0)+1)),
  "")</f>
        <v>708</v>
      </c>
      <c r="D731" s="8" t="str">
        <f>IF(A731&lt;&gt;INT(A731),B731,
IF(A731&lt;0,VLOOKUP(A731,lookups!A$1:B$25,2,0),
IF(ISNA(B731),"",
IF(OR(ISBLANK(A731),ISNA(B731),B731=0),
"",
"#define "&amp;
VLOOKUP(A731,SOURCE!B:P,12,0)&amp;IF(SOURCE!$W$2-LEN(VLOOKUP(A731,SOURCE!B:P,12,0))&gt;=0,REPT(" ",SOURCE!$W$2-LEN(VLOOKUP(A731,SOURCE!B:P,12,0))),"")&amp;
TEXT(A731,"???0")&amp;IF(VLOOKUP(A731,SOURCE!B:P,13,0)="","","   "&amp;VLOOKUP(A731,SOURCE!B:P,13,0)
))))
)</f>
        <v>#define ITM_E_DIARESIS                 707</v>
      </c>
    </row>
    <row r="732" spans="1:4">
      <c r="A732">
        <f t="shared" si="12"/>
        <v>708</v>
      </c>
      <c r="B732" t="str">
        <f>VLOOKUP(A732,SOURCE!B:P,12,0)</f>
        <v>ITM_E_CIRC</v>
      </c>
      <c r="C732">
        <f>IF(
ISNUMBER(INDEX(SOURCE!B:B,MATCH(A732,SOURCE!B:B,0)+1)),
  VALUE(INDEX(SOURCE!B:B,MATCH(A732,SOURCE!B:B,0)+1)),
  "")</f>
        <v>709</v>
      </c>
      <c r="D732" s="8" t="str">
        <f>IF(A732&lt;&gt;INT(A732),B732,
IF(A732&lt;0,VLOOKUP(A732,lookups!A$1:B$25,2,0),
IF(ISNA(B732),"",
IF(OR(ISBLANK(A732),ISNA(B732),B732=0),
"",
"#define "&amp;
VLOOKUP(A732,SOURCE!B:P,12,0)&amp;IF(SOURCE!$W$2-LEN(VLOOKUP(A732,SOURCE!B:P,12,0))&gt;=0,REPT(" ",SOURCE!$W$2-LEN(VLOOKUP(A732,SOURCE!B:P,12,0))),"")&amp;
TEXT(A732,"???0")&amp;IF(VLOOKUP(A732,SOURCE!B:P,13,0)="","","   "&amp;VLOOKUP(A732,SOURCE!B:P,13,0)
))))
)</f>
        <v>#define ITM_E_CIRC                     708</v>
      </c>
    </row>
    <row r="733" spans="1:4">
      <c r="A733">
        <f t="shared" si="12"/>
        <v>709</v>
      </c>
      <c r="B733" t="str">
        <f>VLOOKUP(A733,SOURCE!B:P,12,0)</f>
        <v>ITM_E_OGONEK</v>
      </c>
      <c r="C733">
        <f>IF(
ISNUMBER(INDEX(SOURCE!B:B,MATCH(A733,SOURCE!B:B,0)+1)),
  VALUE(INDEX(SOURCE!B:B,MATCH(A733,SOURCE!B:B,0)+1)),
  "")</f>
        <v>710</v>
      </c>
      <c r="D733" s="8" t="str">
        <f>IF(A733&lt;&gt;INT(A733),B733,
IF(A733&lt;0,VLOOKUP(A733,lookups!A$1:B$25,2,0),
IF(ISNA(B733),"",
IF(OR(ISBLANK(A733),ISNA(B733),B733=0),
"",
"#define "&amp;
VLOOKUP(A733,SOURCE!B:P,12,0)&amp;IF(SOURCE!$W$2-LEN(VLOOKUP(A733,SOURCE!B:P,12,0))&gt;=0,REPT(" ",SOURCE!$W$2-LEN(VLOOKUP(A733,SOURCE!B:P,12,0))),"")&amp;
TEXT(A733,"???0")&amp;IF(VLOOKUP(A733,SOURCE!B:P,13,0)="","","   "&amp;VLOOKUP(A733,SOURCE!B:P,13,0)
))))
)</f>
        <v>#define ITM_E_OGONEK                   709</v>
      </c>
    </row>
    <row r="734" spans="1:4">
      <c r="A734">
        <f t="shared" si="12"/>
        <v>710</v>
      </c>
      <c r="B734" t="str">
        <f>VLOOKUP(A734,SOURCE!B:P,12,0)</f>
        <v>ITM_G_BREVE</v>
      </c>
      <c r="C734">
        <f>IF(
ISNUMBER(INDEX(SOURCE!B:B,MATCH(A734,SOURCE!B:B,0)+1)),
  VALUE(INDEX(SOURCE!B:B,MATCH(A734,SOURCE!B:B,0)+1)),
  "")</f>
        <v>711</v>
      </c>
      <c r="D734" s="8" t="str">
        <f>IF(A734&lt;&gt;INT(A734),B734,
IF(A734&lt;0,VLOOKUP(A734,lookups!A$1:B$25,2,0),
IF(ISNA(B734),"",
IF(OR(ISBLANK(A734),ISNA(B734),B734=0),
"",
"#define "&amp;
VLOOKUP(A734,SOURCE!B:P,12,0)&amp;IF(SOURCE!$W$2-LEN(VLOOKUP(A734,SOURCE!B:P,12,0))&gt;=0,REPT(" ",SOURCE!$W$2-LEN(VLOOKUP(A734,SOURCE!B:P,12,0))),"")&amp;
TEXT(A734,"???0")&amp;IF(VLOOKUP(A734,SOURCE!B:P,13,0)="","","   "&amp;VLOOKUP(A734,SOURCE!B:P,13,0)
))))
)</f>
        <v>#define ITM_G_BREVE                    710</v>
      </c>
    </row>
    <row r="735" spans="1:4">
      <c r="A735">
        <f t="shared" si="12"/>
        <v>711</v>
      </c>
      <c r="B735" t="str">
        <f>VLOOKUP(A735,SOURCE!B:P,12,0)</f>
        <v>ITM_0711</v>
      </c>
      <c r="C735">
        <f>IF(
ISNUMBER(INDEX(SOURCE!B:B,MATCH(A735,SOURCE!B:B,0)+1)),
  VALUE(INDEX(SOURCE!B:B,MATCH(A735,SOURCE!B:B,0)+1)),
  "")</f>
        <v>712</v>
      </c>
      <c r="D735" s="8" t="str">
        <f>IF(A735&lt;&gt;INT(A735),B735,
IF(A735&lt;0,VLOOKUP(A735,lookups!A$1:B$25,2,0),
IF(ISNA(B735),"",
IF(OR(ISBLANK(A735),ISNA(B735),B735=0),
"",
"#define "&amp;
VLOOKUP(A735,SOURCE!B:P,12,0)&amp;IF(SOURCE!$W$2-LEN(VLOOKUP(A735,SOURCE!B:P,12,0))&gt;=0,REPT(" ",SOURCE!$W$2-LEN(VLOOKUP(A735,SOURCE!B:P,12,0))),"")&amp;
TEXT(A735,"???0")&amp;IF(VLOOKUP(A735,SOURCE!B:P,13,0)="","","   "&amp;VLOOKUP(A735,SOURCE!B:P,13,0)
))))
)</f>
        <v>#define ITM_0711                       711</v>
      </c>
    </row>
    <row r="736" spans="1:4">
      <c r="A736">
        <f t="shared" si="12"/>
        <v>712</v>
      </c>
      <c r="B736" t="str">
        <f>VLOOKUP(A736,SOURCE!B:P,12,0)</f>
        <v>ITM_I_MACRON</v>
      </c>
      <c r="C736">
        <f>IF(
ISNUMBER(INDEX(SOURCE!B:B,MATCH(A736,SOURCE!B:B,0)+1)),
  VALUE(INDEX(SOURCE!B:B,MATCH(A736,SOURCE!B:B,0)+1)),
  "")</f>
        <v>713</v>
      </c>
      <c r="D736" s="8" t="str">
        <f>IF(A736&lt;&gt;INT(A736),B736,
IF(A736&lt;0,VLOOKUP(A736,lookups!A$1:B$25,2,0),
IF(ISNA(B736),"",
IF(OR(ISBLANK(A736),ISNA(B736),B736=0),
"",
"#define "&amp;
VLOOKUP(A736,SOURCE!B:P,12,0)&amp;IF(SOURCE!$W$2-LEN(VLOOKUP(A736,SOURCE!B:P,12,0))&gt;=0,REPT(" ",SOURCE!$W$2-LEN(VLOOKUP(A736,SOURCE!B:P,12,0))),"")&amp;
TEXT(A736,"???0")&amp;IF(VLOOKUP(A736,SOURCE!B:P,13,0)="","","   "&amp;VLOOKUP(A736,SOURCE!B:P,13,0)
))))
)</f>
        <v>#define ITM_I_MACRON                   712</v>
      </c>
    </row>
    <row r="737" spans="1:4">
      <c r="A737">
        <f t="shared" si="12"/>
        <v>713</v>
      </c>
      <c r="B737" t="str">
        <f>VLOOKUP(A737,SOURCE!B:P,12,0)</f>
        <v>ITM_I_ACUTE</v>
      </c>
      <c r="C737">
        <f>IF(
ISNUMBER(INDEX(SOURCE!B:B,MATCH(A737,SOURCE!B:B,0)+1)),
  VALUE(INDEX(SOURCE!B:B,MATCH(A737,SOURCE!B:B,0)+1)),
  "")</f>
        <v>714</v>
      </c>
      <c r="D737" s="8" t="str">
        <f>IF(A737&lt;&gt;INT(A737),B737,
IF(A737&lt;0,VLOOKUP(A737,lookups!A$1:B$25,2,0),
IF(ISNA(B737),"",
IF(OR(ISBLANK(A737),ISNA(B737),B737=0),
"",
"#define "&amp;
VLOOKUP(A737,SOURCE!B:P,12,0)&amp;IF(SOURCE!$W$2-LEN(VLOOKUP(A737,SOURCE!B:P,12,0))&gt;=0,REPT(" ",SOURCE!$W$2-LEN(VLOOKUP(A737,SOURCE!B:P,12,0))),"")&amp;
TEXT(A737,"???0")&amp;IF(VLOOKUP(A737,SOURCE!B:P,13,0)="","","   "&amp;VLOOKUP(A737,SOURCE!B:P,13,0)
))))
)</f>
        <v>#define ITM_I_ACUTE                    713</v>
      </c>
    </row>
    <row r="738" spans="1:4">
      <c r="A738">
        <f t="shared" si="12"/>
        <v>714</v>
      </c>
      <c r="B738" t="str">
        <f>VLOOKUP(A738,SOURCE!B:P,12,0)</f>
        <v>ITM_I_BREVE</v>
      </c>
      <c r="C738">
        <f>IF(
ISNUMBER(INDEX(SOURCE!B:B,MATCH(A738,SOURCE!B:B,0)+1)),
  VALUE(INDEX(SOURCE!B:B,MATCH(A738,SOURCE!B:B,0)+1)),
  "")</f>
        <v>715</v>
      </c>
      <c r="D738" s="8" t="str">
        <f>IF(A738&lt;&gt;INT(A738),B738,
IF(A738&lt;0,VLOOKUP(A738,lookups!A$1:B$25,2,0),
IF(ISNA(B738),"",
IF(OR(ISBLANK(A738),ISNA(B738),B738=0),
"",
"#define "&amp;
VLOOKUP(A738,SOURCE!B:P,12,0)&amp;IF(SOURCE!$W$2-LEN(VLOOKUP(A738,SOURCE!B:P,12,0))&gt;=0,REPT(" ",SOURCE!$W$2-LEN(VLOOKUP(A738,SOURCE!B:P,12,0))),"")&amp;
TEXT(A738,"???0")&amp;IF(VLOOKUP(A738,SOURCE!B:P,13,0)="","","   "&amp;VLOOKUP(A738,SOURCE!B:P,13,0)
))))
)</f>
        <v>#define ITM_I_BREVE                    714</v>
      </c>
    </row>
    <row r="739" spans="1:4">
      <c r="A739">
        <f t="shared" si="12"/>
        <v>715</v>
      </c>
      <c r="B739" t="str">
        <f>VLOOKUP(A739,SOURCE!B:P,12,0)</f>
        <v>ITM_I_GRAVE</v>
      </c>
      <c r="C739">
        <f>IF(
ISNUMBER(INDEX(SOURCE!B:B,MATCH(A739,SOURCE!B:B,0)+1)),
  VALUE(INDEX(SOURCE!B:B,MATCH(A739,SOURCE!B:B,0)+1)),
  "")</f>
        <v>716</v>
      </c>
      <c r="D739" s="8" t="str">
        <f>IF(A739&lt;&gt;INT(A739),B739,
IF(A739&lt;0,VLOOKUP(A739,lookups!A$1:B$25,2,0),
IF(ISNA(B739),"",
IF(OR(ISBLANK(A739),ISNA(B739),B739=0),
"",
"#define "&amp;
VLOOKUP(A739,SOURCE!B:P,12,0)&amp;IF(SOURCE!$W$2-LEN(VLOOKUP(A739,SOURCE!B:P,12,0))&gt;=0,REPT(" ",SOURCE!$W$2-LEN(VLOOKUP(A739,SOURCE!B:P,12,0))),"")&amp;
TEXT(A739,"???0")&amp;IF(VLOOKUP(A739,SOURCE!B:P,13,0)="","","   "&amp;VLOOKUP(A739,SOURCE!B:P,13,0)
))))
)</f>
        <v>#define ITM_I_GRAVE                    715</v>
      </c>
    </row>
    <row r="740" spans="1:4">
      <c r="A740">
        <f t="shared" si="12"/>
        <v>716</v>
      </c>
      <c r="B740" t="str">
        <f>VLOOKUP(A740,SOURCE!B:P,12,0)</f>
        <v>ITM_I_DIARESIS</v>
      </c>
      <c r="C740">
        <f>IF(
ISNUMBER(INDEX(SOURCE!B:B,MATCH(A740,SOURCE!B:B,0)+1)),
  VALUE(INDEX(SOURCE!B:B,MATCH(A740,SOURCE!B:B,0)+1)),
  "")</f>
        <v>717</v>
      </c>
      <c r="D740" s="8" t="str">
        <f>IF(A740&lt;&gt;INT(A740),B740,
IF(A740&lt;0,VLOOKUP(A740,lookups!A$1:B$25,2,0),
IF(ISNA(B740),"",
IF(OR(ISBLANK(A740),ISNA(B740),B740=0),
"",
"#define "&amp;
VLOOKUP(A740,SOURCE!B:P,12,0)&amp;IF(SOURCE!$W$2-LEN(VLOOKUP(A740,SOURCE!B:P,12,0))&gt;=0,REPT(" ",SOURCE!$W$2-LEN(VLOOKUP(A740,SOURCE!B:P,12,0))),"")&amp;
TEXT(A740,"???0")&amp;IF(VLOOKUP(A740,SOURCE!B:P,13,0)="","","   "&amp;VLOOKUP(A740,SOURCE!B:P,13,0)
))))
)</f>
        <v>#define ITM_I_DIARESIS                 716</v>
      </c>
    </row>
    <row r="741" spans="1:4">
      <c r="A741">
        <f t="shared" si="12"/>
        <v>717</v>
      </c>
      <c r="B741" t="str">
        <f>VLOOKUP(A741,SOURCE!B:P,12,0)</f>
        <v>ITM_I_CIRC</v>
      </c>
      <c r="C741">
        <f>IF(
ISNUMBER(INDEX(SOURCE!B:B,MATCH(A741,SOURCE!B:B,0)+1)),
  VALUE(INDEX(SOURCE!B:B,MATCH(A741,SOURCE!B:B,0)+1)),
  "")</f>
        <v>718</v>
      </c>
      <c r="D741" s="8" t="str">
        <f>IF(A741&lt;&gt;INT(A741),B741,
IF(A741&lt;0,VLOOKUP(A741,lookups!A$1:B$25,2,0),
IF(ISNA(B741),"",
IF(OR(ISBLANK(A741),ISNA(B741),B741=0),
"",
"#define "&amp;
VLOOKUP(A741,SOURCE!B:P,12,0)&amp;IF(SOURCE!$W$2-LEN(VLOOKUP(A741,SOURCE!B:P,12,0))&gt;=0,REPT(" ",SOURCE!$W$2-LEN(VLOOKUP(A741,SOURCE!B:P,12,0))),"")&amp;
TEXT(A741,"???0")&amp;IF(VLOOKUP(A741,SOURCE!B:P,13,0)="","","   "&amp;VLOOKUP(A741,SOURCE!B:P,13,0)
))))
)</f>
        <v>#define ITM_I_CIRC                     717</v>
      </c>
    </row>
    <row r="742" spans="1:4">
      <c r="A742">
        <f t="shared" si="12"/>
        <v>718</v>
      </c>
      <c r="B742" t="str">
        <f>VLOOKUP(A742,SOURCE!B:P,12,0)</f>
        <v>ITM_I_OGONEK</v>
      </c>
      <c r="C742">
        <f>IF(
ISNUMBER(INDEX(SOURCE!B:B,MATCH(A742,SOURCE!B:B,0)+1)),
  VALUE(INDEX(SOURCE!B:B,MATCH(A742,SOURCE!B:B,0)+1)),
  "")</f>
        <v>719</v>
      </c>
      <c r="D742" s="8" t="str">
        <f>IF(A742&lt;&gt;INT(A742),B742,
IF(A742&lt;0,VLOOKUP(A742,lookups!A$1:B$25,2,0),
IF(ISNA(B742),"",
IF(OR(ISBLANK(A742),ISNA(B742),B742=0),
"",
"#define "&amp;
VLOOKUP(A742,SOURCE!B:P,12,0)&amp;IF(SOURCE!$W$2-LEN(VLOOKUP(A742,SOURCE!B:P,12,0))&gt;=0,REPT(" ",SOURCE!$W$2-LEN(VLOOKUP(A742,SOURCE!B:P,12,0))),"")&amp;
TEXT(A742,"???0")&amp;IF(VLOOKUP(A742,SOURCE!B:P,13,0)="","","   "&amp;VLOOKUP(A742,SOURCE!B:P,13,0)
))))
)</f>
        <v>#define ITM_I_OGONEK                   718</v>
      </c>
    </row>
    <row r="743" spans="1:4">
      <c r="A743">
        <f t="shared" si="12"/>
        <v>719</v>
      </c>
      <c r="B743" t="str">
        <f>VLOOKUP(A743,SOURCE!B:P,12,0)</f>
        <v>ITM_I_DOT</v>
      </c>
      <c r="C743">
        <f>IF(
ISNUMBER(INDEX(SOURCE!B:B,MATCH(A743,SOURCE!B:B,0)+1)),
  VALUE(INDEX(SOURCE!B:B,MATCH(A743,SOURCE!B:B,0)+1)),
  "")</f>
        <v>720</v>
      </c>
      <c r="D743" s="8" t="str">
        <f>IF(A743&lt;&gt;INT(A743),B743,
IF(A743&lt;0,VLOOKUP(A743,lookups!A$1:B$25,2,0),
IF(ISNA(B743),"",
IF(OR(ISBLANK(A743),ISNA(B743),B743=0),
"",
"#define "&amp;
VLOOKUP(A743,SOURCE!B:P,12,0)&amp;IF(SOURCE!$W$2-LEN(VLOOKUP(A743,SOURCE!B:P,12,0))&gt;=0,REPT(" ",SOURCE!$W$2-LEN(VLOOKUP(A743,SOURCE!B:P,12,0))),"")&amp;
TEXT(A743,"???0")&amp;IF(VLOOKUP(A743,SOURCE!B:P,13,0)="","","   "&amp;VLOOKUP(A743,SOURCE!B:P,13,0)
))))
)</f>
        <v>#define ITM_I_DOT                      719</v>
      </c>
    </row>
    <row r="744" spans="1:4">
      <c r="A744">
        <f t="shared" si="12"/>
        <v>720</v>
      </c>
      <c r="B744" t="str">
        <f>VLOOKUP(A744,SOURCE!B:P,12,0)</f>
        <v>ITM_I_DOTLESS</v>
      </c>
      <c r="C744">
        <f>IF(
ISNUMBER(INDEX(SOURCE!B:B,MATCH(A744,SOURCE!B:B,0)+1)),
  VALUE(INDEX(SOURCE!B:B,MATCH(A744,SOURCE!B:B,0)+1)),
  "")</f>
        <v>721</v>
      </c>
      <c r="D744" s="8" t="str">
        <f>IF(A744&lt;&gt;INT(A744),B744,
IF(A744&lt;0,VLOOKUP(A744,lookups!A$1:B$25,2,0),
IF(ISNA(B744),"",
IF(OR(ISBLANK(A744),ISNA(B744),B744=0),
"",
"#define "&amp;
VLOOKUP(A744,SOURCE!B:P,12,0)&amp;IF(SOURCE!$W$2-LEN(VLOOKUP(A744,SOURCE!B:P,12,0))&gt;=0,REPT(" ",SOURCE!$W$2-LEN(VLOOKUP(A744,SOURCE!B:P,12,0))),"")&amp;
TEXT(A744,"???0")&amp;IF(VLOOKUP(A744,SOURCE!B:P,13,0)="","","   "&amp;VLOOKUP(A744,SOURCE!B:P,13,0)
))))
)</f>
        <v>#define ITM_I_DOTLESS                  720</v>
      </c>
    </row>
    <row r="745" spans="1:4">
      <c r="A745">
        <f t="shared" si="12"/>
        <v>721</v>
      </c>
      <c r="B745" t="str">
        <f>VLOOKUP(A745,SOURCE!B:P,12,0)</f>
        <v>ITM_L_STROKE</v>
      </c>
      <c r="C745">
        <f>IF(
ISNUMBER(INDEX(SOURCE!B:B,MATCH(A745,SOURCE!B:B,0)+1)),
  VALUE(INDEX(SOURCE!B:B,MATCH(A745,SOURCE!B:B,0)+1)),
  "")</f>
        <v>722</v>
      </c>
      <c r="D745" s="8" t="str">
        <f>IF(A745&lt;&gt;INT(A745),B745,
IF(A745&lt;0,VLOOKUP(A745,lookups!A$1:B$25,2,0),
IF(ISNA(B745),"",
IF(OR(ISBLANK(A745),ISNA(B745),B745=0),
"",
"#define "&amp;
VLOOKUP(A745,SOURCE!B:P,12,0)&amp;IF(SOURCE!$W$2-LEN(VLOOKUP(A745,SOURCE!B:P,12,0))&gt;=0,REPT(" ",SOURCE!$W$2-LEN(VLOOKUP(A745,SOURCE!B:P,12,0))),"")&amp;
TEXT(A745,"???0")&amp;IF(VLOOKUP(A745,SOURCE!B:P,13,0)="","","   "&amp;VLOOKUP(A745,SOURCE!B:P,13,0)
))))
)</f>
        <v>#define ITM_L_STROKE                   721</v>
      </c>
    </row>
    <row r="746" spans="1:4">
      <c r="A746">
        <f t="shared" si="12"/>
        <v>722</v>
      </c>
      <c r="B746" t="str">
        <f>VLOOKUP(A746,SOURCE!B:P,12,0)</f>
        <v>ITM_L_ACUTE</v>
      </c>
      <c r="C746">
        <f>IF(
ISNUMBER(INDEX(SOURCE!B:B,MATCH(A746,SOURCE!B:B,0)+1)),
  VALUE(INDEX(SOURCE!B:B,MATCH(A746,SOURCE!B:B,0)+1)),
  "")</f>
        <v>723</v>
      </c>
      <c r="D746" s="8" t="str">
        <f>IF(A746&lt;&gt;INT(A746),B746,
IF(A746&lt;0,VLOOKUP(A746,lookups!A$1:B$25,2,0),
IF(ISNA(B746),"",
IF(OR(ISBLANK(A746),ISNA(B746),B746=0),
"",
"#define "&amp;
VLOOKUP(A746,SOURCE!B:P,12,0)&amp;IF(SOURCE!$W$2-LEN(VLOOKUP(A746,SOURCE!B:P,12,0))&gt;=0,REPT(" ",SOURCE!$W$2-LEN(VLOOKUP(A746,SOURCE!B:P,12,0))),"")&amp;
TEXT(A746,"???0")&amp;IF(VLOOKUP(A746,SOURCE!B:P,13,0)="","","   "&amp;VLOOKUP(A746,SOURCE!B:P,13,0)
))))
)</f>
        <v>#define ITM_L_ACUTE                    722</v>
      </c>
    </row>
    <row r="747" spans="1:4">
      <c r="A747">
        <f t="shared" si="12"/>
        <v>723</v>
      </c>
      <c r="B747" t="str">
        <f>VLOOKUP(A747,SOURCE!B:P,12,0)</f>
        <v>ITM_L_APOSTROPHE</v>
      </c>
      <c r="C747">
        <f>IF(
ISNUMBER(INDEX(SOURCE!B:B,MATCH(A747,SOURCE!B:B,0)+1)),
  VALUE(INDEX(SOURCE!B:B,MATCH(A747,SOURCE!B:B,0)+1)),
  "")</f>
        <v>724</v>
      </c>
      <c r="D747" s="8" t="str">
        <f>IF(A747&lt;&gt;INT(A747),B747,
IF(A747&lt;0,VLOOKUP(A747,lookups!A$1:B$25,2,0),
IF(ISNA(B747),"",
IF(OR(ISBLANK(A747),ISNA(B747),B747=0),
"",
"#define "&amp;
VLOOKUP(A747,SOURCE!B:P,12,0)&amp;IF(SOURCE!$W$2-LEN(VLOOKUP(A747,SOURCE!B:P,12,0))&gt;=0,REPT(" ",SOURCE!$W$2-LEN(VLOOKUP(A747,SOURCE!B:P,12,0))),"")&amp;
TEXT(A747,"???0")&amp;IF(VLOOKUP(A747,SOURCE!B:P,13,0)="","","   "&amp;VLOOKUP(A747,SOURCE!B:P,13,0)
))))
)</f>
        <v>#define ITM_L_APOSTROPHE               723</v>
      </c>
    </row>
    <row r="748" spans="1:4">
      <c r="A748">
        <f t="shared" si="12"/>
        <v>724</v>
      </c>
      <c r="B748" t="str">
        <f>VLOOKUP(A748,SOURCE!B:P,12,0)</f>
        <v>ITM_N_ACUTE</v>
      </c>
      <c r="C748">
        <f>IF(
ISNUMBER(INDEX(SOURCE!B:B,MATCH(A748,SOURCE!B:B,0)+1)),
  VALUE(INDEX(SOURCE!B:B,MATCH(A748,SOURCE!B:B,0)+1)),
  "")</f>
        <v>725</v>
      </c>
      <c r="D748" s="8" t="str">
        <f>IF(A748&lt;&gt;INT(A748),B748,
IF(A748&lt;0,VLOOKUP(A748,lookups!A$1:B$25,2,0),
IF(ISNA(B748),"",
IF(OR(ISBLANK(A748),ISNA(B748),B748=0),
"",
"#define "&amp;
VLOOKUP(A748,SOURCE!B:P,12,0)&amp;IF(SOURCE!$W$2-LEN(VLOOKUP(A748,SOURCE!B:P,12,0))&gt;=0,REPT(" ",SOURCE!$W$2-LEN(VLOOKUP(A748,SOURCE!B:P,12,0))),"")&amp;
TEXT(A748,"???0")&amp;IF(VLOOKUP(A748,SOURCE!B:P,13,0)="","","   "&amp;VLOOKUP(A748,SOURCE!B:P,13,0)
))))
)</f>
        <v>#define ITM_N_ACUTE                    724</v>
      </c>
    </row>
    <row r="749" spans="1:4">
      <c r="A749">
        <f t="shared" si="12"/>
        <v>725</v>
      </c>
      <c r="B749" t="str">
        <f>VLOOKUP(A749,SOURCE!B:P,12,0)</f>
        <v>ITM_N_CARON</v>
      </c>
      <c r="C749">
        <f>IF(
ISNUMBER(INDEX(SOURCE!B:B,MATCH(A749,SOURCE!B:B,0)+1)),
  VALUE(INDEX(SOURCE!B:B,MATCH(A749,SOURCE!B:B,0)+1)),
  "")</f>
        <v>726</v>
      </c>
      <c r="D749" s="8" t="str">
        <f>IF(A749&lt;&gt;INT(A749),B749,
IF(A749&lt;0,VLOOKUP(A749,lookups!A$1:B$25,2,0),
IF(ISNA(B749),"",
IF(OR(ISBLANK(A749),ISNA(B749),B749=0),
"",
"#define "&amp;
VLOOKUP(A749,SOURCE!B:P,12,0)&amp;IF(SOURCE!$W$2-LEN(VLOOKUP(A749,SOURCE!B:P,12,0))&gt;=0,REPT(" ",SOURCE!$W$2-LEN(VLOOKUP(A749,SOURCE!B:P,12,0))),"")&amp;
TEXT(A749,"???0")&amp;IF(VLOOKUP(A749,SOURCE!B:P,13,0)="","","   "&amp;VLOOKUP(A749,SOURCE!B:P,13,0)
))))
)</f>
        <v>#define ITM_N_CARON                    725</v>
      </c>
    </row>
    <row r="750" spans="1:4">
      <c r="A750">
        <f t="shared" si="12"/>
        <v>726</v>
      </c>
      <c r="B750" t="str">
        <f>VLOOKUP(A750,SOURCE!B:P,12,0)</f>
        <v>ITM_N_TILDE</v>
      </c>
      <c r="C750">
        <f>IF(
ISNUMBER(INDEX(SOURCE!B:B,MATCH(A750,SOURCE!B:B,0)+1)),
  VALUE(INDEX(SOURCE!B:B,MATCH(A750,SOURCE!B:B,0)+1)),
  "")</f>
        <v>727</v>
      </c>
      <c r="D750" s="8" t="str">
        <f>IF(A750&lt;&gt;INT(A750),B750,
IF(A750&lt;0,VLOOKUP(A750,lookups!A$1:B$25,2,0),
IF(ISNA(B750),"",
IF(OR(ISBLANK(A750),ISNA(B750),B750=0),
"",
"#define "&amp;
VLOOKUP(A750,SOURCE!B:P,12,0)&amp;IF(SOURCE!$W$2-LEN(VLOOKUP(A750,SOURCE!B:P,12,0))&gt;=0,REPT(" ",SOURCE!$W$2-LEN(VLOOKUP(A750,SOURCE!B:P,12,0))),"")&amp;
TEXT(A750,"???0")&amp;IF(VLOOKUP(A750,SOURCE!B:P,13,0)="","","   "&amp;VLOOKUP(A750,SOURCE!B:P,13,0)
))))
)</f>
        <v>#define ITM_N_TILDE                    726</v>
      </c>
    </row>
    <row r="751" spans="1:4">
      <c r="A751">
        <f t="shared" si="12"/>
        <v>727</v>
      </c>
      <c r="B751" t="str">
        <f>VLOOKUP(A751,SOURCE!B:P,12,0)</f>
        <v>ITM_O_MACRON</v>
      </c>
      <c r="C751">
        <f>IF(
ISNUMBER(INDEX(SOURCE!B:B,MATCH(A751,SOURCE!B:B,0)+1)),
  VALUE(INDEX(SOURCE!B:B,MATCH(A751,SOURCE!B:B,0)+1)),
  "")</f>
        <v>728</v>
      </c>
      <c r="D751" s="8" t="str">
        <f>IF(A751&lt;&gt;INT(A751),B751,
IF(A751&lt;0,VLOOKUP(A751,lookups!A$1:B$25,2,0),
IF(ISNA(B751),"",
IF(OR(ISBLANK(A751),ISNA(B751),B751=0),
"",
"#define "&amp;
VLOOKUP(A751,SOURCE!B:P,12,0)&amp;IF(SOURCE!$W$2-LEN(VLOOKUP(A751,SOURCE!B:P,12,0))&gt;=0,REPT(" ",SOURCE!$W$2-LEN(VLOOKUP(A751,SOURCE!B:P,12,0))),"")&amp;
TEXT(A751,"???0")&amp;IF(VLOOKUP(A751,SOURCE!B:P,13,0)="","","   "&amp;VLOOKUP(A751,SOURCE!B:P,13,0)
))))
)</f>
        <v>#define ITM_O_MACRON                   727</v>
      </c>
    </row>
    <row r="752" spans="1:4">
      <c r="A752">
        <f t="shared" si="12"/>
        <v>728</v>
      </c>
      <c r="B752" t="str">
        <f>VLOOKUP(A752,SOURCE!B:P,12,0)</f>
        <v>ITM_O_ACUTE</v>
      </c>
      <c r="C752">
        <f>IF(
ISNUMBER(INDEX(SOURCE!B:B,MATCH(A752,SOURCE!B:B,0)+1)),
  VALUE(INDEX(SOURCE!B:B,MATCH(A752,SOURCE!B:B,0)+1)),
  "")</f>
        <v>729</v>
      </c>
      <c r="D752" s="8" t="str">
        <f>IF(A752&lt;&gt;INT(A752),B752,
IF(A752&lt;0,VLOOKUP(A752,lookups!A$1:B$25,2,0),
IF(ISNA(B752),"",
IF(OR(ISBLANK(A752),ISNA(B752),B752=0),
"",
"#define "&amp;
VLOOKUP(A752,SOURCE!B:P,12,0)&amp;IF(SOURCE!$W$2-LEN(VLOOKUP(A752,SOURCE!B:P,12,0))&gt;=0,REPT(" ",SOURCE!$W$2-LEN(VLOOKUP(A752,SOURCE!B:P,12,0))),"")&amp;
TEXT(A752,"???0")&amp;IF(VLOOKUP(A752,SOURCE!B:P,13,0)="","","   "&amp;VLOOKUP(A752,SOURCE!B:P,13,0)
))))
)</f>
        <v>#define ITM_O_ACUTE                    728</v>
      </c>
    </row>
    <row r="753" spans="1:4">
      <c r="A753">
        <f t="shared" si="12"/>
        <v>729</v>
      </c>
      <c r="B753" t="str">
        <f>VLOOKUP(A753,SOURCE!B:P,12,0)</f>
        <v>ITM_O_BREVE</v>
      </c>
      <c r="C753">
        <f>IF(
ISNUMBER(INDEX(SOURCE!B:B,MATCH(A753,SOURCE!B:B,0)+1)),
  VALUE(INDEX(SOURCE!B:B,MATCH(A753,SOURCE!B:B,0)+1)),
  "")</f>
        <v>730</v>
      </c>
      <c r="D753" s="8" t="str">
        <f>IF(A753&lt;&gt;INT(A753),B753,
IF(A753&lt;0,VLOOKUP(A753,lookups!A$1:B$25,2,0),
IF(ISNA(B753),"",
IF(OR(ISBLANK(A753),ISNA(B753),B753=0),
"",
"#define "&amp;
VLOOKUP(A753,SOURCE!B:P,12,0)&amp;IF(SOURCE!$W$2-LEN(VLOOKUP(A753,SOURCE!B:P,12,0))&gt;=0,REPT(" ",SOURCE!$W$2-LEN(VLOOKUP(A753,SOURCE!B:P,12,0))),"")&amp;
TEXT(A753,"???0")&amp;IF(VLOOKUP(A753,SOURCE!B:P,13,0)="","","   "&amp;VLOOKUP(A753,SOURCE!B:P,13,0)
))))
)</f>
        <v>#define ITM_O_BREVE                    729</v>
      </c>
    </row>
    <row r="754" spans="1:4">
      <c r="A754">
        <f t="shared" si="12"/>
        <v>730</v>
      </c>
      <c r="B754" t="str">
        <f>VLOOKUP(A754,SOURCE!B:P,12,0)</f>
        <v>ITM_O_GRAVE</v>
      </c>
      <c r="C754">
        <f>IF(
ISNUMBER(INDEX(SOURCE!B:B,MATCH(A754,SOURCE!B:B,0)+1)),
  VALUE(INDEX(SOURCE!B:B,MATCH(A754,SOURCE!B:B,0)+1)),
  "")</f>
        <v>731</v>
      </c>
      <c r="D754" s="8" t="str">
        <f>IF(A754&lt;&gt;INT(A754),B754,
IF(A754&lt;0,VLOOKUP(A754,lookups!A$1:B$25,2,0),
IF(ISNA(B754),"",
IF(OR(ISBLANK(A754),ISNA(B754),B754=0),
"",
"#define "&amp;
VLOOKUP(A754,SOURCE!B:P,12,0)&amp;IF(SOURCE!$W$2-LEN(VLOOKUP(A754,SOURCE!B:P,12,0))&gt;=0,REPT(" ",SOURCE!$W$2-LEN(VLOOKUP(A754,SOURCE!B:P,12,0))),"")&amp;
TEXT(A754,"???0")&amp;IF(VLOOKUP(A754,SOURCE!B:P,13,0)="","","   "&amp;VLOOKUP(A754,SOURCE!B:P,13,0)
))))
)</f>
        <v>#define ITM_O_GRAVE                    730</v>
      </c>
    </row>
    <row r="755" spans="1:4">
      <c r="A755">
        <f t="shared" si="12"/>
        <v>731</v>
      </c>
      <c r="B755" t="str">
        <f>VLOOKUP(A755,SOURCE!B:P,12,0)</f>
        <v>ITM_O_DIARESIS</v>
      </c>
      <c r="C755">
        <f>IF(
ISNUMBER(INDEX(SOURCE!B:B,MATCH(A755,SOURCE!B:B,0)+1)),
  VALUE(INDEX(SOURCE!B:B,MATCH(A755,SOURCE!B:B,0)+1)),
  "")</f>
        <v>732</v>
      </c>
      <c r="D755" s="8" t="str">
        <f>IF(A755&lt;&gt;INT(A755),B755,
IF(A755&lt;0,VLOOKUP(A755,lookups!A$1:B$25,2,0),
IF(ISNA(B755),"",
IF(OR(ISBLANK(A755),ISNA(B755),B755=0),
"",
"#define "&amp;
VLOOKUP(A755,SOURCE!B:P,12,0)&amp;IF(SOURCE!$W$2-LEN(VLOOKUP(A755,SOURCE!B:P,12,0))&gt;=0,REPT(" ",SOURCE!$W$2-LEN(VLOOKUP(A755,SOURCE!B:P,12,0))),"")&amp;
TEXT(A755,"???0")&amp;IF(VLOOKUP(A755,SOURCE!B:P,13,0)="","","   "&amp;VLOOKUP(A755,SOURCE!B:P,13,0)
))))
)</f>
        <v>#define ITM_O_DIARESIS                 731</v>
      </c>
    </row>
    <row r="756" spans="1:4">
      <c r="A756">
        <f t="shared" si="12"/>
        <v>732</v>
      </c>
      <c r="B756" t="str">
        <f>VLOOKUP(A756,SOURCE!B:P,12,0)</f>
        <v>ITM_O_TILDE</v>
      </c>
      <c r="C756">
        <f>IF(
ISNUMBER(INDEX(SOURCE!B:B,MATCH(A756,SOURCE!B:B,0)+1)),
  VALUE(INDEX(SOURCE!B:B,MATCH(A756,SOURCE!B:B,0)+1)),
  "")</f>
        <v>733</v>
      </c>
      <c r="D756" s="8" t="str">
        <f>IF(A756&lt;&gt;INT(A756),B756,
IF(A756&lt;0,VLOOKUP(A756,lookups!A$1:B$25,2,0),
IF(ISNA(B756),"",
IF(OR(ISBLANK(A756),ISNA(B756),B756=0),
"",
"#define "&amp;
VLOOKUP(A756,SOURCE!B:P,12,0)&amp;IF(SOURCE!$W$2-LEN(VLOOKUP(A756,SOURCE!B:P,12,0))&gt;=0,REPT(" ",SOURCE!$W$2-LEN(VLOOKUP(A756,SOURCE!B:P,12,0))),"")&amp;
TEXT(A756,"???0")&amp;IF(VLOOKUP(A756,SOURCE!B:P,13,0)="","","   "&amp;VLOOKUP(A756,SOURCE!B:P,13,0)
))))
)</f>
        <v>#define ITM_O_TILDE                    732</v>
      </c>
    </row>
    <row r="757" spans="1:4">
      <c r="A757">
        <f t="shared" si="12"/>
        <v>733</v>
      </c>
      <c r="B757" t="str">
        <f>VLOOKUP(A757,SOURCE!B:P,12,0)</f>
        <v>ITM_O_CIRC</v>
      </c>
      <c r="C757">
        <f>IF(
ISNUMBER(INDEX(SOURCE!B:B,MATCH(A757,SOURCE!B:B,0)+1)),
  VALUE(INDEX(SOURCE!B:B,MATCH(A757,SOURCE!B:B,0)+1)),
  "")</f>
        <v>734</v>
      </c>
      <c r="D757" s="8" t="str">
        <f>IF(A757&lt;&gt;INT(A757),B757,
IF(A757&lt;0,VLOOKUP(A757,lookups!A$1:B$25,2,0),
IF(ISNA(B757),"",
IF(OR(ISBLANK(A757),ISNA(B757),B757=0),
"",
"#define "&amp;
VLOOKUP(A757,SOURCE!B:P,12,0)&amp;IF(SOURCE!$W$2-LEN(VLOOKUP(A757,SOURCE!B:P,12,0))&gt;=0,REPT(" ",SOURCE!$W$2-LEN(VLOOKUP(A757,SOURCE!B:P,12,0))),"")&amp;
TEXT(A757,"???0")&amp;IF(VLOOKUP(A757,SOURCE!B:P,13,0)="","","   "&amp;VLOOKUP(A757,SOURCE!B:P,13,0)
))))
)</f>
        <v>#define ITM_O_CIRC                     733</v>
      </c>
    </row>
    <row r="758" spans="1:4">
      <c r="A758">
        <f t="shared" si="12"/>
        <v>734</v>
      </c>
      <c r="B758" t="str">
        <f>VLOOKUP(A758,SOURCE!B:P,12,0)</f>
        <v>ITM_O_STROKE</v>
      </c>
      <c r="C758">
        <f>IF(
ISNUMBER(INDEX(SOURCE!B:B,MATCH(A758,SOURCE!B:B,0)+1)),
  VALUE(INDEX(SOURCE!B:B,MATCH(A758,SOURCE!B:B,0)+1)),
  "")</f>
        <v>735</v>
      </c>
      <c r="D758" s="8" t="str">
        <f>IF(A758&lt;&gt;INT(A758),B758,
IF(A758&lt;0,VLOOKUP(A758,lookups!A$1:B$25,2,0),
IF(ISNA(B758),"",
IF(OR(ISBLANK(A758),ISNA(B758),B758=0),
"",
"#define "&amp;
VLOOKUP(A758,SOURCE!B:P,12,0)&amp;IF(SOURCE!$W$2-LEN(VLOOKUP(A758,SOURCE!B:P,12,0))&gt;=0,REPT(" ",SOURCE!$W$2-LEN(VLOOKUP(A758,SOURCE!B:P,12,0))),"")&amp;
TEXT(A758,"???0")&amp;IF(VLOOKUP(A758,SOURCE!B:P,13,0)="","","   "&amp;VLOOKUP(A758,SOURCE!B:P,13,0)
))))
)</f>
        <v>#define ITM_O_STROKE                   734</v>
      </c>
    </row>
    <row r="759" spans="1:4">
      <c r="A759">
        <f t="shared" si="12"/>
        <v>735</v>
      </c>
      <c r="B759" t="str">
        <f>VLOOKUP(A759,SOURCE!B:P,12,0)</f>
        <v>ITM_OE</v>
      </c>
      <c r="C759">
        <f>IF(
ISNUMBER(INDEX(SOURCE!B:B,MATCH(A759,SOURCE!B:B,0)+1)),
  VALUE(INDEX(SOURCE!B:B,MATCH(A759,SOURCE!B:B,0)+1)),
  "")</f>
        <v>736</v>
      </c>
      <c r="D759" s="8" t="str">
        <f>IF(A759&lt;&gt;INT(A759),B759,
IF(A759&lt;0,VLOOKUP(A759,lookups!A$1:B$25,2,0),
IF(ISNA(B759),"",
IF(OR(ISBLANK(A759),ISNA(B759),B759=0),
"",
"#define "&amp;
VLOOKUP(A759,SOURCE!B:P,12,0)&amp;IF(SOURCE!$W$2-LEN(VLOOKUP(A759,SOURCE!B:P,12,0))&gt;=0,REPT(" ",SOURCE!$W$2-LEN(VLOOKUP(A759,SOURCE!B:P,12,0))),"")&amp;
TEXT(A759,"???0")&amp;IF(VLOOKUP(A759,SOURCE!B:P,13,0)="","","   "&amp;VLOOKUP(A759,SOURCE!B:P,13,0)
))))
)</f>
        <v>#define ITM_OE                         735</v>
      </c>
    </row>
    <row r="760" spans="1:4">
      <c r="A760">
        <f t="shared" si="12"/>
        <v>736</v>
      </c>
      <c r="B760" t="str">
        <f>VLOOKUP(A760,SOURCE!B:P,12,0)</f>
        <v>ITM_0736</v>
      </c>
      <c r="C760">
        <f>IF(
ISNUMBER(INDEX(SOURCE!B:B,MATCH(A760,SOURCE!B:B,0)+1)),
  VALUE(INDEX(SOURCE!B:B,MATCH(A760,SOURCE!B:B,0)+1)),
  "")</f>
        <v>737</v>
      </c>
      <c r="D760" s="8" t="str">
        <f>IF(A760&lt;&gt;INT(A760),B760,
IF(A760&lt;0,VLOOKUP(A760,lookups!A$1:B$25,2,0),
IF(ISNA(B760),"",
IF(OR(ISBLANK(A760),ISNA(B760),B760=0),
"",
"#define "&amp;
VLOOKUP(A760,SOURCE!B:P,12,0)&amp;IF(SOURCE!$W$2-LEN(VLOOKUP(A760,SOURCE!B:P,12,0))&gt;=0,REPT(" ",SOURCE!$W$2-LEN(VLOOKUP(A760,SOURCE!B:P,12,0))),"")&amp;
TEXT(A760,"???0")&amp;IF(VLOOKUP(A760,SOURCE!B:P,13,0)="","","   "&amp;VLOOKUP(A760,SOURCE!B:P,13,0)
))))
)</f>
        <v>#define ITM_0736                       736</v>
      </c>
    </row>
    <row r="761" spans="1:4">
      <c r="A761">
        <f t="shared" si="12"/>
        <v>737</v>
      </c>
      <c r="B761" t="str">
        <f>VLOOKUP(A761,SOURCE!B:P,12,0)</f>
        <v>ITM_0737</v>
      </c>
      <c r="C761">
        <f>IF(
ISNUMBER(INDEX(SOURCE!B:B,MATCH(A761,SOURCE!B:B,0)+1)),
  VALUE(INDEX(SOURCE!B:B,MATCH(A761,SOURCE!B:B,0)+1)),
  "")</f>
        <v>738</v>
      </c>
      <c r="D761" s="8" t="str">
        <f>IF(A761&lt;&gt;INT(A761),B761,
IF(A761&lt;0,VLOOKUP(A761,lookups!A$1:B$25,2,0),
IF(ISNA(B761),"",
IF(OR(ISBLANK(A761),ISNA(B761),B761=0),
"",
"#define "&amp;
VLOOKUP(A761,SOURCE!B:P,12,0)&amp;IF(SOURCE!$W$2-LEN(VLOOKUP(A761,SOURCE!B:P,12,0))&gt;=0,REPT(" ",SOURCE!$W$2-LEN(VLOOKUP(A761,SOURCE!B:P,12,0))),"")&amp;
TEXT(A761,"???0")&amp;IF(VLOOKUP(A761,SOURCE!B:P,13,0)="","","   "&amp;VLOOKUP(A761,SOURCE!B:P,13,0)
))))
)</f>
        <v>#define ITM_0737                       737</v>
      </c>
    </row>
    <row r="762" spans="1:4">
      <c r="A762">
        <f t="shared" si="12"/>
        <v>738</v>
      </c>
      <c r="B762" t="str">
        <f>VLOOKUP(A762,SOURCE!B:P,12,0)</f>
        <v>ITM_S_SHARP</v>
      </c>
      <c r="C762">
        <f>IF(
ISNUMBER(INDEX(SOURCE!B:B,MATCH(A762,SOURCE!B:B,0)+1)),
  VALUE(INDEX(SOURCE!B:B,MATCH(A762,SOURCE!B:B,0)+1)),
  "")</f>
        <v>739</v>
      </c>
      <c r="D762" s="8" t="str">
        <f>IF(A762&lt;&gt;INT(A762),B762,
IF(A762&lt;0,VLOOKUP(A762,lookups!A$1:B$25,2,0),
IF(ISNA(B762),"",
IF(OR(ISBLANK(A762),ISNA(B762),B762=0),
"",
"#define "&amp;
VLOOKUP(A762,SOURCE!B:P,12,0)&amp;IF(SOURCE!$W$2-LEN(VLOOKUP(A762,SOURCE!B:P,12,0))&gt;=0,REPT(" ",SOURCE!$W$2-LEN(VLOOKUP(A762,SOURCE!B:P,12,0))),"")&amp;
TEXT(A762,"???0")&amp;IF(VLOOKUP(A762,SOURCE!B:P,13,0)="","","   "&amp;VLOOKUP(A762,SOURCE!B:P,13,0)
))))
)</f>
        <v>#define ITM_S_SHARP                    738</v>
      </c>
    </row>
    <row r="763" spans="1:4">
      <c r="A763">
        <f t="shared" si="12"/>
        <v>739</v>
      </c>
      <c r="B763" t="str">
        <f>VLOOKUP(A763,SOURCE!B:P,12,0)</f>
        <v>ITM_S_ACUTE</v>
      </c>
      <c r="C763">
        <f>IF(
ISNUMBER(INDEX(SOURCE!B:B,MATCH(A763,SOURCE!B:B,0)+1)),
  VALUE(INDEX(SOURCE!B:B,MATCH(A763,SOURCE!B:B,0)+1)),
  "")</f>
        <v>740</v>
      </c>
      <c r="D763" s="8" t="str">
        <f>IF(A763&lt;&gt;INT(A763),B763,
IF(A763&lt;0,VLOOKUP(A763,lookups!A$1:B$25,2,0),
IF(ISNA(B763),"",
IF(OR(ISBLANK(A763),ISNA(B763),B763=0),
"",
"#define "&amp;
VLOOKUP(A763,SOURCE!B:P,12,0)&amp;IF(SOURCE!$W$2-LEN(VLOOKUP(A763,SOURCE!B:P,12,0))&gt;=0,REPT(" ",SOURCE!$W$2-LEN(VLOOKUP(A763,SOURCE!B:P,12,0))),"")&amp;
TEXT(A763,"???0")&amp;IF(VLOOKUP(A763,SOURCE!B:P,13,0)="","","   "&amp;VLOOKUP(A763,SOURCE!B:P,13,0)
))))
)</f>
        <v>#define ITM_S_ACUTE                    739</v>
      </c>
    </row>
    <row r="764" spans="1:4">
      <c r="A764">
        <f t="shared" si="12"/>
        <v>740</v>
      </c>
      <c r="B764" t="str">
        <f>VLOOKUP(A764,SOURCE!B:P,12,0)</f>
        <v>ITM_S_CARON</v>
      </c>
      <c r="C764">
        <f>IF(
ISNUMBER(INDEX(SOURCE!B:B,MATCH(A764,SOURCE!B:B,0)+1)),
  VALUE(INDEX(SOURCE!B:B,MATCH(A764,SOURCE!B:B,0)+1)),
  "")</f>
        <v>741</v>
      </c>
      <c r="D764" s="8" t="str">
        <f>IF(A764&lt;&gt;INT(A764),B764,
IF(A764&lt;0,VLOOKUP(A764,lookups!A$1:B$25,2,0),
IF(ISNA(B764),"",
IF(OR(ISBLANK(A764),ISNA(B764),B764=0),
"",
"#define "&amp;
VLOOKUP(A764,SOURCE!B:P,12,0)&amp;IF(SOURCE!$W$2-LEN(VLOOKUP(A764,SOURCE!B:P,12,0))&gt;=0,REPT(" ",SOURCE!$W$2-LEN(VLOOKUP(A764,SOURCE!B:P,12,0))),"")&amp;
TEXT(A764,"???0")&amp;IF(VLOOKUP(A764,SOURCE!B:P,13,0)="","","   "&amp;VLOOKUP(A764,SOURCE!B:P,13,0)
))))
)</f>
        <v>#define ITM_S_CARON                    740</v>
      </c>
    </row>
    <row r="765" spans="1:4">
      <c r="A765">
        <f t="shared" si="12"/>
        <v>741</v>
      </c>
      <c r="B765" t="str">
        <f>VLOOKUP(A765,SOURCE!B:P,12,0)</f>
        <v>ITM_S_CEDILLA</v>
      </c>
      <c r="C765">
        <f>IF(
ISNUMBER(INDEX(SOURCE!B:B,MATCH(A765,SOURCE!B:B,0)+1)),
  VALUE(INDEX(SOURCE!B:B,MATCH(A765,SOURCE!B:B,0)+1)),
  "")</f>
        <v>742</v>
      </c>
      <c r="D765" s="8" t="str">
        <f>IF(A765&lt;&gt;INT(A765),B765,
IF(A765&lt;0,VLOOKUP(A765,lookups!A$1:B$25,2,0),
IF(ISNA(B765),"",
IF(OR(ISBLANK(A765),ISNA(B765),B765=0),
"",
"#define "&amp;
VLOOKUP(A765,SOURCE!B:P,12,0)&amp;IF(SOURCE!$W$2-LEN(VLOOKUP(A765,SOURCE!B:P,12,0))&gt;=0,REPT(" ",SOURCE!$W$2-LEN(VLOOKUP(A765,SOURCE!B:P,12,0))),"")&amp;
TEXT(A765,"???0")&amp;IF(VLOOKUP(A765,SOURCE!B:P,13,0)="","","   "&amp;VLOOKUP(A765,SOURCE!B:P,13,0)
))))
)</f>
        <v>#define ITM_S_CEDILLA                  741</v>
      </c>
    </row>
    <row r="766" spans="1:4">
      <c r="A766">
        <f t="shared" si="12"/>
        <v>742</v>
      </c>
      <c r="B766" t="str">
        <f>VLOOKUP(A766,SOURCE!B:P,12,0)</f>
        <v>ITM_T_CARON</v>
      </c>
      <c r="C766">
        <f>IF(
ISNUMBER(INDEX(SOURCE!B:B,MATCH(A766,SOURCE!B:B,0)+1)),
  VALUE(INDEX(SOURCE!B:B,MATCH(A766,SOURCE!B:B,0)+1)),
  "")</f>
        <v>743</v>
      </c>
      <c r="D766" s="8" t="str">
        <f>IF(A766&lt;&gt;INT(A766),B766,
IF(A766&lt;0,VLOOKUP(A766,lookups!A$1:B$25,2,0),
IF(ISNA(B766),"",
IF(OR(ISBLANK(A766),ISNA(B766),B766=0),
"",
"#define "&amp;
VLOOKUP(A766,SOURCE!B:P,12,0)&amp;IF(SOURCE!$W$2-LEN(VLOOKUP(A766,SOURCE!B:P,12,0))&gt;=0,REPT(" ",SOURCE!$W$2-LEN(VLOOKUP(A766,SOURCE!B:P,12,0))),"")&amp;
TEXT(A766,"???0")&amp;IF(VLOOKUP(A766,SOURCE!B:P,13,0)="","","   "&amp;VLOOKUP(A766,SOURCE!B:P,13,0)
))))
)</f>
        <v>#define ITM_T_CARON                    742</v>
      </c>
    </row>
    <row r="767" spans="1:4">
      <c r="A767">
        <f t="shared" si="12"/>
        <v>743</v>
      </c>
      <c r="B767" t="str">
        <f>VLOOKUP(A767,SOURCE!B:P,12,0)</f>
        <v>ITM_T_CEDILLA</v>
      </c>
      <c r="C767">
        <f>IF(
ISNUMBER(INDEX(SOURCE!B:B,MATCH(A767,SOURCE!B:B,0)+1)),
  VALUE(INDEX(SOURCE!B:B,MATCH(A767,SOURCE!B:B,0)+1)),
  "")</f>
        <v>744</v>
      </c>
      <c r="D767" s="8" t="str">
        <f>IF(A767&lt;&gt;INT(A767),B767,
IF(A767&lt;0,VLOOKUP(A767,lookups!A$1:B$25,2,0),
IF(ISNA(B767),"",
IF(OR(ISBLANK(A767),ISNA(B767),B767=0),
"",
"#define "&amp;
VLOOKUP(A767,SOURCE!B:P,12,0)&amp;IF(SOURCE!$W$2-LEN(VLOOKUP(A767,SOURCE!B:P,12,0))&gt;=0,REPT(" ",SOURCE!$W$2-LEN(VLOOKUP(A767,SOURCE!B:P,12,0))),"")&amp;
TEXT(A767,"???0")&amp;IF(VLOOKUP(A767,SOURCE!B:P,13,0)="","","   "&amp;VLOOKUP(A767,SOURCE!B:P,13,0)
))))
)</f>
        <v>#define ITM_T_CEDILLA                  743</v>
      </c>
    </row>
    <row r="768" spans="1:4">
      <c r="A768">
        <f t="shared" si="12"/>
        <v>744</v>
      </c>
      <c r="B768" t="str">
        <f>VLOOKUP(A768,SOURCE!B:P,12,0)</f>
        <v>ITM_U_MACRON</v>
      </c>
      <c r="C768">
        <f>IF(
ISNUMBER(INDEX(SOURCE!B:B,MATCH(A768,SOURCE!B:B,0)+1)),
  VALUE(INDEX(SOURCE!B:B,MATCH(A768,SOURCE!B:B,0)+1)),
  "")</f>
        <v>745</v>
      </c>
      <c r="D768" s="8" t="str">
        <f>IF(A768&lt;&gt;INT(A768),B768,
IF(A768&lt;0,VLOOKUP(A768,lookups!A$1:B$25,2,0),
IF(ISNA(B768),"",
IF(OR(ISBLANK(A768),ISNA(B768),B768=0),
"",
"#define "&amp;
VLOOKUP(A768,SOURCE!B:P,12,0)&amp;IF(SOURCE!$W$2-LEN(VLOOKUP(A768,SOURCE!B:P,12,0))&gt;=0,REPT(" ",SOURCE!$W$2-LEN(VLOOKUP(A768,SOURCE!B:P,12,0))),"")&amp;
TEXT(A768,"???0")&amp;IF(VLOOKUP(A768,SOURCE!B:P,13,0)="","","   "&amp;VLOOKUP(A768,SOURCE!B:P,13,0)
))))
)</f>
        <v>#define ITM_U_MACRON                   744</v>
      </c>
    </row>
    <row r="769" spans="1:4">
      <c r="A769">
        <f t="shared" si="12"/>
        <v>745</v>
      </c>
      <c r="B769" t="str">
        <f>VLOOKUP(A769,SOURCE!B:P,12,0)</f>
        <v>ITM_U_ACUTE</v>
      </c>
      <c r="C769">
        <f>IF(
ISNUMBER(INDEX(SOURCE!B:B,MATCH(A769,SOURCE!B:B,0)+1)),
  VALUE(INDEX(SOURCE!B:B,MATCH(A769,SOURCE!B:B,0)+1)),
  "")</f>
        <v>746</v>
      </c>
      <c r="D769" s="8" t="str">
        <f>IF(A769&lt;&gt;INT(A769),B769,
IF(A769&lt;0,VLOOKUP(A769,lookups!A$1:B$25,2,0),
IF(ISNA(B769),"",
IF(OR(ISBLANK(A769),ISNA(B769),B769=0),
"",
"#define "&amp;
VLOOKUP(A769,SOURCE!B:P,12,0)&amp;IF(SOURCE!$W$2-LEN(VLOOKUP(A769,SOURCE!B:P,12,0))&gt;=0,REPT(" ",SOURCE!$W$2-LEN(VLOOKUP(A769,SOURCE!B:P,12,0))),"")&amp;
TEXT(A769,"???0")&amp;IF(VLOOKUP(A769,SOURCE!B:P,13,0)="","","   "&amp;VLOOKUP(A769,SOURCE!B:P,13,0)
))))
)</f>
        <v>#define ITM_U_ACUTE                    745</v>
      </c>
    </row>
    <row r="770" spans="1:4">
      <c r="A770">
        <f t="shared" si="12"/>
        <v>746</v>
      </c>
      <c r="B770" t="str">
        <f>VLOOKUP(A770,SOURCE!B:P,12,0)</f>
        <v>ITM_U_BREVE</v>
      </c>
      <c r="C770">
        <f>IF(
ISNUMBER(INDEX(SOURCE!B:B,MATCH(A770,SOURCE!B:B,0)+1)),
  VALUE(INDEX(SOURCE!B:B,MATCH(A770,SOURCE!B:B,0)+1)),
  "")</f>
        <v>747</v>
      </c>
      <c r="D770" s="8" t="str">
        <f>IF(A770&lt;&gt;INT(A770),B770,
IF(A770&lt;0,VLOOKUP(A770,lookups!A$1:B$25,2,0),
IF(ISNA(B770),"",
IF(OR(ISBLANK(A770),ISNA(B770),B770=0),
"",
"#define "&amp;
VLOOKUP(A770,SOURCE!B:P,12,0)&amp;IF(SOURCE!$W$2-LEN(VLOOKUP(A770,SOURCE!B:P,12,0))&gt;=0,REPT(" ",SOURCE!$W$2-LEN(VLOOKUP(A770,SOURCE!B:P,12,0))),"")&amp;
TEXT(A770,"???0")&amp;IF(VLOOKUP(A770,SOURCE!B:P,13,0)="","","   "&amp;VLOOKUP(A770,SOURCE!B:P,13,0)
))))
)</f>
        <v>#define ITM_U_BREVE                    746</v>
      </c>
    </row>
    <row r="771" spans="1:4">
      <c r="A771">
        <f t="shared" si="12"/>
        <v>747</v>
      </c>
      <c r="B771" t="str">
        <f>VLOOKUP(A771,SOURCE!B:P,12,0)</f>
        <v>ITM_U_GRAVE</v>
      </c>
      <c r="C771">
        <f>IF(
ISNUMBER(INDEX(SOURCE!B:B,MATCH(A771,SOURCE!B:B,0)+1)),
  VALUE(INDEX(SOURCE!B:B,MATCH(A771,SOURCE!B:B,0)+1)),
  "")</f>
        <v>748</v>
      </c>
      <c r="D771" s="8" t="str">
        <f>IF(A771&lt;&gt;INT(A771),B771,
IF(A771&lt;0,VLOOKUP(A771,lookups!A$1:B$25,2,0),
IF(ISNA(B771),"",
IF(OR(ISBLANK(A771),ISNA(B771),B771=0),
"",
"#define "&amp;
VLOOKUP(A771,SOURCE!B:P,12,0)&amp;IF(SOURCE!$W$2-LEN(VLOOKUP(A771,SOURCE!B:P,12,0))&gt;=0,REPT(" ",SOURCE!$W$2-LEN(VLOOKUP(A771,SOURCE!B:P,12,0))),"")&amp;
TEXT(A771,"???0")&amp;IF(VLOOKUP(A771,SOURCE!B:P,13,0)="","","   "&amp;VLOOKUP(A771,SOURCE!B:P,13,0)
))))
)</f>
        <v>#define ITM_U_GRAVE                    747</v>
      </c>
    </row>
    <row r="772" spans="1:4">
      <c r="A772">
        <f t="shared" si="12"/>
        <v>748</v>
      </c>
      <c r="B772" t="str">
        <f>VLOOKUP(A772,SOURCE!B:P,12,0)</f>
        <v>ITM_U_DIARESIS</v>
      </c>
      <c r="C772">
        <f>IF(
ISNUMBER(INDEX(SOURCE!B:B,MATCH(A772,SOURCE!B:B,0)+1)),
  VALUE(INDEX(SOURCE!B:B,MATCH(A772,SOURCE!B:B,0)+1)),
  "")</f>
        <v>749</v>
      </c>
      <c r="D772" s="8" t="str">
        <f>IF(A772&lt;&gt;INT(A772),B772,
IF(A772&lt;0,VLOOKUP(A772,lookups!A$1:B$25,2,0),
IF(ISNA(B772),"",
IF(OR(ISBLANK(A772),ISNA(B772),B772=0),
"",
"#define "&amp;
VLOOKUP(A772,SOURCE!B:P,12,0)&amp;IF(SOURCE!$W$2-LEN(VLOOKUP(A772,SOURCE!B:P,12,0))&gt;=0,REPT(" ",SOURCE!$W$2-LEN(VLOOKUP(A772,SOURCE!B:P,12,0))),"")&amp;
TEXT(A772,"???0")&amp;IF(VLOOKUP(A772,SOURCE!B:P,13,0)="","","   "&amp;VLOOKUP(A772,SOURCE!B:P,13,0)
))))
)</f>
        <v>#define ITM_U_DIARESIS                 748</v>
      </c>
    </row>
    <row r="773" spans="1:4">
      <c r="A773">
        <f t="shared" si="12"/>
        <v>749</v>
      </c>
      <c r="B773" t="str">
        <f>VLOOKUP(A773,SOURCE!B:P,12,0)</f>
        <v>ITM_U_TILDE</v>
      </c>
      <c r="C773">
        <f>IF(
ISNUMBER(INDEX(SOURCE!B:B,MATCH(A773,SOURCE!B:B,0)+1)),
  VALUE(INDEX(SOURCE!B:B,MATCH(A773,SOURCE!B:B,0)+1)),
  "")</f>
        <v>750</v>
      </c>
      <c r="D773" s="8" t="str">
        <f>IF(A773&lt;&gt;INT(A773),B773,
IF(A773&lt;0,VLOOKUP(A773,lookups!A$1:B$25,2,0),
IF(ISNA(B773),"",
IF(OR(ISBLANK(A773),ISNA(B773),B773=0),
"",
"#define "&amp;
VLOOKUP(A773,SOURCE!B:P,12,0)&amp;IF(SOURCE!$W$2-LEN(VLOOKUP(A773,SOURCE!B:P,12,0))&gt;=0,REPT(" ",SOURCE!$W$2-LEN(VLOOKUP(A773,SOURCE!B:P,12,0))),"")&amp;
TEXT(A773,"???0")&amp;IF(VLOOKUP(A773,SOURCE!B:P,13,0)="","","   "&amp;VLOOKUP(A773,SOURCE!B:P,13,0)
))))
)</f>
        <v>#define ITM_U_TILDE                    749</v>
      </c>
    </row>
    <row r="774" spans="1:4">
      <c r="A774">
        <f t="shared" si="12"/>
        <v>750</v>
      </c>
      <c r="B774" t="str">
        <f>VLOOKUP(A774,SOURCE!B:P,12,0)</f>
        <v>ITM_U_CIRC</v>
      </c>
      <c r="C774">
        <f>IF(
ISNUMBER(INDEX(SOURCE!B:B,MATCH(A774,SOURCE!B:B,0)+1)),
  VALUE(INDEX(SOURCE!B:B,MATCH(A774,SOURCE!B:B,0)+1)),
  "")</f>
        <v>751</v>
      </c>
      <c r="D774" s="8" t="str">
        <f>IF(A774&lt;&gt;INT(A774),B774,
IF(A774&lt;0,VLOOKUP(A774,lookups!A$1:B$25,2,0),
IF(ISNA(B774),"",
IF(OR(ISBLANK(A774),ISNA(B774),B774=0),
"",
"#define "&amp;
VLOOKUP(A774,SOURCE!B:P,12,0)&amp;IF(SOURCE!$W$2-LEN(VLOOKUP(A774,SOURCE!B:P,12,0))&gt;=0,REPT(" ",SOURCE!$W$2-LEN(VLOOKUP(A774,SOURCE!B:P,12,0))),"")&amp;
TEXT(A774,"???0")&amp;IF(VLOOKUP(A774,SOURCE!B:P,13,0)="","","   "&amp;VLOOKUP(A774,SOURCE!B:P,13,0)
))))
)</f>
        <v>#define ITM_U_CIRC                     750</v>
      </c>
    </row>
    <row r="775" spans="1:4">
      <c r="A775">
        <f t="shared" ref="A775:A838" si="13">C774</f>
        <v>751</v>
      </c>
      <c r="B775" t="str">
        <f>VLOOKUP(A775,SOURCE!B:P,12,0)</f>
        <v>ITM_U_RING</v>
      </c>
      <c r="C775">
        <f>IF(
ISNUMBER(INDEX(SOURCE!B:B,MATCH(A775,SOURCE!B:B,0)+1)),
  VALUE(INDEX(SOURCE!B:B,MATCH(A775,SOURCE!B:B,0)+1)),
  "")</f>
        <v>752</v>
      </c>
      <c r="D775" s="8" t="str">
        <f>IF(A775&lt;&gt;INT(A775),B775,
IF(A775&lt;0,VLOOKUP(A775,lookups!A$1:B$25,2,0),
IF(ISNA(B775),"",
IF(OR(ISBLANK(A775),ISNA(B775),B775=0),
"",
"#define "&amp;
VLOOKUP(A775,SOURCE!B:P,12,0)&amp;IF(SOURCE!$W$2-LEN(VLOOKUP(A775,SOURCE!B:P,12,0))&gt;=0,REPT(" ",SOURCE!$W$2-LEN(VLOOKUP(A775,SOURCE!B:P,12,0))),"")&amp;
TEXT(A775,"???0")&amp;IF(VLOOKUP(A775,SOURCE!B:P,13,0)="","","   "&amp;VLOOKUP(A775,SOURCE!B:P,13,0)
))))
)</f>
        <v>#define ITM_U_RING                     751</v>
      </c>
    </row>
    <row r="776" spans="1:4">
      <c r="A776">
        <f t="shared" si="13"/>
        <v>752</v>
      </c>
      <c r="B776" t="str">
        <f>VLOOKUP(A776,SOURCE!B:P,12,0)</f>
        <v>ITM_W_CIRC</v>
      </c>
      <c r="C776">
        <f>IF(
ISNUMBER(INDEX(SOURCE!B:B,MATCH(A776,SOURCE!B:B,0)+1)),
  VALUE(INDEX(SOURCE!B:B,MATCH(A776,SOURCE!B:B,0)+1)),
  "")</f>
        <v>753</v>
      </c>
      <c r="D776" s="8" t="str">
        <f>IF(A776&lt;&gt;INT(A776),B776,
IF(A776&lt;0,VLOOKUP(A776,lookups!A$1:B$25,2,0),
IF(ISNA(B776),"",
IF(OR(ISBLANK(A776),ISNA(B776),B776=0),
"",
"#define "&amp;
VLOOKUP(A776,SOURCE!B:P,12,0)&amp;IF(SOURCE!$W$2-LEN(VLOOKUP(A776,SOURCE!B:P,12,0))&gt;=0,REPT(" ",SOURCE!$W$2-LEN(VLOOKUP(A776,SOURCE!B:P,12,0))),"")&amp;
TEXT(A776,"???0")&amp;IF(VLOOKUP(A776,SOURCE!B:P,13,0)="","","   "&amp;VLOOKUP(A776,SOURCE!B:P,13,0)
))))
)</f>
        <v>#define ITM_W_CIRC                     752</v>
      </c>
    </row>
    <row r="777" spans="1:4">
      <c r="A777">
        <f t="shared" si="13"/>
        <v>753</v>
      </c>
      <c r="B777" t="str">
        <f>VLOOKUP(A777,SOURCE!B:P,12,0)</f>
        <v>ITM_0753</v>
      </c>
      <c r="C777">
        <f>IF(
ISNUMBER(INDEX(SOURCE!B:B,MATCH(A777,SOURCE!B:B,0)+1)),
  VALUE(INDEX(SOURCE!B:B,MATCH(A777,SOURCE!B:B,0)+1)),
  "")</f>
        <v>754</v>
      </c>
      <c r="D777" s="8" t="str">
        <f>IF(A777&lt;&gt;INT(A777),B777,
IF(A777&lt;0,VLOOKUP(A777,lookups!A$1:B$25,2,0),
IF(ISNA(B777),"",
IF(OR(ISBLANK(A777),ISNA(B777),B777=0),
"",
"#define "&amp;
VLOOKUP(A777,SOURCE!B:P,12,0)&amp;IF(SOURCE!$W$2-LEN(VLOOKUP(A777,SOURCE!B:P,12,0))&gt;=0,REPT(" ",SOURCE!$W$2-LEN(VLOOKUP(A777,SOURCE!B:P,12,0))),"")&amp;
TEXT(A777,"???0")&amp;IF(VLOOKUP(A777,SOURCE!B:P,13,0)="","","   "&amp;VLOOKUP(A777,SOURCE!B:P,13,0)
))))
)</f>
        <v>#define ITM_0753                       753</v>
      </c>
    </row>
    <row r="778" spans="1:4">
      <c r="A778">
        <f t="shared" si="13"/>
        <v>754</v>
      </c>
      <c r="B778" t="str">
        <f>VLOOKUP(A778,SOURCE!B:P,12,0)</f>
        <v>ITM_0754</v>
      </c>
      <c r="C778">
        <f>IF(
ISNUMBER(INDEX(SOURCE!B:B,MATCH(A778,SOURCE!B:B,0)+1)),
  VALUE(INDEX(SOURCE!B:B,MATCH(A778,SOURCE!B:B,0)+1)),
  "")</f>
        <v>755</v>
      </c>
      <c r="D778" s="8" t="str">
        <f>IF(A778&lt;&gt;INT(A778),B778,
IF(A778&lt;0,VLOOKUP(A778,lookups!A$1:B$25,2,0),
IF(ISNA(B778),"",
IF(OR(ISBLANK(A778),ISNA(B778),B778=0),
"",
"#define "&amp;
VLOOKUP(A778,SOURCE!B:P,12,0)&amp;IF(SOURCE!$W$2-LEN(VLOOKUP(A778,SOURCE!B:P,12,0))&gt;=0,REPT(" ",SOURCE!$W$2-LEN(VLOOKUP(A778,SOURCE!B:P,12,0))),"")&amp;
TEXT(A778,"???0")&amp;IF(VLOOKUP(A778,SOURCE!B:P,13,0)="","","   "&amp;VLOOKUP(A778,SOURCE!B:P,13,0)
))))
)</f>
        <v>#define ITM_0754                       754</v>
      </c>
    </row>
    <row r="779" spans="1:4">
      <c r="A779">
        <f t="shared" si="13"/>
        <v>755</v>
      </c>
      <c r="B779" t="str">
        <f>VLOOKUP(A779,SOURCE!B:P,12,0)</f>
        <v>ITM_0755</v>
      </c>
      <c r="C779">
        <f>IF(
ISNUMBER(INDEX(SOURCE!B:B,MATCH(A779,SOURCE!B:B,0)+1)),
  VALUE(INDEX(SOURCE!B:B,MATCH(A779,SOURCE!B:B,0)+1)),
  "")</f>
        <v>756</v>
      </c>
      <c r="D779" s="8" t="str">
        <f>IF(A779&lt;&gt;INT(A779),B779,
IF(A779&lt;0,VLOOKUP(A779,lookups!A$1:B$25,2,0),
IF(ISNA(B779),"",
IF(OR(ISBLANK(A779),ISNA(B779),B779=0),
"",
"#define "&amp;
VLOOKUP(A779,SOURCE!B:P,12,0)&amp;IF(SOURCE!$W$2-LEN(VLOOKUP(A779,SOURCE!B:P,12,0))&gt;=0,REPT(" ",SOURCE!$W$2-LEN(VLOOKUP(A779,SOURCE!B:P,12,0))),"")&amp;
TEXT(A779,"???0")&amp;IF(VLOOKUP(A779,SOURCE!B:P,13,0)="","","   "&amp;VLOOKUP(A779,SOURCE!B:P,13,0)
))))
)</f>
        <v>#define ITM_0755                       755</v>
      </c>
    </row>
    <row r="780" spans="1:4">
      <c r="A780">
        <f t="shared" si="13"/>
        <v>756</v>
      </c>
      <c r="B780" t="str">
        <f>VLOOKUP(A780,SOURCE!B:P,12,0)</f>
        <v>ITM_Y_CIRC</v>
      </c>
      <c r="C780">
        <f>IF(
ISNUMBER(INDEX(SOURCE!B:B,MATCH(A780,SOURCE!B:B,0)+1)),
  VALUE(INDEX(SOURCE!B:B,MATCH(A780,SOURCE!B:B,0)+1)),
  "")</f>
        <v>757</v>
      </c>
      <c r="D780" s="8" t="str">
        <f>IF(A780&lt;&gt;INT(A780),B780,
IF(A780&lt;0,VLOOKUP(A780,lookups!A$1:B$25,2,0),
IF(ISNA(B780),"",
IF(OR(ISBLANK(A780),ISNA(B780),B780=0),
"",
"#define "&amp;
VLOOKUP(A780,SOURCE!B:P,12,0)&amp;IF(SOURCE!$W$2-LEN(VLOOKUP(A780,SOURCE!B:P,12,0))&gt;=0,REPT(" ",SOURCE!$W$2-LEN(VLOOKUP(A780,SOURCE!B:P,12,0))),"")&amp;
TEXT(A780,"???0")&amp;IF(VLOOKUP(A780,SOURCE!B:P,13,0)="","","   "&amp;VLOOKUP(A780,SOURCE!B:P,13,0)
))))
)</f>
        <v>#define ITM_Y_CIRC                     756</v>
      </c>
    </row>
    <row r="781" spans="1:4">
      <c r="A781">
        <f t="shared" si="13"/>
        <v>757</v>
      </c>
      <c r="B781" t="str">
        <f>VLOOKUP(A781,SOURCE!B:P,12,0)</f>
        <v>ITM_Y_ACUTE</v>
      </c>
      <c r="C781">
        <f>IF(
ISNUMBER(INDEX(SOURCE!B:B,MATCH(A781,SOURCE!B:B,0)+1)),
  VALUE(INDEX(SOURCE!B:B,MATCH(A781,SOURCE!B:B,0)+1)),
  "")</f>
        <v>758</v>
      </c>
      <c r="D781" s="8" t="str">
        <f>IF(A781&lt;&gt;INT(A781),B781,
IF(A781&lt;0,VLOOKUP(A781,lookups!A$1:B$25,2,0),
IF(ISNA(B781),"",
IF(OR(ISBLANK(A781),ISNA(B781),B781=0),
"",
"#define "&amp;
VLOOKUP(A781,SOURCE!B:P,12,0)&amp;IF(SOURCE!$W$2-LEN(VLOOKUP(A781,SOURCE!B:P,12,0))&gt;=0,REPT(" ",SOURCE!$W$2-LEN(VLOOKUP(A781,SOURCE!B:P,12,0))),"")&amp;
TEXT(A781,"???0")&amp;IF(VLOOKUP(A781,SOURCE!B:P,13,0)="","","   "&amp;VLOOKUP(A781,SOURCE!B:P,13,0)
))))
)</f>
        <v>#define ITM_Y_ACUTE                    757</v>
      </c>
    </row>
    <row r="782" spans="1:4">
      <c r="A782">
        <f t="shared" si="13"/>
        <v>758</v>
      </c>
      <c r="B782" t="str">
        <f>VLOOKUP(A782,SOURCE!B:P,12,0)</f>
        <v>ITM_Y_DIARESIS</v>
      </c>
      <c r="C782">
        <f>IF(
ISNUMBER(INDEX(SOURCE!B:B,MATCH(A782,SOURCE!B:B,0)+1)),
  VALUE(INDEX(SOURCE!B:B,MATCH(A782,SOURCE!B:B,0)+1)),
  "")</f>
        <v>759</v>
      </c>
      <c r="D782" s="8" t="str">
        <f>IF(A782&lt;&gt;INT(A782),B782,
IF(A782&lt;0,VLOOKUP(A782,lookups!A$1:B$25,2,0),
IF(ISNA(B782),"",
IF(OR(ISBLANK(A782),ISNA(B782),B782=0),
"",
"#define "&amp;
VLOOKUP(A782,SOURCE!B:P,12,0)&amp;IF(SOURCE!$W$2-LEN(VLOOKUP(A782,SOURCE!B:P,12,0))&gt;=0,REPT(" ",SOURCE!$W$2-LEN(VLOOKUP(A782,SOURCE!B:P,12,0))),"")&amp;
TEXT(A782,"???0")&amp;IF(VLOOKUP(A782,SOURCE!B:P,13,0)="","","   "&amp;VLOOKUP(A782,SOURCE!B:P,13,0)
))))
)</f>
        <v>#define ITM_Y_DIARESIS                 758</v>
      </c>
    </row>
    <row r="783" spans="1:4">
      <c r="A783">
        <f t="shared" si="13"/>
        <v>759</v>
      </c>
      <c r="B783" t="str">
        <f>VLOOKUP(A783,SOURCE!B:P,12,0)</f>
        <v>ITM_Z_ACUTE</v>
      </c>
      <c r="C783">
        <f>IF(
ISNUMBER(INDEX(SOURCE!B:B,MATCH(A783,SOURCE!B:B,0)+1)),
  VALUE(INDEX(SOURCE!B:B,MATCH(A783,SOURCE!B:B,0)+1)),
  "")</f>
        <v>760</v>
      </c>
      <c r="D783" s="8" t="str">
        <f>IF(A783&lt;&gt;INT(A783),B783,
IF(A783&lt;0,VLOOKUP(A783,lookups!A$1:B$25,2,0),
IF(ISNA(B783),"",
IF(OR(ISBLANK(A783),ISNA(B783),B783=0),
"",
"#define "&amp;
VLOOKUP(A783,SOURCE!B:P,12,0)&amp;IF(SOURCE!$W$2-LEN(VLOOKUP(A783,SOURCE!B:P,12,0))&gt;=0,REPT(" ",SOURCE!$W$2-LEN(VLOOKUP(A783,SOURCE!B:P,12,0))),"")&amp;
TEXT(A783,"???0")&amp;IF(VLOOKUP(A783,SOURCE!B:P,13,0)="","","   "&amp;VLOOKUP(A783,SOURCE!B:P,13,0)
))))
)</f>
        <v>#define ITM_Z_ACUTE                    759</v>
      </c>
    </row>
    <row r="784" spans="1:4">
      <c r="A784">
        <f t="shared" si="13"/>
        <v>760</v>
      </c>
      <c r="B784" t="str">
        <f>VLOOKUP(A784,SOURCE!B:P,12,0)</f>
        <v>ITM_Z_CARON</v>
      </c>
      <c r="C784">
        <f>IF(
ISNUMBER(INDEX(SOURCE!B:B,MATCH(A784,SOURCE!B:B,0)+1)),
  VALUE(INDEX(SOURCE!B:B,MATCH(A784,SOURCE!B:B,0)+1)),
  "")</f>
        <v>761</v>
      </c>
      <c r="D784" s="8" t="str">
        <f>IF(A784&lt;&gt;INT(A784),B784,
IF(A784&lt;0,VLOOKUP(A784,lookups!A$1:B$25,2,0),
IF(ISNA(B784),"",
IF(OR(ISBLANK(A784),ISNA(B784),B784=0),
"",
"#define "&amp;
VLOOKUP(A784,SOURCE!B:P,12,0)&amp;IF(SOURCE!$W$2-LEN(VLOOKUP(A784,SOURCE!B:P,12,0))&gt;=0,REPT(" ",SOURCE!$W$2-LEN(VLOOKUP(A784,SOURCE!B:P,12,0))),"")&amp;
TEXT(A784,"???0")&amp;IF(VLOOKUP(A784,SOURCE!B:P,13,0)="","","   "&amp;VLOOKUP(A784,SOURCE!B:P,13,0)
))))
)</f>
        <v>#define ITM_Z_CARON                    760</v>
      </c>
    </row>
    <row r="785" spans="1:4">
      <c r="A785">
        <f t="shared" si="13"/>
        <v>761</v>
      </c>
      <c r="B785" t="str">
        <f>VLOOKUP(A785,SOURCE!B:P,12,0)</f>
        <v>ITM_Z_DOT</v>
      </c>
      <c r="C785">
        <f>IF(
ISNUMBER(INDEX(SOURCE!B:B,MATCH(A785,SOURCE!B:B,0)+1)),
  VALUE(INDEX(SOURCE!B:B,MATCH(A785,SOURCE!B:B,0)+1)),
  "")</f>
        <v>762</v>
      </c>
      <c r="D785" s="8" t="str">
        <f>IF(A785&lt;&gt;INT(A785),B785,
IF(A785&lt;0,VLOOKUP(A785,lookups!A$1:B$25,2,0),
IF(ISNA(B785),"",
IF(OR(ISBLANK(A785),ISNA(B785),B785=0),
"",
"#define "&amp;
VLOOKUP(A785,SOURCE!B:P,12,0)&amp;IF(SOURCE!$W$2-LEN(VLOOKUP(A785,SOURCE!B:P,12,0))&gt;=0,REPT(" ",SOURCE!$W$2-LEN(VLOOKUP(A785,SOURCE!B:P,12,0))),"")&amp;
TEXT(A785,"???0")&amp;IF(VLOOKUP(A785,SOURCE!B:P,13,0)="","","   "&amp;VLOOKUP(A785,SOURCE!B:P,13,0)
))))
)</f>
        <v>#define ITM_Z_DOT                      761</v>
      </c>
    </row>
    <row r="786" spans="1:4">
      <c r="A786">
        <f t="shared" si="13"/>
        <v>762</v>
      </c>
      <c r="B786" t="str">
        <f>VLOOKUP(A786,SOURCE!B:P,12,0)</f>
        <v>ITM_0762</v>
      </c>
      <c r="C786">
        <f>IF(
ISNUMBER(INDEX(SOURCE!B:B,MATCH(A786,SOURCE!B:B,0)+1)),
  VALUE(INDEX(SOURCE!B:B,MATCH(A786,SOURCE!B:B,0)+1)),
  "")</f>
        <v>763</v>
      </c>
      <c r="D786" s="8" t="str">
        <f>IF(A786&lt;&gt;INT(A786),B786,
IF(A786&lt;0,VLOOKUP(A786,lookups!A$1:B$25,2,0),
IF(ISNA(B786),"",
IF(OR(ISBLANK(A786),ISNA(B786),B786=0),
"",
"#define "&amp;
VLOOKUP(A786,SOURCE!B:P,12,0)&amp;IF(SOURCE!$W$2-LEN(VLOOKUP(A786,SOURCE!B:P,12,0))&gt;=0,REPT(" ",SOURCE!$W$2-LEN(VLOOKUP(A786,SOURCE!B:P,12,0))),"")&amp;
TEXT(A786,"???0")&amp;IF(VLOOKUP(A786,SOURCE!B:P,13,0)="","","   "&amp;VLOOKUP(A786,SOURCE!B:P,13,0)
))))
)</f>
        <v>#define ITM_0762                       762</v>
      </c>
    </row>
    <row r="787" spans="1:4">
      <c r="A787">
        <f t="shared" si="13"/>
        <v>763</v>
      </c>
      <c r="B787" t="str">
        <f>VLOOKUP(A787,SOURCE!B:P,12,0)</f>
        <v>ITM_0763</v>
      </c>
      <c r="C787">
        <f>IF(
ISNUMBER(INDEX(SOURCE!B:B,MATCH(A787,SOURCE!B:B,0)+1)),
  VALUE(INDEX(SOURCE!B:B,MATCH(A787,SOURCE!B:B,0)+1)),
  "")</f>
        <v>764</v>
      </c>
      <c r="D787" s="8" t="str">
        <f>IF(A787&lt;&gt;INT(A787),B787,
IF(A787&lt;0,VLOOKUP(A787,lookups!A$1:B$25,2,0),
IF(ISNA(B787),"",
IF(OR(ISBLANK(A787),ISNA(B787),B787=0),
"",
"#define "&amp;
VLOOKUP(A787,SOURCE!B:P,12,0)&amp;IF(SOURCE!$W$2-LEN(VLOOKUP(A787,SOURCE!B:P,12,0))&gt;=0,REPT(" ",SOURCE!$W$2-LEN(VLOOKUP(A787,SOURCE!B:P,12,0))),"")&amp;
TEXT(A787,"???0")&amp;IF(VLOOKUP(A787,SOURCE!B:P,13,0)="","","   "&amp;VLOOKUP(A787,SOURCE!B:P,13,0)
))))
)</f>
        <v>#define ITM_0763                       763</v>
      </c>
    </row>
    <row r="788" spans="1:4">
      <c r="A788">
        <f t="shared" si="13"/>
        <v>764</v>
      </c>
      <c r="B788" t="str">
        <f>VLOOKUP(A788,SOURCE!B:P,12,0)</f>
        <v>ITM_0764</v>
      </c>
      <c r="C788">
        <f>IF(
ISNUMBER(INDEX(SOURCE!B:B,MATCH(A788,SOURCE!B:B,0)+1)),
  VALUE(INDEX(SOURCE!B:B,MATCH(A788,SOURCE!B:B,0)+1)),
  "")</f>
        <v>765</v>
      </c>
      <c r="D788" s="8" t="str">
        <f>IF(A788&lt;&gt;INT(A788),B788,
IF(A788&lt;0,VLOOKUP(A788,lookups!A$1:B$25,2,0),
IF(ISNA(B788),"",
IF(OR(ISBLANK(A788),ISNA(B788),B788=0),
"",
"#define "&amp;
VLOOKUP(A788,SOURCE!B:P,12,0)&amp;IF(SOURCE!$W$2-LEN(VLOOKUP(A788,SOURCE!B:P,12,0))&gt;=0,REPT(" ",SOURCE!$W$2-LEN(VLOOKUP(A788,SOURCE!B:P,12,0))),"")&amp;
TEXT(A788,"???0")&amp;IF(VLOOKUP(A788,SOURCE!B:P,13,0)="","","   "&amp;VLOOKUP(A788,SOURCE!B:P,13,0)
))))
)</f>
        <v>#define ITM_0764                       764</v>
      </c>
    </row>
    <row r="789" spans="1:4">
      <c r="A789">
        <f t="shared" si="13"/>
        <v>765</v>
      </c>
      <c r="B789" t="str">
        <f>VLOOKUP(A789,SOURCE!B:P,12,0)</f>
        <v>ITM_0765</v>
      </c>
      <c r="C789">
        <f>IF(
ISNUMBER(INDEX(SOURCE!B:B,MATCH(A789,SOURCE!B:B,0)+1)),
  VALUE(INDEX(SOURCE!B:B,MATCH(A789,SOURCE!B:B,0)+1)),
  "")</f>
        <v>766</v>
      </c>
      <c r="D789" s="8" t="str">
        <f>IF(A789&lt;&gt;INT(A789),B789,
IF(A789&lt;0,VLOOKUP(A789,lookups!A$1:B$25,2,0),
IF(ISNA(B789),"",
IF(OR(ISBLANK(A789),ISNA(B789),B789=0),
"",
"#define "&amp;
VLOOKUP(A789,SOURCE!B:P,12,0)&amp;IF(SOURCE!$W$2-LEN(VLOOKUP(A789,SOURCE!B:P,12,0))&gt;=0,REPT(" ",SOURCE!$W$2-LEN(VLOOKUP(A789,SOURCE!B:P,12,0))),"")&amp;
TEXT(A789,"???0")&amp;IF(VLOOKUP(A789,SOURCE!B:P,13,0)="","","   "&amp;VLOOKUP(A789,SOURCE!B:P,13,0)
))))
)</f>
        <v>#define ITM_0765                       765</v>
      </c>
    </row>
    <row r="790" spans="1:4">
      <c r="A790">
        <f t="shared" si="13"/>
        <v>766</v>
      </c>
      <c r="B790" t="str">
        <f>VLOOKUP(A790,SOURCE!B:P,12,0)</f>
        <v>ITM_0766</v>
      </c>
      <c r="C790">
        <f>IF(
ISNUMBER(INDEX(SOURCE!B:B,MATCH(A790,SOURCE!B:B,0)+1)),
  VALUE(INDEX(SOURCE!B:B,MATCH(A790,SOURCE!B:B,0)+1)),
  "")</f>
        <v>767</v>
      </c>
      <c r="D790" s="8" t="str">
        <f>IF(A790&lt;&gt;INT(A790),B790,
IF(A790&lt;0,VLOOKUP(A790,lookups!A$1:B$25,2,0),
IF(ISNA(B790),"",
IF(OR(ISBLANK(A790),ISNA(B790),B790=0),
"",
"#define "&amp;
VLOOKUP(A790,SOURCE!B:P,12,0)&amp;IF(SOURCE!$W$2-LEN(VLOOKUP(A790,SOURCE!B:P,12,0))&gt;=0,REPT(" ",SOURCE!$W$2-LEN(VLOOKUP(A790,SOURCE!B:P,12,0))),"")&amp;
TEXT(A790,"???0")&amp;IF(VLOOKUP(A790,SOURCE!B:P,13,0)="","","   "&amp;VLOOKUP(A790,SOURCE!B:P,13,0)
))))
)</f>
        <v>#define ITM_0766                       766</v>
      </c>
    </row>
    <row r="791" spans="1:4">
      <c r="A791">
        <f t="shared" si="13"/>
        <v>767</v>
      </c>
      <c r="B791" t="str">
        <f>VLOOKUP(A791,SOURCE!B:P,12,0)</f>
        <v>ITM_0767</v>
      </c>
      <c r="C791">
        <f>IF(
ISNUMBER(INDEX(SOURCE!B:B,MATCH(A791,SOURCE!B:B,0)+1)),
  VALUE(INDEX(SOURCE!B:B,MATCH(A791,SOURCE!B:B,0)+1)),
  "")</f>
        <v>768</v>
      </c>
      <c r="D791" s="8" t="str">
        <f>IF(A791&lt;&gt;INT(A791),B791,
IF(A791&lt;0,VLOOKUP(A791,lookups!A$1:B$25,2,0),
IF(ISNA(B791),"",
IF(OR(ISBLANK(A791),ISNA(B791),B791=0),
"",
"#define "&amp;
VLOOKUP(A791,SOURCE!B:P,12,0)&amp;IF(SOURCE!$W$2-LEN(VLOOKUP(A791,SOURCE!B:P,12,0))&gt;=0,REPT(" ",SOURCE!$W$2-LEN(VLOOKUP(A791,SOURCE!B:P,12,0))),"")&amp;
TEXT(A791,"???0")&amp;IF(VLOOKUP(A791,SOURCE!B:P,13,0)="","","   "&amp;VLOOKUP(A791,SOURCE!B:P,13,0)
))))
)</f>
        <v>#define ITM_0767                       767</v>
      </c>
    </row>
    <row r="792" spans="1:4">
      <c r="A792">
        <f t="shared" si="13"/>
        <v>768</v>
      </c>
      <c r="B792" t="str">
        <f>VLOOKUP(A792,SOURCE!B:P,12,0)</f>
        <v>ITM_a_MACRON</v>
      </c>
      <c r="C792">
        <f>IF(
ISNUMBER(INDEX(SOURCE!B:B,MATCH(A792,SOURCE!B:B,0)+1)),
  VALUE(INDEX(SOURCE!B:B,MATCH(A792,SOURCE!B:B,0)+1)),
  "")</f>
        <v>769</v>
      </c>
      <c r="D792" s="8" t="str">
        <f>IF(A792&lt;&gt;INT(A792),B792,
IF(A792&lt;0,VLOOKUP(A792,lookups!A$1:B$25,2,0),
IF(ISNA(B792),"",
IF(OR(ISBLANK(A792),ISNA(B792),B792=0),
"",
"#define "&amp;
VLOOKUP(A792,SOURCE!B:P,12,0)&amp;IF(SOURCE!$W$2-LEN(VLOOKUP(A792,SOURCE!B:P,12,0))&gt;=0,REPT(" ",SOURCE!$W$2-LEN(VLOOKUP(A792,SOURCE!B:P,12,0))),"")&amp;
TEXT(A792,"???0")&amp;IF(VLOOKUP(A792,SOURCE!B:P,13,0)="","","   "&amp;VLOOKUP(A792,SOURCE!B:P,13,0)
))))
)</f>
        <v>#define ITM_a_MACRON                   768</v>
      </c>
    </row>
    <row r="793" spans="1:4">
      <c r="A793">
        <f t="shared" si="13"/>
        <v>769</v>
      </c>
      <c r="B793" t="str">
        <f>VLOOKUP(A793,SOURCE!B:P,12,0)</f>
        <v>ITM_a_ACUTE</v>
      </c>
      <c r="C793">
        <f>IF(
ISNUMBER(INDEX(SOURCE!B:B,MATCH(A793,SOURCE!B:B,0)+1)),
  VALUE(INDEX(SOURCE!B:B,MATCH(A793,SOURCE!B:B,0)+1)),
  "")</f>
        <v>770</v>
      </c>
      <c r="D793" s="8" t="str">
        <f>IF(A793&lt;&gt;INT(A793),B793,
IF(A793&lt;0,VLOOKUP(A793,lookups!A$1:B$25,2,0),
IF(ISNA(B793),"",
IF(OR(ISBLANK(A793),ISNA(B793),B793=0),
"",
"#define "&amp;
VLOOKUP(A793,SOURCE!B:P,12,0)&amp;IF(SOURCE!$W$2-LEN(VLOOKUP(A793,SOURCE!B:P,12,0))&gt;=0,REPT(" ",SOURCE!$W$2-LEN(VLOOKUP(A793,SOURCE!B:P,12,0))),"")&amp;
TEXT(A793,"???0")&amp;IF(VLOOKUP(A793,SOURCE!B:P,13,0)="","","   "&amp;VLOOKUP(A793,SOURCE!B:P,13,0)
))))
)</f>
        <v>#define ITM_a_ACUTE                    769</v>
      </c>
    </row>
    <row r="794" spans="1:4">
      <c r="A794">
        <f t="shared" si="13"/>
        <v>770</v>
      </c>
      <c r="B794" t="str">
        <f>VLOOKUP(A794,SOURCE!B:P,12,0)</f>
        <v>ITM_a_BREVE</v>
      </c>
      <c r="C794">
        <f>IF(
ISNUMBER(INDEX(SOURCE!B:B,MATCH(A794,SOURCE!B:B,0)+1)),
  VALUE(INDEX(SOURCE!B:B,MATCH(A794,SOURCE!B:B,0)+1)),
  "")</f>
        <v>771</v>
      </c>
      <c r="D794" s="8" t="str">
        <f>IF(A794&lt;&gt;INT(A794),B794,
IF(A794&lt;0,VLOOKUP(A794,lookups!A$1:B$25,2,0),
IF(ISNA(B794),"",
IF(OR(ISBLANK(A794),ISNA(B794),B794=0),
"",
"#define "&amp;
VLOOKUP(A794,SOURCE!B:P,12,0)&amp;IF(SOURCE!$W$2-LEN(VLOOKUP(A794,SOURCE!B:P,12,0))&gt;=0,REPT(" ",SOURCE!$W$2-LEN(VLOOKUP(A794,SOURCE!B:P,12,0))),"")&amp;
TEXT(A794,"???0")&amp;IF(VLOOKUP(A794,SOURCE!B:P,13,0)="","","   "&amp;VLOOKUP(A794,SOURCE!B:P,13,0)
))))
)</f>
        <v>#define ITM_a_BREVE                    770</v>
      </c>
    </row>
    <row r="795" spans="1:4">
      <c r="A795">
        <f t="shared" si="13"/>
        <v>771</v>
      </c>
      <c r="B795" t="str">
        <f>VLOOKUP(A795,SOURCE!B:P,12,0)</f>
        <v>ITM_a_GRAVE</v>
      </c>
      <c r="C795">
        <f>IF(
ISNUMBER(INDEX(SOURCE!B:B,MATCH(A795,SOURCE!B:B,0)+1)),
  VALUE(INDEX(SOURCE!B:B,MATCH(A795,SOURCE!B:B,0)+1)),
  "")</f>
        <v>772</v>
      </c>
      <c r="D795" s="8" t="str">
        <f>IF(A795&lt;&gt;INT(A795),B795,
IF(A795&lt;0,VLOOKUP(A795,lookups!A$1:B$25,2,0),
IF(ISNA(B795),"",
IF(OR(ISBLANK(A795),ISNA(B795),B795=0),
"",
"#define "&amp;
VLOOKUP(A795,SOURCE!B:P,12,0)&amp;IF(SOURCE!$W$2-LEN(VLOOKUP(A795,SOURCE!B:P,12,0))&gt;=0,REPT(" ",SOURCE!$W$2-LEN(VLOOKUP(A795,SOURCE!B:P,12,0))),"")&amp;
TEXT(A795,"???0")&amp;IF(VLOOKUP(A795,SOURCE!B:P,13,0)="","","   "&amp;VLOOKUP(A795,SOURCE!B:P,13,0)
))))
)</f>
        <v>#define ITM_a_GRAVE                    771</v>
      </c>
    </row>
    <row r="796" spans="1:4">
      <c r="A796">
        <f t="shared" si="13"/>
        <v>772</v>
      </c>
      <c r="B796" t="str">
        <f>VLOOKUP(A796,SOURCE!B:P,12,0)</f>
        <v>ITM_a_DIARESIS</v>
      </c>
      <c r="C796">
        <f>IF(
ISNUMBER(INDEX(SOURCE!B:B,MATCH(A796,SOURCE!B:B,0)+1)),
  VALUE(INDEX(SOURCE!B:B,MATCH(A796,SOURCE!B:B,0)+1)),
  "")</f>
        <v>773</v>
      </c>
      <c r="D796" s="8" t="str">
        <f>IF(A796&lt;&gt;INT(A796),B796,
IF(A796&lt;0,VLOOKUP(A796,lookups!A$1:B$25,2,0),
IF(ISNA(B796),"",
IF(OR(ISBLANK(A796),ISNA(B796),B796=0),
"",
"#define "&amp;
VLOOKUP(A796,SOURCE!B:P,12,0)&amp;IF(SOURCE!$W$2-LEN(VLOOKUP(A796,SOURCE!B:P,12,0))&gt;=0,REPT(" ",SOURCE!$W$2-LEN(VLOOKUP(A796,SOURCE!B:P,12,0))),"")&amp;
TEXT(A796,"???0")&amp;IF(VLOOKUP(A796,SOURCE!B:P,13,0)="","","   "&amp;VLOOKUP(A796,SOURCE!B:P,13,0)
))))
)</f>
        <v>#define ITM_a_DIARESIS                 772</v>
      </c>
    </row>
    <row r="797" spans="1:4">
      <c r="A797">
        <f t="shared" si="13"/>
        <v>773</v>
      </c>
      <c r="B797" t="str">
        <f>VLOOKUP(A797,SOURCE!B:P,12,0)</f>
        <v>ITM_a_TILDE</v>
      </c>
      <c r="C797">
        <f>IF(
ISNUMBER(INDEX(SOURCE!B:B,MATCH(A797,SOURCE!B:B,0)+1)),
  VALUE(INDEX(SOURCE!B:B,MATCH(A797,SOURCE!B:B,0)+1)),
  "")</f>
        <v>774</v>
      </c>
      <c r="D797" s="8" t="str">
        <f>IF(A797&lt;&gt;INT(A797),B797,
IF(A797&lt;0,VLOOKUP(A797,lookups!A$1:B$25,2,0),
IF(ISNA(B797),"",
IF(OR(ISBLANK(A797),ISNA(B797),B797=0),
"",
"#define "&amp;
VLOOKUP(A797,SOURCE!B:P,12,0)&amp;IF(SOURCE!$W$2-LEN(VLOOKUP(A797,SOURCE!B:P,12,0))&gt;=0,REPT(" ",SOURCE!$W$2-LEN(VLOOKUP(A797,SOURCE!B:P,12,0))),"")&amp;
TEXT(A797,"???0")&amp;IF(VLOOKUP(A797,SOURCE!B:P,13,0)="","","   "&amp;VLOOKUP(A797,SOURCE!B:P,13,0)
))))
)</f>
        <v>#define ITM_a_TILDE                    773</v>
      </c>
    </row>
    <row r="798" spans="1:4">
      <c r="A798">
        <f t="shared" si="13"/>
        <v>774</v>
      </c>
      <c r="B798" t="str">
        <f>VLOOKUP(A798,SOURCE!B:P,12,0)</f>
        <v>ITM_a_CIRC</v>
      </c>
      <c r="C798">
        <f>IF(
ISNUMBER(INDEX(SOURCE!B:B,MATCH(A798,SOURCE!B:B,0)+1)),
  VALUE(INDEX(SOURCE!B:B,MATCH(A798,SOURCE!B:B,0)+1)),
  "")</f>
        <v>775</v>
      </c>
      <c r="D798" s="8" t="str">
        <f>IF(A798&lt;&gt;INT(A798),B798,
IF(A798&lt;0,VLOOKUP(A798,lookups!A$1:B$25,2,0),
IF(ISNA(B798),"",
IF(OR(ISBLANK(A798),ISNA(B798),B798=0),
"",
"#define "&amp;
VLOOKUP(A798,SOURCE!B:P,12,0)&amp;IF(SOURCE!$W$2-LEN(VLOOKUP(A798,SOURCE!B:P,12,0))&gt;=0,REPT(" ",SOURCE!$W$2-LEN(VLOOKUP(A798,SOURCE!B:P,12,0))),"")&amp;
TEXT(A798,"???0")&amp;IF(VLOOKUP(A798,SOURCE!B:P,13,0)="","","   "&amp;VLOOKUP(A798,SOURCE!B:P,13,0)
))))
)</f>
        <v>#define ITM_a_CIRC                     774</v>
      </c>
    </row>
    <row r="799" spans="1:4">
      <c r="A799">
        <f t="shared" si="13"/>
        <v>775</v>
      </c>
      <c r="B799" t="str">
        <f>VLOOKUP(A799,SOURCE!B:P,12,0)</f>
        <v>ITM_a_RING</v>
      </c>
      <c r="C799">
        <f>IF(
ISNUMBER(INDEX(SOURCE!B:B,MATCH(A799,SOURCE!B:B,0)+1)),
  VALUE(INDEX(SOURCE!B:B,MATCH(A799,SOURCE!B:B,0)+1)),
  "")</f>
        <v>776</v>
      </c>
      <c r="D799" s="8" t="str">
        <f>IF(A799&lt;&gt;INT(A799),B799,
IF(A799&lt;0,VLOOKUP(A799,lookups!A$1:B$25,2,0),
IF(ISNA(B799),"",
IF(OR(ISBLANK(A799),ISNA(B799),B799=0),
"",
"#define "&amp;
VLOOKUP(A799,SOURCE!B:P,12,0)&amp;IF(SOURCE!$W$2-LEN(VLOOKUP(A799,SOURCE!B:P,12,0))&gt;=0,REPT(" ",SOURCE!$W$2-LEN(VLOOKUP(A799,SOURCE!B:P,12,0))),"")&amp;
TEXT(A799,"???0")&amp;IF(VLOOKUP(A799,SOURCE!B:P,13,0)="","","   "&amp;VLOOKUP(A799,SOURCE!B:P,13,0)
))))
)</f>
        <v>#define ITM_a_RING                     775</v>
      </c>
    </row>
    <row r="800" spans="1:4">
      <c r="A800">
        <f t="shared" si="13"/>
        <v>776</v>
      </c>
      <c r="B800" t="str">
        <f>VLOOKUP(A800,SOURCE!B:P,12,0)</f>
        <v>ITM_ae</v>
      </c>
      <c r="C800">
        <f>IF(
ISNUMBER(INDEX(SOURCE!B:B,MATCH(A800,SOURCE!B:B,0)+1)),
  VALUE(INDEX(SOURCE!B:B,MATCH(A800,SOURCE!B:B,0)+1)),
  "")</f>
        <v>777</v>
      </c>
      <c r="D800" s="8" t="str">
        <f>IF(A800&lt;&gt;INT(A800),B800,
IF(A800&lt;0,VLOOKUP(A800,lookups!A$1:B$25,2,0),
IF(ISNA(B800),"",
IF(OR(ISBLANK(A800),ISNA(B800),B800=0),
"",
"#define "&amp;
VLOOKUP(A800,SOURCE!B:P,12,0)&amp;IF(SOURCE!$W$2-LEN(VLOOKUP(A800,SOURCE!B:P,12,0))&gt;=0,REPT(" ",SOURCE!$W$2-LEN(VLOOKUP(A800,SOURCE!B:P,12,0))),"")&amp;
TEXT(A800,"???0")&amp;IF(VLOOKUP(A800,SOURCE!B:P,13,0)="","","   "&amp;VLOOKUP(A800,SOURCE!B:P,13,0)
))))
)</f>
        <v>#define ITM_ae                         776</v>
      </c>
    </row>
    <row r="801" spans="1:4">
      <c r="A801">
        <f t="shared" si="13"/>
        <v>777</v>
      </c>
      <c r="B801" t="str">
        <f>VLOOKUP(A801,SOURCE!B:P,12,0)</f>
        <v>ITM_a_OGONEK</v>
      </c>
      <c r="C801">
        <f>IF(
ISNUMBER(INDEX(SOURCE!B:B,MATCH(A801,SOURCE!B:B,0)+1)),
  VALUE(INDEX(SOURCE!B:B,MATCH(A801,SOURCE!B:B,0)+1)),
  "")</f>
        <v>778</v>
      </c>
      <c r="D801" s="8" t="str">
        <f>IF(A801&lt;&gt;INT(A801),B801,
IF(A801&lt;0,VLOOKUP(A801,lookups!A$1:B$25,2,0),
IF(ISNA(B801),"",
IF(OR(ISBLANK(A801),ISNA(B801),B801=0),
"",
"#define "&amp;
VLOOKUP(A801,SOURCE!B:P,12,0)&amp;IF(SOURCE!$W$2-LEN(VLOOKUP(A801,SOURCE!B:P,12,0))&gt;=0,REPT(" ",SOURCE!$W$2-LEN(VLOOKUP(A801,SOURCE!B:P,12,0))),"")&amp;
TEXT(A801,"???0")&amp;IF(VLOOKUP(A801,SOURCE!B:P,13,0)="","","   "&amp;VLOOKUP(A801,SOURCE!B:P,13,0)
))))
)</f>
        <v>#define ITM_a_OGONEK                   777</v>
      </c>
    </row>
    <row r="802" spans="1:4">
      <c r="A802">
        <f t="shared" si="13"/>
        <v>778</v>
      </c>
      <c r="B802" t="str">
        <f>VLOOKUP(A802,SOURCE!B:P,12,0)</f>
        <v>ITM_c_ACUTE</v>
      </c>
      <c r="C802">
        <f>IF(
ISNUMBER(INDEX(SOURCE!B:B,MATCH(A802,SOURCE!B:B,0)+1)),
  VALUE(INDEX(SOURCE!B:B,MATCH(A802,SOURCE!B:B,0)+1)),
  "")</f>
        <v>779</v>
      </c>
      <c r="D802" s="8" t="str">
        <f>IF(A802&lt;&gt;INT(A802),B802,
IF(A802&lt;0,VLOOKUP(A802,lookups!A$1:B$25,2,0),
IF(ISNA(B802),"",
IF(OR(ISBLANK(A802),ISNA(B802),B802=0),
"",
"#define "&amp;
VLOOKUP(A802,SOURCE!B:P,12,0)&amp;IF(SOURCE!$W$2-LEN(VLOOKUP(A802,SOURCE!B:P,12,0))&gt;=0,REPT(" ",SOURCE!$W$2-LEN(VLOOKUP(A802,SOURCE!B:P,12,0))),"")&amp;
TEXT(A802,"???0")&amp;IF(VLOOKUP(A802,SOURCE!B:P,13,0)="","","   "&amp;VLOOKUP(A802,SOURCE!B:P,13,0)
))))
)</f>
        <v>#define ITM_c_ACUTE                    778</v>
      </c>
    </row>
    <row r="803" spans="1:4">
      <c r="A803">
        <f t="shared" si="13"/>
        <v>779</v>
      </c>
      <c r="B803" t="str">
        <f>VLOOKUP(A803,SOURCE!B:P,12,0)</f>
        <v>ITM_c_CARON</v>
      </c>
      <c r="C803">
        <f>IF(
ISNUMBER(INDEX(SOURCE!B:B,MATCH(A803,SOURCE!B:B,0)+1)),
  VALUE(INDEX(SOURCE!B:B,MATCH(A803,SOURCE!B:B,0)+1)),
  "")</f>
        <v>780</v>
      </c>
      <c r="D803" s="8" t="str">
        <f>IF(A803&lt;&gt;INT(A803),B803,
IF(A803&lt;0,VLOOKUP(A803,lookups!A$1:B$25,2,0),
IF(ISNA(B803),"",
IF(OR(ISBLANK(A803),ISNA(B803),B803=0),
"",
"#define "&amp;
VLOOKUP(A803,SOURCE!B:P,12,0)&amp;IF(SOURCE!$W$2-LEN(VLOOKUP(A803,SOURCE!B:P,12,0))&gt;=0,REPT(" ",SOURCE!$W$2-LEN(VLOOKUP(A803,SOURCE!B:P,12,0))),"")&amp;
TEXT(A803,"???0")&amp;IF(VLOOKUP(A803,SOURCE!B:P,13,0)="","","   "&amp;VLOOKUP(A803,SOURCE!B:P,13,0)
))))
)</f>
        <v>#define ITM_c_CARON                    779</v>
      </c>
    </row>
    <row r="804" spans="1:4">
      <c r="A804">
        <f t="shared" si="13"/>
        <v>780</v>
      </c>
      <c r="B804" t="str">
        <f>VLOOKUP(A804,SOURCE!B:P,12,0)</f>
        <v>ITM_c_CEDILLA</v>
      </c>
      <c r="C804">
        <f>IF(
ISNUMBER(INDEX(SOURCE!B:B,MATCH(A804,SOURCE!B:B,0)+1)),
  VALUE(INDEX(SOURCE!B:B,MATCH(A804,SOURCE!B:B,0)+1)),
  "")</f>
        <v>781</v>
      </c>
      <c r="D804" s="8" t="str">
        <f>IF(A804&lt;&gt;INT(A804),B804,
IF(A804&lt;0,VLOOKUP(A804,lookups!A$1:B$25,2,0),
IF(ISNA(B804),"",
IF(OR(ISBLANK(A804),ISNA(B804),B804=0),
"",
"#define "&amp;
VLOOKUP(A804,SOURCE!B:P,12,0)&amp;IF(SOURCE!$W$2-LEN(VLOOKUP(A804,SOURCE!B:P,12,0))&gt;=0,REPT(" ",SOURCE!$W$2-LEN(VLOOKUP(A804,SOURCE!B:P,12,0))),"")&amp;
TEXT(A804,"???0")&amp;IF(VLOOKUP(A804,SOURCE!B:P,13,0)="","","   "&amp;VLOOKUP(A804,SOURCE!B:P,13,0)
))))
)</f>
        <v>#define ITM_c_CEDILLA                  780</v>
      </c>
    </row>
    <row r="805" spans="1:4">
      <c r="A805">
        <f t="shared" si="13"/>
        <v>781</v>
      </c>
      <c r="B805" t="str">
        <f>VLOOKUP(A805,SOURCE!B:P,12,0)</f>
        <v>ITM_d_STROKE</v>
      </c>
      <c r="C805">
        <f>IF(
ISNUMBER(INDEX(SOURCE!B:B,MATCH(A805,SOURCE!B:B,0)+1)),
  VALUE(INDEX(SOURCE!B:B,MATCH(A805,SOURCE!B:B,0)+1)),
  "")</f>
        <v>782</v>
      </c>
      <c r="D805" s="8" t="str">
        <f>IF(A805&lt;&gt;INT(A805),B805,
IF(A805&lt;0,VLOOKUP(A805,lookups!A$1:B$25,2,0),
IF(ISNA(B805),"",
IF(OR(ISBLANK(A805),ISNA(B805),B805=0),
"",
"#define "&amp;
VLOOKUP(A805,SOURCE!B:P,12,0)&amp;IF(SOURCE!$W$2-LEN(VLOOKUP(A805,SOURCE!B:P,12,0))&gt;=0,REPT(" ",SOURCE!$W$2-LEN(VLOOKUP(A805,SOURCE!B:P,12,0))),"")&amp;
TEXT(A805,"???0")&amp;IF(VLOOKUP(A805,SOURCE!B:P,13,0)="","","   "&amp;VLOOKUP(A805,SOURCE!B:P,13,0)
))))
)</f>
        <v>#define ITM_d_STROKE                   781</v>
      </c>
    </row>
    <row r="806" spans="1:4">
      <c r="A806">
        <f t="shared" si="13"/>
        <v>782</v>
      </c>
      <c r="B806" t="str">
        <f>VLOOKUP(A806,SOURCE!B:P,12,0)</f>
        <v>ITM_d_APOSTROPHE</v>
      </c>
      <c r="C806">
        <f>IF(
ISNUMBER(INDEX(SOURCE!B:B,MATCH(A806,SOURCE!B:B,0)+1)),
  VALUE(INDEX(SOURCE!B:B,MATCH(A806,SOURCE!B:B,0)+1)),
  "")</f>
        <v>783</v>
      </c>
      <c r="D806" s="8" t="str">
        <f>IF(A806&lt;&gt;INT(A806),B806,
IF(A806&lt;0,VLOOKUP(A806,lookups!A$1:B$25,2,0),
IF(ISNA(B806),"",
IF(OR(ISBLANK(A806),ISNA(B806),B806=0),
"",
"#define "&amp;
VLOOKUP(A806,SOURCE!B:P,12,0)&amp;IF(SOURCE!$W$2-LEN(VLOOKUP(A806,SOURCE!B:P,12,0))&gt;=0,REPT(" ",SOURCE!$W$2-LEN(VLOOKUP(A806,SOURCE!B:P,12,0))),"")&amp;
TEXT(A806,"???0")&amp;IF(VLOOKUP(A806,SOURCE!B:P,13,0)="","","   "&amp;VLOOKUP(A806,SOURCE!B:P,13,0)
))))
)</f>
        <v>#define ITM_d_APOSTROPHE               782</v>
      </c>
    </row>
    <row r="807" spans="1:4">
      <c r="A807">
        <f t="shared" si="13"/>
        <v>783</v>
      </c>
      <c r="B807" t="str">
        <f>VLOOKUP(A807,SOURCE!B:P,12,0)</f>
        <v>ITM_e_MACRON</v>
      </c>
      <c r="C807">
        <f>IF(
ISNUMBER(INDEX(SOURCE!B:B,MATCH(A807,SOURCE!B:B,0)+1)),
  VALUE(INDEX(SOURCE!B:B,MATCH(A807,SOURCE!B:B,0)+1)),
  "")</f>
        <v>784</v>
      </c>
      <c r="D807" s="8" t="str">
        <f>IF(A807&lt;&gt;INT(A807),B807,
IF(A807&lt;0,VLOOKUP(A807,lookups!A$1:B$25,2,0),
IF(ISNA(B807),"",
IF(OR(ISBLANK(A807),ISNA(B807),B807=0),
"",
"#define "&amp;
VLOOKUP(A807,SOURCE!B:P,12,0)&amp;IF(SOURCE!$W$2-LEN(VLOOKUP(A807,SOURCE!B:P,12,0))&gt;=0,REPT(" ",SOURCE!$W$2-LEN(VLOOKUP(A807,SOURCE!B:P,12,0))),"")&amp;
TEXT(A807,"???0")&amp;IF(VLOOKUP(A807,SOURCE!B:P,13,0)="","","   "&amp;VLOOKUP(A807,SOURCE!B:P,13,0)
))))
)</f>
        <v>#define ITM_e_MACRON                   783</v>
      </c>
    </row>
    <row r="808" spans="1:4">
      <c r="A808">
        <f t="shared" si="13"/>
        <v>784</v>
      </c>
      <c r="B808" t="str">
        <f>VLOOKUP(A808,SOURCE!B:P,12,0)</f>
        <v>ITM_e_ACUTE</v>
      </c>
      <c r="C808">
        <f>IF(
ISNUMBER(INDEX(SOURCE!B:B,MATCH(A808,SOURCE!B:B,0)+1)),
  VALUE(INDEX(SOURCE!B:B,MATCH(A808,SOURCE!B:B,0)+1)),
  "")</f>
        <v>785</v>
      </c>
      <c r="D808" s="8" t="str">
        <f>IF(A808&lt;&gt;INT(A808),B808,
IF(A808&lt;0,VLOOKUP(A808,lookups!A$1:B$25,2,0),
IF(ISNA(B808),"",
IF(OR(ISBLANK(A808),ISNA(B808),B808=0),
"",
"#define "&amp;
VLOOKUP(A808,SOURCE!B:P,12,0)&amp;IF(SOURCE!$W$2-LEN(VLOOKUP(A808,SOURCE!B:P,12,0))&gt;=0,REPT(" ",SOURCE!$W$2-LEN(VLOOKUP(A808,SOURCE!B:P,12,0))),"")&amp;
TEXT(A808,"???0")&amp;IF(VLOOKUP(A808,SOURCE!B:P,13,0)="","","   "&amp;VLOOKUP(A808,SOURCE!B:P,13,0)
))))
)</f>
        <v>#define ITM_e_ACUTE                    784</v>
      </c>
    </row>
    <row r="809" spans="1:4">
      <c r="A809">
        <f t="shared" si="13"/>
        <v>785</v>
      </c>
      <c r="B809" t="str">
        <f>VLOOKUP(A809,SOURCE!B:P,12,0)</f>
        <v>ITM_e_BREVE</v>
      </c>
      <c r="C809">
        <f>IF(
ISNUMBER(INDEX(SOURCE!B:B,MATCH(A809,SOURCE!B:B,0)+1)),
  VALUE(INDEX(SOURCE!B:B,MATCH(A809,SOURCE!B:B,0)+1)),
  "")</f>
        <v>786</v>
      </c>
      <c r="D809" s="8" t="str">
        <f>IF(A809&lt;&gt;INT(A809),B809,
IF(A809&lt;0,VLOOKUP(A809,lookups!A$1:B$25,2,0),
IF(ISNA(B809),"",
IF(OR(ISBLANK(A809),ISNA(B809),B809=0),
"",
"#define "&amp;
VLOOKUP(A809,SOURCE!B:P,12,0)&amp;IF(SOURCE!$W$2-LEN(VLOOKUP(A809,SOURCE!B:P,12,0))&gt;=0,REPT(" ",SOURCE!$W$2-LEN(VLOOKUP(A809,SOURCE!B:P,12,0))),"")&amp;
TEXT(A809,"???0")&amp;IF(VLOOKUP(A809,SOURCE!B:P,13,0)="","","   "&amp;VLOOKUP(A809,SOURCE!B:P,13,0)
))))
)</f>
        <v>#define ITM_e_BREVE                    785</v>
      </c>
    </row>
    <row r="810" spans="1:4">
      <c r="A810">
        <f t="shared" si="13"/>
        <v>786</v>
      </c>
      <c r="B810" t="str">
        <f>VLOOKUP(A810,SOURCE!B:P,12,0)</f>
        <v>ITM_e_GRAVE</v>
      </c>
      <c r="C810">
        <f>IF(
ISNUMBER(INDEX(SOURCE!B:B,MATCH(A810,SOURCE!B:B,0)+1)),
  VALUE(INDEX(SOURCE!B:B,MATCH(A810,SOURCE!B:B,0)+1)),
  "")</f>
        <v>787</v>
      </c>
      <c r="D810" s="8" t="str">
        <f>IF(A810&lt;&gt;INT(A810),B810,
IF(A810&lt;0,VLOOKUP(A810,lookups!A$1:B$25,2,0),
IF(ISNA(B810),"",
IF(OR(ISBLANK(A810),ISNA(B810),B810=0),
"",
"#define "&amp;
VLOOKUP(A810,SOURCE!B:P,12,0)&amp;IF(SOURCE!$W$2-LEN(VLOOKUP(A810,SOURCE!B:P,12,0))&gt;=0,REPT(" ",SOURCE!$W$2-LEN(VLOOKUP(A810,SOURCE!B:P,12,0))),"")&amp;
TEXT(A810,"???0")&amp;IF(VLOOKUP(A810,SOURCE!B:P,13,0)="","","   "&amp;VLOOKUP(A810,SOURCE!B:P,13,0)
))))
)</f>
        <v>#define ITM_e_GRAVE                    786</v>
      </c>
    </row>
    <row r="811" spans="1:4">
      <c r="A811">
        <f t="shared" si="13"/>
        <v>787</v>
      </c>
      <c r="B811" t="str">
        <f>VLOOKUP(A811,SOURCE!B:P,12,0)</f>
        <v>ITM_e_DIARESIS</v>
      </c>
      <c r="C811">
        <f>IF(
ISNUMBER(INDEX(SOURCE!B:B,MATCH(A811,SOURCE!B:B,0)+1)),
  VALUE(INDEX(SOURCE!B:B,MATCH(A811,SOURCE!B:B,0)+1)),
  "")</f>
        <v>788</v>
      </c>
      <c r="D811" s="8" t="str">
        <f>IF(A811&lt;&gt;INT(A811),B811,
IF(A811&lt;0,VLOOKUP(A811,lookups!A$1:B$25,2,0),
IF(ISNA(B811),"",
IF(OR(ISBLANK(A811),ISNA(B811),B811=0),
"",
"#define "&amp;
VLOOKUP(A811,SOURCE!B:P,12,0)&amp;IF(SOURCE!$W$2-LEN(VLOOKUP(A811,SOURCE!B:P,12,0))&gt;=0,REPT(" ",SOURCE!$W$2-LEN(VLOOKUP(A811,SOURCE!B:P,12,0))),"")&amp;
TEXT(A811,"???0")&amp;IF(VLOOKUP(A811,SOURCE!B:P,13,0)="","","   "&amp;VLOOKUP(A811,SOURCE!B:P,13,0)
))))
)</f>
        <v>#define ITM_e_DIARESIS                 787</v>
      </c>
    </row>
    <row r="812" spans="1:4">
      <c r="A812">
        <f t="shared" si="13"/>
        <v>788</v>
      </c>
      <c r="B812" t="str">
        <f>VLOOKUP(A812,SOURCE!B:P,12,0)</f>
        <v>ITM_e_CIRC</v>
      </c>
      <c r="C812">
        <f>IF(
ISNUMBER(INDEX(SOURCE!B:B,MATCH(A812,SOURCE!B:B,0)+1)),
  VALUE(INDEX(SOURCE!B:B,MATCH(A812,SOURCE!B:B,0)+1)),
  "")</f>
        <v>789</v>
      </c>
      <c r="D812" s="8" t="str">
        <f>IF(A812&lt;&gt;INT(A812),B812,
IF(A812&lt;0,VLOOKUP(A812,lookups!A$1:B$25,2,0),
IF(ISNA(B812),"",
IF(OR(ISBLANK(A812),ISNA(B812),B812=0),
"",
"#define "&amp;
VLOOKUP(A812,SOURCE!B:P,12,0)&amp;IF(SOURCE!$W$2-LEN(VLOOKUP(A812,SOURCE!B:P,12,0))&gt;=0,REPT(" ",SOURCE!$W$2-LEN(VLOOKUP(A812,SOURCE!B:P,12,0))),"")&amp;
TEXT(A812,"???0")&amp;IF(VLOOKUP(A812,SOURCE!B:P,13,0)="","","   "&amp;VLOOKUP(A812,SOURCE!B:P,13,0)
))))
)</f>
        <v>#define ITM_e_CIRC                     788</v>
      </c>
    </row>
    <row r="813" spans="1:4">
      <c r="A813">
        <f t="shared" si="13"/>
        <v>789</v>
      </c>
      <c r="B813" t="str">
        <f>VLOOKUP(A813,SOURCE!B:P,12,0)</f>
        <v>ITM_e_OGONEK</v>
      </c>
      <c r="C813">
        <f>IF(
ISNUMBER(INDEX(SOURCE!B:B,MATCH(A813,SOURCE!B:B,0)+1)),
  VALUE(INDEX(SOURCE!B:B,MATCH(A813,SOURCE!B:B,0)+1)),
  "")</f>
        <v>790</v>
      </c>
      <c r="D813" s="8" t="str">
        <f>IF(A813&lt;&gt;INT(A813),B813,
IF(A813&lt;0,VLOOKUP(A813,lookups!A$1:B$25,2,0),
IF(ISNA(B813),"",
IF(OR(ISBLANK(A813),ISNA(B813),B813=0),
"",
"#define "&amp;
VLOOKUP(A813,SOURCE!B:P,12,0)&amp;IF(SOURCE!$W$2-LEN(VLOOKUP(A813,SOURCE!B:P,12,0))&gt;=0,REPT(" ",SOURCE!$W$2-LEN(VLOOKUP(A813,SOURCE!B:P,12,0))),"")&amp;
TEXT(A813,"???0")&amp;IF(VLOOKUP(A813,SOURCE!B:P,13,0)="","","   "&amp;VLOOKUP(A813,SOURCE!B:P,13,0)
))))
)</f>
        <v>#define ITM_e_OGONEK                   789</v>
      </c>
    </row>
    <row r="814" spans="1:4">
      <c r="A814">
        <f t="shared" si="13"/>
        <v>790</v>
      </c>
      <c r="B814" t="str">
        <f>VLOOKUP(A814,SOURCE!B:P,12,0)</f>
        <v>ITM_g_BREVE</v>
      </c>
      <c r="C814">
        <f>IF(
ISNUMBER(INDEX(SOURCE!B:B,MATCH(A814,SOURCE!B:B,0)+1)),
  VALUE(INDEX(SOURCE!B:B,MATCH(A814,SOURCE!B:B,0)+1)),
  "")</f>
        <v>791</v>
      </c>
      <c r="D814" s="8" t="str">
        <f>IF(A814&lt;&gt;INT(A814),B814,
IF(A814&lt;0,VLOOKUP(A814,lookups!A$1:B$25,2,0),
IF(ISNA(B814),"",
IF(OR(ISBLANK(A814),ISNA(B814),B814=0),
"",
"#define "&amp;
VLOOKUP(A814,SOURCE!B:P,12,0)&amp;IF(SOURCE!$W$2-LEN(VLOOKUP(A814,SOURCE!B:P,12,0))&gt;=0,REPT(" ",SOURCE!$W$2-LEN(VLOOKUP(A814,SOURCE!B:P,12,0))),"")&amp;
TEXT(A814,"???0")&amp;IF(VLOOKUP(A814,SOURCE!B:P,13,0)="","","   "&amp;VLOOKUP(A814,SOURCE!B:P,13,0)
))))
)</f>
        <v>#define ITM_g_BREVE                    790</v>
      </c>
    </row>
    <row r="815" spans="1:4">
      <c r="A815">
        <f t="shared" si="13"/>
        <v>791</v>
      </c>
      <c r="B815" t="str">
        <f>VLOOKUP(A815,SOURCE!B:P,12,0)</f>
        <v>ITM_h_STROKE</v>
      </c>
      <c r="C815">
        <f>IF(
ISNUMBER(INDEX(SOURCE!B:B,MATCH(A815,SOURCE!B:B,0)+1)),
  VALUE(INDEX(SOURCE!B:B,MATCH(A815,SOURCE!B:B,0)+1)),
  "")</f>
        <v>792</v>
      </c>
      <c r="D815" s="8" t="str">
        <f>IF(A815&lt;&gt;INT(A815),B815,
IF(A815&lt;0,VLOOKUP(A815,lookups!A$1:B$25,2,0),
IF(ISNA(B815),"",
IF(OR(ISBLANK(A815),ISNA(B815),B815=0),
"",
"#define "&amp;
VLOOKUP(A815,SOURCE!B:P,12,0)&amp;IF(SOURCE!$W$2-LEN(VLOOKUP(A815,SOURCE!B:P,12,0))&gt;=0,REPT(" ",SOURCE!$W$2-LEN(VLOOKUP(A815,SOURCE!B:P,12,0))),"")&amp;
TEXT(A815,"???0")&amp;IF(VLOOKUP(A815,SOURCE!B:P,13,0)="","","   "&amp;VLOOKUP(A815,SOURCE!B:P,13,0)
))))
)</f>
        <v>#define ITM_h_STROKE                   791</v>
      </c>
    </row>
    <row r="816" spans="1:4">
      <c r="A816">
        <f t="shared" si="13"/>
        <v>792</v>
      </c>
      <c r="B816" t="str">
        <f>VLOOKUP(A816,SOURCE!B:P,12,0)</f>
        <v>ITM_i_MACRON</v>
      </c>
      <c r="C816">
        <f>IF(
ISNUMBER(INDEX(SOURCE!B:B,MATCH(A816,SOURCE!B:B,0)+1)),
  VALUE(INDEX(SOURCE!B:B,MATCH(A816,SOURCE!B:B,0)+1)),
  "")</f>
        <v>793</v>
      </c>
      <c r="D816" s="8" t="str">
        <f>IF(A816&lt;&gt;INT(A816),B816,
IF(A816&lt;0,VLOOKUP(A816,lookups!A$1:B$25,2,0),
IF(ISNA(B816),"",
IF(OR(ISBLANK(A816),ISNA(B816),B816=0),
"",
"#define "&amp;
VLOOKUP(A816,SOURCE!B:P,12,0)&amp;IF(SOURCE!$W$2-LEN(VLOOKUP(A816,SOURCE!B:P,12,0))&gt;=0,REPT(" ",SOURCE!$W$2-LEN(VLOOKUP(A816,SOURCE!B:P,12,0))),"")&amp;
TEXT(A816,"???0")&amp;IF(VLOOKUP(A816,SOURCE!B:P,13,0)="","","   "&amp;VLOOKUP(A816,SOURCE!B:P,13,0)
))))
)</f>
        <v>#define ITM_i_MACRON                   792</v>
      </c>
    </row>
    <row r="817" spans="1:4">
      <c r="A817">
        <f t="shared" si="13"/>
        <v>793</v>
      </c>
      <c r="B817" t="str">
        <f>VLOOKUP(A817,SOURCE!B:P,12,0)</f>
        <v>ITM_i_ACUTE</v>
      </c>
      <c r="C817">
        <f>IF(
ISNUMBER(INDEX(SOURCE!B:B,MATCH(A817,SOURCE!B:B,0)+1)),
  VALUE(INDEX(SOURCE!B:B,MATCH(A817,SOURCE!B:B,0)+1)),
  "")</f>
        <v>794</v>
      </c>
      <c r="D817" s="8" t="str">
        <f>IF(A817&lt;&gt;INT(A817),B817,
IF(A817&lt;0,VLOOKUP(A817,lookups!A$1:B$25,2,0),
IF(ISNA(B817),"",
IF(OR(ISBLANK(A817),ISNA(B817),B817=0),
"",
"#define "&amp;
VLOOKUP(A817,SOURCE!B:P,12,0)&amp;IF(SOURCE!$W$2-LEN(VLOOKUP(A817,SOURCE!B:P,12,0))&gt;=0,REPT(" ",SOURCE!$W$2-LEN(VLOOKUP(A817,SOURCE!B:P,12,0))),"")&amp;
TEXT(A817,"???0")&amp;IF(VLOOKUP(A817,SOURCE!B:P,13,0)="","","   "&amp;VLOOKUP(A817,SOURCE!B:P,13,0)
))))
)</f>
        <v>#define ITM_i_ACUTE                    793</v>
      </c>
    </row>
    <row r="818" spans="1:4">
      <c r="A818">
        <f t="shared" si="13"/>
        <v>794</v>
      </c>
      <c r="B818" t="str">
        <f>VLOOKUP(A818,SOURCE!B:P,12,0)</f>
        <v>ITM_i_BREVE</v>
      </c>
      <c r="C818">
        <f>IF(
ISNUMBER(INDEX(SOURCE!B:B,MATCH(A818,SOURCE!B:B,0)+1)),
  VALUE(INDEX(SOURCE!B:B,MATCH(A818,SOURCE!B:B,0)+1)),
  "")</f>
        <v>795</v>
      </c>
      <c r="D818" s="8" t="str">
        <f>IF(A818&lt;&gt;INT(A818),B818,
IF(A818&lt;0,VLOOKUP(A818,lookups!A$1:B$25,2,0),
IF(ISNA(B818),"",
IF(OR(ISBLANK(A818),ISNA(B818),B818=0),
"",
"#define "&amp;
VLOOKUP(A818,SOURCE!B:P,12,0)&amp;IF(SOURCE!$W$2-LEN(VLOOKUP(A818,SOURCE!B:P,12,0))&gt;=0,REPT(" ",SOURCE!$W$2-LEN(VLOOKUP(A818,SOURCE!B:P,12,0))),"")&amp;
TEXT(A818,"???0")&amp;IF(VLOOKUP(A818,SOURCE!B:P,13,0)="","","   "&amp;VLOOKUP(A818,SOURCE!B:P,13,0)
))))
)</f>
        <v>#define ITM_i_BREVE                    794</v>
      </c>
    </row>
    <row r="819" spans="1:4">
      <c r="A819">
        <f t="shared" si="13"/>
        <v>795</v>
      </c>
      <c r="B819" t="str">
        <f>VLOOKUP(A819,SOURCE!B:P,12,0)</f>
        <v>ITM_i_GRAVE</v>
      </c>
      <c r="C819">
        <f>IF(
ISNUMBER(INDEX(SOURCE!B:B,MATCH(A819,SOURCE!B:B,0)+1)),
  VALUE(INDEX(SOURCE!B:B,MATCH(A819,SOURCE!B:B,0)+1)),
  "")</f>
        <v>796</v>
      </c>
      <c r="D819" s="8" t="str">
        <f>IF(A819&lt;&gt;INT(A819),B819,
IF(A819&lt;0,VLOOKUP(A819,lookups!A$1:B$25,2,0),
IF(ISNA(B819),"",
IF(OR(ISBLANK(A819),ISNA(B819),B819=0),
"",
"#define "&amp;
VLOOKUP(A819,SOURCE!B:P,12,0)&amp;IF(SOURCE!$W$2-LEN(VLOOKUP(A819,SOURCE!B:P,12,0))&gt;=0,REPT(" ",SOURCE!$W$2-LEN(VLOOKUP(A819,SOURCE!B:P,12,0))),"")&amp;
TEXT(A819,"???0")&amp;IF(VLOOKUP(A819,SOURCE!B:P,13,0)="","","   "&amp;VLOOKUP(A819,SOURCE!B:P,13,0)
))))
)</f>
        <v>#define ITM_i_GRAVE                    795</v>
      </c>
    </row>
    <row r="820" spans="1:4">
      <c r="A820">
        <f t="shared" si="13"/>
        <v>796</v>
      </c>
      <c r="B820" t="str">
        <f>VLOOKUP(A820,SOURCE!B:P,12,0)</f>
        <v>ITM_i_DIARESIS</v>
      </c>
      <c r="C820">
        <f>IF(
ISNUMBER(INDEX(SOURCE!B:B,MATCH(A820,SOURCE!B:B,0)+1)),
  VALUE(INDEX(SOURCE!B:B,MATCH(A820,SOURCE!B:B,0)+1)),
  "")</f>
        <v>797</v>
      </c>
      <c r="D820" s="8" t="str">
        <f>IF(A820&lt;&gt;INT(A820),B820,
IF(A820&lt;0,VLOOKUP(A820,lookups!A$1:B$25,2,0),
IF(ISNA(B820),"",
IF(OR(ISBLANK(A820),ISNA(B820),B820=0),
"",
"#define "&amp;
VLOOKUP(A820,SOURCE!B:P,12,0)&amp;IF(SOURCE!$W$2-LEN(VLOOKUP(A820,SOURCE!B:P,12,0))&gt;=0,REPT(" ",SOURCE!$W$2-LEN(VLOOKUP(A820,SOURCE!B:P,12,0))),"")&amp;
TEXT(A820,"???0")&amp;IF(VLOOKUP(A820,SOURCE!B:P,13,0)="","","   "&amp;VLOOKUP(A820,SOURCE!B:P,13,0)
))))
)</f>
        <v>#define ITM_i_DIARESIS                 796</v>
      </c>
    </row>
    <row r="821" spans="1:4">
      <c r="A821">
        <f t="shared" si="13"/>
        <v>797</v>
      </c>
      <c r="B821" t="str">
        <f>VLOOKUP(A821,SOURCE!B:P,12,0)</f>
        <v>ITM_i_CIRC</v>
      </c>
      <c r="C821">
        <f>IF(
ISNUMBER(INDEX(SOURCE!B:B,MATCH(A821,SOURCE!B:B,0)+1)),
  VALUE(INDEX(SOURCE!B:B,MATCH(A821,SOURCE!B:B,0)+1)),
  "")</f>
        <v>798</v>
      </c>
      <c r="D821" s="8" t="str">
        <f>IF(A821&lt;&gt;INT(A821),B821,
IF(A821&lt;0,VLOOKUP(A821,lookups!A$1:B$25,2,0),
IF(ISNA(B821),"",
IF(OR(ISBLANK(A821),ISNA(B821),B821=0),
"",
"#define "&amp;
VLOOKUP(A821,SOURCE!B:P,12,0)&amp;IF(SOURCE!$W$2-LEN(VLOOKUP(A821,SOURCE!B:P,12,0))&gt;=0,REPT(" ",SOURCE!$W$2-LEN(VLOOKUP(A821,SOURCE!B:P,12,0))),"")&amp;
TEXT(A821,"???0")&amp;IF(VLOOKUP(A821,SOURCE!B:P,13,0)="","","   "&amp;VLOOKUP(A821,SOURCE!B:P,13,0)
))))
)</f>
        <v>#define ITM_i_CIRC                     797</v>
      </c>
    </row>
    <row r="822" spans="1:4">
      <c r="A822">
        <f t="shared" si="13"/>
        <v>798</v>
      </c>
      <c r="B822" t="str">
        <f>VLOOKUP(A822,SOURCE!B:P,12,0)</f>
        <v>ITM_i_OGONEK</v>
      </c>
      <c r="C822">
        <f>IF(
ISNUMBER(INDEX(SOURCE!B:B,MATCH(A822,SOURCE!B:B,0)+1)),
  VALUE(INDEX(SOURCE!B:B,MATCH(A822,SOURCE!B:B,0)+1)),
  "")</f>
        <v>799</v>
      </c>
      <c r="D822" s="8" t="str">
        <f>IF(A822&lt;&gt;INT(A822),B822,
IF(A822&lt;0,VLOOKUP(A822,lookups!A$1:B$25,2,0),
IF(ISNA(B822),"",
IF(OR(ISBLANK(A822),ISNA(B822),B822=0),
"",
"#define "&amp;
VLOOKUP(A822,SOURCE!B:P,12,0)&amp;IF(SOURCE!$W$2-LEN(VLOOKUP(A822,SOURCE!B:P,12,0))&gt;=0,REPT(" ",SOURCE!$W$2-LEN(VLOOKUP(A822,SOURCE!B:P,12,0))),"")&amp;
TEXT(A822,"???0")&amp;IF(VLOOKUP(A822,SOURCE!B:P,13,0)="","","   "&amp;VLOOKUP(A822,SOURCE!B:P,13,0)
))))
)</f>
        <v>#define ITM_i_OGONEK                   798</v>
      </c>
    </row>
    <row r="823" spans="1:4">
      <c r="A823">
        <f t="shared" si="13"/>
        <v>799</v>
      </c>
      <c r="B823" t="str">
        <f>VLOOKUP(A823,SOURCE!B:P,12,0)</f>
        <v>ITM_i_DOT</v>
      </c>
      <c r="C823">
        <f>IF(
ISNUMBER(INDEX(SOURCE!B:B,MATCH(A823,SOURCE!B:B,0)+1)),
  VALUE(INDEX(SOURCE!B:B,MATCH(A823,SOURCE!B:B,0)+1)),
  "")</f>
        <v>800</v>
      </c>
      <c r="D823" s="8" t="str">
        <f>IF(A823&lt;&gt;INT(A823),B823,
IF(A823&lt;0,VLOOKUP(A823,lookups!A$1:B$25,2,0),
IF(ISNA(B823),"",
IF(OR(ISBLANK(A823),ISNA(B823),B823=0),
"",
"#define "&amp;
VLOOKUP(A823,SOURCE!B:P,12,0)&amp;IF(SOURCE!$W$2-LEN(VLOOKUP(A823,SOURCE!B:P,12,0))&gt;=0,REPT(" ",SOURCE!$W$2-LEN(VLOOKUP(A823,SOURCE!B:P,12,0))),"")&amp;
TEXT(A823,"???0")&amp;IF(VLOOKUP(A823,SOURCE!B:P,13,0)="","","   "&amp;VLOOKUP(A823,SOURCE!B:P,13,0)
))))
)</f>
        <v>#define ITM_i_DOT                      799</v>
      </c>
    </row>
    <row r="824" spans="1:4">
      <c r="A824">
        <f t="shared" si="13"/>
        <v>800</v>
      </c>
      <c r="B824" t="str">
        <f>VLOOKUP(A824,SOURCE!B:P,12,0)</f>
        <v>ITM_i_DOTLESS</v>
      </c>
      <c r="C824">
        <f>IF(
ISNUMBER(INDEX(SOURCE!B:B,MATCH(A824,SOURCE!B:B,0)+1)),
  VALUE(INDEX(SOURCE!B:B,MATCH(A824,SOURCE!B:B,0)+1)),
  "")</f>
        <v>801</v>
      </c>
      <c r="D824" s="8" t="str">
        <f>IF(A824&lt;&gt;INT(A824),B824,
IF(A824&lt;0,VLOOKUP(A824,lookups!A$1:B$25,2,0),
IF(ISNA(B824),"",
IF(OR(ISBLANK(A824),ISNA(B824),B824=0),
"",
"#define "&amp;
VLOOKUP(A824,SOURCE!B:P,12,0)&amp;IF(SOURCE!$W$2-LEN(VLOOKUP(A824,SOURCE!B:P,12,0))&gt;=0,REPT(" ",SOURCE!$W$2-LEN(VLOOKUP(A824,SOURCE!B:P,12,0))),"")&amp;
TEXT(A824,"???0")&amp;IF(VLOOKUP(A824,SOURCE!B:P,13,0)="","","   "&amp;VLOOKUP(A824,SOURCE!B:P,13,0)
))))
)</f>
        <v>#define ITM_i_DOTLESS                  800</v>
      </c>
    </row>
    <row r="825" spans="1:4">
      <c r="A825">
        <f t="shared" si="13"/>
        <v>801</v>
      </c>
      <c r="B825" t="str">
        <f>VLOOKUP(A825,SOURCE!B:P,12,0)</f>
        <v>ITM_l_STROKE</v>
      </c>
      <c r="C825">
        <f>IF(
ISNUMBER(INDEX(SOURCE!B:B,MATCH(A825,SOURCE!B:B,0)+1)),
  VALUE(INDEX(SOURCE!B:B,MATCH(A825,SOURCE!B:B,0)+1)),
  "")</f>
        <v>802</v>
      </c>
      <c r="D825" s="8" t="str">
        <f>IF(A825&lt;&gt;INT(A825),B825,
IF(A825&lt;0,VLOOKUP(A825,lookups!A$1:B$25,2,0),
IF(ISNA(B825),"",
IF(OR(ISBLANK(A825),ISNA(B825),B825=0),
"",
"#define "&amp;
VLOOKUP(A825,SOURCE!B:P,12,0)&amp;IF(SOURCE!$W$2-LEN(VLOOKUP(A825,SOURCE!B:P,12,0))&gt;=0,REPT(" ",SOURCE!$W$2-LEN(VLOOKUP(A825,SOURCE!B:P,12,0))),"")&amp;
TEXT(A825,"???0")&amp;IF(VLOOKUP(A825,SOURCE!B:P,13,0)="","","   "&amp;VLOOKUP(A825,SOURCE!B:P,13,0)
))))
)</f>
        <v>#define ITM_l_STROKE                   801</v>
      </c>
    </row>
    <row r="826" spans="1:4">
      <c r="A826">
        <f t="shared" si="13"/>
        <v>802</v>
      </c>
      <c r="B826" t="str">
        <f>VLOOKUP(A826,SOURCE!B:P,12,0)</f>
        <v>ITM_l_ACUTE</v>
      </c>
      <c r="C826">
        <f>IF(
ISNUMBER(INDEX(SOURCE!B:B,MATCH(A826,SOURCE!B:B,0)+1)),
  VALUE(INDEX(SOURCE!B:B,MATCH(A826,SOURCE!B:B,0)+1)),
  "")</f>
        <v>803</v>
      </c>
      <c r="D826" s="8" t="str">
        <f>IF(A826&lt;&gt;INT(A826),B826,
IF(A826&lt;0,VLOOKUP(A826,lookups!A$1:B$25,2,0),
IF(ISNA(B826),"",
IF(OR(ISBLANK(A826),ISNA(B826),B826=0),
"",
"#define "&amp;
VLOOKUP(A826,SOURCE!B:P,12,0)&amp;IF(SOURCE!$W$2-LEN(VLOOKUP(A826,SOURCE!B:P,12,0))&gt;=0,REPT(" ",SOURCE!$W$2-LEN(VLOOKUP(A826,SOURCE!B:P,12,0))),"")&amp;
TEXT(A826,"???0")&amp;IF(VLOOKUP(A826,SOURCE!B:P,13,0)="","","   "&amp;VLOOKUP(A826,SOURCE!B:P,13,0)
))))
)</f>
        <v>#define ITM_l_ACUTE                    802</v>
      </c>
    </row>
    <row r="827" spans="1:4">
      <c r="A827">
        <f t="shared" si="13"/>
        <v>803</v>
      </c>
      <c r="B827" t="str">
        <f>VLOOKUP(A827,SOURCE!B:P,12,0)</f>
        <v>ITM_l_APOSTROPHE</v>
      </c>
      <c r="C827">
        <f>IF(
ISNUMBER(INDEX(SOURCE!B:B,MATCH(A827,SOURCE!B:B,0)+1)),
  VALUE(INDEX(SOURCE!B:B,MATCH(A827,SOURCE!B:B,0)+1)),
  "")</f>
        <v>804</v>
      </c>
      <c r="D827" s="8" t="str">
        <f>IF(A827&lt;&gt;INT(A827),B827,
IF(A827&lt;0,VLOOKUP(A827,lookups!A$1:B$25,2,0),
IF(ISNA(B827),"",
IF(OR(ISBLANK(A827),ISNA(B827),B827=0),
"",
"#define "&amp;
VLOOKUP(A827,SOURCE!B:P,12,0)&amp;IF(SOURCE!$W$2-LEN(VLOOKUP(A827,SOURCE!B:P,12,0))&gt;=0,REPT(" ",SOURCE!$W$2-LEN(VLOOKUP(A827,SOURCE!B:P,12,0))),"")&amp;
TEXT(A827,"???0")&amp;IF(VLOOKUP(A827,SOURCE!B:P,13,0)="","","   "&amp;VLOOKUP(A827,SOURCE!B:P,13,0)
))))
)</f>
        <v>#define ITM_l_APOSTROPHE               803</v>
      </c>
    </row>
    <row r="828" spans="1:4">
      <c r="A828">
        <f t="shared" si="13"/>
        <v>804</v>
      </c>
      <c r="B828" t="str">
        <f>VLOOKUP(A828,SOURCE!B:P,12,0)</f>
        <v>ITM_n_ACUTE</v>
      </c>
      <c r="C828">
        <f>IF(
ISNUMBER(INDEX(SOURCE!B:B,MATCH(A828,SOURCE!B:B,0)+1)),
  VALUE(INDEX(SOURCE!B:B,MATCH(A828,SOURCE!B:B,0)+1)),
  "")</f>
        <v>805</v>
      </c>
      <c r="D828" s="8" t="str">
        <f>IF(A828&lt;&gt;INT(A828),B828,
IF(A828&lt;0,VLOOKUP(A828,lookups!A$1:B$25,2,0),
IF(ISNA(B828),"",
IF(OR(ISBLANK(A828),ISNA(B828),B828=0),
"",
"#define "&amp;
VLOOKUP(A828,SOURCE!B:P,12,0)&amp;IF(SOURCE!$W$2-LEN(VLOOKUP(A828,SOURCE!B:P,12,0))&gt;=0,REPT(" ",SOURCE!$W$2-LEN(VLOOKUP(A828,SOURCE!B:P,12,0))),"")&amp;
TEXT(A828,"???0")&amp;IF(VLOOKUP(A828,SOURCE!B:P,13,0)="","","   "&amp;VLOOKUP(A828,SOURCE!B:P,13,0)
))))
)</f>
        <v>#define ITM_n_ACUTE                    804</v>
      </c>
    </row>
    <row r="829" spans="1:4">
      <c r="A829">
        <f t="shared" si="13"/>
        <v>805</v>
      </c>
      <c r="B829" t="str">
        <f>VLOOKUP(A829,SOURCE!B:P,12,0)</f>
        <v>ITM_n_CARON</v>
      </c>
      <c r="C829">
        <f>IF(
ISNUMBER(INDEX(SOURCE!B:B,MATCH(A829,SOURCE!B:B,0)+1)),
  VALUE(INDEX(SOURCE!B:B,MATCH(A829,SOURCE!B:B,0)+1)),
  "")</f>
        <v>806</v>
      </c>
      <c r="D829" s="8" t="str">
        <f>IF(A829&lt;&gt;INT(A829),B829,
IF(A829&lt;0,VLOOKUP(A829,lookups!A$1:B$25,2,0),
IF(ISNA(B829),"",
IF(OR(ISBLANK(A829),ISNA(B829),B829=0),
"",
"#define "&amp;
VLOOKUP(A829,SOURCE!B:P,12,0)&amp;IF(SOURCE!$W$2-LEN(VLOOKUP(A829,SOURCE!B:P,12,0))&gt;=0,REPT(" ",SOURCE!$W$2-LEN(VLOOKUP(A829,SOURCE!B:P,12,0))),"")&amp;
TEXT(A829,"???0")&amp;IF(VLOOKUP(A829,SOURCE!B:P,13,0)="","","   "&amp;VLOOKUP(A829,SOURCE!B:P,13,0)
))))
)</f>
        <v>#define ITM_n_CARON                    805</v>
      </c>
    </row>
    <row r="830" spans="1:4">
      <c r="A830">
        <f t="shared" si="13"/>
        <v>806</v>
      </c>
      <c r="B830" t="str">
        <f>VLOOKUP(A830,SOURCE!B:P,12,0)</f>
        <v>ITM_n_TILDE</v>
      </c>
      <c r="C830">
        <f>IF(
ISNUMBER(INDEX(SOURCE!B:B,MATCH(A830,SOURCE!B:B,0)+1)),
  VALUE(INDEX(SOURCE!B:B,MATCH(A830,SOURCE!B:B,0)+1)),
  "")</f>
        <v>807</v>
      </c>
      <c r="D830" s="8" t="str">
        <f>IF(A830&lt;&gt;INT(A830),B830,
IF(A830&lt;0,VLOOKUP(A830,lookups!A$1:B$25,2,0),
IF(ISNA(B830),"",
IF(OR(ISBLANK(A830),ISNA(B830),B830=0),
"",
"#define "&amp;
VLOOKUP(A830,SOURCE!B:P,12,0)&amp;IF(SOURCE!$W$2-LEN(VLOOKUP(A830,SOURCE!B:P,12,0))&gt;=0,REPT(" ",SOURCE!$W$2-LEN(VLOOKUP(A830,SOURCE!B:P,12,0))),"")&amp;
TEXT(A830,"???0")&amp;IF(VLOOKUP(A830,SOURCE!B:P,13,0)="","","   "&amp;VLOOKUP(A830,SOURCE!B:P,13,0)
))))
)</f>
        <v>#define ITM_n_TILDE                    806</v>
      </c>
    </row>
    <row r="831" spans="1:4">
      <c r="A831">
        <f t="shared" si="13"/>
        <v>807</v>
      </c>
      <c r="B831" t="str">
        <f>VLOOKUP(A831,SOURCE!B:P,12,0)</f>
        <v>ITM_o_MACRON</v>
      </c>
      <c r="C831">
        <f>IF(
ISNUMBER(INDEX(SOURCE!B:B,MATCH(A831,SOURCE!B:B,0)+1)),
  VALUE(INDEX(SOURCE!B:B,MATCH(A831,SOURCE!B:B,0)+1)),
  "")</f>
        <v>808</v>
      </c>
      <c r="D831" s="8" t="str">
        <f>IF(A831&lt;&gt;INT(A831),B831,
IF(A831&lt;0,VLOOKUP(A831,lookups!A$1:B$25,2,0),
IF(ISNA(B831),"",
IF(OR(ISBLANK(A831),ISNA(B831),B831=0),
"",
"#define "&amp;
VLOOKUP(A831,SOURCE!B:P,12,0)&amp;IF(SOURCE!$W$2-LEN(VLOOKUP(A831,SOURCE!B:P,12,0))&gt;=0,REPT(" ",SOURCE!$W$2-LEN(VLOOKUP(A831,SOURCE!B:P,12,0))),"")&amp;
TEXT(A831,"???0")&amp;IF(VLOOKUP(A831,SOURCE!B:P,13,0)="","","   "&amp;VLOOKUP(A831,SOURCE!B:P,13,0)
))))
)</f>
        <v>#define ITM_o_MACRON                   807</v>
      </c>
    </row>
    <row r="832" spans="1:4">
      <c r="A832">
        <f t="shared" si="13"/>
        <v>808</v>
      </c>
      <c r="B832" t="str">
        <f>VLOOKUP(A832,SOURCE!B:P,12,0)</f>
        <v>ITM_o_ACUTE</v>
      </c>
      <c r="C832">
        <f>IF(
ISNUMBER(INDEX(SOURCE!B:B,MATCH(A832,SOURCE!B:B,0)+1)),
  VALUE(INDEX(SOURCE!B:B,MATCH(A832,SOURCE!B:B,0)+1)),
  "")</f>
        <v>809</v>
      </c>
      <c r="D832" s="8" t="str">
        <f>IF(A832&lt;&gt;INT(A832),B832,
IF(A832&lt;0,VLOOKUP(A832,lookups!A$1:B$25,2,0),
IF(ISNA(B832),"",
IF(OR(ISBLANK(A832),ISNA(B832),B832=0),
"",
"#define "&amp;
VLOOKUP(A832,SOURCE!B:P,12,0)&amp;IF(SOURCE!$W$2-LEN(VLOOKUP(A832,SOURCE!B:P,12,0))&gt;=0,REPT(" ",SOURCE!$W$2-LEN(VLOOKUP(A832,SOURCE!B:P,12,0))),"")&amp;
TEXT(A832,"???0")&amp;IF(VLOOKUP(A832,SOURCE!B:P,13,0)="","","   "&amp;VLOOKUP(A832,SOURCE!B:P,13,0)
))))
)</f>
        <v>#define ITM_o_ACUTE                    808</v>
      </c>
    </row>
    <row r="833" spans="1:4">
      <c r="A833">
        <f t="shared" si="13"/>
        <v>809</v>
      </c>
      <c r="B833" t="str">
        <f>VLOOKUP(A833,SOURCE!B:P,12,0)</f>
        <v>ITM_o_BREVE</v>
      </c>
      <c r="C833">
        <f>IF(
ISNUMBER(INDEX(SOURCE!B:B,MATCH(A833,SOURCE!B:B,0)+1)),
  VALUE(INDEX(SOURCE!B:B,MATCH(A833,SOURCE!B:B,0)+1)),
  "")</f>
        <v>810</v>
      </c>
      <c r="D833" s="8" t="str">
        <f>IF(A833&lt;&gt;INT(A833),B833,
IF(A833&lt;0,VLOOKUP(A833,lookups!A$1:B$25,2,0),
IF(ISNA(B833),"",
IF(OR(ISBLANK(A833),ISNA(B833),B833=0),
"",
"#define "&amp;
VLOOKUP(A833,SOURCE!B:P,12,0)&amp;IF(SOURCE!$W$2-LEN(VLOOKUP(A833,SOURCE!B:P,12,0))&gt;=0,REPT(" ",SOURCE!$W$2-LEN(VLOOKUP(A833,SOURCE!B:P,12,0))),"")&amp;
TEXT(A833,"???0")&amp;IF(VLOOKUP(A833,SOURCE!B:P,13,0)="","","   "&amp;VLOOKUP(A833,SOURCE!B:P,13,0)
))))
)</f>
        <v>#define ITM_o_BREVE                    809</v>
      </c>
    </row>
    <row r="834" spans="1:4">
      <c r="A834">
        <f t="shared" si="13"/>
        <v>810</v>
      </c>
      <c r="B834" t="str">
        <f>VLOOKUP(A834,SOURCE!B:P,12,0)</f>
        <v>ITM_o_GRAVE</v>
      </c>
      <c r="C834">
        <f>IF(
ISNUMBER(INDEX(SOURCE!B:B,MATCH(A834,SOURCE!B:B,0)+1)),
  VALUE(INDEX(SOURCE!B:B,MATCH(A834,SOURCE!B:B,0)+1)),
  "")</f>
        <v>811</v>
      </c>
      <c r="D834" s="8" t="str">
        <f>IF(A834&lt;&gt;INT(A834),B834,
IF(A834&lt;0,VLOOKUP(A834,lookups!A$1:B$25,2,0),
IF(ISNA(B834),"",
IF(OR(ISBLANK(A834),ISNA(B834),B834=0),
"",
"#define "&amp;
VLOOKUP(A834,SOURCE!B:P,12,0)&amp;IF(SOURCE!$W$2-LEN(VLOOKUP(A834,SOURCE!B:P,12,0))&gt;=0,REPT(" ",SOURCE!$W$2-LEN(VLOOKUP(A834,SOURCE!B:P,12,0))),"")&amp;
TEXT(A834,"???0")&amp;IF(VLOOKUP(A834,SOURCE!B:P,13,0)="","","   "&amp;VLOOKUP(A834,SOURCE!B:P,13,0)
))))
)</f>
        <v>#define ITM_o_GRAVE                    810</v>
      </c>
    </row>
    <row r="835" spans="1:4">
      <c r="A835">
        <f t="shared" si="13"/>
        <v>811</v>
      </c>
      <c r="B835" t="str">
        <f>VLOOKUP(A835,SOURCE!B:P,12,0)</f>
        <v>ITM_o_DIARESIS</v>
      </c>
      <c r="C835">
        <f>IF(
ISNUMBER(INDEX(SOURCE!B:B,MATCH(A835,SOURCE!B:B,0)+1)),
  VALUE(INDEX(SOURCE!B:B,MATCH(A835,SOURCE!B:B,0)+1)),
  "")</f>
        <v>812</v>
      </c>
      <c r="D835" s="8" t="str">
        <f>IF(A835&lt;&gt;INT(A835),B835,
IF(A835&lt;0,VLOOKUP(A835,lookups!A$1:B$25,2,0),
IF(ISNA(B835),"",
IF(OR(ISBLANK(A835),ISNA(B835),B835=0),
"",
"#define "&amp;
VLOOKUP(A835,SOURCE!B:P,12,0)&amp;IF(SOURCE!$W$2-LEN(VLOOKUP(A835,SOURCE!B:P,12,0))&gt;=0,REPT(" ",SOURCE!$W$2-LEN(VLOOKUP(A835,SOURCE!B:P,12,0))),"")&amp;
TEXT(A835,"???0")&amp;IF(VLOOKUP(A835,SOURCE!B:P,13,0)="","","   "&amp;VLOOKUP(A835,SOURCE!B:P,13,0)
))))
)</f>
        <v>#define ITM_o_DIARESIS                 811</v>
      </c>
    </row>
    <row r="836" spans="1:4">
      <c r="A836">
        <f t="shared" si="13"/>
        <v>812</v>
      </c>
      <c r="B836" t="str">
        <f>VLOOKUP(A836,SOURCE!B:P,12,0)</f>
        <v>ITM_o_TILDE</v>
      </c>
      <c r="C836">
        <f>IF(
ISNUMBER(INDEX(SOURCE!B:B,MATCH(A836,SOURCE!B:B,0)+1)),
  VALUE(INDEX(SOURCE!B:B,MATCH(A836,SOURCE!B:B,0)+1)),
  "")</f>
        <v>813</v>
      </c>
      <c r="D836" s="8" t="str">
        <f>IF(A836&lt;&gt;INT(A836),B836,
IF(A836&lt;0,VLOOKUP(A836,lookups!A$1:B$25,2,0),
IF(ISNA(B836),"",
IF(OR(ISBLANK(A836),ISNA(B836),B836=0),
"",
"#define "&amp;
VLOOKUP(A836,SOURCE!B:P,12,0)&amp;IF(SOURCE!$W$2-LEN(VLOOKUP(A836,SOURCE!B:P,12,0))&gt;=0,REPT(" ",SOURCE!$W$2-LEN(VLOOKUP(A836,SOURCE!B:P,12,0))),"")&amp;
TEXT(A836,"???0")&amp;IF(VLOOKUP(A836,SOURCE!B:P,13,0)="","","   "&amp;VLOOKUP(A836,SOURCE!B:P,13,0)
))))
)</f>
        <v>#define ITM_o_TILDE                    812</v>
      </c>
    </row>
    <row r="837" spans="1:4">
      <c r="A837">
        <f t="shared" si="13"/>
        <v>813</v>
      </c>
      <c r="B837" t="str">
        <f>VLOOKUP(A837,SOURCE!B:P,12,0)</f>
        <v>ITM_o_CIRC</v>
      </c>
      <c r="C837">
        <f>IF(
ISNUMBER(INDEX(SOURCE!B:B,MATCH(A837,SOURCE!B:B,0)+1)),
  VALUE(INDEX(SOURCE!B:B,MATCH(A837,SOURCE!B:B,0)+1)),
  "")</f>
        <v>814</v>
      </c>
      <c r="D837" s="8" t="str">
        <f>IF(A837&lt;&gt;INT(A837),B837,
IF(A837&lt;0,VLOOKUP(A837,lookups!A$1:B$25,2,0),
IF(ISNA(B837),"",
IF(OR(ISBLANK(A837),ISNA(B837),B837=0),
"",
"#define "&amp;
VLOOKUP(A837,SOURCE!B:P,12,0)&amp;IF(SOURCE!$W$2-LEN(VLOOKUP(A837,SOURCE!B:P,12,0))&gt;=0,REPT(" ",SOURCE!$W$2-LEN(VLOOKUP(A837,SOURCE!B:P,12,0))),"")&amp;
TEXT(A837,"???0")&amp;IF(VLOOKUP(A837,SOURCE!B:P,13,0)="","","   "&amp;VLOOKUP(A837,SOURCE!B:P,13,0)
))))
)</f>
        <v>#define ITM_o_CIRC                     813</v>
      </c>
    </row>
    <row r="838" spans="1:4">
      <c r="A838">
        <f t="shared" si="13"/>
        <v>814</v>
      </c>
      <c r="B838" t="str">
        <f>VLOOKUP(A838,SOURCE!B:P,12,0)</f>
        <v>ITM_o_STROKE</v>
      </c>
      <c r="C838">
        <f>IF(
ISNUMBER(INDEX(SOURCE!B:B,MATCH(A838,SOURCE!B:B,0)+1)),
  VALUE(INDEX(SOURCE!B:B,MATCH(A838,SOURCE!B:B,0)+1)),
  "")</f>
        <v>815</v>
      </c>
      <c r="D838" s="8" t="str">
        <f>IF(A838&lt;&gt;INT(A838),B838,
IF(A838&lt;0,VLOOKUP(A838,lookups!A$1:B$25,2,0),
IF(ISNA(B838),"",
IF(OR(ISBLANK(A838),ISNA(B838),B838=0),
"",
"#define "&amp;
VLOOKUP(A838,SOURCE!B:P,12,0)&amp;IF(SOURCE!$W$2-LEN(VLOOKUP(A838,SOURCE!B:P,12,0))&gt;=0,REPT(" ",SOURCE!$W$2-LEN(VLOOKUP(A838,SOURCE!B:P,12,0))),"")&amp;
TEXT(A838,"???0")&amp;IF(VLOOKUP(A838,SOURCE!B:P,13,0)="","","   "&amp;VLOOKUP(A838,SOURCE!B:P,13,0)
))))
)</f>
        <v>#define ITM_o_STROKE                   814</v>
      </c>
    </row>
    <row r="839" spans="1:4">
      <c r="A839">
        <f t="shared" ref="A839:A902" si="14">C838</f>
        <v>815</v>
      </c>
      <c r="B839" t="str">
        <f>VLOOKUP(A839,SOURCE!B:P,12,0)</f>
        <v>ITM_oe</v>
      </c>
      <c r="C839">
        <f>IF(
ISNUMBER(INDEX(SOURCE!B:B,MATCH(A839,SOURCE!B:B,0)+1)),
  VALUE(INDEX(SOURCE!B:B,MATCH(A839,SOURCE!B:B,0)+1)),
  "")</f>
        <v>816</v>
      </c>
      <c r="D839" s="8" t="str">
        <f>IF(A839&lt;&gt;INT(A839),B839,
IF(A839&lt;0,VLOOKUP(A839,lookups!A$1:B$25,2,0),
IF(ISNA(B839),"",
IF(OR(ISBLANK(A839),ISNA(B839),B839=0),
"",
"#define "&amp;
VLOOKUP(A839,SOURCE!B:P,12,0)&amp;IF(SOURCE!$W$2-LEN(VLOOKUP(A839,SOURCE!B:P,12,0))&gt;=0,REPT(" ",SOURCE!$W$2-LEN(VLOOKUP(A839,SOURCE!B:P,12,0))),"")&amp;
TEXT(A839,"???0")&amp;IF(VLOOKUP(A839,SOURCE!B:P,13,0)="","","   "&amp;VLOOKUP(A839,SOURCE!B:P,13,0)
))))
)</f>
        <v>#define ITM_oe                         815</v>
      </c>
    </row>
    <row r="840" spans="1:4">
      <c r="A840">
        <f t="shared" si="14"/>
        <v>816</v>
      </c>
      <c r="B840" t="str">
        <f>VLOOKUP(A840,SOURCE!B:P,12,0)</f>
        <v>ITM_r_CARON</v>
      </c>
      <c r="C840">
        <f>IF(
ISNUMBER(INDEX(SOURCE!B:B,MATCH(A840,SOURCE!B:B,0)+1)),
  VALUE(INDEX(SOURCE!B:B,MATCH(A840,SOURCE!B:B,0)+1)),
  "")</f>
        <v>817</v>
      </c>
      <c r="D840" s="8" t="str">
        <f>IF(A840&lt;&gt;INT(A840),B840,
IF(A840&lt;0,VLOOKUP(A840,lookups!A$1:B$25,2,0),
IF(ISNA(B840),"",
IF(OR(ISBLANK(A840),ISNA(B840),B840=0),
"",
"#define "&amp;
VLOOKUP(A840,SOURCE!B:P,12,0)&amp;IF(SOURCE!$W$2-LEN(VLOOKUP(A840,SOURCE!B:P,12,0))&gt;=0,REPT(" ",SOURCE!$W$2-LEN(VLOOKUP(A840,SOURCE!B:P,12,0))),"")&amp;
TEXT(A840,"???0")&amp;IF(VLOOKUP(A840,SOURCE!B:P,13,0)="","","   "&amp;VLOOKUP(A840,SOURCE!B:P,13,0)
))))
)</f>
        <v>#define ITM_r_CARON                    816</v>
      </c>
    </row>
    <row r="841" spans="1:4">
      <c r="A841">
        <f t="shared" si="14"/>
        <v>817</v>
      </c>
      <c r="B841" t="str">
        <f>VLOOKUP(A841,SOURCE!B:P,12,0)</f>
        <v>ITM_r_ACUTE</v>
      </c>
      <c r="C841">
        <f>IF(
ISNUMBER(INDEX(SOURCE!B:B,MATCH(A841,SOURCE!B:B,0)+1)),
  VALUE(INDEX(SOURCE!B:B,MATCH(A841,SOURCE!B:B,0)+1)),
  "")</f>
        <v>818</v>
      </c>
      <c r="D841" s="8" t="str">
        <f>IF(A841&lt;&gt;INT(A841),B841,
IF(A841&lt;0,VLOOKUP(A841,lookups!A$1:B$25,2,0),
IF(ISNA(B841),"",
IF(OR(ISBLANK(A841),ISNA(B841),B841=0),
"",
"#define "&amp;
VLOOKUP(A841,SOURCE!B:P,12,0)&amp;IF(SOURCE!$W$2-LEN(VLOOKUP(A841,SOURCE!B:P,12,0))&gt;=0,REPT(" ",SOURCE!$W$2-LEN(VLOOKUP(A841,SOURCE!B:P,12,0))),"")&amp;
TEXT(A841,"???0")&amp;IF(VLOOKUP(A841,SOURCE!B:P,13,0)="","","   "&amp;VLOOKUP(A841,SOURCE!B:P,13,0)
))))
)</f>
        <v>#define ITM_r_ACUTE                    817</v>
      </c>
    </row>
    <row r="842" spans="1:4">
      <c r="A842">
        <f t="shared" si="14"/>
        <v>818</v>
      </c>
      <c r="B842" t="str">
        <f>VLOOKUP(A842,SOURCE!B:P,12,0)</f>
        <v>ITM_s_SHARP</v>
      </c>
      <c r="C842">
        <f>IF(
ISNUMBER(INDEX(SOURCE!B:B,MATCH(A842,SOURCE!B:B,0)+1)),
  VALUE(INDEX(SOURCE!B:B,MATCH(A842,SOURCE!B:B,0)+1)),
  "")</f>
        <v>819</v>
      </c>
      <c r="D842" s="8" t="str">
        <f>IF(A842&lt;&gt;INT(A842),B842,
IF(A842&lt;0,VLOOKUP(A842,lookups!A$1:B$25,2,0),
IF(ISNA(B842),"",
IF(OR(ISBLANK(A842),ISNA(B842),B842=0),
"",
"#define "&amp;
VLOOKUP(A842,SOURCE!B:P,12,0)&amp;IF(SOURCE!$W$2-LEN(VLOOKUP(A842,SOURCE!B:P,12,0))&gt;=0,REPT(" ",SOURCE!$W$2-LEN(VLOOKUP(A842,SOURCE!B:P,12,0))),"")&amp;
TEXT(A842,"???0")&amp;IF(VLOOKUP(A842,SOURCE!B:P,13,0)="","","   "&amp;VLOOKUP(A842,SOURCE!B:P,13,0)
))))
)</f>
        <v>#define ITM_s_SHARP                    818</v>
      </c>
    </row>
    <row r="843" spans="1:4">
      <c r="A843">
        <f t="shared" si="14"/>
        <v>819</v>
      </c>
      <c r="B843" t="str">
        <f>VLOOKUP(A843,SOURCE!B:P,12,0)</f>
        <v>ITM_s_ACUTE</v>
      </c>
      <c r="C843">
        <f>IF(
ISNUMBER(INDEX(SOURCE!B:B,MATCH(A843,SOURCE!B:B,0)+1)),
  VALUE(INDEX(SOURCE!B:B,MATCH(A843,SOURCE!B:B,0)+1)),
  "")</f>
        <v>820</v>
      </c>
      <c r="D843" s="8" t="str">
        <f>IF(A843&lt;&gt;INT(A843),B843,
IF(A843&lt;0,VLOOKUP(A843,lookups!A$1:B$25,2,0),
IF(ISNA(B843),"",
IF(OR(ISBLANK(A843),ISNA(B843),B843=0),
"",
"#define "&amp;
VLOOKUP(A843,SOURCE!B:P,12,0)&amp;IF(SOURCE!$W$2-LEN(VLOOKUP(A843,SOURCE!B:P,12,0))&gt;=0,REPT(" ",SOURCE!$W$2-LEN(VLOOKUP(A843,SOURCE!B:P,12,0))),"")&amp;
TEXT(A843,"???0")&amp;IF(VLOOKUP(A843,SOURCE!B:P,13,0)="","","   "&amp;VLOOKUP(A843,SOURCE!B:P,13,0)
))))
)</f>
        <v>#define ITM_s_ACUTE                    819</v>
      </c>
    </row>
    <row r="844" spans="1:4">
      <c r="A844">
        <f t="shared" si="14"/>
        <v>820</v>
      </c>
      <c r="B844" t="str">
        <f>VLOOKUP(A844,SOURCE!B:P,12,0)</f>
        <v>ITM_s_CARON</v>
      </c>
      <c r="C844">
        <f>IF(
ISNUMBER(INDEX(SOURCE!B:B,MATCH(A844,SOURCE!B:B,0)+1)),
  VALUE(INDEX(SOURCE!B:B,MATCH(A844,SOURCE!B:B,0)+1)),
  "")</f>
        <v>821</v>
      </c>
      <c r="D844" s="8" t="str">
        <f>IF(A844&lt;&gt;INT(A844),B844,
IF(A844&lt;0,VLOOKUP(A844,lookups!A$1:B$25,2,0),
IF(ISNA(B844),"",
IF(OR(ISBLANK(A844),ISNA(B844),B844=0),
"",
"#define "&amp;
VLOOKUP(A844,SOURCE!B:P,12,0)&amp;IF(SOURCE!$W$2-LEN(VLOOKUP(A844,SOURCE!B:P,12,0))&gt;=0,REPT(" ",SOURCE!$W$2-LEN(VLOOKUP(A844,SOURCE!B:P,12,0))),"")&amp;
TEXT(A844,"???0")&amp;IF(VLOOKUP(A844,SOURCE!B:P,13,0)="","","   "&amp;VLOOKUP(A844,SOURCE!B:P,13,0)
))))
)</f>
        <v>#define ITM_s_CARON                    820</v>
      </c>
    </row>
    <row r="845" spans="1:4">
      <c r="A845">
        <f t="shared" si="14"/>
        <v>821</v>
      </c>
      <c r="B845" t="str">
        <f>VLOOKUP(A845,SOURCE!B:P,12,0)</f>
        <v>ITM_s_CEDILLA</v>
      </c>
      <c r="C845">
        <f>IF(
ISNUMBER(INDEX(SOURCE!B:B,MATCH(A845,SOURCE!B:B,0)+1)),
  VALUE(INDEX(SOURCE!B:B,MATCH(A845,SOURCE!B:B,0)+1)),
  "")</f>
        <v>822</v>
      </c>
      <c r="D845" s="8" t="str">
        <f>IF(A845&lt;&gt;INT(A845),B845,
IF(A845&lt;0,VLOOKUP(A845,lookups!A$1:B$25,2,0),
IF(ISNA(B845),"",
IF(OR(ISBLANK(A845),ISNA(B845),B845=0),
"",
"#define "&amp;
VLOOKUP(A845,SOURCE!B:P,12,0)&amp;IF(SOURCE!$W$2-LEN(VLOOKUP(A845,SOURCE!B:P,12,0))&gt;=0,REPT(" ",SOURCE!$W$2-LEN(VLOOKUP(A845,SOURCE!B:P,12,0))),"")&amp;
TEXT(A845,"???0")&amp;IF(VLOOKUP(A845,SOURCE!B:P,13,0)="","","   "&amp;VLOOKUP(A845,SOURCE!B:P,13,0)
))))
)</f>
        <v>#define ITM_s_CEDILLA                  821</v>
      </c>
    </row>
    <row r="846" spans="1:4">
      <c r="A846">
        <f t="shared" si="14"/>
        <v>822</v>
      </c>
      <c r="B846" t="str">
        <f>VLOOKUP(A846,SOURCE!B:P,12,0)</f>
        <v>ITM_t_APOSTROPHE</v>
      </c>
      <c r="C846">
        <f>IF(
ISNUMBER(INDEX(SOURCE!B:B,MATCH(A846,SOURCE!B:B,0)+1)),
  VALUE(INDEX(SOURCE!B:B,MATCH(A846,SOURCE!B:B,0)+1)),
  "")</f>
        <v>823</v>
      </c>
      <c r="D846" s="8" t="str">
        <f>IF(A846&lt;&gt;INT(A846),B846,
IF(A846&lt;0,VLOOKUP(A846,lookups!A$1:B$25,2,0),
IF(ISNA(B846),"",
IF(OR(ISBLANK(A846),ISNA(B846),B846=0),
"",
"#define "&amp;
VLOOKUP(A846,SOURCE!B:P,12,0)&amp;IF(SOURCE!$W$2-LEN(VLOOKUP(A846,SOURCE!B:P,12,0))&gt;=0,REPT(" ",SOURCE!$W$2-LEN(VLOOKUP(A846,SOURCE!B:P,12,0))),"")&amp;
TEXT(A846,"???0")&amp;IF(VLOOKUP(A846,SOURCE!B:P,13,0)="","","   "&amp;VLOOKUP(A846,SOURCE!B:P,13,0)
))))
)</f>
        <v>#define ITM_t_APOSTROPHE               822</v>
      </c>
    </row>
    <row r="847" spans="1:4">
      <c r="A847">
        <f t="shared" si="14"/>
        <v>823</v>
      </c>
      <c r="B847" t="str">
        <f>VLOOKUP(A847,SOURCE!B:P,12,0)</f>
        <v>ITM_t_CEDILLA</v>
      </c>
      <c r="C847">
        <f>IF(
ISNUMBER(INDEX(SOURCE!B:B,MATCH(A847,SOURCE!B:B,0)+1)),
  VALUE(INDEX(SOURCE!B:B,MATCH(A847,SOURCE!B:B,0)+1)),
  "")</f>
        <v>824</v>
      </c>
      <c r="D847" s="8" t="str">
        <f>IF(A847&lt;&gt;INT(A847),B847,
IF(A847&lt;0,VLOOKUP(A847,lookups!A$1:B$25,2,0),
IF(ISNA(B847),"",
IF(OR(ISBLANK(A847),ISNA(B847),B847=0),
"",
"#define "&amp;
VLOOKUP(A847,SOURCE!B:P,12,0)&amp;IF(SOURCE!$W$2-LEN(VLOOKUP(A847,SOURCE!B:P,12,0))&gt;=0,REPT(" ",SOURCE!$W$2-LEN(VLOOKUP(A847,SOURCE!B:P,12,0))),"")&amp;
TEXT(A847,"???0")&amp;IF(VLOOKUP(A847,SOURCE!B:P,13,0)="","","   "&amp;VLOOKUP(A847,SOURCE!B:P,13,0)
))))
)</f>
        <v>#define ITM_t_CEDILLA                  823</v>
      </c>
    </row>
    <row r="848" spans="1:4">
      <c r="A848">
        <f t="shared" si="14"/>
        <v>824</v>
      </c>
      <c r="B848" t="str">
        <f>VLOOKUP(A848,SOURCE!B:P,12,0)</f>
        <v>ITM_u_MACRON</v>
      </c>
      <c r="C848">
        <f>IF(
ISNUMBER(INDEX(SOURCE!B:B,MATCH(A848,SOURCE!B:B,0)+1)),
  VALUE(INDEX(SOURCE!B:B,MATCH(A848,SOURCE!B:B,0)+1)),
  "")</f>
        <v>825</v>
      </c>
      <c r="D848" s="8" t="str">
        <f>IF(A848&lt;&gt;INT(A848),B848,
IF(A848&lt;0,VLOOKUP(A848,lookups!A$1:B$25,2,0),
IF(ISNA(B848),"",
IF(OR(ISBLANK(A848),ISNA(B848),B848=0),
"",
"#define "&amp;
VLOOKUP(A848,SOURCE!B:P,12,0)&amp;IF(SOURCE!$W$2-LEN(VLOOKUP(A848,SOURCE!B:P,12,0))&gt;=0,REPT(" ",SOURCE!$W$2-LEN(VLOOKUP(A848,SOURCE!B:P,12,0))),"")&amp;
TEXT(A848,"???0")&amp;IF(VLOOKUP(A848,SOURCE!B:P,13,0)="","","   "&amp;VLOOKUP(A848,SOURCE!B:P,13,0)
))))
)</f>
        <v>#define ITM_u_MACRON                   824</v>
      </c>
    </row>
    <row r="849" spans="1:4">
      <c r="A849">
        <f t="shared" si="14"/>
        <v>825</v>
      </c>
      <c r="B849" t="str">
        <f>VLOOKUP(A849,SOURCE!B:P,12,0)</f>
        <v>ITM_u_ACUTE</v>
      </c>
      <c r="C849">
        <f>IF(
ISNUMBER(INDEX(SOURCE!B:B,MATCH(A849,SOURCE!B:B,0)+1)),
  VALUE(INDEX(SOURCE!B:B,MATCH(A849,SOURCE!B:B,0)+1)),
  "")</f>
        <v>826</v>
      </c>
      <c r="D849" s="8" t="str">
        <f>IF(A849&lt;&gt;INT(A849),B849,
IF(A849&lt;0,VLOOKUP(A849,lookups!A$1:B$25,2,0),
IF(ISNA(B849),"",
IF(OR(ISBLANK(A849),ISNA(B849),B849=0),
"",
"#define "&amp;
VLOOKUP(A849,SOURCE!B:P,12,0)&amp;IF(SOURCE!$W$2-LEN(VLOOKUP(A849,SOURCE!B:P,12,0))&gt;=0,REPT(" ",SOURCE!$W$2-LEN(VLOOKUP(A849,SOURCE!B:P,12,0))),"")&amp;
TEXT(A849,"???0")&amp;IF(VLOOKUP(A849,SOURCE!B:P,13,0)="","","   "&amp;VLOOKUP(A849,SOURCE!B:P,13,0)
))))
)</f>
        <v>#define ITM_u_ACUTE                    825</v>
      </c>
    </row>
    <row r="850" spans="1:4">
      <c r="A850">
        <f t="shared" si="14"/>
        <v>826</v>
      </c>
      <c r="B850" t="str">
        <f>VLOOKUP(A850,SOURCE!B:P,12,0)</f>
        <v>ITM_u_BREVE</v>
      </c>
      <c r="C850">
        <f>IF(
ISNUMBER(INDEX(SOURCE!B:B,MATCH(A850,SOURCE!B:B,0)+1)),
  VALUE(INDEX(SOURCE!B:B,MATCH(A850,SOURCE!B:B,0)+1)),
  "")</f>
        <v>827</v>
      </c>
      <c r="D850" s="8" t="str">
        <f>IF(A850&lt;&gt;INT(A850),B850,
IF(A850&lt;0,VLOOKUP(A850,lookups!A$1:B$25,2,0),
IF(ISNA(B850),"",
IF(OR(ISBLANK(A850),ISNA(B850),B850=0),
"",
"#define "&amp;
VLOOKUP(A850,SOURCE!B:P,12,0)&amp;IF(SOURCE!$W$2-LEN(VLOOKUP(A850,SOURCE!B:P,12,0))&gt;=0,REPT(" ",SOURCE!$W$2-LEN(VLOOKUP(A850,SOURCE!B:P,12,0))),"")&amp;
TEXT(A850,"???0")&amp;IF(VLOOKUP(A850,SOURCE!B:P,13,0)="","","   "&amp;VLOOKUP(A850,SOURCE!B:P,13,0)
))))
)</f>
        <v>#define ITM_u_BREVE                    826</v>
      </c>
    </row>
    <row r="851" spans="1:4">
      <c r="A851">
        <f t="shared" si="14"/>
        <v>827</v>
      </c>
      <c r="B851" t="str">
        <f>VLOOKUP(A851,SOURCE!B:P,12,0)</f>
        <v>ITM_u_GRAVE</v>
      </c>
      <c r="C851">
        <f>IF(
ISNUMBER(INDEX(SOURCE!B:B,MATCH(A851,SOURCE!B:B,0)+1)),
  VALUE(INDEX(SOURCE!B:B,MATCH(A851,SOURCE!B:B,0)+1)),
  "")</f>
        <v>828</v>
      </c>
      <c r="D851" s="8" t="str">
        <f>IF(A851&lt;&gt;INT(A851),B851,
IF(A851&lt;0,VLOOKUP(A851,lookups!A$1:B$25,2,0),
IF(ISNA(B851),"",
IF(OR(ISBLANK(A851),ISNA(B851),B851=0),
"",
"#define "&amp;
VLOOKUP(A851,SOURCE!B:P,12,0)&amp;IF(SOURCE!$W$2-LEN(VLOOKUP(A851,SOURCE!B:P,12,0))&gt;=0,REPT(" ",SOURCE!$W$2-LEN(VLOOKUP(A851,SOURCE!B:P,12,0))),"")&amp;
TEXT(A851,"???0")&amp;IF(VLOOKUP(A851,SOURCE!B:P,13,0)="","","   "&amp;VLOOKUP(A851,SOURCE!B:P,13,0)
))))
)</f>
        <v>#define ITM_u_GRAVE                    827</v>
      </c>
    </row>
    <row r="852" spans="1:4">
      <c r="A852">
        <f t="shared" si="14"/>
        <v>828</v>
      </c>
      <c r="B852" t="str">
        <f>VLOOKUP(A852,SOURCE!B:P,12,0)</f>
        <v>ITM_u_DIARESIS</v>
      </c>
      <c r="C852">
        <f>IF(
ISNUMBER(INDEX(SOURCE!B:B,MATCH(A852,SOURCE!B:B,0)+1)),
  VALUE(INDEX(SOURCE!B:B,MATCH(A852,SOURCE!B:B,0)+1)),
  "")</f>
        <v>829</v>
      </c>
      <c r="D852" s="8" t="str">
        <f>IF(A852&lt;&gt;INT(A852),B852,
IF(A852&lt;0,VLOOKUP(A852,lookups!A$1:B$25,2,0),
IF(ISNA(B852),"",
IF(OR(ISBLANK(A852),ISNA(B852),B852=0),
"",
"#define "&amp;
VLOOKUP(A852,SOURCE!B:P,12,0)&amp;IF(SOURCE!$W$2-LEN(VLOOKUP(A852,SOURCE!B:P,12,0))&gt;=0,REPT(" ",SOURCE!$W$2-LEN(VLOOKUP(A852,SOURCE!B:P,12,0))),"")&amp;
TEXT(A852,"???0")&amp;IF(VLOOKUP(A852,SOURCE!B:P,13,0)="","","   "&amp;VLOOKUP(A852,SOURCE!B:P,13,0)
))))
)</f>
        <v>#define ITM_u_DIARESIS                 828</v>
      </c>
    </row>
    <row r="853" spans="1:4">
      <c r="A853">
        <f t="shared" si="14"/>
        <v>829</v>
      </c>
      <c r="B853" t="str">
        <f>VLOOKUP(A853,SOURCE!B:P,12,0)</f>
        <v>ITM_u_TILDE</v>
      </c>
      <c r="C853">
        <f>IF(
ISNUMBER(INDEX(SOURCE!B:B,MATCH(A853,SOURCE!B:B,0)+1)),
  VALUE(INDEX(SOURCE!B:B,MATCH(A853,SOURCE!B:B,0)+1)),
  "")</f>
        <v>830</v>
      </c>
      <c r="D853" s="8" t="str">
        <f>IF(A853&lt;&gt;INT(A853),B853,
IF(A853&lt;0,VLOOKUP(A853,lookups!A$1:B$25,2,0),
IF(ISNA(B853),"",
IF(OR(ISBLANK(A853),ISNA(B853),B853=0),
"",
"#define "&amp;
VLOOKUP(A853,SOURCE!B:P,12,0)&amp;IF(SOURCE!$W$2-LEN(VLOOKUP(A853,SOURCE!B:P,12,0))&gt;=0,REPT(" ",SOURCE!$W$2-LEN(VLOOKUP(A853,SOURCE!B:P,12,0))),"")&amp;
TEXT(A853,"???0")&amp;IF(VLOOKUP(A853,SOURCE!B:P,13,0)="","","   "&amp;VLOOKUP(A853,SOURCE!B:P,13,0)
))))
)</f>
        <v>#define ITM_u_TILDE                    829</v>
      </c>
    </row>
    <row r="854" spans="1:4">
      <c r="A854">
        <f t="shared" si="14"/>
        <v>830</v>
      </c>
      <c r="B854" t="str">
        <f>VLOOKUP(A854,SOURCE!B:P,12,0)</f>
        <v>ITM_u_CIRC</v>
      </c>
      <c r="C854">
        <f>IF(
ISNUMBER(INDEX(SOURCE!B:B,MATCH(A854,SOURCE!B:B,0)+1)),
  VALUE(INDEX(SOURCE!B:B,MATCH(A854,SOURCE!B:B,0)+1)),
  "")</f>
        <v>831</v>
      </c>
      <c r="D854" s="8" t="str">
        <f>IF(A854&lt;&gt;INT(A854),B854,
IF(A854&lt;0,VLOOKUP(A854,lookups!A$1:B$25,2,0),
IF(ISNA(B854),"",
IF(OR(ISBLANK(A854),ISNA(B854),B854=0),
"",
"#define "&amp;
VLOOKUP(A854,SOURCE!B:P,12,0)&amp;IF(SOURCE!$W$2-LEN(VLOOKUP(A854,SOURCE!B:P,12,0))&gt;=0,REPT(" ",SOURCE!$W$2-LEN(VLOOKUP(A854,SOURCE!B:P,12,0))),"")&amp;
TEXT(A854,"???0")&amp;IF(VLOOKUP(A854,SOURCE!B:P,13,0)="","","   "&amp;VLOOKUP(A854,SOURCE!B:P,13,0)
))))
)</f>
        <v>#define ITM_u_CIRC                     830</v>
      </c>
    </row>
    <row r="855" spans="1:4">
      <c r="A855">
        <f t="shared" si="14"/>
        <v>831</v>
      </c>
      <c r="B855" t="str">
        <f>VLOOKUP(A855,SOURCE!B:P,12,0)</f>
        <v>ITM_u_RING</v>
      </c>
      <c r="C855">
        <f>IF(
ISNUMBER(INDEX(SOURCE!B:B,MATCH(A855,SOURCE!B:B,0)+1)),
  VALUE(INDEX(SOURCE!B:B,MATCH(A855,SOURCE!B:B,0)+1)),
  "")</f>
        <v>832</v>
      </c>
      <c r="D855" s="8" t="str">
        <f>IF(A855&lt;&gt;INT(A855),B855,
IF(A855&lt;0,VLOOKUP(A855,lookups!A$1:B$25,2,0),
IF(ISNA(B855),"",
IF(OR(ISBLANK(A855),ISNA(B855),B855=0),
"",
"#define "&amp;
VLOOKUP(A855,SOURCE!B:P,12,0)&amp;IF(SOURCE!$W$2-LEN(VLOOKUP(A855,SOURCE!B:P,12,0))&gt;=0,REPT(" ",SOURCE!$W$2-LEN(VLOOKUP(A855,SOURCE!B:P,12,0))),"")&amp;
TEXT(A855,"???0")&amp;IF(VLOOKUP(A855,SOURCE!B:P,13,0)="","","   "&amp;VLOOKUP(A855,SOURCE!B:P,13,0)
))))
)</f>
        <v>#define ITM_u_RING                     831</v>
      </c>
    </row>
    <row r="856" spans="1:4">
      <c r="A856">
        <f t="shared" si="14"/>
        <v>832</v>
      </c>
      <c r="B856" t="str">
        <f>VLOOKUP(A856,SOURCE!B:P,12,0)</f>
        <v>ITM_w_CIRC</v>
      </c>
      <c r="C856">
        <f>IF(
ISNUMBER(INDEX(SOURCE!B:B,MATCH(A856,SOURCE!B:B,0)+1)),
  VALUE(INDEX(SOURCE!B:B,MATCH(A856,SOURCE!B:B,0)+1)),
  "")</f>
        <v>833</v>
      </c>
      <c r="D856" s="8" t="str">
        <f>IF(A856&lt;&gt;INT(A856),B856,
IF(A856&lt;0,VLOOKUP(A856,lookups!A$1:B$25,2,0),
IF(ISNA(B856),"",
IF(OR(ISBLANK(A856),ISNA(B856),B856=0),
"",
"#define "&amp;
VLOOKUP(A856,SOURCE!B:P,12,0)&amp;IF(SOURCE!$W$2-LEN(VLOOKUP(A856,SOURCE!B:P,12,0))&gt;=0,REPT(" ",SOURCE!$W$2-LEN(VLOOKUP(A856,SOURCE!B:P,12,0))),"")&amp;
TEXT(A856,"???0")&amp;IF(VLOOKUP(A856,SOURCE!B:P,13,0)="","","   "&amp;VLOOKUP(A856,SOURCE!B:P,13,0)
))))
)</f>
        <v>#define ITM_w_CIRC                     832</v>
      </c>
    </row>
    <row r="857" spans="1:4">
      <c r="A857">
        <f t="shared" si="14"/>
        <v>833</v>
      </c>
      <c r="B857" t="str">
        <f>VLOOKUP(A857,SOURCE!B:P,12,0)</f>
        <v>ITM_x_BAR</v>
      </c>
      <c r="C857">
        <f>IF(
ISNUMBER(INDEX(SOURCE!B:B,MATCH(A857,SOURCE!B:B,0)+1)),
  VALUE(INDEX(SOURCE!B:B,MATCH(A857,SOURCE!B:B,0)+1)),
  "")</f>
        <v>834</v>
      </c>
      <c r="D857" s="8" t="str">
        <f>IF(A857&lt;&gt;INT(A857),B857,
IF(A857&lt;0,VLOOKUP(A857,lookups!A$1:B$25,2,0),
IF(ISNA(B857),"",
IF(OR(ISBLANK(A857),ISNA(B857),B857=0),
"",
"#define "&amp;
VLOOKUP(A857,SOURCE!B:P,12,0)&amp;IF(SOURCE!$W$2-LEN(VLOOKUP(A857,SOURCE!B:P,12,0))&gt;=0,REPT(" ",SOURCE!$W$2-LEN(VLOOKUP(A857,SOURCE!B:P,12,0))),"")&amp;
TEXT(A857,"???0")&amp;IF(VLOOKUP(A857,SOURCE!B:P,13,0)="","","   "&amp;VLOOKUP(A857,SOURCE!B:P,13,0)
))))
)</f>
        <v>#define ITM_x_BAR                      833</v>
      </c>
    </row>
    <row r="858" spans="1:4">
      <c r="A858">
        <f t="shared" si="14"/>
        <v>834</v>
      </c>
      <c r="B858" t="str">
        <f>VLOOKUP(A858,SOURCE!B:P,12,0)</f>
        <v>ITM_x_CIRC</v>
      </c>
      <c r="C858">
        <f>IF(
ISNUMBER(INDEX(SOURCE!B:B,MATCH(A858,SOURCE!B:B,0)+1)),
  VALUE(INDEX(SOURCE!B:B,MATCH(A858,SOURCE!B:B,0)+1)),
  "")</f>
        <v>835</v>
      </c>
      <c r="D858" s="8" t="str">
        <f>IF(A858&lt;&gt;INT(A858),B858,
IF(A858&lt;0,VLOOKUP(A858,lookups!A$1:B$25,2,0),
IF(ISNA(B858),"",
IF(OR(ISBLANK(A858),ISNA(B858),B858=0),
"",
"#define "&amp;
VLOOKUP(A858,SOURCE!B:P,12,0)&amp;IF(SOURCE!$W$2-LEN(VLOOKUP(A858,SOURCE!B:P,12,0))&gt;=0,REPT(" ",SOURCE!$W$2-LEN(VLOOKUP(A858,SOURCE!B:P,12,0))),"")&amp;
TEXT(A858,"???0")&amp;IF(VLOOKUP(A858,SOURCE!B:P,13,0)="","","   "&amp;VLOOKUP(A858,SOURCE!B:P,13,0)
))))
)</f>
        <v>#define ITM_x_CIRC                     834</v>
      </c>
    </row>
    <row r="859" spans="1:4">
      <c r="A859">
        <f t="shared" si="14"/>
        <v>835</v>
      </c>
      <c r="B859" t="str">
        <f>VLOOKUP(A859,SOURCE!B:P,12,0)</f>
        <v>ITM_y_BAR</v>
      </c>
      <c r="C859">
        <f>IF(
ISNUMBER(INDEX(SOURCE!B:B,MATCH(A859,SOURCE!B:B,0)+1)),
  VALUE(INDEX(SOURCE!B:B,MATCH(A859,SOURCE!B:B,0)+1)),
  "")</f>
        <v>836</v>
      </c>
      <c r="D859" s="8" t="str">
        <f>IF(A859&lt;&gt;INT(A859),B859,
IF(A859&lt;0,VLOOKUP(A859,lookups!A$1:B$25,2,0),
IF(ISNA(B859),"",
IF(OR(ISBLANK(A859),ISNA(B859),B859=0),
"",
"#define "&amp;
VLOOKUP(A859,SOURCE!B:P,12,0)&amp;IF(SOURCE!$W$2-LEN(VLOOKUP(A859,SOURCE!B:P,12,0))&gt;=0,REPT(" ",SOURCE!$W$2-LEN(VLOOKUP(A859,SOURCE!B:P,12,0))),"")&amp;
TEXT(A859,"???0")&amp;IF(VLOOKUP(A859,SOURCE!B:P,13,0)="","","   "&amp;VLOOKUP(A859,SOURCE!B:P,13,0)
))))
)</f>
        <v>#define ITM_y_BAR                      835</v>
      </c>
    </row>
    <row r="860" spans="1:4">
      <c r="A860">
        <f t="shared" si="14"/>
        <v>836</v>
      </c>
      <c r="B860" t="str">
        <f>VLOOKUP(A860,SOURCE!B:P,12,0)</f>
        <v>ITM_y_CIRC</v>
      </c>
      <c r="C860">
        <f>IF(
ISNUMBER(INDEX(SOURCE!B:B,MATCH(A860,SOURCE!B:B,0)+1)),
  VALUE(INDEX(SOURCE!B:B,MATCH(A860,SOURCE!B:B,0)+1)),
  "")</f>
        <v>837</v>
      </c>
      <c r="D860" s="8" t="str">
        <f>IF(A860&lt;&gt;INT(A860),B860,
IF(A860&lt;0,VLOOKUP(A860,lookups!A$1:B$25,2,0),
IF(ISNA(B860),"",
IF(OR(ISBLANK(A860),ISNA(B860),B860=0),
"",
"#define "&amp;
VLOOKUP(A860,SOURCE!B:P,12,0)&amp;IF(SOURCE!$W$2-LEN(VLOOKUP(A860,SOURCE!B:P,12,0))&gt;=0,REPT(" ",SOURCE!$W$2-LEN(VLOOKUP(A860,SOURCE!B:P,12,0))),"")&amp;
TEXT(A860,"???0")&amp;IF(VLOOKUP(A860,SOURCE!B:P,13,0)="","","   "&amp;VLOOKUP(A860,SOURCE!B:P,13,0)
))))
)</f>
        <v>#define ITM_y_CIRC                     836</v>
      </c>
    </row>
    <row r="861" spans="1:4">
      <c r="A861">
        <f t="shared" si="14"/>
        <v>837</v>
      </c>
      <c r="B861" t="str">
        <f>VLOOKUP(A861,SOURCE!B:P,12,0)</f>
        <v>ITM_y_ACUTE</v>
      </c>
      <c r="C861">
        <f>IF(
ISNUMBER(INDEX(SOURCE!B:B,MATCH(A861,SOURCE!B:B,0)+1)),
  VALUE(INDEX(SOURCE!B:B,MATCH(A861,SOURCE!B:B,0)+1)),
  "")</f>
        <v>838</v>
      </c>
      <c r="D861" s="8" t="str">
        <f>IF(A861&lt;&gt;INT(A861),B861,
IF(A861&lt;0,VLOOKUP(A861,lookups!A$1:B$25,2,0),
IF(ISNA(B861),"",
IF(OR(ISBLANK(A861),ISNA(B861),B861=0),
"",
"#define "&amp;
VLOOKUP(A861,SOURCE!B:P,12,0)&amp;IF(SOURCE!$W$2-LEN(VLOOKUP(A861,SOURCE!B:P,12,0))&gt;=0,REPT(" ",SOURCE!$W$2-LEN(VLOOKUP(A861,SOURCE!B:P,12,0))),"")&amp;
TEXT(A861,"???0")&amp;IF(VLOOKUP(A861,SOURCE!B:P,13,0)="","","   "&amp;VLOOKUP(A861,SOURCE!B:P,13,0)
))))
)</f>
        <v>#define ITM_y_ACUTE                    837</v>
      </c>
    </row>
    <row r="862" spans="1:4">
      <c r="A862">
        <f t="shared" si="14"/>
        <v>838</v>
      </c>
      <c r="B862" t="str">
        <f>VLOOKUP(A862,SOURCE!B:P,12,0)</f>
        <v>ITM_y_DIARESIS</v>
      </c>
      <c r="C862">
        <f>IF(
ISNUMBER(INDEX(SOURCE!B:B,MATCH(A862,SOURCE!B:B,0)+1)),
  VALUE(INDEX(SOURCE!B:B,MATCH(A862,SOURCE!B:B,0)+1)),
  "")</f>
        <v>839</v>
      </c>
      <c r="D862" s="8" t="str">
        <f>IF(A862&lt;&gt;INT(A862),B862,
IF(A862&lt;0,VLOOKUP(A862,lookups!A$1:B$25,2,0),
IF(ISNA(B862),"",
IF(OR(ISBLANK(A862),ISNA(B862),B862=0),
"",
"#define "&amp;
VLOOKUP(A862,SOURCE!B:P,12,0)&amp;IF(SOURCE!$W$2-LEN(VLOOKUP(A862,SOURCE!B:P,12,0))&gt;=0,REPT(" ",SOURCE!$W$2-LEN(VLOOKUP(A862,SOURCE!B:P,12,0))),"")&amp;
TEXT(A862,"???0")&amp;IF(VLOOKUP(A862,SOURCE!B:P,13,0)="","","   "&amp;VLOOKUP(A862,SOURCE!B:P,13,0)
))))
)</f>
        <v>#define ITM_y_DIARESIS                 838</v>
      </c>
    </row>
    <row r="863" spans="1:4">
      <c r="A863">
        <f t="shared" si="14"/>
        <v>839</v>
      </c>
      <c r="B863" t="str">
        <f>VLOOKUP(A863,SOURCE!B:P,12,0)</f>
        <v>ITM_z_ACUTE</v>
      </c>
      <c r="C863">
        <f>IF(
ISNUMBER(INDEX(SOURCE!B:B,MATCH(A863,SOURCE!B:B,0)+1)),
  VALUE(INDEX(SOURCE!B:B,MATCH(A863,SOURCE!B:B,0)+1)),
  "")</f>
        <v>840</v>
      </c>
      <c r="D863" s="8" t="str">
        <f>IF(A863&lt;&gt;INT(A863),B863,
IF(A863&lt;0,VLOOKUP(A863,lookups!A$1:B$25,2,0),
IF(ISNA(B863),"",
IF(OR(ISBLANK(A863),ISNA(B863),B863=0),
"",
"#define "&amp;
VLOOKUP(A863,SOURCE!B:P,12,0)&amp;IF(SOURCE!$W$2-LEN(VLOOKUP(A863,SOURCE!B:P,12,0))&gt;=0,REPT(" ",SOURCE!$W$2-LEN(VLOOKUP(A863,SOURCE!B:P,12,0))),"")&amp;
TEXT(A863,"???0")&amp;IF(VLOOKUP(A863,SOURCE!B:P,13,0)="","","   "&amp;VLOOKUP(A863,SOURCE!B:P,13,0)
))))
)</f>
        <v>#define ITM_z_ACUTE                    839</v>
      </c>
    </row>
    <row r="864" spans="1:4">
      <c r="A864">
        <f t="shared" si="14"/>
        <v>840</v>
      </c>
      <c r="B864" t="str">
        <f>VLOOKUP(A864,SOURCE!B:P,12,0)</f>
        <v>ITM_z_CARON</v>
      </c>
      <c r="C864">
        <f>IF(
ISNUMBER(INDEX(SOURCE!B:B,MATCH(A864,SOURCE!B:B,0)+1)),
  VALUE(INDEX(SOURCE!B:B,MATCH(A864,SOURCE!B:B,0)+1)),
  "")</f>
        <v>841</v>
      </c>
      <c r="D864" s="8" t="str">
        <f>IF(A864&lt;&gt;INT(A864),B864,
IF(A864&lt;0,VLOOKUP(A864,lookups!A$1:B$25,2,0),
IF(ISNA(B864),"",
IF(OR(ISBLANK(A864),ISNA(B864),B864=0),
"",
"#define "&amp;
VLOOKUP(A864,SOURCE!B:P,12,0)&amp;IF(SOURCE!$W$2-LEN(VLOOKUP(A864,SOURCE!B:P,12,0))&gt;=0,REPT(" ",SOURCE!$W$2-LEN(VLOOKUP(A864,SOURCE!B:P,12,0))),"")&amp;
TEXT(A864,"???0")&amp;IF(VLOOKUP(A864,SOURCE!B:P,13,0)="","","   "&amp;VLOOKUP(A864,SOURCE!B:P,13,0)
))))
)</f>
        <v>#define ITM_z_CARON                    840</v>
      </c>
    </row>
    <row r="865" spans="1:4">
      <c r="A865">
        <f t="shared" si="14"/>
        <v>841</v>
      </c>
      <c r="B865" t="str">
        <f>VLOOKUP(A865,SOURCE!B:P,12,0)</f>
        <v>ITM_z_DOT</v>
      </c>
      <c r="C865">
        <f>IF(
ISNUMBER(INDEX(SOURCE!B:B,MATCH(A865,SOURCE!B:B,0)+1)),
  VALUE(INDEX(SOURCE!B:B,MATCH(A865,SOURCE!B:B,0)+1)),
  "")</f>
        <v>842</v>
      </c>
      <c r="D865" s="8" t="str">
        <f>IF(A865&lt;&gt;INT(A865),B865,
IF(A865&lt;0,VLOOKUP(A865,lookups!A$1:B$25,2,0),
IF(ISNA(B865),"",
IF(OR(ISBLANK(A865),ISNA(B865),B865=0),
"",
"#define "&amp;
VLOOKUP(A865,SOURCE!B:P,12,0)&amp;IF(SOURCE!$W$2-LEN(VLOOKUP(A865,SOURCE!B:P,12,0))&gt;=0,REPT(" ",SOURCE!$W$2-LEN(VLOOKUP(A865,SOURCE!B:P,12,0))),"")&amp;
TEXT(A865,"???0")&amp;IF(VLOOKUP(A865,SOURCE!B:P,13,0)="","","   "&amp;VLOOKUP(A865,SOURCE!B:P,13,0)
))))
)</f>
        <v>#define ITM_z_DOT                      841</v>
      </c>
    </row>
    <row r="866" spans="1:4">
      <c r="A866">
        <f t="shared" si="14"/>
        <v>842</v>
      </c>
      <c r="B866" t="str">
        <f>VLOOKUP(A866,SOURCE!B:P,12,0)</f>
        <v>ITM_0842</v>
      </c>
      <c r="C866">
        <f>IF(
ISNUMBER(INDEX(SOURCE!B:B,MATCH(A866,SOURCE!B:B,0)+1)),
  VALUE(INDEX(SOURCE!B:B,MATCH(A866,SOURCE!B:B,0)+1)),
  "")</f>
        <v>843</v>
      </c>
      <c r="D866" s="8" t="str">
        <f>IF(A866&lt;&gt;INT(A866),B866,
IF(A866&lt;0,VLOOKUP(A866,lookups!A$1:B$25,2,0),
IF(ISNA(B866),"",
IF(OR(ISBLANK(A866),ISNA(B866),B866=0),
"",
"#define "&amp;
VLOOKUP(A866,SOURCE!B:P,12,0)&amp;IF(SOURCE!$W$2-LEN(VLOOKUP(A866,SOURCE!B:P,12,0))&gt;=0,REPT(" ",SOURCE!$W$2-LEN(VLOOKUP(A866,SOURCE!B:P,12,0))),"")&amp;
TEXT(A866,"???0")&amp;IF(VLOOKUP(A866,SOURCE!B:P,13,0)="","","   "&amp;VLOOKUP(A866,SOURCE!B:P,13,0)
))))
)</f>
        <v>#define ITM_0842                       842</v>
      </c>
    </row>
    <row r="867" spans="1:4">
      <c r="A867">
        <f t="shared" si="14"/>
        <v>843</v>
      </c>
      <c r="B867" t="str">
        <f>VLOOKUP(A867,SOURCE!B:P,12,0)</f>
        <v>ITM_0843</v>
      </c>
      <c r="C867">
        <f>IF(
ISNUMBER(INDEX(SOURCE!B:B,MATCH(A867,SOURCE!B:B,0)+1)),
  VALUE(INDEX(SOURCE!B:B,MATCH(A867,SOURCE!B:B,0)+1)),
  "")</f>
        <v>844</v>
      </c>
      <c r="D867" s="8" t="str">
        <f>IF(A867&lt;&gt;INT(A867),B867,
IF(A867&lt;0,VLOOKUP(A867,lookups!A$1:B$25,2,0),
IF(ISNA(B867),"",
IF(OR(ISBLANK(A867),ISNA(B867),B867=0),
"",
"#define "&amp;
VLOOKUP(A867,SOURCE!B:P,12,0)&amp;IF(SOURCE!$W$2-LEN(VLOOKUP(A867,SOURCE!B:P,12,0))&gt;=0,REPT(" ",SOURCE!$W$2-LEN(VLOOKUP(A867,SOURCE!B:P,12,0))),"")&amp;
TEXT(A867,"???0")&amp;IF(VLOOKUP(A867,SOURCE!B:P,13,0)="","","   "&amp;VLOOKUP(A867,SOURCE!B:P,13,0)
))))
)</f>
        <v>#define ITM_0843                       843</v>
      </c>
    </row>
    <row r="868" spans="1:4">
      <c r="A868">
        <f t="shared" si="14"/>
        <v>844</v>
      </c>
      <c r="B868" t="str">
        <f>VLOOKUP(A868,SOURCE!B:P,12,0)</f>
        <v>ITM_0844</v>
      </c>
      <c r="C868">
        <f>IF(
ISNUMBER(INDEX(SOURCE!B:B,MATCH(A868,SOURCE!B:B,0)+1)),
  VALUE(INDEX(SOURCE!B:B,MATCH(A868,SOURCE!B:B,0)+1)),
  "")</f>
        <v>845</v>
      </c>
      <c r="D868" s="8" t="str">
        <f>IF(A868&lt;&gt;INT(A868),B868,
IF(A868&lt;0,VLOOKUP(A868,lookups!A$1:B$25,2,0),
IF(ISNA(B868),"",
IF(OR(ISBLANK(A868),ISNA(B868),B868=0),
"",
"#define "&amp;
VLOOKUP(A868,SOURCE!B:P,12,0)&amp;IF(SOURCE!$W$2-LEN(VLOOKUP(A868,SOURCE!B:P,12,0))&gt;=0,REPT(" ",SOURCE!$W$2-LEN(VLOOKUP(A868,SOURCE!B:P,12,0))),"")&amp;
TEXT(A868,"???0")&amp;IF(VLOOKUP(A868,SOURCE!B:P,13,0)="","","   "&amp;VLOOKUP(A868,SOURCE!B:P,13,0)
))))
)</f>
        <v>#define ITM_0844                       844</v>
      </c>
    </row>
    <row r="869" spans="1:4">
      <c r="A869">
        <f t="shared" si="14"/>
        <v>845</v>
      </c>
      <c r="B869" t="str">
        <f>VLOOKUP(A869,SOURCE!B:P,12,0)</f>
        <v>ITM_0845</v>
      </c>
      <c r="C869">
        <f>IF(
ISNUMBER(INDEX(SOURCE!B:B,MATCH(A869,SOURCE!B:B,0)+1)),
  VALUE(INDEX(SOURCE!B:B,MATCH(A869,SOURCE!B:B,0)+1)),
  "")</f>
        <v>846</v>
      </c>
      <c r="D869" s="8" t="str">
        <f>IF(A869&lt;&gt;INT(A869),B869,
IF(A869&lt;0,VLOOKUP(A869,lookups!A$1:B$25,2,0),
IF(ISNA(B869),"",
IF(OR(ISBLANK(A869),ISNA(B869),B869=0),
"",
"#define "&amp;
VLOOKUP(A869,SOURCE!B:P,12,0)&amp;IF(SOURCE!$W$2-LEN(VLOOKUP(A869,SOURCE!B:P,12,0))&gt;=0,REPT(" ",SOURCE!$W$2-LEN(VLOOKUP(A869,SOURCE!B:P,12,0))),"")&amp;
TEXT(A869,"???0")&amp;IF(VLOOKUP(A869,SOURCE!B:P,13,0)="","","   "&amp;VLOOKUP(A869,SOURCE!B:P,13,0)
))))
)</f>
        <v>#define ITM_0845                       845</v>
      </c>
    </row>
    <row r="870" spans="1:4">
      <c r="A870">
        <f t="shared" si="14"/>
        <v>846</v>
      </c>
      <c r="B870" t="str">
        <f>VLOOKUP(A870,SOURCE!B:P,12,0)</f>
        <v>ITM_0846</v>
      </c>
      <c r="C870">
        <f>IF(
ISNUMBER(INDEX(SOURCE!B:B,MATCH(A870,SOURCE!B:B,0)+1)),
  VALUE(INDEX(SOURCE!B:B,MATCH(A870,SOURCE!B:B,0)+1)),
  "")</f>
        <v>847</v>
      </c>
      <c r="D870" s="8" t="str">
        <f>IF(A870&lt;&gt;INT(A870),B870,
IF(A870&lt;0,VLOOKUP(A870,lookups!A$1:B$25,2,0),
IF(ISNA(B870),"",
IF(OR(ISBLANK(A870),ISNA(B870),B870=0),
"",
"#define "&amp;
VLOOKUP(A870,SOURCE!B:P,12,0)&amp;IF(SOURCE!$W$2-LEN(VLOOKUP(A870,SOURCE!B:P,12,0))&gt;=0,REPT(" ",SOURCE!$W$2-LEN(VLOOKUP(A870,SOURCE!B:P,12,0))),"")&amp;
TEXT(A870,"???0")&amp;IF(VLOOKUP(A870,SOURCE!B:P,13,0)="","","   "&amp;VLOOKUP(A870,SOURCE!B:P,13,0)
))))
)</f>
        <v>#define ITM_0846                       846</v>
      </c>
    </row>
    <row r="871" spans="1:4">
      <c r="A871">
        <f t="shared" si="14"/>
        <v>847</v>
      </c>
      <c r="B871" t="str">
        <f>VLOOKUP(A871,SOURCE!B:P,12,0)</f>
        <v>ITM_0847</v>
      </c>
      <c r="C871">
        <f>IF(
ISNUMBER(INDEX(SOURCE!B:B,MATCH(A871,SOURCE!B:B,0)+1)),
  VALUE(INDEX(SOURCE!B:B,MATCH(A871,SOURCE!B:B,0)+1)),
  "")</f>
        <v>848</v>
      </c>
      <c r="D871" s="8" t="str">
        <f>IF(A871&lt;&gt;INT(A871),B871,
IF(A871&lt;0,VLOOKUP(A871,lookups!A$1:B$25,2,0),
IF(ISNA(B871),"",
IF(OR(ISBLANK(A871),ISNA(B871),B871=0),
"",
"#define "&amp;
VLOOKUP(A871,SOURCE!B:P,12,0)&amp;IF(SOURCE!$W$2-LEN(VLOOKUP(A871,SOURCE!B:P,12,0))&gt;=0,REPT(" ",SOURCE!$W$2-LEN(VLOOKUP(A871,SOURCE!B:P,12,0))),"")&amp;
TEXT(A871,"???0")&amp;IF(VLOOKUP(A871,SOURCE!B:P,13,0)="","","   "&amp;VLOOKUP(A871,SOURCE!B:P,13,0)
))))
)</f>
        <v>#define ITM_0847                       847</v>
      </c>
    </row>
    <row r="872" spans="1:4">
      <c r="A872">
        <f t="shared" si="14"/>
        <v>848</v>
      </c>
      <c r="B872" t="str">
        <f>VLOOKUP(A872,SOURCE!B:P,12,0)</f>
        <v>ITM_SUB_alpha</v>
      </c>
      <c r="C872">
        <f>IF(
ISNUMBER(INDEX(SOURCE!B:B,MATCH(A872,SOURCE!B:B,0)+1)),
  VALUE(INDEX(SOURCE!B:B,MATCH(A872,SOURCE!B:B,0)+1)),
  "")</f>
        <v>849</v>
      </c>
      <c r="D872" s="8" t="str">
        <f>IF(A872&lt;&gt;INT(A872),B872,
IF(A872&lt;0,VLOOKUP(A872,lookups!A$1:B$25,2,0),
IF(ISNA(B872),"",
IF(OR(ISBLANK(A872),ISNA(B872),B872=0),
"",
"#define "&amp;
VLOOKUP(A872,SOURCE!B:P,12,0)&amp;IF(SOURCE!$W$2-LEN(VLOOKUP(A872,SOURCE!B:P,12,0))&gt;=0,REPT(" ",SOURCE!$W$2-LEN(VLOOKUP(A872,SOURCE!B:P,12,0))),"")&amp;
TEXT(A872,"???0")&amp;IF(VLOOKUP(A872,SOURCE!B:P,13,0)="","","   "&amp;VLOOKUP(A872,SOURCE!B:P,13,0)
))))
)</f>
        <v>#define ITM_SUB_alpha                  848</v>
      </c>
    </row>
    <row r="873" spans="1:4">
      <c r="A873">
        <f t="shared" si="14"/>
        <v>849</v>
      </c>
      <c r="B873" t="str">
        <f>VLOOKUP(A873,SOURCE!B:P,12,0)</f>
        <v>ITM_SUB_delta</v>
      </c>
      <c r="C873">
        <f>IF(
ISNUMBER(INDEX(SOURCE!B:B,MATCH(A873,SOURCE!B:B,0)+1)),
  VALUE(INDEX(SOURCE!B:B,MATCH(A873,SOURCE!B:B,0)+1)),
  "")</f>
        <v>850</v>
      </c>
      <c r="D873" s="8" t="str">
        <f>IF(A873&lt;&gt;INT(A873),B873,
IF(A873&lt;0,VLOOKUP(A873,lookups!A$1:B$25,2,0),
IF(ISNA(B873),"",
IF(OR(ISBLANK(A873),ISNA(B873),B873=0),
"",
"#define "&amp;
VLOOKUP(A873,SOURCE!B:P,12,0)&amp;IF(SOURCE!$W$2-LEN(VLOOKUP(A873,SOURCE!B:P,12,0))&gt;=0,REPT(" ",SOURCE!$W$2-LEN(VLOOKUP(A873,SOURCE!B:P,12,0))),"")&amp;
TEXT(A873,"???0")&amp;IF(VLOOKUP(A873,SOURCE!B:P,13,0)="","","   "&amp;VLOOKUP(A873,SOURCE!B:P,13,0)
))))
)</f>
        <v>#define ITM_SUB_delta                  849</v>
      </c>
    </row>
    <row r="874" spans="1:4">
      <c r="A874">
        <f t="shared" si="14"/>
        <v>850</v>
      </c>
      <c r="B874" t="str">
        <f>VLOOKUP(A874,SOURCE!B:P,12,0)</f>
        <v>ITM_SUB_mu</v>
      </c>
      <c r="C874">
        <f>IF(
ISNUMBER(INDEX(SOURCE!B:B,MATCH(A874,SOURCE!B:B,0)+1)),
  VALUE(INDEX(SOURCE!B:B,MATCH(A874,SOURCE!B:B,0)+1)),
  "")</f>
        <v>851</v>
      </c>
      <c r="D874" s="8" t="str">
        <f>IF(A874&lt;&gt;INT(A874),B874,
IF(A874&lt;0,VLOOKUP(A874,lookups!A$1:B$25,2,0),
IF(ISNA(B874),"",
IF(OR(ISBLANK(A874),ISNA(B874),B874=0),
"",
"#define "&amp;
VLOOKUP(A874,SOURCE!B:P,12,0)&amp;IF(SOURCE!$W$2-LEN(VLOOKUP(A874,SOURCE!B:P,12,0))&gt;=0,REPT(" ",SOURCE!$W$2-LEN(VLOOKUP(A874,SOURCE!B:P,12,0))),"")&amp;
TEXT(A874,"???0")&amp;IF(VLOOKUP(A874,SOURCE!B:P,13,0)="","","   "&amp;VLOOKUP(A874,SOURCE!B:P,13,0)
))))
)</f>
        <v>#define ITM_SUB_mu                     850</v>
      </c>
    </row>
    <row r="875" spans="1:4">
      <c r="A875">
        <f t="shared" si="14"/>
        <v>851</v>
      </c>
      <c r="B875" t="str">
        <f>VLOOKUP(A875,SOURCE!B:P,12,0)</f>
        <v>ITM_SUB_SUN</v>
      </c>
      <c r="C875">
        <f>IF(
ISNUMBER(INDEX(SOURCE!B:B,MATCH(A875,SOURCE!B:B,0)+1)),
  VALUE(INDEX(SOURCE!B:B,MATCH(A875,SOURCE!B:B,0)+1)),
  "")</f>
        <v>852</v>
      </c>
      <c r="D875" s="8" t="str">
        <f>IF(A875&lt;&gt;INT(A875),B875,
IF(A875&lt;0,VLOOKUP(A875,lookups!A$1:B$25,2,0),
IF(ISNA(B875),"",
IF(OR(ISBLANK(A875),ISNA(B875),B875=0),
"",
"#define "&amp;
VLOOKUP(A875,SOURCE!B:P,12,0)&amp;IF(SOURCE!$W$2-LEN(VLOOKUP(A875,SOURCE!B:P,12,0))&gt;=0,REPT(" ",SOURCE!$W$2-LEN(VLOOKUP(A875,SOURCE!B:P,12,0))),"")&amp;
TEXT(A875,"???0")&amp;IF(VLOOKUP(A875,SOURCE!B:P,13,0)="","","   "&amp;VLOOKUP(A875,SOURCE!B:P,13,0)
))))
)</f>
        <v>#define ITM_SUB_SUN                    851</v>
      </c>
    </row>
    <row r="876" spans="1:4">
      <c r="A876">
        <f t="shared" si="14"/>
        <v>852</v>
      </c>
      <c r="B876" t="str">
        <f>VLOOKUP(A876,SOURCE!B:P,12,0)</f>
        <v>ITM_SUB_SUN_b</v>
      </c>
      <c r="C876">
        <f>IF(
ISNUMBER(INDEX(SOURCE!B:B,MATCH(A876,SOURCE!B:B,0)+1)),
  VALUE(INDEX(SOURCE!B:B,MATCH(A876,SOURCE!B:B,0)+1)),
  "")</f>
        <v>853</v>
      </c>
      <c r="D876" s="8" t="str">
        <f>IF(A876&lt;&gt;INT(A876),B876,
IF(A876&lt;0,VLOOKUP(A876,lookups!A$1:B$25,2,0),
IF(ISNA(B876),"",
IF(OR(ISBLANK(A876),ISNA(B876),B876=0),
"",
"#define "&amp;
VLOOKUP(A876,SOURCE!B:P,12,0)&amp;IF(SOURCE!$W$2-LEN(VLOOKUP(A876,SOURCE!B:P,12,0))&gt;=0,REPT(" ",SOURCE!$W$2-LEN(VLOOKUP(A876,SOURCE!B:P,12,0))),"")&amp;
TEXT(A876,"???0")&amp;IF(VLOOKUP(A876,SOURCE!B:P,13,0)="","","   "&amp;VLOOKUP(A876,SOURCE!B:P,13,0)
))))
)</f>
        <v>#define ITM_SUB_SUN_b                  852</v>
      </c>
    </row>
    <row r="877" spans="1:4">
      <c r="A877">
        <f t="shared" si="14"/>
        <v>853</v>
      </c>
      <c r="B877" t="str">
        <f>VLOOKUP(A877,SOURCE!B:P,12,0)</f>
        <v>ITM_SUB_EARTH</v>
      </c>
      <c r="C877">
        <f>IF(
ISNUMBER(INDEX(SOURCE!B:B,MATCH(A877,SOURCE!B:B,0)+1)),
  VALUE(INDEX(SOURCE!B:B,MATCH(A877,SOURCE!B:B,0)+1)),
  "")</f>
        <v>854</v>
      </c>
      <c r="D877" s="8" t="str">
        <f>IF(A877&lt;&gt;INT(A877),B877,
IF(A877&lt;0,VLOOKUP(A877,lookups!A$1:B$25,2,0),
IF(ISNA(B877),"",
IF(OR(ISBLANK(A877),ISNA(B877),B877=0),
"",
"#define "&amp;
VLOOKUP(A877,SOURCE!B:P,12,0)&amp;IF(SOURCE!$W$2-LEN(VLOOKUP(A877,SOURCE!B:P,12,0))&gt;=0,REPT(" ",SOURCE!$W$2-LEN(VLOOKUP(A877,SOURCE!B:P,12,0))),"")&amp;
TEXT(A877,"???0")&amp;IF(VLOOKUP(A877,SOURCE!B:P,13,0)="","","   "&amp;VLOOKUP(A877,SOURCE!B:P,13,0)
))))
)</f>
        <v>#define ITM_SUB_EARTH                  853</v>
      </c>
    </row>
    <row r="878" spans="1:4">
      <c r="A878">
        <f t="shared" si="14"/>
        <v>854</v>
      </c>
      <c r="B878" t="str">
        <f>VLOOKUP(A878,SOURCE!B:P,12,0)</f>
        <v>ITM_SUB_EARTH_b</v>
      </c>
      <c r="C878">
        <f>IF(
ISNUMBER(INDEX(SOURCE!B:B,MATCH(A878,SOURCE!B:B,0)+1)),
  VALUE(INDEX(SOURCE!B:B,MATCH(A878,SOURCE!B:B,0)+1)),
  "")</f>
        <v>855</v>
      </c>
      <c r="D878" s="8" t="str">
        <f>IF(A878&lt;&gt;INT(A878),B878,
IF(A878&lt;0,VLOOKUP(A878,lookups!A$1:B$25,2,0),
IF(ISNA(B878),"",
IF(OR(ISBLANK(A878),ISNA(B878),B878=0),
"",
"#define "&amp;
VLOOKUP(A878,SOURCE!B:P,12,0)&amp;IF(SOURCE!$W$2-LEN(VLOOKUP(A878,SOURCE!B:P,12,0))&gt;=0,REPT(" ",SOURCE!$W$2-LEN(VLOOKUP(A878,SOURCE!B:P,12,0))),"")&amp;
TEXT(A878,"???0")&amp;IF(VLOOKUP(A878,SOURCE!B:P,13,0)="","","   "&amp;VLOOKUP(A878,SOURCE!B:P,13,0)
))))
)</f>
        <v>#define ITM_SUB_EARTH_b                854</v>
      </c>
    </row>
    <row r="879" spans="1:4">
      <c r="A879">
        <f t="shared" si="14"/>
        <v>855</v>
      </c>
      <c r="B879" t="str">
        <f>VLOOKUP(A879,SOURCE!B:P,12,0)</f>
        <v>ITM_SUB_PLUS</v>
      </c>
      <c r="C879">
        <f>IF(
ISNUMBER(INDEX(SOURCE!B:B,MATCH(A879,SOURCE!B:B,0)+1)),
  VALUE(INDEX(SOURCE!B:B,MATCH(A879,SOURCE!B:B,0)+1)),
  "")</f>
        <v>856</v>
      </c>
      <c r="D879" s="8" t="str">
        <f>IF(A879&lt;&gt;INT(A879),B879,
IF(A879&lt;0,VLOOKUP(A879,lookups!A$1:B$25,2,0),
IF(ISNA(B879),"",
IF(OR(ISBLANK(A879),ISNA(B879),B879=0),
"",
"#define "&amp;
VLOOKUP(A879,SOURCE!B:P,12,0)&amp;IF(SOURCE!$W$2-LEN(VLOOKUP(A879,SOURCE!B:P,12,0))&gt;=0,REPT(" ",SOURCE!$W$2-LEN(VLOOKUP(A879,SOURCE!B:P,12,0))),"")&amp;
TEXT(A879,"???0")&amp;IF(VLOOKUP(A879,SOURCE!B:P,13,0)="","","   "&amp;VLOOKUP(A879,SOURCE!B:P,13,0)
))))
)</f>
        <v>#define ITM_SUB_PLUS                   855</v>
      </c>
    </row>
    <row r="880" spans="1:4">
      <c r="A880">
        <f t="shared" si="14"/>
        <v>856</v>
      </c>
      <c r="B880" t="str">
        <f>VLOOKUP(A880,SOURCE!B:P,12,0)</f>
        <v>ITM_SUB_MINUS</v>
      </c>
      <c r="C880">
        <f>IF(
ISNUMBER(INDEX(SOURCE!B:B,MATCH(A880,SOURCE!B:B,0)+1)),
  VALUE(INDEX(SOURCE!B:B,MATCH(A880,SOURCE!B:B,0)+1)),
  "")</f>
        <v>857</v>
      </c>
      <c r="D880" s="8" t="str">
        <f>IF(A880&lt;&gt;INT(A880),B880,
IF(A880&lt;0,VLOOKUP(A880,lookups!A$1:B$25,2,0),
IF(ISNA(B880),"",
IF(OR(ISBLANK(A880),ISNA(B880),B880=0),
"",
"#define "&amp;
VLOOKUP(A880,SOURCE!B:P,12,0)&amp;IF(SOURCE!$W$2-LEN(VLOOKUP(A880,SOURCE!B:P,12,0))&gt;=0,REPT(" ",SOURCE!$W$2-LEN(VLOOKUP(A880,SOURCE!B:P,12,0))),"")&amp;
TEXT(A880,"???0")&amp;IF(VLOOKUP(A880,SOURCE!B:P,13,0)="","","   "&amp;VLOOKUP(A880,SOURCE!B:P,13,0)
))))
)</f>
        <v>#define ITM_SUB_MINUS                  856</v>
      </c>
    </row>
    <row r="881" spans="1:4">
      <c r="A881">
        <f t="shared" si="14"/>
        <v>857</v>
      </c>
      <c r="B881" t="str">
        <f>VLOOKUP(A881,SOURCE!B:P,12,0)</f>
        <v>ITM_SUB_INFINITY</v>
      </c>
      <c r="C881">
        <f>IF(
ISNUMBER(INDEX(SOURCE!B:B,MATCH(A881,SOURCE!B:B,0)+1)),
  VALUE(INDEX(SOURCE!B:B,MATCH(A881,SOURCE!B:B,0)+1)),
  "")</f>
        <v>858</v>
      </c>
      <c r="D881" s="8" t="str">
        <f>IF(A881&lt;&gt;INT(A881),B881,
IF(A881&lt;0,VLOOKUP(A881,lookups!A$1:B$25,2,0),
IF(ISNA(B881),"",
IF(OR(ISBLANK(A881),ISNA(B881),B881=0),
"",
"#define "&amp;
VLOOKUP(A881,SOURCE!B:P,12,0)&amp;IF(SOURCE!$W$2-LEN(VLOOKUP(A881,SOURCE!B:P,12,0))&gt;=0,REPT(" ",SOURCE!$W$2-LEN(VLOOKUP(A881,SOURCE!B:P,12,0))),"")&amp;
TEXT(A881,"???0")&amp;IF(VLOOKUP(A881,SOURCE!B:P,13,0)="","","   "&amp;VLOOKUP(A881,SOURCE!B:P,13,0)
))))
)</f>
        <v>#define ITM_SUB_INFINITY               857</v>
      </c>
    </row>
    <row r="882" spans="1:4">
      <c r="A882">
        <f t="shared" si="14"/>
        <v>858</v>
      </c>
      <c r="B882" t="str">
        <f>VLOOKUP(A882,SOURCE!B:P,12,0)</f>
        <v>ITM_SUB_0</v>
      </c>
      <c r="C882">
        <f>IF(
ISNUMBER(INDEX(SOURCE!B:B,MATCH(A882,SOURCE!B:B,0)+1)),
  VALUE(INDEX(SOURCE!B:B,MATCH(A882,SOURCE!B:B,0)+1)),
  "")</f>
        <v>859</v>
      </c>
      <c r="D882" s="8" t="str">
        <f>IF(A882&lt;&gt;INT(A882),B882,
IF(A882&lt;0,VLOOKUP(A882,lookups!A$1:B$25,2,0),
IF(ISNA(B882),"",
IF(OR(ISBLANK(A882),ISNA(B882),B882=0),
"",
"#define "&amp;
VLOOKUP(A882,SOURCE!B:P,12,0)&amp;IF(SOURCE!$W$2-LEN(VLOOKUP(A882,SOURCE!B:P,12,0))&gt;=0,REPT(" ",SOURCE!$W$2-LEN(VLOOKUP(A882,SOURCE!B:P,12,0))),"")&amp;
TEXT(A882,"???0")&amp;IF(VLOOKUP(A882,SOURCE!B:P,13,0)="","","   "&amp;VLOOKUP(A882,SOURCE!B:P,13,0)
))))
)</f>
        <v>#define ITM_SUB_0                      858</v>
      </c>
    </row>
    <row r="883" spans="1:4">
      <c r="A883">
        <f t="shared" si="14"/>
        <v>859</v>
      </c>
      <c r="B883" t="str">
        <f>VLOOKUP(A883,SOURCE!B:P,12,0)</f>
        <v>ITM_SUB_1</v>
      </c>
      <c r="C883">
        <f>IF(
ISNUMBER(INDEX(SOURCE!B:B,MATCH(A883,SOURCE!B:B,0)+1)),
  VALUE(INDEX(SOURCE!B:B,MATCH(A883,SOURCE!B:B,0)+1)),
  "")</f>
        <v>860</v>
      </c>
      <c r="D883" s="8" t="str">
        <f>IF(A883&lt;&gt;INT(A883),B883,
IF(A883&lt;0,VLOOKUP(A883,lookups!A$1:B$25,2,0),
IF(ISNA(B883),"",
IF(OR(ISBLANK(A883),ISNA(B883),B883=0),
"",
"#define "&amp;
VLOOKUP(A883,SOURCE!B:P,12,0)&amp;IF(SOURCE!$W$2-LEN(VLOOKUP(A883,SOURCE!B:P,12,0))&gt;=0,REPT(" ",SOURCE!$W$2-LEN(VLOOKUP(A883,SOURCE!B:P,12,0))),"")&amp;
TEXT(A883,"???0")&amp;IF(VLOOKUP(A883,SOURCE!B:P,13,0)="","","   "&amp;VLOOKUP(A883,SOURCE!B:P,13,0)
))))
)</f>
        <v>#define ITM_SUB_1                      859</v>
      </c>
    </row>
    <row r="884" spans="1:4">
      <c r="A884">
        <f t="shared" si="14"/>
        <v>860</v>
      </c>
      <c r="B884" t="str">
        <f>VLOOKUP(A884,SOURCE!B:P,12,0)</f>
        <v>ITM_SUB_2</v>
      </c>
      <c r="C884">
        <f>IF(
ISNUMBER(INDEX(SOURCE!B:B,MATCH(A884,SOURCE!B:B,0)+1)),
  VALUE(INDEX(SOURCE!B:B,MATCH(A884,SOURCE!B:B,0)+1)),
  "")</f>
        <v>861</v>
      </c>
      <c r="D884" s="8" t="str">
        <f>IF(A884&lt;&gt;INT(A884),B884,
IF(A884&lt;0,VLOOKUP(A884,lookups!A$1:B$25,2,0),
IF(ISNA(B884),"",
IF(OR(ISBLANK(A884),ISNA(B884),B884=0),
"",
"#define "&amp;
VLOOKUP(A884,SOURCE!B:P,12,0)&amp;IF(SOURCE!$W$2-LEN(VLOOKUP(A884,SOURCE!B:P,12,0))&gt;=0,REPT(" ",SOURCE!$W$2-LEN(VLOOKUP(A884,SOURCE!B:P,12,0))),"")&amp;
TEXT(A884,"???0")&amp;IF(VLOOKUP(A884,SOURCE!B:P,13,0)="","","   "&amp;VLOOKUP(A884,SOURCE!B:P,13,0)
))))
)</f>
        <v>#define ITM_SUB_2                      860</v>
      </c>
    </row>
    <row r="885" spans="1:4">
      <c r="A885">
        <f t="shared" si="14"/>
        <v>861</v>
      </c>
      <c r="B885" t="str">
        <f>VLOOKUP(A885,SOURCE!B:P,12,0)</f>
        <v>ITM_SUB_3</v>
      </c>
      <c r="C885">
        <f>IF(
ISNUMBER(INDEX(SOURCE!B:B,MATCH(A885,SOURCE!B:B,0)+1)),
  VALUE(INDEX(SOURCE!B:B,MATCH(A885,SOURCE!B:B,0)+1)),
  "")</f>
        <v>862</v>
      </c>
      <c r="D885" s="8" t="str">
        <f>IF(A885&lt;&gt;INT(A885),B885,
IF(A885&lt;0,VLOOKUP(A885,lookups!A$1:B$25,2,0),
IF(ISNA(B885),"",
IF(OR(ISBLANK(A885),ISNA(B885),B885=0),
"",
"#define "&amp;
VLOOKUP(A885,SOURCE!B:P,12,0)&amp;IF(SOURCE!$W$2-LEN(VLOOKUP(A885,SOURCE!B:P,12,0))&gt;=0,REPT(" ",SOURCE!$W$2-LEN(VLOOKUP(A885,SOURCE!B:P,12,0))),"")&amp;
TEXT(A885,"???0")&amp;IF(VLOOKUP(A885,SOURCE!B:P,13,0)="","","   "&amp;VLOOKUP(A885,SOURCE!B:P,13,0)
))))
)</f>
        <v>#define ITM_SUB_3                      861</v>
      </c>
    </row>
    <row r="886" spans="1:4">
      <c r="A886">
        <f t="shared" si="14"/>
        <v>862</v>
      </c>
      <c r="B886" t="str">
        <f>VLOOKUP(A886,SOURCE!B:P,12,0)</f>
        <v>ITM_SUB_4</v>
      </c>
      <c r="C886">
        <f>IF(
ISNUMBER(INDEX(SOURCE!B:B,MATCH(A886,SOURCE!B:B,0)+1)),
  VALUE(INDEX(SOURCE!B:B,MATCH(A886,SOURCE!B:B,0)+1)),
  "")</f>
        <v>863</v>
      </c>
      <c r="D886" s="8" t="str">
        <f>IF(A886&lt;&gt;INT(A886),B886,
IF(A886&lt;0,VLOOKUP(A886,lookups!A$1:B$25,2,0),
IF(ISNA(B886),"",
IF(OR(ISBLANK(A886),ISNA(B886),B886=0),
"",
"#define "&amp;
VLOOKUP(A886,SOURCE!B:P,12,0)&amp;IF(SOURCE!$W$2-LEN(VLOOKUP(A886,SOURCE!B:P,12,0))&gt;=0,REPT(" ",SOURCE!$W$2-LEN(VLOOKUP(A886,SOURCE!B:P,12,0))),"")&amp;
TEXT(A886,"???0")&amp;IF(VLOOKUP(A886,SOURCE!B:P,13,0)="","","   "&amp;VLOOKUP(A886,SOURCE!B:P,13,0)
))))
)</f>
        <v>#define ITM_SUB_4                      862</v>
      </c>
    </row>
    <row r="887" spans="1:4">
      <c r="A887">
        <f t="shared" si="14"/>
        <v>863</v>
      </c>
      <c r="B887" t="str">
        <f>VLOOKUP(A887,SOURCE!B:P,12,0)</f>
        <v>ITM_SUB_5</v>
      </c>
      <c r="C887">
        <f>IF(
ISNUMBER(INDEX(SOURCE!B:B,MATCH(A887,SOURCE!B:B,0)+1)),
  VALUE(INDEX(SOURCE!B:B,MATCH(A887,SOURCE!B:B,0)+1)),
  "")</f>
        <v>864</v>
      </c>
      <c r="D887" s="8" t="str">
        <f>IF(A887&lt;&gt;INT(A887),B887,
IF(A887&lt;0,VLOOKUP(A887,lookups!A$1:B$25,2,0),
IF(ISNA(B887),"",
IF(OR(ISBLANK(A887),ISNA(B887),B887=0),
"",
"#define "&amp;
VLOOKUP(A887,SOURCE!B:P,12,0)&amp;IF(SOURCE!$W$2-LEN(VLOOKUP(A887,SOURCE!B:P,12,0))&gt;=0,REPT(" ",SOURCE!$W$2-LEN(VLOOKUP(A887,SOURCE!B:P,12,0))),"")&amp;
TEXT(A887,"???0")&amp;IF(VLOOKUP(A887,SOURCE!B:P,13,0)="","","   "&amp;VLOOKUP(A887,SOURCE!B:P,13,0)
))))
)</f>
        <v>#define ITM_SUB_5                      863</v>
      </c>
    </row>
    <row r="888" spans="1:4">
      <c r="A888">
        <f t="shared" si="14"/>
        <v>864</v>
      </c>
      <c r="B888" t="str">
        <f>VLOOKUP(A888,SOURCE!B:P,12,0)</f>
        <v>ITM_SUB_6</v>
      </c>
      <c r="C888">
        <f>IF(
ISNUMBER(INDEX(SOURCE!B:B,MATCH(A888,SOURCE!B:B,0)+1)),
  VALUE(INDEX(SOURCE!B:B,MATCH(A888,SOURCE!B:B,0)+1)),
  "")</f>
        <v>865</v>
      </c>
      <c r="D888" s="8" t="str">
        <f>IF(A888&lt;&gt;INT(A888),B888,
IF(A888&lt;0,VLOOKUP(A888,lookups!A$1:B$25,2,0),
IF(ISNA(B888),"",
IF(OR(ISBLANK(A888),ISNA(B888),B888=0),
"",
"#define "&amp;
VLOOKUP(A888,SOURCE!B:P,12,0)&amp;IF(SOURCE!$W$2-LEN(VLOOKUP(A888,SOURCE!B:P,12,0))&gt;=0,REPT(" ",SOURCE!$W$2-LEN(VLOOKUP(A888,SOURCE!B:P,12,0))),"")&amp;
TEXT(A888,"???0")&amp;IF(VLOOKUP(A888,SOURCE!B:P,13,0)="","","   "&amp;VLOOKUP(A888,SOURCE!B:P,13,0)
))))
)</f>
        <v>#define ITM_SUB_6                      864</v>
      </c>
    </row>
    <row r="889" spans="1:4">
      <c r="A889">
        <f t="shared" si="14"/>
        <v>865</v>
      </c>
      <c r="B889" t="str">
        <f>VLOOKUP(A889,SOURCE!B:P,12,0)</f>
        <v>ITM_SUB_7</v>
      </c>
      <c r="C889">
        <f>IF(
ISNUMBER(INDEX(SOURCE!B:B,MATCH(A889,SOURCE!B:B,0)+1)),
  VALUE(INDEX(SOURCE!B:B,MATCH(A889,SOURCE!B:B,0)+1)),
  "")</f>
        <v>866</v>
      </c>
      <c r="D889" s="8" t="str">
        <f>IF(A889&lt;&gt;INT(A889),B889,
IF(A889&lt;0,VLOOKUP(A889,lookups!A$1:B$25,2,0),
IF(ISNA(B889),"",
IF(OR(ISBLANK(A889),ISNA(B889),B889=0),
"",
"#define "&amp;
VLOOKUP(A889,SOURCE!B:P,12,0)&amp;IF(SOURCE!$W$2-LEN(VLOOKUP(A889,SOURCE!B:P,12,0))&gt;=0,REPT(" ",SOURCE!$W$2-LEN(VLOOKUP(A889,SOURCE!B:P,12,0))),"")&amp;
TEXT(A889,"???0")&amp;IF(VLOOKUP(A889,SOURCE!B:P,13,0)="","","   "&amp;VLOOKUP(A889,SOURCE!B:P,13,0)
))))
)</f>
        <v>#define ITM_SUB_7                      865</v>
      </c>
    </row>
    <row r="890" spans="1:4">
      <c r="A890">
        <f t="shared" si="14"/>
        <v>866</v>
      </c>
      <c r="B890" t="str">
        <f>VLOOKUP(A890,SOURCE!B:P,12,0)</f>
        <v>ITM_SUB_8</v>
      </c>
      <c r="C890">
        <f>IF(
ISNUMBER(INDEX(SOURCE!B:B,MATCH(A890,SOURCE!B:B,0)+1)),
  VALUE(INDEX(SOURCE!B:B,MATCH(A890,SOURCE!B:B,0)+1)),
  "")</f>
        <v>867</v>
      </c>
      <c r="D890" s="8" t="str">
        <f>IF(A890&lt;&gt;INT(A890),B890,
IF(A890&lt;0,VLOOKUP(A890,lookups!A$1:B$25,2,0),
IF(ISNA(B890),"",
IF(OR(ISBLANK(A890),ISNA(B890),B890=0),
"",
"#define "&amp;
VLOOKUP(A890,SOURCE!B:P,12,0)&amp;IF(SOURCE!$W$2-LEN(VLOOKUP(A890,SOURCE!B:P,12,0))&gt;=0,REPT(" ",SOURCE!$W$2-LEN(VLOOKUP(A890,SOURCE!B:P,12,0))),"")&amp;
TEXT(A890,"???0")&amp;IF(VLOOKUP(A890,SOURCE!B:P,13,0)="","","   "&amp;VLOOKUP(A890,SOURCE!B:P,13,0)
))))
)</f>
        <v>#define ITM_SUB_8                      866</v>
      </c>
    </row>
    <row r="891" spans="1:4">
      <c r="A891">
        <f t="shared" si="14"/>
        <v>867</v>
      </c>
      <c r="B891" t="str">
        <f>VLOOKUP(A891,SOURCE!B:P,12,0)</f>
        <v>ITM_SUB_9</v>
      </c>
      <c r="C891">
        <f>IF(
ISNUMBER(INDEX(SOURCE!B:B,MATCH(A891,SOURCE!B:B,0)+1)),
  VALUE(INDEX(SOURCE!B:B,MATCH(A891,SOURCE!B:B,0)+1)),
  "")</f>
        <v>868</v>
      </c>
      <c r="D891" s="8" t="str">
        <f>IF(A891&lt;&gt;INT(A891),B891,
IF(A891&lt;0,VLOOKUP(A891,lookups!A$1:B$25,2,0),
IF(ISNA(B891),"",
IF(OR(ISBLANK(A891),ISNA(B891),B891=0),
"",
"#define "&amp;
VLOOKUP(A891,SOURCE!B:P,12,0)&amp;IF(SOURCE!$W$2-LEN(VLOOKUP(A891,SOURCE!B:P,12,0))&gt;=0,REPT(" ",SOURCE!$W$2-LEN(VLOOKUP(A891,SOURCE!B:P,12,0))),"")&amp;
TEXT(A891,"???0")&amp;IF(VLOOKUP(A891,SOURCE!B:P,13,0)="","","   "&amp;VLOOKUP(A891,SOURCE!B:P,13,0)
))))
)</f>
        <v>#define ITM_SUB_9                      867</v>
      </c>
    </row>
    <row r="892" spans="1:4">
      <c r="A892">
        <f t="shared" si="14"/>
        <v>868</v>
      </c>
      <c r="B892" t="str">
        <f>VLOOKUP(A892,SOURCE!B:P,12,0)</f>
        <v>ITM_SUB_10</v>
      </c>
      <c r="C892">
        <f>IF(
ISNUMBER(INDEX(SOURCE!B:B,MATCH(A892,SOURCE!B:B,0)+1)),
  VALUE(INDEX(SOURCE!B:B,MATCH(A892,SOURCE!B:B,0)+1)),
  "")</f>
        <v>869</v>
      </c>
      <c r="D892" s="8" t="str">
        <f>IF(A892&lt;&gt;INT(A892),B892,
IF(A892&lt;0,VLOOKUP(A892,lookups!A$1:B$25,2,0),
IF(ISNA(B892),"",
IF(OR(ISBLANK(A892),ISNA(B892),B892=0),
"",
"#define "&amp;
VLOOKUP(A892,SOURCE!B:P,12,0)&amp;IF(SOURCE!$W$2-LEN(VLOOKUP(A892,SOURCE!B:P,12,0))&gt;=0,REPT(" ",SOURCE!$W$2-LEN(VLOOKUP(A892,SOURCE!B:P,12,0))),"")&amp;
TEXT(A892,"???0")&amp;IF(VLOOKUP(A892,SOURCE!B:P,13,0)="","","   "&amp;VLOOKUP(A892,SOURCE!B:P,13,0)
))))
)</f>
        <v>#define ITM_SUB_10                     868</v>
      </c>
    </row>
    <row r="893" spans="1:4">
      <c r="A893">
        <f t="shared" si="14"/>
        <v>869</v>
      </c>
      <c r="B893" t="str">
        <f>VLOOKUP(A893,SOURCE!B:P,12,0)</f>
        <v>ITM_SUB_A</v>
      </c>
      <c r="C893">
        <f>IF(
ISNUMBER(INDEX(SOURCE!B:B,MATCH(A893,SOURCE!B:B,0)+1)),
  VALUE(INDEX(SOURCE!B:B,MATCH(A893,SOURCE!B:B,0)+1)),
  "")</f>
        <v>870</v>
      </c>
      <c r="D893" s="8" t="str">
        <f>IF(A893&lt;&gt;INT(A893),B893,
IF(A893&lt;0,VLOOKUP(A893,lookups!A$1:B$25,2,0),
IF(ISNA(B893),"",
IF(OR(ISBLANK(A893),ISNA(B893),B893=0),
"",
"#define "&amp;
VLOOKUP(A893,SOURCE!B:P,12,0)&amp;IF(SOURCE!$W$2-LEN(VLOOKUP(A893,SOURCE!B:P,12,0))&gt;=0,REPT(" ",SOURCE!$W$2-LEN(VLOOKUP(A893,SOURCE!B:P,12,0))),"")&amp;
TEXT(A893,"???0")&amp;IF(VLOOKUP(A893,SOURCE!B:P,13,0)="","","   "&amp;VLOOKUP(A893,SOURCE!B:P,13,0)
))))
)</f>
        <v>#define ITM_SUB_A                      869</v>
      </c>
    </row>
    <row r="894" spans="1:4">
      <c r="A894">
        <f t="shared" si="14"/>
        <v>870</v>
      </c>
      <c r="B894" t="str">
        <f>VLOOKUP(A894,SOURCE!B:P,12,0)</f>
        <v>ITM_SUB_B</v>
      </c>
      <c r="C894">
        <f>IF(
ISNUMBER(INDEX(SOURCE!B:B,MATCH(A894,SOURCE!B:B,0)+1)),
  VALUE(INDEX(SOURCE!B:B,MATCH(A894,SOURCE!B:B,0)+1)),
  "")</f>
        <v>871</v>
      </c>
      <c r="D894" s="8" t="str">
        <f>IF(A894&lt;&gt;INT(A894),B894,
IF(A894&lt;0,VLOOKUP(A894,lookups!A$1:B$25,2,0),
IF(ISNA(B894),"",
IF(OR(ISBLANK(A894),ISNA(B894),B894=0),
"",
"#define "&amp;
VLOOKUP(A894,SOURCE!B:P,12,0)&amp;IF(SOURCE!$W$2-LEN(VLOOKUP(A894,SOURCE!B:P,12,0))&gt;=0,REPT(" ",SOURCE!$W$2-LEN(VLOOKUP(A894,SOURCE!B:P,12,0))),"")&amp;
TEXT(A894,"???0")&amp;IF(VLOOKUP(A894,SOURCE!B:P,13,0)="","","   "&amp;VLOOKUP(A894,SOURCE!B:P,13,0)
))))
)</f>
        <v>#define ITM_SUB_B                      870</v>
      </c>
    </row>
    <row r="895" spans="1:4">
      <c r="A895">
        <f t="shared" si="14"/>
        <v>871</v>
      </c>
      <c r="B895" t="str">
        <f>VLOOKUP(A895,SOURCE!B:P,12,0)</f>
        <v>ITM_SUB_C</v>
      </c>
      <c r="C895">
        <f>IF(
ISNUMBER(INDEX(SOURCE!B:B,MATCH(A895,SOURCE!B:B,0)+1)),
  VALUE(INDEX(SOURCE!B:B,MATCH(A895,SOURCE!B:B,0)+1)),
  "")</f>
        <v>872</v>
      </c>
      <c r="D895" s="8" t="str">
        <f>IF(A895&lt;&gt;INT(A895),B895,
IF(A895&lt;0,VLOOKUP(A895,lookups!A$1:B$25,2,0),
IF(ISNA(B895),"",
IF(OR(ISBLANK(A895),ISNA(B895),B895=0),
"",
"#define "&amp;
VLOOKUP(A895,SOURCE!B:P,12,0)&amp;IF(SOURCE!$W$2-LEN(VLOOKUP(A895,SOURCE!B:P,12,0))&gt;=0,REPT(" ",SOURCE!$W$2-LEN(VLOOKUP(A895,SOURCE!B:P,12,0))),"")&amp;
TEXT(A895,"???0")&amp;IF(VLOOKUP(A895,SOURCE!B:P,13,0)="","","   "&amp;VLOOKUP(A895,SOURCE!B:P,13,0)
))))
)</f>
        <v>#define ITM_SUB_C                      871</v>
      </c>
    </row>
    <row r="896" spans="1:4">
      <c r="A896">
        <f t="shared" si="14"/>
        <v>872</v>
      </c>
      <c r="B896" t="str">
        <f>VLOOKUP(A896,SOURCE!B:P,12,0)</f>
        <v>ITM_SUB_D</v>
      </c>
      <c r="C896">
        <f>IF(
ISNUMBER(INDEX(SOURCE!B:B,MATCH(A896,SOURCE!B:B,0)+1)),
  VALUE(INDEX(SOURCE!B:B,MATCH(A896,SOURCE!B:B,0)+1)),
  "")</f>
        <v>873</v>
      </c>
      <c r="D896" s="8" t="str">
        <f>IF(A896&lt;&gt;INT(A896),B896,
IF(A896&lt;0,VLOOKUP(A896,lookups!A$1:B$25,2,0),
IF(ISNA(B896),"",
IF(OR(ISBLANK(A896),ISNA(B896),B896=0),
"",
"#define "&amp;
VLOOKUP(A896,SOURCE!B:P,12,0)&amp;IF(SOURCE!$W$2-LEN(VLOOKUP(A896,SOURCE!B:P,12,0))&gt;=0,REPT(" ",SOURCE!$W$2-LEN(VLOOKUP(A896,SOURCE!B:P,12,0))),"")&amp;
TEXT(A896,"???0")&amp;IF(VLOOKUP(A896,SOURCE!B:P,13,0)="","","   "&amp;VLOOKUP(A896,SOURCE!B:P,13,0)
))))
)</f>
        <v>#define ITM_SUB_D                      872</v>
      </c>
    </row>
    <row r="897" spans="1:4">
      <c r="A897">
        <f t="shared" si="14"/>
        <v>873</v>
      </c>
      <c r="B897" t="str">
        <f>VLOOKUP(A897,SOURCE!B:P,12,0)</f>
        <v>ITM_SUB_E</v>
      </c>
      <c r="C897">
        <f>IF(
ISNUMBER(INDEX(SOURCE!B:B,MATCH(A897,SOURCE!B:B,0)+1)),
  VALUE(INDEX(SOURCE!B:B,MATCH(A897,SOURCE!B:B,0)+1)),
  "")</f>
        <v>874</v>
      </c>
      <c r="D897" s="8" t="str">
        <f>IF(A897&lt;&gt;INT(A897),B897,
IF(A897&lt;0,VLOOKUP(A897,lookups!A$1:B$25,2,0),
IF(ISNA(B897),"",
IF(OR(ISBLANK(A897),ISNA(B897),B897=0),
"",
"#define "&amp;
VLOOKUP(A897,SOURCE!B:P,12,0)&amp;IF(SOURCE!$W$2-LEN(VLOOKUP(A897,SOURCE!B:P,12,0))&gt;=0,REPT(" ",SOURCE!$W$2-LEN(VLOOKUP(A897,SOURCE!B:P,12,0))),"")&amp;
TEXT(A897,"???0")&amp;IF(VLOOKUP(A897,SOURCE!B:P,13,0)="","","   "&amp;VLOOKUP(A897,SOURCE!B:P,13,0)
))))
)</f>
        <v>#define ITM_SUB_E                      873</v>
      </c>
    </row>
    <row r="898" spans="1:4">
      <c r="A898">
        <f t="shared" si="14"/>
        <v>874</v>
      </c>
      <c r="B898" t="str">
        <f>VLOOKUP(A898,SOURCE!B:P,12,0)</f>
        <v>ITM_SUB_F</v>
      </c>
      <c r="C898">
        <f>IF(
ISNUMBER(INDEX(SOURCE!B:B,MATCH(A898,SOURCE!B:B,0)+1)),
  VALUE(INDEX(SOURCE!B:B,MATCH(A898,SOURCE!B:B,0)+1)),
  "")</f>
        <v>875</v>
      </c>
      <c r="D898" s="8" t="str">
        <f>IF(A898&lt;&gt;INT(A898),B898,
IF(A898&lt;0,VLOOKUP(A898,lookups!A$1:B$25,2,0),
IF(ISNA(B898),"",
IF(OR(ISBLANK(A898),ISNA(B898),B898=0),
"",
"#define "&amp;
VLOOKUP(A898,SOURCE!B:P,12,0)&amp;IF(SOURCE!$W$2-LEN(VLOOKUP(A898,SOURCE!B:P,12,0))&gt;=0,REPT(" ",SOURCE!$W$2-LEN(VLOOKUP(A898,SOURCE!B:P,12,0))),"")&amp;
TEXT(A898,"???0")&amp;IF(VLOOKUP(A898,SOURCE!B:P,13,0)="","","   "&amp;VLOOKUP(A898,SOURCE!B:P,13,0)
))))
)</f>
        <v>#define ITM_SUB_F                      874</v>
      </c>
    </row>
    <row r="899" spans="1:4">
      <c r="A899">
        <f t="shared" si="14"/>
        <v>875</v>
      </c>
      <c r="B899" t="str">
        <f>VLOOKUP(A899,SOURCE!B:P,12,0)</f>
        <v>ITM_SUB_G</v>
      </c>
      <c r="C899">
        <f>IF(
ISNUMBER(INDEX(SOURCE!B:B,MATCH(A899,SOURCE!B:B,0)+1)),
  VALUE(INDEX(SOURCE!B:B,MATCH(A899,SOURCE!B:B,0)+1)),
  "")</f>
        <v>876</v>
      </c>
      <c r="D899" s="8" t="str">
        <f>IF(A899&lt;&gt;INT(A899),B899,
IF(A899&lt;0,VLOOKUP(A899,lookups!A$1:B$25,2,0),
IF(ISNA(B899),"",
IF(OR(ISBLANK(A899),ISNA(B899),B899=0),
"",
"#define "&amp;
VLOOKUP(A899,SOURCE!B:P,12,0)&amp;IF(SOURCE!$W$2-LEN(VLOOKUP(A899,SOURCE!B:P,12,0))&gt;=0,REPT(" ",SOURCE!$W$2-LEN(VLOOKUP(A899,SOURCE!B:P,12,0))),"")&amp;
TEXT(A899,"???0")&amp;IF(VLOOKUP(A899,SOURCE!B:P,13,0)="","","   "&amp;VLOOKUP(A899,SOURCE!B:P,13,0)
))))
)</f>
        <v>#define ITM_SUB_G                      875</v>
      </c>
    </row>
    <row r="900" spans="1:4">
      <c r="A900">
        <f t="shared" si="14"/>
        <v>876</v>
      </c>
      <c r="B900" t="str">
        <f>VLOOKUP(A900,SOURCE!B:P,12,0)</f>
        <v>ITM_SUB_H</v>
      </c>
      <c r="C900">
        <f>IF(
ISNUMBER(INDEX(SOURCE!B:B,MATCH(A900,SOURCE!B:B,0)+1)),
  VALUE(INDEX(SOURCE!B:B,MATCH(A900,SOURCE!B:B,0)+1)),
  "")</f>
        <v>877</v>
      </c>
      <c r="D900" s="8" t="str">
        <f>IF(A900&lt;&gt;INT(A900),B900,
IF(A900&lt;0,VLOOKUP(A900,lookups!A$1:B$25,2,0),
IF(ISNA(B900),"",
IF(OR(ISBLANK(A900),ISNA(B900),B900=0),
"",
"#define "&amp;
VLOOKUP(A900,SOURCE!B:P,12,0)&amp;IF(SOURCE!$W$2-LEN(VLOOKUP(A900,SOURCE!B:P,12,0))&gt;=0,REPT(" ",SOURCE!$W$2-LEN(VLOOKUP(A900,SOURCE!B:P,12,0))),"")&amp;
TEXT(A900,"???0")&amp;IF(VLOOKUP(A900,SOURCE!B:P,13,0)="","","   "&amp;VLOOKUP(A900,SOURCE!B:P,13,0)
))))
)</f>
        <v>#define ITM_SUB_H                      876</v>
      </c>
    </row>
    <row r="901" spans="1:4">
      <c r="A901">
        <f t="shared" si="14"/>
        <v>877</v>
      </c>
      <c r="B901" t="str">
        <f>VLOOKUP(A901,SOURCE!B:P,12,0)</f>
        <v>ITM_SUB_I</v>
      </c>
      <c r="C901">
        <f>IF(
ISNUMBER(INDEX(SOURCE!B:B,MATCH(A901,SOURCE!B:B,0)+1)),
  VALUE(INDEX(SOURCE!B:B,MATCH(A901,SOURCE!B:B,0)+1)),
  "")</f>
        <v>878</v>
      </c>
      <c r="D901" s="8" t="str">
        <f>IF(A901&lt;&gt;INT(A901),B901,
IF(A901&lt;0,VLOOKUP(A901,lookups!A$1:B$25,2,0),
IF(ISNA(B901),"",
IF(OR(ISBLANK(A901),ISNA(B901),B901=0),
"",
"#define "&amp;
VLOOKUP(A901,SOURCE!B:P,12,0)&amp;IF(SOURCE!$W$2-LEN(VLOOKUP(A901,SOURCE!B:P,12,0))&gt;=0,REPT(" ",SOURCE!$W$2-LEN(VLOOKUP(A901,SOURCE!B:P,12,0))),"")&amp;
TEXT(A901,"???0")&amp;IF(VLOOKUP(A901,SOURCE!B:P,13,0)="","","   "&amp;VLOOKUP(A901,SOURCE!B:P,13,0)
))))
)</f>
        <v>#define ITM_SUB_I                      877</v>
      </c>
    </row>
    <row r="902" spans="1:4">
      <c r="A902">
        <f t="shared" si="14"/>
        <v>878</v>
      </c>
      <c r="B902" t="str">
        <f>VLOOKUP(A902,SOURCE!B:P,12,0)</f>
        <v>ITM_SUB_J</v>
      </c>
      <c r="C902">
        <f>IF(
ISNUMBER(INDEX(SOURCE!B:B,MATCH(A902,SOURCE!B:B,0)+1)),
  VALUE(INDEX(SOURCE!B:B,MATCH(A902,SOURCE!B:B,0)+1)),
  "")</f>
        <v>879</v>
      </c>
      <c r="D902" s="8" t="str">
        <f>IF(A902&lt;&gt;INT(A902),B902,
IF(A902&lt;0,VLOOKUP(A902,lookups!A$1:B$25,2,0),
IF(ISNA(B902),"",
IF(OR(ISBLANK(A902),ISNA(B902),B902=0),
"",
"#define "&amp;
VLOOKUP(A902,SOURCE!B:P,12,0)&amp;IF(SOURCE!$W$2-LEN(VLOOKUP(A902,SOURCE!B:P,12,0))&gt;=0,REPT(" ",SOURCE!$W$2-LEN(VLOOKUP(A902,SOURCE!B:P,12,0))),"")&amp;
TEXT(A902,"???0")&amp;IF(VLOOKUP(A902,SOURCE!B:P,13,0)="","","   "&amp;VLOOKUP(A902,SOURCE!B:P,13,0)
))))
)</f>
        <v>#define ITM_SUB_J                      878</v>
      </c>
    </row>
    <row r="903" spans="1:4">
      <c r="A903">
        <f t="shared" ref="A903:A966" si="15">C902</f>
        <v>879</v>
      </c>
      <c r="B903" t="str">
        <f>VLOOKUP(A903,SOURCE!B:P,12,0)</f>
        <v>ITM_SUB_K</v>
      </c>
      <c r="C903">
        <f>IF(
ISNUMBER(INDEX(SOURCE!B:B,MATCH(A903,SOURCE!B:B,0)+1)),
  VALUE(INDEX(SOURCE!B:B,MATCH(A903,SOURCE!B:B,0)+1)),
  "")</f>
        <v>880</v>
      </c>
      <c r="D903" s="8" t="str">
        <f>IF(A903&lt;&gt;INT(A903),B903,
IF(A903&lt;0,VLOOKUP(A903,lookups!A$1:B$25,2,0),
IF(ISNA(B903),"",
IF(OR(ISBLANK(A903),ISNA(B903),B903=0),
"",
"#define "&amp;
VLOOKUP(A903,SOURCE!B:P,12,0)&amp;IF(SOURCE!$W$2-LEN(VLOOKUP(A903,SOURCE!B:P,12,0))&gt;=0,REPT(" ",SOURCE!$W$2-LEN(VLOOKUP(A903,SOURCE!B:P,12,0))),"")&amp;
TEXT(A903,"???0")&amp;IF(VLOOKUP(A903,SOURCE!B:P,13,0)="","","   "&amp;VLOOKUP(A903,SOURCE!B:P,13,0)
))))
)</f>
        <v>#define ITM_SUB_K                      879</v>
      </c>
    </row>
    <row r="904" spans="1:4">
      <c r="A904">
        <f t="shared" si="15"/>
        <v>880</v>
      </c>
      <c r="B904" t="str">
        <f>VLOOKUP(A904,SOURCE!B:P,12,0)</f>
        <v>ITM_SUB_L</v>
      </c>
      <c r="C904">
        <f>IF(
ISNUMBER(INDEX(SOURCE!B:B,MATCH(A904,SOURCE!B:B,0)+1)),
  VALUE(INDEX(SOURCE!B:B,MATCH(A904,SOURCE!B:B,0)+1)),
  "")</f>
        <v>881</v>
      </c>
      <c r="D904" s="8" t="str">
        <f>IF(A904&lt;&gt;INT(A904),B904,
IF(A904&lt;0,VLOOKUP(A904,lookups!A$1:B$25,2,0),
IF(ISNA(B904),"",
IF(OR(ISBLANK(A904),ISNA(B904),B904=0),
"",
"#define "&amp;
VLOOKUP(A904,SOURCE!B:P,12,0)&amp;IF(SOURCE!$W$2-LEN(VLOOKUP(A904,SOURCE!B:P,12,0))&gt;=0,REPT(" ",SOURCE!$W$2-LEN(VLOOKUP(A904,SOURCE!B:P,12,0))),"")&amp;
TEXT(A904,"???0")&amp;IF(VLOOKUP(A904,SOURCE!B:P,13,0)="","","   "&amp;VLOOKUP(A904,SOURCE!B:P,13,0)
))))
)</f>
        <v>#define ITM_SUB_L                      880</v>
      </c>
    </row>
    <row r="905" spans="1:4">
      <c r="A905">
        <f t="shared" si="15"/>
        <v>881</v>
      </c>
      <c r="B905" t="str">
        <f>VLOOKUP(A905,SOURCE!B:P,12,0)</f>
        <v>ITM_SUB_M</v>
      </c>
      <c r="C905">
        <f>IF(
ISNUMBER(INDEX(SOURCE!B:B,MATCH(A905,SOURCE!B:B,0)+1)),
  VALUE(INDEX(SOURCE!B:B,MATCH(A905,SOURCE!B:B,0)+1)),
  "")</f>
        <v>882</v>
      </c>
      <c r="D905" s="8" t="str">
        <f>IF(A905&lt;&gt;INT(A905),B905,
IF(A905&lt;0,VLOOKUP(A905,lookups!A$1:B$25,2,0),
IF(ISNA(B905),"",
IF(OR(ISBLANK(A905),ISNA(B905),B905=0),
"",
"#define "&amp;
VLOOKUP(A905,SOURCE!B:P,12,0)&amp;IF(SOURCE!$W$2-LEN(VLOOKUP(A905,SOURCE!B:P,12,0))&gt;=0,REPT(" ",SOURCE!$W$2-LEN(VLOOKUP(A905,SOURCE!B:P,12,0))),"")&amp;
TEXT(A905,"???0")&amp;IF(VLOOKUP(A905,SOURCE!B:P,13,0)="","","   "&amp;VLOOKUP(A905,SOURCE!B:P,13,0)
))))
)</f>
        <v>#define ITM_SUB_M                      881</v>
      </c>
    </row>
    <row r="906" spans="1:4">
      <c r="A906">
        <f t="shared" si="15"/>
        <v>882</v>
      </c>
      <c r="B906" t="str">
        <f>VLOOKUP(A906,SOURCE!B:P,12,0)</f>
        <v>ITM_SUB_N</v>
      </c>
      <c r="C906">
        <f>IF(
ISNUMBER(INDEX(SOURCE!B:B,MATCH(A906,SOURCE!B:B,0)+1)),
  VALUE(INDEX(SOURCE!B:B,MATCH(A906,SOURCE!B:B,0)+1)),
  "")</f>
        <v>883</v>
      </c>
      <c r="D906" s="8" t="str">
        <f>IF(A906&lt;&gt;INT(A906),B906,
IF(A906&lt;0,VLOOKUP(A906,lookups!A$1:B$25,2,0),
IF(ISNA(B906),"",
IF(OR(ISBLANK(A906),ISNA(B906),B906=0),
"",
"#define "&amp;
VLOOKUP(A906,SOURCE!B:P,12,0)&amp;IF(SOURCE!$W$2-LEN(VLOOKUP(A906,SOURCE!B:P,12,0))&gt;=0,REPT(" ",SOURCE!$W$2-LEN(VLOOKUP(A906,SOURCE!B:P,12,0))),"")&amp;
TEXT(A906,"???0")&amp;IF(VLOOKUP(A906,SOURCE!B:P,13,0)="","","   "&amp;VLOOKUP(A906,SOURCE!B:P,13,0)
))))
)</f>
        <v>#define ITM_SUB_N                      882</v>
      </c>
    </row>
    <row r="907" spans="1:4">
      <c r="A907">
        <f t="shared" si="15"/>
        <v>883</v>
      </c>
      <c r="B907" t="str">
        <f>VLOOKUP(A907,SOURCE!B:P,12,0)</f>
        <v>ITM_SUB_O</v>
      </c>
      <c r="C907">
        <f>IF(
ISNUMBER(INDEX(SOURCE!B:B,MATCH(A907,SOURCE!B:B,0)+1)),
  VALUE(INDEX(SOURCE!B:B,MATCH(A907,SOURCE!B:B,0)+1)),
  "")</f>
        <v>884</v>
      </c>
      <c r="D907" s="8" t="str">
        <f>IF(A907&lt;&gt;INT(A907),B907,
IF(A907&lt;0,VLOOKUP(A907,lookups!A$1:B$25,2,0),
IF(ISNA(B907),"",
IF(OR(ISBLANK(A907),ISNA(B907),B907=0),
"",
"#define "&amp;
VLOOKUP(A907,SOURCE!B:P,12,0)&amp;IF(SOURCE!$W$2-LEN(VLOOKUP(A907,SOURCE!B:P,12,0))&gt;=0,REPT(" ",SOURCE!$W$2-LEN(VLOOKUP(A907,SOURCE!B:P,12,0))),"")&amp;
TEXT(A907,"???0")&amp;IF(VLOOKUP(A907,SOURCE!B:P,13,0)="","","   "&amp;VLOOKUP(A907,SOURCE!B:P,13,0)
))))
)</f>
        <v>#define ITM_SUB_O                      883</v>
      </c>
    </row>
    <row r="908" spans="1:4">
      <c r="A908">
        <f t="shared" si="15"/>
        <v>884</v>
      </c>
      <c r="B908" t="str">
        <f>VLOOKUP(A908,SOURCE!B:P,12,0)</f>
        <v>ITM_SUB_P</v>
      </c>
      <c r="C908">
        <f>IF(
ISNUMBER(INDEX(SOURCE!B:B,MATCH(A908,SOURCE!B:B,0)+1)),
  VALUE(INDEX(SOURCE!B:B,MATCH(A908,SOURCE!B:B,0)+1)),
  "")</f>
        <v>885</v>
      </c>
      <c r="D908" s="8" t="str">
        <f>IF(A908&lt;&gt;INT(A908),B908,
IF(A908&lt;0,VLOOKUP(A908,lookups!A$1:B$25,2,0),
IF(ISNA(B908),"",
IF(OR(ISBLANK(A908),ISNA(B908),B908=0),
"",
"#define "&amp;
VLOOKUP(A908,SOURCE!B:P,12,0)&amp;IF(SOURCE!$W$2-LEN(VLOOKUP(A908,SOURCE!B:P,12,0))&gt;=0,REPT(" ",SOURCE!$W$2-LEN(VLOOKUP(A908,SOURCE!B:P,12,0))),"")&amp;
TEXT(A908,"???0")&amp;IF(VLOOKUP(A908,SOURCE!B:P,13,0)="","","   "&amp;VLOOKUP(A908,SOURCE!B:P,13,0)
))))
)</f>
        <v>#define ITM_SUB_P                      884</v>
      </c>
    </row>
    <row r="909" spans="1:4">
      <c r="A909">
        <f t="shared" si="15"/>
        <v>885</v>
      </c>
      <c r="B909" t="str">
        <f>VLOOKUP(A909,SOURCE!B:P,12,0)</f>
        <v>ITM_SUB_Q</v>
      </c>
      <c r="C909">
        <f>IF(
ISNUMBER(INDEX(SOURCE!B:B,MATCH(A909,SOURCE!B:B,0)+1)),
  VALUE(INDEX(SOURCE!B:B,MATCH(A909,SOURCE!B:B,0)+1)),
  "")</f>
        <v>886</v>
      </c>
      <c r="D909" s="8" t="str">
        <f>IF(A909&lt;&gt;INT(A909),B909,
IF(A909&lt;0,VLOOKUP(A909,lookups!A$1:B$25,2,0),
IF(ISNA(B909),"",
IF(OR(ISBLANK(A909),ISNA(B909),B909=0),
"",
"#define "&amp;
VLOOKUP(A909,SOURCE!B:P,12,0)&amp;IF(SOURCE!$W$2-LEN(VLOOKUP(A909,SOURCE!B:P,12,0))&gt;=0,REPT(" ",SOURCE!$W$2-LEN(VLOOKUP(A909,SOURCE!B:P,12,0))),"")&amp;
TEXT(A909,"???0")&amp;IF(VLOOKUP(A909,SOURCE!B:P,13,0)="","","   "&amp;VLOOKUP(A909,SOURCE!B:P,13,0)
))))
)</f>
        <v>#define ITM_SUB_Q                      885</v>
      </c>
    </row>
    <row r="910" spans="1:4">
      <c r="A910">
        <f t="shared" si="15"/>
        <v>886</v>
      </c>
      <c r="B910" t="str">
        <f>VLOOKUP(A910,SOURCE!B:P,12,0)</f>
        <v>ITM_SUB_R</v>
      </c>
      <c r="C910">
        <f>IF(
ISNUMBER(INDEX(SOURCE!B:B,MATCH(A910,SOURCE!B:B,0)+1)),
  VALUE(INDEX(SOURCE!B:B,MATCH(A910,SOURCE!B:B,0)+1)),
  "")</f>
        <v>887</v>
      </c>
      <c r="D910" s="8" t="str">
        <f>IF(A910&lt;&gt;INT(A910),B910,
IF(A910&lt;0,VLOOKUP(A910,lookups!A$1:B$25,2,0),
IF(ISNA(B910),"",
IF(OR(ISBLANK(A910),ISNA(B910),B910=0),
"",
"#define "&amp;
VLOOKUP(A910,SOURCE!B:P,12,0)&amp;IF(SOURCE!$W$2-LEN(VLOOKUP(A910,SOURCE!B:P,12,0))&gt;=0,REPT(" ",SOURCE!$W$2-LEN(VLOOKUP(A910,SOURCE!B:P,12,0))),"")&amp;
TEXT(A910,"???0")&amp;IF(VLOOKUP(A910,SOURCE!B:P,13,0)="","","   "&amp;VLOOKUP(A910,SOURCE!B:P,13,0)
))))
)</f>
        <v>#define ITM_SUB_R                      886</v>
      </c>
    </row>
    <row r="911" spans="1:4">
      <c r="A911">
        <f t="shared" si="15"/>
        <v>887</v>
      </c>
      <c r="B911" t="str">
        <f>VLOOKUP(A911,SOURCE!B:P,12,0)</f>
        <v>ITM_SUB_S</v>
      </c>
      <c r="C911">
        <f>IF(
ISNUMBER(INDEX(SOURCE!B:B,MATCH(A911,SOURCE!B:B,0)+1)),
  VALUE(INDEX(SOURCE!B:B,MATCH(A911,SOURCE!B:B,0)+1)),
  "")</f>
        <v>888</v>
      </c>
      <c r="D911" s="8" t="str">
        <f>IF(A911&lt;&gt;INT(A911),B911,
IF(A911&lt;0,VLOOKUP(A911,lookups!A$1:B$25,2,0),
IF(ISNA(B911),"",
IF(OR(ISBLANK(A911),ISNA(B911),B911=0),
"",
"#define "&amp;
VLOOKUP(A911,SOURCE!B:P,12,0)&amp;IF(SOURCE!$W$2-LEN(VLOOKUP(A911,SOURCE!B:P,12,0))&gt;=0,REPT(" ",SOURCE!$W$2-LEN(VLOOKUP(A911,SOURCE!B:P,12,0))),"")&amp;
TEXT(A911,"???0")&amp;IF(VLOOKUP(A911,SOURCE!B:P,13,0)="","","   "&amp;VLOOKUP(A911,SOURCE!B:P,13,0)
))))
)</f>
        <v>#define ITM_SUB_S                      887</v>
      </c>
    </row>
    <row r="912" spans="1:4">
      <c r="A912">
        <f t="shared" si="15"/>
        <v>888</v>
      </c>
      <c r="B912" t="str">
        <f>VLOOKUP(A912,SOURCE!B:P,12,0)</f>
        <v>ITM_SUB_T</v>
      </c>
      <c r="C912">
        <f>IF(
ISNUMBER(INDEX(SOURCE!B:B,MATCH(A912,SOURCE!B:B,0)+1)),
  VALUE(INDEX(SOURCE!B:B,MATCH(A912,SOURCE!B:B,0)+1)),
  "")</f>
        <v>889</v>
      </c>
      <c r="D912" s="8" t="str">
        <f>IF(A912&lt;&gt;INT(A912),B912,
IF(A912&lt;0,VLOOKUP(A912,lookups!A$1:B$25,2,0),
IF(ISNA(B912),"",
IF(OR(ISBLANK(A912),ISNA(B912),B912=0),
"",
"#define "&amp;
VLOOKUP(A912,SOURCE!B:P,12,0)&amp;IF(SOURCE!$W$2-LEN(VLOOKUP(A912,SOURCE!B:P,12,0))&gt;=0,REPT(" ",SOURCE!$W$2-LEN(VLOOKUP(A912,SOURCE!B:P,12,0))),"")&amp;
TEXT(A912,"???0")&amp;IF(VLOOKUP(A912,SOURCE!B:P,13,0)="","","   "&amp;VLOOKUP(A912,SOURCE!B:P,13,0)
))))
)</f>
        <v>#define ITM_SUB_T                      888</v>
      </c>
    </row>
    <row r="913" spans="1:4">
      <c r="A913">
        <f t="shared" si="15"/>
        <v>889</v>
      </c>
      <c r="B913" t="str">
        <f>VLOOKUP(A913,SOURCE!B:P,12,0)</f>
        <v>ITM_SUB_U</v>
      </c>
      <c r="C913">
        <f>IF(
ISNUMBER(INDEX(SOURCE!B:B,MATCH(A913,SOURCE!B:B,0)+1)),
  VALUE(INDEX(SOURCE!B:B,MATCH(A913,SOURCE!B:B,0)+1)),
  "")</f>
        <v>890</v>
      </c>
      <c r="D913" s="8" t="str">
        <f>IF(A913&lt;&gt;INT(A913),B913,
IF(A913&lt;0,VLOOKUP(A913,lookups!A$1:B$25,2,0),
IF(ISNA(B913),"",
IF(OR(ISBLANK(A913),ISNA(B913),B913=0),
"",
"#define "&amp;
VLOOKUP(A913,SOURCE!B:P,12,0)&amp;IF(SOURCE!$W$2-LEN(VLOOKUP(A913,SOURCE!B:P,12,0))&gt;=0,REPT(" ",SOURCE!$W$2-LEN(VLOOKUP(A913,SOURCE!B:P,12,0))),"")&amp;
TEXT(A913,"???0")&amp;IF(VLOOKUP(A913,SOURCE!B:P,13,0)="","","   "&amp;VLOOKUP(A913,SOURCE!B:P,13,0)
))))
)</f>
        <v>#define ITM_SUB_U                      889</v>
      </c>
    </row>
    <row r="914" spans="1:4">
      <c r="A914">
        <f t="shared" si="15"/>
        <v>890</v>
      </c>
      <c r="B914" t="str">
        <f>VLOOKUP(A914,SOURCE!B:P,12,0)</f>
        <v>ITM_SUB_V</v>
      </c>
      <c r="C914">
        <f>IF(
ISNUMBER(INDEX(SOURCE!B:B,MATCH(A914,SOURCE!B:B,0)+1)),
  VALUE(INDEX(SOURCE!B:B,MATCH(A914,SOURCE!B:B,0)+1)),
  "")</f>
        <v>891</v>
      </c>
      <c r="D914" s="8" t="str">
        <f>IF(A914&lt;&gt;INT(A914),B914,
IF(A914&lt;0,VLOOKUP(A914,lookups!A$1:B$25,2,0),
IF(ISNA(B914),"",
IF(OR(ISBLANK(A914),ISNA(B914),B914=0),
"",
"#define "&amp;
VLOOKUP(A914,SOURCE!B:P,12,0)&amp;IF(SOURCE!$W$2-LEN(VLOOKUP(A914,SOURCE!B:P,12,0))&gt;=0,REPT(" ",SOURCE!$W$2-LEN(VLOOKUP(A914,SOURCE!B:P,12,0))),"")&amp;
TEXT(A914,"???0")&amp;IF(VLOOKUP(A914,SOURCE!B:P,13,0)="","","   "&amp;VLOOKUP(A914,SOURCE!B:P,13,0)
))))
)</f>
        <v>#define ITM_SUB_V                      890</v>
      </c>
    </row>
    <row r="915" spans="1:4">
      <c r="A915">
        <f t="shared" si="15"/>
        <v>891</v>
      </c>
      <c r="B915" t="str">
        <f>VLOOKUP(A915,SOURCE!B:P,12,0)</f>
        <v>ITM_SUB_W</v>
      </c>
      <c r="C915">
        <f>IF(
ISNUMBER(INDEX(SOURCE!B:B,MATCH(A915,SOURCE!B:B,0)+1)),
  VALUE(INDEX(SOURCE!B:B,MATCH(A915,SOURCE!B:B,0)+1)),
  "")</f>
        <v>892</v>
      </c>
      <c r="D915" s="8" t="str">
        <f>IF(A915&lt;&gt;INT(A915),B915,
IF(A915&lt;0,VLOOKUP(A915,lookups!A$1:B$25,2,0),
IF(ISNA(B915),"",
IF(OR(ISBLANK(A915),ISNA(B915),B915=0),
"",
"#define "&amp;
VLOOKUP(A915,SOURCE!B:P,12,0)&amp;IF(SOURCE!$W$2-LEN(VLOOKUP(A915,SOURCE!B:P,12,0))&gt;=0,REPT(" ",SOURCE!$W$2-LEN(VLOOKUP(A915,SOURCE!B:P,12,0))),"")&amp;
TEXT(A915,"???0")&amp;IF(VLOOKUP(A915,SOURCE!B:P,13,0)="","","   "&amp;VLOOKUP(A915,SOURCE!B:P,13,0)
))))
)</f>
        <v>#define ITM_SUB_W                      891</v>
      </c>
    </row>
    <row r="916" spans="1:4">
      <c r="A916">
        <f t="shared" si="15"/>
        <v>892</v>
      </c>
      <c r="B916" t="str">
        <f>VLOOKUP(A916,SOURCE!B:P,12,0)</f>
        <v>ITM_SUB_X</v>
      </c>
      <c r="C916">
        <f>IF(
ISNUMBER(INDEX(SOURCE!B:B,MATCH(A916,SOURCE!B:B,0)+1)),
  VALUE(INDEX(SOURCE!B:B,MATCH(A916,SOURCE!B:B,0)+1)),
  "")</f>
        <v>893</v>
      </c>
      <c r="D916" s="8" t="str">
        <f>IF(A916&lt;&gt;INT(A916),B916,
IF(A916&lt;0,VLOOKUP(A916,lookups!A$1:B$25,2,0),
IF(ISNA(B916),"",
IF(OR(ISBLANK(A916),ISNA(B916),B916=0),
"",
"#define "&amp;
VLOOKUP(A916,SOURCE!B:P,12,0)&amp;IF(SOURCE!$W$2-LEN(VLOOKUP(A916,SOURCE!B:P,12,0))&gt;=0,REPT(" ",SOURCE!$W$2-LEN(VLOOKUP(A916,SOURCE!B:P,12,0))),"")&amp;
TEXT(A916,"???0")&amp;IF(VLOOKUP(A916,SOURCE!B:P,13,0)="","","   "&amp;VLOOKUP(A916,SOURCE!B:P,13,0)
))))
)</f>
        <v>#define ITM_SUB_X                      892</v>
      </c>
    </row>
    <row r="917" spans="1:4">
      <c r="A917">
        <f t="shared" si="15"/>
        <v>893</v>
      </c>
      <c r="B917" t="str">
        <f>VLOOKUP(A917,SOURCE!B:P,12,0)</f>
        <v>ITM_SUB_Y</v>
      </c>
      <c r="C917">
        <f>IF(
ISNUMBER(INDEX(SOURCE!B:B,MATCH(A917,SOURCE!B:B,0)+1)),
  VALUE(INDEX(SOURCE!B:B,MATCH(A917,SOURCE!B:B,0)+1)),
  "")</f>
        <v>894</v>
      </c>
      <c r="D917" s="8" t="str">
        <f>IF(A917&lt;&gt;INT(A917),B917,
IF(A917&lt;0,VLOOKUP(A917,lookups!A$1:B$25,2,0),
IF(ISNA(B917),"",
IF(OR(ISBLANK(A917),ISNA(B917),B917=0),
"",
"#define "&amp;
VLOOKUP(A917,SOURCE!B:P,12,0)&amp;IF(SOURCE!$W$2-LEN(VLOOKUP(A917,SOURCE!B:P,12,0))&gt;=0,REPT(" ",SOURCE!$W$2-LEN(VLOOKUP(A917,SOURCE!B:P,12,0))),"")&amp;
TEXT(A917,"???0")&amp;IF(VLOOKUP(A917,SOURCE!B:P,13,0)="","","   "&amp;VLOOKUP(A917,SOURCE!B:P,13,0)
))))
)</f>
        <v>#define ITM_SUB_Y                      893</v>
      </c>
    </row>
    <row r="918" spans="1:4">
      <c r="A918">
        <f t="shared" si="15"/>
        <v>894</v>
      </c>
      <c r="B918" t="str">
        <f>VLOOKUP(A918,SOURCE!B:P,12,0)</f>
        <v>ITM_SUB_Z</v>
      </c>
      <c r="C918">
        <f>IF(
ISNUMBER(INDEX(SOURCE!B:B,MATCH(A918,SOURCE!B:B,0)+1)),
  VALUE(INDEX(SOURCE!B:B,MATCH(A918,SOURCE!B:B,0)+1)),
  "")</f>
        <v>895</v>
      </c>
      <c r="D918" s="8" t="str">
        <f>IF(A918&lt;&gt;INT(A918),B918,
IF(A918&lt;0,VLOOKUP(A918,lookups!A$1:B$25,2,0),
IF(ISNA(B918),"",
IF(OR(ISBLANK(A918),ISNA(B918),B918=0),
"",
"#define "&amp;
VLOOKUP(A918,SOURCE!B:P,12,0)&amp;IF(SOURCE!$W$2-LEN(VLOOKUP(A918,SOURCE!B:P,12,0))&gt;=0,REPT(" ",SOURCE!$W$2-LEN(VLOOKUP(A918,SOURCE!B:P,12,0))),"")&amp;
TEXT(A918,"???0")&amp;IF(VLOOKUP(A918,SOURCE!B:P,13,0)="","","   "&amp;VLOOKUP(A918,SOURCE!B:P,13,0)
))))
)</f>
        <v>#define ITM_SUB_Z                      894</v>
      </c>
    </row>
    <row r="919" spans="1:4">
      <c r="A919">
        <f t="shared" si="15"/>
        <v>895</v>
      </c>
      <c r="B919" t="str">
        <f>VLOOKUP(A919,SOURCE!B:P,12,0)</f>
        <v>ITM_SUB_E_OUTLINE</v>
      </c>
      <c r="C919">
        <f>IF(
ISNUMBER(INDEX(SOURCE!B:B,MATCH(A919,SOURCE!B:B,0)+1)),
  VALUE(INDEX(SOURCE!B:B,MATCH(A919,SOURCE!B:B,0)+1)),
  "")</f>
        <v>896</v>
      </c>
      <c r="D919" s="8" t="str">
        <f>IF(A919&lt;&gt;INT(A919),B919,
IF(A919&lt;0,VLOOKUP(A919,lookups!A$1:B$25,2,0),
IF(ISNA(B919),"",
IF(OR(ISBLANK(A919),ISNA(B919),B919=0),
"",
"#define "&amp;
VLOOKUP(A919,SOURCE!B:P,12,0)&amp;IF(SOURCE!$W$2-LEN(VLOOKUP(A919,SOURCE!B:P,12,0))&gt;=0,REPT(" ",SOURCE!$W$2-LEN(VLOOKUP(A919,SOURCE!B:P,12,0))),"")&amp;
TEXT(A919,"???0")&amp;IF(VLOOKUP(A919,SOURCE!B:P,13,0)="","","   "&amp;VLOOKUP(A919,SOURCE!B:P,13,0)
))))
)</f>
        <v>#define ITM_SUB_E_OUTLINE              895</v>
      </c>
    </row>
    <row r="920" spans="1:4">
      <c r="A920">
        <f t="shared" si="15"/>
        <v>896</v>
      </c>
      <c r="B920" t="str">
        <f>VLOOKUP(A920,SOURCE!B:P,12,0)</f>
        <v>ITM_SUB_a</v>
      </c>
      <c r="C920">
        <f>IF(
ISNUMBER(INDEX(SOURCE!B:B,MATCH(A920,SOURCE!B:B,0)+1)),
  VALUE(INDEX(SOURCE!B:B,MATCH(A920,SOURCE!B:B,0)+1)),
  "")</f>
        <v>897</v>
      </c>
      <c r="D920" s="8" t="str">
        <f>IF(A920&lt;&gt;INT(A920),B920,
IF(A920&lt;0,VLOOKUP(A920,lookups!A$1:B$25,2,0),
IF(ISNA(B920),"",
IF(OR(ISBLANK(A920),ISNA(B920),B920=0),
"",
"#define "&amp;
VLOOKUP(A920,SOURCE!B:P,12,0)&amp;IF(SOURCE!$W$2-LEN(VLOOKUP(A920,SOURCE!B:P,12,0))&gt;=0,REPT(" ",SOURCE!$W$2-LEN(VLOOKUP(A920,SOURCE!B:P,12,0))),"")&amp;
TEXT(A920,"???0")&amp;IF(VLOOKUP(A920,SOURCE!B:P,13,0)="","","   "&amp;VLOOKUP(A920,SOURCE!B:P,13,0)
))))
)</f>
        <v>#define ITM_SUB_a                      896</v>
      </c>
    </row>
    <row r="921" spans="1:4">
      <c r="A921">
        <f t="shared" si="15"/>
        <v>897</v>
      </c>
      <c r="B921" t="str">
        <f>VLOOKUP(A921,SOURCE!B:P,12,0)</f>
        <v>ITM_SUB_b</v>
      </c>
      <c r="C921">
        <f>IF(
ISNUMBER(INDEX(SOURCE!B:B,MATCH(A921,SOURCE!B:B,0)+1)),
  VALUE(INDEX(SOURCE!B:B,MATCH(A921,SOURCE!B:B,0)+1)),
  "")</f>
        <v>898</v>
      </c>
      <c r="D921" s="8" t="str">
        <f>IF(A921&lt;&gt;INT(A921),B921,
IF(A921&lt;0,VLOOKUP(A921,lookups!A$1:B$25,2,0),
IF(ISNA(B921),"",
IF(OR(ISBLANK(A921),ISNA(B921),B921=0),
"",
"#define "&amp;
VLOOKUP(A921,SOURCE!B:P,12,0)&amp;IF(SOURCE!$W$2-LEN(VLOOKUP(A921,SOURCE!B:P,12,0))&gt;=0,REPT(" ",SOURCE!$W$2-LEN(VLOOKUP(A921,SOURCE!B:P,12,0))),"")&amp;
TEXT(A921,"???0")&amp;IF(VLOOKUP(A921,SOURCE!B:P,13,0)="","","   "&amp;VLOOKUP(A921,SOURCE!B:P,13,0)
))))
)</f>
        <v>#define ITM_SUB_b                      897</v>
      </c>
    </row>
    <row r="922" spans="1:4">
      <c r="A922">
        <f t="shared" si="15"/>
        <v>898</v>
      </c>
      <c r="B922" t="str">
        <f>VLOOKUP(A922,SOURCE!B:P,12,0)</f>
        <v>ITM_SUB_c</v>
      </c>
      <c r="C922">
        <f>IF(
ISNUMBER(INDEX(SOURCE!B:B,MATCH(A922,SOURCE!B:B,0)+1)),
  VALUE(INDEX(SOURCE!B:B,MATCH(A922,SOURCE!B:B,0)+1)),
  "")</f>
        <v>899</v>
      </c>
      <c r="D922" s="8" t="str">
        <f>IF(A922&lt;&gt;INT(A922),B922,
IF(A922&lt;0,VLOOKUP(A922,lookups!A$1:B$25,2,0),
IF(ISNA(B922),"",
IF(OR(ISBLANK(A922),ISNA(B922),B922=0),
"",
"#define "&amp;
VLOOKUP(A922,SOURCE!B:P,12,0)&amp;IF(SOURCE!$W$2-LEN(VLOOKUP(A922,SOURCE!B:P,12,0))&gt;=0,REPT(" ",SOURCE!$W$2-LEN(VLOOKUP(A922,SOURCE!B:P,12,0))),"")&amp;
TEXT(A922,"???0")&amp;IF(VLOOKUP(A922,SOURCE!B:P,13,0)="","","   "&amp;VLOOKUP(A922,SOURCE!B:P,13,0)
))))
)</f>
        <v>#define ITM_SUB_c                      898</v>
      </c>
    </row>
    <row r="923" spans="1:4">
      <c r="A923">
        <f t="shared" si="15"/>
        <v>899</v>
      </c>
      <c r="B923" t="str">
        <f>VLOOKUP(A923,SOURCE!B:P,12,0)</f>
        <v>ITM_SUB_d</v>
      </c>
      <c r="C923">
        <f>IF(
ISNUMBER(INDEX(SOURCE!B:B,MATCH(A923,SOURCE!B:B,0)+1)),
  VALUE(INDEX(SOURCE!B:B,MATCH(A923,SOURCE!B:B,0)+1)),
  "")</f>
        <v>900</v>
      </c>
      <c r="D923" s="8" t="str">
        <f>IF(A923&lt;&gt;INT(A923),B923,
IF(A923&lt;0,VLOOKUP(A923,lookups!A$1:B$25,2,0),
IF(ISNA(B923),"",
IF(OR(ISBLANK(A923),ISNA(B923),B923=0),
"",
"#define "&amp;
VLOOKUP(A923,SOURCE!B:P,12,0)&amp;IF(SOURCE!$W$2-LEN(VLOOKUP(A923,SOURCE!B:P,12,0))&gt;=0,REPT(" ",SOURCE!$W$2-LEN(VLOOKUP(A923,SOURCE!B:P,12,0))),"")&amp;
TEXT(A923,"???0")&amp;IF(VLOOKUP(A923,SOURCE!B:P,13,0)="","","   "&amp;VLOOKUP(A923,SOURCE!B:P,13,0)
))))
)</f>
        <v>#define ITM_SUB_d                      899</v>
      </c>
    </row>
    <row r="924" spans="1:4">
      <c r="A924">
        <f t="shared" si="15"/>
        <v>900</v>
      </c>
      <c r="B924" t="str">
        <f>VLOOKUP(A924,SOURCE!B:P,12,0)</f>
        <v>ITM_SUB_e</v>
      </c>
      <c r="C924">
        <f>IF(
ISNUMBER(INDEX(SOURCE!B:B,MATCH(A924,SOURCE!B:B,0)+1)),
  VALUE(INDEX(SOURCE!B:B,MATCH(A924,SOURCE!B:B,0)+1)),
  "")</f>
        <v>901</v>
      </c>
      <c r="D924" s="8" t="str">
        <f>IF(A924&lt;&gt;INT(A924),B924,
IF(A924&lt;0,VLOOKUP(A924,lookups!A$1:B$25,2,0),
IF(ISNA(B924),"",
IF(OR(ISBLANK(A924),ISNA(B924),B924=0),
"",
"#define "&amp;
VLOOKUP(A924,SOURCE!B:P,12,0)&amp;IF(SOURCE!$W$2-LEN(VLOOKUP(A924,SOURCE!B:P,12,0))&gt;=0,REPT(" ",SOURCE!$W$2-LEN(VLOOKUP(A924,SOURCE!B:P,12,0))),"")&amp;
TEXT(A924,"???0")&amp;IF(VLOOKUP(A924,SOURCE!B:P,13,0)="","","   "&amp;VLOOKUP(A924,SOURCE!B:P,13,0)
))))
)</f>
        <v>#define ITM_SUB_e                      900</v>
      </c>
    </row>
    <row r="925" spans="1:4">
      <c r="A925">
        <f t="shared" si="15"/>
        <v>901</v>
      </c>
      <c r="B925" t="str">
        <f>VLOOKUP(A925,SOURCE!B:P,12,0)</f>
        <v>ITM_SUB_h</v>
      </c>
      <c r="C925">
        <f>IF(
ISNUMBER(INDEX(SOURCE!B:B,MATCH(A925,SOURCE!B:B,0)+1)),
  VALUE(INDEX(SOURCE!B:B,MATCH(A925,SOURCE!B:B,0)+1)),
  "")</f>
        <v>902</v>
      </c>
      <c r="D925" s="8" t="str">
        <f>IF(A925&lt;&gt;INT(A925),B925,
IF(A925&lt;0,VLOOKUP(A925,lookups!A$1:B$25,2,0),
IF(ISNA(B925),"",
IF(OR(ISBLANK(A925),ISNA(B925),B925=0),
"",
"#define "&amp;
VLOOKUP(A925,SOURCE!B:P,12,0)&amp;IF(SOURCE!$W$2-LEN(VLOOKUP(A925,SOURCE!B:P,12,0))&gt;=0,REPT(" ",SOURCE!$W$2-LEN(VLOOKUP(A925,SOURCE!B:P,12,0))),"")&amp;
TEXT(A925,"???0")&amp;IF(VLOOKUP(A925,SOURCE!B:P,13,0)="","","   "&amp;VLOOKUP(A925,SOURCE!B:P,13,0)
))))
)</f>
        <v>#define ITM_SUB_h                      901</v>
      </c>
    </row>
    <row r="926" spans="1:4">
      <c r="A926">
        <f t="shared" si="15"/>
        <v>902</v>
      </c>
      <c r="B926" t="str">
        <f>VLOOKUP(A926,SOURCE!B:P,12,0)</f>
        <v>ITM_SUB_i</v>
      </c>
      <c r="C926">
        <f>IF(
ISNUMBER(INDEX(SOURCE!B:B,MATCH(A926,SOURCE!B:B,0)+1)),
  VALUE(INDEX(SOURCE!B:B,MATCH(A926,SOURCE!B:B,0)+1)),
  "")</f>
        <v>903</v>
      </c>
      <c r="D926" s="8" t="str">
        <f>IF(A926&lt;&gt;INT(A926),B926,
IF(A926&lt;0,VLOOKUP(A926,lookups!A$1:B$25,2,0),
IF(ISNA(B926),"",
IF(OR(ISBLANK(A926),ISNA(B926),B926=0),
"",
"#define "&amp;
VLOOKUP(A926,SOURCE!B:P,12,0)&amp;IF(SOURCE!$W$2-LEN(VLOOKUP(A926,SOURCE!B:P,12,0))&gt;=0,REPT(" ",SOURCE!$W$2-LEN(VLOOKUP(A926,SOURCE!B:P,12,0))),"")&amp;
TEXT(A926,"???0")&amp;IF(VLOOKUP(A926,SOURCE!B:P,13,0)="","","   "&amp;VLOOKUP(A926,SOURCE!B:P,13,0)
))))
)</f>
        <v>#define ITM_SUB_i                      902</v>
      </c>
    </row>
    <row r="927" spans="1:4">
      <c r="A927">
        <f t="shared" si="15"/>
        <v>903</v>
      </c>
      <c r="B927" t="str">
        <f>VLOOKUP(A927,SOURCE!B:P,12,0)</f>
        <v>ITM_SUB_j</v>
      </c>
      <c r="C927">
        <f>IF(
ISNUMBER(INDEX(SOURCE!B:B,MATCH(A927,SOURCE!B:B,0)+1)),
  VALUE(INDEX(SOURCE!B:B,MATCH(A927,SOURCE!B:B,0)+1)),
  "")</f>
        <v>904</v>
      </c>
      <c r="D927" s="8" t="str">
        <f>IF(A927&lt;&gt;INT(A927),B927,
IF(A927&lt;0,VLOOKUP(A927,lookups!A$1:B$25,2,0),
IF(ISNA(B927),"",
IF(OR(ISBLANK(A927),ISNA(B927),B927=0),
"",
"#define "&amp;
VLOOKUP(A927,SOURCE!B:P,12,0)&amp;IF(SOURCE!$W$2-LEN(VLOOKUP(A927,SOURCE!B:P,12,0))&gt;=0,REPT(" ",SOURCE!$W$2-LEN(VLOOKUP(A927,SOURCE!B:P,12,0))),"")&amp;
TEXT(A927,"???0")&amp;IF(VLOOKUP(A927,SOURCE!B:P,13,0)="","","   "&amp;VLOOKUP(A927,SOURCE!B:P,13,0)
))))
)</f>
        <v>#define ITM_SUB_j                      903</v>
      </c>
    </row>
    <row r="928" spans="1:4">
      <c r="A928">
        <f t="shared" si="15"/>
        <v>904</v>
      </c>
      <c r="B928" t="str">
        <f>VLOOKUP(A928,SOURCE!B:P,12,0)</f>
        <v>ITM_SUB_k</v>
      </c>
      <c r="C928">
        <f>IF(
ISNUMBER(INDEX(SOURCE!B:B,MATCH(A928,SOURCE!B:B,0)+1)),
  VALUE(INDEX(SOURCE!B:B,MATCH(A928,SOURCE!B:B,0)+1)),
  "")</f>
        <v>905</v>
      </c>
      <c r="D928" s="8" t="str">
        <f>IF(A928&lt;&gt;INT(A928),B928,
IF(A928&lt;0,VLOOKUP(A928,lookups!A$1:B$25,2,0),
IF(ISNA(B928),"",
IF(OR(ISBLANK(A928),ISNA(B928),B928=0),
"",
"#define "&amp;
VLOOKUP(A928,SOURCE!B:P,12,0)&amp;IF(SOURCE!$W$2-LEN(VLOOKUP(A928,SOURCE!B:P,12,0))&gt;=0,REPT(" ",SOURCE!$W$2-LEN(VLOOKUP(A928,SOURCE!B:P,12,0))),"")&amp;
TEXT(A928,"???0")&amp;IF(VLOOKUP(A928,SOURCE!B:P,13,0)="","","   "&amp;VLOOKUP(A928,SOURCE!B:P,13,0)
))))
)</f>
        <v>#define ITM_SUB_k                      904</v>
      </c>
    </row>
    <row r="929" spans="1:4">
      <c r="A929">
        <f t="shared" si="15"/>
        <v>905</v>
      </c>
      <c r="B929" t="str">
        <f>VLOOKUP(A929,SOURCE!B:P,12,0)</f>
        <v>ITM_SUB_l</v>
      </c>
      <c r="C929">
        <f>IF(
ISNUMBER(INDEX(SOURCE!B:B,MATCH(A929,SOURCE!B:B,0)+1)),
  VALUE(INDEX(SOURCE!B:B,MATCH(A929,SOURCE!B:B,0)+1)),
  "")</f>
        <v>906</v>
      </c>
      <c r="D929" s="8" t="str">
        <f>IF(A929&lt;&gt;INT(A929),B929,
IF(A929&lt;0,VLOOKUP(A929,lookups!A$1:B$25,2,0),
IF(ISNA(B929),"",
IF(OR(ISBLANK(A929),ISNA(B929),B929=0),
"",
"#define "&amp;
VLOOKUP(A929,SOURCE!B:P,12,0)&amp;IF(SOURCE!$W$2-LEN(VLOOKUP(A929,SOURCE!B:P,12,0))&gt;=0,REPT(" ",SOURCE!$W$2-LEN(VLOOKUP(A929,SOURCE!B:P,12,0))),"")&amp;
TEXT(A929,"???0")&amp;IF(VLOOKUP(A929,SOURCE!B:P,13,0)="","","   "&amp;VLOOKUP(A929,SOURCE!B:P,13,0)
))))
)</f>
        <v>#define ITM_SUB_l                      905</v>
      </c>
    </row>
    <row r="930" spans="1:4">
      <c r="A930">
        <f t="shared" si="15"/>
        <v>906</v>
      </c>
      <c r="B930" t="str">
        <f>VLOOKUP(A930,SOURCE!B:P,12,0)</f>
        <v>ITM_SUB_m</v>
      </c>
      <c r="C930">
        <f>IF(
ISNUMBER(INDEX(SOURCE!B:B,MATCH(A930,SOURCE!B:B,0)+1)),
  VALUE(INDEX(SOURCE!B:B,MATCH(A930,SOURCE!B:B,0)+1)),
  "")</f>
        <v>907</v>
      </c>
      <c r="D930" s="8" t="str">
        <f>IF(A930&lt;&gt;INT(A930),B930,
IF(A930&lt;0,VLOOKUP(A930,lookups!A$1:B$25,2,0),
IF(ISNA(B930),"",
IF(OR(ISBLANK(A930),ISNA(B930),B930=0),
"",
"#define "&amp;
VLOOKUP(A930,SOURCE!B:P,12,0)&amp;IF(SOURCE!$W$2-LEN(VLOOKUP(A930,SOURCE!B:P,12,0))&gt;=0,REPT(" ",SOURCE!$W$2-LEN(VLOOKUP(A930,SOURCE!B:P,12,0))),"")&amp;
TEXT(A930,"???0")&amp;IF(VLOOKUP(A930,SOURCE!B:P,13,0)="","","   "&amp;VLOOKUP(A930,SOURCE!B:P,13,0)
))))
)</f>
        <v>#define ITM_SUB_m                      906</v>
      </c>
    </row>
    <row r="931" spans="1:4">
      <c r="A931">
        <f t="shared" si="15"/>
        <v>907</v>
      </c>
      <c r="B931" t="str">
        <f>VLOOKUP(A931,SOURCE!B:P,12,0)</f>
        <v>ITM_SUB_n</v>
      </c>
      <c r="C931">
        <f>IF(
ISNUMBER(INDEX(SOURCE!B:B,MATCH(A931,SOURCE!B:B,0)+1)),
  VALUE(INDEX(SOURCE!B:B,MATCH(A931,SOURCE!B:B,0)+1)),
  "")</f>
        <v>908</v>
      </c>
      <c r="D931" s="8" t="str">
        <f>IF(A931&lt;&gt;INT(A931),B931,
IF(A931&lt;0,VLOOKUP(A931,lookups!A$1:B$25,2,0),
IF(ISNA(B931),"",
IF(OR(ISBLANK(A931),ISNA(B931),B931=0),
"",
"#define "&amp;
VLOOKUP(A931,SOURCE!B:P,12,0)&amp;IF(SOURCE!$W$2-LEN(VLOOKUP(A931,SOURCE!B:P,12,0))&gt;=0,REPT(" ",SOURCE!$W$2-LEN(VLOOKUP(A931,SOURCE!B:P,12,0))),"")&amp;
TEXT(A931,"???0")&amp;IF(VLOOKUP(A931,SOURCE!B:P,13,0)="","","   "&amp;VLOOKUP(A931,SOURCE!B:P,13,0)
))))
)</f>
        <v>#define ITM_SUB_n                      907</v>
      </c>
    </row>
    <row r="932" spans="1:4">
      <c r="A932">
        <f t="shared" si="15"/>
        <v>908</v>
      </c>
      <c r="B932" t="str">
        <f>VLOOKUP(A932,SOURCE!B:P,12,0)</f>
        <v>ITM_SUB_o</v>
      </c>
      <c r="C932">
        <f>IF(
ISNUMBER(INDEX(SOURCE!B:B,MATCH(A932,SOURCE!B:B,0)+1)),
  VALUE(INDEX(SOURCE!B:B,MATCH(A932,SOURCE!B:B,0)+1)),
  "")</f>
        <v>909</v>
      </c>
      <c r="D932" s="8" t="str">
        <f>IF(A932&lt;&gt;INT(A932),B932,
IF(A932&lt;0,VLOOKUP(A932,lookups!A$1:B$25,2,0),
IF(ISNA(B932),"",
IF(OR(ISBLANK(A932),ISNA(B932),B932=0),
"",
"#define "&amp;
VLOOKUP(A932,SOURCE!B:P,12,0)&amp;IF(SOURCE!$W$2-LEN(VLOOKUP(A932,SOURCE!B:P,12,0))&gt;=0,REPT(" ",SOURCE!$W$2-LEN(VLOOKUP(A932,SOURCE!B:P,12,0))),"")&amp;
TEXT(A932,"???0")&amp;IF(VLOOKUP(A932,SOURCE!B:P,13,0)="","","   "&amp;VLOOKUP(A932,SOURCE!B:P,13,0)
))))
)</f>
        <v>#define ITM_SUB_o                      908</v>
      </c>
    </row>
    <row r="933" spans="1:4">
      <c r="A933">
        <f t="shared" si="15"/>
        <v>909</v>
      </c>
      <c r="B933" t="str">
        <f>VLOOKUP(A933,SOURCE!B:P,12,0)</f>
        <v>ITM_SUB_p</v>
      </c>
      <c r="C933">
        <f>IF(
ISNUMBER(INDEX(SOURCE!B:B,MATCH(A933,SOURCE!B:B,0)+1)),
  VALUE(INDEX(SOURCE!B:B,MATCH(A933,SOURCE!B:B,0)+1)),
  "")</f>
        <v>910</v>
      </c>
      <c r="D933" s="8" t="str">
        <f>IF(A933&lt;&gt;INT(A933),B933,
IF(A933&lt;0,VLOOKUP(A933,lookups!A$1:B$25,2,0),
IF(ISNA(B933),"",
IF(OR(ISBLANK(A933),ISNA(B933),B933=0),
"",
"#define "&amp;
VLOOKUP(A933,SOURCE!B:P,12,0)&amp;IF(SOURCE!$W$2-LEN(VLOOKUP(A933,SOURCE!B:P,12,0))&gt;=0,REPT(" ",SOURCE!$W$2-LEN(VLOOKUP(A933,SOURCE!B:P,12,0))),"")&amp;
TEXT(A933,"???0")&amp;IF(VLOOKUP(A933,SOURCE!B:P,13,0)="","","   "&amp;VLOOKUP(A933,SOURCE!B:P,13,0)
))))
)</f>
        <v>#define ITM_SUB_p                      909</v>
      </c>
    </row>
    <row r="934" spans="1:4">
      <c r="A934">
        <f t="shared" si="15"/>
        <v>910</v>
      </c>
      <c r="B934" t="str">
        <f>VLOOKUP(A934,SOURCE!B:P,12,0)</f>
        <v>ITM_SUB_q</v>
      </c>
      <c r="C934">
        <f>IF(
ISNUMBER(INDEX(SOURCE!B:B,MATCH(A934,SOURCE!B:B,0)+1)),
  VALUE(INDEX(SOURCE!B:B,MATCH(A934,SOURCE!B:B,0)+1)),
  "")</f>
        <v>911</v>
      </c>
      <c r="D934" s="8" t="str">
        <f>IF(A934&lt;&gt;INT(A934),B934,
IF(A934&lt;0,VLOOKUP(A934,lookups!A$1:B$25,2,0),
IF(ISNA(B934),"",
IF(OR(ISBLANK(A934),ISNA(B934),B934=0),
"",
"#define "&amp;
VLOOKUP(A934,SOURCE!B:P,12,0)&amp;IF(SOURCE!$W$2-LEN(VLOOKUP(A934,SOURCE!B:P,12,0))&gt;=0,REPT(" ",SOURCE!$W$2-LEN(VLOOKUP(A934,SOURCE!B:P,12,0))),"")&amp;
TEXT(A934,"???0")&amp;IF(VLOOKUP(A934,SOURCE!B:P,13,0)="","","   "&amp;VLOOKUP(A934,SOURCE!B:P,13,0)
))))
)</f>
        <v>#define ITM_SUB_q                      910</v>
      </c>
    </row>
    <row r="935" spans="1:4">
      <c r="A935">
        <f t="shared" si="15"/>
        <v>911</v>
      </c>
      <c r="B935" t="str">
        <f>VLOOKUP(A935,SOURCE!B:P,12,0)</f>
        <v>ITM_SUB_s</v>
      </c>
      <c r="C935">
        <f>IF(
ISNUMBER(INDEX(SOURCE!B:B,MATCH(A935,SOURCE!B:B,0)+1)),
  VALUE(INDEX(SOURCE!B:B,MATCH(A935,SOURCE!B:B,0)+1)),
  "")</f>
        <v>912</v>
      </c>
      <c r="D935" s="8" t="str">
        <f>IF(A935&lt;&gt;INT(A935),B935,
IF(A935&lt;0,VLOOKUP(A935,lookups!A$1:B$25,2,0),
IF(ISNA(B935),"",
IF(OR(ISBLANK(A935),ISNA(B935),B935=0),
"",
"#define "&amp;
VLOOKUP(A935,SOURCE!B:P,12,0)&amp;IF(SOURCE!$W$2-LEN(VLOOKUP(A935,SOURCE!B:P,12,0))&gt;=0,REPT(" ",SOURCE!$W$2-LEN(VLOOKUP(A935,SOURCE!B:P,12,0))),"")&amp;
TEXT(A935,"???0")&amp;IF(VLOOKUP(A935,SOURCE!B:P,13,0)="","","   "&amp;VLOOKUP(A935,SOURCE!B:P,13,0)
))))
)</f>
        <v>#define ITM_SUB_s                      911</v>
      </c>
    </row>
    <row r="936" spans="1:4">
      <c r="A936">
        <f t="shared" si="15"/>
        <v>912</v>
      </c>
      <c r="B936" t="str">
        <f>VLOOKUP(A936,SOURCE!B:P,12,0)</f>
        <v>ITM_SUB_t</v>
      </c>
      <c r="C936">
        <f>IF(
ISNUMBER(INDEX(SOURCE!B:B,MATCH(A936,SOURCE!B:B,0)+1)),
  VALUE(INDEX(SOURCE!B:B,MATCH(A936,SOURCE!B:B,0)+1)),
  "")</f>
        <v>913</v>
      </c>
      <c r="D936" s="8" t="str">
        <f>IF(A936&lt;&gt;INT(A936),B936,
IF(A936&lt;0,VLOOKUP(A936,lookups!A$1:B$25,2,0),
IF(ISNA(B936),"",
IF(OR(ISBLANK(A936),ISNA(B936),B936=0),
"",
"#define "&amp;
VLOOKUP(A936,SOURCE!B:P,12,0)&amp;IF(SOURCE!$W$2-LEN(VLOOKUP(A936,SOURCE!B:P,12,0))&gt;=0,REPT(" ",SOURCE!$W$2-LEN(VLOOKUP(A936,SOURCE!B:P,12,0))),"")&amp;
TEXT(A936,"???0")&amp;IF(VLOOKUP(A936,SOURCE!B:P,13,0)="","","   "&amp;VLOOKUP(A936,SOURCE!B:P,13,0)
))))
)</f>
        <v>#define ITM_SUB_t                      912</v>
      </c>
    </row>
    <row r="937" spans="1:4">
      <c r="A937">
        <f t="shared" si="15"/>
        <v>913</v>
      </c>
      <c r="B937" t="str">
        <f>VLOOKUP(A937,SOURCE!B:P,12,0)</f>
        <v>ITM_SUB_u</v>
      </c>
      <c r="C937">
        <f>IF(
ISNUMBER(INDEX(SOURCE!B:B,MATCH(A937,SOURCE!B:B,0)+1)),
  VALUE(INDEX(SOURCE!B:B,MATCH(A937,SOURCE!B:B,0)+1)),
  "")</f>
        <v>914</v>
      </c>
      <c r="D937" s="8" t="str">
        <f>IF(A937&lt;&gt;INT(A937),B937,
IF(A937&lt;0,VLOOKUP(A937,lookups!A$1:B$25,2,0),
IF(ISNA(B937),"",
IF(OR(ISBLANK(A937),ISNA(B937),B937=0),
"",
"#define "&amp;
VLOOKUP(A937,SOURCE!B:P,12,0)&amp;IF(SOURCE!$W$2-LEN(VLOOKUP(A937,SOURCE!B:P,12,0))&gt;=0,REPT(" ",SOURCE!$W$2-LEN(VLOOKUP(A937,SOURCE!B:P,12,0))),"")&amp;
TEXT(A937,"???0")&amp;IF(VLOOKUP(A937,SOURCE!B:P,13,0)="","","   "&amp;VLOOKUP(A937,SOURCE!B:P,13,0)
))))
)</f>
        <v>#define ITM_SUB_u                      913</v>
      </c>
    </row>
    <row r="938" spans="1:4">
      <c r="A938">
        <f t="shared" si="15"/>
        <v>914</v>
      </c>
      <c r="B938" t="str">
        <f>VLOOKUP(A938,SOURCE!B:P,12,0)</f>
        <v>ITM_SUB_v</v>
      </c>
      <c r="C938">
        <f>IF(
ISNUMBER(INDEX(SOURCE!B:B,MATCH(A938,SOURCE!B:B,0)+1)),
  VALUE(INDEX(SOURCE!B:B,MATCH(A938,SOURCE!B:B,0)+1)),
  "")</f>
        <v>915</v>
      </c>
      <c r="D938" s="8" t="str">
        <f>IF(A938&lt;&gt;INT(A938),B938,
IF(A938&lt;0,VLOOKUP(A938,lookups!A$1:B$25,2,0),
IF(ISNA(B938),"",
IF(OR(ISBLANK(A938),ISNA(B938),B938=0),
"",
"#define "&amp;
VLOOKUP(A938,SOURCE!B:P,12,0)&amp;IF(SOURCE!$W$2-LEN(VLOOKUP(A938,SOURCE!B:P,12,0))&gt;=0,REPT(" ",SOURCE!$W$2-LEN(VLOOKUP(A938,SOURCE!B:P,12,0))),"")&amp;
TEXT(A938,"???0")&amp;IF(VLOOKUP(A938,SOURCE!B:P,13,0)="","","   "&amp;VLOOKUP(A938,SOURCE!B:P,13,0)
))))
)</f>
        <v>#define ITM_SUB_v                      914</v>
      </c>
    </row>
    <row r="939" spans="1:4">
      <c r="A939">
        <f t="shared" si="15"/>
        <v>915</v>
      </c>
      <c r="B939" t="str">
        <f>VLOOKUP(A939,SOURCE!B:P,12,0)</f>
        <v>ITM_SUB_w</v>
      </c>
      <c r="C939">
        <f>IF(
ISNUMBER(INDEX(SOURCE!B:B,MATCH(A939,SOURCE!B:B,0)+1)),
  VALUE(INDEX(SOURCE!B:B,MATCH(A939,SOURCE!B:B,0)+1)),
  "")</f>
        <v>916</v>
      </c>
      <c r="D939" s="8" t="str">
        <f>IF(A939&lt;&gt;INT(A939),B939,
IF(A939&lt;0,VLOOKUP(A939,lookups!A$1:B$25,2,0),
IF(ISNA(B939),"",
IF(OR(ISBLANK(A939),ISNA(B939),B939=0),
"",
"#define "&amp;
VLOOKUP(A939,SOURCE!B:P,12,0)&amp;IF(SOURCE!$W$2-LEN(VLOOKUP(A939,SOURCE!B:P,12,0))&gt;=0,REPT(" ",SOURCE!$W$2-LEN(VLOOKUP(A939,SOURCE!B:P,12,0))),"")&amp;
TEXT(A939,"???0")&amp;IF(VLOOKUP(A939,SOURCE!B:P,13,0)="","","   "&amp;VLOOKUP(A939,SOURCE!B:P,13,0)
))))
)</f>
        <v>#define ITM_SUB_w                      915</v>
      </c>
    </row>
    <row r="940" spans="1:4">
      <c r="A940">
        <f t="shared" si="15"/>
        <v>916</v>
      </c>
      <c r="B940" t="str">
        <f>VLOOKUP(A940,SOURCE!B:P,12,0)</f>
        <v>ITM_SUB_x</v>
      </c>
      <c r="C940">
        <f>IF(
ISNUMBER(INDEX(SOURCE!B:B,MATCH(A940,SOURCE!B:B,0)+1)),
  VALUE(INDEX(SOURCE!B:B,MATCH(A940,SOURCE!B:B,0)+1)),
  "")</f>
        <v>917</v>
      </c>
      <c r="D940" s="8" t="str">
        <f>IF(A940&lt;&gt;INT(A940),B940,
IF(A940&lt;0,VLOOKUP(A940,lookups!A$1:B$25,2,0),
IF(ISNA(B940),"",
IF(OR(ISBLANK(A940),ISNA(B940),B940=0),
"",
"#define "&amp;
VLOOKUP(A940,SOURCE!B:P,12,0)&amp;IF(SOURCE!$W$2-LEN(VLOOKUP(A940,SOURCE!B:P,12,0))&gt;=0,REPT(" ",SOURCE!$W$2-LEN(VLOOKUP(A940,SOURCE!B:P,12,0))),"")&amp;
TEXT(A940,"???0")&amp;IF(VLOOKUP(A940,SOURCE!B:P,13,0)="","","   "&amp;VLOOKUP(A940,SOURCE!B:P,13,0)
))))
)</f>
        <v>#define ITM_SUB_x                      916</v>
      </c>
    </row>
    <row r="941" spans="1:4">
      <c r="A941">
        <f t="shared" si="15"/>
        <v>917</v>
      </c>
      <c r="B941" t="str">
        <f>VLOOKUP(A941,SOURCE!B:P,12,0)</f>
        <v>ITM_SUB_y</v>
      </c>
      <c r="C941">
        <f>IF(
ISNUMBER(INDEX(SOURCE!B:B,MATCH(A941,SOURCE!B:B,0)+1)),
  VALUE(INDEX(SOURCE!B:B,MATCH(A941,SOURCE!B:B,0)+1)),
  "")</f>
        <v>918</v>
      </c>
      <c r="D941" s="8" t="str">
        <f>IF(A941&lt;&gt;INT(A941),B941,
IF(A941&lt;0,VLOOKUP(A941,lookups!A$1:B$25,2,0),
IF(ISNA(B941),"",
IF(OR(ISBLANK(A941),ISNA(B941),B941=0),
"",
"#define "&amp;
VLOOKUP(A941,SOURCE!B:P,12,0)&amp;IF(SOURCE!$W$2-LEN(VLOOKUP(A941,SOURCE!B:P,12,0))&gt;=0,REPT(" ",SOURCE!$W$2-LEN(VLOOKUP(A941,SOURCE!B:P,12,0))),"")&amp;
TEXT(A941,"???0")&amp;IF(VLOOKUP(A941,SOURCE!B:P,13,0)="","","   "&amp;VLOOKUP(A941,SOURCE!B:P,13,0)
))))
)</f>
        <v>#define ITM_SUB_y                      917</v>
      </c>
    </row>
    <row r="942" spans="1:4">
      <c r="A942">
        <f t="shared" si="15"/>
        <v>918</v>
      </c>
      <c r="B942" t="str">
        <f>VLOOKUP(A942,SOURCE!B:P,12,0)</f>
        <v>ITM_SUB_z</v>
      </c>
      <c r="C942">
        <f>IF(
ISNUMBER(INDEX(SOURCE!B:B,MATCH(A942,SOURCE!B:B,0)+1)),
  VALUE(INDEX(SOURCE!B:B,MATCH(A942,SOURCE!B:B,0)+1)),
  "")</f>
        <v>919</v>
      </c>
      <c r="D942" s="8" t="str">
        <f>IF(A942&lt;&gt;INT(A942),B942,
IF(A942&lt;0,VLOOKUP(A942,lookups!A$1:B$25,2,0),
IF(ISNA(B942),"",
IF(OR(ISBLANK(A942),ISNA(B942),B942=0),
"",
"#define "&amp;
VLOOKUP(A942,SOURCE!B:P,12,0)&amp;IF(SOURCE!$W$2-LEN(VLOOKUP(A942,SOURCE!B:P,12,0))&gt;=0,REPT(" ",SOURCE!$W$2-LEN(VLOOKUP(A942,SOURCE!B:P,12,0))),"")&amp;
TEXT(A942,"???0")&amp;IF(VLOOKUP(A942,SOURCE!B:P,13,0)="","","   "&amp;VLOOKUP(A942,SOURCE!B:P,13,0)
))))
)</f>
        <v>#define ITM_SUB_z                      918</v>
      </c>
    </row>
    <row r="943" spans="1:4">
      <c r="A943">
        <f t="shared" si="15"/>
        <v>919</v>
      </c>
      <c r="B943" t="str">
        <f>VLOOKUP(A943,SOURCE!B:P,12,0)</f>
        <v>ITM_SUB_a_b</v>
      </c>
      <c r="C943">
        <f>IF(
ISNUMBER(INDEX(SOURCE!B:B,MATCH(A943,SOURCE!B:B,0)+1)),
  VALUE(INDEX(SOURCE!B:B,MATCH(A943,SOURCE!B:B,0)+1)),
  "")</f>
        <v>920</v>
      </c>
      <c r="D943" s="8" t="str">
        <f>IF(A943&lt;&gt;INT(A943),B943,
IF(A943&lt;0,VLOOKUP(A943,lookups!A$1:B$25,2,0),
IF(ISNA(B943),"",
IF(OR(ISBLANK(A943),ISNA(B943),B943=0),
"",
"#define "&amp;
VLOOKUP(A943,SOURCE!B:P,12,0)&amp;IF(SOURCE!$W$2-LEN(VLOOKUP(A943,SOURCE!B:P,12,0))&gt;=0,REPT(" ",SOURCE!$W$2-LEN(VLOOKUP(A943,SOURCE!B:P,12,0))),"")&amp;
TEXT(A943,"???0")&amp;IF(VLOOKUP(A943,SOURCE!B:P,13,0)="","","   "&amp;VLOOKUP(A943,SOURCE!B:P,13,0)
))))
)</f>
        <v>#define ITM_SUB_a_b                    919</v>
      </c>
    </row>
    <row r="944" spans="1:4">
      <c r="A944">
        <f t="shared" si="15"/>
        <v>920</v>
      </c>
      <c r="B944" t="str">
        <f>VLOOKUP(A944,SOURCE!B:P,12,0)</f>
        <v>ITM_SUB_e_b</v>
      </c>
      <c r="C944">
        <f>IF(
ISNUMBER(INDEX(SOURCE!B:B,MATCH(A944,SOURCE!B:B,0)+1)),
  VALUE(INDEX(SOURCE!B:B,MATCH(A944,SOURCE!B:B,0)+1)),
  "")</f>
        <v>921</v>
      </c>
      <c r="D944" s="8" t="str">
        <f>IF(A944&lt;&gt;INT(A944),B944,
IF(A944&lt;0,VLOOKUP(A944,lookups!A$1:B$25,2,0),
IF(ISNA(B944),"",
IF(OR(ISBLANK(A944),ISNA(B944),B944=0),
"",
"#define "&amp;
VLOOKUP(A944,SOURCE!B:P,12,0)&amp;IF(SOURCE!$W$2-LEN(VLOOKUP(A944,SOURCE!B:P,12,0))&gt;=0,REPT(" ",SOURCE!$W$2-LEN(VLOOKUP(A944,SOURCE!B:P,12,0))),"")&amp;
TEXT(A944,"???0")&amp;IF(VLOOKUP(A944,SOURCE!B:P,13,0)="","","   "&amp;VLOOKUP(A944,SOURCE!B:P,13,0)
))))
)</f>
        <v>#define ITM_SUB_e_b                    920</v>
      </c>
    </row>
    <row r="945" spans="1:4">
      <c r="A945">
        <f t="shared" si="15"/>
        <v>921</v>
      </c>
      <c r="B945" t="str">
        <f>VLOOKUP(A945,SOURCE!B:P,12,0)</f>
        <v>ITM_SUB_k_b</v>
      </c>
      <c r="C945">
        <f>IF(
ISNUMBER(INDEX(SOURCE!B:B,MATCH(A945,SOURCE!B:B,0)+1)),
  VALUE(INDEX(SOURCE!B:B,MATCH(A945,SOURCE!B:B,0)+1)),
  "")</f>
        <v>922</v>
      </c>
      <c r="D945" s="8" t="str">
        <f>IF(A945&lt;&gt;INT(A945),B945,
IF(A945&lt;0,VLOOKUP(A945,lookups!A$1:B$25,2,0),
IF(ISNA(B945),"",
IF(OR(ISBLANK(A945),ISNA(B945),B945=0),
"",
"#define "&amp;
VLOOKUP(A945,SOURCE!B:P,12,0)&amp;IF(SOURCE!$W$2-LEN(VLOOKUP(A945,SOURCE!B:P,12,0))&gt;=0,REPT(" ",SOURCE!$W$2-LEN(VLOOKUP(A945,SOURCE!B:P,12,0))),"")&amp;
TEXT(A945,"???0")&amp;IF(VLOOKUP(A945,SOURCE!B:P,13,0)="","","   "&amp;VLOOKUP(A945,SOURCE!B:P,13,0)
))))
)</f>
        <v>#define ITM_SUB_k_b                    921</v>
      </c>
    </row>
    <row r="946" spans="1:4">
      <c r="A946">
        <f t="shared" si="15"/>
        <v>922</v>
      </c>
      <c r="B946" t="str">
        <f>VLOOKUP(A946,SOURCE!B:P,12,0)</f>
        <v>ITM_SUB_l_b</v>
      </c>
      <c r="C946">
        <f>IF(
ISNUMBER(INDEX(SOURCE!B:B,MATCH(A946,SOURCE!B:B,0)+1)),
  VALUE(INDEX(SOURCE!B:B,MATCH(A946,SOURCE!B:B,0)+1)),
  "")</f>
        <v>923</v>
      </c>
      <c r="D946" s="8" t="str">
        <f>IF(A946&lt;&gt;INT(A946),B946,
IF(A946&lt;0,VLOOKUP(A946,lookups!A$1:B$25,2,0),
IF(ISNA(B946),"",
IF(OR(ISBLANK(A946),ISNA(B946),B946=0),
"",
"#define "&amp;
VLOOKUP(A946,SOURCE!B:P,12,0)&amp;IF(SOURCE!$W$2-LEN(VLOOKUP(A946,SOURCE!B:P,12,0))&gt;=0,REPT(" ",SOURCE!$W$2-LEN(VLOOKUP(A946,SOURCE!B:P,12,0))),"")&amp;
TEXT(A946,"???0")&amp;IF(VLOOKUP(A946,SOURCE!B:P,13,0)="","","   "&amp;VLOOKUP(A946,SOURCE!B:P,13,0)
))))
)</f>
        <v>#define ITM_SUB_l_b                    922</v>
      </c>
    </row>
    <row r="947" spans="1:4">
      <c r="A947">
        <f t="shared" si="15"/>
        <v>923</v>
      </c>
      <c r="B947" t="str">
        <f>VLOOKUP(A947,SOURCE!B:P,12,0)</f>
        <v>ITM_SUB_m_b</v>
      </c>
      <c r="C947">
        <f>IF(
ISNUMBER(INDEX(SOURCE!B:B,MATCH(A947,SOURCE!B:B,0)+1)),
  VALUE(INDEX(SOURCE!B:B,MATCH(A947,SOURCE!B:B,0)+1)),
  "")</f>
        <v>924</v>
      </c>
      <c r="D947" s="8" t="str">
        <f>IF(A947&lt;&gt;INT(A947),B947,
IF(A947&lt;0,VLOOKUP(A947,lookups!A$1:B$25,2,0),
IF(ISNA(B947),"",
IF(OR(ISBLANK(A947),ISNA(B947),B947=0),
"",
"#define "&amp;
VLOOKUP(A947,SOURCE!B:P,12,0)&amp;IF(SOURCE!$W$2-LEN(VLOOKUP(A947,SOURCE!B:P,12,0))&gt;=0,REPT(" ",SOURCE!$W$2-LEN(VLOOKUP(A947,SOURCE!B:P,12,0))),"")&amp;
TEXT(A947,"???0")&amp;IF(VLOOKUP(A947,SOURCE!B:P,13,0)="","","   "&amp;VLOOKUP(A947,SOURCE!B:P,13,0)
))))
)</f>
        <v>#define ITM_SUB_m_b                    923</v>
      </c>
    </row>
    <row r="948" spans="1:4">
      <c r="A948">
        <f t="shared" si="15"/>
        <v>924</v>
      </c>
      <c r="B948" t="str">
        <f>VLOOKUP(A948,SOURCE!B:P,12,0)</f>
        <v>ITM_SUB_n_b</v>
      </c>
      <c r="C948">
        <f>IF(
ISNUMBER(INDEX(SOURCE!B:B,MATCH(A948,SOURCE!B:B,0)+1)),
  VALUE(INDEX(SOURCE!B:B,MATCH(A948,SOURCE!B:B,0)+1)),
  "")</f>
        <v>925</v>
      </c>
      <c r="D948" s="8" t="str">
        <f>IF(A948&lt;&gt;INT(A948),B948,
IF(A948&lt;0,VLOOKUP(A948,lookups!A$1:B$25,2,0),
IF(ISNA(B948),"",
IF(OR(ISBLANK(A948),ISNA(B948),B948=0),
"",
"#define "&amp;
VLOOKUP(A948,SOURCE!B:P,12,0)&amp;IF(SOURCE!$W$2-LEN(VLOOKUP(A948,SOURCE!B:P,12,0))&gt;=0,REPT(" ",SOURCE!$W$2-LEN(VLOOKUP(A948,SOURCE!B:P,12,0))),"")&amp;
TEXT(A948,"???0")&amp;IF(VLOOKUP(A948,SOURCE!B:P,13,0)="","","   "&amp;VLOOKUP(A948,SOURCE!B:P,13,0)
))))
)</f>
        <v>#define ITM_SUB_n_b                    924</v>
      </c>
    </row>
    <row r="949" spans="1:4">
      <c r="A949">
        <f t="shared" si="15"/>
        <v>925</v>
      </c>
      <c r="B949" t="str">
        <f>VLOOKUP(A949,SOURCE!B:P,12,0)</f>
        <v>ITM_SUB_o_b</v>
      </c>
      <c r="C949">
        <f>IF(
ISNUMBER(INDEX(SOURCE!B:B,MATCH(A949,SOURCE!B:B,0)+1)),
  VALUE(INDEX(SOURCE!B:B,MATCH(A949,SOURCE!B:B,0)+1)),
  "")</f>
        <v>926</v>
      </c>
      <c r="D949" s="8" t="str">
        <f>IF(A949&lt;&gt;INT(A949),B949,
IF(A949&lt;0,VLOOKUP(A949,lookups!A$1:B$25,2,0),
IF(ISNA(B949),"",
IF(OR(ISBLANK(A949),ISNA(B949),B949=0),
"",
"#define "&amp;
VLOOKUP(A949,SOURCE!B:P,12,0)&amp;IF(SOURCE!$W$2-LEN(VLOOKUP(A949,SOURCE!B:P,12,0))&gt;=0,REPT(" ",SOURCE!$W$2-LEN(VLOOKUP(A949,SOURCE!B:P,12,0))),"")&amp;
TEXT(A949,"???0")&amp;IF(VLOOKUP(A949,SOURCE!B:P,13,0)="","","   "&amp;VLOOKUP(A949,SOURCE!B:P,13,0)
))))
)</f>
        <v>#define ITM_SUB_o_b                    925</v>
      </c>
    </row>
    <row r="950" spans="1:4">
      <c r="A950">
        <f t="shared" si="15"/>
        <v>926</v>
      </c>
      <c r="B950" t="str">
        <f>VLOOKUP(A950,SOURCE!B:P,12,0)</f>
        <v>ITM_SUB_p_b</v>
      </c>
      <c r="C950">
        <f>IF(
ISNUMBER(INDEX(SOURCE!B:B,MATCH(A950,SOURCE!B:B,0)+1)),
  VALUE(INDEX(SOURCE!B:B,MATCH(A950,SOURCE!B:B,0)+1)),
  "")</f>
        <v>927</v>
      </c>
      <c r="D950" s="8" t="str">
        <f>IF(A950&lt;&gt;INT(A950),B950,
IF(A950&lt;0,VLOOKUP(A950,lookups!A$1:B$25,2,0),
IF(ISNA(B950),"",
IF(OR(ISBLANK(A950),ISNA(B950),B950=0),
"",
"#define "&amp;
VLOOKUP(A950,SOURCE!B:P,12,0)&amp;IF(SOURCE!$W$2-LEN(VLOOKUP(A950,SOURCE!B:P,12,0))&gt;=0,REPT(" ",SOURCE!$W$2-LEN(VLOOKUP(A950,SOURCE!B:P,12,0))),"")&amp;
TEXT(A950,"???0")&amp;IF(VLOOKUP(A950,SOURCE!B:P,13,0)="","","   "&amp;VLOOKUP(A950,SOURCE!B:P,13,0)
))))
)</f>
        <v>#define ITM_SUB_p_b                    926</v>
      </c>
    </row>
    <row r="951" spans="1:4">
      <c r="A951">
        <f t="shared" si="15"/>
        <v>927</v>
      </c>
      <c r="B951" t="str">
        <f>VLOOKUP(A951,SOURCE!B:P,12,0)</f>
        <v>ITM_SUB_s_b</v>
      </c>
      <c r="C951">
        <f>IF(
ISNUMBER(INDEX(SOURCE!B:B,MATCH(A951,SOURCE!B:B,0)+1)),
  VALUE(INDEX(SOURCE!B:B,MATCH(A951,SOURCE!B:B,0)+1)),
  "")</f>
        <v>928</v>
      </c>
      <c r="D951" s="8" t="str">
        <f>IF(A951&lt;&gt;INT(A951),B951,
IF(A951&lt;0,VLOOKUP(A951,lookups!A$1:B$25,2,0),
IF(ISNA(B951),"",
IF(OR(ISBLANK(A951),ISNA(B951),B951=0),
"",
"#define "&amp;
VLOOKUP(A951,SOURCE!B:P,12,0)&amp;IF(SOURCE!$W$2-LEN(VLOOKUP(A951,SOURCE!B:P,12,0))&gt;=0,REPT(" ",SOURCE!$W$2-LEN(VLOOKUP(A951,SOURCE!B:P,12,0))),"")&amp;
TEXT(A951,"???0")&amp;IF(VLOOKUP(A951,SOURCE!B:P,13,0)="","","   "&amp;VLOOKUP(A951,SOURCE!B:P,13,0)
))))
)</f>
        <v>#define ITM_SUB_s_b                    927</v>
      </c>
    </row>
    <row r="952" spans="1:4">
      <c r="A952">
        <f t="shared" si="15"/>
        <v>928</v>
      </c>
      <c r="B952" t="str">
        <f>VLOOKUP(A952,SOURCE!B:P,12,0)</f>
        <v>ITM_SUB_u_b</v>
      </c>
      <c r="C952">
        <f>IF(
ISNUMBER(INDEX(SOURCE!B:B,MATCH(A952,SOURCE!B:B,0)+1)),
  VALUE(INDEX(SOURCE!B:B,MATCH(A952,SOURCE!B:B,0)+1)),
  "")</f>
        <v>929</v>
      </c>
      <c r="D952" s="8" t="str">
        <f>IF(A952&lt;&gt;INT(A952),B952,
IF(A952&lt;0,VLOOKUP(A952,lookups!A$1:B$25,2,0),
IF(ISNA(B952),"",
IF(OR(ISBLANK(A952),ISNA(B952),B952=0),
"",
"#define "&amp;
VLOOKUP(A952,SOURCE!B:P,12,0)&amp;IF(SOURCE!$W$2-LEN(VLOOKUP(A952,SOURCE!B:P,12,0))&gt;=0,REPT(" ",SOURCE!$W$2-LEN(VLOOKUP(A952,SOURCE!B:P,12,0))),"")&amp;
TEXT(A952,"???0")&amp;IF(VLOOKUP(A952,SOURCE!B:P,13,0)="","","   "&amp;VLOOKUP(A952,SOURCE!B:P,13,0)
))))
)</f>
        <v>#define ITM_SUB_u_b                    928</v>
      </c>
    </row>
    <row r="953" spans="1:4">
      <c r="A953">
        <f t="shared" si="15"/>
        <v>929</v>
      </c>
      <c r="B953" t="str">
        <f>VLOOKUP(A953,SOURCE!B:P,12,0)</f>
        <v>ITM_SUB_x_b</v>
      </c>
      <c r="C953">
        <f>IF(
ISNUMBER(INDEX(SOURCE!B:B,MATCH(A953,SOURCE!B:B,0)+1)),
  VALUE(INDEX(SOURCE!B:B,MATCH(A953,SOURCE!B:B,0)+1)),
  "")</f>
        <v>930</v>
      </c>
      <c r="D953" s="8" t="str">
        <f>IF(A953&lt;&gt;INT(A953),B953,
IF(A953&lt;0,VLOOKUP(A953,lookups!A$1:B$25,2,0),
IF(ISNA(B953),"",
IF(OR(ISBLANK(A953),ISNA(B953),B953=0),
"",
"#define "&amp;
VLOOKUP(A953,SOURCE!B:P,12,0)&amp;IF(SOURCE!$W$2-LEN(VLOOKUP(A953,SOURCE!B:P,12,0))&gt;=0,REPT(" ",SOURCE!$W$2-LEN(VLOOKUP(A953,SOURCE!B:P,12,0))),"")&amp;
TEXT(A953,"???0")&amp;IF(VLOOKUP(A953,SOURCE!B:P,13,0)="","","   "&amp;VLOOKUP(A953,SOURCE!B:P,13,0)
))))
)</f>
        <v>#define ITM_SUB_x_b                    929</v>
      </c>
    </row>
    <row r="954" spans="1:4">
      <c r="A954">
        <f t="shared" si="15"/>
        <v>930</v>
      </c>
      <c r="B954" t="str">
        <f>VLOOKUP(A954,SOURCE!B:P,12,0)</f>
        <v>ITM_SUP_PLUS</v>
      </c>
      <c r="C954">
        <f>IF(
ISNUMBER(INDEX(SOURCE!B:B,MATCH(A954,SOURCE!B:B,0)+1)),
  VALUE(INDEX(SOURCE!B:B,MATCH(A954,SOURCE!B:B,0)+1)),
  "")</f>
        <v>931</v>
      </c>
      <c r="D954" s="8" t="str">
        <f>IF(A954&lt;&gt;INT(A954),B954,
IF(A954&lt;0,VLOOKUP(A954,lookups!A$1:B$25,2,0),
IF(ISNA(B954),"",
IF(OR(ISBLANK(A954),ISNA(B954),B954=0),
"",
"#define "&amp;
VLOOKUP(A954,SOURCE!B:P,12,0)&amp;IF(SOURCE!$W$2-LEN(VLOOKUP(A954,SOURCE!B:P,12,0))&gt;=0,REPT(" ",SOURCE!$W$2-LEN(VLOOKUP(A954,SOURCE!B:P,12,0))),"")&amp;
TEXT(A954,"???0")&amp;IF(VLOOKUP(A954,SOURCE!B:P,13,0)="","","   "&amp;VLOOKUP(A954,SOURCE!B:P,13,0)
))))
)</f>
        <v>#define ITM_SUP_PLUS                   930</v>
      </c>
    </row>
    <row r="955" spans="1:4">
      <c r="A955">
        <f t="shared" si="15"/>
        <v>931</v>
      </c>
      <c r="B955" t="str">
        <f>VLOOKUP(A955,SOURCE!B:P,12,0)</f>
        <v>ITM_SUP_MINUS</v>
      </c>
      <c r="C955">
        <f>IF(
ISNUMBER(INDEX(SOURCE!B:B,MATCH(A955,SOURCE!B:B,0)+1)),
  VALUE(INDEX(SOURCE!B:B,MATCH(A955,SOURCE!B:B,0)+1)),
  "")</f>
        <v>932</v>
      </c>
      <c r="D955" s="8" t="str">
        <f>IF(A955&lt;&gt;INT(A955),B955,
IF(A955&lt;0,VLOOKUP(A955,lookups!A$1:B$25,2,0),
IF(ISNA(B955),"",
IF(OR(ISBLANK(A955),ISNA(B955),B955=0),
"",
"#define "&amp;
VLOOKUP(A955,SOURCE!B:P,12,0)&amp;IF(SOURCE!$W$2-LEN(VLOOKUP(A955,SOURCE!B:P,12,0))&gt;=0,REPT(" ",SOURCE!$W$2-LEN(VLOOKUP(A955,SOURCE!B:P,12,0))),"")&amp;
TEXT(A955,"???0")&amp;IF(VLOOKUP(A955,SOURCE!B:P,13,0)="","","   "&amp;VLOOKUP(A955,SOURCE!B:P,13,0)
))))
)</f>
        <v>#define ITM_SUP_MINUS                  931</v>
      </c>
    </row>
    <row r="956" spans="1:4">
      <c r="A956">
        <f t="shared" si="15"/>
        <v>932</v>
      </c>
      <c r="B956" t="str">
        <f>VLOOKUP(A956,SOURCE!B:P,12,0)</f>
        <v>ITM_SUP_MINUS_1</v>
      </c>
      <c r="C956">
        <f>IF(
ISNUMBER(INDEX(SOURCE!B:B,MATCH(A956,SOURCE!B:B,0)+1)),
  VALUE(INDEX(SOURCE!B:B,MATCH(A956,SOURCE!B:B,0)+1)),
  "")</f>
        <v>933</v>
      </c>
      <c r="D956" s="8" t="str">
        <f>IF(A956&lt;&gt;INT(A956),B956,
IF(A956&lt;0,VLOOKUP(A956,lookups!A$1:B$25,2,0),
IF(ISNA(B956),"",
IF(OR(ISBLANK(A956),ISNA(B956),B956=0),
"",
"#define "&amp;
VLOOKUP(A956,SOURCE!B:P,12,0)&amp;IF(SOURCE!$W$2-LEN(VLOOKUP(A956,SOURCE!B:P,12,0))&gt;=0,REPT(" ",SOURCE!$W$2-LEN(VLOOKUP(A956,SOURCE!B:P,12,0))),"")&amp;
TEXT(A956,"???0")&amp;IF(VLOOKUP(A956,SOURCE!B:P,13,0)="","","   "&amp;VLOOKUP(A956,SOURCE!B:P,13,0)
))))
)</f>
        <v>#define ITM_SUP_MINUS_1                932</v>
      </c>
    </row>
    <row r="957" spans="1:4">
      <c r="A957">
        <f t="shared" si="15"/>
        <v>933</v>
      </c>
      <c r="B957" t="str">
        <f>VLOOKUP(A957,SOURCE!B:P,12,0)</f>
        <v>ITM_SUP_INFINITY</v>
      </c>
      <c r="C957">
        <f>IF(
ISNUMBER(INDEX(SOURCE!B:B,MATCH(A957,SOURCE!B:B,0)+1)),
  VALUE(INDEX(SOURCE!B:B,MATCH(A957,SOURCE!B:B,0)+1)),
  "")</f>
        <v>934</v>
      </c>
      <c r="D957" s="8" t="str">
        <f>IF(A957&lt;&gt;INT(A957),B957,
IF(A957&lt;0,VLOOKUP(A957,lookups!A$1:B$25,2,0),
IF(ISNA(B957),"",
IF(OR(ISBLANK(A957),ISNA(B957),B957=0),
"",
"#define "&amp;
VLOOKUP(A957,SOURCE!B:P,12,0)&amp;IF(SOURCE!$W$2-LEN(VLOOKUP(A957,SOURCE!B:P,12,0))&gt;=0,REPT(" ",SOURCE!$W$2-LEN(VLOOKUP(A957,SOURCE!B:P,12,0))),"")&amp;
TEXT(A957,"???0")&amp;IF(VLOOKUP(A957,SOURCE!B:P,13,0)="","","   "&amp;VLOOKUP(A957,SOURCE!B:P,13,0)
))))
)</f>
        <v>#define ITM_SUP_INFINITY               933</v>
      </c>
    </row>
    <row r="958" spans="1:4">
      <c r="A958">
        <f t="shared" si="15"/>
        <v>934</v>
      </c>
      <c r="B958" t="str">
        <f>VLOOKUP(A958,SOURCE!B:P,12,0)</f>
        <v>ITM_SUP_ASTERISK</v>
      </c>
      <c r="C958">
        <f>IF(
ISNUMBER(INDEX(SOURCE!B:B,MATCH(A958,SOURCE!B:B,0)+1)),
  VALUE(INDEX(SOURCE!B:B,MATCH(A958,SOURCE!B:B,0)+1)),
  "")</f>
        <v>935</v>
      </c>
      <c r="D958" s="8" t="str">
        <f>IF(A958&lt;&gt;INT(A958),B958,
IF(A958&lt;0,VLOOKUP(A958,lookups!A$1:B$25,2,0),
IF(ISNA(B958),"",
IF(OR(ISBLANK(A958),ISNA(B958),B958=0),
"",
"#define "&amp;
VLOOKUP(A958,SOURCE!B:P,12,0)&amp;IF(SOURCE!$W$2-LEN(VLOOKUP(A958,SOURCE!B:P,12,0))&gt;=0,REPT(" ",SOURCE!$W$2-LEN(VLOOKUP(A958,SOURCE!B:P,12,0))),"")&amp;
TEXT(A958,"???0")&amp;IF(VLOOKUP(A958,SOURCE!B:P,13,0)="","","   "&amp;VLOOKUP(A958,SOURCE!B:P,13,0)
))))
)</f>
        <v>#define ITM_SUP_ASTERISK               934</v>
      </c>
    </row>
    <row r="959" spans="1:4">
      <c r="A959">
        <f t="shared" si="15"/>
        <v>935</v>
      </c>
      <c r="B959" t="str">
        <f>VLOOKUP(A959,SOURCE!B:P,12,0)</f>
        <v>ITM_SUP_0</v>
      </c>
      <c r="C959">
        <f>IF(
ISNUMBER(INDEX(SOURCE!B:B,MATCH(A959,SOURCE!B:B,0)+1)),
  VALUE(INDEX(SOURCE!B:B,MATCH(A959,SOURCE!B:B,0)+1)),
  "")</f>
        <v>936</v>
      </c>
      <c r="D959" s="8" t="str">
        <f>IF(A959&lt;&gt;INT(A959),B959,
IF(A959&lt;0,VLOOKUP(A959,lookups!A$1:B$25,2,0),
IF(ISNA(B959),"",
IF(OR(ISBLANK(A959),ISNA(B959),B959=0),
"",
"#define "&amp;
VLOOKUP(A959,SOURCE!B:P,12,0)&amp;IF(SOURCE!$W$2-LEN(VLOOKUP(A959,SOURCE!B:P,12,0))&gt;=0,REPT(" ",SOURCE!$W$2-LEN(VLOOKUP(A959,SOURCE!B:P,12,0))),"")&amp;
TEXT(A959,"???0")&amp;IF(VLOOKUP(A959,SOURCE!B:P,13,0)="","","   "&amp;VLOOKUP(A959,SOURCE!B:P,13,0)
))))
)</f>
        <v>#define ITM_SUP_0                      935</v>
      </c>
    </row>
    <row r="960" spans="1:4">
      <c r="A960">
        <f t="shared" si="15"/>
        <v>936</v>
      </c>
      <c r="B960" t="str">
        <f>VLOOKUP(A960,SOURCE!B:P,12,0)</f>
        <v>ITM_SUP_1</v>
      </c>
      <c r="C960">
        <f>IF(
ISNUMBER(INDEX(SOURCE!B:B,MATCH(A960,SOURCE!B:B,0)+1)),
  VALUE(INDEX(SOURCE!B:B,MATCH(A960,SOURCE!B:B,0)+1)),
  "")</f>
        <v>937</v>
      </c>
      <c r="D960" s="8" t="str">
        <f>IF(A960&lt;&gt;INT(A960),B960,
IF(A960&lt;0,VLOOKUP(A960,lookups!A$1:B$25,2,0),
IF(ISNA(B960),"",
IF(OR(ISBLANK(A960),ISNA(B960),B960=0),
"",
"#define "&amp;
VLOOKUP(A960,SOURCE!B:P,12,0)&amp;IF(SOURCE!$W$2-LEN(VLOOKUP(A960,SOURCE!B:P,12,0))&gt;=0,REPT(" ",SOURCE!$W$2-LEN(VLOOKUP(A960,SOURCE!B:P,12,0))),"")&amp;
TEXT(A960,"???0")&amp;IF(VLOOKUP(A960,SOURCE!B:P,13,0)="","","   "&amp;VLOOKUP(A960,SOURCE!B:P,13,0)
))))
)</f>
        <v>#define ITM_SUP_1                      936</v>
      </c>
    </row>
    <row r="961" spans="1:4">
      <c r="A961">
        <f t="shared" si="15"/>
        <v>937</v>
      </c>
      <c r="B961" t="str">
        <f>VLOOKUP(A961,SOURCE!B:P,12,0)</f>
        <v>ITM_SUP_2</v>
      </c>
      <c r="C961">
        <f>IF(
ISNUMBER(INDEX(SOURCE!B:B,MATCH(A961,SOURCE!B:B,0)+1)),
  VALUE(INDEX(SOURCE!B:B,MATCH(A961,SOURCE!B:B,0)+1)),
  "")</f>
        <v>938</v>
      </c>
      <c r="D961" s="8" t="str">
        <f>IF(A961&lt;&gt;INT(A961),B961,
IF(A961&lt;0,VLOOKUP(A961,lookups!A$1:B$25,2,0),
IF(ISNA(B961),"",
IF(OR(ISBLANK(A961),ISNA(B961),B961=0),
"",
"#define "&amp;
VLOOKUP(A961,SOURCE!B:P,12,0)&amp;IF(SOURCE!$W$2-LEN(VLOOKUP(A961,SOURCE!B:P,12,0))&gt;=0,REPT(" ",SOURCE!$W$2-LEN(VLOOKUP(A961,SOURCE!B:P,12,0))),"")&amp;
TEXT(A961,"???0")&amp;IF(VLOOKUP(A961,SOURCE!B:P,13,0)="","","   "&amp;VLOOKUP(A961,SOURCE!B:P,13,0)
))))
)</f>
        <v>#define ITM_SUP_2                      937</v>
      </c>
    </row>
    <row r="962" spans="1:4">
      <c r="A962">
        <f t="shared" si="15"/>
        <v>938</v>
      </c>
      <c r="B962" t="str">
        <f>VLOOKUP(A962,SOURCE!B:P,12,0)</f>
        <v>ITM_SUP_3</v>
      </c>
      <c r="C962">
        <f>IF(
ISNUMBER(INDEX(SOURCE!B:B,MATCH(A962,SOURCE!B:B,0)+1)),
  VALUE(INDEX(SOURCE!B:B,MATCH(A962,SOURCE!B:B,0)+1)),
  "")</f>
        <v>939</v>
      </c>
      <c r="D962" s="8" t="str">
        <f>IF(A962&lt;&gt;INT(A962),B962,
IF(A962&lt;0,VLOOKUP(A962,lookups!A$1:B$25,2,0),
IF(ISNA(B962),"",
IF(OR(ISBLANK(A962),ISNA(B962),B962=0),
"",
"#define "&amp;
VLOOKUP(A962,SOURCE!B:P,12,0)&amp;IF(SOURCE!$W$2-LEN(VLOOKUP(A962,SOURCE!B:P,12,0))&gt;=0,REPT(" ",SOURCE!$W$2-LEN(VLOOKUP(A962,SOURCE!B:P,12,0))),"")&amp;
TEXT(A962,"???0")&amp;IF(VLOOKUP(A962,SOURCE!B:P,13,0)="","","   "&amp;VLOOKUP(A962,SOURCE!B:P,13,0)
))))
)</f>
        <v>#define ITM_SUP_3                      938</v>
      </c>
    </row>
    <row r="963" spans="1:4">
      <c r="A963">
        <f t="shared" si="15"/>
        <v>939</v>
      </c>
      <c r="B963" t="str">
        <f>VLOOKUP(A963,SOURCE!B:P,12,0)</f>
        <v>ITM_SUP_4</v>
      </c>
      <c r="C963">
        <f>IF(
ISNUMBER(INDEX(SOURCE!B:B,MATCH(A963,SOURCE!B:B,0)+1)),
  VALUE(INDEX(SOURCE!B:B,MATCH(A963,SOURCE!B:B,0)+1)),
  "")</f>
        <v>940</v>
      </c>
      <c r="D963" s="8" t="str">
        <f>IF(A963&lt;&gt;INT(A963),B963,
IF(A963&lt;0,VLOOKUP(A963,lookups!A$1:B$25,2,0),
IF(ISNA(B963),"",
IF(OR(ISBLANK(A963),ISNA(B963),B963=0),
"",
"#define "&amp;
VLOOKUP(A963,SOURCE!B:P,12,0)&amp;IF(SOURCE!$W$2-LEN(VLOOKUP(A963,SOURCE!B:P,12,0))&gt;=0,REPT(" ",SOURCE!$W$2-LEN(VLOOKUP(A963,SOURCE!B:P,12,0))),"")&amp;
TEXT(A963,"???0")&amp;IF(VLOOKUP(A963,SOURCE!B:P,13,0)="","","   "&amp;VLOOKUP(A963,SOURCE!B:P,13,0)
))))
)</f>
        <v>#define ITM_SUP_4                      939</v>
      </c>
    </row>
    <row r="964" spans="1:4">
      <c r="A964">
        <f t="shared" si="15"/>
        <v>940</v>
      </c>
      <c r="B964" t="str">
        <f>VLOOKUP(A964,SOURCE!B:P,12,0)</f>
        <v>ITM_SUP_5</v>
      </c>
      <c r="C964">
        <f>IF(
ISNUMBER(INDEX(SOURCE!B:B,MATCH(A964,SOURCE!B:B,0)+1)),
  VALUE(INDEX(SOURCE!B:B,MATCH(A964,SOURCE!B:B,0)+1)),
  "")</f>
        <v>941</v>
      </c>
      <c r="D964" s="8" t="str">
        <f>IF(A964&lt;&gt;INT(A964),B964,
IF(A964&lt;0,VLOOKUP(A964,lookups!A$1:B$25,2,0),
IF(ISNA(B964),"",
IF(OR(ISBLANK(A964),ISNA(B964),B964=0),
"",
"#define "&amp;
VLOOKUP(A964,SOURCE!B:P,12,0)&amp;IF(SOURCE!$W$2-LEN(VLOOKUP(A964,SOURCE!B:P,12,0))&gt;=0,REPT(" ",SOURCE!$W$2-LEN(VLOOKUP(A964,SOURCE!B:P,12,0))),"")&amp;
TEXT(A964,"???0")&amp;IF(VLOOKUP(A964,SOURCE!B:P,13,0)="","","   "&amp;VLOOKUP(A964,SOURCE!B:P,13,0)
))))
)</f>
        <v>#define ITM_SUP_5                      940</v>
      </c>
    </row>
    <row r="965" spans="1:4">
      <c r="A965">
        <f t="shared" si="15"/>
        <v>941</v>
      </c>
      <c r="B965" t="str">
        <f>VLOOKUP(A965,SOURCE!B:P,12,0)</f>
        <v>ITM_SUP_6</v>
      </c>
      <c r="C965">
        <f>IF(
ISNUMBER(INDEX(SOURCE!B:B,MATCH(A965,SOURCE!B:B,0)+1)),
  VALUE(INDEX(SOURCE!B:B,MATCH(A965,SOURCE!B:B,0)+1)),
  "")</f>
        <v>942</v>
      </c>
      <c r="D965" s="8" t="str">
        <f>IF(A965&lt;&gt;INT(A965),B965,
IF(A965&lt;0,VLOOKUP(A965,lookups!A$1:B$25,2,0),
IF(ISNA(B965),"",
IF(OR(ISBLANK(A965),ISNA(B965),B965=0),
"",
"#define "&amp;
VLOOKUP(A965,SOURCE!B:P,12,0)&amp;IF(SOURCE!$W$2-LEN(VLOOKUP(A965,SOURCE!B:P,12,0))&gt;=0,REPT(" ",SOURCE!$W$2-LEN(VLOOKUP(A965,SOURCE!B:P,12,0))),"")&amp;
TEXT(A965,"???0")&amp;IF(VLOOKUP(A965,SOURCE!B:P,13,0)="","","   "&amp;VLOOKUP(A965,SOURCE!B:P,13,0)
))))
)</f>
        <v>#define ITM_SUP_6                      941</v>
      </c>
    </row>
    <row r="966" spans="1:4">
      <c r="A966">
        <f t="shared" si="15"/>
        <v>942</v>
      </c>
      <c r="B966" t="str">
        <f>VLOOKUP(A966,SOURCE!B:P,12,0)</f>
        <v>ITM_SUP_7</v>
      </c>
      <c r="C966">
        <f>IF(
ISNUMBER(INDEX(SOURCE!B:B,MATCH(A966,SOURCE!B:B,0)+1)),
  VALUE(INDEX(SOURCE!B:B,MATCH(A966,SOURCE!B:B,0)+1)),
  "")</f>
        <v>943</v>
      </c>
      <c r="D966" s="8" t="str">
        <f>IF(A966&lt;&gt;INT(A966),B966,
IF(A966&lt;0,VLOOKUP(A966,lookups!A$1:B$25,2,0),
IF(ISNA(B966),"",
IF(OR(ISBLANK(A966),ISNA(B966),B966=0),
"",
"#define "&amp;
VLOOKUP(A966,SOURCE!B:P,12,0)&amp;IF(SOURCE!$W$2-LEN(VLOOKUP(A966,SOURCE!B:P,12,0))&gt;=0,REPT(" ",SOURCE!$W$2-LEN(VLOOKUP(A966,SOURCE!B:P,12,0))),"")&amp;
TEXT(A966,"???0")&amp;IF(VLOOKUP(A966,SOURCE!B:P,13,0)="","","   "&amp;VLOOKUP(A966,SOURCE!B:P,13,0)
))))
)</f>
        <v>#define ITM_SUP_7                      942</v>
      </c>
    </row>
    <row r="967" spans="1:4">
      <c r="A967">
        <f t="shared" ref="A967:A1030" si="16">C966</f>
        <v>943</v>
      </c>
      <c r="B967" t="str">
        <f>VLOOKUP(A967,SOURCE!B:P,12,0)</f>
        <v>ITM_SUP_8</v>
      </c>
      <c r="C967">
        <f>IF(
ISNUMBER(INDEX(SOURCE!B:B,MATCH(A967,SOURCE!B:B,0)+1)),
  VALUE(INDEX(SOURCE!B:B,MATCH(A967,SOURCE!B:B,0)+1)),
  "")</f>
        <v>944</v>
      </c>
      <c r="D967" s="8" t="str">
        <f>IF(A967&lt;&gt;INT(A967),B967,
IF(A967&lt;0,VLOOKUP(A967,lookups!A$1:B$25,2,0),
IF(ISNA(B967),"",
IF(OR(ISBLANK(A967),ISNA(B967),B967=0),
"",
"#define "&amp;
VLOOKUP(A967,SOURCE!B:P,12,0)&amp;IF(SOURCE!$W$2-LEN(VLOOKUP(A967,SOURCE!B:P,12,0))&gt;=0,REPT(" ",SOURCE!$W$2-LEN(VLOOKUP(A967,SOURCE!B:P,12,0))),"")&amp;
TEXT(A967,"???0")&amp;IF(VLOOKUP(A967,SOURCE!B:P,13,0)="","","   "&amp;VLOOKUP(A967,SOURCE!B:P,13,0)
))))
)</f>
        <v>#define ITM_SUP_8                      943</v>
      </c>
    </row>
    <row r="968" spans="1:4">
      <c r="A968">
        <f t="shared" si="16"/>
        <v>944</v>
      </c>
      <c r="B968" t="str">
        <f>VLOOKUP(A968,SOURCE!B:P,12,0)</f>
        <v>ITM_SUP_9</v>
      </c>
      <c r="C968">
        <f>IF(
ISNUMBER(INDEX(SOURCE!B:B,MATCH(A968,SOURCE!B:B,0)+1)),
  VALUE(INDEX(SOURCE!B:B,MATCH(A968,SOURCE!B:B,0)+1)),
  "")</f>
        <v>945</v>
      </c>
      <c r="D968" s="8" t="str">
        <f>IF(A968&lt;&gt;INT(A968),B968,
IF(A968&lt;0,VLOOKUP(A968,lookups!A$1:B$25,2,0),
IF(ISNA(B968),"",
IF(OR(ISBLANK(A968),ISNA(B968),B968=0),
"",
"#define "&amp;
VLOOKUP(A968,SOURCE!B:P,12,0)&amp;IF(SOURCE!$W$2-LEN(VLOOKUP(A968,SOURCE!B:P,12,0))&gt;=0,REPT(" ",SOURCE!$W$2-LEN(VLOOKUP(A968,SOURCE!B:P,12,0))),"")&amp;
TEXT(A968,"???0")&amp;IF(VLOOKUP(A968,SOURCE!B:P,13,0)="","","   "&amp;VLOOKUP(A968,SOURCE!B:P,13,0)
))))
)</f>
        <v>#define ITM_SUP_9                      944</v>
      </c>
    </row>
    <row r="969" spans="1:4">
      <c r="A969">
        <f t="shared" si="16"/>
        <v>945</v>
      </c>
      <c r="B969" t="str">
        <f>VLOOKUP(A969,SOURCE!B:P,12,0)</f>
        <v>ITM_0945</v>
      </c>
      <c r="C969">
        <f>IF(
ISNUMBER(INDEX(SOURCE!B:B,MATCH(A969,SOURCE!B:B,0)+1)),
  VALUE(INDEX(SOURCE!B:B,MATCH(A969,SOURCE!B:B,0)+1)),
  "")</f>
        <v>946</v>
      </c>
      <c r="D969" s="8" t="str">
        <f>IF(A969&lt;&gt;INT(A969),B969,
IF(A969&lt;0,VLOOKUP(A969,lookups!A$1:B$25,2,0),
IF(ISNA(B969),"",
IF(OR(ISBLANK(A969),ISNA(B969),B969=0),
"",
"#define "&amp;
VLOOKUP(A969,SOURCE!B:P,12,0)&amp;IF(SOURCE!$W$2-LEN(VLOOKUP(A969,SOURCE!B:P,12,0))&gt;=0,REPT(" ",SOURCE!$W$2-LEN(VLOOKUP(A969,SOURCE!B:P,12,0))),"")&amp;
TEXT(A969,"???0")&amp;IF(VLOOKUP(A969,SOURCE!B:P,13,0)="","","   "&amp;VLOOKUP(A969,SOURCE!B:P,13,0)
))))
)</f>
        <v>#define ITM_0945                       945</v>
      </c>
    </row>
    <row r="970" spans="1:4">
      <c r="A970">
        <f t="shared" si="16"/>
        <v>946</v>
      </c>
      <c r="B970" t="str">
        <f>VLOOKUP(A970,SOURCE!B:P,12,0)</f>
        <v>ITM_SUP_T</v>
      </c>
      <c r="C970">
        <f>IF(
ISNUMBER(INDEX(SOURCE!B:B,MATCH(A970,SOURCE!B:B,0)+1)),
  VALUE(INDEX(SOURCE!B:B,MATCH(A970,SOURCE!B:B,0)+1)),
  "")</f>
        <v>947</v>
      </c>
      <c r="D970" s="8" t="str">
        <f>IF(A970&lt;&gt;INT(A970),B970,
IF(A970&lt;0,VLOOKUP(A970,lookups!A$1:B$25,2,0),
IF(ISNA(B970),"",
IF(OR(ISBLANK(A970),ISNA(B970),B970=0),
"",
"#define "&amp;
VLOOKUP(A970,SOURCE!B:P,12,0)&amp;IF(SOURCE!$W$2-LEN(VLOOKUP(A970,SOURCE!B:P,12,0))&gt;=0,REPT(" ",SOURCE!$W$2-LEN(VLOOKUP(A970,SOURCE!B:P,12,0))),"")&amp;
TEXT(A970,"???0")&amp;IF(VLOOKUP(A970,SOURCE!B:P,13,0)="","","   "&amp;VLOOKUP(A970,SOURCE!B:P,13,0)
))))
)</f>
        <v>#define ITM_SUP_T                      946</v>
      </c>
    </row>
    <row r="971" spans="1:4">
      <c r="A971">
        <f t="shared" si="16"/>
        <v>947</v>
      </c>
      <c r="B971" t="str">
        <f>VLOOKUP(A971,SOURCE!B:P,12,0)</f>
        <v>ITM_SUP_a</v>
      </c>
      <c r="C971">
        <f>IF(
ISNUMBER(INDEX(SOURCE!B:B,MATCH(A971,SOURCE!B:B,0)+1)),
  VALUE(INDEX(SOURCE!B:B,MATCH(A971,SOURCE!B:B,0)+1)),
  "")</f>
        <v>948</v>
      </c>
      <c r="D971" s="8" t="str">
        <f>IF(A971&lt;&gt;INT(A971),B971,
IF(A971&lt;0,VLOOKUP(A971,lookups!A$1:B$25,2,0),
IF(ISNA(B971),"",
IF(OR(ISBLANK(A971),ISNA(B971),B971=0),
"",
"#define "&amp;
VLOOKUP(A971,SOURCE!B:P,12,0)&amp;IF(SOURCE!$W$2-LEN(VLOOKUP(A971,SOURCE!B:P,12,0))&gt;=0,REPT(" ",SOURCE!$W$2-LEN(VLOOKUP(A971,SOURCE!B:P,12,0))),"")&amp;
TEXT(A971,"???0")&amp;IF(VLOOKUP(A971,SOURCE!B:P,13,0)="","","   "&amp;VLOOKUP(A971,SOURCE!B:P,13,0)
))))
)</f>
        <v>#define ITM_SUP_a                      947</v>
      </c>
    </row>
    <row r="972" spans="1:4">
      <c r="A972">
        <f t="shared" si="16"/>
        <v>948</v>
      </c>
      <c r="B972" t="str">
        <f>VLOOKUP(A972,SOURCE!B:P,12,0)</f>
        <v>ITM_SUP_f</v>
      </c>
      <c r="C972">
        <f>IF(
ISNUMBER(INDEX(SOURCE!B:B,MATCH(A972,SOURCE!B:B,0)+1)),
  VALUE(INDEX(SOURCE!B:B,MATCH(A972,SOURCE!B:B,0)+1)),
  "")</f>
        <v>949</v>
      </c>
      <c r="D972" s="8" t="str">
        <f>IF(A972&lt;&gt;INT(A972),B972,
IF(A972&lt;0,VLOOKUP(A972,lookups!A$1:B$25,2,0),
IF(ISNA(B972),"",
IF(OR(ISBLANK(A972),ISNA(B972),B972=0),
"",
"#define "&amp;
VLOOKUP(A972,SOURCE!B:P,12,0)&amp;IF(SOURCE!$W$2-LEN(VLOOKUP(A972,SOURCE!B:P,12,0))&gt;=0,REPT(" ",SOURCE!$W$2-LEN(VLOOKUP(A972,SOURCE!B:P,12,0))),"")&amp;
TEXT(A972,"???0")&amp;IF(VLOOKUP(A972,SOURCE!B:P,13,0)="","","   "&amp;VLOOKUP(A972,SOURCE!B:P,13,0)
))))
)</f>
        <v>#define ITM_SUP_f                      948</v>
      </c>
    </row>
    <row r="973" spans="1:4">
      <c r="A973">
        <f t="shared" si="16"/>
        <v>949</v>
      </c>
      <c r="B973" t="str">
        <f>VLOOKUP(A973,SOURCE!B:P,12,0)</f>
        <v>ITM_SUP_g</v>
      </c>
      <c r="C973">
        <f>IF(
ISNUMBER(INDEX(SOURCE!B:B,MATCH(A973,SOURCE!B:B,0)+1)),
  VALUE(INDEX(SOURCE!B:B,MATCH(A973,SOURCE!B:B,0)+1)),
  "")</f>
        <v>950</v>
      </c>
      <c r="D973" s="8" t="str">
        <f>IF(A973&lt;&gt;INT(A973),B973,
IF(A973&lt;0,VLOOKUP(A973,lookups!A$1:B$25,2,0),
IF(ISNA(B973),"",
IF(OR(ISBLANK(A973),ISNA(B973),B973=0),
"",
"#define "&amp;
VLOOKUP(A973,SOURCE!B:P,12,0)&amp;IF(SOURCE!$W$2-LEN(VLOOKUP(A973,SOURCE!B:P,12,0))&gt;=0,REPT(" ",SOURCE!$W$2-LEN(VLOOKUP(A973,SOURCE!B:P,12,0))),"")&amp;
TEXT(A973,"???0")&amp;IF(VLOOKUP(A973,SOURCE!B:P,13,0)="","","   "&amp;VLOOKUP(A973,SOURCE!B:P,13,0)
))))
)</f>
        <v>#define ITM_SUP_g                      949</v>
      </c>
    </row>
    <row r="974" spans="1:4">
      <c r="A974">
        <f t="shared" si="16"/>
        <v>950</v>
      </c>
      <c r="B974" t="str">
        <f>VLOOKUP(A974,SOURCE!B:P,12,0)</f>
        <v>ITM_SUP_h</v>
      </c>
      <c r="C974">
        <f>IF(
ISNUMBER(INDEX(SOURCE!B:B,MATCH(A974,SOURCE!B:B,0)+1)),
  VALUE(INDEX(SOURCE!B:B,MATCH(A974,SOURCE!B:B,0)+1)),
  "")</f>
        <v>951</v>
      </c>
      <c r="D974" s="8" t="str">
        <f>IF(A974&lt;&gt;INT(A974),B974,
IF(A974&lt;0,VLOOKUP(A974,lookups!A$1:B$25,2,0),
IF(ISNA(B974),"",
IF(OR(ISBLANK(A974),ISNA(B974),B974=0),
"",
"#define "&amp;
VLOOKUP(A974,SOURCE!B:P,12,0)&amp;IF(SOURCE!$W$2-LEN(VLOOKUP(A974,SOURCE!B:P,12,0))&gt;=0,REPT(" ",SOURCE!$W$2-LEN(VLOOKUP(A974,SOURCE!B:P,12,0))),"")&amp;
TEXT(A974,"???0")&amp;IF(VLOOKUP(A974,SOURCE!B:P,13,0)="","","   "&amp;VLOOKUP(A974,SOURCE!B:P,13,0)
))))
)</f>
        <v>#define ITM_SUP_h                      950</v>
      </c>
    </row>
    <row r="975" spans="1:4">
      <c r="A975">
        <f t="shared" si="16"/>
        <v>951</v>
      </c>
      <c r="B975" t="str">
        <f>VLOOKUP(A975,SOURCE!B:P,12,0)</f>
        <v>ITM_SUP_r</v>
      </c>
      <c r="C975">
        <f>IF(
ISNUMBER(INDEX(SOURCE!B:B,MATCH(A975,SOURCE!B:B,0)+1)),
  VALUE(INDEX(SOURCE!B:B,MATCH(A975,SOURCE!B:B,0)+1)),
  "")</f>
        <v>952</v>
      </c>
      <c r="D975" s="8" t="str">
        <f>IF(A975&lt;&gt;INT(A975),B975,
IF(A975&lt;0,VLOOKUP(A975,lookups!A$1:B$25,2,0),
IF(ISNA(B975),"",
IF(OR(ISBLANK(A975),ISNA(B975),B975=0),
"",
"#define "&amp;
VLOOKUP(A975,SOURCE!B:P,12,0)&amp;IF(SOURCE!$W$2-LEN(VLOOKUP(A975,SOURCE!B:P,12,0))&gt;=0,REPT(" ",SOURCE!$W$2-LEN(VLOOKUP(A975,SOURCE!B:P,12,0))),"")&amp;
TEXT(A975,"???0")&amp;IF(VLOOKUP(A975,SOURCE!B:P,13,0)="","","   "&amp;VLOOKUP(A975,SOURCE!B:P,13,0)
))))
)</f>
        <v>#define ITM_SUP_r                      951</v>
      </c>
    </row>
    <row r="976" spans="1:4">
      <c r="A976">
        <f t="shared" si="16"/>
        <v>952</v>
      </c>
      <c r="B976" t="str">
        <f>VLOOKUP(A976,SOURCE!B:P,12,0)</f>
        <v>ITM_SUP_x</v>
      </c>
      <c r="C976">
        <f>IF(
ISNUMBER(INDEX(SOURCE!B:B,MATCH(A976,SOURCE!B:B,0)+1)),
  VALUE(INDEX(SOURCE!B:B,MATCH(A976,SOURCE!B:B,0)+1)),
  "")</f>
        <v>953</v>
      </c>
      <c r="D976" s="8" t="str">
        <f>IF(A976&lt;&gt;INT(A976),B976,
IF(A976&lt;0,VLOOKUP(A976,lookups!A$1:B$25,2,0),
IF(ISNA(B976),"",
IF(OR(ISBLANK(A976),ISNA(B976),B976=0),
"",
"#define "&amp;
VLOOKUP(A976,SOURCE!B:P,12,0)&amp;IF(SOURCE!$W$2-LEN(VLOOKUP(A976,SOURCE!B:P,12,0))&gt;=0,REPT(" ",SOURCE!$W$2-LEN(VLOOKUP(A976,SOURCE!B:P,12,0))),"")&amp;
TEXT(A976,"???0")&amp;IF(VLOOKUP(A976,SOURCE!B:P,13,0)="","","   "&amp;VLOOKUP(A976,SOURCE!B:P,13,0)
))))
)</f>
        <v>#define ITM_SUP_x                      952</v>
      </c>
    </row>
    <row r="977" spans="1:4">
      <c r="A977">
        <f t="shared" si="16"/>
        <v>953</v>
      </c>
      <c r="B977" t="str">
        <f>VLOOKUP(A977,SOURCE!B:P,12,0)</f>
        <v>ITM_SPACE</v>
      </c>
      <c r="C977">
        <f>IF(
ISNUMBER(INDEX(SOURCE!B:B,MATCH(A977,SOURCE!B:B,0)+1)),
  VALUE(INDEX(SOURCE!B:B,MATCH(A977,SOURCE!B:B,0)+1)),
  "")</f>
        <v>954</v>
      </c>
      <c r="D977" s="8" t="str">
        <f>IF(A977&lt;&gt;INT(A977),B977,
IF(A977&lt;0,VLOOKUP(A977,lookups!A$1:B$25,2,0),
IF(ISNA(B977),"",
IF(OR(ISBLANK(A977),ISNA(B977),B977=0),
"",
"#define "&amp;
VLOOKUP(A977,SOURCE!B:P,12,0)&amp;IF(SOURCE!$W$2-LEN(VLOOKUP(A977,SOURCE!B:P,12,0))&gt;=0,REPT(" ",SOURCE!$W$2-LEN(VLOOKUP(A977,SOURCE!B:P,12,0))),"")&amp;
TEXT(A977,"???0")&amp;IF(VLOOKUP(A977,SOURCE!B:P,13,0)="","","   "&amp;VLOOKUP(A977,SOURCE!B:P,13,0)
))))
)</f>
        <v>#define ITM_SPACE                      953</v>
      </c>
    </row>
    <row r="978" spans="1:4">
      <c r="A978">
        <f t="shared" si="16"/>
        <v>954</v>
      </c>
      <c r="B978" t="str">
        <f>VLOOKUP(A978,SOURCE!B:P,12,0)</f>
        <v>ITM_EXCLAMATION_MARK</v>
      </c>
      <c r="C978">
        <f>IF(
ISNUMBER(INDEX(SOURCE!B:B,MATCH(A978,SOURCE!B:B,0)+1)),
  VALUE(INDEX(SOURCE!B:B,MATCH(A978,SOURCE!B:B,0)+1)),
  "")</f>
        <v>955</v>
      </c>
      <c r="D978" s="8" t="str">
        <f>IF(A978&lt;&gt;INT(A978),B978,
IF(A978&lt;0,VLOOKUP(A978,lookups!A$1:B$25,2,0),
IF(ISNA(B978),"",
IF(OR(ISBLANK(A978),ISNA(B978),B978=0),
"",
"#define "&amp;
VLOOKUP(A978,SOURCE!B:P,12,0)&amp;IF(SOURCE!$W$2-LEN(VLOOKUP(A978,SOURCE!B:P,12,0))&gt;=0,REPT(" ",SOURCE!$W$2-LEN(VLOOKUP(A978,SOURCE!B:P,12,0))),"")&amp;
TEXT(A978,"???0")&amp;IF(VLOOKUP(A978,SOURCE!B:P,13,0)="","","   "&amp;VLOOKUP(A978,SOURCE!B:P,13,0)
))))
)</f>
        <v>#define ITM_EXCLAMATION_MARK           954</v>
      </c>
    </row>
    <row r="979" spans="1:4">
      <c r="A979">
        <f t="shared" si="16"/>
        <v>955</v>
      </c>
      <c r="B979" t="str">
        <f>VLOOKUP(A979,SOURCE!B:P,12,0)</f>
        <v>ITM_DOUBLE_QUOTE</v>
      </c>
      <c r="C979">
        <f>IF(
ISNUMBER(INDEX(SOURCE!B:B,MATCH(A979,SOURCE!B:B,0)+1)),
  VALUE(INDEX(SOURCE!B:B,MATCH(A979,SOURCE!B:B,0)+1)),
  "")</f>
        <v>956</v>
      </c>
      <c r="D979" s="8" t="str">
        <f>IF(A979&lt;&gt;INT(A979),B979,
IF(A979&lt;0,VLOOKUP(A979,lookups!A$1:B$25,2,0),
IF(ISNA(B979),"",
IF(OR(ISBLANK(A979),ISNA(B979),B979=0),
"",
"#define "&amp;
VLOOKUP(A979,SOURCE!B:P,12,0)&amp;IF(SOURCE!$W$2-LEN(VLOOKUP(A979,SOURCE!B:P,12,0))&gt;=0,REPT(" ",SOURCE!$W$2-LEN(VLOOKUP(A979,SOURCE!B:P,12,0))),"")&amp;
TEXT(A979,"???0")&amp;IF(VLOOKUP(A979,SOURCE!B:P,13,0)="","","   "&amp;VLOOKUP(A979,SOURCE!B:P,13,0)
))))
)</f>
        <v>#define ITM_DOUBLE_QUOTE               955</v>
      </c>
    </row>
    <row r="980" spans="1:4">
      <c r="A980">
        <f t="shared" si="16"/>
        <v>956</v>
      </c>
      <c r="B980" t="str">
        <f>VLOOKUP(A980,SOURCE!B:P,12,0)</f>
        <v>ITM_NUMBER_SIGN</v>
      </c>
      <c r="C980">
        <f>IF(
ISNUMBER(INDEX(SOURCE!B:B,MATCH(A980,SOURCE!B:B,0)+1)),
  VALUE(INDEX(SOURCE!B:B,MATCH(A980,SOURCE!B:B,0)+1)),
  "")</f>
        <v>957</v>
      </c>
      <c r="D980" s="8" t="str">
        <f>IF(A980&lt;&gt;INT(A980),B980,
IF(A980&lt;0,VLOOKUP(A980,lookups!A$1:B$25,2,0),
IF(ISNA(B980),"",
IF(OR(ISBLANK(A980),ISNA(B980),B980=0),
"",
"#define "&amp;
VLOOKUP(A980,SOURCE!B:P,12,0)&amp;IF(SOURCE!$W$2-LEN(VLOOKUP(A980,SOURCE!B:P,12,0))&gt;=0,REPT(" ",SOURCE!$W$2-LEN(VLOOKUP(A980,SOURCE!B:P,12,0))),"")&amp;
TEXT(A980,"???0")&amp;IF(VLOOKUP(A980,SOURCE!B:P,13,0)="","","   "&amp;VLOOKUP(A980,SOURCE!B:P,13,0)
))))
)</f>
        <v>#define ITM_NUMBER_SIGN                956</v>
      </c>
    </row>
    <row r="981" spans="1:4">
      <c r="A981">
        <f t="shared" si="16"/>
        <v>957</v>
      </c>
      <c r="B981" t="str">
        <f>VLOOKUP(A981,SOURCE!B:P,12,0)</f>
        <v>ITM_DOLLAR</v>
      </c>
      <c r="C981">
        <f>IF(
ISNUMBER(INDEX(SOURCE!B:B,MATCH(A981,SOURCE!B:B,0)+1)),
  VALUE(INDEX(SOURCE!B:B,MATCH(A981,SOURCE!B:B,0)+1)),
  "")</f>
        <v>958</v>
      </c>
      <c r="D981" s="8" t="str">
        <f>IF(A981&lt;&gt;INT(A981),B981,
IF(A981&lt;0,VLOOKUP(A981,lookups!A$1:B$25,2,0),
IF(ISNA(B981),"",
IF(OR(ISBLANK(A981),ISNA(B981),B981=0),
"",
"#define "&amp;
VLOOKUP(A981,SOURCE!B:P,12,0)&amp;IF(SOURCE!$W$2-LEN(VLOOKUP(A981,SOURCE!B:P,12,0))&gt;=0,REPT(" ",SOURCE!$W$2-LEN(VLOOKUP(A981,SOURCE!B:P,12,0))),"")&amp;
TEXT(A981,"???0")&amp;IF(VLOOKUP(A981,SOURCE!B:P,13,0)="","","   "&amp;VLOOKUP(A981,SOURCE!B:P,13,0)
))))
)</f>
        <v>#define ITM_DOLLAR                     957</v>
      </c>
    </row>
    <row r="982" spans="1:4">
      <c r="A982">
        <f t="shared" si="16"/>
        <v>958</v>
      </c>
      <c r="B982" t="str">
        <f>VLOOKUP(A982,SOURCE!B:P,12,0)</f>
        <v>ITM_PERCENT</v>
      </c>
      <c r="C982">
        <f>IF(
ISNUMBER(INDEX(SOURCE!B:B,MATCH(A982,SOURCE!B:B,0)+1)),
  VALUE(INDEX(SOURCE!B:B,MATCH(A982,SOURCE!B:B,0)+1)),
  "")</f>
        <v>959</v>
      </c>
      <c r="D982" s="8" t="str">
        <f>IF(A982&lt;&gt;INT(A982),B982,
IF(A982&lt;0,VLOOKUP(A982,lookups!A$1:B$25,2,0),
IF(ISNA(B982),"",
IF(OR(ISBLANK(A982),ISNA(B982),B982=0),
"",
"#define "&amp;
VLOOKUP(A982,SOURCE!B:P,12,0)&amp;IF(SOURCE!$W$2-LEN(VLOOKUP(A982,SOURCE!B:P,12,0))&gt;=0,REPT(" ",SOURCE!$W$2-LEN(VLOOKUP(A982,SOURCE!B:P,12,0))),"")&amp;
TEXT(A982,"???0")&amp;IF(VLOOKUP(A982,SOURCE!B:P,13,0)="","","   "&amp;VLOOKUP(A982,SOURCE!B:P,13,0)
))))
)</f>
        <v>#define ITM_PERCENT                    958</v>
      </c>
    </row>
    <row r="983" spans="1:4">
      <c r="A983">
        <f t="shared" si="16"/>
        <v>959</v>
      </c>
      <c r="B983" t="str">
        <f>VLOOKUP(A983,SOURCE!B:P,12,0)</f>
        <v>ITM_AMPERSAND</v>
      </c>
      <c r="C983">
        <f>IF(
ISNUMBER(INDEX(SOURCE!B:B,MATCH(A983,SOURCE!B:B,0)+1)),
  VALUE(INDEX(SOURCE!B:B,MATCH(A983,SOURCE!B:B,0)+1)),
  "")</f>
        <v>960</v>
      </c>
      <c r="D983" s="8" t="str">
        <f>IF(A983&lt;&gt;INT(A983),B983,
IF(A983&lt;0,VLOOKUP(A983,lookups!A$1:B$25,2,0),
IF(ISNA(B983),"",
IF(OR(ISBLANK(A983),ISNA(B983),B983=0),
"",
"#define "&amp;
VLOOKUP(A983,SOURCE!B:P,12,0)&amp;IF(SOURCE!$W$2-LEN(VLOOKUP(A983,SOURCE!B:P,12,0))&gt;=0,REPT(" ",SOURCE!$W$2-LEN(VLOOKUP(A983,SOURCE!B:P,12,0))),"")&amp;
TEXT(A983,"???0")&amp;IF(VLOOKUP(A983,SOURCE!B:P,13,0)="","","   "&amp;VLOOKUP(A983,SOURCE!B:P,13,0)
))))
)</f>
        <v>#define ITM_AMPERSAND                  959</v>
      </c>
    </row>
    <row r="984" spans="1:4">
      <c r="A984">
        <f t="shared" si="16"/>
        <v>960</v>
      </c>
      <c r="B984" t="str">
        <f>VLOOKUP(A984,SOURCE!B:P,12,0)</f>
        <v>ITM_QUOTE</v>
      </c>
      <c r="C984">
        <f>IF(
ISNUMBER(INDEX(SOURCE!B:B,MATCH(A984,SOURCE!B:B,0)+1)),
  VALUE(INDEX(SOURCE!B:B,MATCH(A984,SOURCE!B:B,0)+1)),
  "")</f>
        <v>961</v>
      </c>
      <c r="D984" s="8" t="str">
        <f>IF(A984&lt;&gt;INT(A984),B984,
IF(A984&lt;0,VLOOKUP(A984,lookups!A$1:B$25,2,0),
IF(ISNA(B984),"",
IF(OR(ISBLANK(A984),ISNA(B984),B984=0),
"",
"#define "&amp;
VLOOKUP(A984,SOURCE!B:P,12,0)&amp;IF(SOURCE!$W$2-LEN(VLOOKUP(A984,SOURCE!B:P,12,0))&gt;=0,REPT(" ",SOURCE!$W$2-LEN(VLOOKUP(A984,SOURCE!B:P,12,0))),"")&amp;
TEXT(A984,"???0")&amp;IF(VLOOKUP(A984,SOURCE!B:P,13,0)="","","   "&amp;VLOOKUP(A984,SOURCE!B:P,13,0)
))))
)</f>
        <v>#define ITM_QUOTE                      960</v>
      </c>
    </row>
    <row r="985" spans="1:4">
      <c r="A985">
        <f t="shared" si="16"/>
        <v>961</v>
      </c>
      <c r="B985" t="str">
        <f>VLOOKUP(A985,SOURCE!B:P,12,0)</f>
        <v>ITM_LEFT_PARENTHESIS</v>
      </c>
      <c r="C985">
        <f>IF(
ISNUMBER(INDEX(SOURCE!B:B,MATCH(A985,SOURCE!B:B,0)+1)),
  VALUE(INDEX(SOURCE!B:B,MATCH(A985,SOURCE!B:B,0)+1)),
  "")</f>
        <v>962</v>
      </c>
      <c r="D985" s="8" t="str">
        <f>IF(A985&lt;&gt;INT(A985),B985,
IF(A985&lt;0,VLOOKUP(A985,lookups!A$1:B$25,2,0),
IF(ISNA(B985),"",
IF(OR(ISBLANK(A985),ISNA(B985),B985=0),
"",
"#define "&amp;
VLOOKUP(A985,SOURCE!B:P,12,0)&amp;IF(SOURCE!$W$2-LEN(VLOOKUP(A985,SOURCE!B:P,12,0))&gt;=0,REPT(" ",SOURCE!$W$2-LEN(VLOOKUP(A985,SOURCE!B:P,12,0))),"")&amp;
TEXT(A985,"???0")&amp;IF(VLOOKUP(A985,SOURCE!B:P,13,0)="","","   "&amp;VLOOKUP(A985,SOURCE!B:P,13,0)
))))
)</f>
        <v>#define ITM_LEFT_PARENTHESIS           961</v>
      </c>
    </row>
    <row r="986" spans="1:4">
      <c r="A986">
        <f t="shared" si="16"/>
        <v>962</v>
      </c>
      <c r="B986" t="str">
        <f>VLOOKUP(A986,SOURCE!B:P,12,0)</f>
        <v>ITM_RIGHT_PARENTHESIS</v>
      </c>
      <c r="C986">
        <f>IF(
ISNUMBER(INDEX(SOURCE!B:B,MATCH(A986,SOURCE!B:B,0)+1)),
  VALUE(INDEX(SOURCE!B:B,MATCH(A986,SOURCE!B:B,0)+1)),
  "")</f>
        <v>963</v>
      </c>
      <c r="D986" s="8" t="str">
        <f>IF(A986&lt;&gt;INT(A986),B986,
IF(A986&lt;0,VLOOKUP(A986,lookups!A$1:B$25,2,0),
IF(ISNA(B986),"",
IF(OR(ISBLANK(A986),ISNA(B986),B986=0),
"",
"#define "&amp;
VLOOKUP(A986,SOURCE!B:P,12,0)&amp;IF(SOURCE!$W$2-LEN(VLOOKUP(A986,SOURCE!B:P,12,0))&gt;=0,REPT(" ",SOURCE!$W$2-LEN(VLOOKUP(A986,SOURCE!B:P,12,0))),"")&amp;
TEXT(A986,"???0")&amp;IF(VLOOKUP(A986,SOURCE!B:P,13,0)="","","   "&amp;VLOOKUP(A986,SOURCE!B:P,13,0)
))))
)</f>
        <v>#define ITM_RIGHT_PARENTHESIS          962</v>
      </c>
    </row>
    <row r="987" spans="1:4">
      <c r="A987">
        <f t="shared" si="16"/>
        <v>963</v>
      </c>
      <c r="B987" t="str">
        <f>VLOOKUP(A987,SOURCE!B:P,12,0)</f>
        <v>ITM_ASTERISK</v>
      </c>
      <c r="C987">
        <f>IF(
ISNUMBER(INDEX(SOURCE!B:B,MATCH(A987,SOURCE!B:B,0)+1)),
  VALUE(INDEX(SOURCE!B:B,MATCH(A987,SOURCE!B:B,0)+1)),
  "")</f>
        <v>964</v>
      </c>
      <c r="D987" s="8" t="str">
        <f>IF(A987&lt;&gt;INT(A987),B987,
IF(A987&lt;0,VLOOKUP(A987,lookups!A$1:B$25,2,0),
IF(ISNA(B987),"",
IF(OR(ISBLANK(A987),ISNA(B987),B987=0),
"",
"#define "&amp;
VLOOKUP(A987,SOURCE!B:P,12,0)&amp;IF(SOURCE!$W$2-LEN(VLOOKUP(A987,SOURCE!B:P,12,0))&gt;=0,REPT(" ",SOURCE!$W$2-LEN(VLOOKUP(A987,SOURCE!B:P,12,0))),"")&amp;
TEXT(A987,"???0")&amp;IF(VLOOKUP(A987,SOURCE!B:P,13,0)="","","   "&amp;VLOOKUP(A987,SOURCE!B:P,13,0)
))))
)</f>
        <v>#define ITM_ASTERISK                   963</v>
      </c>
    </row>
    <row r="988" spans="1:4">
      <c r="A988">
        <f t="shared" si="16"/>
        <v>964</v>
      </c>
      <c r="B988" t="str">
        <f>VLOOKUP(A988,SOURCE!B:P,12,0)</f>
        <v>ITM_0964</v>
      </c>
      <c r="C988">
        <f>IF(
ISNUMBER(INDEX(SOURCE!B:B,MATCH(A988,SOURCE!B:B,0)+1)),
  VALUE(INDEX(SOURCE!B:B,MATCH(A988,SOURCE!B:B,0)+1)),
  "")</f>
        <v>965</v>
      </c>
      <c r="D988" s="8" t="str">
        <f>IF(A988&lt;&gt;INT(A988),B988,
IF(A988&lt;0,VLOOKUP(A988,lookups!A$1:B$25,2,0),
IF(ISNA(B988),"",
IF(OR(ISBLANK(A988),ISNA(B988),B988=0),
"",
"#define "&amp;
VLOOKUP(A988,SOURCE!B:P,12,0)&amp;IF(SOURCE!$W$2-LEN(VLOOKUP(A988,SOURCE!B:P,12,0))&gt;=0,REPT(" ",SOURCE!$W$2-LEN(VLOOKUP(A988,SOURCE!B:P,12,0))),"")&amp;
TEXT(A988,"???0")&amp;IF(VLOOKUP(A988,SOURCE!B:P,13,0)="","","   "&amp;VLOOKUP(A988,SOURCE!B:P,13,0)
))))
)</f>
        <v>#define ITM_0964                       964</v>
      </c>
    </row>
    <row r="989" spans="1:4">
      <c r="A989">
        <f t="shared" si="16"/>
        <v>965</v>
      </c>
      <c r="B989" t="str">
        <f>VLOOKUP(A989,SOURCE!B:P,12,0)</f>
        <v>ITM_PLUS</v>
      </c>
      <c r="C989">
        <f>IF(
ISNUMBER(INDEX(SOURCE!B:B,MATCH(A989,SOURCE!B:B,0)+1)),
  VALUE(INDEX(SOURCE!B:B,MATCH(A989,SOURCE!B:B,0)+1)),
  "")</f>
        <v>966</v>
      </c>
      <c r="D989" s="8" t="str">
        <f>IF(A989&lt;&gt;INT(A989),B989,
IF(A989&lt;0,VLOOKUP(A989,lookups!A$1:B$25,2,0),
IF(ISNA(B989),"",
IF(OR(ISBLANK(A989),ISNA(B989),B989=0),
"",
"#define "&amp;
VLOOKUP(A989,SOURCE!B:P,12,0)&amp;IF(SOURCE!$W$2-LEN(VLOOKUP(A989,SOURCE!B:P,12,0))&gt;=0,REPT(" ",SOURCE!$W$2-LEN(VLOOKUP(A989,SOURCE!B:P,12,0))),"")&amp;
TEXT(A989,"???0")&amp;IF(VLOOKUP(A989,SOURCE!B:P,13,0)="","","   "&amp;VLOOKUP(A989,SOURCE!B:P,13,0)
))))
)</f>
        <v>#define ITM_PLUS                       965</v>
      </c>
    </row>
    <row r="990" spans="1:4">
      <c r="A990">
        <f t="shared" si="16"/>
        <v>966</v>
      </c>
      <c r="B990" t="str">
        <f>VLOOKUP(A990,SOURCE!B:P,12,0)</f>
        <v>ITM_COMMA</v>
      </c>
      <c r="C990">
        <f>IF(
ISNUMBER(INDEX(SOURCE!B:B,MATCH(A990,SOURCE!B:B,0)+1)),
  VALUE(INDEX(SOURCE!B:B,MATCH(A990,SOURCE!B:B,0)+1)),
  "")</f>
        <v>967</v>
      </c>
      <c r="D990" s="8" t="str">
        <f>IF(A990&lt;&gt;INT(A990),B990,
IF(A990&lt;0,VLOOKUP(A990,lookups!A$1:B$25,2,0),
IF(ISNA(B990),"",
IF(OR(ISBLANK(A990),ISNA(B990),B990=0),
"",
"#define "&amp;
VLOOKUP(A990,SOURCE!B:P,12,0)&amp;IF(SOURCE!$W$2-LEN(VLOOKUP(A990,SOURCE!B:P,12,0))&gt;=0,REPT(" ",SOURCE!$W$2-LEN(VLOOKUP(A990,SOURCE!B:P,12,0))),"")&amp;
TEXT(A990,"???0")&amp;IF(VLOOKUP(A990,SOURCE!B:P,13,0)="","","   "&amp;VLOOKUP(A990,SOURCE!B:P,13,0)
))))
)</f>
        <v>#define ITM_COMMA                      966</v>
      </c>
    </row>
    <row r="991" spans="1:4">
      <c r="A991">
        <f t="shared" si="16"/>
        <v>967</v>
      </c>
      <c r="B991" t="str">
        <f>VLOOKUP(A991,SOURCE!B:P,12,0)</f>
        <v>ITM_MINUS</v>
      </c>
      <c r="C991">
        <f>IF(
ISNUMBER(INDEX(SOURCE!B:B,MATCH(A991,SOURCE!B:B,0)+1)),
  VALUE(INDEX(SOURCE!B:B,MATCH(A991,SOURCE!B:B,0)+1)),
  "")</f>
        <v>968</v>
      </c>
      <c r="D991" s="8" t="str">
        <f>IF(A991&lt;&gt;INT(A991),B991,
IF(A991&lt;0,VLOOKUP(A991,lookups!A$1:B$25,2,0),
IF(ISNA(B991),"",
IF(OR(ISBLANK(A991),ISNA(B991),B991=0),
"",
"#define "&amp;
VLOOKUP(A991,SOURCE!B:P,12,0)&amp;IF(SOURCE!$W$2-LEN(VLOOKUP(A991,SOURCE!B:P,12,0))&gt;=0,REPT(" ",SOURCE!$W$2-LEN(VLOOKUP(A991,SOURCE!B:P,12,0))),"")&amp;
TEXT(A991,"???0")&amp;IF(VLOOKUP(A991,SOURCE!B:P,13,0)="","","   "&amp;VLOOKUP(A991,SOURCE!B:P,13,0)
))))
)</f>
        <v>#define ITM_MINUS                      967</v>
      </c>
    </row>
    <row r="992" spans="1:4">
      <c r="A992">
        <f t="shared" si="16"/>
        <v>968</v>
      </c>
      <c r="B992" t="str">
        <f>VLOOKUP(A992,SOURCE!B:P,12,0)</f>
        <v>ITM_PERIOD</v>
      </c>
      <c r="C992">
        <f>IF(
ISNUMBER(INDEX(SOURCE!B:B,MATCH(A992,SOURCE!B:B,0)+1)),
  VALUE(INDEX(SOURCE!B:B,MATCH(A992,SOURCE!B:B,0)+1)),
  "")</f>
        <v>969</v>
      </c>
      <c r="D992" s="8" t="str">
        <f>IF(A992&lt;&gt;INT(A992),B992,
IF(A992&lt;0,VLOOKUP(A992,lookups!A$1:B$25,2,0),
IF(ISNA(B992),"",
IF(OR(ISBLANK(A992),ISNA(B992),B992=0),
"",
"#define "&amp;
VLOOKUP(A992,SOURCE!B:P,12,0)&amp;IF(SOURCE!$W$2-LEN(VLOOKUP(A992,SOURCE!B:P,12,0))&gt;=0,REPT(" ",SOURCE!$W$2-LEN(VLOOKUP(A992,SOURCE!B:P,12,0))),"")&amp;
TEXT(A992,"???0")&amp;IF(VLOOKUP(A992,SOURCE!B:P,13,0)="","","   "&amp;VLOOKUP(A992,SOURCE!B:P,13,0)
))))
)</f>
        <v>#define ITM_PERIOD                     968</v>
      </c>
    </row>
    <row r="993" spans="1:4">
      <c r="A993">
        <f t="shared" si="16"/>
        <v>969</v>
      </c>
      <c r="B993" t="str">
        <f>VLOOKUP(A993,SOURCE!B:P,12,0)</f>
        <v>ITM_SLASH</v>
      </c>
      <c r="C993">
        <f>IF(
ISNUMBER(INDEX(SOURCE!B:B,MATCH(A993,SOURCE!B:B,0)+1)),
  VALUE(INDEX(SOURCE!B:B,MATCH(A993,SOURCE!B:B,0)+1)),
  "")</f>
        <v>970</v>
      </c>
      <c r="D993" s="8" t="str">
        <f>IF(A993&lt;&gt;INT(A993),B993,
IF(A993&lt;0,VLOOKUP(A993,lookups!A$1:B$25,2,0),
IF(ISNA(B993),"",
IF(OR(ISBLANK(A993),ISNA(B993),B993=0),
"",
"#define "&amp;
VLOOKUP(A993,SOURCE!B:P,12,0)&amp;IF(SOURCE!$W$2-LEN(VLOOKUP(A993,SOURCE!B:P,12,0))&gt;=0,REPT(" ",SOURCE!$W$2-LEN(VLOOKUP(A993,SOURCE!B:P,12,0))),"")&amp;
TEXT(A993,"???0")&amp;IF(VLOOKUP(A993,SOURCE!B:P,13,0)="","","   "&amp;VLOOKUP(A993,SOURCE!B:P,13,0)
))))
)</f>
        <v>#define ITM_SLASH                      969</v>
      </c>
    </row>
    <row r="994" spans="1:4">
      <c r="A994">
        <f t="shared" si="16"/>
        <v>970</v>
      </c>
      <c r="B994" t="str">
        <f>VLOOKUP(A994,SOURCE!B:P,12,0)</f>
        <v>ITM_COLON</v>
      </c>
      <c r="C994">
        <f>IF(
ISNUMBER(INDEX(SOURCE!B:B,MATCH(A994,SOURCE!B:B,0)+1)),
  VALUE(INDEX(SOURCE!B:B,MATCH(A994,SOURCE!B:B,0)+1)),
  "")</f>
        <v>971</v>
      </c>
      <c r="D994" s="8" t="str">
        <f>IF(A994&lt;&gt;INT(A994),B994,
IF(A994&lt;0,VLOOKUP(A994,lookups!A$1:B$25,2,0),
IF(ISNA(B994),"",
IF(OR(ISBLANK(A994),ISNA(B994),B994=0),
"",
"#define "&amp;
VLOOKUP(A994,SOURCE!B:P,12,0)&amp;IF(SOURCE!$W$2-LEN(VLOOKUP(A994,SOURCE!B:P,12,0))&gt;=0,REPT(" ",SOURCE!$W$2-LEN(VLOOKUP(A994,SOURCE!B:P,12,0))),"")&amp;
TEXT(A994,"???0")&amp;IF(VLOOKUP(A994,SOURCE!B:P,13,0)="","","   "&amp;VLOOKUP(A994,SOURCE!B:P,13,0)
))))
)</f>
        <v>#define ITM_COLON                      970</v>
      </c>
    </row>
    <row r="995" spans="1:4">
      <c r="A995">
        <f t="shared" si="16"/>
        <v>971</v>
      </c>
      <c r="B995" t="str">
        <f>VLOOKUP(A995,SOURCE!B:P,12,0)</f>
        <v>ITM_SEMICOLON</v>
      </c>
      <c r="C995">
        <f>IF(
ISNUMBER(INDEX(SOURCE!B:B,MATCH(A995,SOURCE!B:B,0)+1)),
  VALUE(INDEX(SOURCE!B:B,MATCH(A995,SOURCE!B:B,0)+1)),
  "")</f>
        <v>972</v>
      </c>
      <c r="D995" s="8" t="str">
        <f>IF(A995&lt;&gt;INT(A995),B995,
IF(A995&lt;0,VLOOKUP(A995,lookups!A$1:B$25,2,0),
IF(ISNA(B995),"",
IF(OR(ISBLANK(A995),ISNA(B995),B995=0),
"",
"#define "&amp;
VLOOKUP(A995,SOURCE!B:P,12,0)&amp;IF(SOURCE!$W$2-LEN(VLOOKUP(A995,SOURCE!B:P,12,0))&gt;=0,REPT(" ",SOURCE!$W$2-LEN(VLOOKUP(A995,SOURCE!B:P,12,0))),"")&amp;
TEXT(A995,"???0")&amp;IF(VLOOKUP(A995,SOURCE!B:P,13,0)="","","   "&amp;VLOOKUP(A995,SOURCE!B:P,13,0)
))))
)</f>
        <v>#define ITM_SEMICOLON                  971</v>
      </c>
    </row>
    <row r="996" spans="1:4">
      <c r="A996">
        <f t="shared" si="16"/>
        <v>972</v>
      </c>
      <c r="B996" t="str">
        <f>VLOOKUP(A996,SOURCE!B:P,12,0)</f>
        <v>ITM_LESS_THAN</v>
      </c>
      <c r="C996">
        <f>IF(
ISNUMBER(INDEX(SOURCE!B:B,MATCH(A996,SOURCE!B:B,0)+1)),
  VALUE(INDEX(SOURCE!B:B,MATCH(A996,SOURCE!B:B,0)+1)),
  "")</f>
        <v>973</v>
      </c>
      <c r="D996" s="8" t="str">
        <f>IF(A996&lt;&gt;INT(A996),B996,
IF(A996&lt;0,VLOOKUP(A996,lookups!A$1:B$25,2,0),
IF(ISNA(B996),"",
IF(OR(ISBLANK(A996),ISNA(B996),B996=0),
"",
"#define "&amp;
VLOOKUP(A996,SOURCE!B:P,12,0)&amp;IF(SOURCE!$W$2-LEN(VLOOKUP(A996,SOURCE!B:P,12,0))&gt;=0,REPT(" ",SOURCE!$W$2-LEN(VLOOKUP(A996,SOURCE!B:P,12,0))),"")&amp;
TEXT(A996,"???0")&amp;IF(VLOOKUP(A996,SOURCE!B:P,13,0)="","","   "&amp;VLOOKUP(A996,SOURCE!B:P,13,0)
))))
)</f>
        <v>#define ITM_LESS_THAN                  972</v>
      </c>
    </row>
    <row r="997" spans="1:4">
      <c r="A997">
        <f t="shared" si="16"/>
        <v>973</v>
      </c>
      <c r="B997" t="str">
        <f>VLOOKUP(A997,SOURCE!B:P,12,0)</f>
        <v>ITM_EQUAL</v>
      </c>
      <c r="C997">
        <f>IF(
ISNUMBER(INDEX(SOURCE!B:B,MATCH(A997,SOURCE!B:B,0)+1)),
  VALUE(INDEX(SOURCE!B:B,MATCH(A997,SOURCE!B:B,0)+1)),
  "")</f>
        <v>974</v>
      </c>
      <c r="D997" s="8" t="str">
        <f>IF(A997&lt;&gt;INT(A997),B997,
IF(A997&lt;0,VLOOKUP(A997,lookups!A$1:B$25,2,0),
IF(ISNA(B997),"",
IF(OR(ISBLANK(A997),ISNA(B997),B997=0),
"",
"#define "&amp;
VLOOKUP(A997,SOURCE!B:P,12,0)&amp;IF(SOURCE!$W$2-LEN(VLOOKUP(A997,SOURCE!B:P,12,0))&gt;=0,REPT(" ",SOURCE!$W$2-LEN(VLOOKUP(A997,SOURCE!B:P,12,0))),"")&amp;
TEXT(A997,"???0")&amp;IF(VLOOKUP(A997,SOURCE!B:P,13,0)="","","   "&amp;VLOOKUP(A997,SOURCE!B:P,13,0)
))))
)</f>
        <v>#define ITM_EQUAL                      973</v>
      </c>
    </row>
    <row r="998" spans="1:4">
      <c r="A998">
        <f t="shared" si="16"/>
        <v>974</v>
      </c>
      <c r="B998" t="str">
        <f>VLOOKUP(A998,SOURCE!B:P,12,0)</f>
        <v>ITM_GREATER_THAN</v>
      </c>
      <c r="C998">
        <f>IF(
ISNUMBER(INDEX(SOURCE!B:B,MATCH(A998,SOURCE!B:B,0)+1)),
  VALUE(INDEX(SOURCE!B:B,MATCH(A998,SOURCE!B:B,0)+1)),
  "")</f>
        <v>975</v>
      </c>
      <c r="D998" s="8" t="str">
        <f>IF(A998&lt;&gt;INT(A998),B998,
IF(A998&lt;0,VLOOKUP(A998,lookups!A$1:B$25,2,0),
IF(ISNA(B998),"",
IF(OR(ISBLANK(A998),ISNA(B998),B998=0),
"",
"#define "&amp;
VLOOKUP(A998,SOURCE!B:P,12,0)&amp;IF(SOURCE!$W$2-LEN(VLOOKUP(A998,SOURCE!B:P,12,0))&gt;=0,REPT(" ",SOURCE!$W$2-LEN(VLOOKUP(A998,SOURCE!B:P,12,0))),"")&amp;
TEXT(A998,"???0")&amp;IF(VLOOKUP(A998,SOURCE!B:P,13,0)="","","   "&amp;VLOOKUP(A998,SOURCE!B:P,13,0)
))))
)</f>
        <v>#define ITM_GREATER_THAN               974</v>
      </c>
    </row>
    <row r="999" spans="1:4">
      <c r="A999">
        <f t="shared" si="16"/>
        <v>975</v>
      </c>
      <c r="B999" t="str">
        <f>VLOOKUP(A999,SOURCE!B:P,12,0)</f>
        <v>ITM_QUESTION_MARK</v>
      </c>
      <c r="C999">
        <f>IF(
ISNUMBER(INDEX(SOURCE!B:B,MATCH(A999,SOURCE!B:B,0)+1)),
  VALUE(INDEX(SOURCE!B:B,MATCH(A999,SOURCE!B:B,0)+1)),
  "")</f>
        <v>976</v>
      </c>
      <c r="D999" s="8" t="str">
        <f>IF(A999&lt;&gt;INT(A999),B999,
IF(A999&lt;0,VLOOKUP(A999,lookups!A$1:B$25,2,0),
IF(ISNA(B999),"",
IF(OR(ISBLANK(A999),ISNA(B999),B999=0),
"",
"#define "&amp;
VLOOKUP(A999,SOURCE!B:P,12,0)&amp;IF(SOURCE!$W$2-LEN(VLOOKUP(A999,SOURCE!B:P,12,0))&gt;=0,REPT(" ",SOURCE!$W$2-LEN(VLOOKUP(A999,SOURCE!B:P,12,0))),"")&amp;
TEXT(A999,"???0")&amp;IF(VLOOKUP(A999,SOURCE!B:P,13,0)="","","   "&amp;VLOOKUP(A999,SOURCE!B:P,13,0)
))))
)</f>
        <v>#define ITM_QUESTION_MARK              975</v>
      </c>
    </row>
    <row r="1000" spans="1:4">
      <c r="A1000">
        <f t="shared" si="16"/>
        <v>976</v>
      </c>
      <c r="B1000" t="str">
        <f>VLOOKUP(A1000,SOURCE!B:P,12,0)</f>
        <v>ITM_AT</v>
      </c>
      <c r="C1000">
        <f>IF(
ISNUMBER(INDEX(SOURCE!B:B,MATCH(A1000,SOURCE!B:B,0)+1)),
  VALUE(INDEX(SOURCE!B:B,MATCH(A1000,SOURCE!B:B,0)+1)),
  "")</f>
        <v>977</v>
      </c>
      <c r="D1000" s="8" t="str">
        <f>IF(A1000&lt;&gt;INT(A1000),B1000,
IF(A1000&lt;0,VLOOKUP(A1000,lookups!A$1:B$25,2,0),
IF(ISNA(B1000),"",
IF(OR(ISBLANK(A1000),ISNA(B1000),B1000=0),
"",
"#define "&amp;
VLOOKUP(A1000,SOURCE!B:P,12,0)&amp;IF(SOURCE!$W$2-LEN(VLOOKUP(A1000,SOURCE!B:P,12,0))&gt;=0,REPT(" ",SOURCE!$W$2-LEN(VLOOKUP(A1000,SOURCE!B:P,12,0))),"")&amp;
TEXT(A1000,"???0")&amp;IF(VLOOKUP(A1000,SOURCE!B:P,13,0)="","","   "&amp;VLOOKUP(A1000,SOURCE!B:P,13,0)
))))
)</f>
        <v>#define ITM_AT                         976</v>
      </c>
    </row>
    <row r="1001" spans="1:4">
      <c r="A1001">
        <f t="shared" si="16"/>
        <v>977</v>
      </c>
      <c r="B1001" t="str">
        <f>VLOOKUP(A1001,SOURCE!B:P,12,0)</f>
        <v>ITM_LEFT_SQUARE_BRACKET</v>
      </c>
      <c r="C1001">
        <f>IF(
ISNUMBER(INDEX(SOURCE!B:B,MATCH(A1001,SOURCE!B:B,0)+1)),
  VALUE(INDEX(SOURCE!B:B,MATCH(A1001,SOURCE!B:B,0)+1)),
  "")</f>
        <v>978</v>
      </c>
      <c r="D1001" s="8" t="str">
        <f>IF(A1001&lt;&gt;INT(A1001),B1001,
IF(A1001&lt;0,VLOOKUP(A1001,lookups!A$1:B$25,2,0),
IF(ISNA(B1001),"",
IF(OR(ISBLANK(A1001),ISNA(B1001),B1001=0),
"",
"#define "&amp;
VLOOKUP(A1001,SOURCE!B:P,12,0)&amp;IF(SOURCE!$W$2-LEN(VLOOKUP(A1001,SOURCE!B:P,12,0))&gt;=0,REPT(" ",SOURCE!$W$2-LEN(VLOOKUP(A1001,SOURCE!B:P,12,0))),"")&amp;
TEXT(A1001,"???0")&amp;IF(VLOOKUP(A1001,SOURCE!B:P,13,0)="","","   "&amp;VLOOKUP(A1001,SOURCE!B:P,13,0)
))))
)</f>
        <v>#define ITM_LEFT_SQUARE_BRACKET        977</v>
      </c>
    </row>
    <row r="1002" spans="1:4">
      <c r="A1002">
        <f t="shared" si="16"/>
        <v>978</v>
      </c>
      <c r="B1002" t="str">
        <f>VLOOKUP(A1002,SOURCE!B:P,12,0)</f>
        <v>ITM_BACK_SLASH</v>
      </c>
      <c r="C1002">
        <f>IF(
ISNUMBER(INDEX(SOURCE!B:B,MATCH(A1002,SOURCE!B:B,0)+1)),
  VALUE(INDEX(SOURCE!B:B,MATCH(A1002,SOURCE!B:B,0)+1)),
  "")</f>
        <v>979</v>
      </c>
      <c r="D1002" s="8" t="str">
        <f>IF(A1002&lt;&gt;INT(A1002),B1002,
IF(A1002&lt;0,VLOOKUP(A1002,lookups!A$1:B$25,2,0),
IF(ISNA(B1002),"",
IF(OR(ISBLANK(A1002),ISNA(B1002),B1002=0),
"",
"#define "&amp;
VLOOKUP(A1002,SOURCE!B:P,12,0)&amp;IF(SOURCE!$W$2-LEN(VLOOKUP(A1002,SOURCE!B:P,12,0))&gt;=0,REPT(" ",SOURCE!$W$2-LEN(VLOOKUP(A1002,SOURCE!B:P,12,0))),"")&amp;
TEXT(A1002,"???0")&amp;IF(VLOOKUP(A1002,SOURCE!B:P,13,0)="","","   "&amp;VLOOKUP(A1002,SOURCE!B:P,13,0)
))))
)</f>
        <v>#define ITM_BACK_SLASH                 978</v>
      </c>
    </row>
    <row r="1003" spans="1:4">
      <c r="A1003">
        <f t="shared" si="16"/>
        <v>979</v>
      </c>
      <c r="B1003" t="str">
        <f>VLOOKUP(A1003,SOURCE!B:P,12,0)</f>
        <v>ITM_RIGHT_SQUARE_BRACKET</v>
      </c>
      <c r="C1003">
        <f>IF(
ISNUMBER(INDEX(SOURCE!B:B,MATCH(A1003,SOURCE!B:B,0)+1)),
  VALUE(INDEX(SOURCE!B:B,MATCH(A1003,SOURCE!B:B,0)+1)),
  "")</f>
        <v>980</v>
      </c>
      <c r="D1003" s="8" t="str">
        <f>IF(A1003&lt;&gt;INT(A1003),B1003,
IF(A1003&lt;0,VLOOKUP(A1003,lookups!A$1:B$25,2,0),
IF(ISNA(B1003),"",
IF(OR(ISBLANK(A1003),ISNA(B1003),B1003=0),
"",
"#define "&amp;
VLOOKUP(A1003,SOURCE!B:P,12,0)&amp;IF(SOURCE!$W$2-LEN(VLOOKUP(A1003,SOURCE!B:P,12,0))&gt;=0,REPT(" ",SOURCE!$W$2-LEN(VLOOKUP(A1003,SOURCE!B:P,12,0))),"")&amp;
TEXT(A1003,"???0")&amp;IF(VLOOKUP(A1003,SOURCE!B:P,13,0)="","","   "&amp;VLOOKUP(A1003,SOURCE!B:P,13,0)
))))
)</f>
        <v>#define ITM_RIGHT_SQUARE_BRACKET       979</v>
      </c>
    </row>
    <row r="1004" spans="1:4">
      <c r="A1004">
        <f t="shared" si="16"/>
        <v>980</v>
      </c>
      <c r="B1004" t="str">
        <f>VLOOKUP(A1004,SOURCE!B:P,12,0)</f>
        <v>ITM_CIRCUMFLEX</v>
      </c>
      <c r="C1004">
        <f>IF(
ISNUMBER(INDEX(SOURCE!B:B,MATCH(A1004,SOURCE!B:B,0)+1)),
  VALUE(INDEX(SOURCE!B:B,MATCH(A1004,SOURCE!B:B,0)+1)),
  "")</f>
        <v>981</v>
      </c>
      <c r="D1004" s="8" t="str">
        <f>IF(A1004&lt;&gt;INT(A1004),B1004,
IF(A1004&lt;0,VLOOKUP(A1004,lookups!A$1:B$25,2,0),
IF(ISNA(B1004),"",
IF(OR(ISBLANK(A1004),ISNA(B1004),B1004=0),
"",
"#define "&amp;
VLOOKUP(A1004,SOURCE!B:P,12,0)&amp;IF(SOURCE!$W$2-LEN(VLOOKUP(A1004,SOURCE!B:P,12,0))&gt;=0,REPT(" ",SOURCE!$W$2-LEN(VLOOKUP(A1004,SOURCE!B:P,12,0))),"")&amp;
TEXT(A1004,"???0")&amp;IF(VLOOKUP(A1004,SOURCE!B:P,13,0)="","","   "&amp;VLOOKUP(A1004,SOURCE!B:P,13,0)
))))
)</f>
        <v>#define ITM_CIRCUMFLEX                 980</v>
      </c>
    </row>
    <row r="1005" spans="1:4">
      <c r="A1005">
        <f t="shared" si="16"/>
        <v>981</v>
      </c>
      <c r="B1005" t="str">
        <f>VLOOKUP(A1005,SOURCE!B:P,12,0)</f>
        <v>ITM_UNDERSCORE</v>
      </c>
      <c r="C1005">
        <f>IF(
ISNUMBER(INDEX(SOURCE!B:B,MATCH(A1005,SOURCE!B:B,0)+1)),
  VALUE(INDEX(SOURCE!B:B,MATCH(A1005,SOURCE!B:B,0)+1)),
  "")</f>
        <v>982</v>
      </c>
      <c r="D1005" s="8" t="str">
        <f>IF(A1005&lt;&gt;INT(A1005),B1005,
IF(A1005&lt;0,VLOOKUP(A1005,lookups!A$1:B$25,2,0),
IF(ISNA(B1005),"",
IF(OR(ISBLANK(A1005),ISNA(B1005),B1005=0),
"",
"#define "&amp;
VLOOKUP(A1005,SOURCE!B:P,12,0)&amp;IF(SOURCE!$W$2-LEN(VLOOKUP(A1005,SOURCE!B:P,12,0))&gt;=0,REPT(" ",SOURCE!$W$2-LEN(VLOOKUP(A1005,SOURCE!B:P,12,0))),"")&amp;
TEXT(A1005,"???0")&amp;IF(VLOOKUP(A1005,SOURCE!B:P,13,0)="","","   "&amp;VLOOKUP(A1005,SOURCE!B:P,13,0)
))))
)</f>
        <v>#define ITM_UNDERSCORE                 981</v>
      </c>
    </row>
    <row r="1006" spans="1:4">
      <c r="A1006">
        <f t="shared" si="16"/>
        <v>982</v>
      </c>
      <c r="B1006" t="str">
        <f>VLOOKUP(A1006,SOURCE!B:P,12,0)</f>
        <v>ITM_LEFT_CURLY_BRACKET</v>
      </c>
      <c r="C1006">
        <f>IF(
ISNUMBER(INDEX(SOURCE!B:B,MATCH(A1006,SOURCE!B:B,0)+1)),
  VALUE(INDEX(SOURCE!B:B,MATCH(A1006,SOURCE!B:B,0)+1)),
  "")</f>
        <v>983</v>
      </c>
      <c r="D1006" s="8" t="str">
        <f>IF(A1006&lt;&gt;INT(A1006),B1006,
IF(A1006&lt;0,VLOOKUP(A1006,lookups!A$1:B$25,2,0),
IF(ISNA(B1006),"",
IF(OR(ISBLANK(A1006),ISNA(B1006),B1006=0),
"",
"#define "&amp;
VLOOKUP(A1006,SOURCE!B:P,12,0)&amp;IF(SOURCE!$W$2-LEN(VLOOKUP(A1006,SOURCE!B:P,12,0))&gt;=0,REPT(" ",SOURCE!$W$2-LEN(VLOOKUP(A1006,SOURCE!B:P,12,0))),"")&amp;
TEXT(A1006,"???0")&amp;IF(VLOOKUP(A1006,SOURCE!B:P,13,0)="","","   "&amp;VLOOKUP(A1006,SOURCE!B:P,13,0)
))))
)</f>
        <v>#define ITM_LEFT_CURLY_BRACKET         982</v>
      </c>
    </row>
    <row r="1007" spans="1:4">
      <c r="A1007">
        <f t="shared" si="16"/>
        <v>983</v>
      </c>
      <c r="B1007" t="str">
        <f>VLOOKUP(A1007,SOURCE!B:P,12,0)</f>
        <v>ITM_PIPE</v>
      </c>
      <c r="C1007">
        <f>IF(
ISNUMBER(INDEX(SOURCE!B:B,MATCH(A1007,SOURCE!B:B,0)+1)),
  VALUE(INDEX(SOURCE!B:B,MATCH(A1007,SOURCE!B:B,0)+1)),
  "")</f>
        <v>984</v>
      </c>
      <c r="D1007" s="8" t="str">
        <f>IF(A1007&lt;&gt;INT(A1007),B1007,
IF(A1007&lt;0,VLOOKUP(A1007,lookups!A$1:B$25,2,0),
IF(ISNA(B1007),"",
IF(OR(ISBLANK(A1007),ISNA(B1007),B1007=0),
"",
"#define "&amp;
VLOOKUP(A1007,SOURCE!B:P,12,0)&amp;IF(SOURCE!$W$2-LEN(VLOOKUP(A1007,SOURCE!B:P,12,0))&gt;=0,REPT(" ",SOURCE!$W$2-LEN(VLOOKUP(A1007,SOURCE!B:P,12,0))),"")&amp;
TEXT(A1007,"???0")&amp;IF(VLOOKUP(A1007,SOURCE!B:P,13,0)="","","   "&amp;VLOOKUP(A1007,SOURCE!B:P,13,0)
))))
)</f>
        <v>#define ITM_PIPE                       983</v>
      </c>
    </row>
    <row r="1008" spans="1:4">
      <c r="A1008">
        <f t="shared" si="16"/>
        <v>984</v>
      </c>
      <c r="B1008" t="str">
        <f>VLOOKUP(A1008,SOURCE!B:P,12,0)</f>
        <v>ITM_RIGHT_CURLY_BRACKET</v>
      </c>
      <c r="C1008">
        <f>IF(
ISNUMBER(INDEX(SOURCE!B:B,MATCH(A1008,SOURCE!B:B,0)+1)),
  VALUE(INDEX(SOURCE!B:B,MATCH(A1008,SOURCE!B:B,0)+1)),
  "")</f>
        <v>985</v>
      </c>
      <c r="D1008" s="8" t="str">
        <f>IF(A1008&lt;&gt;INT(A1008),B1008,
IF(A1008&lt;0,VLOOKUP(A1008,lookups!A$1:B$25,2,0),
IF(ISNA(B1008),"",
IF(OR(ISBLANK(A1008),ISNA(B1008),B1008=0),
"",
"#define "&amp;
VLOOKUP(A1008,SOURCE!B:P,12,0)&amp;IF(SOURCE!$W$2-LEN(VLOOKUP(A1008,SOURCE!B:P,12,0))&gt;=0,REPT(" ",SOURCE!$W$2-LEN(VLOOKUP(A1008,SOURCE!B:P,12,0))),"")&amp;
TEXT(A1008,"???0")&amp;IF(VLOOKUP(A1008,SOURCE!B:P,13,0)="","","   "&amp;VLOOKUP(A1008,SOURCE!B:P,13,0)
))))
)</f>
        <v>#define ITM_RIGHT_CURLY_BRACKET        984</v>
      </c>
    </row>
    <row r="1009" spans="1:4">
      <c r="A1009">
        <f t="shared" si="16"/>
        <v>985</v>
      </c>
      <c r="B1009" t="str">
        <f>VLOOKUP(A1009,SOURCE!B:P,12,0)</f>
        <v>ITM_TILDE</v>
      </c>
      <c r="C1009">
        <f>IF(
ISNUMBER(INDEX(SOURCE!B:B,MATCH(A1009,SOURCE!B:B,0)+1)),
  VALUE(INDEX(SOURCE!B:B,MATCH(A1009,SOURCE!B:B,0)+1)),
  "")</f>
        <v>986</v>
      </c>
      <c r="D1009" s="8" t="str">
        <f>IF(A1009&lt;&gt;INT(A1009),B1009,
IF(A1009&lt;0,VLOOKUP(A1009,lookups!A$1:B$25,2,0),
IF(ISNA(B1009),"",
IF(OR(ISBLANK(A1009),ISNA(B1009),B1009=0),
"",
"#define "&amp;
VLOOKUP(A1009,SOURCE!B:P,12,0)&amp;IF(SOURCE!$W$2-LEN(VLOOKUP(A1009,SOURCE!B:P,12,0))&gt;=0,REPT(" ",SOURCE!$W$2-LEN(VLOOKUP(A1009,SOURCE!B:P,12,0))),"")&amp;
TEXT(A1009,"???0")&amp;IF(VLOOKUP(A1009,SOURCE!B:P,13,0)="","","   "&amp;VLOOKUP(A1009,SOURCE!B:P,13,0)
))))
)</f>
        <v>#define ITM_TILDE                      985</v>
      </c>
    </row>
    <row r="1010" spans="1:4">
      <c r="A1010">
        <f t="shared" si="16"/>
        <v>986</v>
      </c>
      <c r="B1010" t="str">
        <f>VLOOKUP(A1010,SOURCE!B:P,12,0)</f>
        <v>ITM_INVERTED_EXCLAMATION_MARK</v>
      </c>
      <c r="C1010">
        <f>IF(
ISNUMBER(INDEX(SOURCE!B:B,MATCH(A1010,SOURCE!B:B,0)+1)),
  VALUE(INDEX(SOURCE!B:B,MATCH(A1010,SOURCE!B:B,0)+1)),
  "")</f>
        <v>987</v>
      </c>
      <c r="D1010" s="8" t="str">
        <f>IF(A1010&lt;&gt;INT(A1010),B1010,
IF(A1010&lt;0,VLOOKUP(A1010,lookups!A$1:B$25,2,0),
IF(ISNA(B1010),"",
IF(OR(ISBLANK(A1010),ISNA(B1010),B1010=0),
"",
"#define "&amp;
VLOOKUP(A1010,SOURCE!B:P,12,0)&amp;IF(SOURCE!$W$2-LEN(VLOOKUP(A1010,SOURCE!B:P,12,0))&gt;=0,REPT(" ",SOURCE!$W$2-LEN(VLOOKUP(A1010,SOURCE!B:P,12,0))),"")&amp;
TEXT(A1010,"???0")&amp;IF(VLOOKUP(A1010,SOURCE!B:P,13,0)="","","   "&amp;VLOOKUP(A1010,SOURCE!B:P,13,0)
))))
)</f>
        <v>#define ITM_INVERTED_EXCLAMATION_MARK  986</v>
      </c>
    </row>
    <row r="1011" spans="1:4">
      <c r="A1011">
        <f t="shared" si="16"/>
        <v>987</v>
      </c>
      <c r="B1011" t="str">
        <f>VLOOKUP(A1011,SOURCE!B:P,12,0)</f>
        <v>ITM_CENT</v>
      </c>
      <c r="C1011">
        <f>IF(
ISNUMBER(INDEX(SOURCE!B:B,MATCH(A1011,SOURCE!B:B,0)+1)),
  VALUE(INDEX(SOURCE!B:B,MATCH(A1011,SOURCE!B:B,0)+1)),
  "")</f>
        <v>988</v>
      </c>
      <c r="D1011" s="8" t="str">
        <f>IF(A1011&lt;&gt;INT(A1011),B1011,
IF(A1011&lt;0,VLOOKUP(A1011,lookups!A$1:B$25,2,0),
IF(ISNA(B1011),"",
IF(OR(ISBLANK(A1011),ISNA(B1011),B1011=0),
"",
"#define "&amp;
VLOOKUP(A1011,SOURCE!B:P,12,0)&amp;IF(SOURCE!$W$2-LEN(VLOOKUP(A1011,SOURCE!B:P,12,0))&gt;=0,REPT(" ",SOURCE!$W$2-LEN(VLOOKUP(A1011,SOURCE!B:P,12,0))),"")&amp;
TEXT(A1011,"???0")&amp;IF(VLOOKUP(A1011,SOURCE!B:P,13,0)="","","   "&amp;VLOOKUP(A1011,SOURCE!B:P,13,0)
))))
)</f>
        <v>#define ITM_CENT                       987</v>
      </c>
    </row>
    <row r="1012" spans="1:4">
      <c r="A1012">
        <f t="shared" si="16"/>
        <v>988</v>
      </c>
      <c r="B1012" t="str">
        <f>VLOOKUP(A1012,SOURCE!B:P,12,0)</f>
        <v>ITM_POUND</v>
      </c>
      <c r="C1012">
        <f>IF(
ISNUMBER(INDEX(SOURCE!B:B,MATCH(A1012,SOURCE!B:B,0)+1)),
  VALUE(INDEX(SOURCE!B:B,MATCH(A1012,SOURCE!B:B,0)+1)),
  "")</f>
        <v>989</v>
      </c>
      <c r="D1012" s="8" t="str">
        <f>IF(A1012&lt;&gt;INT(A1012),B1012,
IF(A1012&lt;0,VLOOKUP(A1012,lookups!A$1:B$25,2,0),
IF(ISNA(B1012),"",
IF(OR(ISBLANK(A1012),ISNA(B1012),B1012=0),
"",
"#define "&amp;
VLOOKUP(A1012,SOURCE!B:P,12,0)&amp;IF(SOURCE!$W$2-LEN(VLOOKUP(A1012,SOURCE!B:P,12,0))&gt;=0,REPT(" ",SOURCE!$W$2-LEN(VLOOKUP(A1012,SOURCE!B:P,12,0))),"")&amp;
TEXT(A1012,"???0")&amp;IF(VLOOKUP(A1012,SOURCE!B:P,13,0)="","","   "&amp;VLOOKUP(A1012,SOURCE!B:P,13,0)
))))
)</f>
        <v>#define ITM_POUND                      988</v>
      </c>
    </row>
    <row r="1013" spans="1:4">
      <c r="A1013">
        <f t="shared" si="16"/>
        <v>989</v>
      </c>
      <c r="B1013" t="str">
        <f>VLOOKUP(A1013,SOURCE!B:P,12,0)</f>
        <v>ITM_YEN</v>
      </c>
      <c r="C1013">
        <f>IF(
ISNUMBER(INDEX(SOURCE!B:B,MATCH(A1013,SOURCE!B:B,0)+1)),
  VALUE(INDEX(SOURCE!B:B,MATCH(A1013,SOURCE!B:B,0)+1)),
  "")</f>
        <v>990</v>
      </c>
      <c r="D1013" s="8" t="str">
        <f>IF(A1013&lt;&gt;INT(A1013),B1013,
IF(A1013&lt;0,VLOOKUP(A1013,lookups!A$1:B$25,2,0),
IF(ISNA(B1013),"",
IF(OR(ISBLANK(A1013),ISNA(B1013),B1013=0),
"",
"#define "&amp;
VLOOKUP(A1013,SOURCE!B:P,12,0)&amp;IF(SOURCE!$W$2-LEN(VLOOKUP(A1013,SOURCE!B:P,12,0))&gt;=0,REPT(" ",SOURCE!$W$2-LEN(VLOOKUP(A1013,SOURCE!B:P,12,0))),"")&amp;
TEXT(A1013,"???0")&amp;IF(VLOOKUP(A1013,SOURCE!B:P,13,0)="","","   "&amp;VLOOKUP(A1013,SOURCE!B:P,13,0)
))))
)</f>
        <v>#define ITM_YEN                        989</v>
      </c>
    </row>
    <row r="1014" spans="1:4">
      <c r="A1014">
        <f t="shared" si="16"/>
        <v>990</v>
      </c>
      <c r="B1014" t="str">
        <f>VLOOKUP(A1014,SOURCE!B:P,12,0)</f>
        <v>ITM_SECTION</v>
      </c>
      <c r="C1014">
        <f>IF(
ISNUMBER(INDEX(SOURCE!B:B,MATCH(A1014,SOURCE!B:B,0)+1)),
  VALUE(INDEX(SOURCE!B:B,MATCH(A1014,SOURCE!B:B,0)+1)),
  "")</f>
        <v>991</v>
      </c>
      <c r="D1014" s="8" t="str">
        <f>IF(A1014&lt;&gt;INT(A1014),B1014,
IF(A1014&lt;0,VLOOKUP(A1014,lookups!A$1:B$25,2,0),
IF(ISNA(B1014),"",
IF(OR(ISBLANK(A1014),ISNA(B1014),B1014=0),
"",
"#define "&amp;
VLOOKUP(A1014,SOURCE!B:P,12,0)&amp;IF(SOURCE!$W$2-LEN(VLOOKUP(A1014,SOURCE!B:P,12,0))&gt;=0,REPT(" ",SOURCE!$W$2-LEN(VLOOKUP(A1014,SOURCE!B:P,12,0))),"")&amp;
TEXT(A1014,"???0")&amp;IF(VLOOKUP(A1014,SOURCE!B:P,13,0)="","","   "&amp;VLOOKUP(A1014,SOURCE!B:P,13,0)
))))
)</f>
        <v>#define ITM_SECTION                    990</v>
      </c>
    </row>
    <row r="1015" spans="1:4">
      <c r="A1015">
        <f t="shared" si="16"/>
        <v>991</v>
      </c>
      <c r="B1015" t="str">
        <f>VLOOKUP(A1015,SOURCE!B:P,12,0)</f>
        <v>ITM_OVERFLOW_CARRY</v>
      </c>
      <c r="C1015">
        <f>IF(
ISNUMBER(INDEX(SOURCE!B:B,MATCH(A1015,SOURCE!B:B,0)+1)),
  VALUE(INDEX(SOURCE!B:B,MATCH(A1015,SOURCE!B:B,0)+1)),
  "")</f>
        <v>992</v>
      </c>
      <c r="D1015" s="8" t="str">
        <f>IF(A1015&lt;&gt;INT(A1015),B1015,
IF(A1015&lt;0,VLOOKUP(A1015,lookups!A$1:B$25,2,0),
IF(ISNA(B1015),"",
IF(OR(ISBLANK(A1015),ISNA(B1015),B1015=0),
"",
"#define "&amp;
VLOOKUP(A1015,SOURCE!B:P,12,0)&amp;IF(SOURCE!$W$2-LEN(VLOOKUP(A1015,SOURCE!B:P,12,0))&gt;=0,REPT(" ",SOURCE!$W$2-LEN(VLOOKUP(A1015,SOURCE!B:P,12,0))),"")&amp;
TEXT(A1015,"???0")&amp;IF(VLOOKUP(A1015,SOURCE!B:P,13,0)="","","   "&amp;VLOOKUP(A1015,SOURCE!B:P,13,0)
))))
)</f>
        <v>#define ITM_OVERFLOW_CARRY             991</v>
      </c>
    </row>
    <row r="1016" spans="1:4">
      <c r="A1016">
        <f t="shared" si="16"/>
        <v>992</v>
      </c>
      <c r="B1016" t="str">
        <f>VLOOKUP(A1016,SOURCE!B:P,12,0)</f>
        <v>ITM_LEFT_DOUBLE_ANGLE</v>
      </c>
      <c r="C1016">
        <f>IF(
ISNUMBER(INDEX(SOURCE!B:B,MATCH(A1016,SOURCE!B:B,0)+1)),
  VALUE(INDEX(SOURCE!B:B,MATCH(A1016,SOURCE!B:B,0)+1)),
  "")</f>
        <v>993</v>
      </c>
      <c r="D1016" s="8" t="str">
        <f>IF(A1016&lt;&gt;INT(A1016),B1016,
IF(A1016&lt;0,VLOOKUP(A1016,lookups!A$1:B$25,2,0),
IF(ISNA(B1016),"",
IF(OR(ISBLANK(A1016),ISNA(B1016),B1016=0),
"",
"#define "&amp;
VLOOKUP(A1016,SOURCE!B:P,12,0)&amp;IF(SOURCE!$W$2-LEN(VLOOKUP(A1016,SOURCE!B:P,12,0))&gt;=0,REPT(" ",SOURCE!$W$2-LEN(VLOOKUP(A1016,SOURCE!B:P,12,0))),"")&amp;
TEXT(A1016,"???0")&amp;IF(VLOOKUP(A1016,SOURCE!B:P,13,0)="","","   "&amp;VLOOKUP(A1016,SOURCE!B:P,13,0)
))))
)</f>
        <v>#define ITM_LEFT_DOUBLE_ANGLE          992</v>
      </c>
    </row>
    <row r="1017" spans="1:4">
      <c r="A1017">
        <f t="shared" si="16"/>
        <v>993</v>
      </c>
      <c r="B1017" t="str">
        <f>VLOOKUP(A1017,SOURCE!B:P,12,0)</f>
        <v>ITM_NOT</v>
      </c>
      <c r="C1017">
        <f>IF(
ISNUMBER(INDEX(SOURCE!B:B,MATCH(A1017,SOURCE!B:B,0)+1)),
  VALUE(INDEX(SOURCE!B:B,MATCH(A1017,SOURCE!B:B,0)+1)),
  "")</f>
        <v>994</v>
      </c>
      <c r="D1017" s="8" t="str">
        <f>IF(A1017&lt;&gt;INT(A1017),B1017,
IF(A1017&lt;0,VLOOKUP(A1017,lookups!A$1:B$25,2,0),
IF(ISNA(B1017),"",
IF(OR(ISBLANK(A1017),ISNA(B1017),B1017=0),
"",
"#define "&amp;
VLOOKUP(A1017,SOURCE!B:P,12,0)&amp;IF(SOURCE!$W$2-LEN(VLOOKUP(A1017,SOURCE!B:P,12,0))&gt;=0,REPT(" ",SOURCE!$W$2-LEN(VLOOKUP(A1017,SOURCE!B:P,12,0))),"")&amp;
TEXT(A1017,"???0")&amp;IF(VLOOKUP(A1017,SOURCE!B:P,13,0)="","","   "&amp;VLOOKUP(A1017,SOURCE!B:P,13,0)
))))
)</f>
        <v>#define ITM_NOT                        993</v>
      </c>
    </row>
    <row r="1018" spans="1:4">
      <c r="A1018">
        <f t="shared" si="16"/>
        <v>994</v>
      </c>
      <c r="B1018" t="str">
        <f>VLOOKUP(A1018,SOURCE!B:P,12,0)</f>
        <v>ITM_DEGREE</v>
      </c>
      <c r="C1018">
        <f>IF(
ISNUMBER(INDEX(SOURCE!B:B,MATCH(A1018,SOURCE!B:B,0)+1)),
  VALUE(INDEX(SOURCE!B:B,MATCH(A1018,SOURCE!B:B,0)+1)),
  "")</f>
        <v>995</v>
      </c>
      <c r="D1018" s="8" t="str">
        <f>IF(A1018&lt;&gt;INT(A1018),B1018,
IF(A1018&lt;0,VLOOKUP(A1018,lookups!A$1:B$25,2,0),
IF(ISNA(B1018),"",
IF(OR(ISBLANK(A1018),ISNA(B1018),B1018=0),
"",
"#define "&amp;
VLOOKUP(A1018,SOURCE!B:P,12,0)&amp;IF(SOURCE!$W$2-LEN(VLOOKUP(A1018,SOURCE!B:P,12,0))&gt;=0,REPT(" ",SOURCE!$W$2-LEN(VLOOKUP(A1018,SOURCE!B:P,12,0))),"")&amp;
TEXT(A1018,"???0")&amp;IF(VLOOKUP(A1018,SOURCE!B:P,13,0)="","","   "&amp;VLOOKUP(A1018,SOURCE!B:P,13,0)
))))
)</f>
        <v>#define ITM_DEGREE                     994</v>
      </c>
    </row>
    <row r="1019" spans="1:4">
      <c r="A1019">
        <f t="shared" si="16"/>
        <v>995</v>
      </c>
      <c r="B1019" t="str">
        <f>VLOOKUP(A1019,SOURCE!B:P,12,0)</f>
        <v>ITM_PLUS_MINUS</v>
      </c>
      <c r="C1019">
        <f>IF(
ISNUMBER(INDEX(SOURCE!B:B,MATCH(A1019,SOURCE!B:B,0)+1)),
  VALUE(INDEX(SOURCE!B:B,MATCH(A1019,SOURCE!B:B,0)+1)),
  "")</f>
        <v>996</v>
      </c>
      <c r="D1019" s="8" t="str">
        <f>IF(A1019&lt;&gt;INT(A1019),B1019,
IF(A1019&lt;0,VLOOKUP(A1019,lookups!A$1:B$25,2,0),
IF(ISNA(B1019),"",
IF(OR(ISBLANK(A1019),ISNA(B1019),B1019=0),
"",
"#define "&amp;
VLOOKUP(A1019,SOURCE!B:P,12,0)&amp;IF(SOURCE!$W$2-LEN(VLOOKUP(A1019,SOURCE!B:P,12,0))&gt;=0,REPT(" ",SOURCE!$W$2-LEN(VLOOKUP(A1019,SOURCE!B:P,12,0))),"")&amp;
TEXT(A1019,"???0")&amp;IF(VLOOKUP(A1019,SOURCE!B:P,13,0)="","","   "&amp;VLOOKUP(A1019,SOURCE!B:P,13,0)
))))
)</f>
        <v>#define ITM_PLUS_MINUS                 995</v>
      </c>
    </row>
    <row r="1020" spans="1:4">
      <c r="A1020">
        <f t="shared" si="16"/>
        <v>996</v>
      </c>
      <c r="B1020" t="str">
        <f>VLOOKUP(A1020,SOURCE!B:P,12,0)</f>
        <v>ITM_mu_b</v>
      </c>
      <c r="C1020">
        <f>IF(
ISNUMBER(INDEX(SOURCE!B:B,MATCH(A1020,SOURCE!B:B,0)+1)),
  VALUE(INDEX(SOURCE!B:B,MATCH(A1020,SOURCE!B:B,0)+1)),
  "")</f>
        <v>997</v>
      </c>
      <c r="D1020" s="8" t="str">
        <f>IF(A1020&lt;&gt;INT(A1020),B1020,
IF(A1020&lt;0,VLOOKUP(A1020,lookups!A$1:B$25,2,0),
IF(ISNA(B1020),"",
IF(OR(ISBLANK(A1020),ISNA(B1020),B1020=0),
"",
"#define "&amp;
VLOOKUP(A1020,SOURCE!B:P,12,0)&amp;IF(SOURCE!$W$2-LEN(VLOOKUP(A1020,SOURCE!B:P,12,0))&gt;=0,REPT(" ",SOURCE!$W$2-LEN(VLOOKUP(A1020,SOURCE!B:P,12,0))),"")&amp;
TEXT(A1020,"???0")&amp;IF(VLOOKUP(A1020,SOURCE!B:P,13,0)="","","   "&amp;VLOOKUP(A1020,SOURCE!B:P,13,0)
))))
)</f>
        <v>#define ITM_mu_b                       996</v>
      </c>
    </row>
    <row r="1021" spans="1:4">
      <c r="A1021">
        <f t="shared" si="16"/>
        <v>997</v>
      </c>
      <c r="B1021" t="str">
        <f>VLOOKUP(A1021,SOURCE!B:P,12,0)</f>
        <v>ITM_DOT</v>
      </c>
      <c r="C1021">
        <f>IF(
ISNUMBER(INDEX(SOURCE!B:B,MATCH(A1021,SOURCE!B:B,0)+1)),
  VALUE(INDEX(SOURCE!B:B,MATCH(A1021,SOURCE!B:B,0)+1)),
  "")</f>
        <v>998</v>
      </c>
      <c r="D1021" s="8" t="str">
        <f>IF(A1021&lt;&gt;INT(A1021),B1021,
IF(A1021&lt;0,VLOOKUP(A1021,lookups!A$1:B$25,2,0),
IF(ISNA(B1021),"",
IF(OR(ISBLANK(A1021),ISNA(B1021),B1021=0),
"",
"#define "&amp;
VLOOKUP(A1021,SOURCE!B:P,12,0)&amp;IF(SOURCE!$W$2-LEN(VLOOKUP(A1021,SOURCE!B:P,12,0))&gt;=0,REPT(" ",SOURCE!$W$2-LEN(VLOOKUP(A1021,SOURCE!B:P,12,0))),"")&amp;
TEXT(A1021,"???0")&amp;IF(VLOOKUP(A1021,SOURCE!B:P,13,0)="","","   "&amp;VLOOKUP(A1021,SOURCE!B:P,13,0)
))))
)</f>
        <v>#define ITM_DOT                        997</v>
      </c>
    </row>
    <row r="1022" spans="1:4">
      <c r="A1022">
        <f t="shared" si="16"/>
        <v>998</v>
      </c>
      <c r="B1022" t="str">
        <f>VLOOKUP(A1022,SOURCE!B:P,12,0)</f>
        <v>ITM_ORDINAL</v>
      </c>
      <c r="C1022">
        <f>IF(
ISNUMBER(INDEX(SOURCE!B:B,MATCH(A1022,SOURCE!B:B,0)+1)),
  VALUE(INDEX(SOURCE!B:B,MATCH(A1022,SOURCE!B:B,0)+1)),
  "")</f>
        <v>999</v>
      </c>
      <c r="D1022" s="8" t="str">
        <f>IF(A1022&lt;&gt;INT(A1022),B1022,
IF(A1022&lt;0,VLOOKUP(A1022,lookups!A$1:B$25,2,0),
IF(ISNA(B1022),"",
IF(OR(ISBLANK(A1022),ISNA(B1022),B1022=0),
"",
"#define "&amp;
VLOOKUP(A1022,SOURCE!B:P,12,0)&amp;IF(SOURCE!$W$2-LEN(VLOOKUP(A1022,SOURCE!B:P,12,0))&gt;=0,REPT(" ",SOURCE!$W$2-LEN(VLOOKUP(A1022,SOURCE!B:P,12,0))),"")&amp;
TEXT(A1022,"???0")&amp;IF(VLOOKUP(A1022,SOURCE!B:P,13,0)="","","   "&amp;VLOOKUP(A1022,SOURCE!B:P,13,0)
))))
)</f>
        <v>#define ITM_ORDINAL                    998</v>
      </c>
    </row>
    <row r="1023" spans="1:4">
      <c r="A1023">
        <f t="shared" si="16"/>
        <v>999</v>
      </c>
      <c r="B1023" t="str">
        <f>VLOOKUP(A1023,SOURCE!B:P,12,0)</f>
        <v>ITM_RIGHT_DOUBLE_ANGLE</v>
      </c>
      <c r="C1023">
        <f>IF(
ISNUMBER(INDEX(SOURCE!B:B,MATCH(A1023,SOURCE!B:B,0)+1)),
  VALUE(INDEX(SOURCE!B:B,MATCH(A1023,SOURCE!B:B,0)+1)),
  "")</f>
        <v>1000</v>
      </c>
      <c r="D1023" s="8" t="str">
        <f>IF(A1023&lt;&gt;INT(A1023),B1023,
IF(A1023&lt;0,VLOOKUP(A1023,lookups!A$1:B$25,2,0),
IF(ISNA(B1023),"",
IF(OR(ISBLANK(A1023),ISNA(B1023),B1023=0),
"",
"#define "&amp;
VLOOKUP(A1023,SOURCE!B:P,12,0)&amp;IF(SOURCE!$W$2-LEN(VLOOKUP(A1023,SOURCE!B:P,12,0))&gt;=0,REPT(" ",SOURCE!$W$2-LEN(VLOOKUP(A1023,SOURCE!B:P,12,0))),"")&amp;
TEXT(A1023,"???0")&amp;IF(VLOOKUP(A1023,SOURCE!B:P,13,0)="","","   "&amp;VLOOKUP(A1023,SOURCE!B:P,13,0)
))))
)</f>
        <v>#define ITM_RIGHT_DOUBLE_ANGLE         999</v>
      </c>
    </row>
    <row r="1024" spans="1:4">
      <c r="A1024">
        <f t="shared" si="16"/>
        <v>1000</v>
      </c>
      <c r="B1024" t="str">
        <f>VLOOKUP(A1024,SOURCE!B:P,12,0)</f>
        <v>ITM_ONE_HALF</v>
      </c>
      <c r="C1024">
        <f>IF(
ISNUMBER(INDEX(SOURCE!B:B,MATCH(A1024,SOURCE!B:B,0)+1)),
  VALUE(INDEX(SOURCE!B:B,MATCH(A1024,SOURCE!B:B,0)+1)),
  "")</f>
        <v>1001</v>
      </c>
      <c r="D1024" s="8" t="str">
        <f>IF(A1024&lt;&gt;INT(A1024),B1024,
IF(A1024&lt;0,VLOOKUP(A1024,lookups!A$1:B$25,2,0),
IF(ISNA(B1024),"",
IF(OR(ISBLANK(A1024),ISNA(B1024),B1024=0),
"",
"#define "&amp;
VLOOKUP(A1024,SOURCE!B:P,12,0)&amp;IF(SOURCE!$W$2-LEN(VLOOKUP(A1024,SOURCE!B:P,12,0))&gt;=0,REPT(" ",SOURCE!$W$2-LEN(VLOOKUP(A1024,SOURCE!B:P,12,0))),"")&amp;
TEXT(A1024,"???0")&amp;IF(VLOOKUP(A1024,SOURCE!B:P,13,0)="","","   "&amp;VLOOKUP(A1024,SOURCE!B:P,13,0)
))))
)</f>
        <v>#define ITM_ONE_HALF                  1000</v>
      </c>
    </row>
    <row r="1025" spans="1:4">
      <c r="A1025">
        <f t="shared" si="16"/>
        <v>1001</v>
      </c>
      <c r="B1025" t="str">
        <f>VLOOKUP(A1025,SOURCE!B:P,12,0)</f>
        <v>ITM_ONE_QUARTER</v>
      </c>
      <c r="C1025">
        <f>IF(
ISNUMBER(INDEX(SOURCE!B:B,MATCH(A1025,SOURCE!B:B,0)+1)),
  VALUE(INDEX(SOURCE!B:B,MATCH(A1025,SOURCE!B:B,0)+1)),
  "")</f>
        <v>1002</v>
      </c>
      <c r="D1025" s="8" t="str">
        <f>IF(A1025&lt;&gt;INT(A1025),B1025,
IF(A1025&lt;0,VLOOKUP(A1025,lookups!A$1:B$25,2,0),
IF(ISNA(B1025),"",
IF(OR(ISBLANK(A1025),ISNA(B1025),B1025=0),
"",
"#define "&amp;
VLOOKUP(A1025,SOURCE!B:P,12,0)&amp;IF(SOURCE!$W$2-LEN(VLOOKUP(A1025,SOURCE!B:P,12,0))&gt;=0,REPT(" ",SOURCE!$W$2-LEN(VLOOKUP(A1025,SOURCE!B:P,12,0))),"")&amp;
TEXT(A1025,"???0")&amp;IF(VLOOKUP(A1025,SOURCE!B:P,13,0)="","","   "&amp;VLOOKUP(A1025,SOURCE!B:P,13,0)
))))
)</f>
        <v>#define ITM_ONE_QUARTER               1001</v>
      </c>
    </row>
    <row r="1026" spans="1:4">
      <c r="A1026">
        <f t="shared" si="16"/>
        <v>1002</v>
      </c>
      <c r="B1026" t="str">
        <f>VLOOKUP(A1026,SOURCE!B:P,12,0)</f>
        <v>ITM_INVERTED_QUESTION_MARK</v>
      </c>
      <c r="C1026">
        <f>IF(
ISNUMBER(INDEX(SOURCE!B:B,MATCH(A1026,SOURCE!B:B,0)+1)),
  VALUE(INDEX(SOURCE!B:B,MATCH(A1026,SOURCE!B:B,0)+1)),
  "")</f>
        <v>1003</v>
      </c>
      <c r="D1026" s="8" t="str">
        <f>IF(A1026&lt;&gt;INT(A1026),B1026,
IF(A1026&lt;0,VLOOKUP(A1026,lookups!A$1:B$25,2,0),
IF(ISNA(B1026),"",
IF(OR(ISBLANK(A1026),ISNA(B1026),B1026=0),
"",
"#define "&amp;
VLOOKUP(A1026,SOURCE!B:P,12,0)&amp;IF(SOURCE!$W$2-LEN(VLOOKUP(A1026,SOURCE!B:P,12,0))&gt;=0,REPT(" ",SOURCE!$W$2-LEN(VLOOKUP(A1026,SOURCE!B:P,12,0))),"")&amp;
TEXT(A1026,"???0")&amp;IF(VLOOKUP(A1026,SOURCE!B:P,13,0)="","","   "&amp;VLOOKUP(A1026,SOURCE!B:P,13,0)
))))
)</f>
        <v>#define ITM_INVERTED_QUESTION_MARK    1002</v>
      </c>
    </row>
    <row r="1027" spans="1:4">
      <c r="A1027">
        <f t="shared" si="16"/>
        <v>1003</v>
      </c>
      <c r="B1027" t="str">
        <f>VLOOKUP(A1027,SOURCE!B:P,12,0)</f>
        <v>ITM_ETH</v>
      </c>
      <c r="C1027">
        <f>IF(
ISNUMBER(INDEX(SOURCE!B:B,MATCH(A1027,SOURCE!B:B,0)+1)),
  VALUE(INDEX(SOURCE!B:B,MATCH(A1027,SOURCE!B:B,0)+1)),
  "")</f>
        <v>1004</v>
      </c>
      <c r="D1027" s="8" t="str">
        <f>IF(A1027&lt;&gt;INT(A1027),B1027,
IF(A1027&lt;0,VLOOKUP(A1027,lookups!A$1:B$25,2,0),
IF(ISNA(B1027),"",
IF(OR(ISBLANK(A1027),ISNA(B1027),B1027=0),
"",
"#define "&amp;
VLOOKUP(A1027,SOURCE!B:P,12,0)&amp;IF(SOURCE!$W$2-LEN(VLOOKUP(A1027,SOURCE!B:P,12,0))&gt;=0,REPT(" ",SOURCE!$W$2-LEN(VLOOKUP(A1027,SOURCE!B:P,12,0))),"")&amp;
TEXT(A1027,"???0")&amp;IF(VLOOKUP(A1027,SOURCE!B:P,13,0)="","","   "&amp;VLOOKUP(A1027,SOURCE!B:P,13,0)
))))
)</f>
        <v>#define ITM_ETH                       1003</v>
      </c>
    </row>
    <row r="1028" spans="1:4">
      <c r="A1028">
        <f t="shared" si="16"/>
        <v>1004</v>
      </c>
      <c r="B1028" t="str">
        <f>VLOOKUP(A1028,SOURCE!B:P,12,0)</f>
        <v>ITM_CROSS</v>
      </c>
      <c r="C1028">
        <f>IF(
ISNUMBER(INDEX(SOURCE!B:B,MATCH(A1028,SOURCE!B:B,0)+1)),
  VALUE(INDEX(SOURCE!B:B,MATCH(A1028,SOURCE!B:B,0)+1)),
  "")</f>
        <v>1005</v>
      </c>
      <c r="D1028" s="8" t="str">
        <f>IF(A1028&lt;&gt;INT(A1028),B1028,
IF(A1028&lt;0,VLOOKUP(A1028,lookups!A$1:B$25,2,0),
IF(ISNA(B1028),"",
IF(OR(ISBLANK(A1028),ISNA(B1028),B1028=0),
"",
"#define "&amp;
VLOOKUP(A1028,SOURCE!B:P,12,0)&amp;IF(SOURCE!$W$2-LEN(VLOOKUP(A1028,SOURCE!B:P,12,0))&gt;=0,REPT(" ",SOURCE!$W$2-LEN(VLOOKUP(A1028,SOURCE!B:P,12,0))),"")&amp;
TEXT(A1028,"???0")&amp;IF(VLOOKUP(A1028,SOURCE!B:P,13,0)="","","   "&amp;VLOOKUP(A1028,SOURCE!B:P,13,0)
))))
)</f>
        <v>#define ITM_CROSS                     1004</v>
      </c>
    </row>
    <row r="1029" spans="1:4">
      <c r="A1029">
        <f t="shared" si="16"/>
        <v>1005</v>
      </c>
      <c r="B1029" t="str">
        <f>VLOOKUP(A1029,SOURCE!B:P,12,0)</f>
        <v>ITM_eth</v>
      </c>
      <c r="C1029">
        <f>IF(
ISNUMBER(INDEX(SOURCE!B:B,MATCH(A1029,SOURCE!B:B,0)+1)),
  VALUE(INDEX(SOURCE!B:B,MATCH(A1029,SOURCE!B:B,0)+1)),
  "")</f>
        <v>1006</v>
      </c>
      <c r="D1029" s="8" t="str">
        <f>IF(A1029&lt;&gt;INT(A1029),B1029,
IF(A1029&lt;0,VLOOKUP(A1029,lookups!A$1:B$25,2,0),
IF(ISNA(B1029),"",
IF(OR(ISBLANK(A1029),ISNA(B1029),B1029=0),
"",
"#define "&amp;
VLOOKUP(A1029,SOURCE!B:P,12,0)&amp;IF(SOURCE!$W$2-LEN(VLOOKUP(A1029,SOURCE!B:P,12,0))&gt;=0,REPT(" ",SOURCE!$W$2-LEN(VLOOKUP(A1029,SOURCE!B:P,12,0))),"")&amp;
TEXT(A1029,"???0")&amp;IF(VLOOKUP(A1029,SOURCE!B:P,13,0)="","","   "&amp;VLOOKUP(A1029,SOURCE!B:P,13,0)
))))
)</f>
        <v>#define ITM_eth                       1005</v>
      </c>
    </row>
    <row r="1030" spans="1:4">
      <c r="A1030">
        <f t="shared" si="16"/>
        <v>1006</v>
      </c>
      <c r="B1030" t="str">
        <f>VLOOKUP(A1030,SOURCE!B:P,12,0)</f>
        <v>ITM_OBELUS</v>
      </c>
      <c r="C1030">
        <f>IF(
ISNUMBER(INDEX(SOURCE!B:B,MATCH(A1030,SOURCE!B:B,0)+1)),
  VALUE(INDEX(SOURCE!B:B,MATCH(A1030,SOURCE!B:B,0)+1)),
  "")</f>
        <v>1007</v>
      </c>
      <c r="D1030" s="8" t="str">
        <f>IF(A1030&lt;&gt;INT(A1030),B1030,
IF(A1030&lt;0,VLOOKUP(A1030,lookups!A$1:B$25,2,0),
IF(ISNA(B1030),"",
IF(OR(ISBLANK(A1030),ISNA(B1030),B1030=0),
"",
"#define "&amp;
VLOOKUP(A1030,SOURCE!B:P,12,0)&amp;IF(SOURCE!$W$2-LEN(VLOOKUP(A1030,SOURCE!B:P,12,0))&gt;=0,REPT(" ",SOURCE!$W$2-LEN(VLOOKUP(A1030,SOURCE!B:P,12,0))),"")&amp;
TEXT(A1030,"???0")&amp;IF(VLOOKUP(A1030,SOURCE!B:P,13,0)="","","   "&amp;VLOOKUP(A1030,SOURCE!B:P,13,0)
))))
)</f>
        <v>#define ITM_OBELUS                    1006</v>
      </c>
    </row>
    <row r="1031" spans="1:4">
      <c r="A1031">
        <f t="shared" ref="A1031:A1094" si="17">C1030</f>
        <v>1007</v>
      </c>
      <c r="B1031" t="str">
        <f>VLOOKUP(A1031,SOURCE!B:P,12,0)</f>
        <v>ITM_E_DOT</v>
      </c>
      <c r="C1031">
        <f>IF(
ISNUMBER(INDEX(SOURCE!B:B,MATCH(A1031,SOURCE!B:B,0)+1)),
  VALUE(INDEX(SOURCE!B:B,MATCH(A1031,SOURCE!B:B,0)+1)),
  "")</f>
        <v>1008</v>
      </c>
      <c r="D1031" s="8" t="str">
        <f>IF(A1031&lt;&gt;INT(A1031),B1031,
IF(A1031&lt;0,VLOOKUP(A1031,lookups!A$1:B$25,2,0),
IF(ISNA(B1031),"",
IF(OR(ISBLANK(A1031),ISNA(B1031),B1031=0),
"",
"#define "&amp;
VLOOKUP(A1031,SOURCE!B:P,12,0)&amp;IF(SOURCE!$W$2-LEN(VLOOKUP(A1031,SOURCE!B:P,12,0))&gt;=0,REPT(" ",SOURCE!$W$2-LEN(VLOOKUP(A1031,SOURCE!B:P,12,0))),"")&amp;
TEXT(A1031,"???0")&amp;IF(VLOOKUP(A1031,SOURCE!B:P,13,0)="","","   "&amp;VLOOKUP(A1031,SOURCE!B:P,13,0)
))))
)</f>
        <v>#define ITM_E_DOT                     1007</v>
      </c>
    </row>
    <row r="1032" spans="1:4">
      <c r="A1032">
        <f t="shared" si="17"/>
        <v>1008</v>
      </c>
      <c r="B1032" t="str">
        <f>VLOOKUP(A1032,SOURCE!B:P,12,0)</f>
        <v>ITM_e_DOT</v>
      </c>
      <c r="C1032">
        <f>IF(
ISNUMBER(INDEX(SOURCE!B:B,MATCH(A1032,SOURCE!B:B,0)+1)),
  VALUE(INDEX(SOURCE!B:B,MATCH(A1032,SOURCE!B:B,0)+1)),
  "")</f>
        <v>1009</v>
      </c>
      <c r="D1032" s="8" t="str">
        <f>IF(A1032&lt;&gt;INT(A1032),B1032,
IF(A1032&lt;0,VLOOKUP(A1032,lookups!A$1:B$25,2,0),
IF(ISNA(B1032),"",
IF(OR(ISBLANK(A1032),ISNA(B1032),B1032=0),
"",
"#define "&amp;
VLOOKUP(A1032,SOURCE!B:P,12,0)&amp;IF(SOURCE!$W$2-LEN(VLOOKUP(A1032,SOURCE!B:P,12,0))&gt;=0,REPT(" ",SOURCE!$W$2-LEN(VLOOKUP(A1032,SOURCE!B:P,12,0))),"")&amp;
TEXT(A1032,"???0")&amp;IF(VLOOKUP(A1032,SOURCE!B:P,13,0)="","","   "&amp;VLOOKUP(A1032,SOURCE!B:P,13,0)
))))
)</f>
        <v>#define ITM_e_DOT                     1008</v>
      </c>
    </row>
    <row r="1033" spans="1:4">
      <c r="A1033">
        <f t="shared" si="17"/>
        <v>1009</v>
      </c>
      <c r="B1033" t="str">
        <f>VLOOKUP(A1033,SOURCE!B:P,12,0)</f>
        <v>ITM_E_CARON</v>
      </c>
      <c r="C1033">
        <f>IF(
ISNUMBER(INDEX(SOURCE!B:B,MATCH(A1033,SOURCE!B:B,0)+1)),
  VALUE(INDEX(SOURCE!B:B,MATCH(A1033,SOURCE!B:B,0)+1)),
  "")</f>
        <v>1010</v>
      </c>
      <c r="D1033" s="8" t="str">
        <f>IF(A1033&lt;&gt;INT(A1033),B1033,
IF(A1033&lt;0,VLOOKUP(A1033,lookups!A$1:B$25,2,0),
IF(ISNA(B1033),"",
IF(OR(ISBLANK(A1033),ISNA(B1033),B1033=0),
"",
"#define "&amp;
VLOOKUP(A1033,SOURCE!B:P,12,0)&amp;IF(SOURCE!$W$2-LEN(VLOOKUP(A1033,SOURCE!B:P,12,0))&gt;=0,REPT(" ",SOURCE!$W$2-LEN(VLOOKUP(A1033,SOURCE!B:P,12,0))),"")&amp;
TEXT(A1033,"???0")&amp;IF(VLOOKUP(A1033,SOURCE!B:P,13,0)="","","   "&amp;VLOOKUP(A1033,SOURCE!B:P,13,0)
))))
)</f>
        <v>#define ITM_E_CARON                   1009</v>
      </c>
    </row>
    <row r="1034" spans="1:4">
      <c r="A1034">
        <f t="shared" si="17"/>
        <v>1010</v>
      </c>
      <c r="B1034" t="str">
        <f>VLOOKUP(A1034,SOURCE!B:P,12,0)</f>
        <v>ITM_e_CARON</v>
      </c>
      <c r="C1034">
        <f>IF(
ISNUMBER(INDEX(SOURCE!B:B,MATCH(A1034,SOURCE!B:B,0)+1)),
  VALUE(INDEX(SOURCE!B:B,MATCH(A1034,SOURCE!B:B,0)+1)),
  "")</f>
        <v>1011</v>
      </c>
      <c r="D1034" s="8" t="str">
        <f>IF(A1034&lt;&gt;INT(A1034),B1034,
IF(A1034&lt;0,VLOOKUP(A1034,lookups!A$1:B$25,2,0),
IF(ISNA(B1034),"",
IF(OR(ISBLANK(A1034),ISNA(B1034),B1034=0),
"",
"#define "&amp;
VLOOKUP(A1034,SOURCE!B:P,12,0)&amp;IF(SOURCE!$W$2-LEN(VLOOKUP(A1034,SOURCE!B:P,12,0))&gt;=0,REPT(" ",SOURCE!$W$2-LEN(VLOOKUP(A1034,SOURCE!B:P,12,0))),"")&amp;
TEXT(A1034,"???0")&amp;IF(VLOOKUP(A1034,SOURCE!B:P,13,0)="","","   "&amp;VLOOKUP(A1034,SOURCE!B:P,13,0)
))))
)</f>
        <v>#define ITM_e_CARON                   1010</v>
      </c>
    </row>
    <row r="1035" spans="1:4">
      <c r="A1035">
        <f t="shared" si="17"/>
        <v>1011</v>
      </c>
      <c r="B1035" t="str">
        <f>VLOOKUP(A1035,SOURCE!B:P,12,0)</f>
        <v>ITM_R_ACUTE</v>
      </c>
      <c r="C1035">
        <f>IF(
ISNUMBER(INDEX(SOURCE!B:B,MATCH(A1035,SOURCE!B:B,0)+1)),
  VALUE(INDEX(SOURCE!B:B,MATCH(A1035,SOURCE!B:B,0)+1)),
  "")</f>
        <v>1012</v>
      </c>
      <c r="D1035" s="8" t="str">
        <f>IF(A1035&lt;&gt;INT(A1035),B1035,
IF(A1035&lt;0,VLOOKUP(A1035,lookups!A$1:B$25,2,0),
IF(ISNA(B1035),"",
IF(OR(ISBLANK(A1035),ISNA(B1035),B1035=0),
"",
"#define "&amp;
VLOOKUP(A1035,SOURCE!B:P,12,0)&amp;IF(SOURCE!$W$2-LEN(VLOOKUP(A1035,SOURCE!B:P,12,0))&gt;=0,REPT(" ",SOURCE!$W$2-LEN(VLOOKUP(A1035,SOURCE!B:P,12,0))),"")&amp;
TEXT(A1035,"???0")&amp;IF(VLOOKUP(A1035,SOURCE!B:P,13,0)="","","   "&amp;VLOOKUP(A1035,SOURCE!B:P,13,0)
))))
)</f>
        <v>#define ITM_R_ACUTE                   1011</v>
      </c>
    </row>
    <row r="1036" spans="1:4">
      <c r="A1036">
        <f t="shared" si="17"/>
        <v>1012</v>
      </c>
      <c r="B1036" t="str">
        <f>VLOOKUP(A1036,SOURCE!B:P,12,0)</f>
        <v>ITM_R_CARON</v>
      </c>
      <c r="C1036">
        <f>IF(
ISNUMBER(INDEX(SOURCE!B:B,MATCH(A1036,SOURCE!B:B,0)+1)),
  VALUE(INDEX(SOURCE!B:B,MATCH(A1036,SOURCE!B:B,0)+1)),
  "")</f>
        <v>1013</v>
      </c>
      <c r="D1036" s="8" t="str">
        <f>IF(A1036&lt;&gt;INT(A1036),B1036,
IF(A1036&lt;0,VLOOKUP(A1036,lookups!A$1:B$25,2,0),
IF(ISNA(B1036),"",
IF(OR(ISBLANK(A1036),ISNA(B1036),B1036=0),
"",
"#define "&amp;
VLOOKUP(A1036,SOURCE!B:P,12,0)&amp;IF(SOURCE!$W$2-LEN(VLOOKUP(A1036,SOURCE!B:P,12,0))&gt;=0,REPT(" ",SOURCE!$W$2-LEN(VLOOKUP(A1036,SOURCE!B:P,12,0))),"")&amp;
TEXT(A1036,"???0")&amp;IF(VLOOKUP(A1036,SOURCE!B:P,13,0)="","","   "&amp;VLOOKUP(A1036,SOURCE!B:P,13,0)
))))
)</f>
        <v>#define ITM_R_CARON                   1012</v>
      </c>
    </row>
    <row r="1037" spans="1:4">
      <c r="A1037">
        <f t="shared" si="17"/>
        <v>1013</v>
      </c>
      <c r="B1037" t="str">
        <f>VLOOKUP(A1037,SOURCE!B:P,12,0)</f>
        <v>ITM_U_OGONEK</v>
      </c>
      <c r="C1037">
        <f>IF(
ISNUMBER(INDEX(SOURCE!B:B,MATCH(A1037,SOURCE!B:B,0)+1)),
  VALUE(INDEX(SOURCE!B:B,MATCH(A1037,SOURCE!B:B,0)+1)),
  "")</f>
        <v>1014</v>
      </c>
      <c r="D1037" s="8" t="str">
        <f>IF(A1037&lt;&gt;INT(A1037),B1037,
IF(A1037&lt;0,VLOOKUP(A1037,lookups!A$1:B$25,2,0),
IF(ISNA(B1037),"",
IF(OR(ISBLANK(A1037),ISNA(B1037),B1037=0),
"",
"#define "&amp;
VLOOKUP(A1037,SOURCE!B:P,12,0)&amp;IF(SOURCE!$W$2-LEN(VLOOKUP(A1037,SOURCE!B:P,12,0))&gt;=0,REPT(" ",SOURCE!$W$2-LEN(VLOOKUP(A1037,SOURCE!B:P,12,0))),"")&amp;
TEXT(A1037,"???0")&amp;IF(VLOOKUP(A1037,SOURCE!B:P,13,0)="","","   "&amp;VLOOKUP(A1037,SOURCE!B:P,13,0)
))))
)</f>
        <v>#define ITM_U_OGONEK                  1013</v>
      </c>
    </row>
    <row r="1038" spans="1:4">
      <c r="A1038">
        <f t="shared" si="17"/>
        <v>1014</v>
      </c>
      <c r="B1038" t="str">
        <f>VLOOKUP(A1038,SOURCE!B:P,12,0)</f>
        <v>ITM_u_OGONEK</v>
      </c>
      <c r="C1038">
        <f>IF(
ISNUMBER(INDEX(SOURCE!B:B,MATCH(A1038,SOURCE!B:B,0)+1)),
  VALUE(INDEX(SOURCE!B:B,MATCH(A1038,SOURCE!B:B,0)+1)),
  "")</f>
        <v>1015</v>
      </c>
      <c r="D1038" s="8" t="str">
        <f>IF(A1038&lt;&gt;INT(A1038),B1038,
IF(A1038&lt;0,VLOOKUP(A1038,lookups!A$1:B$25,2,0),
IF(ISNA(B1038),"",
IF(OR(ISBLANK(A1038),ISNA(B1038),B1038=0),
"",
"#define "&amp;
VLOOKUP(A1038,SOURCE!B:P,12,0)&amp;IF(SOURCE!$W$2-LEN(VLOOKUP(A1038,SOURCE!B:P,12,0))&gt;=0,REPT(" ",SOURCE!$W$2-LEN(VLOOKUP(A1038,SOURCE!B:P,12,0))),"")&amp;
TEXT(A1038,"???0")&amp;IF(VLOOKUP(A1038,SOURCE!B:P,13,0)="","","   "&amp;VLOOKUP(A1038,SOURCE!B:P,13,0)
))))
)</f>
        <v>#define ITM_u_OGONEK                  1014</v>
      </c>
    </row>
    <row r="1039" spans="1:4">
      <c r="A1039">
        <f t="shared" si="17"/>
        <v>1015</v>
      </c>
      <c r="B1039" t="str">
        <f>VLOOKUP(A1039,SOURCE!B:P,12,0)</f>
        <v>ITM_y_UNDER_ROOT</v>
      </c>
      <c r="C1039">
        <f>IF(
ISNUMBER(INDEX(SOURCE!B:B,MATCH(A1039,SOURCE!B:B,0)+1)),
  VALUE(INDEX(SOURCE!B:B,MATCH(A1039,SOURCE!B:B,0)+1)),
  "")</f>
        <v>1016</v>
      </c>
      <c r="D1039" s="8" t="str">
        <f>IF(A1039&lt;&gt;INT(A1039),B1039,
IF(A1039&lt;0,VLOOKUP(A1039,lookups!A$1:B$25,2,0),
IF(ISNA(B1039),"",
IF(OR(ISBLANK(A1039),ISNA(B1039),B1039=0),
"",
"#define "&amp;
VLOOKUP(A1039,SOURCE!B:P,12,0)&amp;IF(SOURCE!$W$2-LEN(VLOOKUP(A1039,SOURCE!B:P,12,0))&gt;=0,REPT(" ",SOURCE!$W$2-LEN(VLOOKUP(A1039,SOURCE!B:P,12,0))),"")&amp;
TEXT(A1039,"???0")&amp;IF(VLOOKUP(A1039,SOURCE!B:P,13,0)="","","   "&amp;VLOOKUP(A1039,SOURCE!B:P,13,0)
))))
)</f>
        <v>#define ITM_y_UNDER_ROOT              1015</v>
      </c>
    </row>
    <row r="1040" spans="1:4">
      <c r="A1040">
        <f t="shared" si="17"/>
        <v>1016</v>
      </c>
      <c r="B1040" t="str">
        <f>VLOOKUP(A1040,SOURCE!B:P,12,0)</f>
        <v>ITM_x_UNDER_ROOT</v>
      </c>
      <c r="C1040">
        <f>IF(
ISNUMBER(INDEX(SOURCE!B:B,MATCH(A1040,SOURCE!B:B,0)+1)),
  VALUE(INDEX(SOURCE!B:B,MATCH(A1040,SOURCE!B:B,0)+1)),
  "")</f>
        <v>1017</v>
      </c>
      <c r="D1040" s="8" t="str">
        <f>IF(A1040&lt;&gt;INT(A1040),B1040,
IF(A1040&lt;0,VLOOKUP(A1040,lookups!A$1:B$25,2,0),
IF(ISNA(B1040),"",
IF(OR(ISBLANK(A1040),ISNA(B1040),B1040=0),
"",
"#define "&amp;
VLOOKUP(A1040,SOURCE!B:P,12,0)&amp;IF(SOURCE!$W$2-LEN(VLOOKUP(A1040,SOURCE!B:P,12,0))&gt;=0,REPT(" ",SOURCE!$W$2-LEN(VLOOKUP(A1040,SOURCE!B:P,12,0))),"")&amp;
TEXT(A1040,"???0")&amp;IF(VLOOKUP(A1040,SOURCE!B:P,13,0)="","","   "&amp;VLOOKUP(A1040,SOURCE!B:P,13,0)
))))
)</f>
        <v>#define ITM_x_UNDER_ROOT              1016</v>
      </c>
    </row>
    <row r="1041" spans="1:4">
      <c r="A1041">
        <f t="shared" si="17"/>
        <v>1017</v>
      </c>
      <c r="B1041" t="str">
        <f>VLOOKUP(A1041,SOURCE!B:P,12,0)</f>
        <v>ITM_SPACE_EM</v>
      </c>
      <c r="C1041">
        <f>IF(
ISNUMBER(INDEX(SOURCE!B:B,MATCH(A1041,SOURCE!B:B,0)+1)),
  VALUE(INDEX(SOURCE!B:B,MATCH(A1041,SOURCE!B:B,0)+1)),
  "")</f>
        <v>1018</v>
      </c>
      <c r="D1041" s="8" t="str">
        <f>IF(A1041&lt;&gt;INT(A1041),B1041,
IF(A1041&lt;0,VLOOKUP(A1041,lookups!A$1:B$25,2,0),
IF(ISNA(B1041),"",
IF(OR(ISBLANK(A1041),ISNA(B1041),B1041=0),
"",
"#define "&amp;
VLOOKUP(A1041,SOURCE!B:P,12,0)&amp;IF(SOURCE!$W$2-LEN(VLOOKUP(A1041,SOURCE!B:P,12,0))&gt;=0,REPT(" ",SOURCE!$W$2-LEN(VLOOKUP(A1041,SOURCE!B:P,12,0))),"")&amp;
TEXT(A1041,"???0")&amp;IF(VLOOKUP(A1041,SOURCE!B:P,13,0)="","","   "&amp;VLOOKUP(A1041,SOURCE!B:P,13,0)
))))
)</f>
        <v>#define ITM_SPACE_EM                  1017</v>
      </c>
    </row>
    <row r="1042" spans="1:4">
      <c r="A1042">
        <f t="shared" si="17"/>
        <v>1018</v>
      </c>
      <c r="B1042" t="str">
        <f>VLOOKUP(A1042,SOURCE!B:P,12,0)</f>
        <v>ITM_SPACE_3_PER_EM</v>
      </c>
      <c r="C1042">
        <f>IF(
ISNUMBER(INDEX(SOURCE!B:B,MATCH(A1042,SOURCE!B:B,0)+1)),
  VALUE(INDEX(SOURCE!B:B,MATCH(A1042,SOURCE!B:B,0)+1)),
  "")</f>
        <v>1019</v>
      </c>
      <c r="D1042" s="8" t="str">
        <f>IF(A1042&lt;&gt;INT(A1042),B1042,
IF(A1042&lt;0,VLOOKUP(A1042,lookups!A$1:B$25,2,0),
IF(ISNA(B1042),"",
IF(OR(ISBLANK(A1042),ISNA(B1042),B1042=0),
"",
"#define "&amp;
VLOOKUP(A1042,SOURCE!B:P,12,0)&amp;IF(SOURCE!$W$2-LEN(VLOOKUP(A1042,SOURCE!B:P,12,0))&gt;=0,REPT(" ",SOURCE!$W$2-LEN(VLOOKUP(A1042,SOURCE!B:P,12,0))),"")&amp;
TEXT(A1042,"???0")&amp;IF(VLOOKUP(A1042,SOURCE!B:P,13,0)="","","   "&amp;VLOOKUP(A1042,SOURCE!B:P,13,0)
))))
)</f>
        <v>#define ITM_SPACE_3_PER_EM            1018</v>
      </c>
    </row>
    <row r="1043" spans="1:4">
      <c r="A1043">
        <f t="shared" si="17"/>
        <v>1019</v>
      </c>
      <c r="B1043" t="str">
        <f>VLOOKUP(A1043,SOURCE!B:P,12,0)</f>
        <v>ITM_SPACE_4_PER_EM</v>
      </c>
      <c r="C1043">
        <f>IF(
ISNUMBER(INDEX(SOURCE!B:B,MATCH(A1043,SOURCE!B:B,0)+1)),
  VALUE(INDEX(SOURCE!B:B,MATCH(A1043,SOURCE!B:B,0)+1)),
  "")</f>
        <v>1020</v>
      </c>
      <c r="D1043" s="8" t="str">
        <f>IF(A1043&lt;&gt;INT(A1043),B1043,
IF(A1043&lt;0,VLOOKUP(A1043,lookups!A$1:B$25,2,0),
IF(ISNA(B1043),"",
IF(OR(ISBLANK(A1043),ISNA(B1043),B1043=0),
"",
"#define "&amp;
VLOOKUP(A1043,SOURCE!B:P,12,0)&amp;IF(SOURCE!$W$2-LEN(VLOOKUP(A1043,SOURCE!B:P,12,0))&gt;=0,REPT(" ",SOURCE!$W$2-LEN(VLOOKUP(A1043,SOURCE!B:P,12,0))),"")&amp;
TEXT(A1043,"???0")&amp;IF(VLOOKUP(A1043,SOURCE!B:P,13,0)="","","   "&amp;VLOOKUP(A1043,SOURCE!B:P,13,0)
))))
)</f>
        <v>#define ITM_SPACE_4_PER_EM            1019</v>
      </c>
    </row>
    <row r="1044" spans="1:4">
      <c r="A1044">
        <f t="shared" si="17"/>
        <v>1020</v>
      </c>
      <c r="B1044" t="str">
        <f>VLOOKUP(A1044,SOURCE!B:P,12,0)</f>
        <v>ITM_SPACE_6_PER_EM</v>
      </c>
      <c r="C1044">
        <f>IF(
ISNUMBER(INDEX(SOURCE!B:B,MATCH(A1044,SOURCE!B:B,0)+1)),
  VALUE(INDEX(SOURCE!B:B,MATCH(A1044,SOURCE!B:B,0)+1)),
  "")</f>
        <v>1021</v>
      </c>
      <c r="D1044" s="8" t="str">
        <f>IF(A1044&lt;&gt;INT(A1044),B1044,
IF(A1044&lt;0,VLOOKUP(A1044,lookups!A$1:B$25,2,0),
IF(ISNA(B1044),"",
IF(OR(ISBLANK(A1044),ISNA(B1044),B1044=0),
"",
"#define "&amp;
VLOOKUP(A1044,SOURCE!B:P,12,0)&amp;IF(SOURCE!$W$2-LEN(VLOOKUP(A1044,SOURCE!B:P,12,0))&gt;=0,REPT(" ",SOURCE!$W$2-LEN(VLOOKUP(A1044,SOURCE!B:P,12,0))),"")&amp;
TEXT(A1044,"???0")&amp;IF(VLOOKUP(A1044,SOURCE!B:P,13,0)="","","   "&amp;VLOOKUP(A1044,SOURCE!B:P,13,0)
))))
)</f>
        <v>#define ITM_SPACE_6_PER_EM            1020</v>
      </c>
    </row>
    <row r="1045" spans="1:4">
      <c r="A1045">
        <f t="shared" si="17"/>
        <v>1021</v>
      </c>
      <c r="B1045" t="str">
        <f>VLOOKUP(A1045,SOURCE!B:P,12,0)</f>
        <v>ITM_SPACE_FIGURE</v>
      </c>
      <c r="C1045">
        <f>IF(
ISNUMBER(INDEX(SOURCE!B:B,MATCH(A1045,SOURCE!B:B,0)+1)),
  VALUE(INDEX(SOURCE!B:B,MATCH(A1045,SOURCE!B:B,0)+1)),
  "")</f>
        <v>1022</v>
      </c>
      <c r="D1045" s="8" t="str">
        <f>IF(A1045&lt;&gt;INT(A1045),B1045,
IF(A1045&lt;0,VLOOKUP(A1045,lookups!A$1:B$25,2,0),
IF(ISNA(B1045),"",
IF(OR(ISBLANK(A1045),ISNA(B1045),B1045=0),
"",
"#define "&amp;
VLOOKUP(A1045,SOURCE!B:P,12,0)&amp;IF(SOURCE!$W$2-LEN(VLOOKUP(A1045,SOURCE!B:P,12,0))&gt;=0,REPT(" ",SOURCE!$W$2-LEN(VLOOKUP(A1045,SOURCE!B:P,12,0))),"")&amp;
TEXT(A1045,"???0")&amp;IF(VLOOKUP(A1045,SOURCE!B:P,13,0)="","","   "&amp;VLOOKUP(A1045,SOURCE!B:P,13,0)
))))
)</f>
        <v>#define ITM_SPACE_FIGURE              1021</v>
      </c>
    </row>
    <row r="1046" spans="1:4">
      <c r="A1046">
        <f t="shared" si="17"/>
        <v>1022</v>
      </c>
      <c r="B1046" t="str">
        <f>VLOOKUP(A1046,SOURCE!B:P,12,0)</f>
        <v>ITM_SPACE_PUNCTUATION</v>
      </c>
      <c r="C1046">
        <f>IF(
ISNUMBER(INDEX(SOURCE!B:B,MATCH(A1046,SOURCE!B:B,0)+1)),
  VALUE(INDEX(SOURCE!B:B,MATCH(A1046,SOURCE!B:B,0)+1)),
  "")</f>
        <v>1023</v>
      </c>
      <c r="D1046" s="8" t="str">
        <f>IF(A1046&lt;&gt;INT(A1046),B1046,
IF(A1046&lt;0,VLOOKUP(A1046,lookups!A$1:B$25,2,0),
IF(ISNA(B1046),"",
IF(OR(ISBLANK(A1046),ISNA(B1046),B1046=0),
"",
"#define "&amp;
VLOOKUP(A1046,SOURCE!B:P,12,0)&amp;IF(SOURCE!$W$2-LEN(VLOOKUP(A1046,SOURCE!B:P,12,0))&gt;=0,REPT(" ",SOURCE!$W$2-LEN(VLOOKUP(A1046,SOURCE!B:P,12,0))),"")&amp;
TEXT(A1046,"???0")&amp;IF(VLOOKUP(A1046,SOURCE!B:P,13,0)="","","   "&amp;VLOOKUP(A1046,SOURCE!B:P,13,0)
))))
)</f>
        <v>#define ITM_SPACE_PUNCTUATION         1022</v>
      </c>
    </row>
    <row r="1047" spans="1:4">
      <c r="A1047">
        <f t="shared" si="17"/>
        <v>1023</v>
      </c>
      <c r="B1047" t="str">
        <f>VLOOKUP(A1047,SOURCE!B:P,12,0)</f>
        <v>ITM_SPACE_HAIR</v>
      </c>
      <c r="C1047">
        <f>IF(
ISNUMBER(INDEX(SOURCE!B:B,MATCH(A1047,SOURCE!B:B,0)+1)),
  VALUE(INDEX(SOURCE!B:B,MATCH(A1047,SOURCE!B:B,0)+1)),
  "")</f>
        <v>1024</v>
      </c>
      <c r="D1047" s="8" t="str">
        <f>IF(A1047&lt;&gt;INT(A1047),B1047,
IF(A1047&lt;0,VLOOKUP(A1047,lookups!A$1:B$25,2,0),
IF(ISNA(B1047),"",
IF(OR(ISBLANK(A1047),ISNA(B1047),B1047=0),
"",
"#define "&amp;
VLOOKUP(A1047,SOURCE!B:P,12,0)&amp;IF(SOURCE!$W$2-LEN(VLOOKUP(A1047,SOURCE!B:P,12,0))&gt;=0,REPT(" ",SOURCE!$W$2-LEN(VLOOKUP(A1047,SOURCE!B:P,12,0))),"")&amp;
TEXT(A1047,"???0")&amp;IF(VLOOKUP(A1047,SOURCE!B:P,13,0)="","","   "&amp;VLOOKUP(A1047,SOURCE!B:P,13,0)
))))
)</f>
        <v>#define ITM_SPACE_HAIR                1023</v>
      </c>
    </row>
    <row r="1048" spans="1:4">
      <c r="A1048">
        <f t="shared" si="17"/>
        <v>1024</v>
      </c>
      <c r="B1048" t="str">
        <f>VLOOKUP(A1048,SOURCE!B:P,12,0)</f>
        <v>ITM_LEFT_SINGLE_QUOTE</v>
      </c>
      <c r="C1048">
        <f>IF(
ISNUMBER(INDEX(SOURCE!B:B,MATCH(A1048,SOURCE!B:B,0)+1)),
  VALUE(INDEX(SOURCE!B:B,MATCH(A1048,SOURCE!B:B,0)+1)),
  "")</f>
        <v>1025</v>
      </c>
      <c r="D1048" s="8" t="str">
        <f>IF(A1048&lt;&gt;INT(A1048),B1048,
IF(A1048&lt;0,VLOOKUP(A1048,lookups!A$1:B$25,2,0),
IF(ISNA(B1048),"",
IF(OR(ISBLANK(A1048),ISNA(B1048),B1048=0),
"",
"#define "&amp;
VLOOKUP(A1048,SOURCE!B:P,12,0)&amp;IF(SOURCE!$W$2-LEN(VLOOKUP(A1048,SOURCE!B:P,12,0))&gt;=0,REPT(" ",SOURCE!$W$2-LEN(VLOOKUP(A1048,SOURCE!B:P,12,0))),"")&amp;
TEXT(A1048,"???0")&amp;IF(VLOOKUP(A1048,SOURCE!B:P,13,0)="","","   "&amp;VLOOKUP(A1048,SOURCE!B:P,13,0)
))))
)</f>
        <v>#define ITM_LEFT_SINGLE_QUOTE         1024</v>
      </c>
    </row>
    <row r="1049" spans="1:4">
      <c r="A1049">
        <f t="shared" si="17"/>
        <v>1025</v>
      </c>
      <c r="B1049" t="str">
        <f>VLOOKUP(A1049,SOURCE!B:P,12,0)</f>
        <v>ITM_RIGHT_SINGLE_QUOTE</v>
      </c>
      <c r="C1049">
        <f>IF(
ISNUMBER(INDEX(SOURCE!B:B,MATCH(A1049,SOURCE!B:B,0)+1)),
  VALUE(INDEX(SOURCE!B:B,MATCH(A1049,SOURCE!B:B,0)+1)),
  "")</f>
        <v>1026</v>
      </c>
      <c r="D1049" s="8" t="str">
        <f>IF(A1049&lt;&gt;INT(A1049),B1049,
IF(A1049&lt;0,VLOOKUP(A1049,lookups!A$1:B$25,2,0),
IF(ISNA(B1049),"",
IF(OR(ISBLANK(A1049),ISNA(B1049),B1049=0),
"",
"#define "&amp;
VLOOKUP(A1049,SOURCE!B:P,12,0)&amp;IF(SOURCE!$W$2-LEN(VLOOKUP(A1049,SOURCE!B:P,12,0))&gt;=0,REPT(" ",SOURCE!$W$2-LEN(VLOOKUP(A1049,SOURCE!B:P,12,0))),"")&amp;
TEXT(A1049,"???0")&amp;IF(VLOOKUP(A1049,SOURCE!B:P,13,0)="","","   "&amp;VLOOKUP(A1049,SOURCE!B:P,13,0)
))))
)</f>
        <v>#define ITM_RIGHT_SINGLE_QUOTE        1025</v>
      </c>
    </row>
    <row r="1050" spans="1:4">
      <c r="A1050">
        <f t="shared" si="17"/>
        <v>1026</v>
      </c>
      <c r="B1050" t="str">
        <f>VLOOKUP(A1050,SOURCE!B:P,12,0)</f>
        <v>ITM_SINGLE_LOW_QUOTE</v>
      </c>
      <c r="C1050">
        <f>IF(
ISNUMBER(INDEX(SOURCE!B:B,MATCH(A1050,SOURCE!B:B,0)+1)),
  VALUE(INDEX(SOURCE!B:B,MATCH(A1050,SOURCE!B:B,0)+1)),
  "")</f>
        <v>1027</v>
      </c>
      <c r="D1050" s="8" t="str">
        <f>IF(A1050&lt;&gt;INT(A1050),B1050,
IF(A1050&lt;0,VLOOKUP(A1050,lookups!A$1:B$25,2,0),
IF(ISNA(B1050),"",
IF(OR(ISBLANK(A1050),ISNA(B1050),B1050=0),
"",
"#define "&amp;
VLOOKUP(A1050,SOURCE!B:P,12,0)&amp;IF(SOURCE!$W$2-LEN(VLOOKUP(A1050,SOURCE!B:P,12,0))&gt;=0,REPT(" ",SOURCE!$W$2-LEN(VLOOKUP(A1050,SOURCE!B:P,12,0))),"")&amp;
TEXT(A1050,"???0")&amp;IF(VLOOKUP(A1050,SOURCE!B:P,13,0)="","","   "&amp;VLOOKUP(A1050,SOURCE!B:P,13,0)
))))
)</f>
        <v>#define ITM_SINGLE_LOW_QUOTE          1026</v>
      </c>
    </row>
    <row r="1051" spans="1:4">
      <c r="A1051">
        <f t="shared" si="17"/>
        <v>1027</v>
      </c>
      <c r="B1051" t="str">
        <f>VLOOKUP(A1051,SOURCE!B:P,12,0)</f>
        <v>ITM_SINGLE_HIGH_QUOTE</v>
      </c>
      <c r="C1051">
        <f>IF(
ISNUMBER(INDEX(SOURCE!B:B,MATCH(A1051,SOURCE!B:B,0)+1)),
  VALUE(INDEX(SOURCE!B:B,MATCH(A1051,SOURCE!B:B,0)+1)),
  "")</f>
        <v>1028</v>
      </c>
      <c r="D1051" s="8" t="str">
        <f>IF(A1051&lt;&gt;INT(A1051),B1051,
IF(A1051&lt;0,VLOOKUP(A1051,lookups!A$1:B$25,2,0),
IF(ISNA(B1051),"",
IF(OR(ISBLANK(A1051),ISNA(B1051),B1051=0),
"",
"#define "&amp;
VLOOKUP(A1051,SOURCE!B:P,12,0)&amp;IF(SOURCE!$W$2-LEN(VLOOKUP(A1051,SOURCE!B:P,12,0))&gt;=0,REPT(" ",SOURCE!$W$2-LEN(VLOOKUP(A1051,SOURCE!B:P,12,0))),"")&amp;
TEXT(A1051,"???0")&amp;IF(VLOOKUP(A1051,SOURCE!B:P,13,0)="","","   "&amp;VLOOKUP(A1051,SOURCE!B:P,13,0)
))))
)</f>
        <v>#define ITM_SINGLE_HIGH_QUOTE         1027</v>
      </c>
    </row>
    <row r="1052" spans="1:4">
      <c r="A1052">
        <f t="shared" si="17"/>
        <v>1028</v>
      </c>
      <c r="B1052" t="str">
        <f>VLOOKUP(A1052,SOURCE!B:P,12,0)</f>
        <v>ITM_LEFT_DOUBLE_QUOTE</v>
      </c>
      <c r="C1052">
        <f>IF(
ISNUMBER(INDEX(SOURCE!B:B,MATCH(A1052,SOURCE!B:B,0)+1)),
  VALUE(INDEX(SOURCE!B:B,MATCH(A1052,SOURCE!B:B,0)+1)),
  "")</f>
        <v>1029</v>
      </c>
      <c r="D1052" s="8" t="str">
        <f>IF(A1052&lt;&gt;INT(A1052),B1052,
IF(A1052&lt;0,VLOOKUP(A1052,lookups!A$1:B$25,2,0),
IF(ISNA(B1052),"",
IF(OR(ISBLANK(A1052),ISNA(B1052),B1052=0),
"",
"#define "&amp;
VLOOKUP(A1052,SOURCE!B:P,12,0)&amp;IF(SOURCE!$W$2-LEN(VLOOKUP(A1052,SOURCE!B:P,12,0))&gt;=0,REPT(" ",SOURCE!$W$2-LEN(VLOOKUP(A1052,SOURCE!B:P,12,0))),"")&amp;
TEXT(A1052,"???0")&amp;IF(VLOOKUP(A1052,SOURCE!B:P,13,0)="","","   "&amp;VLOOKUP(A1052,SOURCE!B:P,13,0)
))))
)</f>
        <v>#define ITM_LEFT_DOUBLE_QUOTE         1028</v>
      </c>
    </row>
    <row r="1053" spans="1:4">
      <c r="A1053">
        <f t="shared" si="17"/>
        <v>1029</v>
      </c>
      <c r="B1053" t="str">
        <f>VLOOKUP(A1053,SOURCE!B:P,12,0)</f>
        <v>ITM_RIGHT_DOUBLE_QUOTE</v>
      </c>
      <c r="C1053">
        <f>IF(
ISNUMBER(INDEX(SOURCE!B:B,MATCH(A1053,SOURCE!B:B,0)+1)),
  VALUE(INDEX(SOURCE!B:B,MATCH(A1053,SOURCE!B:B,0)+1)),
  "")</f>
        <v>1030</v>
      </c>
      <c r="D1053" s="8" t="str">
        <f>IF(A1053&lt;&gt;INT(A1053),B1053,
IF(A1053&lt;0,VLOOKUP(A1053,lookups!A$1:B$25,2,0),
IF(ISNA(B1053),"",
IF(OR(ISBLANK(A1053),ISNA(B1053),B1053=0),
"",
"#define "&amp;
VLOOKUP(A1053,SOURCE!B:P,12,0)&amp;IF(SOURCE!$W$2-LEN(VLOOKUP(A1053,SOURCE!B:P,12,0))&gt;=0,REPT(" ",SOURCE!$W$2-LEN(VLOOKUP(A1053,SOURCE!B:P,12,0))),"")&amp;
TEXT(A1053,"???0")&amp;IF(VLOOKUP(A1053,SOURCE!B:P,13,0)="","","   "&amp;VLOOKUP(A1053,SOURCE!B:P,13,0)
))))
)</f>
        <v>#define ITM_RIGHT_DOUBLE_QUOTE        1029</v>
      </c>
    </row>
    <row r="1054" spans="1:4">
      <c r="A1054">
        <f t="shared" si="17"/>
        <v>1030</v>
      </c>
      <c r="B1054" t="str">
        <f>VLOOKUP(A1054,SOURCE!B:P,12,0)</f>
        <v>ITM_DOUBLE_LOW_QUOTE</v>
      </c>
      <c r="C1054">
        <f>IF(
ISNUMBER(INDEX(SOURCE!B:B,MATCH(A1054,SOURCE!B:B,0)+1)),
  VALUE(INDEX(SOURCE!B:B,MATCH(A1054,SOURCE!B:B,0)+1)),
  "")</f>
        <v>1031</v>
      </c>
      <c r="D1054" s="8" t="str">
        <f>IF(A1054&lt;&gt;INT(A1054),B1054,
IF(A1054&lt;0,VLOOKUP(A1054,lookups!A$1:B$25,2,0),
IF(ISNA(B1054),"",
IF(OR(ISBLANK(A1054),ISNA(B1054),B1054=0),
"",
"#define "&amp;
VLOOKUP(A1054,SOURCE!B:P,12,0)&amp;IF(SOURCE!$W$2-LEN(VLOOKUP(A1054,SOURCE!B:P,12,0))&gt;=0,REPT(" ",SOURCE!$W$2-LEN(VLOOKUP(A1054,SOURCE!B:P,12,0))),"")&amp;
TEXT(A1054,"???0")&amp;IF(VLOOKUP(A1054,SOURCE!B:P,13,0)="","","   "&amp;VLOOKUP(A1054,SOURCE!B:P,13,0)
))))
)</f>
        <v>#define ITM_DOUBLE_LOW_QUOTE          1030</v>
      </c>
    </row>
    <row r="1055" spans="1:4">
      <c r="A1055">
        <f t="shared" si="17"/>
        <v>1031</v>
      </c>
      <c r="B1055" t="str">
        <f>VLOOKUP(A1055,SOURCE!B:P,12,0)</f>
        <v>ITM_DOUBLE_HIGH_QUOTE</v>
      </c>
      <c r="C1055">
        <f>IF(
ISNUMBER(INDEX(SOURCE!B:B,MATCH(A1055,SOURCE!B:B,0)+1)),
  VALUE(INDEX(SOURCE!B:B,MATCH(A1055,SOURCE!B:B,0)+1)),
  "")</f>
        <v>1032</v>
      </c>
      <c r="D1055" s="8" t="str">
        <f>IF(A1055&lt;&gt;INT(A1055),B1055,
IF(A1055&lt;0,VLOOKUP(A1055,lookups!A$1:B$25,2,0),
IF(ISNA(B1055),"",
IF(OR(ISBLANK(A1055),ISNA(B1055),B1055=0),
"",
"#define "&amp;
VLOOKUP(A1055,SOURCE!B:P,12,0)&amp;IF(SOURCE!$W$2-LEN(VLOOKUP(A1055,SOURCE!B:P,12,0))&gt;=0,REPT(" ",SOURCE!$W$2-LEN(VLOOKUP(A1055,SOURCE!B:P,12,0))),"")&amp;
TEXT(A1055,"???0")&amp;IF(VLOOKUP(A1055,SOURCE!B:P,13,0)="","","   "&amp;VLOOKUP(A1055,SOURCE!B:P,13,0)
))))
)</f>
        <v>#define ITM_DOUBLE_HIGH_QUOTE         1031</v>
      </c>
    </row>
    <row r="1056" spans="1:4">
      <c r="A1056">
        <f t="shared" si="17"/>
        <v>1032</v>
      </c>
      <c r="B1056" t="str">
        <f>VLOOKUP(A1056,SOURCE!B:P,12,0)</f>
        <v>ITM_ELLIPSIS</v>
      </c>
      <c r="C1056">
        <f>IF(
ISNUMBER(INDEX(SOURCE!B:B,MATCH(A1056,SOURCE!B:B,0)+1)),
  VALUE(INDEX(SOURCE!B:B,MATCH(A1056,SOURCE!B:B,0)+1)),
  "")</f>
        <v>1033</v>
      </c>
      <c r="D1056" s="8" t="str">
        <f>IF(A1056&lt;&gt;INT(A1056),B1056,
IF(A1056&lt;0,VLOOKUP(A1056,lookups!A$1:B$25,2,0),
IF(ISNA(B1056),"",
IF(OR(ISBLANK(A1056),ISNA(B1056),B1056=0),
"",
"#define "&amp;
VLOOKUP(A1056,SOURCE!B:P,12,0)&amp;IF(SOURCE!$W$2-LEN(VLOOKUP(A1056,SOURCE!B:P,12,0))&gt;=0,REPT(" ",SOURCE!$W$2-LEN(VLOOKUP(A1056,SOURCE!B:P,12,0))),"")&amp;
TEXT(A1056,"???0")&amp;IF(VLOOKUP(A1056,SOURCE!B:P,13,0)="","","   "&amp;VLOOKUP(A1056,SOURCE!B:P,13,0)
))))
)</f>
        <v>#define ITM_ELLIPSIS                  1032</v>
      </c>
    </row>
    <row r="1057" spans="1:4">
      <c r="A1057">
        <f t="shared" si="17"/>
        <v>1033</v>
      </c>
      <c r="B1057" t="str">
        <f>VLOOKUP(A1057,SOURCE!B:P,12,0)</f>
        <v>ITM_ONE</v>
      </c>
      <c r="C1057">
        <f>IF(
ISNUMBER(INDEX(SOURCE!B:B,MATCH(A1057,SOURCE!B:B,0)+1)),
  VALUE(INDEX(SOURCE!B:B,MATCH(A1057,SOURCE!B:B,0)+1)),
  "")</f>
        <v>1034</v>
      </c>
      <c r="D1057" s="8" t="str">
        <f>IF(A1057&lt;&gt;INT(A1057),B1057,
IF(A1057&lt;0,VLOOKUP(A1057,lookups!A$1:B$25,2,0),
IF(ISNA(B1057),"",
IF(OR(ISBLANK(A1057),ISNA(B1057),B1057=0),
"",
"#define "&amp;
VLOOKUP(A1057,SOURCE!B:P,12,0)&amp;IF(SOURCE!$W$2-LEN(VLOOKUP(A1057,SOURCE!B:P,12,0))&gt;=0,REPT(" ",SOURCE!$W$2-LEN(VLOOKUP(A1057,SOURCE!B:P,12,0))),"")&amp;
TEXT(A1057,"???0")&amp;IF(VLOOKUP(A1057,SOURCE!B:P,13,0)="","","   "&amp;VLOOKUP(A1057,SOURCE!B:P,13,0)
))))
)</f>
        <v>#define ITM_ONE                       1033</v>
      </c>
    </row>
    <row r="1058" spans="1:4">
      <c r="A1058">
        <f t="shared" si="17"/>
        <v>1034</v>
      </c>
      <c r="B1058" t="str">
        <f>VLOOKUP(A1058,SOURCE!B:P,12,0)</f>
        <v>ITM_EURO</v>
      </c>
      <c r="C1058">
        <f>IF(
ISNUMBER(INDEX(SOURCE!B:B,MATCH(A1058,SOURCE!B:B,0)+1)),
  VALUE(INDEX(SOURCE!B:B,MATCH(A1058,SOURCE!B:B,0)+1)),
  "")</f>
        <v>1035</v>
      </c>
      <c r="D1058" s="8" t="str">
        <f>IF(A1058&lt;&gt;INT(A1058),B1058,
IF(A1058&lt;0,VLOOKUP(A1058,lookups!A$1:B$25,2,0),
IF(ISNA(B1058),"",
IF(OR(ISBLANK(A1058),ISNA(B1058),B1058=0),
"",
"#define "&amp;
VLOOKUP(A1058,SOURCE!B:P,12,0)&amp;IF(SOURCE!$W$2-LEN(VLOOKUP(A1058,SOURCE!B:P,12,0))&gt;=0,REPT(" ",SOURCE!$W$2-LEN(VLOOKUP(A1058,SOURCE!B:P,12,0))),"")&amp;
TEXT(A1058,"???0")&amp;IF(VLOOKUP(A1058,SOURCE!B:P,13,0)="","","   "&amp;VLOOKUP(A1058,SOURCE!B:P,13,0)
))))
)</f>
        <v>#define ITM_EURO                      1034</v>
      </c>
    </row>
    <row r="1059" spans="1:4">
      <c r="A1059">
        <f t="shared" si="17"/>
        <v>1035</v>
      </c>
      <c r="B1059" t="str">
        <f>VLOOKUP(A1059,SOURCE!B:P,12,0)</f>
        <v>ITM_COMPLEX_C</v>
      </c>
      <c r="C1059">
        <f>IF(
ISNUMBER(INDEX(SOURCE!B:B,MATCH(A1059,SOURCE!B:B,0)+1)),
  VALUE(INDEX(SOURCE!B:B,MATCH(A1059,SOURCE!B:B,0)+1)),
  "")</f>
        <v>1036</v>
      </c>
      <c r="D1059" s="8" t="str">
        <f>IF(A1059&lt;&gt;INT(A1059),B1059,
IF(A1059&lt;0,VLOOKUP(A1059,lookups!A$1:B$25,2,0),
IF(ISNA(B1059),"",
IF(OR(ISBLANK(A1059),ISNA(B1059),B1059=0),
"",
"#define "&amp;
VLOOKUP(A1059,SOURCE!B:P,12,0)&amp;IF(SOURCE!$W$2-LEN(VLOOKUP(A1059,SOURCE!B:P,12,0))&gt;=0,REPT(" ",SOURCE!$W$2-LEN(VLOOKUP(A1059,SOURCE!B:P,12,0))),"")&amp;
TEXT(A1059,"???0")&amp;IF(VLOOKUP(A1059,SOURCE!B:P,13,0)="","","   "&amp;VLOOKUP(A1059,SOURCE!B:P,13,0)
))))
)</f>
        <v>#define ITM_COMPLEX_C                 1035</v>
      </c>
    </row>
    <row r="1060" spans="1:4">
      <c r="A1060">
        <f t="shared" si="17"/>
        <v>1036</v>
      </c>
      <c r="B1060" t="str">
        <f>VLOOKUP(A1060,SOURCE!B:P,12,0)</f>
        <v>ITM_PLANCK</v>
      </c>
      <c r="C1060">
        <f>IF(
ISNUMBER(INDEX(SOURCE!B:B,MATCH(A1060,SOURCE!B:B,0)+1)),
  VALUE(INDEX(SOURCE!B:B,MATCH(A1060,SOURCE!B:B,0)+1)),
  "")</f>
        <v>1037</v>
      </c>
      <c r="D1060" s="8" t="str">
        <f>IF(A1060&lt;&gt;INT(A1060),B1060,
IF(A1060&lt;0,VLOOKUP(A1060,lookups!A$1:B$25,2,0),
IF(ISNA(B1060),"",
IF(OR(ISBLANK(A1060),ISNA(B1060),B1060=0),
"",
"#define "&amp;
VLOOKUP(A1060,SOURCE!B:P,12,0)&amp;IF(SOURCE!$W$2-LEN(VLOOKUP(A1060,SOURCE!B:P,12,0))&gt;=0,REPT(" ",SOURCE!$W$2-LEN(VLOOKUP(A1060,SOURCE!B:P,12,0))),"")&amp;
TEXT(A1060,"???0")&amp;IF(VLOOKUP(A1060,SOURCE!B:P,13,0)="","","   "&amp;VLOOKUP(A1060,SOURCE!B:P,13,0)
))))
)</f>
        <v>#define ITM_PLANCK                    1036</v>
      </c>
    </row>
    <row r="1061" spans="1:4">
      <c r="A1061">
        <f t="shared" si="17"/>
        <v>1037</v>
      </c>
      <c r="B1061" t="str">
        <f>VLOOKUP(A1061,SOURCE!B:P,12,0)</f>
        <v>ITM_PLANCK_2PI</v>
      </c>
      <c r="C1061">
        <f>IF(
ISNUMBER(INDEX(SOURCE!B:B,MATCH(A1061,SOURCE!B:B,0)+1)),
  VALUE(INDEX(SOURCE!B:B,MATCH(A1061,SOURCE!B:B,0)+1)),
  "")</f>
        <v>1038</v>
      </c>
      <c r="D1061" s="8" t="str">
        <f>IF(A1061&lt;&gt;INT(A1061),B1061,
IF(A1061&lt;0,VLOOKUP(A1061,lookups!A$1:B$25,2,0),
IF(ISNA(B1061),"",
IF(OR(ISBLANK(A1061),ISNA(B1061),B1061=0),
"",
"#define "&amp;
VLOOKUP(A1061,SOURCE!B:P,12,0)&amp;IF(SOURCE!$W$2-LEN(VLOOKUP(A1061,SOURCE!B:P,12,0))&gt;=0,REPT(" ",SOURCE!$W$2-LEN(VLOOKUP(A1061,SOURCE!B:P,12,0))),"")&amp;
TEXT(A1061,"???0")&amp;IF(VLOOKUP(A1061,SOURCE!B:P,13,0)="","","   "&amp;VLOOKUP(A1061,SOURCE!B:P,13,0)
))))
)</f>
        <v>#define ITM_PLANCK_2PI                1037</v>
      </c>
    </row>
    <row r="1062" spans="1:4">
      <c r="A1062">
        <f t="shared" si="17"/>
        <v>1038</v>
      </c>
      <c r="B1062" t="str">
        <f>VLOOKUP(A1062,SOURCE!B:P,12,0)</f>
        <v>ITM_NATURAL_N</v>
      </c>
      <c r="C1062">
        <f>IF(
ISNUMBER(INDEX(SOURCE!B:B,MATCH(A1062,SOURCE!B:B,0)+1)),
  VALUE(INDEX(SOURCE!B:B,MATCH(A1062,SOURCE!B:B,0)+1)),
  "")</f>
        <v>1039</v>
      </c>
      <c r="D1062" s="8" t="str">
        <f>IF(A1062&lt;&gt;INT(A1062),B1062,
IF(A1062&lt;0,VLOOKUP(A1062,lookups!A$1:B$25,2,0),
IF(ISNA(B1062),"",
IF(OR(ISBLANK(A1062),ISNA(B1062),B1062=0),
"",
"#define "&amp;
VLOOKUP(A1062,SOURCE!B:P,12,0)&amp;IF(SOURCE!$W$2-LEN(VLOOKUP(A1062,SOURCE!B:P,12,0))&gt;=0,REPT(" ",SOURCE!$W$2-LEN(VLOOKUP(A1062,SOURCE!B:P,12,0))),"")&amp;
TEXT(A1062,"???0")&amp;IF(VLOOKUP(A1062,SOURCE!B:P,13,0)="","","   "&amp;VLOOKUP(A1062,SOURCE!B:P,13,0)
))))
)</f>
        <v>#define ITM_NATURAL_N                 1038</v>
      </c>
    </row>
    <row r="1063" spans="1:4">
      <c r="A1063">
        <f t="shared" si="17"/>
        <v>1039</v>
      </c>
      <c r="B1063" t="str">
        <f>VLOOKUP(A1063,SOURCE!B:P,12,0)</f>
        <v>ITM_RATIONAL_Q</v>
      </c>
      <c r="C1063">
        <f>IF(
ISNUMBER(INDEX(SOURCE!B:B,MATCH(A1063,SOURCE!B:B,0)+1)),
  VALUE(INDEX(SOURCE!B:B,MATCH(A1063,SOURCE!B:B,0)+1)),
  "")</f>
        <v>1040</v>
      </c>
      <c r="D1063" s="8" t="str">
        <f>IF(A1063&lt;&gt;INT(A1063),B1063,
IF(A1063&lt;0,VLOOKUP(A1063,lookups!A$1:B$25,2,0),
IF(ISNA(B1063),"",
IF(OR(ISBLANK(A1063),ISNA(B1063),B1063=0),
"",
"#define "&amp;
VLOOKUP(A1063,SOURCE!B:P,12,0)&amp;IF(SOURCE!$W$2-LEN(VLOOKUP(A1063,SOURCE!B:P,12,0))&gt;=0,REPT(" ",SOURCE!$W$2-LEN(VLOOKUP(A1063,SOURCE!B:P,12,0))),"")&amp;
TEXT(A1063,"???0")&amp;IF(VLOOKUP(A1063,SOURCE!B:P,13,0)="","","   "&amp;VLOOKUP(A1063,SOURCE!B:P,13,0)
))))
)</f>
        <v>#define ITM_RATIONAL_Q                1039</v>
      </c>
    </row>
    <row r="1064" spans="1:4">
      <c r="A1064">
        <f t="shared" si="17"/>
        <v>1040</v>
      </c>
      <c r="B1064" t="str">
        <f>VLOOKUP(A1064,SOURCE!B:P,12,0)</f>
        <v>ITM_REAL_R</v>
      </c>
      <c r="C1064">
        <f>IF(
ISNUMBER(INDEX(SOURCE!B:B,MATCH(A1064,SOURCE!B:B,0)+1)),
  VALUE(INDEX(SOURCE!B:B,MATCH(A1064,SOURCE!B:B,0)+1)),
  "")</f>
        <v>1041</v>
      </c>
      <c r="D1064" s="8" t="str">
        <f>IF(A1064&lt;&gt;INT(A1064),B1064,
IF(A1064&lt;0,VLOOKUP(A1064,lookups!A$1:B$25,2,0),
IF(ISNA(B1064),"",
IF(OR(ISBLANK(A1064),ISNA(B1064),B1064=0),
"",
"#define "&amp;
VLOOKUP(A1064,SOURCE!B:P,12,0)&amp;IF(SOURCE!$W$2-LEN(VLOOKUP(A1064,SOURCE!B:P,12,0))&gt;=0,REPT(" ",SOURCE!$W$2-LEN(VLOOKUP(A1064,SOURCE!B:P,12,0))),"")&amp;
TEXT(A1064,"???0")&amp;IF(VLOOKUP(A1064,SOURCE!B:P,13,0)="","","   "&amp;VLOOKUP(A1064,SOURCE!B:P,13,0)
))))
)</f>
        <v>#define ITM_REAL_R                    1040</v>
      </c>
    </row>
    <row r="1065" spans="1:4">
      <c r="A1065">
        <f t="shared" si="17"/>
        <v>1041</v>
      </c>
      <c r="B1065" t="str">
        <f>VLOOKUP(A1065,SOURCE!B:P,12,0)</f>
        <v>ITM_LEFT_ARROW</v>
      </c>
      <c r="C1065">
        <f>IF(
ISNUMBER(INDEX(SOURCE!B:B,MATCH(A1065,SOURCE!B:B,0)+1)),
  VALUE(INDEX(SOURCE!B:B,MATCH(A1065,SOURCE!B:B,0)+1)),
  "")</f>
        <v>1042</v>
      </c>
      <c r="D1065" s="8" t="str">
        <f>IF(A1065&lt;&gt;INT(A1065),B1065,
IF(A1065&lt;0,VLOOKUP(A1065,lookups!A$1:B$25,2,0),
IF(ISNA(B1065),"",
IF(OR(ISBLANK(A1065),ISNA(B1065),B1065=0),
"",
"#define "&amp;
VLOOKUP(A1065,SOURCE!B:P,12,0)&amp;IF(SOURCE!$W$2-LEN(VLOOKUP(A1065,SOURCE!B:P,12,0))&gt;=0,REPT(" ",SOURCE!$W$2-LEN(VLOOKUP(A1065,SOURCE!B:P,12,0))),"")&amp;
TEXT(A1065,"???0")&amp;IF(VLOOKUP(A1065,SOURCE!B:P,13,0)="","","   "&amp;VLOOKUP(A1065,SOURCE!B:P,13,0)
))))
)</f>
        <v>#define ITM_LEFT_ARROW                1041</v>
      </c>
    </row>
    <row r="1066" spans="1:4">
      <c r="A1066">
        <f t="shared" si="17"/>
        <v>1042</v>
      </c>
      <c r="B1066" t="str">
        <f>VLOOKUP(A1066,SOURCE!B:P,12,0)</f>
        <v>ITM_UP_ARROW</v>
      </c>
      <c r="C1066">
        <f>IF(
ISNUMBER(INDEX(SOURCE!B:B,MATCH(A1066,SOURCE!B:B,0)+1)),
  VALUE(INDEX(SOURCE!B:B,MATCH(A1066,SOURCE!B:B,0)+1)),
  "")</f>
        <v>1043</v>
      </c>
      <c r="D1066" s="8" t="str">
        <f>IF(A1066&lt;&gt;INT(A1066),B1066,
IF(A1066&lt;0,VLOOKUP(A1066,lookups!A$1:B$25,2,0),
IF(ISNA(B1066),"",
IF(OR(ISBLANK(A1066),ISNA(B1066),B1066=0),
"",
"#define "&amp;
VLOOKUP(A1066,SOURCE!B:P,12,0)&amp;IF(SOURCE!$W$2-LEN(VLOOKUP(A1066,SOURCE!B:P,12,0))&gt;=0,REPT(" ",SOURCE!$W$2-LEN(VLOOKUP(A1066,SOURCE!B:P,12,0))),"")&amp;
TEXT(A1066,"???0")&amp;IF(VLOOKUP(A1066,SOURCE!B:P,13,0)="","","   "&amp;VLOOKUP(A1066,SOURCE!B:P,13,0)
))))
)</f>
        <v>#define ITM_UP_ARROW                  1042</v>
      </c>
    </row>
    <row r="1067" spans="1:4">
      <c r="A1067">
        <f t="shared" si="17"/>
        <v>1043</v>
      </c>
      <c r="B1067" t="str">
        <f>VLOOKUP(A1067,SOURCE!B:P,12,0)</f>
        <v>ITM_1043</v>
      </c>
      <c r="C1067">
        <f>IF(
ISNUMBER(INDEX(SOURCE!B:B,MATCH(A1067,SOURCE!B:B,0)+1)),
  VALUE(INDEX(SOURCE!B:B,MATCH(A1067,SOURCE!B:B,0)+1)),
  "")</f>
        <v>1044</v>
      </c>
      <c r="D1067" s="8" t="str">
        <f>IF(A1067&lt;&gt;INT(A1067),B1067,
IF(A1067&lt;0,VLOOKUP(A1067,lookups!A$1:B$25,2,0),
IF(ISNA(B1067),"",
IF(OR(ISBLANK(A1067),ISNA(B1067),B1067=0),
"",
"#define "&amp;
VLOOKUP(A1067,SOURCE!B:P,12,0)&amp;IF(SOURCE!$W$2-LEN(VLOOKUP(A1067,SOURCE!B:P,12,0))&gt;=0,REPT(" ",SOURCE!$W$2-LEN(VLOOKUP(A1067,SOURCE!B:P,12,0))),"")&amp;
TEXT(A1067,"???0")&amp;IF(VLOOKUP(A1067,SOURCE!B:P,13,0)="","","   "&amp;VLOOKUP(A1067,SOURCE!B:P,13,0)
))))
)</f>
        <v>#define ITM_1043                      1043</v>
      </c>
    </row>
    <row r="1068" spans="1:4">
      <c r="A1068">
        <f t="shared" si="17"/>
        <v>1044</v>
      </c>
      <c r="B1068" t="str">
        <f>VLOOKUP(A1068,SOURCE!B:P,12,0)</f>
        <v>ITM_RIGHT_ARROW</v>
      </c>
      <c r="C1068">
        <f>IF(
ISNUMBER(INDEX(SOURCE!B:B,MATCH(A1068,SOURCE!B:B,0)+1)),
  VALUE(INDEX(SOURCE!B:B,MATCH(A1068,SOURCE!B:B,0)+1)),
  "")</f>
        <v>1045</v>
      </c>
      <c r="D1068" s="8" t="str">
        <f>IF(A1068&lt;&gt;INT(A1068),B1068,
IF(A1068&lt;0,VLOOKUP(A1068,lookups!A$1:B$25,2,0),
IF(ISNA(B1068),"",
IF(OR(ISBLANK(A1068),ISNA(B1068),B1068=0),
"",
"#define "&amp;
VLOOKUP(A1068,SOURCE!B:P,12,0)&amp;IF(SOURCE!$W$2-LEN(VLOOKUP(A1068,SOURCE!B:P,12,0))&gt;=0,REPT(" ",SOURCE!$W$2-LEN(VLOOKUP(A1068,SOURCE!B:P,12,0))),"")&amp;
TEXT(A1068,"???0")&amp;IF(VLOOKUP(A1068,SOURCE!B:P,13,0)="","","   "&amp;VLOOKUP(A1068,SOURCE!B:P,13,0)
))))
)</f>
        <v>#define ITM_RIGHT_ARROW               1044</v>
      </c>
    </row>
    <row r="1069" spans="1:4">
      <c r="A1069">
        <f t="shared" si="17"/>
        <v>1045</v>
      </c>
      <c r="B1069" t="str">
        <f>VLOOKUP(A1069,SOURCE!B:P,12,0)</f>
        <v>ITM_DOWN_ARROW</v>
      </c>
      <c r="C1069">
        <f>IF(
ISNUMBER(INDEX(SOURCE!B:B,MATCH(A1069,SOURCE!B:B,0)+1)),
  VALUE(INDEX(SOURCE!B:B,MATCH(A1069,SOURCE!B:B,0)+1)),
  "")</f>
        <v>1046</v>
      </c>
      <c r="D1069" s="8" t="str">
        <f>IF(A1069&lt;&gt;INT(A1069),B1069,
IF(A1069&lt;0,VLOOKUP(A1069,lookups!A$1:B$25,2,0),
IF(ISNA(B1069),"",
IF(OR(ISBLANK(A1069),ISNA(B1069),B1069=0),
"",
"#define "&amp;
VLOOKUP(A1069,SOURCE!B:P,12,0)&amp;IF(SOURCE!$W$2-LEN(VLOOKUP(A1069,SOURCE!B:P,12,0))&gt;=0,REPT(" ",SOURCE!$W$2-LEN(VLOOKUP(A1069,SOURCE!B:P,12,0))),"")&amp;
TEXT(A1069,"???0")&amp;IF(VLOOKUP(A1069,SOURCE!B:P,13,0)="","","   "&amp;VLOOKUP(A1069,SOURCE!B:P,13,0)
))))
)</f>
        <v>#define ITM_DOWN_ARROW                1045</v>
      </c>
    </row>
    <row r="1070" spans="1:4">
      <c r="A1070">
        <f t="shared" si="17"/>
        <v>1046</v>
      </c>
      <c r="B1070" t="str">
        <f>VLOOKUP(A1070,SOURCE!B:P,12,0)</f>
        <v>ITM_1046</v>
      </c>
      <c r="C1070">
        <f>IF(
ISNUMBER(INDEX(SOURCE!B:B,MATCH(A1070,SOURCE!B:B,0)+1)),
  VALUE(INDEX(SOURCE!B:B,MATCH(A1070,SOURCE!B:B,0)+1)),
  "")</f>
        <v>1047</v>
      </c>
      <c r="D1070" s="8" t="str">
        <f>IF(A1070&lt;&gt;INT(A1070),B1070,
IF(A1070&lt;0,VLOOKUP(A1070,lookups!A$1:B$25,2,0),
IF(ISNA(B1070),"",
IF(OR(ISBLANK(A1070),ISNA(B1070),B1070=0),
"",
"#define "&amp;
VLOOKUP(A1070,SOURCE!B:P,12,0)&amp;IF(SOURCE!$W$2-LEN(VLOOKUP(A1070,SOURCE!B:P,12,0))&gt;=0,REPT(" ",SOURCE!$W$2-LEN(VLOOKUP(A1070,SOURCE!B:P,12,0))),"")&amp;
TEXT(A1070,"???0")&amp;IF(VLOOKUP(A1070,SOURCE!B:P,13,0)="","","   "&amp;VLOOKUP(A1070,SOURCE!B:P,13,0)
))))
)</f>
        <v>#define ITM_1046                      1046</v>
      </c>
    </row>
    <row r="1071" spans="1:4">
      <c r="A1071">
        <f t="shared" si="17"/>
        <v>1047</v>
      </c>
      <c r="B1071" t="str">
        <f>VLOOKUP(A1071,SOURCE!B:P,12,0)</f>
        <v>ITM_SERIAL_IO</v>
      </c>
      <c r="C1071">
        <f>IF(
ISNUMBER(INDEX(SOURCE!B:B,MATCH(A1071,SOURCE!B:B,0)+1)),
  VALUE(INDEX(SOURCE!B:B,MATCH(A1071,SOURCE!B:B,0)+1)),
  "")</f>
        <v>1048</v>
      </c>
      <c r="D1071" s="8" t="str">
        <f>IF(A1071&lt;&gt;INT(A1071),B1071,
IF(A1071&lt;0,VLOOKUP(A1071,lookups!A$1:B$25,2,0),
IF(ISNA(B1071),"",
IF(OR(ISBLANK(A1071),ISNA(B1071),B1071=0),
"",
"#define "&amp;
VLOOKUP(A1071,SOURCE!B:P,12,0)&amp;IF(SOURCE!$W$2-LEN(VLOOKUP(A1071,SOURCE!B:P,12,0))&gt;=0,REPT(" ",SOURCE!$W$2-LEN(VLOOKUP(A1071,SOURCE!B:P,12,0))),"")&amp;
TEXT(A1071,"???0")&amp;IF(VLOOKUP(A1071,SOURCE!B:P,13,0)="","","   "&amp;VLOOKUP(A1071,SOURCE!B:P,13,0)
))))
)</f>
        <v>#define ITM_SERIAL_IO                 1047</v>
      </c>
    </row>
    <row r="1072" spans="1:4">
      <c r="A1072">
        <f t="shared" si="17"/>
        <v>1048</v>
      </c>
      <c r="B1072" t="str">
        <f>VLOOKUP(A1072,SOURCE!B:P,12,0)</f>
        <v>ITM_RIGHT_SHORT_ARROW</v>
      </c>
      <c r="C1072">
        <f>IF(
ISNUMBER(INDEX(SOURCE!B:B,MATCH(A1072,SOURCE!B:B,0)+1)),
  VALUE(INDEX(SOURCE!B:B,MATCH(A1072,SOURCE!B:B,0)+1)),
  "")</f>
        <v>1049</v>
      </c>
      <c r="D1072" s="8" t="str">
        <f>IF(A1072&lt;&gt;INT(A1072),B1072,
IF(A1072&lt;0,VLOOKUP(A1072,lookups!A$1:B$25,2,0),
IF(ISNA(B1072),"",
IF(OR(ISBLANK(A1072),ISNA(B1072),B1072=0),
"",
"#define "&amp;
VLOOKUP(A1072,SOURCE!B:P,12,0)&amp;IF(SOURCE!$W$2-LEN(VLOOKUP(A1072,SOURCE!B:P,12,0))&gt;=0,REPT(" ",SOURCE!$W$2-LEN(VLOOKUP(A1072,SOURCE!B:P,12,0))),"")&amp;
TEXT(A1072,"???0")&amp;IF(VLOOKUP(A1072,SOURCE!B:P,13,0)="","","   "&amp;VLOOKUP(A1072,SOURCE!B:P,13,0)
))))
)</f>
        <v>#define ITM_RIGHT_SHORT_ARROW         1048</v>
      </c>
    </row>
    <row r="1073" spans="1:4">
      <c r="A1073">
        <f t="shared" si="17"/>
        <v>1049</v>
      </c>
      <c r="B1073" t="str">
        <f>VLOOKUP(A1073,SOURCE!B:P,12,0)</f>
        <v>ITM_LEFT_RIGHT_ARROWS</v>
      </c>
      <c r="C1073">
        <f>IF(
ISNUMBER(INDEX(SOURCE!B:B,MATCH(A1073,SOURCE!B:B,0)+1)),
  VALUE(INDEX(SOURCE!B:B,MATCH(A1073,SOURCE!B:B,0)+1)),
  "")</f>
        <v>1050</v>
      </c>
      <c r="D1073" s="8" t="str">
        <f>IF(A1073&lt;&gt;INT(A1073),B1073,
IF(A1073&lt;0,VLOOKUP(A1073,lookups!A$1:B$25,2,0),
IF(ISNA(B1073),"",
IF(OR(ISBLANK(A1073),ISNA(B1073),B1073=0),
"",
"#define "&amp;
VLOOKUP(A1073,SOURCE!B:P,12,0)&amp;IF(SOURCE!$W$2-LEN(VLOOKUP(A1073,SOURCE!B:P,12,0))&gt;=0,REPT(" ",SOURCE!$W$2-LEN(VLOOKUP(A1073,SOURCE!B:P,12,0))),"")&amp;
TEXT(A1073,"???0")&amp;IF(VLOOKUP(A1073,SOURCE!B:P,13,0)="","","   "&amp;VLOOKUP(A1073,SOURCE!B:P,13,0)
))))
)</f>
        <v>#define ITM_LEFT_RIGHT_ARROWS         1049</v>
      </c>
    </row>
    <row r="1074" spans="1:4">
      <c r="A1074">
        <f t="shared" si="17"/>
        <v>1050</v>
      </c>
      <c r="B1074" t="str">
        <f>VLOOKUP(A1074,SOURCE!B:P,12,0)</f>
        <v>ITM_BST_SIGN</v>
      </c>
      <c r="C1074">
        <f>IF(
ISNUMBER(INDEX(SOURCE!B:B,MATCH(A1074,SOURCE!B:B,0)+1)),
  VALUE(INDEX(SOURCE!B:B,MATCH(A1074,SOURCE!B:B,0)+1)),
  "")</f>
        <v>1051</v>
      </c>
      <c r="D1074" s="8" t="str">
        <f>IF(A1074&lt;&gt;INT(A1074),B1074,
IF(A1074&lt;0,VLOOKUP(A1074,lookups!A$1:B$25,2,0),
IF(ISNA(B1074),"",
IF(OR(ISBLANK(A1074),ISNA(B1074),B1074=0),
"",
"#define "&amp;
VLOOKUP(A1074,SOURCE!B:P,12,0)&amp;IF(SOURCE!$W$2-LEN(VLOOKUP(A1074,SOURCE!B:P,12,0))&gt;=0,REPT(" ",SOURCE!$W$2-LEN(VLOOKUP(A1074,SOURCE!B:P,12,0))),"")&amp;
TEXT(A1074,"???0")&amp;IF(VLOOKUP(A1074,SOURCE!B:P,13,0)="","","   "&amp;VLOOKUP(A1074,SOURCE!B:P,13,0)
))))
)</f>
        <v>#define ITM_BST_SIGN                  1050</v>
      </c>
    </row>
    <row r="1075" spans="1:4">
      <c r="A1075">
        <f t="shared" si="17"/>
        <v>1051</v>
      </c>
      <c r="B1075" t="str">
        <f>VLOOKUP(A1075,SOURCE!B:P,12,0)</f>
        <v>ITM_SST_SIGN</v>
      </c>
      <c r="C1075">
        <f>IF(
ISNUMBER(INDEX(SOURCE!B:B,MATCH(A1075,SOURCE!B:B,0)+1)),
  VALUE(INDEX(SOURCE!B:B,MATCH(A1075,SOURCE!B:B,0)+1)),
  "")</f>
        <v>1052</v>
      </c>
      <c r="D1075" s="8" t="str">
        <f>IF(A1075&lt;&gt;INT(A1075),B1075,
IF(A1075&lt;0,VLOOKUP(A1075,lookups!A$1:B$25,2,0),
IF(ISNA(B1075),"",
IF(OR(ISBLANK(A1075),ISNA(B1075),B1075=0),
"",
"#define "&amp;
VLOOKUP(A1075,SOURCE!B:P,12,0)&amp;IF(SOURCE!$W$2-LEN(VLOOKUP(A1075,SOURCE!B:P,12,0))&gt;=0,REPT(" ",SOURCE!$W$2-LEN(VLOOKUP(A1075,SOURCE!B:P,12,0))),"")&amp;
TEXT(A1075,"???0")&amp;IF(VLOOKUP(A1075,SOURCE!B:P,13,0)="","","   "&amp;VLOOKUP(A1075,SOURCE!B:P,13,0)
))))
)</f>
        <v>#define ITM_SST_SIGN                  1051</v>
      </c>
    </row>
    <row r="1076" spans="1:4">
      <c r="A1076">
        <f t="shared" si="17"/>
        <v>1052</v>
      </c>
      <c r="B1076" t="str">
        <f>VLOOKUP(A1076,SOURCE!B:P,12,0)</f>
        <v>ITM_HAMBURGER</v>
      </c>
      <c r="C1076">
        <f>IF(
ISNUMBER(INDEX(SOURCE!B:B,MATCH(A1076,SOURCE!B:B,0)+1)),
  VALUE(INDEX(SOURCE!B:B,MATCH(A1076,SOURCE!B:B,0)+1)),
  "")</f>
        <v>1053</v>
      </c>
      <c r="D1076" s="8" t="str">
        <f>IF(A1076&lt;&gt;INT(A1076),B1076,
IF(A1076&lt;0,VLOOKUP(A1076,lookups!A$1:B$25,2,0),
IF(ISNA(B1076),"",
IF(OR(ISBLANK(A1076),ISNA(B1076),B1076=0),
"",
"#define "&amp;
VLOOKUP(A1076,SOURCE!B:P,12,0)&amp;IF(SOURCE!$W$2-LEN(VLOOKUP(A1076,SOURCE!B:P,12,0))&gt;=0,REPT(" ",SOURCE!$W$2-LEN(VLOOKUP(A1076,SOURCE!B:P,12,0))),"")&amp;
TEXT(A1076,"???0")&amp;IF(VLOOKUP(A1076,SOURCE!B:P,13,0)="","","   "&amp;VLOOKUP(A1076,SOURCE!B:P,13,0)
))))
)</f>
        <v>#define ITM_HAMBURGER                 1052</v>
      </c>
    </row>
    <row r="1077" spans="1:4">
      <c r="A1077">
        <f t="shared" si="17"/>
        <v>1053</v>
      </c>
      <c r="B1077" t="str">
        <f>VLOOKUP(A1077,SOURCE!B:P,12,0)</f>
        <v>ITM_UNDO_SIGN</v>
      </c>
      <c r="C1077">
        <f>IF(
ISNUMBER(INDEX(SOURCE!B:B,MATCH(A1077,SOURCE!B:B,0)+1)),
  VALUE(INDEX(SOURCE!B:B,MATCH(A1077,SOURCE!B:B,0)+1)),
  "")</f>
        <v>1054</v>
      </c>
      <c r="D1077" s="8" t="str">
        <f>IF(A1077&lt;&gt;INT(A1077),B1077,
IF(A1077&lt;0,VLOOKUP(A1077,lookups!A$1:B$25,2,0),
IF(ISNA(B1077),"",
IF(OR(ISBLANK(A1077),ISNA(B1077),B1077=0),
"",
"#define "&amp;
VLOOKUP(A1077,SOURCE!B:P,12,0)&amp;IF(SOURCE!$W$2-LEN(VLOOKUP(A1077,SOURCE!B:P,12,0))&gt;=0,REPT(" ",SOURCE!$W$2-LEN(VLOOKUP(A1077,SOURCE!B:P,12,0))),"")&amp;
TEXT(A1077,"???0")&amp;IF(VLOOKUP(A1077,SOURCE!B:P,13,0)="","","   "&amp;VLOOKUP(A1077,SOURCE!B:P,13,0)
))))
)</f>
        <v>#define ITM_UNDO_SIGN                 1053</v>
      </c>
    </row>
    <row r="1078" spans="1:4">
      <c r="A1078">
        <f t="shared" si="17"/>
        <v>1054</v>
      </c>
      <c r="B1078" t="str">
        <f>VLOOKUP(A1078,SOURCE!B:P,12,0)</f>
        <v>ITM_FOR_ALL</v>
      </c>
      <c r="C1078">
        <f>IF(
ISNUMBER(INDEX(SOURCE!B:B,MATCH(A1078,SOURCE!B:B,0)+1)),
  VALUE(INDEX(SOURCE!B:B,MATCH(A1078,SOURCE!B:B,0)+1)),
  "")</f>
        <v>1055</v>
      </c>
      <c r="D1078" s="8" t="str">
        <f>IF(A1078&lt;&gt;INT(A1078),B1078,
IF(A1078&lt;0,VLOOKUP(A1078,lookups!A$1:B$25,2,0),
IF(ISNA(B1078),"",
IF(OR(ISBLANK(A1078),ISNA(B1078),B1078=0),
"",
"#define "&amp;
VLOOKUP(A1078,SOURCE!B:P,12,0)&amp;IF(SOURCE!$W$2-LEN(VLOOKUP(A1078,SOURCE!B:P,12,0))&gt;=0,REPT(" ",SOURCE!$W$2-LEN(VLOOKUP(A1078,SOURCE!B:P,12,0))),"")&amp;
TEXT(A1078,"???0")&amp;IF(VLOOKUP(A1078,SOURCE!B:P,13,0)="","","   "&amp;VLOOKUP(A1078,SOURCE!B:P,13,0)
))))
)</f>
        <v>#define ITM_FOR_ALL                   1054</v>
      </c>
    </row>
    <row r="1079" spans="1:4">
      <c r="A1079">
        <f t="shared" si="17"/>
        <v>1055</v>
      </c>
      <c r="B1079" t="str">
        <f>VLOOKUP(A1079,SOURCE!B:P,12,0)</f>
        <v>ITM_COMPLEMENT</v>
      </c>
      <c r="C1079">
        <f>IF(
ISNUMBER(INDEX(SOURCE!B:B,MATCH(A1079,SOURCE!B:B,0)+1)),
  VALUE(INDEX(SOURCE!B:B,MATCH(A1079,SOURCE!B:B,0)+1)),
  "")</f>
        <v>1056</v>
      </c>
      <c r="D1079" s="8" t="str">
        <f>IF(A1079&lt;&gt;INT(A1079),B1079,
IF(A1079&lt;0,VLOOKUP(A1079,lookups!A$1:B$25,2,0),
IF(ISNA(B1079),"",
IF(OR(ISBLANK(A1079),ISNA(B1079),B1079=0),
"",
"#define "&amp;
VLOOKUP(A1079,SOURCE!B:P,12,0)&amp;IF(SOURCE!$W$2-LEN(VLOOKUP(A1079,SOURCE!B:P,12,0))&gt;=0,REPT(" ",SOURCE!$W$2-LEN(VLOOKUP(A1079,SOURCE!B:P,12,0))),"")&amp;
TEXT(A1079,"???0")&amp;IF(VLOOKUP(A1079,SOURCE!B:P,13,0)="","","   "&amp;VLOOKUP(A1079,SOURCE!B:P,13,0)
))))
)</f>
        <v>#define ITM_COMPLEMENT                1055</v>
      </c>
    </row>
    <row r="1080" spans="1:4">
      <c r="A1080">
        <f t="shared" si="17"/>
        <v>1056</v>
      </c>
      <c r="B1080" t="str">
        <f>VLOOKUP(A1080,SOURCE!B:P,12,0)</f>
        <v>ITM_PARTIAL_DIFF</v>
      </c>
      <c r="C1080">
        <f>IF(
ISNUMBER(INDEX(SOURCE!B:B,MATCH(A1080,SOURCE!B:B,0)+1)),
  VALUE(INDEX(SOURCE!B:B,MATCH(A1080,SOURCE!B:B,0)+1)),
  "")</f>
        <v>1057</v>
      </c>
      <c r="D1080" s="8" t="str">
        <f>IF(A1080&lt;&gt;INT(A1080),B1080,
IF(A1080&lt;0,VLOOKUP(A1080,lookups!A$1:B$25,2,0),
IF(ISNA(B1080),"",
IF(OR(ISBLANK(A1080),ISNA(B1080),B1080=0),
"",
"#define "&amp;
VLOOKUP(A1080,SOURCE!B:P,12,0)&amp;IF(SOURCE!$W$2-LEN(VLOOKUP(A1080,SOURCE!B:P,12,0))&gt;=0,REPT(" ",SOURCE!$W$2-LEN(VLOOKUP(A1080,SOURCE!B:P,12,0))),"")&amp;
TEXT(A1080,"???0")&amp;IF(VLOOKUP(A1080,SOURCE!B:P,13,0)="","","   "&amp;VLOOKUP(A1080,SOURCE!B:P,13,0)
))))
)</f>
        <v>#define ITM_PARTIAL_DIFF              1056</v>
      </c>
    </row>
    <row r="1081" spans="1:4">
      <c r="A1081">
        <f t="shared" si="17"/>
        <v>1057</v>
      </c>
      <c r="B1081" t="str">
        <f>VLOOKUP(A1081,SOURCE!B:P,12,0)</f>
        <v>ITM_THERE_EXISTS</v>
      </c>
      <c r="C1081">
        <f>IF(
ISNUMBER(INDEX(SOURCE!B:B,MATCH(A1081,SOURCE!B:B,0)+1)),
  VALUE(INDEX(SOURCE!B:B,MATCH(A1081,SOURCE!B:B,0)+1)),
  "")</f>
        <v>1058</v>
      </c>
      <c r="D1081" s="8" t="str">
        <f>IF(A1081&lt;&gt;INT(A1081),B1081,
IF(A1081&lt;0,VLOOKUP(A1081,lookups!A$1:B$25,2,0),
IF(ISNA(B1081),"",
IF(OR(ISBLANK(A1081),ISNA(B1081),B1081=0),
"",
"#define "&amp;
VLOOKUP(A1081,SOURCE!B:P,12,0)&amp;IF(SOURCE!$W$2-LEN(VLOOKUP(A1081,SOURCE!B:P,12,0))&gt;=0,REPT(" ",SOURCE!$W$2-LEN(VLOOKUP(A1081,SOURCE!B:P,12,0))),"")&amp;
TEXT(A1081,"???0")&amp;IF(VLOOKUP(A1081,SOURCE!B:P,13,0)="","","   "&amp;VLOOKUP(A1081,SOURCE!B:P,13,0)
))))
)</f>
        <v>#define ITM_THERE_EXISTS              1057</v>
      </c>
    </row>
    <row r="1082" spans="1:4">
      <c r="A1082">
        <f t="shared" si="17"/>
        <v>1058</v>
      </c>
      <c r="B1082" t="str">
        <f>VLOOKUP(A1082,SOURCE!B:P,12,0)</f>
        <v>ITM_THERE_DOES_NOT_EXIST</v>
      </c>
      <c r="C1082">
        <f>IF(
ISNUMBER(INDEX(SOURCE!B:B,MATCH(A1082,SOURCE!B:B,0)+1)),
  VALUE(INDEX(SOURCE!B:B,MATCH(A1082,SOURCE!B:B,0)+1)),
  "")</f>
        <v>1059</v>
      </c>
      <c r="D1082" s="8" t="str">
        <f>IF(A1082&lt;&gt;INT(A1082),B1082,
IF(A1082&lt;0,VLOOKUP(A1082,lookups!A$1:B$25,2,0),
IF(ISNA(B1082),"",
IF(OR(ISBLANK(A1082),ISNA(B1082),B1082=0),
"",
"#define "&amp;
VLOOKUP(A1082,SOURCE!B:P,12,0)&amp;IF(SOURCE!$W$2-LEN(VLOOKUP(A1082,SOURCE!B:P,12,0))&gt;=0,REPT(" ",SOURCE!$W$2-LEN(VLOOKUP(A1082,SOURCE!B:P,12,0))),"")&amp;
TEXT(A1082,"???0")&amp;IF(VLOOKUP(A1082,SOURCE!B:P,13,0)="","","   "&amp;VLOOKUP(A1082,SOURCE!B:P,13,0)
))))
)</f>
        <v>#define ITM_THERE_DOES_NOT_EXIST      1058</v>
      </c>
    </row>
    <row r="1083" spans="1:4">
      <c r="A1083">
        <f t="shared" si="17"/>
        <v>1059</v>
      </c>
      <c r="B1083" t="str">
        <f>VLOOKUP(A1083,SOURCE!B:P,12,0)</f>
        <v>ITM_EMPTY_SET</v>
      </c>
      <c r="C1083">
        <f>IF(
ISNUMBER(INDEX(SOURCE!B:B,MATCH(A1083,SOURCE!B:B,0)+1)),
  VALUE(INDEX(SOURCE!B:B,MATCH(A1083,SOURCE!B:B,0)+1)),
  "")</f>
        <v>1060</v>
      </c>
      <c r="D1083" s="8" t="str">
        <f>IF(A1083&lt;&gt;INT(A1083),B1083,
IF(A1083&lt;0,VLOOKUP(A1083,lookups!A$1:B$25,2,0),
IF(ISNA(B1083),"",
IF(OR(ISBLANK(A1083),ISNA(B1083),B1083=0),
"",
"#define "&amp;
VLOOKUP(A1083,SOURCE!B:P,12,0)&amp;IF(SOURCE!$W$2-LEN(VLOOKUP(A1083,SOURCE!B:P,12,0))&gt;=0,REPT(" ",SOURCE!$W$2-LEN(VLOOKUP(A1083,SOURCE!B:P,12,0))),"")&amp;
TEXT(A1083,"???0")&amp;IF(VLOOKUP(A1083,SOURCE!B:P,13,0)="","","   "&amp;VLOOKUP(A1083,SOURCE!B:P,13,0)
))))
)</f>
        <v>#define ITM_EMPTY_SET                 1059</v>
      </c>
    </row>
    <row r="1084" spans="1:4">
      <c r="A1084">
        <f t="shared" si="17"/>
        <v>1060</v>
      </c>
      <c r="B1084" t="str">
        <f>VLOOKUP(A1084,SOURCE!B:P,12,0)</f>
        <v>ITM_INCREMENT</v>
      </c>
      <c r="C1084">
        <f>IF(
ISNUMBER(INDEX(SOURCE!B:B,MATCH(A1084,SOURCE!B:B,0)+1)),
  VALUE(INDEX(SOURCE!B:B,MATCH(A1084,SOURCE!B:B,0)+1)),
  "")</f>
        <v>1061</v>
      </c>
      <c r="D1084" s="8" t="str">
        <f>IF(A1084&lt;&gt;INT(A1084),B1084,
IF(A1084&lt;0,VLOOKUP(A1084,lookups!A$1:B$25,2,0),
IF(ISNA(B1084),"",
IF(OR(ISBLANK(A1084),ISNA(B1084),B1084=0),
"",
"#define "&amp;
VLOOKUP(A1084,SOURCE!B:P,12,0)&amp;IF(SOURCE!$W$2-LEN(VLOOKUP(A1084,SOURCE!B:P,12,0))&gt;=0,REPT(" ",SOURCE!$W$2-LEN(VLOOKUP(A1084,SOURCE!B:P,12,0))),"")&amp;
TEXT(A1084,"???0")&amp;IF(VLOOKUP(A1084,SOURCE!B:P,13,0)="","","   "&amp;VLOOKUP(A1084,SOURCE!B:P,13,0)
))))
)</f>
        <v>#define ITM_INCREMENT                 1060</v>
      </c>
    </row>
    <row r="1085" spans="1:4">
      <c r="A1085">
        <f t="shared" si="17"/>
        <v>1061</v>
      </c>
      <c r="B1085" t="str">
        <f>VLOOKUP(A1085,SOURCE!B:P,12,0)</f>
        <v>ITM_NABLA</v>
      </c>
      <c r="C1085">
        <f>IF(
ISNUMBER(INDEX(SOURCE!B:B,MATCH(A1085,SOURCE!B:B,0)+1)),
  VALUE(INDEX(SOURCE!B:B,MATCH(A1085,SOURCE!B:B,0)+1)),
  "")</f>
        <v>1062</v>
      </c>
      <c r="D1085" s="8" t="str">
        <f>IF(A1085&lt;&gt;INT(A1085),B1085,
IF(A1085&lt;0,VLOOKUP(A1085,lookups!A$1:B$25,2,0),
IF(ISNA(B1085),"",
IF(OR(ISBLANK(A1085),ISNA(B1085),B1085=0),
"",
"#define "&amp;
VLOOKUP(A1085,SOURCE!B:P,12,0)&amp;IF(SOURCE!$W$2-LEN(VLOOKUP(A1085,SOURCE!B:P,12,0))&gt;=0,REPT(" ",SOURCE!$W$2-LEN(VLOOKUP(A1085,SOURCE!B:P,12,0))),"")&amp;
TEXT(A1085,"???0")&amp;IF(VLOOKUP(A1085,SOURCE!B:P,13,0)="","","   "&amp;VLOOKUP(A1085,SOURCE!B:P,13,0)
))))
)</f>
        <v>#define ITM_NABLA                     1061</v>
      </c>
    </row>
    <row r="1086" spans="1:4">
      <c r="A1086">
        <f t="shared" si="17"/>
        <v>1062</v>
      </c>
      <c r="B1086" t="str">
        <f>VLOOKUP(A1086,SOURCE!B:P,12,0)</f>
        <v>ITM_ELEMENT_OF</v>
      </c>
      <c r="C1086">
        <f>IF(
ISNUMBER(INDEX(SOURCE!B:B,MATCH(A1086,SOURCE!B:B,0)+1)),
  VALUE(INDEX(SOURCE!B:B,MATCH(A1086,SOURCE!B:B,0)+1)),
  "")</f>
        <v>1063</v>
      </c>
      <c r="D1086" s="8" t="str">
        <f>IF(A1086&lt;&gt;INT(A1086),B1086,
IF(A1086&lt;0,VLOOKUP(A1086,lookups!A$1:B$25,2,0),
IF(ISNA(B1086),"",
IF(OR(ISBLANK(A1086),ISNA(B1086),B1086=0),
"",
"#define "&amp;
VLOOKUP(A1086,SOURCE!B:P,12,0)&amp;IF(SOURCE!$W$2-LEN(VLOOKUP(A1086,SOURCE!B:P,12,0))&gt;=0,REPT(" ",SOURCE!$W$2-LEN(VLOOKUP(A1086,SOURCE!B:P,12,0))),"")&amp;
TEXT(A1086,"???0")&amp;IF(VLOOKUP(A1086,SOURCE!B:P,13,0)="","","   "&amp;VLOOKUP(A1086,SOURCE!B:P,13,0)
))))
)</f>
        <v>#define ITM_ELEMENT_OF                1062</v>
      </c>
    </row>
    <row r="1087" spans="1:4">
      <c r="A1087">
        <f t="shared" si="17"/>
        <v>1063</v>
      </c>
      <c r="B1087" t="str">
        <f>VLOOKUP(A1087,SOURCE!B:P,12,0)</f>
        <v>ITM_NOT_ELEMENT_OF</v>
      </c>
      <c r="C1087">
        <f>IF(
ISNUMBER(INDEX(SOURCE!B:B,MATCH(A1087,SOURCE!B:B,0)+1)),
  VALUE(INDEX(SOURCE!B:B,MATCH(A1087,SOURCE!B:B,0)+1)),
  "")</f>
        <v>1064</v>
      </c>
      <c r="D1087" s="8" t="str">
        <f>IF(A1087&lt;&gt;INT(A1087),B1087,
IF(A1087&lt;0,VLOOKUP(A1087,lookups!A$1:B$25,2,0),
IF(ISNA(B1087),"",
IF(OR(ISBLANK(A1087),ISNA(B1087),B1087=0),
"",
"#define "&amp;
VLOOKUP(A1087,SOURCE!B:P,12,0)&amp;IF(SOURCE!$W$2-LEN(VLOOKUP(A1087,SOURCE!B:P,12,0))&gt;=0,REPT(" ",SOURCE!$W$2-LEN(VLOOKUP(A1087,SOURCE!B:P,12,0))),"")&amp;
TEXT(A1087,"???0")&amp;IF(VLOOKUP(A1087,SOURCE!B:P,13,0)="","","   "&amp;VLOOKUP(A1087,SOURCE!B:P,13,0)
))))
)</f>
        <v>#define ITM_NOT_ELEMENT_OF            1063</v>
      </c>
    </row>
    <row r="1088" spans="1:4">
      <c r="A1088">
        <f t="shared" si="17"/>
        <v>1064</v>
      </c>
      <c r="B1088" t="str">
        <f>VLOOKUP(A1088,SOURCE!B:P,12,0)</f>
        <v>ITM_CONTAINS</v>
      </c>
      <c r="C1088">
        <f>IF(
ISNUMBER(INDEX(SOURCE!B:B,MATCH(A1088,SOURCE!B:B,0)+1)),
  VALUE(INDEX(SOURCE!B:B,MATCH(A1088,SOURCE!B:B,0)+1)),
  "")</f>
        <v>1065</v>
      </c>
      <c r="D1088" s="8" t="str">
        <f>IF(A1088&lt;&gt;INT(A1088),B1088,
IF(A1088&lt;0,VLOOKUP(A1088,lookups!A$1:B$25,2,0),
IF(ISNA(B1088),"",
IF(OR(ISBLANK(A1088),ISNA(B1088),B1088=0),
"",
"#define "&amp;
VLOOKUP(A1088,SOURCE!B:P,12,0)&amp;IF(SOURCE!$W$2-LEN(VLOOKUP(A1088,SOURCE!B:P,12,0))&gt;=0,REPT(" ",SOURCE!$W$2-LEN(VLOOKUP(A1088,SOURCE!B:P,12,0))),"")&amp;
TEXT(A1088,"???0")&amp;IF(VLOOKUP(A1088,SOURCE!B:P,13,0)="","","   "&amp;VLOOKUP(A1088,SOURCE!B:P,13,0)
))))
)</f>
        <v>#define ITM_CONTAINS                  1064</v>
      </c>
    </row>
    <row r="1089" spans="1:4">
      <c r="A1089">
        <f t="shared" si="17"/>
        <v>1065</v>
      </c>
      <c r="B1089" t="str">
        <f>VLOOKUP(A1089,SOURCE!B:P,12,0)</f>
        <v>ITM_DOES_NOT_CONTAIN</v>
      </c>
      <c r="C1089">
        <f>IF(
ISNUMBER(INDEX(SOURCE!B:B,MATCH(A1089,SOURCE!B:B,0)+1)),
  VALUE(INDEX(SOURCE!B:B,MATCH(A1089,SOURCE!B:B,0)+1)),
  "")</f>
        <v>1066</v>
      </c>
      <c r="D1089" s="8" t="str">
        <f>IF(A1089&lt;&gt;INT(A1089),B1089,
IF(A1089&lt;0,VLOOKUP(A1089,lookups!A$1:B$25,2,0),
IF(ISNA(B1089),"",
IF(OR(ISBLANK(A1089),ISNA(B1089),B1089=0),
"",
"#define "&amp;
VLOOKUP(A1089,SOURCE!B:P,12,0)&amp;IF(SOURCE!$W$2-LEN(VLOOKUP(A1089,SOURCE!B:P,12,0))&gt;=0,REPT(" ",SOURCE!$W$2-LEN(VLOOKUP(A1089,SOURCE!B:P,12,0))),"")&amp;
TEXT(A1089,"???0")&amp;IF(VLOOKUP(A1089,SOURCE!B:P,13,0)="","","   "&amp;VLOOKUP(A1089,SOURCE!B:P,13,0)
))))
)</f>
        <v>#define ITM_DOES_NOT_CONTAIN          1065</v>
      </c>
    </row>
    <row r="1090" spans="1:4">
      <c r="A1090">
        <f t="shared" si="17"/>
        <v>1066</v>
      </c>
      <c r="B1090" t="str">
        <f>VLOOKUP(A1090,SOURCE!B:P,12,0)</f>
        <v>ITM_ZERO</v>
      </c>
      <c r="C1090">
        <f>IF(
ISNUMBER(INDEX(SOURCE!B:B,MATCH(A1090,SOURCE!B:B,0)+1)),
  VALUE(INDEX(SOURCE!B:B,MATCH(A1090,SOURCE!B:B,0)+1)),
  "")</f>
        <v>1067</v>
      </c>
      <c r="D1090" s="8" t="str">
        <f>IF(A1090&lt;&gt;INT(A1090),B1090,
IF(A1090&lt;0,VLOOKUP(A1090,lookups!A$1:B$25,2,0),
IF(ISNA(B1090),"",
IF(OR(ISBLANK(A1090),ISNA(B1090),B1090=0),
"",
"#define "&amp;
VLOOKUP(A1090,SOURCE!B:P,12,0)&amp;IF(SOURCE!$W$2-LEN(VLOOKUP(A1090,SOURCE!B:P,12,0))&gt;=0,REPT(" ",SOURCE!$W$2-LEN(VLOOKUP(A1090,SOURCE!B:P,12,0))),"")&amp;
TEXT(A1090,"???0")&amp;IF(VLOOKUP(A1090,SOURCE!B:P,13,0)="","","   "&amp;VLOOKUP(A1090,SOURCE!B:P,13,0)
))))
)</f>
        <v>#define ITM_ZERO                      1066</v>
      </c>
    </row>
    <row r="1091" spans="1:4">
      <c r="A1091">
        <f t="shared" si="17"/>
        <v>1067</v>
      </c>
      <c r="B1091" t="str">
        <f>VLOOKUP(A1091,SOURCE!B:P,12,0)</f>
        <v>ITM_PRODUCT</v>
      </c>
      <c r="C1091">
        <f>IF(
ISNUMBER(INDEX(SOURCE!B:B,MATCH(A1091,SOURCE!B:B,0)+1)),
  VALUE(INDEX(SOURCE!B:B,MATCH(A1091,SOURCE!B:B,0)+1)),
  "")</f>
        <v>1068</v>
      </c>
      <c r="D1091" s="8" t="str">
        <f>IF(A1091&lt;&gt;INT(A1091),B1091,
IF(A1091&lt;0,VLOOKUP(A1091,lookups!A$1:B$25,2,0),
IF(ISNA(B1091),"",
IF(OR(ISBLANK(A1091),ISNA(B1091),B1091=0),
"",
"#define "&amp;
VLOOKUP(A1091,SOURCE!B:P,12,0)&amp;IF(SOURCE!$W$2-LEN(VLOOKUP(A1091,SOURCE!B:P,12,0))&gt;=0,REPT(" ",SOURCE!$W$2-LEN(VLOOKUP(A1091,SOURCE!B:P,12,0))),"")&amp;
TEXT(A1091,"???0")&amp;IF(VLOOKUP(A1091,SOURCE!B:P,13,0)="","","   "&amp;VLOOKUP(A1091,SOURCE!B:P,13,0)
))))
)</f>
        <v>#define ITM_PRODUCT                   1067</v>
      </c>
    </row>
    <row r="1092" spans="1:4">
      <c r="A1092">
        <f t="shared" si="17"/>
        <v>1068</v>
      </c>
      <c r="B1092" t="str">
        <f>VLOOKUP(A1092,SOURCE!B:P,12,0)</f>
        <v>ITM_1068</v>
      </c>
      <c r="C1092">
        <f>IF(
ISNUMBER(INDEX(SOURCE!B:B,MATCH(A1092,SOURCE!B:B,0)+1)),
  VALUE(INDEX(SOURCE!B:B,MATCH(A1092,SOURCE!B:B,0)+1)),
  "")</f>
        <v>1069</v>
      </c>
      <c r="D1092" s="8" t="str">
        <f>IF(A1092&lt;&gt;INT(A1092),B1092,
IF(A1092&lt;0,VLOOKUP(A1092,lookups!A$1:B$25,2,0),
IF(ISNA(B1092),"",
IF(OR(ISBLANK(A1092),ISNA(B1092),B1092=0),
"",
"#define "&amp;
VLOOKUP(A1092,SOURCE!B:P,12,0)&amp;IF(SOURCE!$W$2-LEN(VLOOKUP(A1092,SOURCE!B:P,12,0))&gt;=0,REPT(" ",SOURCE!$W$2-LEN(VLOOKUP(A1092,SOURCE!B:P,12,0))),"")&amp;
TEXT(A1092,"???0")&amp;IF(VLOOKUP(A1092,SOURCE!B:P,13,0)="","","   "&amp;VLOOKUP(A1092,SOURCE!B:P,13,0)
))))
)</f>
        <v>#define ITM_1068                      1068</v>
      </c>
    </row>
    <row r="1093" spans="1:4">
      <c r="A1093">
        <f t="shared" si="17"/>
        <v>1069</v>
      </c>
      <c r="B1093" t="str">
        <f>VLOOKUP(A1093,SOURCE!B:P,12,0)</f>
        <v>ITM_1069</v>
      </c>
      <c r="C1093">
        <f>IF(
ISNUMBER(INDEX(SOURCE!B:B,MATCH(A1093,SOURCE!B:B,0)+1)),
  VALUE(INDEX(SOURCE!B:B,MATCH(A1093,SOURCE!B:B,0)+1)),
  "")</f>
        <v>1070</v>
      </c>
      <c r="D1093" s="8" t="str">
        <f>IF(A1093&lt;&gt;INT(A1093),B1093,
IF(A1093&lt;0,VLOOKUP(A1093,lookups!A$1:B$25,2,0),
IF(ISNA(B1093),"",
IF(OR(ISBLANK(A1093),ISNA(B1093),B1093=0),
"",
"#define "&amp;
VLOOKUP(A1093,SOURCE!B:P,12,0)&amp;IF(SOURCE!$W$2-LEN(VLOOKUP(A1093,SOURCE!B:P,12,0))&gt;=0,REPT(" ",SOURCE!$W$2-LEN(VLOOKUP(A1093,SOURCE!B:P,12,0))),"")&amp;
TEXT(A1093,"???0")&amp;IF(VLOOKUP(A1093,SOURCE!B:P,13,0)="","","   "&amp;VLOOKUP(A1093,SOURCE!B:P,13,0)
))))
)</f>
        <v>#define ITM_1069                      1069</v>
      </c>
    </row>
    <row r="1094" spans="1:4">
      <c r="A1094">
        <f t="shared" si="17"/>
        <v>1070</v>
      </c>
      <c r="B1094" t="str">
        <f>VLOOKUP(A1094,SOURCE!B:P,12,0)</f>
        <v>ITM_MINUS_PLUS</v>
      </c>
      <c r="C1094">
        <f>IF(
ISNUMBER(INDEX(SOURCE!B:B,MATCH(A1094,SOURCE!B:B,0)+1)),
  VALUE(INDEX(SOURCE!B:B,MATCH(A1094,SOURCE!B:B,0)+1)),
  "")</f>
        <v>1071</v>
      </c>
      <c r="D1094" s="8" t="str">
        <f>IF(A1094&lt;&gt;INT(A1094),B1094,
IF(A1094&lt;0,VLOOKUP(A1094,lookups!A$1:B$25,2,0),
IF(ISNA(B1094),"",
IF(OR(ISBLANK(A1094),ISNA(B1094),B1094=0),
"",
"#define "&amp;
VLOOKUP(A1094,SOURCE!B:P,12,0)&amp;IF(SOURCE!$W$2-LEN(VLOOKUP(A1094,SOURCE!B:P,12,0))&gt;=0,REPT(" ",SOURCE!$W$2-LEN(VLOOKUP(A1094,SOURCE!B:P,12,0))),"")&amp;
TEXT(A1094,"???0")&amp;IF(VLOOKUP(A1094,SOURCE!B:P,13,0)="","","   "&amp;VLOOKUP(A1094,SOURCE!B:P,13,0)
))))
)</f>
        <v>#define ITM_MINUS_PLUS                1070</v>
      </c>
    </row>
    <row r="1095" spans="1:4">
      <c r="A1095">
        <f t="shared" ref="A1095:A1158" si="18">C1094</f>
        <v>1071</v>
      </c>
      <c r="B1095" t="str">
        <f>VLOOKUP(A1095,SOURCE!B:P,12,0)</f>
        <v>ITM_1071</v>
      </c>
      <c r="C1095">
        <f>IF(
ISNUMBER(INDEX(SOURCE!B:B,MATCH(A1095,SOURCE!B:B,0)+1)),
  VALUE(INDEX(SOURCE!B:B,MATCH(A1095,SOURCE!B:B,0)+1)),
  "")</f>
        <v>1072</v>
      </c>
      <c r="D1095" s="8" t="str">
        <f>IF(A1095&lt;&gt;INT(A1095),B1095,
IF(A1095&lt;0,VLOOKUP(A1095,lookups!A$1:B$25,2,0),
IF(ISNA(B1095),"",
IF(OR(ISBLANK(A1095),ISNA(B1095),B1095=0),
"",
"#define "&amp;
VLOOKUP(A1095,SOURCE!B:P,12,0)&amp;IF(SOURCE!$W$2-LEN(VLOOKUP(A1095,SOURCE!B:P,12,0))&gt;=0,REPT(" ",SOURCE!$W$2-LEN(VLOOKUP(A1095,SOURCE!B:P,12,0))),"")&amp;
TEXT(A1095,"???0")&amp;IF(VLOOKUP(A1095,SOURCE!B:P,13,0)="","","   "&amp;VLOOKUP(A1095,SOURCE!B:P,13,0)
))))
)</f>
        <v>#define ITM_1071                      1071</v>
      </c>
    </row>
    <row r="1096" spans="1:4">
      <c r="A1096">
        <f t="shared" si="18"/>
        <v>1072</v>
      </c>
      <c r="B1096" t="str">
        <f>VLOOKUP(A1096,SOURCE!B:P,12,0)</f>
        <v>ITM_1072</v>
      </c>
      <c r="C1096">
        <f>IF(
ISNUMBER(INDEX(SOURCE!B:B,MATCH(A1096,SOURCE!B:B,0)+1)),
  VALUE(INDEX(SOURCE!B:B,MATCH(A1096,SOURCE!B:B,0)+1)),
  "")</f>
        <v>1073</v>
      </c>
      <c r="D1096" s="8" t="str">
        <f>IF(A1096&lt;&gt;INT(A1096),B1096,
IF(A1096&lt;0,VLOOKUP(A1096,lookups!A$1:B$25,2,0),
IF(ISNA(B1096),"",
IF(OR(ISBLANK(A1096),ISNA(B1096),B1096=0),
"",
"#define "&amp;
VLOOKUP(A1096,SOURCE!B:P,12,0)&amp;IF(SOURCE!$W$2-LEN(VLOOKUP(A1096,SOURCE!B:P,12,0))&gt;=0,REPT(" ",SOURCE!$W$2-LEN(VLOOKUP(A1096,SOURCE!B:P,12,0))),"")&amp;
TEXT(A1096,"???0")&amp;IF(VLOOKUP(A1096,SOURCE!B:P,13,0)="","","   "&amp;VLOOKUP(A1096,SOURCE!B:P,13,0)
))))
)</f>
        <v>#define ITM_1072                      1072</v>
      </c>
    </row>
    <row r="1097" spans="1:4">
      <c r="A1097">
        <f t="shared" si="18"/>
        <v>1073</v>
      </c>
      <c r="B1097" t="str">
        <f>VLOOKUP(A1097,SOURCE!B:P,12,0)</f>
        <v>ITM_RING</v>
      </c>
      <c r="C1097">
        <f>IF(
ISNUMBER(INDEX(SOURCE!B:B,MATCH(A1097,SOURCE!B:B,0)+1)),
  VALUE(INDEX(SOURCE!B:B,MATCH(A1097,SOURCE!B:B,0)+1)),
  "")</f>
        <v>1074</v>
      </c>
      <c r="D1097" s="8" t="str">
        <f>IF(A1097&lt;&gt;INT(A1097),B1097,
IF(A1097&lt;0,VLOOKUP(A1097,lookups!A$1:B$25,2,0),
IF(ISNA(B1097),"",
IF(OR(ISBLANK(A1097),ISNA(B1097),B1097=0),
"",
"#define "&amp;
VLOOKUP(A1097,SOURCE!B:P,12,0)&amp;IF(SOURCE!$W$2-LEN(VLOOKUP(A1097,SOURCE!B:P,12,0))&gt;=0,REPT(" ",SOURCE!$W$2-LEN(VLOOKUP(A1097,SOURCE!B:P,12,0))),"")&amp;
TEXT(A1097,"???0")&amp;IF(VLOOKUP(A1097,SOURCE!B:P,13,0)="","","   "&amp;VLOOKUP(A1097,SOURCE!B:P,13,0)
))))
)</f>
        <v>#define ITM_RING                      1073</v>
      </c>
    </row>
    <row r="1098" spans="1:4">
      <c r="A1098">
        <f t="shared" si="18"/>
        <v>1074</v>
      </c>
      <c r="B1098" t="str">
        <f>VLOOKUP(A1098,SOURCE!B:P,12,0)</f>
        <v>ITM_BULLET</v>
      </c>
      <c r="C1098">
        <f>IF(
ISNUMBER(INDEX(SOURCE!B:B,MATCH(A1098,SOURCE!B:B,0)+1)),
  VALUE(INDEX(SOURCE!B:B,MATCH(A1098,SOURCE!B:B,0)+1)),
  "")</f>
        <v>1075</v>
      </c>
      <c r="D1098" s="8" t="str">
        <f>IF(A1098&lt;&gt;INT(A1098),B1098,
IF(A1098&lt;0,VLOOKUP(A1098,lookups!A$1:B$25,2,0),
IF(ISNA(B1098),"",
IF(OR(ISBLANK(A1098),ISNA(B1098),B1098=0),
"",
"#define "&amp;
VLOOKUP(A1098,SOURCE!B:P,12,0)&amp;IF(SOURCE!$W$2-LEN(VLOOKUP(A1098,SOURCE!B:P,12,0))&gt;=0,REPT(" ",SOURCE!$W$2-LEN(VLOOKUP(A1098,SOURCE!B:P,12,0))),"")&amp;
TEXT(A1098,"???0")&amp;IF(VLOOKUP(A1098,SOURCE!B:P,13,0)="","","   "&amp;VLOOKUP(A1098,SOURCE!B:P,13,0)
))))
)</f>
        <v>#define ITM_BULLET                    1074</v>
      </c>
    </row>
    <row r="1099" spans="1:4">
      <c r="A1099">
        <f t="shared" si="18"/>
        <v>1075</v>
      </c>
      <c r="B1099" t="str">
        <f>VLOOKUP(A1099,SOURCE!B:P,12,0)</f>
        <v>ITM_SQUARE_ROOT</v>
      </c>
      <c r="C1099">
        <f>IF(
ISNUMBER(INDEX(SOURCE!B:B,MATCH(A1099,SOURCE!B:B,0)+1)),
  VALUE(INDEX(SOURCE!B:B,MATCH(A1099,SOURCE!B:B,0)+1)),
  "")</f>
        <v>1076</v>
      </c>
      <c r="D1099" s="8" t="str">
        <f>IF(A1099&lt;&gt;INT(A1099),B1099,
IF(A1099&lt;0,VLOOKUP(A1099,lookups!A$1:B$25,2,0),
IF(ISNA(B1099),"",
IF(OR(ISBLANK(A1099),ISNA(B1099),B1099=0),
"",
"#define "&amp;
VLOOKUP(A1099,SOURCE!B:P,12,0)&amp;IF(SOURCE!$W$2-LEN(VLOOKUP(A1099,SOURCE!B:P,12,0))&gt;=0,REPT(" ",SOURCE!$W$2-LEN(VLOOKUP(A1099,SOURCE!B:P,12,0))),"")&amp;
TEXT(A1099,"???0")&amp;IF(VLOOKUP(A1099,SOURCE!B:P,13,0)="","","   "&amp;VLOOKUP(A1099,SOURCE!B:P,13,0)
))))
)</f>
        <v>#define ITM_SQUARE_ROOT               1075</v>
      </c>
    </row>
    <row r="1100" spans="1:4">
      <c r="A1100">
        <f t="shared" si="18"/>
        <v>1076</v>
      </c>
      <c r="B1100" t="str">
        <f>VLOOKUP(A1100,SOURCE!B:P,12,0)</f>
        <v>ITM_CUBE_ROOT</v>
      </c>
      <c r="C1100">
        <f>IF(
ISNUMBER(INDEX(SOURCE!B:B,MATCH(A1100,SOURCE!B:B,0)+1)),
  VALUE(INDEX(SOURCE!B:B,MATCH(A1100,SOURCE!B:B,0)+1)),
  "")</f>
        <v>1077</v>
      </c>
      <c r="D1100" s="8" t="str">
        <f>IF(A1100&lt;&gt;INT(A1100),B1100,
IF(A1100&lt;0,VLOOKUP(A1100,lookups!A$1:B$25,2,0),
IF(ISNA(B1100),"",
IF(OR(ISBLANK(A1100),ISNA(B1100),B1100=0),
"",
"#define "&amp;
VLOOKUP(A1100,SOURCE!B:P,12,0)&amp;IF(SOURCE!$W$2-LEN(VLOOKUP(A1100,SOURCE!B:P,12,0))&gt;=0,REPT(" ",SOURCE!$W$2-LEN(VLOOKUP(A1100,SOURCE!B:P,12,0))),"")&amp;
TEXT(A1100,"???0")&amp;IF(VLOOKUP(A1100,SOURCE!B:P,13,0)="","","   "&amp;VLOOKUP(A1100,SOURCE!B:P,13,0)
))))
)</f>
        <v>#define ITM_CUBE_ROOT                 1076</v>
      </c>
    </row>
    <row r="1101" spans="1:4">
      <c r="A1101">
        <f t="shared" si="18"/>
        <v>1077</v>
      </c>
      <c r="B1101" t="str">
        <f>VLOOKUP(A1101,SOURCE!B:P,12,0)</f>
        <v>ITM_xTH_ROOT</v>
      </c>
      <c r="C1101">
        <f>IF(
ISNUMBER(INDEX(SOURCE!B:B,MATCH(A1101,SOURCE!B:B,0)+1)),
  VALUE(INDEX(SOURCE!B:B,MATCH(A1101,SOURCE!B:B,0)+1)),
  "")</f>
        <v>1078</v>
      </c>
      <c r="D1101" s="8" t="str">
        <f>IF(A1101&lt;&gt;INT(A1101),B1101,
IF(A1101&lt;0,VLOOKUP(A1101,lookups!A$1:B$25,2,0),
IF(ISNA(B1101),"",
IF(OR(ISBLANK(A1101),ISNA(B1101),B1101=0),
"",
"#define "&amp;
VLOOKUP(A1101,SOURCE!B:P,12,0)&amp;IF(SOURCE!$W$2-LEN(VLOOKUP(A1101,SOURCE!B:P,12,0))&gt;=0,REPT(" ",SOURCE!$W$2-LEN(VLOOKUP(A1101,SOURCE!B:P,12,0))),"")&amp;
TEXT(A1101,"???0")&amp;IF(VLOOKUP(A1101,SOURCE!B:P,13,0)="","","   "&amp;VLOOKUP(A1101,SOURCE!B:P,13,0)
))))
)</f>
        <v>#define ITM_xTH_ROOT                  1077</v>
      </c>
    </row>
    <row r="1102" spans="1:4">
      <c r="A1102">
        <f t="shared" si="18"/>
        <v>1078</v>
      </c>
      <c r="B1102" t="str">
        <f>VLOOKUP(A1102,SOURCE!B:P,12,0)</f>
        <v>ITM_PROPORTIONAL</v>
      </c>
      <c r="C1102">
        <f>IF(
ISNUMBER(INDEX(SOURCE!B:B,MATCH(A1102,SOURCE!B:B,0)+1)),
  VALUE(INDEX(SOURCE!B:B,MATCH(A1102,SOURCE!B:B,0)+1)),
  "")</f>
        <v>1079</v>
      </c>
      <c r="D1102" s="8" t="str">
        <f>IF(A1102&lt;&gt;INT(A1102),B1102,
IF(A1102&lt;0,VLOOKUP(A1102,lookups!A$1:B$25,2,0),
IF(ISNA(B1102),"",
IF(OR(ISBLANK(A1102),ISNA(B1102),B1102=0),
"",
"#define "&amp;
VLOOKUP(A1102,SOURCE!B:P,12,0)&amp;IF(SOURCE!$W$2-LEN(VLOOKUP(A1102,SOURCE!B:P,12,0))&gt;=0,REPT(" ",SOURCE!$W$2-LEN(VLOOKUP(A1102,SOURCE!B:P,12,0))),"")&amp;
TEXT(A1102,"???0")&amp;IF(VLOOKUP(A1102,SOURCE!B:P,13,0)="","","   "&amp;VLOOKUP(A1102,SOURCE!B:P,13,0)
))))
)</f>
        <v>#define ITM_PROPORTIONAL              1078</v>
      </c>
    </row>
    <row r="1103" spans="1:4">
      <c r="A1103">
        <f t="shared" si="18"/>
        <v>1079</v>
      </c>
      <c r="B1103" t="str">
        <f>VLOOKUP(A1103,SOURCE!B:P,12,0)</f>
        <v>ITM_INFINITY</v>
      </c>
      <c r="C1103">
        <f>IF(
ISNUMBER(INDEX(SOURCE!B:B,MATCH(A1103,SOURCE!B:B,0)+1)),
  VALUE(INDEX(SOURCE!B:B,MATCH(A1103,SOURCE!B:B,0)+1)),
  "")</f>
        <v>1080</v>
      </c>
      <c r="D1103" s="8" t="str">
        <f>IF(A1103&lt;&gt;INT(A1103),B1103,
IF(A1103&lt;0,VLOOKUP(A1103,lookups!A$1:B$25,2,0),
IF(ISNA(B1103),"",
IF(OR(ISBLANK(A1103),ISNA(B1103),B1103=0),
"",
"#define "&amp;
VLOOKUP(A1103,SOURCE!B:P,12,0)&amp;IF(SOURCE!$W$2-LEN(VLOOKUP(A1103,SOURCE!B:P,12,0))&gt;=0,REPT(" ",SOURCE!$W$2-LEN(VLOOKUP(A1103,SOURCE!B:P,12,0))),"")&amp;
TEXT(A1103,"???0")&amp;IF(VLOOKUP(A1103,SOURCE!B:P,13,0)="","","   "&amp;VLOOKUP(A1103,SOURCE!B:P,13,0)
))))
)</f>
        <v>#define ITM_INFINITY                  1079</v>
      </c>
    </row>
    <row r="1104" spans="1:4">
      <c r="A1104">
        <f t="shared" si="18"/>
        <v>1080</v>
      </c>
      <c r="B1104" t="str">
        <f>VLOOKUP(A1104,SOURCE!B:P,12,0)</f>
        <v>ITM_RIGHT_ANGLE</v>
      </c>
      <c r="C1104">
        <f>IF(
ISNUMBER(INDEX(SOURCE!B:B,MATCH(A1104,SOURCE!B:B,0)+1)),
  VALUE(INDEX(SOURCE!B:B,MATCH(A1104,SOURCE!B:B,0)+1)),
  "")</f>
        <v>1081</v>
      </c>
      <c r="D1104" s="8" t="str">
        <f>IF(A1104&lt;&gt;INT(A1104),B1104,
IF(A1104&lt;0,VLOOKUP(A1104,lookups!A$1:B$25,2,0),
IF(ISNA(B1104),"",
IF(OR(ISBLANK(A1104),ISNA(B1104),B1104=0),
"",
"#define "&amp;
VLOOKUP(A1104,SOURCE!B:P,12,0)&amp;IF(SOURCE!$W$2-LEN(VLOOKUP(A1104,SOURCE!B:P,12,0))&gt;=0,REPT(" ",SOURCE!$W$2-LEN(VLOOKUP(A1104,SOURCE!B:P,12,0))),"")&amp;
TEXT(A1104,"???0")&amp;IF(VLOOKUP(A1104,SOURCE!B:P,13,0)="","","   "&amp;VLOOKUP(A1104,SOURCE!B:P,13,0)
))))
)</f>
        <v>#define ITM_RIGHT_ANGLE               1080</v>
      </c>
    </row>
    <row r="1105" spans="1:4">
      <c r="A1105">
        <f t="shared" si="18"/>
        <v>1081</v>
      </c>
      <c r="B1105" t="str">
        <f>VLOOKUP(A1105,SOURCE!B:P,12,0)</f>
        <v>ITM_ANGLE_SIGN</v>
      </c>
      <c r="C1105">
        <f>IF(
ISNUMBER(INDEX(SOURCE!B:B,MATCH(A1105,SOURCE!B:B,0)+1)),
  VALUE(INDEX(SOURCE!B:B,MATCH(A1105,SOURCE!B:B,0)+1)),
  "")</f>
        <v>1082</v>
      </c>
      <c r="D1105" s="8" t="str">
        <f>IF(A1105&lt;&gt;INT(A1105),B1105,
IF(A1105&lt;0,VLOOKUP(A1105,lookups!A$1:B$25,2,0),
IF(ISNA(B1105),"",
IF(OR(ISBLANK(A1105),ISNA(B1105),B1105=0),
"",
"#define "&amp;
VLOOKUP(A1105,SOURCE!B:P,12,0)&amp;IF(SOURCE!$W$2-LEN(VLOOKUP(A1105,SOURCE!B:P,12,0))&gt;=0,REPT(" ",SOURCE!$W$2-LEN(VLOOKUP(A1105,SOURCE!B:P,12,0))),"")&amp;
TEXT(A1105,"???0")&amp;IF(VLOOKUP(A1105,SOURCE!B:P,13,0)="","","   "&amp;VLOOKUP(A1105,SOURCE!B:P,13,0)
))))
)</f>
        <v>#define ITM_ANGLE_SIGN                1081</v>
      </c>
    </row>
    <row r="1106" spans="1:4">
      <c r="A1106">
        <f t="shared" si="18"/>
        <v>1082</v>
      </c>
      <c r="B1106" t="str">
        <f>VLOOKUP(A1106,SOURCE!B:P,12,0)</f>
        <v>ITM_MEASURED_ANGLE</v>
      </c>
      <c r="C1106">
        <f>IF(
ISNUMBER(INDEX(SOURCE!B:B,MATCH(A1106,SOURCE!B:B,0)+1)),
  VALUE(INDEX(SOURCE!B:B,MATCH(A1106,SOURCE!B:B,0)+1)),
  "")</f>
        <v>1083</v>
      </c>
      <c r="D1106" s="8" t="str">
        <f>IF(A1106&lt;&gt;INT(A1106),B1106,
IF(A1106&lt;0,VLOOKUP(A1106,lookups!A$1:B$25,2,0),
IF(ISNA(B1106),"",
IF(OR(ISBLANK(A1106),ISNA(B1106),B1106=0),
"",
"#define "&amp;
VLOOKUP(A1106,SOURCE!B:P,12,0)&amp;IF(SOURCE!$W$2-LEN(VLOOKUP(A1106,SOURCE!B:P,12,0))&gt;=0,REPT(" ",SOURCE!$W$2-LEN(VLOOKUP(A1106,SOURCE!B:P,12,0))),"")&amp;
TEXT(A1106,"???0")&amp;IF(VLOOKUP(A1106,SOURCE!B:P,13,0)="","","   "&amp;VLOOKUP(A1106,SOURCE!B:P,13,0)
))))
)</f>
        <v>#define ITM_MEASURED_ANGLE            1082</v>
      </c>
    </row>
    <row r="1107" spans="1:4">
      <c r="A1107">
        <f t="shared" si="18"/>
        <v>1083</v>
      </c>
      <c r="B1107" t="str">
        <f>VLOOKUP(A1107,SOURCE!B:P,12,0)</f>
        <v>ITM_DIVIDES</v>
      </c>
      <c r="C1107">
        <f>IF(
ISNUMBER(INDEX(SOURCE!B:B,MATCH(A1107,SOURCE!B:B,0)+1)),
  VALUE(INDEX(SOURCE!B:B,MATCH(A1107,SOURCE!B:B,0)+1)),
  "")</f>
        <v>1084</v>
      </c>
      <c r="D1107" s="8" t="str">
        <f>IF(A1107&lt;&gt;INT(A1107),B1107,
IF(A1107&lt;0,VLOOKUP(A1107,lookups!A$1:B$25,2,0),
IF(ISNA(B1107),"",
IF(OR(ISBLANK(A1107),ISNA(B1107),B1107=0),
"",
"#define "&amp;
VLOOKUP(A1107,SOURCE!B:P,12,0)&amp;IF(SOURCE!$W$2-LEN(VLOOKUP(A1107,SOURCE!B:P,12,0))&gt;=0,REPT(" ",SOURCE!$W$2-LEN(VLOOKUP(A1107,SOURCE!B:P,12,0))),"")&amp;
TEXT(A1107,"???0")&amp;IF(VLOOKUP(A1107,SOURCE!B:P,13,0)="","","   "&amp;VLOOKUP(A1107,SOURCE!B:P,13,0)
))))
)</f>
        <v>#define ITM_DIVIDES                   1083</v>
      </c>
    </row>
    <row r="1108" spans="1:4">
      <c r="A1108">
        <f t="shared" si="18"/>
        <v>1084</v>
      </c>
      <c r="B1108" t="str">
        <f>VLOOKUP(A1108,SOURCE!B:P,12,0)</f>
        <v>ITM_DOES_NOT_DIVIDE</v>
      </c>
      <c r="C1108">
        <f>IF(
ISNUMBER(INDEX(SOURCE!B:B,MATCH(A1108,SOURCE!B:B,0)+1)),
  VALUE(INDEX(SOURCE!B:B,MATCH(A1108,SOURCE!B:B,0)+1)),
  "")</f>
        <v>1085</v>
      </c>
      <c r="D1108" s="8" t="str">
        <f>IF(A1108&lt;&gt;INT(A1108),B1108,
IF(A1108&lt;0,VLOOKUP(A1108,lookups!A$1:B$25,2,0),
IF(ISNA(B1108),"",
IF(OR(ISBLANK(A1108),ISNA(B1108),B1108=0),
"",
"#define "&amp;
VLOOKUP(A1108,SOURCE!B:P,12,0)&amp;IF(SOURCE!$W$2-LEN(VLOOKUP(A1108,SOURCE!B:P,12,0))&gt;=0,REPT(" ",SOURCE!$W$2-LEN(VLOOKUP(A1108,SOURCE!B:P,12,0))),"")&amp;
TEXT(A1108,"???0")&amp;IF(VLOOKUP(A1108,SOURCE!B:P,13,0)="","","   "&amp;VLOOKUP(A1108,SOURCE!B:P,13,0)
))))
)</f>
        <v>#define ITM_DOES_NOT_DIVIDE           1084</v>
      </c>
    </row>
    <row r="1109" spans="1:4">
      <c r="A1109">
        <f t="shared" si="18"/>
        <v>1085</v>
      </c>
      <c r="B1109" t="str">
        <f>VLOOKUP(A1109,SOURCE!B:P,12,0)</f>
        <v>ITM_PARALLEL_SIGN</v>
      </c>
      <c r="C1109">
        <f>IF(
ISNUMBER(INDEX(SOURCE!B:B,MATCH(A1109,SOURCE!B:B,0)+1)),
  VALUE(INDEX(SOURCE!B:B,MATCH(A1109,SOURCE!B:B,0)+1)),
  "")</f>
        <v>1086</v>
      </c>
      <c r="D1109" s="8" t="str">
        <f>IF(A1109&lt;&gt;INT(A1109),B1109,
IF(A1109&lt;0,VLOOKUP(A1109,lookups!A$1:B$25,2,0),
IF(ISNA(B1109),"",
IF(OR(ISBLANK(A1109),ISNA(B1109),B1109=0),
"",
"#define "&amp;
VLOOKUP(A1109,SOURCE!B:P,12,0)&amp;IF(SOURCE!$W$2-LEN(VLOOKUP(A1109,SOURCE!B:P,12,0))&gt;=0,REPT(" ",SOURCE!$W$2-LEN(VLOOKUP(A1109,SOURCE!B:P,12,0))),"")&amp;
TEXT(A1109,"???0")&amp;IF(VLOOKUP(A1109,SOURCE!B:P,13,0)="","","   "&amp;VLOOKUP(A1109,SOURCE!B:P,13,0)
))))
)</f>
        <v>#define ITM_PARALLEL_SIGN             1085</v>
      </c>
    </row>
    <row r="1110" spans="1:4">
      <c r="A1110">
        <f t="shared" si="18"/>
        <v>1086</v>
      </c>
      <c r="B1110" t="str">
        <f>VLOOKUP(A1110,SOURCE!B:P,12,0)</f>
        <v>ITM_NOT_PARALLEL</v>
      </c>
      <c r="C1110">
        <f>IF(
ISNUMBER(INDEX(SOURCE!B:B,MATCH(A1110,SOURCE!B:B,0)+1)),
  VALUE(INDEX(SOURCE!B:B,MATCH(A1110,SOURCE!B:B,0)+1)),
  "")</f>
        <v>1087</v>
      </c>
      <c r="D1110" s="8" t="str">
        <f>IF(A1110&lt;&gt;INT(A1110),B1110,
IF(A1110&lt;0,VLOOKUP(A1110,lookups!A$1:B$25,2,0),
IF(ISNA(B1110),"",
IF(OR(ISBLANK(A1110),ISNA(B1110),B1110=0),
"",
"#define "&amp;
VLOOKUP(A1110,SOURCE!B:P,12,0)&amp;IF(SOURCE!$W$2-LEN(VLOOKUP(A1110,SOURCE!B:P,12,0))&gt;=0,REPT(" ",SOURCE!$W$2-LEN(VLOOKUP(A1110,SOURCE!B:P,12,0))),"")&amp;
TEXT(A1110,"???0")&amp;IF(VLOOKUP(A1110,SOURCE!B:P,13,0)="","","   "&amp;VLOOKUP(A1110,SOURCE!B:P,13,0)
))))
)</f>
        <v>#define ITM_NOT_PARALLEL              1086</v>
      </c>
    </row>
    <row r="1111" spans="1:4">
      <c r="A1111">
        <f t="shared" si="18"/>
        <v>1087</v>
      </c>
      <c r="B1111" t="str">
        <f>VLOOKUP(A1111,SOURCE!B:P,12,0)</f>
        <v>ITM_AND</v>
      </c>
      <c r="C1111">
        <f>IF(
ISNUMBER(INDEX(SOURCE!B:B,MATCH(A1111,SOURCE!B:B,0)+1)),
  VALUE(INDEX(SOURCE!B:B,MATCH(A1111,SOURCE!B:B,0)+1)),
  "")</f>
        <v>1088</v>
      </c>
      <c r="D1111" s="8" t="str">
        <f>IF(A1111&lt;&gt;INT(A1111),B1111,
IF(A1111&lt;0,VLOOKUP(A1111,lookups!A$1:B$25,2,0),
IF(ISNA(B1111),"",
IF(OR(ISBLANK(A1111),ISNA(B1111),B1111=0),
"",
"#define "&amp;
VLOOKUP(A1111,SOURCE!B:P,12,0)&amp;IF(SOURCE!$W$2-LEN(VLOOKUP(A1111,SOURCE!B:P,12,0))&gt;=0,REPT(" ",SOURCE!$W$2-LEN(VLOOKUP(A1111,SOURCE!B:P,12,0))),"")&amp;
TEXT(A1111,"???0")&amp;IF(VLOOKUP(A1111,SOURCE!B:P,13,0)="","","   "&amp;VLOOKUP(A1111,SOURCE!B:P,13,0)
))))
)</f>
        <v>#define ITM_AND                       1087</v>
      </c>
    </row>
    <row r="1112" spans="1:4">
      <c r="A1112">
        <f t="shared" si="18"/>
        <v>1088</v>
      </c>
      <c r="B1112" t="str">
        <f>VLOOKUP(A1112,SOURCE!B:P,12,0)</f>
        <v>ITM_OR</v>
      </c>
      <c r="C1112">
        <f>IF(
ISNUMBER(INDEX(SOURCE!B:B,MATCH(A1112,SOURCE!B:B,0)+1)),
  VALUE(INDEX(SOURCE!B:B,MATCH(A1112,SOURCE!B:B,0)+1)),
  "")</f>
        <v>1089</v>
      </c>
      <c r="D1112" s="8" t="str">
        <f>IF(A1112&lt;&gt;INT(A1112),B1112,
IF(A1112&lt;0,VLOOKUP(A1112,lookups!A$1:B$25,2,0),
IF(ISNA(B1112),"",
IF(OR(ISBLANK(A1112),ISNA(B1112),B1112=0),
"",
"#define "&amp;
VLOOKUP(A1112,SOURCE!B:P,12,0)&amp;IF(SOURCE!$W$2-LEN(VLOOKUP(A1112,SOURCE!B:P,12,0))&gt;=0,REPT(" ",SOURCE!$W$2-LEN(VLOOKUP(A1112,SOURCE!B:P,12,0))),"")&amp;
TEXT(A1112,"???0")&amp;IF(VLOOKUP(A1112,SOURCE!B:P,13,0)="","","   "&amp;VLOOKUP(A1112,SOURCE!B:P,13,0)
))))
)</f>
        <v>#define ITM_OR                        1088</v>
      </c>
    </row>
    <row r="1113" spans="1:4">
      <c r="A1113">
        <f t="shared" si="18"/>
        <v>1089</v>
      </c>
      <c r="B1113" t="str">
        <f>VLOOKUP(A1113,SOURCE!B:P,12,0)</f>
        <v>ITM_INTERSECTION</v>
      </c>
      <c r="C1113">
        <f>IF(
ISNUMBER(INDEX(SOURCE!B:B,MATCH(A1113,SOURCE!B:B,0)+1)),
  VALUE(INDEX(SOURCE!B:B,MATCH(A1113,SOURCE!B:B,0)+1)),
  "")</f>
        <v>1090</v>
      </c>
      <c r="D1113" s="8" t="str">
        <f>IF(A1113&lt;&gt;INT(A1113),B1113,
IF(A1113&lt;0,VLOOKUP(A1113,lookups!A$1:B$25,2,0),
IF(ISNA(B1113),"",
IF(OR(ISBLANK(A1113),ISNA(B1113),B1113=0),
"",
"#define "&amp;
VLOOKUP(A1113,SOURCE!B:P,12,0)&amp;IF(SOURCE!$W$2-LEN(VLOOKUP(A1113,SOURCE!B:P,12,0))&gt;=0,REPT(" ",SOURCE!$W$2-LEN(VLOOKUP(A1113,SOURCE!B:P,12,0))),"")&amp;
TEXT(A1113,"???0")&amp;IF(VLOOKUP(A1113,SOURCE!B:P,13,0)="","","   "&amp;VLOOKUP(A1113,SOURCE!B:P,13,0)
))))
)</f>
        <v>#define ITM_INTERSECTION              1089</v>
      </c>
    </row>
    <row r="1114" spans="1:4">
      <c r="A1114">
        <f t="shared" si="18"/>
        <v>1090</v>
      </c>
      <c r="B1114" t="str">
        <f>VLOOKUP(A1114,SOURCE!B:P,12,0)</f>
        <v>ITM_UNION</v>
      </c>
      <c r="C1114">
        <f>IF(
ISNUMBER(INDEX(SOURCE!B:B,MATCH(A1114,SOURCE!B:B,0)+1)),
  VALUE(INDEX(SOURCE!B:B,MATCH(A1114,SOURCE!B:B,0)+1)),
  "")</f>
        <v>1091</v>
      </c>
      <c r="D1114" s="8" t="str">
        <f>IF(A1114&lt;&gt;INT(A1114),B1114,
IF(A1114&lt;0,VLOOKUP(A1114,lookups!A$1:B$25,2,0),
IF(ISNA(B1114),"",
IF(OR(ISBLANK(A1114),ISNA(B1114),B1114=0),
"",
"#define "&amp;
VLOOKUP(A1114,SOURCE!B:P,12,0)&amp;IF(SOURCE!$W$2-LEN(VLOOKUP(A1114,SOURCE!B:P,12,0))&gt;=0,REPT(" ",SOURCE!$W$2-LEN(VLOOKUP(A1114,SOURCE!B:P,12,0))),"")&amp;
TEXT(A1114,"???0")&amp;IF(VLOOKUP(A1114,SOURCE!B:P,13,0)="","","   "&amp;VLOOKUP(A1114,SOURCE!B:P,13,0)
))))
)</f>
        <v>#define ITM_UNION                     1090</v>
      </c>
    </row>
    <row r="1115" spans="1:4">
      <c r="A1115">
        <f t="shared" si="18"/>
        <v>1091</v>
      </c>
      <c r="B1115" t="str">
        <f>VLOOKUP(A1115,SOURCE!B:P,12,0)</f>
        <v>ITM_INTEGRAL_SIGN</v>
      </c>
      <c r="C1115">
        <f>IF(
ISNUMBER(INDEX(SOURCE!B:B,MATCH(A1115,SOURCE!B:B,0)+1)),
  VALUE(INDEX(SOURCE!B:B,MATCH(A1115,SOURCE!B:B,0)+1)),
  "")</f>
        <v>1092</v>
      </c>
      <c r="D1115" s="8" t="str">
        <f>IF(A1115&lt;&gt;INT(A1115),B1115,
IF(A1115&lt;0,VLOOKUP(A1115,lookups!A$1:B$25,2,0),
IF(ISNA(B1115),"",
IF(OR(ISBLANK(A1115),ISNA(B1115),B1115=0),
"",
"#define "&amp;
VLOOKUP(A1115,SOURCE!B:P,12,0)&amp;IF(SOURCE!$W$2-LEN(VLOOKUP(A1115,SOURCE!B:P,12,0))&gt;=0,REPT(" ",SOURCE!$W$2-LEN(VLOOKUP(A1115,SOURCE!B:P,12,0))),"")&amp;
TEXT(A1115,"???0")&amp;IF(VLOOKUP(A1115,SOURCE!B:P,13,0)="","","   "&amp;VLOOKUP(A1115,SOURCE!B:P,13,0)
))))
)</f>
        <v>#define ITM_INTEGRAL_SIGN             1091</v>
      </c>
    </row>
    <row r="1116" spans="1:4">
      <c r="A1116">
        <f t="shared" si="18"/>
        <v>1092</v>
      </c>
      <c r="B1116" t="str">
        <f>VLOOKUP(A1116,SOURCE!B:P,12,0)</f>
        <v>ITM_DOUBLE_INTEGRAL</v>
      </c>
      <c r="C1116">
        <f>IF(
ISNUMBER(INDEX(SOURCE!B:B,MATCH(A1116,SOURCE!B:B,0)+1)),
  VALUE(INDEX(SOURCE!B:B,MATCH(A1116,SOURCE!B:B,0)+1)),
  "")</f>
        <v>1093</v>
      </c>
      <c r="D1116" s="8" t="str">
        <f>IF(A1116&lt;&gt;INT(A1116),B1116,
IF(A1116&lt;0,VLOOKUP(A1116,lookups!A$1:B$25,2,0),
IF(ISNA(B1116),"",
IF(OR(ISBLANK(A1116),ISNA(B1116),B1116=0),
"",
"#define "&amp;
VLOOKUP(A1116,SOURCE!B:P,12,0)&amp;IF(SOURCE!$W$2-LEN(VLOOKUP(A1116,SOURCE!B:P,12,0))&gt;=0,REPT(" ",SOURCE!$W$2-LEN(VLOOKUP(A1116,SOURCE!B:P,12,0))),"")&amp;
TEXT(A1116,"???0")&amp;IF(VLOOKUP(A1116,SOURCE!B:P,13,0)="","","   "&amp;VLOOKUP(A1116,SOURCE!B:P,13,0)
))))
)</f>
        <v>#define ITM_DOUBLE_INTEGRAL           1092</v>
      </c>
    </row>
    <row r="1117" spans="1:4">
      <c r="A1117">
        <f t="shared" si="18"/>
        <v>1093</v>
      </c>
      <c r="B1117" t="str">
        <f>VLOOKUP(A1117,SOURCE!B:P,12,0)</f>
        <v>ITM_CONTOUR_INTEGRAL</v>
      </c>
      <c r="C1117">
        <f>IF(
ISNUMBER(INDEX(SOURCE!B:B,MATCH(A1117,SOURCE!B:B,0)+1)),
  VALUE(INDEX(SOURCE!B:B,MATCH(A1117,SOURCE!B:B,0)+1)),
  "")</f>
        <v>1094</v>
      </c>
      <c r="D1117" s="8" t="str">
        <f>IF(A1117&lt;&gt;INT(A1117),B1117,
IF(A1117&lt;0,VLOOKUP(A1117,lookups!A$1:B$25,2,0),
IF(ISNA(B1117),"",
IF(OR(ISBLANK(A1117),ISNA(B1117),B1117=0),
"",
"#define "&amp;
VLOOKUP(A1117,SOURCE!B:P,12,0)&amp;IF(SOURCE!$W$2-LEN(VLOOKUP(A1117,SOURCE!B:P,12,0))&gt;=0,REPT(" ",SOURCE!$W$2-LEN(VLOOKUP(A1117,SOURCE!B:P,12,0))),"")&amp;
TEXT(A1117,"???0")&amp;IF(VLOOKUP(A1117,SOURCE!B:P,13,0)="","","   "&amp;VLOOKUP(A1117,SOURCE!B:P,13,0)
))))
)</f>
        <v>#define ITM_CONTOUR_INTEGRAL          1093</v>
      </c>
    </row>
    <row r="1118" spans="1:4">
      <c r="A1118">
        <f t="shared" si="18"/>
        <v>1094</v>
      </c>
      <c r="B1118" t="str">
        <f>VLOOKUP(A1118,SOURCE!B:P,12,0)</f>
        <v>ITM_SURFACE_INTEGRAL</v>
      </c>
      <c r="C1118">
        <f>IF(
ISNUMBER(INDEX(SOURCE!B:B,MATCH(A1118,SOURCE!B:B,0)+1)),
  VALUE(INDEX(SOURCE!B:B,MATCH(A1118,SOURCE!B:B,0)+1)),
  "")</f>
        <v>1095</v>
      </c>
      <c r="D1118" s="8" t="str">
        <f>IF(A1118&lt;&gt;INT(A1118),B1118,
IF(A1118&lt;0,VLOOKUP(A1118,lookups!A$1:B$25,2,0),
IF(ISNA(B1118),"",
IF(OR(ISBLANK(A1118),ISNA(B1118),B1118=0),
"",
"#define "&amp;
VLOOKUP(A1118,SOURCE!B:P,12,0)&amp;IF(SOURCE!$W$2-LEN(VLOOKUP(A1118,SOURCE!B:P,12,0))&gt;=0,REPT(" ",SOURCE!$W$2-LEN(VLOOKUP(A1118,SOURCE!B:P,12,0))),"")&amp;
TEXT(A1118,"???0")&amp;IF(VLOOKUP(A1118,SOURCE!B:P,13,0)="","","   "&amp;VLOOKUP(A1118,SOURCE!B:P,13,0)
))))
)</f>
        <v>#define ITM_SURFACE_INTEGRAL          1094</v>
      </c>
    </row>
    <row r="1119" spans="1:4">
      <c r="A1119">
        <f t="shared" si="18"/>
        <v>1095</v>
      </c>
      <c r="B1119" t="str">
        <f>VLOOKUP(A1119,SOURCE!B:P,12,0)</f>
        <v>ITM_RATIO</v>
      </c>
      <c r="C1119">
        <f>IF(
ISNUMBER(INDEX(SOURCE!B:B,MATCH(A1119,SOURCE!B:B,0)+1)),
  VALUE(INDEX(SOURCE!B:B,MATCH(A1119,SOURCE!B:B,0)+1)),
  "")</f>
        <v>1096</v>
      </c>
      <c r="D1119" s="8" t="str">
        <f>IF(A1119&lt;&gt;INT(A1119),B1119,
IF(A1119&lt;0,VLOOKUP(A1119,lookups!A$1:B$25,2,0),
IF(ISNA(B1119),"",
IF(OR(ISBLANK(A1119),ISNA(B1119),B1119=0),
"",
"#define "&amp;
VLOOKUP(A1119,SOURCE!B:P,12,0)&amp;IF(SOURCE!$W$2-LEN(VLOOKUP(A1119,SOURCE!B:P,12,0))&gt;=0,REPT(" ",SOURCE!$W$2-LEN(VLOOKUP(A1119,SOURCE!B:P,12,0))),"")&amp;
TEXT(A1119,"???0")&amp;IF(VLOOKUP(A1119,SOURCE!B:P,13,0)="","","   "&amp;VLOOKUP(A1119,SOURCE!B:P,13,0)
))))
)</f>
        <v>#define ITM_RATIO                     1095</v>
      </c>
    </row>
    <row r="1120" spans="1:4">
      <c r="A1120">
        <f t="shared" si="18"/>
        <v>1096</v>
      </c>
      <c r="B1120" t="str">
        <f>VLOOKUP(A1120,SOURCE!B:P,12,0)</f>
        <v>ITM_CHECK_MARK</v>
      </c>
      <c r="C1120">
        <f>IF(
ISNUMBER(INDEX(SOURCE!B:B,MATCH(A1120,SOURCE!B:B,0)+1)),
  VALUE(INDEX(SOURCE!B:B,MATCH(A1120,SOURCE!B:B,0)+1)),
  "")</f>
        <v>1097</v>
      </c>
      <c r="D1120" s="8" t="str">
        <f>IF(A1120&lt;&gt;INT(A1120),B1120,
IF(A1120&lt;0,VLOOKUP(A1120,lookups!A$1:B$25,2,0),
IF(ISNA(B1120),"",
IF(OR(ISBLANK(A1120),ISNA(B1120),B1120=0),
"",
"#define "&amp;
VLOOKUP(A1120,SOURCE!B:P,12,0)&amp;IF(SOURCE!$W$2-LEN(VLOOKUP(A1120,SOURCE!B:P,12,0))&gt;=0,REPT(" ",SOURCE!$W$2-LEN(VLOOKUP(A1120,SOURCE!B:P,12,0))),"")&amp;
TEXT(A1120,"???0")&amp;IF(VLOOKUP(A1120,SOURCE!B:P,13,0)="","","   "&amp;VLOOKUP(A1120,SOURCE!B:P,13,0)
))))
)</f>
        <v>#define ITM_CHECK_MARK                1096</v>
      </c>
    </row>
    <row r="1121" spans="1:4">
      <c r="A1121">
        <f t="shared" si="18"/>
        <v>1097</v>
      </c>
      <c r="B1121" t="str">
        <f>VLOOKUP(A1121,SOURCE!B:P,12,0)</f>
        <v>ITM_ASYMPOTICALLY_EQUAL</v>
      </c>
      <c r="C1121">
        <f>IF(
ISNUMBER(INDEX(SOURCE!B:B,MATCH(A1121,SOURCE!B:B,0)+1)),
  VALUE(INDEX(SOURCE!B:B,MATCH(A1121,SOURCE!B:B,0)+1)),
  "")</f>
        <v>1098</v>
      </c>
      <c r="D1121" s="8" t="str">
        <f>IF(A1121&lt;&gt;INT(A1121),B1121,
IF(A1121&lt;0,VLOOKUP(A1121,lookups!A$1:B$25,2,0),
IF(ISNA(B1121),"",
IF(OR(ISBLANK(A1121),ISNA(B1121),B1121=0),
"",
"#define "&amp;
VLOOKUP(A1121,SOURCE!B:P,12,0)&amp;IF(SOURCE!$W$2-LEN(VLOOKUP(A1121,SOURCE!B:P,12,0))&gt;=0,REPT(" ",SOURCE!$W$2-LEN(VLOOKUP(A1121,SOURCE!B:P,12,0))),"")&amp;
TEXT(A1121,"???0")&amp;IF(VLOOKUP(A1121,SOURCE!B:P,13,0)="","","   "&amp;VLOOKUP(A1121,SOURCE!B:P,13,0)
))))
)</f>
        <v>#define ITM_ASYMPOTICALLY_EQUAL       1097</v>
      </c>
    </row>
    <row r="1122" spans="1:4">
      <c r="A1122">
        <f t="shared" si="18"/>
        <v>1098</v>
      </c>
      <c r="B1122" t="str">
        <f>VLOOKUP(A1122,SOURCE!B:P,12,0)</f>
        <v>ITM_ALMOST_EQUAL</v>
      </c>
      <c r="C1122">
        <f>IF(
ISNUMBER(INDEX(SOURCE!B:B,MATCH(A1122,SOURCE!B:B,0)+1)),
  VALUE(INDEX(SOURCE!B:B,MATCH(A1122,SOURCE!B:B,0)+1)),
  "")</f>
        <v>1099</v>
      </c>
      <c r="D1122" s="8" t="str">
        <f>IF(A1122&lt;&gt;INT(A1122),B1122,
IF(A1122&lt;0,VLOOKUP(A1122,lookups!A$1:B$25,2,0),
IF(ISNA(B1122),"",
IF(OR(ISBLANK(A1122),ISNA(B1122),B1122=0),
"",
"#define "&amp;
VLOOKUP(A1122,SOURCE!B:P,12,0)&amp;IF(SOURCE!$W$2-LEN(VLOOKUP(A1122,SOURCE!B:P,12,0))&gt;=0,REPT(" ",SOURCE!$W$2-LEN(VLOOKUP(A1122,SOURCE!B:P,12,0))),"")&amp;
TEXT(A1122,"???0")&amp;IF(VLOOKUP(A1122,SOURCE!B:P,13,0)="","","   "&amp;VLOOKUP(A1122,SOURCE!B:P,13,0)
))))
)</f>
        <v>#define ITM_ALMOST_EQUAL              1098</v>
      </c>
    </row>
    <row r="1123" spans="1:4">
      <c r="A1123">
        <f t="shared" si="18"/>
        <v>1099</v>
      </c>
      <c r="B1123" t="str">
        <f>VLOOKUP(A1123,SOURCE!B:P,12,0)</f>
        <v>ITM_COLON_EQUALS</v>
      </c>
      <c r="C1123">
        <f>IF(
ISNUMBER(INDEX(SOURCE!B:B,MATCH(A1123,SOURCE!B:B,0)+1)),
  VALUE(INDEX(SOURCE!B:B,MATCH(A1123,SOURCE!B:B,0)+1)),
  "")</f>
        <v>1100</v>
      </c>
      <c r="D1123" s="8" t="str">
        <f>IF(A1123&lt;&gt;INT(A1123),B1123,
IF(A1123&lt;0,VLOOKUP(A1123,lookups!A$1:B$25,2,0),
IF(ISNA(B1123),"",
IF(OR(ISBLANK(A1123),ISNA(B1123),B1123=0),
"",
"#define "&amp;
VLOOKUP(A1123,SOURCE!B:P,12,0)&amp;IF(SOURCE!$W$2-LEN(VLOOKUP(A1123,SOURCE!B:P,12,0))&gt;=0,REPT(" ",SOURCE!$W$2-LEN(VLOOKUP(A1123,SOURCE!B:P,12,0))),"")&amp;
TEXT(A1123,"???0")&amp;IF(VLOOKUP(A1123,SOURCE!B:P,13,0)="","","   "&amp;VLOOKUP(A1123,SOURCE!B:P,13,0)
))))
)</f>
        <v>#define ITM_COLON_EQUALS              1099</v>
      </c>
    </row>
    <row r="1124" spans="1:4">
      <c r="A1124">
        <f t="shared" si="18"/>
        <v>1100</v>
      </c>
      <c r="B1124" t="str">
        <f>VLOOKUP(A1124,SOURCE!B:P,12,0)</f>
        <v>ITM_CORRESPONDS_TO</v>
      </c>
      <c r="C1124">
        <f>IF(
ISNUMBER(INDEX(SOURCE!B:B,MATCH(A1124,SOURCE!B:B,0)+1)),
  VALUE(INDEX(SOURCE!B:B,MATCH(A1124,SOURCE!B:B,0)+1)),
  "")</f>
        <v>1101</v>
      </c>
      <c r="D1124" s="8" t="str">
        <f>IF(A1124&lt;&gt;INT(A1124),B1124,
IF(A1124&lt;0,VLOOKUP(A1124,lookups!A$1:B$25,2,0),
IF(ISNA(B1124),"",
IF(OR(ISBLANK(A1124),ISNA(B1124),B1124=0),
"",
"#define "&amp;
VLOOKUP(A1124,SOURCE!B:P,12,0)&amp;IF(SOURCE!$W$2-LEN(VLOOKUP(A1124,SOURCE!B:P,12,0))&gt;=0,REPT(" ",SOURCE!$W$2-LEN(VLOOKUP(A1124,SOURCE!B:P,12,0))),"")&amp;
TEXT(A1124,"???0")&amp;IF(VLOOKUP(A1124,SOURCE!B:P,13,0)="","","   "&amp;VLOOKUP(A1124,SOURCE!B:P,13,0)
))))
)</f>
        <v>#define ITM_CORRESPONDS_TO            1100</v>
      </c>
    </row>
    <row r="1125" spans="1:4">
      <c r="A1125">
        <f t="shared" si="18"/>
        <v>1101</v>
      </c>
      <c r="B1125" t="str">
        <f>VLOOKUP(A1125,SOURCE!B:P,12,0)</f>
        <v>ITM_ESTIMATES</v>
      </c>
      <c r="C1125">
        <f>IF(
ISNUMBER(INDEX(SOURCE!B:B,MATCH(A1125,SOURCE!B:B,0)+1)),
  VALUE(INDEX(SOURCE!B:B,MATCH(A1125,SOURCE!B:B,0)+1)),
  "")</f>
        <v>1102</v>
      </c>
      <c r="D1125" s="8" t="str">
        <f>IF(A1125&lt;&gt;INT(A1125),B1125,
IF(A1125&lt;0,VLOOKUP(A1125,lookups!A$1:B$25,2,0),
IF(ISNA(B1125),"",
IF(OR(ISBLANK(A1125),ISNA(B1125),B1125=0),
"",
"#define "&amp;
VLOOKUP(A1125,SOURCE!B:P,12,0)&amp;IF(SOURCE!$W$2-LEN(VLOOKUP(A1125,SOURCE!B:P,12,0))&gt;=0,REPT(" ",SOURCE!$W$2-LEN(VLOOKUP(A1125,SOURCE!B:P,12,0))),"")&amp;
TEXT(A1125,"???0")&amp;IF(VLOOKUP(A1125,SOURCE!B:P,13,0)="","","   "&amp;VLOOKUP(A1125,SOURCE!B:P,13,0)
))))
)</f>
        <v>#define ITM_ESTIMATES                 1101</v>
      </c>
    </row>
    <row r="1126" spans="1:4">
      <c r="A1126">
        <f t="shared" si="18"/>
        <v>1102</v>
      </c>
      <c r="B1126" t="str">
        <f>VLOOKUP(A1126,SOURCE!B:P,12,0)</f>
        <v>ITM_NOT_EQUAL</v>
      </c>
      <c r="C1126">
        <f>IF(
ISNUMBER(INDEX(SOURCE!B:B,MATCH(A1126,SOURCE!B:B,0)+1)),
  VALUE(INDEX(SOURCE!B:B,MATCH(A1126,SOURCE!B:B,0)+1)),
  "")</f>
        <v>1103</v>
      </c>
      <c r="D1126" s="8" t="str">
        <f>IF(A1126&lt;&gt;INT(A1126),B1126,
IF(A1126&lt;0,VLOOKUP(A1126,lookups!A$1:B$25,2,0),
IF(ISNA(B1126),"",
IF(OR(ISBLANK(A1126),ISNA(B1126),B1126=0),
"",
"#define "&amp;
VLOOKUP(A1126,SOURCE!B:P,12,0)&amp;IF(SOURCE!$W$2-LEN(VLOOKUP(A1126,SOURCE!B:P,12,0))&gt;=0,REPT(" ",SOURCE!$W$2-LEN(VLOOKUP(A1126,SOURCE!B:P,12,0))),"")&amp;
TEXT(A1126,"???0")&amp;IF(VLOOKUP(A1126,SOURCE!B:P,13,0)="","","   "&amp;VLOOKUP(A1126,SOURCE!B:P,13,0)
))))
)</f>
        <v>#define ITM_NOT_EQUAL                 1102</v>
      </c>
    </row>
    <row r="1127" spans="1:4">
      <c r="A1127">
        <f t="shared" si="18"/>
        <v>1103</v>
      </c>
      <c r="B1127" t="str">
        <f>VLOOKUP(A1127,SOURCE!B:P,12,0)</f>
        <v>ITM_IDENTICAL_TO</v>
      </c>
      <c r="C1127">
        <f>IF(
ISNUMBER(INDEX(SOURCE!B:B,MATCH(A1127,SOURCE!B:B,0)+1)),
  VALUE(INDEX(SOURCE!B:B,MATCH(A1127,SOURCE!B:B,0)+1)),
  "")</f>
        <v>1104</v>
      </c>
      <c r="D1127" s="8" t="str">
        <f>IF(A1127&lt;&gt;INT(A1127),B1127,
IF(A1127&lt;0,VLOOKUP(A1127,lookups!A$1:B$25,2,0),
IF(ISNA(B1127),"",
IF(OR(ISBLANK(A1127),ISNA(B1127),B1127=0),
"",
"#define "&amp;
VLOOKUP(A1127,SOURCE!B:P,12,0)&amp;IF(SOURCE!$W$2-LEN(VLOOKUP(A1127,SOURCE!B:P,12,0))&gt;=0,REPT(" ",SOURCE!$W$2-LEN(VLOOKUP(A1127,SOURCE!B:P,12,0))),"")&amp;
TEXT(A1127,"???0")&amp;IF(VLOOKUP(A1127,SOURCE!B:P,13,0)="","","   "&amp;VLOOKUP(A1127,SOURCE!B:P,13,0)
))))
)</f>
        <v>#define ITM_IDENTICAL_TO              1103</v>
      </c>
    </row>
    <row r="1128" spans="1:4">
      <c r="A1128">
        <f t="shared" si="18"/>
        <v>1104</v>
      </c>
      <c r="B1128" t="str">
        <f>VLOOKUP(A1128,SOURCE!B:P,12,0)</f>
        <v>ITM_LESS_EQUAL</v>
      </c>
      <c r="C1128">
        <f>IF(
ISNUMBER(INDEX(SOURCE!B:B,MATCH(A1128,SOURCE!B:B,0)+1)),
  VALUE(INDEX(SOURCE!B:B,MATCH(A1128,SOURCE!B:B,0)+1)),
  "")</f>
        <v>1105</v>
      </c>
      <c r="D1128" s="8" t="str">
        <f>IF(A1128&lt;&gt;INT(A1128),B1128,
IF(A1128&lt;0,VLOOKUP(A1128,lookups!A$1:B$25,2,0),
IF(ISNA(B1128),"",
IF(OR(ISBLANK(A1128),ISNA(B1128),B1128=0),
"",
"#define "&amp;
VLOOKUP(A1128,SOURCE!B:P,12,0)&amp;IF(SOURCE!$W$2-LEN(VLOOKUP(A1128,SOURCE!B:P,12,0))&gt;=0,REPT(" ",SOURCE!$W$2-LEN(VLOOKUP(A1128,SOURCE!B:P,12,0))),"")&amp;
TEXT(A1128,"???0")&amp;IF(VLOOKUP(A1128,SOURCE!B:P,13,0)="","","   "&amp;VLOOKUP(A1128,SOURCE!B:P,13,0)
))))
)</f>
        <v>#define ITM_LESS_EQUAL                1104</v>
      </c>
    </row>
    <row r="1129" spans="1:4">
      <c r="A1129">
        <f t="shared" si="18"/>
        <v>1105</v>
      </c>
      <c r="B1129" t="str">
        <f>VLOOKUP(A1129,SOURCE!B:P,12,0)</f>
        <v>ITM_GREATER_EQUAL</v>
      </c>
      <c r="C1129">
        <f>IF(
ISNUMBER(INDEX(SOURCE!B:B,MATCH(A1129,SOURCE!B:B,0)+1)),
  VALUE(INDEX(SOURCE!B:B,MATCH(A1129,SOURCE!B:B,0)+1)),
  "")</f>
        <v>1106</v>
      </c>
      <c r="D1129" s="8" t="str">
        <f>IF(A1129&lt;&gt;INT(A1129),B1129,
IF(A1129&lt;0,VLOOKUP(A1129,lookups!A$1:B$25,2,0),
IF(ISNA(B1129),"",
IF(OR(ISBLANK(A1129),ISNA(B1129),B1129=0),
"",
"#define "&amp;
VLOOKUP(A1129,SOURCE!B:P,12,0)&amp;IF(SOURCE!$W$2-LEN(VLOOKUP(A1129,SOURCE!B:P,12,0))&gt;=0,REPT(" ",SOURCE!$W$2-LEN(VLOOKUP(A1129,SOURCE!B:P,12,0))),"")&amp;
TEXT(A1129,"???0")&amp;IF(VLOOKUP(A1129,SOURCE!B:P,13,0)="","","   "&amp;VLOOKUP(A1129,SOURCE!B:P,13,0)
))))
)</f>
        <v>#define ITM_GREATER_EQUAL             1105</v>
      </c>
    </row>
    <row r="1130" spans="1:4">
      <c r="A1130">
        <f t="shared" si="18"/>
        <v>1106</v>
      </c>
      <c r="B1130" t="str">
        <f>VLOOKUP(A1130,SOURCE!B:P,12,0)</f>
        <v>ITM_MUCH_LESS</v>
      </c>
      <c r="C1130">
        <f>IF(
ISNUMBER(INDEX(SOURCE!B:B,MATCH(A1130,SOURCE!B:B,0)+1)),
  VALUE(INDEX(SOURCE!B:B,MATCH(A1130,SOURCE!B:B,0)+1)),
  "")</f>
        <v>1107</v>
      </c>
      <c r="D1130" s="8" t="str">
        <f>IF(A1130&lt;&gt;INT(A1130),B1130,
IF(A1130&lt;0,VLOOKUP(A1130,lookups!A$1:B$25,2,0),
IF(ISNA(B1130),"",
IF(OR(ISBLANK(A1130),ISNA(B1130),B1130=0),
"",
"#define "&amp;
VLOOKUP(A1130,SOURCE!B:P,12,0)&amp;IF(SOURCE!$W$2-LEN(VLOOKUP(A1130,SOURCE!B:P,12,0))&gt;=0,REPT(" ",SOURCE!$W$2-LEN(VLOOKUP(A1130,SOURCE!B:P,12,0))),"")&amp;
TEXT(A1130,"???0")&amp;IF(VLOOKUP(A1130,SOURCE!B:P,13,0)="","","   "&amp;VLOOKUP(A1130,SOURCE!B:P,13,0)
))))
)</f>
        <v>#define ITM_MUCH_LESS                 1106</v>
      </c>
    </row>
    <row r="1131" spans="1:4">
      <c r="A1131">
        <f t="shared" si="18"/>
        <v>1107</v>
      </c>
      <c r="B1131" t="str">
        <f>VLOOKUP(A1131,SOURCE!B:P,12,0)</f>
        <v>ITM_MUCH_GREATER</v>
      </c>
      <c r="C1131">
        <f>IF(
ISNUMBER(INDEX(SOURCE!B:B,MATCH(A1131,SOURCE!B:B,0)+1)),
  VALUE(INDEX(SOURCE!B:B,MATCH(A1131,SOURCE!B:B,0)+1)),
  "")</f>
        <v>1108</v>
      </c>
      <c r="D1131" s="8" t="str">
        <f>IF(A1131&lt;&gt;INT(A1131),B1131,
IF(A1131&lt;0,VLOOKUP(A1131,lookups!A$1:B$25,2,0),
IF(ISNA(B1131),"",
IF(OR(ISBLANK(A1131),ISNA(B1131),B1131=0),
"",
"#define "&amp;
VLOOKUP(A1131,SOURCE!B:P,12,0)&amp;IF(SOURCE!$W$2-LEN(VLOOKUP(A1131,SOURCE!B:P,12,0))&gt;=0,REPT(" ",SOURCE!$W$2-LEN(VLOOKUP(A1131,SOURCE!B:P,12,0))),"")&amp;
TEXT(A1131,"???0")&amp;IF(VLOOKUP(A1131,SOURCE!B:P,13,0)="","","   "&amp;VLOOKUP(A1131,SOURCE!B:P,13,0)
))))
)</f>
        <v>#define ITM_MUCH_GREATER              1107</v>
      </c>
    </row>
    <row r="1132" spans="1:4">
      <c r="A1132">
        <f t="shared" si="18"/>
        <v>1108</v>
      </c>
      <c r="B1132" t="str">
        <f>VLOOKUP(A1132,SOURCE!B:P,12,0)</f>
        <v>ITM_SUN</v>
      </c>
      <c r="C1132">
        <f>IF(
ISNUMBER(INDEX(SOURCE!B:B,MATCH(A1132,SOURCE!B:B,0)+1)),
  VALUE(INDEX(SOURCE!B:B,MATCH(A1132,SOURCE!B:B,0)+1)),
  "")</f>
        <v>1109</v>
      </c>
      <c r="D1132" s="8" t="str">
        <f>IF(A1132&lt;&gt;INT(A1132),B1132,
IF(A1132&lt;0,VLOOKUP(A1132,lookups!A$1:B$25,2,0),
IF(ISNA(B1132),"",
IF(OR(ISBLANK(A1132),ISNA(B1132),B1132=0),
"",
"#define "&amp;
VLOOKUP(A1132,SOURCE!B:P,12,0)&amp;IF(SOURCE!$W$2-LEN(VLOOKUP(A1132,SOURCE!B:P,12,0))&gt;=0,REPT(" ",SOURCE!$W$2-LEN(VLOOKUP(A1132,SOURCE!B:P,12,0))),"")&amp;
TEXT(A1132,"???0")&amp;IF(VLOOKUP(A1132,SOURCE!B:P,13,0)="","","   "&amp;VLOOKUP(A1132,SOURCE!B:P,13,0)
))))
)</f>
        <v>#define ITM_SUN                       1108</v>
      </c>
    </row>
    <row r="1133" spans="1:4">
      <c r="A1133">
        <f t="shared" si="18"/>
        <v>1109</v>
      </c>
      <c r="B1133" t="str">
        <f>VLOOKUP(A1133,SOURCE!B:P,12,0)</f>
        <v>ITM_DOWN_TACK</v>
      </c>
      <c r="C1133">
        <f>IF(
ISNUMBER(INDEX(SOURCE!B:B,MATCH(A1133,SOURCE!B:B,0)+1)),
  VALUE(INDEX(SOURCE!B:B,MATCH(A1133,SOURCE!B:B,0)+1)),
  "")</f>
        <v>1110</v>
      </c>
      <c r="D1133" s="8" t="str">
        <f>IF(A1133&lt;&gt;INT(A1133),B1133,
IF(A1133&lt;0,VLOOKUP(A1133,lookups!A$1:B$25,2,0),
IF(ISNA(B1133),"",
IF(OR(ISBLANK(A1133),ISNA(B1133),B1133=0),
"",
"#define "&amp;
VLOOKUP(A1133,SOURCE!B:P,12,0)&amp;IF(SOURCE!$W$2-LEN(VLOOKUP(A1133,SOURCE!B:P,12,0))&gt;=0,REPT(" ",SOURCE!$W$2-LEN(VLOOKUP(A1133,SOURCE!B:P,12,0))),"")&amp;
TEXT(A1133,"???0")&amp;IF(VLOOKUP(A1133,SOURCE!B:P,13,0)="","","   "&amp;VLOOKUP(A1133,SOURCE!B:P,13,0)
))))
)</f>
        <v>#define ITM_DOWN_TACK                 1109</v>
      </c>
    </row>
    <row r="1134" spans="1:4">
      <c r="A1134">
        <f t="shared" si="18"/>
        <v>1110</v>
      </c>
      <c r="B1134" t="str">
        <f>VLOOKUP(A1134,SOURCE!B:P,12,0)</f>
        <v>ITM_PERPENDICULAR</v>
      </c>
      <c r="C1134">
        <f>IF(
ISNUMBER(INDEX(SOURCE!B:B,MATCH(A1134,SOURCE!B:B,0)+1)),
  VALUE(INDEX(SOURCE!B:B,MATCH(A1134,SOURCE!B:B,0)+1)),
  "")</f>
        <v>1111</v>
      </c>
      <c r="D1134" s="8" t="str">
        <f>IF(A1134&lt;&gt;INT(A1134),B1134,
IF(A1134&lt;0,VLOOKUP(A1134,lookups!A$1:B$25,2,0),
IF(ISNA(B1134),"",
IF(OR(ISBLANK(A1134),ISNA(B1134),B1134=0),
"",
"#define "&amp;
VLOOKUP(A1134,SOURCE!B:P,12,0)&amp;IF(SOURCE!$W$2-LEN(VLOOKUP(A1134,SOURCE!B:P,12,0))&gt;=0,REPT(" ",SOURCE!$W$2-LEN(VLOOKUP(A1134,SOURCE!B:P,12,0))),"")&amp;
TEXT(A1134,"???0")&amp;IF(VLOOKUP(A1134,SOURCE!B:P,13,0)="","","   "&amp;VLOOKUP(A1134,SOURCE!B:P,13,0)
))))
)</f>
        <v>#define ITM_PERPENDICULAR             1110</v>
      </c>
    </row>
    <row r="1135" spans="1:4">
      <c r="A1135">
        <f t="shared" si="18"/>
        <v>1111</v>
      </c>
      <c r="B1135" t="str">
        <f>VLOOKUP(A1135,SOURCE!B:P,12,0)</f>
        <v>ITM_XOR</v>
      </c>
      <c r="C1135">
        <f>IF(
ISNUMBER(INDEX(SOURCE!B:B,MATCH(A1135,SOURCE!B:B,0)+1)),
  VALUE(INDEX(SOURCE!B:B,MATCH(A1135,SOURCE!B:B,0)+1)),
  "")</f>
        <v>1112</v>
      </c>
      <c r="D1135" s="8" t="str">
        <f>IF(A1135&lt;&gt;INT(A1135),B1135,
IF(A1135&lt;0,VLOOKUP(A1135,lookups!A$1:B$25,2,0),
IF(ISNA(B1135),"",
IF(OR(ISBLANK(A1135),ISNA(B1135),B1135=0),
"",
"#define "&amp;
VLOOKUP(A1135,SOURCE!B:P,12,0)&amp;IF(SOURCE!$W$2-LEN(VLOOKUP(A1135,SOURCE!B:P,12,0))&gt;=0,REPT(" ",SOURCE!$W$2-LEN(VLOOKUP(A1135,SOURCE!B:P,12,0))),"")&amp;
TEXT(A1135,"???0")&amp;IF(VLOOKUP(A1135,SOURCE!B:P,13,0)="","","   "&amp;VLOOKUP(A1135,SOURCE!B:P,13,0)
))))
)</f>
        <v>#define ITM_XOR                       1111</v>
      </c>
    </row>
    <row r="1136" spans="1:4">
      <c r="A1136">
        <f t="shared" si="18"/>
        <v>1112</v>
      </c>
      <c r="B1136" t="str">
        <f>VLOOKUP(A1136,SOURCE!B:P,12,0)</f>
        <v>ITM_NAND</v>
      </c>
      <c r="C1136">
        <f>IF(
ISNUMBER(INDEX(SOURCE!B:B,MATCH(A1136,SOURCE!B:B,0)+1)),
  VALUE(INDEX(SOURCE!B:B,MATCH(A1136,SOURCE!B:B,0)+1)),
  "")</f>
        <v>1113</v>
      </c>
      <c r="D1136" s="8" t="str">
        <f>IF(A1136&lt;&gt;INT(A1136),B1136,
IF(A1136&lt;0,VLOOKUP(A1136,lookups!A$1:B$25,2,0),
IF(ISNA(B1136),"",
IF(OR(ISBLANK(A1136),ISNA(B1136),B1136=0),
"",
"#define "&amp;
VLOOKUP(A1136,SOURCE!B:P,12,0)&amp;IF(SOURCE!$W$2-LEN(VLOOKUP(A1136,SOURCE!B:P,12,0))&gt;=0,REPT(" ",SOURCE!$W$2-LEN(VLOOKUP(A1136,SOURCE!B:P,12,0))),"")&amp;
TEXT(A1136,"???0")&amp;IF(VLOOKUP(A1136,SOURCE!B:P,13,0)="","","   "&amp;VLOOKUP(A1136,SOURCE!B:P,13,0)
))))
)</f>
        <v>#define ITM_NAND                      1112</v>
      </c>
    </row>
    <row r="1137" spans="1:4">
      <c r="A1137">
        <f t="shared" si="18"/>
        <v>1113</v>
      </c>
      <c r="B1137" t="str">
        <f>VLOOKUP(A1137,SOURCE!B:P,12,0)</f>
        <v>ITM_NOR</v>
      </c>
      <c r="C1137">
        <f>IF(
ISNUMBER(INDEX(SOURCE!B:B,MATCH(A1137,SOURCE!B:B,0)+1)),
  VALUE(INDEX(SOURCE!B:B,MATCH(A1137,SOURCE!B:B,0)+1)),
  "")</f>
        <v>1114</v>
      </c>
      <c r="D1137" s="8" t="str">
        <f>IF(A1137&lt;&gt;INT(A1137),B1137,
IF(A1137&lt;0,VLOOKUP(A1137,lookups!A$1:B$25,2,0),
IF(ISNA(B1137),"",
IF(OR(ISBLANK(A1137),ISNA(B1137),B1137=0),
"",
"#define "&amp;
VLOOKUP(A1137,SOURCE!B:P,12,0)&amp;IF(SOURCE!$W$2-LEN(VLOOKUP(A1137,SOURCE!B:P,12,0))&gt;=0,REPT(" ",SOURCE!$W$2-LEN(VLOOKUP(A1137,SOURCE!B:P,12,0))),"")&amp;
TEXT(A1137,"???0")&amp;IF(VLOOKUP(A1137,SOURCE!B:P,13,0)="","","   "&amp;VLOOKUP(A1137,SOURCE!B:P,13,0)
))))
)</f>
        <v>#define ITM_NOR                       1113</v>
      </c>
    </row>
    <row r="1138" spans="1:4">
      <c r="A1138">
        <f t="shared" si="18"/>
        <v>1114</v>
      </c>
      <c r="B1138" t="str">
        <f>VLOOKUP(A1138,SOURCE!B:P,12,0)</f>
        <v>ITM_WATCH</v>
      </c>
      <c r="C1138">
        <f>IF(
ISNUMBER(INDEX(SOURCE!B:B,MATCH(A1138,SOURCE!B:B,0)+1)),
  VALUE(INDEX(SOURCE!B:B,MATCH(A1138,SOURCE!B:B,0)+1)),
  "")</f>
        <v>1115</v>
      </c>
      <c r="D1138" s="8" t="str">
        <f>IF(A1138&lt;&gt;INT(A1138),B1138,
IF(A1138&lt;0,VLOOKUP(A1138,lookups!A$1:B$25,2,0),
IF(ISNA(B1138),"",
IF(OR(ISBLANK(A1138),ISNA(B1138),B1138=0),
"",
"#define "&amp;
VLOOKUP(A1138,SOURCE!B:P,12,0)&amp;IF(SOURCE!$W$2-LEN(VLOOKUP(A1138,SOURCE!B:P,12,0))&gt;=0,REPT(" ",SOURCE!$W$2-LEN(VLOOKUP(A1138,SOURCE!B:P,12,0))),"")&amp;
TEXT(A1138,"???0")&amp;IF(VLOOKUP(A1138,SOURCE!B:P,13,0)="","","   "&amp;VLOOKUP(A1138,SOURCE!B:P,13,0)
))))
)</f>
        <v>#define ITM_WATCH                     1114</v>
      </c>
    </row>
    <row r="1139" spans="1:4">
      <c r="A1139">
        <f t="shared" si="18"/>
        <v>1115</v>
      </c>
      <c r="B1139" t="str">
        <f>VLOOKUP(A1139,SOURCE!B:P,12,0)</f>
        <v>ITM_HOURGLASS</v>
      </c>
      <c r="C1139">
        <f>IF(
ISNUMBER(INDEX(SOURCE!B:B,MATCH(A1139,SOURCE!B:B,0)+1)),
  VALUE(INDEX(SOURCE!B:B,MATCH(A1139,SOURCE!B:B,0)+1)),
  "")</f>
        <v>1116</v>
      </c>
      <c r="D1139" s="8" t="str">
        <f>IF(A1139&lt;&gt;INT(A1139),B1139,
IF(A1139&lt;0,VLOOKUP(A1139,lookups!A$1:B$25,2,0),
IF(ISNA(B1139),"",
IF(OR(ISBLANK(A1139),ISNA(B1139),B1139=0),
"",
"#define "&amp;
VLOOKUP(A1139,SOURCE!B:P,12,0)&amp;IF(SOURCE!$W$2-LEN(VLOOKUP(A1139,SOURCE!B:P,12,0))&gt;=0,REPT(" ",SOURCE!$W$2-LEN(VLOOKUP(A1139,SOURCE!B:P,12,0))),"")&amp;
TEXT(A1139,"???0")&amp;IF(VLOOKUP(A1139,SOURCE!B:P,13,0)="","","   "&amp;VLOOKUP(A1139,SOURCE!B:P,13,0)
))))
)</f>
        <v>#define ITM_HOURGLASS                 1115</v>
      </c>
    </row>
    <row r="1140" spans="1:4">
      <c r="A1140">
        <f t="shared" si="18"/>
        <v>1116</v>
      </c>
      <c r="B1140" t="str">
        <f>VLOOKUP(A1140,SOURCE!B:P,12,0)</f>
        <v>ITM_PRINTER</v>
      </c>
      <c r="C1140">
        <f>IF(
ISNUMBER(INDEX(SOURCE!B:B,MATCH(A1140,SOURCE!B:B,0)+1)),
  VALUE(INDEX(SOURCE!B:B,MATCH(A1140,SOURCE!B:B,0)+1)),
  "")</f>
        <v>1117</v>
      </c>
      <c r="D1140" s="8" t="str">
        <f>IF(A1140&lt;&gt;INT(A1140),B1140,
IF(A1140&lt;0,VLOOKUP(A1140,lookups!A$1:B$25,2,0),
IF(ISNA(B1140),"",
IF(OR(ISBLANK(A1140),ISNA(B1140),B1140=0),
"",
"#define "&amp;
VLOOKUP(A1140,SOURCE!B:P,12,0)&amp;IF(SOURCE!$W$2-LEN(VLOOKUP(A1140,SOURCE!B:P,12,0))&gt;=0,REPT(" ",SOURCE!$W$2-LEN(VLOOKUP(A1140,SOURCE!B:P,12,0))),"")&amp;
TEXT(A1140,"???0")&amp;IF(VLOOKUP(A1140,SOURCE!B:P,13,0)="","","   "&amp;VLOOKUP(A1140,SOURCE!B:P,13,0)
))))
)</f>
        <v>#define ITM_PRINTER                   1116</v>
      </c>
    </row>
    <row r="1141" spans="1:4">
      <c r="A1141">
        <f t="shared" si="18"/>
        <v>1117</v>
      </c>
      <c r="B1141" t="str">
        <f>VLOOKUP(A1141,SOURCE!B:P,12,0)</f>
        <v>ITM_MAT_TL</v>
      </c>
      <c r="C1141">
        <f>IF(
ISNUMBER(INDEX(SOURCE!B:B,MATCH(A1141,SOURCE!B:B,0)+1)),
  VALUE(INDEX(SOURCE!B:B,MATCH(A1141,SOURCE!B:B,0)+1)),
  "")</f>
        <v>1118</v>
      </c>
      <c r="D1141" s="8" t="str">
        <f>IF(A1141&lt;&gt;INT(A1141),B1141,
IF(A1141&lt;0,VLOOKUP(A1141,lookups!A$1:B$25,2,0),
IF(ISNA(B1141),"",
IF(OR(ISBLANK(A1141),ISNA(B1141),B1141=0),
"",
"#define "&amp;
VLOOKUP(A1141,SOURCE!B:P,12,0)&amp;IF(SOURCE!$W$2-LEN(VLOOKUP(A1141,SOURCE!B:P,12,0))&gt;=0,REPT(" ",SOURCE!$W$2-LEN(VLOOKUP(A1141,SOURCE!B:P,12,0))),"")&amp;
TEXT(A1141,"???0")&amp;IF(VLOOKUP(A1141,SOURCE!B:P,13,0)="","","   "&amp;VLOOKUP(A1141,SOURCE!B:P,13,0)
))))
)</f>
        <v>#define ITM_MAT_TL                    1117</v>
      </c>
    </row>
    <row r="1142" spans="1:4">
      <c r="A1142">
        <f t="shared" si="18"/>
        <v>1118</v>
      </c>
      <c r="B1142" t="str">
        <f>VLOOKUP(A1142,SOURCE!B:P,12,0)</f>
        <v>ITM_MAT_ML</v>
      </c>
      <c r="C1142">
        <f>IF(
ISNUMBER(INDEX(SOURCE!B:B,MATCH(A1142,SOURCE!B:B,0)+1)),
  VALUE(INDEX(SOURCE!B:B,MATCH(A1142,SOURCE!B:B,0)+1)),
  "")</f>
        <v>1119</v>
      </c>
      <c r="D1142" s="8" t="str">
        <f>IF(A1142&lt;&gt;INT(A1142),B1142,
IF(A1142&lt;0,VLOOKUP(A1142,lookups!A$1:B$25,2,0),
IF(ISNA(B1142),"",
IF(OR(ISBLANK(A1142),ISNA(B1142),B1142=0),
"",
"#define "&amp;
VLOOKUP(A1142,SOURCE!B:P,12,0)&amp;IF(SOURCE!$W$2-LEN(VLOOKUP(A1142,SOURCE!B:P,12,0))&gt;=0,REPT(" ",SOURCE!$W$2-LEN(VLOOKUP(A1142,SOURCE!B:P,12,0))),"")&amp;
TEXT(A1142,"???0")&amp;IF(VLOOKUP(A1142,SOURCE!B:P,13,0)="","","   "&amp;VLOOKUP(A1142,SOURCE!B:P,13,0)
))))
)</f>
        <v>#define ITM_MAT_ML                    1118</v>
      </c>
    </row>
    <row r="1143" spans="1:4">
      <c r="A1143">
        <f t="shared" si="18"/>
        <v>1119</v>
      </c>
      <c r="B1143" t="str">
        <f>VLOOKUP(A1143,SOURCE!B:P,12,0)</f>
        <v>ITM_MAT_BL</v>
      </c>
      <c r="C1143">
        <f>IF(
ISNUMBER(INDEX(SOURCE!B:B,MATCH(A1143,SOURCE!B:B,0)+1)),
  VALUE(INDEX(SOURCE!B:B,MATCH(A1143,SOURCE!B:B,0)+1)),
  "")</f>
        <v>1120</v>
      </c>
      <c r="D1143" s="8" t="str">
        <f>IF(A1143&lt;&gt;INT(A1143),B1143,
IF(A1143&lt;0,VLOOKUP(A1143,lookups!A$1:B$25,2,0),
IF(ISNA(B1143),"",
IF(OR(ISBLANK(A1143),ISNA(B1143),B1143=0),
"",
"#define "&amp;
VLOOKUP(A1143,SOURCE!B:P,12,0)&amp;IF(SOURCE!$W$2-LEN(VLOOKUP(A1143,SOURCE!B:P,12,0))&gt;=0,REPT(" ",SOURCE!$W$2-LEN(VLOOKUP(A1143,SOURCE!B:P,12,0))),"")&amp;
TEXT(A1143,"???0")&amp;IF(VLOOKUP(A1143,SOURCE!B:P,13,0)="","","   "&amp;VLOOKUP(A1143,SOURCE!B:P,13,0)
))))
)</f>
        <v>#define ITM_MAT_BL                    1119</v>
      </c>
    </row>
    <row r="1144" spans="1:4">
      <c r="A1144">
        <f t="shared" si="18"/>
        <v>1120</v>
      </c>
      <c r="B1144" t="str">
        <f>VLOOKUP(A1144,SOURCE!B:P,12,0)</f>
        <v>ITM_MAT_TR</v>
      </c>
      <c r="C1144">
        <f>IF(
ISNUMBER(INDEX(SOURCE!B:B,MATCH(A1144,SOURCE!B:B,0)+1)),
  VALUE(INDEX(SOURCE!B:B,MATCH(A1144,SOURCE!B:B,0)+1)),
  "")</f>
        <v>1121</v>
      </c>
      <c r="D1144" s="8" t="str">
        <f>IF(A1144&lt;&gt;INT(A1144),B1144,
IF(A1144&lt;0,VLOOKUP(A1144,lookups!A$1:B$25,2,0),
IF(ISNA(B1144),"",
IF(OR(ISBLANK(A1144),ISNA(B1144),B1144=0),
"",
"#define "&amp;
VLOOKUP(A1144,SOURCE!B:P,12,0)&amp;IF(SOURCE!$W$2-LEN(VLOOKUP(A1144,SOURCE!B:P,12,0))&gt;=0,REPT(" ",SOURCE!$W$2-LEN(VLOOKUP(A1144,SOURCE!B:P,12,0))),"")&amp;
TEXT(A1144,"???0")&amp;IF(VLOOKUP(A1144,SOURCE!B:P,13,0)="","","   "&amp;VLOOKUP(A1144,SOURCE!B:P,13,0)
))))
)</f>
        <v>#define ITM_MAT_TR                    1120</v>
      </c>
    </row>
    <row r="1145" spans="1:4">
      <c r="A1145">
        <f t="shared" si="18"/>
        <v>1121</v>
      </c>
      <c r="B1145" t="str">
        <f>VLOOKUP(A1145,SOURCE!B:P,12,0)</f>
        <v>ITM_MAT_MR</v>
      </c>
      <c r="C1145">
        <f>IF(
ISNUMBER(INDEX(SOURCE!B:B,MATCH(A1145,SOURCE!B:B,0)+1)),
  VALUE(INDEX(SOURCE!B:B,MATCH(A1145,SOURCE!B:B,0)+1)),
  "")</f>
        <v>1122</v>
      </c>
      <c r="D1145" s="8" t="str">
        <f>IF(A1145&lt;&gt;INT(A1145),B1145,
IF(A1145&lt;0,VLOOKUP(A1145,lookups!A$1:B$25,2,0),
IF(ISNA(B1145),"",
IF(OR(ISBLANK(A1145),ISNA(B1145),B1145=0),
"",
"#define "&amp;
VLOOKUP(A1145,SOURCE!B:P,12,0)&amp;IF(SOURCE!$W$2-LEN(VLOOKUP(A1145,SOURCE!B:P,12,0))&gt;=0,REPT(" ",SOURCE!$W$2-LEN(VLOOKUP(A1145,SOURCE!B:P,12,0))),"")&amp;
TEXT(A1145,"???0")&amp;IF(VLOOKUP(A1145,SOURCE!B:P,13,0)="","","   "&amp;VLOOKUP(A1145,SOURCE!B:P,13,0)
))))
)</f>
        <v>#define ITM_MAT_MR                    1121</v>
      </c>
    </row>
    <row r="1146" spans="1:4">
      <c r="A1146">
        <f t="shared" si="18"/>
        <v>1122</v>
      </c>
      <c r="B1146" t="str">
        <f>VLOOKUP(A1146,SOURCE!B:P,12,0)</f>
        <v>ITM_MAT_BR</v>
      </c>
      <c r="C1146">
        <f>IF(
ISNUMBER(INDEX(SOURCE!B:B,MATCH(A1146,SOURCE!B:B,0)+1)),
  VALUE(INDEX(SOURCE!B:B,MATCH(A1146,SOURCE!B:B,0)+1)),
  "")</f>
        <v>1123</v>
      </c>
      <c r="D1146" s="8" t="str">
        <f>IF(A1146&lt;&gt;INT(A1146),B1146,
IF(A1146&lt;0,VLOOKUP(A1146,lookups!A$1:B$25,2,0),
IF(ISNA(B1146),"",
IF(OR(ISBLANK(A1146),ISNA(B1146),B1146=0),
"",
"#define "&amp;
VLOOKUP(A1146,SOURCE!B:P,12,0)&amp;IF(SOURCE!$W$2-LEN(VLOOKUP(A1146,SOURCE!B:P,12,0))&gt;=0,REPT(" ",SOURCE!$W$2-LEN(VLOOKUP(A1146,SOURCE!B:P,12,0))),"")&amp;
TEXT(A1146,"???0")&amp;IF(VLOOKUP(A1146,SOURCE!B:P,13,0)="","","   "&amp;VLOOKUP(A1146,SOURCE!B:P,13,0)
))))
)</f>
        <v>#define ITM_MAT_BR                    1122</v>
      </c>
    </row>
    <row r="1147" spans="1:4">
      <c r="A1147">
        <f t="shared" si="18"/>
        <v>1123</v>
      </c>
      <c r="B1147" t="str">
        <f>VLOOKUP(A1147,SOURCE!B:P,12,0)</f>
        <v>ITM_OBLIQUE1</v>
      </c>
      <c r="C1147">
        <f>IF(
ISNUMBER(INDEX(SOURCE!B:B,MATCH(A1147,SOURCE!B:B,0)+1)),
  VALUE(INDEX(SOURCE!B:B,MATCH(A1147,SOURCE!B:B,0)+1)),
  "")</f>
        <v>1124</v>
      </c>
      <c r="D1147" s="8" t="str">
        <f>IF(A1147&lt;&gt;INT(A1147),B1147,
IF(A1147&lt;0,VLOOKUP(A1147,lookups!A$1:B$25,2,0),
IF(ISNA(B1147),"",
IF(OR(ISBLANK(A1147),ISNA(B1147),B1147=0),
"",
"#define "&amp;
VLOOKUP(A1147,SOURCE!B:P,12,0)&amp;IF(SOURCE!$W$2-LEN(VLOOKUP(A1147,SOURCE!B:P,12,0))&gt;=0,REPT(" ",SOURCE!$W$2-LEN(VLOOKUP(A1147,SOURCE!B:P,12,0))),"")&amp;
TEXT(A1147,"???0")&amp;IF(VLOOKUP(A1147,SOURCE!B:P,13,0)="","","   "&amp;VLOOKUP(A1147,SOURCE!B:P,13,0)
))))
)</f>
        <v>#define ITM_OBLIQUE1                  1123</v>
      </c>
    </row>
    <row r="1148" spans="1:4">
      <c r="A1148">
        <f t="shared" si="18"/>
        <v>1124</v>
      </c>
      <c r="B1148" t="str">
        <f>VLOOKUP(A1148,SOURCE!B:P,12,0)</f>
        <v>ITM_OBLIQUE2</v>
      </c>
      <c r="C1148">
        <f>IF(
ISNUMBER(INDEX(SOURCE!B:B,MATCH(A1148,SOURCE!B:B,0)+1)),
  VALUE(INDEX(SOURCE!B:B,MATCH(A1148,SOURCE!B:B,0)+1)),
  "")</f>
        <v>1125</v>
      </c>
      <c r="D1148" s="8" t="str">
        <f>IF(A1148&lt;&gt;INT(A1148),B1148,
IF(A1148&lt;0,VLOOKUP(A1148,lookups!A$1:B$25,2,0),
IF(ISNA(B1148),"",
IF(OR(ISBLANK(A1148),ISNA(B1148),B1148=0),
"",
"#define "&amp;
VLOOKUP(A1148,SOURCE!B:P,12,0)&amp;IF(SOURCE!$W$2-LEN(VLOOKUP(A1148,SOURCE!B:P,12,0))&gt;=0,REPT(" ",SOURCE!$W$2-LEN(VLOOKUP(A1148,SOURCE!B:P,12,0))),"")&amp;
TEXT(A1148,"???0")&amp;IF(VLOOKUP(A1148,SOURCE!B:P,13,0)="","","   "&amp;VLOOKUP(A1148,SOURCE!B:P,13,0)
))))
)</f>
        <v>#define ITM_OBLIQUE2                  1124</v>
      </c>
    </row>
    <row r="1149" spans="1:4">
      <c r="A1149">
        <f t="shared" si="18"/>
        <v>1125</v>
      </c>
      <c r="B1149" t="str">
        <f>VLOOKUP(A1149,SOURCE!B:P,12,0)</f>
        <v>ITM_OBLIQUE3</v>
      </c>
      <c r="C1149">
        <f>IF(
ISNUMBER(INDEX(SOURCE!B:B,MATCH(A1149,SOURCE!B:B,0)+1)),
  VALUE(INDEX(SOURCE!B:B,MATCH(A1149,SOURCE!B:B,0)+1)),
  "")</f>
        <v>1126</v>
      </c>
      <c r="D1149" s="8" t="str">
        <f>IF(A1149&lt;&gt;INT(A1149),B1149,
IF(A1149&lt;0,VLOOKUP(A1149,lookups!A$1:B$25,2,0),
IF(ISNA(B1149),"",
IF(OR(ISBLANK(A1149),ISNA(B1149),B1149=0),
"",
"#define "&amp;
VLOOKUP(A1149,SOURCE!B:P,12,0)&amp;IF(SOURCE!$W$2-LEN(VLOOKUP(A1149,SOURCE!B:P,12,0))&gt;=0,REPT(" ",SOURCE!$W$2-LEN(VLOOKUP(A1149,SOURCE!B:P,12,0))),"")&amp;
TEXT(A1149,"???0")&amp;IF(VLOOKUP(A1149,SOURCE!B:P,13,0)="","","   "&amp;VLOOKUP(A1149,SOURCE!B:P,13,0)
))))
)</f>
        <v>#define ITM_OBLIQUE3                  1125</v>
      </c>
    </row>
    <row r="1150" spans="1:4">
      <c r="A1150">
        <f t="shared" si="18"/>
        <v>1126</v>
      </c>
      <c r="B1150" t="str">
        <f>VLOOKUP(A1150,SOURCE!B:P,12,0)</f>
        <v>ITM_OBLIQUE4</v>
      </c>
      <c r="C1150">
        <f>IF(
ISNUMBER(INDEX(SOURCE!B:B,MATCH(A1150,SOURCE!B:B,0)+1)),
  VALUE(INDEX(SOURCE!B:B,MATCH(A1150,SOURCE!B:B,0)+1)),
  "")</f>
        <v>1127</v>
      </c>
      <c r="D1150" s="8" t="str">
        <f>IF(A1150&lt;&gt;INT(A1150),B1150,
IF(A1150&lt;0,VLOOKUP(A1150,lookups!A$1:B$25,2,0),
IF(ISNA(B1150),"",
IF(OR(ISBLANK(A1150),ISNA(B1150),B1150=0),
"",
"#define "&amp;
VLOOKUP(A1150,SOURCE!B:P,12,0)&amp;IF(SOURCE!$W$2-LEN(VLOOKUP(A1150,SOURCE!B:P,12,0))&gt;=0,REPT(" ",SOURCE!$W$2-LEN(VLOOKUP(A1150,SOURCE!B:P,12,0))),"")&amp;
TEXT(A1150,"???0")&amp;IF(VLOOKUP(A1150,SOURCE!B:P,13,0)="","","   "&amp;VLOOKUP(A1150,SOURCE!B:P,13,0)
))))
)</f>
        <v>#define ITM_OBLIQUE4                  1126</v>
      </c>
    </row>
    <row r="1151" spans="1:4">
      <c r="A1151">
        <f t="shared" si="18"/>
        <v>1127</v>
      </c>
      <c r="B1151" t="str">
        <f>VLOOKUP(A1151,SOURCE!B:P,12,0)</f>
        <v>ITM_CURSOR</v>
      </c>
      <c r="C1151">
        <f>IF(
ISNUMBER(INDEX(SOURCE!B:B,MATCH(A1151,SOURCE!B:B,0)+1)),
  VALUE(INDEX(SOURCE!B:B,MATCH(A1151,SOURCE!B:B,0)+1)),
  "")</f>
        <v>1128</v>
      </c>
      <c r="D1151" s="8" t="str">
        <f>IF(A1151&lt;&gt;INT(A1151),B1151,
IF(A1151&lt;0,VLOOKUP(A1151,lookups!A$1:B$25,2,0),
IF(ISNA(B1151),"",
IF(OR(ISBLANK(A1151),ISNA(B1151),B1151=0),
"",
"#define "&amp;
VLOOKUP(A1151,SOURCE!B:P,12,0)&amp;IF(SOURCE!$W$2-LEN(VLOOKUP(A1151,SOURCE!B:P,12,0))&gt;=0,REPT(" ",SOURCE!$W$2-LEN(VLOOKUP(A1151,SOURCE!B:P,12,0))),"")&amp;
TEXT(A1151,"???0")&amp;IF(VLOOKUP(A1151,SOURCE!B:P,13,0)="","","   "&amp;VLOOKUP(A1151,SOURCE!B:P,13,0)
))))
)</f>
        <v>#define ITM_CURSOR                    1127</v>
      </c>
    </row>
    <row r="1152" spans="1:4">
      <c r="A1152">
        <f t="shared" si="18"/>
        <v>1128</v>
      </c>
      <c r="B1152" t="str">
        <f>VLOOKUP(A1152,SOURCE!B:P,12,0)</f>
        <v>ITM_PERIOD34</v>
      </c>
      <c r="C1152">
        <f>IF(
ISNUMBER(INDEX(SOURCE!B:B,MATCH(A1152,SOURCE!B:B,0)+1)),
  VALUE(INDEX(SOURCE!B:B,MATCH(A1152,SOURCE!B:B,0)+1)),
  "")</f>
        <v>1129</v>
      </c>
      <c r="D1152" s="8" t="str">
        <f>IF(A1152&lt;&gt;INT(A1152),B1152,
IF(A1152&lt;0,VLOOKUP(A1152,lookups!A$1:B$25,2,0),
IF(ISNA(B1152),"",
IF(OR(ISBLANK(A1152),ISNA(B1152),B1152=0),
"",
"#define "&amp;
VLOOKUP(A1152,SOURCE!B:P,12,0)&amp;IF(SOURCE!$W$2-LEN(VLOOKUP(A1152,SOURCE!B:P,12,0))&gt;=0,REPT(" ",SOURCE!$W$2-LEN(VLOOKUP(A1152,SOURCE!B:P,12,0))),"")&amp;
TEXT(A1152,"???0")&amp;IF(VLOOKUP(A1152,SOURCE!B:P,13,0)="","","   "&amp;VLOOKUP(A1152,SOURCE!B:P,13,0)
))))
)</f>
        <v>#define ITM_PERIOD34                  1128</v>
      </c>
    </row>
    <row r="1153" spans="1:4">
      <c r="A1153">
        <f t="shared" si="18"/>
        <v>1129</v>
      </c>
      <c r="B1153" t="str">
        <f>VLOOKUP(A1153,SOURCE!B:P,12,0)</f>
        <v>ITM_COMMA34</v>
      </c>
      <c r="C1153">
        <f>IF(
ISNUMBER(INDEX(SOURCE!B:B,MATCH(A1153,SOURCE!B:B,0)+1)),
  VALUE(INDEX(SOURCE!B:B,MATCH(A1153,SOURCE!B:B,0)+1)),
  "")</f>
        <v>1130</v>
      </c>
      <c r="D1153" s="8" t="str">
        <f>IF(A1153&lt;&gt;INT(A1153),B1153,
IF(A1153&lt;0,VLOOKUP(A1153,lookups!A$1:B$25,2,0),
IF(ISNA(B1153),"",
IF(OR(ISBLANK(A1153),ISNA(B1153),B1153=0),
"",
"#define "&amp;
VLOOKUP(A1153,SOURCE!B:P,12,0)&amp;IF(SOURCE!$W$2-LEN(VLOOKUP(A1153,SOURCE!B:P,12,0))&gt;=0,REPT(" ",SOURCE!$W$2-LEN(VLOOKUP(A1153,SOURCE!B:P,12,0))),"")&amp;
TEXT(A1153,"???0")&amp;IF(VLOOKUP(A1153,SOURCE!B:P,13,0)="","","   "&amp;VLOOKUP(A1153,SOURCE!B:P,13,0)
))))
)</f>
        <v>#define ITM_COMMA34                   1129</v>
      </c>
    </row>
    <row r="1154" spans="1:4">
      <c r="A1154">
        <f t="shared" si="18"/>
        <v>1130</v>
      </c>
      <c r="B1154" t="str">
        <f>VLOOKUP(A1154,SOURCE!B:P,12,0)</f>
        <v>ITM_BATTERY</v>
      </c>
      <c r="C1154">
        <f>IF(
ISNUMBER(INDEX(SOURCE!B:B,MATCH(A1154,SOURCE!B:B,0)+1)),
  VALUE(INDEX(SOURCE!B:B,MATCH(A1154,SOURCE!B:B,0)+1)),
  "")</f>
        <v>1131</v>
      </c>
      <c r="D1154" s="8" t="str">
        <f>IF(A1154&lt;&gt;INT(A1154),B1154,
IF(A1154&lt;0,VLOOKUP(A1154,lookups!A$1:B$25,2,0),
IF(ISNA(B1154),"",
IF(OR(ISBLANK(A1154),ISNA(B1154),B1154=0),
"",
"#define "&amp;
VLOOKUP(A1154,SOURCE!B:P,12,0)&amp;IF(SOURCE!$W$2-LEN(VLOOKUP(A1154,SOURCE!B:P,12,0))&gt;=0,REPT(" ",SOURCE!$W$2-LEN(VLOOKUP(A1154,SOURCE!B:P,12,0))),"")&amp;
TEXT(A1154,"???0")&amp;IF(VLOOKUP(A1154,SOURCE!B:P,13,0)="","","   "&amp;VLOOKUP(A1154,SOURCE!B:P,13,0)
))))
)</f>
        <v>#define ITM_BATTERY                   1130</v>
      </c>
    </row>
    <row r="1155" spans="1:4">
      <c r="A1155">
        <f t="shared" si="18"/>
        <v>1131</v>
      </c>
      <c r="B1155" t="str">
        <f>VLOOKUP(A1155,SOURCE!B:P,12,0)</f>
        <v>ITM_PGM_BEGIN</v>
      </c>
      <c r="C1155">
        <f>IF(
ISNUMBER(INDEX(SOURCE!B:B,MATCH(A1155,SOURCE!B:B,0)+1)),
  VALUE(INDEX(SOURCE!B:B,MATCH(A1155,SOURCE!B:B,0)+1)),
  "")</f>
        <v>1132</v>
      </c>
      <c r="D1155" s="8" t="str">
        <f>IF(A1155&lt;&gt;INT(A1155),B1155,
IF(A1155&lt;0,VLOOKUP(A1155,lookups!A$1:B$25,2,0),
IF(ISNA(B1155),"",
IF(OR(ISBLANK(A1155),ISNA(B1155),B1155=0),
"",
"#define "&amp;
VLOOKUP(A1155,SOURCE!B:P,12,0)&amp;IF(SOURCE!$W$2-LEN(VLOOKUP(A1155,SOURCE!B:P,12,0))&gt;=0,REPT(" ",SOURCE!$W$2-LEN(VLOOKUP(A1155,SOURCE!B:P,12,0))),"")&amp;
TEXT(A1155,"???0")&amp;IF(VLOOKUP(A1155,SOURCE!B:P,13,0)="","","   "&amp;VLOOKUP(A1155,SOURCE!B:P,13,0)
))))
)</f>
        <v>#define ITM_PGM_BEGIN                 1131</v>
      </c>
    </row>
    <row r="1156" spans="1:4">
      <c r="A1156">
        <f t="shared" si="18"/>
        <v>1132</v>
      </c>
      <c r="B1156" t="str">
        <f>VLOOKUP(A1156,SOURCE!B:P,12,0)</f>
        <v>ITM_USER_MODE</v>
      </c>
      <c r="C1156">
        <f>IF(
ISNUMBER(INDEX(SOURCE!B:B,MATCH(A1156,SOURCE!B:B,0)+1)),
  VALUE(INDEX(SOURCE!B:B,MATCH(A1156,SOURCE!B:B,0)+1)),
  "")</f>
        <v>1133</v>
      </c>
      <c r="D1156" s="8" t="str">
        <f>IF(A1156&lt;&gt;INT(A1156),B1156,
IF(A1156&lt;0,VLOOKUP(A1156,lookups!A$1:B$25,2,0),
IF(ISNA(B1156),"",
IF(OR(ISBLANK(A1156),ISNA(B1156),B1156=0),
"",
"#define "&amp;
VLOOKUP(A1156,SOURCE!B:P,12,0)&amp;IF(SOURCE!$W$2-LEN(VLOOKUP(A1156,SOURCE!B:P,12,0))&gt;=0,REPT(" ",SOURCE!$W$2-LEN(VLOOKUP(A1156,SOURCE!B:P,12,0))),"")&amp;
TEXT(A1156,"???0")&amp;IF(VLOOKUP(A1156,SOURCE!B:P,13,0)="","","   "&amp;VLOOKUP(A1156,SOURCE!B:P,13,0)
))))
)</f>
        <v>#define ITM_USER_MODE                 1132</v>
      </c>
    </row>
    <row r="1157" spans="1:4">
      <c r="A1157">
        <f t="shared" si="18"/>
        <v>1133</v>
      </c>
      <c r="B1157" t="str">
        <f>VLOOKUP(A1157,SOURCE!B:P,12,0)</f>
        <v>ITM_UK</v>
      </c>
      <c r="C1157">
        <f>IF(
ISNUMBER(INDEX(SOURCE!B:B,MATCH(A1157,SOURCE!B:B,0)+1)),
  VALUE(INDEX(SOURCE!B:B,MATCH(A1157,SOURCE!B:B,0)+1)),
  "")</f>
        <v>1134</v>
      </c>
      <c r="D1157" s="8" t="str">
        <f>IF(A1157&lt;&gt;INT(A1157),B1157,
IF(A1157&lt;0,VLOOKUP(A1157,lookups!A$1:B$25,2,0),
IF(ISNA(B1157),"",
IF(OR(ISBLANK(A1157),ISNA(B1157),B1157=0),
"",
"#define "&amp;
VLOOKUP(A1157,SOURCE!B:P,12,0)&amp;IF(SOURCE!$W$2-LEN(VLOOKUP(A1157,SOURCE!B:P,12,0))&gt;=0,REPT(" ",SOURCE!$W$2-LEN(VLOOKUP(A1157,SOURCE!B:P,12,0))),"")&amp;
TEXT(A1157,"???0")&amp;IF(VLOOKUP(A1157,SOURCE!B:P,13,0)="","","   "&amp;VLOOKUP(A1157,SOURCE!B:P,13,0)
))))
)</f>
        <v>#define ITM_UK                        1133</v>
      </c>
    </row>
    <row r="1158" spans="1:4">
      <c r="A1158">
        <f t="shared" si="18"/>
        <v>1134</v>
      </c>
      <c r="B1158" t="str">
        <f>VLOOKUP(A1158,SOURCE!B:P,12,0)</f>
        <v>ITM_US</v>
      </c>
      <c r="C1158">
        <f>IF(
ISNUMBER(INDEX(SOURCE!B:B,MATCH(A1158,SOURCE!B:B,0)+1)),
  VALUE(INDEX(SOURCE!B:B,MATCH(A1158,SOURCE!B:B,0)+1)),
  "")</f>
        <v>1135</v>
      </c>
      <c r="D1158" s="8" t="str">
        <f>IF(A1158&lt;&gt;INT(A1158),B1158,
IF(A1158&lt;0,VLOOKUP(A1158,lookups!A$1:B$25,2,0),
IF(ISNA(B1158),"",
IF(OR(ISBLANK(A1158),ISNA(B1158),B1158=0),
"",
"#define "&amp;
VLOOKUP(A1158,SOURCE!B:P,12,0)&amp;IF(SOURCE!$W$2-LEN(VLOOKUP(A1158,SOURCE!B:P,12,0))&gt;=0,REPT(" ",SOURCE!$W$2-LEN(VLOOKUP(A1158,SOURCE!B:P,12,0))),"")&amp;
TEXT(A1158,"???0")&amp;IF(VLOOKUP(A1158,SOURCE!B:P,13,0)="","","   "&amp;VLOOKUP(A1158,SOURCE!B:P,13,0)
))))
)</f>
        <v>#define ITM_US                        1134</v>
      </c>
    </row>
    <row r="1159" spans="1:4">
      <c r="A1159">
        <f t="shared" ref="A1159:A1222" si="19">C1158</f>
        <v>1135</v>
      </c>
      <c r="B1159" t="str">
        <f>VLOOKUP(A1159,SOURCE!B:P,12,0)</f>
        <v>ITM_NEG_EXCLAMATION_MARK</v>
      </c>
      <c r="C1159">
        <f>IF(
ISNUMBER(INDEX(SOURCE!B:B,MATCH(A1159,SOURCE!B:B,0)+1)),
  VALUE(INDEX(SOURCE!B:B,MATCH(A1159,SOURCE!B:B,0)+1)),
  "")</f>
        <v>1136</v>
      </c>
      <c r="D1159" s="8" t="str">
        <f>IF(A1159&lt;&gt;INT(A1159),B1159,
IF(A1159&lt;0,VLOOKUP(A1159,lookups!A$1:B$25,2,0),
IF(ISNA(B1159),"",
IF(OR(ISBLANK(A1159),ISNA(B1159),B1159=0),
"",
"#define "&amp;
VLOOKUP(A1159,SOURCE!B:P,12,0)&amp;IF(SOURCE!$W$2-LEN(VLOOKUP(A1159,SOURCE!B:P,12,0))&gt;=0,REPT(" ",SOURCE!$W$2-LEN(VLOOKUP(A1159,SOURCE!B:P,12,0))),"")&amp;
TEXT(A1159,"???0")&amp;IF(VLOOKUP(A1159,SOURCE!B:P,13,0)="","","   "&amp;VLOOKUP(A1159,SOURCE!B:P,13,0)
))))
)</f>
        <v>#define ITM_NEG_EXCLAMATION_MARK      1135</v>
      </c>
    </row>
    <row r="1160" spans="1:4">
      <c r="A1160">
        <f t="shared" si="19"/>
        <v>1136</v>
      </c>
      <c r="B1160" t="str">
        <f>VLOOKUP(A1160,SOURCE!B:P,12,0)</f>
        <v>ITM_ex</v>
      </c>
      <c r="C1160">
        <f>IF(
ISNUMBER(INDEX(SOURCE!B:B,MATCH(A1160,SOURCE!B:B,0)+1)),
  VALUE(INDEX(SOURCE!B:B,MATCH(A1160,SOURCE!B:B,0)+1)),
  "")</f>
        <v>1137</v>
      </c>
      <c r="D1160" s="8" t="str">
        <f>IF(A1160&lt;&gt;INT(A1160),B1160,
IF(A1160&lt;0,VLOOKUP(A1160,lookups!A$1:B$25,2,0),
IF(ISNA(B1160),"",
IF(OR(ISBLANK(A1160),ISNA(B1160),B1160=0),
"",
"#define "&amp;
VLOOKUP(A1160,SOURCE!B:P,12,0)&amp;IF(SOURCE!$W$2-LEN(VLOOKUP(A1160,SOURCE!B:P,12,0))&gt;=0,REPT(" ",SOURCE!$W$2-LEN(VLOOKUP(A1160,SOURCE!B:P,12,0))),"")&amp;
TEXT(A1160,"???0")&amp;IF(VLOOKUP(A1160,SOURCE!B:P,13,0)="","","   "&amp;VLOOKUP(A1160,SOURCE!B:P,13,0)
))))
)</f>
        <v>#define ITM_ex                        1136</v>
      </c>
    </row>
    <row r="1161" spans="1:4">
      <c r="A1161">
        <f t="shared" si="19"/>
        <v>1137</v>
      </c>
      <c r="B1161" t="str">
        <f>VLOOKUP(A1161,SOURCE!B:P,12,0)</f>
        <v>ITM_Max</v>
      </c>
      <c r="C1161">
        <f>IF(
ISNUMBER(INDEX(SOURCE!B:B,MATCH(A1161,SOURCE!B:B,0)+1)),
  VALUE(INDEX(SOURCE!B:B,MATCH(A1161,SOURCE!B:B,0)+1)),
  "")</f>
        <v>1138</v>
      </c>
      <c r="D1161" s="8" t="str">
        <f>IF(A1161&lt;&gt;INT(A1161),B1161,
IF(A1161&lt;0,VLOOKUP(A1161,lookups!A$1:B$25,2,0),
IF(ISNA(B1161),"",
IF(OR(ISBLANK(A1161),ISNA(B1161),B1161=0),
"",
"#define "&amp;
VLOOKUP(A1161,SOURCE!B:P,12,0)&amp;IF(SOURCE!$W$2-LEN(VLOOKUP(A1161,SOURCE!B:P,12,0))&gt;=0,REPT(" ",SOURCE!$W$2-LEN(VLOOKUP(A1161,SOURCE!B:P,12,0))),"")&amp;
TEXT(A1161,"???0")&amp;IF(VLOOKUP(A1161,SOURCE!B:P,13,0)="","","   "&amp;VLOOKUP(A1161,SOURCE!B:P,13,0)
))))
)</f>
        <v>#define ITM_Max                       1137</v>
      </c>
    </row>
    <row r="1162" spans="1:4">
      <c r="A1162">
        <f t="shared" si="19"/>
        <v>1138</v>
      </c>
      <c r="B1162" t="str">
        <f>VLOOKUP(A1162,SOURCE!B:P,12,0)</f>
        <v>ITM_Min</v>
      </c>
      <c r="C1162">
        <f>IF(
ISNUMBER(INDEX(SOURCE!B:B,MATCH(A1162,SOURCE!B:B,0)+1)),
  VALUE(INDEX(SOURCE!B:B,MATCH(A1162,SOURCE!B:B,0)+1)),
  "")</f>
        <v>1139</v>
      </c>
      <c r="D1162" s="8" t="str">
        <f>IF(A1162&lt;&gt;INT(A1162),B1162,
IF(A1162&lt;0,VLOOKUP(A1162,lookups!A$1:B$25,2,0),
IF(ISNA(B1162),"",
IF(OR(ISBLANK(A1162),ISNA(B1162),B1162=0),
"",
"#define "&amp;
VLOOKUP(A1162,SOURCE!B:P,12,0)&amp;IF(SOURCE!$W$2-LEN(VLOOKUP(A1162,SOURCE!B:P,12,0))&gt;=0,REPT(" ",SOURCE!$W$2-LEN(VLOOKUP(A1162,SOURCE!B:P,12,0))),"")&amp;
TEXT(A1162,"???0")&amp;IF(VLOOKUP(A1162,SOURCE!B:P,13,0)="","","   "&amp;VLOOKUP(A1162,SOURCE!B:P,13,0)
))))
)</f>
        <v>#define ITM_Min                       1138</v>
      </c>
    </row>
    <row r="1163" spans="1:4">
      <c r="A1163">
        <f t="shared" si="19"/>
        <v>1139</v>
      </c>
      <c r="B1163" t="str">
        <f>VLOOKUP(A1163,SOURCE!B:P,12,0)</f>
        <v>ITM_Config</v>
      </c>
      <c r="C1163">
        <f>IF(
ISNUMBER(INDEX(SOURCE!B:B,MATCH(A1163,SOURCE!B:B,0)+1)),
  VALUE(INDEX(SOURCE!B:B,MATCH(A1163,SOURCE!B:B,0)+1)),
  "")</f>
        <v>1140</v>
      </c>
      <c r="D1163" s="8" t="str">
        <f>IF(A1163&lt;&gt;INT(A1163),B1163,
IF(A1163&lt;0,VLOOKUP(A1163,lookups!A$1:B$25,2,0),
IF(ISNA(B1163),"",
IF(OR(ISBLANK(A1163),ISNA(B1163),B1163=0),
"",
"#define "&amp;
VLOOKUP(A1163,SOURCE!B:P,12,0)&amp;IF(SOURCE!$W$2-LEN(VLOOKUP(A1163,SOURCE!B:P,12,0))&gt;=0,REPT(" ",SOURCE!$W$2-LEN(VLOOKUP(A1163,SOURCE!B:P,12,0))),"")&amp;
TEXT(A1163,"???0")&amp;IF(VLOOKUP(A1163,SOURCE!B:P,13,0)="","","   "&amp;VLOOKUP(A1163,SOURCE!B:P,13,0)
))))
)</f>
        <v>#define ITM_Config                    1139</v>
      </c>
    </row>
    <row r="1164" spans="1:4">
      <c r="A1164">
        <f t="shared" si="19"/>
        <v>1140</v>
      </c>
      <c r="B1164" t="str">
        <f>VLOOKUP(A1164,SOURCE!B:P,12,0)</f>
        <v>ITM_Stack</v>
      </c>
      <c r="C1164">
        <f>IF(
ISNUMBER(INDEX(SOURCE!B:B,MATCH(A1164,SOURCE!B:B,0)+1)),
  VALUE(INDEX(SOURCE!B:B,MATCH(A1164,SOURCE!B:B,0)+1)),
  "")</f>
        <v>1141</v>
      </c>
      <c r="D1164" s="8" t="str">
        <f>IF(A1164&lt;&gt;INT(A1164),B1164,
IF(A1164&lt;0,VLOOKUP(A1164,lookups!A$1:B$25,2,0),
IF(ISNA(B1164),"",
IF(OR(ISBLANK(A1164),ISNA(B1164),B1164=0),
"",
"#define "&amp;
VLOOKUP(A1164,SOURCE!B:P,12,0)&amp;IF(SOURCE!$W$2-LEN(VLOOKUP(A1164,SOURCE!B:P,12,0))&gt;=0,REPT(" ",SOURCE!$W$2-LEN(VLOOKUP(A1164,SOURCE!B:P,12,0))),"")&amp;
TEXT(A1164,"???0")&amp;IF(VLOOKUP(A1164,SOURCE!B:P,13,0)="","","   "&amp;VLOOKUP(A1164,SOURCE!B:P,13,0)
))))
)</f>
        <v>#define ITM_Stack                     1140</v>
      </c>
    </row>
    <row r="1165" spans="1:4">
      <c r="A1165">
        <f t="shared" si="19"/>
        <v>1141</v>
      </c>
      <c r="B1165" t="str">
        <f>VLOOKUP(A1165,SOURCE!B:P,12,0)</f>
        <v>ITM_dddEL</v>
      </c>
      <c r="C1165">
        <f>IF(
ISNUMBER(INDEX(SOURCE!B:B,MATCH(A1165,SOURCE!B:B,0)+1)),
  VALUE(INDEX(SOURCE!B:B,MATCH(A1165,SOURCE!B:B,0)+1)),
  "")</f>
        <v>1142</v>
      </c>
      <c r="D1165" s="8" t="str">
        <f>IF(A1165&lt;&gt;INT(A1165),B1165,
IF(A1165&lt;0,VLOOKUP(A1165,lookups!A$1:B$25,2,0),
IF(ISNA(B1165),"",
IF(OR(ISBLANK(A1165),ISNA(B1165),B1165=0),
"",
"#define "&amp;
VLOOKUP(A1165,SOURCE!B:P,12,0)&amp;IF(SOURCE!$W$2-LEN(VLOOKUP(A1165,SOURCE!B:P,12,0))&gt;=0,REPT(" ",SOURCE!$W$2-LEN(VLOOKUP(A1165,SOURCE!B:P,12,0))),"")&amp;
TEXT(A1165,"???0")&amp;IF(VLOOKUP(A1165,SOURCE!B:P,13,0)="","","   "&amp;VLOOKUP(A1165,SOURCE!B:P,13,0)
))))
)</f>
        <v>#define ITM_dddEL                     1141</v>
      </c>
    </row>
    <row r="1166" spans="1:4">
      <c r="A1166">
        <f t="shared" si="19"/>
        <v>1142</v>
      </c>
      <c r="B1166" t="str">
        <f>VLOOKUP(A1166,SOURCE!B:P,12,0)</f>
        <v>ITM_dddIJ</v>
      </c>
      <c r="C1166">
        <f>IF(
ISNUMBER(INDEX(SOURCE!B:B,MATCH(A1166,SOURCE!B:B,0)+1)),
  VALUE(INDEX(SOURCE!B:B,MATCH(A1166,SOURCE!B:B,0)+1)),
  "")</f>
        <v>1143</v>
      </c>
      <c r="D1166" s="8" t="str">
        <f>IF(A1166&lt;&gt;INT(A1166),B1166,
IF(A1166&lt;0,VLOOKUP(A1166,lookups!A$1:B$25,2,0),
IF(ISNA(B1166),"",
IF(OR(ISBLANK(A1166),ISNA(B1166),B1166=0),
"",
"#define "&amp;
VLOOKUP(A1166,SOURCE!B:P,12,0)&amp;IF(SOURCE!$W$2-LEN(VLOOKUP(A1166,SOURCE!B:P,12,0))&gt;=0,REPT(" ",SOURCE!$W$2-LEN(VLOOKUP(A1166,SOURCE!B:P,12,0))),"")&amp;
TEXT(A1166,"???0")&amp;IF(VLOOKUP(A1166,SOURCE!B:P,13,0)="","","   "&amp;VLOOKUP(A1166,SOURCE!B:P,13,0)
))))
)</f>
        <v>#define ITM_dddIJ                     1142</v>
      </c>
    </row>
    <row r="1167" spans="1:4">
      <c r="A1167">
        <f t="shared" si="19"/>
        <v>1143</v>
      </c>
      <c r="B1167" t="str">
        <f>VLOOKUP(A1167,SOURCE!B:P,12,0)</f>
        <v>ITM_0P</v>
      </c>
      <c r="C1167">
        <f>IF(
ISNUMBER(INDEX(SOURCE!B:B,MATCH(A1167,SOURCE!B:B,0)+1)),
  VALUE(INDEX(SOURCE!B:B,MATCH(A1167,SOURCE!B:B,0)+1)),
  "")</f>
        <v>1144</v>
      </c>
      <c r="D1167" s="8" t="str">
        <f>IF(A1167&lt;&gt;INT(A1167),B1167,
IF(A1167&lt;0,VLOOKUP(A1167,lookups!A$1:B$25,2,0),
IF(ISNA(B1167),"",
IF(OR(ISBLANK(A1167),ISNA(B1167),B1167=0),
"",
"#define "&amp;
VLOOKUP(A1167,SOURCE!B:P,12,0)&amp;IF(SOURCE!$W$2-LEN(VLOOKUP(A1167,SOURCE!B:P,12,0))&gt;=0,REPT(" ",SOURCE!$W$2-LEN(VLOOKUP(A1167,SOURCE!B:P,12,0))),"")&amp;
TEXT(A1167,"???0")&amp;IF(VLOOKUP(A1167,SOURCE!B:P,13,0)="","","   "&amp;VLOOKUP(A1167,SOURCE!B:P,13,0)
))))
)</f>
        <v>#define ITM_0P                        1143</v>
      </c>
    </row>
    <row r="1168" spans="1:4">
      <c r="A1168">
        <f t="shared" si="19"/>
        <v>1144</v>
      </c>
      <c r="B1168" t="str">
        <f>VLOOKUP(A1168,SOURCE!B:P,12,0)</f>
        <v>ITM_1P</v>
      </c>
      <c r="C1168">
        <f>IF(
ISNUMBER(INDEX(SOURCE!B:B,MATCH(A1168,SOURCE!B:B,0)+1)),
  VALUE(INDEX(SOURCE!B:B,MATCH(A1168,SOURCE!B:B,0)+1)),
  "")</f>
        <v>1145</v>
      </c>
      <c r="D1168" s="8" t="str">
        <f>IF(A1168&lt;&gt;INT(A1168),B1168,
IF(A1168&lt;0,VLOOKUP(A1168,lookups!A$1:B$25,2,0),
IF(ISNA(B1168),"",
IF(OR(ISBLANK(A1168),ISNA(B1168),B1168=0),
"",
"#define "&amp;
VLOOKUP(A1168,SOURCE!B:P,12,0)&amp;IF(SOURCE!$W$2-LEN(VLOOKUP(A1168,SOURCE!B:P,12,0))&gt;=0,REPT(" ",SOURCE!$W$2-LEN(VLOOKUP(A1168,SOURCE!B:P,12,0))),"")&amp;
TEXT(A1168,"???0")&amp;IF(VLOOKUP(A1168,SOURCE!B:P,13,0)="","","   "&amp;VLOOKUP(A1168,SOURCE!B:P,13,0)
))))
)</f>
        <v>#define ITM_1P                        1144</v>
      </c>
    </row>
    <row r="1169" spans="1:4">
      <c r="A1169">
        <f t="shared" si="19"/>
        <v>1145</v>
      </c>
      <c r="B1169" t="str">
        <f>VLOOKUP(A1169,SOURCE!B:P,12,0)</f>
        <v>ITM_EXPONENT</v>
      </c>
      <c r="C1169">
        <f>IF(
ISNUMBER(INDEX(SOURCE!B:B,MATCH(A1169,SOURCE!B:B,0)+1)),
  VALUE(INDEX(SOURCE!B:B,MATCH(A1169,SOURCE!B:B,0)+1)),
  "")</f>
        <v>1146</v>
      </c>
      <c r="D1169" s="8" t="str">
        <f>IF(A1169&lt;&gt;INT(A1169),B1169,
IF(A1169&lt;0,VLOOKUP(A1169,lookups!A$1:B$25,2,0),
IF(ISNA(B1169),"",
IF(OR(ISBLANK(A1169),ISNA(B1169),B1169=0),
"",
"#define "&amp;
VLOOKUP(A1169,SOURCE!B:P,12,0)&amp;IF(SOURCE!$W$2-LEN(VLOOKUP(A1169,SOURCE!B:P,12,0))&gt;=0,REPT(" ",SOURCE!$W$2-LEN(VLOOKUP(A1169,SOURCE!B:P,12,0))),"")&amp;
TEXT(A1169,"???0")&amp;IF(VLOOKUP(A1169,SOURCE!B:P,13,0)="","","   "&amp;VLOOKUP(A1169,SOURCE!B:P,13,0)
))))
)</f>
        <v>#define ITM_EXPONENT                  1145</v>
      </c>
    </row>
    <row r="1170" spans="1:4">
      <c r="A1170">
        <f t="shared" si="19"/>
        <v>1146</v>
      </c>
      <c r="B1170" t="str">
        <f>VLOOKUP(A1170,SOURCE!B:P,12,0)</f>
        <v>ITM_HEX</v>
      </c>
      <c r="C1170">
        <f>IF(
ISNUMBER(INDEX(SOURCE!B:B,MATCH(A1170,SOURCE!B:B,0)+1)),
  VALUE(INDEX(SOURCE!B:B,MATCH(A1170,SOURCE!B:B,0)+1)),
  "")</f>
        <v>1147</v>
      </c>
      <c r="D1170" s="8" t="str">
        <f>IF(A1170&lt;&gt;INT(A1170),B1170,
IF(A1170&lt;0,VLOOKUP(A1170,lookups!A$1:B$25,2,0),
IF(ISNA(B1170),"",
IF(OR(ISBLANK(A1170),ISNA(B1170),B1170=0),
"",
"#define "&amp;
VLOOKUP(A1170,SOURCE!B:P,12,0)&amp;IF(SOURCE!$W$2-LEN(VLOOKUP(A1170,SOURCE!B:P,12,0))&gt;=0,REPT(" ",SOURCE!$W$2-LEN(VLOOKUP(A1170,SOURCE!B:P,12,0))),"")&amp;
TEXT(A1170,"???0")&amp;IF(VLOOKUP(A1170,SOURCE!B:P,13,0)="","","   "&amp;VLOOKUP(A1170,SOURCE!B:P,13,0)
))))
)</f>
        <v>#define ITM_HEX                       1146</v>
      </c>
    </row>
    <row r="1171" spans="1:4">
      <c r="A1171">
        <f t="shared" si="19"/>
        <v>1147</v>
      </c>
      <c r="B1171" t="str">
        <f>VLOOKUP(A1171,SOURCE!B:P,12,0)</f>
        <v>ITM_1147</v>
      </c>
      <c r="C1171">
        <f>IF(
ISNUMBER(INDEX(SOURCE!B:B,MATCH(A1171,SOURCE!B:B,0)+1)),
  VALUE(INDEX(SOURCE!B:B,MATCH(A1171,SOURCE!B:B,0)+1)),
  "")</f>
        <v>1148</v>
      </c>
      <c r="D1171" s="8" t="str">
        <f>IF(A1171&lt;&gt;INT(A1171),B1171,
IF(A1171&lt;0,VLOOKUP(A1171,lookups!A$1:B$25,2,0),
IF(ISNA(B1171),"",
IF(OR(ISBLANK(A1171),ISNA(B1171),B1171=0),
"",
"#define "&amp;
VLOOKUP(A1171,SOURCE!B:P,12,0)&amp;IF(SOURCE!$W$2-LEN(VLOOKUP(A1171,SOURCE!B:P,12,0))&gt;=0,REPT(" ",SOURCE!$W$2-LEN(VLOOKUP(A1171,SOURCE!B:P,12,0))),"")&amp;
TEXT(A1171,"???0")&amp;IF(VLOOKUP(A1171,SOURCE!B:P,13,0)="","","   "&amp;VLOOKUP(A1171,SOURCE!B:P,13,0)
))))
)</f>
        <v>#define ITM_1147                      1147</v>
      </c>
    </row>
    <row r="1172" spans="1:4">
      <c r="A1172">
        <f t="shared" si="19"/>
        <v>1148</v>
      </c>
      <c r="B1172" t="str">
        <f>VLOOKUP(A1172,SOURCE!B:P,12,0)</f>
        <v>ITM_1148</v>
      </c>
      <c r="C1172">
        <f>IF(
ISNUMBER(INDEX(SOURCE!B:B,MATCH(A1172,SOURCE!B:B,0)+1)),
  VALUE(INDEX(SOURCE!B:B,MATCH(A1172,SOURCE!B:B,0)+1)),
  "")</f>
        <v>1149</v>
      </c>
      <c r="D1172" s="8" t="str">
        <f>IF(A1172&lt;&gt;INT(A1172),B1172,
IF(A1172&lt;0,VLOOKUP(A1172,lookups!A$1:B$25,2,0),
IF(ISNA(B1172),"",
IF(OR(ISBLANK(A1172),ISNA(B1172),B1172=0),
"",
"#define "&amp;
VLOOKUP(A1172,SOURCE!B:P,12,0)&amp;IF(SOURCE!$W$2-LEN(VLOOKUP(A1172,SOURCE!B:P,12,0))&gt;=0,REPT(" ",SOURCE!$W$2-LEN(VLOOKUP(A1172,SOURCE!B:P,12,0))),"")&amp;
TEXT(A1172,"???0")&amp;IF(VLOOKUP(A1172,SOURCE!B:P,13,0)="","","   "&amp;VLOOKUP(A1172,SOURCE!B:P,13,0)
))))
)</f>
        <v>#define ITM_1148                      1148</v>
      </c>
    </row>
    <row r="1173" spans="1:4">
      <c r="A1173">
        <f t="shared" si="19"/>
        <v>1149</v>
      </c>
      <c r="B1173" t="str">
        <f>VLOOKUP(A1173,SOURCE!B:P,12,0)</f>
        <v>ITM_1149</v>
      </c>
      <c r="C1173">
        <f>IF(
ISNUMBER(INDEX(SOURCE!B:B,MATCH(A1173,SOURCE!B:B,0)+1)),
  VALUE(INDEX(SOURCE!B:B,MATCH(A1173,SOURCE!B:B,0)+1)),
  "")</f>
        <v>1150</v>
      </c>
      <c r="D1173" s="8" t="str">
        <f>IF(A1173&lt;&gt;INT(A1173),B1173,
IF(A1173&lt;0,VLOOKUP(A1173,lookups!A$1:B$25,2,0),
IF(ISNA(B1173),"",
IF(OR(ISBLANK(A1173),ISNA(B1173),B1173=0),
"",
"#define "&amp;
VLOOKUP(A1173,SOURCE!B:P,12,0)&amp;IF(SOURCE!$W$2-LEN(VLOOKUP(A1173,SOURCE!B:P,12,0))&gt;=0,REPT(" ",SOURCE!$W$2-LEN(VLOOKUP(A1173,SOURCE!B:P,12,0))),"")&amp;
TEXT(A1173,"???0")&amp;IF(VLOOKUP(A1173,SOURCE!B:P,13,0)="","","   "&amp;VLOOKUP(A1173,SOURCE!B:P,13,0)
))))
)</f>
        <v>#define ITM_1149                      1149</v>
      </c>
    </row>
    <row r="1174" spans="1:4">
      <c r="A1174">
        <f t="shared" si="19"/>
        <v>1150</v>
      </c>
      <c r="B1174" t="str">
        <f>VLOOKUP(A1174,SOURCE!B:P,12,0)</f>
        <v>ITM_1150</v>
      </c>
      <c r="C1174">
        <f>IF(
ISNUMBER(INDEX(SOURCE!B:B,MATCH(A1174,SOURCE!B:B,0)+1)),
  VALUE(INDEX(SOURCE!B:B,MATCH(A1174,SOURCE!B:B,0)+1)),
  "")</f>
        <v>1151</v>
      </c>
      <c r="D1174" s="8" t="str">
        <f>IF(A1174&lt;&gt;INT(A1174),B1174,
IF(A1174&lt;0,VLOOKUP(A1174,lookups!A$1:B$25,2,0),
IF(ISNA(B1174),"",
IF(OR(ISBLANK(A1174),ISNA(B1174),B1174=0),
"",
"#define "&amp;
VLOOKUP(A1174,SOURCE!B:P,12,0)&amp;IF(SOURCE!$W$2-LEN(VLOOKUP(A1174,SOURCE!B:P,12,0))&gt;=0,REPT(" ",SOURCE!$W$2-LEN(VLOOKUP(A1174,SOURCE!B:P,12,0))),"")&amp;
TEXT(A1174,"???0")&amp;IF(VLOOKUP(A1174,SOURCE!B:P,13,0)="","","   "&amp;VLOOKUP(A1174,SOURCE!B:P,13,0)
))))
)</f>
        <v>#define ITM_1150                      1150</v>
      </c>
    </row>
    <row r="1175" spans="1:4">
      <c r="A1175">
        <f t="shared" si="19"/>
        <v>1151</v>
      </c>
      <c r="B1175" t="str">
        <f>VLOOKUP(A1175,SOURCE!B:P,12,0)</f>
        <v>ITM_1151</v>
      </c>
      <c r="C1175">
        <f>IF(
ISNUMBER(INDEX(SOURCE!B:B,MATCH(A1175,SOURCE!B:B,0)+1)),
  VALUE(INDEX(SOURCE!B:B,MATCH(A1175,SOURCE!B:B,0)+1)),
  "")</f>
        <v>1152</v>
      </c>
      <c r="D1175" s="8" t="str">
        <f>IF(A1175&lt;&gt;INT(A1175),B1175,
IF(A1175&lt;0,VLOOKUP(A1175,lookups!A$1:B$25,2,0),
IF(ISNA(B1175),"",
IF(OR(ISBLANK(A1175),ISNA(B1175),B1175=0),
"",
"#define "&amp;
VLOOKUP(A1175,SOURCE!B:P,12,0)&amp;IF(SOURCE!$W$2-LEN(VLOOKUP(A1175,SOURCE!B:P,12,0))&gt;=0,REPT(" ",SOURCE!$W$2-LEN(VLOOKUP(A1175,SOURCE!B:P,12,0))),"")&amp;
TEXT(A1175,"???0")&amp;IF(VLOOKUP(A1175,SOURCE!B:P,13,0)="","","   "&amp;VLOOKUP(A1175,SOURCE!B:P,13,0)
))))
)</f>
        <v>#define ITM_1151                      1151</v>
      </c>
    </row>
    <row r="1176" spans="1:4">
      <c r="A1176">
        <f t="shared" si="19"/>
        <v>1152</v>
      </c>
      <c r="B1176" t="str">
        <f>VLOOKUP(A1176,SOURCE!B:P,12,0)</f>
        <v>ITM_1152</v>
      </c>
      <c r="C1176">
        <f>IF(
ISNUMBER(INDEX(SOURCE!B:B,MATCH(A1176,SOURCE!B:B,0)+1)),
  VALUE(INDEX(SOURCE!B:B,MATCH(A1176,SOURCE!B:B,0)+1)),
  "")</f>
        <v>1153</v>
      </c>
      <c r="D1176" s="8" t="str">
        <f>IF(A1176&lt;&gt;INT(A1176),B1176,
IF(A1176&lt;0,VLOOKUP(A1176,lookups!A$1:B$25,2,0),
IF(ISNA(B1176),"",
IF(OR(ISBLANK(A1176),ISNA(B1176),B1176=0),
"",
"#define "&amp;
VLOOKUP(A1176,SOURCE!B:P,12,0)&amp;IF(SOURCE!$W$2-LEN(VLOOKUP(A1176,SOURCE!B:P,12,0))&gt;=0,REPT(" ",SOURCE!$W$2-LEN(VLOOKUP(A1176,SOURCE!B:P,12,0))),"")&amp;
TEXT(A1176,"???0")&amp;IF(VLOOKUP(A1176,SOURCE!B:P,13,0)="","","   "&amp;VLOOKUP(A1176,SOURCE!B:P,13,0)
))))
)</f>
        <v>#define ITM_1152                      1152</v>
      </c>
    </row>
    <row r="1177" spans="1:4">
      <c r="A1177">
        <f t="shared" si="19"/>
        <v>1153</v>
      </c>
      <c r="B1177" t="str">
        <f>VLOOKUP(A1177,SOURCE!B:P,12,0)</f>
        <v>ITM_1153</v>
      </c>
      <c r="C1177">
        <f>IF(
ISNUMBER(INDEX(SOURCE!B:B,MATCH(A1177,SOURCE!B:B,0)+1)),
  VALUE(INDEX(SOURCE!B:B,MATCH(A1177,SOURCE!B:B,0)+1)),
  "")</f>
        <v>1154</v>
      </c>
      <c r="D1177" s="8" t="str">
        <f>IF(A1177&lt;&gt;INT(A1177),B1177,
IF(A1177&lt;0,VLOOKUP(A1177,lookups!A$1:B$25,2,0),
IF(ISNA(B1177),"",
IF(OR(ISBLANK(A1177),ISNA(B1177),B1177=0),
"",
"#define "&amp;
VLOOKUP(A1177,SOURCE!B:P,12,0)&amp;IF(SOURCE!$W$2-LEN(VLOOKUP(A1177,SOURCE!B:P,12,0))&gt;=0,REPT(" ",SOURCE!$W$2-LEN(VLOOKUP(A1177,SOURCE!B:P,12,0))),"")&amp;
TEXT(A1177,"???0")&amp;IF(VLOOKUP(A1177,SOURCE!B:P,13,0)="","","   "&amp;VLOOKUP(A1177,SOURCE!B:P,13,0)
))))
)</f>
        <v>#define ITM_1153                      1153</v>
      </c>
    </row>
    <row r="1178" spans="1:4">
      <c r="A1178">
        <f t="shared" si="19"/>
        <v>1154</v>
      </c>
      <c r="B1178" t="str">
        <f>VLOOKUP(A1178,SOURCE!B:P,12,0)</f>
        <v>ITM_1154</v>
      </c>
      <c r="C1178">
        <f>IF(
ISNUMBER(INDEX(SOURCE!B:B,MATCH(A1178,SOURCE!B:B,0)+1)),
  VALUE(INDEX(SOURCE!B:B,MATCH(A1178,SOURCE!B:B,0)+1)),
  "")</f>
        <v>1155</v>
      </c>
      <c r="D1178" s="8" t="str">
        <f>IF(A1178&lt;&gt;INT(A1178),B1178,
IF(A1178&lt;0,VLOOKUP(A1178,lookups!A$1:B$25,2,0),
IF(ISNA(B1178),"",
IF(OR(ISBLANK(A1178),ISNA(B1178),B1178=0),
"",
"#define "&amp;
VLOOKUP(A1178,SOURCE!B:P,12,0)&amp;IF(SOURCE!$W$2-LEN(VLOOKUP(A1178,SOURCE!B:P,12,0))&gt;=0,REPT(" ",SOURCE!$W$2-LEN(VLOOKUP(A1178,SOURCE!B:P,12,0))),"")&amp;
TEXT(A1178,"???0")&amp;IF(VLOOKUP(A1178,SOURCE!B:P,13,0)="","","   "&amp;VLOOKUP(A1178,SOURCE!B:P,13,0)
))))
)</f>
        <v>#define ITM_1154                      1154</v>
      </c>
    </row>
    <row r="1179" spans="1:4">
      <c r="A1179">
        <f t="shared" si="19"/>
        <v>1155</v>
      </c>
      <c r="B1179" t="str">
        <f>VLOOKUP(A1179,SOURCE!B:P,12,0)</f>
        <v>ITM_1155</v>
      </c>
      <c r="C1179">
        <f>IF(
ISNUMBER(INDEX(SOURCE!B:B,MATCH(A1179,SOURCE!B:B,0)+1)),
  VALUE(INDEX(SOURCE!B:B,MATCH(A1179,SOURCE!B:B,0)+1)),
  "")</f>
        <v>1156</v>
      </c>
      <c r="D1179" s="8" t="str">
        <f>IF(A1179&lt;&gt;INT(A1179),B1179,
IF(A1179&lt;0,VLOOKUP(A1179,lookups!A$1:B$25,2,0),
IF(ISNA(B1179),"",
IF(OR(ISBLANK(A1179),ISNA(B1179),B1179=0),
"",
"#define "&amp;
VLOOKUP(A1179,SOURCE!B:P,12,0)&amp;IF(SOURCE!$W$2-LEN(VLOOKUP(A1179,SOURCE!B:P,12,0))&gt;=0,REPT(" ",SOURCE!$W$2-LEN(VLOOKUP(A1179,SOURCE!B:P,12,0))),"")&amp;
TEXT(A1179,"???0")&amp;IF(VLOOKUP(A1179,SOURCE!B:P,13,0)="","","   "&amp;VLOOKUP(A1179,SOURCE!B:P,13,0)
))))
)</f>
        <v>#define ITM_1155                      1155</v>
      </c>
    </row>
    <row r="1180" spans="1:4">
      <c r="A1180">
        <f t="shared" si="19"/>
        <v>1156</v>
      </c>
      <c r="B1180" t="str">
        <f>VLOOKUP(A1180,SOURCE!B:P,12,0)</f>
        <v>ITM_1156</v>
      </c>
      <c r="C1180">
        <f>IF(
ISNUMBER(INDEX(SOURCE!B:B,MATCH(A1180,SOURCE!B:B,0)+1)),
  VALUE(INDEX(SOURCE!B:B,MATCH(A1180,SOURCE!B:B,0)+1)),
  "")</f>
        <v>1157</v>
      </c>
      <c r="D1180" s="8" t="str">
        <f>IF(A1180&lt;&gt;INT(A1180),B1180,
IF(A1180&lt;0,VLOOKUP(A1180,lookups!A$1:B$25,2,0),
IF(ISNA(B1180),"",
IF(OR(ISBLANK(A1180),ISNA(B1180),B1180=0),
"",
"#define "&amp;
VLOOKUP(A1180,SOURCE!B:P,12,0)&amp;IF(SOURCE!$W$2-LEN(VLOOKUP(A1180,SOURCE!B:P,12,0))&gt;=0,REPT(" ",SOURCE!$W$2-LEN(VLOOKUP(A1180,SOURCE!B:P,12,0))),"")&amp;
TEXT(A1180,"???0")&amp;IF(VLOOKUP(A1180,SOURCE!B:P,13,0)="","","   "&amp;VLOOKUP(A1180,SOURCE!B:P,13,0)
))))
)</f>
        <v>#define ITM_1156                      1156</v>
      </c>
    </row>
    <row r="1181" spans="1:4">
      <c r="A1181">
        <f t="shared" si="19"/>
        <v>1157</v>
      </c>
      <c r="B1181" t="str">
        <f>VLOOKUP(A1181,SOURCE!B:P,12,0)</f>
        <v>ITM_1157</v>
      </c>
      <c r="C1181">
        <f>IF(
ISNUMBER(INDEX(SOURCE!B:B,MATCH(A1181,SOURCE!B:B,0)+1)),
  VALUE(INDEX(SOURCE!B:B,MATCH(A1181,SOURCE!B:B,0)+1)),
  "")</f>
        <v>1158</v>
      </c>
      <c r="D1181" s="8" t="str">
        <f>IF(A1181&lt;&gt;INT(A1181),B1181,
IF(A1181&lt;0,VLOOKUP(A1181,lookups!A$1:B$25,2,0),
IF(ISNA(B1181),"",
IF(OR(ISBLANK(A1181),ISNA(B1181),B1181=0),
"",
"#define "&amp;
VLOOKUP(A1181,SOURCE!B:P,12,0)&amp;IF(SOURCE!$W$2-LEN(VLOOKUP(A1181,SOURCE!B:P,12,0))&gt;=0,REPT(" ",SOURCE!$W$2-LEN(VLOOKUP(A1181,SOURCE!B:P,12,0))),"")&amp;
TEXT(A1181,"???0")&amp;IF(VLOOKUP(A1181,SOURCE!B:P,13,0)="","","   "&amp;VLOOKUP(A1181,SOURCE!B:P,13,0)
))))
)</f>
        <v>#define ITM_1157                      1157</v>
      </c>
    </row>
    <row r="1182" spans="1:4">
      <c r="A1182">
        <f t="shared" si="19"/>
        <v>1158</v>
      </c>
      <c r="B1182" t="str">
        <f>VLOOKUP(A1182,SOURCE!B:P,12,0)</f>
        <v>ITM_1158</v>
      </c>
      <c r="C1182">
        <f>IF(
ISNUMBER(INDEX(SOURCE!B:B,MATCH(A1182,SOURCE!B:B,0)+1)),
  VALUE(INDEX(SOURCE!B:B,MATCH(A1182,SOURCE!B:B,0)+1)),
  "")</f>
        <v>1159</v>
      </c>
      <c r="D1182" s="8" t="str">
        <f>IF(A1182&lt;&gt;INT(A1182),B1182,
IF(A1182&lt;0,VLOOKUP(A1182,lookups!A$1:B$25,2,0),
IF(ISNA(B1182),"",
IF(OR(ISBLANK(A1182),ISNA(B1182),B1182=0),
"",
"#define "&amp;
VLOOKUP(A1182,SOURCE!B:P,12,0)&amp;IF(SOURCE!$W$2-LEN(VLOOKUP(A1182,SOURCE!B:P,12,0))&gt;=0,REPT(" ",SOURCE!$W$2-LEN(VLOOKUP(A1182,SOURCE!B:P,12,0))),"")&amp;
TEXT(A1182,"???0")&amp;IF(VLOOKUP(A1182,SOURCE!B:P,13,0)="","","   "&amp;VLOOKUP(A1182,SOURCE!B:P,13,0)
))))
)</f>
        <v>#define ITM_1158                      1158</v>
      </c>
    </row>
    <row r="1183" spans="1:4">
      <c r="A1183">
        <f t="shared" si="19"/>
        <v>1159</v>
      </c>
      <c r="B1183" t="str">
        <f>VLOOKUP(A1183,SOURCE!B:P,12,0)</f>
        <v>ITM_1159</v>
      </c>
      <c r="C1183">
        <f>IF(
ISNUMBER(INDEX(SOURCE!B:B,MATCH(A1183,SOURCE!B:B,0)+1)),
  VALUE(INDEX(SOURCE!B:B,MATCH(A1183,SOURCE!B:B,0)+1)),
  "")</f>
        <v>1160</v>
      </c>
      <c r="D1183" s="8" t="str">
        <f>IF(A1183&lt;&gt;INT(A1183),B1183,
IF(A1183&lt;0,VLOOKUP(A1183,lookups!A$1:B$25,2,0),
IF(ISNA(B1183),"",
IF(OR(ISBLANK(A1183),ISNA(B1183),B1183=0),
"",
"#define "&amp;
VLOOKUP(A1183,SOURCE!B:P,12,0)&amp;IF(SOURCE!$W$2-LEN(VLOOKUP(A1183,SOURCE!B:P,12,0))&gt;=0,REPT(" ",SOURCE!$W$2-LEN(VLOOKUP(A1183,SOURCE!B:P,12,0))),"")&amp;
TEXT(A1183,"???0")&amp;IF(VLOOKUP(A1183,SOURCE!B:P,13,0)="","","   "&amp;VLOOKUP(A1183,SOURCE!B:P,13,0)
))))
)</f>
        <v>#define ITM_1159                      1159</v>
      </c>
    </row>
    <row r="1184" spans="1:4">
      <c r="A1184">
        <f t="shared" si="19"/>
        <v>1160</v>
      </c>
      <c r="B1184" t="str">
        <f>VLOOKUP(A1184,SOURCE!B:P,12,0)</f>
        <v>ITM_1160</v>
      </c>
      <c r="C1184">
        <f>IF(
ISNUMBER(INDEX(SOURCE!B:B,MATCH(A1184,SOURCE!B:B,0)+1)),
  VALUE(INDEX(SOURCE!B:B,MATCH(A1184,SOURCE!B:B,0)+1)),
  "")</f>
        <v>1161</v>
      </c>
      <c r="D1184" s="8" t="str">
        <f>IF(A1184&lt;&gt;INT(A1184),B1184,
IF(A1184&lt;0,VLOOKUP(A1184,lookups!A$1:B$25,2,0),
IF(ISNA(B1184),"",
IF(OR(ISBLANK(A1184),ISNA(B1184),B1184=0),
"",
"#define "&amp;
VLOOKUP(A1184,SOURCE!B:P,12,0)&amp;IF(SOURCE!$W$2-LEN(VLOOKUP(A1184,SOURCE!B:P,12,0))&gt;=0,REPT(" ",SOURCE!$W$2-LEN(VLOOKUP(A1184,SOURCE!B:P,12,0))),"")&amp;
TEXT(A1184,"???0")&amp;IF(VLOOKUP(A1184,SOURCE!B:P,13,0)="","","   "&amp;VLOOKUP(A1184,SOURCE!B:P,13,0)
))))
)</f>
        <v>#define ITM_1160                      1160</v>
      </c>
    </row>
    <row r="1185" spans="1:4">
      <c r="A1185">
        <f t="shared" si="19"/>
        <v>1161</v>
      </c>
      <c r="B1185" t="str">
        <f>VLOOKUP(A1185,SOURCE!B:P,12,0)</f>
        <v>ITM_1161</v>
      </c>
      <c r="C1185">
        <f>IF(
ISNUMBER(INDEX(SOURCE!B:B,MATCH(A1185,SOURCE!B:B,0)+1)),
  VALUE(INDEX(SOURCE!B:B,MATCH(A1185,SOURCE!B:B,0)+1)),
  "")</f>
        <v>1162</v>
      </c>
      <c r="D1185" s="8" t="str">
        <f>IF(A1185&lt;&gt;INT(A1185),B1185,
IF(A1185&lt;0,VLOOKUP(A1185,lookups!A$1:B$25,2,0),
IF(ISNA(B1185),"",
IF(OR(ISBLANK(A1185),ISNA(B1185),B1185=0),
"",
"#define "&amp;
VLOOKUP(A1185,SOURCE!B:P,12,0)&amp;IF(SOURCE!$W$2-LEN(VLOOKUP(A1185,SOURCE!B:P,12,0))&gt;=0,REPT(" ",SOURCE!$W$2-LEN(VLOOKUP(A1185,SOURCE!B:P,12,0))),"")&amp;
TEXT(A1185,"???0")&amp;IF(VLOOKUP(A1185,SOURCE!B:P,13,0)="","","   "&amp;VLOOKUP(A1185,SOURCE!B:P,13,0)
))))
)</f>
        <v>#define ITM_1161                      1161</v>
      </c>
    </row>
    <row r="1186" spans="1:4">
      <c r="A1186">
        <f t="shared" si="19"/>
        <v>1162</v>
      </c>
      <c r="B1186" t="str">
        <f>VLOOKUP(A1186,SOURCE!B:P,12,0)</f>
        <v>ITM_1162</v>
      </c>
      <c r="C1186">
        <f>IF(
ISNUMBER(INDEX(SOURCE!B:B,MATCH(A1186,SOURCE!B:B,0)+1)),
  VALUE(INDEX(SOURCE!B:B,MATCH(A1186,SOURCE!B:B,0)+1)),
  "")</f>
        <v>1163</v>
      </c>
      <c r="D1186" s="8" t="str">
        <f>IF(A1186&lt;&gt;INT(A1186),B1186,
IF(A1186&lt;0,VLOOKUP(A1186,lookups!A$1:B$25,2,0),
IF(ISNA(B1186),"",
IF(OR(ISBLANK(A1186),ISNA(B1186),B1186=0),
"",
"#define "&amp;
VLOOKUP(A1186,SOURCE!B:P,12,0)&amp;IF(SOURCE!$W$2-LEN(VLOOKUP(A1186,SOURCE!B:P,12,0))&gt;=0,REPT(" ",SOURCE!$W$2-LEN(VLOOKUP(A1186,SOURCE!B:P,12,0))),"")&amp;
TEXT(A1186,"???0")&amp;IF(VLOOKUP(A1186,SOURCE!B:P,13,0)="","","   "&amp;VLOOKUP(A1186,SOURCE!B:P,13,0)
))))
)</f>
        <v>#define ITM_1162                      1162</v>
      </c>
    </row>
    <row r="1187" spans="1:4">
      <c r="A1187">
        <f t="shared" si="19"/>
        <v>1163</v>
      </c>
      <c r="B1187" t="str">
        <f>VLOOKUP(A1187,SOURCE!B:P,12,0)</f>
        <v>ITM_1163</v>
      </c>
      <c r="C1187">
        <f>IF(
ISNUMBER(INDEX(SOURCE!B:B,MATCH(A1187,SOURCE!B:B,0)+1)),
  VALUE(INDEX(SOURCE!B:B,MATCH(A1187,SOURCE!B:B,0)+1)),
  "")</f>
        <v>1164</v>
      </c>
      <c r="D1187" s="8" t="str">
        <f>IF(A1187&lt;&gt;INT(A1187),B1187,
IF(A1187&lt;0,VLOOKUP(A1187,lookups!A$1:B$25,2,0),
IF(ISNA(B1187),"",
IF(OR(ISBLANK(A1187),ISNA(B1187),B1187=0),
"",
"#define "&amp;
VLOOKUP(A1187,SOURCE!B:P,12,0)&amp;IF(SOURCE!$W$2-LEN(VLOOKUP(A1187,SOURCE!B:P,12,0))&gt;=0,REPT(" ",SOURCE!$W$2-LEN(VLOOKUP(A1187,SOURCE!B:P,12,0))),"")&amp;
TEXT(A1187,"???0")&amp;IF(VLOOKUP(A1187,SOURCE!B:P,13,0)="","","   "&amp;VLOOKUP(A1187,SOURCE!B:P,13,0)
))))
)</f>
        <v>#define ITM_1163                      1163</v>
      </c>
    </row>
    <row r="1188" spans="1:4">
      <c r="A1188">
        <f t="shared" si="19"/>
        <v>1164</v>
      </c>
      <c r="B1188" t="str">
        <f>VLOOKUP(A1188,SOURCE!B:P,12,0)</f>
        <v>ITM_1164</v>
      </c>
      <c r="C1188">
        <f>IF(
ISNUMBER(INDEX(SOURCE!B:B,MATCH(A1188,SOURCE!B:B,0)+1)),
  VALUE(INDEX(SOURCE!B:B,MATCH(A1188,SOURCE!B:B,0)+1)),
  "")</f>
        <v>1165</v>
      </c>
      <c r="D1188" s="8" t="str">
        <f>IF(A1188&lt;&gt;INT(A1188),B1188,
IF(A1188&lt;0,VLOOKUP(A1188,lookups!A$1:B$25,2,0),
IF(ISNA(B1188),"",
IF(OR(ISBLANK(A1188),ISNA(B1188),B1188=0),
"",
"#define "&amp;
VLOOKUP(A1188,SOURCE!B:P,12,0)&amp;IF(SOURCE!$W$2-LEN(VLOOKUP(A1188,SOURCE!B:P,12,0))&gt;=0,REPT(" ",SOURCE!$W$2-LEN(VLOOKUP(A1188,SOURCE!B:P,12,0))),"")&amp;
TEXT(A1188,"???0")&amp;IF(VLOOKUP(A1188,SOURCE!B:P,13,0)="","","   "&amp;VLOOKUP(A1188,SOURCE!B:P,13,0)
))))
)</f>
        <v>#define ITM_1164                      1164</v>
      </c>
    </row>
    <row r="1189" spans="1:4">
      <c r="A1189">
        <f t="shared" si="19"/>
        <v>1165</v>
      </c>
      <c r="B1189" t="str">
        <f>VLOOKUP(A1189,SOURCE!B:P,12,0)</f>
        <v>ITM_1165</v>
      </c>
      <c r="C1189">
        <f>IF(
ISNUMBER(INDEX(SOURCE!B:B,MATCH(A1189,SOURCE!B:B,0)+1)),
  VALUE(INDEX(SOURCE!B:B,MATCH(A1189,SOURCE!B:B,0)+1)),
  "")</f>
        <v>1166</v>
      </c>
      <c r="D1189" s="8" t="str">
        <f>IF(A1189&lt;&gt;INT(A1189),B1189,
IF(A1189&lt;0,VLOOKUP(A1189,lookups!A$1:B$25,2,0),
IF(ISNA(B1189),"",
IF(OR(ISBLANK(A1189),ISNA(B1189),B1189=0),
"",
"#define "&amp;
VLOOKUP(A1189,SOURCE!B:P,12,0)&amp;IF(SOURCE!$W$2-LEN(VLOOKUP(A1189,SOURCE!B:P,12,0))&gt;=0,REPT(" ",SOURCE!$W$2-LEN(VLOOKUP(A1189,SOURCE!B:P,12,0))),"")&amp;
TEXT(A1189,"???0")&amp;IF(VLOOKUP(A1189,SOURCE!B:P,13,0)="","","   "&amp;VLOOKUP(A1189,SOURCE!B:P,13,0)
))))
)</f>
        <v>#define ITM_1165                      1165</v>
      </c>
    </row>
    <row r="1190" spans="1:4">
      <c r="A1190">
        <f t="shared" si="19"/>
        <v>1166</v>
      </c>
      <c r="B1190" t="str">
        <f>VLOOKUP(A1190,SOURCE!B:P,12,0)</f>
        <v>ITM_1166</v>
      </c>
      <c r="C1190">
        <f>IF(
ISNUMBER(INDEX(SOURCE!B:B,MATCH(A1190,SOURCE!B:B,0)+1)),
  VALUE(INDEX(SOURCE!B:B,MATCH(A1190,SOURCE!B:B,0)+1)),
  "")</f>
        <v>1167</v>
      </c>
      <c r="D1190" s="8" t="str">
        <f>IF(A1190&lt;&gt;INT(A1190),B1190,
IF(A1190&lt;0,VLOOKUP(A1190,lookups!A$1:B$25,2,0),
IF(ISNA(B1190),"",
IF(OR(ISBLANK(A1190),ISNA(B1190),B1190=0),
"",
"#define "&amp;
VLOOKUP(A1190,SOURCE!B:P,12,0)&amp;IF(SOURCE!$W$2-LEN(VLOOKUP(A1190,SOURCE!B:P,12,0))&gt;=0,REPT(" ",SOURCE!$W$2-LEN(VLOOKUP(A1190,SOURCE!B:P,12,0))),"")&amp;
TEXT(A1190,"???0")&amp;IF(VLOOKUP(A1190,SOURCE!B:P,13,0)="","","   "&amp;VLOOKUP(A1190,SOURCE!B:P,13,0)
))))
)</f>
        <v>#define ITM_1166                      1166</v>
      </c>
    </row>
    <row r="1191" spans="1:4">
      <c r="A1191">
        <f t="shared" si="19"/>
        <v>1167</v>
      </c>
      <c r="B1191" t="str">
        <f>VLOOKUP(A1191,SOURCE!B:P,12,0)</f>
        <v>ITM_1167</v>
      </c>
      <c r="C1191">
        <f>IF(
ISNUMBER(INDEX(SOURCE!B:B,MATCH(A1191,SOURCE!B:B,0)+1)),
  VALUE(INDEX(SOURCE!B:B,MATCH(A1191,SOURCE!B:B,0)+1)),
  "")</f>
        <v>1168</v>
      </c>
      <c r="D1191" s="8" t="str">
        <f>IF(A1191&lt;&gt;INT(A1191),B1191,
IF(A1191&lt;0,VLOOKUP(A1191,lookups!A$1:B$25,2,0),
IF(ISNA(B1191),"",
IF(OR(ISBLANK(A1191),ISNA(B1191),B1191=0),
"",
"#define "&amp;
VLOOKUP(A1191,SOURCE!B:P,12,0)&amp;IF(SOURCE!$W$2-LEN(VLOOKUP(A1191,SOURCE!B:P,12,0))&gt;=0,REPT(" ",SOURCE!$W$2-LEN(VLOOKUP(A1191,SOURCE!B:P,12,0))),"")&amp;
TEXT(A1191,"???0")&amp;IF(VLOOKUP(A1191,SOURCE!B:P,13,0)="","","   "&amp;VLOOKUP(A1191,SOURCE!B:P,13,0)
))))
)</f>
        <v>#define ITM_1167                      1167</v>
      </c>
    </row>
    <row r="1192" spans="1:4">
      <c r="A1192">
        <f t="shared" si="19"/>
        <v>1168</v>
      </c>
      <c r="B1192" t="str">
        <f>VLOOKUP(A1192,SOURCE!B:P,12,0)</f>
        <v>ITM_1168</v>
      </c>
      <c r="C1192">
        <f>IF(
ISNUMBER(INDEX(SOURCE!B:B,MATCH(A1192,SOURCE!B:B,0)+1)),
  VALUE(INDEX(SOURCE!B:B,MATCH(A1192,SOURCE!B:B,0)+1)),
  "")</f>
        <v>1169</v>
      </c>
      <c r="D1192" s="8" t="str">
        <f>IF(A1192&lt;&gt;INT(A1192),B1192,
IF(A1192&lt;0,VLOOKUP(A1192,lookups!A$1:B$25,2,0),
IF(ISNA(B1192),"",
IF(OR(ISBLANK(A1192),ISNA(B1192),B1192=0),
"",
"#define "&amp;
VLOOKUP(A1192,SOURCE!B:P,12,0)&amp;IF(SOURCE!$W$2-LEN(VLOOKUP(A1192,SOURCE!B:P,12,0))&gt;=0,REPT(" ",SOURCE!$W$2-LEN(VLOOKUP(A1192,SOURCE!B:P,12,0))),"")&amp;
TEXT(A1192,"???0")&amp;IF(VLOOKUP(A1192,SOURCE!B:P,13,0)="","","   "&amp;VLOOKUP(A1192,SOURCE!B:P,13,0)
))))
)</f>
        <v>#define ITM_1168                      1168</v>
      </c>
    </row>
    <row r="1193" spans="1:4">
      <c r="A1193">
        <f t="shared" si="19"/>
        <v>1169</v>
      </c>
      <c r="B1193" t="str">
        <f>VLOOKUP(A1193,SOURCE!B:P,12,0)</f>
        <v>ITM_1169</v>
      </c>
      <c r="C1193">
        <f>IF(
ISNUMBER(INDEX(SOURCE!B:B,MATCH(A1193,SOURCE!B:B,0)+1)),
  VALUE(INDEX(SOURCE!B:B,MATCH(A1193,SOURCE!B:B,0)+1)),
  "")</f>
        <v>1170</v>
      </c>
      <c r="D1193" s="8" t="str">
        <f>IF(A1193&lt;&gt;INT(A1193),B1193,
IF(A1193&lt;0,VLOOKUP(A1193,lookups!A$1:B$25,2,0),
IF(ISNA(B1193),"",
IF(OR(ISBLANK(A1193),ISNA(B1193),B1193=0),
"",
"#define "&amp;
VLOOKUP(A1193,SOURCE!B:P,12,0)&amp;IF(SOURCE!$W$2-LEN(VLOOKUP(A1193,SOURCE!B:P,12,0))&gt;=0,REPT(" ",SOURCE!$W$2-LEN(VLOOKUP(A1193,SOURCE!B:P,12,0))),"")&amp;
TEXT(A1193,"???0")&amp;IF(VLOOKUP(A1193,SOURCE!B:P,13,0)="","","   "&amp;VLOOKUP(A1193,SOURCE!B:P,13,0)
))))
)</f>
        <v>#define ITM_1169                      1169</v>
      </c>
    </row>
    <row r="1194" spans="1:4">
      <c r="A1194">
        <f t="shared" si="19"/>
        <v>1170</v>
      </c>
      <c r="B1194" t="str">
        <f>VLOOKUP(A1194,SOURCE!B:P,12,0)</f>
        <v>ITM_1170</v>
      </c>
      <c r="C1194">
        <f>IF(
ISNUMBER(INDEX(SOURCE!B:B,MATCH(A1194,SOURCE!B:B,0)+1)),
  VALUE(INDEX(SOURCE!B:B,MATCH(A1194,SOURCE!B:B,0)+1)),
  "")</f>
        <v>1171</v>
      </c>
      <c r="D1194" s="8" t="str">
        <f>IF(A1194&lt;&gt;INT(A1194),B1194,
IF(A1194&lt;0,VLOOKUP(A1194,lookups!A$1:B$25,2,0),
IF(ISNA(B1194),"",
IF(OR(ISBLANK(A1194),ISNA(B1194),B1194=0),
"",
"#define "&amp;
VLOOKUP(A1194,SOURCE!B:P,12,0)&amp;IF(SOURCE!$W$2-LEN(VLOOKUP(A1194,SOURCE!B:P,12,0))&gt;=0,REPT(" ",SOURCE!$W$2-LEN(VLOOKUP(A1194,SOURCE!B:P,12,0))),"")&amp;
TEXT(A1194,"???0")&amp;IF(VLOOKUP(A1194,SOURCE!B:P,13,0)="","","   "&amp;VLOOKUP(A1194,SOURCE!B:P,13,0)
))))
)</f>
        <v>#define ITM_1170                      1170</v>
      </c>
    </row>
    <row r="1195" spans="1:4">
      <c r="A1195">
        <f t="shared" si="19"/>
        <v>1171</v>
      </c>
      <c r="B1195" t="str">
        <f>VLOOKUP(A1195,SOURCE!B:P,12,0)</f>
        <v>ITM_1171</v>
      </c>
      <c r="C1195">
        <f>IF(
ISNUMBER(INDEX(SOURCE!B:B,MATCH(A1195,SOURCE!B:B,0)+1)),
  VALUE(INDEX(SOURCE!B:B,MATCH(A1195,SOURCE!B:B,0)+1)),
  "")</f>
        <v>1172</v>
      </c>
      <c r="D1195" s="8" t="str">
        <f>IF(A1195&lt;&gt;INT(A1195),B1195,
IF(A1195&lt;0,VLOOKUP(A1195,lookups!A$1:B$25,2,0),
IF(ISNA(B1195),"",
IF(OR(ISBLANK(A1195),ISNA(B1195),B1195=0),
"",
"#define "&amp;
VLOOKUP(A1195,SOURCE!B:P,12,0)&amp;IF(SOURCE!$W$2-LEN(VLOOKUP(A1195,SOURCE!B:P,12,0))&gt;=0,REPT(" ",SOURCE!$W$2-LEN(VLOOKUP(A1195,SOURCE!B:P,12,0))),"")&amp;
TEXT(A1195,"???0")&amp;IF(VLOOKUP(A1195,SOURCE!B:P,13,0)="","","   "&amp;VLOOKUP(A1195,SOURCE!B:P,13,0)
))))
)</f>
        <v>#define ITM_1171                      1171</v>
      </c>
    </row>
    <row r="1196" spans="1:4">
      <c r="A1196">
        <f t="shared" si="19"/>
        <v>1172</v>
      </c>
      <c r="B1196" t="str">
        <f>VLOOKUP(A1196,SOURCE!B:P,12,0)</f>
        <v>ITM_1172</v>
      </c>
      <c r="C1196">
        <f>IF(
ISNUMBER(INDEX(SOURCE!B:B,MATCH(A1196,SOURCE!B:B,0)+1)),
  VALUE(INDEX(SOURCE!B:B,MATCH(A1196,SOURCE!B:B,0)+1)),
  "")</f>
        <v>1173</v>
      </c>
      <c r="D1196" s="8" t="str">
        <f>IF(A1196&lt;&gt;INT(A1196),B1196,
IF(A1196&lt;0,VLOOKUP(A1196,lookups!A$1:B$25,2,0),
IF(ISNA(B1196),"",
IF(OR(ISBLANK(A1196),ISNA(B1196),B1196=0),
"",
"#define "&amp;
VLOOKUP(A1196,SOURCE!B:P,12,0)&amp;IF(SOURCE!$W$2-LEN(VLOOKUP(A1196,SOURCE!B:P,12,0))&gt;=0,REPT(" ",SOURCE!$W$2-LEN(VLOOKUP(A1196,SOURCE!B:P,12,0))),"")&amp;
TEXT(A1196,"???0")&amp;IF(VLOOKUP(A1196,SOURCE!B:P,13,0)="","","   "&amp;VLOOKUP(A1196,SOURCE!B:P,13,0)
))))
)</f>
        <v>#define ITM_1172                      1172</v>
      </c>
    </row>
    <row r="1197" spans="1:4">
      <c r="A1197">
        <f t="shared" si="19"/>
        <v>1173</v>
      </c>
      <c r="B1197" t="str">
        <f>VLOOKUP(A1197,SOURCE!B:P,12,0)</f>
        <v>ITM_1173</v>
      </c>
      <c r="C1197">
        <f>IF(
ISNUMBER(INDEX(SOURCE!B:B,MATCH(A1197,SOURCE!B:B,0)+1)),
  VALUE(INDEX(SOURCE!B:B,MATCH(A1197,SOURCE!B:B,0)+1)),
  "")</f>
        <v>1174</v>
      </c>
      <c r="D1197" s="8" t="str">
        <f>IF(A1197&lt;&gt;INT(A1197),B1197,
IF(A1197&lt;0,VLOOKUP(A1197,lookups!A$1:B$25,2,0),
IF(ISNA(B1197),"",
IF(OR(ISBLANK(A1197),ISNA(B1197),B1197=0),
"",
"#define "&amp;
VLOOKUP(A1197,SOURCE!B:P,12,0)&amp;IF(SOURCE!$W$2-LEN(VLOOKUP(A1197,SOURCE!B:P,12,0))&gt;=0,REPT(" ",SOURCE!$W$2-LEN(VLOOKUP(A1197,SOURCE!B:P,12,0))),"")&amp;
TEXT(A1197,"???0")&amp;IF(VLOOKUP(A1197,SOURCE!B:P,13,0)="","","   "&amp;VLOOKUP(A1197,SOURCE!B:P,13,0)
))))
)</f>
        <v>#define ITM_1173                      1173</v>
      </c>
    </row>
    <row r="1198" spans="1:4">
      <c r="A1198">
        <f t="shared" si="19"/>
        <v>1174</v>
      </c>
      <c r="B1198" t="str">
        <f>VLOOKUP(A1198,SOURCE!B:P,12,0)</f>
        <v>ITM_1174</v>
      </c>
      <c r="C1198">
        <f>IF(
ISNUMBER(INDEX(SOURCE!B:B,MATCH(A1198,SOURCE!B:B,0)+1)),
  VALUE(INDEX(SOURCE!B:B,MATCH(A1198,SOURCE!B:B,0)+1)),
  "")</f>
        <v>1174.0999999999999</v>
      </c>
      <c r="D1198" s="8" t="str">
        <f>IF(A1198&lt;&gt;INT(A1198),B1198,
IF(A1198&lt;0,VLOOKUP(A1198,lookups!A$1:B$25,2,0),
IF(ISNA(B1198),"",
IF(OR(ISBLANK(A1198),ISNA(B1198),B1198=0),
"",
"#define "&amp;
VLOOKUP(A1198,SOURCE!B:P,12,0)&amp;IF(SOURCE!$W$2-LEN(VLOOKUP(A1198,SOURCE!B:P,12,0))&gt;=0,REPT(" ",SOURCE!$W$2-LEN(VLOOKUP(A1198,SOURCE!B:P,12,0))),"")&amp;
TEXT(A1198,"???0")&amp;IF(VLOOKUP(A1198,SOURCE!B:P,13,0)="","","   "&amp;VLOOKUP(A1198,SOURCE!B:P,13,0)
))))
)</f>
        <v>#define ITM_1174                      1174</v>
      </c>
    </row>
    <row r="1199" spans="1:4">
      <c r="A1199">
        <f t="shared" si="19"/>
        <v>1174.0999999999999</v>
      </c>
      <c r="B1199" t="str">
        <f>VLOOKUP(A1199,SOURCE!B:P,12,0)</f>
        <v/>
      </c>
      <c r="C1199">
        <f>IF(
ISNUMBER(INDEX(SOURCE!B:B,MATCH(A1199,SOURCE!B:B,0)+1)),
  VALUE(INDEX(SOURCE!B:B,MATCH(A1199,SOURCE!B:B,0)+1)),
  "")</f>
        <v>1174.1999999999998</v>
      </c>
      <c r="D1199" s="8" t="str">
        <f>IF(A1199&lt;&gt;INT(A1199),B1199,
IF(A1199&lt;0,VLOOKUP(A1199,lookups!A$1:B$25,2,0),
IF(ISNA(B1199),"",
IF(OR(ISBLANK(A1199),ISNA(B1199),B1199=0),
"",
"#define "&amp;
VLOOKUP(A1199,SOURCE!B:P,12,0)&amp;IF(SOURCE!$W$2-LEN(VLOOKUP(A1199,SOURCE!B:P,12,0))&gt;=0,REPT(" ",SOURCE!$W$2-LEN(VLOOKUP(A1199,SOURCE!B:P,12,0))),"")&amp;
TEXT(A1199,"???0")&amp;IF(VLOOKUP(A1199,SOURCE!B:P,13,0)="","","   "&amp;VLOOKUP(A1199,SOURCE!B:P,13,0)
))))
)</f>
        <v/>
      </c>
    </row>
    <row r="1200" spans="1:4">
      <c r="A1200">
        <f t="shared" si="19"/>
        <v>1174.1999999999998</v>
      </c>
      <c r="B1200" t="str">
        <f>VLOOKUP(A1200,SOURCE!B:P,12,0)</f>
        <v/>
      </c>
      <c r="C1200">
        <f>IF(
ISNUMBER(INDEX(SOURCE!B:B,MATCH(A1200,SOURCE!B:B,0)+1)),
  VALUE(INDEX(SOURCE!B:B,MATCH(A1200,SOURCE!B:B,0)+1)),
  "")</f>
        <v>1174.2999999999997</v>
      </c>
      <c r="D1200" s="8" t="str">
        <f>IF(A1200&lt;&gt;INT(A1200),B1200,
IF(A1200&lt;0,VLOOKUP(A1200,lookups!A$1:B$25,2,0),
IF(ISNA(B1200),"",
IF(OR(ISBLANK(A1200),ISNA(B1200),B1200=0),
"",
"#define "&amp;
VLOOKUP(A1200,SOURCE!B:P,12,0)&amp;IF(SOURCE!$W$2-LEN(VLOOKUP(A1200,SOURCE!B:P,12,0))&gt;=0,REPT(" ",SOURCE!$W$2-LEN(VLOOKUP(A1200,SOURCE!B:P,12,0))),"")&amp;
TEXT(A1200,"???0")&amp;IF(VLOOKUP(A1200,SOURCE!B:P,13,0)="","","   "&amp;VLOOKUP(A1200,SOURCE!B:P,13,0)
))))
)</f>
        <v/>
      </c>
    </row>
    <row r="1201" spans="1:4">
      <c r="A1201">
        <f t="shared" si="19"/>
        <v>1174.2999999999997</v>
      </c>
      <c r="B1201" t="str">
        <f>VLOOKUP(A1201,SOURCE!B:P,12,0)</f>
        <v>// Reserved variables</v>
      </c>
      <c r="C1201">
        <f>IF(
ISNUMBER(INDEX(SOURCE!B:B,MATCH(A1201,SOURCE!B:B,0)+1)),
  VALUE(INDEX(SOURCE!B:B,MATCH(A1201,SOURCE!B:B,0)+1)),
  "")</f>
        <v>1175</v>
      </c>
      <c r="D1201" s="8" t="str">
        <f>IF(A1201&lt;&gt;INT(A1201),B1201,
IF(A1201&lt;0,VLOOKUP(A1201,lookups!A$1:B$25,2,0),
IF(ISNA(B1201),"",
IF(OR(ISBLANK(A1201),ISNA(B1201),B1201=0),
"",
"#define "&amp;
VLOOKUP(A1201,SOURCE!B:P,12,0)&amp;IF(SOURCE!$W$2-LEN(VLOOKUP(A1201,SOURCE!B:P,12,0))&gt;=0,REPT(" ",SOURCE!$W$2-LEN(VLOOKUP(A1201,SOURCE!B:P,12,0))),"")&amp;
TEXT(A1201,"???0")&amp;IF(VLOOKUP(A1201,SOURCE!B:P,13,0)="","","   "&amp;VLOOKUP(A1201,SOURCE!B:P,13,0)
))))
)</f>
        <v>// Reserved variables</v>
      </c>
    </row>
    <row r="1202" spans="1:4">
      <c r="A1202">
        <f t="shared" si="19"/>
        <v>1175</v>
      </c>
      <c r="B1202" t="str">
        <f>VLOOKUP(A1202,SOURCE!B:P,12,0)</f>
        <v xml:space="preserve">VAR_REGX   </v>
      </c>
      <c r="C1202">
        <f>IF(
ISNUMBER(INDEX(SOURCE!B:B,MATCH(A1202,SOURCE!B:B,0)+1)),
  VALUE(INDEX(SOURCE!B:B,MATCH(A1202,SOURCE!B:B,0)+1)),
  "")</f>
        <v>1176</v>
      </c>
      <c r="D1202" s="8" t="str">
        <f>IF(A1202&lt;&gt;INT(A1202),B1202,
IF(A1202&lt;0,VLOOKUP(A1202,lookups!A$1:B$25,2,0),
IF(ISNA(B1202),"",
IF(OR(ISBLANK(A1202),ISNA(B1202),B1202=0),
"",
"#define "&amp;
VLOOKUP(A1202,SOURCE!B:P,12,0)&amp;IF(SOURCE!$W$2-LEN(VLOOKUP(A1202,SOURCE!B:P,12,0))&gt;=0,REPT(" ",SOURCE!$W$2-LEN(VLOOKUP(A1202,SOURCE!B:P,12,0))),"")&amp;
TEXT(A1202,"???0")&amp;IF(VLOOKUP(A1202,SOURCE!B:P,13,0)="","","   "&amp;VLOOKUP(A1202,SOURCE!B:P,13,0)
))))
)</f>
        <v>#define VAR_REGX                      1175</v>
      </c>
    </row>
    <row r="1203" spans="1:4">
      <c r="A1203">
        <f t="shared" si="19"/>
        <v>1176</v>
      </c>
      <c r="B1203" t="str">
        <f>VLOOKUP(A1203,SOURCE!B:P,12,0)</f>
        <v xml:space="preserve">VAR_REGY   </v>
      </c>
      <c r="C1203">
        <f>IF(
ISNUMBER(INDEX(SOURCE!B:B,MATCH(A1203,SOURCE!B:B,0)+1)),
  VALUE(INDEX(SOURCE!B:B,MATCH(A1203,SOURCE!B:B,0)+1)),
  "")</f>
        <v>1177</v>
      </c>
      <c r="D1203" s="8" t="str">
        <f>IF(A1203&lt;&gt;INT(A1203),B1203,
IF(A1203&lt;0,VLOOKUP(A1203,lookups!A$1:B$25,2,0),
IF(ISNA(B1203),"",
IF(OR(ISBLANK(A1203),ISNA(B1203),B1203=0),
"",
"#define "&amp;
VLOOKUP(A1203,SOURCE!B:P,12,0)&amp;IF(SOURCE!$W$2-LEN(VLOOKUP(A1203,SOURCE!B:P,12,0))&gt;=0,REPT(" ",SOURCE!$W$2-LEN(VLOOKUP(A1203,SOURCE!B:P,12,0))),"")&amp;
TEXT(A1203,"???0")&amp;IF(VLOOKUP(A1203,SOURCE!B:P,13,0)="","","   "&amp;VLOOKUP(A1203,SOURCE!B:P,13,0)
))))
)</f>
        <v>#define VAR_REGY                      1176</v>
      </c>
    </row>
    <row r="1204" spans="1:4">
      <c r="A1204">
        <f t="shared" si="19"/>
        <v>1177</v>
      </c>
      <c r="B1204" t="str">
        <f>VLOOKUP(A1204,SOURCE!B:P,12,0)</f>
        <v xml:space="preserve">VAR_REGZ   </v>
      </c>
      <c r="C1204">
        <f>IF(
ISNUMBER(INDEX(SOURCE!B:B,MATCH(A1204,SOURCE!B:B,0)+1)),
  VALUE(INDEX(SOURCE!B:B,MATCH(A1204,SOURCE!B:B,0)+1)),
  "")</f>
        <v>1178</v>
      </c>
      <c r="D1204" s="8" t="str">
        <f>IF(A1204&lt;&gt;INT(A1204),B1204,
IF(A1204&lt;0,VLOOKUP(A1204,lookups!A$1:B$25,2,0),
IF(ISNA(B1204),"",
IF(OR(ISBLANK(A1204),ISNA(B1204),B1204=0),
"",
"#define "&amp;
VLOOKUP(A1204,SOURCE!B:P,12,0)&amp;IF(SOURCE!$W$2-LEN(VLOOKUP(A1204,SOURCE!B:P,12,0))&gt;=0,REPT(" ",SOURCE!$W$2-LEN(VLOOKUP(A1204,SOURCE!B:P,12,0))),"")&amp;
TEXT(A1204,"???0")&amp;IF(VLOOKUP(A1204,SOURCE!B:P,13,0)="","","   "&amp;VLOOKUP(A1204,SOURCE!B:P,13,0)
))))
)</f>
        <v>#define VAR_REGZ                      1177</v>
      </c>
    </row>
    <row r="1205" spans="1:4">
      <c r="A1205">
        <f t="shared" si="19"/>
        <v>1178</v>
      </c>
      <c r="B1205" t="str">
        <f>VLOOKUP(A1205,SOURCE!B:P,12,0)</f>
        <v xml:space="preserve">VAR_REGT   </v>
      </c>
      <c r="C1205">
        <f>IF(
ISNUMBER(INDEX(SOURCE!B:B,MATCH(A1205,SOURCE!B:B,0)+1)),
  VALUE(INDEX(SOURCE!B:B,MATCH(A1205,SOURCE!B:B,0)+1)),
  "")</f>
        <v>1179</v>
      </c>
      <c r="D1205" s="8" t="str">
        <f>IF(A1205&lt;&gt;INT(A1205),B1205,
IF(A1205&lt;0,VLOOKUP(A1205,lookups!A$1:B$25,2,0),
IF(ISNA(B1205),"",
IF(OR(ISBLANK(A1205),ISNA(B1205),B1205=0),
"",
"#define "&amp;
VLOOKUP(A1205,SOURCE!B:P,12,0)&amp;IF(SOURCE!$W$2-LEN(VLOOKUP(A1205,SOURCE!B:P,12,0))&gt;=0,REPT(" ",SOURCE!$W$2-LEN(VLOOKUP(A1205,SOURCE!B:P,12,0))),"")&amp;
TEXT(A1205,"???0")&amp;IF(VLOOKUP(A1205,SOURCE!B:P,13,0)="","","   "&amp;VLOOKUP(A1205,SOURCE!B:P,13,0)
))))
)</f>
        <v>#define VAR_REGT                      1178</v>
      </c>
    </row>
    <row r="1206" spans="1:4">
      <c r="A1206">
        <f t="shared" si="19"/>
        <v>1179</v>
      </c>
      <c r="B1206" t="str">
        <f>VLOOKUP(A1206,SOURCE!B:P,12,0)</f>
        <v xml:space="preserve">VAR_REGA   </v>
      </c>
      <c r="C1206">
        <f>IF(
ISNUMBER(INDEX(SOURCE!B:B,MATCH(A1206,SOURCE!B:B,0)+1)),
  VALUE(INDEX(SOURCE!B:B,MATCH(A1206,SOURCE!B:B,0)+1)),
  "")</f>
        <v>1180</v>
      </c>
      <c r="D1206" s="8" t="str">
        <f>IF(A1206&lt;&gt;INT(A1206),B1206,
IF(A1206&lt;0,VLOOKUP(A1206,lookups!A$1:B$25,2,0),
IF(ISNA(B1206),"",
IF(OR(ISBLANK(A1206),ISNA(B1206),B1206=0),
"",
"#define "&amp;
VLOOKUP(A1206,SOURCE!B:P,12,0)&amp;IF(SOURCE!$W$2-LEN(VLOOKUP(A1206,SOURCE!B:P,12,0))&gt;=0,REPT(" ",SOURCE!$W$2-LEN(VLOOKUP(A1206,SOURCE!B:P,12,0))),"")&amp;
TEXT(A1206,"???0")&amp;IF(VLOOKUP(A1206,SOURCE!B:P,13,0)="","","   "&amp;VLOOKUP(A1206,SOURCE!B:P,13,0)
))))
)</f>
        <v>#define VAR_REGA                      1179</v>
      </c>
    </row>
    <row r="1207" spans="1:4">
      <c r="A1207">
        <f t="shared" si="19"/>
        <v>1180</v>
      </c>
      <c r="B1207" t="str">
        <f>VLOOKUP(A1207,SOURCE!B:P,12,0)</f>
        <v xml:space="preserve">VAR_REGB   </v>
      </c>
      <c r="C1207">
        <f>IF(
ISNUMBER(INDEX(SOURCE!B:B,MATCH(A1207,SOURCE!B:B,0)+1)),
  VALUE(INDEX(SOURCE!B:B,MATCH(A1207,SOURCE!B:B,0)+1)),
  "")</f>
        <v>1181</v>
      </c>
      <c r="D1207" s="8" t="str">
        <f>IF(A1207&lt;&gt;INT(A1207),B1207,
IF(A1207&lt;0,VLOOKUP(A1207,lookups!A$1:B$25,2,0),
IF(ISNA(B1207),"",
IF(OR(ISBLANK(A1207),ISNA(B1207),B1207=0),
"",
"#define "&amp;
VLOOKUP(A1207,SOURCE!B:P,12,0)&amp;IF(SOURCE!$W$2-LEN(VLOOKUP(A1207,SOURCE!B:P,12,0))&gt;=0,REPT(" ",SOURCE!$W$2-LEN(VLOOKUP(A1207,SOURCE!B:P,12,0))),"")&amp;
TEXT(A1207,"???0")&amp;IF(VLOOKUP(A1207,SOURCE!B:P,13,0)="","","   "&amp;VLOOKUP(A1207,SOURCE!B:P,13,0)
))))
)</f>
        <v>#define VAR_REGB                      1180</v>
      </c>
    </row>
    <row r="1208" spans="1:4">
      <c r="A1208">
        <f t="shared" si="19"/>
        <v>1181</v>
      </c>
      <c r="B1208" t="str">
        <f>VLOOKUP(A1208,SOURCE!B:P,12,0)</f>
        <v xml:space="preserve">VAR_REGC   </v>
      </c>
      <c r="C1208">
        <f>IF(
ISNUMBER(INDEX(SOURCE!B:B,MATCH(A1208,SOURCE!B:B,0)+1)),
  VALUE(INDEX(SOURCE!B:B,MATCH(A1208,SOURCE!B:B,0)+1)),
  "")</f>
        <v>1182</v>
      </c>
      <c r="D1208" s="8" t="str">
        <f>IF(A1208&lt;&gt;INT(A1208),B1208,
IF(A1208&lt;0,VLOOKUP(A1208,lookups!A$1:B$25,2,0),
IF(ISNA(B1208),"",
IF(OR(ISBLANK(A1208),ISNA(B1208),B1208=0),
"",
"#define "&amp;
VLOOKUP(A1208,SOURCE!B:P,12,0)&amp;IF(SOURCE!$W$2-LEN(VLOOKUP(A1208,SOURCE!B:P,12,0))&gt;=0,REPT(" ",SOURCE!$W$2-LEN(VLOOKUP(A1208,SOURCE!B:P,12,0))),"")&amp;
TEXT(A1208,"???0")&amp;IF(VLOOKUP(A1208,SOURCE!B:P,13,0)="","","   "&amp;VLOOKUP(A1208,SOURCE!B:P,13,0)
))))
)</f>
        <v>#define VAR_REGC                      1181</v>
      </c>
    </row>
    <row r="1209" spans="1:4">
      <c r="A1209">
        <f t="shared" si="19"/>
        <v>1182</v>
      </c>
      <c r="B1209" t="str">
        <f>VLOOKUP(A1209,SOURCE!B:P,12,0)</f>
        <v xml:space="preserve">VAR_REGD   </v>
      </c>
      <c r="C1209">
        <f>IF(
ISNUMBER(INDEX(SOURCE!B:B,MATCH(A1209,SOURCE!B:B,0)+1)),
  VALUE(INDEX(SOURCE!B:B,MATCH(A1209,SOURCE!B:B,0)+1)),
  "")</f>
        <v>1183</v>
      </c>
      <c r="D1209" s="8" t="str">
        <f>IF(A1209&lt;&gt;INT(A1209),B1209,
IF(A1209&lt;0,VLOOKUP(A1209,lookups!A$1:B$25,2,0),
IF(ISNA(B1209),"",
IF(OR(ISBLANK(A1209),ISNA(B1209),B1209=0),
"",
"#define "&amp;
VLOOKUP(A1209,SOURCE!B:P,12,0)&amp;IF(SOURCE!$W$2-LEN(VLOOKUP(A1209,SOURCE!B:P,12,0))&gt;=0,REPT(" ",SOURCE!$W$2-LEN(VLOOKUP(A1209,SOURCE!B:P,12,0))),"")&amp;
TEXT(A1209,"???0")&amp;IF(VLOOKUP(A1209,SOURCE!B:P,13,0)="","","   "&amp;VLOOKUP(A1209,SOURCE!B:P,13,0)
))))
)</f>
        <v>#define VAR_REGD                      1182</v>
      </c>
    </row>
    <row r="1210" spans="1:4">
      <c r="A1210">
        <f t="shared" si="19"/>
        <v>1183</v>
      </c>
      <c r="B1210" t="str">
        <f>VLOOKUP(A1210,SOURCE!B:P,12,0)</f>
        <v xml:space="preserve">VAR_REGL   </v>
      </c>
      <c r="C1210">
        <f>IF(
ISNUMBER(INDEX(SOURCE!B:B,MATCH(A1210,SOURCE!B:B,0)+1)),
  VALUE(INDEX(SOURCE!B:B,MATCH(A1210,SOURCE!B:B,0)+1)),
  "")</f>
        <v>1184</v>
      </c>
      <c r="D1210" s="8" t="str">
        <f>IF(A1210&lt;&gt;INT(A1210),B1210,
IF(A1210&lt;0,VLOOKUP(A1210,lookups!A$1:B$25,2,0),
IF(ISNA(B1210),"",
IF(OR(ISBLANK(A1210),ISNA(B1210),B1210=0),
"",
"#define "&amp;
VLOOKUP(A1210,SOURCE!B:P,12,0)&amp;IF(SOURCE!$W$2-LEN(VLOOKUP(A1210,SOURCE!B:P,12,0))&gt;=0,REPT(" ",SOURCE!$W$2-LEN(VLOOKUP(A1210,SOURCE!B:P,12,0))),"")&amp;
TEXT(A1210,"???0")&amp;IF(VLOOKUP(A1210,SOURCE!B:P,13,0)="","","   "&amp;VLOOKUP(A1210,SOURCE!B:P,13,0)
))))
)</f>
        <v>#define VAR_REGL                      1183</v>
      </c>
    </row>
    <row r="1211" spans="1:4">
      <c r="A1211">
        <f t="shared" si="19"/>
        <v>1184</v>
      </c>
      <c r="B1211" t="str">
        <f>VLOOKUP(A1211,SOURCE!B:P,12,0)</f>
        <v xml:space="preserve">VAR_REGI   </v>
      </c>
      <c r="C1211">
        <f>IF(
ISNUMBER(INDEX(SOURCE!B:B,MATCH(A1211,SOURCE!B:B,0)+1)),
  VALUE(INDEX(SOURCE!B:B,MATCH(A1211,SOURCE!B:B,0)+1)),
  "")</f>
        <v>1185</v>
      </c>
      <c r="D1211" s="8" t="str">
        <f>IF(A1211&lt;&gt;INT(A1211),B1211,
IF(A1211&lt;0,VLOOKUP(A1211,lookups!A$1:B$25,2,0),
IF(ISNA(B1211),"",
IF(OR(ISBLANK(A1211),ISNA(B1211),B1211=0),
"",
"#define "&amp;
VLOOKUP(A1211,SOURCE!B:P,12,0)&amp;IF(SOURCE!$W$2-LEN(VLOOKUP(A1211,SOURCE!B:P,12,0))&gt;=0,REPT(" ",SOURCE!$W$2-LEN(VLOOKUP(A1211,SOURCE!B:P,12,0))),"")&amp;
TEXT(A1211,"???0")&amp;IF(VLOOKUP(A1211,SOURCE!B:P,13,0)="","","   "&amp;VLOOKUP(A1211,SOURCE!B:P,13,0)
))))
)</f>
        <v>#define VAR_REGI                      1184</v>
      </c>
    </row>
    <row r="1212" spans="1:4">
      <c r="A1212">
        <f t="shared" si="19"/>
        <v>1185</v>
      </c>
      <c r="B1212" t="str">
        <f>VLOOKUP(A1212,SOURCE!B:P,12,0)</f>
        <v xml:space="preserve">VAR_REGJ   </v>
      </c>
      <c r="C1212">
        <f>IF(
ISNUMBER(INDEX(SOURCE!B:B,MATCH(A1212,SOURCE!B:B,0)+1)),
  VALUE(INDEX(SOURCE!B:B,MATCH(A1212,SOURCE!B:B,0)+1)),
  "")</f>
        <v>1186</v>
      </c>
      <c r="D1212" s="8" t="str">
        <f>IF(A1212&lt;&gt;INT(A1212),B1212,
IF(A1212&lt;0,VLOOKUP(A1212,lookups!A$1:B$25,2,0),
IF(ISNA(B1212),"",
IF(OR(ISBLANK(A1212),ISNA(B1212),B1212=0),
"",
"#define "&amp;
VLOOKUP(A1212,SOURCE!B:P,12,0)&amp;IF(SOURCE!$W$2-LEN(VLOOKUP(A1212,SOURCE!B:P,12,0))&gt;=0,REPT(" ",SOURCE!$W$2-LEN(VLOOKUP(A1212,SOURCE!B:P,12,0))),"")&amp;
TEXT(A1212,"???0")&amp;IF(VLOOKUP(A1212,SOURCE!B:P,13,0)="","","   "&amp;VLOOKUP(A1212,SOURCE!B:P,13,0)
))))
)</f>
        <v>#define VAR_REGJ                      1185</v>
      </c>
    </row>
    <row r="1213" spans="1:4">
      <c r="A1213">
        <f t="shared" si="19"/>
        <v>1186</v>
      </c>
      <c r="B1213" t="str">
        <f>VLOOKUP(A1213,SOURCE!B:P,12,0)</f>
        <v xml:space="preserve">VAR_REGK   </v>
      </c>
      <c r="C1213">
        <f>IF(
ISNUMBER(INDEX(SOURCE!B:B,MATCH(A1213,SOURCE!B:B,0)+1)),
  VALUE(INDEX(SOURCE!B:B,MATCH(A1213,SOURCE!B:B,0)+1)),
  "")</f>
        <v>1187</v>
      </c>
      <c r="D1213" s="8" t="str">
        <f>IF(A1213&lt;&gt;INT(A1213),B1213,
IF(A1213&lt;0,VLOOKUP(A1213,lookups!A$1:B$25,2,0),
IF(ISNA(B1213),"",
IF(OR(ISBLANK(A1213),ISNA(B1213),B1213=0),
"",
"#define "&amp;
VLOOKUP(A1213,SOURCE!B:P,12,0)&amp;IF(SOURCE!$W$2-LEN(VLOOKUP(A1213,SOURCE!B:P,12,0))&gt;=0,REPT(" ",SOURCE!$W$2-LEN(VLOOKUP(A1213,SOURCE!B:P,12,0))),"")&amp;
TEXT(A1213,"???0")&amp;IF(VLOOKUP(A1213,SOURCE!B:P,13,0)="","","   "&amp;VLOOKUP(A1213,SOURCE!B:P,13,0)
))))
)</f>
        <v>#define VAR_REGK                      1186</v>
      </c>
    </row>
    <row r="1214" spans="1:4">
      <c r="A1214">
        <f t="shared" si="19"/>
        <v>1187</v>
      </c>
      <c r="B1214" t="str">
        <f>VLOOKUP(A1214,SOURCE!B:P,12,0)</f>
        <v xml:space="preserve">VAR_ADM    </v>
      </c>
      <c r="C1214">
        <f>IF(
ISNUMBER(INDEX(SOURCE!B:B,MATCH(A1214,SOURCE!B:B,0)+1)),
  VALUE(INDEX(SOURCE!B:B,MATCH(A1214,SOURCE!B:B,0)+1)),
  "")</f>
        <v>1188</v>
      </c>
      <c r="D1214" s="8" t="str">
        <f>IF(A1214&lt;&gt;INT(A1214),B1214,
IF(A1214&lt;0,VLOOKUP(A1214,lookups!A$1:B$25,2,0),
IF(ISNA(B1214),"",
IF(OR(ISBLANK(A1214),ISNA(B1214),B1214=0),
"",
"#define "&amp;
VLOOKUP(A1214,SOURCE!B:P,12,0)&amp;IF(SOURCE!$W$2-LEN(VLOOKUP(A1214,SOURCE!B:P,12,0))&gt;=0,REPT(" ",SOURCE!$W$2-LEN(VLOOKUP(A1214,SOURCE!B:P,12,0))),"")&amp;
TEXT(A1214,"???0")&amp;IF(VLOOKUP(A1214,SOURCE!B:P,13,0)="","","   "&amp;VLOOKUP(A1214,SOURCE!B:P,13,0)
))))
)</f>
        <v>#define VAR_ADM                       1187</v>
      </c>
    </row>
    <row r="1215" spans="1:4">
      <c r="A1215">
        <f t="shared" si="19"/>
        <v>1188</v>
      </c>
      <c r="B1215" t="str">
        <f>VLOOKUP(A1215,SOURCE!B:P,12,0)</f>
        <v xml:space="preserve">VAR_DENMAX </v>
      </c>
      <c r="C1215">
        <f>IF(
ISNUMBER(INDEX(SOURCE!B:B,MATCH(A1215,SOURCE!B:B,0)+1)),
  VALUE(INDEX(SOURCE!B:B,MATCH(A1215,SOURCE!B:B,0)+1)),
  "")</f>
        <v>1189</v>
      </c>
      <c r="D1215" s="8" t="str">
        <f>IF(A1215&lt;&gt;INT(A1215),B1215,
IF(A1215&lt;0,VLOOKUP(A1215,lookups!A$1:B$25,2,0),
IF(ISNA(B1215),"",
IF(OR(ISBLANK(A1215),ISNA(B1215),B1215=0),
"",
"#define "&amp;
VLOOKUP(A1215,SOURCE!B:P,12,0)&amp;IF(SOURCE!$W$2-LEN(VLOOKUP(A1215,SOURCE!B:P,12,0))&gt;=0,REPT(" ",SOURCE!$W$2-LEN(VLOOKUP(A1215,SOURCE!B:P,12,0))),"")&amp;
TEXT(A1215,"???0")&amp;IF(VLOOKUP(A1215,SOURCE!B:P,13,0)="","","   "&amp;VLOOKUP(A1215,SOURCE!B:P,13,0)
))))
)</f>
        <v>#define VAR_DENMAX                    1188</v>
      </c>
    </row>
    <row r="1216" spans="1:4">
      <c r="A1216">
        <f t="shared" si="19"/>
        <v>1189</v>
      </c>
      <c r="B1216" t="str">
        <f>VLOOKUP(A1216,SOURCE!B:P,12,0)</f>
        <v xml:space="preserve">VAR_ISM    </v>
      </c>
      <c r="C1216">
        <f>IF(
ISNUMBER(INDEX(SOURCE!B:B,MATCH(A1216,SOURCE!B:B,0)+1)),
  VALUE(INDEX(SOURCE!B:B,MATCH(A1216,SOURCE!B:B,0)+1)),
  "")</f>
        <v>1190</v>
      </c>
      <c r="D1216" s="8" t="str">
        <f>IF(A1216&lt;&gt;INT(A1216),B1216,
IF(A1216&lt;0,VLOOKUP(A1216,lookups!A$1:B$25,2,0),
IF(ISNA(B1216),"",
IF(OR(ISBLANK(A1216),ISNA(B1216),B1216=0),
"",
"#define "&amp;
VLOOKUP(A1216,SOURCE!B:P,12,0)&amp;IF(SOURCE!$W$2-LEN(VLOOKUP(A1216,SOURCE!B:P,12,0))&gt;=0,REPT(" ",SOURCE!$W$2-LEN(VLOOKUP(A1216,SOURCE!B:P,12,0))),"")&amp;
TEXT(A1216,"???0")&amp;IF(VLOOKUP(A1216,SOURCE!B:P,13,0)="","","   "&amp;VLOOKUP(A1216,SOURCE!B:P,13,0)
))))
)</f>
        <v>#define VAR_ISM                       1189</v>
      </c>
    </row>
    <row r="1217" spans="1:4">
      <c r="A1217">
        <f t="shared" si="19"/>
        <v>1190</v>
      </c>
      <c r="B1217" t="str">
        <f>VLOOKUP(A1217,SOURCE!B:P,12,0)</f>
        <v xml:space="preserve">VAR_REALDF </v>
      </c>
      <c r="C1217">
        <f>IF(
ISNUMBER(INDEX(SOURCE!B:B,MATCH(A1217,SOURCE!B:B,0)+1)),
  VALUE(INDEX(SOURCE!B:B,MATCH(A1217,SOURCE!B:B,0)+1)),
  "")</f>
        <v>1191</v>
      </c>
      <c r="D1217" s="8" t="str">
        <f>IF(A1217&lt;&gt;INT(A1217),B1217,
IF(A1217&lt;0,VLOOKUP(A1217,lookups!A$1:B$25,2,0),
IF(ISNA(B1217),"",
IF(OR(ISBLANK(A1217),ISNA(B1217),B1217=0),
"",
"#define "&amp;
VLOOKUP(A1217,SOURCE!B:P,12,0)&amp;IF(SOURCE!$W$2-LEN(VLOOKUP(A1217,SOURCE!B:P,12,0))&gt;=0,REPT(" ",SOURCE!$W$2-LEN(VLOOKUP(A1217,SOURCE!B:P,12,0))),"")&amp;
TEXT(A1217,"???0")&amp;IF(VLOOKUP(A1217,SOURCE!B:P,13,0)="","","   "&amp;VLOOKUP(A1217,SOURCE!B:P,13,0)
))))
)</f>
        <v>#define VAR_REALDF                    1190</v>
      </c>
    </row>
    <row r="1218" spans="1:4">
      <c r="A1218">
        <f t="shared" si="19"/>
        <v>1191</v>
      </c>
      <c r="B1218" t="str">
        <f>VLOOKUP(A1218,SOURCE!B:P,12,0)</f>
        <v xml:space="preserve">VAR_NDEC   </v>
      </c>
      <c r="C1218">
        <f>IF(
ISNUMBER(INDEX(SOURCE!B:B,MATCH(A1218,SOURCE!B:B,0)+1)),
  VALUE(INDEX(SOURCE!B:B,MATCH(A1218,SOURCE!B:B,0)+1)),
  "")</f>
        <v>1192</v>
      </c>
      <c r="D1218" s="8" t="str">
        <f>IF(A1218&lt;&gt;INT(A1218),B1218,
IF(A1218&lt;0,VLOOKUP(A1218,lookups!A$1:B$25,2,0),
IF(ISNA(B1218),"",
IF(OR(ISBLANK(A1218),ISNA(B1218),B1218=0),
"",
"#define "&amp;
VLOOKUP(A1218,SOURCE!B:P,12,0)&amp;IF(SOURCE!$W$2-LEN(VLOOKUP(A1218,SOURCE!B:P,12,0))&gt;=0,REPT(" ",SOURCE!$W$2-LEN(VLOOKUP(A1218,SOURCE!B:P,12,0))),"")&amp;
TEXT(A1218,"???0")&amp;IF(VLOOKUP(A1218,SOURCE!B:P,13,0)="","","   "&amp;VLOOKUP(A1218,SOURCE!B:P,13,0)
))))
)</f>
        <v>#define VAR_NDEC                      1191</v>
      </c>
    </row>
    <row r="1219" spans="1:4">
      <c r="A1219">
        <f t="shared" si="19"/>
        <v>1192</v>
      </c>
      <c r="B1219" t="str">
        <f>VLOOKUP(A1219,SOURCE!B:P,12,0)</f>
        <v xml:space="preserve">VAR_ACC    </v>
      </c>
      <c r="C1219">
        <f>IF(
ISNUMBER(INDEX(SOURCE!B:B,MATCH(A1219,SOURCE!B:B,0)+1)),
  VALUE(INDEX(SOURCE!B:B,MATCH(A1219,SOURCE!B:B,0)+1)),
  "")</f>
        <v>1193</v>
      </c>
      <c r="D1219" s="8" t="str">
        <f>IF(A1219&lt;&gt;INT(A1219),B1219,
IF(A1219&lt;0,VLOOKUP(A1219,lookups!A$1:B$25,2,0),
IF(ISNA(B1219),"",
IF(OR(ISBLANK(A1219),ISNA(B1219),B1219=0),
"",
"#define "&amp;
VLOOKUP(A1219,SOURCE!B:P,12,0)&amp;IF(SOURCE!$W$2-LEN(VLOOKUP(A1219,SOURCE!B:P,12,0))&gt;=0,REPT(" ",SOURCE!$W$2-LEN(VLOOKUP(A1219,SOURCE!B:P,12,0))),"")&amp;
TEXT(A1219,"???0")&amp;IF(VLOOKUP(A1219,SOURCE!B:P,13,0)="","","   "&amp;VLOOKUP(A1219,SOURCE!B:P,13,0)
))))
)</f>
        <v>#define VAR_ACC                       1192</v>
      </c>
    </row>
    <row r="1220" spans="1:4">
      <c r="A1220">
        <f t="shared" si="19"/>
        <v>1193</v>
      </c>
      <c r="B1220" t="str">
        <f>VLOOKUP(A1220,SOURCE!B:P,12,0)</f>
        <v xml:space="preserve">VAR_ULIM   </v>
      </c>
      <c r="C1220">
        <f>IF(
ISNUMBER(INDEX(SOURCE!B:B,MATCH(A1220,SOURCE!B:B,0)+1)),
  VALUE(INDEX(SOURCE!B:B,MATCH(A1220,SOURCE!B:B,0)+1)),
  "")</f>
        <v>1194</v>
      </c>
      <c r="D1220" s="8" t="str">
        <f>IF(A1220&lt;&gt;INT(A1220),B1220,
IF(A1220&lt;0,VLOOKUP(A1220,lookups!A$1:B$25,2,0),
IF(ISNA(B1220),"",
IF(OR(ISBLANK(A1220),ISNA(B1220),B1220=0),
"",
"#define "&amp;
VLOOKUP(A1220,SOURCE!B:P,12,0)&amp;IF(SOURCE!$W$2-LEN(VLOOKUP(A1220,SOURCE!B:P,12,0))&gt;=0,REPT(" ",SOURCE!$W$2-LEN(VLOOKUP(A1220,SOURCE!B:P,12,0))),"")&amp;
TEXT(A1220,"???0")&amp;IF(VLOOKUP(A1220,SOURCE!B:P,13,0)="","","   "&amp;VLOOKUP(A1220,SOURCE!B:P,13,0)
))))
)</f>
        <v>#define VAR_ULIM                      1193</v>
      </c>
    </row>
    <row r="1221" spans="1:4">
      <c r="A1221">
        <f t="shared" si="19"/>
        <v>1194</v>
      </c>
      <c r="B1221" t="str">
        <f>VLOOKUP(A1221,SOURCE!B:P,12,0)</f>
        <v xml:space="preserve">VAR_LLIM   </v>
      </c>
      <c r="C1221">
        <f>IF(
ISNUMBER(INDEX(SOURCE!B:B,MATCH(A1221,SOURCE!B:B,0)+1)),
  VALUE(INDEX(SOURCE!B:B,MATCH(A1221,SOURCE!B:B,0)+1)),
  "")</f>
        <v>1195</v>
      </c>
      <c r="D1221" s="8" t="str">
        <f>IF(A1221&lt;&gt;INT(A1221),B1221,
IF(A1221&lt;0,VLOOKUP(A1221,lookups!A$1:B$25,2,0),
IF(ISNA(B1221),"",
IF(OR(ISBLANK(A1221),ISNA(B1221),B1221=0),
"",
"#define "&amp;
VLOOKUP(A1221,SOURCE!B:P,12,0)&amp;IF(SOURCE!$W$2-LEN(VLOOKUP(A1221,SOURCE!B:P,12,0))&gt;=0,REPT(" ",SOURCE!$W$2-LEN(VLOOKUP(A1221,SOURCE!B:P,12,0))),"")&amp;
TEXT(A1221,"???0")&amp;IF(VLOOKUP(A1221,SOURCE!B:P,13,0)="","","   "&amp;VLOOKUP(A1221,SOURCE!B:P,13,0)
))))
)</f>
        <v>#define VAR_LLIM                      1194</v>
      </c>
    </row>
    <row r="1222" spans="1:4">
      <c r="A1222">
        <f t="shared" si="19"/>
        <v>1195</v>
      </c>
      <c r="B1222" t="str">
        <f>VLOOKUP(A1222,SOURCE!B:P,12,0)</f>
        <v xml:space="preserve">VAR_FV     </v>
      </c>
      <c r="C1222">
        <f>IF(
ISNUMBER(INDEX(SOURCE!B:B,MATCH(A1222,SOURCE!B:B,0)+1)),
  VALUE(INDEX(SOURCE!B:B,MATCH(A1222,SOURCE!B:B,0)+1)),
  "")</f>
        <v>1196</v>
      </c>
      <c r="D1222" s="8" t="str">
        <f>IF(A1222&lt;&gt;INT(A1222),B1222,
IF(A1222&lt;0,VLOOKUP(A1222,lookups!A$1:B$25,2,0),
IF(ISNA(B1222),"",
IF(OR(ISBLANK(A1222),ISNA(B1222),B1222=0),
"",
"#define "&amp;
VLOOKUP(A1222,SOURCE!B:P,12,0)&amp;IF(SOURCE!$W$2-LEN(VLOOKUP(A1222,SOURCE!B:P,12,0))&gt;=0,REPT(" ",SOURCE!$W$2-LEN(VLOOKUP(A1222,SOURCE!B:P,12,0))),"")&amp;
TEXT(A1222,"???0")&amp;IF(VLOOKUP(A1222,SOURCE!B:P,13,0)="","","   "&amp;VLOOKUP(A1222,SOURCE!B:P,13,0)
))))
)</f>
        <v>#define VAR_FV                        1195</v>
      </c>
    </row>
    <row r="1223" spans="1:4">
      <c r="A1223">
        <f t="shared" ref="A1223:A1286" si="20">C1222</f>
        <v>1196</v>
      </c>
      <c r="B1223" t="str">
        <f>VLOOKUP(A1223,SOURCE!B:P,12,0)</f>
        <v xml:space="preserve">VAR_IPonA  </v>
      </c>
      <c r="C1223">
        <f>IF(
ISNUMBER(INDEX(SOURCE!B:B,MATCH(A1223,SOURCE!B:B,0)+1)),
  VALUE(INDEX(SOURCE!B:B,MATCH(A1223,SOURCE!B:B,0)+1)),
  "")</f>
        <v>1197</v>
      </c>
      <c r="D1223" s="8" t="str">
        <f>IF(A1223&lt;&gt;INT(A1223),B1223,
IF(A1223&lt;0,VLOOKUP(A1223,lookups!A$1:B$25,2,0),
IF(ISNA(B1223),"",
IF(OR(ISBLANK(A1223),ISNA(B1223),B1223=0),
"",
"#define "&amp;
VLOOKUP(A1223,SOURCE!B:P,12,0)&amp;IF(SOURCE!$W$2-LEN(VLOOKUP(A1223,SOURCE!B:P,12,0))&gt;=0,REPT(" ",SOURCE!$W$2-LEN(VLOOKUP(A1223,SOURCE!B:P,12,0))),"")&amp;
TEXT(A1223,"???0")&amp;IF(VLOOKUP(A1223,SOURCE!B:P,13,0)="","","   "&amp;VLOOKUP(A1223,SOURCE!B:P,13,0)
))))
)</f>
        <v>#define VAR_IPonA                     1196</v>
      </c>
    </row>
    <row r="1224" spans="1:4">
      <c r="A1224">
        <f t="shared" si="20"/>
        <v>1197</v>
      </c>
      <c r="B1224" t="str">
        <f>VLOOKUP(A1224,SOURCE!B:P,12,0)</f>
        <v xml:space="preserve">VAR_NPER   </v>
      </c>
      <c r="C1224">
        <f>IF(
ISNUMBER(INDEX(SOURCE!B:B,MATCH(A1224,SOURCE!B:B,0)+1)),
  VALUE(INDEX(SOURCE!B:B,MATCH(A1224,SOURCE!B:B,0)+1)),
  "")</f>
        <v>1198</v>
      </c>
      <c r="D1224" s="8" t="str">
        <f>IF(A1224&lt;&gt;INT(A1224),B1224,
IF(A1224&lt;0,VLOOKUP(A1224,lookups!A$1:B$25,2,0),
IF(ISNA(B1224),"",
IF(OR(ISBLANK(A1224),ISNA(B1224),B1224=0),
"",
"#define "&amp;
VLOOKUP(A1224,SOURCE!B:P,12,0)&amp;IF(SOURCE!$W$2-LEN(VLOOKUP(A1224,SOURCE!B:P,12,0))&gt;=0,REPT(" ",SOURCE!$W$2-LEN(VLOOKUP(A1224,SOURCE!B:P,12,0))),"")&amp;
TEXT(A1224,"???0")&amp;IF(VLOOKUP(A1224,SOURCE!B:P,13,0)="","","   "&amp;VLOOKUP(A1224,SOURCE!B:P,13,0)
))))
)</f>
        <v>#define VAR_NPER                      1197</v>
      </c>
    </row>
    <row r="1225" spans="1:4">
      <c r="A1225">
        <f t="shared" si="20"/>
        <v>1198</v>
      </c>
      <c r="B1225" t="str">
        <f>VLOOKUP(A1225,SOURCE!B:P,12,0)</f>
        <v xml:space="preserve">VAR_PERonA </v>
      </c>
      <c r="C1225">
        <f>IF(
ISNUMBER(INDEX(SOURCE!B:B,MATCH(A1225,SOURCE!B:B,0)+1)),
  VALUE(INDEX(SOURCE!B:B,MATCH(A1225,SOURCE!B:B,0)+1)),
  "")</f>
        <v>1199</v>
      </c>
      <c r="D1225" s="8" t="str">
        <f>IF(A1225&lt;&gt;INT(A1225),B1225,
IF(A1225&lt;0,VLOOKUP(A1225,lookups!A$1:B$25,2,0),
IF(ISNA(B1225),"",
IF(OR(ISBLANK(A1225),ISNA(B1225),B1225=0),
"",
"#define "&amp;
VLOOKUP(A1225,SOURCE!B:P,12,0)&amp;IF(SOURCE!$W$2-LEN(VLOOKUP(A1225,SOURCE!B:P,12,0))&gt;=0,REPT(" ",SOURCE!$W$2-LEN(VLOOKUP(A1225,SOURCE!B:P,12,0))),"")&amp;
TEXT(A1225,"???0")&amp;IF(VLOOKUP(A1225,SOURCE!B:P,13,0)="","","   "&amp;VLOOKUP(A1225,SOURCE!B:P,13,0)
))))
)</f>
        <v>#define VAR_PERonA                    1198</v>
      </c>
    </row>
    <row r="1226" spans="1:4">
      <c r="A1226">
        <f t="shared" si="20"/>
        <v>1199</v>
      </c>
      <c r="B1226" t="str">
        <f>VLOOKUP(A1226,SOURCE!B:P,12,0)</f>
        <v xml:space="preserve">VAR_PMT    </v>
      </c>
      <c r="C1226">
        <f>IF(
ISNUMBER(INDEX(SOURCE!B:B,MATCH(A1226,SOURCE!B:B,0)+1)),
  VALUE(INDEX(SOURCE!B:B,MATCH(A1226,SOURCE!B:B,0)+1)),
  "")</f>
        <v>1200</v>
      </c>
      <c r="D1226" s="8" t="str">
        <f>IF(A1226&lt;&gt;INT(A1226),B1226,
IF(A1226&lt;0,VLOOKUP(A1226,lookups!A$1:B$25,2,0),
IF(ISNA(B1226),"",
IF(OR(ISBLANK(A1226),ISNA(B1226),B1226=0),
"",
"#define "&amp;
VLOOKUP(A1226,SOURCE!B:P,12,0)&amp;IF(SOURCE!$W$2-LEN(VLOOKUP(A1226,SOURCE!B:P,12,0))&gt;=0,REPT(" ",SOURCE!$W$2-LEN(VLOOKUP(A1226,SOURCE!B:P,12,0))),"")&amp;
TEXT(A1226,"???0")&amp;IF(VLOOKUP(A1226,SOURCE!B:P,13,0)="","","   "&amp;VLOOKUP(A1226,SOURCE!B:P,13,0)
))))
)</f>
        <v>#define VAR_PMT                       1199</v>
      </c>
    </row>
    <row r="1227" spans="1:4">
      <c r="A1227">
        <f t="shared" si="20"/>
        <v>1200</v>
      </c>
      <c r="B1227" t="str">
        <f>VLOOKUP(A1227,SOURCE!B:P,12,0)</f>
        <v xml:space="preserve">VAR_PV     </v>
      </c>
      <c r="C1227">
        <f>IF(
ISNUMBER(INDEX(SOURCE!B:B,MATCH(A1227,SOURCE!B:B,0)+1)),
  VALUE(INDEX(SOURCE!B:B,MATCH(A1227,SOURCE!B:B,0)+1)),
  "")</f>
        <v>1201</v>
      </c>
      <c r="D1227" s="8" t="str">
        <f>IF(A1227&lt;&gt;INT(A1227),B1227,
IF(A1227&lt;0,VLOOKUP(A1227,lookups!A$1:B$25,2,0),
IF(ISNA(B1227),"",
IF(OR(ISBLANK(A1227),ISNA(B1227),B1227=0),
"",
"#define "&amp;
VLOOKUP(A1227,SOURCE!B:P,12,0)&amp;IF(SOURCE!$W$2-LEN(VLOOKUP(A1227,SOURCE!B:P,12,0))&gt;=0,REPT(" ",SOURCE!$W$2-LEN(VLOOKUP(A1227,SOURCE!B:P,12,0))),"")&amp;
TEXT(A1227,"???0")&amp;IF(VLOOKUP(A1227,SOURCE!B:P,13,0)="","","   "&amp;VLOOKUP(A1227,SOURCE!B:P,13,0)
))))
)</f>
        <v>#define VAR_PV                        1200</v>
      </c>
    </row>
    <row r="1228" spans="1:4">
      <c r="A1228">
        <f t="shared" si="20"/>
        <v>1201</v>
      </c>
      <c r="B1228" t="str">
        <f>VLOOKUP(A1228,SOURCE!B:P,12,0)</f>
        <v xml:space="preserve">VAR_GRAMOD </v>
      </c>
      <c r="C1228">
        <f>IF(
ISNUMBER(INDEX(SOURCE!B:B,MATCH(A1228,SOURCE!B:B,0)+1)),
  VALUE(INDEX(SOURCE!B:B,MATCH(A1228,SOURCE!B:B,0)+1)),
  "")</f>
        <v>1202</v>
      </c>
      <c r="D1228" s="8" t="str">
        <f>IF(A1228&lt;&gt;INT(A1228),B1228,
IF(A1228&lt;0,VLOOKUP(A1228,lookups!A$1:B$25,2,0),
IF(ISNA(B1228),"",
IF(OR(ISBLANK(A1228),ISNA(B1228),B1228=0),
"",
"#define "&amp;
VLOOKUP(A1228,SOURCE!B:P,12,0)&amp;IF(SOURCE!$W$2-LEN(VLOOKUP(A1228,SOURCE!B:P,12,0))&gt;=0,REPT(" ",SOURCE!$W$2-LEN(VLOOKUP(A1228,SOURCE!B:P,12,0))),"")&amp;
TEXT(A1228,"???0")&amp;IF(VLOOKUP(A1228,SOURCE!B:P,13,0)="","","   "&amp;VLOOKUP(A1228,SOURCE!B:P,13,0)
))))
)</f>
        <v>#define VAR_GRAMOD                    1201</v>
      </c>
    </row>
    <row r="1229" spans="1:4">
      <c r="A1229">
        <f t="shared" si="20"/>
        <v>1202</v>
      </c>
      <c r="B1229" t="str">
        <f>VLOOKUP(A1229,SOURCE!B:P,12,0)</f>
        <v xml:space="preserve">VAR_MATA   </v>
      </c>
      <c r="C1229">
        <f>IF(
ISNUMBER(INDEX(SOURCE!B:B,MATCH(A1229,SOURCE!B:B,0)+1)),
  VALUE(INDEX(SOURCE!B:B,MATCH(A1229,SOURCE!B:B,0)+1)),
  "")</f>
        <v>1203</v>
      </c>
      <c r="D1229" s="8" t="str">
        <f>IF(A1229&lt;&gt;INT(A1229),B1229,
IF(A1229&lt;0,VLOOKUP(A1229,lookups!A$1:B$25,2,0),
IF(ISNA(B1229),"",
IF(OR(ISBLANK(A1229),ISNA(B1229),B1229=0),
"",
"#define "&amp;
VLOOKUP(A1229,SOURCE!B:P,12,0)&amp;IF(SOURCE!$W$2-LEN(VLOOKUP(A1229,SOURCE!B:P,12,0))&gt;=0,REPT(" ",SOURCE!$W$2-LEN(VLOOKUP(A1229,SOURCE!B:P,12,0))),"")&amp;
TEXT(A1229,"???0")&amp;IF(VLOOKUP(A1229,SOURCE!B:P,13,0)="","","   "&amp;VLOOKUP(A1229,SOURCE!B:P,13,0)
))))
)</f>
        <v>#define VAR_MATA                      1202</v>
      </c>
    </row>
    <row r="1230" spans="1:4">
      <c r="A1230">
        <f t="shared" si="20"/>
        <v>1203</v>
      </c>
      <c r="B1230" t="str">
        <f>VLOOKUP(A1230,SOURCE!B:P,12,0)</f>
        <v xml:space="preserve">VAR_MATB   </v>
      </c>
      <c r="C1230">
        <f>IF(
ISNUMBER(INDEX(SOURCE!B:B,MATCH(A1230,SOURCE!B:B,0)+1)),
  VALUE(INDEX(SOURCE!B:B,MATCH(A1230,SOURCE!B:B,0)+1)),
  "")</f>
        <v>1204</v>
      </c>
      <c r="D1230" s="8" t="str">
        <f>IF(A1230&lt;&gt;INT(A1230),B1230,
IF(A1230&lt;0,VLOOKUP(A1230,lookups!A$1:B$25,2,0),
IF(ISNA(B1230),"",
IF(OR(ISBLANK(A1230),ISNA(B1230),B1230=0),
"",
"#define "&amp;
VLOOKUP(A1230,SOURCE!B:P,12,0)&amp;IF(SOURCE!$W$2-LEN(VLOOKUP(A1230,SOURCE!B:P,12,0))&gt;=0,REPT(" ",SOURCE!$W$2-LEN(VLOOKUP(A1230,SOURCE!B:P,12,0))),"")&amp;
TEXT(A1230,"???0")&amp;IF(VLOOKUP(A1230,SOURCE!B:P,13,0)="","","   "&amp;VLOOKUP(A1230,SOURCE!B:P,13,0)
))))
)</f>
        <v>#define VAR_MATB                      1203</v>
      </c>
    </row>
    <row r="1231" spans="1:4">
      <c r="A1231">
        <f t="shared" si="20"/>
        <v>1204</v>
      </c>
      <c r="B1231" t="str">
        <f>VLOOKUP(A1231,SOURCE!B:P,12,0)</f>
        <v xml:space="preserve">VAR_MATX   </v>
      </c>
      <c r="C1231">
        <f>IF(
ISNUMBER(INDEX(SOURCE!B:B,MATCH(A1231,SOURCE!B:B,0)+1)),
  VALUE(INDEX(SOURCE!B:B,MATCH(A1231,SOURCE!B:B,0)+1)),
  "")</f>
        <v>1205</v>
      </c>
      <c r="D1231" s="8" t="str">
        <f>IF(A1231&lt;&gt;INT(A1231),B1231,
IF(A1231&lt;0,VLOOKUP(A1231,lookups!A$1:B$25,2,0),
IF(ISNA(B1231),"",
IF(OR(ISBLANK(A1231),ISNA(B1231),B1231=0),
"",
"#define "&amp;
VLOOKUP(A1231,SOURCE!B:P,12,0)&amp;IF(SOURCE!$W$2-LEN(VLOOKUP(A1231,SOURCE!B:P,12,0))&gt;=0,REPT(" ",SOURCE!$W$2-LEN(VLOOKUP(A1231,SOURCE!B:P,12,0))),"")&amp;
TEXT(A1231,"???0")&amp;IF(VLOOKUP(A1231,SOURCE!B:P,13,0)="","","   "&amp;VLOOKUP(A1231,SOURCE!B:P,13,0)
))))
)</f>
        <v>#define VAR_MATX                      1204</v>
      </c>
    </row>
    <row r="1232" spans="1:4">
      <c r="A1232">
        <f t="shared" si="20"/>
        <v>1205</v>
      </c>
      <c r="B1232" t="str">
        <f>VLOOKUP(A1232,SOURCE!B:P,12,0)</f>
        <v>VAR_1205</v>
      </c>
      <c r="C1232">
        <f>IF(
ISNUMBER(INDEX(SOURCE!B:B,MATCH(A1232,SOURCE!B:B,0)+1)),
  VALUE(INDEX(SOURCE!B:B,MATCH(A1232,SOURCE!B:B,0)+1)),
  "")</f>
        <v>1206</v>
      </c>
      <c r="D1232" s="8" t="str">
        <f>IF(A1232&lt;&gt;INT(A1232),B1232,
IF(A1232&lt;0,VLOOKUP(A1232,lookups!A$1:B$25,2,0),
IF(ISNA(B1232),"",
IF(OR(ISBLANK(A1232),ISNA(B1232),B1232=0),
"",
"#define "&amp;
VLOOKUP(A1232,SOURCE!B:P,12,0)&amp;IF(SOURCE!$W$2-LEN(VLOOKUP(A1232,SOURCE!B:P,12,0))&gt;=0,REPT(" ",SOURCE!$W$2-LEN(VLOOKUP(A1232,SOURCE!B:P,12,0))),"")&amp;
TEXT(A1232,"???0")&amp;IF(VLOOKUP(A1232,SOURCE!B:P,13,0)="","","   "&amp;VLOOKUP(A1232,SOURCE!B:P,13,0)
))))
)</f>
        <v>#define VAR_1205                      1205</v>
      </c>
    </row>
    <row r="1233" spans="1:4">
      <c r="A1233">
        <f t="shared" si="20"/>
        <v>1206</v>
      </c>
      <c r="B1233" t="str">
        <f>VLOOKUP(A1233,SOURCE!B:P,12,0)</f>
        <v>VAR_1206</v>
      </c>
      <c r="C1233">
        <f>IF(
ISNUMBER(INDEX(SOURCE!B:B,MATCH(A1233,SOURCE!B:B,0)+1)),
  VALUE(INDEX(SOURCE!B:B,MATCH(A1233,SOURCE!B:B,0)+1)),
  "")</f>
        <v>1206.0999999999999</v>
      </c>
      <c r="D1233" s="8" t="str">
        <f>IF(A1233&lt;&gt;INT(A1233),B1233,
IF(A1233&lt;0,VLOOKUP(A1233,lookups!A$1:B$25,2,0),
IF(ISNA(B1233),"",
IF(OR(ISBLANK(A1233),ISNA(B1233),B1233=0),
"",
"#define "&amp;
VLOOKUP(A1233,SOURCE!B:P,12,0)&amp;IF(SOURCE!$W$2-LEN(VLOOKUP(A1233,SOURCE!B:P,12,0))&gt;=0,REPT(" ",SOURCE!$W$2-LEN(VLOOKUP(A1233,SOURCE!B:P,12,0))),"")&amp;
TEXT(A1233,"???0")&amp;IF(VLOOKUP(A1233,SOURCE!B:P,13,0)="","","   "&amp;VLOOKUP(A1233,SOURCE!B:P,13,0)
))))
)</f>
        <v>#define VAR_1206                      1206</v>
      </c>
    </row>
    <row r="1234" spans="1:4">
      <c r="A1234">
        <f t="shared" si="20"/>
        <v>1206.0999999999999</v>
      </c>
      <c r="B1234" t="str">
        <f>VLOOKUP(A1234,SOURCE!B:P,12,0)</f>
        <v/>
      </c>
      <c r="C1234">
        <f>IF(
ISNUMBER(INDEX(SOURCE!B:B,MATCH(A1234,SOURCE!B:B,0)+1)),
  VALUE(INDEX(SOURCE!B:B,MATCH(A1234,SOURCE!B:B,0)+1)),
  "")</f>
        <v>1206.1999999999998</v>
      </c>
      <c r="D1234" s="8" t="str">
        <f>IF(A1234&lt;&gt;INT(A1234),B1234,
IF(A1234&lt;0,VLOOKUP(A1234,lookups!A$1:B$25,2,0),
IF(ISNA(B1234),"",
IF(OR(ISBLANK(A1234),ISNA(B1234),B1234=0),
"",
"#define "&amp;
VLOOKUP(A1234,SOURCE!B:P,12,0)&amp;IF(SOURCE!$W$2-LEN(VLOOKUP(A1234,SOURCE!B:P,12,0))&gt;=0,REPT(" ",SOURCE!$W$2-LEN(VLOOKUP(A1234,SOURCE!B:P,12,0))),"")&amp;
TEXT(A1234,"???0")&amp;IF(VLOOKUP(A1234,SOURCE!B:P,13,0)="","","   "&amp;VLOOKUP(A1234,SOURCE!B:P,13,0)
))))
)</f>
        <v/>
      </c>
    </row>
    <row r="1235" spans="1:4">
      <c r="A1235">
        <f t="shared" si="20"/>
        <v>1206.1999999999998</v>
      </c>
      <c r="B1235" t="str">
        <f>VLOOKUP(A1235,SOURCE!B:P,12,0)</f>
        <v/>
      </c>
      <c r="C1235">
        <f>IF(
ISNUMBER(INDEX(SOURCE!B:B,MATCH(A1235,SOURCE!B:B,0)+1)),
  VALUE(INDEX(SOURCE!B:B,MATCH(A1235,SOURCE!B:B,0)+1)),
  "")</f>
        <v>1206.2999999999997</v>
      </c>
      <c r="D1235" s="8" t="str">
        <f>IF(A1235&lt;&gt;INT(A1235),B1235,
IF(A1235&lt;0,VLOOKUP(A1235,lookups!A$1:B$25,2,0),
IF(ISNA(B1235),"",
IF(OR(ISBLANK(A1235),ISNA(B1235),B1235=0),
"",
"#define "&amp;
VLOOKUP(A1235,SOURCE!B:P,12,0)&amp;IF(SOURCE!$W$2-LEN(VLOOKUP(A1235,SOURCE!B:P,12,0))&gt;=0,REPT(" ",SOURCE!$W$2-LEN(VLOOKUP(A1235,SOURCE!B:P,12,0))),"")&amp;
TEXT(A1235,"???0")&amp;IF(VLOOKUP(A1235,SOURCE!B:P,13,0)="","","   "&amp;VLOOKUP(A1235,SOURCE!B:P,13,0)
))))
)</f>
        <v/>
      </c>
    </row>
    <row r="1236" spans="1:4">
      <c r="A1236">
        <f t="shared" si="20"/>
        <v>1206.2999999999997</v>
      </c>
      <c r="B1236" t="str">
        <f>VLOOKUP(A1236,SOURCE!B:P,12,0)</f>
        <v>// Probability distributions</v>
      </c>
      <c r="C1236">
        <f>IF(
ISNUMBER(INDEX(SOURCE!B:B,MATCH(A1236,SOURCE!B:B,0)+1)),
  VALUE(INDEX(SOURCE!B:B,MATCH(A1236,SOURCE!B:B,0)+1)),
  "")</f>
        <v>1207</v>
      </c>
      <c r="D1236" s="8" t="str">
        <f>IF(A1236&lt;&gt;INT(A1236),B1236,
IF(A1236&lt;0,VLOOKUP(A1236,lookups!A$1:B$25,2,0),
IF(ISNA(B1236),"",
IF(OR(ISBLANK(A1236),ISNA(B1236),B1236=0),
"",
"#define "&amp;
VLOOKUP(A1236,SOURCE!B:P,12,0)&amp;IF(SOURCE!$W$2-LEN(VLOOKUP(A1236,SOURCE!B:P,12,0))&gt;=0,REPT(" ",SOURCE!$W$2-LEN(VLOOKUP(A1236,SOURCE!B:P,12,0))),"")&amp;
TEXT(A1236,"???0")&amp;IF(VLOOKUP(A1236,SOURCE!B:P,13,0)="","","   "&amp;VLOOKUP(A1236,SOURCE!B:P,13,0)
))))
)</f>
        <v>// Probability distributions</v>
      </c>
    </row>
    <row r="1237" spans="1:4">
      <c r="A1237">
        <f t="shared" si="20"/>
        <v>1207</v>
      </c>
      <c r="B1237" t="str">
        <f>VLOOKUP(A1237,SOURCE!B:P,12,0)</f>
        <v>MNU_BINOM</v>
      </c>
      <c r="C1237">
        <f>IF(
ISNUMBER(INDEX(SOURCE!B:B,MATCH(A1237,SOURCE!B:B,0)+1)),
  VALUE(INDEX(SOURCE!B:B,MATCH(A1237,SOURCE!B:B,0)+1)),
  "")</f>
        <v>1208</v>
      </c>
      <c r="D1237" s="8" t="str">
        <f>IF(A1237&lt;&gt;INT(A1237),B1237,
IF(A1237&lt;0,VLOOKUP(A1237,lookups!A$1:B$25,2,0),
IF(ISNA(B1237),"",
IF(OR(ISBLANK(A1237),ISNA(B1237),B1237=0),
"",
"#define "&amp;
VLOOKUP(A1237,SOURCE!B:P,12,0)&amp;IF(SOURCE!$W$2-LEN(VLOOKUP(A1237,SOURCE!B:P,12,0))&gt;=0,REPT(" ",SOURCE!$W$2-LEN(VLOOKUP(A1237,SOURCE!B:P,12,0))),"")&amp;
TEXT(A1237,"???0")&amp;IF(VLOOKUP(A1237,SOURCE!B:P,13,0)="","","   "&amp;VLOOKUP(A1237,SOURCE!B:P,13,0)
))))
)</f>
        <v>#define MNU_BINOM                     1207</v>
      </c>
    </row>
    <row r="1238" spans="1:4">
      <c r="A1238">
        <f t="shared" si="20"/>
        <v>1208</v>
      </c>
      <c r="B1238" t="str">
        <f>VLOOKUP(A1238,SOURCE!B:P,12,0)</f>
        <v>ITM_BINOMP</v>
      </c>
      <c r="C1238">
        <f>IF(
ISNUMBER(INDEX(SOURCE!B:B,MATCH(A1238,SOURCE!B:B,0)+1)),
  VALUE(INDEX(SOURCE!B:B,MATCH(A1238,SOURCE!B:B,0)+1)),
  "")</f>
        <v>1209</v>
      </c>
      <c r="D1238" s="8" t="str">
        <f>IF(A1238&lt;&gt;INT(A1238),B1238,
IF(A1238&lt;0,VLOOKUP(A1238,lookups!A$1:B$25,2,0),
IF(ISNA(B1238),"",
IF(OR(ISBLANK(A1238),ISNA(B1238),B1238=0),
"",
"#define "&amp;
VLOOKUP(A1238,SOURCE!B:P,12,0)&amp;IF(SOURCE!$W$2-LEN(VLOOKUP(A1238,SOURCE!B:P,12,0))&gt;=0,REPT(" ",SOURCE!$W$2-LEN(VLOOKUP(A1238,SOURCE!B:P,12,0))),"")&amp;
TEXT(A1238,"???0")&amp;IF(VLOOKUP(A1238,SOURCE!B:P,13,0)="","","   "&amp;VLOOKUP(A1238,SOURCE!B:P,13,0)
))))
)</f>
        <v>#define ITM_BINOMP                    1208</v>
      </c>
    </row>
    <row r="1239" spans="1:4">
      <c r="A1239">
        <f t="shared" si="20"/>
        <v>1209</v>
      </c>
      <c r="B1239" t="str">
        <f>VLOOKUP(A1239,SOURCE!B:P,12,0)</f>
        <v>ITM_BINOM</v>
      </c>
      <c r="C1239">
        <f>IF(
ISNUMBER(INDEX(SOURCE!B:B,MATCH(A1239,SOURCE!B:B,0)+1)),
  VALUE(INDEX(SOURCE!B:B,MATCH(A1239,SOURCE!B:B,0)+1)),
  "")</f>
        <v>1210</v>
      </c>
      <c r="D1239" s="8" t="str">
        <f>IF(A1239&lt;&gt;INT(A1239),B1239,
IF(A1239&lt;0,VLOOKUP(A1239,lookups!A$1:B$25,2,0),
IF(ISNA(B1239),"",
IF(OR(ISBLANK(A1239),ISNA(B1239),B1239=0),
"",
"#define "&amp;
VLOOKUP(A1239,SOURCE!B:P,12,0)&amp;IF(SOURCE!$W$2-LEN(VLOOKUP(A1239,SOURCE!B:P,12,0))&gt;=0,REPT(" ",SOURCE!$W$2-LEN(VLOOKUP(A1239,SOURCE!B:P,12,0))),"")&amp;
TEXT(A1239,"???0")&amp;IF(VLOOKUP(A1239,SOURCE!B:P,13,0)="","","   "&amp;VLOOKUP(A1239,SOURCE!B:P,13,0)
))))
)</f>
        <v>#define ITM_BINOM                     1209</v>
      </c>
    </row>
    <row r="1240" spans="1:4">
      <c r="A1240">
        <f t="shared" si="20"/>
        <v>1210</v>
      </c>
      <c r="B1240" t="str">
        <f>VLOOKUP(A1240,SOURCE!B:P,12,0)</f>
        <v>ITM_BINOMU</v>
      </c>
      <c r="C1240">
        <f>IF(
ISNUMBER(INDEX(SOURCE!B:B,MATCH(A1240,SOURCE!B:B,0)+1)),
  VALUE(INDEX(SOURCE!B:B,MATCH(A1240,SOURCE!B:B,0)+1)),
  "")</f>
        <v>1211</v>
      </c>
      <c r="D1240" s="8" t="str">
        <f>IF(A1240&lt;&gt;INT(A1240),B1240,
IF(A1240&lt;0,VLOOKUP(A1240,lookups!A$1:B$25,2,0),
IF(ISNA(B1240),"",
IF(OR(ISBLANK(A1240),ISNA(B1240),B1240=0),
"",
"#define "&amp;
VLOOKUP(A1240,SOURCE!B:P,12,0)&amp;IF(SOURCE!$W$2-LEN(VLOOKUP(A1240,SOURCE!B:P,12,0))&gt;=0,REPT(" ",SOURCE!$W$2-LEN(VLOOKUP(A1240,SOURCE!B:P,12,0))),"")&amp;
TEXT(A1240,"???0")&amp;IF(VLOOKUP(A1240,SOURCE!B:P,13,0)="","","   "&amp;VLOOKUP(A1240,SOURCE!B:P,13,0)
))))
)</f>
        <v>#define ITM_BINOMU                    1210</v>
      </c>
    </row>
    <row r="1241" spans="1:4">
      <c r="A1241">
        <f t="shared" si="20"/>
        <v>1211</v>
      </c>
      <c r="B1241" t="str">
        <f>VLOOKUP(A1241,SOURCE!B:P,12,0)</f>
        <v>ITM_BINOMM1</v>
      </c>
      <c r="C1241">
        <f>IF(
ISNUMBER(INDEX(SOURCE!B:B,MATCH(A1241,SOURCE!B:B,0)+1)),
  VALUE(INDEX(SOURCE!B:B,MATCH(A1241,SOURCE!B:B,0)+1)),
  "")</f>
        <v>1212</v>
      </c>
      <c r="D1241" s="8" t="str">
        <f>IF(A1241&lt;&gt;INT(A1241),B1241,
IF(A1241&lt;0,VLOOKUP(A1241,lookups!A$1:B$25,2,0),
IF(ISNA(B1241),"",
IF(OR(ISBLANK(A1241),ISNA(B1241),B1241=0),
"",
"#define "&amp;
VLOOKUP(A1241,SOURCE!B:P,12,0)&amp;IF(SOURCE!$W$2-LEN(VLOOKUP(A1241,SOURCE!B:P,12,0))&gt;=0,REPT(" ",SOURCE!$W$2-LEN(VLOOKUP(A1241,SOURCE!B:P,12,0))),"")&amp;
TEXT(A1241,"???0")&amp;IF(VLOOKUP(A1241,SOURCE!B:P,13,0)="","","   "&amp;VLOOKUP(A1241,SOURCE!B:P,13,0)
))))
)</f>
        <v>#define ITM_BINOMM1                   1211</v>
      </c>
    </row>
    <row r="1242" spans="1:4">
      <c r="A1242">
        <f t="shared" si="20"/>
        <v>1212</v>
      </c>
      <c r="B1242" t="str">
        <f>VLOOKUP(A1242,SOURCE!B:P,12,0)</f>
        <v>MNU_CAUCH</v>
      </c>
      <c r="C1242">
        <f>IF(
ISNUMBER(INDEX(SOURCE!B:B,MATCH(A1242,SOURCE!B:B,0)+1)),
  VALUE(INDEX(SOURCE!B:B,MATCH(A1242,SOURCE!B:B,0)+1)),
  "")</f>
        <v>1213</v>
      </c>
      <c r="D1242" s="8" t="str">
        <f>IF(A1242&lt;&gt;INT(A1242),B1242,
IF(A1242&lt;0,VLOOKUP(A1242,lookups!A$1:B$25,2,0),
IF(ISNA(B1242),"",
IF(OR(ISBLANK(A1242),ISNA(B1242),B1242=0),
"",
"#define "&amp;
VLOOKUP(A1242,SOURCE!B:P,12,0)&amp;IF(SOURCE!$W$2-LEN(VLOOKUP(A1242,SOURCE!B:P,12,0))&gt;=0,REPT(" ",SOURCE!$W$2-LEN(VLOOKUP(A1242,SOURCE!B:P,12,0))),"")&amp;
TEXT(A1242,"???0")&amp;IF(VLOOKUP(A1242,SOURCE!B:P,13,0)="","","   "&amp;VLOOKUP(A1242,SOURCE!B:P,13,0)
))))
)</f>
        <v>#define MNU_CAUCH                     1212</v>
      </c>
    </row>
    <row r="1243" spans="1:4">
      <c r="A1243">
        <f t="shared" si="20"/>
        <v>1213</v>
      </c>
      <c r="B1243" t="str">
        <f>VLOOKUP(A1243,SOURCE!B:P,12,0)</f>
        <v>ITM_CAUCHP</v>
      </c>
      <c r="C1243">
        <f>IF(
ISNUMBER(INDEX(SOURCE!B:B,MATCH(A1243,SOURCE!B:B,0)+1)),
  VALUE(INDEX(SOURCE!B:B,MATCH(A1243,SOURCE!B:B,0)+1)),
  "")</f>
        <v>1214</v>
      </c>
      <c r="D1243" s="8" t="str">
        <f>IF(A1243&lt;&gt;INT(A1243),B1243,
IF(A1243&lt;0,VLOOKUP(A1243,lookups!A$1:B$25,2,0),
IF(ISNA(B1243),"",
IF(OR(ISBLANK(A1243),ISNA(B1243),B1243=0),
"",
"#define "&amp;
VLOOKUP(A1243,SOURCE!B:P,12,0)&amp;IF(SOURCE!$W$2-LEN(VLOOKUP(A1243,SOURCE!B:P,12,0))&gt;=0,REPT(" ",SOURCE!$W$2-LEN(VLOOKUP(A1243,SOURCE!B:P,12,0))),"")&amp;
TEXT(A1243,"???0")&amp;IF(VLOOKUP(A1243,SOURCE!B:P,13,0)="","","   "&amp;VLOOKUP(A1243,SOURCE!B:P,13,0)
))))
)</f>
        <v>#define ITM_CAUCHP                    1213</v>
      </c>
    </row>
    <row r="1244" spans="1:4">
      <c r="A1244">
        <f t="shared" si="20"/>
        <v>1214</v>
      </c>
      <c r="B1244" t="str">
        <f>VLOOKUP(A1244,SOURCE!B:P,12,0)</f>
        <v>ITM_CAUCH</v>
      </c>
      <c r="C1244">
        <f>IF(
ISNUMBER(INDEX(SOURCE!B:B,MATCH(A1244,SOURCE!B:B,0)+1)),
  VALUE(INDEX(SOURCE!B:B,MATCH(A1244,SOURCE!B:B,0)+1)),
  "")</f>
        <v>1215</v>
      </c>
      <c r="D1244" s="8" t="str">
        <f>IF(A1244&lt;&gt;INT(A1244),B1244,
IF(A1244&lt;0,VLOOKUP(A1244,lookups!A$1:B$25,2,0),
IF(ISNA(B1244),"",
IF(OR(ISBLANK(A1244),ISNA(B1244),B1244=0),
"",
"#define "&amp;
VLOOKUP(A1244,SOURCE!B:P,12,0)&amp;IF(SOURCE!$W$2-LEN(VLOOKUP(A1244,SOURCE!B:P,12,0))&gt;=0,REPT(" ",SOURCE!$W$2-LEN(VLOOKUP(A1244,SOURCE!B:P,12,0))),"")&amp;
TEXT(A1244,"???0")&amp;IF(VLOOKUP(A1244,SOURCE!B:P,13,0)="","","   "&amp;VLOOKUP(A1244,SOURCE!B:P,13,0)
))))
)</f>
        <v>#define ITM_CAUCH                     1214</v>
      </c>
    </row>
    <row r="1245" spans="1:4">
      <c r="A1245">
        <f t="shared" si="20"/>
        <v>1215</v>
      </c>
      <c r="B1245" t="str">
        <f>VLOOKUP(A1245,SOURCE!B:P,12,0)</f>
        <v>ITM_CAUCHU</v>
      </c>
      <c r="C1245">
        <f>IF(
ISNUMBER(INDEX(SOURCE!B:B,MATCH(A1245,SOURCE!B:B,0)+1)),
  VALUE(INDEX(SOURCE!B:B,MATCH(A1245,SOURCE!B:B,0)+1)),
  "")</f>
        <v>1216</v>
      </c>
      <c r="D1245" s="8" t="str">
        <f>IF(A1245&lt;&gt;INT(A1245),B1245,
IF(A1245&lt;0,VLOOKUP(A1245,lookups!A$1:B$25,2,0),
IF(ISNA(B1245),"",
IF(OR(ISBLANK(A1245),ISNA(B1245),B1245=0),
"",
"#define "&amp;
VLOOKUP(A1245,SOURCE!B:P,12,0)&amp;IF(SOURCE!$W$2-LEN(VLOOKUP(A1245,SOURCE!B:P,12,0))&gt;=0,REPT(" ",SOURCE!$W$2-LEN(VLOOKUP(A1245,SOURCE!B:P,12,0))),"")&amp;
TEXT(A1245,"???0")&amp;IF(VLOOKUP(A1245,SOURCE!B:P,13,0)="","","   "&amp;VLOOKUP(A1245,SOURCE!B:P,13,0)
))))
)</f>
        <v>#define ITM_CAUCHU                    1215</v>
      </c>
    </row>
    <row r="1246" spans="1:4">
      <c r="A1246">
        <f t="shared" si="20"/>
        <v>1216</v>
      </c>
      <c r="B1246" t="str">
        <f>VLOOKUP(A1246,SOURCE!B:P,12,0)</f>
        <v>ITM_CAUCHM1</v>
      </c>
      <c r="C1246">
        <f>IF(
ISNUMBER(INDEX(SOURCE!B:B,MATCH(A1246,SOURCE!B:B,0)+1)),
  VALUE(INDEX(SOURCE!B:B,MATCH(A1246,SOURCE!B:B,0)+1)),
  "")</f>
        <v>1217</v>
      </c>
      <c r="D1246" s="8" t="str">
        <f>IF(A1246&lt;&gt;INT(A1246),B1246,
IF(A1246&lt;0,VLOOKUP(A1246,lookups!A$1:B$25,2,0),
IF(ISNA(B1246),"",
IF(OR(ISBLANK(A1246),ISNA(B1246),B1246=0),
"",
"#define "&amp;
VLOOKUP(A1246,SOURCE!B:P,12,0)&amp;IF(SOURCE!$W$2-LEN(VLOOKUP(A1246,SOURCE!B:P,12,0))&gt;=0,REPT(" ",SOURCE!$W$2-LEN(VLOOKUP(A1246,SOURCE!B:P,12,0))),"")&amp;
TEXT(A1246,"???0")&amp;IF(VLOOKUP(A1246,SOURCE!B:P,13,0)="","","   "&amp;VLOOKUP(A1246,SOURCE!B:P,13,0)
))))
)</f>
        <v>#define ITM_CAUCHM1                   1216</v>
      </c>
    </row>
    <row r="1247" spans="1:4">
      <c r="A1247">
        <f t="shared" si="20"/>
        <v>1217</v>
      </c>
      <c r="B1247" t="str">
        <f>VLOOKUP(A1247,SOURCE!B:P,12,0)</f>
        <v>MNU_EXPON</v>
      </c>
      <c r="C1247">
        <f>IF(
ISNUMBER(INDEX(SOURCE!B:B,MATCH(A1247,SOURCE!B:B,0)+1)),
  VALUE(INDEX(SOURCE!B:B,MATCH(A1247,SOURCE!B:B,0)+1)),
  "")</f>
        <v>1218</v>
      </c>
      <c r="D1247" s="8" t="str">
        <f>IF(A1247&lt;&gt;INT(A1247),B1247,
IF(A1247&lt;0,VLOOKUP(A1247,lookups!A$1:B$25,2,0),
IF(ISNA(B1247),"",
IF(OR(ISBLANK(A1247),ISNA(B1247),B1247=0),
"",
"#define "&amp;
VLOOKUP(A1247,SOURCE!B:P,12,0)&amp;IF(SOURCE!$W$2-LEN(VLOOKUP(A1247,SOURCE!B:P,12,0))&gt;=0,REPT(" ",SOURCE!$W$2-LEN(VLOOKUP(A1247,SOURCE!B:P,12,0))),"")&amp;
TEXT(A1247,"???0")&amp;IF(VLOOKUP(A1247,SOURCE!B:P,13,0)="","","   "&amp;VLOOKUP(A1247,SOURCE!B:P,13,0)
))))
)</f>
        <v>#define MNU_EXPON                     1217</v>
      </c>
    </row>
    <row r="1248" spans="1:4">
      <c r="A1248">
        <f t="shared" si="20"/>
        <v>1218</v>
      </c>
      <c r="B1248" t="str">
        <f>VLOOKUP(A1248,SOURCE!B:P,12,0)</f>
        <v>ITM_EXPONP</v>
      </c>
      <c r="C1248">
        <f>IF(
ISNUMBER(INDEX(SOURCE!B:B,MATCH(A1248,SOURCE!B:B,0)+1)),
  VALUE(INDEX(SOURCE!B:B,MATCH(A1248,SOURCE!B:B,0)+1)),
  "")</f>
        <v>1219</v>
      </c>
      <c r="D1248" s="8" t="str">
        <f>IF(A1248&lt;&gt;INT(A1248),B1248,
IF(A1248&lt;0,VLOOKUP(A1248,lookups!A$1:B$25,2,0),
IF(ISNA(B1248),"",
IF(OR(ISBLANK(A1248),ISNA(B1248),B1248=0),
"",
"#define "&amp;
VLOOKUP(A1248,SOURCE!B:P,12,0)&amp;IF(SOURCE!$W$2-LEN(VLOOKUP(A1248,SOURCE!B:P,12,0))&gt;=0,REPT(" ",SOURCE!$W$2-LEN(VLOOKUP(A1248,SOURCE!B:P,12,0))),"")&amp;
TEXT(A1248,"???0")&amp;IF(VLOOKUP(A1248,SOURCE!B:P,13,0)="","","   "&amp;VLOOKUP(A1248,SOURCE!B:P,13,0)
))))
)</f>
        <v>#define ITM_EXPONP                    1218</v>
      </c>
    </row>
    <row r="1249" spans="1:4">
      <c r="A1249">
        <f t="shared" si="20"/>
        <v>1219</v>
      </c>
      <c r="B1249" t="str">
        <f>VLOOKUP(A1249,SOURCE!B:P,12,0)</f>
        <v>ITM_EXPON</v>
      </c>
      <c r="C1249">
        <f>IF(
ISNUMBER(INDEX(SOURCE!B:B,MATCH(A1249,SOURCE!B:B,0)+1)),
  VALUE(INDEX(SOURCE!B:B,MATCH(A1249,SOURCE!B:B,0)+1)),
  "")</f>
        <v>1220</v>
      </c>
      <c r="D1249" s="8" t="str">
        <f>IF(A1249&lt;&gt;INT(A1249),B1249,
IF(A1249&lt;0,VLOOKUP(A1249,lookups!A$1:B$25,2,0),
IF(ISNA(B1249),"",
IF(OR(ISBLANK(A1249),ISNA(B1249),B1249=0),
"",
"#define "&amp;
VLOOKUP(A1249,SOURCE!B:P,12,0)&amp;IF(SOURCE!$W$2-LEN(VLOOKUP(A1249,SOURCE!B:P,12,0))&gt;=0,REPT(" ",SOURCE!$W$2-LEN(VLOOKUP(A1249,SOURCE!B:P,12,0))),"")&amp;
TEXT(A1249,"???0")&amp;IF(VLOOKUP(A1249,SOURCE!B:P,13,0)="","","   "&amp;VLOOKUP(A1249,SOURCE!B:P,13,0)
))))
)</f>
        <v>#define ITM_EXPON                     1219</v>
      </c>
    </row>
    <row r="1250" spans="1:4">
      <c r="A1250">
        <f t="shared" si="20"/>
        <v>1220</v>
      </c>
      <c r="B1250" t="str">
        <f>VLOOKUP(A1250,SOURCE!B:P,12,0)</f>
        <v>ITM_EXPONU</v>
      </c>
      <c r="C1250">
        <f>IF(
ISNUMBER(INDEX(SOURCE!B:B,MATCH(A1250,SOURCE!B:B,0)+1)),
  VALUE(INDEX(SOURCE!B:B,MATCH(A1250,SOURCE!B:B,0)+1)),
  "")</f>
        <v>1221</v>
      </c>
      <c r="D1250" s="8" t="str">
        <f>IF(A1250&lt;&gt;INT(A1250),B1250,
IF(A1250&lt;0,VLOOKUP(A1250,lookups!A$1:B$25,2,0),
IF(ISNA(B1250),"",
IF(OR(ISBLANK(A1250),ISNA(B1250),B1250=0),
"",
"#define "&amp;
VLOOKUP(A1250,SOURCE!B:P,12,0)&amp;IF(SOURCE!$W$2-LEN(VLOOKUP(A1250,SOURCE!B:P,12,0))&gt;=0,REPT(" ",SOURCE!$W$2-LEN(VLOOKUP(A1250,SOURCE!B:P,12,0))),"")&amp;
TEXT(A1250,"???0")&amp;IF(VLOOKUP(A1250,SOURCE!B:P,13,0)="","","   "&amp;VLOOKUP(A1250,SOURCE!B:P,13,0)
))))
)</f>
        <v>#define ITM_EXPONU                    1220</v>
      </c>
    </row>
    <row r="1251" spans="1:4">
      <c r="A1251">
        <f t="shared" si="20"/>
        <v>1221</v>
      </c>
      <c r="B1251" t="str">
        <f>VLOOKUP(A1251,SOURCE!B:P,12,0)</f>
        <v>ITM_EXPONM1</v>
      </c>
      <c r="C1251">
        <f>IF(
ISNUMBER(INDEX(SOURCE!B:B,MATCH(A1251,SOURCE!B:B,0)+1)),
  VALUE(INDEX(SOURCE!B:B,MATCH(A1251,SOURCE!B:B,0)+1)),
  "")</f>
        <v>1222</v>
      </c>
      <c r="D1251" s="8" t="str">
        <f>IF(A1251&lt;&gt;INT(A1251),B1251,
IF(A1251&lt;0,VLOOKUP(A1251,lookups!A$1:B$25,2,0),
IF(ISNA(B1251),"",
IF(OR(ISBLANK(A1251),ISNA(B1251),B1251=0),
"",
"#define "&amp;
VLOOKUP(A1251,SOURCE!B:P,12,0)&amp;IF(SOURCE!$W$2-LEN(VLOOKUP(A1251,SOURCE!B:P,12,0))&gt;=0,REPT(" ",SOURCE!$W$2-LEN(VLOOKUP(A1251,SOURCE!B:P,12,0))),"")&amp;
TEXT(A1251,"???0")&amp;IF(VLOOKUP(A1251,SOURCE!B:P,13,0)="","","   "&amp;VLOOKUP(A1251,SOURCE!B:P,13,0)
))))
)</f>
        <v>#define ITM_EXPONM1                   1221</v>
      </c>
    </row>
    <row r="1252" spans="1:4">
      <c r="A1252">
        <f t="shared" si="20"/>
        <v>1222</v>
      </c>
      <c r="B1252" t="str">
        <f>VLOOKUP(A1252,SOURCE!B:P,12,0)</f>
        <v>MNU_F</v>
      </c>
      <c r="C1252">
        <f>IF(
ISNUMBER(INDEX(SOURCE!B:B,MATCH(A1252,SOURCE!B:B,0)+1)),
  VALUE(INDEX(SOURCE!B:B,MATCH(A1252,SOURCE!B:B,0)+1)),
  "")</f>
        <v>1223</v>
      </c>
      <c r="D1252" s="8" t="str">
        <f>IF(A1252&lt;&gt;INT(A1252),B1252,
IF(A1252&lt;0,VLOOKUP(A1252,lookups!A$1:B$25,2,0),
IF(ISNA(B1252),"",
IF(OR(ISBLANK(A1252),ISNA(B1252),B1252=0),
"",
"#define "&amp;
VLOOKUP(A1252,SOURCE!B:P,12,0)&amp;IF(SOURCE!$W$2-LEN(VLOOKUP(A1252,SOURCE!B:P,12,0))&gt;=0,REPT(" ",SOURCE!$W$2-LEN(VLOOKUP(A1252,SOURCE!B:P,12,0))),"")&amp;
TEXT(A1252,"???0")&amp;IF(VLOOKUP(A1252,SOURCE!B:P,13,0)="","","   "&amp;VLOOKUP(A1252,SOURCE!B:P,13,0)
))))
)</f>
        <v>#define MNU_F                         1222</v>
      </c>
    </row>
    <row r="1253" spans="1:4">
      <c r="A1253">
        <f t="shared" si="20"/>
        <v>1223</v>
      </c>
      <c r="B1253" t="str">
        <f>VLOOKUP(A1253,SOURCE!B:P,12,0)</f>
        <v>ITM_FPX</v>
      </c>
      <c r="C1253">
        <f>IF(
ISNUMBER(INDEX(SOURCE!B:B,MATCH(A1253,SOURCE!B:B,0)+1)),
  VALUE(INDEX(SOURCE!B:B,MATCH(A1253,SOURCE!B:B,0)+1)),
  "")</f>
        <v>1224</v>
      </c>
      <c r="D1253" s="8" t="str">
        <f>IF(A1253&lt;&gt;INT(A1253),B1253,
IF(A1253&lt;0,VLOOKUP(A1253,lookups!A$1:B$25,2,0),
IF(ISNA(B1253),"",
IF(OR(ISBLANK(A1253),ISNA(B1253),B1253=0),
"",
"#define "&amp;
VLOOKUP(A1253,SOURCE!B:P,12,0)&amp;IF(SOURCE!$W$2-LEN(VLOOKUP(A1253,SOURCE!B:P,12,0))&gt;=0,REPT(" ",SOURCE!$W$2-LEN(VLOOKUP(A1253,SOURCE!B:P,12,0))),"")&amp;
TEXT(A1253,"???0")&amp;IF(VLOOKUP(A1253,SOURCE!B:P,13,0)="","","   "&amp;VLOOKUP(A1253,SOURCE!B:P,13,0)
))))
)</f>
        <v>#define ITM_FPX                       1223</v>
      </c>
    </row>
    <row r="1254" spans="1:4">
      <c r="A1254">
        <f t="shared" si="20"/>
        <v>1224</v>
      </c>
      <c r="B1254" t="str">
        <f>VLOOKUP(A1254,SOURCE!B:P,12,0)</f>
        <v>ITM_FX</v>
      </c>
      <c r="C1254">
        <f>IF(
ISNUMBER(INDEX(SOURCE!B:B,MATCH(A1254,SOURCE!B:B,0)+1)),
  VALUE(INDEX(SOURCE!B:B,MATCH(A1254,SOURCE!B:B,0)+1)),
  "")</f>
        <v>1225</v>
      </c>
      <c r="D1254" s="8" t="str">
        <f>IF(A1254&lt;&gt;INT(A1254),B1254,
IF(A1254&lt;0,VLOOKUP(A1254,lookups!A$1:B$25,2,0),
IF(ISNA(B1254),"",
IF(OR(ISBLANK(A1254),ISNA(B1254),B1254=0),
"",
"#define "&amp;
VLOOKUP(A1254,SOURCE!B:P,12,0)&amp;IF(SOURCE!$W$2-LEN(VLOOKUP(A1254,SOURCE!B:P,12,0))&gt;=0,REPT(" ",SOURCE!$W$2-LEN(VLOOKUP(A1254,SOURCE!B:P,12,0))),"")&amp;
TEXT(A1254,"???0")&amp;IF(VLOOKUP(A1254,SOURCE!B:P,13,0)="","","   "&amp;VLOOKUP(A1254,SOURCE!B:P,13,0)
))))
)</f>
        <v>#define ITM_FX                        1224</v>
      </c>
    </row>
    <row r="1255" spans="1:4">
      <c r="A1255">
        <f t="shared" si="20"/>
        <v>1225</v>
      </c>
      <c r="B1255" t="str">
        <f>VLOOKUP(A1255,SOURCE!B:P,12,0)</f>
        <v>ITM_FUX</v>
      </c>
      <c r="C1255">
        <f>IF(
ISNUMBER(INDEX(SOURCE!B:B,MATCH(A1255,SOURCE!B:B,0)+1)),
  VALUE(INDEX(SOURCE!B:B,MATCH(A1255,SOURCE!B:B,0)+1)),
  "")</f>
        <v>1226</v>
      </c>
      <c r="D1255" s="8" t="str">
        <f>IF(A1255&lt;&gt;INT(A1255),B1255,
IF(A1255&lt;0,VLOOKUP(A1255,lookups!A$1:B$25,2,0),
IF(ISNA(B1255),"",
IF(OR(ISBLANK(A1255),ISNA(B1255),B1255=0),
"",
"#define "&amp;
VLOOKUP(A1255,SOURCE!B:P,12,0)&amp;IF(SOURCE!$W$2-LEN(VLOOKUP(A1255,SOURCE!B:P,12,0))&gt;=0,REPT(" ",SOURCE!$W$2-LEN(VLOOKUP(A1255,SOURCE!B:P,12,0))),"")&amp;
TEXT(A1255,"???0")&amp;IF(VLOOKUP(A1255,SOURCE!B:P,13,0)="","","   "&amp;VLOOKUP(A1255,SOURCE!B:P,13,0)
))))
)</f>
        <v>#define ITM_FUX                       1225</v>
      </c>
    </row>
    <row r="1256" spans="1:4">
      <c r="A1256">
        <f t="shared" si="20"/>
        <v>1226</v>
      </c>
      <c r="B1256" t="str">
        <f>VLOOKUP(A1256,SOURCE!B:P,12,0)</f>
        <v>ITM_FM1P</v>
      </c>
      <c r="C1256">
        <f>IF(
ISNUMBER(INDEX(SOURCE!B:B,MATCH(A1256,SOURCE!B:B,0)+1)),
  VALUE(INDEX(SOURCE!B:B,MATCH(A1256,SOURCE!B:B,0)+1)),
  "")</f>
        <v>1227</v>
      </c>
      <c r="D1256" s="8" t="str">
        <f>IF(A1256&lt;&gt;INT(A1256),B1256,
IF(A1256&lt;0,VLOOKUP(A1256,lookups!A$1:B$25,2,0),
IF(ISNA(B1256),"",
IF(OR(ISBLANK(A1256),ISNA(B1256),B1256=0),
"",
"#define "&amp;
VLOOKUP(A1256,SOURCE!B:P,12,0)&amp;IF(SOURCE!$W$2-LEN(VLOOKUP(A1256,SOURCE!B:P,12,0))&gt;=0,REPT(" ",SOURCE!$W$2-LEN(VLOOKUP(A1256,SOURCE!B:P,12,0))),"")&amp;
TEXT(A1256,"???0")&amp;IF(VLOOKUP(A1256,SOURCE!B:P,13,0)="","","   "&amp;VLOOKUP(A1256,SOURCE!B:P,13,0)
))))
)</f>
        <v>#define ITM_FM1P                      1226</v>
      </c>
    </row>
    <row r="1257" spans="1:4">
      <c r="A1257">
        <f t="shared" si="20"/>
        <v>1227</v>
      </c>
      <c r="B1257" t="str">
        <f>VLOOKUP(A1257,SOURCE!B:P,12,0)</f>
        <v>MNU_GEOM</v>
      </c>
      <c r="C1257">
        <f>IF(
ISNUMBER(INDEX(SOURCE!B:B,MATCH(A1257,SOURCE!B:B,0)+1)),
  VALUE(INDEX(SOURCE!B:B,MATCH(A1257,SOURCE!B:B,0)+1)),
  "")</f>
        <v>1228</v>
      </c>
      <c r="D1257" s="8" t="str">
        <f>IF(A1257&lt;&gt;INT(A1257),B1257,
IF(A1257&lt;0,VLOOKUP(A1257,lookups!A$1:B$25,2,0),
IF(ISNA(B1257),"",
IF(OR(ISBLANK(A1257),ISNA(B1257),B1257=0),
"",
"#define "&amp;
VLOOKUP(A1257,SOURCE!B:P,12,0)&amp;IF(SOURCE!$W$2-LEN(VLOOKUP(A1257,SOURCE!B:P,12,0))&gt;=0,REPT(" ",SOURCE!$W$2-LEN(VLOOKUP(A1257,SOURCE!B:P,12,0))),"")&amp;
TEXT(A1257,"???0")&amp;IF(VLOOKUP(A1257,SOURCE!B:P,13,0)="","","   "&amp;VLOOKUP(A1257,SOURCE!B:P,13,0)
))))
)</f>
        <v>#define MNU_GEOM                      1227</v>
      </c>
    </row>
    <row r="1258" spans="1:4">
      <c r="A1258">
        <f t="shared" si="20"/>
        <v>1228</v>
      </c>
      <c r="B1258" t="str">
        <f>VLOOKUP(A1258,SOURCE!B:P,12,0)</f>
        <v>ITM_GEOMP</v>
      </c>
      <c r="C1258">
        <f>IF(
ISNUMBER(INDEX(SOURCE!B:B,MATCH(A1258,SOURCE!B:B,0)+1)),
  VALUE(INDEX(SOURCE!B:B,MATCH(A1258,SOURCE!B:B,0)+1)),
  "")</f>
        <v>1229</v>
      </c>
      <c r="D1258" s="8" t="str">
        <f>IF(A1258&lt;&gt;INT(A1258),B1258,
IF(A1258&lt;0,VLOOKUP(A1258,lookups!A$1:B$25,2,0),
IF(ISNA(B1258),"",
IF(OR(ISBLANK(A1258),ISNA(B1258),B1258=0),
"",
"#define "&amp;
VLOOKUP(A1258,SOURCE!B:P,12,0)&amp;IF(SOURCE!$W$2-LEN(VLOOKUP(A1258,SOURCE!B:P,12,0))&gt;=0,REPT(" ",SOURCE!$W$2-LEN(VLOOKUP(A1258,SOURCE!B:P,12,0))),"")&amp;
TEXT(A1258,"???0")&amp;IF(VLOOKUP(A1258,SOURCE!B:P,13,0)="","","   "&amp;VLOOKUP(A1258,SOURCE!B:P,13,0)
))))
)</f>
        <v>#define ITM_GEOMP                     1228</v>
      </c>
    </row>
    <row r="1259" spans="1:4">
      <c r="A1259">
        <f t="shared" si="20"/>
        <v>1229</v>
      </c>
      <c r="B1259" t="str">
        <f>VLOOKUP(A1259,SOURCE!B:P,12,0)</f>
        <v>ITM_GEOM</v>
      </c>
      <c r="C1259">
        <f>IF(
ISNUMBER(INDEX(SOURCE!B:B,MATCH(A1259,SOURCE!B:B,0)+1)),
  VALUE(INDEX(SOURCE!B:B,MATCH(A1259,SOURCE!B:B,0)+1)),
  "")</f>
        <v>1230</v>
      </c>
      <c r="D1259" s="8" t="str">
        <f>IF(A1259&lt;&gt;INT(A1259),B1259,
IF(A1259&lt;0,VLOOKUP(A1259,lookups!A$1:B$25,2,0),
IF(ISNA(B1259),"",
IF(OR(ISBLANK(A1259),ISNA(B1259),B1259=0),
"",
"#define "&amp;
VLOOKUP(A1259,SOURCE!B:P,12,0)&amp;IF(SOURCE!$W$2-LEN(VLOOKUP(A1259,SOURCE!B:P,12,0))&gt;=0,REPT(" ",SOURCE!$W$2-LEN(VLOOKUP(A1259,SOURCE!B:P,12,0))),"")&amp;
TEXT(A1259,"???0")&amp;IF(VLOOKUP(A1259,SOURCE!B:P,13,0)="","","   "&amp;VLOOKUP(A1259,SOURCE!B:P,13,0)
))))
)</f>
        <v>#define ITM_GEOM                      1229</v>
      </c>
    </row>
    <row r="1260" spans="1:4">
      <c r="A1260">
        <f t="shared" si="20"/>
        <v>1230</v>
      </c>
      <c r="B1260" t="str">
        <f>VLOOKUP(A1260,SOURCE!B:P,12,0)</f>
        <v>ITM_GEOMU</v>
      </c>
      <c r="C1260">
        <f>IF(
ISNUMBER(INDEX(SOURCE!B:B,MATCH(A1260,SOURCE!B:B,0)+1)),
  VALUE(INDEX(SOURCE!B:B,MATCH(A1260,SOURCE!B:B,0)+1)),
  "")</f>
        <v>1231</v>
      </c>
      <c r="D1260" s="8" t="str">
        <f>IF(A1260&lt;&gt;INT(A1260),B1260,
IF(A1260&lt;0,VLOOKUP(A1260,lookups!A$1:B$25,2,0),
IF(ISNA(B1260),"",
IF(OR(ISBLANK(A1260),ISNA(B1260),B1260=0),
"",
"#define "&amp;
VLOOKUP(A1260,SOURCE!B:P,12,0)&amp;IF(SOURCE!$W$2-LEN(VLOOKUP(A1260,SOURCE!B:P,12,0))&gt;=0,REPT(" ",SOURCE!$W$2-LEN(VLOOKUP(A1260,SOURCE!B:P,12,0))),"")&amp;
TEXT(A1260,"???0")&amp;IF(VLOOKUP(A1260,SOURCE!B:P,13,0)="","","   "&amp;VLOOKUP(A1260,SOURCE!B:P,13,0)
))))
)</f>
        <v>#define ITM_GEOMU                     1230</v>
      </c>
    </row>
    <row r="1261" spans="1:4">
      <c r="A1261">
        <f t="shared" si="20"/>
        <v>1231</v>
      </c>
      <c r="B1261" t="str">
        <f>VLOOKUP(A1261,SOURCE!B:P,12,0)</f>
        <v>ITM_GEOMM1</v>
      </c>
      <c r="C1261">
        <f>IF(
ISNUMBER(INDEX(SOURCE!B:B,MATCH(A1261,SOURCE!B:B,0)+1)),
  VALUE(INDEX(SOURCE!B:B,MATCH(A1261,SOURCE!B:B,0)+1)),
  "")</f>
        <v>1232</v>
      </c>
      <c r="D1261" s="8" t="str">
        <f>IF(A1261&lt;&gt;INT(A1261),B1261,
IF(A1261&lt;0,VLOOKUP(A1261,lookups!A$1:B$25,2,0),
IF(ISNA(B1261),"",
IF(OR(ISBLANK(A1261),ISNA(B1261),B1261=0),
"",
"#define "&amp;
VLOOKUP(A1261,SOURCE!B:P,12,0)&amp;IF(SOURCE!$W$2-LEN(VLOOKUP(A1261,SOURCE!B:P,12,0))&gt;=0,REPT(" ",SOURCE!$W$2-LEN(VLOOKUP(A1261,SOURCE!B:P,12,0))),"")&amp;
TEXT(A1261,"???0")&amp;IF(VLOOKUP(A1261,SOURCE!B:P,13,0)="","","   "&amp;VLOOKUP(A1261,SOURCE!B:P,13,0)
))))
)</f>
        <v>#define ITM_GEOMM1                    1231</v>
      </c>
    </row>
    <row r="1262" spans="1:4">
      <c r="A1262">
        <f t="shared" si="20"/>
        <v>1232</v>
      </c>
      <c r="B1262" t="str">
        <f>VLOOKUP(A1262,SOURCE!B:P,12,0)</f>
        <v>MNU_HYPER</v>
      </c>
      <c r="C1262">
        <f>IF(
ISNUMBER(INDEX(SOURCE!B:B,MATCH(A1262,SOURCE!B:B,0)+1)),
  VALUE(INDEX(SOURCE!B:B,MATCH(A1262,SOURCE!B:B,0)+1)),
  "")</f>
        <v>1233</v>
      </c>
      <c r="D1262" s="8" t="str">
        <f>IF(A1262&lt;&gt;INT(A1262),B1262,
IF(A1262&lt;0,VLOOKUP(A1262,lookups!A$1:B$25,2,0),
IF(ISNA(B1262),"",
IF(OR(ISBLANK(A1262),ISNA(B1262),B1262=0),
"",
"#define "&amp;
VLOOKUP(A1262,SOURCE!B:P,12,0)&amp;IF(SOURCE!$W$2-LEN(VLOOKUP(A1262,SOURCE!B:P,12,0))&gt;=0,REPT(" ",SOURCE!$W$2-LEN(VLOOKUP(A1262,SOURCE!B:P,12,0))),"")&amp;
TEXT(A1262,"???0")&amp;IF(VLOOKUP(A1262,SOURCE!B:P,13,0)="","","   "&amp;VLOOKUP(A1262,SOURCE!B:P,13,0)
))))
)</f>
        <v>#define MNU_HYPER                     1232</v>
      </c>
    </row>
    <row r="1263" spans="1:4">
      <c r="A1263">
        <f t="shared" si="20"/>
        <v>1233</v>
      </c>
      <c r="B1263" t="str">
        <f>VLOOKUP(A1263,SOURCE!B:P,12,0)</f>
        <v>ITM_HYPERP</v>
      </c>
      <c r="C1263">
        <f>IF(
ISNUMBER(INDEX(SOURCE!B:B,MATCH(A1263,SOURCE!B:B,0)+1)),
  VALUE(INDEX(SOURCE!B:B,MATCH(A1263,SOURCE!B:B,0)+1)),
  "")</f>
        <v>1234</v>
      </c>
      <c r="D1263" s="8" t="str">
        <f>IF(A1263&lt;&gt;INT(A1263),B1263,
IF(A1263&lt;0,VLOOKUP(A1263,lookups!A$1:B$25,2,0),
IF(ISNA(B1263),"",
IF(OR(ISBLANK(A1263),ISNA(B1263),B1263=0),
"",
"#define "&amp;
VLOOKUP(A1263,SOURCE!B:P,12,0)&amp;IF(SOURCE!$W$2-LEN(VLOOKUP(A1263,SOURCE!B:P,12,0))&gt;=0,REPT(" ",SOURCE!$W$2-LEN(VLOOKUP(A1263,SOURCE!B:P,12,0))),"")&amp;
TEXT(A1263,"???0")&amp;IF(VLOOKUP(A1263,SOURCE!B:P,13,0)="","","   "&amp;VLOOKUP(A1263,SOURCE!B:P,13,0)
))))
)</f>
        <v>#define ITM_HYPERP                    1233</v>
      </c>
    </row>
    <row r="1264" spans="1:4">
      <c r="A1264">
        <f t="shared" si="20"/>
        <v>1234</v>
      </c>
      <c r="B1264" t="str">
        <f>VLOOKUP(A1264,SOURCE!B:P,12,0)</f>
        <v>ITM_HYPER</v>
      </c>
      <c r="C1264">
        <f>IF(
ISNUMBER(INDEX(SOURCE!B:B,MATCH(A1264,SOURCE!B:B,0)+1)),
  VALUE(INDEX(SOURCE!B:B,MATCH(A1264,SOURCE!B:B,0)+1)),
  "")</f>
        <v>1235</v>
      </c>
      <c r="D1264" s="8" t="str">
        <f>IF(A1264&lt;&gt;INT(A1264),B1264,
IF(A1264&lt;0,VLOOKUP(A1264,lookups!A$1:B$25,2,0),
IF(ISNA(B1264),"",
IF(OR(ISBLANK(A1264),ISNA(B1264),B1264=0),
"",
"#define "&amp;
VLOOKUP(A1264,SOURCE!B:P,12,0)&amp;IF(SOURCE!$W$2-LEN(VLOOKUP(A1264,SOURCE!B:P,12,0))&gt;=0,REPT(" ",SOURCE!$W$2-LEN(VLOOKUP(A1264,SOURCE!B:P,12,0))),"")&amp;
TEXT(A1264,"???0")&amp;IF(VLOOKUP(A1264,SOURCE!B:P,13,0)="","","   "&amp;VLOOKUP(A1264,SOURCE!B:P,13,0)
))))
)</f>
        <v>#define ITM_HYPER                     1234</v>
      </c>
    </row>
    <row r="1265" spans="1:4">
      <c r="A1265">
        <f t="shared" si="20"/>
        <v>1235</v>
      </c>
      <c r="B1265" t="str">
        <f>VLOOKUP(A1265,SOURCE!B:P,12,0)</f>
        <v>ITM_HYPERU</v>
      </c>
      <c r="C1265">
        <f>IF(
ISNUMBER(INDEX(SOURCE!B:B,MATCH(A1265,SOURCE!B:B,0)+1)),
  VALUE(INDEX(SOURCE!B:B,MATCH(A1265,SOURCE!B:B,0)+1)),
  "")</f>
        <v>1236</v>
      </c>
      <c r="D1265" s="8" t="str">
        <f>IF(A1265&lt;&gt;INT(A1265),B1265,
IF(A1265&lt;0,VLOOKUP(A1265,lookups!A$1:B$25,2,0),
IF(ISNA(B1265),"",
IF(OR(ISBLANK(A1265),ISNA(B1265),B1265=0),
"",
"#define "&amp;
VLOOKUP(A1265,SOURCE!B:P,12,0)&amp;IF(SOURCE!$W$2-LEN(VLOOKUP(A1265,SOURCE!B:P,12,0))&gt;=0,REPT(" ",SOURCE!$W$2-LEN(VLOOKUP(A1265,SOURCE!B:P,12,0))),"")&amp;
TEXT(A1265,"???0")&amp;IF(VLOOKUP(A1265,SOURCE!B:P,13,0)="","","   "&amp;VLOOKUP(A1265,SOURCE!B:P,13,0)
))))
)</f>
        <v>#define ITM_HYPERU                    1235</v>
      </c>
    </row>
    <row r="1266" spans="1:4">
      <c r="A1266">
        <f t="shared" si="20"/>
        <v>1236</v>
      </c>
      <c r="B1266" t="str">
        <f>VLOOKUP(A1266,SOURCE!B:P,12,0)</f>
        <v>ITM_HYPERM1</v>
      </c>
      <c r="C1266">
        <f>IF(
ISNUMBER(INDEX(SOURCE!B:B,MATCH(A1266,SOURCE!B:B,0)+1)),
  VALUE(INDEX(SOURCE!B:B,MATCH(A1266,SOURCE!B:B,0)+1)),
  "")</f>
        <v>1237</v>
      </c>
      <c r="D1266" s="8" t="str">
        <f>IF(A1266&lt;&gt;INT(A1266),B1266,
IF(A1266&lt;0,VLOOKUP(A1266,lookups!A$1:B$25,2,0),
IF(ISNA(B1266),"",
IF(OR(ISBLANK(A1266),ISNA(B1266),B1266=0),
"",
"#define "&amp;
VLOOKUP(A1266,SOURCE!B:P,12,0)&amp;IF(SOURCE!$W$2-LEN(VLOOKUP(A1266,SOURCE!B:P,12,0))&gt;=0,REPT(" ",SOURCE!$W$2-LEN(VLOOKUP(A1266,SOURCE!B:P,12,0))),"")&amp;
TEXT(A1266,"???0")&amp;IF(VLOOKUP(A1266,SOURCE!B:P,13,0)="","","   "&amp;VLOOKUP(A1266,SOURCE!B:P,13,0)
))))
)</f>
        <v>#define ITM_HYPERM1                   1236</v>
      </c>
    </row>
    <row r="1267" spans="1:4">
      <c r="A1267">
        <f t="shared" si="20"/>
        <v>1237</v>
      </c>
      <c r="B1267" t="str">
        <f>VLOOKUP(A1267,SOURCE!B:P,12,0)</f>
        <v>MNU_LGNRM</v>
      </c>
      <c r="C1267">
        <f>IF(
ISNUMBER(INDEX(SOURCE!B:B,MATCH(A1267,SOURCE!B:B,0)+1)),
  VALUE(INDEX(SOURCE!B:B,MATCH(A1267,SOURCE!B:B,0)+1)),
  "")</f>
        <v>1238</v>
      </c>
      <c r="D1267" s="8" t="str">
        <f>IF(A1267&lt;&gt;INT(A1267),B1267,
IF(A1267&lt;0,VLOOKUP(A1267,lookups!A$1:B$25,2,0),
IF(ISNA(B1267),"",
IF(OR(ISBLANK(A1267),ISNA(B1267),B1267=0),
"",
"#define "&amp;
VLOOKUP(A1267,SOURCE!B:P,12,0)&amp;IF(SOURCE!$W$2-LEN(VLOOKUP(A1267,SOURCE!B:P,12,0))&gt;=0,REPT(" ",SOURCE!$W$2-LEN(VLOOKUP(A1267,SOURCE!B:P,12,0))),"")&amp;
TEXT(A1267,"???0")&amp;IF(VLOOKUP(A1267,SOURCE!B:P,13,0)="","","   "&amp;VLOOKUP(A1267,SOURCE!B:P,13,0)
))))
)</f>
        <v>#define MNU_LGNRM                     1237</v>
      </c>
    </row>
    <row r="1268" spans="1:4">
      <c r="A1268">
        <f t="shared" si="20"/>
        <v>1238</v>
      </c>
      <c r="B1268" t="str">
        <f>VLOOKUP(A1268,SOURCE!B:P,12,0)</f>
        <v>ITM_LGNRMP</v>
      </c>
      <c r="C1268">
        <f>IF(
ISNUMBER(INDEX(SOURCE!B:B,MATCH(A1268,SOURCE!B:B,0)+1)),
  VALUE(INDEX(SOURCE!B:B,MATCH(A1268,SOURCE!B:B,0)+1)),
  "")</f>
        <v>1239</v>
      </c>
      <c r="D1268" s="8" t="str">
        <f>IF(A1268&lt;&gt;INT(A1268),B1268,
IF(A1268&lt;0,VLOOKUP(A1268,lookups!A$1:B$25,2,0),
IF(ISNA(B1268),"",
IF(OR(ISBLANK(A1268),ISNA(B1268),B1268=0),
"",
"#define "&amp;
VLOOKUP(A1268,SOURCE!B:P,12,0)&amp;IF(SOURCE!$W$2-LEN(VLOOKUP(A1268,SOURCE!B:P,12,0))&gt;=0,REPT(" ",SOURCE!$W$2-LEN(VLOOKUP(A1268,SOURCE!B:P,12,0))),"")&amp;
TEXT(A1268,"???0")&amp;IF(VLOOKUP(A1268,SOURCE!B:P,13,0)="","","   "&amp;VLOOKUP(A1268,SOURCE!B:P,13,0)
))))
)</f>
        <v>#define ITM_LGNRMP                    1238</v>
      </c>
    </row>
    <row r="1269" spans="1:4">
      <c r="A1269">
        <f t="shared" si="20"/>
        <v>1239</v>
      </c>
      <c r="B1269" t="str">
        <f>VLOOKUP(A1269,SOURCE!B:P,12,0)</f>
        <v>ITM_LGNRM</v>
      </c>
      <c r="C1269">
        <f>IF(
ISNUMBER(INDEX(SOURCE!B:B,MATCH(A1269,SOURCE!B:B,0)+1)),
  VALUE(INDEX(SOURCE!B:B,MATCH(A1269,SOURCE!B:B,0)+1)),
  "")</f>
        <v>1240</v>
      </c>
      <c r="D1269" s="8" t="str">
        <f>IF(A1269&lt;&gt;INT(A1269),B1269,
IF(A1269&lt;0,VLOOKUP(A1269,lookups!A$1:B$25,2,0),
IF(ISNA(B1269),"",
IF(OR(ISBLANK(A1269),ISNA(B1269),B1269=0),
"",
"#define "&amp;
VLOOKUP(A1269,SOURCE!B:P,12,0)&amp;IF(SOURCE!$W$2-LEN(VLOOKUP(A1269,SOURCE!B:P,12,0))&gt;=0,REPT(" ",SOURCE!$W$2-LEN(VLOOKUP(A1269,SOURCE!B:P,12,0))),"")&amp;
TEXT(A1269,"???0")&amp;IF(VLOOKUP(A1269,SOURCE!B:P,13,0)="","","   "&amp;VLOOKUP(A1269,SOURCE!B:P,13,0)
))))
)</f>
        <v>#define ITM_LGNRM                     1239</v>
      </c>
    </row>
    <row r="1270" spans="1:4">
      <c r="A1270">
        <f t="shared" si="20"/>
        <v>1240</v>
      </c>
      <c r="B1270" t="str">
        <f>VLOOKUP(A1270,SOURCE!B:P,12,0)</f>
        <v>ITM_LGNRMU</v>
      </c>
      <c r="C1270">
        <f>IF(
ISNUMBER(INDEX(SOURCE!B:B,MATCH(A1270,SOURCE!B:B,0)+1)),
  VALUE(INDEX(SOURCE!B:B,MATCH(A1270,SOURCE!B:B,0)+1)),
  "")</f>
        <v>1241</v>
      </c>
      <c r="D1270" s="8" t="str">
        <f>IF(A1270&lt;&gt;INT(A1270),B1270,
IF(A1270&lt;0,VLOOKUP(A1270,lookups!A$1:B$25,2,0),
IF(ISNA(B1270),"",
IF(OR(ISBLANK(A1270),ISNA(B1270),B1270=0),
"",
"#define "&amp;
VLOOKUP(A1270,SOURCE!B:P,12,0)&amp;IF(SOURCE!$W$2-LEN(VLOOKUP(A1270,SOURCE!B:P,12,0))&gt;=0,REPT(" ",SOURCE!$W$2-LEN(VLOOKUP(A1270,SOURCE!B:P,12,0))),"")&amp;
TEXT(A1270,"???0")&amp;IF(VLOOKUP(A1270,SOURCE!B:P,13,0)="","","   "&amp;VLOOKUP(A1270,SOURCE!B:P,13,0)
))))
)</f>
        <v>#define ITM_LGNRMU                    1240</v>
      </c>
    </row>
    <row r="1271" spans="1:4">
      <c r="A1271">
        <f t="shared" si="20"/>
        <v>1241</v>
      </c>
      <c r="B1271" t="str">
        <f>VLOOKUP(A1271,SOURCE!B:P,12,0)</f>
        <v>ITM_LGNRMM1</v>
      </c>
      <c r="C1271">
        <f>IF(
ISNUMBER(INDEX(SOURCE!B:B,MATCH(A1271,SOURCE!B:B,0)+1)),
  VALUE(INDEX(SOURCE!B:B,MATCH(A1271,SOURCE!B:B,0)+1)),
  "")</f>
        <v>1242</v>
      </c>
      <c r="D1271" s="8" t="str">
        <f>IF(A1271&lt;&gt;INT(A1271),B1271,
IF(A1271&lt;0,VLOOKUP(A1271,lookups!A$1:B$25,2,0),
IF(ISNA(B1271),"",
IF(OR(ISBLANK(A1271),ISNA(B1271),B1271=0),
"",
"#define "&amp;
VLOOKUP(A1271,SOURCE!B:P,12,0)&amp;IF(SOURCE!$W$2-LEN(VLOOKUP(A1271,SOURCE!B:P,12,0))&gt;=0,REPT(" ",SOURCE!$W$2-LEN(VLOOKUP(A1271,SOURCE!B:P,12,0))),"")&amp;
TEXT(A1271,"???0")&amp;IF(VLOOKUP(A1271,SOURCE!B:P,13,0)="","","   "&amp;VLOOKUP(A1271,SOURCE!B:P,13,0)
))))
)</f>
        <v>#define ITM_LGNRMM1                   1241</v>
      </c>
    </row>
    <row r="1272" spans="1:4">
      <c r="A1272">
        <f t="shared" si="20"/>
        <v>1242</v>
      </c>
      <c r="B1272" t="str">
        <f>VLOOKUP(A1272,SOURCE!B:P,12,0)</f>
        <v>MNU_LOGIS</v>
      </c>
      <c r="C1272">
        <f>IF(
ISNUMBER(INDEX(SOURCE!B:B,MATCH(A1272,SOURCE!B:B,0)+1)),
  VALUE(INDEX(SOURCE!B:B,MATCH(A1272,SOURCE!B:B,0)+1)),
  "")</f>
        <v>1243</v>
      </c>
      <c r="D1272" s="8" t="str">
        <f>IF(A1272&lt;&gt;INT(A1272),B1272,
IF(A1272&lt;0,VLOOKUP(A1272,lookups!A$1:B$25,2,0),
IF(ISNA(B1272),"",
IF(OR(ISBLANK(A1272),ISNA(B1272),B1272=0),
"",
"#define "&amp;
VLOOKUP(A1272,SOURCE!B:P,12,0)&amp;IF(SOURCE!$W$2-LEN(VLOOKUP(A1272,SOURCE!B:P,12,0))&gt;=0,REPT(" ",SOURCE!$W$2-LEN(VLOOKUP(A1272,SOURCE!B:P,12,0))),"")&amp;
TEXT(A1272,"???0")&amp;IF(VLOOKUP(A1272,SOURCE!B:P,13,0)="","","   "&amp;VLOOKUP(A1272,SOURCE!B:P,13,0)
))))
)</f>
        <v>#define MNU_LOGIS                     1242</v>
      </c>
    </row>
    <row r="1273" spans="1:4">
      <c r="A1273">
        <f t="shared" si="20"/>
        <v>1243</v>
      </c>
      <c r="B1273" t="str">
        <f>VLOOKUP(A1273,SOURCE!B:P,12,0)</f>
        <v>ITM_LOGISP</v>
      </c>
      <c r="C1273">
        <f>IF(
ISNUMBER(INDEX(SOURCE!B:B,MATCH(A1273,SOURCE!B:B,0)+1)),
  VALUE(INDEX(SOURCE!B:B,MATCH(A1273,SOURCE!B:B,0)+1)),
  "")</f>
        <v>1244</v>
      </c>
      <c r="D1273" s="8" t="str">
        <f>IF(A1273&lt;&gt;INT(A1273),B1273,
IF(A1273&lt;0,VLOOKUP(A1273,lookups!A$1:B$25,2,0),
IF(ISNA(B1273),"",
IF(OR(ISBLANK(A1273),ISNA(B1273),B1273=0),
"",
"#define "&amp;
VLOOKUP(A1273,SOURCE!B:P,12,0)&amp;IF(SOURCE!$W$2-LEN(VLOOKUP(A1273,SOURCE!B:P,12,0))&gt;=0,REPT(" ",SOURCE!$W$2-LEN(VLOOKUP(A1273,SOURCE!B:P,12,0))),"")&amp;
TEXT(A1273,"???0")&amp;IF(VLOOKUP(A1273,SOURCE!B:P,13,0)="","","   "&amp;VLOOKUP(A1273,SOURCE!B:P,13,0)
))))
)</f>
        <v>#define ITM_LOGISP                    1243</v>
      </c>
    </row>
    <row r="1274" spans="1:4">
      <c r="A1274">
        <f t="shared" si="20"/>
        <v>1244</v>
      </c>
      <c r="B1274" t="str">
        <f>VLOOKUP(A1274,SOURCE!B:P,12,0)</f>
        <v>ITM_LOGIS</v>
      </c>
      <c r="C1274">
        <f>IF(
ISNUMBER(INDEX(SOURCE!B:B,MATCH(A1274,SOURCE!B:B,0)+1)),
  VALUE(INDEX(SOURCE!B:B,MATCH(A1274,SOURCE!B:B,0)+1)),
  "")</f>
        <v>1245</v>
      </c>
      <c r="D1274" s="8" t="str">
        <f>IF(A1274&lt;&gt;INT(A1274),B1274,
IF(A1274&lt;0,VLOOKUP(A1274,lookups!A$1:B$25,2,0),
IF(ISNA(B1274),"",
IF(OR(ISBLANK(A1274),ISNA(B1274),B1274=0),
"",
"#define "&amp;
VLOOKUP(A1274,SOURCE!B:P,12,0)&amp;IF(SOURCE!$W$2-LEN(VLOOKUP(A1274,SOURCE!B:P,12,0))&gt;=0,REPT(" ",SOURCE!$W$2-LEN(VLOOKUP(A1274,SOURCE!B:P,12,0))),"")&amp;
TEXT(A1274,"???0")&amp;IF(VLOOKUP(A1274,SOURCE!B:P,13,0)="","","   "&amp;VLOOKUP(A1274,SOURCE!B:P,13,0)
))))
)</f>
        <v>#define ITM_LOGIS                     1244</v>
      </c>
    </row>
    <row r="1275" spans="1:4">
      <c r="A1275">
        <f t="shared" si="20"/>
        <v>1245</v>
      </c>
      <c r="B1275" t="str">
        <f>VLOOKUP(A1275,SOURCE!B:P,12,0)</f>
        <v>ITM_LOGISU</v>
      </c>
      <c r="C1275">
        <f>IF(
ISNUMBER(INDEX(SOURCE!B:B,MATCH(A1275,SOURCE!B:B,0)+1)),
  VALUE(INDEX(SOURCE!B:B,MATCH(A1275,SOURCE!B:B,0)+1)),
  "")</f>
        <v>1246</v>
      </c>
      <c r="D1275" s="8" t="str">
        <f>IF(A1275&lt;&gt;INT(A1275),B1275,
IF(A1275&lt;0,VLOOKUP(A1275,lookups!A$1:B$25,2,0),
IF(ISNA(B1275),"",
IF(OR(ISBLANK(A1275),ISNA(B1275),B1275=0),
"",
"#define "&amp;
VLOOKUP(A1275,SOURCE!B:P,12,0)&amp;IF(SOURCE!$W$2-LEN(VLOOKUP(A1275,SOURCE!B:P,12,0))&gt;=0,REPT(" ",SOURCE!$W$2-LEN(VLOOKUP(A1275,SOURCE!B:P,12,0))),"")&amp;
TEXT(A1275,"???0")&amp;IF(VLOOKUP(A1275,SOURCE!B:P,13,0)="","","   "&amp;VLOOKUP(A1275,SOURCE!B:P,13,0)
))))
)</f>
        <v>#define ITM_LOGISU                    1245</v>
      </c>
    </row>
    <row r="1276" spans="1:4">
      <c r="A1276">
        <f t="shared" si="20"/>
        <v>1246</v>
      </c>
      <c r="B1276" t="str">
        <f>VLOOKUP(A1276,SOURCE!B:P,12,0)</f>
        <v>ITM_LOGISM1</v>
      </c>
      <c r="C1276">
        <f>IF(
ISNUMBER(INDEX(SOURCE!B:B,MATCH(A1276,SOURCE!B:B,0)+1)),
  VALUE(INDEX(SOURCE!B:B,MATCH(A1276,SOURCE!B:B,0)+1)),
  "")</f>
        <v>1247</v>
      </c>
      <c r="D1276" s="8" t="str">
        <f>IF(A1276&lt;&gt;INT(A1276),B1276,
IF(A1276&lt;0,VLOOKUP(A1276,lookups!A$1:B$25,2,0),
IF(ISNA(B1276),"",
IF(OR(ISBLANK(A1276),ISNA(B1276),B1276=0),
"",
"#define "&amp;
VLOOKUP(A1276,SOURCE!B:P,12,0)&amp;IF(SOURCE!$W$2-LEN(VLOOKUP(A1276,SOURCE!B:P,12,0))&gt;=0,REPT(" ",SOURCE!$W$2-LEN(VLOOKUP(A1276,SOURCE!B:P,12,0))),"")&amp;
TEXT(A1276,"???0")&amp;IF(VLOOKUP(A1276,SOURCE!B:P,13,0)="","","   "&amp;VLOOKUP(A1276,SOURCE!B:P,13,0)
))))
)</f>
        <v>#define ITM_LOGISM1                   1246</v>
      </c>
    </row>
    <row r="1277" spans="1:4">
      <c r="A1277">
        <f t="shared" si="20"/>
        <v>1247</v>
      </c>
      <c r="B1277" t="str">
        <f>VLOOKUP(A1277,SOURCE!B:P,12,0)</f>
        <v>MNU_NBIN</v>
      </c>
      <c r="C1277">
        <f>IF(
ISNUMBER(INDEX(SOURCE!B:B,MATCH(A1277,SOURCE!B:B,0)+1)),
  VALUE(INDEX(SOURCE!B:B,MATCH(A1277,SOURCE!B:B,0)+1)),
  "")</f>
        <v>1248</v>
      </c>
      <c r="D1277" s="8" t="str">
        <f>IF(A1277&lt;&gt;INT(A1277),B1277,
IF(A1277&lt;0,VLOOKUP(A1277,lookups!A$1:B$25,2,0),
IF(ISNA(B1277),"",
IF(OR(ISBLANK(A1277),ISNA(B1277),B1277=0),
"",
"#define "&amp;
VLOOKUP(A1277,SOURCE!B:P,12,0)&amp;IF(SOURCE!$W$2-LEN(VLOOKUP(A1277,SOURCE!B:P,12,0))&gt;=0,REPT(" ",SOURCE!$W$2-LEN(VLOOKUP(A1277,SOURCE!B:P,12,0))),"")&amp;
TEXT(A1277,"???0")&amp;IF(VLOOKUP(A1277,SOURCE!B:P,13,0)="","","   "&amp;VLOOKUP(A1277,SOURCE!B:P,13,0)
))))
)</f>
        <v>#define MNU_NBIN                      1247</v>
      </c>
    </row>
    <row r="1278" spans="1:4">
      <c r="A1278">
        <f t="shared" si="20"/>
        <v>1248</v>
      </c>
      <c r="B1278" t="str">
        <f>VLOOKUP(A1278,SOURCE!B:P,12,0)</f>
        <v>ITM_NBINP</v>
      </c>
      <c r="C1278">
        <f>IF(
ISNUMBER(INDEX(SOURCE!B:B,MATCH(A1278,SOURCE!B:B,0)+1)),
  VALUE(INDEX(SOURCE!B:B,MATCH(A1278,SOURCE!B:B,0)+1)),
  "")</f>
        <v>1249</v>
      </c>
      <c r="D1278" s="8" t="str">
        <f>IF(A1278&lt;&gt;INT(A1278),B1278,
IF(A1278&lt;0,VLOOKUP(A1278,lookups!A$1:B$25,2,0),
IF(ISNA(B1278),"",
IF(OR(ISBLANK(A1278),ISNA(B1278),B1278=0),
"",
"#define "&amp;
VLOOKUP(A1278,SOURCE!B:P,12,0)&amp;IF(SOURCE!$W$2-LEN(VLOOKUP(A1278,SOURCE!B:P,12,0))&gt;=0,REPT(" ",SOURCE!$W$2-LEN(VLOOKUP(A1278,SOURCE!B:P,12,0))),"")&amp;
TEXT(A1278,"???0")&amp;IF(VLOOKUP(A1278,SOURCE!B:P,13,0)="","","   "&amp;VLOOKUP(A1278,SOURCE!B:P,13,0)
))))
)</f>
        <v>#define ITM_NBINP                     1248</v>
      </c>
    </row>
    <row r="1279" spans="1:4">
      <c r="A1279">
        <f t="shared" si="20"/>
        <v>1249</v>
      </c>
      <c r="B1279" t="str">
        <f>VLOOKUP(A1279,SOURCE!B:P,12,0)</f>
        <v>ITM_NBIN</v>
      </c>
      <c r="C1279">
        <f>IF(
ISNUMBER(INDEX(SOURCE!B:B,MATCH(A1279,SOURCE!B:B,0)+1)),
  VALUE(INDEX(SOURCE!B:B,MATCH(A1279,SOURCE!B:B,0)+1)),
  "")</f>
        <v>1250</v>
      </c>
      <c r="D1279" s="8" t="str">
        <f>IF(A1279&lt;&gt;INT(A1279),B1279,
IF(A1279&lt;0,VLOOKUP(A1279,lookups!A$1:B$25,2,0),
IF(ISNA(B1279),"",
IF(OR(ISBLANK(A1279),ISNA(B1279),B1279=0),
"",
"#define "&amp;
VLOOKUP(A1279,SOURCE!B:P,12,0)&amp;IF(SOURCE!$W$2-LEN(VLOOKUP(A1279,SOURCE!B:P,12,0))&gt;=0,REPT(" ",SOURCE!$W$2-LEN(VLOOKUP(A1279,SOURCE!B:P,12,0))),"")&amp;
TEXT(A1279,"???0")&amp;IF(VLOOKUP(A1279,SOURCE!B:P,13,0)="","","   "&amp;VLOOKUP(A1279,SOURCE!B:P,13,0)
))))
)</f>
        <v>#define ITM_NBIN                      1249</v>
      </c>
    </row>
    <row r="1280" spans="1:4">
      <c r="A1280">
        <f t="shared" si="20"/>
        <v>1250</v>
      </c>
      <c r="B1280" t="str">
        <f>VLOOKUP(A1280,SOURCE!B:P,12,0)</f>
        <v>ITM_NBINU</v>
      </c>
      <c r="C1280">
        <f>IF(
ISNUMBER(INDEX(SOURCE!B:B,MATCH(A1280,SOURCE!B:B,0)+1)),
  VALUE(INDEX(SOURCE!B:B,MATCH(A1280,SOURCE!B:B,0)+1)),
  "")</f>
        <v>1251</v>
      </c>
      <c r="D1280" s="8" t="str">
        <f>IF(A1280&lt;&gt;INT(A1280),B1280,
IF(A1280&lt;0,VLOOKUP(A1280,lookups!A$1:B$25,2,0),
IF(ISNA(B1280),"",
IF(OR(ISBLANK(A1280),ISNA(B1280),B1280=0),
"",
"#define "&amp;
VLOOKUP(A1280,SOURCE!B:P,12,0)&amp;IF(SOURCE!$W$2-LEN(VLOOKUP(A1280,SOURCE!B:P,12,0))&gt;=0,REPT(" ",SOURCE!$W$2-LEN(VLOOKUP(A1280,SOURCE!B:P,12,0))),"")&amp;
TEXT(A1280,"???0")&amp;IF(VLOOKUP(A1280,SOURCE!B:P,13,0)="","","   "&amp;VLOOKUP(A1280,SOURCE!B:P,13,0)
))))
)</f>
        <v>#define ITM_NBINU                     1250</v>
      </c>
    </row>
    <row r="1281" spans="1:4">
      <c r="A1281">
        <f t="shared" si="20"/>
        <v>1251</v>
      </c>
      <c r="B1281" t="str">
        <f>VLOOKUP(A1281,SOURCE!B:P,12,0)</f>
        <v>ITM_NBINM1</v>
      </c>
      <c r="C1281">
        <f>IF(
ISNUMBER(INDEX(SOURCE!B:B,MATCH(A1281,SOURCE!B:B,0)+1)),
  VALUE(INDEX(SOURCE!B:B,MATCH(A1281,SOURCE!B:B,0)+1)),
  "")</f>
        <v>1252</v>
      </c>
      <c r="D1281" s="8" t="str">
        <f>IF(A1281&lt;&gt;INT(A1281),B1281,
IF(A1281&lt;0,VLOOKUP(A1281,lookups!A$1:B$25,2,0),
IF(ISNA(B1281),"",
IF(OR(ISBLANK(A1281),ISNA(B1281),B1281=0),
"",
"#define "&amp;
VLOOKUP(A1281,SOURCE!B:P,12,0)&amp;IF(SOURCE!$W$2-LEN(VLOOKUP(A1281,SOURCE!B:P,12,0))&gt;=0,REPT(" ",SOURCE!$W$2-LEN(VLOOKUP(A1281,SOURCE!B:P,12,0))),"")&amp;
TEXT(A1281,"???0")&amp;IF(VLOOKUP(A1281,SOURCE!B:P,13,0)="","","   "&amp;VLOOKUP(A1281,SOURCE!B:P,13,0)
))))
)</f>
        <v>#define ITM_NBINM1                    1251</v>
      </c>
    </row>
    <row r="1282" spans="1:4">
      <c r="A1282">
        <f t="shared" si="20"/>
        <v>1252</v>
      </c>
      <c r="B1282" t="str">
        <f>VLOOKUP(A1282,SOURCE!B:P,12,0)</f>
        <v>MNU_NORML</v>
      </c>
      <c r="C1282">
        <f>IF(
ISNUMBER(INDEX(SOURCE!B:B,MATCH(A1282,SOURCE!B:B,0)+1)),
  VALUE(INDEX(SOURCE!B:B,MATCH(A1282,SOURCE!B:B,0)+1)),
  "")</f>
        <v>1253</v>
      </c>
      <c r="D1282" s="8" t="str">
        <f>IF(A1282&lt;&gt;INT(A1282),B1282,
IF(A1282&lt;0,VLOOKUP(A1282,lookups!A$1:B$25,2,0),
IF(ISNA(B1282),"",
IF(OR(ISBLANK(A1282),ISNA(B1282),B1282=0),
"",
"#define "&amp;
VLOOKUP(A1282,SOURCE!B:P,12,0)&amp;IF(SOURCE!$W$2-LEN(VLOOKUP(A1282,SOURCE!B:P,12,0))&gt;=0,REPT(" ",SOURCE!$W$2-LEN(VLOOKUP(A1282,SOURCE!B:P,12,0))),"")&amp;
TEXT(A1282,"???0")&amp;IF(VLOOKUP(A1282,SOURCE!B:P,13,0)="","","   "&amp;VLOOKUP(A1282,SOURCE!B:P,13,0)
))))
)</f>
        <v>#define MNU_NORML                     1252</v>
      </c>
    </row>
    <row r="1283" spans="1:4">
      <c r="A1283">
        <f t="shared" si="20"/>
        <v>1253</v>
      </c>
      <c r="B1283" t="str">
        <f>VLOOKUP(A1283,SOURCE!B:P,12,0)</f>
        <v>ITM_NORMLP</v>
      </c>
      <c r="C1283">
        <f>IF(
ISNUMBER(INDEX(SOURCE!B:B,MATCH(A1283,SOURCE!B:B,0)+1)),
  VALUE(INDEX(SOURCE!B:B,MATCH(A1283,SOURCE!B:B,0)+1)),
  "")</f>
        <v>1254</v>
      </c>
      <c r="D1283" s="8" t="str">
        <f>IF(A1283&lt;&gt;INT(A1283),B1283,
IF(A1283&lt;0,VLOOKUP(A1283,lookups!A$1:B$25,2,0),
IF(ISNA(B1283),"",
IF(OR(ISBLANK(A1283),ISNA(B1283),B1283=0),
"",
"#define "&amp;
VLOOKUP(A1283,SOURCE!B:P,12,0)&amp;IF(SOURCE!$W$2-LEN(VLOOKUP(A1283,SOURCE!B:P,12,0))&gt;=0,REPT(" ",SOURCE!$W$2-LEN(VLOOKUP(A1283,SOURCE!B:P,12,0))),"")&amp;
TEXT(A1283,"???0")&amp;IF(VLOOKUP(A1283,SOURCE!B:P,13,0)="","","   "&amp;VLOOKUP(A1283,SOURCE!B:P,13,0)
))))
)</f>
        <v>#define ITM_NORMLP                    1253</v>
      </c>
    </row>
    <row r="1284" spans="1:4">
      <c r="A1284">
        <f t="shared" si="20"/>
        <v>1254</v>
      </c>
      <c r="B1284" t="str">
        <f>VLOOKUP(A1284,SOURCE!B:P,12,0)</f>
        <v>ITM_NORML</v>
      </c>
      <c r="C1284">
        <f>IF(
ISNUMBER(INDEX(SOURCE!B:B,MATCH(A1284,SOURCE!B:B,0)+1)),
  VALUE(INDEX(SOURCE!B:B,MATCH(A1284,SOURCE!B:B,0)+1)),
  "")</f>
        <v>1255</v>
      </c>
      <c r="D1284" s="8" t="str">
        <f>IF(A1284&lt;&gt;INT(A1284),B1284,
IF(A1284&lt;0,VLOOKUP(A1284,lookups!A$1:B$25,2,0),
IF(ISNA(B1284),"",
IF(OR(ISBLANK(A1284),ISNA(B1284),B1284=0),
"",
"#define "&amp;
VLOOKUP(A1284,SOURCE!B:P,12,0)&amp;IF(SOURCE!$W$2-LEN(VLOOKUP(A1284,SOURCE!B:P,12,0))&gt;=0,REPT(" ",SOURCE!$W$2-LEN(VLOOKUP(A1284,SOURCE!B:P,12,0))),"")&amp;
TEXT(A1284,"???0")&amp;IF(VLOOKUP(A1284,SOURCE!B:P,13,0)="","","   "&amp;VLOOKUP(A1284,SOURCE!B:P,13,0)
))))
)</f>
        <v>#define ITM_NORML                     1254</v>
      </c>
    </row>
    <row r="1285" spans="1:4">
      <c r="A1285">
        <f t="shared" si="20"/>
        <v>1255</v>
      </c>
      <c r="B1285" t="str">
        <f>VLOOKUP(A1285,SOURCE!B:P,12,0)</f>
        <v>ITM_NORMLU</v>
      </c>
      <c r="C1285">
        <f>IF(
ISNUMBER(INDEX(SOURCE!B:B,MATCH(A1285,SOURCE!B:B,0)+1)),
  VALUE(INDEX(SOURCE!B:B,MATCH(A1285,SOURCE!B:B,0)+1)),
  "")</f>
        <v>1256</v>
      </c>
      <c r="D1285" s="8" t="str">
        <f>IF(A1285&lt;&gt;INT(A1285),B1285,
IF(A1285&lt;0,VLOOKUP(A1285,lookups!A$1:B$25,2,0),
IF(ISNA(B1285),"",
IF(OR(ISBLANK(A1285),ISNA(B1285),B1285=0),
"",
"#define "&amp;
VLOOKUP(A1285,SOURCE!B:P,12,0)&amp;IF(SOURCE!$W$2-LEN(VLOOKUP(A1285,SOURCE!B:P,12,0))&gt;=0,REPT(" ",SOURCE!$W$2-LEN(VLOOKUP(A1285,SOURCE!B:P,12,0))),"")&amp;
TEXT(A1285,"???0")&amp;IF(VLOOKUP(A1285,SOURCE!B:P,13,0)="","","   "&amp;VLOOKUP(A1285,SOURCE!B:P,13,0)
))))
)</f>
        <v>#define ITM_NORMLU                    1255</v>
      </c>
    </row>
    <row r="1286" spans="1:4">
      <c r="A1286">
        <f t="shared" si="20"/>
        <v>1256</v>
      </c>
      <c r="B1286" t="str">
        <f>VLOOKUP(A1286,SOURCE!B:P,12,0)</f>
        <v>ITM_NORMLM1</v>
      </c>
      <c r="C1286">
        <f>IF(
ISNUMBER(INDEX(SOURCE!B:B,MATCH(A1286,SOURCE!B:B,0)+1)),
  VALUE(INDEX(SOURCE!B:B,MATCH(A1286,SOURCE!B:B,0)+1)),
  "")</f>
        <v>1257</v>
      </c>
      <c r="D1286" s="8" t="str">
        <f>IF(A1286&lt;&gt;INT(A1286),B1286,
IF(A1286&lt;0,VLOOKUP(A1286,lookups!A$1:B$25,2,0),
IF(ISNA(B1286),"",
IF(OR(ISBLANK(A1286),ISNA(B1286),B1286=0),
"",
"#define "&amp;
VLOOKUP(A1286,SOURCE!B:P,12,0)&amp;IF(SOURCE!$W$2-LEN(VLOOKUP(A1286,SOURCE!B:P,12,0))&gt;=0,REPT(" ",SOURCE!$W$2-LEN(VLOOKUP(A1286,SOURCE!B:P,12,0))),"")&amp;
TEXT(A1286,"???0")&amp;IF(VLOOKUP(A1286,SOURCE!B:P,13,0)="","","   "&amp;VLOOKUP(A1286,SOURCE!B:P,13,0)
))))
)</f>
        <v>#define ITM_NORMLM1                   1256</v>
      </c>
    </row>
    <row r="1287" spans="1:4">
      <c r="A1287">
        <f t="shared" ref="A1287:A1350" si="21">C1286</f>
        <v>1257</v>
      </c>
      <c r="B1287" t="str">
        <f>VLOOKUP(A1287,SOURCE!B:P,12,0)</f>
        <v>MNU_POISS</v>
      </c>
      <c r="C1287">
        <f>IF(
ISNUMBER(INDEX(SOURCE!B:B,MATCH(A1287,SOURCE!B:B,0)+1)),
  VALUE(INDEX(SOURCE!B:B,MATCH(A1287,SOURCE!B:B,0)+1)),
  "")</f>
        <v>1258</v>
      </c>
      <c r="D1287" s="8" t="str">
        <f>IF(A1287&lt;&gt;INT(A1287),B1287,
IF(A1287&lt;0,VLOOKUP(A1287,lookups!A$1:B$25,2,0),
IF(ISNA(B1287),"",
IF(OR(ISBLANK(A1287),ISNA(B1287),B1287=0),
"",
"#define "&amp;
VLOOKUP(A1287,SOURCE!B:P,12,0)&amp;IF(SOURCE!$W$2-LEN(VLOOKUP(A1287,SOURCE!B:P,12,0))&gt;=0,REPT(" ",SOURCE!$W$2-LEN(VLOOKUP(A1287,SOURCE!B:P,12,0))),"")&amp;
TEXT(A1287,"???0")&amp;IF(VLOOKUP(A1287,SOURCE!B:P,13,0)="","","   "&amp;VLOOKUP(A1287,SOURCE!B:P,13,0)
))))
)</f>
        <v>#define MNU_POISS                     1257</v>
      </c>
    </row>
    <row r="1288" spans="1:4">
      <c r="A1288">
        <f t="shared" si="21"/>
        <v>1258</v>
      </c>
      <c r="B1288" t="str">
        <f>VLOOKUP(A1288,SOURCE!B:P,12,0)</f>
        <v>ITM_POISSP</v>
      </c>
      <c r="C1288">
        <f>IF(
ISNUMBER(INDEX(SOURCE!B:B,MATCH(A1288,SOURCE!B:B,0)+1)),
  VALUE(INDEX(SOURCE!B:B,MATCH(A1288,SOURCE!B:B,0)+1)),
  "")</f>
        <v>1259</v>
      </c>
      <c r="D1288" s="8" t="str">
        <f>IF(A1288&lt;&gt;INT(A1288),B1288,
IF(A1288&lt;0,VLOOKUP(A1288,lookups!A$1:B$25,2,0),
IF(ISNA(B1288),"",
IF(OR(ISBLANK(A1288),ISNA(B1288),B1288=0),
"",
"#define "&amp;
VLOOKUP(A1288,SOURCE!B:P,12,0)&amp;IF(SOURCE!$W$2-LEN(VLOOKUP(A1288,SOURCE!B:P,12,0))&gt;=0,REPT(" ",SOURCE!$W$2-LEN(VLOOKUP(A1288,SOURCE!B:P,12,0))),"")&amp;
TEXT(A1288,"???0")&amp;IF(VLOOKUP(A1288,SOURCE!B:P,13,0)="","","   "&amp;VLOOKUP(A1288,SOURCE!B:P,13,0)
))))
)</f>
        <v>#define ITM_POISSP                    1258</v>
      </c>
    </row>
    <row r="1289" spans="1:4">
      <c r="A1289">
        <f t="shared" si="21"/>
        <v>1259</v>
      </c>
      <c r="B1289" t="str">
        <f>VLOOKUP(A1289,SOURCE!B:P,12,0)</f>
        <v>ITM_POISS</v>
      </c>
      <c r="C1289">
        <f>IF(
ISNUMBER(INDEX(SOURCE!B:B,MATCH(A1289,SOURCE!B:B,0)+1)),
  VALUE(INDEX(SOURCE!B:B,MATCH(A1289,SOURCE!B:B,0)+1)),
  "")</f>
        <v>1260</v>
      </c>
      <c r="D1289" s="8" t="str">
        <f>IF(A1289&lt;&gt;INT(A1289),B1289,
IF(A1289&lt;0,VLOOKUP(A1289,lookups!A$1:B$25,2,0),
IF(ISNA(B1289),"",
IF(OR(ISBLANK(A1289),ISNA(B1289),B1289=0),
"",
"#define "&amp;
VLOOKUP(A1289,SOURCE!B:P,12,0)&amp;IF(SOURCE!$W$2-LEN(VLOOKUP(A1289,SOURCE!B:P,12,0))&gt;=0,REPT(" ",SOURCE!$W$2-LEN(VLOOKUP(A1289,SOURCE!B:P,12,0))),"")&amp;
TEXT(A1289,"???0")&amp;IF(VLOOKUP(A1289,SOURCE!B:P,13,0)="","","   "&amp;VLOOKUP(A1289,SOURCE!B:P,13,0)
))))
)</f>
        <v>#define ITM_POISS                     1259</v>
      </c>
    </row>
    <row r="1290" spans="1:4">
      <c r="A1290">
        <f t="shared" si="21"/>
        <v>1260</v>
      </c>
      <c r="B1290" t="str">
        <f>VLOOKUP(A1290,SOURCE!B:P,12,0)</f>
        <v>ITM_POISSU</v>
      </c>
      <c r="C1290">
        <f>IF(
ISNUMBER(INDEX(SOURCE!B:B,MATCH(A1290,SOURCE!B:B,0)+1)),
  VALUE(INDEX(SOURCE!B:B,MATCH(A1290,SOURCE!B:B,0)+1)),
  "")</f>
        <v>1261</v>
      </c>
      <c r="D1290" s="8" t="str">
        <f>IF(A1290&lt;&gt;INT(A1290),B1290,
IF(A1290&lt;0,VLOOKUP(A1290,lookups!A$1:B$25,2,0),
IF(ISNA(B1290),"",
IF(OR(ISBLANK(A1290),ISNA(B1290),B1290=0),
"",
"#define "&amp;
VLOOKUP(A1290,SOURCE!B:P,12,0)&amp;IF(SOURCE!$W$2-LEN(VLOOKUP(A1290,SOURCE!B:P,12,0))&gt;=0,REPT(" ",SOURCE!$W$2-LEN(VLOOKUP(A1290,SOURCE!B:P,12,0))),"")&amp;
TEXT(A1290,"???0")&amp;IF(VLOOKUP(A1290,SOURCE!B:P,13,0)="","","   "&amp;VLOOKUP(A1290,SOURCE!B:P,13,0)
))))
)</f>
        <v>#define ITM_POISSU                    1260</v>
      </c>
    </row>
    <row r="1291" spans="1:4">
      <c r="A1291">
        <f t="shared" si="21"/>
        <v>1261</v>
      </c>
      <c r="B1291" t="str">
        <f>VLOOKUP(A1291,SOURCE!B:P,12,0)</f>
        <v>ITM_POISSM1</v>
      </c>
      <c r="C1291">
        <f>IF(
ISNUMBER(INDEX(SOURCE!B:B,MATCH(A1291,SOURCE!B:B,0)+1)),
  VALUE(INDEX(SOURCE!B:B,MATCH(A1291,SOURCE!B:B,0)+1)),
  "")</f>
        <v>1262</v>
      </c>
      <c r="D1291" s="8" t="str">
        <f>IF(A1291&lt;&gt;INT(A1291),B1291,
IF(A1291&lt;0,VLOOKUP(A1291,lookups!A$1:B$25,2,0),
IF(ISNA(B1291),"",
IF(OR(ISBLANK(A1291),ISNA(B1291),B1291=0),
"",
"#define "&amp;
VLOOKUP(A1291,SOURCE!B:P,12,0)&amp;IF(SOURCE!$W$2-LEN(VLOOKUP(A1291,SOURCE!B:P,12,0))&gt;=0,REPT(" ",SOURCE!$W$2-LEN(VLOOKUP(A1291,SOURCE!B:P,12,0))),"")&amp;
TEXT(A1291,"???0")&amp;IF(VLOOKUP(A1291,SOURCE!B:P,13,0)="","","   "&amp;VLOOKUP(A1291,SOURCE!B:P,13,0)
))))
)</f>
        <v>#define ITM_POISSM1                   1261</v>
      </c>
    </row>
    <row r="1292" spans="1:4">
      <c r="A1292">
        <f t="shared" si="21"/>
        <v>1262</v>
      </c>
      <c r="B1292" t="str">
        <f>VLOOKUP(A1292,SOURCE!B:P,12,0)</f>
        <v>MNU_T</v>
      </c>
      <c r="C1292">
        <f>IF(
ISNUMBER(INDEX(SOURCE!B:B,MATCH(A1292,SOURCE!B:B,0)+1)),
  VALUE(INDEX(SOURCE!B:B,MATCH(A1292,SOURCE!B:B,0)+1)),
  "")</f>
        <v>1263</v>
      </c>
      <c r="D1292" s="8" t="str">
        <f>IF(A1292&lt;&gt;INT(A1292),B1292,
IF(A1292&lt;0,VLOOKUP(A1292,lookups!A$1:B$25,2,0),
IF(ISNA(B1292),"",
IF(OR(ISBLANK(A1292),ISNA(B1292),B1292=0),
"",
"#define "&amp;
VLOOKUP(A1292,SOURCE!B:P,12,0)&amp;IF(SOURCE!$W$2-LEN(VLOOKUP(A1292,SOURCE!B:P,12,0))&gt;=0,REPT(" ",SOURCE!$W$2-LEN(VLOOKUP(A1292,SOURCE!B:P,12,0))),"")&amp;
TEXT(A1292,"???0")&amp;IF(VLOOKUP(A1292,SOURCE!B:P,13,0)="","","   "&amp;VLOOKUP(A1292,SOURCE!B:P,13,0)
))))
)</f>
        <v>#define MNU_T                         1262</v>
      </c>
    </row>
    <row r="1293" spans="1:4">
      <c r="A1293">
        <f t="shared" si="21"/>
        <v>1263</v>
      </c>
      <c r="B1293" t="str">
        <f>VLOOKUP(A1293,SOURCE!B:P,12,0)</f>
        <v>ITM_TPX</v>
      </c>
      <c r="C1293">
        <f>IF(
ISNUMBER(INDEX(SOURCE!B:B,MATCH(A1293,SOURCE!B:B,0)+1)),
  VALUE(INDEX(SOURCE!B:B,MATCH(A1293,SOURCE!B:B,0)+1)),
  "")</f>
        <v>1264</v>
      </c>
      <c r="D1293" s="8" t="str">
        <f>IF(A1293&lt;&gt;INT(A1293),B1293,
IF(A1293&lt;0,VLOOKUP(A1293,lookups!A$1:B$25,2,0),
IF(ISNA(B1293),"",
IF(OR(ISBLANK(A1293),ISNA(B1293),B1293=0),
"",
"#define "&amp;
VLOOKUP(A1293,SOURCE!B:P,12,0)&amp;IF(SOURCE!$W$2-LEN(VLOOKUP(A1293,SOURCE!B:P,12,0))&gt;=0,REPT(" ",SOURCE!$W$2-LEN(VLOOKUP(A1293,SOURCE!B:P,12,0))),"")&amp;
TEXT(A1293,"???0")&amp;IF(VLOOKUP(A1293,SOURCE!B:P,13,0)="","","   "&amp;VLOOKUP(A1293,SOURCE!B:P,13,0)
))))
)</f>
        <v>#define ITM_TPX                       1263</v>
      </c>
    </row>
    <row r="1294" spans="1:4">
      <c r="A1294">
        <f t="shared" si="21"/>
        <v>1264</v>
      </c>
      <c r="B1294" t="str">
        <f>VLOOKUP(A1294,SOURCE!B:P,12,0)</f>
        <v>ITM_TX</v>
      </c>
      <c r="C1294">
        <f>IF(
ISNUMBER(INDEX(SOURCE!B:B,MATCH(A1294,SOURCE!B:B,0)+1)),
  VALUE(INDEX(SOURCE!B:B,MATCH(A1294,SOURCE!B:B,0)+1)),
  "")</f>
        <v>1265</v>
      </c>
      <c r="D1294" s="8" t="str">
        <f>IF(A1294&lt;&gt;INT(A1294),B1294,
IF(A1294&lt;0,VLOOKUP(A1294,lookups!A$1:B$25,2,0),
IF(ISNA(B1294),"",
IF(OR(ISBLANK(A1294),ISNA(B1294),B1294=0),
"",
"#define "&amp;
VLOOKUP(A1294,SOURCE!B:P,12,0)&amp;IF(SOURCE!$W$2-LEN(VLOOKUP(A1294,SOURCE!B:P,12,0))&gt;=0,REPT(" ",SOURCE!$W$2-LEN(VLOOKUP(A1294,SOURCE!B:P,12,0))),"")&amp;
TEXT(A1294,"???0")&amp;IF(VLOOKUP(A1294,SOURCE!B:P,13,0)="","","   "&amp;VLOOKUP(A1294,SOURCE!B:P,13,0)
))))
)</f>
        <v>#define ITM_TX                        1264</v>
      </c>
    </row>
    <row r="1295" spans="1:4">
      <c r="A1295">
        <f t="shared" si="21"/>
        <v>1265</v>
      </c>
      <c r="B1295" t="str">
        <f>VLOOKUP(A1295,SOURCE!B:P,12,0)</f>
        <v>ITM_TUX</v>
      </c>
      <c r="C1295">
        <f>IF(
ISNUMBER(INDEX(SOURCE!B:B,MATCH(A1295,SOURCE!B:B,0)+1)),
  VALUE(INDEX(SOURCE!B:B,MATCH(A1295,SOURCE!B:B,0)+1)),
  "")</f>
        <v>1266</v>
      </c>
      <c r="D1295" s="8" t="str">
        <f>IF(A1295&lt;&gt;INT(A1295),B1295,
IF(A1295&lt;0,VLOOKUP(A1295,lookups!A$1:B$25,2,0),
IF(ISNA(B1295),"",
IF(OR(ISBLANK(A1295),ISNA(B1295),B1295=0),
"",
"#define "&amp;
VLOOKUP(A1295,SOURCE!B:P,12,0)&amp;IF(SOURCE!$W$2-LEN(VLOOKUP(A1295,SOURCE!B:P,12,0))&gt;=0,REPT(" ",SOURCE!$W$2-LEN(VLOOKUP(A1295,SOURCE!B:P,12,0))),"")&amp;
TEXT(A1295,"???0")&amp;IF(VLOOKUP(A1295,SOURCE!B:P,13,0)="","","   "&amp;VLOOKUP(A1295,SOURCE!B:P,13,0)
))))
)</f>
        <v>#define ITM_TUX                       1265</v>
      </c>
    </row>
    <row r="1296" spans="1:4">
      <c r="A1296">
        <f t="shared" si="21"/>
        <v>1266</v>
      </c>
      <c r="B1296" t="str">
        <f>VLOOKUP(A1296,SOURCE!B:P,12,0)</f>
        <v>ITM_TM1P</v>
      </c>
      <c r="C1296">
        <f>IF(
ISNUMBER(INDEX(SOURCE!B:B,MATCH(A1296,SOURCE!B:B,0)+1)),
  VALUE(INDEX(SOURCE!B:B,MATCH(A1296,SOURCE!B:B,0)+1)),
  "")</f>
        <v>1267</v>
      </c>
      <c r="D1296" s="8" t="str">
        <f>IF(A1296&lt;&gt;INT(A1296),B1296,
IF(A1296&lt;0,VLOOKUP(A1296,lookups!A$1:B$25,2,0),
IF(ISNA(B1296),"",
IF(OR(ISBLANK(A1296),ISNA(B1296),B1296=0),
"",
"#define "&amp;
VLOOKUP(A1296,SOURCE!B:P,12,0)&amp;IF(SOURCE!$W$2-LEN(VLOOKUP(A1296,SOURCE!B:P,12,0))&gt;=0,REPT(" ",SOURCE!$W$2-LEN(VLOOKUP(A1296,SOURCE!B:P,12,0))),"")&amp;
TEXT(A1296,"???0")&amp;IF(VLOOKUP(A1296,SOURCE!B:P,13,0)="","","   "&amp;VLOOKUP(A1296,SOURCE!B:P,13,0)
))))
)</f>
        <v>#define ITM_TM1P                      1266</v>
      </c>
    </row>
    <row r="1297" spans="1:4">
      <c r="A1297">
        <f t="shared" si="21"/>
        <v>1267</v>
      </c>
      <c r="B1297" t="str">
        <f>VLOOKUP(A1297,SOURCE!B:P,12,0)</f>
        <v>MNU_WEIBL</v>
      </c>
      <c r="C1297">
        <f>IF(
ISNUMBER(INDEX(SOURCE!B:B,MATCH(A1297,SOURCE!B:B,0)+1)),
  VALUE(INDEX(SOURCE!B:B,MATCH(A1297,SOURCE!B:B,0)+1)),
  "")</f>
        <v>1268</v>
      </c>
      <c r="D1297" s="8" t="str">
        <f>IF(A1297&lt;&gt;INT(A1297),B1297,
IF(A1297&lt;0,VLOOKUP(A1297,lookups!A$1:B$25,2,0),
IF(ISNA(B1297),"",
IF(OR(ISBLANK(A1297),ISNA(B1297),B1297=0),
"",
"#define "&amp;
VLOOKUP(A1297,SOURCE!B:P,12,0)&amp;IF(SOURCE!$W$2-LEN(VLOOKUP(A1297,SOURCE!B:P,12,0))&gt;=0,REPT(" ",SOURCE!$W$2-LEN(VLOOKUP(A1297,SOURCE!B:P,12,0))),"")&amp;
TEXT(A1297,"???0")&amp;IF(VLOOKUP(A1297,SOURCE!B:P,13,0)="","","   "&amp;VLOOKUP(A1297,SOURCE!B:P,13,0)
))))
)</f>
        <v>#define MNU_WEIBL                     1267</v>
      </c>
    </row>
    <row r="1298" spans="1:4">
      <c r="A1298">
        <f t="shared" si="21"/>
        <v>1268</v>
      </c>
      <c r="B1298" t="str">
        <f>VLOOKUP(A1298,SOURCE!B:P,12,0)</f>
        <v>ITM_WEIBLP</v>
      </c>
      <c r="C1298">
        <f>IF(
ISNUMBER(INDEX(SOURCE!B:B,MATCH(A1298,SOURCE!B:B,0)+1)),
  VALUE(INDEX(SOURCE!B:B,MATCH(A1298,SOURCE!B:B,0)+1)),
  "")</f>
        <v>1269</v>
      </c>
      <c r="D1298" s="8" t="str">
        <f>IF(A1298&lt;&gt;INT(A1298),B1298,
IF(A1298&lt;0,VLOOKUP(A1298,lookups!A$1:B$25,2,0),
IF(ISNA(B1298),"",
IF(OR(ISBLANK(A1298),ISNA(B1298),B1298=0),
"",
"#define "&amp;
VLOOKUP(A1298,SOURCE!B:P,12,0)&amp;IF(SOURCE!$W$2-LEN(VLOOKUP(A1298,SOURCE!B:P,12,0))&gt;=0,REPT(" ",SOURCE!$W$2-LEN(VLOOKUP(A1298,SOURCE!B:P,12,0))),"")&amp;
TEXT(A1298,"???0")&amp;IF(VLOOKUP(A1298,SOURCE!B:P,13,0)="","","   "&amp;VLOOKUP(A1298,SOURCE!B:P,13,0)
))))
)</f>
        <v>#define ITM_WEIBLP                    1268</v>
      </c>
    </row>
    <row r="1299" spans="1:4">
      <c r="A1299">
        <f t="shared" si="21"/>
        <v>1269</v>
      </c>
      <c r="B1299" t="str">
        <f>VLOOKUP(A1299,SOURCE!B:P,12,0)</f>
        <v>ITM_WEIBL</v>
      </c>
      <c r="C1299">
        <f>IF(
ISNUMBER(INDEX(SOURCE!B:B,MATCH(A1299,SOURCE!B:B,0)+1)),
  VALUE(INDEX(SOURCE!B:B,MATCH(A1299,SOURCE!B:B,0)+1)),
  "")</f>
        <v>1270</v>
      </c>
      <c r="D1299" s="8" t="str">
        <f>IF(A1299&lt;&gt;INT(A1299),B1299,
IF(A1299&lt;0,VLOOKUP(A1299,lookups!A$1:B$25,2,0),
IF(ISNA(B1299),"",
IF(OR(ISBLANK(A1299),ISNA(B1299),B1299=0),
"",
"#define "&amp;
VLOOKUP(A1299,SOURCE!B:P,12,0)&amp;IF(SOURCE!$W$2-LEN(VLOOKUP(A1299,SOURCE!B:P,12,0))&gt;=0,REPT(" ",SOURCE!$W$2-LEN(VLOOKUP(A1299,SOURCE!B:P,12,0))),"")&amp;
TEXT(A1299,"???0")&amp;IF(VLOOKUP(A1299,SOURCE!B:P,13,0)="","","   "&amp;VLOOKUP(A1299,SOURCE!B:P,13,0)
))))
)</f>
        <v>#define ITM_WEIBL                     1269</v>
      </c>
    </row>
    <row r="1300" spans="1:4">
      <c r="A1300">
        <f t="shared" si="21"/>
        <v>1270</v>
      </c>
      <c r="B1300" t="str">
        <f>VLOOKUP(A1300,SOURCE!B:P,12,0)</f>
        <v>ITM_WEIBLU</v>
      </c>
      <c r="C1300">
        <f>IF(
ISNUMBER(INDEX(SOURCE!B:B,MATCH(A1300,SOURCE!B:B,0)+1)),
  VALUE(INDEX(SOURCE!B:B,MATCH(A1300,SOURCE!B:B,0)+1)),
  "")</f>
        <v>1271</v>
      </c>
      <c r="D1300" s="8" t="str">
        <f>IF(A1300&lt;&gt;INT(A1300),B1300,
IF(A1300&lt;0,VLOOKUP(A1300,lookups!A$1:B$25,2,0),
IF(ISNA(B1300),"",
IF(OR(ISBLANK(A1300),ISNA(B1300),B1300=0),
"",
"#define "&amp;
VLOOKUP(A1300,SOURCE!B:P,12,0)&amp;IF(SOURCE!$W$2-LEN(VLOOKUP(A1300,SOURCE!B:P,12,0))&gt;=0,REPT(" ",SOURCE!$W$2-LEN(VLOOKUP(A1300,SOURCE!B:P,12,0))),"")&amp;
TEXT(A1300,"???0")&amp;IF(VLOOKUP(A1300,SOURCE!B:P,13,0)="","","   "&amp;VLOOKUP(A1300,SOURCE!B:P,13,0)
))))
)</f>
        <v>#define ITM_WEIBLU                    1270</v>
      </c>
    </row>
    <row r="1301" spans="1:4">
      <c r="A1301">
        <f t="shared" si="21"/>
        <v>1271</v>
      </c>
      <c r="B1301" t="str">
        <f>VLOOKUP(A1301,SOURCE!B:P,12,0)</f>
        <v>ITM_WEIBLM1</v>
      </c>
      <c r="C1301">
        <f>IF(
ISNUMBER(INDEX(SOURCE!B:B,MATCH(A1301,SOURCE!B:B,0)+1)),
  VALUE(INDEX(SOURCE!B:B,MATCH(A1301,SOURCE!B:B,0)+1)),
  "")</f>
        <v>1272</v>
      </c>
      <c r="D1301" s="8" t="str">
        <f>IF(A1301&lt;&gt;INT(A1301),B1301,
IF(A1301&lt;0,VLOOKUP(A1301,lookups!A$1:B$25,2,0),
IF(ISNA(B1301),"",
IF(OR(ISBLANK(A1301),ISNA(B1301),B1301=0),
"",
"#define "&amp;
VLOOKUP(A1301,SOURCE!B:P,12,0)&amp;IF(SOURCE!$W$2-LEN(VLOOKUP(A1301,SOURCE!B:P,12,0))&gt;=0,REPT(" ",SOURCE!$W$2-LEN(VLOOKUP(A1301,SOURCE!B:P,12,0))),"")&amp;
TEXT(A1301,"???0")&amp;IF(VLOOKUP(A1301,SOURCE!B:P,13,0)="","","   "&amp;VLOOKUP(A1301,SOURCE!B:P,13,0)
))))
)</f>
        <v>#define ITM_WEIBLM1                   1271</v>
      </c>
    </row>
    <row r="1302" spans="1:4">
      <c r="A1302">
        <f t="shared" si="21"/>
        <v>1272</v>
      </c>
      <c r="B1302" t="str">
        <f>VLOOKUP(A1302,SOURCE!B:P,12,0)</f>
        <v>MNU_CHI2</v>
      </c>
      <c r="C1302">
        <f>IF(
ISNUMBER(INDEX(SOURCE!B:B,MATCH(A1302,SOURCE!B:B,0)+1)),
  VALUE(INDEX(SOURCE!B:B,MATCH(A1302,SOURCE!B:B,0)+1)),
  "")</f>
        <v>1273</v>
      </c>
      <c r="D1302" s="8" t="str">
        <f>IF(A1302&lt;&gt;INT(A1302),B1302,
IF(A1302&lt;0,VLOOKUP(A1302,lookups!A$1:B$25,2,0),
IF(ISNA(B1302),"",
IF(OR(ISBLANK(A1302),ISNA(B1302),B1302=0),
"",
"#define "&amp;
VLOOKUP(A1302,SOURCE!B:P,12,0)&amp;IF(SOURCE!$W$2-LEN(VLOOKUP(A1302,SOURCE!B:P,12,0))&gt;=0,REPT(" ",SOURCE!$W$2-LEN(VLOOKUP(A1302,SOURCE!B:P,12,0))),"")&amp;
TEXT(A1302,"???0")&amp;IF(VLOOKUP(A1302,SOURCE!B:P,13,0)="","","   "&amp;VLOOKUP(A1302,SOURCE!B:P,13,0)
))))
)</f>
        <v>#define MNU_CHI2                      1272</v>
      </c>
    </row>
    <row r="1303" spans="1:4">
      <c r="A1303">
        <f t="shared" si="21"/>
        <v>1273</v>
      </c>
      <c r="B1303" t="str">
        <f>VLOOKUP(A1303,SOURCE!B:P,12,0)</f>
        <v>ITM_chi2Px</v>
      </c>
      <c r="C1303">
        <f>IF(
ISNUMBER(INDEX(SOURCE!B:B,MATCH(A1303,SOURCE!B:B,0)+1)),
  VALUE(INDEX(SOURCE!B:B,MATCH(A1303,SOURCE!B:B,0)+1)),
  "")</f>
        <v>1274</v>
      </c>
      <c r="D1303" s="8" t="str">
        <f>IF(A1303&lt;&gt;INT(A1303),B1303,
IF(A1303&lt;0,VLOOKUP(A1303,lookups!A$1:B$25,2,0),
IF(ISNA(B1303),"",
IF(OR(ISBLANK(A1303),ISNA(B1303),B1303=0),
"",
"#define "&amp;
VLOOKUP(A1303,SOURCE!B:P,12,0)&amp;IF(SOURCE!$W$2-LEN(VLOOKUP(A1303,SOURCE!B:P,12,0))&gt;=0,REPT(" ",SOURCE!$W$2-LEN(VLOOKUP(A1303,SOURCE!B:P,12,0))),"")&amp;
TEXT(A1303,"???0")&amp;IF(VLOOKUP(A1303,SOURCE!B:P,13,0)="","","   "&amp;VLOOKUP(A1303,SOURCE!B:P,13,0)
))))
)</f>
        <v>#define ITM_chi2Px                    1273</v>
      </c>
    </row>
    <row r="1304" spans="1:4">
      <c r="A1304">
        <f t="shared" si="21"/>
        <v>1274</v>
      </c>
      <c r="B1304" t="str">
        <f>VLOOKUP(A1304,SOURCE!B:P,12,0)</f>
        <v>ITM_chi2x</v>
      </c>
      <c r="C1304">
        <f>IF(
ISNUMBER(INDEX(SOURCE!B:B,MATCH(A1304,SOURCE!B:B,0)+1)),
  VALUE(INDEX(SOURCE!B:B,MATCH(A1304,SOURCE!B:B,0)+1)),
  "")</f>
        <v>1275</v>
      </c>
      <c r="D1304" s="8" t="str">
        <f>IF(A1304&lt;&gt;INT(A1304),B1304,
IF(A1304&lt;0,VLOOKUP(A1304,lookups!A$1:B$25,2,0),
IF(ISNA(B1304),"",
IF(OR(ISBLANK(A1304),ISNA(B1304),B1304=0),
"",
"#define "&amp;
VLOOKUP(A1304,SOURCE!B:P,12,0)&amp;IF(SOURCE!$W$2-LEN(VLOOKUP(A1304,SOURCE!B:P,12,0))&gt;=0,REPT(" ",SOURCE!$W$2-LEN(VLOOKUP(A1304,SOURCE!B:P,12,0))),"")&amp;
TEXT(A1304,"???0")&amp;IF(VLOOKUP(A1304,SOURCE!B:P,13,0)="","","   "&amp;VLOOKUP(A1304,SOURCE!B:P,13,0)
))))
)</f>
        <v>#define ITM_chi2x                     1274</v>
      </c>
    </row>
    <row r="1305" spans="1:4">
      <c r="A1305">
        <f t="shared" si="21"/>
        <v>1275</v>
      </c>
      <c r="B1305" t="str">
        <f>VLOOKUP(A1305,SOURCE!B:P,12,0)</f>
        <v>ITM_chi2ux</v>
      </c>
      <c r="C1305">
        <f>IF(
ISNUMBER(INDEX(SOURCE!B:B,MATCH(A1305,SOURCE!B:B,0)+1)),
  VALUE(INDEX(SOURCE!B:B,MATCH(A1305,SOURCE!B:B,0)+1)),
  "")</f>
        <v>1276</v>
      </c>
      <c r="D1305" s="8" t="str">
        <f>IF(A1305&lt;&gt;INT(A1305),B1305,
IF(A1305&lt;0,VLOOKUP(A1305,lookups!A$1:B$25,2,0),
IF(ISNA(B1305),"",
IF(OR(ISBLANK(A1305),ISNA(B1305),B1305=0),
"",
"#define "&amp;
VLOOKUP(A1305,SOURCE!B:P,12,0)&amp;IF(SOURCE!$W$2-LEN(VLOOKUP(A1305,SOURCE!B:P,12,0))&gt;=0,REPT(" ",SOURCE!$W$2-LEN(VLOOKUP(A1305,SOURCE!B:P,12,0))),"")&amp;
TEXT(A1305,"???0")&amp;IF(VLOOKUP(A1305,SOURCE!B:P,13,0)="","","   "&amp;VLOOKUP(A1305,SOURCE!B:P,13,0)
))))
)</f>
        <v>#define ITM_chi2ux                    1275</v>
      </c>
    </row>
    <row r="1306" spans="1:4">
      <c r="A1306">
        <f t="shared" si="21"/>
        <v>1276</v>
      </c>
      <c r="B1306" t="str">
        <f>VLOOKUP(A1306,SOURCE!B:P,12,0)</f>
        <v>ITM_chi2M1</v>
      </c>
      <c r="C1306">
        <f>IF(
ISNUMBER(INDEX(SOURCE!B:B,MATCH(A1306,SOURCE!B:B,0)+1)),
  VALUE(INDEX(SOURCE!B:B,MATCH(A1306,SOURCE!B:B,0)+1)),
  "")</f>
        <v>1277</v>
      </c>
      <c r="D1306" s="8" t="str">
        <f>IF(A1306&lt;&gt;INT(A1306),B1306,
IF(A1306&lt;0,VLOOKUP(A1306,lookups!A$1:B$25,2,0),
IF(ISNA(B1306),"",
IF(OR(ISBLANK(A1306),ISNA(B1306),B1306=0),
"",
"#define "&amp;
VLOOKUP(A1306,SOURCE!B:P,12,0)&amp;IF(SOURCE!$W$2-LEN(VLOOKUP(A1306,SOURCE!B:P,12,0))&gt;=0,REPT(" ",SOURCE!$W$2-LEN(VLOOKUP(A1306,SOURCE!B:P,12,0))),"")&amp;
TEXT(A1306,"???0")&amp;IF(VLOOKUP(A1306,SOURCE!B:P,13,0)="","","   "&amp;VLOOKUP(A1306,SOURCE!B:P,13,0)
))))
)</f>
        <v>#define ITM_chi2M1                    1276</v>
      </c>
    </row>
    <row r="1307" spans="1:4">
      <c r="A1307">
        <f t="shared" si="21"/>
        <v>1277</v>
      </c>
      <c r="B1307" t="str">
        <f>VLOOKUP(A1307,SOURCE!B:P,12,0)</f>
        <v>ITM_1277</v>
      </c>
      <c r="C1307">
        <f>IF(
ISNUMBER(INDEX(SOURCE!B:B,MATCH(A1307,SOURCE!B:B,0)+1)),
  VALUE(INDEX(SOURCE!B:B,MATCH(A1307,SOURCE!B:B,0)+1)),
  "")</f>
        <v>1278</v>
      </c>
      <c r="D1307" s="8" t="str">
        <f>IF(A1307&lt;&gt;INT(A1307),B1307,
IF(A1307&lt;0,VLOOKUP(A1307,lookups!A$1:B$25,2,0),
IF(ISNA(B1307),"",
IF(OR(ISBLANK(A1307),ISNA(B1307),B1307=0),
"",
"#define "&amp;
VLOOKUP(A1307,SOURCE!B:P,12,0)&amp;IF(SOURCE!$W$2-LEN(VLOOKUP(A1307,SOURCE!B:P,12,0))&gt;=0,REPT(" ",SOURCE!$W$2-LEN(VLOOKUP(A1307,SOURCE!B:P,12,0))),"")&amp;
TEXT(A1307,"???0")&amp;IF(VLOOKUP(A1307,SOURCE!B:P,13,0)="","","   "&amp;VLOOKUP(A1307,SOURCE!B:P,13,0)
))))
)</f>
        <v>#define ITM_1277                      1277</v>
      </c>
    </row>
    <row r="1308" spans="1:4">
      <c r="A1308">
        <f t="shared" si="21"/>
        <v>1278</v>
      </c>
      <c r="B1308" t="str">
        <f>VLOOKUP(A1308,SOURCE!B:P,12,0)</f>
        <v>ITM_1278</v>
      </c>
      <c r="C1308">
        <f>IF(
ISNUMBER(INDEX(SOURCE!B:B,MATCH(A1308,SOURCE!B:B,0)+1)),
  VALUE(INDEX(SOURCE!B:B,MATCH(A1308,SOURCE!B:B,0)+1)),
  "")</f>
        <v>1279</v>
      </c>
      <c r="D1308" s="8" t="str">
        <f>IF(A1308&lt;&gt;INT(A1308),B1308,
IF(A1308&lt;0,VLOOKUP(A1308,lookups!A$1:B$25,2,0),
IF(ISNA(B1308),"",
IF(OR(ISBLANK(A1308),ISNA(B1308),B1308=0),
"",
"#define "&amp;
VLOOKUP(A1308,SOURCE!B:P,12,0)&amp;IF(SOURCE!$W$2-LEN(VLOOKUP(A1308,SOURCE!B:P,12,0))&gt;=0,REPT(" ",SOURCE!$W$2-LEN(VLOOKUP(A1308,SOURCE!B:P,12,0))),"")&amp;
TEXT(A1308,"???0")&amp;IF(VLOOKUP(A1308,SOURCE!B:P,13,0)="","","   "&amp;VLOOKUP(A1308,SOURCE!B:P,13,0)
))))
)</f>
        <v>#define ITM_1278                      1278</v>
      </c>
    </row>
    <row r="1309" spans="1:4">
      <c r="A1309">
        <f t="shared" si="21"/>
        <v>1279</v>
      </c>
      <c r="B1309" t="str">
        <f>VLOOKUP(A1309,SOURCE!B:P,12,0)</f>
        <v>ITM_1279</v>
      </c>
      <c r="C1309">
        <f>IF(
ISNUMBER(INDEX(SOURCE!B:B,MATCH(A1309,SOURCE!B:B,0)+1)),
  VALUE(INDEX(SOURCE!B:B,MATCH(A1309,SOURCE!B:B,0)+1)),
  "")</f>
        <v>1280</v>
      </c>
      <c r="D1309" s="8" t="str">
        <f>IF(A1309&lt;&gt;INT(A1309),B1309,
IF(A1309&lt;0,VLOOKUP(A1309,lookups!A$1:B$25,2,0),
IF(ISNA(B1309),"",
IF(OR(ISBLANK(A1309),ISNA(B1309),B1309=0),
"",
"#define "&amp;
VLOOKUP(A1309,SOURCE!B:P,12,0)&amp;IF(SOURCE!$W$2-LEN(VLOOKUP(A1309,SOURCE!B:P,12,0))&gt;=0,REPT(" ",SOURCE!$W$2-LEN(VLOOKUP(A1309,SOURCE!B:P,12,0))),"")&amp;
TEXT(A1309,"???0")&amp;IF(VLOOKUP(A1309,SOURCE!B:P,13,0)="","","   "&amp;VLOOKUP(A1309,SOURCE!B:P,13,0)
))))
)</f>
        <v>#define ITM_1279                      1279</v>
      </c>
    </row>
    <row r="1310" spans="1:4">
      <c r="A1310">
        <f t="shared" si="21"/>
        <v>1280</v>
      </c>
      <c r="B1310" t="str">
        <f>VLOOKUP(A1310,SOURCE!B:P,12,0)</f>
        <v>ITM_1280</v>
      </c>
      <c r="C1310">
        <f>IF(
ISNUMBER(INDEX(SOURCE!B:B,MATCH(A1310,SOURCE!B:B,0)+1)),
  VALUE(INDEX(SOURCE!B:B,MATCH(A1310,SOURCE!B:B,0)+1)),
  "")</f>
        <v>1281</v>
      </c>
      <c r="D1310" s="8" t="str">
        <f>IF(A1310&lt;&gt;INT(A1310),B1310,
IF(A1310&lt;0,VLOOKUP(A1310,lookups!A$1:B$25,2,0),
IF(ISNA(B1310),"",
IF(OR(ISBLANK(A1310),ISNA(B1310),B1310=0),
"",
"#define "&amp;
VLOOKUP(A1310,SOURCE!B:P,12,0)&amp;IF(SOURCE!$W$2-LEN(VLOOKUP(A1310,SOURCE!B:P,12,0))&gt;=0,REPT(" ",SOURCE!$W$2-LEN(VLOOKUP(A1310,SOURCE!B:P,12,0))),"")&amp;
TEXT(A1310,"???0")&amp;IF(VLOOKUP(A1310,SOURCE!B:P,13,0)="","","   "&amp;VLOOKUP(A1310,SOURCE!B:P,13,0)
))))
)</f>
        <v>#define ITM_1280                      1280</v>
      </c>
    </row>
    <row r="1311" spans="1:4">
      <c r="A1311">
        <f t="shared" si="21"/>
        <v>1281</v>
      </c>
      <c r="B1311" t="str">
        <f>VLOOKUP(A1311,SOURCE!B:P,12,0)</f>
        <v>ITM_1281</v>
      </c>
      <c r="C1311">
        <f>IF(
ISNUMBER(INDEX(SOURCE!B:B,MATCH(A1311,SOURCE!B:B,0)+1)),
  VALUE(INDEX(SOURCE!B:B,MATCH(A1311,SOURCE!B:B,0)+1)),
  "")</f>
        <v>1282</v>
      </c>
      <c r="D1311" s="8" t="str">
        <f>IF(A1311&lt;&gt;INT(A1311),B1311,
IF(A1311&lt;0,VLOOKUP(A1311,lookups!A$1:B$25,2,0),
IF(ISNA(B1311),"",
IF(OR(ISBLANK(A1311),ISNA(B1311),B1311=0),
"",
"#define "&amp;
VLOOKUP(A1311,SOURCE!B:P,12,0)&amp;IF(SOURCE!$W$2-LEN(VLOOKUP(A1311,SOURCE!B:P,12,0))&gt;=0,REPT(" ",SOURCE!$W$2-LEN(VLOOKUP(A1311,SOURCE!B:P,12,0))),"")&amp;
TEXT(A1311,"???0")&amp;IF(VLOOKUP(A1311,SOURCE!B:P,13,0)="","","   "&amp;VLOOKUP(A1311,SOURCE!B:P,13,0)
))))
)</f>
        <v>#define ITM_1281                      1281</v>
      </c>
    </row>
    <row r="1312" spans="1:4">
      <c r="A1312">
        <f t="shared" si="21"/>
        <v>1282</v>
      </c>
      <c r="B1312" t="str">
        <f>VLOOKUP(A1312,SOURCE!B:P,12,0)</f>
        <v>ITM_1282</v>
      </c>
      <c r="C1312">
        <f>IF(
ISNUMBER(INDEX(SOURCE!B:B,MATCH(A1312,SOURCE!B:B,0)+1)),
  VALUE(INDEX(SOURCE!B:B,MATCH(A1312,SOURCE!B:B,0)+1)),
  "")</f>
        <v>1283</v>
      </c>
      <c r="D1312" s="8" t="str">
        <f>IF(A1312&lt;&gt;INT(A1312),B1312,
IF(A1312&lt;0,VLOOKUP(A1312,lookups!A$1:B$25,2,0),
IF(ISNA(B1312),"",
IF(OR(ISBLANK(A1312),ISNA(B1312),B1312=0),
"",
"#define "&amp;
VLOOKUP(A1312,SOURCE!B:P,12,0)&amp;IF(SOURCE!$W$2-LEN(VLOOKUP(A1312,SOURCE!B:P,12,0))&gt;=0,REPT(" ",SOURCE!$W$2-LEN(VLOOKUP(A1312,SOURCE!B:P,12,0))),"")&amp;
TEXT(A1312,"???0")&amp;IF(VLOOKUP(A1312,SOURCE!B:P,13,0)="","","   "&amp;VLOOKUP(A1312,SOURCE!B:P,13,0)
))))
)</f>
        <v>#define ITM_1282                      1282</v>
      </c>
    </row>
    <row r="1313" spans="1:4">
      <c r="A1313">
        <f t="shared" si="21"/>
        <v>1283</v>
      </c>
      <c r="B1313" t="str">
        <f>VLOOKUP(A1313,SOURCE!B:P,12,0)</f>
        <v>ITM_1283</v>
      </c>
      <c r="C1313">
        <f>IF(
ISNUMBER(INDEX(SOURCE!B:B,MATCH(A1313,SOURCE!B:B,0)+1)),
  VALUE(INDEX(SOURCE!B:B,MATCH(A1313,SOURCE!B:B,0)+1)),
  "")</f>
        <v>1284</v>
      </c>
      <c r="D1313" s="8" t="str">
        <f>IF(A1313&lt;&gt;INT(A1313),B1313,
IF(A1313&lt;0,VLOOKUP(A1313,lookups!A$1:B$25,2,0),
IF(ISNA(B1313),"",
IF(OR(ISBLANK(A1313),ISNA(B1313),B1313=0),
"",
"#define "&amp;
VLOOKUP(A1313,SOURCE!B:P,12,0)&amp;IF(SOURCE!$W$2-LEN(VLOOKUP(A1313,SOURCE!B:P,12,0))&gt;=0,REPT(" ",SOURCE!$W$2-LEN(VLOOKUP(A1313,SOURCE!B:P,12,0))),"")&amp;
TEXT(A1313,"???0")&amp;IF(VLOOKUP(A1313,SOURCE!B:P,13,0)="","","   "&amp;VLOOKUP(A1313,SOURCE!B:P,13,0)
))))
)</f>
        <v>#define ITM_1283                      1283</v>
      </c>
    </row>
    <row r="1314" spans="1:4">
      <c r="A1314">
        <f t="shared" si="21"/>
        <v>1284</v>
      </c>
      <c r="B1314" t="str">
        <f>VLOOKUP(A1314,SOURCE!B:P,12,0)</f>
        <v>ITM_1284</v>
      </c>
      <c r="C1314">
        <f>IF(
ISNUMBER(INDEX(SOURCE!B:B,MATCH(A1314,SOURCE!B:B,0)+1)),
  VALUE(INDEX(SOURCE!B:B,MATCH(A1314,SOURCE!B:B,0)+1)),
  "")</f>
        <v>1285</v>
      </c>
      <c r="D1314" s="8" t="str">
        <f>IF(A1314&lt;&gt;INT(A1314),B1314,
IF(A1314&lt;0,VLOOKUP(A1314,lookups!A$1:B$25,2,0),
IF(ISNA(B1314),"",
IF(OR(ISBLANK(A1314),ISNA(B1314),B1314=0),
"",
"#define "&amp;
VLOOKUP(A1314,SOURCE!B:P,12,0)&amp;IF(SOURCE!$W$2-LEN(VLOOKUP(A1314,SOURCE!B:P,12,0))&gt;=0,REPT(" ",SOURCE!$W$2-LEN(VLOOKUP(A1314,SOURCE!B:P,12,0))),"")&amp;
TEXT(A1314,"???0")&amp;IF(VLOOKUP(A1314,SOURCE!B:P,13,0)="","","   "&amp;VLOOKUP(A1314,SOURCE!B:P,13,0)
))))
)</f>
        <v>#define ITM_1284                      1284</v>
      </c>
    </row>
    <row r="1315" spans="1:4">
      <c r="A1315">
        <f t="shared" si="21"/>
        <v>1285</v>
      </c>
      <c r="B1315" t="str">
        <f>VLOOKUP(A1315,SOURCE!B:P,12,0)</f>
        <v>ITM_1285</v>
      </c>
      <c r="C1315">
        <f>IF(
ISNUMBER(INDEX(SOURCE!B:B,MATCH(A1315,SOURCE!B:B,0)+1)),
  VALUE(INDEX(SOURCE!B:B,MATCH(A1315,SOURCE!B:B,0)+1)),
  "")</f>
        <v>1286</v>
      </c>
      <c r="D1315" s="8" t="str">
        <f>IF(A1315&lt;&gt;INT(A1315),B1315,
IF(A1315&lt;0,VLOOKUP(A1315,lookups!A$1:B$25,2,0),
IF(ISNA(B1315),"",
IF(OR(ISBLANK(A1315),ISNA(B1315),B1315=0),
"",
"#define "&amp;
VLOOKUP(A1315,SOURCE!B:P,12,0)&amp;IF(SOURCE!$W$2-LEN(VLOOKUP(A1315,SOURCE!B:P,12,0))&gt;=0,REPT(" ",SOURCE!$W$2-LEN(VLOOKUP(A1315,SOURCE!B:P,12,0))),"")&amp;
TEXT(A1315,"???0")&amp;IF(VLOOKUP(A1315,SOURCE!B:P,13,0)="","","   "&amp;VLOOKUP(A1315,SOURCE!B:P,13,0)
))))
)</f>
        <v>#define ITM_1285                      1285</v>
      </c>
    </row>
    <row r="1316" spans="1:4">
      <c r="A1316">
        <f t="shared" si="21"/>
        <v>1286</v>
      </c>
      <c r="B1316" t="str">
        <f>VLOOKUP(A1316,SOURCE!B:P,12,0)</f>
        <v>ITM_1286</v>
      </c>
      <c r="C1316">
        <f>IF(
ISNUMBER(INDEX(SOURCE!B:B,MATCH(A1316,SOURCE!B:B,0)+1)),
  VALUE(INDEX(SOURCE!B:B,MATCH(A1316,SOURCE!B:B,0)+1)),
  "")</f>
        <v>1287</v>
      </c>
      <c r="D1316" s="8" t="str">
        <f>IF(A1316&lt;&gt;INT(A1316),B1316,
IF(A1316&lt;0,VLOOKUP(A1316,lookups!A$1:B$25,2,0),
IF(ISNA(B1316),"",
IF(OR(ISBLANK(A1316),ISNA(B1316),B1316=0),
"",
"#define "&amp;
VLOOKUP(A1316,SOURCE!B:P,12,0)&amp;IF(SOURCE!$W$2-LEN(VLOOKUP(A1316,SOURCE!B:P,12,0))&gt;=0,REPT(" ",SOURCE!$W$2-LEN(VLOOKUP(A1316,SOURCE!B:P,12,0))),"")&amp;
TEXT(A1316,"???0")&amp;IF(VLOOKUP(A1316,SOURCE!B:P,13,0)="","","   "&amp;VLOOKUP(A1316,SOURCE!B:P,13,0)
))))
)</f>
        <v>#define ITM_1286                      1286</v>
      </c>
    </row>
    <row r="1317" spans="1:4">
      <c r="A1317">
        <f t="shared" si="21"/>
        <v>1287</v>
      </c>
      <c r="B1317" t="str">
        <f>VLOOKUP(A1317,SOURCE!B:P,12,0)</f>
        <v>ITM_1287</v>
      </c>
      <c r="C1317">
        <f>IF(
ISNUMBER(INDEX(SOURCE!B:B,MATCH(A1317,SOURCE!B:B,0)+1)),
  VALUE(INDEX(SOURCE!B:B,MATCH(A1317,SOURCE!B:B,0)+1)),
  "")</f>
        <v>1288</v>
      </c>
      <c r="D1317" s="8" t="str">
        <f>IF(A1317&lt;&gt;INT(A1317),B1317,
IF(A1317&lt;0,VLOOKUP(A1317,lookups!A$1:B$25,2,0),
IF(ISNA(B1317),"",
IF(OR(ISBLANK(A1317),ISNA(B1317),B1317=0),
"",
"#define "&amp;
VLOOKUP(A1317,SOURCE!B:P,12,0)&amp;IF(SOURCE!$W$2-LEN(VLOOKUP(A1317,SOURCE!B:P,12,0))&gt;=0,REPT(" ",SOURCE!$W$2-LEN(VLOOKUP(A1317,SOURCE!B:P,12,0))),"")&amp;
TEXT(A1317,"???0")&amp;IF(VLOOKUP(A1317,SOURCE!B:P,13,0)="","","   "&amp;VLOOKUP(A1317,SOURCE!B:P,13,0)
))))
)</f>
        <v>#define ITM_1287                      1287</v>
      </c>
    </row>
    <row r="1318" spans="1:4">
      <c r="A1318">
        <f t="shared" si="21"/>
        <v>1288</v>
      </c>
      <c r="B1318" t="str">
        <f>VLOOKUP(A1318,SOURCE!B:P,12,0)</f>
        <v>ITM_1288</v>
      </c>
      <c r="C1318">
        <f>IF(
ISNUMBER(INDEX(SOURCE!B:B,MATCH(A1318,SOURCE!B:B,0)+1)),
  VALUE(INDEX(SOURCE!B:B,MATCH(A1318,SOURCE!B:B,0)+1)),
  "")</f>
        <v>1289</v>
      </c>
      <c r="D1318" s="8" t="str">
        <f>IF(A1318&lt;&gt;INT(A1318),B1318,
IF(A1318&lt;0,VLOOKUP(A1318,lookups!A$1:B$25,2,0),
IF(ISNA(B1318),"",
IF(OR(ISBLANK(A1318),ISNA(B1318),B1318=0),
"",
"#define "&amp;
VLOOKUP(A1318,SOURCE!B:P,12,0)&amp;IF(SOURCE!$W$2-LEN(VLOOKUP(A1318,SOURCE!B:P,12,0))&gt;=0,REPT(" ",SOURCE!$W$2-LEN(VLOOKUP(A1318,SOURCE!B:P,12,0))),"")&amp;
TEXT(A1318,"???0")&amp;IF(VLOOKUP(A1318,SOURCE!B:P,13,0)="","","   "&amp;VLOOKUP(A1318,SOURCE!B:P,13,0)
))))
)</f>
        <v>#define ITM_1288                      1288</v>
      </c>
    </row>
    <row r="1319" spans="1:4">
      <c r="A1319">
        <f t="shared" si="21"/>
        <v>1289</v>
      </c>
      <c r="B1319" t="str">
        <f>VLOOKUP(A1319,SOURCE!B:P,12,0)</f>
        <v>ITM_1289</v>
      </c>
      <c r="C1319">
        <f>IF(
ISNUMBER(INDEX(SOURCE!B:B,MATCH(A1319,SOURCE!B:B,0)+1)),
  VALUE(INDEX(SOURCE!B:B,MATCH(A1319,SOURCE!B:B,0)+1)),
  "")</f>
        <v>1290</v>
      </c>
      <c r="D1319" s="8" t="str">
        <f>IF(A1319&lt;&gt;INT(A1319),B1319,
IF(A1319&lt;0,VLOOKUP(A1319,lookups!A$1:B$25,2,0),
IF(ISNA(B1319),"",
IF(OR(ISBLANK(A1319),ISNA(B1319),B1319=0),
"",
"#define "&amp;
VLOOKUP(A1319,SOURCE!B:P,12,0)&amp;IF(SOURCE!$W$2-LEN(VLOOKUP(A1319,SOURCE!B:P,12,0))&gt;=0,REPT(" ",SOURCE!$W$2-LEN(VLOOKUP(A1319,SOURCE!B:P,12,0))),"")&amp;
TEXT(A1319,"???0")&amp;IF(VLOOKUP(A1319,SOURCE!B:P,13,0)="","","   "&amp;VLOOKUP(A1319,SOURCE!B:P,13,0)
))))
)</f>
        <v>#define ITM_1289                      1289</v>
      </c>
    </row>
    <row r="1320" spans="1:4">
      <c r="A1320">
        <f t="shared" si="21"/>
        <v>1290</v>
      </c>
      <c r="B1320" t="str">
        <f>VLOOKUP(A1320,SOURCE!B:P,12,0)</f>
        <v>ITM_1290</v>
      </c>
      <c r="C1320">
        <f>IF(
ISNUMBER(INDEX(SOURCE!B:B,MATCH(A1320,SOURCE!B:B,0)+1)),
  VALUE(INDEX(SOURCE!B:B,MATCH(A1320,SOURCE!B:B,0)+1)),
  "")</f>
        <v>1291</v>
      </c>
      <c r="D1320" s="8" t="str">
        <f>IF(A1320&lt;&gt;INT(A1320),B1320,
IF(A1320&lt;0,VLOOKUP(A1320,lookups!A$1:B$25,2,0),
IF(ISNA(B1320),"",
IF(OR(ISBLANK(A1320),ISNA(B1320),B1320=0),
"",
"#define "&amp;
VLOOKUP(A1320,SOURCE!B:P,12,0)&amp;IF(SOURCE!$W$2-LEN(VLOOKUP(A1320,SOURCE!B:P,12,0))&gt;=0,REPT(" ",SOURCE!$W$2-LEN(VLOOKUP(A1320,SOURCE!B:P,12,0))),"")&amp;
TEXT(A1320,"???0")&amp;IF(VLOOKUP(A1320,SOURCE!B:P,13,0)="","","   "&amp;VLOOKUP(A1320,SOURCE!B:P,13,0)
))))
)</f>
        <v>#define ITM_1290                      1290</v>
      </c>
    </row>
    <row r="1321" spans="1:4">
      <c r="A1321">
        <f t="shared" si="21"/>
        <v>1291</v>
      </c>
      <c r="B1321" t="str">
        <f>VLOOKUP(A1321,SOURCE!B:P,12,0)</f>
        <v>ITM_1291</v>
      </c>
      <c r="C1321">
        <f>IF(
ISNUMBER(INDEX(SOURCE!B:B,MATCH(A1321,SOURCE!B:B,0)+1)),
  VALUE(INDEX(SOURCE!B:B,MATCH(A1321,SOURCE!B:B,0)+1)),
  "")</f>
        <v>1292</v>
      </c>
      <c r="D1321" s="8" t="str">
        <f>IF(A1321&lt;&gt;INT(A1321),B1321,
IF(A1321&lt;0,VLOOKUP(A1321,lookups!A$1:B$25,2,0),
IF(ISNA(B1321),"",
IF(OR(ISBLANK(A1321),ISNA(B1321),B1321=0),
"",
"#define "&amp;
VLOOKUP(A1321,SOURCE!B:P,12,0)&amp;IF(SOURCE!$W$2-LEN(VLOOKUP(A1321,SOURCE!B:P,12,0))&gt;=0,REPT(" ",SOURCE!$W$2-LEN(VLOOKUP(A1321,SOURCE!B:P,12,0))),"")&amp;
TEXT(A1321,"???0")&amp;IF(VLOOKUP(A1321,SOURCE!B:P,13,0)="","","   "&amp;VLOOKUP(A1321,SOURCE!B:P,13,0)
))))
)</f>
        <v>#define ITM_1291                      1291</v>
      </c>
    </row>
    <row r="1322" spans="1:4">
      <c r="A1322">
        <f t="shared" si="21"/>
        <v>1292</v>
      </c>
      <c r="B1322" t="str">
        <f>VLOOKUP(A1322,SOURCE!B:P,12,0)</f>
        <v>ITM_1292</v>
      </c>
      <c r="C1322">
        <f>IF(
ISNUMBER(INDEX(SOURCE!B:B,MATCH(A1322,SOURCE!B:B,0)+1)),
  VALUE(INDEX(SOURCE!B:B,MATCH(A1322,SOURCE!B:B,0)+1)),
  "")</f>
        <v>1293</v>
      </c>
      <c r="D1322" s="8" t="str">
        <f>IF(A1322&lt;&gt;INT(A1322),B1322,
IF(A1322&lt;0,VLOOKUP(A1322,lookups!A$1:B$25,2,0),
IF(ISNA(B1322),"",
IF(OR(ISBLANK(A1322),ISNA(B1322),B1322=0),
"",
"#define "&amp;
VLOOKUP(A1322,SOURCE!B:P,12,0)&amp;IF(SOURCE!$W$2-LEN(VLOOKUP(A1322,SOURCE!B:P,12,0))&gt;=0,REPT(" ",SOURCE!$W$2-LEN(VLOOKUP(A1322,SOURCE!B:P,12,0))),"")&amp;
TEXT(A1322,"???0")&amp;IF(VLOOKUP(A1322,SOURCE!B:P,13,0)="","","   "&amp;VLOOKUP(A1322,SOURCE!B:P,13,0)
))))
)</f>
        <v>#define ITM_1292                      1292</v>
      </c>
    </row>
    <row r="1323" spans="1:4">
      <c r="A1323">
        <f t="shared" si="21"/>
        <v>1293</v>
      </c>
      <c r="B1323" t="str">
        <f>VLOOKUP(A1323,SOURCE!B:P,12,0)</f>
        <v>ITM_1293</v>
      </c>
      <c r="C1323">
        <f>IF(
ISNUMBER(INDEX(SOURCE!B:B,MATCH(A1323,SOURCE!B:B,0)+1)),
  VALUE(INDEX(SOURCE!B:B,MATCH(A1323,SOURCE!B:B,0)+1)),
  "")</f>
        <v>1294</v>
      </c>
      <c r="D1323" s="8" t="str">
        <f>IF(A1323&lt;&gt;INT(A1323),B1323,
IF(A1323&lt;0,VLOOKUP(A1323,lookups!A$1:B$25,2,0),
IF(ISNA(B1323),"",
IF(OR(ISBLANK(A1323),ISNA(B1323),B1323=0),
"",
"#define "&amp;
VLOOKUP(A1323,SOURCE!B:P,12,0)&amp;IF(SOURCE!$W$2-LEN(VLOOKUP(A1323,SOURCE!B:P,12,0))&gt;=0,REPT(" ",SOURCE!$W$2-LEN(VLOOKUP(A1323,SOURCE!B:P,12,0))),"")&amp;
TEXT(A1323,"???0")&amp;IF(VLOOKUP(A1323,SOURCE!B:P,13,0)="","","   "&amp;VLOOKUP(A1323,SOURCE!B:P,13,0)
))))
)</f>
        <v>#define ITM_1293                      1293</v>
      </c>
    </row>
    <row r="1324" spans="1:4">
      <c r="A1324">
        <f t="shared" si="21"/>
        <v>1294</v>
      </c>
      <c r="B1324" t="str">
        <f>VLOOKUP(A1324,SOURCE!B:P,12,0)</f>
        <v>ITM_1294</v>
      </c>
      <c r="C1324">
        <f>IF(
ISNUMBER(INDEX(SOURCE!B:B,MATCH(A1324,SOURCE!B:B,0)+1)),
  VALUE(INDEX(SOURCE!B:B,MATCH(A1324,SOURCE!B:B,0)+1)),
  "")</f>
        <v>1295</v>
      </c>
      <c r="D1324" s="8" t="str">
        <f>IF(A1324&lt;&gt;INT(A1324),B1324,
IF(A1324&lt;0,VLOOKUP(A1324,lookups!A$1:B$25,2,0),
IF(ISNA(B1324),"",
IF(OR(ISBLANK(A1324),ISNA(B1324),B1324=0),
"",
"#define "&amp;
VLOOKUP(A1324,SOURCE!B:P,12,0)&amp;IF(SOURCE!$W$2-LEN(VLOOKUP(A1324,SOURCE!B:P,12,0))&gt;=0,REPT(" ",SOURCE!$W$2-LEN(VLOOKUP(A1324,SOURCE!B:P,12,0))),"")&amp;
TEXT(A1324,"???0")&amp;IF(VLOOKUP(A1324,SOURCE!B:P,13,0)="","","   "&amp;VLOOKUP(A1324,SOURCE!B:P,13,0)
))))
)</f>
        <v>#define ITM_1294                      1294</v>
      </c>
    </row>
    <row r="1325" spans="1:4">
      <c r="A1325">
        <f t="shared" si="21"/>
        <v>1295</v>
      </c>
      <c r="B1325" t="str">
        <f>VLOOKUP(A1325,SOURCE!B:P,12,0)</f>
        <v>ITM_1295</v>
      </c>
      <c r="C1325">
        <f>IF(
ISNUMBER(INDEX(SOURCE!B:B,MATCH(A1325,SOURCE!B:B,0)+1)),
  VALUE(INDEX(SOURCE!B:B,MATCH(A1325,SOURCE!B:B,0)+1)),
  "")</f>
        <v>1296</v>
      </c>
      <c r="D1325" s="8" t="str">
        <f>IF(A1325&lt;&gt;INT(A1325),B1325,
IF(A1325&lt;0,VLOOKUP(A1325,lookups!A$1:B$25,2,0),
IF(ISNA(B1325),"",
IF(OR(ISBLANK(A1325),ISNA(B1325),B1325=0),
"",
"#define "&amp;
VLOOKUP(A1325,SOURCE!B:P,12,0)&amp;IF(SOURCE!$W$2-LEN(VLOOKUP(A1325,SOURCE!B:P,12,0))&gt;=0,REPT(" ",SOURCE!$W$2-LEN(VLOOKUP(A1325,SOURCE!B:P,12,0))),"")&amp;
TEXT(A1325,"???0")&amp;IF(VLOOKUP(A1325,SOURCE!B:P,13,0)="","","   "&amp;VLOOKUP(A1325,SOURCE!B:P,13,0)
))))
)</f>
        <v>#define ITM_1295                      1295</v>
      </c>
    </row>
    <row r="1326" spans="1:4">
      <c r="A1326">
        <f t="shared" si="21"/>
        <v>1296</v>
      </c>
      <c r="B1326" t="str">
        <f>VLOOKUP(A1326,SOURCE!B:P,12,0)</f>
        <v>ITM_1296</v>
      </c>
      <c r="C1326">
        <f>IF(
ISNUMBER(INDEX(SOURCE!B:B,MATCH(A1326,SOURCE!B:B,0)+1)),
  VALUE(INDEX(SOURCE!B:B,MATCH(A1326,SOURCE!B:B,0)+1)),
  "")</f>
        <v>1296.0999999999999</v>
      </c>
      <c r="D1326" s="8" t="str">
        <f>IF(A1326&lt;&gt;INT(A1326),B1326,
IF(A1326&lt;0,VLOOKUP(A1326,lookups!A$1:B$25,2,0),
IF(ISNA(B1326),"",
IF(OR(ISBLANK(A1326),ISNA(B1326),B1326=0),
"",
"#define "&amp;
VLOOKUP(A1326,SOURCE!B:P,12,0)&amp;IF(SOURCE!$W$2-LEN(VLOOKUP(A1326,SOURCE!B:P,12,0))&gt;=0,REPT(" ",SOURCE!$W$2-LEN(VLOOKUP(A1326,SOURCE!B:P,12,0))),"")&amp;
TEXT(A1326,"???0")&amp;IF(VLOOKUP(A1326,SOURCE!B:P,13,0)="","","   "&amp;VLOOKUP(A1326,SOURCE!B:P,13,0)
))))
)</f>
        <v>#define ITM_1296                      1296</v>
      </c>
    </row>
    <row r="1327" spans="1:4">
      <c r="A1327">
        <f t="shared" si="21"/>
        <v>1296.0999999999999</v>
      </c>
      <c r="B1327" t="str">
        <f>VLOOKUP(A1327,SOURCE!B:P,12,0)</f>
        <v/>
      </c>
      <c r="C1327">
        <f>IF(
ISNUMBER(INDEX(SOURCE!B:B,MATCH(A1327,SOURCE!B:B,0)+1)),
  VALUE(INDEX(SOURCE!B:B,MATCH(A1327,SOURCE!B:B,0)+1)),
  "")</f>
        <v>1296.1999999999998</v>
      </c>
      <c r="D1327" s="8" t="str">
        <f>IF(A1327&lt;&gt;INT(A1327),B1327,
IF(A1327&lt;0,VLOOKUP(A1327,lookups!A$1:B$25,2,0),
IF(ISNA(B1327),"",
IF(OR(ISBLANK(A1327),ISNA(B1327),B1327=0),
"",
"#define "&amp;
VLOOKUP(A1327,SOURCE!B:P,12,0)&amp;IF(SOURCE!$W$2-LEN(VLOOKUP(A1327,SOURCE!B:P,12,0))&gt;=0,REPT(" ",SOURCE!$W$2-LEN(VLOOKUP(A1327,SOURCE!B:P,12,0))),"")&amp;
TEXT(A1327,"???0")&amp;IF(VLOOKUP(A1327,SOURCE!B:P,13,0)="","","   "&amp;VLOOKUP(A1327,SOURCE!B:P,13,0)
))))
)</f>
        <v/>
      </c>
    </row>
    <row r="1328" spans="1:4">
      <c r="A1328">
        <f t="shared" si="21"/>
        <v>1296.1999999999998</v>
      </c>
      <c r="B1328" t="str">
        <f>VLOOKUP(A1328,SOURCE!B:P,12,0)</f>
        <v/>
      </c>
      <c r="C1328">
        <f>IF(
ISNUMBER(INDEX(SOURCE!B:B,MATCH(A1328,SOURCE!B:B,0)+1)),
  VALUE(INDEX(SOURCE!B:B,MATCH(A1328,SOURCE!B:B,0)+1)),
  "")</f>
        <v>1296.2999999999997</v>
      </c>
      <c r="D1328" s="8" t="str">
        <f>IF(A1328&lt;&gt;INT(A1328),B1328,
IF(A1328&lt;0,VLOOKUP(A1328,lookups!A$1:B$25,2,0),
IF(ISNA(B1328),"",
IF(OR(ISBLANK(A1328),ISNA(B1328),B1328=0),
"",
"#define "&amp;
VLOOKUP(A1328,SOURCE!B:P,12,0)&amp;IF(SOURCE!$W$2-LEN(VLOOKUP(A1328,SOURCE!B:P,12,0))&gt;=0,REPT(" ",SOURCE!$W$2-LEN(VLOOKUP(A1328,SOURCE!B:P,12,0))),"")&amp;
TEXT(A1328,"???0")&amp;IF(VLOOKUP(A1328,SOURCE!B:P,13,0)="","","   "&amp;VLOOKUP(A1328,SOURCE!B:P,13,0)
))))
)</f>
        <v/>
      </c>
    </row>
    <row r="1329" spans="1:4">
      <c r="A1329">
        <f t="shared" si="21"/>
        <v>1296.2999999999997</v>
      </c>
      <c r="B1329" t="str">
        <f>VLOOKUP(A1329,SOURCE!B:P,12,0)</f>
        <v>// Curve fitting</v>
      </c>
      <c r="C1329">
        <f>IF(
ISNUMBER(INDEX(SOURCE!B:B,MATCH(A1329,SOURCE!B:B,0)+1)),
  VALUE(INDEX(SOURCE!B:B,MATCH(A1329,SOURCE!B:B,0)+1)),
  "")</f>
        <v>1297</v>
      </c>
      <c r="D1329" s="8" t="str">
        <f>IF(A1329&lt;&gt;INT(A1329),B1329,
IF(A1329&lt;0,VLOOKUP(A1329,lookups!A$1:B$25,2,0),
IF(ISNA(B1329),"",
IF(OR(ISBLANK(A1329),ISNA(B1329),B1329=0),
"",
"#define "&amp;
VLOOKUP(A1329,SOURCE!B:P,12,0)&amp;IF(SOURCE!$W$2-LEN(VLOOKUP(A1329,SOURCE!B:P,12,0))&gt;=0,REPT(" ",SOURCE!$W$2-LEN(VLOOKUP(A1329,SOURCE!B:P,12,0))),"")&amp;
TEXT(A1329,"???0")&amp;IF(VLOOKUP(A1329,SOURCE!B:P,13,0)="","","   "&amp;VLOOKUP(A1329,SOURCE!B:P,13,0)
))))
)</f>
        <v>// Curve fitting</v>
      </c>
    </row>
    <row r="1330" spans="1:4">
      <c r="A1330">
        <f t="shared" si="21"/>
        <v>1297</v>
      </c>
      <c r="B1330" t="str">
        <f>VLOOKUP(A1330,SOURCE!B:P,12,0)</f>
        <v>ITM_BESTF</v>
      </c>
      <c r="C1330">
        <f>IF(
ISNUMBER(INDEX(SOURCE!B:B,MATCH(A1330,SOURCE!B:B,0)+1)),
  VALUE(INDEX(SOURCE!B:B,MATCH(A1330,SOURCE!B:B,0)+1)),
  "")</f>
        <v>1298</v>
      </c>
      <c r="D1330" s="8" t="str">
        <f>IF(A1330&lt;&gt;INT(A1330),B1330,
IF(A1330&lt;0,VLOOKUP(A1330,lookups!A$1:B$25,2,0),
IF(ISNA(B1330),"",
IF(OR(ISBLANK(A1330),ISNA(B1330),B1330=0),
"",
"#define "&amp;
VLOOKUP(A1330,SOURCE!B:P,12,0)&amp;IF(SOURCE!$W$2-LEN(VLOOKUP(A1330,SOURCE!B:P,12,0))&gt;=0,REPT(" ",SOURCE!$W$2-LEN(VLOOKUP(A1330,SOURCE!B:P,12,0))),"")&amp;
TEXT(A1330,"???0")&amp;IF(VLOOKUP(A1330,SOURCE!B:P,13,0)="","","   "&amp;VLOOKUP(A1330,SOURCE!B:P,13,0)
))))
)</f>
        <v>#define ITM_BESTF                     1297</v>
      </c>
    </row>
    <row r="1331" spans="1:4">
      <c r="A1331">
        <f t="shared" si="21"/>
        <v>1298</v>
      </c>
      <c r="B1331" t="str">
        <f>VLOOKUP(A1331,SOURCE!B:P,12,0)</f>
        <v>ITM_EXPF</v>
      </c>
      <c r="C1331">
        <f>IF(
ISNUMBER(INDEX(SOURCE!B:B,MATCH(A1331,SOURCE!B:B,0)+1)),
  VALUE(INDEX(SOURCE!B:B,MATCH(A1331,SOURCE!B:B,0)+1)),
  "")</f>
        <v>1299</v>
      </c>
      <c r="D1331" s="8" t="str">
        <f>IF(A1331&lt;&gt;INT(A1331),B1331,
IF(A1331&lt;0,VLOOKUP(A1331,lookups!A$1:B$25,2,0),
IF(ISNA(B1331),"",
IF(OR(ISBLANK(A1331),ISNA(B1331),B1331=0),
"",
"#define "&amp;
VLOOKUP(A1331,SOURCE!B:P,12,0)&amp;IF(SOURCE!$W$2-LEN(VLOOKUP(A1331,SOURCE!B:P,12,0))&gt;=0,REPT(" ",SOURCE!$W$2-LEN(VLOOKUP(A1331,SOURCE!B:P,12,0))),"")&amp;
TEXT(A1331,"???0")&amp;IF(VLOOKUP(A1331,SOURCE!B:P,13,0)="","","   "&amp;VLOOKUP(A1331,SOURCE!B:P,13,0)
))))
)</f>
        <v>#define ITM_EXPF                      1298</v>
      </c>
    </row>
    <row r="1332" spans="1:4">
      <c r="A1332">
        <f t="shared" si="21"/>
        <v>1299</v>
      </c>
      <c r="B1332" t="str">
        <f>VLOOKUP(A1332,SOURCE!B:P,12,0)</f>
        <v>ITM_LINF</v>
      </c>
      <c r="C1332">
        <f>IF(
ISNUMBER(INDEX(SOURCE!B:B,MATCH(A1332,SOURCE!B:B,0)+1)),
  VALUE(INDEX(SOURCE!B:B,MATCH(A1332,SOURCE!B:B,0)+1)),
  "")</f>
        <v>1300</v>
      </c>
      <c r="D1332" s="8" t="str">
        <f>IF(A1332&lt;&gt;INT(A1332),B1332,
IF(A1332&lt;0,VLOOKUP(A1332,lookups!A$1:B$25,2,0),
IF(ISNA(B1332),"",
IF(OR(ISBLANK(A1332),ISNA(B1332),B1332=0),
"",
"#define "&amp;
VLOOKUP(A1332,SOURCE!B:P,12,0)&amp;IF(SOURCE!$W$2-LEN(VLOOKUP(A1332,SOURCE!B:P,12,0))&gt;=0,REPT(" ",SOURCE!$W$2-LEN(VLOOKUP(A1332,SOURCE!B:P,12,0))),"")&amp;
TEXT(A1332,"???0")&amp;IF(VLOOKUP(A1332,SOURCE!B:P,13,0)="","","   "&amp;VLOOKUP(A1332,SOURCE!B:P,13,0)
))))
)</f>
        <v>#define ITM_LINF                      1299</v>
      </c>
    </row>
    <row r="1333" spans="1:4">
      <c r="A1333">
        <f t="shared" si="21"/>
        <v>1300</v>
      </c>
      <c r="B1333" t="str">
        <f>VLOOKUP(A1333,SOURCE!B:P,12,0)</f>
        <v>ITM_LOGF</v>
      </c>
      <c r="C1333">
        <f>IF(
ISNUMBER(INDEX(SOURCE!B:B,MATCH(A1333,SOURCE!B:B,0)+1)),
  VALUE(INDEX(SOURCE!B:B,MATCH(A1333,SOURCE!B:B,0)+1)),
  "")</f>
        <v>1301</v>
      </c>
      <c r="D1333" s="8" t="str">
        <f>IF(A1333&lt;&gt;INT(A1333),B1333,
IF(A1333&lt;0,VLOOKUP(A1333,lookups!A$1:B$25,2,0),
IF(ISNA(B1333),"",
IF(OR(ISBLANK(A1333),ISNA(B1333),B1333=0),
"",
"#define "&amp;
VLOOKUP(A1333,SOURCE!B:P,12,0)&amp;IF(SOURCE!$W$2-LEN(VLOOKUP(A1333,SOURCE!B:P,12,0))&gt;=0,REPT(" ",SOURCE!$W$2-LEN(VLOOKUP(A1333,SOURCE!B:P,12,0))),"")&amp;
TEXT(A1333,"???0")&amp;IF(VLOOKUP(A1333,SOURCE!B:P,13,0)="","","   "&amp;VLOOKUP(A1333,SOURCE!B:P,13,0)
))))
)</f>
        <v>#define ITM_LOGF                      1300</v>
      </c>
    </row>
    <row r="1334" spans="1:4">
      <c r="A1334">
        <f t="shared" si="21"/>
        <v>1301</v>
      </c>
      <c r="B1334" t="str">
        <f>VLOOKUP(A1334,SOURCE!B:P,12,0)</f>
        <v>ITM_ORTHOF</v>
      </c>
      <c r="C1334">
        <f>IF(
ISNUMBER(INDEX(SOURCE!B:B,MATCH(A1334,SOURCE!B:B,0)+1)),
  VALUE(INDEX(SOURCE!B:B,MATCH(A1334,SOURCE!B:B,0)+1)),
  "")</f>
        <v>1302</v>
      </c>
      <c r="D1334" s="8" t="str">
        <f>IF(A1334&lt;&gt;INT(A1334),B1334,
IF(A1334&lt;0,VLOOKUP(A1334,lookups!A$1:B$25,2,0),
IF(ISNA(B1334),"",
IF(OR(ISBLANK(A1334),ISNA(B1334),B1334=0),
"",
"#define "&amp;
VLOOKUP(A1334,SOURCE!B:P,12,0)&amp;IF(SOURCE!$W$2-LEN(VLOOKUP(A1334,SOURCE!B:P,12,0))&gt;=0,REPT(" ",SOURCE!$W$2-LEN(VLOOKUP(A1334,SOURCE!B:P,12,0))),"")&amp;
TEXT(A1334,"???0")&amp;IF(VLOOKUP(A1334,SOURCE!B:P,13,0)="","","   "&amp;VLOOKUP(A1334,SOURCE!B:P,13,0)
))))
)</f>
        <v>#define ITM_ORTHOF                    1301</v>
      </c>
    </row>
    <row r="1335" spans="1:4">
      <c r="A1335">
        <f t="shared" si="21"/>
        <v>1302</v>
      </c>
      <c r="B1335" t="str">
        <f>VLOOKUP(A1335,SOURCE!B:P,12,0)</f>
        <v>ITM_POWERF</v>
      </c>
      <c r="C1335">
        <f>IF(
ISNUMBER(INDEX(SOURCE!B:B,MATCH(A1335,SOURCE!B:B,0)+1)),
  VALUE(INDEX(SOURCE!B:B,MATCH(A1335,SOURCE!B:B,0)+1)),
  "")</f>
        <v>1303</v>
      </c>
      <c r="D1335" s="8" t="str">
        <f>IF(A1335&lt;&gt;INT(A1335),B1335,
IF(A1335&lt;0,VLOOKUP(A1335,lookups!A$1:B$25,2,0),
IF(ISNA(B1335),"",
IF(OR(ISBLANK(A1335),ISNA(B1335),B1335=0),
"",
"#define "&amp;
VLOOKUP(A1335,SOURCE!B:P,12,0)&amp;IF(SOURCE!$W$2-LEN(VLOOKUP(A1335,SOURCE!B:P,12,0))&gt;=0,REPT(" ",SOURCE!$W$2-LEN(VLOOKUP(A1335,SOURCE!B:P,12,0))),"")&amp;
TEXT(A1335,"???0")&amp;IF(VLOOKUP(A1335,SOURCE!B:P,13,0)="","","   "&amp;VLOOKUP(A1335,SOURCE!B:P,13,0)
))))
)</f>
        <v>#define ITM_POWERF                    1302</v>
      </c>
    </row>
    <row r="1336" spans="1:4">
      <c r="A1336">
        <f t="shared" si="21"/>
        <v>1303</v>
      </c>
      <c r="B1336" t="str">
        <f>VLOOKUP(A1336,SOURCE!B:P,12,0)</f>
        <v>ITM_GAUSSF</v>
      </c>
      <c r="C1336">
        <f>IF(
ISNUMBER(INDEX(SOURCE!B:B,MATCH(A1336,SOURCE!B:B,0)+1)),
  VALUE(INDEX(SOURCE!B:B,MATCH(A1336,SOURCE!B:B,0)+1)),
  "")</f>
        <v>1304</v>
      </c>
      <c r="D1336" s="8" t="str">
        <f>IF(A1336&lt;&gt;INT(A1336),B1336,
IF(A1336&lt;0,VLOOKUP(A1336,lookups!A$1:B$25,2,0),
IF(ISNA(B1336),"",
IF(OR(ISBLANK(A1336),ISNA(B1336),B1336=0),
"",
"#define "&amp;
VLOOKUP(A1336,SOURCE!B:P,12,0)&amp;IF(SOURCE!$W$2-LEN(VLOOKUP(A1336,SOURCE!B:P,12,0))&gt;=0,REPT(" ",SOURCE!$W$2-LEN(VLOOKUP(A1336,SOURCE!B:P,12,0))),"")&amp;
TEXT(A1336,"???0")&amp;IF(VLOOKUP(A1336,SOURCE!B:P,13,0)="","","   "&amp;VLOOKUP(A1336,SOURCE!B:P,13,0)
))))
)</f>
        <v>#define ITM_GAUSSF                    1303</v>
      </c>
    </row>
    <row r="1337" spans="1:4">
      <c r="A1337">
        <f t="shared" si="21"/>
        <v>1304</v>
      </c>
      <c r="B1337" t="str">
        <f>VLOOKUP(A1337,SOURCE!B:P,12,0)</f>
        <v>ITM_CAUCHF</v>
      </c>
      <c r="C1337">
        <f>IF(
ISNUMBER(INDEX(SOURCE!B:B,MATCH(A1337,SOURCE!B:B,0)+1)),
  VALUE(INDEX(SOURCE!B:B,MATCH(A1337,SOURCE!B:B,0)+1)),
  "")</f>
        <v>1305</v>
      </c>
      <c r="D1337" s="8" t="str">
        <f>IF(A1337&lt;&gt;INT(A1337),B1337,
IF(A1337&lt;0,VLOOKUP(A1337,lookups!A$1:B$25,2,0),
IF(ISNA(B1337),"",
IF(OR(ISBLANK(A1337),ISNA(B1337),B1337=0),
"",
"#define "&amp;
VLOOKUP(A1337,SOURCE!B:P,12,0)&amp;IF(SOURCE!$W$2-LEN(VLOOKUP(A1337,SOURCE!B:P,12,0))&gt;=0,REPT(" ",SOURCE!$W$2-LEN(VLOOKUP(A1337,SOURCE!B:P,12,0))),"")&amp;
TEXT(A1337,"???0")&amp;IF(VLOOKUP(A1337,SOURCE!B:P,13,0)="","","   "&amp;VLOOKUP(A1337,SOURCE!B:P,13,0)
))))
)</f>
        <v>#define ITM_CAUCHF                    1304</v>
      </c>
    </row>
    <row r="1338" spans="1:4">
      <c r="A1338">
        <f t="shared" si="21"/>
        <v>1305</v>
      </c>
      <c r="B1338" t="str">
        <f>VLOOKUP(A1338,SOURCE!B:P,12,0)</f>
        <v>ITM_PARABF</v>
      </c>
      <c r="C1338">
        <f>IF(
ISNUMBER(INDEX(SOURCE!B:B,MATCH(A1338,SOURCE!B:B,0)+1)),
  VALUE(INDEX(SOURCE!B:B,MATCH(A1338,SOURCE!B:B,0)+1)),
  "")</f>
        <v>1306</v>
      </c>
      <c r="D1338" s="8" t="str">
        <f>IF(A1338&lt;&gt;INT(A1338),B1338,
IF(A1338&lt;0,VLOOKUP(A1338,lookups!A$1:B$25,2,0),
IF(ISNA(B1338),"",
IF(OR(ISBLANK(A1338),ISNA(B1338),B1338=0),
"",
"#define "&amp;
VLOOKUP(A1338,SOURCE!B:P,12,0)&amp;IF(SOURCE!$W$2-LEN(VLOOKUP(A1338,SOURCE!B:P,12,0))&gt;=0,REPT(" ",SOURCE!$W$2-LEN(VLOOKUP(A1338,SOURCE!B:P,12,0))),"")&amp;
TEXT(A1338,"???0")&amp;IF(VLOOKUP(A1338,SOURCE!B:P,13,0)="","","   "&amp;VLOOKUP(A1338,SOURCE!B:P,13,0)
))))
)</f>
        <v>#define ITM_PARABF                    1305</v>
      </c>
    </row>
    <row r="1339" spans="1:4">
      <c r="A1339">
        <f t="shared" si="21"/>
        <v>1306</v>
      </c>
      <c r="B1339" t="str">
        <f>VLOOKUP(A1339,SOURCE!B:P,12,0)</f>
        <v>ITM_HYPF</v>
      </c>
      <c r="C1339">
        <f>IF(
ISNUMBER(INDEX(SOURCE!B:B,MATCH(A1339,SOURCE!B:B,0)+1)),
  VALUE(INDEX(SOURCE!B:B,MATCH(A1339,SOURCE!B:B,0)+1)),
  "")</f>
        <v>1307</v>
      </c>
      <c r="D1339" s="8" t="str">
        <f>IF(A1339&lt;&gt;INT(A1339),B1339,
IF(A1339&lt;0,VLOOKUP(A1339,lookups!A$1:B$25,2,0),
IF(ISNA(B1339),"",
IF(OR(ISBLANK(A1339),ISNA(B1339),B1339=0),
"",
"#define "&amp;
VLOOKUP(A1339,SOURCE!B:P,12,0)&amp;IF(SOURCE!$W$2-LEN(VLOOKUP(A1339,SOURCE!B:P,12,0))&gt;=0,REPT(" ",SOURCE!$W$2-LEN(VLOOKUP(A1339,SOURCE!B:P,12,0))),"")&amp;
TEXT(A1339,"???0")&amp;IF(VLOOKUP(A1339,SOURCE!B:P,13,0)="","","   "&amp;VLOOKUP(A1339,SOURCE!B:P,13,0)
))))
)</f>
        <v>#define ITM_HYPF                      1306</v>
      </c>
    </row>
    <row r="1340" spans="1:4">
      <c r="A1340">
        <f t="shared" si="21"/>
        <v>1307</v>
      </c>
      <c r="B1340" t="str">
        <f>VLOOKUP(A1340,SOURCE!B:P,12,0)</f>
        <v>ITM_ROOTF</v>
      </c>
      <c r="C1340">
        <f>IF(
ISNUMBER(INDEX(SOURCE!B:B,MATCH(A1340,SOURCE!B:B,0)+1)),
  VALUE(INDEX(SOURCE!B:B,MATCH(A1340,SOURCE!B:B,0)+1)),
  "")</f>
        <v>1308</v>
      </c>
      <c r="D1340" s="8" t="str">
        <f>IF(A1340&lt;&gt;INT(A1340),B1340,
IF(A1340&lt;0,VLOOKUP(A1340,lookups!A$1:B$25,2,0),
IF(ISNA(B1340),"",
IF(OR(ISBLANK(A1340),ISNA(B1340),B1340=0),
"",
"#define "&amp;
VLOOKUP(A1340,SOURCE!B:P,12,0)&amp;IF(SOURCE!$W$2-LEN(VLOOKUP(A1340,SOURCE!B:P,12,0))&gt;=0,REPT(" ",SOURCE!$W$2-LEN(VLOOKUP(A1340,SOURCE!B:P,12,0))),"")&amp;
TEXT(A1340,"???0")&amp;IF(VLOOKUP(A1340,SOURCE!B:P,13,0)="","","   "&amp;VLOOKUP(A1340,SOURCE!B:P,13,0)
))))
)</f>
        <v>#define ITM_ROOTF                     1307</v>
      </c>
    </row>
    <row r="1341" spans="1:4">
      <c r="A1341">
        <f t="shared" si="21"/>
        <v>1308</v>
      </c>
      <c r="B1341" t="str">
        <f>VLOOKUP(A1341,SOURCE!B:P,12,0)</f>
        <v>ITM_1308</v>
      </c>
      <c r="C1341">
        <f>IF(
ISNUMBER(INDEX(SOURCE!B:B,MATCH(A1341,SOURCE!B:B,0)+1)),
  VALUE(INDEX(SOURCE!B:B,MATCH(A1341,SOURCE!B:B,0)+1)),
  "")</f>
        <v>1309</v>
      </c>
      <c r="D1341" s="8" t="str">
        <f>IF(A1341&lt;&gt;INT(A1341),B1341,
IF(A1341&lt;0,VLOOKUP(A1341,lookups!A$1:B$25,2,0),
IF(ISNA(B1341),"",
IF(OR(ISBLANK(A1341),ISNA(B1341),B1341=0),
"",
"#define "&amp;
VLOOKUP(A1341,SOURCE!B:P,12,0)&amp;IF(SOURCE!$W$2-LEN(VLOOKUP(A1341,SOURCE!B:P,12,0))&gt;=0,REPT(" ",SOURCE!$W$2-LEN(VLOOKUP(A1341,SOURCE!B:P,12,0))),"")&amp;
TEXT(A1341,"???0")&amp;IF(VLOOKUP(A1341,SOURCE!B:P,13,0)="","","   "&amp;VLOOKUP(A1341,SOURCE!B:P,13,0)
))))
)</f>
        <v>#define ITM_1308                      1308</v>
      </c>
    </row>
    <row r="1342" spans="1:4">
      <c r="A1342">
        <f t="shared" si="21"/>
        <v>1309</v>
      </c>
      <c r="B1342" t="str">
        <f>VLOOKUP(A1342,SOURCE!B:P,12,0)</f>
        <v>ITM_1309</v>
      </c>
      <c r="C1342">
        <f>IF(
ISNUMBER(INDEX(SOURCE!B:B,MATCH(A1342,SOURCE!B:B,0)+1)),
  VALUE(INDEX(SOURCE!B:B,MATCH(A1342,SOURCE!B:B,0)+1)),
  "")</f>
        <v>1310</v>
      </c>
      <c r="D1342" s="8" t="str">
        <f>IF(A1342&lt;&gt;INT(A1342),B1342,
IF(A1342&lt;0,VLOOKUP(A1342,lookups!A$1:B$25,2,0),
IF(ISNA(B1342),"",
IF(OR(ISBLANK(A1342),ISNA(B1342),B1342=0),
"",
"#define "&amp;
VLOOKUP(A1342,SOURCE!B:P,12,0)&amp;IF(SOURCE!$W$2-LEN(VLOOKUP(A1342,SOURCE!B:P,12,0))&gt;=0,REPT(" ",SOURCE!$W$2-LEN(VLOOKUP(A1342,SOURCE!B:P,12,0))),"")&amp;
TEXT(A1342,"???0")&amp;IF(VLOOKUP(A1342,SOURCE!B:P,13,0)="","","   "&amp;VLOOKUP(A1342,SOURCE!B:P,13,0)
))))
)</f>
        <v>#define ITM_1309                      1309</v>
      </c>
    </row>
    <row r="1343" spans="1:4">
      <c r="A1343">
        <f t="shared" si="21"/>
        <v>1310</v>
      </c>
      <c r="B1343" t="str">
        <f>VLOOKUP(A1343,SOURCE!B:P,12,0)</f>
        <v>ITM_1310</v>
      </c>
      <c r="C1343">
        <f>IF(
ISNUMBER(INDEX(SOURCE!B:B,MATCH(A1343,SOURCE!B:B,0)+1)),
  VALUE(INDEX(SOURCE!B:B,MATCH(A1343,SOURCE!B:B,0)+1)),
  "")</f>
        <v>1311</v>
      </c>
      <c r="D1343" s="8" t="str">
        <f>IF(A1343&lt;&gt;INT(A1343),B1343,
IF(A1343&lt;0,VLOOKUP(A1343,lookups!A$1:B$25,2,0),
IF(ISNA(B1343),"",
IF(OR(ISBLANK(A1343),ISNA(B1343),B1343=0),
"",
"#define "&amp;
VLOOKUP(A1343,SOURCE!B:P,12,0)&amp;IF(SOURCE!$W$2-LEN(VLOOKUP(A1343,SOURCE!B:P,12,0))&gt;=0,REPT(" ",SOURCE!$W$2-LEN(VLOOKUP(A1343,SOURCE!B:P,12,0))),"")&amp;
TEXT(A1343,"???0")&amp;IF(VLOOKUP(A1343,SOURCE!B:P,13,0)="","","   "&amp;VLOOKUP(A1343,SOURCE!B:P,13,0)
))))
)</f>
        <v>#define ITM_1310                      1310</v>
      </c>
    </row>
    <row r="1344" spans="1:4">
      <c r="A1344">
        <f t="shared" si="21"/>
        <v>1311</v>
      </c>
      <c r="B1344" t="str">
        <f>VLOOKUP(A1344,SOURCE!B:P,12,0)</f>
        <v>ITM_1311</v>
      </c>
      <c r="C1344">
        <f>IF(
ISNUMBER(INDEX(SOURCE!B:B,MATCH(A1344,SOURCE!B:B,0)+1)),
  VALUE(INDEX(SOURCE!B:B,MATCH(A1344,SOURCE!B:B,0)+1)),
  "")</f>
        <v>1312</v>
      </c>
      <c r="D1344" s="8" t="str">
        <f>IF(A1344&lt;&gt;INT(A1344),B1344,
IF(A1344&lt;0,VLOOKUP(A1344,lookups!A$1:B$25,2,0),
IF(ISNA(B1344),"",
IF(OR(ISBLANK(A1344),ISNA(B1344),B1344=0),
"",
"#define "&amp;
VLOOKUP(A1344,SOURCE!B:P,12,0)&amp;IF(SOURCE!$W$2-LEN(VLOOKUP(A1344,SOURCE!B:P,12,0))&gt;=0,REPT(" ",SOURCE!$W$2-LEN(VLOOKUP(A1344,SOURCE!B:P,12,0))),"")&amp;
TEXT(A1344,"???0")&amp;IF(VLOOKUP(A1344,SOURCE!B:P,13,0)="","","   "&amp;VLOOKUP(A1344,SOURCE!B:P,13,0)
))))
)</f>
        <v>#define ITM_1311                      1311</v>
      </c>
    </row>
    <row r="1345" spans="1:4">
      <c r="A1345">
        <f t="shared" si="21"/>
        <v>1312</v>
      </c>
      <c r="B1345" t="str">
        <f>VLOOKUP(A1345,SOURCE!B:P,12,0)</f>
        <v>ITM_1312</v>
      </c>
      <c r="C1345">
        <f>IF(
ISNUMBER(INDEX(SOURCE!B:B,MATCH(A1345,SOURCE!B:B,0)+1)),
  VALUE(INDEX(SOURCE!B:B,MATCH(A1345,SOURCE!B:B,0)+1)),
  "")</f>
        <v>1312.1</v>
      </c>
      <c r="D1345" s="8" t="str">
        <f>IF(A1345&lt;&gt;INT(A1345),B1345,
IF(A1345&lt;0,VLOOKUP(A1345,lookups!A$1:B$25,2,0),
IF(ISNA(B1345),"",
IF(OR(ISBLANK(A1345),ISNA(B1345),B1345=0),
"",
"#define "&amp;
VLOOKUP(A1345,SOURCE!B:P,12,0)&amp;IF(SOURCE!$W$2-LEN(VLOOKUP(A1345,SOURCE!B:P,12,0))&gt;=0,REPT(" ",SOURCE!$W$2-LEN(VLOOKUP(A1345,SOURCE!B:P,12,0))),"")&amp;
TEXT(A1345,"???0")&amp;IF(VLOOKUP(A1345,SOURCE!B:P,13,0)="","","   "&amp;VLOOKUP(A1345,SOURCE!B:P,13,0)
))))
)</f>
        <v>#define ITM_1312                      1312</v>
      </c>
    </row>
    <row r="1346" spans="1:4">
      <c r="A1346">
        <f t="shared" si="21"/>
        <v>1312.1</v>
      </c>
      <c r="B1346" t="str">
        <f>VLOOKUP(A1346,SOURCE!B:P,12,0)</f>
        <v/>
      </c>
      <c r="C1346">
        <f>IF(
ISNUMBER(INDEX(SOURCE!B:B,MATCH(A1346,SOURCE!B:B,0)+1)),
  VALUE(INDEX(SOURCE!B:B,MATCH(A1346,SOURCE!B:B,0)+1)),
  "")</f>
        <v>1312.1999999999998</v>
      </c>
      <c r="D1346" s="8" t="str">
        <f>IF(A1346&lt;&gt;INT(A1346),B1346,
IF(A1346&lt;0,VLOOKUP(A1346,lookups!A$1:B$25,2,0),
IF(ISNA(B1346),"",
IF(OR(ISBLANK(A1346),ISNA(B1346),B1346=0),
"",
"#define "&amp;
VLOOKUP(A1346,SOURCE!B:P,12,0)&amp;IF(SOURCE!$W$2-LEN(VLOOKUP(A1346,SOURCE!B:P,12,0))&gt;=0,REPT(" ",SOURCE!$W$2-LEN(VLOOKUP(A1346,SOURCE!B:P,12,0))),"")&amp;
TEXT(A1346,"???0")&amp;IF(VLOOKUP(A1346,SOURCE!B:P,13,0)="","","   "&amp;VLOOKUP(A1346,SOURCE!B:P,13,0)
))))
)</f>
        <v/>
      </c>
    </row>
    <row r="1347" spans="1:4">
      <c r="A1347">
        <f t="shared" si="21"/>
        <v>1312.1999999999998</v>
      </c>
      <c r="B1347" t="str">
        <f>VLOOKUP(A1347,SOURCE!B:P,12,0)</f>
        <v/>
      </c>
      <c r="C1347">
        <f>IF(
ISNUMBER(INDEX(SOURCE!B:B,MATCH(A1347,SOURCE!B:B,0)+1)),
  VALUE(INDEX(SOURCE!B:B,MATCH(A1347,SOURCE!B:B,0)+1)),
  "")</f>
        <v>1312.2999999999997</v>
      </c>
      <c r="D1347" s="8" t="str">
        <f>IF(A1347&lt;&gt;INT(A1347),B1347,
IF(A1347&lt;0,VLOOKUP(A1347,lookups!A$1:B$25,2,0),
IF(ISNA(B1347),"",
IF(OR(ISBLANK(A1347),ISNA(B1347),B1347=0),
"",
"#define "&amp;
VLOOKUP(A1347,SOURCE!B:P,12,0)&amp;IF(SOURCE!$W$2-LEN(VLOOKUP(A1347,SOURCE!B:P,12,0))&gt;=0,REPT(" ",SOURCE!$W$2-LEN(VLOOKUP(A1347,SOURCE!B:P,12,0))),"")&amp;
TEXT(A1347,"???0")&amp;IF(VLOOKUP(A1347,SOURCE!B:P,13,0)="","","   "&amp;VLOOKUP(A1347,SOURCE!B:P,13,0)
))))
)</f>
        <v/>
      </c>
    </row>
    <row r="1348" spans="1:4">
      <c r="A1348">
        <f t="shared" si="21"/>
        <v>1312.2999999999997</v>
      </c>
      <c r="B1348" t="str">
        <f>VLOOKUP(A1348,SOURCE!B:P,12,0)</f>
        <v>// Menus</v>
      </c>
      <c r="C1348">
        <f>IF(
ISNUMBER(INDEX(SOURCE!B:B,MATCH(A1348,SOURCE!B:B,0)+1)),
  VALUE(INDEX(SOURCE!B:B,MATCH(A1348,SOURCE!B:B,0)+1)),
  "")</f>
        <v>1313</v>
      </c>
      <c r="D1348" s="8" t="str">
        <f>IF(A1348&lt;&gt;INT(A1348),B1348,
IF(A1348&lt;0,VLOOKUP(A1348,lookups!A$1:B$25,2,0),
IF(ISNA(B1348),"",
IF(OR(ISBLANK(A1348),ISNA(B1348),B1348=0),
"",
"#define "&amp;
VLOOKUP(A1348,SOURCE!B:P,12,0)&amp;IF(SOURCE!$W$2-LEN(VLOOKUP(A1348,SOURCE!B:P,12,0))&gt;=0,REPT(" ",SOURCE!$W$2-LEN(VLOOKUP(A1348,SOURCE!B:P,12,0))),"")&amp;
TEXT(A1348,"???0")&amp;IF(VLOOKUP(A1348,SOURCE!B:P,13,0)="","","   "&amp;VLOOKUP(A1348,SOURCE!B:P,13,0)
))))
)</f>
        <v>// Menus</v>
      </c>
    </row>
    <row r="1349" spans="1:4">
      <c r="A1349">
        <f t="shared" si="21"/>
        <v>1313</v>
      </c>
      <c r="B1349" t="str">
        <f>VLOOKUP(A1349,SOURCE!B:P,12,0)</f>
        <v>MNU_ADV</v>
      </c>
      <c r="C1349">
        <f>IF(
ISNUMBER(INDEX(SOURCE!B:B,MATCH(A1349,SOURCE!B:B,0)+1)),
  VALUE(INDEX(SOURCE!B:B,MATCH(A1349,SOURCE!B:B,0)+1)),
  "")</f>
        <v>1314</v>
      </c>
      <c r="D1349" s="8" t="str">
        <f>IF(A1349&lt;&gt;INT(A1349),B1349,
IF(A1349&lt;0,VLOOKUP(A1349,lookups!A$1:B$25,2,0),
IF(ISNA(B1349),"",
IF(OR(ISBLANK(A1349),ISNA(B1349),B1349=0),
"",
"#define "&amp;
VLOOKUP(A1349,SOURCE!B:P,12,0)&amp;IF(SOURCE!$W$2-LEN(VLOOKUP(A1349,SOURCE!B:P,12,0))&gt;=0,REPT(" ",SOURCE!$W$2-LEN(VLOOKUP(A1349,SOURCE!B:P,12,0))),"")&amp;
TEXT(A1349,"???0")&amp;IF(VLOOKUP(A1349,SOURCE!B:P,13,0)="","","   "&amp;VLOOKUP(A1349,SOURCE!B:P,13,0)
))))
)</f>
        <v>#define MNU_ADV                       1313</v>
      </c>
    </row>
    <row r="1350" spans="1:4">
      <c r="A1350">
        <f t="shared" si="21"/>
        <v>1314</v>
      </c>
      <c r="B1350" t="str">
        <f>VLOOKUP(A1350,SOURCE!B:P,12,0)</f>
        <v>MNU_ANGLES</v>
      </c>
      <c r="C1350">
        <f>IF(
ISNUMBER(INDEX(SOURCE!B:B,MATCH(A1350,SOURCE!B:B,0)+1)),
  VALUE(INDEX(SOURCE!B:B,MATCH(A1350,SOURCE!B:B,0)+1)),
  "")</f>
        <v>1315</v>
      </c>
      <c r="D1350" s="8" t="str">
        <f>IF(A1350&lt;&gt;INT(A1350),B1350,
IF(A1350&lt;0,VLOOKUP(A1350,lookups!A$1:B$25,2,0),
IF(ISNA(B1350),"",
IF(OR(ISBLANK(A1350),ISNA(B1350),B1350=0),
"",
"#define "&amp;
VLOOKUP(A1350,SOURCE!B:P,12,0)&amp;IF(SOURCE!$W$2-LEN(VLOOKUP(A1350,SOURCE!B:P,12,0))&gt;=0,REPT(" ",SOURCE!$W$2-LEN(VLOOKUP(A1350,SOURCE!B:P,12,0))),"")&amp;
TEXT(A1350,"???0")&amp;IF(VLOOKUP(A1350,SOURCE!B:P,13,0)="","","   "&amp;VLOOKUP(A1350,SOURCE!B:P,13,0)
))))
)</f>
        <v>#define MNU_ANGLES                    1314</v>
      </c>
    </row>
    <row r="1351" spans="1:4">
      <c r="A1351">
        <f t="shared" ref="A1351:A1414" si="22">C1350</f>
        <v>1315</v>
      </c>
      <c r="B1351" t="str">
        <f>VLOOKUP(A1351,SOURCE!B:P,12,0)</f>
        <v>MNU_PRINT</v>
      </c>
      <c r="C1351">
        <f>IF(
ISNUMBER(INDEX(SOURCE!B:B,MATCH(A1351,SOURCE!B:B,0)+1)),
  VALUE(INDEX(SOURCE!B:B,MATCH(A1351,SOURCE!B:B,0)+1)),
  "")</f>
        <v>1316</v>
      </c>
      <c r="D1351" s="8" t="str">
        <f>IF(A1351&lt;&gt;INT(A1351),B1351,
IF(A1351&lt;0,VLOOKUP(A1351,lookups!A$1:B$25,2,0),
IF(ISNA(B1351),"",
IF(OR(ISBLANK(A1351),ISNA(B1351),B1351=0),
"",
"#define "&amp;
VLOOKUP(A1351,SOURCE!B:P,12,0)&amp;IF(SOURCE!$W$2-LEN(VLOOKUP(A1351,SOURCE!B:P,12,0))&gt;=0,REPT(" ",SOURCE!$W$2-LEN(VLOOKUP(A1351,SOURCE!B:P,12,0))),"")&amp;
TEXT(A1351,"???0")&amp;IF(VLOOKUP(A1351,SOURCE!B:P,13,0)="","","   "&amp;VLOOKUP(A1351,SOURCE!B:P,13,0)
))))
)</f>
        <v>#define MNU_PRINT                     1315</v>
      </c>
    </row>
    <row r="1352" spans="1:4">
      <c r="A1352">
        <f t="shared" si="22"/>
        <v>1316</v>
      </c>
      <c r="B1352" t="str">
        <f>VLOOKUP(A1352,SOURCE!B:P,12,0)</f>
        <v>MNU_CONVA</v>
      </c>
      <c r="C1352">
        <f>IF(
ISNUMBER(INDEX(SOURCE!B:B,MATCH(A1352,SOURCE!B:B,0)+1)),
  VALUE(INDEX(SOURCE!B:B,MATCH(A1352,SOURCE!B:B,0)+1)),
  "")</f>
        <v>1317</v>
      </c>
      <c r="D1352" s="8" t="str">
        <f>IF(A1352&lt;&gt;INT(A1352),B1352,
IF(A1352&lt;0,VLOOKUP(A1352,lookups!A$1:B$25,2,0),
IF(ISNA(B1352),"",
IF(OR(ISBLANK(A1352),ISNA(B1352),B1352=0),
"",
"#define "&amp;
VLOOKUP(A1352,SOURCE!B:P,12,0)&amp;IF(SOURCE!$W$2-LEN(VLOOKUP(A1352,SOURCE!B:P,12,0))&gt;=0,REPT(" ",SOURCE!$W$2-LEN(VLOOKUP(A1352,SOURCE!B:P,12,0))),"")&amp;
TEXT(A1352,"???0")&amp;IF(VLOOKUP(A1352,SOURCE!B:P,13,0)="","","   "&amp;VLOOKUP(A1352,SOURCE!B:P,13,0)
))))
)</f>
        <v>#define MNU_CONVA                     1316</v>
      </c>
    </row>
    <row r="1353" spans="1:4">
      <c r="A1353">
        <f t="shared" si="22"/>
        <v>1317</v>
      </c>
      <c r="B1353" t="str">
        <f>VLOOKUP(A1353,SOURCE!B:P,12,0)</f>
        <v>MNU_BITS</v>
      </c>
      <c r="C1353">
        <f>IF(
ISNUMBER(INDEX(SOURCE!B:B,MATCH(A1353,SOURCE!B:B,0)+1)),
  VALUE(INDEX(SOURCE!B:B,MATCH(A1353,SOURCE!B:B,0)+1)),
  "")</f>
        <v>1318</v>
      </c>
      <c r="D1353" s="8" t="str">
        <f>IF(A1353&lt;&gt;INT(A1353),B1353,
IF(A1353&lt;0,VLOOKUP(A1353,lookups!A$1:B$25,2,0),
IF(ISNA(B1353),"",
IF(OR(ISBLANK(A1353),ISNA(B1353),B1353=0),
"",
"#define "&amp;
VLOOKUP(A1353,SOURCE!B:P,12,0)&amp;IF(SOURCE!$W$2-LEN(VLOOKUP(A1353,SOURCE!B:P,12,0))&gt;=0,REPT(" ",SOURCE!$W$2-LEN(VLOOKUP(A1353,SOURCE!B:P,12,0))),"")&amp;
TEXT(A1353,"???0")&amp;IF(VLOOKUP(A1353,SOURCE!B:P,13,0)="","","   "&amp;VLOOKUP(A1353,SOURCE!B:P,13,0)
))))
)</f>
        <v>#define MNU_BITS                      1317</v>
      </c>
    </row>
    <row r="1354" spans="1:4">
      <c r="A1354">
        <f t="shared" si="22"/>
        <v>1318</v>
      </c>
      <c r="B1354" t="str">
        <f>VLOOKUP(A1354,SOURCE!B:P,12,0)</f>
        <v>MNU_CATALOG</v>
      </c>
      <c r="C1354">
        <f>IF(
ISNUMBER(INDEX(SOURCE!B:B,MATCH(A1354,SOURCE!B:B,0)+1)),
  VALUE(INDEX(SOURCE!B:B,MATCH(A1354,SOURCE!B:B,0)+1)),
  "")</f>
        <v>1319</v>
      </c>
      <c r="D1354" s="8" t="str">
        <f>IF(A1354&lt;&gt;INT(A1354),B1354,
IF(A1354&lt;0,VLOOKUP(A1354,lookups!A$1:B$25,2,0),
IF(ISNA(B1354),"",
IF(OR(ISBLANK(A1354),ISNA(B1354),B1354=0),
"",
"#define "&amp;
VLOOKUP(A1354,SOURCE!B:P,12,0)&amp;IF(SOURCE!$W$2-LEN(VLOOKUP(A1354,SOURCE!B:P,12,0))&gt;=0,REPT(" ",SOURCE!$W$2-LEN(VLOOKUP(A1354,SOURCE!B:P,12,0))),"")&amp;
TEXT(A1354,"???0")&amp;IF(VLOOKUP(A1354,SOURCE!B:P,13,0)="","","   "&amp;VLOOKUP(A1354,SOURCE!B:P,13,0)
))))
)</f>
        <v>#define MNU_CATALOG                   1318</v>
      </c>
    </row>
    <row r="1355" spans="1:4">
      <c r="A1355">
        <f t="shared" si="22"/>
        <v>1319</v>
      </c>
      <c r="B1355" t="str">
        <f>VLOOKUP(A1355,SOURCE!B:P,12,0)</f>
        <v>MNU_CHARS</v>
      </c>
      <c r="C1355">
        <f>IF(
ISNUMBER(INDEX(SOURCE!B:B,MATCH(A1355,SOURCE!B:B,0)+1)),
  VALUE(INDEX(SOURCE!B:B,MATCH(A1355,SOURCE!B:B,0)+1)),
  "")</f>
        <v>1320</v>
      </c>
      <c r="D1355" s="8" t="str">
        <f>IF(A1355&lt;&gt;INT(A1355),B1355,
IF(A1355&lt;0,VLOOKUP(A1355,lookups!A$1:B$25,2,0),
IF(ISNA(B1355),"",
IF(OR(ISBLANK(A1355),ISNA(B1355),B1355=0),
"",
"#define "&amp;
VLOOKUP(A1355,SOURCE!B:P,12,0)&amp;IF(SOURCE!$W$2-LEN(VLOOKUP(A1355,SOURCE!B:P,12,0))&gt;=0,REPT(" ",SOURCE!$W$2-LEN(VLOOKUP(A1355,SOURCE!B:P,12,0))),"")&amp;
TEXT(A1355,"???0")&amp;IF(VLOOKUP(A1355,SOURCE!B:P,13,0)="","","   "&amp;VLOOKUP(A1355,SOURCE!B:P,13,0)
))))
)</f>
        <v>#define MNU_CHARS                     1319</v>
      </c>
    </row>
    <row r="1356" spans="1:4">
      <c r="A1356">
        <f t="shared" si="22"/>
        <v>1320</v>
      </c>
      <c r="B1356" t="str">
        <f>VLOOKUP(A1356,SOURCE!B:P,12,0)</f>
        <v>MNU_CLK</v>
      </c>
      <c r="C1356">
        <f>IF(
ISNUMBER(INDEX(SOURCE!B:B,MATCH(A1356,SOURCE!B:B,0)+1)),
  VALUE(INDEX(SOURCE!B:B,MATCH(A1356,SOURCE!B:B,0)+1)),
  "")</f>
        <v>1321</v>
      </c>
      <c r="D1356" s="8" t="str">
        <f>IF(A1356&lt;&gt;INT(A1356),B1356,
IF(A1356&lt;0,VLOOKUP(A1356,lookups!A$1:B$25,2,0),
IF(ISNA(B1356),"",
IF(OR(ISBLANK(A1356),ISNA(B1356),B1356=0),
"",
"#define "&amp;
VLOOKUP(A1356,SOURCE!B:P,12,0)&amp;IF(SOURCE!$W$2-LEN(VLOOKUP(A1356,SOURCE!B:P,12,0))&gt;=0,REPT(" ",SOURCE!$W$2-LEN(VLOOKUP(A1356,SOURCE!B:P,12,0))),"")&amp;
TEXT(A1356,"???0")&amp;IF(VLOOKUP(A1356,SOURCE!B:P,13,0)="","","   "&amp;VLOOKUP(A1356,SOURCE!B:P,13,0)
))))
)</f>
        <v>#define MNU_CLK                       1320</v>
      </c>
    </row>
    <row r="1357" spans="1:4">
      <c r="A1357">
        <f t="shared" si="22"/>
        <v>1321</v>
      </c>
      <c r="B1357" t="str">
        <f>VLOOKUP(A1357,SOURCE!B:P,12,0)</f>
        <v>MNU_REGIST</v>
      </c>
      <c r="C1357">
        <f>IF(
ISNUMBER(INDEX(SOURCE!B:B,MATCH(A1357,SOURCE!B:B,0)+1)),
  VALUE(INDEX(SOURCE!B:B,MATCH(A1357,SOURCE!B:B,0)+1)),
  "")</f>
        <v>1322</v>
      </c>
      <c r="D1357" s="8" t="str">
        <f>IF(A1357&lt;&gt;INT(A1357),B1357,
IF(A1357&lt;0,VLOOKUP(A1357,lookups!A$1:B$25,2,0),
IF(ISNA(B1357),"",
IF(OR(ISBLANK(A1357),ISNA(B1357),B1357=0),
"",
"#define "&amp;
VLOOKUP(A1357,SOURCE!B:P,12,0)&amp;IF(SOURCE!$W$2-LEN(VLOOKUP(A1357,SOURCE!B:P,12,0))&gt;=0,REPT(" ",SOURCE!$W$2-LEN(VLOOKUP(A1357,SOURCE!B:P,12,0))),"")&amp;
TEXT(A1357,"???0")&amp;IF(VLOOKUP(A1357,SOURCE!B:P,13,0)="","","   "&amp;VLOOKUP(A1357,SOURCE!B:P,13,0)
))))
)</f>
        <v>#define MNU_REGIST                    1321</v>
      </c>
    </row>
    <row r="1358" spans="1:4">
      <c r="A1358">
        <f t="shared" si="22"/>
        <v>1322</v>
      </c>
      <c r="B1358" t="str">
        <f>VLOOKUP(A1358,SOURCE!B:P,12,0)</f>
        <v>MNU_CLR</v>
      </c>
      <c r="C1358">
        <f>IF(
ISNUMBER(INDEX(SOURCE!B:B,MATCH(A1358,SOURCE!B:B,0)+1)),
  VALUE(INDEX(SOURCE!B:B,MATCH(A1358,SOURCE!B:B,0)+1)),
  "")</f>
        <v>1323</v>
      </c>
      <c r="D1358" s="8" t="str">
        <f>IF(A1358&lt;&gt;INT(A1358),B1358,
IF(A1358&lt;0,VLOOKUP(A1358,lookups!A$1:B$25,2,0),
IF(ISNA(B1358),"",
IF(OR(ISBLANK(A1358),ISNA(B1358),B1358=0),
"",
"#define "&amp;
VLOOKUP(A1358,SOURCE!B:P,12,0)&amp;IF(SOURCE!$W$2-LEN(VLOOKUP(A1358,SOURCE!B:P,12,0))&gt;=0,REPT(" ",SOURCE!$W$2-LEN(VLOOKUP(A1358,SOURCE!B:P,12,0))),"")&amp;
TEXT(A1358,"???0")&amp;IF(VLOOKUP(A1358,SOURCE!B:P,13,0)="","","   "&amp;VLOOKUP(A1358,SOURCE!B:P,13,0)
))))
)</f>
        <v>#define MNU_CLR                       1322</v>
      </c>
    </row>
    <row r="1359" spans="1:4">
      <c r="A1359">
        <f t="shared" si="22"/>
        <v>1323</v>
      </c>
      <c r="B1359" t="str">
        <f>VLOOKUP(A1359,SOURCE!B:P,12,0)</f>
        <v>MNU_CONST</v>
      </c>
      <c r="C1359">
        <f>IF(
ISNUMBER(INDEX(SOURCE!B:B,MATCH(A1359,SOURCE!B:B,0)+1)),
  VALUE(INDEX(SOURCE!B:B,MATCH(A1359,SOURCE!B:B,0)+1)),
  "")</f>
        <v>1324</v>
      </c>
      <c r="D1359" s="8" t="str">
        <f>IF(A1359&lt;&gt;INT(A1359),B1359,
IF(A1359&lt;0,VLOOKUP(A1359,lookups!A$1:B$25,2,0),
IF(ISNA(B1359),"",
IF(OR(ISBLANK(A1359),ISNA(B1359),B1359=0),
"",
"#define "&amp;
VLOOKUP(A1359,SOURCE!B:P,12,0)&amp;IF(SOURCE!$W$2-LEN(VLOOKUP(A1359,SOURCE!B:P,12,0))&gt;=0,REPT(" ",SOURCE!$W$2-LEN(VLOOKUP(A1359,SOURCE!B:P,12,0))),"")&amp;
TEXT(A1359,"???0")&amp;IF(VLOOKUP(A1359,SOURCE!B:P,13,0)="","","   "&amp;VLOOKUP(A1359,SOURCE!B:P,13,0)
))))
)</f>
        <v>#define MNU_CONST                     1323</v>
      </c>
    </row>
    <row r="1360" spans="1:4">
      <c r="A1360">
        <f t="shared" si="22"/>
        <v>1324</v>
      </c>
      <c r="B1360" t="str">
        <f>VLOOKUP(A1360,SOURCE!B:P,12,0)</f>
        <v>MNU_CPX</v>
      </c>
      <c r="C1360">
        <f>IF(
ISNUMBER(INDEX(SOURCE!B:B,MATCH(A1360,SOURCE!B:B,0)+1)),
  VALUE(INDEX(SOURCE!B:B,MATCH(A1360,SOURCE!B:B,0)+1)),
  "")</f>
        <v>1325</v>
      </c>
      <c r="D1360" s="8" t="str">
        <f>IF(A1360&lt;&gt;INT(A1360),B1360,
IF(A1360&lt;0,VLOOKUP(A1360,lookups!A$1:B$25,2,0),
IF(ISNA(B1360),"",
IF(OR(ISBLANK(A1360),ISNA(B1360),B1360=0),
"",
"#define "&amp;
VLOOKUP(A1360,SOURCE!B:P,12,0)&amp;IF(SOURCE!$W$2-LEN(VLOOKUP(A1360,SOURCE!B:P,12,0))&gt;=0,REPT(" ",SOURCE!$W$2-LEN(VLOOKUP(A1360,SOURCE!B:P,12,0))),"")&amp;
TEXT(A1360,"???0")&amp;IF(VLOOKUP(A1360,SOURCE!B:P,13,0)="","","   "&amp;VLOOKUP(A1360,SOURCE!B:P,13,0)
))))
)</f>
        <v>#define MNU_CPX                       1324</v>
      </c>
    </row>
    <row r="1361" spans="1:4">
      <c r="A1361">
        <f t="shared" si="22"/>
        <v>1325</v>
      </c>
      <c r="B1361" t="str">
        <f>VLOOKUP(A1361,SOURCE!B:P,12,0)</f>
        <v>MNU_CPXS</v>
      </c>
      <c r="C1361">
        <f>IF(
ISNUMBER(INDEX(SOURCE!B:B,MATCH(A1361,SOURCE!B:B,0)+1)),
  VALUE(INDEX(SOURCE!B:B,MATCH(A1361,SOURCE!B:B,0)+1)),
  "")</f>
        <v>1326</v>
      </c>
      <c r="D1361" s="8" t="str">
        <f>IF(A1361&lt;&gt;INT(A1361),B1361,
IF(A1361&lt;0,VLOOKUP(A1361,lookups!A$1:B$25,2,0),
IF(ISNA(B1361),"",
IF(OR(ISBLANK(A1361),ISNA(B1361),B1361=0),
"",
"#define "&amp;
VLOOKUP(A1361,SOURCE!B:P,12,0)&amp;IF(SOURCE!$W$2-LEN(VLOOKUP(A1361,SOURCE!B:P,12,0))&gt;=0,REPT(" ",SOURCE!$W$2-LEN(VLOOKUP(A1361,SOURCE!B:P,12,0))),"")&amp;
TEXT(A1361,"???0")&amp;IF(VLOOKUP(A1361,SOURCE!B:P,13,0)="","","   "&amp;VLOOKUP(A1361,SOURCE!B:P,13,0)
))))
)</f>
        <v>#define MNU_CPXS                      1325</v>
      </c>
    </row>
    <row r="1362" spans="1:4">
      <c r="A1362">
        <f t="shared" si="22"/>
        <v>1326</v>
      </c>
      <c r="B1362" t="str">
        <f>VLOOKUP(A1362,SOURCE!B:P,12,0)</f>
        <v>MNU_DATES</v>
      </c>
      <c r="C1362">
        <f>IF(
ISNUMBER(INDEX(SOURCE!B:B,MATCH(A1362,SOURCE!B:B,0)+1)),
  VALUE(INDEX(SOURCE!B:B,MATCH(A1362,SOURCE!B:B,0)+1)),
  "")</f>
        <v>1327</v>
      </c>
      <c r="D1362" s="8" t="str">
        <f>IF(A1362&lt;&gt;INT(A1362),B1362,
IF(A1362&lt;0,VLOOKUP(A1362,lookups!A$1:B$25,2,0),
IF(ISNA(B1362),"",
IF(OR(ISBLANK(A1362),ISNA(B1362),B1362=0),
"",
"#define "&amp;
VLOOKUP(A1362,SOURCE!B:P,12,0)&amp;IF(SOURCE!$W$2-LEN(VLOOKUP(A1362,SOURCE!B:P,12,0))&gt;=0,REPT(" ",SOURCE!$W$2-LEN(VLOOKUP(A1362,SOURCE!B:P,12,0))),"")&amp;
TEXT(A1362,"???0")&amp;IF(VLOOKUP(A1362,SOURCE!B:P,13,0)="","","   "&amp;VLOOKUP(A1362,SOURCE!B:P,13,0)
))))
)</f>
        <v>#define MNU_DATES                     1326</v>
      </c>
    </row>
    <row r="1363" spans="1:4">
      <c r="A1363">
        <f t="shared" si="22"/>
        <v>1327</v>
      </c>
      <c r="B1363" t="str">
        <f>VLOOKUP(A1363,SOURCE!B:P,12,0)</f>
        <v>MNU_DIGITS</v>
      </c>
      <c r="C1363">
        <f>IF(
ISNUMBER(INDEX(SOURCE!B:B,MATCH(A1363,SOURCE!B:B,0)+1)),
  VALUE(INDEX(SOURCE!B:B,MATCH(A1363,SOURCE!B:B,0)+1)),
  "")</f>
        <v>1328</v>
      </c>
      <c r="D1363" s="8" t="str">
        <f>IF(A1363&lt;&gt;INT(A1363),B1363,
IF(A1363&lt;0,VLOOKUP(A1363,lookups!A$1:B$25,2,0),
IF(ISNA(B1363),"",
IF(OR(ISBLANK(A1363),ISNA(B1363),B1363=0),
"",
"#define "&amp;
VLOOKUP(A1363,SOURCE!B:P,12,0)&amp;IF(SOURCE!$W$2-LEN(VLOOKUP(A1363,SOURCE!B:P,12,0))&gt;=0,REPT(" ",SOURCE!$W$2-LEN(VLOOKUP(A1363,SOURCE!B:P,12,0))),"")&amp;
TEXT(A1363,"???0")&amp;IF(VLOOKUP(A1363,SOURCE!B:P,13,0)="","","   "&amp;VLOOKUP(A1363,SOURCE!B:P,13,0)
))))
)</f>
        <v>#define MNU_DIGITS                    1327</v>
      </c>
    </row>
    <row r="1364" spans="1:4">
      <c r="A1364">
        <f t="shared" si="22"/>
        <v>1328</v>
      </c>
      <c r="B1364" t="str">
        <f>VLOOKUP(A1364,SOURCE!B:P,12,0)</f>
        <v>MNU_DSP</v>
      </c>
      <c r="C1364">
        <f>IF(
ISNUMBER(INDEX(SOURCE!B:B,MATCH(A1364,SOURCE!B:B,0)+1)),
  VALUE(INDEX(SOURCE!B:B,MATCH(A1364,SOURCE!B:B,0)+1)),
  "")</f>
        <v>1329</v>
      </c>
      <c r="D1364" s="8" t="str">
        <f>IF(A1364&lt;&gt;INT(A1364),B1364,
IF(A1364&lt;0,VLOOKUP(A1364,lookups!A$1:B$25,2,0),
IF(ISNA(B1364),"",
IF(OR(ISBLANK(A1364),ISNA(B1364),B1364=0),
"",
"#define "&amp;
VLOOKUP(A1364,SOURCE!B:P,12,0)&amp;IF(SOURCE!$W$2-LEN(VLOOKUP(A1364,SOURCE!B:P,12,0))&gt;=0,REPT(" ",SOURCE!$W$2-LEN(VLOOKUP(A1364,SOURCE!B:P,12,0))),"")&amp;
TEXT(A1364,"???0")&amp;IF(VLOOKUP(A1364,SOURCE!B:P,13,0)="","","   "&amp;VLOOKUP(A1364,SOURCE!B:P,13,0)
))))
)</f>
        <v>#define MNU_DSP                       1328</v>
      </c>
    </row>
    <row r="1365" spans="1:4">
      <c r="A1365">
        <f t="shared" si="22"/>
        <v>1329</v>
      </c>
      <c r="B1365" t="str">
        <f>VLOOKUP(A1365,SOURCE!B:P,12,0)</f>
        <v>MNU_EQN</v>
      </c>
      <c r="C1365">
        <f>IF(
ISNUMBER(INDEX(SOURCE!B:B,MATCH(A1365,SOURCE!B:B,0)+1)),
  VALUE(INDEX(SOURCE!B:B,MATCH(A1365,SOURCE!B:B,0)+1)),
  "")</f>
        <v>1330</v>
      </c>
      <c r="D1365" s="8" t="str">
        <f>IF(A1365&lt;&gt;INT(A1365),B1365,
IF(A1365&lt;0,VLOOKUP(A1365,lookups!A$1:B$25,2,0),
IF(ISNA(B1365),"",
IF(OR(ISBLANK(A1365),ISNA(B1365),B1365=0),
"",
"#define "&amp;
VLOOKUP(A1365,SOURCE!B:P,12,0)&amp;IF(SOURCE!$W$2-LEN(VLOOKUP(A1365,SOURCE!B:P,12,0))&gt;=0,REPT(" ",SOURCE!$W$2-LEN(VLOOKUP(A1365,SOURCE!B:P,12,0))),"")&amp;
TEXT(A1365,"???0")&amp;IF(VLOOKUP(A1365,SOURCE!B:P,13,0)="","","   "&amp;VLOOKUP(A1365,SOURCE!B:P,13,0)
))))
)</f>
        <v>#define MNU_EQN                       1329</v>
      </c>
    </row>
    <row r="1366" spans="1:4">
      <c r="A1366">
        <f t="shared" si="22"/>
        <v>1330</v>
      </c>
      <c r="B1366" t="str">
        <f>VLOOKUP(A1366,SOURCE!B:P,12,0)</f>
        <v>MNU_EXP</v>
      </c>
      <c r="C1366">
        <f>IF(
ISNUMBER(INDEX(SOURCE!B:B,MATCH(A1366,SOURCE!B:B,0)+1)),
  VALUE(INDEX(SOURCE!B:B,MATCH(A1366,SOURCE!B:B,0)+1)),
  "")</f>
        <v>1331</v>
      </c>
      <c r="D1366" s="8" t="str">
        <f>IF(A1366&lt;&gt;INT(A1366),B1366,
IF(A1366&lt;0,VLOOKUP(A1366,lookups!A$1:B$25,2,0),
IF(ISNA(B1366),"",
IF(OR(ISBLANK(A1366),ISNA(B1366),B1366=0),
"",
"#define "&amp;
VLOOKUP(A1366,SOURCE!B:P,12,0)&amp;IF(SOURCE!$W$2-LEN(VLOOKUP(A1366,SOURCE!B:P,12,0))&gt;=0,REPT(" ",SOURCE!$W$2-LEN(VLOOKUP(A1366,SOURCE!B:P,12,0))),"")&amp;
TEXT(A1366,"???0")&amp;IF(VLOOKUP(A1366,SOURCE!B:P,13,0)="","","   "&amp;VLOOKUP(A1366,SOURCE!B:P,13,0)
))))
)</f>
        <v>#define MNU_EXP                       1330</v>
      </c>
    </row>
    <row r="1367" spans="1:4">
      <c r="A1367">
        <f t="shared" si="22"/>
        <v>1331</v>
      </c>
      <c r="B1367" t="str">
        <f>VLOOKUP(A1367,SOURCE!B:P,12,0)</f>
        <v>MNU_CONVE</v>
      </c>
      <c r="C1367">
        <f>IF(
ISNUMBER(INDEX(SOURCE!B:B,MATCH(A1367,SOURCE!B:B,0)+1)),
  VALUE(INDEX(SOURCE!B:B,MATCH(A1367,SOURCE!B:B,0)+1)),
  "")</f>
        <v>1332</v>
      </c>
      <c r="D1367" s="8" t="str">
        <f>IF(A1367&lt;&gt;INT(A1367),B1367,
IF(A1367&lt;0,VLOOKUP(A1367,lookups!A$1:B$25,2,0),
IF(ISNA(B1367),"",
IF(OR(ISBLANK(A1367),ISNA(B1367),B1367=0),
"",
"#define "&amp;
VLOOKUP(A1367,SOURCE!B:P,12,0)&amp;IF(SOURCE!$W$2-LEN(VLOOKUP(A1367,SOURCE!B:P,12,0))&gt;=0,REPT(" ",SOURCE!$W$2-LEN(VLOOKUP(A1367,SOURCE!B:P,12,0))),"")&amp;
TEXT(A1367,"???0")&amp;IF(VLOOKUP(A1367,SOURCE!B:P,13,0)="","","   "&amp;VLOOKUP(A1367,SOURCE!B:P,13,0)
))))
)</f>
        <v>#define MNU_CONVE                     1331</v>
      </c>
    </row>
    <row r="1368" spans="1:4">
      <c r="A1368">
        <f t="shared" si="22"/>
        <v>1332</v>
      </c>
      <c r="B1368" t="str">
        <f>VLOOKUP(A1368,SOURCE!B:P,12,0)</f>
        <v>MNU_FCNS</v>
      </c>
      <c r="C1368">
        <f>IF(
ISNUMBER(INDEX(SOURCE!B:B,MATCH(A1368,SOURCE!B:B,0)+1)),
  VALUE(INDEX(SOURCE!B:B,MATCH(A1368,SOURCE!B:B,0)+1)),
  "")</f>
        <v>1333</v>
      </c>
      <c r="D1368" s="8" t="str">
        <f>IF(A1368&lt;&gt;INT(A1368),B1368,
IF(A1368&lt;0,VLOOKUP(A1368,lookups!A$1:B$25,2,0),
IF(ISNA(B1368),"",
IF(OR(ISBLANK(A1368),ISNA(B1368),B1368=0),
"",
"#define "&amp;
VLOOKUP(A1368,SOURCE!B:P,12,0)&amp;IF(SOURCE!$W$2-LEN(VLOOKUP(A1368,SOURCE!B:P,12,0))&gt;=0,REPT(" ",SOURCE!$W$2-LEN(VLOOKUP(A1368,SOURCE!B:P,12,0))),"")&amp;
TEXT(A1368,"???0")&amp;IF(VLOOKUP(A1368,SOURCE!B:P,13,0)="","","   "&amp;VLOOKUP(A1368,SOURCE!B:P,13,0)
))))
)</f>
        <v>#define MNU_FCNS                      1332</v>
      </c>
    </row>
    <row r="1369" spans="1:4">
      <c r="A1369">
        <f t="shared" si="22"/>
        <v>1333</v>
      </c>
      <c r="B1369" t="str">
        <f>VLOOKUP(A1369,SOURCE!B:P,12,0)</f>
        <v>MNU_FIN</v>
      </c>
      <c r="C1369">
        <f>IF(
ISNUMBER(INDEX(SOURCE!B:B,MATCH(A1369,SOURCE!B:B,0)+1)),
  VALUE(INDEX(SOURCE!B:B,MATCH(A1369,SOURCE!B:B,0)+1)),
  "")</f>
        <v>1334</v>
      </c>
      <c r="D1369" s="8" t="str">
        <f>IF(A1369&lt;&gt;INT(A1369),B1369,
IF(A1369&lt;0,VLOOKUP(A1369,lookups!A$1:B$25,2,0),
IF(ISNA(B1369),"",
IF(OR(ISBLANK(A1369),ISNA(B1369),B1369=0),
"",
"#define "&amp;
VLOOKUP(A1369,SOURCE!B:P,12,0)&amp;IF(SOURCE!$W$2-LEN(VLOOKUP(A1369,SOURCE!B:P,12,0))&gt;=0,REPT(" ",SOURCE!$W$2-LEN(VLOOKUP(A1369,SOURCE!B:P,12,0))),"")&amp;
TEXT(A1369,"???0")&amp;IF(VLOOKUP(A1369,SOURCE!B:P,13,0)="","","   "&amp;VLOOKUP(A1369,SOURCE!B:P,13,0)
))))
)</f>
        <v>#define MNU_FIN                       1333</v>
      </c>
    </row>
    <row r="1370" spans="1:4">
      <c r="A1370">
        <f t="shared" si="22"/>
        <v>1334</v>
      </c>
      <c r="B1370" t="str">
        <f>VLOOKUP(A1370,SOURCE!B:P,12,0)</f>
        <v>MNU_SINTS</v>
      </c>
      <c r="C1370">
        <f>IF(
ISNUMBER(INDEX(SOURCE!B:B,MATCH(A1370,SOURCE!B:B,0)+1)),
  VALUE(INDEX(SOURCE!B:B,MATCH(A1370,SOURCE!B:B,0)+1)),
  "")</f>
        <v>1335</v>
      </c>
      <c r="D1370" s="8" t="str">
        <f>IF(A1370&lt;&gt;INT(A1370),B1370,
IF(A1370&lt;0,VLOOKUP(A1370,lookups!A$1:B$25,2,0),
IF(ISNA(B1370),"",
IF(OR(ISBLANK(A1370),ISNA(B1370),B1370=0),
"",
"#define "&amp;
VLOOKUP(A1370,SOURCE!B:P,12,0)&amp;IF(SOURCE!$W$2-LEN(VLOOKUP(A1370,SOURCE!B:P,12,0))&gt;=0,REPT(" ",SOURCE!$W$2-LEN(VLOOKUP(A1370,SOURCE!B:P,12,0))),"")&amp;
TEXT(A1370,"???0")&amp;IF(VLOOKUP(A1370,SOURCE!B:P,13,0)="","","   "&amp;VLOOKUP(A1370,SOURCE!B:P,13,0)
))))
)</f>
        <v>#define MNU_SINTS                     1334</v>
      </c>
    </row>
    <row r="1371" spans="1:4">
      <c r="A1371">
        <f t="shared" si="22"/>
        <v>1335</v>
      </c>
      <c r="B1371" t="str">
        <f>VLOOKUP(A1371,SOURCE!B:P,12,0)</f>
        <v>MNU_FLAGS</v>
      </c>
      <c r="C1371">
        <f>IF(
ISNUMBER(INDEX(SOURCE!B:B,MATCH(A1371,SOURCE!B:B,0)+1)),
  VALUE(INDEX(SOURCE!B:B,MATCH(A1371,SOURCE!B:B,0)+1)),
  "")</f>
        <v>1336</v>
      </c>
      <c r="D1371" s="8" t="str">
        <f>IF(A1371&lt;&gt;INT(A1371),B1371,
IF(A1371&lt;0,VLOOKUP(A1371,lookups!A$1:B$25,2,0),
IF(ISNA(B1371),"",
IF(OR(ISBLANK(A1371),ISNA(B1371),B1371=0),
"",
"#define "&amp;
VLOOKUP(A1371,SOURCE!B:P,12,0)&amp;IF(SOURCE!$W$2-LEN(VLOOKUP(A1371,SOURCE!B:P,12,0))&gt;=0,REPT(" ",SOURCE!$W$2-LEN(VLOOKUP(A1371,SOURCE!B:P,12,0))),"")&amp;
TEXT(A1371,"???0")&amp;IF(VLOOKUP(A1371,SOURCE!B:P,13,0)="","","   "&amp;VLOOKUP(A1371,SOURCE!B:P,13,0)
))))
)</f>
        <v>#define MNU_FLAGS                     1335</v>
      </c>
    </row>
    <row r="1372" spans="1:4">
      <c r="A1372">
        <f t="shared" si="22"/>
        <v>1336</v>
      </c>
      <c r="B1372" t="str">
        <f>VLOOKUP(A1372,SOURCE!B:P,12,0)</f>
        <v>MNU_FLASH</v>
      </c>
      <c r="C1372">
        <f>IF(
ISNUMBER(INDEX(SOURCE!B:B,MATCH(A1372,SOURCE!B:B,0)+1)),
  VALUE(INDEX(SOURCE!B:B,MATCH(A1372,SOURCE!B:B,0)+1)),
  "")</f>
        <v>1337</v>
      </c>
      <c r="D1372" s="8" t="str">
        <f>IF(A1372&lt;&gt;INT(A1372),B1372,
IF(A1372&lt;0,VLOOKUP(A1372,lookups!A$1:B$25,2,0),
IF(ISNA(B1372),"",
IF(OR(ISBLANK(A1372),ISNA(B1372),B1372=0),
"",
"#define "&amp;
VLOOKUP(A1372,SOURCE!B:P,12,0)&amp;IF(SOURCE!$W$2-LEN(VLOOKUP(A1372,SOURCE!B:P,12,0))&gt;=0,REPT(" ",SOURCE!$W$2-LEN(VLOOKUP(A1372,SOURCE!B:P,12,0))),"")&amp;
TEXT(A1372,"???0")&amp;IF(VLOOKUP(A1372,SOURCE!B:P,13,0)="","","   "&amp;VLOOKUP(A1372,SOURCE!B:P,13,0)
))))
)</f>
        <v>#define MNU_FLASH                     1336</v>
      </c>
    </row>
    <row r="1373" spans="1:4">
      <c r="A1373">
        <f t="shared" si="22"/>
        <v>1337</v>
      </c>
      <c r="B1373" t="str">
        <f>VLOOKUP(A1373,SOURCE!B:P,12,0)</f>
        <v>MNU_1STDERIV</v>
      </c>
      <c r="C1373">
        <f>IF(
ISNUMBER(INDEX(SOURCE!B:B,MATCH(A1373,SOURCE!B:B,0)+1)),
  VALUE(INDEX(SOURCE!B:B,MATCH(A1373,SOURCE!B:B,0)+1)),
  "")</f>
        <v>1338</v>
      </c>
      <c r="D1373" s="8" t="str">
        <f>IF(A1373&lt;&gt;INT(A1373),B1373,
IF(A1373&lt;0,VLOOKUP(A1373,lookups!A$1:B$25,2,0),
IF(ISNA(B1373),"",
IF(OR(ISBLANK(A1373),ISNA(B1373),B1373=0),
"",
"#define "&amp;
VLOOKUP(A1373,SOURCE!B:P,12,0)&amp;IF(SOURCE!$W$2-LEN(VLOOKUP(A1373,SOURCE!B:P,12,0))&gt;=0,REPT(" ",SOURCE!$W$2-LEN(VLOOKUP(A1373,SOURCE!B:P,12,0))),"")&amp;
TEXT(A1373,"???0")&amp;IF(VLOOKUP(A1373,SOURCE!B:P,13,0)="","","   "&amp;VLOOKUP(A1373,SOURCE!B:P,13,0)
))))
)</f>
        <v>#define MNU_1STDERIV                  1337</v>
      </c>
    </row>
    <row r="1374" spans="1:4">
      <c r="A1374">
        <f t="shared" si="22"/>
        <v>1338</v>
      </c>
      <c r="B1374" t="str">
        <f>VLOOKUP(A1374,SOURCE!B:P,12,0)</f>
        <v>MNU_2NDDERIV</v>
      </c>
      <c r="C1374">
        <f>IF(
ISNUMBER(INDEX(SOURCE!B:B,MATCH(A1374,SOURCE!B:B,0)+1)),
  VALUE(INDEX(SOURCE!B:B,MATCH(A1374,SOURCE!B:B,0)+1)),
  "")</f>
        <v>1339</v>
      </c>
      <c r="D1374" s="8" t="str">
        <f>IF(A1374&lt;&gt;INT(A1374),B1374,
IF(A1374&lt;0,VLOOKUP(A1374,lookups!A$1:B$25,2,0),
IF(ISNA(B1374),"",
IF(OR(ISBLANK(A1374),ISNA(B1374),B1374=0),
"",
"#define "&amp;
VLOOKUP(A1374,SOURCE!B:P,12,0)&amp;IF(SOURCE!$W$2-LEN(VLOOKUP(A1374,SOURCE!B:P,12,0))&gt;=0,REPT(" ",SOURCE!$W$2-LEN(VLOOKUP(A1374,SOURCE!B:P,12,0))),"")&amp;
TEXT(A1374,"???0")&amp;IF(VLOOKUP(A1374,SOURCE!B:P,13,0)="","","   "&amp;VLOOKUP(A1374,SOURCE!B:P,13,0)
))))
)</f>
        <v>#define MNU_2NDDERIV                  1338</v>
      </c>
    </row>
    <row r="1375" spans="1:4">
      <c r="A1375">
        <f t="shared" si="22"/>
        <v>1339</v>
      </c>
      <c r="B1375" t="str">
        <f>VLOOKUP(A1375,SOURCE!B:P,12,0)</f>
        <v>MNU_CONVFP</v>
      </c>
      <c r="C1375">
        <f>IF(
ISNUMBER(INDEX(SOURCE!B:B,MATCH(A1375,SOURCE!B:B,0)+1)),
  VALUE(INDEX(SOURCE!B:B,MATCH(A1375,SOURCE!B:B,0)+1)),
  "")</f>
        <v>1340</v>
      </c>
      <c r="D1375" s="8" t="str">
        <f>IF(A1375&lt;&gt;INT(A1375),B1375,
IF(A1375&lt;0,VLOOKUP(A1375,lookups!A$1:B$25,2,0),
IF(ISNA(B1375),"",
IF(OR(ISBLANK(A1375),ISNA(B1375),B1375=0),
"",
"#define "&amp;
VLOOKUP(A1375,SOURCE!B:P,12,0)&amp;IF(SOURCE!$W$2-LEN(VLOOKUP(A1375,SOURCE!B:P,12,0))&gt;=0,REPT(" ",SOURCE!$W$2-LEN(VLOOKUP(A1375,SOURCE!B:P,12,0))),"")&amp;
TEXT(A1375,"???0")&amp;IF(VLOOKUP(A1375,SOURCE!B:P,13,0)="","","   "&amp;VLOOKUP(A1375,SOURCE!B:P,13,0)
))))
)</f>
        <v>#define MNU_CONVFP                    1339</v>
      </c>
    </row>
    <row r="1376" spans="1:4">
      <c r="A1376">
        <f t="shared" si="22"/>
        <v>1340</v>
      </c>
      <c r="B1376" t="str">
        <f>VLOOKUP(A1376,SOURCE!B:P,12,0)</f>
        <v>MNU_LINTS</v>
      </c>
      <c r="C1376">
        <f>IF(
ISNUMBER(INDEX(SOURCE!B:B,MATCH(A1376,SOURCE!B:B,0)+1)),
  VALUE(INDEX(SOURCE!B:B,MATCH(A1376,SOURCE!B:B,0)+1)),
  "")</f>
        <v>1341</v>
      </c>
      <c r="D1376" s="8" t="str">
        <f>IF(A1376&lt;&gt;INT(A1376),B1376,
IF(A1376&lt;0,VLOOKUP(A1376,lookups!A$1:B$25,2,0),
IF(ISNA(B1376),"",
IF(OR(ISBLANK(A1376),ISNA(B1376),B1376=0),
"",
"#define "&amp;
VLOOKUP(A1376,SOURCE!B:P,12,0)&amp;IF(SOURCE!$W$2-LEN(VLOOKUP(A1376,SOURCE!B:P,12,0))&gt;=0,REPT(" ",SOURCE!$W$2-LEN(VLOOKUP(A1376,SOURCE!B:P,12,0))),"")&amp;
TEXT(A1376,"???0")&amp;IF(VLOOKUP(A1376,SOURCE!B:P,13,0)="","","   "&amp;VLOOKUP(A1376,SOURCE!B:P,13,0)
))))
)</f>
        <v>#define MNU_LINTS                     1340</v>
      </c>
    </row>
    <row r="1377" spans="1:4">
      <c r="A1377">
        <f t="shared" si="22"/>
        <v>1341</v>
      </c>
      <c r="B1377" t="str">
        <f>VLOOKUP(A1377,SOURCE!B:P,12,0)</f>
        <v>MNU_INFO</v>
      </c>
      <c r="C1377">
        <f>IF(
ISNUMBER(INDEX(SOURCE!B:B,MATCH(A1377,SOURCE!B:B,0)+1)),
  VALUE(INDEX(SOURCE!B:B,MATCH(A1377,SOURCE!B:B,0)+1)),
  "")</f>
        <v>1342</v>
      </c>
      <c r="D1377" s="8" t="str">
        <f>IF(A1377&lt;&gt;INT(A1377),B1377,
IF(A1377&lt;0,VLOOKUP(A1377,lookups!A$1:B$25,2,0),
IF(ISNA(B1377),"",
IF(OR(ISBLANK(A1377),ISNA(B1377),B1377=0),
"",
"#define "&amp;
VLOOKUP(A1377,SOURCE!B:P,12,0)&amp;IF(SOURCE!$W$2-LEN(VLOOKUP(A1377,SOURCE!B:P,12,0))&gt;=0,REPT(" ",SOURCE!$W$2-LEN(VLOOKUP(A1377,SOURCE!B:P,12,0))),"")&amp;
TEXT(A1377,"???0")&amp;IF(VLOOKUP(A1377,SOURCE!B:P,13,0)="","","   "&amp;VLOOKUP(A1377,SOURCE!B:P,13,0)
))))
)</f>
        <v>#define MNU_INFO                      1341</v>
      </c>
    </row>
    <row r="1378" spans="1:4">
      <c r="A1378">
        <f t="shared" si="22"/>
        <v>1342</v>
      </c>
      <c r="B1378" t="str">
        <f>VLOOKUP(A1378,SOURCE!B:P,12,0)</f>
        <v>MNU_INTS</v>
      </c>
      <c r="C1378">
        <f>IF(
ISNUMBER(INDEX(SOURCE!B:B,MATCH(A1378,SOURCE!B:B,0)+1)),
  VALUE(INDEX(SOURCE!B:B,MATCH(A1378,SOURCE!B:B,0)+1)),
  "")</f>
        <v>1343</v>
      </c>
      <c r="D1378" s="8" t="str">
        <f>IF(A1378&lt;&gt;INT(A1378),B1378,
IF(A1378&lt;0,VLOOKUP(A1378,lookups!A$1:B$25,2,0),
IF(ISNA(B1378),"",
IF(OR(ISBLANK(A1378),ISNA(B1378),B1378=0),
"",
"#define "&amp;
VLOOKUP(A1378,SOURCE!B:P,12,0)&amp;IF(SOURCE!$W$2-LEN(VLOOKUP(A1378,SOURCE!B:P,12,0))&gt;=0,REPT(" ",SOURCE!$W$2-LEN(VLOOKUP(A1378,SOURCE!B:P,12,0))),"")&amp;
TEXT(A1378,"???0")&amp;IF(VLOOKUP(A1378,SOURCE!B:P,13,0)="","","   "&amp;VLOOKUP(A1378,SOURCE!B:P,13,0)
))))
)</f>
        <v>#define MNU_INTS                      1342</v>
      </c>
    </row>
    <row r="1379" spans="1:4">
      <c r="A1379">
        <f t="shared" si="22"/>
        <v>1343</v>
      </c>
      <c r="B1379" t="str">
        <f>VLOOKUP(A1379,SOURCE!B:P,12,0)</f>
        <v>MNU_IO</v>
      </c>
      <c r="C1379">
        <f>IF(
ISNUMBER(INDEX(SOURCE!B:B,MATCH(A1379,SOURCE!B:B,0)+1)),
  VALUE(INDEX(SOURCE!B:B,MATCH(A1379,SOURCE!B:B,0)+1)),
  "")</f>
        <v>1344</v>
      </c>
      <c r="D1379" s="8" t="str">
        <f>IF(A1379&lt;&gt;INT(A1379),B1379,
IF(A1379&lt;0,VLOOKUP(A1379,lookups!A$1:B$25,2,0),
IF(ISNA(B1379),"",
IF(OR(ISBLANK(A1379),ISNA(B1379),B1379=0),
"",
"#define "&amp;
VLOOKUP(A1379,SOURCE!B:P,12,0)&amp;IF(SOURCE!$W$2-LEN(VLOOKUP(A1379,SOURCE!B:P,12,0))&gt;=0,REPT(" ",SOURCE!$W$2-LEN(VLOOKUP(A1379,SOURCE!B:P,12,0))),"")&amp;
TEXT(A1379,"???0")&amp;IF(VLOOKUP(A1379,SOURCE!B:P,13,0)="","","   "&amp;VLOOKUP(A1379,SOURCE!B:P,13,0)
))))
)</f>
        <v>#define MNU_IO                        1343</v>
      </c>
    </row>
    <row r="1380" spans="1:4">
      <c r="A1380">
        <f t="shared" si="22"/>
        <v>1344</v>
      </c>
      <c r="B1380" t="str">
        <f>VLOOKUP(A1380,SOURCE!B:P,12,0)</f>
        <v>MNU_LOOP</v>
      </c>
      <c r="C1380">
        <f>IF(
ISNUMBER(INDEX(SOURCE!B:B,MATCH(A1380,SOURCE!B:B,0)+1)),
  VALUE(INDEX(SOURCE!B:B,MATCH(A1380,SOURCE!B:B,0)+1)),
  "")</f>
        <v>1345</v>
      </c>
      <c r="D1380" s="8" t="str">
        <f>IF(A1380&lt;&gt;INT(A1380),B1380,
IF(A1380&lt;0,VLOOKUP(A1380,lookups!A$1:B$25,2,0),
IF(ISNA(B1380),"",
IF(OR(ISBLANK(A1380),ISNA(B1380),B1380=0),
"",
"#define "&amp;
VLOOKUP(A1380,SOURCE!B:P,12,0)&amp;IF(SOURCE!$W$2-LEN(VLOOKUP(A1380,SOURCE!B:P,12,0))&gt;=0,REPT(" ",SOURCE!$W$2-LEN(VLOOKUP(A1380,SOURCE!B:P,12,0))),"")&amp;
TEXT(A1380,"???0")&amp;IF(VLOOKUP(A1380,SOURCE!B:P,13,0)="","","   "&amp;VLOOKUP(A1380,SOURCE!B:P,13,0)
))))
)</f>
        <v>#define MNU_LOOP                      1344</v>
      </c>
    </row>
    <row r="1381" spans="1:4">
      <c r="A1381">
        <f t="shared" si="22"/>
        <v>1345</v>
      </c>
      <c r="B1381" t="str">
        <f>VLOOKUP(A1381,SOURCE!B:P,12,0)</f>
        <v>MNU_MATRS</v>
      </c>
      <c r="C1381">
        <f>IF(
ISNUMBER(INDEX(SOURCE!B:B,MATCH(A1381,SOURCE!B:B,0)+1)),
  VALUE(INDEX(SOURCE!B:B,MATCH(A1381,SOURCE!B:B,0)+1)),
  "")</f>
        <v>1346</v>
      </c>
      <c r="D1381" s="8" t="str">
        <f>IF(A1381&lt;&gt;INT(A1381),B1381,
IF(A1381&lt;0,VLOOKUP(A1381,lookups!A$1:B$25,2,0),
IF(ISNA(B1381),"",
IF(OR(ISBLANK(A1381),ISNA(B1381),B1381=0),
"",
"#define "&amp;
VLOOKUP(A1381,SOURCE!B:P,12,0)&amp;IF(SOURCE!$W$2-LEN(VLOOKUP(A1381,SOURCE!B:P,12,0))&gt;=0,REPT(" ",SOURCE!$W$2-LEN(VLOOKUP(A1381,SOURCE!B:P,12,0))),"")&amp;
TEXT(A1381,"???0")&amp;IF(VLOOKUP(A1381,SOURCE!B:P,13,0)="","","   "&amp;VLOOKUP(A1381,SOURCE!B:P,13,0)
))))
)</f>
        <v>#define MNU_MATRS                     1345</v>
      </c>
    </row>
    <row r="1382" spans="1:4">
      <c r="A1382">
        <f t="shared" si="22"/>
        <v>1346</v>
      </c>
      <c r="B1382" t="str">
        <f>VLOOKUP(A1382,SOURCE!B:P,12,0)</f>
        <v>MNU_MATX</v>
      </c>
      <c r="C1382">
        <f>IF(
ISNUMBER(INDEX(SOURCE!B:B,MATCH(A1382,SOURCE!B:B,0)+1)),
  VALUE(INDEX(SOURCE!B:B,MATCH(A1382,SOURCE!B:B,0)+1)),
  "")</f>
        <v>1347</v>
      </c>
      <c r="D1382" s="8" t="str">
        <f>IF(A1382&lt;&gt;INT(A1382),B1382,
IF(A1382&lt;0,VLOOKUP(A1382,lookups!A$1:B$25,2,0),
IF(ISNA(B1382),"",
IF(OR(ISBLANK(A1382),ISNA(B1382),B1382=0),
"",
"#define "&amp;
VLOOKUP(A1382,SOURCE!B:P,12,0)&amp;IF(SOURCE!$W$2-LEN(VLOOKUP(A1382,SOURCE!B:P,12,0))&gt;=0,REPT(" ",SOURCE!$W$2-LEN(VLOOKUP(A1382,SOURCE!B:P,12,0))),"")&amp;
TEXT(A1382,"???0")&amp;IF(VLOOKUP(A1382,SOURCE!B:P,13,0)="","","   "&amp;VLOOKUP(A1382,SOURCE!B:P,13,0)
))))
)</f>
        <v>#define MNU_MATX                      1346</v>
      </c>
    </row>
    <row r="1383" spans="1:4">
      <c r="A1383">
        <f t="shared" si="22"/>
        <v>1347</v>
      </c>
      <c r="B1383" t="str">
        <f>VLOOKUP(A1383,SOURCE!B:P,12,0)</f>
        <v>MNU_MENUS</v>
      </c>
      <c r="C1383">
        <f>IF(
ISNUMBER(INDEX(SOURCE!B:B,MATCH(A1383,SOURCE!B:B,0)+1)),
  VALUE(INDEX(SOURCE!B:B,MATCH(A1383,SOURCE!B:B,0)+1)),
  "")</f>
        <v>1348</v>
      </c>
      <c r="D1383" s="8" t="str">
        <f>IF(A1383&lt;&gt;INT(A1383),B1383,
IF(A1383&lt;0,VLOOKUP(A1383,lookups!A$1:B$25,2,0),
IF(ISNA(B1383),"",
IF(OR(ISBLANK(A1383),ISNA(B1383),B1383=0),
"",
"#define "&amp;
VLOOKUP(A1383,SOURCE!B:P,12,0)&amp;IF(SOURCE!$W$2-LEN(VLOOKUP(A1383,SOURCE!B:P,12,0))&gt;=0,REPT(" ",SOURCE!$W$2-LEN(VLOOKUP(A1383,SOURCE!B:P,12,0))),"")&amp;
TEXT(A1383,"???0")&amp;IF(VLOOKUP(A1383,SOURCE!B:P,13,0)="","","   "&amp;VLOOKUP(A1383,SOURCE!B:P,13,0)
))))
)</f>
        <v>#define MNU_MENUS                     1347</v>
      </c>
    </row>
    <row r="1384" spans="1:4">
      <c r="A1384">
        <f t="shared" si="22"/>
        <v>1348</v>
      </c>
      <c r="B1384" t="str">
        <f>VLOOKUP(A1384,SOURCE!B:P,12,0)</f>
        <v>MNU_MODE</v>
      </c>
      <c r="C1384">
        <f>IF(
ISNUMBER(INDEX(SOURCE!B:B,MATCH(A1384,SOURCE!B:B,0)+1)),
  VALUE(INDEX(SOURCE!B:B,MATCH(A1384,SOURCE!B:B,0)+1)),
  "")</f>
        <v>1349</v>
      </c>
      <c r="D1384" s="8" t="str">
        <f>IF(A1384&lt;&gt;INT(A1384),B1384,
IF(A1384&lt;0,VLOOKUP(A1384,lookups!A$1:B$25,2,0),
IF(ISNA(B1384),"",
IF(OR(ISBLANK(A1384),ISNA(B1384),B1384=0),
"",
"#define "&amp;
VLOOKUP(A1384,SOURCE!B:P,12,0)&amp;IF(SOURCE!$W$2-LEN(VLOOKUP(A1384,SOURCE!B:P,12,0))&gt;=0,REPT(" ",SOURCE!$W$2-LEN(VLOOKUP(A1384,SOURCE!B:P,12,0))),"")&amp;
TEXT(A1384,"???0")&amp;IF(VLOOKUP(A1384,SOURCE!B:P,13,0)="","","   "&amp;VLOOKUP(A1384,SOURCE!B:P,13,0)
))))
)</f>
        <v>#define MNU_MODE                      1348</v>
      </c>
    </row>
    <row r="1385" spans="1:4">
      <c r="A1385">
        <f t="shared" si="22"/>
        <v>1349</v>
      </c>
      <c r="B1385" t="str">
        <f>VLOOKUP(A1385,SOURCE!B:P,12,0)</f>
        <v>MNU_SIMQ</v>
      </c>
      <c r="C1385">
        <f>IF(
ISNUMBER(INDEX(SOURCE!B:B,MATCH(A1385,SOURCE!B:B,0)+1)),
  VALUE(INDEX(SOURCE!B:B,MATCH(A1385,SOURCE!B:B,0)+1)),
  "")</f>
        <v>1350</v>
      </c>
      <c r="D1385" s="8" t="str">
        <f>IF(A1385&lt;&gt;INT(A1385),B1385,
IF(A1385&lt;0,VLOOKUP(A1385,lookups!A$1:B$25,2,0),
IF(ISNA(B1385),"",
IF(OR(ISBLANK(A1385),ISNA(B1385),B1385=0),
"",
"#define "&amp;
VLOOKUP(A1385,SOURCE!B:P,12,0)&amp;IF(SOURCE!$W$2-LEN(VLOOKUP(A1385,SOURCE!B:P,12,0))&gt;=0,REPT(" ",SOURCE!$W$2-LEN(VLOOKUP(A1385,SOURCE!B:P,12,0))),"")&amp;
TEXT(A1385,"???0")&amp;IF(VLOOKUP(A1385,SOURCE!B:P,13,0)="","","   "&amp;VLOOKUP(A1385,SOURCE!B:P,13,0)
))))
)</f>
        <v>#define MNU_SIMQ                      1349</v>
      </c>
    </row>
    <row r="1386" spans="1:4">
      <c r="A1386">
        <f t="shared" si="22"/>
        <v>1350</v>
      </c>
      <c r="B1386" t="str">
        <f>VLOOKUP(A1386,SOURCE!B:P,12,0)</f>
        <v>MNU_M_EDIT</v>
      </c>
      <c r="C1386">
        <f>IF(
ISNUMBER(INDEX(SOURCE!B:B,MATCH(A1386,SOURCE!B:B,0)+1)),
  VALUE(INDEX(SOURCE!B:B,MATCH(A1386,SOURCE!B:B,0)+1)),
  "")</f>
        <v>1351</v>
      </c>
      <c r="D1386" s="8" t="str">
        <f>IF(A1386&lt;&gt;INT(A1386),B1386,
IF(A1386&lt;0,VLOOKUP(A1386,lookups!A$1:B$25,2,0),
IF(ISNA(B1386),"",
IF(OR(ISBLANK(A1386),ISNA(B1386),B1386=0),
"",
"#define "&amp;
VLOOKUP(A1386,SOURCE!B:P,12,0)&amp;IF(SOURCE!$W$2-LEN(VLOOKUP(A1386,SOURCE!B:P,12,0))&gt;=0,REPT(" ",SOURCE!$W$2-LEN(VLOOKUP(A1386,SOURCE!B:P,12,0))),"")&amp;
TEXT(A1386,"???0")&amp;IF(VLOOKUP(A1386,SOURCE!B:P,13,0)="","","   "&amp;VLOOKUP(A1386,SOURCE!B:P,13,0)
))))
)</f>
        <v>#define MNU_M_EDIT                    1350</v>
      </c>
    </row>
    <row r="1387" spans="1:4">
      <c r="A1387">
        <f t="shared" si="22"/>
        <v>1351</v>
      </c>
      <c r="B1387" t="str">
        <f>VLOOKUP(A1387,SOURCE!B:P,12,0)</f>
        <v>MNU_MyMenu</v>
      </c>
      <c r="C1387">
        <f>IF(
ISNUMBER(INDEX(SOURCE!B:B,MATCH(A1387,SOURCE!B:B,0)+1)),
  VALUE(INDEX(SOURCE!B:B,MATCH(A1387,SOURCE!B:B,0)+1)),
  "")</f>
        <v>1352</v>
      </c>
      <c r="D1387" s="8" t="str">
        <f>IF(A1387&lt;&gt;INT(A1387),B1387,
IF(A1387&lt;0,VLOOKUP(A1387,lookups!A$1:B$25,2,0),
IF(ISNA(B1387),"",
IF(OR(ISBLANK(A1387),ISNA(B1387),B1387=0),
"",
"#define "&amp;
VLOOKUP(A1387,SOURCE!B:P,12,0)&amp;IF(SOURCE!$W$2-LEN(VLOOKUP(A1387,SOURCE!B:P,12,0))&gt;=0,REPT(" ",SOURCE!$W$2-LEN(VLOOKUP(A1387,SOURCE!B:P,12,0))),"")&amp;
TEXT(A1387,"???0")&amp;IF(VLOOKUP(A1387,SOURCE!B:P,13,0)="","","   "&amp;VLOOKUP(A1387,SOURCE!B:P,13,0)
))))
)</f>
        <v>#define MNU_MyMenu                    1351</v>
      </c>
    </row>
    <row r="1388" spans="1:4">
      <c r="A1388">
        <f t="shared" si="22"/>
        <v>1352</v>
      </c>
      <c r="B1388" t="str">
        <f>VLOOKUP(A1388,SOURCE!B:P,12,0)</f>
        <v>MNU_MyAlpha</v>
      </c>
      <c r="C1388">
        <f>IF(
ISNUMBER(INDEX(SOURCE!B:B,MATCH(A1388,SOURCE!B:B,0)+1)),
  VALUE(INDEX(SOURCE!B:B,MATCH(A1388,SOURCE!B:B,0)+1)),
  "")</f>
        <v>1353</v>
      </c>
      <c r="D1388" s="8" t="str">
        <f>IF(A1388&lt;&gt;INT(A1388),B1388,
IF(A1388&lt;0,VLOOKUP(A1388,lookups!A$1:B$25,2,0),
IF(ISNA(B1388),"",
IF(OR(ISBLANK(A1388),ISNA(B1388),B1388=0),
"",
"#define "&amp;
VLOOKUP(A1388,SOURCE!B:P,12,0)&amp;IF(SOURCE!$W$2-LEN(VLOOKUP(A1388,SOURCE!B:P,12,0))&gt;=0,REPT(" ",SOURCE!$W$2-LEN(VLOOKUP(A1388,SOURCE!B:P,12,0))),"")&amp;
TEXT(A1388,"???0")&amp;IF(VLOOKUP(A1388,SOURCE!B:P,13,0)="","","   "&amp;VLOOKUP(A1388,SOURCE!B:P,13,0)
))))
)</f>
        <v>#define MNU_MyAlpha                   1352</v>
      </c>
    </row>
    <row r="1389" spans="1:4">
      <c r="A1389">
        <f t="shared" si="22"/>
        <v>1353</v>
      </c>
      <c r="B1389" t="str">
        <f>VLOOKUP(A1389,SOURCE!B:P,12,0)</f>
        <v>MNU_CONVM</v>
      </c>
      <c r="C1389">
        <f>IF(
ISNUMBER(INDEX(SOURCE!B:B,MATCH(A1389,SOURCE!B:B,0)+1)),
  VALUE(INDEX(SOURCE!B:B,MATCH(A1389,SOURCE!B:B,0)+1)),
  "")</f>
        <v>1354</v>
      </c>
      <c r="D1389" s="8" t="str">
        <f>IF(A1389&lt;&gt;INT(A1389),B1389,
IF(A1389&lt;0,VLOOKUP(A1389,lookups!A$1:B$25,2,0),
IF(ISNA(B1389),"",
IF(OR(ISBLANK(A1389),ISNA(B1389),B1389=0),
"",
"#define "&amp;
VLOOKUP(A1389,SOURCE!B:P,12,0)&amp;IF(SOURCE!$W$2-LEN(VLOOKUP(A1389,SOURCE!B:P,12,0))&gt;=0,REPT(" ",SOURCE!$W$2-LEN(VLOOKUP(A1389,SOURCE!B:P,12,0))),"")&amp;
TEXT(A1389,"???0")&amp;IF(VLOOKUP(A1389,SOURCE!B:P,13,0)="","","   "&amp;VLOOKUP(A1389,SOURCE!B:P,13,0)
))))
)</f>
        <v>#define MNU_CONVM                     1353</v>
      </c>
    </row>
    <row r="1390" spans="1:4">
      <c r="A1390">
        <f t="shared" si="22"/>
        <v>1354</v>
      </c>
      <c r="B1390" t="str">
        <f>VLOOKUP(A1390,SOURCE!B:P,12,0)</f>
        <v>MNU_ORTHOG</v>
      </c>
      <c r="C1390">
        <f>IF(
ISNUMBER(INDEX(SOURCE!B:B,MATCH(A1390,SOURCE!B:B,0)+1)),
  VALUE(INDEX(SOURCE!B:B,MATCH(A1390,SOURCE!B:B,0)+1)),
  "")</f>
        <v>1355</v>
      </c>
      <c r="D1390" s="8" t="str">
        <f>IF(A1390&lt;&gt;INT(A1390),B1390,
IF(A1390&lt;0,VLOOKUP(A1390,lookups!A$1:B$25,2,0),
IF(ISNA(B1390),"",
IF(OR(ISBLANK(A1390),ISNA(B1390),B1390=0),
"",
"#define "&amp;
VLOOKUP(A1390,SOURCE!B:P,12,0)&amp;IF(SOURCE!$W$2-LEN(VLOOKUP(A1390,SOURCE!B:P,12,0))&gt;=0,REPT(" ",SOURCE!$W$2-LEN(VLOOKUP(A1390,SOURCE!B:P,12,0))),"")&amp;
TEXT(A1390,"???0")&amp;IF(VLOOKUP(A1390,SOURCE!B:P,13,0)="","","   "&amp;VLOOKUP(A1390,SOURCE!B:P,13,0)
))))
)</f>
        <v>#define MNU_ORTHOG                    1354</v>
      </c>
    </row>
    <row r="1391" spans="1:4">
      <c r="A1391">
        <f t="shared" si="22"/>
        <v>1355</v>
      </c>
      <c r="B1391" t="str">
        <f>VLOOKUP(A1391,SOURCE!B:P,12,0)</f>
        <v>MNU_PARTS</v>
      </c>
      <c r="C1391">
        <f>IF(
ISNUMBER(INDEX(SOURCE!B:B,MATCH(A1391,SOURCE!B:B,0)+1)),
  VALUE(INDEX(SOURCE!B:B,MATCH(A1391,SOURCE!B:B,0)+1)),
  "")</f>
        <v>1356</v>
      </c>
      <c r="D1391" s="8" t="str">
        <f>IF(A1391&lt;&gt;INT(A1391),B1391,
IF(A1391&lt;0,VLOOKUP(A1391,lookups!A$1:B$25,2,0),
IF(ISNA(B1391),"",
IF(OR(ISBLANK(A1391),ISNA(B1391),B1391=0),
"",
"#define "&amp;
VLOOKUP(A1391,SOURCE!B:P,12,0)&amp;IF(SOURCE!$W$2-LEN(VLOOKUP(A1391,SOURCE!B:P,12,0))&gt;=0,REPT(" ",SOURCE!$W$2-LEN(VLOOKUP(A1391,SOURCE!B:P,12,0))),"")&amp;
TEXT(A1391,"???0")&amp;IF(VLOOKUP(A1391,SOURCE!B:P,13,0)="","","   "&amp;VLOOKUP(A1391,SOURCE!B:P,13,0)
))))
)</f>
        <v>#define MNU_PARTS                     1355</v>
      </c>
    </row>
    <row r="1392" spans="1:4">
      <c r="A1392">
        <f t="shared" si="22"/>
        <v>1356</v>
      </c>
      <c r="B1392" t="str">
        <f>VLOOKUP(A1392,SOURCE!B:P,12,0)</f>
        <v>MNU_PROB</v>
      </c>
      <c r="C1392">
        <f>IF(
ISNUMBER(INDEX(SOURCE!B:B,MATCH(A1392,SOURCE!B:B,0)+1)),
  VALUE(INDEX(SOURCE!B:B,MATCH(A1392,SOURCE!B:B,0)+1)),
  "")</f>
        <v>1357</v>
      </c>
      <c r="D1392" s="8" t="str">
        <f>IF(A1392&lt;&gt;INT(A1392),B1392,
IF(A1392&lt;0,VLOOKUP(A1392,lookups!A$1:B$25,2,0),
IF(ISNA(B1392),"",
IF(OR(ISBLANK(A1392),ISNA(B1392),B1392=0),
"",
"#define "&amp;
VLOOKUP(A1392,SOURCE!B:P,12,0)&amp;IF(SOURCE!$W$2-LEN(VLOOKUP(A1392,SOURCE!B:P,12,0))&gt;=0,REPT(" ",SOURCE!$W$2-LEN(VLOOKUP(A1392,SOURCE!B:P,12,0))),"")&amp;
TEXT(A1392,"???0")&amp;IF(VLOOKUP(A1392,SOURCE!B:P,13,0)="","","   "&amp;VLOOKUP(A1392,SOURCE!B:P,13,0)
))))
)</f>
        <v>#define MNU_PROB                      1356</v>
      </c>
    </row>
    <row r="1393" spans="1:4">
      <c r="A1393">
        <f t="shared" si="22"/>
        <v>1357</v>
      </c>
      <c r="B1393" t="str">
        <f>VLOOKUP(A1393,SOURCE!B:P,12,0)</f>
        <v>MNU_PROGS</v>
      </c>
      <c r="C1393">
        <f>IF(
ISNUMBER(INDEX(SOURCE!B:B,MATCH(A1393,SOURCE!B:B,0)+1)),
  VALUE(INDEX(SOURCE!B:B,MATCH(A1393,SOURCE!B:B,0)+1)),
  "")</f>
        <v>1358</v>
      </c>
      <c r="D1393" s="8" t="str">
        <f>IF(A1393&lt;&gt;INT(A1393),B1393,
IF(A1393&lt;0,VLOOKUP(A1393,lookups!A$1:B$25,2,0),
IF(ISNA(B1393),"",
IF(OR(ISBLANK(A1393),ISNA(B1393),B1393=0),
"",
"#define "&amp;
VLOOKUP(A1393,SOURCE!B:P,12,0)&amp;IF(SOURCE!$W$2-LEN(VLOOKUP(A1393,SOURCE!B:P,12,0))&gt;=0,REPT(" ",SOURCE!$W$2-LEN(VLOOKUP(A1393,SOURCE!B:P,12,0))),"")&amp;
TEXT(A1393,"???0")&amp;IF(VLOOKUP(A1393,SOURCE!B:P,13,0)="","","   "&amp;VLOOKUP(A1393,SOURCE!B:P,13,0)
))))
)</f>
        <v>#define MNU_PROGS                     1357</v>
      </c>
    </row>
    <row r="1394" spans="1:4">
      <c r="A1394">
        <f t="shared" si="22"/>
        <v>1358</v>
      </c>
      <c r="B1394" t="str">
        <f>VLOOKUP(A1394,SOURCE!B:P,12,0)</f>
        <v>MNU_PFN</v>
      </c>
      <c r="C1394">
        <f>IF(
ISNUMBER(INDEX(SOURCE!B:B,MATCH(A1394,SOURCE!B:B,0)+1)),
  VALUE(INDEX(SOURCE!B:B,MATCH(A1394,SOURCE!B:B,0)+1)),
  "")</f>
        <v>1359</v>
      </c>
      <c r="D1394" s="8" t="str">
        <f>IF(A1394&lt;&gt;INT(A1394),B1394,
IF(A1394&lt;0,VLOOKUP(A1394,lookups!A$1:B$25,2,0),
IF(ISNA(B1394),"",
IF(OR(ISBLANK(A1394),ISNA(B1394),B1394=0),
"",
"#define "&amp;
VLOOKUP(A1394,SOURCE!B:P,12,0)&amp;IF(SOURCE!$W$2-LEN(VLOOKUP(A1394,SOURCE!B:P,12,0))&gt;=0,REPT(" ",SOURCE!$W$2-LEN(VLOOKUP(A1394,SOURCE!B:P,12,0))),"")&amp;
TEXT(A1394,"???0")&amp;IF(VLOOKUP(A1394,SOURCE!B:P,13,0)="","","   "&amp;VLOOKUP(A1394,SOURCE!B:P,13,0)
))))
)</f>
        <v>#define MNU_PFN                       1358</v>
      </c>
    </row>
    <row r="1395" spans="1:4">
      <c r="A1395">
        <f t="shared" si="22"/>
        <v>1359</v>
      </c>
      <c r="B1395" t="str">
        <f>VLOOKUP(A1395,SOURCE!B:P,12,0)</f>
        <v>MNU_PFN2</v>
      </c>
      <c r="C1395">
        <f>IF(
ISNUMBER(INDEX(SOURCE!B:B,MATCH(A1395,SOURCE!B:B,0)+1)),
  VALUE(INDEX(SOURCE!B:B,MATCH(A1395,SOURCE!B:B,0)+1)),
  "")</f>
        <v>1360</v>
      </c>
      <c r="D1395" s="8" t="str">
        <f>IF(A1395&lt;&gt;INT(A1395),B1395,
IF(A1395&lt;0,VLOOKUP(A1395,lookups!A$1:B$25,2,0),
IF(ISNA(B1395),"",
IF(OR(ISBLANK(A1395),ISNA(B1395),B1395=0),
"",
"#define "&amp;
VLOOKUP(A1395,SOURCE!B:P,12,0)&amp;IF(SOURCE!$W$2-LEN(VLOOKUP(A1395,SOURCE!B:P,12,0))&gt;=0,REPT(" ",SOURCE!$W$2-LEN(VLOOKUP(A1395,SOURCE!B:P,12,0))),"")&amp;
TEXT(A1395,"???0")&amp;IF(VLOOKUP(A1395,SOURCE!B:P,13,0)="","","   "&amp;VLOOKUP(A1395,SOURCE!B:P,13,0)
))))
)</f>
        <v>#define MNU_PFN2                      1359</v>
      </c>
    </row>
    <row r="1396" spans="1:4">
      <c r="A1396">
        <f t="shared" si="22"/>
        <v>1360</v>
      </c>
      <c r="B1396" t="str">
        <f>VLOOKUP(A1396,SOURCE!B:P,12,0)</f>
        <v>MNU_CONVP</v>
      </c>
      <c r="C1396">
        <f>IF(
ISNUMBER(INDEX(SOURCE!B:B,MATCH(A1396,SOURCE!B:B,0)+1)),
  VALUE(INDEX(SOURCE!B:B,MATCH(A1396,SOURCE!B:B,0)+1)),
  "")</f>
        <v>1361</v>
      </c>
      <c r="D1396" s="8" t="str">
        <f>IF(A1396&lt;&gt;INT(A1396),B1396,
IF(A1396&lt;0,VLOOKUP(A1396,lookups!A$1:B$25,2,0),
IF(ISNA(B1396),"",
IF(OR(ISBLANK(A1396),ISNA(B1396),B1396=0),
"",
"#define "&amp;
VLOOKUP(A1396,SOURCE!B:P,12,0)&amp;IF(SOURCE!$W$2-LEN(VLOOKUP(A1396,SOURCE!B:P,12,0))&gt;=0,REPT(" ",SOURCE!$W$2-LEN(VLOOKUP(A1396,SOURCE!B:P,12,0))),"")&amp;
TEXT(A1396,"???0")&amp;IF(VLOOKUP(A1396,SOURCE!B:P,13,0)="","","   "&amp;VLOOKUP(A1396,SOURCE!B:P,13,0)
))))
)</f>
        <v>#define MNU_CONVP                     1360</v>
      </c>
    </row>
    <row r="1397" spans="1:4">
      <c r="A1397">
        <f t="shared" si="22"/>
        <v>1361</v>
      </c>
      <c r="B1397" t="str">
        <f>VLOOKUP(A1397,SOURCE!B:P,12,0)</f>
        <v>MNU_RAM</v>
      </c>
      <c r="C1397">
        <f>IF(
ISNUMBER(INDEX(SOURCE!B:B,MATCH(A1397,SOURCE!B:B,0)+1)),
  VALUE(INDEX(SOURCE!B:B,MATCH(A1397,SOURCE!B:B,0)+1)),
  "")</f>
        <v>1362</v>
      </c>
      <c r="D1397" s="8" t="str">
        <f>IF(A1397&lt;&gt;INT(A1397),B1397,
IF(A1397&lt;0,VLOOKUP(A1397,lookups!A$1:B$25,2,0),
IF(ISNA(B1397),"",
IF(OR(ISBLANK(A1397),ISNA(B1397),B1397=0),
"",
"#define "&amp;
VLOOKUP(A1397,SOURCE!B:P,12,0)&amp;IF(SOURCE!$W$2-LEN(VLOOKUP(A1397,SOURCE!B:P,12,0))&gt;=0,REPT(" ",SOURCE!$W$2-LEN(VLOOKUP(A1397,SOURCE!B:P,12,0))),"")&amp;
TEXT(A1397,"???0")&amp;IF(VLOOKUP(A1397,SOURCE!B:P,13,0)="","","   "&amp;VLOOKUP(A1397,SOURCE!B:P,13,0)
))))
)</f>
        <v>#define MNU_RAM                       1361</v>
      </c>
    </row>
    <row r="1398" spans="1:4">
      <c r="A1398">
        <f t="shared" si="22"/>
        <v>1362</v>
      </c>
      <c r="B1398" t="str">
        <f>VLOOKUP(A1398,SOURCE!B:P,12,0)</f>
        <v>MNU_REALS</v>
      </c>
      <c r="C1398">
        <f>IF(
ISNUMBER(INDEX(SOURCE!B:B,MATCH(A1398,SOURCE!B:B,0)+1)),
  VALUE(INDEX(SOURCE!B:B,MATCH(A1398,SOURCE!B:B,0)+1)),
  "")</f>
        <v>1363</v>
      </c>
      <c r="D1398" s="8" t="str">
        <f>IF(A1398&lt;&gt;INT(A1398),B1398,
IF(A1398&lt;0,VLOOKUP(A1398,lookups!A$1:B$25,2,0),
IF(ISNA(B1398),"",
IF(OR(ISBLANK(A1398),ISNA(B1398),B1398=0),
"",
"#define "&amp;
VLOOKUP(A1398,SOURCE!B:P,12,0)&amp;IF(SOURCE!$W$2-LEN(VLOOKUP(A1398,SOURCE!B:P,12,0))&gt;=0,REPT(" ",SOURCE!$W$2-LEN(VLOOKUP(A1398,SOURCE!B:P,12,0))),"")&amp;
TEXT(A1398,"???0")&amp;IF(VLOOKUP(A1398,SOURCE!B:P,13,0)="","","   "&amp;VLOOKUP(A1398,SOURCE!B:P,13,0)
))))
)</f>
        <v>#define MNU_REALS                     1362</v>
      </c>
    </row>
    <row r="1399" spans="1:4">
      <c r="A1399">
        <f t="shared" si="22"/>
        <v>1363</v>
      </c>
      <c r="B1399" t="str">
        <f>VLOOKUP(A1399,SOURCE!B:P,12,0)</f>
        <v>MNU_Solver</v>
      </c>
      <c r="C1399">
        <f>IF(
ISNUMBER(INDEX(SOURCE!B:B,MATCH(A1399,SOURCE!B:B,0)+1)),
  VALUE(INDEX(SOURCE!B:B,MATCH(A1399,SOURCE!B:B,0)+1)),
  "")</f>
        <v>1364</v>
      </c>
      <c r="D1399" s="8" t="str">
        <f>IF(A1399&lt;&gt;INT(A1399),B1399,
IF(A1399&lt;0,VLOOKUP(A1399,lookups!A$1:B$25,2,0),
IF(ISNA(B1399),"",
IF(OR(ISBLANK(A1399),ISNA(B1399),B1399=0),
"",
"#define "&amp;
VLOOKUP(A1399,SOURCE!B:P,12,0)&amp;IF(SOURCE!$W$2-LEN(VLOOKUP(A1399,SOURCE!B:P,12,0))&gt;=0,REPT(" ",SOURCE!$W$2-LEN(VLOOKUP(A1399,SOURCE!B:P,12,0))),"")&amp;
TEXT(A1399,"???0")&amp;IF(VLOOKUP(A1399,SOURCE!B:P,13,0)="","","   "&amp;VLOOKUP(A1399,SOURCE!B:P,13,0)
))))
)</f>
        <v>#define MNU_Solver                    1363</v>
      </c>
    </row>
    <row r="1400" spans="1:4">
      <c r="A1400">
        <f t="shared" si="22"/>
        <v>1364</v>
      </c>
      <c r="B1400" t="str">
        <f>VLOOKUP(A1400,SOURCE!B:P,12,0)</f>
        <v>MNU_STAT</v>
      </c>
      <c r="C1400">
        <f>IF(
ISNUMBER(INDEX(SOURCE!B:B,MATCH(A1400,SOURCE!B:B,0)+1)),
  VALUE(INDEX(SOURCE!B:B,MATCH(A1400,SOURCE!B:B,0)+1)),
  "")</f>
        <v>1365</v>
      </c>
      <c r="D1400" s="8" t="str">
        <f>IF(A1400&lt;&gt;INT(A1400),B1400,
IF(A1400&lt;0,VLOOKUP(A1400,lookups!A$1:B$25,2,0),
IF(ISNA(B1400),"",
IF(OR(ISBLANK(A1400),ISNA(B1400),B1400=0),
"",
"#define "&amp;
VLOOKUP(A1400,SOURCE!B:P,12,0)&amp;IF(SOURCE!$W$2-LEN(VLOOKUP(A1400,SOURCE!B:P,12,0))&gt;=0,REPT(" ",SOURCE!$W$2-LEN(VLOOKUP(A1400,SOURCE!B:P,12,0))),"")&amp;
TEXT(A1400,"???0")&amp;IF(VLOOKUP(A1400,SOURCE!B:P,13,0)="","","   "&amp;VLOOKUP(A1400,SOURCE!B:P,13,0)
))))
)</f>
        <v>#define MNU_STAT                      1364</v>
      </c>
    </row>
    <row r="1401" spans="1:4">
      <c r="A1401">
        <f t="shared" si="22"/>
        <v>1365</v>
      </c>
      <c r="B1401" t="str">
        <f>VLOOKUP(A1401,SOURCE!B:P,12,0)</f>
        <v>MNU_STK</v>
      </c>
      <c r="C1401">
        <f>IF(
ISNUMBER(INDEX(SOURCE!B:B,MATCH(A1401,SOURCE!B:B,0)+1)),
  VALUE(INDEX(SOURCE!B:B,MATCH(A1401,SOURCE!B:B,0)+1)),
  "")</f>
        <v>1366</v>
      </c>
      <c r="D1401" s="8" t="str">
        <f>IF(A1401&lt;&gt;INT(A1401),B1401,
IF(A1401&lt;0,VLOOKUP(A1401,lookups!A$1:B$25,2,0),
IF(ISNA(B1401),"",
IF(OR(ISBLANK(A1401),ISNA(B1401),B1401=0),
"",
"#define "&amp;
VLOOKUP(A1401,SOURCE!B:P,12,0)&amp;IF(SOURCE!$W$2-LEN(VLOOKUP(A1401,SOURCE!B:P,12,0))&gt;=0,REPT(" ",SOURCE!$W$2-LEN(VLOOKUP(A1401,SOURCE!B:P,12,0))),"")&amp;
TEXT(A1401,"???0")&amp;IF(VLOOKUP(A1401,SOURCE!B:P,13,0)="","","   "&amp;VLOOKUP(A1401,SOURCE!B:P,13,0)
))))
)</f>
        <v>#define MNU_STK                       1365</v>
      </c>
    </row>
    <row r="1402" spans="1:4">
      <c r="A1402">
        <f t="shared" si="22"/>
        <v>1366</v>
      </c>
      <c r="B1402" t="str">
        <f>VLOOKUP(A1402,SOURCE!B:P,12,0)</f>
        <v>MNU_STRINGS</v>
      </c>
      <c r="C1402">
        <f>IF(
ISNUMBER(INDEX(SOURCE!B:B,MATCH(A1402,SOURCE!B:B,0)+1)),
  VALUE(INDEX(SOURCE!B:B,MATCH(A1402,SOURCE!B:B,0)+1)),
  "")</f>
        <v>1367</v>
      </c>
      <c r="D1402" s="8" t="str">
        <f>IF(A1402&lt;&gt;INT(A1402),B1402,
IF(A1402&lt;0,VLOOKUP(A1402,lookups!A$1:B$25,2,0),
IF(ISNA(B1402),"",
IF(OR(ISBLANK(A1402),ISNA(B1402),B1402=0),
"",
"#define "&amp;
VLOOKUP(A1402,SOURCE!B:P,12,0)&amp;IF(SOURCE!$W$2-LEN(VLOOKUP(A1402,SOURCE!B:P,12,0))&gt;=0,REPT(" ",SOURCE!$W$2-LEN(VLOOKUP(A1402,SOURCE!B:P,12,0))),"")&amp;
TEXT(A1402,"???0")&amp;IF(VLOOKUP(A1402,SOURCE!B:P,13,0)="","","   "&amp;VLOOKUP(A1402,SOURCE!B:P,13,0)
))))
)</f>
        <v>#define MNU_STRINGS                   1366</v>
      </c>
    </row>
    <row r="1403" spans="1:4">
      <c r="A1403">
        <f t="shared" si="22"/>
        <v>1367</v>
      </c>
      <c r="B1403" t="str">
        <f>VLOOKUP(A1403,SOURCE!B:P,12,0)</f>
        <v>MNU_TEST</v>
      </c>
      <c r="C1403">
        <f>IF(
ISNUMBER(INDEX(SOURCE!B:B,MATCH(A1403,SOURCE!B:B,0)+1)),
  VALUE(INDEX(SOURCE!B:B,MATCH(A1403,SOURCE!B:B,0)+1)),
  "")</f>
        <v>1368</v>
      </c>
      <c r="D1403" s="8" t="str">
        <f>IF(A1403&lt;&gt;INT(A1403),B1403,
IF(A1403&lt;0,VLOOKUP(A1403,lookups!A$1:B$25,2,0),
IF(ISNA(B1403),"",
IF(OR(ISBLANK(A1403),ISNA(B1403),B1403=0),
"",
"#define "&amp;
VLOOKUP(A1403,SOURCE!B:P,12,0)&amp;IF(SOURCE!$W$2-LEN(VLOOKUP(A1403,SOURCE!B:P,12,0))&gt;=0,REPT(" ",SOURCE!$W$2-LEN(VLOOKUP(A1403,SOURCE!B:P,12,0))),"")&amp;
TEXT(A1403,"???0")&amp;IF(VLOOKUP(A1403,SOURCE!B:P,13,0)="","","   "&amp;VLOOKUP(A1403,SOURCE!B:P,13,0)
))))
)</f>
        <v>#define MNU_TEST                      1367</v>
      </c>
    </row>
    <row r="1404" spans="1:4">
      <c r="A1404">
        <f t="shared" si="22"/>
        <v>1368</v>
      </c>
      <c r="B1404" t="str">
        <f>VLOOKUP(A1404,SOURCE!B:P,12,0)</f>
        <v>MNU_TIMES</v>
      </c>
      <c r="C1404">
        <f>IF(
ISNUMBER(INDEX(SOURCE!B:B,MATCH(A1404,SOURCE!B:B,0)+1)),
  VALUE(INDEX(SOURCE!B:B,MATCH(A1404,SOURCE!B:B,0)+1)),
  "")</f>
        <v>1369</v>
      </c>
      <c r="D1404" s="8" t="str">
        <f>IF(A1404&lt;&gt;INT(A1404),B1404,
IF(A1404&lt;0,VLOOKUP(A1404,lookups!A$1:B$25,2,0),
IF(ISNA(B1404),"",
IF(OR(ISBLANK(A1404),ISNA(B1404),B1404=0),
"",
"#define "&amp;
VLOOKUP(A1404,SOURCE!B:P,12,0)&amp;IF(SOURCE!$W$2-LEN(VLOOKUP(A1404,SOURCE!B:P,12,0))&gt;=0,REPT(" ",SOURCE!$W$2-LEN(VLOOKUP(A1404,SOURCE!B:P,12,0))),"")&amp;
TEXT(A1404,"???0")&amp;IF(VLOOKUP(A1404,SOURCE!B:P,13,0)="","","   "&amp;VLOOKUP(A1404,SOURCE!B:P,13,0)
))))
)</f>
        <v>#define MNU_TIMES                     1368</v>
      </c>
    </row>
    <row r="1405" spans="1:4">
      <c r="A1405">
        <f t="shared" si="22"/>
        <v>1369</v>
      </c>
      <c r="B1405" t="str">
        <f>VLOOKUP(A1405,SOURCE!B:P,12,0)</f>
        <v>MNU_TRI</v>
      </c>
      <c r="C1405">
        <f>IF(
ISNUMBER(INDEX(SOURCE!B:B,MATCH(A1405,SOURCE!B:B,0)+1)),
  VALUE(INDEX(SOURCE!B:B,MATCH(A1405,SOURCE!B:B,0)+1)),
  "")</f>
        <v>1370</v>
      </c>
      <c r="D1405" s="8" t="str">
        <f>IF(A1405&lt;&gt;INT(A1405),B1405,
IF(A1405&lt;0,VLOOKUP(A1405,lookups!A$1:B$25,2,0),
IF(ISNA(B1405),"",
IF(OR(ISBLANK(A1405),ISNA(B1405),B1405=0),
"",
"#define "&amp;
VLOOKUP(A1405,SOURCE!B:P,12,0)&amp;IF(SOURCE!$W$2-LEN(VLOOKUP(A1405,SOURCE!B:P,12,0))&gt;=0,REPT(" ",SOURCE!$W$2-LEN(VLOOKUP(A1405,SOURCE!B:P,12,0))),"")&amp;
TEXT(A1405,"???0")&amp;IF(VLOOKUP(A1405,SOURCE!B:P,13,0)="","","   "&amp;VLOOKUP(A1405,SOURCE!B:P,13,0)
))))
)</f>
        <v>#define MNU_TRI                       1369</v>
      </c>
    </row>
    <row r="1406" spans="1:4">
      <c r="A1406">
        <f t="shared" si="22"/>
        <v>1370</v>
      </c>
      <c r="B1406" t="str">
        <f>VLOOKUP(A1406,SOURCE!B:P,12,0)</f>
        <v>MNU_TVM</v>
      </c>
      <c r="C1406">
        <f>IF(
ISNUMBER(INDEX(SOURCE!B:B,MATCH(A1406,SOURCE!B:B,0)+1)),
  VALUE(INDEX(SOURCE!B:B,MATCH(A1406,SOURCE!B:B,0)+1)),
  "")</f>
        <v>1371</v>
      </c>
      <c r="D1406" s="8" t="str">
        <f>IF(A1406&lt;&gt;INT(A1406),B1406,
IF(A1406&lt;0,VLOOKUP(A1406,lookups!A$1:B$25,2,0),
IF(ISNA(B1406),"",
IF(OR(ISBLANK(A1406),ISNA(B1406),B1406=0),
"",
"#define "&amp;
VLOOKUP(A1406,SOURCE!B:P,12,0)&amp;IF(SOURCE!$W$2-LEN(VLOOKUP(A1406,SOURCE!B:P,12,0))&gt;=0,REPT(" ",SOURCE!$W$2-LEN(VLOOKUP(A1406,SOURCE!B:P,12,0))),"")&amp;
TEXT(A1406,"???0")&amp;IF(VLOOKUP(A1406,SOURCE!B:P,13,0)="","","   "&amp;VLOOKUP(A1406,SOURCE!B:P,13,0)
))))
)</f>
        <v>#define MNU_TVM                       1370</v>
      </c>
    </row>
    <row r="1407" spans="1:4">
      <c r="A1407">
        <f t="shared" si="22"/>
        <v>1371</v>
      </c>
      <c r="B1407" t="str">
        <f>VLOOKUP(A1407,SOURCE!B:P,12,0)</f>
        <v>MNU_UNITCONV</v>
      </c>
      <c r="C1407">
        <f>IF(
ISNUMBER(INDEX(SOURCE!B:B,MATCH(A1407,SOURCE!B:B,0)+1)),
  VALUE(INDEX(SOURCE!B:B,MATCH(A1407,SOURCE!B:B,0)+1)),
  "")</f>
        <v>1372</v>
      </c>
      <c r="D1407" s="8" t="str">
        <f>IF(A1407&lt;&gt;INT(A1407),B1407,
IF(A1407&lt;0,VLOOKUP(A1407,lookups!A$1:B$25,2,0),
IF(ISNA(B1407),"",
IF(OR(ISBLANK(A1407),ISNA(B1407),B1407=0),
"",
"#define "&amp;
VLOOKUP(A1407,SOURCE!B:P,12,0)&amp;IF(SOURCE!$W$2-LEN(VLOOKUP(A1407,SOURCE!B:P,12,0))&gt;=0,REPT(" ",SOURCE!$W$2-LEN(VLOOKUP(A1407,SOURCE!B:P,12,0))),"")&amp;
TEXT(A1407,"???0")&amp;IF(VLOOKUP(A1407,SOURCE!B:P,13,0)="","","   "&amp;VLOOKUP(A1407,SOURCE!B:P,13,0)
))))
)</f>
        <v>#define MNU_UNITCONV                  1371</v>
      </c>
    </row>
    <row r="1408" spans="1:4">
      <c r="A1408">
        <f t="shared" si="22"/>
        <v>1372</v>
      </c>
      <c r="B1408" t="str">
        <f>VLOOKUP(A1408,SOURCE!B:P,12,0)</f>
        <v>MNU_VARS</v>
      </c>
      <c r="C1408">
        <f>IF(
ISNUMBER(INDEX(SOURCE!B:B,MATCH(A1408,SOURCE!B:B,0)+1)),
  VALUE(INDEX(SOURCE!B:B,MATCH(A1408,SOURCE!B:B,0)+1)),
  "")</f>
        <v>1373</v>
      </c>
      <c r="D1408" s="8" t="str">
        <f>IF(A1408&lt;&gt;INT(A1408),B1408,
IF(A1408&lt;0,VLOOKUP(A1408,lookups!A$1:B$25,2,0),
IF(ISNA(B1408),"",
IF(OR(ISBLANK(A1408),ISNA(B1408),B1408=0),
"",
"#define "&amp;
VLOOKUP(A1408,SOURCE!B:P,12,0)&amp;IF(SOURCE!$W$2-LEN(VLOOKUP(A1408,SOURCE!B:P,12,0))&gt;=0,REPT(" ",SOURCE!$W$2-LEN(VLOOKUP(A1408,SOURCE!B:P,12,0))),"")&amp;
TEXT(A1408,"???0")&amp;IF(VLOOKUP(A1408,SOURCE!B:P,13,0)="","","   "&amp;VLOOKUP(A1408,SOURCE!B:P,13,0)
))))
)</f>
        <v>#define MNU_VARS                      1372</v>
      </c>
    </row>
    <row r="1409" spans="1:4">
      <c r="A1409">
        <f t="shared" si="22"/>
        <v>1373</v>
      </c>
      <c r="B1409" t="str">
        <f>VLOOKUP(A1409,SOURCE!B:P,12,0)</f>
        <v>MNU_CONVV</v>
      </c>
      <c r="C1409">
        <f>IF(
ISNUMBER(INDEX(SOURCE!B:B,MATCH(A1409,SOURCE!B:B,0)+1)),
  VALUE(INDEX(SOURCE!B:B,MATCH(A1409,SOURCE!B:B,0)+1)),
  "")</f>
        <v>1374</v>
      </c>
      <c r="D1409" s="8" t="str">
        <f>IF(A1409&lt;&gt;INT(A1409),B1409,
IF(A1409&lt;0,VLOOKUP(A1409,lookups!A$1:B$25,2,0),
IF(ISNA(B1409),"",
IF(OR(ISBLANK(A1409),ISNA(B1409),B1409=0),
"",
"#define "&amp;
VLOOKUP(A1409,SOURCE!B:P,12,0)&amp;IF(SOURCE!$W$2-LEN(VLOOKUP(A1409,SOURCE!B:P,12,0))&gt;=0,REPT(" ",SOURCE!$W$2-LEN(VLOOKUP(A1409,SOURCE!B:P,12,0))),"")&amp;
TEXT(A1409,"???0")&amp;IF(VLOOKUP(A1409,SOURCE!B:P,13,0)="","","   "&amp;VLOOKUP(A1409,SOURCE!B:P,13,0)
))))
)</f>
        <v>#define MNU_CONVV                     1373</v>
      </c>
    </row>
    <row r="1410" spans="1:4">
      <c r="A1410">
        <f t="shared" si="22"/>
        <v>1374</v>
      </c>
      <c r="B1410" t="str">
        <f>VLOOKUP(A1410,SOURCE!B:P,12,0)</f>
        <v>MNU_XFN</v>
      </c>
      <c r="C1410">
        <f>IF(
ISNUMBER(INDEX(SOURCE!B:B,MATCH(A1410,SOURCE!B:B,0)+1)),
  VALUE(INDEX(SOURCE!B:B,MATCH(A1410,SOURCE!B:B,0)+1)),
  "")</f>
        <v>1375</v>
      </c>
      <c r="D1410" s="8" t="str">
        <f>IF(A1410&lt;&gt;INT(A1410),B1410,
IF(A1410&lt;0,VLOOKUP(A1410,lookups!A$1:B$25,2,0),
IF(ISNA(B1410),"",
IF(OR(ISBLANK(A1410),ISNA(B1410),B1410=0),
"",
"#define "&amp;
VLOOKUP(A1410,SOURCE!B:P,12,0)&amp;IF(SOURCE!$W$2-LEN(VLOOKUP(A1410,SOURCE!B:P,12,0))&gt;=0,REPT(" ",SOURCE!$W$2-LEN(VLOOKUP(A1410,SOURCE!B:P,12,0))),"")&amp;
TEXT(A1410,"???0")&amp;IF(VLOOKUP(A1410,SOURCE!B:P,13,0)="","","   "&amp;VLOOKUP(A1410,SOURCE!B:P,13,0)
))))
)</f>
        <v>#define MNU_XFN                       1374</v>
      </c>
    </row>
    <row r="1411" spans="1:4">
      <c r="A1411">
        <f t="shared" si="22"/>
        <v>1375</v>
      </c>
      <c r="B1411" t="str">
        <f>VLOOKUP(A1411,SOURCE!B:P,12,0)</f>
        <v>MNU_CONVX</v>
      </c>
      <c r="C1411">
        <f>IF(
ISNUMBER(INDEX(SOURCE!B:B,MATCH(A1411,SOURCE!B:B,0)+1)),
  VALUE(INDEX(SOURCE!B:B,MATCH(A1411,SOURCE!B:B,0)+1)),
  "")</f>
        <v>1376</v>
      </c>
      <c r="D1411" s="8" t="str">
        <f>IF(A1411&lt;&gt;INT(A1411),B1411,
IF(A1411&lt;0,VLOOKUP(A1411,lookups!A$1:B$25,2,0),
IF(ISNA(B1411),"",
IF(OR(ISBLANK(A1411),ISNA(B1411),B1411=0),
"",
"#define "&amp;
VLOOKUP(A1411,SOURCE!B:P,12,0)&amp;IF(SOURCE!$W$2-LEN(VLOOKUP(A1411,SOURCE!B:P,12,0))&gt;=0,REPT(" ",SOURCE!$W$2-LEN(VLOOKUP(A1411,SOURCE!B:P,12,0))),"")&amp;
TEXT(A1411,"???0")&amp;IF(VLOOKUP(A1411,SOURCE!B:P,13,0)="","","   "&amp;VLOOKUP(A1411,SOURCE!B:P,13,0)
))))
)</f>
        <v>#define MNU_CONVX                     1375</v>
      </c>
    </row>
    <row r="1412" spans="1:4">
      <c r="A1412">
        <f t="shared" si="22"/>
        <v>1376</v>
      </c>
      <c r="B1412" t="str">
        <f>VLOOKUP(A1412,SOURCE!B:P,12,0)</f>
        <v>MNU_ALPHAINTL</v>
      </c>
      <c r="C1412">
        <f>IF(
ISNUMBER(INDEX(SOURCE!B:B,MATCH(A1412,SOURCE!B:B,0)+1)),
  VALUE(INDEX(SOURCE!B:B,MATCH(A1412,SOURCE!B:B,0)+1)),
  "")</f>
        <v>1377</v>
      </c>
      <c r="D1412" s="8" t="str">
        <f>IF(A1412&lt;&gt;INT(A1412),B1412,
IF(A1412&lt;0,VLOOKUP(A1412,lookups!A$1:B$25,2,0),
IF(ISNA(B1412),"",
IF(OR(ISBLANK(A1412),ISNA(B1412),B1412=0),
"",
"#define "&amp;
VLOOKUP(A1412,SOURCE!B:P,12,0)&amp;IF(SOURCE!$W$2-LEN(VLOOKUP(A1412,SOURCE!B:P,12,0))&gt;=0,REPT(" ",SOURCE!$W$2-LEN(VLOOKUP(A1412,SOURCE!B:P,12,0))),"")&amp;
TEXT(A1412,"???0")&amp;IF(VLOOKUP(A1412,SOURCE!B:P,13,0)="","","   "&amp;VLOOKUP(A1412,SOURCE!B:P,13,0)
))))
)</f>
        <v>#define MNU_ALPHAINTL                 1376</v>
      </c>
    </row>
    <row r="1413" spans="1:4">
      <c r="A1413">
        <f t="shared" si="22"/>
        <v>1377</v>
      </c>
      <c r="B1413" t="str">
        <f>VLOOKUP(A1413,SOURCE!B:P,12,0)</f>
        <v>MNU_ALPHAMATH</v>
      </c>
      <c r="C1413">
        <f>IF(
ISNUMBER(INDEX(SOURCE!B:B,MATCH(A1413,SOURCE!B:B,0)+1)),
  VALUE(INDEX(SOURCE!B:B,MATCH(A1413,SOURCE!B:B,0)+1)),
  "")</f>
        <v>1378</v>
      </c>
      <c r="D1413" s="8" t="str">
        <f>IF(A1413&lt;&gt;INT(A1413),B1413,
IF(A1413&lt;0,VLOOKUP(A1413,lookups!A$1:B$25,2,0),
IF(ISNA(B1413),"",
IF(OR(ISBLANK(A1413),ISNA(B1413),B1413=0),
"",
"#define "&amp;
VLOOKUP(A1413,SOURCE!B:P,12,0)&amp;IF(SOURCE!$W$2-LEN(VLOOKUP(A1413,SOURCE!B:P,12,0))&gt;=0,REPT(" ",SOURCE!$W$2-LEN(VLOOKUP(A1413,SOURCE!B:P,12,0))),"")&amp;
TEXT(A1413,"???0")&amp;IF(VLOOKUP(A1413,SOURCE!B:P,13,0)="","","   "&amp;VLOOKUP(A1413,SOURCE!B:P,13,0)
))))
)</f>
        <v>#define MNU_ALPHAMATH                 1377</v>
      </c>
    </row>
    <row r="1414" spans="1:4">
      <c r="A1414">
        <f t="shared" si="22"/>
        <v>1378</v>
      </c>
      <c r="B1414" t="str">
        <f>VLOOKUP(A1414,SOURCE!B:P,12,0)</f>
        <v>MNU_ALPHAFN</v>
      </c>
      <c r="C1414">
        <f>IF(
ISNUMBER(INDEX(SOURCE!B:B,MATCH(A1414,SOURCE!B:B,0)+1)),
  VALUE(INDEX(SOURCE!B:B,MATCH(A1414,SOURCE!B:B,0)+1)),
  "")</f>
        <v>1379</v>
      </c>
      <c r="D1414" s="8" t="str">
        <f>IF(A1414&lt;&gt;INT(A1414),B1414,
IF(A1414&lt;0,VLOOKUP(A1414,lookups!A$1:B$25,2,0),
IF(ISNA(B1414),"",
IF(OR(ISBLANK(A1414),ISNA(B1414),B1414=0),
"",
"#define "&amp;
VLOOKUP(A1414,SOURCE!B:P,12,0)&amp;IF(SOURCE!$W$2-LEN(VLOOKUP(A1414,SOURCE!B:P,12,0))&gt;=0,REPT(" ",SOURCE!$W$2-LEN(VLOOKUP(A1414,SOURCE!B:P,12,0))),"")&amp;
TEXT(A1414,"???0")&amp;IF(VLOOKUP(A1414,SOURCE!B:P,13,0)="","","   "&amp;VLOOKUP(A1414,SOURCE!B:P,13,0)
))))
)</f>
        <v>#define MNU_ALPHAFN                   1378</v>
      </c>
    </row>
    <row r="1415" spans="1:4">
      <c r="A1415">
        <f t="shared" ref="A1415:A1478" si="23">C1414</f>
        <v>1379</v>
      </c>
      <c r="B1415" t="str">
        <f>VLOOKUP(A1415,SOURCE!B:P,12,0)</f>
        <v>MNU_ALPHA_OMEGA</v>
      </c>
      <c r="C1415">
        <f>IF(
ISNUMBER(INDEX(SOURCE!B:B,MATCH(A1415,SOURCE!B:B,0)+1)),
  VALUE(INDEX(SOURCE!B:B,MATCH(A1415,SOURCE!B:B,0)+1)),
  "")</f>
        <v>1380</v>
      </c>
      <c r="D1415" s="8" t="str">
        <f>IF(A1415&lt;&gt;INT(A1415),B1415,
IF(A1415&lt;0,VLOOKUP(A1415,lookups!A$1:B$25,2,0),
IF(ISNA(B1415),"",
IF(OR(ISBLANK(A1415),ISNA(B1415),B1415=0),
"",
"#define "&amp;
VLOOKUP(A1415,SOURCE!B:P,12,0)&amp;IF(SOURCE!$W$2-LEN(VLOOKUP(A1415,SOURCE!B:P,12,0))&gt;=0,REPT(" ",SOURCE!$W$2-LEN(VLOOKUP(A1415,SOURCE!B:P,12,0))),"")&amp;
TEXT(A1415,"???0")&amp;IF(VLOOKUP(A1415,SOURCE!B:P,13,0)="","","   "&amp;VLOOKUP(A1415,SOURCE!B:P,13,0)
))))
)</f>
        <v>#define MNU_ALPHA_OMEGA               1379</v>
      </c>
    </row>
    <row r="1416" spans="1:4">
      <c r="A1416">
        <f t="shared" si="23"/>
        <v>1380</v>
      </c>
      <c r="B1416" t="str">
        <f>VLOOKUP(A1416,SOURCE!B:P,12,0)</f>
        <v>MNU_ALPHADOT</v>
      </c>
      <c r="C1416">
        <f>IF(
ISNUMBER(INDEX(SOURCE!B:B,MATCH(A1416,SOURCE!B:B,0)+1)),
  VALUE(INDEX(SOURCE!B:B,MATCH(A1416,SOURCE!B:B,0)+1)),
  "")</f>
        <v>1381</v>
      </c>
      <c r="D1416" s="8" t="str">
        <f>IF(A1416&lt;&gt;INT(A1416),B1416,
IF(A1416&lt;0,VLOOKUP(A1416,lookups!A$1:B$25,2,0),
IF(ISNA(B1416),"",
IF(OR(ISBLANK(A1416),ISNA(B1416),B1416=0),
"",
"#define "&amp;
VLOOKUP(A1416,SOURCE!B:P,12,0)&amp;IF(SOURCE!$W$2-LEN(VLOOKUP(A1416,SOURCE!B:P,12,0))&gt;=0,REPT(" ",SOURCE!$W$2-LEN(VLOOKUP(A1416,SOURCE!B:P,12,0))),"")&amp;
TEXT(A1416,"???0")&amp;IF(VLOOKUP(A1416,SOURCE!B:P,13,0)="","","   "&amp;VLOOKUP(A1416,SOURCE!B:P,13,0)
))))
)</f>
        <v>#define MNU_ALPHADOT                  1380</v>
      </c>
    </row>
    <row r="1417" spans="1:4">
      <c r="A1417">
        <f t="shared" si="23"/>
        <v>1381</v>
      </c>
      <c r="B1417" t="str">
        <f>VLOOKUP(A1417,SOURCE!B:P,12,0)</f>
        <v>MNU_SYSFL</v>
      </c>
      <c r="C1417">
        <f>IF(
ISNUMBER(INDEX(SOURCE!B:B,MATCH(A1417,SOURCE!B:B,0)+1)),
  VALUE(INDEX(SOURCE!B:B,MATCH(A1417,SOURCE!B:B,0)+1)),
  "")</f>
        <v>1382</v>
      </c>
      <c r="D1417" s="8" t="str">
        <f>IF(A1417&lt;&gt;INT(A1417),B1417,
IF(A1417&lt;0,VLOOKUP(A1417,lookups!A$1:B$25,2,0),
IF(ISNA(B1417),"",
IF(OR(ISBLANK(A1417),ISNA(B1417),B1417=0),
"",
"#define "&amp;
VLOOKUP(A1417,SOURCE!B:P,12,0)&amp;IF(SOURCE!$W$2-LEN(VLOOKUP(A1417,SOURCE!B:P,12,0))&gt;=0,REPT(" ",SOURCE!$W$2-LEN(VLOOKUP(A1417,SOURCE!B:P,12,0))),"")&amp;
TEXT(A1417,"???0")&amp;IF(VLOOKUP(A1417,SOURCE!B:P,13,0)="","","   "&amp;VLOOKUP(A1417,SOURCE!B:P,13,0)
))))
)</f>
        <v>#define MNU_SYSFL                     1381</v>
      </c>
    </row>
    <row r="1418" spans="1:4">
      <c r="A1418">
        <f t="shared" si="23"/>
        <v>1382</v>
      </c>
      <c r="B1418" t="str">
        <f>VLOOKUP(A1418,SOURCE!B:P,12,0)</f>
        <v>MNU_Sf</v>
      </c>
      <c r="C1418">
        <f>IF(
ISNUMBER(INDEX(SOURCE!B:B,MATCH(A1418,SOURCE!B:B,0)+1)),
  VALUE(INDEX(SOURCE!B:B,MATCH(A1418,SOURCE!B:B,0)+1)),
  "")</f>
        <v>1383</v>
      </c>
      <c r="D1418" s="8" t="str">
        <f>IF(A1418&lt;&gt;INT(A1418),B1418,
IF(A1418&lt;0,VLOOKUP(A1418,lookups!A$1:B$25,2,0),
IF(ISNA(B1418),"",
IF(OR(ISBLANK(A1418),ISNA(B1418),B1418=0),
"",
"#define "&amp;
VLOOKUP(A1418,SOURCE!B:P,12,0)&amp;IF(SOURCE!$W$2-LEN(VLOOKUP(A1418,SOURCE!B:P,12,0))&gt;=0,REPT(" ",SOURCE!$W$2-LEN(VLOOKUP(A1418,SOURCE!B:P,12,0))),"")&amp;
TEXT(A1418,"???0")&amp;IF(VLOOKUP(A1418,SOURCE!B:P,13,0)="","","   "&amp;VLOOKUP(A1418,SOURCE!B:P,13,0)
))))
)</f>
        <v>#define MNU_Sf                        1382</v>
      </c>
    </row>
    <row r="1419" spans="1:4">
      <c r="A1419">
        <f t="shared" si="23"/>
        <v>1383</v>
      </c>
      <c r="B1419" t="str">
        <f>VLOOKUP(A1419,SOURCE!B:P,12,0)</f>
        <v>MNU_Sfdx</v>
      </c>
      <c r="C1419">
        <f>IF(
ISNUMBER(INDEX(SOURCE!B:B,MATCH(A1419,SOURCE!B:B,0)+1)),
  VALUE(INDEX(SOURCE!B:B,MATCH(A1419,SOURCE!B:B,0)+1)),
  "")</f>
        <v>1384</v>
      </c>
      <c r="D1419" s="8" t="str">
        <f>IF(A1419&lt;&gt;INT(A1419),B1419,
IF(A1419&lt;0,VLOOKUP(A1419,lookups!A$1:B$25,2,0),
IF(ISNA(B1419),"",
IF(OR(ISBLANK(A1419),ISNA(B1419),B1419=0),
"",
"#define "&amp;
VLOOKUP(A1419,SOURCE!B:P,12,0)&amp;IF(SOURCE!$W$2-LEN(VLOOKUP(A1419,SOURCE!B:P,12,0))&gt;=0,REPT(" ",SOURCE!$W$2-LEN(VLOOKUP(A1419,SOURCE!B:P,12,0))),"")&amp;
TEXT(A1419,"???0")&amp;IF(VLOOKUP(A1419,SOURCE!B:P,13,0)="","","   "&amp;VLOOKUP(A1419,SOURCE!B:P,13,0)
))))
)</f>
        <v>#define MNU_Sfdx                      1383</v>
      </c>
    </row>
    <row r="1420" spans="1:4">
      <c r="A1420">
        <f t="shared" si="23"/>
        <v>1384</v>
      </c>
      <c r="B1420" t="str">
        <f>VLOOKUP(A1420,SOURCE!B:P,12,0)</f>
        <v>MNU_ANGLECONV</v>
      </c>
      <c r="C1420">
        <f>IF(
ISNUMBER(INDEX(SOURCE!B:B,MATCH(A1420,SOURCE!B:B,0)+1)),
  VALUE(INDEX(SOURCE!B:B,MATCH(A1420,SOURCE!B:B,0)+1)),
  "")</f>
        <v>1385</v>
      </c>
      <c r="D1420" s="8" t="str">
        <f>IF(A1420&lt;&gt;INT(A1420),B1420,
IF(A1420&lt;0,VLOOKUP(A1420,lookups!A$1:B$25,2,0),
IF(ISNA(B1420),"",
IF(OR(ISBLANK(A1420),ISNA(B1420),B1420=0),
"",
"#define "&amp;
VLOOKUP(A1420,SOURCE!B:P,12,0)&amp;IF(SOURCE!$W$2-LEN(VLOOKUP(A1420,SOURCE!B:P,12,0))&gt;=0,REPT(" ",SOURCE!$W$2-LEN(VLOOKUP(A1420,SOURCE!B:P,12,0))),"")&amp;
TEXT(A1420,"???0")&amp;IF(VLOOKUP(A1420,SOURCE!B:P,13,0)="","","   "&amp;VLOOKUP(A1420,SOURCE!B:P,13,0)
))))
)</f>
        <v>#define MNU_ANGLECONV                 1384</v>
      </c>
    </row>
    <row r="1421" spans="1:4">
      <c r="A1421">
        <f t="shared" si="23"/>
        <v>1385</v>
      </c>
      <c r="B1421" t="str">
        <f>VLOOKUP(A1421,SOURCE!B:P,12,0)</f>
        <v>MNU_alpha_omega</v>
      </c>
      <c r="C1421">
        <f>IF(
ISNUMBER(INDEX(SOURCE!B:B,MATCH(A1421,SOURCE!B:B,0)+1)),
  VALUE(INDEX(SOURCE!B:B,MATCH(A1421,SOURCE!B:B,0)+1)),
  "")</f>
        <v>1386</v>
      </c>
      <c r="D1421" s="8" t="str">
        <f>IF(A1421&lt;&gt;INT(A1421),B1421,
IF(A1421&lt;0,VLOOKUP(A1421,lookups!A$1:B$25,2,0),
IF(ISNA(B1421),"",
IF(OR(ISBLANK(A1421),ISNA(B1421),B1421=0),
"",
"#define "&amp;
VLOOKUP(A1421,SOURCE!B:P,12,0)&amp;IF(SOURCE!$W$2-LEN(VLOOKUP(A1421,SOURCE!B:P,12,0))&gt;=0,REPT(" ",SOURCE!$W$2-LEN(VLOOKUP(A1421,SOURCE!B:P,12,0))),"")&amp;
TEXT(A1421,"???0")&amp;IF(VLOOKUP(A1421,SOURCE!B:P,13,0)="","","   "&amp;VLOOKUP(A1421,SOURCE!B:P,13,0)
))))
)</f>
        <v>#define MNU_alpha_omega               1385</v>
      </c>
    </row>
    <row r="1422" spans="1:4">
      <c r="A1422">
        <f t="shared" si="23"/>
        <v>1386</v>
      </c>
      <c r="B1422" t="str">
        <f>VLOOKUP(A1422,SOURCE!B:P,12,0)</f>
        <v>MNU_ALPHAintl</v>
      </c>
      <c r="C1422">
        <f>IF(
ISNUMBER(INDEX(SOURCE!B:B,MATCH(A1422,SOURCE!B:B,0)+1)),
  VALUE(INDEX(SOURCE!B:B,MATCH(A1422,SOURCE!B:B,0)+1)),
  "")</f>
        <v>1387</v>
      </c>
      <c r="D1422" s="8" t="str">
        <f>IF(A1422&lt;&gt;INT(A1422),B1422,
IF(A1422&lt;0,VLOOKUP(A1422,lookups!A$1:B$25,2,0),
IF(ISNA(B1422),"",
IF(OR(ISBLANK(A1422),ISNA(B1422),B1422=0),
"",
"#define "&amp;
VLOOKUP(A1422,SOURCE!B:P,12,0)&amp;IF(SOURCE!$W$2-LEN(VLOOKUP(A1422,SOURCE!B:P,12,0))&gt;=0,REPT(" ",SOURCE!$W$2-LEN(VLOOKUP(A1422,SOURCE!B:P,12,0))),"")&amp;
TEXT(A1422,"???0")&amp;IF(VLOOKUP(A1422,SOURCE!B:P,13,0)="","","   "&amp;VLOOKUP(A1422,SOURCE!B:P,13,0)
))))
)</f>
        <v>#define MNU_ALPHAintl                 1386</v>
      </c>
    </row>
    <row r="1423" spans="1:4">
      <c r="A1423">
        <f t="shared" si="23"/>
        <v>1387</v>
      </c>
      <c r="B1423" t="str">
        <f>VLOOKUP(A1423,SOURCE!B:P,12,0)</f>
        <v>MNU_TAM</v>
      </c>
      <c r="C1423">
        <f>IF(
ISNUMBER(INDEX(SOURCE!B:B,MATCH(A1423,SOURCE!B:B,0)+1)),
  VALUE(INDEX(SOURCE!B:B,MATCH(A1423,SOURCE!B:B,0)+1)),
  "")</f>
        <v>1388</v>
      </c>
      <c r="D1423" s="8" t="str">
        <f>IF(A1423&lt;&gt;INT(A1423),B1423,
IF(A1423&lt;0,VLOOKUP(A1423,lookups!A$1:B$25,2,0),
IF(ISNA(B1423),"",
IF(OR(ISBLANK(A1423),ISNA(B1423),B1423=0),
"",
"#define "&amp;
VLOOKUP(A1423,SOURCE!B:P,12,0)&amp;IF(SOURCE!$W$2-LEN(VLOOKUP(A1423,SOURCE!B:P,12,0))&gt;=0,REPT(" ",SOURCE!$W$2-LEN(VLOOKUP(A1423,SOURCE!B:P,12,0))),"")&amp;
TEXT(A1423,"???0")&amp;IF(VLOOKUP(A1423,SOURCE!B:P,13,0)="","","   "&amp;VLOOKUP(A1423,SOURCE!B:P,13,0)
))))
)</f>
        <v>#define MNU_TAM                       1387</v>
      </c>
    </row>
    <row r="1424" spans="1:4">
      <c r="A1424">
        <f t="shared" si="23"/>
        <v>1388</v>
      </c>
      <c r="B1424" t="str">
        <f>VLOOKUP(A1424,SOURCE!B:P,12,0)</f>
        <v>MNU_TAMCMP</v>
      </c>
      <c r="C1424">
        <f>IF(
ISNUMBER(INDEX(SOURCE!B:B,MATCH(A1424,SOURCE!B:B,0)+1)),
  VALUE(INDEX(SOURCE!B:B,MATCH(A1424,SOURCE!B:B,0)+1)),
  "")</f>
        <v>1389</v>
      </c>
      <c r="D1424" s="8" t="str">
        <f>IF(A1424&lt;&gt;INT(A1424),B1424,
IF(A1424&lt;0,VLOOKUP(A1424,lookups!A$1:B$25,2,0),
IF(ISNA(B1424),"",
IF(OR(ISBLANK(A1424),ISNA(B1424),B1424=0),
"",
"#define "&amp;
VLOOKUP(A1424,SOURCE!B:P,12,0)&amp;IF(SOURCE!$W$2-LEN(VLOOKUP(A1424,SOURCE!B:P,12,0))&gt;=0,REPT(" ",SOURCE!$W$2-LEN(VLOOKUP(A1424,SOURCE!B:P,12,0))),"")&amp;
TEXT(A1424,"???0")&amp;IF(VLOOKUP(A1424,SOURCE!B:P,13,0)="","","   "&amp;VLOOKUP(A1424,SOURCE!B:P,13,0)
))))
)</f>
        <v>#define MNU_TAMCMP                    1388</v>
      </c>
    </row>
    <row r="1425" spans="1:4">
      <c r="A1425">
        <f t="shared" si="23"/>
        <v>1389</v>
      </c>
      <c r="B1425" t="str">
        <f>VLOOKUP(A1425,SOURCE!B:P,12,0)</f>
        <v>MNU_TAMSTORCL</v>
      </c>
      <c r="C1425">
        <f>IF(
ISNUMBER(INDEX(SOURCE!B:B,MATCH(A1425,SOURCE!B:B,0)+1)),
  VALUE(INDEX(SOURCE!B:B,MATCH(A1425,SOURCE!B:B,0)+1)),
  "")</f>
        <v>1390</v>
      </c>
      <c r="D1425" s="8" t="str">
        <f>IF(A1425&lt;&gt;INT(A1425),B1425,
IF(A1425&lt;0,VLOOKUP(A1425,lookups!A$1:B$25,2,0),
IF(ISNA(B1425),"",
IF(OR(ISBLANK(A1425),ISNA(B1425),B1425=0),
"",
"#define "&amp;
VLOOKUP(A1425,SOURCE!B:P,12,0)&amp;IF(SOURCE!$W$2-LEN(VLOOKUP(A1425,SOURCE!B:P,12,0))&gt;=0,REPT(" ",SOURCE!$W$2-LEN(VLOOKUP(A1425,SOURCE!B:P,12,0))),"")&amp;
TEXT(A1425,"???0")&amp;IF(VLOOKUP(A1425,SOURCE!B:P,13,0)="","","   "&amp;VLOOKUP(A1425,SOURCE!B:P,13,0)
))))
)</f>
        <v>#define MNU_TAMSTORCL                 1389</v>
      </c>
    </row>
    <row r="1426" spans="1:4">
      <c r="A1426">
        <f t="shared" si="23"/>
        <v>1390</v>
      </c>
      <c r="B1426" t="str">
        <f>VLOOKUP(A1426,SOURCE!B:P,12,0)</f>
        <v>MNU_SUMS</v>
      </c>
      <c r="C1426">
        <f>IF(
ISNUMBER(INDEX(SOURCE!B:B,MATCH(A1426,SOURCE!B:B,0)+1)),
  VALUE(INDEX(SOURCE!B:B,MATCH(A1426,SOURCE!B:B,0)+1)),
  "")</f>
        <v>1391</v>
      </c>
      <c r="D1426" s="8" t="str">
        <f>IF(A1426&lt;&gt;INT(A1426),B1426,
IF(A1426&lt;0,VLOOKUP(A1426,lookups!A$1:B$25,2,0),
IF(ISNA(B1426),"",
IF(OR(ISBLANK(A1426),ISNA(B1426),B1426=0),
"",
"#define "&amp;
VLOOKUP(A1426,SOURCE!B:P,12,0)&amp;IF(SOURCE!$W$2-LEN(VLOOKUP(A1426,SOURCE!B:P,12,0))&gt;=0,REPT(" ",SOURCE!$W$2-LEN(VLOOKUP(A1426,SOURCE!B:P,12,0))),"")&amp;
TEXT(A1426,"???0")&amp;IF(VLOOKUP(A1426,SOURCE!B:P,13,0)="","","   "&amp;VLOOKUP(A1426,SOURCE!B:P,13,0)
))))
)</f>
        <v>#define MNU_SUMS                      1390</v>
      </c>
    </row>
    <row r="1427" spans="1:4">
      <c r="A1427">
        <f t="shared" si="23"/>
        <v>1391</v>
      </c>
      <c r="B1427" t="str">
        <f>VLOOKUP(A1427,SOURCE!B:P,12,0)</f>
        <v>MNU_VAR</v>
      </c>
      <c r="C1427">
        <f>IF(
ISNUMBER(INDEX(SOURCE!B:B,MATCH(A1427,SOURCE!B:B,0)+1)),
  VALUE(INDEX(SOURCE!B:B,MATCH(A1427,SOURCE!B:B,0)+1)),
  "")</f>
        <v>1392</v>
      </c>
      <c r="D1427" s="8" t="str">
        <f>IF(A1427&lt;&gt;INT(A1427),B1427,
IF(A1427&lt;0,VLOOKUP(A1427,lookups!A$1:B$25,2,0),
IF(ISNA(B1427),"",
IF(OR(ISBLANK(A1427),ISNA(B1427),B1427=0),
"",
"#define "&amp;
VLOOKUP(A1427,SOURCE!B:P,12,0)&amp;IF(SOURCE!$W$2-LEN(VLOOKUP(A1427,SOURCE!B:P,12,0))&gt;=0,REPT(" ",SOURCE!$W$2-LEN(VLOOKUP(A1427,SOURCE!B:P,12,0))),"")&amp;
TEXT(A1427,"???0")&amp;IF(VLOOKUP(A1427,SOURCE!B:P,13,0)="","","   "&amp;VLOOKUP(A1427,SOURCE!B:P,13,0)
))))
)</f>
        <v>#define MNU_VAR                       1391</v>
      </c>
    </row>
    <row r="1428" spans="1:4">
      <c r="A1428">
        <f t="shared" si="23"/>
        <v>1392</v>
      </c>
      <c r="B1428" t="str">
        <f>VLOOKUP(A1428,SOURCE!B:P,12,0)</f>
        <v>MNU_TAMFLAG</v>
      </c>
      <c r="C1428">
        <f>IF(
ISNUMBER(INDEX(SOURCE!B:B,MATCH(A1428,SOURCE!B:B,0)+1)),
  VALUE(INDEX(SOURCE!B:B,MATCH(A1428,SOURCE!B:B,0)+1)),
  "")</f>
        <v>1393</v>
      </c>
      <c r="D1428" s="8" t="str">
        <f>IF(A1428&lt;&gt;INT(A1428),B1428,
IF(A1428&lt;0,VLOOKUP(A1428,lookups!A$1:B$25,2,0),
IF(ISNA(B1428),"",
IF(OR(ISBLANK(A1428),ISNA(B1428),B1428=0),
"",
"#define "&amp;
VLOOKUP(A1428,SOURCE!B:P,12,0)&amp;IF(SOURCE!$W$2-LEN(VLOOKUP(A1428,SOURCE!B:P,12,0))&gt;=0,REPT(" ",SOURCE!$W$2-LEN(VLOOKUP(A1428,SOURCE!B:P,12,0))),"")&amp;
TEXT(A1428,"???0")&amp;IF(VLOOKUP(A1428,SOURCE!B:P,13,0)="","","   "&amp;VLOOKUP(A1428,SOURCE!B:P,13,0)
))))
)</f>
        <v>#define MNU_TAMFLAG                   1392</v>
      </c>
    </row>
    <row r="1429" spans="1:4">
      <c r="A1429">
        <f t="shared" si="23"/>
        <v>1393</v>
      </c>
      <c r="B1429" t="str">
        <f>VLOOKUP(A1429,SOURCE!B:P,12,0)</f>
        <v>MNU_TAMSHUFFLE</v>
      </c>
      <c r="C1429">
        <f>IF(
ISNUMBER(INDEX(SOURCE!B:B,MATCH(A1429,SOURCE!B:B,0)+1)),
  VALUE(INDEX(SOURCE!B:B,MATCH(A1429,SOURCE!B:B,0)+1)),
  "")</f>
        <v>1394</v>
      </c>
      <c r="D1429" s="8" t="str">
        <f>IF(A1429&lt;&gt;INT(A1429),B1429,
IF(A1429&lt;0,VLOOKUP(A1429,lookups!A$1:B$25,2,0),
IF(ISNA(B1429),"",
IF(OR(ISBLANK(A1429),ISNA(B1429),B1429=0),
"",
"#define "&amp;
VLOOKUP(A1429,SOURCE!B:P,12,0)&amp;IF(SOURCE!$W$2-LEN(VLOOKUP(A1429,SOURCE!B:P,12,0))&gt;=0,REPT(" ",SOURCE!$W$2-LEN(VLOOKUP(A1429,SOURCE!B:P,12,0))),"")&amp;
TEXT(A1429,"???0")&amp;IF(VLOOKUP(A1429,SOURCE!B:P,13,0)="","","   "&amp;VLOOKUP(A1429,SOURCE!B:P,13,0)
))))
)</f>
        <v>#define MNU_TAMSHUFFLE                1393</v>
      </c>
    </row>
    <row r="1430" spans="1:4">
      <c r="A1430">
        <f t="shared" si="23"/>
        <v>1394</v>
      </c>
      <c r="B1430" t="str">
        <f>VLOOKUP(A1430,SOURCE!B:P,12,0)</f>
        <v>MNU_PROG</v>
      </c>
      <c r="C1430">
        <f>IF(
ISNUMBER(INDEX(SOURCE!B:B,MATCH(A1430,SOURCE!B:B,0)+1)),
  VALUE(INDEX(SOURCE!B:B,MATCH(A1430,SOURCE!B:B,0)+1)),
  "")</f>
        <v>1395</v>
      </c>
      <c r="D1430" s="8" t="str">
        <f>IF(A1430&lt;&gt;INT(A1430),B1430,
IF(A1430&lt;0,VLOOKUP(A1430,lookups!A$1:B$25,2,0),
IF(ISNA(B1430),"",
IF(OR(ISBLANK(A1430),ISNA(B1430),B1430=0),
"",
"#define "&amp;
VLOOKUP(A1430,SOURCE!B:P,12,0)&amp;IF(SOURCE!$W$2-LEN(VLOOKUP(A1430,SOURCE!B:P,12,0))&gt;=0,REPT(" ",SOURCE!$W$2-LEN(VLOOKUP(A1430,SOURCE!B:P,12,0))),"")&amp;
TEXT(A1430,"???0")&amp;IF(VLOOKUP(A1430,SOURCE!B:P,13,0)="","","   "&amp;VLOOKUP(A1430,SOURCE!B:P,13,0)
))))
)</f>
        <v>#define MNU_PROG                      1394</v>
      </c>
    </row>
    <row r="1431" spans="1:4">
      <c r="A1431">
        <f t="shared" si="23"/>
        <v>1395</v>
      </c>
      <c r="B1431" t="str">
        <f>VLOOKUP(A1431,SOURCE!B:P,12,0)</f>
        <v>MNU_TAMLABEL</v>
      </c>
      <c r="C1431">
        <f>IF(
ISNUMBER(INDEX(SOURCE!B:B,MATCH(A1431,SOURCE!B:B,0)+1)),
  VALUE(INDEX(SOURCE!B:B,MATCH(A1431,SOURCE!B:B,0)+1)),
  "")</f>
        <v>1396</v>
      </c>
      <c r="D1431" s="8" t="str">
        <f>IF(A1431&lt;&gt;INT(A1431),B1431,
IF(A1431&lt;0,VLOOKUP(A1431,lookups!A$1:B$25,2,0),
IF(ISNA(B1431),"",
IF(OR(ISBLANK(A1431),ISNA(B1431),B1431=0),
"",
"#define "&amp;
VLOOKUP(A1431,SOURCE!B:P,12,0)&amp;IF(SOURCE!$W$2-LEN(VLOOKUP(A1431,SOURCE!B:P,12,0))&gt;=0,REPT(" ",SOURCE!$W$2-LEN(VLOOKUP(A1431,SOURCE!B:P,12,0))),"")&amp;
TEXT(A1431,"???0")&amp;IF(VLOOKUP(A1431,SOURCE!B:P,13,0)="","","   "&amp;VLOOKUP(A1431,SOURCE!B:P,13,0)
))))
)</f>
        <v>#define MNU_TAMLABEL                  1395</v>
      </c>
    </row>
    <row r="1432" spans="1:4">
      <c r="A1432">
        <f t="shared" si="23"/>
        <v>1396</v>
      </c>
      <c r="B1432" t="str">
        <f>VLOOKUP(A1432,SOURCE!B:P,12,0)</f>
        <v>MNU_DYNAMIC</v>
      </c>
      <c r="C1432">
        <f>IF(
ISNUMBER(INDEX(SOURCE!B:B,MATCH(A1432,SOURCE!B:B,0)+1)),
  VALUE(INDEX(SOURCE!B:B,MATCH(A1432,SOURCE!B:B,0)+1)),
  "")</f>
        <v>1397</v>
      </c>
      <c r="D1432" s="8" t="str">
        <f>IF(A1432&lt;&gt;INT(A1432),B1432,
IF(A1432&lt;0,VLOOKUP(A1432,lookups!A$1:B$25,2,0),
IF(ISNA(B1432),"",
IF(OR(ISBLANK(A1432),ISNA(B1432),B1432=0),
"",
"#define "&amp;
VLOOKUP(A1432,SOURCE!B:P,12,0)&amp;IF(SOURCE!$W$2-LEN(VLOOKUP(A1432,SOURCE!B:P,12,0))&gt;=0,REPT(" ",SOURCE!$W$2-LEN(VLOOKUP(A1432,SOURCE!B:P,12,0))),"")&amp;
TEXT(A1432,"???0")&amp;IF(VLOOKUP(A1432,SOURCE!B:P,13,0)="","","   "&amp;VLOOKUP(A1432,SOURCE!B:P,13,0)
))))
)</f>
        <v>#define MNU_DYNAMIC                   1396</v>
      </c>
    </row>
    <row r="1433" spans="1:4">
      <c r="A1433">
        <f t="shared" si="23"/>
        <v>1397</v>
      </c>
      <c r="B1433" t="str">
        <f>VLOOKUP(A1433,SOURCE!B:P,12,0)</f>
        <v>MNU_PLOT_STAT</v>
      </c>
      <c r="C1433">
        <f>IF(
ISNUMBER(INDEX(SOURCE!B:B,MATCH(A1433,SOURCE!B:B,0)+1)),
  VALUE(INDEX(SOURCE!B:B,MATCH(A1433,SOURCE!B:B,0)+1)),
  "")</f>
        <v>1398</v>
      </c>
      <c r="D1433" s="8" t="str">
        <f>IF(A1433&lt;&gt;INT(A1433),B1433,
IF(A1433&lt;0,VLOOKUP(A1433,lookups!A$1:B$25,2,0),
IF(ISNA(B1433),"",
IF(OR(ISBLANK(A1433),ISNA(B1433),B1433=0),
"",
"#define "&amp;
VLOOKUP(A1433,SOURCE!B:P,12,0)&amp;IF(SOURCE!$W$2-LEN(VLOOKUP(A1433,SOURCE!B:P,12,0))&gt;=0,REPT(" ",SOURCE!$W$2-LEN(VLOOKUP(A1433,SOURCE!B:P,12,0))),"")&amp;
TEXT(A1433,"???0")&amp;IF(VLOOKUP(A1433,SOURCE!B:P,13,0)="","","   "&amp;VLOOKUP(A1433,SOURCE!B:P,13,0)
))))
)</f>
        <v>#define MNU_PLOT_STAT                 1397</v>
      </c>
    </row>
    <row r="1434" spans="1:4">
      <c r="A1434">
        <f t="shared" si="23"/>
        <v>1398</v>
      </c>
      <c r="B1434" t="str">
        <f>VLOOKUP(A1434,SOURCE!B:P,12,0)</f>
        <v>MNU_PLOT_LR</v>
      </c>
      <c r="C1434">
        <f>IF(
ISNUMBER(INDEX(SOURCE!B:B,MATCH(A1434,SOURCE!B:B,0)+1)),
  VALUE(INDEX(SOURCE!B:B,MATCH(A1434,SOURCE!B:B,0)+1)),
  "")</f>
        <v>1399</v>
      </c>
      <c r="D1434" s="8" t="str">
        <f>IF(A1434&lt;&gt;INT(A1434),B1434,
IF(A1434&lt;0,VLOOKUP(A1434,lookups!A$1:B$25,2,0),
IF(ISNA(B1434),"",
IF(OR(ISBLANK(A1434),ISNA(B1434),B1434=0),
"",
"#define "&amp;
VLOOKUP(A1434,SOURCE!B:P,12,0)&amp;IF(SOURCE!$W$2-LEN(VLOOKUP(A1434,SOURCE!B:P,12,0))&gt;=0,REPT(" ",SOURCE!$W$2-LEN(VLOOKUP(A1434,SOURCE!B:P,12,0))),"")&amp;
TEXT(A1434,"???0")&amp;IF(VLOOKUP(A1434,SOURCE!B:P,13,0)="","","   "&amp;VLOOKUP(A1434,SOURCE!B:P,13,0)
))))
)</f>
        <v>#define MNU_PLOT_LR                   1398</v>
      </c>
    </row>
    <row r="1435" spans="1:4">
      <c r="A1435">
        <f t="shared" si="23"/>
        <v>1399</v>
      </c>
      <c r="B1435" t="str">
        <f>VLOOKUP(A1435,SOURCE!B:P,12,0)</f>
        <v>MNU_1399</v>
      </c>
      <c r="C1435">
        <f>IF(
ISNUMBER(INDEX(SOURCE!B:B,MATCH(A1435,SOURCE!B:B,0)+1)),
  VALUE(INDEX(SOURCE!B:B,MATCH(A1435,SOURCE!B:B,0)+1)),
  "")</f>
        <v>1400</v>
      </c>
      <c r="D1435" s="8" t="str">
        <f>IF(A1435&lt;&gt;INT(A1435),B1435,
IF(A1435&lt;0,VLOOKUP(A1435,lookups!A$1:B$25,2,0),
IF(ISNA(B1435),"",
IF(OR(ISBLANK(A1435),ISNA(B1435),B1435=0),
"",
"#define "&amp;
VLOOKUP(A1435,SOURCE!B:P,12,0)&amp;IF(SOURCE!$W$2-LEN(VLOOKUP(A1435,SOURCE!B:P,12,0))&gt;=0,REPT(" ",SOURCE!$W$2-LEN(VLOOKUP(A1435,SOURCE!B:P,12,0))),"")&amp;
TEXT(A1435,"???0")&amp;IF(VLOOKUP(A1435,SOURCE!B:P,13,0)="","","   "&amp;VLOOKUP(A1435,SOURCE!B:P,13,0)
))))
)</f>
        <v>#define MNU_1399                      1399</v>
      </c>
    </row>
    <row r="1436" spans="1:4">
      <c r="A1436">
        <f t="shared" si="23"/>
        <v>1400</v>
      </c>
      <c r="B1436" t="str">
        <f>VLOOKUP(A1436,SOURCE!B:P,12,0)</f>
        <v>MNU_1400</v>
      </c>
      <c r="C1436">
        <f>IF(
ISNUMBER(INDEX(SOURCE!B:B,MATCH(A1436,SOURCE!B:B,0)+1)),
  VALUE(INDEX(SOURCE!B:B,MATCH(A1436,SOURCE!B:B,0)+1)),
  "")</f>
        <v>1401</v>
      </c>
      <c r="D1436" s="8" t="str">
        <f>IF(A1436&lt;&gt;INT(A1436),B1436,
IF(A1436&lt;0,VLOOKUP(A1436,lookups!A$1:B$25,2,0),
IF(ISNA(B1436),"",
IF(OR(ISBLANK(A1436),ISNA(B1436),B1436=0),
"",
"#define "&amp;
VLOOKUP(A1436,SOURCE!B:P,12,0)&amp;IF(SOURCE!$W$2-LEN(VLOOKUP(A1436,SOURCE!B:P,12,0))&gt;=0,REPT(" ",SOURCE!$W$2-LEN(VLOOKUP(A1436,SOURCE!B:P,12,0))),"")&amp;
TEXT(A1436,"???0")&amp;IF(VLOOKUP(A1436,SOURCE!B:P,13,0)="","","   "&amp;VLOOKUP(A1436,SOURCE!B:P,13,0)
))))
)</f>
        <v>#define MNU_1400                      1400</v>
      </c>
    </row>
    <row r="1437" spans="1:4">
      <c r="A1437">
        <f t="shared" si="23"/>
        <v>1401</v>
      </c>
      <c r="B1437" t="str">
        <f>VLOOKUP(A1437,SOURCE!B:P,12,0)</f>
        <v>MNU_1401</v>
      </c>
      <c r="C1437">
        <f>IF(
ISNUMBER(INDEX(SOURCE!B:B,MATCH(A1437,SOURCE!B:B,0)+1)),
  VALUE(INDEX(SOURCE!B:B,MATCH(A1437,SOURCE!B:B,0)+1)),
  "")</f>
        <v>1402</v>
      </c>
      <c r="D1437" s="8" t="str">
        <f>IF(A1437&lt;&gt;INT(A1437),B1437,
IF(A1437&lt;0,VLOOKUP(A1437,lookups!A$1:B$25,2,0),
IF(ISNA(B1437),"",
IF(OR(ISBLANK(A1437),ISNA(B1437),B1437=0),
"",
"#define "&amp;
VLOOKUP(A1437,SOURCE!B:P,12,0)&amp;IF(SOURCE!$W$2-LEN(VLOOKUP(A1437,SOURCE!B:P,12,0))&gt;=0,REPT(" ",SOURCE!$W$2-LEN(VLOOKUP(A1437,SOURCE!B:P,12,0))),"")&amp;
TEXT(A1437,"???0")&amp;IF(VLOOKUP(A1437,SOURCE!B:P,13,0)="","","   "&amp;VLOOKUP(A1437,SOURCE!B:P,13,0)
))))
)</f>
        <v>#define MNU_1401                      1401</v>
      </c>
    </row>
    <row r="1438" spans="1:4">
      <c r="A1438">
        <f t="shared" si="23"/>
        <v>1402</v>
      </c>
      <c r="B1438" t="str">
        <f>VLOOKUP(A1438,SOURCE!B:P,12,0)</f>
        <v>MNU_1402</v>
      </c>
      <c r="C1438">
        <f>IF(
ISNUMBER(INDEX(SOURCE!B:B,MATCH(A1438,SOURCE!B:B,0)+1)),
  VALUE(INDEX(SOURCE!B:B,MATCH(A1438,SOURCE!B:B,0)+1)),
  "")</f>
        <v>1403</v>
      </c>
      <c r="D1438" s="8" t="str">
        <f>IF(A1438&lt;&gt;INT(A1438),B1438,
IF(A1438&lt;0,VLOOKUP(A1438,lookups!A$1:B$25,2,0),
IF(ISNA(B1438),"",
IF(OR(ISBLANK(A1438),ISNA(B1438),B1438=0),
"",
"#define "&amp;
VLOOKUP(A1438,SOURCE!B:P,12,0)&amp;IF(SOURCE!$W$2-LEN(VLOOKUP(A1438,SOURCE!B:P,12,0))&gt;=0,REPT(" ",SOURCE!$W$2-LEN(VLOOKUP(A1438,SOURCE!B:P,12,0))),"")&amp;
TEXT(A1438,"???0")&amp;IF(VLOOKUP(A1438,SOURCE!B:P,13,0)="","","   "&amp;VLOOKUP(A1438,SOURCE!B:P,13,0)
))))
)</f>
        <v>#define MNU_1402                      1402</v>
      </c>
    </row>
    <row r="1439" spans="1:4">
      <c r="A1439">
        <f t="shared" si="23"/>
        <v>1403</v>
      </c>
      <c r="B1439" t="str">
        <f>VLOOKUP(A1439,SOURCE!B:P,12,0)</f>
        <v>MNU_1403</v>
      </c>
      <c r="C1439">
        <f>IF(
ISNUMBER(INDEX(SOURCE!B:B,MATCH(A1439,SOURCE!B:B,0)+1)),
  VALUE(INDEX(SOURCE!B:B,MATCH(A1439,SOURCE!B:B,0)+1)),
  "")</f>
        <v>1403.1</v>
      </c>
      <c r="D1439" s="8" t="str">
        <f>IF(A1439&lt;&gt;INT(A1439),B1439,
IF(A1439&lt;0,VLOOKUP(A1439,lookups!A$1:B$25,2,0),
IF(ISNA(B1439),"",
IF(OR(ISBLANK(A1439),ISNA(B1439),B1439=0),
"",
"#define "&amp;
VLOOKUP(A1439,SOURCE!B:P,12,0)&amp;IF(SOURCE!$W$2-LEN(VLOOKUP(A1439,SOURCE!B:P,12,0))&gt;=0,REPT(" ",SOURCE!$W$2-LEN(VLOOKUP(A1439,SOURCE!B:P,12,0))),"")&amp;
TEXT(A1439,"???0")&amp;IF(VLOOKUP(A1439,SOURCE!B:P,13,0)="","","   "&amp;VLOOKUP(A1439,SOURCE!B:P,13,0)
))))
)</f>
        <v>#define MNU_1403                      1403</v>
      </c>
    </row>
    <row r="1440" spans="1:4">
      <c r="A1440">
        <f t="shared" si="23"/>
        <v>1403.1</v>
      </c>
      <c r="B1440" t="str">
        <f>VLOOKUP(A1440,SOURCE!B:P,12,0)</f>
        <v/>
      </c>
      <c r="C1440">
        <f>IF(
ISNUMBER(INDEX(SOURCE!B:B,MATCH(A1440,SOURCE!B:B,0)+1)),
  VALUE(INDEX(SOURCE!B:B,MATCH(A1440,SOURCE!B:B,0)+1)),
  "")</f>
        <v>1403.1999999999998</v>
      </c>
      <c r="D1440" s="8" t="str">
        <f>IF(A1440&lt;&gt;INT(A1440),B1440,
IF(A1440&lt;0,VLOOKUP(A1440,lookups!A$1:B$25,2,0),
IF(ISNA(B1440),"",
IF(OR(ISBLANK(A1440),ISNA(B1440),B1440=0),
"",
"#define "&amp;
VLOOKUP(A1440,SOURCE!B:P,12,0)&amp;IF(SOURCE!$W$2-LEN(VLOOKUP(A1440,SOURCE!B:P,12,0))&gt;=0,REPT(" ",SOURCE!$W$2-LEN(VLOOKUP(A1440,SOURCE!B:P,12,0))),"")&amp;
TEXT(A1440,"???0")&amp;IF(VLOOKUP(A1440,SOURCE!B:P,13,0)="","","   "&amp;VLOOKUP(A1440,SOURCE!B:P,13,0)
))))
)</f>
        <v/>
      </c>
    </row>
    <row r="1441" spans="1:4">
      <c r="A1441">
        <f t="shared" si="23"/>
        <v>1403.1999999999998</v>
      </c>
      <c r="B1441" t="str">
        <f>VLOOKUP(A1441,SOURCE!B:P,12,0)</f>
        <v/>
      </c>
      <c r="C1441">
        <f>IF(
ISNUMBER(INDEX(SOURCE!B:B,MATCH(A1441,SOURCE!B:B,0)+1)),
  VALUE(INDEX(SOURCE!B:B,MATCH(A1441,SOURCE!B:B,0)+1)),
  "")</f>
        <v>1404</v>
      </c>
      <c r="D1441" s="8" t="str">
        <f>IF(A1441&lt;&gt;INT(A1441),B1441,
IF(A1441&lt;0,VLOOKUP(A1441,lookups!A$1:B$25,2,0),
IF(ISNA(B1441),"",
IF(OR(ISBLANK(A1441),ISNA(B1441),B1441=0),
"",
"#define "&amp;
VLOOKUP(A1441,SOURCE!B:P,12,0)&amp;IF(SOURCE!$W$2-LEN(VLOOKUP(A1441,SOURCE!B:P,12,0))&gt;=0,REPT(" ",SOURCE!$W$2-LEN(VLOOKUP(A1441,SOURCE!B:P,12,0))),"")&amp;
TEXT(A1441,"???0")&amp;IF(VLOOKUP(A1441,SOURCE!B:P,13,0)="","","   "&amp;VLOOKUP(A1441,SOURCE!B:P,13,0)
))))
)</f>
        <v/>
      </c>
    </row>
    <row r="1442" spans="1:4">
      <c r="A1442">
        <f t="shared" si="23"/>
        <v>1404</v>
      </c>
      <c r="B1442" t="str">
        <f>VLOOKUP(A1442,SOURCE!B:P,12,0)</f>
        <v>ITM_1COMPL</v>
      </c>
      <c r="C1442">
        <f>IF(
ISNUMBER(INDEX(SOURCE!B:B,MATCH(A1442,SOURCE!B:B,0)+1)),
  VALUE(INDEX(SOURCE!B:B,MATCH(A1442,SOURCE!B:B,0)+1)),
  "")</f>
        <v>1405</v>
      </c>
      <c r="D1442" s="8" t="str">
        <f>IF(A1442&lt;&gt;INT(A1442),B1442,
IF(A1442&lt;0,VLOOKUP(A1442,lookups!A$1:B$25,2,0),
IF(ISNA(B1442),"",
IF(OR(ISBLANK(A1442),ISNA(B1442),B1442=0),
"",
"#define "&amp;
VLOOKUP(A1442,SOURCE!B:P,12,0)&amp;IF(SOURCE!$W$2-LEN(VLOOKUP(A1442,SOURCE!B:P,12,0))&gt;=0,REPT(" ",SOURCE!$W$2-LEN(VLOOKUP(A1442,SOURCE!B:P,12,0))),"")&amp;
TEXT(A1442,"???0")&amp;IF(VLOOKUP(A1442,SOURCE!B:P,13,0)="","","   "&amp;VLOOKUP(A1442,SOURCE!B:P,13,0)
))))
)</f>
        <v>#define ITM_1COMPL                    1404</v>
      </c>
    </row>
    <row r="1443" spans="1:4">
      <c r="A1443">
        <f t="shared" si="23"/>
        <v>1405</v>
      </c>
      <c r="B1443" t="str">
        <f>VLOOKUP(A1443,SOURCE!B:P,12,0)</f>
        <v>ITM_SNAP</v>
      </c>
      <c r="C1443">
        <f>IF(
ISNUMBER(INDEX(SOURCE!B:B,MATCH(A1443,SOURCE!B:B,0)+1)),
  VALUE(INDEX(SOURCE!B:B,MATCH(A1443,SOURCE!B:B,0)+1)),
  "")</f>
        <v>1406</v>
      </c>
      <c r="D1443" s="8" t="str">
        <f>IF(A1443&lt;&gt;INT(A1443),B1443,
IF(A1443&lt;0,VLOOKUP(A1443,lookups!A$1:B$25,2,0),
IF(ISNA(B1443),"",
IF(OR(ISBLANK(A1443),ISNA(B1443),B1443=0),
"",
"#define "&amp;
VLOOKUP(A1443,SOURCE!B:P,12,0)&amp;IF(SOURCE!$W$2-LEN(VLOOKUP(A1443,SOURCE!B:P,12,0))&gt;=0,REPT(" ",SOURCE!$W$2-LEN(VLOOKUP(A1443,SOURCE!B:P,12,0))),"")&amp;
TEXT(A1443,"???0")&amp;IF(VLOOKUP(A1443,SOURCE!B:P,13,0)="","","   "&amp;VLOOKUP(A1443,SOURCE!B:P,13,0)
))))
)</f>
        <v>#define ITM_SNAP                      1405</v>
      </c>
    </row>
    <row r="1444" spans="1:4">
      <c r="A1444">
        <f t="shared" si="23"/>
        <v>1406</v>
      </c>
      <c r="B1444" t="str">
        <f>VLOOKUP(A1444,SOURCE!B:P,12,0)</f>
        <v>ITM_2COMPL</v>
      </c>
      <c r="C1444">
        <f>IF(
ISNUMBER(INDEX(SOURCE!B:B,MATCH(A1444,SOURCE!B:B,0)+1)),
  VALUE(INDEX(SOURCE!B:B,MATCH(A1444,SOURCE!B:B,0)+1)),
  "")</f>
        <v>1407</v>
      </c>
      <c r="D1444" s="8" t="str">
        <f>IF(A1444&lt;&gt;INT(A1444),B1444,
IF(A1444&lt;0,VLOOKUP(A1444,lookups!A$1:B$25,2,0),
IF(ISNA(B1444),"",
IF(OR(ISBLANK(A1444),ISNA(B1444),B1444=0),
"",
"#define "&amp;
VLOOKUP(A1444,SOURCE!B:P,12,0)&amp;IF(SOURCE!$W$2-LEN(VLOOKUP(A1444,SOURCE!B:P,12,0))&gt;=0,REPT(" ",SOURCE!$W$2-LEN(VLOOKUP(A1444,SOURCE!B:P,12,0))),"")&amp;
TEXT(A1444,"???0")&amp;IF(VLOOKUP(A1444,SOURCE!B:P,13,0)="","","   "&amp;VLOOKUP(A1444,SOURCE!B:P,13,0)
))))
)</f>
        <v>#define ITM_2COMPL                    1406</v>
      </c>
    </row>
    <row r="1445" spans="1:4">
      <c r="A1445">
        <f t="shared" si="23"/>
        <v>1407</v>
      </c>
      <c r="B1445" t="str">
        <f>VLOOKUP(A1445,SOURCE!B:P,12,0)</f>
        <v>ITM_ABS</v>
      </c>
      <c r="C1445">
        <f>IF(
ISNUMBER(INDEX(SOURCE!B:B,MATCH(A1445,SOURCE!B:B,0)+1)),
  VALUE(INDEX(SOURCE!B:B,MATCH(A1445,SOURCE!B:B,0)+1)),
  "")</f>
        <v>1408</v>
      </c>
      <c r="D1445" s="8" t="str">
        <f>IF(A1445&lt;&gt;INT(A1445),B1445,
IF(A1445&lt;0,VLOOKUP(A1445,lookups!A$1:B$25,2,0),
IF(ISNA(B1445),"",
IF(OR(ISBLANK(A1445),ISNA(B1445),B1445=0),
"",
"#define "&amp;
VLOOKUP(A1445,SOURCE!B:P,12,0)&amp;IF(SOURCE!$W$2-LEN(VLOOKUP(A1445,SOURCE!B:P,12,0))&gt;=0,REPT(" ",SOURCE!$W$2-LEN(VLOOKUP(A1445,SOURCE!B:P,12,0))),"")&amp;
TEXT(A1445,"???0")&amp;IF(VLOOKUP(A1445,SOURCE!B:P,13,0)="","","   "&amp;VLOOKUP(A1445,SOURCE!B:P,13,0)
))))
)</f>
        <v>#define ITM_ABS                       1407</v>
      </c>
    </row>
    <row r="1446" spans="1:4">
      <c r="A1446">
        <f t="shared" si="23"/>
        <v>1408</v>
      </c>
      <c r="B1446" t="str">
        <f>VLOOKUP(A1446,SOURCE!B:P,12,0)</f>
        <v>ITM_AGM</v>
      </c>
      <c r="C1446">
        <f>IF(
ISNUMBER(INDEX(SOURCE!B:B,MATCH(A1446,SOURCE!B:B,0)+1)),
  VALUE(INDEX(SOURCE!B:B,MATCH(A1446,SOURCE!B:B,0)+1)),
  "")</f>
        <v>1409</v>
      </c>
      <c r="D1446" s="8" t="str">
        <f>IF(A1446&lt;&gt;INT(A1446),B1446,
IF(A1446&lt;0,VLOOKUP(A1446,lookups!A$1:B$25,2,0),
IF(ISNA(B1446),"",
IF(OR(ISBLANK(A1446),ISNA(B1446),B1446=0),
"",
"#define "&amp;
VLOOKUP(A1446,SOURCE!B:P,12,0)&amp;IF(SOURCE!$W$2-LEN(VLOOKUP(A1446,SOURCE!B:P,12,0))&gt;=0,REPT(" ",SOURCE!$W$2-LEN(VLOOKUP(A1446,SOURCE!B:P,12,0))),"")&amp;
TEXT(A1446,"???0")&amp;IF(VLOOKUP(A1446,SOURCE!B:P,13,0)="","","   "&amp;VLOOKUP(A1446,SOURCE!B:P,13,0)
))))
)</f>
        <v>#define ITM_AGM                       1408</v>
      </c>
    </row>
    <row r="1447" spans="1:4">
      <c r="A1447">
        <f t="shared" si="23"/>
        <v>1409</v>
      </c>
      <c r="B1447" t="str">
        <f>VLOOKUP(A1447,SOURCE!B:P,12,0)</f>
        <v>ITM_AGRAPH</v>
      </c>
      <c r="C1447">
        <f>IF(
ISNUMBER(INDEX(SOURCE!B:B,MATCH(A1447,SOURCE!B:B,0)+1)),
  VALUE(INDEX(SOURCE!B:B,MATCH(A1447,SOURCE!B:B,0)+1)),
  "")</f>
        <v>1410</v>
      </c>
      <c r="D1447" s="8" t="str">
        <f>IF(A1447&lt;&gt;INT(A1447),B1447,
IF(A1447&lt;0,VLOOKUP(A1447,lookups!A$1:B$25,2,0),
IF(ISNA(B1447),"",
IF(OR(ISBLANK(A1447),ISNA(B1447),B1447=0),
"",
"#define "&amp;
VLOOKUP(A1447,SOURCE!B:P,12,0)&amp;IF(SOURCE!$W$2-LEN(VLOOKUP(A1447,SOURCE!B:P,12,0))&gt;=0,REPT(" ",SOURCE!$W$2-LEN(VLOOKUP(A1447,SOURCE!B:P,12,0))),"")&amp;
TEXT(A1447,"???0")&amp;IF(VLOOKUP(A1447,SOURCE!B:P,13,0)="","","   "&amp;VLOOKUP(A1447,SOURCE!B:P,13,0)
))))
)</f>
        <v>#define ITM_AGRAPH                    1409</v>
      </c>
    </row>
    <row r="1448" spans="1:4">
      <c r="A1448">
        <f t="shared" si="23"/>
        <v>1410</v>
      </c>
      <c r="B1448" t="str">
        <f>VLOOKUP(A1448,SOURCE!B:P,12,0)</f>
        <v>ITM_ALL</v>
      </c>
      <c r="C1448">
        <f>IF(
ISNUMBER(INDEX(SOURCE!B:B,MATCH(A1448,SOURCE!B:B,0)+1)),
  VALUE(INDEX(SOURCE!B:B,MATCH(A1448,SOURCE!B:B,0)+1)),
  "")</f>
        <v>1411</v>
      </c>
      <c r="D1448" s="8" t="str">
        <f>IF(A1448&lt;&gt;INT(A1448),B1448,
IF(A1448&lt;0,VLOOKUP(A1448,lookups!A$1:B$25,2,0),
IF(ISNA(B1448),"",
IF(OR(ISBLANK(A1448),ISNA(B1448),B1448=0),
"",
"#define "&amp;
VLOOKUP(A1448,SOURCE!B:P,12,0)&amp;IF(SOURCE!$W$2-LEN(VLOOKUP(A1448,SOURCE!B:P,12,0))&gt;=0,REPT(" ",SOURCE!$W$2-LEN(VLOOKUP(A1448,SOURCE!B:P,12,0))),"")&amp;
TEXT(A1448,"???0")&amp;IF(VLOOKUP(A1448,SOURCE!B:P,13,0)="","","   "&amp;VLOOKUP(A1448,SOURCE!B:P,13,0)
))))
)</f>
        <v>#define ITM_ALL                       1410</v>
      </c>
    </row>
    <row r="1449" spans="1:4">
      <c r="A1449">
        <f t="shared" si="23"/>
        <v>1411</v>
      </c>
      <c r="B1449" t="str">
        <f>VLOOKUP(A1449,SOURCE!B:P,12,0)</f>
        <v>ITM_ASSIGN</v>
      </c>
      <c r="C1449">
        <f>IF(
ISNUMBER(INDEX(SOURCE!B:B,MATCH(A1449,SOURCE!B:B,0)+1)),
  VALUE(INDEX(SOURCE!B:B,MATCH(A1449,SOURCE!B:B,0)+1)),
  "")</f>
        <v>1412</v>
      </c>
      <c r="D1449" s="8" t="str">
        <f>IF(A1449&lt;&gt;INT(A1449),B1449,
IF(A1449&lt;0,VLOOKUP(A1449,lookups!A$1:B$25,2,0),
IF(ISNA(B1449),"",
IF(OR(ISBLANK(A1449),ISNA(B1449),B1449=0),
"",
"#define "&amp;
VLOOKUP(A1449,SOURCE!B:P,12,0)&amp;IF(SOURCE!$W$2-LEN(VLOOKUP(A1449,SOURCE!B:P,12,0))&gt;=0,REPT(" ",SOURCE!$W$2-LEN(VLOOKUP(A1449,SOURCE!B:P,12,0))),"")&amp;
TEXT(A1449,"???0")&amp;IF(VLOOKUP(A1449,SOURCE!B:P,13,0)="","","   "&amp;VLOOKUP(A1449,SOURCE!B:P,13,0)
))))
)</f>
        <v>#define ITM_ASSIGN                    1411</v>
      </c>
    </row>
    <row r="1450" spans="1:4">
      <c r="A1450">
        <f t="shared" si="23"/>
        <v>1412</v>
      </c>
      <c r="B1450" t="str">
        <f>VLOOKUP(A1450,SOURCE!B:P,12,0)</f>
        <v>ITM_BACK</v>
      </c>
      <c r="C1450">
        <f>IF(
ISNUMBER(INDEX(SOURCE!B:B,MATCH(A1450,SOURCE!B:B,0)+1)),
  VALUE(INDEX(SOURCE!B:B,MATCH(A1450,SOURCE!B:B,0)+1)),
  "")</f>
        <v>1413</v>
      </c>
      <c r="D1450" s="8" t="str">
        <f>IF(A1450&lt;&gt;INT(A1450),B1450,
IF(A1450&lt;0,VLOOKUP(A1450,lookups!A$1:B$25,2,0),
IF(ISNA(B1450),"",
IF(OR(ISBLANK(A1450),ISNA(B1450),B1450=0),
"",
"#define "&amp;
VLOOKUP(A1450,SOURCE!B:P,12,0)&amp;IF(SOURCE!$W$2-LEN(VLOOKUP(A1450,SOURCE!B:P,12,0))&gt;=0,REPT(" ",SOURCE!$W$2-LEN(VLOOKUP(A1450,SOURCE!B:P,12,0))),"")&amp;
TEXT(A1450,"???0")&amp;IF(VLOOKUP(A1450,SOURCE!B:P,13,0)="","","   "&amp;VLOOKUP(A1450,SOURCE!B:P,13,0)
))))
)</f>
        <v>#define ITM_BACK                      1412</v>
      </c>
    </row>
    <row r="1451" spans="1:4">
      <c r="A1451">
        <f t="shared" si="23"/>
        <v>1413</v>
      </c>
      <c r="B1451" t="str">
        <f>VLOOKUP(A1451,SOURCE!B:P,12,0)</f>
        <v>ITM_BATT</v>
      </c>
      <c r="C1451">
        <f>IF(
ISNUMBER(INDEX(SOURCE!B:B,MATCH(A1451,SOURCE!B:B,0)+1)),
  VALUE(INDEX(SOURCE!B:B,MATCH(A1451,SOURCE!B:B,0)+1)),
  "")</f>
        <v>1414</v>
      </c>
      <c r="D1451" s="8" t="str">
        <f>IF(A1451&lt;&gt;INT(A1451),B1451,
IF(A1451&lt;0,VLOOKUP(A1451,lookups!A$1:B$25,2,0),
IF(ISNA(B1451),"",
IF(OR(ISBLANK(A1451),ISNA(B1451),B1451=0),
"",
"#define "&amp;
VLOOKUP(A1451,SOURCE!B:P,12,0)&amp;IF(SOURCE!$W$2-LEN(VLOOKUP(A1451,SOURCE!B:P,12,0))&gt;=0,REPT(" ",SOURCE!$W$2-LEN(VLOOKUP(A1451,SOURCE!B:P,12,0))),"")&amp;
TEXT(A1451,"???0")&amp;IF(VLOOKUP(A1451,SOURCE!B:P,13,0)="","","   "&amp;VLOOKUP(A1451,SOURCE!B:P,13,0)
))))
)</f>
        <v>#define ITM_BATT                      1413</v>
      </c>
    </row>
    <row r="1452" spans="1:4">
      <c r="A1452">
        <f t="shared" si="23"/>
        <v>1414</v>
      </c>
      <c r="B1452" t="str">
        <f>VLOOKUP(A1452,SOURCE!B:P,12,0)</f>
        <v>ITM_BEEP</v>
      </c>
      <c r="C1452">
        <f>IF(
ISNUMBER(INDEX(SOURCE!B:B,MATCH(A1452,SOURCE!B:B,0)+1)),
  VALUE(INDEX(SOURCE!B:B,MATCH(A1452,SOURCE!B:B,0)+1)),
  "")</f>
        <v>1415</v>
      </c>
      <c r="D1452" s="8" t="str">
        <f>IF(A1452&lt;&gt;INT(A1452),B1452,
IF(A1452&lt;0,VLOOKUP(A1452,lookups!A$1:B$25,2,0),
IF(ISNA(B1452),"",
IF(OR(ISBLANK(A1452),ISNA(B1452),B1452=0),
"",
"#define "&amp;
VLOOKUP(A1452,SOURCE!B:P,12,0)&amp;IF(SOURCE!$W$2-LEN(VLOOKUP(A1452,SOURCE!B:P,12,0))&gt;=0,REPT(" ",SOURCE!$W$2-LEN(VLOOKUP(A1452,SOURCE!B:P,12,0))),"")&amp;
TEXT(A1452,"???0")&amp;IF(VLOOKUP(A1452,SOURCE!B:P,13,0)="","","   "&amp;VLOOKUP(A1452,SOURCE!B:P,13,0)
))))
)</f>
        <v>#define ITM_BEEP                      1414</v>
      </c>
    </row>
    <row r="1453" spans="1:4">
      <c r="A1453">
        <f t="shared" si="23"/>
        <v>1415</v>
      </c>
      <c r="B1453" t="str">
        <f>VLOOKUP(A1453,SOURCE!B:P,12,0)</f>
        <v>ITM_BEGINP</v>
      </c>
      <c r="C1453">
        <f>IF(
ISNUMBER(INDEX(SOURCE!B:B,MATCH(A1453,SOURCE!B:B,0)+1)),
  VALUE(INDEX(SOURCE!B:B,MATCH(A1453,SOURCE!B:B,0)+1)),
  "")</f>
        <v>1416</v>
      </c>
      <c r="D1453" s="8" t="str">
        <f>IF(A1453&lt;&gt;INT(A1453),B1453,
IF(A1453&lt;0,VLOOKUP(A1453,lookups!A$1:B$25,2,0),
IF(ISNA(B1453),"",
IF(OR(ISBLANK(A1453),ISNA(B1453),B1453=0),
"",
"#define "&amp;
VLOOKUP(A1453,SOURCE!B:P,12,0)&amp;IF(SOURCE!$W$2-LEN(VLOOKUP(A1453,SOURCE!B:P,12,0))&gt;=0,REPT(" ",SOURCE!$W$2-LEN(VLOOKUP(A1453,SOURCE!B:P,12,0))),"")&amp;
TEXT(A1453,"???0")&amp;IF(VLOOKUP(A1453,SOURCE!B:P,13,0)="","","   "&amp;VLOOKUP(A1453,SOURCE!B:P,13,0)
))))
)</f>
        <v>#define ITM_BEGINP                    1415</v>
      </c>
    </row>
    <row r="1454" spans="1:4">
      <c r="A1454">
        <f t="shared" si="23"/>
        <v>1416</v>
      </c>
      <c r="B1454" t="str">
        <f>VLOOKUP(A1454,SOURCE!B:P,12,0)</f>
        <v>ITM_BN</v>
      </c>
      <c r="C1454">
        <f>IF(
ISNUMBER(INDEX(SOURCE!B:B,MATCH(A1454,SOURCE!B:B,0)+1)),
  VALUE(INDEX(SOURCE!B:B,MATCH(A1454,SOURCE!B:B,0)+1)),
  "")</f>
        <v>1417</v>
      </c>
      <c r="D1454" s="8" t="str">
        <f>IF(A1454&lt;&gt;INT(A1454),B1454,
IF(A1454&lt;0,VLOOKUP(A1454,lookups!A$1:B$25,2,0),
IF(ISNA(B1454),"",
IF(OR(ISBLANK(A1454),ISNA(B1454),B1454=0),
"",
"#define "&amp;
VLOOKUP(A1454,SOURCE!B:P,12,0)&amp;IF(SOURCE!$W$2-LEN(VLOOKUP(A1454,SOURCE!B:P,12,0))&gt;=0,REPT(" ",SOURCE!$W$2-LEN(VLOOKUP(A1454,SOURCE!B:P,12,0))),"")&amp;
TEXT(A1454,"???0")&amp;IF(VLOOKUP(A1454,SOURCE!B:P,13,0)="","","   "&amp;VLOOKUP(A1454,SOURCE!B:P,13,0)
))))
)</f>
        <v>#define ITM_BN                        1416</v>
      </c>
    </row>
    <row r="1455" spans="1:4">
      <c r="A1455">
        <f t="shared" si="23"/>
        <v>1417</v>
      </c>
      <c r="B1455" t="str">
        <f>VLOOKUP(A1455,SOURCE!B:P,12,0)</f>
        <v>ITM_BNS</v>
      </c>
      <c r="C1455">
        <f>IF(
ISNUMBER(INDEX(SOURCE!B:B,MATCH(A1455,SOURCE!B:B,0)+1)),
  VALUE(INDEX(SOURCE!B:B,MATCH(A1455,SOURCE!B:B,0)+1)),
  "")</f>
        <v>1418</v>
      </c>
      <c r="D1455" s="8" t="str">
        <f>IF(A1455&lt;&gt;INT(A1455),B1455,
IF(A1455&lt;0,VLOOKUP(A1455,lookups!A$1:B$25,2,0),
IF(ISNA(B1455),"",
IF(OR(ISBLANK(A1455),ISNA(B1455),B1455=0),
"",
"#define "&amp;
VLOOKUP(A1455,SOURCE!B:P,12,0)&amp;IF(SOURCE!$W$2-LEN(VLOOKUP(A1455,SOURCE!B:P,12,0))&gt;=0,REPT(" ",SOURCE!$W$2-LEN(VLOOKUP(A1455,SOURCE!B:P,12,0))),"")&amp;
TEXT(A1455,"???0")&amp;IF(VLOOKUP(A1455,SOURCE!B:P,13,0)="","","   "&amp;VLOOKUP(A1455,SOURCE!B:P,13,0)
))))
)</f>
        <v>#define ITM_BNS                       1417</v>
      </c>
    </row>
    <row r="1456" spans="1:4">
      <c r="A1456">
        <f t="shared" si="23"/>
        <v>1418</v>
      </c>
      <c r="B1456" t="str">
        <f>VLOOKUP(A1456,SOURCE!B:P,12,0)</f>
        <v>ITM_CASE</v>
      </c>
      <c r="C1456">
        <f>IF(
ISNUMBER(INDEX(SOURCE!B:B,MATCH(A1456,SOURCE!B:B,0)+1)),
  VALUE(INDEX(SOURCE!B:B,MATCH(A1456,SOURCE!B:B,0)+1)),
  "")</f>
        <v>1419</v>
      </c>
      <c r="D1456" s="8" t="str">
        <f>IF(A1456&lt;&gt;INT(A1456),B1456,
IF(A1456&lt;0,VLOOKUP(A1456,lookups!A$1:B$25,2,0),
IF(ISNA(B1456),"",
IF(OR(ISBLANK(A1456),ISNA(B1456),B1456=0),
"",
"#define "&amp;
VLOOKUP(A1456,SOURCE!B:P,12,0)&amp;IF(SOURCE!$W$2-LEN(VLOOKUP(A1456,SOURCE!B:P,12,0))&gt;=0,REPT(" ",SOURCE!$W$2-LEN(VLOOKUP(A1456,SOURCE!B:P,12,0))),"")&amp;
TEXT(A1456,"???0")&amp;IF(VLOOKUP(A1456,SOURCE!B:P,13,0)="","","   "&amp;VLOOKUP(A1456,SOURCE!B:P,13,0)
))))
)</f>
        <v>#define ITM_CASE                      1418</v>
      </c>
    </row>
    <row r="1457" spans="1:4">
      <c r="A1457">
        <f t="shared" si="23"/>
        <v>1419</v>
      </c>
      <c r="B1457" t="str">
        <f>VLOOKUP(A1457,SOURCE!B:P,12,0)</f>
        <v>ITM_CLALL</v>
      </c>
      <c r="C1457">
        <f>IF(
ISNUMBER(INDEX(SOURCE!B:B,MATCH(A1457,SOURCE!B:B,0)+1)),
  VALUE(INDEX(SOURCE!B:B,MATCH(A1457,SOURCE!B:B,0)+1)),
  "")</f>
        <v>1420</v>
      </c>
      <c r="D1457" s="8" t="str">
        <f>IF(A1457&lt;&gt;INT(A1457),B1457,
IF(A1457&lt;0,VLOOKUP(A1457,lookups!A$1:B$25,2,0),
IF(ISNA(B1457),"",
IF(OR(ISBLANK(A1457),ISNA(B1457),B1457=0),
"",
"#define "&amp;
VLOOKUP(A1457,SOURCE!B:P,12,0)&amp;IF(SOURCE!$W$2-LEN(VLOOKUP(A1457,SOURCE!B:P,12,0))&gt;=0,REPT(" ",SOURCE!$W$2-LEN(VLOOKUP(A1457,SOURCE!B:P,12,0))),"")&amp;
TEXT(A1457,"???0")&amp;IF(VLOOKUP(A1457,SOURCE!B:P,13,0)="","","   "&amp;VLOOKUP(A1457,SOURCE!B:P,13,0)
))))
)</f>
        <v>#define ITM_CLALL                     1419</v>
      </c>
    </row>
    <row r="1458" spans="1:4">
      <c r="A1458">
        <f t="shared" si="23"/>
        <v>1420</v>
      </c>
      <c r="B1458" t="str">
        <f>VLOOKUP(A1458,SOURCE!B:P,12,0)</f>
        <v>ITM_CLCVAR</v>
      </c>
      <c r="C1458">
        <f>IF(
ISNUMBER(INDEX(SOURCE!B:B,MATCH(A1458,SOURCE!B:B,0)+1)),
  VALUE(INDEX(SOURCE!B:B,MATCH(A1458,SOURCE!B:B,0)+1)),
  "")</f>
        <v>1421</v>
      </c>
      <c r="D1458" s="8" t="str">
        <f>IF(A1458&lt;&gt;INT(A1458),B1458,
IF(A1458&lt;0,VLOOKUP(A1458,lookups!A$1:B$25,2,0),
IF(ISNA(B1458),"",
IF(OR(ISBLANK(A1458),ISNA(B1458),B1458=0),
"",
"#define "&amp;
VLOOKUP(A1458,SOURCE!B:P,12,0)&amp;IF(SOURCE!$W$2-LEN(VLOOKUP(A1458,SOURCE!B:P,12,0))&gt;=0,REPT(" ",SOURCE!$W$2-LEN(VLOOKUP(A1458,SOURCE!B:P,12,0))),"")&amp;
TEXT(A1458,"???0")&amp;IF(VLOOKUP(A1458,SOURCE!B:P,13,0)="","","   "&amp;VLOOKUP(A1458,SOURCE!B:P,13,0)
))))
)</f>
        <v>#define ITM_CLCVAR                    1420</v>
      </c>
    </row>
    <row r="1459" spans="1:4">
      <c r="A1459">
        <f t="shared" si="23"/>
        <v>1421</v>
      </c>
      <c r="B1459" t="str">
        <f>VLOOKUP(A1459,SOURCE!B:P,12,0)</f>
        <v>ITM_CLFALL</v>
      </c>
      <c r="C1459">
        <f>IF(
ISNUMBER(INDEX(SOURCE!B:B,MATCH(A1459,SOURCE!B:B,0)+1)),
  VALUE(INDEX(SOURCE!B:B,MATCH(A1459,SOURCE!B:B,0)+1)),
  "")</f>
        <v>1422</v>
      </c>
      <c r="D1459" s="8" t="str">
        <f>IF(A1459&lt;&gt;INT(A1459),B1459,
IF(A1459&lt;0,VLOOKUP(A1459,lookups!A$1:B$25,2,0),
IF(ISNA(B1459),"",
IF(OR(ISBLANK(A1459),ISNA(B1459),B1459=0),
"",
"#define "&amp;
VLOOKUP(A1459,SOURCE!B:P,12,0)&amp;IF(SOURCE!$W$2-LEN(VLOOKUP(A1459,SOURCE!B:P,12,0))&gt;=0,REPT(" ",SOURCE!$W$2-LEN(VLOOKUP(A1459,SOURCE!B:P,12,0))),"")&amp;
TEXT(A1459,"???0")&amp;IF(VLOOKUP(A1459,SOURCE!B:P,13,0)="","","   "&amp;VLOOKUP(A1459,SOURCE!B:P,13,0)
))))
)</f>
        <v>#define ITM_CLFALL                    1421</v>
      </c>
    </row>
    <row r="1460" spans="1:4">
      <c r="A1460">
        <f t="shared" si="23"/>
        <v>1422</v>
      </c>
      <c r="B1460" t="str">
        <f>VLOOKUP(A1460,SOURCE!B:P,12,0)</f>
        <v>ITM_TGLFRT</v>
      </c>
      <c r="C1460">
        <f>IF(
ISNUMBER(INDEX(SOURCE!B:B,MATCH(A1460,SOURCE!B:B,0)+1)),
  VALUE(INDEX(SOURCE!B:B,MATCH(A1460,SOURCE!B:B,0)+1)),
  "")</f>
        <v>1423</v>
      </c>
      <c r="D1460" s="8" t="str">
        <f>IF(A1460&lt;&gt;INT(A1460),B1460,
IF(A1460&lt;0,VLOOKUP(A1460,lookups!A$1:B$25,2,0),
IF(ISNA(B1460),"",
IF(OR(ISBLANK(A1460),ISNA(B1460),B1460=0),
"",
"#define "&amp;
VLOOKUP(A1460,SOURCE!B:P,12,0)&amp;IF(SOURCE!$W$2-LEN(VLOOKUP(A1460,SOURCE!B:P,12,0))&gt;=0,REPT(" ",SOURCE!$W$2-LEN(VLOOKUP(A1460,SOURCE!B:P,12,0))),"")&amp;
TEXT(A1460,"???0")&amp;IF(VLOOKUP(A1460,SOURCE!B:P,13,0)="","","   "&amp;VLOOKUP(A1460,SOURCE!B:P,13,0)
))))
)</f>
        <v>#define ITM_TGLFRT                    1422</v>
      </c>
    </row>
    <row r="1461" spans="1:4">
      <c r="A1461">
        <f t="shared" si="23"/>
        <v>1423</v>
      </c>
      <c r="B1461" t="str">
        <f>VLOOKUP(A1461,SOURCE!B:P,12,0)</f>
        <v>ITM_CLLCD</v>
      </c>
      <c r="C1461">
        <f>IF(
ISNUMBER(INDEX(SOURCE!B:B,MATCH(A1461,SOURCE!B:B,0)+1)),
  VALUE(INDEX(SOURCE!B:B,MATCH(A1461,SOURCE!B:B,0)+1)),
  "")</f>
        <v>1424</v>
      </c>
      <c r="D1461" s="8" t="str">
        <f>IF(A1461&lt;&gt;INT(A1461),B1461,
IF(A1461&lt;0,VLOOKUP(A1461,lookups!A$1:B$25,2,0),
IF(ISNA(B1461),"",
IF(OR(ISBLANK(A1461),ISNA(B1461),B1461=0),
"",
"#define "&amp;
VLOOKUP(A1461,SOURCE!B:P,12,0)&amp;IF(SOURCE!$W$2-LEN(VLOOKUP(A1461,SOURCE!B:P,12,0))&gt;=0,REPT(" ",SOURCE!$W$2-LEN(VLOOKUP(A1461,SOURCE!B:P,12,0))),"")&amp;
TEXT(A1461,"???0")&amp;IF(VLOOKUP(A1461,SOURCE!B:P,13,0)="","","   "&amp;VLOOKUP(A1461,SOURCE!B:P,13,0)
))))
)</f>
        <v>#define ITM_CLLCD                     1423</v>
      </c>
    </row>
    <row r="1462" spans="1:4">
      <c r="A1462">
        <f t="shared" si="23"/>
        <v>1424</v>
      </c>
      <c r="B1462" t="str">
        <f>VLOOKUP(A1462,SOURCE!B:P,12,0)</f>
        <v>ITM_CLMENU</v>
      </c>
      <c r="C1462">
        <f>IF(
ISNUMBER(INDEX(SOURCE!B:B,MATCH(A1462,SOURCE!B:B,0)+1)),
  VALUE(INDEX(SOURCE!B:B,MATCH(A1462,SOURCE!B:B,0)+1)),
  "")</f>
        <v>1425</v>
      </c>
      <c r="D1462" s="8" t="str">
        <f>IF(A1462&lt;&gt;INT(A1462),B1462,
IF(A1462&lt;0,VLOOKUP(A1462,lookups!A$1:B$25,2,0),
IF(ISNA(B1462),"",
IF(OR(ISBLANK(A1462),ISNA(B1462),B1462=0),
"",
"#define "&amp;
VLOOKUP(A1462,SOURCE!B:P,12,0)&amp;IF(SOURCE!$W$2-LEN(VLOOKUP(A1462,SOURCE!B:P,12,0))&gt;=0,REPT(" ",SOURCE!$W$2-LEN(VLOOKUP(A1462,SOURCE!B:P,12,0))),"")&amp;
TEXT(A1462,"???0")&amp;IF(VLOOKUP(A1462,SOURCE!B:P,13,0)="","","   "&amp;VLOOKUP(A1462,SOURCE!B:P,13,0)
))))
)</f>
        <v>#define ITM_CLMENU                    1424</v>
      </c>
    </row>
    <row r="1463" spans="1:4">
      <c r="A1463">
        <f t="shared" si="23"/>
        <v>1425</v>
      </c>
      <c r="B1463" t="str">
        <f>VLOOKUP(A1463,SOURCE!B:P,12,0)</f>
        <v>ITM_CLP</v>
      </c>
      <c r="C1463">
        <f>IF(
ISNUMBER(INDEX(SOURCE!B:B,MATCH(A1463,SOURCE!B:B,0)+1)),
  VALUE(INDEX(SOURCE!B:B,MATCH(A1463,SOURCE!B:B,0)+1)),
  "")</f>
        <v>1426</v>
      </c>
      <c r="D1463" s="8" t="str">
        <f>IF(A1463&lt;&gt;INT(A1463),B1463,
IF(A1463&lt;0,VLOOKUP(A1463,lookups!A$1:B$25,2,0),
IF(ISNA(B1463),"",
IF(OR(ISBLANK(A1463),ISNA(B1463),B1463=0),
"",
"#define "&amp;
VLOOKUP(A1463,SOURCE!B:P,12,0)&amp;IF(SOURCE!$W$2-LEN(VLOOKUP(A1463,SOURCE!B:P,12,0))&gt;=0,REPT(" ",SOURCE!$W$2-LEN(VLOOKUP(A1463,SOURCE!B:P,12,0))),"")&amp;
TEXT(A1463,"???0")&amp;IF(VLOOKUP(A1463,SOURCE!B:P,13,0)="","","   "&amp;VLOOKUP(A1463,SOURCE!B:P,13,0)
))))
)</f>
        <v>#define ITM_CLP                       1425</v>
      </c>
    </row>
    <row r="1464" spans="1:4">
      <c r="A1464">
        <f t="shared" si="23"/>
        <v>1426</v>
      </c>
      <c r="B1464" t="str">
        <f>VLOOKUP(A1464,SOURCE!B:P,12,0)</f>
        <v>ITM_CLPALL</v>
      </c>
      <c r="C1464">
        <f>IF(
ISNUMBER(INDEX(SOURCE!B:B,MATCH(A1464,SOURCE!B:B,0)+1)),
  VALUE(INDEX(SOURCE!B:B,MATCH(A1464,SOURCE!B:B,0)+1)),
  "")</f>
        <v>1427</v>
      </c>
      <c r="D1464" s="8" t="str">
        <f>IF(A1464&lt;&gt;INT(A1464),B1464,
IF(A1464&lt;0,VLOOKUP(A1464,lookups!A$1:B$25,2,0),
IF(ISNA(B1464),"",
IF(OR(ISBLANK(A1464),ISNA(B1464),B1464=0),
"",
"#define "&amp;
VLOOKUP(A1464,SOURCE!B:P,12,0)&amp;IF(SOURCE!$W$2-LEN(VLOOKUP(A1464,SOURCE!B:P,12,0))&gt;=0,REPT(" ",SOURCE!$W$2-LEN(VLOOKUP(A1464,SOURCE!B:P,12,0))),"")&amp;
TEXT(A1464,"???0")&amp;IF(VLOOKUP(A1464,SOURCE!B:P,13,0)="","","   "&amp;VLOOKUP(A1464,SOURCE!B:P,13,0)
))))
)</f>
        <v>#define ITM_CLPALL                    1426</v>
      </c>
    </row>
    <row r="1465" spans="1:4">
      <c r="A1465">
        <f t="shared" si="23"/>
        <v>1427</v>
      </c>
      <c r="B1465" t="str">
        <f>VLOOKUP(A1465,SOURCE!B:P,12,0)</f>
        <v>ITM_CLREGS</v>
      </c>
      <c r="C1465">
        <f>IF(
ISNUMBER(INDEX(SOURCE!B:B,MATCH(A1465,SOURCE!B:B,0)+1)),
  VALUE(INDEX(SOURCE!B:B,MATCH(A1465,SOURCE!B:B,0)+1)),
  "")</f>
        <v>1428</v>
      </c>
      <c r="D1465" s="8" t="str">
        <f>IF(A1465&lt;&gt;INT(A1465),B1465,
IF(A1465&lt;0,VLOOKUP(A1465,lookups!A$1:B$25,2,0),
IF(ISNA(B1465),"",
IF(OR(ISBLANK(A1465),ISNA(B1465),B1465=0),
"",
"#define "&amp;
VLOOKUP(A1465,SOURCE!B:P,12,0)&amp;IF(SOURCE!$W$2-LEN(VLOOKUP(A1465,SOURCE!B:P,12,0))&gt;=0,REPT(" ",SOURCE!$W$2-LEN(VLOOKUP(A1465,SOURCE!B:P,12,0))),"")&amp;
TEXT(A1465,"???0")&amp;IF(VLOOKUP(A1465,SOURCE!B:P,13,0)="","","   "&amp;VLOOKUP(A1465,SOURCE!B:P,13,0)
))))
)</f>
        <v>#define ITM_CLREGS                    1427</v>
      </c>
    </row>
    <row r="1466" spans="1:4">
      <c r="A1466">
        <f t="shared" si="23"/>
        <v>1428</v>
      </c>
      <c r="B1466" t="str">
        <f>VLOOKUP(A1466,SOURCE!B:P,12,0)</f>
        <v>ITM_CLSTK</v>
      </c>
      <c r="C1466">
        <f>IF(
ISNUMBER(INDEX(SOURCE!B:B,MATCH(A1466,SOURCE!B:B,0)+1)),
  VALUE(INDEX(SOURCE!B:B,MATCH(A1466,SOURCE!B:B,0)+1)),
  "")</f>
        <v>1429</v>
      </c>
      <c r="D1466" s="8" t="str">
        <f>IF(A1466&lt;&gt;INT(A1466),B1466,
IF(A1466&lt;0,VLOOKUP(A1466,lookups!A$1:B$25,2,0),
IF(ISNA(B1466),"",
IF(OR(ISBLANK(A1466),ISNA(B1466),B1466=0),
"",
"#define "&amp;
VLOOKUP(A1466,SOURCE!B:P,12,0)&amp;IF(SOURCE!$W$2-LEN(VLOOKUP(A1466,SOURCE!B:P,12,0))&gt;=0,REPT(" ",SOURCE!$W$2-LEN(VLOOKUP(A1466,SOURCE!B:P,12,0))),"")&amp;
TEXT(A1466,"???0")&amp;IF(VLOOKUP(A1466,SOURCE!B:P,13,0)="","","   "&amp;VLOOKUP(A1466,SOURCE!B:P,13,0)
))))
)</f>
        <v>#define ITM_CLSTK                     1428</v>
      </c>
    </row>
    <row r="1467" spans="1:4">
      <c r="A1467">
        <f t="shared" si="23"/>
        <v>1429</v>
      </c>
      <c r="B1467" t="str">
        <f>VLOOKUP(A1467,SOURCE!B:P,12,0)</f>
        <v>ITM_CLSIGMA</v>
      </c>
      <c r="C1467">
        <f>IF(
ISNUMBER(INDEX(SOURCE!B:B,MATCH(A1467,SOURCE!B:B,0)+1)),
  VALUE(INDEX(SOURCE!B:B,MATCH(A1467,SOURCE!B:B,0)+1)),
  "")</f>
        <v>1430</v>
      </c>
      <c r="D1467" s="8" t="str">
        <f>IF(A1467&lt;&gt;INT(A1467),B1467,
IF(A1467&lt;0,VLOOKUP(A1467,lookups!A$1:B$25,2,0),
IF(ISNA(B1467),"",
IF(OR(ISBLANK(A1467),ISNA(B1467),B1467=0),
"",
"#define "&amp;
VLOOKUP(A1467,SOURCE!B:P,12,0)&amp;IF(SOURCE!$W$2-LEN(VLOOKUP(A1467,SOURCE!B:P,12,0))&gt;=0,REPT(" ",SOURCE!$W$2-LEN(VLOOKUP(A1467,SOURCE!B:P,12,0))),"")&amp;
TEXT(A1467,"???0")&amp;IF(VLOOKUP(A1467,SOURCE!B:P,13,0)="","","   "&amp;VLOOKUP(A1467,SOURCE!B:P,13,0)
))))
)</f>
        <v>#define ITM_CLSIGMA                   1429</v>
      </c>
    </row>
    <row r="1468" spans="1:4">
      <c r="A1468">
        <f t="shared" si="23"/>
        <v>1430</v>
      </c>
      <c r="B1468" t="str">
        <f>VLOOKUP(A1468,SOURCE!B:P,12,0)</f>
        <v>ITM_STOMAX</v>
      </c>
      <c r="C1468">
        <f>IF(
ISNUMBER(INDEX(SOURCE!B:B,MATCH(A1468,SOURCE!B:B,0)+1)),
  VALUE(INDEX(SOURCE!B:B,MATCH(A1468,SOURCE!B:B,0)+1)),
  "")</f>
        <v>1431</v>
      </c>
      <c r="D1468" s="8" t="str">
        <f>IF(A1468&lt;&gt;INT(A1468),B1468,
IF(A1468&lt;0,VLOOKUP(A1468,lookups!A$1:B$25,2,0),
IF(ISNA(B1468),"",
IF(OR(ISBLANK(A1468),ISNA(B1468),B1468=0),
"",
"#define "&amp;
VLOOKUP(A1468,SOURCE!B:P,12,0)&amp;IF(SOURCE!$W$2-LEN(VLOOKUP(A1468,SOURCE!B:P,12,0))&gt;=0,REPT(" ",SOURCE!$W$2-LEN(VLOOKUP(A1468,SOURCE!B:P,12,0))),"")&amp;
TEXT(A1468,"???0")&amp;IF(VLOOKUP(A1468,SOURCE!B:P,13,0)="","","   "&amp;VLOOKUP(A1468,SOURCE!B:P,13,0)
))))
)</f>
        <v>#define ITM_STOMAX                    1430</v>
      </c>
    </row>
    <row r="1469" spans="1:4">
      <c r="A1469">
        <f t="shared" si="23"/>
        <v>1431</v>
      </c>
      <c r="B1469" t="str">
        <f>VLOOKUP(A1469,SOURCE!B:P,12,0)</f>
        <v>ITM_CONJ</v>
      </c>
      <c r="C1469">
        <f>IF(
ISNUMBER(INDEX(SOURCE!B:B,MATCH(A1469,SOURCE!B:B,0)+1)),
  VALUE(INDEX(SOURCE!B:B,MATCH(A1469,SOURCE!B:B,0)+1)),
  "")</f>
        <v>1432</v>
      </c>
      <c r="D1469" s="8" t="str">
        <f>IF(A1469&lt;&gt;INT(A1469),B1469,
IF(A1469&lt;0,VLOOKUP(A1469,lookups!A$1:B$25,2,0),
IF(ISNA(B1469),"",
IF(OR(ISBLANK(A1469),ISNA(B1469),B1469=0),
"",
"#define "&amp;
VLOOKUP(A1469,SOURCE!B:P,12,0)&amp;IF(SOURCE!$W$2-LEN(VLOOKUP(A1469,SOURCE!B:P,12,0))&gt;=0,REPT(" ",SOURCE!$W$2-LEN(VLOOKUP(A1469,SOURCE!B:P,12,0))),"")&amp;
TEXT(A1469,"???0")&amp;IF(VLOOKUP(A1469,SOURCE!B:P,13,0)="","","   "&amp;VLOOKUP(A1469,SOURCE!B:P,13,0)
))))
)</f>
        <v>#define ITM_CONJ                      1431</v>
      </c>
    </row>
    <row r="1470" spans="1:4">
      <c r="A1470">
        <f t="shared" si="23"/>
        <v>1432</v>
      </c>
      <c r="B1470" t="str">
        <f>VLOOKUP(A1470,SOURCE!B:P,12,0)</f>
        <v>ITM_RCLMAX</v>
      </c>
      <c r="C1470">
        <f>IF(
ISNUMBER(INDEX(SOURCE!B:B,MATCH(A1470,SOURCE!B:B,0)+1)),
  VALUE(INDEX(SOURCE!B:B,MATCH(A1470,SOURCE!B:B,0)+1)),
  "")</f>
        <v>1433</v>
      </c>
      <c r="D1470" s="8" t="str">
        <f>IF(A1470&lt;&gt;INT(A1470),B1470,
IF(A1470&lt;0,VLOOKUP(A1470,lookups!A$1:B$25,2,0),
IF(ISNA(B1470),"",
IF(OR(ISBLANK(A1470),ISNA(B1470),B1470=0),
"",
"#define "&amp;
VLOOKUP(A1470,SOURCE!B:P,12,0)&amp;IF(SOURCE!$W$2-LEN(VLOOKUP(A1470,SOURCE!B:P,12,0))&gt;=0,REPT(" ",SOURCE!$W$2-LEN(VLOOKUP(A1470,SOURCE!B:P,12,0))),"")&amp;
TEXT(A1470,"???0")&amp;IF(VLOOKUP(A1470,SOURCE!B:P,13,0)="","","   "&amp;VLOOKUP(A1470,SOURCE!B:P,13,0)
))))
)</f>
        <v>#define ITM_RCLMAX                    1432</v>
      </c>
    </row>
    <row r="1471" spans="1:4">
      <c r="A1471">
        <f t="shared" si="23"/>
        <v>1433</v>
      </c>
      <c r="B1471" t="str">
        <f>VLOOKUP(A1471,SOURCE!B:P,12,0)</f>
        <v>ITM_CORR</v>
      </c>
      <c r="C1471">
        <f>IF(
ISNUMBER(INDEX(SOURCE!B:B,MATCH(A1471,SOURCE!B:B,0)+1)),
  VALUE(INDEX(SOURCE!B:B,MATCH(A1471,SOURCE!B:B,0)+1)),
  "")</f>
        <v>1434</v>
      </c>
      <c r="D1471" s="8" t="str">
        <f>IF(A1471&lt;&gt;INT(A1471),B1471,
IF(A1471&lt;0,VLOOKUP(A1471,lookups!A$1:B$25,2,0),
IF(ISNA(B1471),"",
IF(OR(ISBLANK(A1471),ISNA(B1471),B1471=0),
"",
"#define "&amp;
VLOOKUP(A1471,SOURCE!B:P,12,0)&amp;IF(SOURCE!$W$2-LEN(VLOOKUP(A1471,SOURCE!B:P,12,0))&gt;=0,REPT(" ",SOURCE!$W$2-LEN(VLOOKUP(A1471,SOURCE!B:P,12,0))),"")&amp;
TEXT(A1471,"???0")&amp;IF(VLOOKUP(A1471,SOURCE!B:P,13,0)="","","   "&amp;VLOOKUP(A1471,SOURCE!B:P,13,0)
))))
)</f>
        <v>#define ITM_CORR                      1433</v>
      </c>
    </row>
    <row r="1472" spans="1:4">
      <c r="A1472">
        <f t="shared" si="23"/>
        <v>1434</v>
      </c>
      <c r="B1472" t="str">
        <f>VLOOKUP(A1472,SOURCE!B:P,12,0)</f>
        <v>ITM_COV</v>
      </c>
      <c r="C1472">
        <f>IF(
ISNUMBER(INDEX(SOURCE!B:B,MATCH(A1472,SOURCE!B:B,0)+1)),
  VALUE(INDEX(SOURCE!B:B,MATCH(A1472,SOURCE!B:B,0)+1)),
  "")</f>
        <v>1435</v>
      </c>
      <c r="D1472" s="8" t="str">
        <f>IF(A1472&lt;&gt;INT(A1472),B1472,
IF(A1472&lt;0,VLOOKUP(A1472,lookups!A$1:B$25,2,0),
IF(ISNA(B1472),"",
IF(OR(ISBLANK(A1472),ISNA(B1472),B1472=0),
"",
"#define "&amp;
VLOOKUP(A1472,SOURCE!B:P,12,0)&amp;IF(SOURCE!$W$2-LEN(VLOOKUP(A1472,SOURCE!B:P,12,0))&gt;=0,REPT(" ",SOURCE!$W$2-LEN(VLOOKUP(A1472,SOURCE!B:P,12,0))),"")&amp;
TEXT(A1472,"???0")&amp;IF(VLOOKUP(A1472,SOURCE!B:P,13,0)="","","   "&amp;VLOOKUP(A1472,SOURCE!B:P,13,0)
))))
)</f>
        <v>#define ITM_COV                       1434</v>
      </c>
    </row>
    <row r="1473" spans="1:4">
      <c r="A1473">
        <f t="shared" si="23"/>
        <v>1435</v>
      </c>
      <c r="B1473" t="str">
        <f>VLOOKUP(A1473,SOURCE!B:P,12,0)</f>
        <v>ITM_BESTFQ</v>
      </c>
      <c r="C1473">
        <f>IF(
ISNUMBER(INDEX(SOURCE!B:B,MATCH(A1473,SOURCE!B:B,0)+1)),
  VALUE(INDEX(SOURCE!B:B,MATCH(A1473,SOURCE!B:B,0)+1)),
  "")</f>
        <v>1436</v>
      </c>
      <c r="D1473" s="8" t="str">
        <f>IF(A1473&lt;&gt;INT(A1473),B1473,
IF(A1473&lt;0,VLOOKUP(A1473,lookups!A$1:B$25,2,0),
IF(ISNA(B1473),"",
IF(OR(ISBLANK(A1473),ISNA(B1473),B1473=0),
"",
"#define "&amp;
VLOOKUP(A1473,SOURCE!B:P,12,0)&amp;IF(SOURCE!$W$2-LEN(VLOOKUP(A1473,SOURCE!B:P,12,0))&gt;=0,REPT(" ",SOURCE!$W$2-LEN(VLOOKUP(A1473,SOURCE!B:P,12,0))),"")&amp;
TEXT(A1473,"???0")&amp;IF(VLOOKUP(A1473,SOURCE!B:P,13,0)="","","   "&amp;VLOOKUP(A1473,SOURCE!B:P,13,0)
))))
)</f>
        <v>#define ITM_BESTFQ                    1435</v>
      </c>
    </row>
    <row r="1474" spans="1:4">
      <c r="A1474">
        <f t="shared" si="23"/>
        <v>1436</v>
      </c>
      <c r="B1474" t="str">
        <f>VLOOKUP(A1474,SOURCE!B:P,12,0)</f>
        <v>ITM_CROSS_PROD</v>
      </c>
      <c r="C1474">
        <f>IF(
ISNUMBER(INDEX(SOURCE!B:B,MATCH(A1474,SOURCE!B:B,0)+1)),
  VALUE(INDEX(SOURCE!B:B,MATCH(A1474,SOURCE!B:B,0)+1)),
  "")</f>
        <v>1437</v>
      </c>
      <c r="D1474" s="8" t="str">
        <f>IF(A1474&lt;&gt;INT(A1474),B1474,
IF(A1474&lt;0,VLOOKUP(A1474,lookups!A$1:B$25,2,0),
IF(ISNA(B1474),"",
IF(OR(ISBLANK(A1474),ISNA(B1474),B1474=0),
"",
"#define "&amp;
VLOOKUP(A1474,SOURCE!B:P,12,0)&amp;IF(SOURCE!$W$2-LEN(VLOOKUP(A1474,SOURCE!B:P,12,0))&gt;=0,REPT(" ",SOURCE!$W$2-LEN(VLOOKUP(A1474,SOURCE!B:P,12,0))),"")&amp;
TEXT(A1474,"???0")&amp;IF(VLOOKUP(A1474,SOURCE!B:P,13,0)="","","   "&amp;VLOOKUP(A1474,SOURCE!B:P,13,0)
))))
)</f>
        <v>#define ITM_CROSS_PROD                1436</v>
      </c>
    </row>
    <row r="1475" spans="1:4">
      <c r="A1475">
        <f t="shared" si="23"/>
        <v>1437</v>
      </c>
      <c r="B1475" t="str">
        <f>VLOOKUP(A1475,SOURCE!B:P,12,0)</f>
        <v>ITM_CXtoRE</v>
      </c>
      <c r="C1475">
        <f>IF(
ISNUMBER(INDEX(SOURCE!B:B,MATCH(A1475,SOURCE!B:B,0)+1)),
  VALUE(INDEX(SOURCE!B:B,MATCH(A1475,SOURCE!B:B,0)+1)),
  "")</f>
        <v>1438</v>
      </c>
      <c r="D1475" s="8" t="str">
        <f>IF(A1475&lt;&gt;INT(A1475),B1475,
IF(A1475&lt;0,VLOOKUP(A1475,lookups!A$1:B$25,2,0),
IF(ISNA(B1475),"",
IF(OR(ISBLANK(A1475),ISNA(B1475),B1475=0),
"",
"#define "&amp;
VLOOKUP(A1475,SOURCE!B:P,12,0)&amp;IF(SOURCE!$W$2-LEN(VLOOKUP(A1475,SOURCE!B:P,12,0))&gt;=0,REPT(" ",SOURCE!$W$2-LEN(VLOOKUP(A1475,SOURCE!B:P,12,0))),"")&amp;
TEXT(A1475,"???0")&amp;IF(VLOOKUP(A1475,SOURCE!B:P,13,0)="","","   "&amp;VLOOKUP(A1475,SOURCE!B:P,13,0)
))))
)</f>
        <v>#define ITM_CXtoRE                    1437</v>
      </c>
    </row>
    <row r="1476" spans="1:4">
      <c r="A1476">
        <f t="shared" si="23"/>
        <v>1438</v>
      </c>
      <c r="B1476" t="str">
        <f>VLOOKUP(A1476,SOURCE!B:P,12,0)</f>
        <v>ITM_DATE</v>
      </c>
      <c r="C1476">
        <f>IF(
ISNUMBER(INDEX(SOURCE!B:B,MATCH(A1476,SOURCE!B:B,0)+1)),
  VALUE(INDEX(SOURCE!B:B,MATCH(A1476,SOURCE!B:B,0)+1)),
  "")</f>
        <v>1439</v>
      </c>
      <c r="D1476" s="8" t="str">
        <f>IF(A1476&lt;&gt;INT(A1476),B1476,
IF(A1476&lt;0,VLOOKUP(A1476,lookups!A$1:B$25,2,0),
IF(ISNA(B1476),"",
IF(OR(ISBLANK(A1476),ISNA(B1476),B1476=0),
"",
"#define "&amp;
VLOOKUP(A1476,SOURCE!B:P,12,0)&amp;IF(SOURCE!$W$2-LEN(VLOOKUP(A1476,SOURCE!B:P,12,0))&gt;=0,REPT(" ",SOURCE!$W$2-LEN(VLOOKUP(A1476,SOURCE!B:P,12,0))),"")&amp;
TEXT(A1476,"???0")&amp;IF(VLOOKUP(A1476,SOURCE!B:P,13,0)="","","   "&amp;VLOOKUP(A1476,SOURCE!B:P,13,0)
))))
)</f>
        <v>#define ITM_DATE                      1438</v>
      </c>
    </row>
    <row r="1477" spans="1:4">
      <c r="A1477">
        <f t="shared" si="23"/>
        <v>1439</v>
      </c>
      <c r="B1477" t="str">
        <f>VLOOKUP(A1477,SOURCE!B:P,12,0)</f>
        <v>ITM_DATEto</v>
      </c>
      <c r="C1477">
        <f>IF(
ISNUMBER(INDEX(SOURCE!B:B,MATCH(A1477,SOURCE!B:B,0)+1)),
  VALUE(INDEX(SOURCE!B:B,MATCH(A1477,SOURCE!B:B,0)+1)),
  "")</f>
        <v>1440</v>
      </c>
      <c r="D1477" s="8" t="str">
        <f>IF(A1477&lt;&gt;INT(A1477),B1477,
IF(A1477&lt;0,VLOOKUP(A1477,lookups!A$1:B$25,2,0),
IF(ISNA(B1477),"",
IF(OR(ISBLANK(A1477),ISNA(B1477),B1477=0),
"",
"#define "&amp;
VLOOKUP(A1477,SOURCE!B:P,12,0)&amp;IF(SOURCE!$W$2-LEN(VLOOKUP(A1477,SOURCE!B:P,12,0))&gt;=0,REPT(" ",SOURCE!$W$2-LEN(VLOOKUP(A1477,SOURCE!B:P,12,0))),"")&amp;
TEXT(A1477,"???0")&amp;IF(VLOOKUP(A1477,SOURCE!B:P,13,0)="","","   "&amp;VLOOKUP(A1477,SOURCE!B:P,13,0)
))))
)</f>
        <v>#define ITM_DATEto                    1439</v>
      </c>
    </row>
    <row r="1478" spans="1:4">
      <c r="A1478">
        <f t="shared" si="23"/>
        <v>1440</v>
      </c>
      <c r="B1478" t="str">
        <f>VLOOKUP(A1478,SOURCE!B:P,12,0)</f>
        <v>ITM_DAY</v>
      </c>
      <c r="C1478">
        <f>IF(
ISNUMBER(INDEX(SOURCE!B:B,MATCH(A1478,SOURCE!B:B,0)+1)),
  VALUE(INDEX(SOURCE!B:B,MATCH(A1478,SOURCE!B:B,0)+1)),
  "")</f>
        <v>1441</v>
      </c>
      <c r="D1478" s="8" t="str">
        <f>IF(A1478&lt;&gt;INT(A1478),B1478,
IF(A1478&lt;0,VLOOKUP(A1478,lookups!A$1:B$25,2,0),
IF(ISNA(B1478),"",
IF(OR(ISBLANK(A1478),ISNA(B1478),B1478=0),
"",
"#define "&amp;
VLOOKUP(A1478,SOURCE!B:P,12,0)&amp;IF(SOURCE!$W$2-LEN(VLOOKUP(A1478,SOURCE!B:P,12,0))&gt;=0,REPT(" ",SOURCE!$W$2-LEN(VLOOKUP(A1478,SOURCE!B:P,12,0))),"")&amp;
TEXT(A1478,"???0")&amp;IF(VLOOKUP(A1478,SOURCE!B:P,13,0)="","","   "&amp;VLOOKUP(A1478,SOURCE!B:P,13,0)
))))
)</f>
        <v>#define ITM_DAY                       1440</v>
      </c>
    </row>
    <row r="1479" spans="1:4">
      <c r="A1479">
        <f t="shared" ref="A1479:A1542" si="24">C1478</f>
        <v>1441</v>
      </c>
      <c r="B1479" t="str">
        <f>VLOOKUP(A1479,SOURCE!B:P,12,0)</f>
        <v>ITM_DBLR</v>
      </c>
      <c r="C1479">
        <f>IF(
ISNUMBER(INDEX(SOURCE!B:B,MATCH(A1479,SOURCE!B:B,0)+1)),
  VALUE(INDEX(SOURCE!B:B,MATCH(A1479,SOURCE!B:B,0)+1)),
  "")</f>
        <v>1442</v>
      </c>
      <c r="D1479" s="8" t="str">
        <f>IF(A1479&lt;&gt;INT(A1479),B1479,
IF(A1479&lt;0,VLOOKUP(A1479,lookups!A$1:B$25,2,0),
IF(ISNA(B1479),"",
IF(OR(ISBLANK(A1479),ISNA(B1479),B1479=0),
"",
"#define "&amp;
VLOOKUP(A1479,SOURCE!B:P,12,0)&amp;IF(SOURCE!$W$2-LEN(VLOOKUP(A1479,SOURCE!B:P,12,0))&gt;=0,REPT(" ",SOURCE!$W$2-LEN(VLOOKUP(A1479,SOURCE!B:P,12,0))),"")&amp;
TEXT(A1479,"???0")&amp;IF(VLOOKUP(A1479,SOURCE!B:P,13,0)="","","   "&amp;VLOOKUP(A1479,SOURCE!B:P,13,0)
))))
)</f>
        <v>#define ITM_DBLR                      1441</v>
      </c>
    </row>
    <row r="1480" spans="1:4">
      <c r="A1480">
        <f t="shared" si="24"/>
        <v>1442</v>
      </c>
      <c r="B1480" t="str">
        <f>VLOOKUP(A1480,SOURCE!B:P,12,0)</f>
        <v>ITM_DBLMULT</v>
      </c>
      <c r="C1480">
        <f>IF(
ISNUMBER(INDEX(SOURCE!B:B,MATCH(A1480,SOURCE!B:B,0)+1)),
  VALUE(INDEX(SOURCE!B:B,MATCH(A1480,SOURCE!B:B,0)+1)),
  "")</f>
        <v>1443</v>
      </c>
      <c r="D1480" s="8" t="str">
        <f>IF(A1480&lt;&gt;INT(A1480),B1480,
IF(A1480&lt;0,VLOOKUP(A1480,lookups!A$1:B$25,2,0),
IF(ISNA(B1480),"",
IF(OR(ISBLANK(A1480),ISNA(B1480),B1480=0),
"",
"#define "&amp;
VLOOKUP(A1480,SOURCE!B:P,12,0)&amp;IF(SOURCE!$W$2-LEN(VLOOKUP(A1480,SOURCE!B:P,12,0))&gt;=0,REPT(" ",SOURCE!$W$2-LEN(VLOOKUP(A1480,SOURCE!B:P,12,0))),"")&amp;
TEXT(A1480,"???0")&amp;IF(VLOOKUP(A1480,SOURCE!B:P,13,0)="","","   "&amp;VLOOKUP(A1480,SOURCE!B:P,13,0)
))))
)</f>
        <v>#define ITM_DBLMULT                   1442</v>
      </c>
    </row>
    <row r="1481" spans="1:4">
      <c r="A1481">
        <f t="shared" si="24"/>
        <v>1443</v>
      </c>
      <c r="B1481" t="str">
        <f>VLOOKUP(A1481,SOURCE!B:P,12,0)</f>
        <v>ITM_DBLDIV</v>
      </c>
      <c r="C1481">
        <f>IF(
ISNUMBER(INDEX(SOURCE!B:B,MATCH(A1481,SOURCE!B:B,0)+1)),
  VALUE(INDEX(SOURCE!B:B,MATCH(A1481,SOURCE!B:B,0)+1)),
  "")</f>
        <v>1444</v>
      </c>
      <c r="D1481" s="8" t="str">
        <f>IF(A1481&lt;&gt;INT(A1481),B1481,
IF(A1481&lt;0,VLOOKUP(A1481,lookups!A$1:B$25,2,0),
IF(ISNA(B1481),"",
IF(OR(ISBLANK(A1481),ISNA(B1481),B1481=0),
"",
"#define "&amp;
VLOOKUP(A1481,SOURCE!B:P,12,0)&amp;IF(SOURCE!$W$2-LEN(VLOOKUP(A1481,SOURCE!B:P,12,0))&gt;=0,REPT(" ",SOURCE!$W$2-LEN(VLOOKUP(A1481,SOURCE!B:P,12,0))),"")&amp;
TEXT(A1481,"???0")&amp;IF(VLOOKUP(A1481,SOURCE!B:P,13,0)="","","   "&amp;VLOOKUP(A1481,SOURCE!B:P,13,0)
))))
)</f>
        <v>#define ITM_DBLDIV                    1443</v>
      </c>
    </row>
    <row r="1482" spans="1:4">
      <c r="A1482">
        <f t="shared" si="24"/>
        <v>1444</v>
      </c>
      <c r="B1482" t="str">
        <f>VLOOKUP(A1482,SOURCE!B:P,12,0)</f>
        <v>ITM_DECOMP</v>
      </c>
      <c r="C1482">
        <f>IF(
ISNUMBER(INDEX(SOURCE!B:B,MATCH(A1482,SOURCE!B:B,0)+1)),
  VALUE(INDEX(SOURCE!B:B,MATCH(A1482,SOURCE!B:B,0)+1)),
  "")</f>
        <v>1445</v>
      </c>
      <c r="D1482" s="8" t="str">
        <f>IF(A1482&lt;&gt;INT(A1482),B1482,
IF(A1482&lt;0,VLOOKUP(A1482,lookups!A$1:B$25,2,0),
IF(ISNA(B1482),"",
IF(OR(ISBLANK(A1482),ISNA(B1482),B1482=0),
"",
"#define "&amp;
VLOOKUP(A1482,SOURCE!B:P,12,0)&amp;IF(SOURCE!$W$2-LEN(VLOOKUP(A1482,SOURCE!B:P,12,0))&gt;=0,REPT(" ",SOURCE!$W$2-LEN(VLOOKUP(A1482,SOURCE!B:P,12,0))),"")&amp;
TEXT(A1482,"???0")&amp;IF(VLOOKUP(A1482,SOURCE!B:P,13,0)="","","   "&amp;VLOOKUP(A1482,SOURCE!B:P,13,0)
))))
)</f>
        <v>#define ITM_DECOMP                    1444</v>
      </c>
    </row>
    <row r="1483" spans="1:4">
      <c r="A1483">
        <f t="shared" si="24"/>
        <v>1445</v>
      </c>
      <c r="B1483" t="str">
        <f>VLOOKUP(A1483,SOURCE!B:P,12,0)</f>
        <v>ITM_DEG</v>
      </c>
      <c r="C1483">
        <f>IF(
ISNUMBER(INDEX(SOURCE!B:B,MATCH(A1483,SOURCE!B:B,0)+1)),
  VALUE(INDEX(SOURCE!B:B,MATCH(A1483,SOURCE!B:B,0)+1)),
  "")</f>
        <v>1446</v>
      </c>
      <c r="D1483" s="8" t="str">
        <f>IF(A1483&lt;&gt;INT(A1483),B1483,
IF(A1483&lt;0,VLOOKUP(A1483,lookups!A$1:B$25,2,0),
IF(ISNA(B1483),"",
IF(OR(ISBLANK(A1483),ISNA(B1483),B1483=0),
"",
"#define "&amp;
VLOOKUP(A1483,SOURCE!B:P,12,0)&amp;IF(SOURCE!$W$2-LEN(VLOOKUP(A1483,SOURCE!B:P,12,0))&gt;=0,REPT(" ",SOURCE!$W$2-LEN(VLOOKUP(A1483,SOURCE!B:P,12,0))),"")&amp;
TEXT(A1483,"???0")&amp;IF(VLOOKUP(A1483,SOURCE!B:P,13,0)="","","   "&amp;VLOOKUP(A1483,SOURCE!B:P,13,0)
))))
)</f>
        <v>#define ITM_DEG                       1445</v>
      </c>
    </row>
    <row r="1484" spans="1:4">
      <c r="A1484">
        <f t="shared" si="24"/>
        <v>1446</v>
      </c>
      <c r="B1484" t="str">
        <f>VLOOKUP(A1484,SOURCE!B:P,12,0)</f>
        <v>ITM_DEGto</v>
      </c>
      <c r="C1484">
        <f>IF(
ISNUMBER(INDEX(SOURCE!B:B,MATCH(A1484,SOURCE!B:B,0)+1)),
  VALUE(INDEX(SOURCE!B:B,MATCH(A1484,SOURCE!B:B,0)+1)),
  "")</f>
        <v>1447</v>
      </c>
      <c r="D1484" s="8" t="str">
        <f>IF(A1484&lt;&gt;INT(A1484),B1484,
IF(A1484&lt;0,VLOOKUP(A1484,lookups!A$1:B$25,2,0),
IF(ISNA(B1484),"",
IF(OR(ISBLANK(A1484),ISNA(B1484),B1484=0),
"",
"#define "&amp;
VLOOKUP(A1484,SOURCE!B:P,12,0)&amp;IF(SOURCE!$W$2-LEN(VLOOKUP(A1484,SOURCE!B:P,12,0))&gt;=0,REPT(" ",SOURCE!$W$2-LEN(VLOOKUP(A1484,SOURCE!B:P,12,0))),"")&amp;
TEXT(A1484,"???0")&amp;IF(VLOOKUP(A1484,SOURCE!B:P,13,0)="","","   "&amp;VLOOKUP(A1484,SOURCE!B:P,13,0)
))))
)</f>
        <v>#define ITM_DEGto                     1446</v>
      </c>
    </row>
    <row r="1485" spans="1:4">
      <c r="A1485">
        <f t="shared" si="24"/>
        <v>1447</v>
      </c>
      <c r="B1485" t="str">
        <f>VLOOKUP(A1485,SOURCE!B:P,12,0)</f>
        <v>ITM_SA</v>
      </c>
      <c r="C1485">
        <f>IF(
ISNUMBER(INDEX(SOURCE!B:B,MATCH(A1485,SOURCE!B:B,0)+1)),
  VALUE(INDEX(SOURCE!B:B,MATCH(A1485,SOURCE!B:B,0)+1)),
  "")</f>
        <v>1448</v>
      </c>
      <c r="D1485" s="8" t="str">
        <f>IF(A1485&lt;&gt;INT(A1485),B1485,
IF(A1485&lt;0,VLOOKUP(A1485,lookups!A$1:B$25,2,0),
IF(ISNA(B1485),"",
IF(OR(ISBLANK(A1485),ISNA(B1485),B1485=0),
"",
"#define "&amp;
VLOOKUP(A1485,SOURCE!B:P,12,0)&amp;IF(SOURCE!$W$2-LEN(VLOOKUP(A1485,SOURCE!B:P,12,0))&gt;=0,REPT(" ",SOURCE!$W$2-LEN(VLOOKUP(A1485,SOURCE!B:P,12,0))),"")&amp;
TEXT(A1485,"???0")&amp;IF(VLOOKUP(A1485,SOURCE!B:P,13,0)="","","   "&amp;VLOOKUP(A1485,SOURCE!B:P,13,0)
))))
)</f>
        <v>#define ITM_SA                        1447</v>
      </c>
    </row>
    <row r="1486" spans="1:4">
      <c r="A1486">
        <f t="shared" si="24"/>
        <v>1448</v>
      </c>
      <c r="B1486" t="str">
        <f>VLOOKUP(A1486,SOURCE!B:P,12,0)</f>
        <v>ITM_DENMAX</v>
      </c>
      <c r="C1486">
        <f>IF(
ISNUMBER(INDEX(SOURCE!B:B,MATCH(A1486,SOURCE!B:B,0)+1)),
  VALUE(INDEX(SOURCE!B:B,MATCH(A1486,SOURCE!B:B,0)+1)),
  "")</f>
        <v>1449</v>
      </c>
      <c r="D1486" s="8" t="str">
        <f>IF(A1486&lt;&gt;INT(A1486),B1486,
IF(A1486&lt;0,VLOOKUP(A1486,lookups!A$1:B$25,2,0),
IF(ISNA(B1486),"",
IF(OR(ISBLANK(A1486),ISNA(B1486),B1486=0),
"",
"#define "&amp;
VLOOKUP(A1486,SOURCE!B:P,12,0)&amp;IF(SOURCE!$W$2-LEN(VLOOKUP(A1486,SOURCE!B:P,12,0))&gt;=0,REPT(" ",SOURCE!$W$2-LEN(VLOOKUP(A1486,SOURCE!B:P,12,0))),"")&amp;
TEXT(A1486,"???0")&amp;IF(VLOOKUP(A1486,SOURCE!B:P,13,0)="","","   "&amp;VLOOKUP(A1486,SOURCE!B:P,13,0)
))))
)</f>
        <v>#define ITM_DENMAX                    1448</v>
      </c>
    </row>
    <row r="1487" spans="1:4">
      <c r="A1487">
        <f t="shared" si="24"/>
        <v>1449</v>
      </c>
      <c r="B1487" t="str">
        <f>VLOOKUP(A1487,SOURCE!B:P,12,0)</f>
        <v>ITM_DOT_PROD</v>
      </c>
      <c r="C1487">
        <f>IF(
ISNUMBER(INDEX(SOURCE!B:B,MATCH(A1487,SOURCE!B:B,0)+1)),
  VALUE(INDEX(SOURCE!B:B,MATCH(A1487,SOURCE!B:B,0)+1)),
  "")</f>
        <v>1450</v>
      </c>
      <c r="D1487" s="8" t="str">
        <f>IF(A1487&lt;&gt;INT(A1487),B1487,
IF(A1487&lt;0,VLOOKUP(A1487,lookups!A$1:B$25,2,0),
IF(ISNA(B1487),"",
IF(OR(ISBLANK(A1487),ISNA(B1487),B1487=0),
"",
"#define "&amp;
VLOOKUP(A1487,SOURCE!B:P,12,0)&amp;IF(SOURCE!$W$2-LEN(VLOOKUP(A1487,SOURCE!B:P,12,0))&gt;=0,REPT(" ",SOURCE!$W$2-LEN(VLOOKUP(A1487,SOURCE!B:P,12,0))),"")&amp;
TEXT(A1487,"???0")&amp;IF(VLOOKUP(A1487,SOURCE!B:P,13,0)="","","   "&amp;VLOOKUP(A1487,SOURCE!B:P,13,0)
))))
)</f>
        <v>#define ITM_DOT_PROD                  1449</v>
      </c>
    </row>
    <row r="1488" spans="1:4">
      <c r="A1488">
        <f t="shared" si="24"/>
        <v>1450</v>
      </c>
      <c r="B1488" t="str">
        <f>VLOOKUP(A1488,SOURCE!B:P,12,0)</f>
        <v>ITM_DSTACK</v>
      </c>
      <c r="C1488">
        <f>IF(
ISNUMBER(INDEX(SOURCE!B:B,MATCH(A1488,SOURCE!B:B,0)+1)),
  VALUE(INDEX(SOURCE!B:B,MATCH(A1488,SOURCE!B:B,0)+1)),
  "")</f>
        <v>1451</v>
      </c>
      <c r="D1488" s="8" t="str">
        <f>IF(A1488&lt;&gt;INT(A1488),B1488,
IF(A1488&lt;0,VLOOKUP(A1488,lookups!A$1:B$25,2,0),
IF(ISNA(B1488),"",
IF(OR(ISBLANK(A1488),ISNA(B1488),B1488=0),
"",
"#define "&amp;
VLOOKUP(A1488,SOURCE!B:P,12,0)&amp;IF(SOURCE!$W$2-LEN(VLOOKUP(A1488,SOURCE!B:P,12,0))&gt;=0,REPT(" ",SOURCE!$W$2-LEN(VLOOKUP(A1488,SOURCE!B:P,12,0))),"")&amp;
TEXT(A1488,"???0")&amp;IF(VLOOKUP(A1488,SOURCE!B:P,13,0)="","","   "&amp;VLOOKUP(A1488,SOURCE!B:P,13,0)
))))
)</f>
        <v>#define ITM_DSTACK                    1450</v>
      </c>
    </row>
    <row r="1489" spans="1:4">
      <c r="A1489">
        <f t="shared" si="24"/>
        <v>1451</v>
      </c>
      <c r="B1489" t="str">
        <f>VLOOKUP(A1489,SOURCE!B:P,12,0)</f>
        <v>ITM_DMS</v>
      </c>
      <c r="C1489">
        <f>IF(
ISNUMBER(INDEX(SOURCE!B:B,MATCH(A1489,SOURCE!B:B,0)+1)),
  VALUE(INDEX(SOURCE!B:B,MATCH(A1489,SOURCE!B:B,0)+1)),
  "")</f>
        <v>1452</v>
      </c>
      <c r="D1489" s="8" t="str">
        <f>IF(A1489&lt;&gt;INT(A1489),B1489,
IF(A1489&lt;0,VLOOKUP(A1489,lookups!A$1:B$25,2,0),
IF(ISNA(B1489),"",
IF(OR(ISBLANK(A1489),ISNA(B1489),B1489=0),
"",
"#define "&amp;
VLOOKUP(A1489,SOURCE!B:P,12,0)&amp;IF(SOURCE!$W$2-LEN(VLOOKUP(A1489,SOURCE!B:P,12,0))&gt;=0,REPT(" ",SOURCE!$W$2-LEN(VLOOKUP(A1489,SOURCE!B:P,12,0))),"")&amp;
TEXT(A1489,"???0")&amp;IF(VLOOKUP(A1489,SOURCE!B:P,13,0)="","","   "&amp;VLOOKUP(A1489,SOURCE!B:P,13,0)
))))
)</f>
        <v>#define ITM_DMS                       1451</v>
      </c>
    </row>
    <row r="1490" spans="1:4">
      <c r="A1490">
        <f t="shared" si="24"/>
        <v>1452</v>
      </c>
      <c r="B1490" t="str">
        <f>VLOOKUP(A1490,SOURCE!B:P,12,0)</f>
        <v>ITM_DMSto</v>
      </c>
      <c r="C1490">
        <f>IF(
ISNUMBER(INDEX(SOURCE!B:B,MATCH(A1490,SOURCE!B:B,0)+1)),
  VALUE(INDEX(SOURCE!B:B,MATCH(A1490,SOURCE!B:B,0)+1)),
  "")</f>
        <v>1453</v>
      </c>
      <c r="D1490" s="8" t="str">
        <f>IF(A1490&lt;&gt;INT(A1490),B1490,
IF(A1490&lt;0,VLOOKUP(A1490,lookups!A$1:B$25,2,0),
IF(ISNA(B1490),"",
IF(OR(ISBLANK(A1490),ISNA(B1490),B1490=0),
"",
"#define "&amp;
VLOOKUP(A1490,SOURCE!B:P,12,0)&amp;IF(SOURCE!$W$2-LEN(VLOOKUP(A1490,SOURCE!B:P,12,0))&gt;=0,REPT(" ",SOURCE!$W$2-LEN(VLOOKUP(A1490,SOURCE!B:P,12,0))),"")&amp;
TEXT(A1490,"???0")&amp;IF(VLOOKUP(A1490,SOURCE!B:P,13,0)="","","   "&amp;VLOOKUP(A1490,SOURCE!B:P,13,0)
))))
)</f>
        <v>#define ITM_DMSto                     1452</v>
      </c>
    </row>
    <row r="1491" spans="1:4">
      <c r="A1491">
        <f t="shared" si="24"/>
        <v>1453</v>
      </c>
      <c r="B1491" t="str">
        <f>VLOOKUP(A1491,SOURCE!B:P,12,0)</f>
        <v>ITM_DMY</v>
      </c>
      <c r="C1491">
        <f>IF(
ISNUMBER(INDEX(SOURCE!B:B,MATCH(A1491,SOURCE!B:B,0)+1)),
  VALUE(INDEX(SOURCE!B:B,MATCH(A1491,SOURCE!B:B,0)+1)),
  "")</f>
        <v>1454</v>
      </c>
      <c r="D1491" s="8" t="str">
        <f>IF(A1491&lt;&gt;INT(A1491),B1491,
IF(A1491&lt;0,VLOOKUP(A1491,lookups!A$1:B$25,2,0),
IF(ISNA(B1491),"",
IF(OR(ISBLANK(A1491),ISNA(B1491),B1491=0),
"",
"#define "&amp;
VLOOKUP(A1491,SOURCE!B:P,12,0)&amp;IF(SOURCE!$W$2-LEN(VLOOKUP(A1491,SOURCE!B:P,12,0))&gt;=0,REPT(" ",SOURCE!$W$2-LEN(VLOOKUP(A1491,SOURCE!B:P,12,0))),"")&amp;
TEXT(A1491,"???0")&amp;IF(VLOOKUP(A1491,SOURCE!B:P,13,0)="","","   "&amp;VLOOKUP(A1491,SOURCE!B:P,13,0)
))))
)</f>
        <v>#define ITM_DMY                       1453</v>
      </c>
    </row>
    <row r="1492" spans="1:4">
      <c r="A1492">
        <f t="shared" si="24"/>
        <v>1454</v>
      </c>
      <c r="B1492" t="str">
        <f>VLOOKUP(A1492,SOURCE!B:P,12,0)</f>
        <v>ITM_DtoJ</v>
      </c>
      <c r="C1492">
        <f>IF(
ISNUMBER(INDEX(SOURCE!B:B,MATCH(A1492,SOURCE!B:B,0)+1)),
  VALUE(INDEX(SOURCE!B:B,MATCH(A1492,SOURCE!B:B,0)+1)),
  "")</f>
        <v>1455</v>
      </c>
      <c r="D1492" s="8" t="str">
        <f>IF(A1492&lt;&gt;INT(A1492),B1492,
IF(A1492&lt;0,VLOOKUP(A1492,lookups!A$1:B$25,2,0),
IF(ISNA(B1492),"",
IF(OR(ISBLANK(A1492),ISNA(B1492),B1492=0),
"",
"#define "&amp;
VLOOKUP(A1492,SOURCE!B:P,12,0)&amp;IF(SOURCE!$W$2-LEN(VLOOKUP(A1492,SOURCE!B:P,12,0))&gt;=0,REPT(" ",SOURCE!$W$2-LEN(VLOOKUP(A1492,SOURCE!B:P,12,0))),"")&amp;
TEXT(A1492,"???0")&amp;IF(VLOOKUP(A1492,SOURCE!B:P,13,0)="","","   "&amp;VLOOKUP(A1492,SOURCE!B:P,13,0)
))))
)</f>
        <v>#define ITM_DtoJ                      1454</v>
      </c>
    </row>
    <row r="1493" spans="1:4">
      <c r="A1493">
        <f t="shared" si="24"/>
        <v>1455</v>
      </c>
      <c r="B1493" t="str">
        <f>VLOOKUP(A1493,SOURCE!B:P,12,0)</f>
        <v>ITM_DELITM</v>
      </c>
      <c r="C1493">
        <f>IF(
ISNUMBER(INDEX(SOURCE!B:B,MATCH(A1493,SOURCE!B:B,0)+1)),
  VALUE(INDEX(SOURCE!B:B,MATCH(A1493,SOURCE!B:B,0)+1)),
  "")</f>
        <v>1456</v>
      </c>
      <c r="D1493" s="8" t="str">
        <f>IF(A1493&lt;&gt;INT(A1493),B1493,
IF(A1493&lt;0,VLOOKUP(A1493,lookups!A$1:B$25,2,0),
IF(ISNA(B1493),"",
IF(OR(ISBLANK(A1493),ISNA(B1493),B1493=0),
"",
"#define "&amp;
VLOOKUP(A1493,SOURCE!B:P,12,0)&amp;IF(SOURCE!$W$2-LEN(VLOOKUP(A1493,SOURCE!B:P,12,0))&gt;=0,REPT(" ",SOURCE!$W$2-LEN(VLOOKUP(A1493,SOURCE!B:P,12,0))),"")&amp;
TEXT(A1493,"???0")&amp;IF(VLOOKUP(A1493,SOURCE!B:P,13,0)="","","   "&amp;VLOOKUP(A1493,SOURCE!B:P,13,0)
))))
)</f>
        <v>#define ITM_DELITM                    1455</v>
      </c>
    </row>
    <row r="1494" spans="1:4">
      <c r="A1494">
        <f t="shared" si="24"/>
        <v>1456</v>
      </c>
      <c r="B1494" t="str">
        <f>VLOOKUP(A1494,SOURCE!B:P,12,0)</f>
        <v>ITM_EIGVAL</v>
      </c>
      <c r="C1494">
        <f>IF(
ISNUMBER(INDEX(SOURCE!B:B,MATCH(A1494,SOURCE!B:B,0)+1)),
  VALUE(INDEX(SOURCE!B:B,MATCH(A1494,SOURCE!B:B,0)+1)),
  "")</f>
        <v>1457</v>
      </c>
      <c r="D1494" s="8" t="str">
        <f>IF(A1494&lt;&gt;INT(A1494),B1494,
IF(A1494&lt;0,VLOOKUP(A1494,lookups!A$1:B$25,2,0),
IF(ISNA(B1494),"",
IF(OR(ISBLANK(A1494),ISNA(B1494),B1494=0),
"",
"#define "&amp;
VLOOKUP(A1494,SOURCE!B:P,12,0)&amp;IF(SOURCE!$W$2-LEN(VLOOKUP(A1494,SOURCE!B:P,12,0))&gt;=0,REPT(" ",SOURCE!$W$2-LEN(VLOOKUP(A1494,SOURCE!B:P,12,0))),"")&amp;
TEXT(A1494,"???0")&amp;IF(VLOOKUP(A1494,SOURCE!B:P,13,0)="","","   "&amp;VLOOKUP(A1494,SOURCE!B:P,13,0)
))))
)</f>
        <v>#define ITM_EIGVAL                    1456</v>
      </c>
    </row>
    <row r="1495" spans="1:4">
      <c r="A1495">
        <f t="shared" si="24"/>
        <v>1457</v>
      </c>
      <c r="B1495" t="str">
        <f>VLOOKUP(A1495,SOURCE!B:P,12,0)</f>
        <v>ITM_EIGVEC</v>
      </c>
      <c r="C1495">
        <f>IF(
ISNUMBER(INDEX(SOURCE!B:B,MATCH(A1495,SOURCE!B:B,0)+1)),
  VALUE(INDEX(SOURCE!B:B,MATCH(A1495,SOURCE!B:B,0)+1)),
  "")</f>
        <v>1458</v>
      </c>
      <c r="D1495" s="8" t="str">
        <f>IF(A1495&lt;&gt;INT(A1495),B1495,
IF(A1495&lt;0,VLOOKUP(A1495,lookups!A$1:B$25,2,0),
IF(ISNA(B1495),"",
IF(OR(ISBLANK(A1495),ISNA(B1495),B1495=0),
"",
"#define "&amp;
VLOOKUP(A1495,SOURCE!B:P,12,0)&amp;IF(SOURCE!$W$2-LEN(VLOOKUP(A1495,SOURCE!B:P,12,0))&gt;=0,REPT(" ",SOURCE!$W$2-LEN(VLOOKUP(A1495,SOURCE!B:P,12,0))),"")&amp;
TEXT(A1495,"???0")&amp;IF(VLOOKUP(A1495,SOURCE!B:P,13,0)="","","   "&amp;VLOOKUP(A1495,SOURCE!B:P,13,0)
))))
)</f>
        <v>#define ITM_EIGVEC                    1457</v>
      </c>
    </row>
    <row r="1496" spans="1:4">
      <c r="A1496">
        <f t="shared" si="24"/>
        <v>1458</v>
      </c>
      <c r="B1496" t="str">
        <f>VLOOKUP(A1496,SOURCE!B:P,12,0)</f>
        <v>ITM_END</v>
      </c>
      <c r="C1496">
        <f>IF(
ISNUMBER(INDEX(SOURCE!B:B,MATCH(A1496,SOURCE!B:B,0)+1)),
  VALUE(INDEX(SOURCE!B:B,MATCH(A1496,SOURCE!B:B,0)+1)),
  "")</f>
        <v>1459</v>
      </c>
      <c r="D1496" s="8" t="str">
        <f>IF(A1496&lt;&gt;INT(A1496),B1496,
IF(A1496&lt;0,VLOOKUP(A1496,lookups!A$1:B$25,2,0),
IF(ISNA(B1496),"",
IF(OR(ISBLANK(A1496),ISNA(B1496),B1496=0),
"",
"#define "&amp;
VLOOKUP(A1496,SOURCE!B:P,12,0)&amp;IF(SOURCE!$W$2-LEN(VLOOKUP(A1496,SOURCE!B:P,12,0))&gt;=0,REPT(" ",SOURCE!$W$2-LEN(VLOOKUP(A1496,SOURCE!B:P,12,0))),"")&amp;
TEXT(A1496,"???0")&amp;IF(VLOOKUP(A1496,SOURCE!B:P,13,0)="","","   "&amp;VLOOKUP(A1496,SOURCE!B:P,13,0)
))))
)</f>
        <v>#define ITM_END                       1458</v>
      </c>
    </row>
    <row r="1497" spans="1:4">
      <c r="A1497">
        <f t="shared" si="24"/>
        <v>1459</v>
      </c>
      <c r="B1497" t="str">
        <f>VLOOKUP(A1497,SOURCE!B:P,12,0)</f>
        <v>ITM_ENDP</v>
      </c>
      <c r="C1497">
        <f>IF(
ISNUMBER(INDEX(SOURCE!B:B,MATCH(A1497,SOURCE!B:B,0)+1)),
  VALUE(INDEX(SOURCE!B:B,MATCH(A1497,SOURCE!B:B,0)+1)),
  "")</f>
        <v>1460</v>
      </c>
      <c r="D1497" s="8" t="str">
        <f>IF(A1497&lt;&gt;INT(A1497),B1497,
IF(A1497&lt;0,VLOOKUP(A1497,lookups!A$1:B$25,2,0),
IF(ISNA(B1497),"",
IF(OR(ISBLANK(A1497),ISNA(B1497),B1497=0),
"",
"#define "&amp;
VLOOKUP(A1497,SOURCE!B:P,12,0)&amp;IF(SOURCE!$W$2-LEN(VLOOKUP(A1497,SOURCE!B:P,12,0))&gt;=0,REPT(" ",SOURCE!$W$2-LEN(VLOOKUP(A1497,SOURCE!B:P,12,0))),"")&amp;
TEXT(A1497,"???0")&amp;IF(VLOOKUP(A1497,SOURCE!B:P,13,0)="","","   "&amp;VLOOKUP(A1497,SOURCE!B:P,13,0)
))))
)</f>
        <v>#define ITM_ENDP                      1459</v>
      </c>
    </row>
    <row r="1498" spans="1:4">
      <c r="A1498">
        <f t="shared" si="24"/>
        <v>1460</v>
      </c>
      <c r="B1498" t="str">
        <f>VLOOKUP(A1498,SOURCE!B:P,12,0)</f>
        <v>ITM_ENG</v>
      </c>
      <c r="C1498">
        <f>IF(
ISNUMBER(INDEX(SOURCE!B:B,MATCH(A1498,SOURCE!B:B,0)+1)),
  VALUE(INDEX(SOURCE!B:B,MATCH(A1498,SOURCE!B:B,0)+1)),
  "")</f>
        <v>1461</v>
      </c>
      <c r="D1498" s="8" t="str">
        <f>IF(A1498&lt;&gt;INT(A1498),B1498,
IF(A1498&lt;0,VLOOKUP(A1498,lookups!A$1:B$25,2,0),
IF(ISNA(B1498),"",
IF(OR(ISBLANK(A1498),ISNA(B1498),B1498=0),
"",
"#define "&amp;
VLOOKUP(A1498,SOURCE!B:P,12,0)&amp;IF(SOURCE!$W$2-LEN(VLOOKUP(A1498,SOURCE!B:P,12,0))&gt;=0,REPT(" ",SOURCE!$W$2-LEN(VLOOKUP(A1498,SOURCE!B:P,12,0))),"")&amp;
TEXT(A1498,"???0")&amp;IF(VLOOKUP(A1498,SOURCE!B:P,13,0)="","","   "&amp;VLOOKUP(A1498,SOURCE!B:P,13,0)
))))
)</f>
        <v>#define ITM_ENG                       1460</v>
      </c>
    </row>
    <row r="1499" spans="1:4">
      <c r="A1499">
        <f t="shared" si="24"/>
        <v>1461</v>
      </c>
      <c r="B1499" t="str">
        <f>VLOOKUP(A1499,SOURCE!B:P,12,0)</f>
        <v>ITM_ENORM</v>
      </c>
      <c r="C1499">
        <f>IF(
ISNUMBER(INDEX(SOURCE!B:B,MATCH(A1499,SOURCE!B:B,0)+1)),
  VALUE(INDEX(SOURCE!B:B,MATCH(A1499,SOURCE!B:B,0)+1)),
  "")</f>
        <v>1462</v>
      </c>
      <c r="D1499" s="8" t="str">
        <f>IF(A1499&lt;&gt;INT(A1499),B1499,
IF(A1499&lt;0,VLOOKUP(A1499,lookups!A$1:B$25,2,0),
IF(ISNA(B1499),"",
IF(OR(ISBLANK(A1499),ISNA(B1499),B1499=0),
"",
"#define "&amp;
VLOOKUP(A1499,SOURCE!B:P,12,0)&amp;IF(SOURCE!$W$2-LEN(VLOOKUP(A1499,SOURCE!B:P,12,0))&gt;=0,REPT(" ",SOURCE!$W$2-LEN(VLOOKUP(A1499,SOURCE!B:P,12,0))),"")&amp;
TEXT(A1499,"???0")&amp;IF(VLOOKUP(A1499,SOURCE!B:P,13,0)="","","   "&amp;VLOOKUP(A1499,SOURCE!B:P,13,0)
))))
)</f>
        <v>#define ITM_ENORM                     1461</v>
      </c>
    </row>
    <row r="1500" spans="1:4">
      <c r="A1500">
        <f t="shared" si="24"/>
        <v>1462</v>
      </c>
      <c r="B1500" t="str">
        <f>VLOOKUP(A1500,SOURCE!B:P,12,0)</f>
        <v>ITM_RCLMIN</v>
      </c>
      <c r="C1500">
        <f>IF(
ISNUMBER(INDEX(SOURCE!B:B,MATCH(A1500,SOURCE!B:B,0)+1)),
  VALUE(INDEX(SOURCE!B:B,MATCH(A1500,SOURCE!B:B,0)+1)),
  "")</f>
        <v>1463</v>
      </c>
      <c r="D1500" s="8" t="str">
        <f>IF(A1500&lt;&gt;INT(A1500),B1500,
IF(A1500&lt;0,VLOOKUP(A1500,lookups!A$1:B$25,2,0),
IF(ISNA(B1500),"",
IF(OR(ISBLANK(A1500),ISNA(B1500),B1500=0),
"",
"#define "&amp;
VLOOKUP(A1500,SOURCE!B:P,12,0)&amp;IF(SOURCE!$W$2-LEN(VLOOKUP(A1500,SOURCE!B:P,12,0))&gt;=0,REPT(" ",SOURCE!$W$2-LEN(VLOOKUP(A1500,SOURCE!B:P,12,0))),"")&amp;
TEXT(A1500,"???0")&amp;IF(VLOOKUP(A1500,SOURCE!B:P,13,0)="","","   "&amp;VLOOKUP(A1500,SOURCE!B:P,13,0)
))))
)</f>
        <v>#define ITM_RCLMIN                    1462</v>
      </c>
    </row>
    <row r="1501" spans="1:4">
      <c r="A1501">
        <f t="shared" si="24"/>
        <v>1463</v>
      </c>
      <c r="B1501" t="str">
        <f>VLOOKUP(A1501,SOURCE!B:P,12,0)</f>
        <v>ITM_EQ_DEL</v>
      </c>
      <c r="C1501">
        <f>IF(
ISNUMBER(INDEX(SOURCE!B:B,MATCH(A1501,SOURCE!B:B,0)+1)),
  VALUE(INDEX(SOURCE!B:B,MATCH(A1501,SOURCE!B:B,0)+1)),
  "")</f>
        <v>1464</v>
      </c>
      <c r="D1501" s="8" t="str">
        <f>IF(A1501&lt;&gt;INT(A1501),B1501,
IF(A1501&lt;0,VLOOKUP(A1501,lookups!A$1:B$25,2,0),
IF(ISNA(B1501),"",
IF(OR(ISBLANK(A1501),ISNA(B1501),B1501=0),
"",
"#define "&amp;
VLOOKUP(A1501,SOURCE!B:P,12,0)&amp;IF(SOURCE!$W$2-LEN(VLOOKUP(A1501,SOURCE!B:P,12,0))&gt;=0,REPT(" ",SOURCE!$W$2-LEN(VLOOKUP(A1501,SOURCE!B:P,12,0))),"")&amp;
TEXT(A1501,"???0")&amp;IF(VLOOKUP(A1501,SOURCE!B:P,13,0)="","","   "&amp;VLOOKUP(A1501,SOURCE!B:P,13,0)
))))
)</f>
        <v>#define ITM_EQ_DEL                    1463</v>
      </c>
    </row>
    <row r="1502" spans="1:4">
      <c r="A1502">
        <f t="shared" si="24"/>
        <v>1464</v>
      </c>
      <c r="B1502" t="str">
        <f>VLOOKUP(A1502,SOURCE!B:P,12,0)</f>
        <v>ITM_EQ_EDI</v>
      </c>
      <c r="C1502">
        <f>IF(
ISNUMBER(INDEX(SOURCE!B:B,MATCH(A1502,SOURCE!B:B,0)+1)),
  VALUE(INDEX(SOURCE!B:B,MATCH(A1502,SOURCE!B:B,0)+1)),
  "")</f>
        <v>1465</v>
      </c>
      <c r="D1502" s="8" t="str">
        <f>IF(A1502&lt;&gt;INT(A1502),B1502,
IF(A1502&lt;0,VLOOKUP(A1502,lookups!A$1:B$25,2,0),
IF(ISNA(B1502),"",
IF(OR(ISBLANK(A1502),ISNA(B1502),B1502=0),
"",
"#define "&amp;
VLOOKUP(A1502,SOURCE!B:P,12,0)&amp;IF(SOURCE!$W$2-LEN(VLOOKUP(A1502,SOURCE!B:P,12,0))&gt;=0,REPT(" ",SOURCE!$W$2-LEN(VLOOKUP(A1502,SOURCE!B:P,12,0))),"")&amp;
TEXT(A1502,"???0")&amp;IF(VLOOKUP(A1502,SOURCE!B:P,13,0)="","","   "&amp;VLOOKUP(A1502,SOURCE!B:P,13,0)
))))
)</f>
        <v>#define ITM_EQ_EDI                    1464</v>
      </c>
    </row>
    <row r="1503" spans="1:4">
      <c r="A1503">
        <f t="shared" si="24"/>
        <v>1465</v>
      </c>
      <c r="B1503" t="str">
        <f>VLOOKUP(A1503,SOURCE!B:P,12,0)</f>
        <v>ITM_EQ_NEW</v>
      </c>
      <c r="C1503">
        <f>IF(
ISNUMBER(INDEX(SOURCE!B:B,MATCH(A1503,SOURCE!B:B,0)+1)),
  VALUE(INDEX(SOURCE!B:B,MATCH(A1503,SOURCE!B:B,0)+1)),
  "")</f>
        <v>1466</v>
      </c>
      <c r="D1503" s="8" t="str">
        <f>IF(A1503&lt;&gt;INT(A1503),B1503,
IF(A1503&lt;0,VLOOKUP(A1503,lookups!A$1:B$25,2,0),
IF(ISNA(B1503),"",
IF(OR(ISBLANK(A1503),ISNA(B1503),B1503=0),
"",
"#define "&amp;
VLOOKUP(A1503,SOURCE!B:P,12,0)&amp;IF(SOURCE!$W$2-LEN(VLOOKUP(A1503,SOURCE!B:P,12,0))&gt;=0,REPT(" ",SOURCE!$W$2-LEN(VLOOKUP(A1503,SOURCE!B:P,12,0))),"")&amp;
TEXT(A1503,"???0")&amp;IF(VLOOKUP(A1503,SOURCE!B:P,13,0)="","","   "&amp;VLOOKUP(A1503,SOURCE!B:P,13,0)
))))
)</f>
        <v>#define ITM_EQ_NEW                    1465</v>
      </c>
    </row>
    <row r="1504" spans="1:4">
      <c r="A1504">
        <f t="shared" si="24"/>
        <v>1466</v>
      </c>
      <c r="B1504" t="str">
        <f>VLOOKUP(A1504,SOURCE!B:P,12,0)</f>
        <v>ITM_ERF</v>
      </c>
      <c r="C1504">
        <f>IF(
ISNUMBER(INDEX(SOURCE!B:B,MATCH(A1504,SOURCE!B:B,0)+1)),
  VALUE(INDEX(SOURCE!B:B,MATCH(A1504,SOURCE!B:B,0)+1)),
  "")</f>
        <v>1467</v>
      </c>
      <c r="D1504" s="8" t="str">
        <f>IF(A1504&lt;&gt;INT(A1504),B1504,
IF(A1504&lt;0,VLOOKUP(A1504,lookups!A$1:B$25,2,0),
IF(ISNA(B1504),"",
IF(OR(ISBLANK(A1504),ISNA(B1504),B1504=0),
"",
"#define "&amp;
VLOOKUP(A1504,SOURCE!B:P,12,0)&amp;IF(SOURCE!$W$2-LEN(VLOOKUP(A1504,SOURCE!B:P,12,0))&gt;=0,REPT(" ",SOURCE!$W$2-LEN(VLOOKUP(A1504,SOURCE!B:P,12,0))),"")&amp;
TEXT(A1504,"???0")&amp;IF(VLOOKUP(A1504,SOURCE!B:P,13,0)="","","   "&amp;VLOOKUP(A1504,SOURCE!B:P,13,0)
))))
)</f>
        <v>#define ITM_ERF                       1466</v>
      </c>
    </row>
    <row r="1505" spans="1:4">
      <c r="A1505">
        <f t="shared" si="24"/>
        <v>1467</v>
      </c>
      <c r="B1505" t="str">
        <f>VLOOKUP(A1505,SOURCE!B:P,12,0)</f>
        <v>ITM_ERFC</v>
      </c>
      <c r="C1505">
        <f>IF(
ISNUMBER(INDEX(SOURCE!B:B,MATCH(A1505,SOURCE!B:B,0)+1)),
  VALUE(INDEX(SOURCE!B:B,MATCH(A1505,SOURCE!B:B,0)+1)),
  "")</f>
        <v>1468</v>
      </c>
      <c r="D1505" s="8" t="str">
        <f>IF(A1505&lt;&gt;INT(A1505),B1505,
IF(A1505&lt;0,VLOOKUP(A1505,lookups!A$1:B$25,2,0),
IF(ISNA(B1505),"",
IF(OR(ISBLANK(A1505),ISNA(B1505),B1505=0),
"",
"#define "&amp;
VLOOKUP(A1505,SOURCE!B:P,12,0)&amp;IF(SOURCE!$W$2-LEN(VLOOKUP(A1505,SOURCE!B:P,12,0))&gt;=0,REPT(" ",SOURCE!$W$2-LEN(VLOOKUP(A1505,SOURCE!B:P,12,0))),"")&amp;
TEXT(A1505,"???0")&amp;IF(VLOOKUP(A1505,SOURCE!B:P,13,0)="","","   "&amp;VLOOKUP(A1505,SOURCE!B:P,13,0)
))))
)</f>
        <v>#define ITM_ERFC                      1467</v>
      </c>
    </row>
    <row r="1506" spans="1:4">
      <c r="A1506">
        <f t="shared" si="24"/>
        <v>1468</v>
      </c>
      <c r="B1506" t="str">
        <f>VLOOKUP(A1506,SOURCE!B:P,12,0)</f>
        <v>ITM_ERR</v>
      </c>
      <c r="C1506">
        <f>IF(
ISNUMBER(INDEX(SOURCE!B:B,MATCH(A1506,SOURCE!B:B,0)+1)),
  VALUE(INDEX(SOURCE!B:B,MATCH(A1506,SOURCE!B:B,0)+1)),
  "")</f>
        <v>1469</v>
      </c>
      <c r="D1506" s="8" t="str">
        <f>IF(A1506&lt;&gt;INT(A1506),B1506,
IF(A1506&lt;0,VLOOKUP(A1506,lookups!A$1:B$25,2,0),
IF(ISNA(B1506),"",
IF(OR(ISBLANK(A1506),ISNA(B1506),B1506=0),
"",
"#define "&amp;
VLOOKUP(A1506,SOURCE!B:P,12,0)&amp;IF(SOURCE!$W$2-LEN(VLOOKUP(A1506,SOURCE!B:P,12,0))&gt;=0,REPT(" ",SOURCE!$W$2-LEN(VLOOKUP(A1506,SOURCE!B:P,12,0))),"")&amp;
TEXT(A1506,"???0")&amp;IF(VLOOKUP(A1506,SOURCE!B:P,13,0)="","","   "&amp;VLOOKUP(A1506,SOURCE!B:P,13,0)
))))
)</f>
        <v>#define ITM_ERR                       1468</v>
      </c>
    </row>
    <row r="1507" spans="1:4">
      <c r="A1507">
        <f t="shared" si="24"/>
        <v>1469</v>
      </c>
      <c r="B1507" t="str">
        <f>VLOOKUP(A1507,SOURCE!B:P,12,0)</f>
        <v>ITM_EXITALL</v>
      </c>
      <c r="C1507">
        <f>IF(
ISNUMBER(INDEX(SOURCE!B:B,MATCH(A1507,SOURCE!B:B,0)+1)),
  VALUE(INDEX(SOURCE!B:B,MATCH(A1507,SOURCE!B:B,0)+1)),
  "")</f>
        <v>1470</v>
      </c>
      <c r="D1507" s="8" t="str">
        <f>IF(A1507&lt;&gt;INT(A1507),B1507,
IF(A1507&lt;0,VLOOKUP(A1507,lookups!A$1:B$25,2,0),
IF(ISNA(B1507),"",
IF(OR(ISBLANK(A1507),ISNA(B1507),B1507=0),
"",
"#define "&amp;
VLOOKUP(A1507,SOURCE!B:P,12,0)&amp;IF(SOURCE!$W$2-LEN(VLOOKUP(A1507,SOURCE!B:P,12,0))&gt;=0,REPT(" ",SOURCE!$W$2-LEN(VLOOKUP(A1507,SOURCE!B:P,12,0))),"")&amp;
TEXT(A1507,"???0")&amp;IF(VLOOKUP(A1507,SOURCE!B:P,13,0)="","","   "&amp;VLOOKUP(A1507,SOURCE!B:P,13,0)
))))
)</f>
        <v>#define ITM_EXITALL                   1469</v>
      </c>
    </row>
    <row r="1508" spans="1:4">
      <c r="A1508">
        <f t="shared" si="24"/>
        <v>1470</v>
      </c>
      <c r="B1508" t="str">
        <f>VLOOKUP(A1508,SOURCE!B:P,12,0)</f>
        <v>ITM_EXPT</v>
      </c>
      <c r="C1508">
        <f>IF(
ISNUMBER(INDEX(SOURCE!B:B,MATCH(A1508,SOURCE!B:B,0)+1)),
  VALUE(INDEX(SOURCE!B:B,MATCH(A1508,SOURCE!B:B,0)+1)),
  "")</f>
        <v>1471</v>
      </c>
      <c r="D1508" s="8" t="str">
        <f>IF(A1508&lt;&gt;INT(A1508),B1508,
IF(A1508&lt;0,VLOOKUP(A1508,lookups!A$1:B$25,2,0),
IF(ISNA(B1508),"",
IF(OR(ISBLANK(A1508),ISNA(B1508),B1508=0),
"",
"#define "&amp;
VLOOKUP(A1508,SOURCE!B:P,12,0)&amp;IF(SOURCE!$W$2-LEN(VLOOKUP(A1508,SOURCE!B:P,12,0))&gt;=0,REPT(" ",SOURCE!$W$2-LEN(VLOOKUP(A1508,SOURCE!B:P,12,0))),"")&amp;
TEXT(A1508,"???0")&amp;IF(VLOOKUP(A1508,SOURCE!B:P,13,0)="","","   "&amp;VLOOKUP(A1508,SOURCE!B:P,13,0)
))))
)</f>
        <v>#define ITM_EXPT                      1470</v>
      </c>
    </row>
    <row r="1509" spans="1:4">
      <c r="A1509">
        <f t="shared" si="24"/>
        <v>1471</v>
      </c>
      <c r="B1509" t="str">
        <f>VLOOKUP(A1509,SOURCE!B:P,12,0)</f>
        <v>ITM_GET_JUL_GREG</v>
      </c>
      <c r="C1509">
        <f>IF(
ISNUMBER(INDEX(SOURCE!B:B,MATCH(A1509,SOURCE!B:B,0)+1)),
  VALUE(INDEX(SOURCE!B:B,MATCH(A1509,SOURCE!B:B,0)+1)),
  "")</f>
        <v>1472</v>
      </c>
      <c r="D1509" s="8" t="str">
        <f>IF(A1509&lt;&gt;INT(A1509),B1509,
IF(A1509&lt;0,VLOOKUP(A1509,lookups!A$1:B$25,2,0),
IF(ISNA(B1509),"",
IF(OR(ISBLANK(A1509),ISNA(B1509),B1509=0),
"",
"#define "&amp;
VLOOKUP(A1509,SOURCE!B:P,12,0)&amp;IF(SOURCE!$W$2-LEN(VLOOKUP(A1509,SOURCE!B:P,12,0))&gt;=0,REPT(" ",SOURCE!$W$2-LEN(VLOOKUP(A1509,SOURCE!B:P,12,0))),"")&amp;
TEXT(A1509,"???0")&amp;IF(VLOOKUP(A1509,SOURCE!B:P,13,0)="","","   "&amp;VLOOKUP(A1509,SOURCE!B:P,13,0)
))))
)</f>
        <v>#define ITM_GET_JUL_GREG              1471</v>
      </c>
    </row>
    <row r="1510" spans="1:4">
      <c r="A1510">
        <f t="shared" si="24"/>
        <v>1472</v>
      </c>
      <c r="B1510" t="str">
        <f>VLOOKUP(A1510,SOURCE!B:P,12,0)</f>
        <v>ITM_FIB</v>
      </c>
      <c r="C1510">
        <f>IF(
ISNUMBER(INDEX(SOURCE!B:B,MATCH(A1510,SOURCE!B:B,0)+1)),
  VALUE(INDEX(SOURCE!B:B,MATCH(A1510,SOURCE!B:B,0)+1)),
  "")</f>
        <v>1473</v>
      </c>
      <c r="D1510" s="8" t="str">
        <f>IF(A1510&lt;&gt;INT(A1510),B1510,
IF(A1510&lt;0,VLOOKUP(A1510,lookups!A$1:B$25,2,0),
IF(ISNA(B1510),"",
IF(OR(ISBLANK(A1510),ISNA(B1510),B1510=0),
"",
"#define "&amp;
VLOOKUP(A1510,SOURCE!B:P,12,0)&amp;IF(SOURCE!$W$2-LEN(VLOOKUP(A1510,SOURCE!B:P,12,0))&gt;=0,REPT(" ",SOURCE!$W$2-LEN(VLOOKUP(A1510,SOURCE!B:P,12,0))),"")&amp;
TEXT(A1510,"???0")&amp;IF(VLOOKUP(A1510,SOURCE!B:P,13,0)="","","   "&amp;VLOOKUP(A1510,SOURCE!B:P,13,0)
))))
)</f>
        <v>#define ITM_FIB                       1472</v>
      </c>
    </row>
    <row r="1511" spans="1:4">
      <c r="A1511">
        <f t="shared" si="24"/>
        <v>1473</v>
      </c>
      <c r="B1511" t="str">
        <f>VLOOKUP(A1511,SOURCE!B:P,12,0)</f>
        <v>ITM_FIX</v>
      </c>
      <c r="C1511">
        <f>IF(
ISNUMBER(INDEX(SOURCE!B:B,MATCH(A1511,SOURCE!B:B,0)+1)),
  VALUE(INDEX(SOURCE!B:B,MATCH(A1511,SOURCE!B:B,0)+1)),
  "")</f>
        <v>1474</v>
      </c>
      <c r="D1511" s="8" t="str">
        <f>IF(A1511&lt;&gt;INT(A1511),B1511,
IF(A1511&lt;0,VLOOKUP(A1511,lookups!A$1:B$25,2,0),
IF(ISNA(B1511),"",
IF(OR(ISBLANK(A1511),ISNA(B1511),B1511=0),
"",
"#define "&amp;
VLOOKUP(A1511,SOURCE!B:P,12,0)&amp;IF(SOURCE!$W$2-LEN(VLOOKUP(A1511,SOURCE!B:P,12,0))&gt;=0,REPT(" ",SOURCE!$W$2-LEN(VLOOKUP(A1511,SOURCE!B:P,12,0))),"")&amp;
TEXT(A1511,"???0")&amp;IF(VLOOKUP(A1511,SOURCE!B:P,13,0)="","","   "&amp;VLOOKUP(A1511,SOURCE!B:P,13,0)
))))
)</f>
        <v>#define ITM_FIX                       1473</v>
      </c>
    </row>
    <row r="1512" spans="1:4">
      <c r="A1512">
        <f t="shared" si="24"/>
        <v>1474</v>
      </c>
      <c r="B1512" t="str">
        <f>VLOOKUP(A1512,SOURCE!B:P,12,0)</f>
        <v>ITM_FLASH</v>
      </c>
      <c r="C1512">
        <f>IF(
ISNUMBER(INDEX(SOURCE!B:B,MATCH(A1512,SOURCE!B:B,0)+1)),
  VALUE(INDEX(SOURCE!B:B,MATCH(A1512,SOURCE!B:B,0)+1)),
  "")</f>
        <v>1475</v>
      </c>
      <c r="D1512" s="8" t="str">
        <f>IF(A1512&lt;&gt;INT(A1512),B1512,
IF(A1512&lt;0,VLOOKUP(A1512,lookups!A$1:B$25,2,0),
IF(ISNA(B1512),"",
IF(OR(ISBLANK(A1512),ISNA(B1512),B1512=0),
"",
"#define "&amp;
VLOOKUP(A1512,SOURCE!B:P,12,0)&amp;IF(SOURCE!$W$2-LEN(VLOOKUP(A1512,SOURCE!B:P,12,0))&gt;=0,REPT(" ",SOURCE!$W$2-LEN(VLOOKUP(A1512,SOURCE!B:P,12,0))),"")&amp;
TEXT(A1512,"???0")&amp;IF(VLOOKUP(A1512,SOURCE!B:P,13,0)="","","   "&amp;VLOOKUP(A1512,SOURCE!B:P,13,0)
))))
)</f>
        <v>#define ITM_FLASH                     1474</v>
      </c>
    </row>
    <row r="1513" spans="1:4">
      <c r="A1513">
        <f t="shared" si="24"/>
        <v>1475</v>
      </c>
      <c r="B1513" t="str">
        <f>VLOOKUP(A1513,SOURCE!B:P,12,0)</f>
        <v>ITM_FQX</v>
      </c>
      <c r="C1513">
        <f>IF(
ISNUMBER(INDEX(SOURCE!B:B,MATCH(A1513,SOURCE!B:B,0)+1)),
  VALUE(INDEX(SOURCE!B:B,MATCH(A1513,SOURCE!B:B,0)+1)),
  "")</f>
        <v>1476</v>
      </c>
      <c r="D1513" s="8" t="str">
        <f>IF(A1513&lt;&gt;INT(A1513),B1513,
IF(A1513&lt;0,VLOOKUP(A1513,lookups!A$1:B$25,2,0),
IF(ISNA(B1513),"",
IF(OR(ISBLANK(A1513),ISNA(B1513),B1513=0),
"",
"#define "&amp;
VLOOKUP(A1513,SOURCE!B:P,12,0)&amp;IF(SOURCE!$W$2-LEN(VLOOKUP(A1513,SOURCE!B:P,12,0))&gt;=0,REPT(" ",SOURCE!$W$2-LEN(VLOOKUP(A1513,SOURCE!B:P,12,0))),"")&amp;
TEXT(A1513,"???0")&amp;IF(VLOOKUP(A1513,SOURCE!B:P,13,0)="","","   "&amp;VLOOKUP(A1513,SOURCE!B:P,13,0)
))))
)</f>
        <v>#define ITM_FQX                       1475</v>
      </c>
    </row>
    <row r="1514" spans="1:4">
      <c r="A1514">
        <f t="shared" si="24"/>
        <v>1476</v>
      </c>
      <c r="B1514" t="str">
        <f>VLOOKUP(A1514,SOURCE!B:P,12,0)</f>
        <v>ITM_FDQX</v>
      </c>
      <c r="C1514">
        <f>IF(
ISNUMBER(INDEX(SOURCE!B:B,MATCH(A1514,SOURCE!B:B,0)+1)),
  VALUE(INDEX(SOURCE!B:B,MATCH(A1514,SOURCE!B:B,0)+1)),
  "")</f>
        <v>1477</v>
      </c>
      <c r="D1514" s="8" t="str">
        <f>IF(A1514&lt;&gt;INT(A1514),B1514,
IF(A1514&lt;0,VLOOKUP(A1514,lookups!A$1:B$25,2,0),
IF(ISNA(B1514),"",
IF(OR(ISBLANK(A1514),ISNA(B1514),B1514=0),
"",
"#define "&amp;
VLOOKUP(A1514,SOURCE!B:P,12,0)&amp;IF(SOURCE!$W$2-LEN(VLOOKUP(A1514,SOURCE!B:P,12,0))&gt;=0,REPT(" ",SOURCE!$W$2-LEN(VLOOKUP(A1514,SOURCE!B:P,12,0))),"")&amp;
TEXT(A1514,"???0")&amp;IF(VLOOKUP(A1514,SOURCE!B:P,13,0)="","","   "&amp;VLOOKUP(A1514,SOURCE!B:P,13,0)
))))
)</f>
        <v>#define ITM_FDQX                      1476</v>
      </c>
    </row>
    <row r="1515" spans="1:4">
      <c r="A1515">
        <f t="shared" si="24"/>
        <v>1477</v>
      </c>
      <c r="B1515" t="str">
        <f>VLOOKUP(A1515,SOURCE!B:P,12,0)</f>
        <v>ITM_GAP</v>
      </c>
      <c r="C1515">
        <f>IF(
ISNUMBER(INDEX(SOURCE!B:B,MATCH(A1515,SOURCE!B:B,0)+1)),
  VALUE(INDEX(SOURCE!B:B,MATCH(A1515,SOURCE!B:B,0)+1)),
  "")</f>
        <v>1478</v>
      </c>
      <c r="D1515" s="8" t="str">
        <f>IF(A1515&lt;&gt;INT(A1515),B1515,
IF(A1515&lt;0,VLOOKUP(A1515,lookups!A$1:B$25,2,0),
IF(ISNA(B1515),"",
IF(OR(ISBLANK(A1515),ISNA(B1515),B1515=0),
"",
"#define "&amp;
VLOOKUP(A1515,SOURCE!B:P,12,0)&amp;IF(SOURCE!$W$2-LEN(VLOOKUP(A1515,SOURCE!B:P,12,0))&gt;=0,REPT(" ",SOURCE!$W$2-LEN(VLOOKUP(A1515,SOURCE!B:P,12,0))),"")&amp;
TEXT(A1515,"???0")&amp;IF(VLOOKUP(A1515,SOURCE!B:P,13,0)="","","   "&amp;VLOOKUP(A1515,SOURCE!B:P,13,0)
))))
)</f>
        <v>#define ITM_GAP                       1477</v>
      </c>
    </row>
    <row r="1516" spans="1:4">
      <c r="A1516">
        <f t="shared" si="24"/>
        <v>1478</v>
      </c>
      <c r="B1516" t="str">
        <f>VLOOKUP(A1516,SOURCE!B:P,12,0)</f>
        <v>ITM_GD</v>
      </c>
      <c r="C1516">
        <f>IF(
ISNUMBER(INDEX(SOURCE!B:B,MATCH(A1516,SOURCE!B:B,0)+1)),
  VALUE(INDEX(SOURCE!B:B,MATCH(A1516,SOURCE!B:B,0)+1)),
  "")</f>
        <v>1479</v>
      </c>
      <c r="D1516" s="8" t="str">
        <f>IF(A1516&lt;&gt;INT(A1516),B1516,
IF(A1516&lt;0,VLOOKUP(A1516,lookups!A$1:B$25,2,0),
IF(ISNA(B1516),"",
IF(OR(ISBLANK(A1516),ISNA(B1516),B1516=0),
"",
"#define "&amp;
VLOOKUP(A1516,SOURCE!B:P,12,0)&amp;IF(SOURCE!$W$2-LEN(VLOOKUP(A1516,SOURCE!B:P,12,0))&gt;=0,REPT(" ",SOURCE!$W$2-LEN(VLOOKUP(A1516,SOURCE!B:P,12,0))),"")&amp;
TEXT(A1516,"???0")&amp;IF(VLOOKUP(A1516,SOURCE!B:P,13,0)="","","   "&amp;VLOOKUP(A1516,SOURCE!B:P,13,0)
))))
)</f>
        <v>#define ITM_GD                        1478</v>
      </c>
    </row>
    <row r="1517" spans="1:4">
      <c r="A1517">
        <f t="shared" si="24"/>
        <v>1479</v>
      </c>
      <c r="B1517" t="str">
        <f>VLOOKUP(A1517,SOURCE!B:P,12,0)</f>
        <v>ITM_GDM1</v>
      </c>
      <c r="C1517">
        <f>IF(
ISNUMBER(INDEX(SOURCE!B:B,MATCH(A1517,SOURCE!B:B,0)+1)),
  VALUE(INDEX(SOURCE!B:B,MATCH(A1517,SOURCE!B:B,0)+1)),
  "")</f>
        <v>1480</v>
      </c>
      <c r="D1517" s="8" t="str">
        <f>IF(A1517&lt;&gt;INT(A1517),B1517,
IF(A1517&lt;0,VLOOKUP(A1517,lookups!A$1:B$25,2,0),
IF(ISNA(B1517),"",
IF(OR(ISBLANK(A1517),ISNA(B1517),B1517=0),
"",
"#define "&amp;
VLOOKUP(A1517,SOURCE!B:P,12,0)&amp;IF(SOURCE!$W$2-LEN(VLOOKUP(A1517,SOURCE!B:P,12,0))&gt;=0,REPT(" ",SOURCE!$W$2-LEN(VLOOKUP(A1517,SOURCE!B:P,12,0))),"")&amp;
TEXT(A1517,"???0")&amp;IF(VLOOKUP(A1517,SOURCE!B:P,13,0)="","","   "&amp;VLOOKUP(A1517,SOURCE!B:P,13,0)
))))
)</f>
        <v>#define ITM_GDM1                      1479</v>
      </c>
    </row>
    <row r="1518" spans="1:4">
      <c r="A1518">
        <f t="shared" si="24"/>
        <v>1480</v>
      </c>
      <c r="B1518" t="str">
        <f>VLOOKUP(A1518,SOURCE!B:P,12,0)</f>
        <v>ITM_GRAD</v>
      </c>
      <c r="C1518">
        <f>IF(
ISNUMBER(INDEX(SOURCE!B:B,MATCH(A1518,SOURCE!B:B,0)+1)),
  VALUE(INDEX(SOURCE!B:B,MATCH(A1518,SOURCE!B:B,0)+1)),
  "")</f>
        <v>1481</v>
      </c>
      <c r="D1518" s="8" t="str">
        <f>IF(A1518&lt;&gt;INT(A1518),B1518,
IF(A1518&lt;0,VLOOKUP(A1518,lookups!A$1:B$25,2,0),
IF(ISNA(B1518),"",
IF(OR(ISBLANK(A1518),ISNA(B1518),B1518=0),
"",
"#define "&amp;
VLOOKUP(A1518,SOURCE!B:P,12,0)&amp;IF(SOURCE!$W$2-LEN(VLOOKUP(A1518,SOURCE!B:P,12,0))&gt;=0,REPT(" ",SOURCE!$W$2-LEN(VLOOKUP(A1518,SOURCE!B:P,12,0))),"")&amp;
TEXT(A1518,"???0")&amp;IF(VLOOKUP(A1518,SOURCE!B:P,13,0)="","","   "&amp;VLOOKUP(A1518,SOURCE!B:P,13,0)
))))
)</f>
        <v>#define ITM_GRAD                      1480</v>
      </c>
    </row>
    <row r="1519" spans="1:4">
      <c r="A1519">
        <f t="shared" si="24"/>
        <v>1481</v>
      </c>
      <c r="B1519" t="str">
        <f>VLOOKUP(A1519,SOURCE!B:P,12,0)</f>
        <v>ITM_GRADto</v>
      </c>
      <c r="C1519">
        <f>IF(
ISNUMBER(INDEX(SOURCE!B:B,MATCH(A1519,SOURCE!B:B,0)+1)),
  VALUE(INDEX(SOURCE!B:B,MATCH(A1519,SOURCE!B:B,0)+1)),
  "")</f>
        <v>1482</v>
      </c>
      <c r="D1519" s="8" t="str">
        <f>IF(A1519&lt;&gt;INT(A1519),B1519,
IF(A1519&lt;0,VLOOKUP(A1519,lookups!A$1:B$25,2,0),
IF(ISNA(B1519),"",
IF(OR(ISBLANK(A1519),ISNA(B1519),B1519=0),
"",
"#define "&amp;
VLOOKUP(A1519,SOURCE!B:P,12,0)&amp;IF(SOURCE!$W$2-LEN(VLOOKUP(A1519,SOURCE!B:P,12,0))&gt;=0,REPT(" ",SOURCE!$W$2-LEN(VLOOKUP(A1519,SOURCE!B:P,12,0))),"")&amp;
TEXT(A1519,"???0")&amp;IF(VLOOKUP(A1519,SOURCE!B:P,13,0)="","","   "&amp;VLOOKUP(A1519,SOURCE!B:P,13,0)
))))
)</f>
        <v>#define ITM_GRADto                    1481</v>
      </c>
    </row>
    <row r="1520" spans="1:4">
      <c r="A1520">
        <f t="shared" si="24"/>
        <v>1482</v>
      </c>
      <c r="B1520" t="str">
        <f>VLOOKUP(A1520,SOURCE!B:P,12,0)</f>
        <v>ITM_GTOP</v>
      </c>
      <c r="C1520">
        <f>IF(
ISNUMBER(INDEX(SOURCE!B:B,MATCH(A1520,SOURCE!B:B,0)+1)),
  VALUE(INDEX(SOURCE!B:B,MATCH(A1520,SOURCE!B:B,0)+1)),
  "")</f>
        <v>1483</v>
      </c>
      <c r="D1520" s="8" t="str">
        <f>IF(A1520&lt;&gt;INT(A1520),B1520,
IF(A1520&lt;0,VLOOKUP(A1520,lookups!A$1:B$25,2,0),
IF(ISNA(B1520),"",
IF(OR(ISBLANK(A1520),ISNA(B1520),B1520=0),
"",
"#define "&amp;
VLOOKUP(A1520,SOURCE!B:P,12,0)&amp;IF(SOURCE!$W$2-LEN(VLOOKUP(A1520,SOURCE!B:P,12,0))&gt;=0,REPT(" ",SOURCE!$W$2-LEN(VLOOKUP(A1520,SOURCE!B:P,12,0))),"")&amp;
TEXT(A1520,"???0")&amp;IF(VLOOKUP(A1520,SOURCE!B:P,13,0)="","","   "&amp;VLOOKUP(A1520,SOURCE!B:P,13,0)
))))
)</f>
        <v>#define ITM_GTOP                      1482</v>
      </c>
    </row>
    <row r="1521" spans="1:4">
      <c r="A1521">
        <f t="shared" si="24"/>
        <v>1483</v>
      </c>
      <c r="B1521" t="str">
        <f>VLOOKUP(A1521,SOURCE!B:P,12,0)</f>
        <v>ITM_HN</v>
      </c>
      <c r="C1521">
        <f>IF(
ISNUMBER(INDEX(SOURCE!B:B,MATCH(A1521,SOURCE!B:B,0)+1)),
  VALUE(INDEX(SOURCE!B:B,MATCH(A1521,SOURCE!B:B,0)+1)),
  "")</f>
        <v>1484</v>
      </c>
      <c r="D1521" s="8" t="str">
        <f>IF(A1521&lt;&gt;INT(A1521),B1521,
IF(A1521&lt;0,VLOOKUP(A1521,lookups!A$1:B$25,2,0),
IF(ISNA(B1521),"",
IF(OR(ISBLANK(A1521),ISNA(B1521),B1521=0),
"",
"#define "&amp;
VLOOKUP(A1521,SOURCE!B:P,12,0)&amp;IF(SOURCE!$W$2-LEN(VLOOKUP(A1521,SOURCE!B:P,12,0))&gt;=0,REPT(" ",SOURCE!$W$2-LEN(VLOOKUP(A1521,SOURCE!B:P,12,0))),"")&amp;
TEXT(A1521,"???0")&amp;IF(VLOOKUP(A1521,SOURCE!B:P,13,0)="","","   "&amp;VLOOKUP(A1521,SOURCE!B:P,13,0)
))))
)</f>
        <v>#define ITM_HN                        1483</v>
      </c>
    </row>
    <row r="1522" spans="1:4">
      <c r="A1522">
        <f t="shared" si="24"/>
        <v>1484</v>
      </c>
      <c r="B1522" t="str">
        <f>VLOOKUP(A1522,SOURCE!B:P,12,0)</f>
        <v>ITM_HNP</v>
      </c>
      <c r="C1522">
        <f>IF(
ISNUMBER(INDEX(SOURCE!B:B,MATCH(A1522,SOURCE!B:B,0)+1)),
  VALUE(INDEX(SOURCE!B:B,MATCH(A1522,SOURCE!B:B,0)+1)),
  "")</f>
        <v>1485</v>
      </c>
      <c r="D1522" s="8" t="str">
        <f>IF(A1522&lt;&gt;INT(A1522),B1522,
IF(A1522&lt;0,VLOOKUP(A1522,lookups!A$1:B$25,2,0),
IF(ISNA(B1522),"",
IF(OR(ISBLANK(A1522),ISNA(B1522),B1522=0),
"",
"#define "&amp;
VLOOKUP(A1522,SOURCE!B:P,12,0)&amp;IF(SOURCE!$W$2-LEN(VLOOKUP(A1522,SOURCE!B:P,12,0))&gt;=0,REPT(" ",SOURCE!$W$2-LEN(VLOOKUP(A1522,SOURCE!B:P,12,0))),"")&amp;
TEXT(A1522,"???0")&amp;IF(VLOOKUP(A1522,SOURCE!B:P,13,0)="","","   "&amp;VLOOKUP(A1522,SOURCE!B:P,13,0)
))))
)</f>
        <v>#define ITM_HNP                       1484</v>
      </c>
    </row>
    <row r="1523" spans="1:4">
      <c r="A1523">
        <f t="shared" si="24"/>
        <v>1485</v>
      </c>
      <c r="B1523" t="str">
        <f>VLOOKUP(A1523,SOURCE!B:P,12,0)</f>
        <v>ITM_IM</v>
      </c>
      <c r="C1523">
        <f>IF(
ISNUMBER(INDEX(SOURCE!B:B,MATCH(A1523,SOURCE!B:B,0)+1)),
  VALUE(INDEX(SOURCE!B:B,MATCH(A1523,SOURCE!B:B,0)+1)),
  "")</f>
        <v>1486</v>
      </c>
      <c r="D1523" s="8" t="str">
        <f>IF(A1523&lt;&gt;INT(A1523),B1523,
IF(A1523&lt;0,VLOOKUP(A1523,lookups!A$1:B$25,2,0),
IF(ISNA(B1523),"",
IF(OR(ISBLANK(A1523),ISNA(B1523),B1523=0),
"",
"#define "&amp;
VLOOKUP(A1523,SOURCE!B:P,12,0)&amp;IF(SOURCE!$W$2-LEN(VLOOKUP(A1523,SOURCE!B:P,12,0))&gt;=0,REPT(" ",SOURCE!$W$2-LEN(VLOOKUP(A1523,SOURCE!B:P,12,0))),"")&amp;
TEXT(A1523,"???0")&amp;IF(VLOOKUP(A1523,SOURCE!B:P,13,0)="","","   "&amp;VLOOKUP(A1523,SOURCE!B:P,13,0)
))))
)</f>
        <v>#define ITM_IM                        1485</v>
      </c>
    </row>
    <row r="1524" spans="1:4">
      <c r="A1524">
        <f t="shared" si="24"/>
        <v>1486</v>
      </c>
      <c r="B1524" t="str">
        <f>VLOOKUP(A1524,SOURCE!B:P,12,0)</f>
        <v>ITM_INDEX</v>
      </c>
      <c r="C1524">
        <f>IF(
ISNUMBER(INDEX(SOURCE!B:B,MATCH(A1524,SOURCE!B:B,0)+1)),
  VALUE(INDEX(SOURCE!B:B,MATCH(A1524,SOURCE!B:B,0)+1)),
  "")</f>
        <v>1487</v>
      </c>
      <c r="D1524" s="8" t="str">
        <f>IF(A1524&lt;&gt;INT(A1524),B1524,
IF(A1524&lt;0,VLOOKUP(A1524,lookups!A$1:B$25,2,0),
IF(ISNA(B1524),"",
IF(OR(ISBLANK(A1524),ISNA(B1524),B1524=0),
"",
"#define "&amp;
VLOOKUP(A1524,SOURCE!B:P,12,0)&amp;IF(SOURCE!$W$2-LEN(VLOOKUP(A1524,SOURCE!B:P,12,0))&gt;=0,REPT(" ",SOURCE!$W$2-LEN(VLOOKUP(A1524,SOURCE!B:P,12,0))),"")&amp;
TEXT(A1524,"???0")&amp;IF(VLOOKUP(A1524,SOURCE!B:P,13,0)="","","   "&amp;VLOOKUP(A1524,SOURCE!B:P,13,0)
))))
)</f>
        <v>#define ITM_INDEX                     1486</v>
      </c>
    </row>
    <row r="1525" spans="1:4">
      <c r="A1525">
        <f t="shared" si="24"/>
        <v>1487</v>
      </c>
      <c r="B1525" t="str">
        <f>VLOOKUP(A1525,SOURCE!B:P,12,0)</f>
        <v>ITM_IXYZ</v>
      </c>
      <c r="C1525">
        <f>IF(
ISNUMBER(INDEX(SOURCE!B:B,MATCH(A1525,SOURCE!B:B,0)+1)),
  VALUE(INDEX(SOURCE!B:B,MATCH(A1525,SOURCE!B:B,0)+1)),
  "")</f>
        <v>1488</v>
      </c>
      <c r="D1525" s="8" t="str">
        <f>IF(A1525&lt;&gt;INT(A1525),B1525,
IF(A1525&lt;0,VLOOKUP(A1525,lookups!A$1:B$25,2,0),
IF(ISNA(B1525),"",
IF(OR(ISBLANK(A1525),ISNA(B1525),B1525=0),
"",
"#define "&amp;
VLOOKUP(A1525,SOURCE!B:P,12,0)&amp;IF(SOURCE!$W$2-LEN(VLOOKUP(A1525,SOURCE!B:P,12,0))&gt;=0,REPT(" ",SOURCE!$W$2-LEN(VLOOKUP(A1525,SOURCE!B:P,12,0))),"")&amp;
TEXT(A1525,"???0")&amp;IF(VLOOKUP(A1525,SOURCE!B:P,13,0)="","","   "&amp;VLOOKUP(A1525,SOURCE!B:P,13,0)
))))
)</f>
        <v>#define ITM_IXYZ                      1487</v>
      </c>
    </row>
    <row r="1526" spans="1:4">
      <c r="A1526">
        <f t="shared" si="24"/>
        <v>1488</v>
      </c>
      <c r="B1526" t="str">
        <f>VLOOKUP(A1526,SOURCE!B:P,12,0)</f>
        <v>ITM_IGAMMAP</v>
      </c>
      <c r="C1526">
        <f>IF(
ISNUMBER(INDEX(SOURCE!B:B,MATCH(A1526,SOURCE!B:B,0)+1)),
  VALUE(INDEX(SOURCE!B:B,MATCH(A1526,SOURCE!B:B,0)+1)),
  "")</f>
        <v>1489</v>
      </c>
      <c r="D1526" s="8" t="str">
        <f>IF(A1526&lt;&gt;INT(A1526),B1526,
IF(A1526&lt;0,VLOOKUP(A1526,lookups!A$1:B$25,2,0),
IF(ISNA(B1526),"",
IF(OR(ISBLANK(A1526),ISNA(B1526),B1526=0),
"",
"#define "&amp;
VLOOKUP(A1526,SOURCE!B:P,12,0)&amp;IF(SOURCE!$W$2-LEN(VLOOKUP(A1526,SOURCE!B:P,12,0))&gt;=0,REPT(" ",SOURCE!$W$2-LEN(VLOOKUP(A1526,SOURCE!B:P,12,0))),"")&amp;
TEXT(A1526,"???0")&amp;IF(VLOOKUP(A1526,SOURCE!B:P,13,0)="","","   "&amp;VLOOKUP(A1526,SOURCE!B:P,13,0)
))))
)</f>
        <v>#define ITM_IGAMMAP                   1488</v>
      </c>
    </row>
    <row r="1527" spans="1:4">
      <c r="A1527">
        <f t="shared" si="24"/>
        <v>1489</v>
      </c>
      <c r="B1527" t="str">
        <f>VLOOKUP(A1527,SOURCE!B:P,12,0)</f>
        <v>ITM_IGAMMAQ</v>
      </c>
      <c r="C1527">
        <f>IF(
ISNUMBER(INDEX(SOURCE!B:B,MATCH(A1527,SOURCE!B:B,0)+1)),
  VALUE(INDEX(SOURCE!B:B,MATCH(A1527,SOURCE!B:B,0)+1)),
  "")</f>
        <v>1490</v>
      </c>
      <c r="D1527" s="8" t="str">
        <f>IF(A1527&lt;&gt;INT(A1527),B1527,
IF(A1527&lt;0,VLOOKUP(A1527,lookups!A$1:B$25,2,0),
IF(ISNA(B1527),"",
IF(OR(ISBLANK(A1527),ISNA(B1527),B1527=0),
"",
"#define "&amp;
VLOOKUP(A1527,SOURCE!B:P,12,0)&amp;IF(SOURCE!$W$2-LEN(VLOOKUP(A1527,SOURCE!B:P,12,0))&gt;=0,REPT(" ",SOURCE!$W$2-LEN(VLOOKUP(A1527,SOURCE!B:P,12,0))),"")&amp;
TEXT(A1527,"???0")&amp;IF(VLOOKUP(A1527,SOURCE!B:P,13,0)="","","   "&amp;VLOOKUP(A1527,SOURCE!B:P,13,0)
))))
)</f>
        <v>#define ITM_IGAMMAQ                   1489</v>
      </c>
    </row>
    <row r="1528" spans="1:4">
      <c r="A1528">
        <f t="shared" si="24"/>
        <v>1490</v>
      </c>
      <c r="B1528" t="str">
        <f>VLOOKUP(A1528,SOURCE!B:P,12,0)</f>
        <v>ITM_IPLUS</v>
      </c>
      <c r="C1528">
        <f>IF(
ISNUMBER(INDEX(SOURCE!B:B,MATCH(A1528,SOURCE!B:B,0)+1)),
  VALUE(INDEX(SOURCE!B:B,MATCH(A1528,SOURCE!B:B,0)+1)),
  "")</f>
        <v>1491</v>
      </c>
      <c r="D1528" s="8" t="str">
        <f>IF(A1528&lt;&gt;INT(A1528),B1528,
IF(A1528&lt;0,VLOOKUP(A1528,lookups!A$1:B$25,2,0),
IF(ISNA(B1528),"",
IF(OR(ISBLANK(A1528),ISNA(B1528),B1528=0),
"",
"#define "&amp;
VLOOKUP(A1528,SOURCE!B:P,12,0)&amp;IF(SOURCE!$W$2-LEN(VLOOKUP(A1528,SOURCE!B:P,12,0))&gt;=0,REPT(" ",SOURCE!$W$2-LEN(VLOOKUP(A1528,SOURCE!B:P,12,0))),"")&amp;
TEXT(A1528,"???0")&amp;IF(VLOOKUP(A1528,SOURCE!B:P,13,0)="","","   "&amp;VLOOKUP(A1528,SOURCE!B:P,13,0)
))))
)</f>
        <v>#define ITM_IPLUS                     1490</v>
      </c>
    </row>
    <row r="1529" spans="1:4">
      <c r="A1529">
        <f t="shared" si="24"/>
        <v>1491</v>
      </c>
      <c r="B1529" t="str">
        <f>VLOOKUP(A1529,SOURCE!B:P,12,0)</f>
        <v>ITM_IMINUS</v>
      </c>
      <c r="C1529">
        <f>IF(
ISNUMBER(INDEX(SOURCE!B:B,MATCH(A1529,SOURCE!B:B,0)+1)),
  VALUE(INDEX(SOURCE!B:B,MATCH(A1529,SOURCE!B:B,0)+1)),
  "")</f>
        <v>1492</v>
      </c>
      <c r="D1529" s="8" t="str">
        <f>IF(A1529&lt;&gt;INT(A1529),B1529,
IF(A1529&lt;0,VLOOKUP(A1529,lookups!A$1:B$25,2,0),
IF(ISNA(B1529),"",
IF(OR(ISBLANK(A1529),ISNA(B1529),B1529=0),
"",
"#define "&amp;
VLOOKUP(A1529,SOURCE!B:P,12,0)&amp;IF(SOURCE!$W$2-LEN(VLOOKUP(A1529,SOURCE!B:P,12,0))&gt;=0,REPT(" ",SOURCE!$W$2-LEN(VLOOKUP(A1529,SOURCE!B:P,12,0))),"")&amp;
TEXT(A1529,"???0")&amp;IF(VLOOKUP(A1529,SOURCE!B:P,13,0)="","","   "&amp;VLOOKUP(A1529,SOURCE!B:P,13,0)
))))
)</f>
        <v>#define ITM_IMINUS                    1491</v>
      </c>
    </row>
    <row r="1530" spans="1:4">
      <c r="A1530">
        <f t="shared" si="24"/>
        <v>1492</v>
      </c>
      <c r="B1530" t="str">
        <f>VLOOKUP(A1530,SOURCE!B:P,12,0)</f>
        <v>ITM_JYX</v>
      </c>
      <c r="C1530">
        <f>IF(
ISNUMBER(INDEX(SOURCE!B:B,MATCH(A1530,SOURCE!B:B,0)+1)),
  VALUE(INDEX(SOURCE!B:B,MATCH(A1530,SOURCE!B:B,0)+1)),
  "")</f>
        <v>1493</v>
      </c>
      <c r="D1530" s="8" t="str">
        <f>IF(A1530&lt;&gt;INT(A1530),B1530,
IF(A1530&lt;0,VLOOKUP(A1530,lookups!A$1:B$25,2,0),
IF(ISNA(B1530),"",
IF(OR(ISBLANK(A1530),ISNA(B1530),B1530=0),
"",
"#define "&amp;
VLOOKUP(A1530,SOURCE!B:P,12,0)&amp;IF(SOURCE!$W$2-LEN(VLOOKUP(A1530,SOURCE!B:P,12,0))&gt;=0,REPT(" ",SOURCE!$W$2-LEN(VLOOKUP(A1530,SOURCE!B:P,12,0))),"")&amp;
TEXT(A1530,"???0")&amp;IF(VLOOKUP(A1530,SOURCE!B:P,13,0)="","","   "&amp;VLOOKUP(A1530,SOURCE!B:P,13,0)
))))
)</f>
        <v>#define ITM_JYX                       1492</v>
      </c>
    </row>
    <row r="1531" spans="1:4">
      <c r="A1531">
        <f t="shared" si="24"/>
        <v>1493</v>
      </c>
      <c r="B1531" t="str">
        <f>VLOOKUP(A1531,SOURCE!B:P,12,0)</f>
        <v>ITM_JPLUS</v>
      </c>
      <c r="C1531">
        <f>IF(
ISNUMBER(INDEX(SOURCE!B:B,MATCH(A1531,SOURCE!B:B,0)+1)),
  VALUE(INDEX(SOURCE!B:B,MATCH(A1531,SOURCE!B:B,0)+1)),
  "")</f>
        <v>1494</v>
      </c>
      <c r="D1531" s="8" t="str">
        <f>IF(A1531&lt;&gt;INT(A1531),B1531,
IF(A1531&lt;0,VLOOKUP(A1531,lookups!A$1:B$25,2,0),
IF(ISNA(B1531),"",
IF(OR(ISBLANK(A1531),ISNA(B1531),B1531=0),
"",
"#define "&amp;
VLOOKUP(A1531,SOURCE!B:P,12,0)&amp;IF(SOURCE!$W$2-LEN(VLOOKUP(A1531,SOURCE!B:P,12,0))&gt;=0,REPT(" ",SOURCE!$W$2-LEN(VLOOKUP(A1531,SOURCE!B:P,12,0))),"")&amp;
TEXT(A1531,"???0")&amp;IF(VLOOKUP(A1531,SOURCE!B:P,13,0)="","","   "&amp;VLOOKUP(A1531,SOURCE!B:P,13,0)
))))
)</f>
        <v>#define ITM_JPLUS                     1493</v>
      </c>
    </row>
    <row r="1532" spans="1:4">
      <c r="A1532">
        <f t="shared" si="24"/>
        <v>1494</v>
      </c>
      <c r="B1532" t="str">
        <f>VLOOKUP(A1532,SOURCE!B:P,12,0)</f>
        <v>ITM_JMINUS</v>
      </c>
      <c r="C1532">
        <f>IF(
ISNUMBER(INDEX(SOURCE!B:B,MATCH(A1532,SOURCE!B:B,0)+1)),
  VALUE(INDEX(SOURCE!B:B,MATCH(A1532,SOURCE!B:B,0)+1)),
  "")</f>
        <v>1495</v>
      </c>
      <c r="D1532" s="8" t="str">
        <f>IF(A1532&lt;&gt;INT(A1532),B1532,
IF(A1532&lt;0,VLOOKUP(A1532,lookups!A$1:B$25,2,0),
IF(ISNA(B1532),"",
IF(OR(ISBLANK(A1532),ISNA(B1532),B1532=0),
"",
"#define "&amp;
VLOOKUP(A1532,SOURCE!B:P,12,0)&amp;IF(SOURCE!$W$2-LEN(VLOOKUP(A1532,SOURCE!B:P,12,0))&gt;=0,REPT(" ",SOURCE!$W$2-LEN(VLOOKUP(A1532,SOURCE!B:P,12,0))),"")&amp;
TEXT(A1532,"???0")&amp;IF(VLOOKUP(A1532,SOURCE!B:P,13,0)="","","   "&amp;VLOOKUP(A1532,SOURCE!B:P,13,0)
))))
)</f>
        <v>#define ITM_JMINUS                    1494</v>
      </c>
    </row>
    <row r="1533" spans="1:4">
      <c r="A1533">
        <f t="shared" si="24"/>
        <v>1495</v>
      </c>
      <c r="B1533" t="str">
        <f>VLOOKUP(A1533,SOURCE!B:P,12,0)</f>
        <v>ITM_JUL_GREG</v>
      </c>
      <c r="C1533">
        <f>IF(
ISNUMBER(INDEX(SOURCE!B:B,MATCH(A1533,SOURCE!B:B,0)+1)),
  VALUE(INDEX(SOURCE!B:B,MATCH(A1533,SOURCE!B:B,0)+1)),
  "")</f>
        <v>1496</v>
      </c>
      <c r="D1533" s="8" t="str">
        <f>IF(A1533&lt;&gt;INT(A1533),B1533,
IF(A1533&lt;0,VLOOKUP(A1533,lookups!A$1:B$25,2,0),
IF(ISNA(B1533),"",
IF(OR(ISBLANK(A1533),ISNA(B1533),B1533=0),
"",
"#define "&amp;
VLOOKUP(A1533,SOURCE!B:P,12,0)&amp;IF(SOURCE!$W$2-LEN(VLOOKUP(A1533,SOURCE!B:P,12,0))&gt;=0,REPT(" ",SOURCE!$W$2-LEN(VLOOKUP(A1533,SOURCE!B:P,12,0))),"")&amp;
TEXT(A1533,"???0")&amp;IF(VLOOKUP(A1533,SOURCE!B:P,13,0)="","","   "&amp;VLOOKUP(A1533,SOURCE!B:P,13,0)
))))
)</f>
        <v>#define ITM_JUL_GREG                  1495</v>
      </c>
    </row>
    <row r="1534" spans="1:4">
      <c r="A1534">
        <f t="shared" si="24"/>
        <v>1496</v>
      </c>
      <c r="B1534" t="str">
        <f>VLOOKUP(A1534,SOURCE!B:P,12,0)</f>
        <v>ITM_JtoD</v>
      </c>
      <c r="C1534">
        <f>IF(
ISNUMBER(INDEX(SOURCE!B:B,MATCH(A1534,SOURCE!B:B,0)+1)),
  VALUE(INDEX(SOURCE!B:B,MATCH(A1534,SOURCE!B:B,0)+1)),
  "")</f>
        <v>1497</v>
      </c>
      <c r="D1534" s="8" t="str">
        <f>IF(A1534&lt;&gt;INT(A1534),B1534,
IF(A1534&lt;0,VLOOKUP(A1534,lookups!A$1:B$25,2,0),
IF(ISNA(B1534),"",
IF(OR(ISBLANK(A1534),ISNA(B1534),B1534=0),
"",
"#define "&amp;
VLOOKUP(A1534,SOURCE!B:P,12,0)&amp;IF(SOURCE!$W$2-LEN(VLOOKUP(A1534,SOURCE!B:P,12,0))&gt;=0,REPT(" ",SOURCE!$W$2-LEN(VLOOKUP(A1534,SOURCE!B:P,12,0))),"")&amp;
TEXT(A1534,"???0")&amp;IF(VLOOKUP(A1534,SOURCE!B:P,13,0)="","","   "&amp;VLOOKUP(A1534,SOURCE!B:P,13,0)
))))
)</f>
        <v>#define ITM_JtoD                      1496</v>
      </c>
    </row>
    <row r="1535" spans="1:4">
      <c r="A1535">
        <f t="shared" si="24"/>
        <v>1497</v>
      </c>
      <c r="B1535" t="str">
        <f>VLOOKUP(A1535,SOURCE!B:P,12,0)</f>
        <v>ITM_KEY</v>
      </c>
      <c r="C1535">
        <f>IF(
ISNUMBER(INDEX(SOURCE!B:B,MATCH(A1535,SOURCE!B:B,0)+1)),
  VALUE(INDEX(SOURCE!B:B,MATCH(A1535,SOURCE!B:B,0)+1)),
  "")</f>
        <v>1498</v>
      </c>
      <c r="D1535" s="8" t="str">
        <f>IF(A1535&lt;&gt;INT(A1535),B1535,
IF(A1535&lt;0,VLOOKUP(A1535,lookups!A$1:B$25,2,0),
IF(ISNA(B1535),"",
IF(OR(ISBLANK(A1535),ISNA(B1535),B1535=0),
"",
"#define "&amp;
VLOOKUP(A1535,SOURCE!B:P,12,0)&amp;IF(SOURCE!$W$2-LEN(VLOOKUP(A1535,SOURCE!B:P,12,0))&gt;=0,REPT(" ",SOURCE!$W$2-LEN(VLOOKUP(A1535,SOURCE!B:P,12,0))),"")&amp;
TEXT(A1535,"???0")&amp;IF(VLOOKUP(A1535,SOURCE!B:P,13,0)="","","   "&amp;VLOOKUP(A1535,SOURCE!B:P,13,0)
))))
)</f>
        <v>#define ITM_KEY                       1497</v>
      </c>
    </row>
    <row r="1536" spans="1:4">
      <c r="A1536">
        <f t="shared" si="24"/>
        <v>1498</v>
      </c>
      <c r="B1536" t="str">
        <f>VLOOKUP(A1536,SOURCE!B:P,12,0)</f>
        <v>ITM_KEYG</v>
      </c>
      <c r="C1536">
        <f>IF(
ISNUMBER(INDEX(SOURCE!B:B,MATCH(A1536,SOURCE!B:B,0)+1)),
  VALUE(INDEX(SOURCE!B:B,MATCH(A1536,SOURCE!B:B,0)+1)),
  "")</f>
        <v>1499</v>
      </c>
      <c r="D1536" s="8" t="str">
        <f>IF(A1536&lt;&gt;INT(A1536),B1536,
IF(A1536&lt;0,VLOOKUP(A1536,lookups!A$1:B$25,2,0),
IF(ISNA(B1536),"",
IF(OR(ISBLANK(A1536),ISNA(B1536),B1536=0),
"",
"#define "&amp;
VLOOKUP(A1536,SOURCE!B:P,12,0)&amp;IF(SOURCE!$W$2-LEN(VLOOKUP(A1536,SOURCE!B:P,12,0))&gt;=0,REPT(" ",SOURCE!$W$2-LEN(VLOOKUP(A1536,SOURCE!B:P,12,0))),"")&amp;
TEXT(A1536,"???0")&amp;IF(VLOOKUP(A1536,SOURCE!B:P,13,0)="","","   "&amp;VLOOKUP(A1536,SOURCE!B:P,13,0)
))))
)</f>
        <v>#define ITM_KEYG                      1498</v>
      </c>
    </row>
    <row r="1537" spans="1:4">
      <c r="A1537">
        <f t="shared" si="24"/>
        <v>1499</v>
      </c>
      <c r="B1537" t="str">
        <f>VLOOKUP(A1537,SOURCE!B:P,12,0)</f>
        <v>ITM_KEYX</v>
      </c>
      <c r="C1537">
        <f>IF(
ISNUMBER(INDEX(SOURCE!B:B,MATCH(A1537,SOURCE!B:B,0)+1)),
  VALUE(INDEX(SOURCE!B:B,MATCH(A1537,SOURCE!B:B,0)+1)),
  "")</f>
        <v>1500</v>
      </c>
      <c r="D1537" s="8" t="str">
        <f>IF(A1537&lt;&gt;INT(A1537),B1537,
IF(A1537&lt;0,VLOOKUP(A1537,lookups!A$1:B$25,2,0),
IF(ISNA(B1537),"",
IF(OR(ISBLANK(A1537),ISNA(B1537),B1537=0),
"",
"#define "&amp;
VLOOKUP(A1537,SOURCE!B:P,12,0)&amp;IF(SOURCE!$W$2-LEN(VLOOKUP(A1537,SOURCE!B:P,12,0))&gt;=0,REPT(" ",SOURCE!$W$2-LEN(VLOOKUP(A1537,SOURCE!B:P,12,0))),"")&amp;
TEXT(A1537,"???0")&amp;IF(VLOOKUP(A1537,SOURCE!B:P,13,0)="","","   "&amp;VLOOKUP(A1537,SOURCE!B:P,13,0)
))))
)</f>
        <v>#define ITM_KEYX                      1499</v>
      </c>
    </row>
    <row r="1538" spans="1:4">
      <c r="A1538">
        <f t="shared" si="24"/>
        <v>1500</v>
      </c>
      <c r="B1538" t="str">
        <f>VLOOKUP(A1538,SOURCE!B:P,12,0)</f>
        <v>ITM_sinc</v>
      </c>
      <c r="C1538">
        <f>IF(
ISNUMBER(INDEX(SOURCE!B:B,MATCH(A1538,SOURCE!B:B,0)+1)),
  VALUE(INDEX(SOURCE!B:B,MATCH(A1538,SOURCE!B:B,0)+1)),
  "")</f>
        <v>1501</v>
      </c>
      <c r="D1538" s="8" t="str">
        <f>IF(A1538&lt;&gt;INT(A1538),B1538,
IF(A1538&lt;0,VLOOKUP(A1538,lookups!A$1:B$25,2,0),
IF(ISNA(B1538),"",
IF(OR(ISBLANK(A1538),ISNA(B1538),B1538=0),
"",
"#define "&amp;
VLOOKUP(A1538,SOURCE!B:P,12,0)&amp;IF(SOURCE!$W$2-LEN(VLOOKUP(A1538,SOURCE!B:P,12,0))&gt;=0,REPT(" ",SOURCE!$W$2-LEN(VLOOKUP(A1538,SOURCE!B:P,12,0))),"")&amp;
TEXT(A1538,"???0")&amp;IF(VLOOKUP(A1538,SOURCE!B:P,13,0)="","","   "&amp;VLOOKUP(A1538,SOURCE!B:P,13,0)
))))
)</f>
        <v>#define ITM_sinc                      1500</v>
      </c>
    </row>
    <row r="1539" spans="1:4">
      <c r="A1539">
        <f t="shared" si="24"/>
        <v>1501</v>
      </c>
      <c r="B1539" t="str">
        <f>VLOOKUP(A1539,SOURCE!B:P,12,0)</f>
        <v>ITM_KTYP</v>
      </c>
      <c r="C1539">
        <f>IF(
ISNUMBER(INDEX(SOURCE!B:B,MATCH(A1539,SOURCE!B:B,0)+1)),
  VALUE(INDEX(SOURCE!B:B,MATCH(A1539,SOURCE!B:B,0)+1)),
  "")</f>
        <v>1502</v>
      </c>
      <c r="D1539" s="8" t="str">
        <f>IF(A1539&lt;&gt;INT(A1539),B1539,
IF(A1539&lt;0,VLOOKUP(A1539,lookups!A$1:B$25,2,0),
IF(ISNA(B1539),"",
IF(OR(ISBLANK(A1539),ISNA(B1539),B1539=0),
"",
"#define "&amp;
VLOOKUP(A1539,SOURCE!B:P,12,0)&amp;IF(SOURCE!$W$2-LEN(VLOOKUP(A1539,SOURCE!B:P,12,0))&gt;=0,REPT(" ",SOURCE!$W$2-LEN(VLOOKUP(A1539,SOURCE!B:P,12,0))),"")&amp;
TEXT(A1539,"???0")&amp;IF(VLOOKUP(A1539,SOURCE!B:P,13,0)="","","   "&amp;VLOOKUP(A1539,SOURCE!B:P,13,0)
))))
)</f>
        <v>#define ITM_KTYP                      1501</v>
      </c>
    </row>
    <row r="1540" spans="1:4">
      <c r="A1540">
        <f t="shared" si="24"/>
        <v>1502</v>
      </c>
      <c r="B1540" t="str">
        <f>VLOOKUP(A1540,SOURCE!B:P,12,0)</f>
        <v>ITM_LASTX</v>
      </c>
      <c r="C1540">
        <f>IF(
ISNUMBER(INDEX(SOURCE!B:B,MATCH(A1540,SOURCE!B:B,0)+1)),
  VALUE(INDEX(SOURCE!B:B,MATCH(A1540,SOURCE!B:B,0)+1)),
  "")</f>
        <v>1503</v>
      </c>
      <c r="D1540" s="8" t="str">
        <f>IF(A1540&lt;&gt;INT(A1540),B1540,
IF(A1540&lt;0,VLOOKUP(A1540,lookups!A$1:B$25,2,0),
IF(ISNA(B1540),"",
IF(OR(ISBLANK(A1540),ISNA(B1540),B1540=0),
"",
"#define "&amp;
VLOOKUP(A1540,SOURCE!B:P,12,0)&amp;IF(SOURCE!$W$2-LEN(VLOOKUP(A1540,SOURCE!B:P,12,0))&gt;=0,REPT(" ",SOURCE!$W$2-LEN(VLOOKUP(A1540,SOURCE!B:P,12,0))),"")&amp;
TEXT(A1540,"???0")&amp;IF(VLOOKUP(A1540,SOURCE!B:P,13,0)="","","   "&amp;VLOOKUP(A1540,SOURCE!B:P,13,0)
))))
)</f>
        <v>#define ITM_LASTX                     1502</v>
      </c>
    </row>
    <row r="1541" spans="1:4">
      <c r="A1541">
        <f t="shared" si="24"/>
        <v>1503</v>
      </c>
      <c r="B1541" t="str">
        <f>VLOOKUP(A1541,SOURCE!B:P,12,0)</f>
        <v>ITM_LBLQ</v>
      </c>
      <c r="C1541">
        <f>IF(
ISNUMBER(INDEX(SOURCE!B:B,MATCH(A1541,SOURCE!B:B,0)+1)),
  VALUE(INDEX(SOURCE!B:B,MATCH(A1541,SOURCE!B:B,0)+1)),
  "")</f>
        <v>1504</v>
      </c>
      <c r="D1541" s="8" t="str">
        <f>IF(A1541&lt;&gt;INT(A1541),B1541,
IF(A1541&lt;0,VLOOKUP(A1541,lookups!A$1:B$25,2,0),
IF(ISNA(B1541),"",
IF(OR(ISBLANK(A1541),ISNA(B1541),B1541=0),
"",
"#define "&amp;
VLOOKUP(A1541,SOURCE!B:P,12,0)&amp;IF(SOURCE!$W$2-LEN(VLOOKUP(A1541,SOURCE!B:P,12,0))&gt;=0,REPT(" ",SOURCE!$W$2-LEN(VLOOKUP(A1541,SOURCE!B:P,12,0))),"")&amp;
TEXT(A1541,"???0")&amp;IF(VLOOKUP(A1541,SOURCE!B:P,13,0)="","","   "&amp;VLOOKUP(A1541,SOURCE!B:P,13,0)
))))
)</f>
        <v>#define ITM_LBLQ                      1503</v>
      </c>
    </row>
    <row r="1542" spans="1:4">
      <c r="A1542">
        <f t="shared" si="24"/>
        <v>1504</v>
      </c>
      <c r="B1542" t="str">
        <f>VLOOKUP(A1542,SOURCE!B:P,12,0)</f>
        <v>ITM_LEAP</v>
      </c>
      <c r="C1542">
        <f>IF(
ISNUMBER(INDEX(SOURCE!B:B,MATCH(A1542,SOURCE!B:B,0)+1)),
  VALUE(INDEX(SOURCE!B:B,MATCH(A1542,SOURCE!B:B,0)+1)),
  "")</f>
        <v>1505</v>
      </c>
      <c r="D1542" s="8" t="str">
        <f>IF(A1542&lt;&gt;INT(A1542),B1542,
IF(A1542&lt;0,VLOOKUP(A1542,lookups!A$1:B$25,2,0),
IF(ISNA(B1542),"",
IF(OR(ISBLANK(A1542),ISNA(B1542),B1542=0),
"",
"#define "&amp;
VLOOKUP(A1542,SOURCE!B:P,12,0)&amp;IF(SOURCE!$W$2-LEN(VLOOKUP(A1542,SOURCE!B:P,12,0))&gt;=0,REPT(" ",SOURCE!$W$2-LEN(VLOOKUP(A1542,SOURCE!B:P,12,0))),"")&amp;
TEXT(A1542,"???0")&amp;IF(VLOOKUP(A1542,SOURCE!B:P,13,0)="","","   "&amp;VLOOKUP(A1542,SOURCE!B:P,13,0)
))))
)</f>
        <v>#define ITM_LEAP                      1504</v>
      </c>
    </row>
    <row r="1543" spans="1:4">
      <c r="A1543">
        <f t="shared" ref="A1543:A1606" si="25">C1542</f>
        <v>1505</v>
      </c>
      <c r="B1543" t="str">
        <f>VLOOKUP(A1543,SOURCE!B:P,12,0)</f>
        <v>ITM_Lm</v>
      </c>
      <c r="C1543">
        <f>IF(
ISNUMBER(INDEX(SOURCE!B:B,MATCH(A1543,SOURCE!B:B,0)+1)),
  VALUE(INDEX(SOURCE!B:B,MATCH(A1543,SOURCE!B:B,0)+1)),
  "")</f>
        <v>1506</v>
      </c>
      <c r="D1543" s="8" t="str">
        <f>IF(A1543&lt;&gt;INT(A1543),B1543,
IF(A1543&lt;0,VLOOKUP(A1543,lookups!A$1:B$25,2,0),
IF(ISNA(B1543),"",
IF(OR(ISBLANK(A1543),ISNA(B1543),B1543=0),
"",
"#define "&amp;
VLOOKUP(A1543,SOURCE!B:P,12,0)&amp;IF(SOURCE!$W$2-LEN(VLOOKUP(A1543,SOURCE!B:P,12,0))&gt;=0,REPT(" ",SOURCE!$W$2-LEN(VLOOKUP(A1543,SOURCE!B:P,12,0))),"")&amp;
TEXT(A1543,"???0")&amp;IF(VLOOKUP(A1543,SOURCE!B:P,13,0)="","","   "&amp;VLOOKUP(A1543,SOURCE!B:P,13,0)
))))
)</f>
        <v>#define ITM_Lm                        1505</v>
      </c>
    </row>
    <row r="1544" spans="1:4">
      <c r="A1544">
        <f t="shared" si="25"/>
        <v>1506</v>
      </c>
      <c r="B1544" t="str">
        <f>VLOOKUP(A1544,SOURCE!B:P,12,0)</f>
        <v>ITM_LmALPHA</v>
      </c>
      <c r="C1544">
        <f>IF(
ISNUMBER(INDEX(SOURCE!B:B,MATCH(A1544,SOURCE!B:B,0)+1)),
  VALUE(INDEX(SOURCE!B:B,MATCH(A1544,SOURCE!B:B,0)+1)),
  "")</f>
        <v>1507</v>
      </c>
      <c r="D1544" s="8" t="str">
        <f>IF(A1544&lt;&gt;INT(A1544),B1544,
IF(A1544&lt;0,VLOOKUP(A1544,lookups!A$1:B$25,2,0),
IF(ISNA(B1544),"",
IF(OR(ISBLANK(A1544),ISNA(B1544),B1544=0),
"",
"#define "&amp;
VLOOKUP(A1544,SOURCE!B:P,12,0)&amp;IF(SOURCE!$W$2-LEN(VLOOKUP(A1544,SOURCE!B:P,12,0))&gt;=0,REPT(" ",SOURCE!$W$2-LEN(VLOOKUP(A1544,SOURCE!B:P,12,0))),"")&amp;
TEXT(A1544,"???0")&amp;IF(VLOOKUP(A1544,SOURCE!B:P,13,0)="","","   "&amp;VLOOKUP(A1544,SOURCE!B:P,13,0)
))))
)</f>
        <v>#define ITM_LmALPHA                   1506</v>
      </c>
    </row>
    <row r="1545" spans="1:4">
      <c r="A1545">
        <f t="shared" si="25"/>
        <v>1507</v>
      </c>
      <c r="B1545" t="str">
        <f>VLOOKUP(A1545,SOURCE!B:P,12,0)</f>
        <v>ITM_LNBETA</v>
      </c>
      <c r="C1545">
        <f>IF(
ISNUMBER(INDEX(SOURCE!B:B,MATCH(A1545,SOURCE!B:B,0)+1)),
  VALUE(INDEX(SOURCE!B:B,MATCH(A1545,SOURCE!B:B,0)+1)),
  "")</f>
        <v>1508</v>
      </c>
      <c r="D1545" s="8" t="str">
        <f>IF(A1545&lt;&gt;INT(A1545),B1545,
IF(A1545&lt;0,VLOOKUP(A1545,lookups!A$1:B$25,2,0),
IF(ISNA(B1545),"",
IF(OR(ISBLANK(A1545),ISNA(B1545),B1545=0),
"",
"#define "&amp;
VLOOKUP(A1545,SOURCE!B:P,12,0)&amp;IF(SOURCE!$W$2-LEN(VLOOKUP(A1545,SOURCE!B:P,12,0))&gt;=0,REPT(" ",SOURCE!$W$2-LEN(VLOOKUP(A1545,SOURCE!B:P,12,0))),"")&amp;
TEXT(A1545,"???0")&amp;IF(VLOOKUP(A1545,SOURCE!B:P,13,0)="","","   "&amp;VLOOKUP(A1545,SOURCE!B:P,13,0)
))))
)</f>
        <v>#define ITM_LNBETA                    1507</v>
      </c>
    </row>
    <row r="1546" spans="1:4">
      <c r="A1546">
        <f t="shared" si="25"/>
        <v>1508</v>
      </c>
      <c r="B1546" t="str">
        <f>VLOOKUP(A1546,SOURCE!B:P,12,0)</f>
        <v>ITM_LNGAMMA</v>
      </c>
      <c r="C1546">
        <f>IF(
ISNUMBER(INDEX(SOURCE!B:B,MATCH(A1546,SOURCE!B:B,0)+1)),
  VALUE(INDEX(SOURCE!B:B,MATCH(A1546,SOURCE!B:B,0)+1)),
  "")</f>
        <v>1509</v>
      </c>
      <c r="D1546" s="8" t="str">
        <f>IF(A1546&lt;&gt;INT(A1546),B1546,
IF(A1546&lt;0,VLOOKUP(A1546,lookups!A$1:B$25,2,0),
IF(ISNA(B1546),"",
IF(OR(ISBLANK(A1546),ISNA(B1546),B1546=0),
"",
"#define "&amp;
VLOOKUP(A1546,SOURCE!B:P,12,0)&amp;IF(SOURCE!$W$2-LEN(VLOOKUP(A1546,SOURCE!B:P,12,0))&gt;=0,REPT(" ",SOURCE!$W$2-LEN(VLOOKUP(A1546,SOURCE!B:P,12,0))),"")&amp;
TEXT(A1546,"???0")&amp;IF(VLOOKUP(A1546,SOURCE!B:P,13,0)="","","   "&amp;VLOOKUP(A1546,SOURCE!B:P,13,0)
))))
)</f>
        <v>#define ITM_LNGAMMA                   1508</v>
      </c>
    </row>
    <row r="1547" spans="1:4">
      <c r="A1547">
        <f t="shared" si="25"/>
        <v>1509</v>
      </c>
      <c r="B1547" t="str">
        <f>VLOOKUP(A1547,SOURCE!B:P,12,0)</f>
        <v>ITM_LOAD</v>
      </c>
      <c r="C1547">
        <f>IF(
ISNUMBER(INDEX(SOURCE!B:B,MATCH(A1547,SOURCE!B:B,0)+1)),
  VALUE(INDEX(SOURCE!B:B,MATCH(A1547,SOURCE!B:B,0)+1)),
  "")</f>
        <v>1510</v>
      </c>
      <c r="D1547" s="8" t="str">
        <f>IF(A1547&lt;&gt;INT(A1547),B1547,
IF(A1547&lt;0,VLOOKUP(A1547,lookups!A$1:B$25,2,0),
IF(ISNA(B1547),"",
IF(OR(ISBLANK(A1547),ISNA(B1547),B1547=0),
"",
"#define "&amp;
VLOOKUP(A1547,SOURCE!B:P,12,0)&amp;IF(SOURCE!$W$2-LEN(VLOOKUP(A1547,SOURCE!B:P,12,0))&gt;=0,REPT(" ",SOURCE!$W$2-LEN(VLOOKUP(A1547,SOURCE!B:P,12,0))),"")&amp;
TEXT(A1547,"???0")&amp;IF(VLOOKUP(A1547,SOURCE!B:P,13,0)="","","   "&amp;VLOOKUP(A1547,SOURCE!B:P,13,0)
))))
)</f>
        <v>#define ITM_LOAD                      1509</v>
      </c>
    </row>
    <row r="1548" spans="1:4">
      <c r="A1548">
        <f t="shared" si="25"/>
        <v>1510</v>
      </c>
      <c r="B1548" t="str">
        <f>VLOOKUP(A1548,SOURCE!B:P,12,0)</f>
        <v>ITM_LOADP</v>
      </c>
      <c r="C1548">
        <f>IF(
ISNUMBER(INDEX(SOURCE!B:B,MATCH(A1548,SOURCE!B:B,0)+1)),
  VALUE(INDEX(SOURCE!B:B,MATCH(A1548,SOURCE!B:B,0)+1)),
  "")</f>
        <v>1511</v>
      </c>
      <c r="D1548" s="8" t="str">
        <f>IF(A1548&lt;&gt;INT(A1548),B1548,
IF(A1548&lt;0,VLOOKUP(A1548,lookups!A$1:B$25,2,0),
IF(ISNA(B1548),"",
IF(OR(ISBLANK(A1548),ISNA(B1548),B1548=0),
"",
"#define "&amp;
VLOOKUP(A1548,SOURCE!B:P,12,0)&amp;IF(SOURCE!$W$2-LEN(VLOOKUP(A1548,SOURCE!B:P,12,0))&gt;=0,REPT(" ",SOURCE!$W$2-LEN(VLOOKUP(A1548,SOURCE!B:P,12,0))),"")&amp;
TEXT(A1548,"???0")&amp;IF(VLOOKUP(A1548,SOURCE!B:P,13,0)="","","   "&amp;VLOOKUP(A1548,SOURCE!B:P,13,0)
))))
)</f>
        <v>#define ITM_LOADP                     1510</v>
      </c>
    </row>
    <row r="1549" spans="1:4">
      <c r="A1549">
        <f t="shared" si="25"/>
        <v>1511</v>
      </c>
      <c r="B1549" t="str">
        <f>VLOOKUP(A1549,SOURCE!B:P,12,0)</f>
        <v>ITM_LOADR</v>
      </c>
      <c r="C1549">
        <f>IF(
ISNUMBER(INDEX(SOURCE!B:B,MATCH(A1549,SOURCE!B:B,0)+1)),
  VALUE(INDEX(SOURCE!B:B,MATCH(A1549,SOURCE!B:B,0)+1)),
  "")</f>
        <v>1512</v>
      </c>
      <c r="D1549" s="8" t="str">
        <f>IF(A1549&lt;&gt;INT(A1549),B1549,
IF(A1549&lt;0,VLOOKUP(A1549,lookups!A$1:B$25,2,0),
IF(ISNA(B1549),"",
IF(OR(ISBLANK(A1549),ISNA(B1549),B1549=0),
"",
"#define "&amp;
VLOOKUP(A1549,SOURCE!B:P,12,0)&amp;IF(SOURCE!$W$2-LEN(VLOOKUP(A1549,SOURCE!B:P,12,0))&gt;=0,REPT(" ",SOURCE!$W$2-LEN(VLOOKUP(A1549,SOURCE!B:P,12,0))),"")&amp;
TEXT(A1549,"???0")&amp;IF(VLOOKUP(A1549,SOURCE!B:P,13,0)="","","   "&amp;VLOOKUP(A1549,SOURCE!B:P,13,0)
))))
)</f>
        <v>#define ITM_LOADR                     1511</v>
      </c>
    </row>
    <row r="1550" spans="1:4">
      <c r="A1550">
        <f t="shared" si="25"/>
        <v>1512</v>
      </c>
      <c r="B1550" t="str">
        <f>VLOOKUP(A1550,SOURCE!B:P,12,0)</f>
        <v>ITM_LOADSS</v>
      </c>
      <c r="C1550">
        <f>IF(
ISNUMBER(INDEX(SOURCE!B:B,MATCH(A1550,SOURCE!B:B,0)+1)),
  VALUE(INDEX(SOURCE!B:B,MATCH(A1550,SOURCE!B:B,0)+1)),
  "")</f>
        <v>1513</v>
      </c>
      <c r="D1550" s="8" t="str">
        <f>IF(A1550&lt;&gt;INT(A1550),B1550,
IF(A1550&lt;0,VLOOKUP(A1550,lookups!A$1:B$25,2,0),
IF(ISNA(B1550),"",
IF(OR(ISBLANK(A1550),ISNA(B1550),B1550=0),
"",
"#define "&amp;
VLOOKUP(A1550,SOURCE!B:P,12,0)&amp;IF(SOURCE!$W$2-LEN(VLOOKUP(A1550,SOURCE!B:P,12,0))&gt;=0,REPT(" ",SOURCE!$W$2-LEN(VLOOKUP(A1550,SOURCE!B:P,12,0))),"")&amp;
TEXT(A1550,"???0")&amp;IF(VLOOKUP(A1550,SOURCE!B:P,13,0)="","","   "&amp;VLOOKUP(A1550,SOURCE!B:P,13,0)
))))
)</f>
        <v>#define ITM_LOADSS                    1512</v>
      </c>
    </row>
    <row r="1551" spans="1:4">
      <c r="A1551">
        <f t="shared" si="25"/>
        <v>1513</v>
      </c>
      <c r="B1551" t="str">
        <f>VLOOKUP(A1551,SOURCE!B:P,12,0)</f>
        <v>ITM_LOADSIGMA</v>
      </c>
      <c r="C1551">
        <f>IF(
ISNUMBER(INDEX(SOURCE!B:B,MATCH(A1551,SOURCE!B:B,0)+1)),
  VALUE(INDEX(SOURCE!B:B,MATCH(A1551,SOURCE!B:B,0)+1)),
  "")</f>
        <v>1514</v>
      </c>
      <c r="D1551" s="8" t="str">
        <f>IF(A1551&lt;&gt;INT(A1551),B1551,
IF(A1551&lt;0,VLOOKUP(A1551,lookups!A$1:B$25,2,0),
IF(ISNA(B1551),"",
IF(OR(ISBLANK(A1551),ISNA(B1551),B1551=0),
"",
"#define "&amp;
VLOOKUP(A1551,SOURCE!B:P,12,0)&amp;IF(SOURCE!$W$2-LEN(VLOOKUP(A1551,SOURCE!B:P,12,0))&gt;=0,REPT(" ",SOURCE!$W$2-LEN(VLOOKUP(A1551,SOURCE!B:P,12,0))),"")&amp;
TEXT(A1551,"???0")&amp;IF(VLOOKUP(A1551,SOURCE!B:P,13,0)="","","   "&amp;VLOOKUP(A1551,SOURCE!B:P,13,0)
))))
)</f>
        <v>#define ITM_LOADSIGMA                 1513</v>
      </c>
    </row>
    <row r="1552" spans="1:4">
      <c r="A1552">
        <f t="shared" si="25"/>
        <v>1514</v>
      </c>
      <c r="B1552" t="str">
        <f>VLOOKUP(A1552,SOURCE!B:P,12,0)</f>
        <v>ITM_LocR</v>
      </c>
      <c r="C1552">
        <f>IF(
ISNUMBER(INDEX(SOURCE!B:B,MATCH(A1552,SOURCE!B:B,0)+1)),
  VALUE(INDEX(SOURCE!B:B,MATCH(A1552,SOURCE!B:B,0)+1)),
  "")</f>
        <v>1515</v>
      </c>
      <c r="D1552" s="8" t="str">
        <f>IF(A1552&lt;&gt;INT(A1552),B1552,
IF(A1552&lt;0,VLOOKUP(A1552,lookups!A$1:B$25,2,0),
IF(ISNA(B1552),"",
IF(OR(ISBLANK(A1552),ISNA(B1552),B1552=0),
"",
"#define "&amp;
VLOOKUP(A1552,SOURCE!B:P,12,0)&amp;IF(SOURCE!$W$2-LEN(VLOOKUP(A1552,SOURCE!B:P,12,0))&gt;=0,REPT(" ",SOURCE!$W$2-LEN(VLOOKUP(A1552,SOURCE!B:P,12,0))),"")&amp;
TEXT(A1552,"???0")&amp;IF(VLOOKUP(A1552,SOURCE!B:P,13,0)="","","   "&amp;VLOOKUP(A1552,SOURCE!B:P,13,0)
))))
)</f>
        <v>#define ITM_LocR                      1514</v>
      </c>
    </row>
    <row r="1553" spans="1:4">
      <c r="A1553">
        <f t="shared" si="25"/>
        <v>1515</v>
      </c>
      <c r="B1553" t="str">
        <f>VLOOKUP(A1553,SOURCE!B:P,12,0)</f>
        <v>ITM_LocRQ</v>
      </c>
      <c r="C1553">
        <f>IF(
ISNUMBER(INDEX(SOURCE!B:B,MATCH(A1553,SOURCE!B:B,0)+1)),
  VALUE(INDEX(SOURCE!B:B,MATCH(A1553,SOURCE!B:B,0)+1)),
  "")</f>
        <v>1516</v>
      </c>
      <c r="D1553" s="8" t="str">
        <f>IF(A1553&lt;&gt;INT(A1553),B1553,
IF(A1553&lt;0,VLOOKUP(A1553,lookups!A$1:B$25,2,0),
IF(ISNA(B1553),"",
IF(OR(ISBLANK(A1553),ISNA(B1553),B1553=0),
"",
"#define "&amp;
VLOOKUP(A1553,SOURCE!B:P,12,0)&amp;IF(SOURCE!$W$2-LEN(VLOOKUP(A1553,SOURCE!B:P,12,0))&gt;=0,REPT(" ",SOURCE!$W$2-LEN(VLOOKUP(A1553,SOURCE!B:P,12,0))),"")&amp;
TEXT(A1553,"???0")&amp;IF(VLOOKUP(A1553,SOURCE!B:P,13,0)="","","   "&amp;VLOOKUP(A1553,SOURCE!B:P,13,0)
))))
)</f>
        <v>#define ITM_LocRQ                     1515</v>
      </c>
    </row>
    <row r="1554" spans="1:4">
      <c r="A1554">
        <f t="shared" si="25"/>
        <v>1516</v>
      </c>
      <c r="B1554" t="str">
        <f>VLOOKUP(A1554,SOURCE!B:P,12,0)</f>
        <v>ITM_LR</v>
      </c>
      <c r="C1554">
        <f>IF(
ISNUMBER(INDEX(SOURCE!B:B,MATCH(A1554,SOURCE!B:B,0)+1)),
  VALUE(INDEX(SOURCE!B:B,MATCH(A1554,SOURCE!B:B,0)+1)),
  "")</f>
        <v>1517</v>
      </c>
      <c r="D1554" s="8" t="str">
        <f>IF(A1554&lt;&gt;INT(A1554),B1554,
IF(A1554&lt;0,VLOOKUP(A1554,lookups!A$1:B$25,2,0),
IF(ISNA(B1554),"",
IF(OR(ISBLANK(A1554),ISNA(B1554),B1554=0),
"",
"#define "&amp;
VLOOKUP(A1554,SOURCE!B:P,12,0)&amp;IF(SOURCE!$W$2-LEN(VLOOKUP(A1554,SOURCE!B:P,12,0))&gt;=0,REPT(" ",SOURCE!$W$2-LEN(VLOOKUP(A1554,SOURCE!B:P,12,0))),"")&amp;
TEXT(A1554,"???0")&amp;IF(VLOOKUP(A1554,SOURCE!B:P,13,0)="","","   "&amp;VLOOKUP(A1554,SOURCE!B:P,13,0)
))))
)</f>
        <v>#define ITM_LR                        1516</v>
      </c>
    </row>
    <row r="1555" spans="1:4">
      <c r="A1555">
        <f t="shared" si="25"/>
        <v>1517</v>
      </c>
      <c r="B1555" t="str">
        <f>VLOOKUP(A1555,SOURCE!B:P,12,0)</f>
        <v>ITM_MANT</v>
      </c>
      <c r="C1555">
        <f>IF(
ISNUMBER(INDEX(SOURCE!B:B,MATCH(A1555,SOURCE!B:B,0)+1)),
  VALUE(INDEX(SOURCE!B:B,MATCH(A1555,SOURCE!B:B,0)+1)),
  "")</f>
        <v>1518</v>
      </c>
      <c r="D1555" s="8" t="str">
        <f>IF(A1555&lt;&gt;INT(A1555),B1555,
IF(A1555&lt;0,VLOOKUP(A1555,lookups!A$1:B$25,2,0),
IF(ISNA(B1555),"",
IF(OR(ISBLANK(A1555),ISNA(B1555),B1555=0),
"",
"#define "&amp;
VLOOKUP(A1555,SOURCE!B:P,12,0)&amp;IF(SOURCE!$W$2-LEN(VLOOKUP(A1555,SOURCE!B:P,12,0))&gt;=0,REPT(" ",SOURCE!$W$2-LEN(VLOOKUP(A1555,SOURCE!B:P,12,0))),"")&amp;
TEXT(A1555,"???0")&amp;IF(VLOOKUP(A1555,SOURCE!B:P,13,0)="","","   "&amp;VLOOKUP(A1555,SOURCE!B:P,13,0)
))))
)</f>
        <v>#define ITM_MANT                      1517</v>
      </c>
    </row>
    <row r="1556" spans="1:4">
      <c r="A1556">
        <f t="shared" si="25"/>
        <v>1518</v>
      </c>
      <c r="B1556" t="str">
        <f>VLOOKUP(A1556,SOURCE!B:P,12,0)</f>
        <v>ITM_MATX</v>
      </c>
      <c r="C1556">
        <f>IF(
ISNUMBER(INDEX(SOURCE!B:B,MATCH(A1556,SOURCE!B:B,0)+1)),
  VALUE(INDEX(SOURCE!B:B,MATCH(A1556,SOURCE!B:B,0)+1)),
  "")</f>
        <v>1519</v>
      </c>
      <c r="D1556" s="8" t="str">
        <f>IF(A1556&lt;&gt;INT(A1556),B1556,
IF(A1556&lt;0,VLOOKUP(A1556,lookups!A$1:B$25,2,0),
IF(ISNA(B1556),"",
IF(OR(ISBLANK(A1556),ISNA(B1556),B1556=0),
"",
"#define "&amp;
VLOOKUP(A1556,SOURCE!B:P,12,0)&amp;IF(SOURCE!$W$2-LEN(VLOOKUP(A1556,SOURCE!B:P,12,0))&gt;=0,REPT(" ",SOURCE!$W$2-LEN(VLOOKUP(A1556,SOURCE!B:P,12,0))),"")&amp;
TEXT(A1556,"???0")&amp;IF(VLOOKUP(A1556,SOURCE!B:P,13,0)="","","   "&amp;VLOOKUP(A1556,SOURCE!B:P,13,0)
))))
)</f>
        <v>#define ITM_MATX                      1518</v>
      </c>
    </row>
    <row r="1557" spans="1:4">
      <c r="A1557">
        <f t="shared" si="25"/>
        <v>1519</v>
      </c>
      <c r="B1557" t="str">
        <f>VLOOKUP(A1557,SOURCE!B:P,12,0)</f>
        <v>ITM_MEM</v>
      </c>
      <c r="C1557">
        <f>IF(
ISNUMBER(INDEX(SOURCE!B:B,MATCH(A1557,SOURCE!B:B,0)+1)),
  VALUE(INDEX(SOURCE!B:B,MATCH(A1557,SOURCE!B:B,0)+1)),
  "")</f>
        <v>1520</v>
      </c>
      <c r="D1557" s="8" t="str">
        <f>IF(A1557&lt;&gt;INT(A1557),B1557,
IF(A1557&lt;0,VLOOKUP(A1557,lookups!A$1:B$25,2,0),
IF(ISNA(B1557),"",
IF(OR(ISBLANK(A1557),ISNA(B1557),B1557=0),
"",
"#define "&amp;
VLOOKUP(A1557,SOURCE!B:P,12,0)&amp;IF(SOURCE!$W$2-LEN(VLOOKUP(A1557,SOURCE!B:P,12,0))&gt;=0,REPT(" ",SOURCE!$W$2-LEN(VLOOKUP(A1557,SOURCE!B:P,12,0))),"")&amp;
TEXT(A1557,"???0")&amp;IF(VLOOKUP(A1557,SOURCE!B:P,13,0)="","","   "&amp;VLOOKUP(A1557,SOURCE!B:P,13,0)
))))
)</f>
        <v>#define ITM_MEM                       1519</v>
      </c>
    </row>
    <row r="1558" spans="1:4">
      <c r="A1558">
        <f t="shared" si="25"/>
        <v>1520</v>
      </c>
      <c r="B1558" t="str">
        <f>VLOOKUP(A1558,SOURCE!B:P,12,0)</f>
        <v>ITM_MENU</v>
      </c>
      <c r="C1558">
        <f>IF(
ISNUMBER(INDEX(SOURCE!B:B,MATCH(A1558,SOURCE!B:B,0)+1)),
  VALUE(INDEX(SOURCE!B:B,MATCH(A1558,SOURCE!B:B,0)+1)),
  "")</f>
        <v>1521</v>
      </c>
      <c r="D1558" s="8" t="str">
        <f>IF(A1558&lt;&gt;INT(A1558),B1558,
IF(A1558&lt;0,VLOOKUP(A1558,lookups!A$1:B$25,2,0),
IF(ISNA(B1558),"",
IF(OR(ISBLANK(A1558),ISNA(B1558),B1558=0),
"",
"#define "&amp;
VLOOKUP(A1558,SOURCE!B:P,12,0)&amp;IF(SOURCE!$W$2-LEN(VLOOKUP(A1558,SOURCE!B:P,12,0))&gt;=0,REPT(" ",SOURCE!$W$2-LEN(VLOOKUP(A1558,SOURCE!B:P,12,0))),"")&amp;
TEXT(A1558,"???0")&amp;IF(VLOOKUP(A1558,SOURCE!B:P,13,0)="","","   "&amp;VLOOKUP(A1558,SOURCE!B:P,13,0)
))))
)</f>
        <v>#define ITM_MENU                      1520</v>
      </c>
    </row>
    <row r="1559" spans="1:4">
      <c r="A1559">
        <f t="shared" si="25"/>
        <v>1521</v>
      </c>
      <c r="B1559" t="str">
        <f>VLOOKUP(A1559,SOURCE!B:P,12,0)</f>
        <v>ITM_MONTH</v>
      </c>
      <c r="C1559">
        <f>IF(
ISNUMBER(INDEX(SOURCE!B:B,MATCH(A1559,SOURCE!B:B,0)+1)),
  VALUE(INDEX(SOURCE!B:B,MATCH(A1559,SOURCE!B:B,0)+1)),
  "")</f>
        <v>1522</v>
      </c>
      <c r="D1559" s="8" t="str">
        <f>IF(A1559&lt;&gt;INT(A1559),B1559,
IF(A1559&lt;0,VLOOKUP(A1559,lookups!A$1:B$25,2,0),
IF(ISNA(B1559),"",
IF(OR(ISBLANK(A1559),ISNA(B1559),B1559=0),
"",
"#define "&amp;
VLOOKUP(A1559,SOURCE!B:P,12,0)&amp;IF(SOURCE!$W$2-LEN(VLOOKUP(A1559,SOURCE!B:P,12,0))&gt;=0,REPT(" ",SOURCE!$W$2-LEN(VLOOKUP(A1559,SOURCE!B:P,12,0))),"")&amp;
TEXT(A1559,"???0")&amp;IF(VLOOKUP(A1559,SOURCE!B:P,13,0)="","","   "&amp;VLOOKUP(A1559,SOURCE!B:P,13,0)
))))
)</f>
        <v>#define ITM_MONTH                     1521</v>
      </c>
    </row>
    <row r="1560" spans="1:4">
      <c r="A1560">
        <f t="shared" si="25"/>
        <v>1522</v>
      </c>
      <c r="B1560" t="str">
        <f>VLOOKUP(A1560,SOURCE!B:P,12,0)</f>
        <v>ITM_MSG</v>
      </c>
      <c r="C1560">
        <f>IF(
ISNUMBER(INDEX(SOURCE!B:B,MATCH(A1560,SOURCE!B:B,0)+1)),
  VALUE(INDEX(SOURCE!B:B,MATCH(A1560,SOURCE!B:B,0)+1)),
  "")</f>
        <v>1523</v>
      </c>
      <c r="D1560" s="8" t="str">
        <f>IF(A1560&lt;&gt;INT(A1560),B1560,
IF(A1560&lt;0,VLOOKUP(A1560,lookups!A$1:B$25,2,0),
IF(ISNA(B1560),"",
IF(OR(ISBLANK(A1560),ISNA(B1560),B1560=0),
"",
"#define "&amp;
VLOOKUP(A1560,SOURCE!B:P,12,0)&amp;IF(SOURCE!$W$2-LEN(VLOOKUP(A1560,SOURCE!B:P,12,0))&gt;=0,REPT(" ",SOURCE!$W$2-LEN(VLOOKUP(A1560,SOURCE!B:P,12,0))),"")&amp;
TEXT(A1560,"???0")&amp;IF(VLOOKUP(A1560,SOURCE!B:P,13,0)="","","   "&amp;VLOOKUP(A1560,SOURCE!B:P,13,0)
))))
)</f>
        <v>#define ITM_MSG                       1522</v>
      </c>
    </row>
    <row r="1561" spans="1:4">
      <c r="A1561">
        <f t="shared" si="25"/>
        <v>1523</v>
      </c>
      <c r="B1561" t="str">
        <f>VLOOKUP(A1561,SOURCE!B:P,12,0)</f>
        <v>ITM_MULPI</v>
      </c>
      <c r="C1561">
        <f>IF(
ISNUMBER(INDEX(SOURCE!B:B,MATCH(A1561,SOURCE!B:B,0)+1)),
  VALUE(INDEX(SOURCE!B:B,MATCH(A1561,SOURCE!B:B,0)+1)),
  "")</f>
        <v>1524</v>
      </c>
      <c r="D1561" s="8" t="str">
        <f>IF(A1561&lt;&gt;INT(A1561),B1561,
IF(A1561&lt;0,VLOOKUP(A1561,lookups!A$1:B$25,2,0),
IF(ISNA(B1561),"",
IF(OR(ISBLANK(A1561),ISNA(B1561),B1561=0),
"",
"#define "&amp;
VLOOKUP(A1561,SOURCE!B:P,12,0)&amp;IF(SOURCE!$W$2-LEN(VLOOKUP(A1561,SOURCE!B:P,12,0))&gt;=0,REPT(" ",SOURCE!$W$2-LEN(VLOOKUP(A1561,SOURCE!B:P,12,0))),"")&amp;
TEXT(A1561,"???0")&amp;IF(VLOOKUP(A1561,SOURCE!B:P,13,0)="","","   "&amp;VLOOKUP(A1561,SOURCE!B:P,13,0)
))))
)</f>
        <v>#define ITM_MULPI                     1523</v>
      </c>
    </row>
    <row r="1562" spans="1:4">
      <c r="A1562">
        <f t="shared" si="25"/>
        <v>1524</v>
      </c>
      <c r="B1562" t="str">
        <f>VLOOKUP(A1562,SOURCE!B:P,12,0)</f>
        <v>ITM_MVAR</v>
      </c>
      <c r="C1562">
        <f>IF(
ISNUMBER(INDEX(SOURCE!B:B,MATCH(A1562,SOURCE!B:B,0)+1)),
  VALUE(INDEX(SOURCE!B:B,MATCH(A1562,SOURCE!B:B,0)+1)),
  "")</f>
        <v>1525</v>
      </c>
      <c r="D1562" s="8" t="str">
        <f>IF(A1562&lt;&gt;INT(A1562),B1562,
IF(A1562&lt;0,VLOOKUP(A1562,lookups!A$1:B$25,2,0),
IF(ISNA(B1562),"",
IF(OR(ISBLANK(A1562),ISNA(B1562),B1562=0),
"",
"#define "&amp;
VLOOKUP(A1562,SOURCE!B:P,12,0)&amp;IF(SOURCE!$W$2-LEN(VLOOKUP(A1562,SOURCE!B:P,12,0))&gt;=0,REPT(" ",SOURCE!$W$2-LEN(VLOOKUP(A1562,SOURCE!B:P,12,0))),"")&amp;
TEXT(A1562,"???0")&amp;IF(VLOOKUP(A1562,SOURCE!B:P,13,0)="","","   "&amp;VLOOKUP(A1562,SOURCE!B:P,13,0)
))))
)</f>
        <v>#define ITM_MVAR                      1524</v>
      </c>
    </row>
    <row r="1563" spans="1:4">
      <c r="A1563">
        <f t="shared" si="25"/>
        <v>1525</v>
      </c>
      <c r="B1563" t="str">
        <f>VLOOKUP(A1563,SOURCE!B:P,12,0)</f>
        <v>ITM_M_DELR</v>
      </c>
      <c r="C1563">
        <f>IF(
ISNUMBER(INDEX(SOURCE!B:B,MATCH(A1563,SOURCE!B:B,0)+1)),
  VALUE(INDEX(SOURCE!B:B,MATCH(A1563,SOURCE!B:B,0)+1)),
  "")</f>
        <v>1526</v>
      </c>
      <c r="D1563" s="8" t="str">
        <f>IF(A1563&lt;&gt;INT(A1563),B1563,
IF(A1563&lt;0,VLOOKUP(A1563,lookups!A$1:B$25,2,0),
IF(ISNA(B1563),"",
IF(OR(ISBLANK(A1563),ISNA(B1563),B1563=0),
"",
"#define "&amp;
VLOOKUP(A1563,SOURCE!B:P,12,0)&amp;IF(SOURCE!$W$2-LEN(VLOOKUP(A1563,SOURCE!B:P,12,0))&gt;=0,REPT(" ",SOURCE!$W$2-LEN(VLOOKUP(A1563,SOURCE!B:P,12,0))),"")&amp;
TEXT(A1563,"???0")&amp;IF(VLOOKUP(A1563,SOURCE!B:P,13,0)="","","   "&amp;VLOOKUP(A1563,SOURCE!B:P,13,0)
))))
)</f>
        <v>#define ITM_M_DELR                    1525</v>
      </c>
    </row>
    <row r="1564" spans="1:4">
      <c r="A1564">
        <f t="shared" si="25"/>
        <v>1526</v>
      </c>
      <c r="B1564" t="str">
        <f>VLOOKUP(A1564,SOURCE!B:P,12,0)</f>
        <v>ITM_M_DIM</v>
      </c>
      <c r="C1564">
        <f>IF(
ISNUMBER(INDEX(SOURCE!B:B,MATCH(A1564,SOURCE!B:B,0)+1)),
  VALUE(INDEX(SOURCE!B:B,MATCH(A1564,SOURCE!B:B,0)+1)),
  "")</f>
        <v>1527</v>
      </c>
      <c r="D1564" s="8" t="str">
        <f>IF(A1564&lt;&gt;INT(A1564),B1564,
IF(A1564&lt;0,VLOOKUP(A1564,lookups!A$1:B$25,2,0),
IF(ISNA(B1564),"",
IF(OR(ISBLANK(A1564),ISNA(B1564),B1564=0),
"",
"#define "&amp;
VLOOKUP(A1564,SOURCE!B:P,12,0)&amp;IF(SOURCE!$W$2-LEN(VLOOKUP(A1564,SOURCE!B:P,12,0))&gt;=0,REPT(" ",SOURCE!$W$2-LEN(VLOOKUP(A1564,SOURCE!B:P,12,0))),"")&amp;
TEXT(A1564,"???0")&amp;IF(VLOOKUP(A1564,SOURCE!B:P,13,0)="","","   "&amp;VLOOKUP(A1564,SOURCE!B:P,13,0)
))))
)</f>
        <v>#define ITM_M_DIM                     1526</v>
      </c>
    </row>
    <row r="1565" spans="1:4">
      <c r="A1565">
        <f t="shared" si="25"/>
        <v>1527</v>
      </c>
      <c r="B1565" t="str">
        <f>VLOOKUP(A1565,SOURCE!B:P,12,0)</f>
        <v>ITM_M_DIMQ</v>
      </c>
      <c r="C1565">
        <f>IF(
ISNUMBER(INDEX(SOURCE!B:B,MATCH(A1565,SOURCE!B:B,0)+1)),
  VALUE(INDEX(SOURCE!B:B,MATCH(A1565,SOURCE!B:B,0)+1)),
  "")</f>
        <v>1528</v>
      </c>
      <c r="D1565" s="8" t="str">
        <f>IF(A1565&lt;&gt;INT(A1565),B1565,
IF(A1565&lt;0,VLOOKUP(A1565,lookups!A$1:B$25,2,0),
IF(ISNA(B1565),"",
IF(OR(ISBLANK(A1565),ISNA(B1565),B1565=0),
"",
"#define "&amp;
VLOOKUP(A1565,SOURCE!B:P,12,0)&amp;IF(SOURCE!$W$2-LEN(VLOOKUP(A1565,SOURCE!B:P,12,0))&gt;=0,REPT(" ",SOURCE!$W$2-LEN(VLOOKUP(A1565,SOURCE!B:P,12,0))),"")&amp;
TEXT(A1565,"???0")&amp;IF(VLOOKUP(A1565,SOURCE!B:P,13,0)="","","   "&amp;VLOOKUP(A1565,SOURCE!B:P,13,0)
))))
)</f>
        <v>#define ITM_M_DIMQ                    1527</v>
      </c>
    </row>
    <row r="1566" spans="1:4">
      <c r="A1566">
        <f t="shared" si="25"/>
        <v>1528</v>
      </c>
      <c r="B1566" t="str">
        <f>VLOOKUP(A1566,SOURCE!B:P,12,0)</f>
        <v>ITM_MDY</v>
      </c>
      <c r="C1566">
        <f>IF(
ISNUMBER(INDEX(SOURCE!B:B,MATCH(A1566,SOURCE!B:B,0)+1)),
  VALUE(INDEX(SOURCE!B:B,MATCH(A1566,SOURCE!B:B,0)+1)),
  "")</f>
        <v>1529</v>
      </c>
      <c r="D1566" s="8" t="str">
        <f>IF(A1566&lt;&gt;INT(A1566),B1566,
IF(A1566&lt;0,VLOOKUP(A1566,lookups!A$1:B$25,2,0),
IF(ISNA(B1566),"",
IF(OR(ISBLANK(A1566),ISNA(B1566),B1566=0),
"",
"#define "&amp;
VLOOKUP(A1566,SOURCE!B:P,12,0)&amp;IF(SOURCE!$W$2-LEN(VLOOKUP(A1566,SOURCE!B:P,12,0))&gt;=0,REPT(" ",SOURCE!$W$2-LEN(VLOOKUP(A1566,SOURCE!B:P,12,0))),"")&amp;
TEXT(A1566,"???0")&amp;IF(VLOOKUP(A1566,SOURCE!B:P,13,0)="","","   "&amp;VLOOKUP(A1566,SOURCE!B:P,13,0)
))))
)</f>
        <v>#define ITM_MDY                       1528</v>
      </c>
    </row>
    <row r="1567" spans="1:4">
      <c r="A1567">
        <f t="shared" si="25"/>
        <v>1529</v>
      </c>
      <c r="B1567" t="str">
        <f>VLOOKUP(A1567,SOURCE!B:P,12,0)</f>
        <v>ITM_M_EDI</v>
      </c>
      <c r="C1567">
        <f>IF(
ISNUMBER(INDEX(SOURCE!B:B,MATCH(A1567,SOURCE!B:B,0)+1)),
  VALUE(INDEX(SOURCE!B:B,MATCH(A1567,SOURCE!B:B,0)+1)),
  "")</f>
        <v>1530</v>
      </c>
      <c r="D1567" s="8" t="str">
        <f>IF(A1567&lt;&gt;INT(A1567),B1567,
IF(A1567&lt;0,VLOOKUP(A1567,lookups!A$1:B$25,2,0),
IF(ISNA(B1567),"",
IF(OR(ISBLANK(A1567),ISNA(B1567),B1567=0),
"",
"#define "&amp;
VLOOKUP(A1567,SOURCE!B:P,12,0)&amp;IF(SOURCE!$W$2-LEN(VLOOKUP(A1567,SOURCE!B:P,12,0))&gt;=0,REPT(" ",SOURCE!$W$2-LEN(VLOOKUP(A1567,SOURCE!B:P,12,0))),"")&amp;
TEXT(A1567,"???0")&amp;IF(VLOOKUP(A1567,SOURCE!B:P,13,0)="","","   "&amp;VLOOKUP(A1567,SOURCE!B:P,13,0)
))))
)</f>
        <v>#define ITM_M_EDI                     1529</v>
      </c>
    </row>
    <row r="1568" spans="1:4">
      <c r="A1568">
        <f t="shared" si="25"/>
        <v>1530</v>
      </c>
      <c r="B1568" t="str">
        <f>VLOOKUP(A1568,SOURCE!B:P,12,0)</f>
        <v>ITM_M_EDIN</v>
      </c>
      <c r="C1568">
        <f>IF(
ISNUMBER(INDEX(SOURCE!B:B,MATCH(A1568,SOURCE!B:B,0)+1)),
  VALUE(INDEX(SOURCE!B:B,MATCH(A1568,SOURCE!B:B,0)+1)),
  "")</f>
        <v>1531</v>
      </c>
      <c r="D1568" s="8" t="str">
        <f>IF(A1568&lt;&gt;INT(A1568),B1568,
IF(A1568&lt;0,VLOOKUP(A1568,lookups!A$1:B$25,2,0),
IF(ISNA(B1568),"",
IF(OR(ISBLANK(A1568),ISNA(B1568),B1568=0),
"",
"#define "&amp;
VLOOKUP(A1568,SOURCE!B:P,12,0)&amp;IF(SOURCE!$W$2-LEN(VLOOKUP(A1568,SOURCE!B:P,12,0))&gt;=0,REPT(" ",SOURCE!$W$2-LEN(VLOOKUP(A1568,SOURCE!B:P,12,0))),"")&amp;
TEXT(A1568,"???0")&amp;IF(VLOOKUP(A1568,SOURCE!B:P,13,0)="","","   "&amp;VLOOKUP(A1568,SOURCE!B:P,13,0)
))))
)</f>
        <v>#define ITM_M_EDIN                    1530</v>
      </c>
    </row>
    <row r="1569" spans="1:4">
      <c r="A1569">
        <f t="shared" si="25"/>
        <v>1531</v>
      </c>
      <c r="B1569" t="str">
        <f>VLOOKUP(A1569,SOURCE!B:P,12,0)</f>
        <v>ITM_M_GET</v>
      </c>
      <c r="C1569">
        <f>IF(
ISNUMBER(INDEX(SOURCE!B:B,MATCH(A1569,SOURCE!B:B,0)+1)),
  VALUE(INDEX(SOURCE!B:B,MATCH(A1569,SOURCE!B:B,0)+1)),
  "")</f>
        <v>1532</v>
      </c>
      <c r="D1569" s="8" t="str">
        <f>IF(A1569&lt;&gt;INT(A1569),B1569,
IF(A1569&lt;0,VLOOKUP(A1569,lookups!A$1:B$25,2,0),
IF(ISNA(B1569),"",
IF(OR(ISBLANK(A1569),ISNA(B1569),B1569=0),
"",
"#define "&amp;
VLOOKUP(A1569,SOURCE!B:P,12,0)&amp;IF(SOURCE!$W$2-LEN(VLOOKUP(A1569,SOURCE!B:P,12,0))&gt;=0,REPT(" ",SOURCE!$W$2-LEN(VLOOKUP(A1569,SOURCE!B:P,12,0))),"")&amp;
TEXT(A1569,"???0")&amp;IF(VLOOKUP(A1569,SOURCE!B:P,13,0)="","","   "&amp;VLOOKUP(A1569,SOURCE!B:P,13,0)
))))
)</f>
        <v>#define ITM_M_GET                     1531</v>
      </c>
    </row>
    <row r="1570" spans="1:4">
      <c r="A1570">
        <f t="shared" si="25"/>
        <v>1532</v>
      </c>
      <c r="B1570" t="str">
        <f>VLOOKUP(A1570,SOURCE!B:P,12,0)</f>
        <v>ITM_M_GOTO</v>
      </c>
      <c r="C1570">
        <f>IF(
ISNUMBER(INDEX(SOURCE!B:B,MATCH(A1570,SOURCE!B:B,0)+1)),
  VALUE(INDEX(SOURCE!B:B,MATCH(A1570,SOURCE!B:B,0)+1)),
  "")</f>
        <v>1533</v>
      </c>
      <c r="D1570" s="8" t="str">
        <f>IF(A1570&lt;&gt;INT(A1570),B1570,
IF(A1570&lt;0,VLOOKUP(A1570,lookups!A$1:B$25,2,0),
IF(ISNA(B1570),"",
IF(OR(ISBLANK(A1570),ISNA(B1570),B1570=0),
"",
"#define "&amp;
VLOOKUP(A1570,SOURCE!B:P,12,0)&amp;IF(SOURCE!$W$2-LEN(VLOOKUP(A1570,SOURCE!B:P,12,0))&gt;=0,REPT(" ",SOURCE!$W$2-LEN(VLOOKUP(A1570,SOURCE!B:P,12,0))),"")&amp;
TEXT(A1570,"???0")&amp;IF(VLOOKUP(A1570,SOURCE!B:P,13,0)="","","   "&amp;VLOOKUP(A1570,SOURCE!B:P,13,0)
))))
)</f>
        <v>#define ITM_M_GOTO                    1532</v>
      </c>
    </row>
    <row r="1571" spans="1:4">
      <c r="A1571">
        <f t="shared" si="25"/>
        <v>1533</v>
      </c>
      <c r="B1571" t="str">
        <f>VLOOKUP(A1571,SOURCE!B:P,12,0)</f>
        <v>ITM_M_GROW</v>
      </c>
      <c r="C1571">
        <f>IF(
ISNUMBER(INDEX(SOURCE!B:B,MATCH(A1571,SOURCE!B:B,0)+1)),
  VALUE(INDEX(SOURCE!B:B,MATCH(A1571,SOURCE!B:B,0)+1)),
  "")</f>
        <v>1534</v>
      </c>
      <c r="D1571" s="8" t="str">
        <f>IF(A1571&lt;&gt;INT(A1571),B1571,
IF(A1571&lt;0,VLOOKUP(A1571,lookups!A$1:B$25,2,0),
IF(ISNA(B1571),"",
IF(OR(ISBLANK(A1571),ISNA(B1571),B1571=0),
"",
"#define "&amp;
VLOOKUP(A1571,SOURCE!B:P,12,0)&amp;IF(SOURCE!$W$2-LEN(VLOOKUP(A1571,SOURCE!B:P,12,0))&gt;=0,REPT(" ",SOURCE!$W$2-LEN(VLOOKUP(A1571,SOURCE!B:P,12,0))),"")&amp;
TEXT(A1571,"???0")&amp;IF(VLOOKUP(A1571,SOURCE!B:P,13,0)="","","   "&amp;VLOOKUP(A1571,SOURCE!B:P,13,0)
))))
)</f>
        <v>#define ITM_M_GROW                    1533</v>
      </c>
    </row>
    <row r="1572" spans="1:4">
      <c r="A1572">
        <f t="shared" si="25"/>
        <v>1534</v>
      </c>
      <c r="B1572" t="str">
        <f>VLOOKUP(A1572,SOURCE!B:P,12,0)</f>
        <v>ITM_M_INSR</v>
      </c>
      <c r="C1572">
        <f>IF(
ISNUMBER(INDEX(SOURCE!B:B,MATCH(A1572,SOURCE!B:B,0)+1)),
  VALUE(INDEX(SOURCE!B:B,MATCH(A1572,SOURCE!B:B,0)+1)),
  "")</f>
        <v>1535</v>
      </c>
      <c r="D1572" s="8" t="str">
        <f>IF(A1572&lt;&gt;INT(A1572),B1572,
IF(A1572&lt;0,VLOOKUP(A1572,lookups!A$1:B$25,2,0),
IF(ISNA(B1572),"",
IF(OR(ISBLANK(A1572),ISNA(B1572),B1572=0),
"",
"#define "&amp;
VLOOKUP(A1572,SOURCE!B:P,12,0)&amp;IF(SOURCE!$W$2-LEN(VLOOKUP(A1572,SOURCE!B:P,12,0))&gt;=0,REPT(" ",SOURCE!$W$2-LEN(VLOOKUP(A1572,SOURCE!B:P,12,0))),"")&amp;
TEXT(A1572,"???0")&amp;IF(VLOOKUP(A1572,SOURCE!B:P,13,0)="","","   "&amp;VLOOKUP(A1572,SOURCE!B:P,13,0)
))))
)</f>
        <v>#define ITM_M_INSR                    1534</v>
      </c>
    </row>
    <row r="1573" spans="1:4">
      <c r="A1573">
        <f t="shared" si="25"/>
        <v>1535</v>
      </c>
      <c r="B1573" t="str">
        <f>VLOOKUP(A1573,SOURCE!B:P,12,0)</f>
        <v>ITM_M_LU</v>
      </c>
      <c r="C1573">
        <f>IF(
ISNUMBER(INDEX(SOURCE!B:B,MATCH(A1573,SOURCE!B:B,0)+1)),
  VALUE(INDEX(SOURCE!B:B,MATCH(A1573,SOURCE!B:B,0)+1)),
  "")</f>
        <v>1536</v>
      </c>
      <c r="D1573" s="8" t="str">
        <f>IF(A1573&lt;&gt;INT(A1573),B1573,
IF(A1573&lt;0,VLOOKUP(A1573,lookups!A$1:B$25,2,0),
IF(ISNA(B1573),"",
IF(OR(ISBLANK(A1573),ISNA(B1573),B1573=0),
"",
"#define "&amp;
VLOOKUP(A1573,SOURCE!B:P,12,0)&amp;IF(SOURCE!$W$2-LEN(VLOOKUP(A1573,SOURCE!B:P,12,0))&gt;=0,REPT(" ",SOURCE!$W$2-LEN(VLOOKUP(A1573,SOURCE!B:P,12,0))),"")&amp;
TEXT(A1573,"???0")&amp;IF(VLOOKUP(A1573,SOURCE!B:P,13,0)="","","   "&amp;VLOOKUP(A1573,SOURCE!B:P,13,0)
))))
)</f>
        <v>#define ITM_M_LU                      1535</v>
      </c>
    </row>
    <row r="1574" spans="1:4">
      <c r="A1574">
        <f t="shared" si="25"/>
        <v>1536</v>
      </c>
      <c r="B1574" t="str">
        <f>VLOOKUP(A1574,SOURCE!B:P,12,0)</f>
        <v>ITM_M_NEW</v>
      </c>
      <c r="C1574">
        <f>IF(
ISNUMBER(INDEX(SOURCE!B:B,MATCH(A1574,SOURCE!B:B,0)+1)),
  VALUE(INDEX(SOURCE!B:B,MATCH(A1574,SOURCE!B:B,0)+1)),
  "")</f>
        <v>1537</v>
      </c>
      <c r="D1574" s="8" t="str">
        <f>IF(A1574&lt;&gt;INT(A1574),B1574,
IF(A1574&lt;0,VLOOKUP(A1574,lookups!A$1:B$25,2,0),
IF(ISNA(B1574),"",
IF(OR(ISBLANK(A1574),ISNA(B1574),B1574=0),
"",
"#define "&amp;
VLOOKUP(A1574,SOURCE!B:P,12,0)&amp;IF(SOURCE!$W$2-LEN(VLOOKUP(A1574,SOURCE!B:P,12,0))&gt;=0,REPT(" ",SOURCE!$W$2-LEN(VLOOKUP(A1574,SOURCE!B:P,12,0))),"")&amp;
TEXT(A1574,"???0")&amp;IF(VLOOKUP(A1574,SOURCE!B:P,13,0)="","","   "&amp;VLOOKUP(A1574,SOURCE!B:P,13,0)
))))
)</f>
        <v>#define ITM_M_NEW                     1536</v>
      </c>
    </row>
    <row r="1575" spans="1:4">
      <c r="A1575">
        <f t="shared" si="25"/>
        <v>1537</v>
      </c>
      <c r="B1575" t="str">
        <f>VLOOKUP(A1575,SOURCE!B:P,12,0)</f>
        <v>ITM_M_OLD</v>
      </c>
      <c r="C1575">
        <f>IF(
ISNUMBER(INDEX(SOURCE!B:B,MATCH(A1575,SOURCE!B:B,0)+1)),
  VALUE(INDEX(SOURCE!B:B,MATCH(A1575,SOURCE!B:B,0)+1)),
  "")</f>
        <v>1538</v>
      </c>
      <c r="D1575" s="8" t="str">
        <f>IF(A1575&lt;&gt;INT(A1575),B1575,
IF(A1575&lt;0,VLOOKUP(A1575,lookups!A$1:B$25,2,0),
IF(ISNA(B1575),"",
IF(OR(ISBLANK(A1575),ISNA(B1575),B1575=0),
"",
"#define "&amp;
VLOOKUP(A1575,SOURCE!B:P,12,0)&amp;IF(SOURCE!$W$2-LEN(VLOOKUP(A1575,SOURCE!B:P,12,0))&gt;=0,REPT(" ",SOURCE!$W$2-LEN(VLOOKUP(A1575,SOURCE!B:P,12,0))),"")&amp;
TEXT(A1575,"???0")&amp;IF(VLOOKUP(A1575,SOURCE!B:P,13,0)="","","   "&amp;VLOOKUP(A1575,SOURCE!B:P,13,0)
))))
)</f>
        <v>#define ITM_M_OLD                     1537</v>
      </c>
    </row>
    <row r="1576" spans="1:4">
      <c r="A1576">
        <f t="shared" si="25"/>
        <v>1538</v>
      </c>
      <c r="B1576" t="str">
        <f>VLOOKUP(A1576,SOURCE!B:P,12,0)</f>
        <v>ITM_M_PUT</v>
      </c>
      <c r="C1576">
        <f>IF(
ISNUMBER(INDEX(SOURCE!B:B,MATCH(A1576,SOURCE!B:B,0)+1)),
  VALUE(INDEX(SOURCE!B:B,MATCH(A1576,SOURCE!B:B,0)+1)),
  "")</f>
        <v>1539</v>
      </c>
      <c r="D1576" s="8" t="str">
        <f>IF(A1576&lt;&gt;INT(A1576),B1576,
IF(A1576&lt;0,VLOOKUP(A1576,lookups!A$1:B$25,2,0),
IF(ISNA(B1576),"",
IF(OR(ISBLANK(A1576),ISNA(B1576),B1576=0),
"",
"#define "&amp;
VLOOKUP(A1576,SOURCE!B:P,12,0)&amp;IF(SOURCE!$W$2-LEN(VLOOKUP(A1576,SOURCE!B:P,12,0))&gt;=0,REPT(" ",SOURCE!$W$2-LEN(VLOOKUP(A1576,SOURCE!B:P,12,0))),"")&amp;
TEXT(A1576,"???0")&amp;IF(VLOOKUP(A1576,SOURCE!B:P,13,0)="","","   "&amp;VLOOKUP(A1576,SOURCE!B:P,13,0)
))))
)</f>
        <v>#define ITM_M_PUT                     1538</v>
      </c>
    </row>
    <row r="1577" spans="1:4">
      <c r="A1577">
        <f t="shared" si="25"/>
        <v>1539</v>
      </c>
      <c r="B1577" t="str">
        <f>VLOOKUP(A1577,SOURCE!B:P,12,0)</f>
        <v>ITM_M_RR</v>
      </c>
      <c r="C1577">
        <f>IF(
ISNUMBER(INDEX(SOURCE!B:B,MATCH(A1577,SOURCE!B:B,0)+1)),
  VALUE(INDEX(SOURCE!B:B,MATCH(A1577,SOURCE!B:B,0)+1)),
  "")</f>
        <v>1540</v>
      </c>
      <c r="D1577" s="8" t="str">
        <f>IF(A1577&lt;&gt;INT(A1577),B1577,
IF(A1577&lt;0,VLOOKUP(A1577,lookups!A$1:B$25,2,0),
IF(ISNA(B1577),"",
IF(OR(ISBLANK(A1577),ISNA(B1577),B1577=0),
"",
"#define "&amp;
VLOOKUP(A1577,SOURCE!B:P,12,0)&amp;IF(SOURCE!$W$2-LEN(VLOOKUP(A1577,SOURCE!B:P,12,0))&gt;=0,REPT(" ",SOURCE!$W$2-LEN(VLOOKUP(A1577,SOURCE!B:P,12,0))),"")&amp;
TEXT(A1577,"???0")&amp;IF(VLOOKUP(A1577,SOURCE!B:P,13,0)="","","   "&amp;VLOOKUP(A1577,SOURCE!B:P,13,0)
))))
)</f>
        <v>#define ITM_M_RR                      1539</v>
      </c>
    </row>
    <row r="1578" spans="1:4">
      <c r="A1578">
        <f t="shared" si="25"/>
        <v>1540</v>
      </c>
      <c r="B1578" t="str">
        <f>VLOOKUP(A1578,SOURCE!B:P,12,0)</f>
        <v>ITM_sincpi</v>
      </c>
      <c r="C1578">
        <f>IF(
ISNUMBER(INDEX(SOURCE!B:B,MATCH(A1578,SOURCE!B:B,0)+1)),
  VALUE(INDEX(SOURCE!B:B,MATCH(A1578,SOURCE!B:B,0)+1)),
  "")</f>
        <v>1541</v>
      </c>
      <c r="D1578" s="8" t="str">
        <f>IF(A1578&lt;&gt;INT(A1578),B1578,
IF(A1578&lt;0,VLOOKUP(A1578,lookups!A$1:B$25,2,0),
IF(ISNA(B1578),"",
IF(OR(ISBLANK(A1578),ISNA(B1578),B1578=0),
"",
"#define "&amp;
VLOOKUP(A1578,SOURCE!B:P,12,0)&amp;IF(SOURCE!$W$2-LEN(VLOOKUP(A1578,SOURCE!B:P,12,0))&gt;=0,REPT(" ",SOURCE!$W$2-LEN(VLOOKUP(A1578,SOURCE!B:P,12,0))),"")&amp;
TEXT(A1578,"???0")&amp;IF(VLOOKUP(A1578,SOURCE!B:P,13,0)="","","   "&amp;VLOOKUP(A1578,SOURCE!B:P,13,0)
))))
)</f>
        <v>#define ITM_sincpi                    1540</v>
      </c>
    </row>
    <row r="1579" spans="1:4">
      <c r="A1579">
        <f t="shared" si="25"/>
        <v>1541</v>
      </c>
      <c r="B1579" t="str">
        <f>VLOOKUP(A1579,SOURCE!B:P,12,0)</f>
        <v>ITM_M_WRAP</v>
      </c>
      <c r="C1579">
        <f>IF(
ISNUMBER(INDEX(SOURCE!B:B,MATCH(A1579,SOURCE!B:B,0)+1)),
  VALUE(INDEX(SOURCE!B:B,MATCH(A1579,SOURCE!B:B,0)+1)),
  "")</f>
        <v>1542</v>
      </c>
      <c r="D1579" s="8" t="str">
        <f>IF(A1579&lt;&gt;INT(A1579),B1579,
IF(A1579&lt;0,VLOOKUP(A1579,lookups!A$1:B$25,2,0),
IF(ISNA(B1579),"",
IF(OR(ISBLANK(A1579),ISNA(B1579),B1579=0),
"",
"#define "&amp;
VLOOKUP(A1579,SOURCE!B:P,12,0)&amp;IF(SOURCE!$W$2-LEN(VLOOKUP(A1579,SOURCE!B:P,12,0))&gt;=0,REPT(" ",SOURCE!$W$2-LEN(VLOOKUP(A1579,SOURCE!B:P,12,0))),"")&amp;
TEXT(A1579,"???0")&amp;IF(VLOOKUP(A1579,SOURCE!B:P,13,0)="","","   "&amp;VLOOKUP(A1579,SOURCE!B:P,13,0)
))))
)</f>
        <v>#define ITM_M_WRAP                    1541</v>
      </c>
    </row>
    <row r="1580" spans="1:4">
      <c r="A1580">
        <f t="shared" si="25"/>
        <v>1542</v>
      </c>
      <c r="B1580" t="str">
        <f>VLOOKUP(A1580,SOURCE!B:P,12,0)</f>
        <v>ITM_NOP</v>
      </c>
      <c r="C1580">
        <f>IF(
ISNUMBER(INDEX(SOURCE!B:B,MATCH(A1580,SOURCE!B:B,0)+1)),
  VALUE(INDEX(SOURCE!B:B,MATCH(A1580,SOURCE!B:B,0)+1)),
  "")</f>
        <v>1543</v>
      </c>
      <c r="D1580" s="8" t="str">
        <f>IF(A1580&lt;&gt;INT(A1580),B1580,
IF(A1580&lt;0,VLOOKUP(A1580,lookups!A$1:B$25,2,0),
IF(ISNA(B1580),"",
IF(OR(ISBLANK(A1580),ISNA(B1580),B1580=0),
"",
"#define "&amp;
VLOOKUP(A1580,SOURCE!B:P,12,0)&amp;IF(SOURCE!$W$2-LEN(VLOOKUP(A1580,SOURCE!B:P,12,0))&gt;=0,REPT(" ",SOURCE!$W$2-LEN(VLOOKUP(A1580,SOURCE!B:P,12,0))),"")&amp;
TEXT(A1580,"???0")&amp;IF(VLOOKUP(A1580,SOURCE!B:P,13,0)="","","   "&amp;VLOOKUP(A1580,SOURCE!B:P,13,0)
))))
)</f>
        <v>#define ITM_NOP                       1542</v>
      </c>
    </row>
    <row r="1581" spans="1:4">
      <c r="A1581">
        <f t="shared" si="25"/>
        <v>1543</v>
      </c>
      <c r="B1581" t="str">
        <f>VLOOKUP(A1581,SOURCE!B:P,12,0)</f>
        <v>ITM_OFF</v>
      </c>
      <c r="C1581">
        <f>IF(
ISNUMBER(INDEX(SOURCE!B:B,MATCH(A1581,SOURCE!B:B,0)+1)),
  VALUE(INDEX(SOURCE!B:B,MATCH(A1581,SOURCE!B:B,0)+1)),
  "")</f>
        <v>1544</v>
      </c>
      <c r="D1581" s="8" t="str">
        <f>IF(A1581&lt;&gt;INT(A1581),B1581,
IF(A1581&lt;0,VLOOKUP(A1581,lookups!A$1:B$25,2,0),
IF(ISNA(B1581),"",
IF(OR(ISBLANK(A1581),ISNA(B1581),B1581=0),
"",
"#define "&amp;
VLOOKUP(A1581,SOURCE!B:P,12,0)&amp;IF(SOURCE!$W$2-LEN(VLOOKUP(A1581,SOURCE!B:P,12,0))&gt;=0,REPT(" ",SOURCE!$W$2-LEN(VLOOKUP(A1581,SOURCE!B:P,12,0))),"")&amp;
TEXT(A1581,"???0")&amp;IF(VLOOKUP(A1581,SOURCE!B:P,13,0)="","","   "&amp;VLOOKUP(A1581,SOURCE!B:P,13,0)
))))
)</f>
        <v>#define ITM_OFF                       1543</v>
      </c>
    </row>
    <row r="1582" spans="1:4">
      <c r="A1582">
        <f t="shared" si="25"/>
        <v>1544</v>
      </c>
      <c r="B1582" t="str">
        <f>VLOOKUP(A1582,SOURCE!B:P,12,0)</f>
        <v>ITM_DROPY</v>
      </c>
      <c r="C1582">
        <f>IF(
ISNUMBER(INDEX(SOURCE!B:B,MATCH(A1582,SOURCE!B:B,0)+1)),
  VALUE(INDEX(SOURCE!B:B,MATCH(A1582,SOURCE!B:B,0)+1)),
  "")</f>
        <v>1545</v>
      </c>
      <c r="D1582" s="8" t="str">
        <f>IF(A1582&lt;&gt;INT(A1582),B1582,
IF(A1582&lt;0,VLOOKUP(A1582,lookups!A$1:B$25,2,0),
IF(ISNA(B1582),"",
IF(OR(ISBLANK(A1582),ISNA(B1582),B1582=0),
"",
"#define "&amp;
VLOOKUP(A1582,SOURCE!B:P,12,0)&amp;IF(SOURCE!$W$2-LEN(VLOOKUP(A1582,SOURCE!B:P,12,0))&gt;=0,REPT(" ",SOURCE!$W$2-LEN(VLOOKUP(A1582,SOURCE!B:P,12,0))),"")&amp;
TEXT(A1582,"???0")&amp;IF(VLOOKUP(A1582,SOURCE!B:P,13,0)="","","   "&amp;VLOOKUP(A1582,SOURCE!B:P,13,0)
))))
)</f>
        <v>#define ITM_DROPY                     1544</v>
      </c>
    </row>
    <row r="1583" spans="1:4">
      <c r="A1583">
        <f t="shared" si="25"/>
        <v>1545</v>
      </c>
      <c r="B1583" t="str">
        <f>VLOOKUP(A1583,SOURCE!B:P,12,0)</f>
        <v>ITM_STOMIN</v>
      </c>
      <c r="C1583">
        <f>IF(
ISNUMBER(INDEX(SOURCE!B:B,MATCH(A1583,SOURCE!B:B,0)+1)),
  VALUE(INDEX(SOURCE!B:B,MATCH(A1583,SOURCE!B:B,0)+1)),
  "")</f>
        <v>1546</v>
      </c>
      <c r="D1583" s="8" t="str">
        <f>IF(A1583&lt;&gt;INT(A1583),B1583,
IF(A1583&lt;0,VLOOKUP(A1583,lookups!A$1:B$25,2,0),
IF(ISNA(B1583),"",
IF(OR(ISBLANK(A1583),ISNA(B1583),B1583=0),
"",
"#define "&amp;
VLOOKUP(A1583,SOURCE!B:P,12,0)&amp;IF(SOURCE!$W$2-LEN(VLOOKUP(A1583,SOURCE!B:P,12,0))&gt;=0,REPT(" ",SOURCE!$W$2-LEN(VLOOKUP(A1583,SOURCE!B:P,12,0))),"")&amp;
TEXT(A1583,"???0")&amp;IF(VLOOKUP(A1583,SOURCE!B:P,13,0)="","","   "&amp;VLOOKUP(A1583,SOURCE!B:P,13,0)
))))
)</f>
        <v>#define ITM_STOMIN                    1545</v>
      </c>
    </row>
    <row r="1584" spans="1:4">
      <c r="A1584">
        <f t="shared" si="25"/>
        <v>1546</v>
      </c>
      <c r="B1584" t="str">
        <f>VLOOKUP(A1584,SOURCE!B:P,12,0)</f>
        <v>ITM_PGMINT</v>
      </c>
      <c r="C1584">
        <f>IF(
ISNUMBER(INDEX(SOURCE!B:B,MATCH(A1584,SOURCE!B:B,0)+1)),
  VALUE(INDEX(SOURCE!B:B,MATCH(A1584,SOURCE!B:B,0)+1)),
  "")</f>
        <v>1547</v>
      </c>
      <c r="D1584" s="8" t="str">
        <f>IF(A1584&lt;&gt;INT(A1584),B1584,
IF(A1584&lt;0,VLOOKUP(A1584,lookups!A$1:B$25,2,0),
IF(ISNA(B1584),"",
IF(OR(ISBLANK(A1584),ISNA(B1584),B1584=0),
"",
"#define "&amp;
VLOOKUP(A1584,SOURCE!B:P,12,0)&amp;IF(SOURCE!$W$2-LEN(VLOOKUP(A1584,SOURCE!B:P,12,0))&gt;=0,REPT(" ",SOURCE!$W$2-LEN(VLOOKUP(A1584,SOURCE!B:P,12,0))),"")&amp;
TEXT(A1584,"???0")&amp;IF(VLOOKUP(A1584,SOURCE!B:P,13,0)="","","   "&amp;VLOOKUP(A1584,SOURCE!B:P,13,0)
))))
)</f>
        <v>#define ITM_PGMINT                    1546</v>
      </c>
    </row>
    <row r="1585" spans="1:4">
      <c r="A1585">
        <f t="shared" si="25"/>
        <v>1547</v>
      </c>
      <c r="B1585" t="str">
        <f>VLOOKUP(A1585,SOURCE!B:P,12,0)</f>
        <v>ITM_PGMSLV</v>
      </c>
      <c r="C1585">
        <f>IF(
ISNUMBER(INDEX(SOURCE!B:B,MATCH(A1585,SOURCE!B:B,0)+1)),
  VALUE(INDEX(SOURCE!B:B,MATCH(A1585,SOURCE!B:B,0)+1)),
  "")</f>
        <v>1548</v>
      </c>
      <c r="D1585" s="8" t="str">
        <f>IF(A1585&lt;&gt;INT(A1585),B1585,
IF(A1585&lt;0,VLOOKUP(A1585,lookups!A$1:B$25,2,0),
IF(ISNA(B1585),"",
IF(OR(ISBLANK(A1585),ISNA(B1585),B1585=0),
"",
"#define "&amp;
VLOOKUP(A1585,SOURCE!B:P,12,0)&amp;IF(SOURCE!$W$2-LEN(VLOOKUP(A1585,SOURCE!B:P,12,0))&gt;=0,REPT(" ",SOURCE!$W$2-LEN(VLOOKUP(A1585,SOURCE!B:P,12,0))),"")&amp;
TEXT(A1585,"???0")&amp;IF(VLOOKUP(A1585,SOURCE!B:P,13,0)="","","   "&amp;VLOOKUP(A1585,SOURCE!B:P,13,0)
))))
)</f>
        <v>#define ITM_PGMSLV                    1547</v>
      </c>
    </row>
    <row r="1586" spans="1:4">
      <c r="A1586">
        <f t="shared" si="25"/>
        <v>1548</v>
      </c>
      <c r="B1586" t="str">
        <f>VLOOKUP(A1586,SOURCE!B:P,12,0)</f>
        <v>ITM_PIXEL</v>
      </c>
      <c r="C1586">
        <f>IF(
ISNUMBER(INDEX(SOURCE!B:B,MATCH(A1586,SOURCE!B:B,0)+1)),
  VALUE(INDEX(SOURCE!B:B,MATCH(A1586,SOURCE!B:B,0)+1)),
  "")</f>
        <v>1549</v>
      </c>
      <c r="D1586" s="8" t="str">
        <f>IF(A1586&lt;&gt;INT(A1586),B1586,
IF(A1586&lt;0,VLOOKUP(A1586,lookups!A$1:B$25,2,0),
IF(ISNA(B1586),"",
IF(OR(ISBLANK(A1586),ISNA(B1586),B1586=0),
"",
"#define "&amp;
VLOOKUP(A1586,SOURCE!B:P,12,0)&amp;IF(SOURCE!$W$2-LEN(VLOOKUP(A1586,SOURCE!B:P,12,0))&gt;=0,REPT(" ",SOURCE!$W$2-LEN(VLOOKUP(A1586,SOURCE!B:P,12,0))),"")&amp;
TEXT(A1586,"???0")&amp;IF(VLOOKUP(A1586,SOURCE!B:P,13,0)="","","   "&amp;VLOOKUP(A1586,SOURCE!B:P,13,0)
))))
)</f>
        <v>#define ITM_PIXEL                     1548</v>
      </c>
    </row>
    <row r="1587" spans="1:4">
      <c r="A1587">
        <f t="shared" si="25"/>
        <v>1549</v>
      </c>
      <c r="B1587" t="str">
        <f>VLOOKUP(A1587,SOURCE!B:P,12,0)</f>
        <v>ITM_PLOT</v>
      </c>
      <c r="C1587">
        <f>IF(
ISNUMBER(INDEX(SOURCE!B:B,MATCH(A1587,SOURCE!B:B,0)+1)),
  VALUE(INDEX(SOURCE!B:B,MATCH(A1587,SOURCE!B:B,0)+1)),
  "")</f>
        <v>1550</v>
      </c>
      <c r="D1587" s="8" t="str">
        <f>IF(A1587&lt;&gt;INT(A1587),B1587,
IF(A1587&lt;0,VLOOKUP(A1587,lookups!A$1:B$25,2,0),
IF(ISNA(B1587),"",
IF(OR(ISBLANK(A1587),ISNA(B1587),B1587=0),
"",
"#define "&amp;
VLOOKUP(A1587,SOURCE!B:P,12,0)&amp;IF(SOURCE!$W$2-LEN(VLOOKUP(A1587,SOURCE!B:P,12,0))&gt;=0,REPT(" ",SOURCE!$W$2-LEN(VLOOKUP(A1587,SOURCE!B:P,12,0))),"")&amp;
TEXT(A1587,"???0")&amp;IF(VLOOKUP(A1587,SOURCE!B:P,13,0)="","","   "&amp;VLOOKUP(A1587,SOURCE!B:P,13,0)
))))
)</f>
        <v>#define ITM_PLOT                      1549</v>
      </c>
    </row>
    <row r="1588" spans="1:4">
      <c r="A1588">
        <f t="shared" si="25"/>
        <v>1550</v>
      </c>
      <c r="B1588" t="str">
        <f>VLOOKUP(A1588,SOURCE!B:P,12,0)</f>
        <v>ITM_Pn</v>
      </c>
      <c r="C1588">
        <f>IF(
ISNUMBER(INDEX(SOURCE!B:B,MATCH(A1588,SOURCE!B:B,0)+1)),
  VALUE(INDEX(SOURCE!B:B,MATCH(A1588,SOURCE!B:B,0)+1)),
  "")</f>
        <v>1551</v>
      </c>
      <c r="D1588" s="8" t="str">
        <f>IF(A1588&lt;&gt;INT(A1588),B1588,
IF(A1588&lt;0,VLOOKUP(A1588,lookups!A$1:B$25,2,0),
IF(ISNA(B1588),"",
IF(OR(ISBLANK(A1588),ISNA(B1588),B1588=0),
"",
"#define "&amp;
VLOOKUP(A1588,SOURCE!B:P,12,0)&amp;IF(SOURCE!$W$2-LEN(VLOOKUP(A1588,SOURCE!B:P,12,0))&gt;=0,REPT(" ",SOURCE!$W$2-LEN(VLOOKUP(A1588,SOURCE!B:P,12,0))),"")&amp;
TEXT(A1588,"???0")&amp;IF(VLOOKUP(A1588,SOURCE!B:P,13,0)="","","   "&amp;VLOOKUP(A1588,SOURCE!B:P,13,0)
))))
)</f>
        <v>#define ITM_Pn                        1550</v>
      </c>
    </row>
    <row r="1589" spans="1:4">
      <c r="A1589">
        <f t="shared" si="25"/>
        <v>1551</v>
      </c>
      <c r="B1589" t="str">
        <f>VLOOKUP(A1589,SOURCE!B:P,12,0)</f>
        <v>ITM_POINT</v>
      </c>
      <c r="C1589">
        <f>IF(
ISNUMBER(INDEX(SOURCE!B:B,MATCH(A1589,SOURCE!B:B,0)+1)),
  VALUE(INDEX(SOURCE!B:B,MATCH(A1589,SOURCE!B:B,0)+1)),
  "")</f>
        <v>1552</v>
      </c>
      <c r="D1589" s="8" t="str">
        <f>IF(A1589&lt;&gt;INT(A1589),B1589,
IF(A1589&lt;0,VLOOKUP(A1589,lookups!A$1:B$25,2,0),
IF(ISNA(B1589),"",
IF(OR(ISBLANK(A1589),ISNA(B1589),B1589=0),
"",
"#define "&amp;
VLOOKUP(A1589,SOURCE!B:P,12,0)&amp;IF(SOURCE!$W$2-LEN(VLOOKUP(A1589,SOURCE!B:P,12,0))&gt;=0,REPT(" ",SOURCE!$W$2-LEN(VLOOKUP(A1589,SOURCE!B:P,12,0))),"")&amp;
TEXT(A1589,"???0")&amp;IF(VLOOKUP(A1589,SOURCE!B:P,13,0)="","","   "&amp;VLOOKUP(A1589,SOURCE!B:P,13,0)
))))
)</f>
        <v>#define ITM_POINT                     1551</v>
      </c>
    </row>
    <row r="1590" spans="1:4">
      <c r="A1590">
        <f t="shared" si="25"/>
        <v>1552</v>
      </c>
      <c r="B1590" t="str">
        <f>VLOOKUP(A1590,SOURCE!B:P,12,0)</f>
        <v>ITM_LOADV</v>
      </c>
      <c r="C1590">
        <f>IF(
ISNUMBER(INDEX(SOURCE!B:B,MATCH(A1590,SOURCE!B:B,0)+1)),
  VALUE(INDEX(SOURCE!B:B,MATCH(A1590,SOURCE!B:B,0)+1)),
  "")</f>
        <v>1553</v>
      </c>
      <c r="D1590" s="8" t="str">
        <f>IF(A1590&lt;&gt;INT(A1590),B1590,
IF(A1590&lt;0,VLOOKUP(A1590,lookups!A$1:B$25,2,0),
IF(ISNA(B1590),"",
IF(OR(ISBLANK(A1590),ISNA(B1590),B1590=0),
"",
"#define "&amp;
VLOOKUP(A1590,SOURCE!B:P,12,0)&amp;IF(SOURCE!$W$2-LEN(VLOOKUP(A1590,SOURCE!B:P,12,0))&gt;=0,REPT(" ",SOURCE!$W$2-LEN(VLOOKUP(A1590,SOURCE!B:P,12,0))),"")&amp;
TEXT(A1590,"???0")&amp;IF(VLOOKUP(A1590,SOURCE!B:P,13,0)="","","   "&amp;VLOOKUP(A1590,SOURCE!B:P,13,0)
))))
)</f>
        <v>#define ITM_LOADV                     1552</v>
      </c>
    </row>
    <row r="1591" spans="1:4">
      <c r="A1591">
        <f t="shared" si="25"/>
        <v>1553</v>
      </c>
      <c r="B1591" t="str">
        <f>VLOOKUP(A1591,SOURCE!B:P,12,0)</f>
        <v>ITM_POPLR</v>
      </c>
      <c r="C1591">
        <f>IF(
ISNUMBER(INDEX(SOURCE!B:B,MATCH(A1591,SOURCE!B:B,0)+1)),
  VALUE(INDEX(SOURCE!B:B,MATCH(A1591,SOURCE!B:B,0)+1)),
  "")</f>
        <v>1554</v>
      </c>
      <c r="D1591" s="8" t="str">
        <f>IF(A1591&lt;&gt;INT(A1591),B1591,
IF(A1591&lt;0,VLOOKUP(A1591,lookups!A$1:B$25,2,0),
IF(ISNA(B1591),"",
IF(OR(ISBLANK(A1591),ISNA(B1591),B1591=0),
"",
"#define "&amp;
VLOOKUP(A1591,SOURCE!B:P,12,0)&amp;IF(SOURCE!$W$2-LEN(VLOOKUP(A1591,SOURCE!B:P,12,0))&gt;=0,REPT(" ",SOURCE!$W$2-LEN(VLOOKUP(A1591,SOURCE!B:P,12,0))),"")&amp;
TEXT(A1591,"???0")&amp;IF(VLOOKUP(A1591,SOURCE!B:P,13,0)="","","   "&amp;VLOOKUP(A1591,SOURCE!B:P,13,0)
))))
)</f>
        <v>#define ITM_POPLR                     1553</v>
      </c>
    </row>
    <row r="1592" spans="1:4">
      <c r="A1592">
        <f t="shared" si="25"/>
        <v>1554</v>
      </c>
      <c r="B1592" t="str">
        <f>VLOOKUP(A1592,SOURCE!B:P,12,0)</f>
        <v>ITM_PRCL</v>
      </c>
      <c r="C1592">
        <f>IF(
ISNUMBER(INDEX(SOURCE!B:B,MATCH(A1592,SOURCE!B:B,0)+1)),
  VALUE(INDEX(SOURCE!B:B,MATCH(A1592,SOURCE!B:B,0)+1)),
  "")</f>
        <v>1555</v>
      </c>
      <c r="D1592" s="8" t="str">
        <f>IF(A1592&lt;&gt;INT(A1592),B1592,
IF(A1592&lt;0,VLOOKUP(A1592,lookups!A$1:B$25,2,0),
IF(ISNA(B1592),"",
IF(OR(ISBLANK(A1592),ISNA(B1592),B1592=0),
"",
"#define "&amp;
VLOOKUP(A1592,SOURCE!B:P,12,0)&amp;IF(SOURCE!$W$2-LEN(VLOOKUP(A1592,SOURCE!B:P,12,0))&gt;=0,REPT(" ",SOURCE!$W$2-LEN(VLOOKUP(A1592,SOURCE!B:P,12,0))),"")&amp;
TEXT(A1592,"???0")&amp;IF(VLOOKUP(A1592,SOURCE!B:P,13,0)="","","   "&amp;VLOOKUP(A1592,SOURCE!B:P,13,0)
))))
)</f>
        <v>#define ITM_PRCL                      1554</v>
      </c>
    </row>
    <row r="1593" spans="1:4">
      <c r="A1593">
        <f t="shared" si="25"/>
        <v>1555</v>
      </c>
      <c r="B1593" t="str">
        <f>VLOOKUP(A1593,SOURCE!B:P,12,0)</f>
        <v>ITM_PSTO</v>
      </c>
      <c r="C1593">
        <f>IF(
ISNUMBER(INDEX(SOURCE!B:B,MATCH(A1593,SOURCE!B:B,0)+1)),
  VALUE(INDEX(SOURCE!B:B,MATCH(A1593,SOURCE!B:B,0)+1)),
  "")</f>
        <v>1556</v>
      </c>
      <c r="D1593" s="8" t="str">
        <f>IF(A1593&lt;&gt;INT(A1593),B1593,
IF(A1593&lt;0,VLOOKUP(A1593,lookups!A$1:B$25,2,0),
IF(ISNA(B1593),"",
IF(OR(ISBLANK(A1593),ISNA(B1593),B1593=0),
"",
"#define "&amp;
VLOOKUP(A1593,SOURCE!B:P,12,0)&amp;IF(SOURCE!$W$2-LEN(VLOOKUP(A1593,SOURCE!B:P,12,0))&gt;=0,REPT(" ",SOURCE!$W$2-LEN(VLOOKUP(A1593,SOURCE!B:P,12,0))),"")&amp;
TEXT(A1593,"???0")&amp;IF(VLOOKUP(A1593,SOURCE!B:P,13,0)="","","   "&amp;VLOOKUP(A1593,SOURCE!B:P,13,0)
))))
)</f>
        <v>#define ITM_PSTO                      1555</v>
      </c>
    </row>
    <row r="1594" spans="1:4">
      <c r="A1594">
        <f t="shared" si="25"/>
        <v>1556</v>
      </c>
      <c r="B1594" t="str">
        <f>VLOOKUP(A1594,SOURCE!B:P,12,0)</f>
        <v>ITM_PUTK</v>
      </c>
      <c r="C1594">
        <f>IF(
ISNUMBER(INDEX(SOURCE!B:B,MATCH(A1594,SOURCE!B:B,0)+1)),
  VALUE(INDEX(SOURCE!B:B,MATCH(A1594,SOURCE!B:B,0)+1)),
  "")</f>
        <v>1557</v>
      </c>
      <c r="D1594" s="8" t="str">
        <f>IF(A1594&lt;&gt;INT(A1594),B1594,
IF(A1594&lt;0,VLOOKUP(A1594,lookups!A$1:B$25,2,0),
IF(ISNA(B1594),"",
IF(OR(ISBLANK(A1594),ISNA(B1594),B1594=0),
"",
"#define "&amp;
VLOOKUP(A1594,SOURCE!B:P,12,0)&amp;IF(SOURCE!$W$2-LEN(VLOOKUP(A1594,SOURCE!B:P,12,0))&gt;=0,REPT(" ",SOURCE!$W$2-LEN(VLOOKUP(A1594,SOURCE!B:P,12,0))),"")&amp;
TEXT(A1594,"???0")&amp;IF(VLOOKUP(A1594,SOURCE!B:P,13,0)="","","   "&amp;VLOOKUP(A1594,SOURCE!B:P,13,0)
))))
)</f>
        <v>#define ITM_PUTK                      1556</v>
      </c>
    </row>
    <row r="1595" spans="1:4">
      <c r="A1595">
        <f t="shared" si="25"/>
        <v>1557</v>
      </c>
      <c r="B1595" t="str">
        <f>VLOOKUP(A1595,SOURCE!B:P,12,0)</f>
        <v>ITM_RAD</v>
      </c>
      <c r="C1595">
        <f>IF(
ISNUMBER(INDEX(SOURCE!B:B,MATCH(A1595,SOURCE!B:B,0)+1)),
  VALUE(INDEX(SOURCE!B:B,MATCH(A1595,SOURCE!B:B,0)+1)),
  "")</f>
        <v>1558</v>
      </c>
      <c r="D1595" s="8" t="str">
        <f>IF(A1595&lt;&gt;INT(A1595),B1595,
IF(A1595&lt;0,VLOOKUP(A1595,lookups!A$1:B$25,2,0),
IF(ISNA(B1595),"",
IF(OR(ISBLANK(A1595),ISNA(B1595),B1595=0),
"",
"#define "&amp;
VLOOKUP(A1595,SOURCE!B:P,12,0)&amp;IF(SOURCE!$W$2-LEN(VLOOKUP(A1595,SOURCE!B:P,12,0))&gt;=0,REPT(" ",SOURCE!$W$2-LEN(VLOOKUP(A1595,SOURCE!B:P,12,0))),"")&amp;
TEXT(A1595,"???0")&amp;IF(VLOOKUP(A1595,SOURCE!B:P,13,0)="","","   "&amp;VLOOKUP(A1595,SOURCE!B:P,13,0)
))))
)</f>
        <v>#define ITM_RAD                       1557</v>
      </c>
    </row>
    <row r="1596" spans="1:4">
      <c r="A1596">
        <f t="shared" si="25"/>
        <v>1558</v>
      </c>
      <c r="B1596" t="str">
        <f>VLOOKUP(A1596,SOURCE!B:P,12,0)</f>
        <v>ITM_RADto</v>
      </c>
      <c r="C1596">
        <f>IF(
ISNUMBER(INDEX(SOURCE!B:B,MATCH(A1596,SOURCE!B:B,0)+1)),
  VALUE(INDEX(SOURCE!B:B,MATCH(A1596,SOURCE!B:B,0)+1)),
  "")</f>
        <v>1559</v>
      </c>
      <c r="D1596" s="8" t="str">
        <f>IF(A1596&lt;&gt;INT(A1596),B1596,
IF(A1596&lt;0,VLOOKUP(A1596,lookups!A$1:B$25,2,0),
IF(ISNA(B1596),"",
IF(OR(ISBLANK(A1596),ISNA(B1596),B1596=0),
"",
"#define "&amp;
VLOOKUP(A1596,SOURCE!B:P,12,0)&amp;IF(SOURCE!$W$2-LEN(VLOOKUP(A1596,SOURCE!B:P,12,0))&gt;=0,REPT(" ",SOURCE!$W$2-LEN(VLOOKUP(A1596,SOURCE!B:P,12,0))),"")&amp;
TEXT(A1596,"???0")&amp;IF(VLOOKUP(A1596,SOURCE!B:P,13,0)="","","   "&amp;VLOOKUP(A1596,SOURCE!B:P,13,0)
))))
)</f>
        <v>#define ITM_RADto                     1558</v>
      </c>
    </row>
    <row r="1597" spans="1:4">
      <c r="A1597">
        <f t="shared" si="25"/>
        <v>1559</v>
      </c>
      <c r="B1597" t="str">
        <f>VLOOKUP(A1597,SOURCE!B:P,12,0)</f>
        <v>ITM_RAN</v>
      </c>
      <c r="C1597">
        <f>IF(
ISNUMBER(INDEX(SOURCE!B:B,MATCH(A1597,SOURCE!B:B,0)+1)),
  VALUE(INDEX(SOURCE!B:B,MATCH(A1597,SOURCE!B:B,0)+1)),
  "")</f>
        <v>1560</v>
      </c>
      <c r="D1597" s="8" t="str">
        <f>IF(A1597&lt;&gt;INT(A1597),B1597,
IF(A1597&lt;0,VLOOKUP(A1597,lookups!A$1:B$25,2,0),
IF(ISNA(B1597),"",
IF(OR(ISBLANK(A1597),ISNA(B1597),B1597=0),
"",
"#define "&amp;
VLOOKUP(A1597,SOURCE!B:P,12,0)&amp;IF(SOURCE!$W$2-LEN(VLOOKUP(A1597,SOURCE!B:P,12,0))&gt;=0,REPT(" ",SOURCE!$W$2-LEN(VLOOKUP(A1597,SOURCE!B:P,12,0))),"")&amp;
TEXT(A1597,"???0")&amp;IF(VLOOKUP(A1597,SOURCE!B:P,13,0)="","","   "&amp;VLOOKUP(A1597,SOURCE!B:P,13,0)
))))
)</f>
        <v>#define ITM_RAN                       1559</v>
      </c>
    </row>
    <row r="1598" spans="1:4">
      <c r="A1598">
        <f t="shared" si="25"/>
        <v>1560</v>
      </c>
      <c r="B1598" t="str">
        <f>VLOOKUP(A1598,SOURCE!B:P,12,0)</f>
        <v>ITM_RBR</v>
      </c>
      <c r="C1598">
        <f>IF(
ISNUMBER(INDEX(SOURCE!B:B,MATCH(A1598,SOURCE!B:B,0)+1)),
  VALUE(INDEX(SOURCE!B:B,MATCH(A1598,SOURCE!B:B,0)+1)),
  "")</f>
        <v>1561</v>
      </c>
      <c r="D1598" s="8" t="str">
        <f>IF(A1598&lt;&gt;INT(A1598),B1598,
IF(A1598&lt;0,VLOOKUP(A1598,lookups!A$1:B$25,2,0),
IF(ISNA(B1598),"",
IF(OR(ISBLANK(A1598),ISNA(B1598),B1598=0),
"",
"#define "&amp;
VLOOKUP(A1598,SOURCE!B:P,12,0)&amp;IF(SOURCE!$W$2-LEN(VLOOKUP(A1598,SOURCE!B:P,12,0))&gt;=0,REPT(" ",SOURCE!$W$2-LEN(VLOOKUP(A1598,SOURCE!B:P,12,0))),"")&amp;
TEXT(A1598,"???0")&amp;IF(VLOOKUP(A1598,SOURCE!B:P,13,0)="","","   "&amp;VLOOKUP(A1598,SOURCE!B:P,13,0)
))))
)</f>
        <v>#define ITM_RBR                       1560</v>
      </c>
    </row>
    <row r="1599" spans="1:4">
      <c r="A1599">
        <f t="shared" si="25"/>
        <v>1561</v>
      </c>
      <c r="B1599" t="str">
        <f>VLOOKUP(A1599,SOURCE!B:P,12,0)</f>
        <v>ITM_RCLCFG</v>
      </c>
      <c r="C1599">
        <f>IF(
ISNUMBER(INDEX(SOURCE!B:B,MATCH(A1599,SOURCE!B:B,0)+1)),
  VALUE(INDEX(SOURCE!B:B,MATCH(A1599,SOURCE!B:B,0)+1)),
  "")</f>
        <v>1562</v>
      </c>
      <c r="D1599" s="8" t="str">
        <f>IF(A1599&lt;&gt;INT(A1599),B1599,
IF(A1599&lt;0,VLOOKUP(A1599,lookups!A$1:B$25,2,0),
IF(ISNA(B1599),"",
IF(OR(ISBLANK(A1599),ISNA(B1599),B1599=0),
"",
"#define "&amp;
VLOOKUP(A1599,SOURCE!B:P,12,0)&amp;IF(SOURCE!$W$2-LEN(VLOOKUP(A1599,SOURCE!B:P,12,0))&gt;=0,REPT(" ",SOURCE!$W$2-LEN(VLOOKUP(A1599,SOURCE!B:P,12,0))),"")&amp;
TEXT(A1599,"???0")&amp;IF(VLOOKUP(A1599,SOURCE!B:P,13,0)="","","   "&amp;VLOOKUP(A1599,SOURCE!B:P,13,0)
))))
)</f>
        <v>#define ITM_RCLCFG                    1561</v>
      </c>
    </row>
    <row r="1600" spans="1:4">
      <c r="A1600">
        <f t="shared" si="25"/>
        <v>1562</v>
      </c>
      <c r="B1600" t="str">
        <f>VLOOKUP(A1600,SOURCE!B:P,12,0)</f>
        <v>ITM_RCLEL</v>
      </c>
      <c r="C1600">
        <f>IF(
ISNUMBER(INDEX(SOURCE!B:B,MATCH(A1600,SOURCE!B:B,0)+1)),
  VALUE(INDEX(SOURCE!B:B,MATCH(A1600,SOURCE!B:B,0)+1)),
  "")</f>
        <v>1563</v>
      </c>
      <c r="D1600" s="8" t="str">
        <f>IF(A1600&lt;&gt;INT(A1600),B1600,
IF(A1600&lt;0,VLOOKUP(A1600,lookups!A$1:B$25,2,0),
IF(ISNA(B1600),"",
IF(OR(ISBLANK(A1600),ISNA(B1600),B1600=0),
"",
"#define "&amp;
VLOOKUP(A1600,SOURCE!B:P,12,0)&amp;IF(SOURCE!$W$2-LEN(VLOOKUP(A1600,SOURCE!B:P,12,0))&gt;=0,REPT(" ",SOURCE!$W$2-LEN(VLOOKUP(A1600,SOURCE!B:P,12,0))),"")&amp;
TEXT(A1600,"???0")&amp;IF(VLOOKUP(A1600,SOURCE!B:P,13,0)="","","   "&amp;VLOOKUP(A1600,SOURCE!B:P,13,0)
))))
)</f>
        <v>#define ITM_RCLEL                     1562</v>
      </c>
    </row>
    <row r="1601" spans="1:4">
      <c r="A1601">
        <f t="shared" si="25"/>
        <v>1563</v>
      </c>
      <c r="B1601" t="str">
        <f>VLOOKUP(A1601,SOURCE!B:P,12,0)</f>
        <v>ITM_RCLIJ</v>
      </c>
      <c r="C1601">
        <f>IF(
ISNUMBER(INDEX(SOURCE!B:B,MATCH(A1601,SOURCE!B:B,0)+1)),
  VALUE(INDEX(SOURCE!B:B,MATCH(A1601,SOURCE!B:B,0)+1)),
  "")</f>
        <v>1564</v>
      </c>
      <c r="D1601" s="8" t="str">
        <f>IF(A1601&lt;&gt;INT(A1601),B1601,
IF(A1601&lt;0,VLOOKUP(A1601,lookups!A$1:B$25,2,0),
IF(ISNA(B1601),"",
IF(OR(ISBLANK(A1601),ISNA(B1601),B1601=0),
"",
"#define "&amp;
VLOOKUP(A1601,SOURCE!B:P,12,0)&amp;IF(SOURCE!$W$2-LEN(VLOOKUP(A1601,SOURCE!B:P,12,0))&gt;=0,REPT(" ",SOURCE!$W$2-LEN(VLOOKUP(A1601,SOURCE!B:P,12,0))),"")&amp;
TEXT(A1601,"???0")&amp;IF(VLOOKUP(A1601,SOURCE!B:P,13,0)="","","   "&amp;VLOOKUP(A1601,SOURCE!B:P,13,0)
))))
)</f>
        <v>#define ITM_RCLIJ                     1563</v>
      </c>
    </row>
    <row r="1602" spans="1:4">
      <c r="A1602">
        <f t="shared" si="25"/>
        <v>1564</v>
      </c>
      <c r="B1602" t="str">
        <f>VLOOKUP(A1602,SOURCE!B:P,12,0)</f>
        <v>ITM_RCLS</v>
      </c>
      <c r="C1602">
        <f>IF(
ISNUMBER(INDEX(SOURCE!B:B,MATCH(A1602,SOURCE!B:B,0)+1)),
  VALUE(INDEX(SOURCE!B:B,MATCH(A1602,SOURCE!B:B,0)+1)),
  "")</f>
        <v>1565</v>
      </c>
      <c r="D1602" s="8" t="str">
        <f>IF(A1602&lt;&gt;INT(A1602),B1602,
IF(A1602&lt;0,VLOOKUP(A1602,lookups!A$1:B$25,2,0),
IF(ISNA(B1602),"",
IF(OR(ISBLANK(A1602),ISNA(B1602),B1602=0),
"",
"#define "&amp;
VLOOKUP(A1602,SOURCE!B:P,12,0)&amp;IF(SOURCE!$W$2-LEN(VLOOKUP(A1602,SOURCE!B:P,12,0))&gt;=0,REPT(" ",SOURCE!$W$2-LEN(VLOOKUP(A1602,SOURCE!B:P,12,0))),"")&amp;
TEXT(A1602,"???0")&amp;IF(VLOOKUP(A1602,SOURCE!B:P,13,0)="","","   "&amp;VLOOKUP(A1602,SOURCE!B:P,13,0)
))))
)</f>
        <v>#define ITM_RCLS                      1564</v>
      </c>
    </row>
    <row r="1603" spans="1:4">
      <c r="A1603">
        <f t="shared" si="25"/>
        <v>1565</v>
      </c>
      <c r="B1603" t="str">
        <f>VLOOKUP(A1603,SOURCE!B:P,12,0)</f>
        <v>ITM_RDP</v>
      </c>
      <c r="C1603">
        <f>IF(
ISNUMBER(INDEX(SOURCE!B:B,MATCH(A1603,SOURCE!B:B,0)+1)),
  VALUE(INDEX(SOURCE!B:B,MATCH(A1603,SOURCE!B:B,0)+1)),
  "")</f>
        <v>1566</v>
      </c>
      <c r="D1603" s="8" t="str">
        <f>IF(A1603&lt;&gt;INT(A1603),B1603,
IF(A1603&lt;0,VLOOKUP(A1603,lookups!A$1:B$25,2,0),
IF(ISNA(B1603),"",
IF(OR(ISBLANK(A1603),ISNA(B1603),B1603=0),
"",
"#define "&amp;
VLOOKUP(A1603,SOURCE!B:P,12,0)&amp;IF(SOURCE!$W$2-LEN(VLOOKUP(A1603,SOURCE!B:P,12,0))&gt;=0,REPT(" ",SOURCE!$W$2-LEN(VLOOKUP(A1603,SOURCE!B:P,12,0))),"")&amp;
TEXT(A1603,"???0")&amp;IF(VLOOKUP(A1603,SOURCE!B:P,13,0)="","","   "&amp;VLOOKUP(A1603,SOURCE!B:P,13,0)
))))
)</f>
        <v>#define ITM_RDP                       1565</v>
      </c>
    </row>
    <row r="1604" spans="1:4">
      <c r="A1604">
        <f t="shared" si="25"/>
        <v>1566</v>
      </c>
      <c r="B1604" t="str">
        <f>VLOOKUP(A1604,SOURCE!B:P,12,0)</f>
        <v>ITM_RE</v>
      </c>
      <c r="C1604">
        <f>IF(
ISNUMBER(INDEX(SOURCE!B:B,MATCH(A1604,SOURCE!B:B,0)+1)),
  VALUE(INDEX(SOURCE!B:B,MATCH(A1604,SOURCE!B:B,0)+1)),
  "")</f>
        <v>1567</v>
      </c>
      <c r="D1604" s="8" t="str">
        <f>IF(A1604&lt;&gt;INT(A1604),B1604,
IF(A1604&lt;0,VLOOKUP(A1604,lookups!A$1:B$25,2,0),
IF(ISNA(B1604),"",
IF(OR(ISBLANK(A1604),ISNA(B1604),B1604=0),
"",
"#define "&amp;
VLOOKUP(A1604,SOURCE!B:P,12,0)&amp;IF(SOURCE!$W$2-LEN(VLOOKUP(A1604,SOURCE!B:P,12,0))&gt;=0,REPT(" ",SOURCE!$W$2-LEN(VLOOKUP(A1604,SOURCE!B:P,12,0))),"")&amp;
TEXT(A1604,"???0")&amp;IF(VLOOKUP(A1604,SOURCE!B:P,13,0)="","","   "&amp;VLOOKUP(A1604,SOURCE!B:P,13,0)
))))
)</f>
        <v>#define ITM_RE                        1566</v>
      </c>
    </row>
    <row r="1605" spans="1:4">
      <c r="A1605">
        <f t="shared" si="25"/>
        <v>1567</v>
      </c>
      <c r="B1605" t="str">
        <f>VLOOKUP(A1605,SOURCE!B:P,12,0)</f>
        <v>ITM_RECV</v>
      </c>
      <c r="C1605">
        <f>IF(
ISNUMBER(INDEX(SOURCE!B:B,MATCH(A1605,SOURCE!B:B,0)+1)),
  VALUE(INDEX(SOURCE!B:B,MATCH(A1605,SOURCE!B:B,0)+1)),
  "")</f>
        <v>1568</v>
      </c>
      <c r="D1605" s="8" t="str">
        <f>IF(A1605&lt;&gt;INT(A1605),B1605,
IF(A1605&lt;0,VLOOKUP(A1605,lookups!A$1:B$25,2,0),
IF(ISNA(B1605),"",
IF(OR(ISBLANK(A1605),ISNA(B1605),B1605=0),
"",
"#define "&amp;
VLOOKUP(A1605,SOURCE!B:P,12,0)&amp;IF(SOURCE!$W$2-LEN(VLOOKUP(A1605,SOURCE!B:P,12,0))&gt;=0,REPT(" ",SOURCE!$W$2-LEN(VLOOKUP(A1605,SOURCE!B:P,12,0))),"")&amp;
TEXT(A1605,"???0")&amp;IF(VLOOKUP(A1605,SOURCE!B:P,13,0)="","","   "&amp;VLOOKUP(A1605,SOURCE!B:P,13,0)
))))
)</f>
        <v>#define ITM_RECV                      1567</v>
      </c>
    </row>
    <row r="1606" spans="1:4">
      <c r="A1606">
        <f t="shared" si="25"/>
        <v>1568</v>
      </c>
      <c r="B1606" t="str">
        <f>VLOOKUP(A1606,SOURCE!B:P,12,0)</f>
        <v>ITM_RESET</v>
      </c>
      <c r="C1606">
        <f>IF(
ISNUMBER(INDEX(SOURCE!B:B,MATCH(A1606,SOURCE!B:B,0)+1)),
  VALUE(INDEX(SOURCE!B:B,MATCH(A1606,SOURCE!B:B,0)+1)),
  "")</f>
        <v>1569</v>
      </c>
      <c r="D1606" s="8" t="str">
        <f>IF(A1606&lt;&gt;INT(A1606),B1606,
IF(A1606&lt;0,VLOOKUP(A1606,lookups!A$1:B$25,2,0),
IF(ISNA(B1606),"",
IF(OR(ISBLANK(A1606),ISNA(B1606),B1606=0),
"",
"#define "&amp;
VLOOKUP(A1606,SOURCE!B:P,12,0)&amp;IF(SOURCE!$W$2-LEN(VLOOKUP(A1606,SOURCE!B:P,12,0))&gt;=0,REPT(" ",SOURCE!$W$2-LEN(VLOOKUP(A1606,SOURCE!B:P,12,0))),"")&amp;
TEXT(A1606,"???0")&amp;IF(VLOOKUP(A1606,SOURCE!B:P,13,0)="","","   "&amp;VLOOKUP(A1606,SOURCE!B:P,13,0)
))))
)</f>
        <v>#define ITM_RESET                     1568</v>
      </c>
    </row>
    <row r="1607" spans="1:4">
      <c r="A1607">
        <f t="shared" ref="A1607:A1670" si="26">C1606</f>
        <v>1569</v>
      </c>
      <c r="B1607" t="str">
        <f>VLOOKUP(A1607,SOURCE!B:P,12,0)</f>
        <v>ITM_REtoCX</v>
      </c>
      <c r="C1607">
        <f>IF(
ISNUMBER(INDEX(SOURCE!B:B,MATCH(A1607,SOURCE!B:B,0)+1)),
  VALUE(INDEX(SOURCE!B:B,MATCH(A1607,SOURCE!B:B,0)+1)),
  "")</f>
        <v>1570</v>
      </c>
      <c r="D1607" s="8" t="str">
        <f>IF(A1607&lt;&gt;INT(A1607),B1607,
IF(A1607&lt;0,VLOOKUP(A1607,lookups!A$1:B$25,2,0),
IF(ISNA(B1607),"",
IF(OR(ISBLANK(A1607),ISNA(B1607),B1607=0),
"",
"#define "&amp;
VLOOKUP(A1607,SOURCE!B:P,12,0)&amp;IF(SOURCE!$W$2-LEN(VLOOKUP(A1607,SOURCE!B:P,12,0))&gt;=0,REPT(" ",SOURCE!$W$2-LEN(VLOOKUP(A1607,SOURCE!B:P,12,0))),"")&amp;
TEXT(A1607,"???0")&amp;IF(VLOOKUP(A1607,SOURCE!B:P,13,0)="","","   "&amp;VLOOKUP(A1607,SOURCE!B:P,13,0)
))))
)</f>
        <v>#define ITM_REtoCX                    1569</v>
      </c>
    </row>
    <row r="1608" spans="1:4">
      <c r="A1608">
        <f t="shared" si="26"/>
        <v>1570</v>
      </c>
      <c r="B1608" t="str">
        <f>VLOOKUP(A1608,SOURCE!B:P,12,0)</f>
        <v>ITM_REexIM</v>
      </c>
      <c r="C1608">
        <f>IF(
ISNUMBER(INDEX(SOURCE!B:B,MATCH(A1608,SOURCE!B:B,0)+1)),
  VALUE(INDEX(SOURCE!B:B,MATCH(A1608,SOURCE!B:B,0)+1)),
  "")</f>
        <v>1571</v>
      </c>
      <c r="D1608" s="8" t="str">
        <f>IF(A1608&lt;&gt;INT(A1608),B1608,
IF(A1608&lt;0,VLOOKUP(A1608,lookups!A$1:B$25,2,0),
IF(ISNA(B1608),"",
IF(OR(ISBLANK(A1608),ISNA(B1608),B1608=0),
"",
"#define "&amp;
VLOOKUP(A1608,SOURCE!B:P,12,0)&amp;IF(SOURCE!$W$2-LEN(VLOOKUP(A1608,SOURCE!B:P,12,0))&gt;=0,REPT(" ",SOURCE!$W$2-LEN(VLOOKUP(A1608,SOURCE!B:P,12,0))),"")&amp;
TEXT(A1608,"???0")&amp;IF(VLOOKUP(A1608,SOURCE!B:P,13,0)="","","   "&amp;VLOOKUP(A1608,SOURCE!B:P,13,0)
))))
)</f>
        <v>#define ITM_REexIM                    1570</v>
      </c>
    </row>
    <row r="1609" spans="1:4">
      <c r="A1609">
        <f t="shared" si="26"/>
        <v>1571</v>
      </c>
      <c r="B1609" t="str">
        <f>VLOOKUP(A1609,SOURCE!B:P,12,0)</f>
        <v>ITM_RM</v>
      </c>
      <c r="C1609">
        <f>IF(
ISNUMBER(INDEX(SOURCE!B:B,MATCH(A1609,SOURCE!B:B,0)+1)),
  VALUE(INDEX(SOURCE!B:B,MATCH(A1609,SOURCE!B:B,0)+1)),
  "")</f>
        <v>1572</v>
      </c>
      <c r="D1609" s="8" t="str">
        <f>IF(A1609&lt;&gt;INT(A1609),B1609,
IF(A1609&lt;0,VLOOKUP(A1609,lookups!A$1:B$25,2,0),
IF(ISNA(B1609),"",
IF(OR(ISBLANK(A1609),ISNA(B1609),B1609=0),
"",
"#define "&amp;
VLOOKUP(A1609,SOURCE!B:P,12,0)&amp;IF(SOURCE!$W$2-LEN(VLOOKUP(A1609,SOURCE!B:P,12,0))&gt;=0,REPT(" ",SOURCE!$W$2-LEN(VLOOKUP(A1609,SOURCE!B:P,12,0))),"")&amp;
TEXT(A1609,"???0")&amp;IF(VLOOKUP(A1609,SOURCE!B:P,13,0)="","","   "&amp;VLOOKUP(A1609,SOURCE!B:P,13,0)
))))
)</f>
        <v>#define ITM_RM                        1571</v>
      </c>
    </row>
    <row r="1610" spans="1:4">
      <c r="A1610">
        <f t="shared" si="26"/>
        <v>1572</v>
      </c>
      <c r="B1610" t="str">
        <f>VLOOKUP(A1610,SOURCE!B:P,12,0)</f>
        <v>ITM_RMQ</v>
      </c>
      <c r="C1610">
        <f>IF(
ISNUMBER(INDEX(SOURCE!B:B,MATCH(A1610,SOURCE!B:B,0)+1)),
  VALUE(INDEX(SOURCE!B:B,MATCH(A1610,SOURCE!B:B,0)+1)),
  "")</f>
        <v>1573</v>
      </c>
      <c r="D1610" s="8" t="str">
        <f>IF(A1610&lt;&gt;INT(A1610),B1610,
IF(A1610&lt;0,VLOOKUP(A1610,lookups!A$1:B$25,2,0),
IF(ISNA(B1610),"",
IF(OR(ISBLANK(A1610),ISNA(B1610),B1610=0),
"",
"#define "&amp;
VLOOKUP(A1610,SOURCE!B:P,12,0)&amp;IF(SOURCE!$W$2-LEN(VLOOKUP(A1610,SOURCE!B:P,12,0))&gt;=0,REPT(" ",SOURCE!$W$2-LEN(VLOOKUP(A1610,SOURCE!B:P,12,0))),"")&amp;
TEXT(A1610,"???0")&amp;IF(VLOOKUP(A1610,SOURCE!B:P,13,0)="","","   "&amp;VLOOKUP(A1610,SOURCE!B:P,13,0)
))))
)</f>
        <v>#define ITM_RMQ                       1572</v>
      </c>
    </row>
    <row r="1611" spans="1:4">
      <c r="A1611">
        <f t="shared" si="26"/>
        <v>1573</v>
      </c>
      <c r="B1611" t="str">
        <f>VLOOKUP(A1611,SOURCE!B:P,12,0)</f>
        <v>ITM_1573</v>
      </c>
      <c r="C1611">
        <f>IF(
ISNUMBER(INDEX(SOURCE!B:B,MATCH(A1611,SOURCE!B:B,0)+1)),
  VALUE(INDEX(SOURCE!B:B,MATCH(A1611,SOURCE!B:B,0)+1)),
  "")</f>
        <v>1574</v>
      </c>
      <c r="D1611" s="8" t="str">
        <f>IF(A1611&lt;&gt;INT(A1611),B1611,
IF(A1611&lt;0,VLOOKUP(A1611,lookups!A$1:B$25,2,0),
IF(ISNA(B1611),"",
IF(OR(ISBLANK(A1611),ISNA(B1611),B1611=0),
"",
"#define "&amp;
VLOOKUP(A1611,SOURCE!B:P,12,0)&amp;IF(SOURCE!$W$2-LEN(VLOOKUP(A1611,SOURCE!B:P,12,0))&gt;=0,REPT(" ",SOURCE!$W$2-LEN(VLOOKUP(A1611,SOURCE!B:P,12,0))),"")&amp;
TEXT(A1611,"???0")&amp;IF(VLOOKUP(A1611,SOURCE!B:P,13,0)="","","   "&amp;VLOOKUP(A1611,SOURCE!B:P,13,0)
))))
)</f>
        <v>#define ITM_1573                      1573</v>
      </c>
    </row>
    <row r="1612" spans="1:4">
      <c r="A1612">
        <f t="shared" si="26"/>
        <v>1574</v>
      </c>
      <c r="B1612" t="str">
        <f>VLOOKUP(A1612,SOURCE!B:P,12,0)</f>
        <v>ITM_RNORM</v>
      </c>
      <c r="C1612">
        <f>IF(
ISNUMBER(INDEX(SOURCE!B:B,MATCH(A1612,SOURCE!B:B,0)+1)),
  VALUE(INDEX(SOURCE!B:B,MATCH(A1612,SOURCE!B:B,0)+1)),
  "")</f>
        <v>1575</v>
      </c>
      <c r="D1612" s="8" t="str">
        <f>IF(A1612&lt;&gt;INT(A1612),B1612,
IF(A1612&lt;0,VLOOKUP(A1612,lookups!A$1:B$25,2,0),
IF(ISNA(B1612),"",
IF(OR(ISBLANK(A1612),ISNA(B1612),B1612=0),
"",
"#define "&amp;
VLOOKUP(A1612,SOURCE!B:P,12,0)&amp;IF(SOURCE!$W$2-LEN(VLOOKUP(A1612,SOURCE!B:P,12,0))&gt;=0,REPT(" ",SOURCE!$W$2-LEN(VLOOKUP(A1612,SOURCE!B:P,12,0))),"")&amp;
TEXT(A1612,"???0")&amp;IF(VLOOKUP(A1612,SOURCE!B:P,13,0)="","","   "&amp;VLOOKUP(A1612,SOURCE!B:P,13,0)
))))
)</f>
        <v>#define ITM_RNORM                     1574</v>
      </c>
    </row>
    <row r="1613" spans="1:4">
      <c r="A1613">
        <f t="shared" si="26"/>
        <v>1575</v>
      </c>
      <c r="B1613" t="str">
        <f>VLOOKUP(A1613,SOURCE!B:P,12,0)</f>
        <v>ITM_EX1</v>
      </c>
      <c r="C1613">
        <f>IF(
ISNUMBER(INDEX(SOURCE!B:B,MATCH(A1613,SOURCE!B:B,0)+1)),
  VALUE(INDEX(SOURCE!B:B,MATCH(A1613,SOURCE!B:B,0)+1)),
  "")</f>
        <v>1576</v>
      </c>
      <c r="D1613" s="8" t="str">
        <f>IF(A1613&lt;&gt;INT(A1613),B1613,
IF(A1613&lt;0,VLOOKUP(A1613,lookups!A$1:B$25,2,0),
IF(ISNA(B1613),"",
IF(OR(ISBLANK(A1613),ISNA(B1613),B1613=0),
"",
"#define "&amp;
VLOOKUP(A1613,SOURCE!B:P,12,0)&amp;IF(SOURCE!$W$2-LEN(VLOOKUP(A1613,SOURCE!B:P,12,0))&gt;=0,REPT(" ",SOURCE!$W$2-LEN(VLOOKUP(A1613,SOURCE!B:P,12,0))),"")&amp;
TEXT(A1613,"???0")&amp;IF(VLOOKUP(A1613,SOURCE!B:P,13,0)="","","   "&amp;VLOOKUP(A1613,SOURCE!B:P,13,0)
))))
)</f>
        <v>#define ITM_EX1                       1575</v>
      </c>
    </row>
    <row r="1614" spans="1:4">
      <c r="A1614">
        <f t="shared" si="26"/>
        <v>1576</v>
      </c>
      <c r="B1614" t="str">
        <f>VLOOKUP(A1614,SOURCE!B:P,12,0)</f>
        <v>ITM_ROUNDI</v>
      </c>
      <c r="C1614">
        <f>IF(
ISNUMBER(INDEX(SOURCE!B:B,MATCH(A1614,SOURCE!B:B,0)+1)),
  VALUE(INDEX(SOURCE!B:B,MATCH(A1614,SOURCE!B:B,0)+1)),
  "")</f>
        <v>1577</v>
      </c>
      <c r="D1614" s="8" t="str">
        <f>IF(A1614&lt;&gt;INT(A1614),B1614,
IF(A1614&lt;0,VLOOKUP(A1614,lookups!A$1:B$25,2,0),
IF(ISNA(B1614),"",
IF(OR(ISBLANK(A1614),ISNA(B1614),B1614=0),
"",
"#define "&amp;
VLOOKUP(A1614,SOURCE!B:P,12,0)&amp;IF(SOURCE!$W$2-LEN(VLOOKUP(A1614,SOURCE!B:P,12,0))&gt;=0,REPT(" ",SOURCE!$W$2-LEN(VLOOKUP(A1614,SOURCE!B:P,12,0))),"")&amp;
TEXT(A1614,"???0")&amp;IF(VLOOKUP(A1614,SOURCE!B:P,13,0)="","","   "&amp;VLOOKUP(A1614,SOURCE!B:P,13,0)
))))
)</f>
        <v>#define ITM_ROUNDI                    1576</v>
      </c>
    </row>
    <row r="1615" spans="1:4">
      <c r="A1615">
        <f t="shared" si="26"/>
        <v>1577</v>
      </c>
      <c r="B1615" t="str">
        <f>VLOOKUP(A1615,SOURCE!B:P,12,0)</f>
        <v>ITM_RSD</v>
      </c>
      <c r="C1615">
        <f>IF(
ISNUMBER(INDEX(SOURCE!B:B,MATCH(A1615,SOURCE!B:B,0)+1)),
  VALUE(INDEX(SOURCE!B:B,MATCH(A1615,SOURCE!B:B,0)+1)),
  "")</f>
        <v>1578</v>
      </c>
      <c r="D1615" s="8" t="str">
        <f>IF(A1615&lt;&gt;INT(A1615),B1615,
IF(A1615&lt;0,VLOOKUP(A1615,lookups!A$1:B$25,2,0),
IF(ISNA(B1615),"",
IF(OR(ISBLANK(A1615),ISNA(B1615),B1615=0),
"",
"#define "&amp;
VLOOKUP(A1615,SOURCE!B:P,12,0)&amp;IF(SOURCE!$W$2-LEN(VLOOKUP(A1615,SOURCE!B:P,12,0))&gt;=0,REPT(" ",SOURCE!$W$2-LEN(VLOOKUP(A1615,SOURCE!B:P,12,0))),"")&amp;
TEXT(A1615,"???0")&amp;IF(VLOOKUP(A1615,SOURCE!B:P,13,0)="","","   "&amp;VLOOKUP(A1615,SOURCE!B:P,13,0)
))))
)</f>
        <v>#define ITM_RSD                       1577</v>
      </c>
    </row>
    <row r="1616" spans="1:4">
      <c r="A1616">
        <f t="shared" si="26"/>
        <v>1578</v>
      </c>
      <c r="B1616" t="str">
        <f>VLOOKUP(A1616,SOURCE!B:P,12,0)</f>
        <v>ITM_RSUM</v>
      </c>
      <c r="C1616">
        <f>IF(
ISNUMBER(INDEX(SOURCE!B:B,MATCH(A1616,SOURCE!B:B,0)+1)),
  VALUE(INDEX(SOURCE!B:B,MATCH(A1616,SOURCE!B:B,0)+1)),
  "")</f>
        <v>1579</v>
      </c>
      <c r="D1616" s="8" t="str">
        <f>IF(A1616&lt;&gt;INT(A1616),B1616,
IF(A1616&lt;0,VLOOKUP(A1616,lookups!A$1:B$25,2,0),
IF(ISNA(B1616),"",
IF(OR(ISBLANK(A1616),ISNA(B1616),B1616=0),
"",
"#define "&amp;
VLOOKUP(A1616,SOURCE!B:P,12,0)&amp;IF(SOURCE!$W$2-LEN(VLOOKUP(A1616,SOURCE!B:P,12,0))&gt;=0,REPT(" ",SOURCE!$W$2-LEN(VLOOKUP(A1616,SOURCE!B:P,12,0))),"")&amp;
TEXT(A1616,"???0")&amp;IF(VLOOKUP(A1616,SOURCE!B:P,13,0)="","","   "&amp;VLOOKUP(A1616,SOURCE!B:P,13,0)
))))
)</f>
        <v>#define ITM_RSUM                      1578</v>
      </c>
    </row>
    <row r="1617" spans="1:4">
      <c r="A1617">
        <f t="shared" si="26"/>
        <v>1579</v>
      </c>
      <c r="B1617" t="str">
        <f>VLOOKUP(A1617,SOURCE!B:P,12,0)</f>
        <v>ITM_RTNP1</v>
      </c>
      <c r="C1617">
        <f>IF(
ISNUMBER(INDEX(SOURCE!B:B,MATCH(A1617,SOURCE!B:B,0)+1)),
  VALUE(INDEX(SOURCE!B:B,MATCH(A1617,SOURCE!B:B,0)+1)),
  "")</f>
        <v>1580</v>
      </c>
      <c r="D1617" s="8" t="str">
        <f>IF(A1617&lt;&gt;INT(A1617),B1617,
IF(A1617&lt;0,VLOOKUP(A1617,lookups!A$1:B$25,2,0),
IF(ISNA(B1617),"",
IF(OR(ISBLANK(A1617),ISNA(B1617),B1617=0),
"",
"#define "&amp;
VLOOKUP(A1617,SOURCE!B:P,12,0)&amp;IF(SOURCE!$W$2-LEN(VLOOKUP(A1617,SOURCE!B:P,12,0))&gt;=0,REPT(" ",SOURCE!$W$2-LEN(VLOOKUP(A1617,SOURCE!B:P,12,0))),"")&amp;
TEXT(A1617,"???0")&amp;IF(VLOOKUP(A1617,SOURCE!B:P,13,0)="","","   "&amp;VLOOKUP(A1617,SOURCE!B:P,13,0)
))))
)</f>
        <v>#define ITM_RTNP1                     1579</v>
      </c>
    </row>
    <row r="1618" spans="1:4">
      <c r="A1618">
        <f t="shared" si="26"/>
        <v>1580</v>
      </c>
      <c r="B1618" t="str">
        <f>VLOOKUP(A1618,SOURCE!B:P,12,0)</f>
        <v>ITM_R_CLR</v>
      </c>
      <c r="C1618">
        <f>IF(
ISNUMBER(INDEX(SOURCE!B:B,MATCH(A1618,SOURCE!B:B,0)+1)),
  VALUE(INDEX(SOURCE!B:B,MATCH(A1618,SOURCE!B:B,0)+1)),
  "")</f>
        <v>1581</v>
      </c>
      <c r="D1618" s="8" t="str">
        <f>IF(A1618&lt;&gt;INT(A1618),B1618,
IF(A1618&lt;0,VLOOKUP(A1618,lookups!A$1:B$25,2,0),
IF(ISNA(B1618),"",
IF(OR(ISBLANK(A1618),ISNA(B1618),B1618=0),
"",
"#define "&amp;
VLOOKUP(A1618,SOURCE!B:P,12,0)&amp;IF(SOURCE!$W$2-LEN(VLOOKUP(A1618,SOURCE!B:P,12,0))&gt;=0,REPT(" ",SOURCE!$W$2-LEN(VLOOKUP(A1618,SOURCE!B:P,12,0))),"")&amp;
TEXT(A1618,"???0")&amp;IF(VLOOKUP(A1618,SOURCE!B:P,13,0)="","","   "&amp;VLOOKUP(A1618,SOURCE!B:P,13,0)
))))
)</f>
        <v>#define ITM_R_CLR                     1580</v>
      </c>
    </row>
    <row r="1619" spans="1:4">
      <c r="A1619">
        <f t="shared" si="26"/>
        <v>1581</v>
      </c>
      <c r="B1619" t="str">
        <f>VLOOKUP(A1619,SOURCE!B:P,12,0)</f>
        <v>ITM_R_COPY</v>
      </c>
      <c r="C1619">
        <f>IF(
ISNUMBER(INDEX(SOURCE!B:B,MATCH(A1619,SOURCE!B:B,0)+1)),
  VALUE(INDEX(SOURCE!B:B,MATCH(A1619,SOURCE!B:B,0)+1)),
  "")</f>
        <v>1582</v>
      </c>
      <c r="D1619" s="8" t="str">
        <f>IF(A1619&lt;&gt;INT(A1619),B1619,
IF(A1619&lt;0,VLOOKUP(A1619,lookups!A$1:B$25,2,0),
IF(ISNA(B1619),"",
IF(OR(ISBLANK(A1619),ISNA(B1619),B1619=0),
"",
"#define "&amp;
VLOOKUP(A1619,SOURCE!B:P,12,0)&amp;IF(SOURCE!$W$2-LEN(VLOOKUP(A1619,SOURCE!B:P,12,0))&gt;=0,REPT(" ",SOURCE!$W$2-LEN(VLOOKUP(A1619,SOURCE!B:P,12,0))),"")&amp;
TEXT(A1619,"???0")&amp;IF(VLOOKUP(A1619,SOURCE!B:P,13,0)="","","   "&amp;VLOOKUP(A1619,SOURCE!B:P,13,0)
))))
)</f>
        <v>#define ITM_R_COPY                    1581</v>
      </c>
    </row>
    <row r="1620" spans="1:4">
      <c r="A1620">
        <f t="shared" si="26"/>
        <v>1582</v>
      </c>
      <c r="B1620" t="str">
        <f>VLOOKUP(A1620,SOURCE!B:P,12,0)</f>
        <v>ITM_R_SORT</v>
      </c>
      <c r="C1620">
        <f>IF(
ISNUMBER(INDEX(SOURCE!B:B,MATCH(A1620,SOURCE!B:B,0)+1)),
  VALUE(INDEX(SOURCE!B:B,MATCH(A1620,SOURCE!B:B,0)+1)),
  "")</f>
        <v>1583</v>
      </c>
      <c r="D1620" s="8" t="str">
        <f>IF(A1620&lt;&gt;INT(A1620),B1620,
IF(A1620&lt;0,VLOOKUP(A1620,lookups!A$1:B$25,2,0),
IF(ISNA(B1620),"",
IF(OR(ISBLANK(A1620),ISNA(B1620),B1620=0),
"",
"#define "&amp;
VLOOKUP(A1620,SOURCE!B:P,12,0)&amp;IF(SOURCE!$W$2-LEN(VLOOKUP(A1620,SOURCE!B:P,12,0))&gt;=0,REPT(" ",SOURCE!$W$2-LEN(VLOOKUP(A1620,SOURCE!B:P,12,0))),"")&amp;
TEXT(A1620,"???0")&amp;IF(VLOOKUP(A1620,SOURCE!B:P,13,0)="","","   "&amp;VLOOKUP(A1620,SOURCE!B:P,13,0)
))))
)</f>
        <v>#define ITM_R_SORT                    1582</v>
      </c>
    </row>
    <row r="1621" spans="1:4">
      <c r="A1621">
        <f t="shared" si="26"/>
        <v>1583</v>
      </c>
      <c r="B1621" t="str">
        <f>VLOOKUP(A1621,SOURCE!B:P,12,0)</f>
        <v>ITM_R_SWAP</v>
      </c>
      <c r="C1621">
        <f>IF(
ISNUMBER(INDEX(SOURCE!B:B,MATCH(A1621,SOURCE!B:B,0)+1)),
  VALUE(INDEX(SOURCE!B:B,MATCH(A1621,SOURCE!B:B,0)+1)),
  "")</f>
        <v>1584</v>
      </c>
      <c r="D1621" s="8" t="str">
        <f>IF(A1621&lt;&gt;INT(A1621),B1621,
IF(A1621&lt;0,VLOOKUP(A1621,lookups!A$1:B$25,2,0),
IF(ISNA(B1621),"",
IF(OR(ISBLANK(A1621),ISNA(B1621),B1621=0),
"",
"#define "&amp;
VLOOKUP(A1621,SOURCE!B:P,12,0)&amp;IF(SOURCE!$W$2-LEN(VLOOKUP(A1621,SOURCE!B:P,12,0))&gt;=0,REPT(" ",SOURCE!$W$2-LEN(VLOOKUP(A1621,SOURCE!B:P,12,0))),"")&amp;
TEXT(A1621,"???0")&amp;IF(VLOOKUP(A1621,SOURCE!B:P,13,0)="","","   "&amp;VLOOKUP(A1621,SOURCE!B:P,13,0)
))))
)</f>
        <v>#define ITM_R_SWAP                    1583</v>
      </c>
    </row>
    <row r="1622" spans="1:4">
      <c r="A1622">
        <f t="shared" si="26"/>
        <v>1584</v>
      </c>
      <c r="B1622" t="str">
        <f>VLOOKUP(A1622,SOURCE!B:P,12,0)</f>
        <v>ITM_1584</v>
      </c>
      <c r="C1622">
        <f>IF(
ISNUMBER(INDEX(SOURCE!B:B,MATCH(A1622,SOURCE!B:B,0)+1)),
  VALUE(INDEX(SOURCE!B:B,MATCH(A1622,SOURCE!B:B,0)+1)),
  "")</f>
        <v>1585</v>
      </c>
      <c r="D1622" s="8" t="str">
        <f>IF(A1622&lt;&gt;INT(A1622),B1622,
IF(A1622&lt;0,VLOOKUP(A1622,lookups!A$1:B$25,2,0),
IF(ISNA(B1622),"",
IF(OR(ISBLANK(A1622),ISNA(B1622),B1622=0),
"",
"#define "&amp;
VLOOKUP(A1622,SOURCE!B:P,12,0)&amp;IF(SOURCE!$W$2-LEN(VLOOKUP(A1622,SOURCE!B:P,12,0))&gt;=0,REPT(" ",SOURCE!$W$2-LEN(VLOOKUP(A1622,SOURCE!B:P,12,0))),"")&amp;
TEXT(A1622,"???0")&amp;IF(VLOOKUP(A1622,SOURCE!B:P,13,0)="","","   "&amp;VLOOKUP(A1622,SOURCE!B:P,13,0)
))))
)</f>
        <v>#define ITM_1584                      1584</v>
      </c>
    </row>
    <row r="1623" spans="1:4">
      <c r="A1623">
        <f t="shared" si="26"/>
        <v>1585</v>
      </c>
      <c r="B1623" t="str">
        <f>VLOOKUP(A1623,SOURCE!B:P,12,0)</f>
        <v>ITM_STDDEVWEIGHTED</v>
      </c>
      <c r="C1623">
        <f>IF(
ISNUMBER(INDEX(SOURCE!B:B,MATCH(A1623,SOURCE!B:B,0)+1)),
  VALUE(INDEX(SOURCE!B:B,MATCH(A1623,SOURCE!B:B,0)+1)),
  "")</f>
        <v>1586</v>
      </c>
      <c r="D1623" s="8" t="str">
        <f>IF(A1623&lt;&gt;INT(A1623),B1623,
IF(A1623&lt;0,VLOOKUP(A1623,lookups!A$1:B$25,2,0),
IF(ISNA(B1623),"",
IF(OR(ISBLANK(A1623),ISNA(B1623),B1623=0),
"",
"#define "&amp;
VLOOKUP(A1623,SOURCE!B:P,12,0)&amp;IF(SOURCE!$W$2-LEN(VLOOKUP(A1623,SOURCE!B:P,12,0))&gt;=0,REPT(" ",SOURCE!$W$2-LEN(VLOOKUP(A1623,SOURCE!B:P,12,0))),"")&amp;
TEXT(A1623,"???0")&amp;IF(VLOOKUP(A1623,SOURCE!B:P,13,0)="","","   "&amp;VLOOKUP(A1623,SOURCE!B:P,13,0)
))))
)</f>
        <v>#define ITM_STDDEVWEIGHTED            1585</v>
      </c>
    </row>
    <row r="1624" spans="1:4">
      <c r="A1624">
        <f t="shared" si="26"/>
        <v>1586</v>
      </c>
      <c r="B1624" t="str">
        <f>VLOOKUP(A1624,SOURCE!B:P,12,0)</f>
        <v>ITM_SAVE</v>
      </c>
      <c r="C1624">
        <f>IF(
ISNUMBER(INDEX(SOURCE!B:B,MATCH(A1624,SOURCE!B:B,0)+1)),
  VALUE(INDEX(SOURCE!B:B,MATCH(A1624,SOURCE!B:B,0)+1)),
  "")</f>
        <v>1587</v>
      </c>
      <c r="D1624" s="8" t="str">
        <f>IF(A1624&lt;&gt;INT(A1624),B1624,
IF(A1624&lt;0,VLOOKUP(A1624,lookups!A$1:B$25,2,0),
IF(ISNA(B1624),"",
IF(OR(ISBLANK(A1624),ISNA(B1624),B1624=0),
"",
"#define "&amp;
VLOOKUP(A1624,SOURCE!B:P,12,0)&amp;IF(SOURCE!$W$2-LEN(VLOOKUP(A1624,SOURCE!B:P,12,0))&gt;=0,REPT(" ",SOURCE!$W$2-LEN(VLOOKUP(A1624,SOURCE!B:P,12,0))),"")&amp;
TEXT(A1624,"???0")&amp;IF(VLOOKUP(A1624,SOURCE!B:P,13,0)="","","   "&amp;VLOOKUP(A1624,SOURCE!B:P,13,0)
))))
)</f>
        <v>#define ITM_SAVE                      1586</v>
      </c>
    </row>
    <row r="1625" spans="1:4">
      <c r="A1625">
        <f t="shared" si="26"/>
        <v>1587</v>
      </c>
      <c r="B1625" t="str">
        <f>VLOOKUP(A1625,SOURCE!B:P,12,0)</f>
        <v>ITM_SCI</v>
      </c>
      <c r="C1625">
        <f>IF(
ISNUMBER(INDEX(SOURCE!B:B,MATCH(A1625,SOURCE!B:B,0)+1)),
  VALUE(INDEX(SOURCE!B:B,MATCH(A1625,SOURCE!B:B,0)+1)),
  "")</f>
        <v>1588</v>
      </c>
      <c r="D1625" s="8" t="str">
        <f>IF(A1625&lt;&gt;INT(A1625),B1625,
IF(A1625&lt;0,VLOOKUP(A1625,lookups!A$1:B$25,2,0),
IF(ISNA(B1625),"",
IF(OR(ISBLANK(A1625),ISNA(B1625),B1625=0),
"",
"#define "&amp;
VLOOKUP(A1625,SOURCE!B:P,12,0)&amp;IF(SOURCE!$W$2-LEN(VLOOKUP(A1625,SOURCE!B:P,12,0))&gt;=0,REPT(" ",SOURCE!$W$2-LEN(VLOOKUP(A1625,SOURCE!B:P,12,0))),"")&amp;
TEXT(A1625,"???0")&amp;IF(VLOOKUP(A1625,SOURCE!B:P,13,0)="","","   "&amp;VLOOKUP(A1625,SOURCE!B:P,13,0)
))))
)</f>
        <v>#define ITM_SCI                       1587</v>
      </c>
    </row>
    <row r="1626" spans="1:4">
      <c r="A1626">
        <f t="shared" si="26"/>
        <v>1588</v>
      </c>
      <c r="B1626" t="str">
        <f>VLOOKUP(A1626,SOURCE!B:P,12,0)</f>
        <v>ITM_SDIGS</v>
      </c>
      <c r="C1626">
        <f>IF(
ISNUMBER(INDEX(SOURCE!B:B,MATCH(A1626,SOURCE!B:B,0)+1)),
  VALUE(INDEX(SOURCE!B:B,MATCH(A1626,SOURCE!B:B,0)+1)),
  "")</f>
        <v>1589</v>
      </c>
      <c r="D1626" s="8" t="str">
        <f>IF(A1626&lt;&gt;INT(A1626),B1626,
IF(A1626&lt;0,VLOOKUP(A1626,lookups!A$1:B$25,2,0),
IF(ISNA(B1626),"",
IF(OR(ISBLANK(A1626),ISNA(B1626),B1626=0),
"",
"#define "&amp;
VLOOKUP(A1626,SOURCE!B:P,12,0)&amp;IF(SOURCE!$W$2-LEN(VLOOKUP(A1626,SOURCE!B:P,12,0))&gt;=0,REPT(" ",SOURCE!$W$2-LEN(VLOOKUP(A1626,SOURCE!B:P,12,0))),"")&amp;
TEXT(A1626,"???0")&amp;IF(VLOOKUP(A1626,SOURCE!B:P,13,0)="","","   "&amp;VLOOKUP(A1626,SOURCE!B:P,13,0)
))))
)</f>
        <v>#define ITM_SDIGS                     1588</v>
      </c>
    </row>
    <row r="1627" spans="1:4">
      <c r="A1627">
        <f t="shared" si="26"/>
        <v>1589</v>
      </c>
      <c r="B1627" t="str">
        <f>VLOOKUP(A1627,SOURCE!B:P,12,0)</f>
        <v>ITM_SEED</v>
      </c>
      <c r="C1627">
        <f>IF(
ISNUMBER(INDEX(SOURCE!B:B,MATCH(A1627,SOURCE!B:B,0)+1)),
  VALUE(INDEX(SOURCE!B:B,MATCH(A1627,SOURCE!B:B,0)+1)),
  "")</f>
        <v>1590</v>
      </c>
      <c r="D1627" s="8" t="str">
        <f>IF(A1627&lt;&gt;INT(A1627),B1627,
IF(A1627&lt;0,VLOOKUP(A1627,lookups!A$1:B$25,2,0),
IF(ISNA(B1627),"",
IF(OR(ISBLANK(A1627),ISNA(B1627),B1627=0),
"",
"#define "&amp;
VLOOKUP(A1627,SOURCE!B:P,12,0)&amp;IF(SOURCE!$W$2-LEN(VLOOKUP(A1627,SOURCE!B:P,12,0))&gt;=0,REPT(" ",SOURCE!$W$2-LEN(VLOOKUP(A1627,SOURCE!B:P,12,0))),"")&amp;
TEXT(A1627,"???0")&amp;IF(VLOOKUP(A1627,SOURCE!B:P,13,0)="","","   "&amp;VLOOKUP(A1627,SOURCE!B:P,13,0)
))))
)</f>
        <v>#define ITM_SEED                      1589</v>
      </c>
    </row>
    <row r="1628" spans="1:4">
      <c r="A1628">
        <f t="shared" si="26"/>
        <v>1590</v>
      </c>
      <c r="B1628" t="str">
        <f>VLOOKUP(A1628,SOURCE!B:P,12,0)</f>
        <v>ITM_SEND</v>
      </c>
      <c r="C1628">
        <f>IF(
ISNUMBER(INDEX(SOURCE!B:B,MATCH(A1628,SOURCE!B:B,0)+1)),
  VALUE(INDEX(SOURCE!B:B,MATCH(A1628,SOURCE!B:B,0)+1)),
  "")</f>
        <v>1591</v>
      </c>
      <c r="D1628" s="8" t="str">
        <f>IF(A1628&lt;&gt;INT(A1628),B1628,
IF(A1628&lt;0,VLOOKUP(A1628,lookups!A$1:B$25,2,0),
IF(ISNA(B1628),"",
IF(OR(ISBLANK(A1628),ISNA(B1628),B1628=0),
"",
"#define "&amp;
VLOOKUP(A1628,SOURCE!B:P,12,0)&amp;IF(SOURCE!$W$2-LEN(VLOOKUP(A1628,SOURCE!B:P,12,0))&gt;=0,REPT(" ",SOURCE!$W$2-LEN(VLOOKUP(A1628,SOURCE!B:P,12,0))),"")&amp;
TEXT(A1628,"???0")&amp;IF(VLOOKUP(A1628,SOURCE!B:P,13,0)="","","   "&amp;VLOOKUP(A1628,SOURCE!B:P,13,0)
))))
)</f>
        <v>#define ITM_SEND                      1590</v>
      </c>
    </row>
    <row r="1629" spans="1:4">
      <c r="A1629">
        <f t="shared" si="26"/>
        <v>1591</v>
      </c>
      <c r="B1629" t="str">
        <f>VLOOKUP(A1629,SOURCE!B:P,12,0)</f>
        <v>ITM_SETCHN</v>
      </c>
      <c r="C1629">
        <f>IF(
ISNUMBER(INDEX(SOURCE!B:B,MATCH(A1629,SOURCE!B:B,0)+1)),
  VALUE(INDEX(SOURCE!B:B,MATCH(A1629,SOURCE!B:B,0)+1)),
  "")</f>
        <v>1592</v>
      </c>
      <c r="D1629" s="8" t="str">
        <f>IF(A1629&lt;&gt;INT(A1629),B1629,
IF(A1629&lt;0,VLOOKUP(A1629,lookups!A$1:B$25,2,0),
IF(ISNA(B1629),"",
IF(OR(ISBLANK(A1629),ISNA(B1629),B1629=0),
"",
"#define "&amp;
VLOOKUP(A1629,SOURCE!B:P,12,0)&amp;IF(SOURCE!$W$2-LEN(VLOOKUP(A1629,SOURCE!B:P,12,0))&gt;=0,REPT(" ",SOURCE!$W$2-LEN(VLOOKUP(A1629,SOURCE!B:P,12,0))),"")&amp;
TEXT(A1629,"???0")&amp;IF(VLOOKUP(A1629,SOURCE!B:P,13,0)="","","   "&amp;VLOOKUP(A1629,SOURCE!B:P,13,0)
))))
)</f>
        <v>#define ITM_SETCHN                    1591</v>
      </c>
    </row>
    <row r="1630" spans="1:4">
      <c r="A1630">
        <f t="shared" si="26"/>
        <v>1592</v>
      </c>
      <c r="B1630" t="str">
        <f>VLOOKUP(A1630,SOURCE!B:P,12,0)</f>
        <v>ITM_SETDAT</v>
      </c>
      <c r="C1630">
        <f>IF(
ISNUMBER(INDEX(SOURCE!B:B,MATCH(A1630,SOURCE!B:B,0)+1)),
  VALUE(INDEX(SOURCE!B:B,MATCH(A1630,SOURCE!B:B,0)+1)),
  "")</f>
        <v>1593</v>
      </c>
      <c r="D1630" s="8" t="str">
        <f>IF(A1630&lt;&gt;INT(A1630),B1630,
IF(A1630&lt;0,VLOOKUP(A1630,lookups!A$1:B$25,2,0),
IF(ISNA(B1630),"",
IF(OR(ISBLANK(A1630),ISNA(B1630),B1630=0),
"",
"#define "&amp;
VLOOKUP(A1630,SOURCE!B:P,12,0)&amp;IF(SOURCE!$W$2-LEN(VLOOKUP(A1630,SOURCE!B:P,12,0))&gt;=0,REPT(" ",SOURCE!$W$2-LEN(VLOOKUP(A1630,SOURCE!B:P,12,0))),"")&amp;
TEXT(A1630,"???0")&amp;IF(VLOOKUP(A1630,SOURCE!B:P,13,0)="","","   "&amp;VLOOKUP(A1630,SOURCE!B:P,13,0)
))))
)</f>
        <v>#define ITM_SETDAT                    1592</v>
      </c>
    </row>
    <row r="1631" spans="1:4">
      <c r="A1631">
        <f t="shared" si="26"/>
        <v>1593</v>
      </c>
      <c r="B1631" t="str">
        <f>VLOOKUP(A1631,SOURCE!B:P,12,0)</f>
        <v>ITM_SETEUR</v>
      </c>
      <c r="C1631">
        <f>IF(
ISNUMBER(INDEX(SOURCE!B:B,MATCH(A1631,SOURCE!B:B,0)+1)),
  VALUE(INDEX(SOURCE!B:B,MATCH(A1631,SOURCE!B:B,0)+1)),
  "")</f>
        <v>1594</v>
      </c>
      <c r="D1631" s="8" t="str">
        <f>IF(A1631&lt;&gt;INT(A1631),B1631,
IF(A1631&lt;0,VLOOKUP(A1631,lookups!A$1:B$25,2,0),
IF(ISNA(B1631),"",
IF(OR(ISBLANK(A1631),ISNA(B1631),B1631=0),
"",
"#define "&amp;
VLOOKUP(A1631,SOURCE!B:P,12,0)&amp;IF(SOURCE!$W$2-LEN(VLOOKUP(A1631,SOURCE!B:P,12,0))&gt;=0,REPT(" ",SOURCE!$W$2-LEN(VLOOKUP(A1631,SOURCE!B:P,12,0))),"")&amp;
TEXT(A1631,"???0")&amp;IF(VLOOKUP(A1631,SOURCE!B:P,13,0)="","","   "&amp;VLOOKUP(A1631,SOURCE!B:P,13,0)
))))
)</f>
        <v>#define ITM_SETEUR                    1593</v>
      </c>
    </row>
    <row r="1632" spans="1:4">
      <c r="A1632">
        <f t="shared" si="26"/>
        <v>1594</v>
      </c>
      <c r="B1632" t="str">
        <f>VLOOKUP(A1632,SOURCE!B:P,12,0)</f>
        <v>ITM_SETIND</v>
      </c>
      <c r="C1632">
        <f>IF(
ISNUMBER(INDEX(SOURCE!B:B,MATCH(A1632,SOURCE!B:B,0)+1)),
  VALUE(INDEX(SOURCE!B:B,MATCH(A1632,SOURCE!B:B,0)+1)),
  "")</f>
        <v>1595</v>
      </c>
      <c r="D1632" s="8" t="str">
        <f>IF(A1632&lt;&gt;INT(A1632),B1632,
IF(A1632&lt;0,VLOOKUP(A1632,lookups!A$1:B$25,2,0),
IF(ISNA(B1632),"",
IF(OR(ISBLANK(A1632),ISNA(B1632),B1632=0),
"",
"#define "&amp;
VLOOKUP(A1632,SOURCE!B:P,12,0)&amp;IF(SOURCE!$W$2-LEN(VLOOKUP(A1632,SOURCE!B:P,12,0))&gt;=0,REPT(" ",SOURCE!$W$2-LEN(VLOOKUP(A1632,SOURCE!B:P,12,0))),"")&amp;
TEXT(A1632,"???0")&amp;IF(VLOOKUP(A1632,SOURCE!B:P,13,0)="","","   "&amp;VLOOKUP(A1632,SOURCE!B:P,13,0)
))))
)</f>
        <v>#define ITM_SETIND                    1594</v>
      </c>
    </row>
    <row r="1633" spans="1:4">
      <c r="A1633">
        <f t="shared" si="26"/>
        <v>1595</v>
      </c>
      <c r="B1633" t="str">
        <f>VLOOKUP(A1633,SOURCE!B:P,12,0)</f>
        <v>ITM_SETJPN</v>
      </c>
      <c r="C1633">
        <f>IF(
ISNUMBER(INDEX(SOURCE!B:B,MATCH(A1633,SOURCE!B:B,0)+1)),
  VALUE(INDEX(SOURCE!B:B,MATCH(A1633,SOURCE!B:B,0)+1)),
  "")</f>
        <v>1596</v>
      </c>
      <c r="D1633" s="8" t="str">
        <f>IF(A1633&lt;&gt;INT(A1633),B1633,
IF(A1633&lt;0,VLOOKUP(A1633,lookups!A$1:B$25,2,0),
IF(ISNA(B1633),"",
IF(OR(ISBLANK(A1633),ISNA(B1633),B1633=0),
"",
"#define "&amp;
VLOOKUP(A1633,SOURCE!B:P,12,0)&amp;IF(SOURCE!$W$2-LEN(VLOOKUP(A1633,SOURCE!B:P,12,0))&gt;=0,REPT(" ",SOURCE!$W$2-LEN(VLOOKUP(A1633,SOURCE!B:P,12,0))),"")&amp;
TEXT(A1633,"???0")&amp;IF(VLOOKUP(A1633,SOURCE!B:P,13,0)="","","   "&amp;VLOOKUP(A1633,SOURCE!B:P,13,0)
))))
)</f>
        <v>#define ITM_SETJPN                    1595</v>
      </c>
    </row>
    <row r="1634" spans="1:4">
      <c r="A1634">
        <f t="shared" si="26"/>
        <v>1596</v>
      </c>
      <c r="B1634" t="str">
        <f>VLOOKUP(A1634,SOURCE!B:P,12,0)</f>
        <v>ITM_SETSIG</v>
      </c>
      <c r="C1634">
        <f>IF(
ISNUMBER(INDEX(SOURCE!B:B,MATCH(A1634,SOURCE!B:B,0)+1)),
  VALUE(INDEX(SOURCE!B:B,MATCH(A1634,SOURCE!B:B,0)+1)),
  "")</f>
        <v>1597</v>
      </c>
      <c r="D1634" s="8" t="str">
        <f>IF(A1634&lt;&gt;INT(A1634),B1634,
IF(A1634&lt;0,VLOOKUP(A1634,lookups!A$1:B$25,2,0),
IF(ISNA(B1634),"",
IF(OR(ISBLANK(A1634),ISNA(B1634),B1634=0),
"",
"#define "&amp;
VLOOKUP(A1634,SOURCE!B:P,12,0)&amp;IF(SOURCE!$W$2-LEN(VLOOKUP(A1634,SOURCE!B:P,12,0))&gt;=0,REPT(" ",SOURCE!$W$2-LEN(VLOOKUP(A1634,SOURCE!B:P,12,0))),"")&amp;
TEXT(A1634,"???0")&amp;IF(VLOOKUP(A1634,SOURCE!B:P,13,0)="","","   "&amp;VLOOKUP(A1634,SOURCE!B:P,13,0)
))))
)</f>
        <v>#define ITM_SETSIG                    1596</v>
      </c>
    </row>
    <row r="1635" spans="1:4">
      <c r="A1635">
        <f t="shared" si="26"/>
        <v>1597</v>
      </c>
      <c r="B1635" t="str">
        <f>VLOOKUP(A1635,SOURCE!B:P,12,0)</f>
        <v>ITM_SETTIM</v>
      </c>
      <c r="C1635">
        <f>IF(
ISNUMBER(INDEX(SOURCE!B:B,MATCH(A1635,SOURCE!B:B,0)+1)),
  VALUE(INDEX(SOURCE!B:B,MATCH(A1635,SOURCE!B:B,0)+1)),
  "")</f>
        <v>1598</v>
      </c>
      <c r="D1635" s="8" t="str">
        <f>IF(A1635&lt;&gt;INT(A1635),B1635,
IF(A1635&lt;0,VLOOKUP(A1635,lookups!A$1:B$25,2,0),
IF(ISNA(B1635),"",
IF(OR(ISBLANK(A1635),ISNA(B1635),B1635=0),
"",
"#define "&amp;
VLOOKUP(A1635,SOURCE!B:P,12,0)&amp;IF(SOURCE!$W$2-LEN(VLOOKUP(A1635,SOURCE!B:P,12,0))&gt;=0,REPT(" ",SOURCE!$W$2-LEN(VLOOKUP(A1635,SOURCE!B:P,12,0))),"")&amp;
TEXT(A1635,"???0")&amp;IF(VLOOKUP(A1635,SOURCE!B:P,13,0)="","","   "&amp;VLOOKUP(A1635,SOURCE!B:P,13,0)
))))
)</f>
        <v>#define ITM_SETTIM                    1597</v>
      </c>
    </row>
    <row r="1636" spans="1:4">
      <c r="A1636">
        <f t="shared" si="26"/>
        <v>1598</v>
      </c>
      <c r="B1636" t="str">
        <f>VLOOKUP(A1636,SOURCE!B:P,12,0)</f>
        <v>ITM_SETUK</v>
      </c>
      <c r="C1636">
        <f>IF(
ISNUMBER(INDEX(SOURCE!B:B,MATCH(A1636,SOURCE!B:B,0)+1)),
  VALUE(INDEX(SOURCE!B:B,MATCH(A1636,SOURCE!B:B,0)+1)),
  "")</f>
        <v>1599</v>
      </c>
      <c r="D1636" s="8" t="str">
        <f>IF(A1636&lt;&gt;INT(A1636),B1636,
IF(A1636&lt;0,VLOOKUP(A1636,lookups!A$1:B$25,2,0),
IF(ISNA(B1636),"",
IF(OR(ISBLANK(A1636),ISNA(B1636),B1636=0),
"",
"#define "&amp;
VLOOKUP(A1636,SOURCE!B:P,12,0)&amp;IF(SOURCE!$W$2-LEN(VLOOKUP(A1636,SOURCE!B:P,12,0))&gt;=0,REPT(" ",SOURCE!$W$2-LEN(VLOOKUP(A1636,SOURCE!B:P,12,0))),"")&amp;
TEXT(A1636,"???0")&amp;IF(VLOOKUP(A1636,SOURCE!B:P,13,0)="","","   "&amp;VLOOKUP(A1636,SOURCE!B:P,13,0)
))))
)</f>
        <v>#define ITM_SETUK                     1598</v>
      </c>
    </row>
    <row r="1637" spans="1:4">
      <c r="A1637">
        <f t="shared" si="26"/>
        <v>1599</v>
      </c>
      <c r="B1637" t="str">
        <f>VLOOKUP(A1637,SOURCE!B:P,12,0)</f>
        <v>ITM_SETUSA</v>
      </c>
      <c r="C1637">
        <f>IF(
ISNUMBER(INDEX(SOURCE!B:B,MATCH(A1637,SOURCE!B:B,0)+1)),
  VALUE(INDEX(SOURCE!B:B,MATCH(A1637,SOURCE!B:B,0)+1)),
  "")</f>
        <v>1600</v>
      </c>
      <c r="D1637" s="8" t="str">
        <f>IF(A1637&lt;&gt;INT(A1637),B1637,
IF(A1637&lt;0,VLOOKUP(A1637,lookups!A$1:B$25,2,0),
IF(ISNA(B1637),"",
IF(OR(ISBLANK(A1637),ISNA(B1637),B1637=0),
"",
"#define "&amp;
VLOOKUP(A1637,SOURCE!B:P,12,0)&amp;IF(SOURCE!$W$2-LEN(VLOOKUP(A1637,SOURCE!B:P,12,0))&gt;=0,REPT(" ",SOURCE!$W$2-LEN(VLOOKUP(A1637,SOURCE!B:P,12,0))),"")&amp;
TEXT(A1637,"???0")&amp;IF(VLOOKUP(A1637,SOURCE!B:P,13,0)="","","   "&amp;VLOOKUP(A1637,SOURCE!B:P,13,0)
))))
)</f>
        <v>#define ITM_SETUSA                    1599</v>
      </c>
    </row>
    <row r="1638" spans="1:4">
      <c r="A1638">
        <f t="shared" si="26"/>
        <v>1600</v>
      </c>
      <c r="B1638" t="str">
        <f>VLOOKUP(A1638,SOURCE!B:P,12,0)</f>
        <v>ITM_SIGN</v>
      </c>
      <c r="C1638">
        <f>IF(
ISNUMBER(INDEX(SOURCE!B:B,MATCH(A1638,SOURCE!B:B,0)+1)),
  VALUE(INDEX(SOURCE!B:B,MATCH(A1638,SOURCE!B:B,0)+1)),
  "")</f>
        <v>1601</v>
      </c>
      <c r="D1638" s="8" t="str">
        <f>IF(A1638&lt;&gt;INT(A1638),B1638,
IF(A1638&lt;0,VLOOKUP(A1638,lookups!A$1:B$25,2,0),
IF(ISNA(B1638),"",
IF(OR(ISBLANK(A1638),ISNA(B1638),B1638=0),
"",
"#define "&amp;
VLOOKUP(A1638,SOURCE!B:P,12,0)&amp;IF(SOURCE!$W$2-LEN(VLOOKUP(A1638,SOURCE!B:P,12,0))&gt;=0,REPT(" ",SOURCE!$W$2-LEN(VLOOKUP(A1638,SOURCE!B:P,12,0))),"")&amp;
TEXT(A1638,"???0")&amp;IF(VLOOKUP(A1638,SOURCE!B:P,13,0)="","","   "&amp;VLOOKUP(A1638,SOURCE!B:P,13,0)
))))
)</f>
        <v>#define ITM_SIGN                      1600</v>
      </c>
    </row>
    <row r="1639" spans="1:4">
      <c r="A1639">
        <f t="shared" si="26"/>
        <v>1601</v>
      </c>
      <c r="B1639" t="str">
        <f>VLOOKUP(A1639,SOURCE!B:P,12,0)</f>
        <v>ITM_SIGNMT</v>
      </c>
      <c r="C1639">
        <f>IF(
ISNUMBER(INDEX(SOURCE!B:B,MATCH(A1639,SOURCE!B:B,0)+1)),
  VALUE(INDEX(SOURCE!B:B,MATCH(A1639,SOURCE!B:B,0)+1)),
  "")</f>
        <v>1602</v>
      </c>
      <c r="D1639" s="8" t="str">
        <f>IF(A1639&lt;&gt;INT(A1639),B1639,
IF(A1639&lt;0,VLOOKUP(A1639,lookups!A$1:B$25,2,0),
IF(ISNA(B1639),"",
IF(OR(ISBLANK(A1639),ISNA(B1639),B1639=0),
"",
"#define "&amp;
VLOOKUP(A1639,SOURCE!B:P,12,0)&amp;IF(SOURCE!$W$2-LEN(VLOOKUP(A1639,SOURCE!B:P,12,0))&gt;=0,REPT(" ",SOURCE!$W$2-LEN(VLOOKUP(A1639,SOURCE!B:P,12,0))),"")&amp;
TEXT(A1639,"???0")&amp;IF(VLOOKUP(A1639,SOURCE!B:P,13,0)="","","   "&amp;VLOOKUP(A1639,SOURCE!B:P,13,0)
))))
)</f>
        <v>#define ITM_SIGNMT                    1601</v>
      </c>
    </row>
    <row r="1640" spans="1:4">
      <c r="A1640">
        <f t="shared" si="26"/>
        <v>1602</v>
      </c>
      <c r="B1640" t="str">
        <f>VLOOKUP(A1640,SOURCE!B:P,12,0)</f>
        <v>ITM_SIM_EQ</v>
      </c>
      <c r="C1640">
        <f>IF(
ISNUMBER(INDEX(SOURCE!B:B,MATCH(A1640,SOURCE!B:B,0)+1)),
  VALUE(INDEX(SOURCE!B:B,MATCH(A1640,SOURCE!B:B,0)+1)),
  "")</f>
        <v>1603</v>
      </c>
      <c r="D1640" s="8" t="str">
        <f>IF(A1640&lt;&gt;INT(A1640),B1640,
IF(A1640&lt;0,VLOOKUP(A1640,lookups!A$1:B$25,2,0),
IF(ISNA(B1640),"",
IF(OR(ISBLANK(A1640),ISNA(B1640),B1640=0),
"",
"#define "&amp;
VLOOKUP(A1640,SOURCE!B:P,12,0)&amp;IF(SOURCE!$W$2-LEN(VLOOKUP(A1640,SOURCE!B:P,12,0))&gt;=0,REPT(" ",SOURCE!$W$2-LEN(VLOOKUP(A1640,SOURCE!B:P,12,0))),"")&amp;
TEXT(A1640,"???0")&amp;IF(VLOOKUP(A1640,SOURCE!B:P,13,0)="","","   "&amp;VLOOKUP(A1640,SOURCE!B:P,13,0)
))))
)</f>
        <v>#define ITM_SIM_EQ                    1602</v>
      </c>
    </row>
    <row r="1641" spans="1:4">
      <c r="A1641">
        <f t="shared" si="26"/>
        <v>1603</v>
      </c>
      <c r="B1641" t="str">
        <f>VLOOKUP(A1641,SOURCE!B:P,12,0)</f>
        <v>ITM_SKIP</v>
      </c>
      <c r="C1641">
        <f>IF(
ISNUMBER(INDEX(SOURCE!B:B,MATCH(A1641,SOURCE!B:B,0)+1)),
  VALUE(INDEX(SOURCE!B:B,MATCH(A1641,SOURCE!B:B,0)+1)),
  "")</f>
        <v>1604</v>
      </c>
      <c r="D1641" s="8" t="str">
        <f>IF(A1641&lt;&gt;INT(A1641),B1641,
IF(A1641&lt;0,VLOOKUP(A1641,lookups!A$1:B$25,2,0),
IF(ISNA(B1641),"",
IF(OR(ISBLANK(A1641),ISNA(B1641),B1641=0),
"",
"#define "&amp;
VLOOKUP(A1641,SOURCE!B:P,12,0)&amp;IF(SOURCE!$W$2-LEN(VLOOKUP(A1641,SOURCE!B:P,12,0))&gt;=0,REPT(" ",SOURCE!$W$2-LEN(VLOOKUP(A1641,SOURCE!B:P,12,0))),"")&amp;
TEXT(A1641,"???0")&amp;IF(VLOOKUP(A1641,SOURCE!B:P,13,0)="","","   "&amp;VLOOKUP(A1641,SOURCE!B:P,13,0)
))))
)</f>
        <v>#define ITM_SKIP                      1603</v>
      </c>
    </row>
    <row r="1642" spans="1:4">
      <c r="A1642">
        <f t="shared" si="26"/>
        <v>1604</v>
      </c>
      <c r="B1642" t="str">
        <f>VLOOKUP(A1642,SOURCE!B:P,12,0)</f>
        <v>ITM_SLVQ</v>
      </c>
      <c r="C1642">
        <f>IF(
ISNUMBER(INDEX(SOURCE!B:B,MATCH(A1642,SOURCE!B:B,0)+1)),
  VALUE(INDEX(SOURCE!B:B,MATCH(A1642,SOURCE!B:B,0)+1)),
  "")</f>
        <v>1605</v>
      </c>
      <c r="D1642" s="8" t="str">
        <f>IF(A1642&lt;&gt;INT(A1642),B1642,
IF(A1642&lt;0,VLOOKUP(A1642,lookups!A$1:B$25,2,0),
IF(ISNA(B1642),"",
IF(OR(ISBLANK(A1642),ISNA(B1642),B1642=0),
"",
"#define "&amp;
VLOOKUP(A1642,SOURCE!B:P,12,0)&amp;IF(SOURCE!$W$2-LEN(VLOOKUP(A1642,SOURCE!B:P,12,0))&gt;=0,REPT(" ",SOURCE!$W$2-LEN(VLOOKUP(A1642,SOURCE!B:P,12,0))),"")&amp;
TEXT(A1642,"???0")&amp;IF(VLOOKUP(A1642,SOURCE!B:P,13,0)="","","   "&amp;VLOOKUP(A1642,SOURCE!B:P,13,0)
))))
)</f>
        <v>#define ITM_SLVQ                      1604</v>
      </c>
    </row>
    <row r="1643" spans="1:4">
      <c r="A1643">
        <f t="shared" si="26"/>
        <v>1605</v>
      </c>
      <c r="B1643" t="str">
        <f>VLOOKUP(A1643,SOURCE!B:P,12,0)</f>
        <v>ITM_SM</v>
      </c>
      <c r="C1643">
        <f>IF(
ISNUMBER(INDEX(SOURCE!B:B,MATCH(A1643,SOURCE!B:B,0)+1)),
  VALUE(INDEX(SOURCE!B:B,MATCH(A1643,SOURCE!B:B,0)+1)),
  "")</f>
        <v>1606</v>
      </c>
      <c r="D1643" s="8" t="str">
        <f>IF(A1643&lt;&gt;INT(A1643),B1643,
IF(A1643&lt;0,VLOOKUP(A1643,lookups!A$1:B$25,2,0),
IF(ISNA(B1643),"",
IF(OR(ISBLANK(A1643),ISNA(B1643),B1643=0),
"",
"#define "&amp;
VLOOKUP(A1643,SOURCE!B:P,12,0)&amp;IF(SOURCE!$W$2-LEN(VLOOKUP(A1643,SOURCE!B:P,12,0))&gt;=0,REPT(" ",SOURCE!$W$2-LEN(VLOOKUP(A1643,SOURCE!B:P,12,0))),"")&amp;
TEXT(A1643,"???0")&amp;IF(VLOOKUP(A1643,SOURCE!B:P,13,0)="","","   "&amp;VLOOKUP(A1643,SOURCE!B:P,13,0)
))))
)</f>
        <v>#define ITM_SM                        1605</v>
      </c>
    </row>
    <row r="1644" spans="1:4">
      <c r="A1644">
        <f t="shared" si="26"/>
        <v>1606</v>
      </c>
      <c r="B1644" t="str">
        <f>VLOOKUP(A1644,SOURCE!B:P,12,0)</f>
        <v>ITM_ISM</v>
      </c>
      <c r="C1644">
        <f>IF(
ISNUMBER(INDEX(SOURCE!B:B,MATCH(A1644,SOURCE!B:B,0)+1)),
  VALUE(INDEX(SOURCE!B:B,MATCH(A1644,SOURCE!B:B,0)+1)),
  "")</f>
        <v>1607</v>
      </c>
      <c r="D1644" s="8" t="str">
        <f>IF(A1644&lt;&gt;INT(A1644),B1644,
IF(A1644&lt;0,VLOOKUP(A1644,lookups!A$1:B$25,2,0),
IF(ISNA(B1644),"",
IF(OR(ISBLANK(A1644),ISNA(B1644),B1644=0),
"",
"#define "&amp;
VLOOKUP(A1644,SOURCE!B:P,12,0)&amp;IF(SOURCE!$W$2-LEN(VLOOKUP(A1644,SOURCE!B:P,12,0))&gt;=0,REPT(" ",SOURCE!$W$2-LEN(VLOOKUP(A1644,SOURCE!B:P,12,0))),"")&amp;
TEXT(A1644,"???0")&amp;IF(VLOOKUP(A1644,SOURCE!B:P,13,0)="","","   "&amp;VLOOKUP(A1644,SOURCE!B:P,13,0)
))))
)</f>
        <v>#define ITM_ISM                       1606</v>
      </c>
    </row>
    <row r="1645" spans="1:4">
      <c r="A1645">
        <f t="shared" si="26"/>
        <v>1607</v>
      </c>
      <c r="B1645" t="str">
        <f>VLOOKUP(A1645,SOURCE!B:P,12,0)</f>
        <v>ITM_SMW</v>
      </c>
      <c r="C1645">
        <f>IF(
ISNUMBER(INDEX(SOURCE!B:B,MATCH(A1645,SOURCE!B:B,0)+1)),
  VALUE(INDEX(SOURCE!B:B,MATCH(A1645,SOURCE!B:B,0)+1)),
  "")</f>
        <v>1608</v>
      </c>
      <c r="D1645" s="8" t="str">
        <f>IF(A1645&lt;&gt;INT(A1645),B1645,
IF(A1645&lt;0,VLOOKUP(A1645,lookups!A$1:B$25,2,0),
IF(ISNA(B1645),"",
IF(OR(ISBLANK(A1645),ISNA(B1645),B1645=0),
"",
"#define "&amp;
VLOOKUP(A1645,SOURCE!B:P,12,0)&amp;IF(SOURCE!$W$2-LEN(VLOOKUP(A1645,SOURCE!B:P,12,0))&gt;=0,REPT(" ",SOURCE!$W$2-LEN(VLOOKUP(A1645,SOURCE!B:P,12,0))),"")&amp;
TEXT(A1645,"???0")&amp;IF(VLOOKUP(A1645,SOURCE!B:P,13,0)="","","   "&amp;VLOOKUP(A1645,SOURCE!B:P,13,0)
))))
)</f>
        <v>#define ITM_SMW                       1607</v>
      </c>
    </row>
    <row r="1646" spans="1:4">
      <c r="A1646">
        <f t="shared" si="26"/>
        <v>1608</v>
      </c>
      <c r="B1646" t="str">
        <f>VLOOKUP(A1646,SOURCE!B:P,12,0)</f>
        <v>ITM_SOLVE</v>
      </c>
      <c r="C1646">
        <f>IF(
ISNUMBER(INDEX(SOURCE!B:B,MATCH(A1646,SOURCE!B:B,0)+1)),
  VALUE(INDEX(SOURCE!B:B,MATCH(A1646,SOURCE!B:B,0)+1)),
  "")</f>
        <v>1609</v>
      </c>
      <c r="D1646" s="8" t="str">
        <f>IF(A1646&lt;&gt;INT(A1646),B1646,
IF(A1646&lt;0,VLOOKUP(A1646,lookups!A$1:B$25,2,0),
IF(ISNA(B1646),"",
IF(OR(ISBLANK(A1646),ISNA(B1646),B1646=0),
"",
"#define "&amp;
VLOOKUP(A1646,SOURCE!B:P,12,0)&amp;IF(SOURCE!$W$2-LEN(VLOOKUP(A1646,SOURCE!B:P,12,0))&gt;=0,REPT(" ",SOURCE!$W$2-LEN(VLOOKUP(A1646,SOURCE!B:P,12,0))),"")&amp;
TEXT(A1646,"???0")&amp;IF(VLOOKUP(A1646,SOURCE!B:P,13,0)="","","   "&amp;VLOOKUP(A1646,SOURCE!B:P,13,0)
))))
)</f>
        <v>#define ITM_SOLVE                     1608</v>
      </c>
    </row>
    <row r="1647" spans="1:4">
      <c r="A1647">
        <f t="shared" si="26"/>
        <v>1609</v>
      </c>
      <c r="B1647" t="str">
        <f>VLOOKUP(A1647,SOURCE!B:P,12,0)</f>
        <v>ITM_SSIZE</v>
      </c>
      <c r="C1647">
        <f>IF(
ISNUMBER(INDEX(SOURCE!B:B,MATCH(A1647,SOURCE!B:B,0)+1)),
  VALUE(INDEX(SOURCE!B:B,MATCH(A1647,SOURCE!B:B,0)+1)),
  "")</f>
        <v>1610</v>
      </c>
      <c r="D1647" s="8" t="str">
        <f>IF(A1647&lt;&gt;INT(A1647),B1647,
IF(A1647&lt;0,VLOOKUP(A1647,lookups!A$1:B$25,2,0),
IF(ISNA(B1647),"",
IF(OR(ISBLANK(A1647),ISNA(B1647),B1647=0),
"",
"#define "&amp;
VLOOKUP(A1647,SOURCE!B:P,12,0)&amp;IF(SOURCE!$W$2-LEN(VLOOKUP(A1647,SOURCE!B:P,12,0))&gt;=0,REPT(" ",SOURCE!$W$2-LEN(VLOOKUP(A1647,SOURCE!B:P,12,0))),"")&amp;
TEXT(A1647,"???0")&amp;IF(VLOOKUP(A1647,SOURCE!B:P,13,0)="","","   "&amp;VLOOKUP(A1647,SOURCE!B:P,13,0)
))))
)</f>
        <v>#define ITM_SSIZE                     1609</v>
      </c>
    </row>
    <row r="1648" spans="1:4">
      <c r="A1648">
        <f t="shared" si="26"/>
        <v>1610</v>
      </c>
      <c r="B1648" t="str">
        <f>VLOOKUP(A1648,SOURCE!B:P,12,0)</f>
        <v>ITM_STATUS</v>
      </c>
      <c r="C1648">
        <f>IF(
ISNUMBER(INDEX(SOURCE!B:B,MATCH(A1648,SOURCE!B:B,0)+1)),
  VALUE(INDEX(SOURCE!B:B,MATCH(A1648,SOURCE!B:B,0)+1)),
  "")</f>
        <v>1611</v>
      </c>
      <c r="D1648" s="8" t="str">
        <f>IF(A1648&lt;&gt;INT(A1648),B1648,
IF(A1648&lt;0,VLOOKUP(A1648,lookups!A$1:B$25,2,0),
IF(ISNA(B1648),"",
IF(OR(ISBLANK(A1648),ISNA(B1648),B1648=0),
"",
"#define "&amp;
VLOOKUP(A1648,SOURCE!B:P,12,0)&amp;IF(SOURCE!$W$2-LEN(VLOOKUP(A1648,SOURCE!B:P,12,0))&gt;=0,REPT(" ",SOURCE!$W$2-LEN(VLOOKUP(A1648,SOURCE!B:P,12,0))),"")&amp;
TEXT(A1648,"???0")&amp;IF(VLOOKUP(A1648,SOURCE!B:P,13,0)="","","   "&amp;VLOOKUP(A1648,SOURCE!B:P,13,0)
))))
)</f>
        <v>#define ITM_STATUS                    1610</v>
      </c>
    </row>
    <row r="1649" spans="1:4">
      <c r="A1649">
        <f t="shared" si="26"/>
        <v>1611</v>
      </c>
      <c r="B1649" t="str">
        <f>VLOOKUP(A1649,SOURCE!B:P,12,0)</f>
        <v>ITM_STOCFG</v>
      </c>
      <c r="C1649">
        <f>IF(
ISNUMBER(INDEX(SOURCE!B:B,MATCH(A1649,SOURCE!B:B,0)+1)),
  VALUE(INDEX(SOURCE!B:B,MATCH(A1649,SOURCE!B:B,0)+1)),
  "")</f>
        <v>1612</v>
      </c>
      <c r="D1649" s="8" t="str">
        <f>IF(A1649&lt;&gt;INT(A1649),B1649,
IF(A1649&lt;0,VLOOKUP(A1649,lookups!A$1:B$25,2,0),
IF(ISNA(B1649),"",
IF(OR(ISBLANK(A1649),ISNA(B1649),B1649=0),
"",
"#define "&amp;
VLOOKUP(A1649,SOURCE!B:P,12,0)&amp;IF(SOURCE!$W$2-LEN(VLOOKUP(A1649,SOURCE!B:P,12,0))&gt;=0,REPT(" ",SOURCE!$W$2-LEN(VLOOKUP(A1649,SOURCE!B:P,12,0))),"")&amp;
TEXT(A1649,"???0")&amp;IF(VLOOKUP(A1649,SOURCE!B:P,13,0)="","","   "&amp;VLOOKUP(A1649,SOURCE!B:P,13,0)
))))
)</f>
        <v>#define ITM_STOCFG                    1611</v>
      </c>
    </row>
    <row r="1650" spans="1:4">
      <c r="A1650">
        <f t="shared" si="26"/>
        <v>1612</v>
      </c>
      <c r="B1650" t="str">
        <f>VLOOKUP(A1650,SOURCE!B:P,12,0)</f>
        <v>ITM_STOEL</v>
      </c>
      <c r="C1650">
        <f>IF(
ISNUMBER(INDEX(SOURCE!B:B,MATCH(A1650,SOURCE!B:B,0)+1)),
  VALUE(INDEX(SOURCE!B:B,MATCH(A1650,SOURCE!B:B,0)+1)),
  "")</f>
        <v>1613</v>
      </c>
      <c r="D1650" s="8" t="str">
        <f>IF(A1650&lt;&gt;INT(A1650),B1650,
IF(A1650&lt;0,VLOOKUP(A1650,lookups!A$1:B$25,2,0),
IF(ISNA(B1650),"",
IF(OR(ISBLANK(A1650),ISNA(B1650),B1650=0),
"",
"#define "&amp;
VLOOKUP(A1650,SOURCE!B:P,12,0)&amp;IF(SOURCE!$W$2-LEN(VLOOKUP(A1650,SOURCE!B:P,12,0))&gt;=0,REPT(" ",SOURCE!$W$2-LEN(VLOOKUP(A1650,SOURCE!B:P,12,0))),"")&amp;
TEXT(A1650,"???0")&amp;IF(VLOOKUP(A1650,SOURCE!B:P,13,0)="","","   "&amp;VLOOKUP(A1650,SOURCE!B:P,13,0)
))))
)</f>
        <v>#define ITM_STOEL                     1612</v>
      </c>
    </row>
    <row r="1651" spans="1:4">
      <c r="A1651">
        <f t="shared" si="26"/>
        <v>1613</v>
      </c>
      <c r="B1651" t="str">
        <f>VLOOKUP(A1651,SOURCE!B:P,12,0)</f>
        <v>ITM_STOIJ</v>
      </c>
      <c r="C1651">
        <f>IF(
ISNUMBER(INDEX(SOURCE!B:B,MATCH(A1651,SOURCE!B:B,0)+1)),
  VALUE(INDEX(SOURCE!B:B,MATCH(A1651,SOURCE!B:B,0)+1)),
  "")</f>
        <v>1614</v>
      </c>
      <c r="D1651" s="8" t="str">
        <f>IF(A1651&lt;&gt;INT(A1651),B1651,
IF(A1651&lt;0,VLOOKUP(A1651,lookups!A$1:B$25,2,0),
IF(ISNA(B1651),"",
IF(OR(ISBLANK(A1651),ISNA(B1651),B1651=0),
"",
"#define "&amp;
VLOOKUP(A1651,SOURCE!B:P,12,0)&amp;IF(SOURCE!$W$2-LEN(VLOOKUP(A1651,SOURCE!B:P,12,0))&gt;=0,REPT(" ",SOURCE!$W$2-LEN(VLOOKUP(A1651,SOURCE!B:P,12,0))),"")&amp;
TEXT(A1651,"???0")&amp;IF(VLOOKUP(A1651,SOURCE!B:P,13,0)="","","   "&amp;VLOOKUP(A1651,SOURCE!B:P,13,0)
))))
)</f>
        <v>#define ITM_STOIJ                     1613</v>
      </c>
    </row>
    <row r="1652" spans="1:4">
      <c r="A1652">
        <f t="shared" si="26"/>
        <v>1614</v>
      </c>
      <c r="B1652" t="str">
        <f>VLOOKUP(A1652,SOURCE!B:P,12,0)</f>
        <v>ITM_LN1X</v>
      </c>
      <c r="C1652">
        <f>IF(
ISNUMBER(INDEX(SOURCE!B:B,MATCH(A1652,SOURCE!B:B,0)+1)),
  VALUE(INDEX(SOURCE!B:B,MATCH(A1652,SOURCE!B:B,0)+1)),
  "")</f>
        <v>1615</v>
      </c>
      <c r="D1652" s="8" t="str">
        <f>IF(A1652&lt;&gt;INT(A1652),B1652,
IF(A1652&lt;0,VLOOKUP(A1652,lookups!A$1:B$25,2,0),
IF(ISNA(B1652),"",
IF(OR(ISBLANK(A1652),ISNA(B1652),B1652=0),
"",
"#define "&amp;
VLOOKUP(A1652,SOURCE!B:P,12,0)&amp;IF(SOURCE!$W$2-LEN(VLOOKUP(A1652,SOURCE!B:P,12,0))&gt;=0,REPT(" ",SOURCE!$W$2-LEN(VLOOKUP(A1652,SOURCE!B:P,12,0))),"")&amp;
TEXT(A1652,"???0")&amp;IF(VLOOKUP(A1652,SOURCE!B:P,13,0)="","","   "&amp;VLOOKUP(A1652,SOURCE!B:P,13,0)
))))
)</f>
        <v>#define ITM_LN1X                      1614</v>
      </c>
    </row>
    <row r="1653" spans="1:4">
      <c r="A1653">
        <f t="shared" si="26"/>
        <v>1615</v>
      </c>
      <c r="B1653" t="str">
        <f>VLOOKUP(A1653,SOURCE!B:P,12,0)</f>
        <v>ITM_STOS</v>
      </c>
      <c r="C1653">
        <f>IF(
ISNUMBER(INDEX(SOURCE!B:B,MATCH(A1653,SOURCE!B:B,0)+1)),
  VALUE(INDEX(SOURCE!B:B,MATCH(A1653,SOURCE!B:B,0)+1)),
  "")</f>
        <v>1616</v>
      </c>
      <c r="D1653" s="8" t="str">
        <f>IF(A1653&lt;&gt;INT(A1653),B1653,
IF(A1653&lt;0,VLOOKUP(A1653,lookups!A$1:B$25,2,0),
IF(ISNA(B1653),"",
IF(OR(ISBLANK(A1653),ISNA(B1653),B1653=0),
"",
"#define "&amp;
VLOOKUP(A1653,SOURCE!B:P,12,0)&amp;IF(SOURCE!$W$2-LEN(VLOOKUP(A1653,SOURCE!B:P,12,0))&gt;=0,REPT(" ",SOURCE!$W$2-LEN(VLOOKUP(A1653,SOURCE!B:P,12,0))),"")&amp;
TEXT(A1653,"???0")&amp;IF(VLOOKUP(A1653,SOURCE!B:P,13,0)="","","   "&amp;VLOOKUP(A1653,SOURCE!B:P,13,0)
))))
)</f>
        <v>#define ITM_STOS                      1615</v>
      </c>
    </row>
    <row r="1654" spans="1:4">
      <c r="A1654">
        <f t="shared" si="26"/>
        <v>1616</v>
      </c>
      <c r="B1654" t="str">
        <f>VLOOKUP(A1654,SOURCE!B:P,12,0)</f>
        <v>ITM_SUM</v>
      </c>
      <c r="C1654">
        <f>IF(
ISNUMBER(INDEX(SOURCE!B:B,MATCH(A1654,SOURCE!B:B,0)+1)),
  VALUE(INDEX(SOURCE!B:B,MATCH(A1654,SOURCE!B:B,0)+1)),
  "")</f>
        <v>1617</v>
      </c>
      <c r="D1654" s="8" t="str">
        <f>IF(A1654&lt;&gt;INT(A1654),B1654,
IF(A1654&lt;0,VLOOKUP(A1654,lookups!A$1:B$25,2,0),
IF(ISNA(B1654),"",
IF(OR(ISBLANK(A1654),ISNA(B1654),B1654=0),
"",
"#define "&amp;
VLOOKUP(A1654,SOURCE!B:P,12,0)&amp;IF(SOURCE!$W$2-LEN(VLOOKUP(A1654,SOURCE!B:P,12,0))&gt;=0,REPT(" ",SOURCE!$W$2-LEN(VLOOKUP(A1654,SOURCE!B:P,12,0))),"")&amp;
TEXT(A1654,"???0")&amp;IF(VLOOKUP(A1654,SOURCE!B:P,13,0)="","","   "&amp;VLOOKUP(A1654,SOURCE!B:P,13,0)
))))
)</f>
        <v>#define ITM_SUM                       1616</v>
      </c>
    </row>
    <row r="1655" spans="1:4">
      <c r="A1655">
        <f t="shared" si="26"/>
        <v>1617</v>
      </c>
      <c r="B1655" t="str">
        <f>VLOOKUP(A1655,SOURCE!B:P,12,0)</f>
        <v>ITM_SW</v>
      </c>
      <c r="C1655">
        <f>IF(
ISNUMBER(INDEX(SOURCE!B:B,MATCH(A1655,SOURCE!B:B,0)+1)),
  VALUE(INDEX(SOURCE!B:B,MATCH(A1655,SOURCE!B:B,0)+1)),
  "")</f>
        <v>1618</v>
      </c>
      <c r="D1655" s="8" t="str">
        <f>IF(A1655&lt;&gt;INT(A1655),B1655,
IF(A1655&lt;0,VLOOKUP(A1655,lookups!A$1:B$25,2,0),
IF(ISNA(B1655),"",
IF(OR(ISBLANK(A1655),ISNA(B1655),B1655=0),
"",
"#define "&amp;
VLOOKUP(A1655,SOURCE!B:P,12,0)&amp;IF(SOURCE!$W$2-LEN(VLOOKUP(A1655,SOURCE!B:P,12,0))&gt;=0,REPT(" ",SOURCE!$W$2-LEN(VLOOKUP(A1655,SOURCE!B:P,12,0))),"")&amp;
TEXT(A1655,"???0")&amp;IF(VLOOKUP(A1655,SOURCE!B:P,13,0)="","","   "&amp;VLOOKUP(A1655,SOURCE!B:P,13,0)
))))
)</f>
        <v>#define ITM_SW                        1617</v>
      </c>
    </row>
    <row r="1656" spans="1:4">
      <c r="A1656">
        <f t="shared" si="26"/>
        <v>1618</v>
      </c>
      <c r="B1656" t="str">
        <f>VLOOKUP(A1656,SOURCE!B:P,12,0)</f>
        <v>ITM_SXY</v>
      </c>
      <c r="C1656">
        <f>IF(
ISNUMBER(INDEX(SOURCE!B:B,MATCH(A1656,SOURCE!B:B,0)+1)),
  VALUE(INDEX(SOURCE!B:B,MATCH(A1656,SOURCE!B:B,0)+1)),
  "")</f>
        <v>1619</v>
      </c>
      <c r="D1656" s="8" t="str">
        <f>IF(A1656&lt;&gt;INT(A1656),B1656,
IF(A1656&lt;0,VLOOKUP(A1656,lookups!A$1:B$25,2,0),
IF(ISNA(B1656),"",
IF(OR(ISBLANK(A1656),ISNA(B1656),B1656=0),
"",
"#define "&amp;
VLOOKUP(A1656,SOURCE!B:P,12,0)&amp;IF(SOURCE!$W$2-LEN(VLOOKUP(A1656,SOURCE!B:P,12,0))&gt;=0,REPT(" ",SOURCE!$W$2-LEN(VLOOKUP(A1656,SOURCE!B:P,12,0))),"")&amp;
TEXT(A1656,"???0")&amp;IF(VLOOKUP(A1656,SOURCE!B:P,13,0)="","","   "&amp;VLOOKUP(A1656,SOURCE!B:P,13,0)
))))
)</f>
        <v>#define ITM_SXY                       1618</v>
      </c>
    </row>
    <row r="1657" spans="1:4">
      <c r="A1657">
        <f t="shared" si="26"/>
        <v>1619</v>
      </c>
      <c r="B1657" t="str">
        <f>VLOOKUP(A1657,SOURCE!B:P,12,0)</f>
        <v>ITM_TDISP</v>
      </c>
      <c r="C1657">
        <f>IF(
ISNUMBER(INDEX(SOURCE!B:B,MATCH(A1657,SOURCE!B:B,0)+1)),
  VALUE(INDEX(SOURCE!B:B,MATCH(A1657,SOURCE!B:B,0)+1)),
  "")</f>
        <v>1620</v>
      </c>
      <c r="D1657" s="8" t="str">
        <f>IF(A1657&lt;&gt;INT(A1657),B1657,
IF(A1657&lt;0,VLOOKUP(A1657,lookups!A$1:B$25,2,0),
IF(ISNA(B1657),"",
IF(OR(ISBLANK(A1657),ISNA(B1657),B1657=0),
"",
"#define "&amp;
VLOOKUP(A1657,SOURCE!B:P,12,0)&amp;IF(SOURCE!$W$2-LEN(VLOOKUP(A1657,SOURCE!B:P,12,0))&gt;=0,REPT(" ",SOURCE!$W$2-LEN(VLOOKUP(A1657,SOURCE!B:P,12,0))),"")&amp;
TEXT(A1657,"???0")&amp;IF(VLOOKUP(A1657,SOURCE!B:P,13,0)="","","   "&amp;VLOOKUP(A1657,SOURCE!B:P,13,0)
))))
)</f>
        <v>#define ITM_TDISP                     1619</v>
      </c>
    </row>
    <row r="1658" spans="1:4">
      <c r="A1658">
        <f t="shared" si="26"/>
        <v>1620</v>
      </c>
      <c r="B1658" t="str">
        <f>VLOOKUP(A1658,SOURCE!B:P,12,0)</f>
        <v>ITM_TICKS</v>
      </c>
      <c r="C1658">
        <f>IF(
ISNUMBER(INDEX(SOURCE!B:B,MATCH(A1658,SOURCE!B:B,0)+1)),
  VALUE(INDEX(SOURCE!B:B,MATCH(A1658,SOURCE!B:B,0)+1)),
  "")</f>
        <v>1621</v>
      </c>
      <c r="D1658" s="8" t="str">
        <f>IF(A1658&lt;&gt;INT(A1658),B1658,
IF(A1658&lt;0,VLOOKUP(A1658,lookups!A$1:B$25,2,0),
IF(ISNA(B1658),"",
IF(OR(ISBLANK(A1658),ISNA(B1658),B1658=0),
"",
"#define "&amp;
VLOOKUP(A1658,SOURCE!B:P,12,0)&amp;IF(SOURCE!$W$2-LEN(VLOOKUP(A1658,SOURCE!B:P,12,0))&gt;=0,REPT(" ",SOURCE!$W$2-LEN(VLOOKUP(A1658,SOURCE!B:P,12,0))),"")&amp;
TEXT(A1658,"???0")&amp;IF(VLOOKUP(A1658,SOURCE!B:P,13,0)="","","   "&amp;VLOOKUP(A1658,SOURCE!B:P,13,0)
))))
)</f>
        <v>#define ITM_TICKS                     1620</v>
      </c>
    </row>
    <row r="1659" spans="1:4">
      <c r="A1659">
        <f t="shared" si="26"/>
        <v>1621</v>
      </c>
      <c r="B1659" t="str">
        <f>VLOOKUP(A1659,SOURCE!B:P,12,0)</f>
        <v>ITM_TIME</v>
      </c>
      <c r="C1659">
        <f>IF(
ISNUMBER(INDEX(SOURCE!B:B,MATCH(A1659,SOURCE!B:B,0)+1)),
  VALUE(INDEX(SOURCE!B:B,MATCH(A1659,SOURCE!B:B,0)+1)),
  "")</f>
        <v>1622</v>
      </c>
      <c r="D1659" s="8" t="str">
        <f>IF(A1659&lt;&gt;INT(A1659),B1659,
IF(A1659&lt;0,VLOOKUP(A1659,lookups!A$1:B$25,2,0),
IF(ISNA(B1659),"",
IF(OR(ISBLANK(A1659),ISNA(B1659),B1659=0),
"",
"#define "&amp;
VLOOKUP(A1659,SOURCE!B:P,12,0)&amp;IF(SOURCE!$W$2-LEN(VLOOKUP(A1659,SOURCE!B:P,12,0))&gt;=0,REPT(" ",SOURCE!$W$2-LEN(VLOOKUP(A1659,SOURCE!B:P,12,0))),"")&amp;
TEXT(A1659,"???0")&amp;IF(VLOOKUP(A1659,SOURCE!B:P,13,0)="","","   "&amp;VLOOKUP(A1659,SOURCE!B:P,13,0)
))))
)</f>
        <v>#define ITM_TIME                      1621</v>
      </c>
    </row>
    <row r="1660" spans="1:4">
      <c r="A1660">
        <f t="shared" si="26"/>
        <v>1622</v>
      </c>
      <c r="B1660" t="str">
        <f>VLOOKUP(A1660,SOURCE!B:P,12,0)</f>
        <v>ITM_TIMER</v>
      </c>
      <c r="C1660">
        <f>IF(
ISNUMBER(INDEX(SOURCE!B:B,MATCH(A1660,SOURCE!B:B,0)+1)),
  VALUE(INDEX(SOURCE!B:B,MATCH(A1660,SOURCE!B:B,0)+1)),
  "")</f>
        <v>1623</v>
      </c>
      <c r="D1660" s="8" t="str">
        <f>IF(A1660&lt;&gt;INT(A1660),B1660,
IF(A1660&lt;0,VLOOKUP(A1660,lookups!A$1:B$25,2,0),
IF(ISNA(B1660),"",
IF(OR(ISBLANK(A1660),ISNA(B1660),B1660=0),
"",
"#define "&amp;
VLOOKUP(A1660,SOURCE!B:P,12,0)&amp;IF(SOURCE!$W$2-LEN(VLOOKUP(A1660,SOURCE!B:P,12,0))&gt;=0,REPT(" ",SOURCE!$W$2-LEN(VLOOKUP(A1660,SOURCE!B:P,12,0))),"")&amp;
TEXT(A1660,"???0")&amp;IF(VLOOKUP(A1660,SOURCE!B:P,13,0)="","","   "&amp;VLOOKUP(A1660,SOURCE!B:P,13,0)
))))
)</f>
        <v>#define ITM_TIMER                     1622</v>
      </c>
    </row>
    <row r="1661" spans="1:4">
      <c r="A1661">
        <f t="shared" si="26"/>
        <v>1623</v>
      </c>
      <c r="B1661" t="str">
        <f>VLOOKUP(A1661,SOURCE!B:P,12,0)</f>
        <v>ITM_Tn</v>
      </c>
      <c r="C1661">
        <f>IF(
ISNUMBER(INDEX(SOURCE!B:B,MATCH(A1661,SOURCE!B:B,0)+1)),
  VALUE(INDEX(SOURCE!B:B,MATCH(A1661,SOURCE!B:B,0)+1)),
  "")</f>
        <v>1624</v>
      </c>
      <c r="D1661" s="8" t="str">
        <f>IF(A1661&lt;&gt;INT(A1661),B1661,
IF(A1661&lt;0,VLOOKUP(A1661,lookups!A$1:B$25,2,0),
IF(ISNA(B1661),"",
IF(OR(ISBLANK(A1661),ISNA(B1661),B1661=0),
"",
"#define "&amp;
VLOOKUP(A1661,SOURCE!B:P,12,0)&amp;IF(SOURCE!$W$2-LEN(VLOOKUP(A1661,SOURCE!B:P,12,0))&gt;=0,REPT(" ",SOURCE!$W$2-LEN(VLOOKUP(A1661,SOURCE!B:P,12,0))),"")&amp;
TEXT(A1661,"???0")&amp;IF(VLOOKUP(A1661,SOURCE!B:P,13,0)="","","   "&amp;VLOOKUP(A1661,SOURCE!B:P,13,0)
))))
)</f>
        <v>#define ITM_Tn                        1623</v>
      </c>
    </row>
    <row r="1662" spans="1:4">
      <c r="A1662">
        <f t="shared" si="26"/>
        <v>1624</v>
      </c>
      <c r="B1662" t="str">
        <f>VLOOKUP(A1662,SOURCE!B:P,12,0)</f>
        <v>ITM_TONE</v>
      </c>
      <c r="C1662">
        <f>IF(
ISNUMBER(INDEX(SOURCE!B:B,MATCH(A1662,SOURCE!B:B,0)+1)),
  VALUE(INDEX(SOURCE!B:B,MATCH(A1662,SOURCE!B:B,0)+1)),
  "")</f>
        <v>1625</v>
      </c>
      <c r="D1662" s="8" t="str">
        <f>IF(A1662&lt;&gt;INT(A1662),B1662,
IF(A1662&lt;0,VLOOKUP(A1662,lookups!A$1:B$25,2,0),
IF(ISNA(B1662),"",
IF(OR(ISBLANK(A1662),ISNA(B1662),B1662=0),
"",
"#define "&amp;
VLOOKUP(A1662,SOURCE!B:P,12,0)&amp;IF(SOURCE!$W$2-LEN(VLOOKUP(A1662,SOURCE!B:P,12,0))&gt;=0,REPT(" ",SOURCE!$W$2-LEN(VLOOKUP(A1662,SOURCE!B:P,12,0))),"")&amp;
TEXT(A1662,"???0")&amp;IF(VLOOKUP(A1662,SOURCE!B:P,13,0)="","","   "&amp;VLOOKUP(A1662,SOURCE!B:P,13,0)
))))
)</f>
        <v>#define ITM_TONE                      1624</v>
      </c>
    </row>
    <row r="1663" spans="1:4">
      <c r="A1663">
        <f t="shared" si="26"/>
        <v>1625</v>
      </c>
      <c r="B1663" t="str">
        <f>VLOOKUP(A1663,SOURCE!B:P,12,0)</f>
        <v>ITM_Tex</v>
      </c>
      <c r="C1663">
        <f>IF(
ISNUMBER(INDEX(SOURCE!B:B,MATCH(A1663,SOURCE!B:B,0)+1)),
  VALUE(INDEX(SOURCE!B:B,MATCH(A1663,SOURCE!B:B,0)+1)),
  "")</f>
        <v>1626</v>
      </c>
      <c r="D1663" s="8" t="str">
        <f>IF(A1663&lt;&gt;INT(A1663),B1663,
IF(A1663&lt;0,VLOOKUP(A1663,lookups!A$1:B$25,2,0),
IF(ISNA(B1663),"",
IF(OR(ISBLANK(A1663),ISNA(B1663),B1663=0),
"",
"#define "&amp;
VLOOKUP(A1663,SOURCE!B:P,12,0)&amp;IF(SOURCE!$W$2-LEN(VLOOKUP(A1663,SOURCE!B:P,12,0))&gt;=0,REPT(" ",SOURCE!$W$2-LEN(VLOOKUP(A1663,SOURCE!B:P,12,0))),"")&amp;
TEXT(A1663,"???0")&amp;IF(VLOOKUP(A1663,SOURCE!B:P,13,0)="","","   "&amp;VLOOKUP(A1663,SOURCE!B:P,13,0)
))))
)</f>
        <v>#define ITM_Tex                       1625</v>
      </c>
    </row>
    <row r="1664" spans="1:4">
      <c r="A1664">
        <f t="shared" si="26"/>
        <v>1626</v>
      </c>
      <c r="B1664" t="str">
        <f>VLOOKUP(A1664,SOURCE!B:P,12,0)</f>
        <v>ITM_ULP</v>
      </c>
      <c r="C1664">
        <f>IF(
ISNUMBER(INDEX(SOURCE!B:B,MATCH(A1664,SOURCE!B:B,0)+1)),
  VALUE(INDEX(SOURCE!B:B,MATCH(A1664,SOURCE!B:B,0)+1)),
  "")</f>
        <v>1627</v>
      </c>
      <c r="D1664" s="8" t="str">
        <f>IF(A1664&lt;&gt;INT(A1664),B1664,
IF(A1664&lt;0,VLOOKUP(A1664,lookups!A$1:B$25,2,0),
IF(ISNA(B1664),"",
IF(OR(ISBLANK(A1664),ISNA(B1664),B1664=0),
"",
"#define "&amp;
VLOOKUP(A1664,SOURCE!B:P,12,0)&amp;IF(SOURCE!$W$2-LEN(VLOOKUP(A1664,SOURCE!B:P,12,0))&gt;=0,REPT(" ",SOURCE!$W$2-LEN(VLOOKUP(A1664,SOURCE!B:P,12,0))),"")&amp;
TEXT(A1664,"???0")&amp;IF(VLOOKUP(A1664,SOURCE!B:P,13,0)="","","   "&amp;VLOOKUP(A1664,SOURCE!B:P,13,0)
))))
)</f>
        <v>#define ITM_ULP                       1626</v>
      </c>
    </row>
    <row r="1665" spans="1:4">
      <c r="A1665">
        <f t="shared" si="26"/>
        <v>1627</v>
      </c>
      <c r="B1665" t="str">
        <f>VLOOKUP(A1665,SOURCE!B:P,12,0)</f>
        <v>ITM_Un</v>
      </c>
      <c r="C1665">
        <f>IF(
ISNUMBER(INDEX(SOURCE!B:B,MATCH(A1665,SOURCE!B:B,0)+1)),
  VALUE(INDEX(SOURCE!B:B,MATCH(A1665,SOURCE!B:B,0)+1)),
  "")</f>
        <v>1628</v>
      </c>
      <c r="D1665" s="8" t="str">
        <f>IF(A1665&lt;&gt;INT(A1665),B1665,
IF(A1665&lt;0,VLOOKUP(A1665,lookups!A$1:B$25,2,0),
IF(ISNA(B1665),"",
IF(OR(ISBLANK(A1665),ISNA(B1665),B1665=0),
"",
"#define "&amp;
VLOOKUP(A1665,SOURCE!B:P,12,0)&amp;IF(SOURCE!$W$2-LEN(VLOOKUP(A1665,SOURCE!B:P,12,0))&gt;=0,REPT(" ",SOURCE!$W$2-LEN(VLOOKUP(A1665,SOURCE!B:P,12,0))),"")&amp;
TEXT(A1665,"???0")&amp;IF(VLOOKUP(A1665,SOURCE!B:P,13,0)="","","   "&amp;VLOOKUP(A1665,SOURCE!B:P,13,0)
))))
)</f>
        <v>#define ITM_Un                        1627</v>
      </c>
    </row>
    <row r="1666" spans="1:4">
      <c r="A1666">
        <f t="shared" si="26"/>
        <v>1628</v>
      </c>
      <c r="B1666" t="str">
        <f>VLOOKUP(A1666,SOURCE!B:P,12,0)</f>
        <v>ITM_UNITV</v>
      </c>
      <c r="C1666">
        <f>IF(
ISNUMBER(INDEX(SOURCE!B:B,MATCH(A1666,SOURCE!B:B,0)+1)),
  VALUE(INDEX(SOURCE!B:B,MATCH(A1666,SOURCE!B:B,0)+1)),
  "")</f>
        <v>1629</v>
      </c>
      <c r="D1666" s="8" t="str">
        <f>IF(A1666&lt;&gt;INT(A1666),B1666,
IF(A1666&lt;0,VLOOKUP(A1666,lookups!A$1:B$25,2,0),
IF(ISNA(B1666),"",
IF(OR(ISBLANK(A1666),ISNA(B1666),B1666=0),
"",
"#define "&amp;
VLOOKUP(A1666,SOURCE!B:P,12,0)&amp;IF(SOURCE!$W$2-LEN(VLOOKUP(A1666,SOURCE!B:P,12,0))&gt;=0,REPT(" ",SOURCE!$W$2-LEN(VLOOKUP(A1666,SOURCE!B:P,12,0))),"")&amp;
TEXT(A1666,"???0")&amp;IF(VLOOKUP(A1666,SOURCE!B:P,13,0)="","","   "&amp;VLOOKUP(A1666,SOURCE!B:P,13,0)
))))
)</f>
        <v>#define ITM_UNITV                     1628</v>
      </c>
    </row>
    <row r="1667" spans="1:4">
      <c r="A1667">
        <f t="shared" si="26"/>
        <v>1629</v>
      </c>
      <c r="B1667" t="str">
        <f>VLOOKUP(A1667,SOURCE!B:P,12,0)</f>
        <v>ITM_UNSIGN</v>
      </c>
      <c r="C1667">
        <f>IF(
ISNUMBER(INDEX(SOURCE!B:B,MATCH(A1667,SOURCE!B:B,0)+1)),
  VALUE(INDEX(SOURCE!B:B,MATCH(A1667,SOURCE!B:B,0)+1)),
  "")</f>
        <v>1630</v>
      </c>
      <c r="D1667" s="8" t="str">
        <f>IF(A1667&lt;&gt;INT(A1667),B1667,
IF(A1667&lt;0,VLOOKUP(A1667,lookups!A$1:B$25,2,0),
IF(ISNA(B1667),"",
IF(OR(ISBLANK(A1667),ISNA(B1667),B1667=0),
"",
"#define "&amp;
VLOOKUP(A1667,SOURCE!B:P,12,0)&amp;IF(SOURCE!$W$2-LEN(VLOOKUP(A1667,SOURCE!B:P,12,0))&gt;=0,REPT(" ",SOURCE!$W$2-LEN(VLOOKUP(A1667,SOURCE!B:P,12,0))),"")&amp;
TEXT(A1667,"???0")&amp;IF(VLOOKUP(A1667,SOURCE!B:P,13,0)="","","   "&amp;VLOOKUP(A1667,SOURCE!B:P,13,0)
))))
)</f>
        <v>#define ITM_UNSIGN                    1629</v>
      </c>
    </row>
    <row r="1668" spans="1:4">
      <c r="A1668">
        <f t="shared" si="26"/>
        <v>1630</v>
      </c>
      <c r="B1668" t="str">
        <f>VLOOKUP(A1668,SOURCE!B:P,12,0)</f>
        <v>ITM_VARMNU</v>
      </c>
      <c r="C1668">
        <f>IF(
ISNUMBER(INDEX(SOURCE!B:B,MATCH(A1668,SOURCE!B:B,0)+1)),
  VALUE(INDEX(SOURCE!B:B,MATCH(A1668,SOURCE!B:B,0)+1)),
  "")</f>
        <v>1631</v>
      </c>
      <c r="D1668" s="8" t="str">
        <f>IF(A1668&lt;&gt;INT(A1668),B1668,
IF(A1668&lt;0,VLOOKUP(A1668,lookups!A$1:B$25,2,0),
IF(ISNA(B1668),"",
IF(OR(ISBLANK(A1668),ISNA(B1668),B1668=0),
"",
"#define "&amp;
VLOOKUP(A1668,SOURCE!B:P,12,0)&amp;IF(SOURCE!$W$2-LEN(VLOOKUP(A1668,SOURCE!B:P,12,0))&gt;=0,REPT(" ",SOURCE!$W$2-LEN(VLOOKUP(A1668,SOURCE!B:P,12,0))),"")&amp;
TEXT(A1668,"???0")&amp;IF(VLOOKUP(A1668,SOURCE!B:P,13,0)="","","   "&amp;VLOOKUP(A1668,SOURCE!B:P,13,0)
))))
)</f>
        <v>#define ITM_VARMNU                    1630</v>
      </c>
    </row>
    <row r="1669" spans="1:4">
      <c r="A1669">
        <f t="shared" si="26"/>
        <v>1631</v>
      </c>
      <c r="B1669" t="str">
        <f>VLOOKUP(A1669,SOURCE!B:P,12,0)</f>
        <v>ITM_VERS</v>
      </c>
      <c r="C1669">
        <f>IF(
ISNUMBER(INDEX(SOURCE!B:B,MATCH(A1669,SOURCE!B:B,0)+1)),
  VALUE(INDEX(SOURCE!B:B,MATCH(A1669,SOURCE!B:B,0)+1)),
  "")</f>
        <v>1632</v>
      </c>
      <c r="D1669" s="8" t="str">
        <f>IF(A1669&lt;&gt;INT(A1669),B1669,
IF(A1669&lt;0,VLOOKUP(A1669,lookups!A$1:B$25,2,0),
IF(ISNA(B1669),"",
IF(OR(ISBLANK(A1669),ISNA(B1669),B1669=0),
"",
"#define "&amp;
VLOOKUP(A1669,SOURCE!B:P,12,0)&amp;IF(SOURCE!$W$2-LEN(VLOOKUP(A1669,SOURCE!B:P,12,0))&gt;=0,REPT(" ",SOURCE!$W$2-LEN(VLOOKUP(A1669,SOURCE!B:P,12,0))),"")&amp;
TEXT(A1669,"???0")&amp;IF(VLOOKUP(A1669,SOURCE!B:P,13,0)="","","   "&amp;VLOOKUP(A1669,SOURCE!B:P,13,0)
))))
)</f>
        <v>#define ITM_VERS                      1631</v>
      </c>
    </row>
    <row r="1670" spans="1:4">
      <c r="A1670">
        <f t="shared" si="26"/>
        <v>1632</v>
      </c>
      <c r="B1670" t="str">
        <f>VLOOKUP(A1670,SOURCE!B:P,12,0)</f>
        <v>ITM_IDIVR</v>
      </c>
      <c r="C1670">
        <f>IF(
ISNUMBER(INDEX(SOURCE!B:B,MATCH(A1670,SOURCE!B:B,0)+1)),
  VALUE(INDEX(SOURCE!B:B,MATCH(A1670,SOURCE!B:B,0)+1)),
  "")</f>
        <v>1633</v>
      </c>
      <c r="D1670" s="8" t="str">
        <f>IF(A1670&lt;&gt;INT(A1670),B1670,
IF(A1670&lt;0,VLOOKUP(A1670,lookups!A$1:B$25,2,0),
IF(ISNA(B1670),"",
IF(OR(ISBLANK(A1670),ISNA(B1670),B1670=0),
"",
"#define "&amp;
VLOOKUP(A1670,SOURCE!B:P,12,0)&amp;IF(SOURCE!$W$2-LEN(VLOOKUP(A1670,SOURCE!B:P,12,0))&gt;=0,REPT(" ",SOURCE!$W$2-LEN(VLOOKUP(A1670,SOURCE!B:P,12,0))),"")&amp;
TEXT(A1670,"???0")&amp;IF(VLOOKUP(A1670,SOURCE!B:P,13,0)="","","   "&amp;VLOOKUP(A1670,SOURCE!B:P,13,0)
))))
)</f>
        <v>#define ITM_IDIVR                     1632</v>
      </c>
    </row>
    <row r="1671" spans="1:4">
      <c r="A1671">
        <f t="shared" ref="A1671:A1734" si="27">C1670</f>
        <v>1633</v>
      </c>
      <c r="B1671" t="str">
        <f>VLOOKUP(A1671,SOURCE!B:P,12,0)</f>
        <v>ITM_WDAY</v>
      </c>
      <c r="C1671">
        <f>IF(
ISNUMBER(INDEX(SOURCE!B:B,MATCH(A1671,SOURCE!B:B,0)+1)),
  VALUE(INDEX(SOURCE!B:B,MATCH(A1671,SOURCE!B:B,0)+1)),
  "")</f>
        <v>1634</v>
      </c>
      <c r="D1671" s="8" t="str">
        <f>IF(A1671&lt;&gt;INT(A1671),B1671,
IF(A1671&lt;0,VLOOKUP(A1671,lookups!A$1:B$25,2,0),
IF(ISNA(B1671),"",
IF(OR(ISBLANK(A1671),ISNA(B1671),B1671=0),
"",
"#define "&amp;
VLOOKUP(A1671,SOURCE!B:P,12,0)&amp;IF(SOURCE!$W$2-LEN(VLOOKUP(A1671,SOURCE!B:P,12,0))&gt;=0,REPT(" ",SOURCE!$W$2-LEN(VLOOKUP(A1671,SOURCE!B:P,12,0))),"")&amp;
TEXT(A1671,"???0")&amp;IF(VLOOKUP(A1671,SOURCE!B:P,13,0)="","","   "&amp;VLOOKUP(A1671,SOURCE!B:P,13,0)
))))
)</f>
        <v>#define ITM_WDAY                      1633</v>
      </c>
    </row>
    <row r="1672" spans="1:4">
      <c r="A1672">
        <f t="shared" si="27"/>
        <v>1634</v>
      </c>
      <c r="B1672" t="str">
        <f>VLOOKUP(A1672,SOURCE!B:P,12,0)</f>
        <v>ITM_WHO</v>
      </c>
      <c r="C1672">
        <f>IF(
ISNUMBER(INDEX(SOURCE!B:B,MATCH(A1672,SOURCE!B:B,0)+1)),
  VALUE(INDEX(SOURCE!B:B,MATCH(A1672,SOURCE!B:B,0)+1)),
  "")</f>
        <v>1635</v>
      </c>
      <c r="D1672" s="8" t="str">
        <f>IF(A1672&lt;&gt;INT(A1672),B1672,
IF(A1672&lt;0,VLOOKUP(A1672,lookups!A$1:B$25,2,0),
IF(ISNA(B1672),"",
IF(OR(ISBLANK(A1672),ISNA(B1672),B1672=0),
"",
"#define "&amp;
VLOOKUP(A1672,SOURCE!B:P,12,0)&amp;IF(SOURCE!$W$2-LEN(VLOOKUP(A1672,SOURCE!B:P,12,0))&gt;=0,REPT(" ",SOURCE!$W$2-LEN(VLOOKUP(A1672,SOURCE!B:P,12,0))),"")&amp;
TEXT(A1672,"???0")&amp;IF(VLOOKUP(A1672,SOURCE!B:P,13,0)="","","   "&amp;VLOOKUP(A1672,SOURCE!B:P,13,0)
))))
)</f>
        <v>#define ITM_WHO                       1634</v>
      </c>
    </row>
    <row r="1673" spans="1:4">
      <c r="A1673">
        <f t="shared" si="27"/>
        <v>1635</v>
      </c>
      <c r="B1673" t="str">
        <f>VLOOKUP(A1673,SOURCE!B:P,12,0)</f>
        <v>ITM_WM</v>
      </c>
      <c r="C1673">
        <f>IF(
ISNUMBER(INDEX(SOURCE!B:B,MATCH(A1673,SOURCE!B:B,0)+1)),
  VALUE(INDEX(SOURCE!B:B,MATCH(A1673,SOURCE!B:B,0)+1)),
  "")</f>
        <v>1636</v>
      </c>
      <c r="D1673" s="8" t="str">
        <f>IF(A1673&lt;&gt;INT(A1673),B1673,
IF(A1673&lt;0,VLOOKUP(A1673,lookups!A$1:B$25,2,0),
IF(ISNA(B1673),"",
IF(OR(ISBLANK(A1673),ISNA(B1673),B1673=0),
"",
"#define "&amp;
VLOOKUP(A1673,SOURCE!B:P,12,0)&amp;IF(SOURCE!$W$2-LEN(VLOOKUP(A1673,SOURCE!B:P,12,0))&gt;=0,REPT(" ",SOURCE!$W$2-LEN(VLOOKUP(A1673,SOURCE!B:P,12,0))),"")&amp;
TEXT(A1673,"???0")&amp;IF(VLOOKUP(A1673,SOURCE!B:P,13,0)="","","   "&amp;VLOOKUP(A1673,SOURCE!B:P,13,0)
))))
)</f>
        <v>#define ITM_WM                        1635</v>
      </c>
    </row>
    <row r="1674" spans="1:4">
      <c r="A1674">
        <f t="shared" si="27"/>
        <v>1636</v>
      </c>
      <c r="B1674" t="str">
        <f>VLOOKUP(A1674,SOURCE!B:P,12,0)</f>
        <v>ITM_WP</v>
      </c>
      <c r="C1674">
        <f>IF(
ISNUMBER(INDEX(SOURCE!B:B,MATCH(A1674,SOURCE!B:B,0)+1)),
  VALUE(INDEX(SOURCE!B:B,MATCH(A1674,SOURCE!B:B,0)+1)),
  "")</f>
        <v>1637</v>
      </c>
      <c r="D1674" s="8" t="str">
        <f>IF(A1674&lt;&gt;INT(A1674),B1674,
IF(A1674&lt;0,VLOOKUP(A1674,lookups!A$1:B$25,2,0),
IF(ISNA(B1674),"",
IF(OR(ISBLANK(A1674),ISNA(B1674),B1674=0),
"",
"#define "&amp;
VLOOKUP(A1674,SOURCE!B:P,12,0)&amp;IF(SOURCE!$W$2-LEN(VLOOKUP(A1674,SOURCE!B:P,12,0))&gt;=0,REPT(" ",SOURCE!$W$2-LEN(VLOOKUP(A1674,SOURCE!B:P,12,0))),"")&amp;
TEXT(A1674,"???0")&amp;IF(VLOOKUP(A1674,SOURCE!B:P,13,0)="","","   "&amp;VLOOKUP(A1674,SOURCE!B:P,13,0)
))))
)</f>
        <v>#define ITM_WP                        1636</v>
      </c>
    </row>
    <row r="1675" spans="1:4">
      <c r="A1675">
        <f t="shared" si="27"/>
        <v>1637</v>
      </c>
      <c r="B1675" t="str">
        <f>VLOOKUP(A1675,SOURCE!B:P,12,0)</f>
        <v>ITM_WM1</v>
      </c>
      <c r="C1675">
        <f>IF(
ISNUMBER(INDEX(SOURCE!B:B,MATCH(A1675,SOURCE!B:B,0)+1)),
  VALUE(INDEX(SOURCE!B:B,MATCH(A1675,SOURCE!B:B,0)+1)),
  "")</f>
        <v>1638</v>
      </c>
      <c r="D1675" s="8" t="str">
        <f>IF(A1675&lt;&gt;INT(A1675),B1675,
IF(A1675&lt;0,VLOOKUP(A1675,lookups!A$1:B$25,2,0),
IF(ISNA(B1675),"",
IF(OR(ISBLANK(A1675),ISNA(B1675),B1675=0),
"",
"#define "&amp;
VLOOKUP(A1675,SOURCE!B:P,12,0)&amp;IF(SOURCE!$W$2-LEN(VLOOKUP(A1675,SOURCE!B:P,12,0))&gt;=0,REPT(" ",SOURCE!$W$2-LEN(VLOOKUP(A1675,SOURCE!B:P,12,0))),"")&amp;
TEXT(A1675,"???0")&amp;IF(VLOOKUP(A1675,SOURCE!B:P,13,0)="","","   "&amp;VLOOKUP(A1675,SOURCE!B:P,13,0)
))))
)</f>
        <v>#define ITM_WM1                       1637</v>
      </c>
    </row>
    <row r="1676" spans="1:4">
      <c r="A1676">
        <f t="shared" si="27"/>
        <v>1638</v>
      </c>
      <c r="B1676" t="str">
        <f>VLOOKUP(A1676,SOURCE!B:P,12,0)</f>
        <v>ITM_WSIZE</v>
      </c>
      <c r="C1676">
        <f>IF(
ISNUMBER(INDEX(SOURCE!B:B,MATCH(A1676,SOURCE!B:B,0)+1)),
  VALUE(INDEX(SOURCE!B:B,MATCH(A1676,SOURCE!B:B,0)+1)),
  "")</f>
        <v>1639</v>
      </c>
      <c r="D1676" s="8" t="str">
        <f>IF(A1676&lt;&gt;INT(A1676),B1676,
IF(A1676&lt;0,VLOOKUP(A1676,lookups!A$1:B$25,2,0),
IF(ISNA(B1676),"",
IF(OR(ISBLANK(A1676),ISNA(B1676),B1676=0),
"",
"#define "&amp;
VLOOKUP(A1676,SOURCE!B:P,12,0)&amp;IF(SOURCE!$W$2-LEN(VLOOKUP(A1676,SOURCE!B:P,12,0))&gt;=0,REPT(" ",SOURCE!$W$2-LEN(VLOOKUP(A1676,SOURCE!B:P,12,0))),"")&amp;
TEXT(A1676,"???0")&amp;IF(VLOOKUP(A1676,SOURCE!B:P,13,0)="","","   "&amp;VLOOKUP(A1676,SOURCE!B:P,13,0)
))))
)</f>
        <v>#define ITM_WSIZE                     1638</v>
      </c>
    </row>
    <row r="1677" spans="1:4">
      <c r="A1677">
        <f t="shared" si="27"/>
        <v>1639</v>
      </c>
      <c r="B1677" t="str">
        <f>VLOOKUP(A1677,SOURCE!B:P,12,0)</f>
        <v>ITM_WSIZEQ</v>
      </c>
      <c r="C1677">
        <f>IF(
ISNUMBER(INDEX(SOURCE!B:B,MATCH(A1677,SOURCE!B:B,0)+1)),
  VALUE(INDEX(SOURCE!B:B,MATCH(A1677,SOURCE!B:B,0)+1)),
  "")</f>
        <v>1640</v>
      </c>
      <c r="D1677" s="8" t="str">
        <f>IF(A1677&lt;&gt;INT(A1677),B1677,
IF(A1677&lt;0,VLOOKUP(A1677,lookups!A$1:B$25,2,0),
IF(ISNA(B1677),"",
IF(OR(ISBLANK(A1677),ISNA(B1677),B1677=0),
"",
"#define "&amp;
VLOOKUP(A1677,SOURCE!B:P,12,0)&amp;IF(SOURCE!$W$2-LEN(VLOOKUP(A1677,SOURCE!B:P,12,0))&gt;=0,REPT(" ",SOURCE!$W$2-LEN(VLOOKUP(A1677,SOURCE!B:P,12,0))),"")&amp;
TEXT(A1677,"???0")&amp;IF(VLOOKUP(A1677,SOURCE!B:P,13,0)="","","   "&amp;VLOOKUP(A1677,SOURCE!B:P,13,0)
))))
)</f>
        <v>#define ITM_WSIZEQ                    1639</v>
      </c>
    </row>
    <row r="1678" spans="1:4">
      <c r="A1678">
        <f t="shared" si="27"/>
        <v>1640</v>
      </c>
      <c r="B1678" t="str">
        <f>VLOOKUP(A1678,SOURCE!B:P,12,0)</f>
        <v>ITM_XBAR</v>
      </c>
      <c r="C1678">
        <f>IF(
ISNUMBER(INDEX(SOURCE!B:B,MATCH(A1678,SOURCE!B:B,0)+1)),
  VALUE(INDEX(SOURCE!B:B,MATCH(A1678,SOURCE!B:B,0)+1)),
  "")</f>
        <v>1641</v>
      </c>
      <c r="D1678" s="8" t="str">
        <f>IF(A1678&lt;&gt;INT(A1678),B1678,
IF(A1678&lt;0,VLOOKUP(A1678,lookups!A$1:B$25,2,0),
IF(ISNA(B1678),"",
IF(OR(ISBLANK(A1678),ISNA(B1678),B1678=0),
"",
"#define "&amp;
VLOOKUP(A1678,SOURCE!B:P,12,0)&amp;IF(SOURCE!$W$2-LEN(VLOOKUP(A1678,SOURCE!B:P,12,0))&gt;=0,REPT(" ",SOURCE!$W$2-LEN(VLOOKUP(A1678,SOURCE!B:P,12,0))),"")&amp;
TEXT(A1678,"???0")&amp;IF(VLOOKUP(A1678,SOURCE!B:P,13,0)="","","   "&amp;VLOOKUP(A1678,SOURCE!B:P,13,0)
))))
)</f>
        <v>#define ITM_XBAR                      1640</v>
      </c>
    </row>
    <row r="1679" spans="1:4">
      <c r="A1679">
        <f t="shared" si="27"/>
        <v>1641</v>
      </c>
      <c r="B1679" t="str">
        <f>VLOOKUP(A1679,SOURCE!B:P,12,0)</f>
        <v>ITM_XG</v>
      </c>
      <c r="C1679">
        <f>IF(
ISNUMBER(INDEX(SOURCE!B:B,MATCH(A1679,SOURCE!B:B,0)+1)),
  VALUE(INDEX(SOURCE!B:B,MATCH(A1679,SOURCE!B:B,0)+1)),
  "")</f>
        <v>1642</v>
      </c>
      <c r="D1679" s="8" t="str">
        <f>IF(A1679&lt;&gt;INT(A1679),B1679,
IF(A1679&lt;0,VLOOKUP(A1679,lookups!A$1:B$25,2,0),
IF(ISNA(B1679),"",
IF(OR(ISBLANK(A1679),ISNA(B1679),B1679=0),
"",
"#define "&amp;
VLOOKUP(A1679,SOURCE!B:P,12,0)&amp;IF(SOURCE!$W$2-LEN(VLOOKUP(A1679,SOURCE!B:P,12,0))&gt;=0,REPT(" ",SOURCE!$W$2-LEN(VLOOKUP(A1679,SOURCE!B:P,12,0))),"")&amp;
TEXT(A1679,"???0")&amp;IF(VLOOKUP(A1679,SOURCE!B:P,13,0)="","","   "&amp;VLOOKUP(A1679,SOURCE!B:P,13,0)
))))
)</f>
        <v>#define ITM_XG                        1641</v>
      </c>
    </row>
    <row r="1680" spans="1:4">
      <c r="A1680">
        <f t="shared" si="27"/>
        <v>1642</v>
      </c>
      <c r="B1680" t="str">
        <f>VLOOKUP(A1680,SOURCE!B:P,12,0)</f>
        <v>ITM_XW</v>
      </c>
      <c r="C1680">
        <f>IF(
ISNUMBER(INDEX(SOURCE!B:B,MATCH(A1680,SOURCE!B:B,0)+1)),
  VALUE(INDEX(SOURCE!B:B,MATCH(A1680,SOURCE!B:B,0)+1)),
  "")</f>
        <v>1643</v>
      </c>
      <c r="D1680" s="8" t="str">
        <f>IF(A1680&lt;&gt;INT(A1680),B1680,
IF(A1680&lt;0,VLOOKUP(A1680,lookups!A$1:B$25,2,0),
IF(ISNA(B1680),"",
IF(OR(ISBLANK(A1680),ISNA(B1680),B1680=0),
"",
"#define "&amp;
VLOOKUP(A1680,SOURCE!B:P,12,0)&amp;IF(SOURCE!$W$2-LEN(VLOOKUP(A1680,SOURCE!B:P,12,0))&gt;=0,REPT(" ",SOURCE!$W$2-LEN(VLOOKUP(A1680,SOURCE!B:P,12,0))),"")&amp;
TEXT(A1680,"???0")&amp;IF(VLOOKUP(A1680,SOURCE!B:P,13,0)="","","   "&amp;VLOOKUP(A1680,SOURCE!B:P,13,0)
))))
)</f>
        <v>#define ITM_XW                        1642</v>
      </c>
    </row>
    <row r="1681" spans="1:4">
      <c r="A1681">
        <f t="shared" si="27"/>
        <v>1643</v>
      </c>
      <c r="B1681" t="str">
        <f>VLOOKUP(A1681,SOURCE!B:P,12,0)</f>
        <v>ITM_XCIRC</v>
      </c>
      <c r="C1681">
        <f>IF(
ISNUMBER(INDEX(SOURCE!B:B,MATCH(A1681,SOURCE!B:B,0)+1)),
  VALUE(INDEX(SOURCE!B:B,MATCH(A1681,SOURCE!B:B,0)+1)),
  "")</f>
        <v>1644</v>
      </c>
      <c r="D1681" s="8" t="str">
        <f>IF(A1681&lt;&gt;INT(A1681),B1681,
IF(A1681&lt;0,VLOOKUP(A1681,lookups!A$1:B$25,2,0),
IF(ISNA(B1681),"",
IF(OR(ISBLANK(A1681),ISNA(B1681),B1681=0),
"",
"#define "&amp;
VLOOKUP(A1681,SOURCE!B:P,12,0)&amp;IF(SOURCE!$W$2-LEN(VLOOKUP(A1681,SOURCE!B:P,12,0))&gt;=0,REPT(" ",SOURCE!$W$2-LEN(VLOOKUP(A1681,SOURCE!B:P,12,0))),"")&amp;
TEXT(A1681,"???0")&amp;IF(VLOOKUP(A1681,SOURCE!B:P,13,0)="","","   "&amp;VLOOKUP(A1681,SOURCE!B:P,13,0)
))))
)</f>
        <v>#define ITM_XCIRC                     1643</v>
      </c>
    </row>
    <row r="1682" spans="1:4">
      <c r="A1682">
        <f t="shared" si="27"/>
        <v>1644</v>
      </c>
      <c r="B1682" t="str">
        <f>VLOOKUP(A1682,SOURCE!B:P,12,0)</f>
        <v>ITM_XtoDATE</v>
      </c>
      <c r="C1682">
        <f>IF(
ISNUMBER(INDEX(SOURCE!B:B,MATCH(A1682,SOURCE!B:B,0)+1)),
  VALUE(INDEX(SOURCE!B:B,MATCH(A1682,SOURCE!B:B,0)+1)),
  "")</f>
        <v>1645</v>
      </c>
      <c r="D1682" s="8" t="str">
        <f>IF(A1682&lt;&gt;INT(A1682),B1682,
IF(A1682&lt;0,VLOOKUP(A1682,lookups!A$1:B$25,2,0),
IF(ISNA(B1682),"",
IF(OR(ISBLANK(A1682),ISNA(B1682),B1682=0),
"",
"#define "&amp;
VLOOKUP(A1682,SOURCE!B:P,12,0)&amp;IF(SOURCE!$W$2-LEN(VLOOKUP(A1682,SOURCE!B:P,12,0))&gt;=0,REPT(" ",SOURCE!$W$2-LEN(VLOOKUP(A1682,SOURCE!B:P,12,0))),"")&amp;
TEXT(A1682,"???0")&amp;IF(VLOOKUP(A1682,SOURCE!B:P,13,0)="","","   "&amp;VLOOKUP(A1682,SOURCE!B:P,13,0)
))))
)</f>
        <v>#define ITM_XtoDATE                   1644</v>
      </c>
    </row>
    <row r="1683" spans="1:4">
      <c r="A1683">
        <f t="shared" si="27"/>
        <v>1645</v>
      </c>
      <c r="B1683" t="str">
        <f>VLOOKUP(A1683,SOURCE!B:P,12,0)</f>
        <v>ITM_XtoALPHA</v>
      </c>
      <c r="C1683">
        <f>IF(
ISNUMBER(INDEX(SOURCE!B:B,MATCH(A1683,SOURCE!B:B,0)+1)),
  VALUE(INDEX(SOURCE!B:B,MATCH(A1683,SOURCE!B:B,0)+1)),
  "")</f>
        <v>1646</v>
      </c>
      <c r="D1683" s="8" t="str">
        <f>IF(A1683&lt;&gt;INT(A1683),B1683,
IF(A1683&lt;0,VLOOKUP(A1683,lookups!A$1:B$25,2,0),
IF(ISNA(B1683),"",
IF(OR(ISBLANK(A1683),ISNA(B1683),B1683=0),
"",
"#define "&amp;
VLOOKUP(A1683,SOURCE!B:P,12,0)&amp;IF(SOURCE!$W$2-LEN(VLOOKUP(A1683,SOURCE!B:P,12,0))&gt;=0,REPT(" ",SOURCE!$W$2-LEN(VLOOKUP(A1683,SOURCE!B:P,12,0))),"")&amp;
TEXT(A1683,"???0")&amp;IF(VLOOKUP(A1683,SOURCE!B:P,13,0)="","","   "&amp;VLOOKUP(A1683,SOURCE!B:P,13,0)
))))
)</f>
        <v>#define ITM_XtoALPHA                  1645</v>
      </c>
    </row>
    <row r="1684" spans="1:4">
      <c r="A1684">
        <f t="shared" si="27"/>
        <v>1646</v>
      </c>
      <c r="B1684" t="str">
        <f>VLOOKUP(A1684,SOURCE!B:P,12,0)</f>
        <v>ITM_1646</v>
      </c>
      <c r="C1684">
        <f>IF(
ISNUMBER(INDEX(SOURCE!B:B,MATCH(A1684,SOURCE!B:B,0)+1)),
  VALUE(INDEX(SOURCE!B:B,MATCH(A1684,SOURCE!B:B,0)+1)),
  "")</f>
        <v>1647</v>
      </c>
      <c r="D1684" s="8" t="str">
        <f>IF(A1684&lt;&gt;INT(A1684),B1684,
IF(A1684&lt;0,VLOOKUP(A1684,lookups!A$1:B$25,2,0),
IF(ISNA(B1684),"",
IF(OR(ISBLANK(A1684),ISNA(B1684),B1684=0),
"",
"#define "&amp;
VLOOKUP(A1684,SOURCE!B:P,12,0)&amp;IF(SOURCE!$W$2-LEN(VLOOKUP(A1684,SOURCE!B:P,12,0))&gt;=0,REPT(" ",SOURCE!$W$2-LEN(VLOOKUP(A1684,SOURCE!B:P,12,0))),"")&amp;
TEXT(A1684,"???0")&amp;IF(VLOOKUP(A1684,SOURCE!B:P,13,0)="","","   "&amp;VLOOKUP(A1684,SOURCE!B:P,13,0)
))))
)</f>
        <v>#define ITM_1646                      1646</v>
      </c>
    </row>
    <row r="1685" spans="1:4">
      <c r="A1685">
        <f t="shared" si="27"/>
        <v>1647</v>
      </c>
      <c r="B1685" t="str">
        <f>VLOOKUP(A1685,SOURCE!B:P,12,0)</f>
        <v>ITM_YEAR</v>
      </c>
      <c r="C1685">
        <f>IF(
ISNUMBER(INDEX(SOURCE!B:B,MATCH(A1685,SOURCE!B:B,0)+1)),
  VALUE(INDEX(SOURCE!B:B,MATCH(A1685,SOURCE!B:B,0)+1)),
  "")</f>
        <v>1648</v>
      </c>
      <c r="D1685" s="8" t="str">
        <f>IF(A1685&lt;&gt;INT(A1685),B1685,
IF(A1685&lt;0,VLOOKUP(A1685,lookups!A$1:B$25,2,0),
IF(ISNA(B1685),"",
IF(OR(ISBLANK(A1685),ISNA(B1685),B1685=0),
"",
"#define "&amp;
VLOOKUP(A1685,SOURCE!B:P,12,0)&amp;IF(SOURCE!$W$2-LEN(VLOOKUP(A1685,SOURCE!B:P,12,0))&gt;=0,REPT(" ",SOURCE!$W$2-LEN(VLOOKUP(A1685,SOURCE!B:P,12,0))),"")&amp;
TEXT(A1685,"???0")&amp;IF(VLOOKUP(A1685,SOURCE!B:P,13,0)="","","   "&amp;VLOOKUP(A1685,SOURCE!B:P,13,0)
))))
)</f>
        <v>#define ITM_YEAR                      1647</v>
      </c>
    </row>
    <row r="1686" spans="1:4">
      <c r="A1686">
        <f t="shared" si="27"/>
        <v>1648</v>
      </c>
      <c r="B1686" t="str">
        <f>VLOOKUP(A1686,SOURCE!B:P,12,0)</f>
        <v>ITM_YCIRC</v>
      </c>
      <c r="C1686">
        <f>IF(
ISNUMBER(INDEX(SOURCE!B:B,MATCH(A1686,SOURCE!B:B,0)+1)),
  VALUE(INDEX(SOURCE!B:B,MATCH(A1686,SOURCE!B:B,0)+1)),
  "")</f>
        <v>1649</v>
      </c>
      <c r="D1686" s="8" t="str">
        <f>IF(A1686&lt;&gt;INT(A1686),B1686,
IF(A1686&lt;0,VLOOKUP(A1686,lookups!A$1:B$25,2,0),
IF(ISNA(B1686),"",
IF(OR(ISBLANK(A1686),ISNA(B1686),B1686=0),
"",
"#define "&amp;
VLOOKUP(A1686,SOURCE!B:P,12,0)&amp;IF(SOURCE!$W$2-LEN(VLOOKUP(A1686,SOURCE!B:P,12,0))&gt;=0,REPT(" ",SOURCE!$W$2-LEN(VLOOKUP(A1686,SOURCE!B:P,12,0))),"")&amp;
TEXT(A1686,"???0")&amp;IF(VLOOKUP(A1686,SOURCE!B:P,13,0)="","","   "&amp;VLOOKUP(A1686,SOURCE!B:P,13,0)
))))
)</f>
        <v>#define ITM_YCIRC                     1648</v>
      </c>
    </row>
    <row r="1687" spans="1:4">
      <c r="A1687">
        <f t="shared" si="27"/>
        <v>1649</v>
      </c>
      <c r="B1687" t="str">
        <f>VLOOKUP(A1687,SOURCE!B:P,12,0)</f>
        <v>ITM_YMD</v>
      </c>
      <c r="C1687">
        <f>IF(
ISNUMBER(INDEX(SOURCE!B:B,MATCH(A1687,SOURCE!B:B,0)+1)),
  VALUE(INDEX(SOURCE!B:B,MATCH(A1687,SOURCE!B:B,0)+1)),
  "")</f>
        <v>1650</v>
      </c>
      <c r="D1687" s="8" t="str">
        <f>IF(A1687&lt;&gt;INT(A1687),B1687,
IF(A1687&lt;0,VLOOKUP(A1687,lookups!A$1:B$25,2,0),
IF(ISNA(B1687),"",
IF(OR(ISBLANK(A1687),ISNA(B1687),B1687=0),
"",
"#define "&amp;
VLOOKUP(A1687,SOURCE!B:P,12,0)&amp;IF(SOURCE!$W$2-LEN(VLOOKUP(A1687,SOURCE!B:P,12,0))&gt;=0,REPT(" ",SOURCE!$W$2-LEN(VLOOKUP(A1687,SOURCE!B:P,12,0))),"")&amp;
TEXT(A1687,"???0")&amp;IF(VLOOKUP(A1687,SOURCE!B:P,13,0)="","","   "&amp;VLOOKUP(A1687,SOURCE!B:P,13,0)
))))
)</f>
        <v>#define ITM_YMD                       1649</v>
      </c>
    </row>
    <row r="1688" spans="1:4">
      <c r="A1688">
        <f t="shared" si="27"/>
        <v>1650</v>
      </c>
      <c r="B1688" t="str">
        <f>VLOOKUP(A1688,SOURCE!B:P,12,0)</f>
        <v>ITM_Yex</v>
      </c>
      <c r="C1688">
        <f>IF(
ISNUMBER(INDEX(SOURCE!B:B,MATCH(A1688,SOURCE!B:B,0)+1)),
  VALUE(INDEX(SOURCE!B:B,MATCH(A1688,SOURCE!B:B,0)+1)),
  "")</f>
        <v>1651</v>
      </c>
      <c r="D1688" s="8" t="str">
        <f>IF(A1688&lt;&gt;INT(A1688),B1688,
IF(A1688&lt;0,VLOOKUP(A1688,lookups!A$1:B$25,2,0),
IF(ISNA(B1688),"",
IF(OR(ISBLANK(A1688),ISNA(B1688),B1688=0),
"",
"#define "&amp;
VLOOKUP(A1688,SOURCE!B:P,12,0)&amp;IF(SOURCE!$W$2-LEN(VLOOKUP(A1688,SOURCE!B:P,12,0))&gt;=0,REPT(" ",SOURCE!$W$2-LEN(VLOOKUP(A1688,SOURCE!B:P,12,0))),"")&amp;
TEXT(A1688,"???0")&amp;IF(VLOOKUP(A1688,SOURCE!B:P,13,0)="","","   "&amp;VLOOKUP(A1688,SOURCE!B:P,13,0)
))))
)</f>
        <v>#define ITM_Yex                       1650</v>
      </c>
    </row>
    <row r="1689" spans="1:4">
      <c r="A1689">
        <f t="shared" si="27"/>
        <v>1651</v>
      </c>
      <c r="B1689" t="str">
        <f>VLOOKUP(A1689,SOURCE!B:P,12,0)</f>
        <v>ITM_Zex</v>
      </c>
      <c r="C1689">
        <f>IF(
ISNUMBER(INDEX(SOURCE!B:B,MATCH(A1689,SOURCE!B:B,0)+1)),
  VALUE(INDEX(SOURCE!B:B,MATCH(A1689,SOURCE!B:B,0)+1)),
  "")</f>
        <v>1652</v>
      </c>
      <c r="D1689" s="8" t="str">
        <f>IF(A1689&lt;&gt;INT(A1689),B1689,
IF(A1689&lt;0,VLOOKUP(A1689,lookups!A$1:B$25,2,0),
IF(ISNA(B1689),"",
IF(OR(ISBLANK(A1689),ISNA(B1689),B1689=0),
"",
"#define "&amp;
VLOOKUP(A1689,SOURCE!B:P,12,0)&amp;IF(SOURCE!$W$2-LEN(VLOOKUP(A1689,SOURCE!B:P,12,0))&gt;=0,REPT(" ",SOURCE!$W$2-LEN(VLOOKUP(A1689,SOURCE!B:P,12,0))),"")&amp;
TEXT(A1689,"???0")&amp;IF(VLOOKUP(A1689,SOURCE!B:P,13,0)="","","   "&amp;VLOOKUP(A1689,SOURCE!B:P,13,0)
))))
)</f>
        <v>#define ITM_Zex                       1651</v>
      </c>
    </row>
    <row r="1690" spans="1:4">
      <c r="A1690">
        <f t="shared" si="27"/>
        <v>1652</v>
      </c>
      <c r="B1690" t="str">
        <f>VLOOKUP(A1690,SOURCE!B:P,12,0)</f>
        <v>ITM_ALPHALENG</v>
      </c>
      <c r="C1690">
        <f>IF(
ISNUMBER(INDEX(SOURCE!B:B,MATCH(A1690,SOURCE!B:B,0)+1)),
  VALUE(INDEX(SOURCE!B:B,MATCH(A1690,SOURCE!B:B,0)+1)),
  "")</f>
        <v>1653</v>
      </c>
      <c r="D1690" s="8" t="str">
        <f>IF(A1690&lt;&gt;INT(A1690),B1690,
IF(A1690&lt;0,VLOOKUP(A1690,lookups!A$1:B$25,2,0),
IF(ISNA(B1690),"",
IF(OR(ISBLANK(A1690),ISNA(B1690),B1690=0),
"",
"#define "&amp;
VLOOKUP(A1690,SOURCE!B:P,12,0)&amp;IF(SOURCE!$W$2-LEN(VLOOKUP(A1690,SOURCE!B:P,12,0))&gt;=0,REPT(" ",SOURCE!$W$2-LEN(VLOOKUP(A1690,SOURCE!B:P,12,0))),"")&amp;
TEXT(A1690,"???0")&amp;IF(VLOOKUP(A1690,SOURCE!B:P,13,0)="","","   "&amp;VLOOKUP(A1690,SOURCE!B:P,13,0)
))))
)</f>
        <v>#define ITM_ALPHALENG                 1652</v>
      </c>
    </row>
    <row r="1691" spans="1:4">
      <c r="A1691">
        <f t="shared" si="27"/>
        <v>1653</v>
      </c>
      <c r="B1691" t="str">
        <f>VLOOKUP(A1691,SOURCE!B:P,12,0)</f>
        <v>ITM_XMAX</v>
      </c>
      <c r="C1691">
        <f>IF(
ISNUMBER(INDEX(SOURCE!B:B,MATCH(A1691,SOURCE!B:B,0)+1)),
  VALUE(INDEX(SOURCE!B:B,MATCH(A1691,SOURCE!B:B,0)+1)),
  "")</f>
        <v>1654</v>
      </c>
      <c r="D1691" s="8" t="str">
        <f>IF(A1691&lt;&gt;INT(A1691),B1691,
IF(A1691&lt;0,VLOOKUP(A1691,lookups!A$1:B$25,2,0),
IF(ISNA(B1691),"",
IF(OR(ISBLANK(A1691),ISNA(B1691),B1691=0),
"",
"#define "&amp;
VLOOKUP(A1691,SOURCE!B:P,12,0)&amp;IF(SOURCE!$W$2-LEN(VLOOKUP(A1691,SOURCE!B:P,12,0))&gt;=0,REPT(" ",SOURCE!$W$2-LEN(VLOOKUP(A1691,SOURCE!B:P,12,0))),"")&amp;
TEXT(A1691,"???0")&amp;IF(VLOOKUP(A1691,SOURCE!B:P,13,0)="","","   "&amp;VLOOKUP(A1691,SOURCE!B:P,13,0)
))))
)</f>
        <v>#define ITM_XMAX                      1653</v>
      </c>
    </row>
    <row r="1692" spans="1:4">
      <c r="A1692">
        <f t="shared" si="27"/>
        <v>1654</v>
      </c>
      <c r="B1692" t="str">
        <f>VLOOKUP(A1692,SOURCE!B:P,12,0)</f>
        <v>ITM_XMIN</v>
      </c>
      <c r="C1692">
        <f>IF(
ISNUMBER(INDEX(SOURCE!B:B,MATCH(A1692,SOURCE!B:B,0)+1)),
  VALUE(INDEX(SOURCE!B:B,MATCH(A1692,SOURCE!B:B,0)+1)),
  "")</f>
        <v>1655</v>
      </c>
      <c r="D1692" s="8" t="str">
        <f>IF(A1692&lt;&gt;INT(A1692),B1692,
IF(A1692&lt;0,VLOOKUP(A1692,lookups!A$1:B$25,2,0),
IF(ISNA(B1692),"",
IF(OR(ISBLANK(A1692),ISNA(B1692),B1692=0),
"",
"#define "&amp;
VLOOKUP(A1692,SOURCE!B:P,12,0)&amp;IF(SOURCE!$W$2-LEN(VLOOKUP(A1692,SOURCE!B:P,12,0))&gt;=0,REPT(" ",SOURCE!$W$2-LEN(VLOOKUP(A1692,SOURCE!B:P,12,0))),"")&amp;
TEXT(A1692,"???0")&amp;IF(VLOOKUP(A1692,SOURCE!B:P,13,0)="","","   "&amp;VLOOKUP(A1692,SOURCE!B:P,13,0)
))))
)</f>
        <v>#define ITM_XMIN                      1654</v>
      </c>
    </row>
    <row r="1693" spans="1:4">
      <c r="A1693">
        <f t="shared" si="27"/>
        <v>1655</v>
      </c>
      <c r="B1693" t="str">
        <f>VLOOKUP(A1693,SOURCE!B:P,12,0)</f>
        <v>ITM_ALPHAPOS</v>
      </c>
      <c r="C1693">
        <f>IF(
ISNUMBER(INDEX(SOURCE!B:B,MATCH(A1693,SOURCE!B:B,0)+1)),
  VALUE(INDEX(SOURCE!B:B,MATCH(A1693,SOURCE!B:B,0)+1)),
  "")</f>
        <v>1656</v>
      </c>
      <c r="D1693" s="8" t="str">
        <f>IF(A1693&lt;&gt;INT(A1693),B1693,
IF(A1693&lt;0,VLOOKUP(A1693,lookups!A$1:B$25,2,0),
IF(ISNA(B1693),"",
IF(OR(ISBLANK(A1693),ISNA(B1693),B1693=0),
"",
"#define "&amp;
VLOOKUP(A1693,SOURCE!B:P,12,0)&amp;IF(SOURCE!$W$2-LEN(VLOOKUP(A1693,SOURCE!B:P,12,0))&gt;=0,REPT(" ",SOURCE!$W$2-LEN(VLOOKUP(A1693,SOURCE!B:P,12,0))),"")&amp;
TEXT(A1693,"???0")&amp;IF(VLOOKUP(A1693,SOURCE!B:P,13,0)="","","   "&amp;VLOOKUP(A1693,SOURCE!B:P,13,0)
))))
)</f>
        <v>#define ITM_ALPHAPOS                  1655</v>
      </c>
    </row>
    <row r="1694" spans="1:4">
      <c r="A1694">
        <f t="shared" si="27"/>
        <v>1656</v>
      </c>
      <c r="B1694" t="str">
        <f>VLOOKUP(A1694,SOURCE!B:P,12,0)</f>
        <v>ITM_ALPHARL</v>
      </c>
      <c r="C1694">
        <f>IF(
ISNUMBER(INDEX(SOURCE!B:B,MATCH(A1694,SOURCE!B:B,0)+1)),
  VALUE(INDEX(SOURCE!B:B,MATCH(A1694,SOURCE!B:B,0)+1)),
  "")</f>
        <v>1657</v>
      </c>
      <c r="D1694" s="8" t="str">
        <f>IF(A1694&lt;&gt;INT(A1694),B1694,
IF(A1694&lt;0,VLOOKUP(A1694,lookups!A$1:B$25,2,0),
IF(ISNA(B1694),"",
IF(OR(ISBLANK(A1694),ISNA(B1694),B1694=0),
"",
"#define "&amp;
VLOOKUP(A1694,SOURCE!B:P,12,0)&amp;IF(SOURCE!$W$2-LEN(VLOOKUP(A1694,SOURCE!B:P,12,0))&gt;=0,REPT(" ",SOURCE!$W$2-LEN(VLOOKUP(A1694,SOURCE!B:P,12,0))),"")&amp;
TEXT(A1694,"???0")&amp;IF(VLOOKUP(A1694,SOURCE!B:P,13,0)="","","   "&amp;VLOOKUP(A1694,SOURCE!B:P,13,0)
))))
)</f>
        <v>#define ITM_ALPHARL                   1656</v>
      </c>
    </row>
    <row r="1695" spans="1:4">
      <c r="A1695">
        <f t="shared" si="27"/>
        <v>1657</v>
      </c>
      <c r="B1695" t="str">
        <f>VLOOKUP(A1695,SOURCE!B:P,12,0)</f>
        <v>ITM_ALPHARR</v>
      </c>
      <c r="C1695">
        <f>IF(
ISNUMBER(INDEX(SOURCE!B:B,MATCH(A1695,SOURCE!B:B,0)+1)),
  VALUE(INDEX(SOURCE!B:B,MATCH(A1695,SOURCE!B:B,0)+1)),
  "")</f>
        <v>1658</v>
      </c>
      <c r="D1695" s="8" t="str">
        <f>IF(A1695&lt;&gt;INT(A1695),B1695,
IF(A1695&lt;0,VLOOKUP(A1695,lookups!A$1:B$25,2,0),
IF(ISNA(B1695),"",
IF(OR(ISBLANK(A1695),ISNA(B1695),B1695=0),
"",
"#define "&amp;
VLOOKUP(A1695,SOURCE!B:P,12,0)&amp;IF(SOURCE!$W$2-LEN(VLOOKUP(A1695,SOURCE!B:P,12,0))&gt;=0,REPT(" ",SOURCE!$W$2-LEN(VLOOKUP(A1695,SOURCE!B:P,12,0))),"")&amp;
TEXT(A1695,"???0")&amp;IF(VLOOKUP(A1695,SOURCE!B:P,13,0)="","","   "&amp;VLOOKUP(A1695,SOURCE!B:P,13,0)
))))
)</f>
        <v>#define ITM_ALPHARR                   1657</v>
      </c>
    </row>
    <row r="1696" spans="1:4">
      <c r="A1696">
        <f t="shared" si="27"/>
        <v>1658</v>
      </c>
      <c r="B1696" t="str">
        <f>VLOOKUP(A1696,SOURCE!B:P,12,0)</f>
        <v>ITM_ALPHASL</v>
      </c>
      <c r="C1696">
        <f>IF(
ISNUMBER(INDEX(SOURCE!B:B,MATCH(A1696,SOURCE!B:B,0)+1)),
  VALUE(INDEX(SOURCE!B:B,MATCH(A1696,SOURCE!B:B,0)+1)),
  "")</f>
        <v>1659</v>
      </c>
      <c r="D1696" s="8" t="str">
        <f>IF(A1696&lt;&gt;INT(A1696),B1696,
IF(A1696&lt;0,VLOOKUP(A1696,lookups!A$1:B$25,2,0),
IF(ISNA(B1696),"",
IF(OR(ISBLANK(A1696),ISNA(B1696),B1696=0),
"",
"#define "&amp;
VLOOKUP(A1696,SOURCE!B:P,12,0)&amp;IF(SOURCE!$W$2-LEN(VLOOKUP(A1696,SOURCE!B:P,12,0))&gt;=0,REPT(" ",SOURCE!$W$2-LEN(VLOOKUP(A1696,SOURCE!B:P,12,0))),"")&amp;
TEXT(A1696,"???0")&amp;IF(VLOOKUP(A1696,SOURCE!B:P,13,0)="","","   "&amp;VLOOKUP(A1696,SOURCE!B:P,13,0)
))))
)</f>
        <v>#define ITM_ALPHASL                   1658</v>
      </c>
    </row>
    <row r="1697" spans="1:4">
      <c r="A1697">
        <f t="shared" si="27"/>
        <v>1659</v>
      </c>
      <c r="B1697" t="str">
        <f>VLOOKUP(A1697,SOURCE!B:P,12,0)</f>
        <v>ITM_ALPHASR</v>
      </c>
      <c r="C1697">
        <f>IF(
ISNUMBER(INDEX(SOURCE!B:B,MATCH(A1697,SOURCE!B:B,0)+1)),
  VALUE(INDEX(SOURCE!B:B,MATCH(A1697,SOURCE!B:B,0)+1)),
  "")</f>
        <v>1660</v>
      </c>
      <c r="D1697" s="8" t="str">
        <f>IF(A1697&lt;&gt;INT(A1697),B1697,
IF(A1697&lt;0,VLOOKUP(A1697,lookups!A$1:B$25,2,0),
IF(ISNA(B1697),"",
IF(OR(ISBLANK(A1697),ISNA(B1697),B1697=0),
"",
"#define "&amp;
VLOOKUP(A1697,SOURCE!B:P,12,0)&amp;IF(SOURCE!$W$2-LEN(VLOOKUP(A1697,SOURCE!B:P,12,0))&gt;=0,REPT(" ",SOURCE!$W$2-LEN(VLOOKUP(A1697,SOURCE!B:P,12,0))),"")&amp;
TEXT(A1697,"???0")&amp;IF(VLOOKUP(A1697,SOURCE!B:P,13,0)="","","   "&amp;VLOOKUP(A1697,SOURCE!B:P,13,0)
))))
)</f>
        <v>#define ITM_ALPHASR                   1659</v>
      </c>
    </row>
    <row r="1698" spans="1:4">
      <c r="A1698">
        <f t="shared" si="27"/>
        <v>1660</v>
      </c>
      <c r="B1698" t="str">
        <f>VLOOKUP(A1698,SOURCE!B:P,12,0)</f>
        <v>ITM_ALPHAtoX</v>
      </c>
      <c r="C1698">
        <f>IF(
ISNUMBER(INDEX(SOURCE!B:B,MATCH(A1698,SOURCE!B:B,0)+1)),
  VALUE(INDEX(SOURCE!B:B,MATCH(A1698,SOURCE!B:B,0)+1)),
  "")</f>
        <v>1661</v>
      </c>
      <c r="D1698" s="8" t="str">
        <f>IF(A1698&lt;&gt;INT(A1698),B1698,
IF(A1698&lt;0,VLOOKUP(A1698,lookups!A$1:B$25,2,0),
IF(ISNA(B1698),"",
IF(OR(ISBLANK(A1698),ISNA(B1698),B1698=0),
"",
"#define "&amp;
VLOOKUP(A1698,SOURCE!B:P,12,0)&amp;IF(SOURCE!$W$2-LEN(VLOOKUP(A1698,SOURCE!B:P,12,0))&gt;=0,REPT(" ",SOURCE!$W$2-LEN(VLOOKUP(A1698,SOURCE!B:P,12,0))),"")&amp;
TEXT(A1698,"???0")&amp;IF(VLOOKUP(A1698,SOURCE!B:P,13,0)="","","   "&amp;VLOOKUP(A1698,SOURCE!B:P,13,0)
))))
)</f>
        <v>#define ITM_ALPHAtoX                  1660</v>
      </c>
    </row>
    <row r="1699" spans="1:4">
      <c r="A1699">
        <f t="shared" si="27"/>
        <v>1661</v>
      </c>
      <c r="B1699" t="str">
        <f>VLOOKUP(A1699,SOURCE!B:P,12,0)</f>
        <v>ITM_BETAXY</v>
      </c>
      <c r="C1699">
        <f>IF(
ISNUMBER(INDEX(SOURCE!B:B,MATCH(A1699,SOURCE!B:B,0)+1)),
  VALUE(INDEX(SOURCE!B:B,MATCH(A1699,SOURCE!B:B,0)+1)),
  "")</f>
        <v>1662</v>
      </c>
      <c r="D1699" s="8" t="str">
        <f>IF(A1699&lt;&gt;INT(A1699),B1699,
IF(A1699&lt;0,VLOOKUP(A1699,lookups!A$1:B$25,2,0),
IF(ISNA(B1699),"",
IF(OR(ISBLANK(A1699),ISNA(B1699),B1699=0),
"",
"#define "&amp;
VLOOKUP(A1699,SOURCE!B:P,12,0)&amp;IF(SOURCE!$W$2-LEN(VLOOKUP(A1699,SOURCE!B:P,12,0))&gt;=0,REPT(" ",SOURCE!$W$2-LEN(VLOOKUP(A1699,SOURCE!B:P,12,0))),"")&amp;
TEXT(A1699,"???0")&amp;IF(VLOOKUP(A1699,SOURCE!B:P,13,0)="","","   "&amp;VLOOKUP(A1699,SOURCE!B:P,13,0)
))))
)</f>
        <v>#define ITM_BETAXY                    1661</v>
      </c>
    </row>
    <row r="1700" spans="1:4">
      <c r="A1700">
        <f t="shared" si="27"/>
        <v>1662</v>
      </c>
      <c r="B1700" t="str">
        <f>VLOOKUP(A1700,SOURCE!B:P,12,0)</f>
        <v>ITM_gammaXY</v>
      </c>
      <c r="C1700">
        <f>IF(
ISNUMBER(INDEX(SOURCE!B:B,MATCH(A1700,SOURCE!B:B,0)+1)),
  VALUE(INDEX(SOURCE!B:B,MATCH(A1700,SOURCE!B:B,0)+1)),
  "")</f>
        <v>1663</v>
      </c>
      <c r="D1700" s="8" t="str">
        <f>IF(A1700&lt;&gt;INT(A1700),B1700,
IF(A1700&lt;0,VLOOKUP(A1700,lookups!A$1:B$25,2,0),
IF(ISNA(B1700),"",
IF(OR(ISBLANK(A1700),ISNA(B1700),B1700=0),
"",
"#define "&amp;
VLOOKUP(A1700,SOURCE!B:P,12,0)&amp;IF(SOURCE!$W$2-LEN(VLOOKUP(A1700,SOURCE!B:P,12,0))&gt;=0,REPT(" ",SOURCE!$W$2-LEN(VLOOKUP(A1700,SOURCE!B:P,12,0))),"")&amp;
TEXT(A1700,"???0")&amp;IF(VLOOKUP(A1700,SOURCE!B:P,13,0)="","","   "&amp;VLOOKUP(A1700,SOURCE!B:P,13,0)
))))
)</f>
        <v>#define ITM_gammaXY                   1662</v>
      </c>
    </row>
    <row r="1701" spans="1:4">
      <c r="A1701">
        <f t="shared" si="27"/>
        <v>1663</v>
      </c>
      <c r="B1701" t="str">
        <f>VLOOKUP(A1701,SOURCE!B:P,12,0)</f>
        <v>ITM_GAMMAXY</v>
      </c>
      <c r="C1701">
        <f>IF(
ISNUMBER(INDEX(SOURCE!B:B,MATCH(A1701,SOURCE!B:B,0)+1)),
  VALUE(INDEX(SOURCE!B:B,MATCH(A1701,SOURCE!B:B,0)+1)),
  "")</f>
        <v>1664</v>
      </c>
      <c r="D1701" s="8" t="str">
        <f>IF(A1701&lt;&gt;INT(A1701),B1701,
IF(A1701&lt;0,VLOOKUP(A1701,lookups!A$1:B$25,2,0),
IF(ISNA(B1701),"",
IF(OR(ISBLANK(A1701),ISNA(B1701),B1701=0),
"",
"#define "&amp;
VLOOKUP(A1701,SOURCE!B:P,12,0)&amp;IF(SOURCE!$W$2-LEN(VLOOKUP(A1701,SOURCE!B:P,12,0))&gt;=0,REPT(" ",SOURCE!$W$2-LEN(VLOOKUP(A1701,SOURCE!B:P,12,0))),"")&amp;
TEXT(A1701,"???0")&amp;IF(VLOOKUP(A1701,SOURCE!B:P,13,0)="","","   "&amp;VLOOKUP(A1701,SOURCE!B:P,13,0)
))))
)</f>
        <v>#define ITM_GAMMAXY                   1663</v>
      </c>
    </row>
    <row r="1702" spans="1:4">
      <c r="A1702">
        <f t="shared" si="27"/>
        <v>1664</v>
      </c>
      <c r="B1702" t="str">
        <f>VLOOKUP(A1702,SOURCE!B:P,12,0)</f>
        <v>ITM_GAMMAX</v>
      </c>
      <c r="C1702">
        <f>IF(
ISNUMBER(INDEX(SOURCE!B:B,MATCH(A1702,SOURCE!B:B,0)+1)),
  VALUE(INDEX(SOURCE!B:B,MATCH(A1702,SOURCE!B:B,0)+1)),
  "")</f>
        <v>1665</v>
      </c>
      <c r="D1702" s="8" t="str">
        <f>IF(A1702&lt;&gt;INT(A1702),B1702,
IF(A1702&lt;0,VLOOKUP(A1702,lookups!A$1:B$25,2,0),
IF(ISNA(B1702),"",
IF(OR(ISBLANK(A1702),ISNA(B1702),B1702=0),
"",
"#define "&amp;
VLOOKUP(A1702,SOURCE!B:P,12,0)&amp;IF(SOURCE!$W$2-LEN(VLOOKUP(A1702,SOURCE!B:P,12,0))&gt;=0,REPT(" ",SOURCE!$W$2-LEN(VLOOKUP(A1702,SOURCE!B:P,12,0))),"")&amp;
TEXT(A1702,"???0")&amp;IF(VLOOKUP(A1702,SOURCE!B:P,13,0)="","","   "&amp;VLOOKUP(A1702,SOURCE!B:P,13,0)
))))
)</f>
        <v>#define ITM_GAMMAX                    1664</v>
      </c>
    </row>
    <row r="1703" spans="1:4">
      <c r="A1703">
        <f t="shared" si="27"/>
        <v>1665</v>
      </c>
      <c r="B1703" t="str">
        <f>VLOOKUP(A1703,SOURCE!B:P,12,0)</f>
        <v>ITM_deltaX</v>
      </c>
      <c r="C1703">
        <f>IF(
ISNUMBER(INDEX(SOURCE!B:B,MATCH(A1703,SOURCE!B:B,0)+1)),
  VALUE(INDEX(SOURCE!B:B,MATCH(A1703,SOURCE!B:B,0)+1)),
  "")</f>
        <v>1666</v>
      </c>
      <c r="D1703" s="8" t="str">
        <f>IF(A1703&lt;&gt;INT(A1703),B1703,
IF(A1703&lt;0,VLOOKUP(A1703,lookups!A$1:B$25,2,0),
IF(ISNA(B1703),"",
IF(OR(ISBLANK(A1703),ISNA(B1703),B1703=0),
"",
"#define "&amp;
VLOOKUP(A1703,SOURCE!B:P,12,0)&amp;IF(SOURCE!$W$2-LEN(VLOOKUP(A1703,SOURCE!B:P,12,0))&gt;=0,REPT(" ",SOURCE!$W$2-LEN(VLOOKUP(A1703,SOURCE!B:P,12,0))),"")&amp;
TEXT(A1703,"???0")&amp;IF(VLOOKUP(A1703,SOURCE!B:P,13,0)="","","   "&amp;VLOOKUP(A1703,SOURCE!B:P,13,0)
))))
)</f>
        <v>#define ITM_deltaX                    1665</v>
      </c>
    </row>
    <row r="1704" spans="1:4">
      <c r="A1704">
        <f t="shared" si="27"/>
        <v>1666</v>
      </c>
      <c r="B1704" t="str">
        <f>VLOOKUP(A1704,SOURCE!B:P,12,0)</f>
        <v>ITM_DELTAPC</v>
      </c>
      <c r="C1704">
        <f>IF(
ISNUMBER(INDEX(SOURCE!B:B,MATCH(A1704,SOURCE!B:B,0)+1)),
  VALUE(INDEX(SOURCE!B:B,MATCH(A1704,SOURCE!B:B,0)+1)),
  "")</f>
        <v>1667</v>
      </c>
      <c r="D1704" s="8" t="str">
        <f>IF(A1704&lt;&gt;INT(A1704),B1704,
IF(A1704&lt;0,VLOOKUP(A1704,lookups!A$1:B$25,2,0),
IF(ISNA(B1704),"",
IF(OR(ISBLANK(A1704),ISNA(B1704),B1704=0),
"",
"#define "&amp;
VLOOKUP(A1704,SOURCE!B:P,12,0)&amp;IF(SOURCE!$W$2-LEN(VLOOKUP(A1704,SOURCE!B:P,12,0))&gt;=0,REPT(" ",SOURCE!$W$2-LEN(VLOOKUP(A1704,SOURCE!B:P,12,0))),"")&amp;
TEXT(A1704,"???0")&amp;IF(VLOOKUP(A1704,SOURCE!B:P,13,0)="","","   "&amp;VLOOKUP(A1704,SOURCE!B:P,13,0)
))))
)</f>
        <v>#define ITM_DELTAPC                   1666</v>
      </c>
    </row>
    <row r="1705" spans="1:4">
      <c r="A1705">
        <f t="shared" si="27"/>
        <v>1667</v>
      </c>
      <c r="B1705" t="str">
        <f>VLOOKUP(A1705,SOURCE!B:P,12,0)</f>
        <v>ITM_SCATTFACT</v>
      </c>
      <c r="C1705">
        <f>IF(
ISNUMBER(INDEX(SOURCE!B:B,MATCH(A1705,SOURCE!B:B,0)+1)),
  VALUE(INDEX(SOURCE!B:B,MATCH(A1705,SOURCE!B:B,0)+1)),
  "")</f>
        <v>1668</v>
      </c>
      <c r="D1705" s="8" t="str">
        <f>IF(A1705&lt;&gt;INT(A1705),B1705,
IF(A1705&lt;0,VLOOKUP(A1705,lookups!A$1:B$25,2,0),
IF(ISNA(B1705),"",
IF(OR(ISBLANK(A1705),ISNA(B1705),B1705=0),
"",
"#define "&amp;
VLOOKUP(A1705,SOURCE!B:P,12,0)&amp;IF(SOURCE!$W$2-LEN(VLOOKUP(A1705,SOURCE!B:P,12,0))&gt;=0,REPT(" ",SOURCE!$W$2-LEN(VLOOKUP(A1705,SOURCE!B:P,12,0))),"")&amp;
TEXT(A1705,"???0")&amp;IF(VLOOKUP(A1705,SOURCE!B:P,13,0)="","","   "&amp;VLOOKUP(A1705,SOURCE!B:P,13,0)
))))
)</f>
        <v>#define ITM_SCATTFACT                 1667</v>
      </c>
    </row>
    <row r="1706" spans="1:4">
      <c r="A1706">
        <f t="shared" si="27"/>
        <v>1668</v>
      </c>
      <c r="B1706" t="str">
        <f>VLOOKUP(A1706,SOURCE!B:P,12,0)</f>
        <v>ITM_SCATTFACTm</v>
      </c>
      <c r="C1706">
        <f>IF(
ISNUMBER(INDEX(SOURCE!B:B,MATCH(A1706,SOURCE!B:B,0)+1)),
  VALUE(INDEX(SOURCE!B:B,MATCH(A1706,SOURCE!B:B,0)+1)),
  "")</f>
        <v>1669</v>
      </c>
      <c r="D1706" s="8" t="str">
        <f>IF(A1706&lt;&gt;INT(A1706),B1706,
IF(A1706&lt;0,VLOOKUP(A1706,lookups!A$1:B$25,2,0),
IF(ISNA(B1706),"",
IF(OR(ISBLANK(A1706),ISNA(B1706),B1706=0),
"",
"#define "&amp;
VLOOKUP(A1706,SOURCE!B:P,12,0)&amp;IF(SOURCE!$W$2-LEN(VLOOKUP(A1706,SOURCE!B:P,12,0))&gt;=0,REPT(" ",SOURCE!$W$2-LEN(VLOOKUP(A1706,SOURCE!B:P,12,0))),"")&amp;
TEXT(A1706,"???0")&amp;IF(VLOOKUP(A1706,SOURCE!B:P,13,0)="","","   "&amp;VLOOKUP(A1706,SOURCE!B:P,13,0)
))))
)</f>
        <v>#define ITM_SCATTFACTm                1668</v>
      </c>
    </row>
    <row r="1707" spans="1:4">
      <c r="A1707">
        <f t="shared" si="27"/>
        <v>1669</v>
      </c>
      <c r="B1707" t="str">
        <f>VLOOKUP(A1707,SOURCE!B:P,12,0)</f>
        <v>ITM_SCATTFACTp</v>
      </c>
      <c r="C1707">
        <f>IF(
ISNUMBER(INDEX(SOURCE!B:B,MATCH(A1707,SOURCE!B:B,0)+1)),
  VALUE(INDEX(SOURCE!B:B,MATCH(A1707,SOURCE!B:B,0)+1)),
  "")</f>
        <v>1670</v>
      </c>
      <c r="D1707" s="8" t="str">
        <f>IF(A1707&lt;&gt;INT(A1707),B1707,
IF(A1707&lt;0,VLOOKUP(A1707,lookups!A$1:B$25,2,0),
IF(ISNA(B1707),"",
IF(OR(ISBLANK(A1707),ISNA(B1707),B1707=0),
"",
"#define "&amp;
VLOOKUP(A1707,SOURCE!B:P,12,0)&amp;IF(SOURCE!$W$2-LEN(VLOOKUP(A1707,SOURCE!B:P,12,0))&gt;=0,REPT(" ",SOURCE!$W$2-LEN(VLOOKUP(A1707,SOURCE!B:P,12,0))),"")&amp;
TEXT(A1707,"???0")&amp;IF(VLOOKUP(A1707,SOURCE!B:P,13,0)="","","   "&amp;VLOOKUP(A1707,SOURCE!B:P,13,0)
))))
)</f>
        <v>#define ITM_SCATTFACTp                1669</v>
      </c>
    </row>
    <row r="1708" spans="1:4">
      <c r="A1708">
        <f t="shared" si="27"/>
        <v>1670</v>
      </c>
      <c r="B1708" t="str">
        <f>VLOOKUP(A1708,SOURCE!B:P,12,0)</f>
        <v>ITM_zetaX</v>
      </c>
      <c r="C1708">
        <f>IF(
ISNUMBER(INDEX(SOURCE!B:B,MATCH(A1708,SOURCE!B:B,0)+1)),
  VALUE(INDEX(SOURCE!B:B,MATCH(A1708,SOURCE!B:B,0)+1)),
  "")</f>
        <v>1671</v>
      </c>
      <c r="D1708" s="8" t="str">
        <f>IF(A1708&lt;&gt;INT(A1708),B1708,
IF(A1708&lt;0,VLOOKUP(A1708,lookups!A$1:B$25,2,0),
IF(ISNA(B1708),"",
IF(OR(ISBLANK(A1708),ISNA(B1708),B1708=0),
"",
"#define "&amp;
VLOOKUP(A1708,SOURCE!B:P,12,0)&amp;IF(SOURCE!$W$2-LEN(VLOOKUP(A1708,SOURCE!B:P,12,0))&gt;=0,REPT(" ",SOURCE!$W$2-LEN(VLOOKUP(A1708,SOURCE!B:P,12,0))),"")&amp;
TEXT(A1708,"???0")&amp;IF(VLOOKUP(A1708,SOURCE!B:P,13,0)="","","   "&amp;VLOOKUP(A1708,SOURCE!B:P,13,0)
))))
)</f>
        <v>#define ITM_zetaX                     1670</v>
      </c>
    </row>
    <row r="1709" spans="1:4">
      <c r="A1709">
        <f t="shared" si="27"/>
        <v>1671</v>
      </c>
      <c r="B1709" t="str">
        <f>VLOOKUP(A1709,SOURCE!B:P,12,0)</f>
        <v>ITM_PIn</v>
      </c>
      <c r="C1709">
        <f>IF(
ISNUMBER(INDEX(SOURCE!B:B,MATCH(A1709,SOURCE!B:B,0)+1)),
  VALUE(INDEX(SOURCE!B:B,MATCH(A1709,SOURCE!B:B,0)+1)),
  "")</f>
        <v>1672</v>
      </c>
      <c r="D1709" s="8" t="str">
        <f>IF(A1709&lt;&gt;INT(A1709),B1709,
IF(A1709&lt;0,VLOOKUP(A1709,lookups!A$1:B$25,2,0),
IF(ISNA(B1709),"",
IF(OR(ISBLANK(A1709),ISNA(B1709),B1709=0),
"",
"#define "&amp;
VLOOKUP(A1709,SOURCE!B:P,12,0)&amp;IF(SOURCE!$W$2-LEN(VLOOKUP(A1709,SOURCE!B:P,12,0))&gt;=0,REPT(" ",SOURCE!$W$2-LEN(VLOOKUP(A1709,SOURCE!B:P,12,0))),"")&amp;
TEXT(A1709,"???0")&amp;IF(VLOOKUP(A1709,SOURCE!B:P,13,0)="","","   "&amp;VLOOKUP(A1709,SOURCE!B:P,13,0)
))))
)</f>
        <v>#define ITM_PIn                       1671</v>
      </c>
    </row>
    <row r="1710" spans="1:4">
      <c r="A1710">
        <f t="shared" si="27"/>
        <v>1672</v>
      </c>
      <c r="B1710" t="str">
        <f>VLOOKUP(A1710,SOURCE!B:P,12,0)</f>
        <v>ITM_SIGMAn</v>
      </c>
      <c r="C1710">
        <f>IF(
ISNUMBER(INDEX(SOURCE!B:B,MATCH(A1710,SOURCE!B:B,0)+1)),
  VALUE(INDEX(SOURCE!B:B,MATCH(A1710,SOURCE!B:B,0)+1)),
  "")</f>
        <v>1673</v>
      </c>
      <c r="D1710" s="8" t="str">
        <f>IF(A1710&lt;&gt;INT(A1710),B1710,
IF(A1710&lt;0,VLOOKUP(A1710,lookups!A$1:B$25,2,0),
IF(ISNA(B1710),"",
IF(OR(ISBLANK(A1710),ISNA(B1710),B1710=0),
"",
"#define "&amp;
VLOOKUP(A1710,SOURCE!B:P,12,0)&amp;IF(SOURCE!$W$2-LEN(VLOOKUP(A1710,SOURCE!B:P,12,0))&gt;=0,REPT(" ",SOURCE!$W$2-LEN(VLOOKUP(A1710,SOURCE!B:P,12,0))),"")&amp;
TEXT(A1710,"???0")&amp;IF(VLOOKUP(A1710,SOURCE!B:P,13,0)="","","   "&amp;VLOOKUP(A1710,SOURCE!B:P,13,0)
))))
)</f>
        <v>#define ITM_SIGMAn                    1672</v>
      </c>
    </row>
    <row r="1711" spans="1:4">
      <c r="A1711">
        <f t="shared" si="27"/>
        <v>1673</v>
      </c>
      <c r="B1711" t="str">
        <f>VLOOKUP(A1711,SOURCE!B:P,12,0)</f>
        <v>ITM_STDDEV</v>
      </c>
      <c r="C1711">
        <f>IF(
ISNUMBER(INDEX(SOURCE!B:B,MATCH(A1711,SOURCE!B:B,0)+1)),
  VALUE(INDEX(SOURCE!B:B,MATCH(A1711,SOURCE!B:B,0)+1)),
  "")</f>
        <v>1674</v>
      </c>
      <c r="D1711" s="8" t="str">
        <f>IF(A1711&lt;&gt;INT(A1711),B1711,
IF(A1711&lt;0,VLOOKUP(A1711,lookups!A$1:B$25,2,0),
IF(ISNA(B1711),"",
IF(OR(ISBLANK(A1711),ISNA(B1711),B1711=0),
"",
"#define "&amp;
VLOOKUP(A1711,SOURCE!B:P,12,0)&amp;IF(SOURCE!$W$2-LEN(VLOOKUP(A1711,SOURCE!B:P,12,0))&gt;=0,REPT(" ",SOURCE!$W$2-LEN(VLOOKUP(A1711,SOURCE!B:P,12,0))),"")&amp;
TEXT(A1711,"???0")&amp;IF(VLOOKUP(A1711,SOURCE!B:P,13,0)="","","   "&amp;VLOOKUP(A1711,SOURCE!B:P,13,0)
))))
)</f>
        <v>#define ITM_STDDEV                    1673</v>
      </c>
    </row>
    <row r="1712" spans="1:4">
      <c r="A1712">
        <f t="shared" si="27"/>
        <v>1674</v>
      </c>
      <c r="B1712" t="str">
        <f>VLOOKUP(A1712,SOURCE!B:P,12,0)</f>
        <v>ITM_STDDEVPOP</v>
      </c>
      <c r="C1712">
        <f>IF(
ISNUMBER(INDEX(SOURCE!B:B,MATCH(A1712,SOURCE!B:B,0)+1)),
  VALUE(INDEX(SOURCE!B:B,MATCH(A1712,SOURCE!B:B,0)+1)),
  "")</f>
        <v>1675</v>
      </c>
      <c r="D1712" s="8" t="str">
        <f>IF(A1712&lt;&gt;INT(A1712),B1712,
IF(A1712&lt;0,VLOOKUP(A1712,lookups!A$1:B$25,2,0),
IF(ISNA(B1712),"",
IF(OR(ISBLANK(A1712),ISNA(B1712),B1712=0),
"",
"#define "&amp;
VLOOKUP(A1712,SOURCE!B:P,12,0)&amp;IF(SOURCE!$W$2-LEN(VLOOKUP(A1712,SOURCE!B:P,12,0))&gt;=0,REPT(" ",SOURCE!$W$2-LEN(VLOOKUP(A1712,SOURCE!B:P,12,0))),"")&amp;
TEXT(A1712,"???0")&amp;IF(VLOOKUP(A1712,SOURCE!B:P,13,0)="","","   "&amp;VLOOKUP(A1712,SOURCE!B:P,13,0)
))))
)</f>
        <v>#define ITM_STDDEVPOP                 1674</v>
      </c>
    </row>
    <row r="1713" spans="1:4">
      <c r="A1713">
        <f t="shared" si="27"/>
        <v>1675</v>
      </c>
      <c r="B1713" t="str">
        <f>VLOOKUP(A1713,SOURCE!B:P,12,0)</f>
        <v>ITM_RANI</v>
      </c>
      <c r="C1713">
        <f>IF(
ISNUMBER(INDEX(SOURCE!B:B,MATCH(A1713,SOURCE!B:B,0)+1)),
  VALUE(INDEX(SOURCE!B:B,MATCH(A1713,SOURCE!B:B,0)+1)),
  "")</f>
        <v>1676</v>
      </c>
      <c r="D1713" s="8" t="str">
        <f>IF(A1713&lt;&gt;INT(A1713),B1713,
IF(A1713&lt;0,VLOOKUP(A1713,lookups!A$1:B$25,2,0),
IF(ISNA(B1713),"",
IF(OR(ISBLANK(A1713),ISNA(B1713),B1713=0),
"",
"#define "&amp;
VLOOKUP(A1713,SOURCE!B:P,12,0)&amp;IF(SOURCE!$W$2-LEN(VLOOKUP(A1713,SOURCE!B:P,12,0))&gt;=0,REPT(" ",SOURCE!$W$2-LEN(VLOOKUP(A1713,SOURCE!B:P,12,0))),"")&amp;
TEXT(A1713,"???0")&amp;IF(VLOOKUP(A1713,SOURCE!B:P,13,0)="","","   "&amp;VLOOKUP(A1713,SOURCE!B:P,13,0)
))))
)</f>
        <v>#define ITM_RANI                      1675</v>
      </c>
    </row>
    <row r="1714" spans="1:4">
      <c r="A1714">
        <f t="shared" si="27"/>
        <v>1676</v>
      </c>
      <c r="B1714" t="str">
        <f>VLOOKUP(A1714,SOURCE!B:P,12,0)</f>
        <v>ITM_PRINTERX</v>
      </c>
      <c r="C1714">
        <f>IF(
ISNUMBER(INDEX(SOURCE!B:B,MATCH(A1714,SOURCE!B:B,0)+1)),
  VALUE(INDEX(SOURCE!B:B,MATCH(A1714,SOURCE!B:B,0)+1)),
  "")</f>
        <v>1677</v>
      </c>
      <c r="D1714" s="8" t="str">
        <f>IF(A1714&lt;&gt;INT(A1714),B1714,
IF(A1714&lt;0,VLOOKUP(A1714,lookups!A$1:B$25,2,0),
IF(ISNA(B1714),"",
IF(OR(ISBLANK(A1714),ISNA(B1714),B1714=0),
"",
"#define "&amp;
VLOOKUP(A1714,SOURCE!B:P,12,0)&amp;IF(SOURCE!$W$2-LEN(VLOOKUP(A1714,SOURCE!B:P,12,0))&gt;=0,REPT(" ",SOURCE!$W$2-LEN(VLOOKUP(A1714,SOURCE!B:P,12,0))),"")&amp;
TEXT(A1714,"???0")&amp;IF(VLOOKUP(A1714,SOURCE!B:P,13,0)="","","   "&amp;VLOOKUP(A1714,SOURCE!B:P,13,0)
))))
)</f>
        <v>#define ITM_PRINTERX                  1676</v>
      </c>
    </row>
    <row r="1715" spans="1:4">
      <c r="A1715">
        <f t="shared" si="27"/>
        <v>1677</v>
      </c>
      <c r="B1715" t="str">
        <f>VLOOKUP(A1715,SOURCE!B:P,12,0)</f>
        <v>ITM_RANGE</v>
      </c>
      <c r="C1715">
        <f>IF(
ISNUMBER(INDEX(SOURCE!B:B,MATCH(A1715,SOURCE!B:B,0)+1)),
  VALUE(INDEX(SOURCE!B:B,MATCH(A1715,SOURCE!B:B,0)+1)),
  "")</f>
        <v>1678</v>
      </c>
      <c r="D1715" s="8" t="str">
        <f>IF(A1715&lt;&gt;INT(A1715),B1715,
IF(A1715&lt;0,VLOOKUP(A1715,lookups!A$1:B$25,2,0),
IF(ISNA(B1715),"",
IF(OR(ISBLANK(A1715),ISNA(B1715),B1715=0),
"",
"#define "&amp;
VLOOKUP(A1715,SOURCE!B:P,12,0)&amp;IF(SOURCE!$W$2-LEN(VLOOKUP(A1715,SOURCE!B:P,12,0))&gt;=0,REPT(" ",SOURCE!$W$2-LEN(VLOOKUP(A1715,SOURCE!B:P,12,0))),"")&amp;
TEXT(A1715,"???0")&amp;IF(VLOOKUP(A1715,SOURCE!B:P,13,0)="","","   "&amp;VLOOKUP(A1715,SOURCE!B:P,13,0)
))))
)</f>
        <v>#define ITM_RANGE                     1677</v>
      </c>
    </row>
    <row r="1716" spans="1:4">
      <c r="A1716">
        <f t="shared" si="27"/>
        <v>1678</v>
      </c>
      <c r="B1716" t="str">
        <f>VLOOKUP(A1716,SOURCE!B:P,12,0)</f>
        <v>ITM_GETRANGE</v>
      </c>
      <c r="C1716">
        <f>IF(
ISNUMBER(INDEX(SOURCE!B:B,MATCH(A1716,SOURCE!B:B,0)+1)),
  VALUE(INDEX(SOURCE!B:B,MATCH(A1716,SOURCE!B:B,0)+1)),
  "")</f>
        <v>1679</v>
      </c>
      <c r="D1716" s="8" t="str">
        <f>IF(A1716&lt;&gt;INT(A1716),B1716,
IF(A1716&lt;0,VLOOKUP(A1716,lookups!A$1:B$25,2,0),
IF(ISNA(B1716),"",
IF(OR(ISBLANK(A1716),ISNA(B1716),B1716=0),
"",
"#define "&amp;
VLOOKUP(A1716,SOURCE!B:P,12,0)&amp;IF(SOURCE!$W$2-LEN(VLOOKUP(A1716,SOURCE!B:P,12,0))&gt;=0,REPT(" ",SOURCE!$W$2-LEN(VLOOKUP(A1716,SOURCE!B:P,12,0))),"")&amp;
TEXT(A1716,"???0")&amp;IF(VLOOKUP(A1716,SOURCE!B:P,13,0)="","","   "&amp;VLOOKUP(A1716,SOURCE!B:P,13,0)
))))
)</f>
        <v>#define ITM_GETRANGE                  1678</v>
      </c>
    </row>
    <row r="1717" spans="1:4">
      <c r="A1717">
        <f t="shared" si="27"/>
        <v>1679</v>
      </c>
      <c r="B1717" t="str">
        <f>VLOOKUP(A1717,SOURCE!B:P,12,0)</f>
        <v>ITM_M1X</v>
      </c>
      <c r="C1717">
        <f>IF(
ISNUMBER(INDEX(SOURCE!B:B,MATCH(A1717,SOURCE!B:B,0)+1)),
  VALUE(INDEX(SOURCE!B:B,MATCH(A1717,SOURCE!B:B,0)+1)),
  "")</f>
        <v>1680</v>
      </c>
      <c r="D1717" s="8" t="str">
        <f>IF(A1717&lt;&gt;INT(A1717),B1717,
IF(A1717&lt;0,VLOOKUP(A1717,lookups!A$1:B$25,2,0),
IF(ISNA(B1717),"",
IF(OR(ISBLANK(A1717),ISNA(B1717),B1717=0),
"",
"#define "&amp;
VLOOKUP(A1717,SOURCE!B:P,12,0)&amp;IF(SOURCE!$W$2-LEN(VLOOKUP(A1717,SOURCE!B:P,12,0))&gt;=0,REPT(" ",SOURCE!$W$2-LEN(VLOOKUP(A1717,SOURCE!B:P,12,0))),"")&amp;
TEXT(A1717,"???0")&amp;IF(VLOOKUP(A1717,SOURCE!B:P,13,0)="","","   "&amp;VLOOKUP(A1717,SOURCE!B:P,13,0)
))))
)</f>
        <v>#define ITM_M1X                       1679</v>
      </c>
    </row>
    <row r="1718" spans="1:4">
      <c r="A1718">
        <f t="shared" si="27"/>
        <v>1680</v>
      </c>
      <c r="B1718" t="str">
        <f>VLOOKUP(A1718,SOURCE!B:P,12,0)</f>
        <v>ITM_XMOD</v>
      </c>
      <c r="C1718">
        <f>IF(
ISNUMBER(INDEX(SOURCE!B:B,MATCH(A1718,SOURCE!B:B,0)+1)),
  VALUE(INDEX(SOURCE!B:B,MATCH(A1718,SOURCE!B:B,0)+1)),
  "")</f>
        <v>1681</v>
      </c>
      <c r="D1718" s="8" t="str">
        <f>IF(A1718&lt;&gt;INT(A1718),B1718,
IF(A1718&lt;0,VLOOKUP(A1718,lookups!A$1:B$25,2,0),
IF(ISNA(B1718),"",
IF(OR(ISBLANK(A1718),ISNA(B1718),B1718=0),
"",
"#define "&amp;
VLOOKUP(A1718,SOURCE!B:P,12,0)&amp;IF(SOURCE!$W$2-LEN(VLOOKUP(A1718,SOURCE!B:P,12,0))&gt;=0,REPT(" ",SOURCE!$W$2-LEN(VLOOKUP(A1718,SOURCE!B:P,12,0))),"")&amp;
TEXT(A1718,"???0")&amp;IF(VLOOKUP(A1718,SOURCE!B:P,13,0)="","","   "&amp;VLOOKUP(A1718,SOURCE!B:P,13,0)
))))
)</f>
        <v>#define ITM_XMOD                      1680</v>
      </c>
    </row>
    <row r="1719" spans="1:4">
      <c r="A1719">
        <f t="shared" si="27"/>
        <v>1681</v>
      </c>
      <c r="B1719" t="str">
        <f>VLOOKUP(A1719,SOURCE!B:P,12,0)</f>
        <v>ITM_toDATE</v>
      </c>
      <c r="C1719">
        <f>IF(
ISNUMBER(INDEX(SOURCE!B:B,MATCH(A1719,SOURCE!B:B,0)+1)),
  VALUE(INDEX(SOURCE!B:B,MATCH(A1719,SOURCE!B:B,0)+1)),
  "")</f>
        <v>1682</v>
      </c>
      <c r="D1719" s="8" t="str">
        <f>IF(A1719&lt;&gt;INT(A1719),B1719,
IF(A1719&lt;0,VLOOKUP(A1719,lookups!A$1:B$25,2,0),
IF(ISNA(B1719),"",
IF(OR(ISBLANK(A1719),ISNA(B1719),B1719=0),
"",
"#define "&amp;
VLOOKUP(A1719,SOURCE!B:P,12,0)&amp;IF(SOURCE!$W$2-LEN(VLOOKUP(A1719,SOURCE!B:P,12,0))&gt;=0,REPT(" ",SOURCE!$W$2-LEN(VLOOKUP(A1719,SOURCE!B:P,12,0))),"")&amp;
TEXT(A1719,"???0")&amp;IF(VLOOKUP(A1719,SOURCE!B:P,13,0)="","","   "&amp;VLOOKUP(A1719,SOURCE!B:P,13,0)
))))
)</f>
        <v>#define ITM_toDATE                    1681</v>
      </c>
    </row>
    <row r="1720" spans="1:4">
      <c r="A1720">
        <f t="shared" si="27"/>
        <v>1682</v>
      </c>
      <c r="B1720" t="str">
        <f>VLOOKUP(A1720,SOURCE!B:P,12,0)</f>
        <v>ITM_1682</v>
      </c>
      <c r="C1720">
        <f>IF(
ISNUMBER(INDEX(SOURCE!B:B,MATCH(A1720,SOURCE!B:B,0)+1)),
  VALUE(INDEX(SOURCE!B:B,MATCH(A1720,SOURCE!B:B,0)+1)),
  "")</f>
        <v>1683</v>
      </c>
      <c r="D1720" s="8" t="str">
        <f>IF(A1720&lt;&gt;INT(A1720),B1720,
IF(A1720&lt;0,VLOOKUP(A1720,lookups!A$1:B$25,2,0),
IF(ISNA(B1720),"",
IF(OR(ISBLANK(A1720),ISNA(B1720),B1720=0),
"",
"#define "&amp;
VLOOKUP(A1720,SOURCE!B:P,12,0)&amp;IF(SOURCE!$W$2-LEN(VLOOKUP(A1720,SOURCE!B:P,12,0))&gt;=0,REPT(" ",SOURCE!$W$2-LEN(VLOOKUP(A1720,SOURCE!B:P,12,0))),"")&amp;
TEXT(A1720,"???0")&amp;IF(VLOOKUP(A1720,SOURCE!B:P,13,0)="","","   "&amp;VLOOKUP(A1720,SOURCE!B:P,13,0)
))))
)</f>
        <v>#define ITM_1682                      1682</v>
      </c>
    </row>
    <row r="1721" spans="1:4">
      <c r="A1721">
        <f t="shared" si="27"/>
        <v>1683</v>
      </c>
      <c r="B1721" t="str">
        <f>VLOOKUP(A1721,SOURCE!B:P,12,0)</f>
        <v>ITM_1683</v>
      </c>
      <c r="C1721">
        <f>IF(
ISNUMBER(INDEX(SOURCE!B:B,MATCH(A1721,SOURCE!B:B,0)+1)),
  VALUE(INDEX(SOURCE!B:B,MATCH(A1721,SOURCE!B:B,0)+1)),
  "")</f>
        <v>1684</v>
      </c>
      <c r="D1721" s="8" t="str">
        <f>IF(A1721&lt;&gt;INT(A1721),B1721,
IF(A1721&lt;0,VLOOKUP(A1721,lookups!A$1:B$25,2,0),
IF(ISNA(B1721),"",
IF(OR(ISBLANK(A1721),ISNA(B1721),B1721=0),
"",
"#define "&amp;
VLOOKUP(A1721,SOURCE!B:P,12,0)&amp;IF(SOURCE!$W$2-LEN(VLOOKUP(A1721,SOURCE!B:P,12,0))&gt;=0,REPT(" ",SOURCE!$W$2-LEN(VLOOKUP(A1721,SOURCE!B:P,12,0))),"")&amp;
TEXT(A1721,"???0")&amp;IF(VLOOKUP(A1721,SOURCE!B:P,13,0)="","","   "&amp;VLOOKUP(A1721,SOURCE!B:P,13,0)
))))
)</f>
        <v>#define ITM_1683                      1683</v>
      </c>
    </row>
    <row r="1722" spans="1:4">
      <c r="A1722">
        <f t="shared" si="27"/>
        <v>1684</v>
      </c>
      <c r="B1722" t="str">
        <f>VLOOKUP(A1722,SOURCE!B:P,12,0)</f>
        <v>ITM_1684</v>
      </c>
      <c r="C1722">
        <f>IF(
ISNUMBER(INDEX(SOURCE!B:B,MATCH(A1722,SOURCE!B:B,0)+1)),
  VALUE(INDEX(SOURCE!B:B,MATCH(A1722,SOURCE!B:B,0)+1)),
  "")</f>
        <v>1685</v>
      </c>
      <c r="D1722" s="8" t="str">
        <f>IF(A1722&lt;&gt;INT(A1722),B1722,
IF(A1722&lt;0,VLOOKUP(A1722,lookups!A$1:B$25,2,0),
IF(ISNA(B1722),"",
IF(OR(ISBLANK(A1722),ISNA(B1722),B1722=0),
"",
"#define "&amp;
VLOOKUP(A1722,SOURCE!B:P,12,0)&amp;IF(SOURCE!$W$2-LEN(VLOOKUP(A1722,SOURCE!B:P,12,0))&gt;=0,REPT(" ",SOURCE!$W$2-LEN(VLOOKUP(A1722,SOURCE!B:P,12,0))),"")&amp;
TEXT(A1722,"???0")&amp;IF(VLOOKUP(A1722,SOURCE!B:P,13,0)="","","   "&amp;VLOOKUP(A1722,SOURCE!B:P,13,0)
))))
)</f>
        <v>#define ITM_1684                      1684</v>
      </c>
    </row>
    <row r="1723" spans="1:4">
      <c r="A1723">
        <f t="shared" si="27"/>
        <v>1685</v>
      </c>
      <c r="B1723" t="str">
        <f>VLOOKUP(A1723,SOURCE!B:P,12,0)</f>
        <v>ITM_toHR</v>
      </c>
      <c r="C1723">
        <f>IF(
ISNUMBER(INDEX(SOURCE!B:B,MATCH(A1723,SOURCE!B:B,0)+1)),
  VALUE(INDEX(SOURCE!B:B,MATCH(A1723,SOURCE!B:B,0)+1)),
  "")</f>
        <v>1686</v>
      </c>
      <c r="D1723" s="8" t="str">
        <f>IF(A1723&lt;&gt;INT(A1723),B1723,
IF(A1723&lt;0,VLOOKUP(A1723,lookups!A$1:B$25,2,0),
IF(ISNA(B1723),"",
IF(OR(ISBLANK(A1723),ISNA(B1723),B1723=0),
"",
"#define "&amp;
VLOOKUP(A1723,SOURCE!B:P,12,0)&amp;IF(SOURCE!$W$2-LEN(VLOOKUP(A1723,SOURCE!B:P,12,0))&gt;=0,REPT(" ",SOURCE!$W$2-LEN(VLOOKUP(A1723,SOURCE!B:P,12,0))),"")&amp;
TEXT(A1723,"???0")&amp;IF(VLOOKUP(A1723,SOURCE!B:P,13,0)="","","   "&amp;VLOOKUP(A1723,SOURCE!B:P,13,0)
))))
)</f>
        <v>#define ITM_toHR                      1685</v>
      </c>
    </row>
    <row r="1724" spans="1:4">
      <c r="A1724">
        <f t="shared" si="27"/>
        <v>1686</v>
      </c>
      <c r="B1724" t="str">
        <f>VLOOKUP(A1724,SOURCE!B:P,12,0)</f>
        <v>ITM_toHMS</v>
      </c>
      <c r="C1724">
        <f>IF(
ISNUMBER(INDEX(SOURCE!B:B,MATCH(A1724,SOURCE!B:B,0)+1)),
  VALUE(INDEX(SOURCE!B:B,MATCH(A1724,SOURCE!B:B,0)+1)),
  "")</f>
        <v>1687</v>
      </c>
      <c r="D1724" s="8" t="str">
        <f>IF(A1724&lt;&gt;INT(A1724),B1724,
IF(A1724&lt;0,VLOOKUP(A1724,lookups!A$1:B$25,2,0),
IF(ISNA(B1724),"",
IF(OR(ISBLANK(A1724),ISNA(B1724),B1724=0),
"",
"#define "&amp;
VLOOKUP(A1724,SOURCE!B:P,12,0)&amp;IF(SOURCE!$W$2-LEN(VLOOKUP(A1724,SOURCE!B:P,12,0))&gt;=0,REPT(" ",SOURCE!$W$2-LEN(VLOOKUP(A1724,SOURCE!B:P,12,0))),"")&amp;
TEXT(A1724,"???0")&amp;IF(VLOOKUP(A1724,SOURCE!B:P,13,0)="","","   "&amp;VLOOKUP(A1724,SOURCE!B:P,13,0)
))))
)</f>
        <v>#define ITM_toHMS                     1686</v>
      </c>
    </row>
    <row r="1725" spans="1:4">
      <c r="A1725">
        <f t="shared" si="27"/>
        <v>1687</v>
      </c>
      <c r="B1725" t="str">
        <f>VLOOKUP(A1725,SOURCE!B:P,12,0)</f>
        <v>ITM_toINT</v>
      </c>
      <c r="C1725">
        <f>IF(
ISNUMBER(INDEX(SOURCE!B:B,MATCH(A1725,SOURCE!B:B,0)+1)),
  VALUE(INDEX(SOURCE!B:B,MATCH(A1725,SOURCE!B:B,0)+1)),
  "")</f>
        <v>1688</v>
      </c>
      <c r="D1725" s="8" t="str">
        <f>IF(A1725&lt;&gt;INT(A1725),B1725,
IF(A1725&lt;0,VLOOKUP(A1725,lookups!A$1:B$25,2,0),
IF(ISNA(B1725),"",
IF(OR(ISBLANK(A1725),ISNA(B1725),B1725=0),
"",
"#define "&amp;
VLOOKUP(A1725,SOURCE!B:P,12,0)&amp;IF(SOURCE!$W$2-LEN(VLOOKUP(A1725,SOURCE!B:P,12,0))&gt;=0,REPT(" ",SOURCE!$W$2-LEN(VLOOKUP(A1725,SOURCE!B:P,12,0))),"")&amp;
TEXT(A1725,"???0")&amp;IF(VLOOKUP(A1725,SOURCE!B:P,13,0)="","","   "&amp;VLOOKUP(A1725,SOURCE!B:P,13,0)
))))
)</f>
        <v>#define ITM_toINT                     1687</v>
      </c>
    </row>
    <row r="1726" spans="1:4">
      <c r="A1726">
        <f t="shared" si="27"/>
        <v>1688</v>
      </c>
      <c r="B1726" t="str">
        <f>VLOOKUP(A1726,SOURCE!B:P,12,0)</f>
        <v>ITM_1688</v>
      </c>
      <c r="C1726">
        <f>IF(
ISNUMBER(INDEX(SOURCE!B:B,MATCH(A1726,SOURCE!B:B,0)+1)),
  VALUE(INDEX(SOURCE!B:B,MATCH(A1726,SOURCE!B:B,0)+1)),
  "")</f>
        <v>1689</v>
      </c>
      <c r="D1726" s="8" t="str">
        <f>IF(A1726&lt;&gt;INT(A1726),B1726,
IF(A1726&lt;0,VLOOKUP(A1726,lookups!A$1:B$25,2,0),
IF(ISNA(B1726),"",
IF(OR(ISBLANK(A1726),ISNA(B1726),B1726=0),
"",
"#define "&amp;
VLOOKUP(A1726,SOURCE!B:P,12,0)&amp;IF(SOURCE!$W$2-LEN(VLOOKUP(A1726,SOURCE!B:P,12,0))&gt;=0,REPT(" ",SOURCE!$W$2-LEN(VLOOKUP(A1726,SOURCE!B:P,12,0))),"")&amp;
TEXT(A1726,"???0")&amp;IF(VLOOKUP(A1726,SOURCE!B:P,13,0)="","","   "&amp;VLOOKUP(A1726,SOURCE!B:P,13,0)
))))
)</f>
        <v>#define ITM_1688                      1688</v>
      </c>
    </row>
    <row r="1727" spans="1:4">
      <c r="A1727">
        <f t="shared" si="27"/>
        <v>1689</v>
      </c>
      <c r="B1727" t="str">
        <f>VLOOKUP(A1727,SOURCE!B:P,12,0)</f>
        <v>ITM_toPOL</v>
      </c>
      <c r="C1727">
        <f>IF(
ISNUMBER(INDEX(SOURCE!B:B,MATCH(A1727,SOURCE!B:B,0)+1)),
  VALUE(INDEX(SOURCE!B:B,MATCH(A1727,SOURCE!B:B,0)+1)),
  "")</f>
        <v>1690</v>
      </c>
      <c r="D1727" s="8" t="str">
        <f>IF(A1727&lt;&gt;INT(A1727),B1727,
IF(A1727&lt;0,VLOOKUP(A1727,lookups!A$1:B$25,2,0),
IF(ISNA(B1727),"",
IF(OR(ISBLANK(A1727),ISNA(B1727),B1727=0),
"",
"#define "&amp;
VLOOKUP(A1727,SOURCE!B:P,12,0)&amp;IF(SOURCE!$W$2-LEN(VLOOKUP(A1727,SOURCE!B:P,12,0))&gt;=0,REPT(" ",SOURCE!$W$2-LEN(VLOOKUP(A1727,SOURCE!B:P,12,0))),"")&amp;
TEXT(A1727,"???0")&amp;IF(VLOOKUP(A1727,SOURCE!B:P,13,0)="","","   "&amp;VLOOKUP(A1727,SOURCE!B:P,13,0)
))))
)</f>
        <v>#define ITM_toPOL                     1689</v>
      </c>
    </row>
    <row r="1728" spans="1:4">
      <c r="A1728">
        <f t="shared" si="27"/>
        <v>1690</v>
      </c>
      <c r="B1728" t="str">
        <f>VLOOKUP(A1728,SOURCE!B:P,12,0)</f>
        <v>ITM_1690</v>
      </c>
      <c r="C1728">
        <f>IF(
ISNUMBER(INDEX(SOURCE!B:B,MATCH(A1728,SOURCE!B:B,0)+1)),
  VALUE(INDEX(SOURCE!B:B,MATCH(A1728,SOURCE!B:B,0)+1)),
  "")</f>
        <v>1691</v>
      </c>
      <c r="D1728" s="8" t="str">
        <f>IF(A1728&lt;&gt;INT(A1728),B1728,
IF(A1728&lt;0,VLOOKUP(A1728,lookups!A$1:B$25,2,0),
IF(ISNA(B1728),"",
IF(OR(ISBLANK(A1728),ISNA(B1728),B1728=0),
"",
"#define "&amp;
VLOOKUP(A1728,SOURCE!B:P,12,0)&amp;IF(SOURCE!$W$2-LEN(VLOOKUP(A1728,SOURCE!B:P,12,0))&gt;=0,REPT(" ",SOURCE!$W$2-LEN(VLOOKUP(A1728,SOURCE!B:P,12,0))),"")&amp;
TEXT(A1728,"???0")&amp;IF(VLOOKUP(A1728,SOURCE!B:P,13,0)="","","   "&amp;VLOOKUP(A1728,SOURCE!B:P,13,0)
))))
)</f>
        <v>#define ITM_1690                      1690</v>
      </c>
    </row>
    <row r="1729" spans="1:4">
      <c r="A1729">
        <f t="shared" si="27"/>
        <v>1691</v>
      </c>
      <c r="B1729" t="str">
        <f>VLOOKUP(A1729,SOURCE!B:P,12,0)</f>
        <v>ITM_toREAL</v>
      </c>
      <c r="C1729">
        <f>IF(
ISNUMBER(INDEX(SOURCE!B:B,MATCH(A1729,SOURCE!B:B,0)+1)),
  VALUE(INDEX(SOURCE!B:B,MATCH(A1729,SOURCE!B:B,0)+1)),
  "")</f>
        <v>1692</v>
      </c>
      <c r="D1729" s="8" t="str">
        <f>IF(A1729&lt;&gt;INT(A1729),B1729,
IF(A1729&lt;0,VLOOKUP(A1729,lookups!A$1:B$25,2,0),
IF(ISNA(B1729),"",
IF(OR(ISBLANK(A1729),ISNA(B1729),B1729=0),
"",
"#define "&amp;
VLOOKUP(A1729,SOURCE!B:P,12,0)&amp;IF(SOURCE!$W$2-LEN(VLOOKUP(A1729,SOURCE!B:P,12,0))&gt;=0,REPT(" ",SOURCE!$W$2-LEN(VLOOKUP(A1729,SOURCE!B:P,12,0))),"")&amp;
TEXT(A1729,"???0")&amp;IF(VLOOKUP(A1729,SOURCE!B:P,13,0)="","","   "&amp;VLOOKUP(A1729,SOURCE!B:P,13,0)
))))
)</f>
        <v>#define ITM_toREAL                    1691</v>
      </c>
    </row>
    <row r="1730" spans="1:4">
      <c r="A1730">
        <f t="shared" si="27"/>
        <v>1692</v>
      </c>
      <c r="B1730" t="str">
        <f>VLOOKUP(A1730,SOURCE!B:P,12,0)</f>
        <v>ITM_toREC</v>
      </c>
      <c r="C1730">
        <f>IF(
ISNUMBER(INDEX(SOURCE!B:B,MATCH(A1730,SOURCE!B:B,0)+1)),
  VALUE(INDEX(SOURCE!B:B,MATCH(A1730,SOURCE!B:B,0)+1)),
  "")</f>
        <v>1693</v>
      </c>
      <c r="D1730" s="8" t="str">
        <f>IF(A1730&lt;&gt;INT(A1730),B1730,
IF(A1730&lt;0,VLOOKUP(A1730,lookups!A$1:B$25,2,0),
IF(ISNA(B1730),"",
IF(OR(ISBLANK(A1730),ISNA(B1730),B1730=0),
"",
"#define "&amp;
VLOOKUP(A1730,SOURCE!B:P,12,0)&amp;IF(SOURCE!$W$2-LEN(VLOOKUP(A1730,SOURCE!B:P,12,0))&gt;=0,REPT(" ",SOURCE!$W$2-LEN(VLOOKUP(A1730,SOURCE!B:P,12,0))),"")&amp;
TEXT(A1730,"???0")&amp;IF(VLOOKUP(A1730,SOURCE!B:P,13,0)="","","   "&amp;VLOOKUP(A1730,SOURCE!B:P,13,0)
))))
)</f>
        <v>#define ITM_toREC                     1692</v>
      </c>
    </row>
    <row r="1731" spans="1:4">
      <c r="A1731">
        <f t="shared" si="27"/>
        <v>1693</v>
      </c>
      <c r="B1731" t="str">
        <f>VLOOKUP(A1731,SOURCE!B:P,12,0)</f>
        <v>ITM_DtoDMS</v>
      </c>
      <c r="C1731">
        <f>IF(
ISNUMBER(INDEX(SOURCE!B:B,MATCH(A1731,SOURCE!B:B,0)+1)),
  VALUE(INDEX(SOURCE!B:B,MATCH(A1731,SOURCE!B:B,0)+1)),
  "")</f>
        <v>1694</v>
      </c>
      <c r="D1731" s="8" t="str">
        <f>IF(A1731&lt;&gt;INT(A1731),B1731,
IF(A1731&lt;0,VLOOKUP(A1731,lookups!A$1:B$25,2,0),
IF(ISNA(B1731),"",
IF(OR(ISBLANK(A1731),ISNA(B1731),B1731=0),
"",
"#define "&amp;
VLOOKUP(A1731,SOURCE!B:P,12,0)&amp;IF(SOURCE!$W$2-LEN(VLOOKUP(A1731,SOURCE!B:P,12,0))&gt;=0,REPT(" ",SOURCE!$W$2-LEN(VLOOKUP(A1731,SOURCE!B:P,12,0))),"")&amp;
TEXT(A1731,"???0")&amp;IF(VLOOKUP(A1731,SOURCE!B:P,13,0)="","","   "&amp;VLOOKUP(A1731,SOURCE!B:P,13,0)
))))
)</f>
        <v>#define ITM_DtoDMS                    1693</v>
      </c>
    </row>
    <row r="1732" spans="1:4">
      <c r="A1732">
        <f t="shared" si="27"/>
        <v>1694</v>
      </c>
      <c r="B1732" t="str">
        <f>VLOOKUP(A1732,SOURCE!B:P,12,0)</f>
        <v>ITM_SHUFFLE</v>
      </c>
      <c r="C1732">
        <f>IF(
ISNUMBER(INDEX(SOURCE!B:B,MATCH(A1732,SOURCE!B:B,0)+1)),
  VALUE(INDEX(SOURCE!B:B,MATCH(A1732,SOURCE!B:B,0)+1)),
  "")</f>
        <v>1695</v>
      </c>
      <c r="D1732" s="8" t="str">
        <f>IF(A1732&lt;&gt;INT(A1732),B1732,
IF(A1732&lt;0,VLOOKUP(A1732,lookups!A$1:B$25,2,0),
IF(ISNA(B1732),"",
IF(OR(ISBLANK(A1732),ISNA(B1732),B1732=0),
"",
"#define "&amp;
VLOOKUP(A1732,SOURCE!B:P,12,0)&amp;IF(SOURCE!$W$2-LEN(VLOOKUP(A1732,SOURCE!B:P,12,0))&gt;=0,REPT(" ",SOURCE!$W$2-LEN(VLOOKUP(A1732,SOURCE!B:P,12,0))),"")&amp;
TEXT(A1732,"???0")&amp;IF(VLOOKUP(A1732,SOURCE!B:P,13,0)="","","   "&amp;VLOOKUP(A1732,SOURCE!B:P,13,0)
))))
)</f>
        <v>#define ITM_SHUFFLE                   1694</v>
      </c>
    </row>
    <row r="1733" spans="1:4">
      <c r="A1733">
        <f t="shared" si="27"/>
        <v>1695</v>
      </c>
      <c r="B1733" t="str">
        <f>VLOOKUP(A1733,SOURCE!B:P,12,0)</f>
        <v>ITM_PC</v>
      </c>
      <c r="C1733">
        <f>IF(
ISNUMBER(INDEX(SOURCE!B:B,MATCH(A1733,SOURCE!B:B,0)+1)),
  VALUE(INDEX(SOURCE!B:B,MATCH(A1733,SOURCE!B:B,0)+1)),
  "")</f>
        <v>1696</v>
      </c>
      <c r="D1733" s="8" t="str">
        <f>IF(A1733&lt;&gt;INT(A1733),B1733,
IF(A1733&lt;0,VLOOKUP(A1733,lookups!A$1:B$25,2,0),
IF(ISNA(B1733),"",
IF(OR(ISBLANK(A1733),ISNA(B1733),B1733=0),
"",
"#define "&amp;
VLOOKUP(A1733,SOURCE!B:P,12,0)&amp;IF(SOURCE!$W$2-LEN(VLOOKUP(A1733,SOURCE!B:P,12,0))&gt;=0,REPT(" ",SOURCE!$W$2-LEN(VLOOKUP(A1733,SOURCE!B:P,12,0))),"")&amp;
TEXT(A1733,"???0")&amp;IF(VLOOKUP(A1733,SOURCE!B:P,13,0)="","","   "&amp;VLOOKUP(A1733,SOURCE!B:P,13,0)
))))
)</f>
        <v>#define ITM_PC                        1695</v>
      </c>
    </row>
    <row r="1734" spans="1:4">
      <c r="A1734">
        <f t="shared" si="27"/>
        <v>1696</v>
      </c>
      <c r="B1734" t="str">
        <f>VLOOKUP(A1734,SOURCE!B:P,12,0)</f>
        <v>ITM_PCMRR</v>
      </c>
      <c r="C1734">
        <f>IF(
ISNUMBER(INDEX(SOURCE!B:B,MATCH(A1734,SOURCE!B:B,0)+1)),
  VALUE(INDEX(SOURCE!B:B,MATCH(A1734,SOURCE!B:B,0)+1)),
  "")</f>
        <v>1697</v>
      </c>
      <c r="D1734" s="8" t="str">
        <f>IF(A1734&lt;&gt;INT(A1734),B1734,
IF(A1734&lt;0,VLOOKUP(A1734,lookups!A$1:B$25,2,0),
IF(ISNA(B1734),"",
IF(OR(ISBLANK(A1734),ISNA(B1734),B1734=0),
"",
"#define "&amp;
VLOOKUP(A1734,SOURCE!B:P,12,0)&amp;IF(SOURCE!$W$2-LEN(VLOOKUP(A1734,SOURCE!B:P,12,0))&gt;=0,REPT(" ",SOURCE!$W$2-LEN(VLOOKUP(A1734,SOURCE!B:P,12,0))),"")&amp;
TEXT(A1734,"???0")&amp;IF(VLOOKUP(A1734,SOURCE!B:P,13,0)="","","   "&amp;VLOOKUP(A1734,SOURCE!B:P,13,0)
))))
)</f>
        <v>#define ITM_PCMRR                     1696</v>
      </c>
    </row>
    <row r="1735" spans="1:4">
      <c r="A1735">
        <f t="shared" ref="A1735:A1798" si="28">C1734</f>
        <v>1697</v>
      </c>
      <c r="B1735" t="str">
        <f>VLOOKUP(A1735,SOURCE!B:P,12,0)</f>
        <v>ITM_PCT</v>
      </c>
      <c r="C1735">
        <f>IF(
ISNUMBER(INDEX(SOURCE!B:B,MATCH(A1735,SOURCE!B:B,0)+1)),
  VALUE(INDEX(SOURCE!B:B,MATCH(A1735,SOURCE!B:B,0)+1)),
  "")</f>
        <v>1698</v>
      </c>
      <c r="D1735" s="8" t="str">
        <f>IF(A1735&lt;&gt;INT(A1735),B1735,
IF(A1735&lt;0,VLOOKUP(A1735,lookups!A$1:B$25,2,0),
IF(ISNA(B1735),"",
IF(OR(ISBLANK(A1735),ISNA(B1735),B1735=0),
"",
"#define "&amp;
VLOOKUP(A1735,SOURCE!B:P,12,0)&amp;IF(SOURCE!$W$2-LEN(VLOOKUP(A1735,SOURCE!B:P,12,0))&gt;=0,REPT(" ",SOURCE!$W$2-LEN(VLOOKUP(A1735,SOURCE!B:P,12,0))),"")&amp;
TEXT(A1735,"???0")&amp;IF(VLOOKUP(A1735,SOURCE!B:P,13,0)="","","   "&amp;VLOOKUP(A1735,SOURCE!B:P,13,0)
))))
)</f>
        <v>#define ITM_PCT                       1697</v>
      </c>
    </row>
    <row r="1736" spans="1:4">
      <c r="A1736">
        <f t="shared" si="28"/>
        <v>1698</v>
      </c>
      <c r="B1736" t="str">
        <f>VLOOKUP(A1736,SOURCE!B:P,12,0)</f>
        <v>ITM_PCSIGMA</v>
      </c>
      <c r="C1736">
        <f>IF(
ISNUMBER(INDEX(SOURCE!B:B,MATCH(A1736,SOURCE!B:B,0)+1)),
  VALUE(INDEX(SOURCE!B:B,MATCH(A1736,SOURCE!B:B,0)+1)),
  "")</f>
        <v>1699</v>
      </c>
      <c r="D1736" s="8" t="str">
        <f>IF(A1736&lt;&gt;INT(A1736),B1736,
IF(A1736&lt;0,VLOOKUP(A1736,lookups!A$1:B$25,2,0),
IF(ISNA(B1736),"",
IF(OR(ISBLANK(A1736),ISNA(B1736),B1736=0),
"",
"#define "&amp;
VLOOKUP(A1736,SOURCE!B:P,12,0)&amp;IF(SOURCE!$W$2-LEN(VLOOKUP(A1736,SOURCE!B:P,12,0))&gt;=0,REPT(" ",SOURCE!$W$2-LEN(VLOOKUP(A1736,SOURCE!B:P,12,0))),"")&amp;
TEXT(A1736,"???0")&amp;IF(VLOOKUP(A1736,SOURCE!B:P,13,0)="","","   "&amp;VLOOKUP(A1736,SOURCE!B:P,13,0)
))))
)</f>
        <v>#define ITM_PCSIGMA                   1698</v>
      </c>
    </row>
    <row r="1737" spans="1:4">
      <c r="A1737">
        <f t="shared" si="28"/>
        <v>1699</v>
      </c>
      <c r="B1737" t="str">
        <f>VLOOKUP(A1737,SOURCE!B:P,12,0)</f>
        <v>ITM_PCPMG</v>
      </c>
      <c r="C1737">
        <f>IF(
ISNUMBER(INDEX(SOURCE!B:B,MATCH(A1737,SOURCE!B:B,0)+1)),
  VALUE(INDEX(SOURCE!B:B,MATCH(A1737,SOURCE!B:B,0)+1)),
  "")</f>
        <v>1700</v>
      </c>
      <c r="D1737" s="8" t="str">
        <f>IF(A1737&lt;&gt;INT(A1737),B1737,
IF(A1737&lt;0,VLOOKUP(A1737,lookups!A$1:B$25,2,0),
IF(ISNA(B1737),"",
IF(OR(ISBLANK(A1737),ISNA(B1737),B1737=0),
"",
"#define "&amp;
VLOOKUP(A1737,SOURCE!B:P,12,0)&amp;IF(SOURCE!$W$2-LEN(VLOOKUP(A1737,SOURCE!B:P,12,0))&gt;=0,REPT(" ",SOURCE!$W$2-LEN(VLOOKUP(A1737,SOURCE!B:P,12,0))),"")&amp;
TEXT(A1737,"???0")&amp;IF(VLOOKUP(A1737,SOURCE!B:P,13,0)="","","   "&amp;VLOOKUP(A1737,SOURCE!B:P,13,0)
))))
)</f>
        <v>#define ITM_PCPMG                     1699</v>
      </c>
    </row>
    <row r="1738" spans="1:4">
      <c r="A1738">
        <f t="shared" si="28"/>
        <v>1700</v>
      </c>
      <c r="B1738" t="str">
        <f>VLOOKUP(A1738,SOURCE!B:P,12,0)</f>
        <v>ITM_INTEGRAL</v>
      </c>
      <c r="C1738">
        <f>IF(
ISNUMBER(INDEX(SOURCE!B:B,MATCH(A1738,SOURCE!B:B,0)+1)),
  VALUE(INDEX(SOURCE!B:B,MATCH(A1738,SOURCE!B:B,0)+1)),
  "")</f>
        <v>1701</v>
      </c>
      <c r="D1738" s="8" t="str">
        <f>IF(A1738&lt;&gt;INT(A1738),B1738,
IF(A1738&lt;0,VLOOKUP(A1738,lookups!A$1:B$25,2,0),
IF(ISNA(B1738),"",
IF(OR(ISBLANK(A1738),ISNA(B1738),B1738=0),
"",
"#define "&amp;
VLOOKUP(A1738,SOURCE!B:P,12,0)&amp;IF(SOURCE!$W$2-LEN(VLOOKUP(A1738,SOURCE!B:P,12,0))&gt;=0,REPT(" ",SOURCE!$W$2-LEN(VLOOKUP(A1738,SOURCE!B:P,12,0))),"")&amp;
TEXT(A1738,"???0")&amp;IF(VLOOKUP(A1738,SOURCE!B:P,13,0)="","","   "&amp;VLOOKUP(A1738,SOURCE!B:P,13,0)
))))
)</f>
        <v>#define ITM_INTEGRAL                  1700</v>
      </c>
    </row>
    <row r="1739" spans="1:4">
      <c r="A1739">
        <f t="shared" si="28"/>
        <v>1701</v>
      </c>
      <c r="B1739" t="str">
        <f>VLOOKUP(A1739,SOURCE!B:P,12,0)</f>
        <v>ITM_PMOD</v>
      </c>
      <c r="C1739">
        <f>IF(
ISNUMBER(INDEX(SOURCE!B:B,MATCH(A1739,SOURCE!B:B,0)+1)),
  VALUE(INDEX(SOURCE!B:B,MATCH(A1739,SOURCE!B:B,0)+1)),
  "")</f>
        <v>1702</v>
      </c>
      <c r="D1739" s="8" t="str">
        <f>IF(A1739&lt;&gt;INT(A1739),B1739,
IF(A1739&lt;0,VLOOKUP(A1739,lookups!A$1:B$25,2,0),
IF(ISNA(B1739),"",
IF(OR(ISBLANK(A1739),ISNA(B1739),B1739=0),
"",
"#define "&amp;
VLOOKUP(A1739,SOURCE!B:P,12,0)&amp;IF(SOURCE!$W$2-LEN(VLOOKUP(A1739,SOURCE!B:P,12,0))&gt;=0,REPT(" ",SOURCE!$W$2-LEN(VLOOKUP(A1739,SOURCE!B:P,12,0))),"")&amp;
TEXT(A1739,"???0")&amp;IF(VLOOKUP(A1739,SOURCE!B:P,13,0)="","","   "&amp;VLOOKUP(A1739,SOURCE!B:P,13,0)
))))
)</f>
        <v>#define ITM_PMOD                      1701</v>
      </c>
    </row>
    <row r="1740" spans="1:4">
      <c r="A1740">
        <f t="shared" si="28"/>
        <v>1702</v>
      </c>
      <c r="B1740" t="str">
        <f>VLOOKUP(A1740,SOURCE!B:P,12,0)</f>
        <v>ITM_M_DET</v>
      </c>
      <c r="C1740">
        <f>IF(
ISNUMBER(INDEX(SOURCE!B:B,MATCH(A1740,SOURCE!B:B,0)+1)),
  VALUE(INDEX(SOURCE!B:B,MATCH(A1740,SOURCE!B:B,0)+1)),
  "")</f>
        <v>1703</v>
      </c>
      <c r="D1740" s="8" t="str">
        <f>IF(A1740&lt;&gt;INT(A1740),B1740,
IF(A1740&lt;0,VLOOKUP(A1740,lookups!A$1:B$25,2,0),
IF(ISNA(B1740),"",
IF(OR(ISBLANK(A1740),ISNA(B1740),B1740=0),
"",
"#define "&amp;
VLOOKUP(A1740,SOURCE!B:P,12,0)&amp;IF(SOURCE!$W$2-LEN(VLOOKUP(A1740,SOURCE!B:P,12,0))&gt;=0,REPT(" ",SOURCE!$W$2-LEN(VLOOKUP(A1740,SOURCE!B:P,12,0))),"")&amp;
TEXT(A1740,"???0")&amp;IF(VLOOKUP(A1740,SOURCE!B:P,13,0)="","","   "&amp;VLOOKUP(A1740,SOURCE!B:P,13,0)
))))
)</f>
        <v>#define ITM_M_DET                     1702</v>
      </c>
    </row>
    <row r="1741" spans="1:4">
      <c r="A1741">
        <f t="shared" si="28"/>
        <v>1703</v>
      </c>
      <c r="B1741" t="str">
        <f>VLOOKUP(A1741,SOURCE!B:P,12,0)</f>
        <v>ITM_PARALLEL</v>
      </c>
      <c r="C1741">
        <f>IF(
ISNUMBER(INDEX(SOURCE!B:B,MATCH(A1741,SOURCE!B:B,0)+1)),
  VALUE(INDEX(SOURCE!B:B,MATCH(A1741,SOURCE!B:B,0)+1)),
  "")</f>
        <v>1704</v>
      </c>
      <c r="D1741" s="8" t="str">
        <f>IF(A1741&lt;&gt;INT(A1741),B1741,
IF(A1741&lt;0,VLOOKUP(A1741,lookups!A$1:B$25,2,0),
IF(ISNA(B1741),"",
IF(OR(ISBLANK(A1741),ISNA(B1741),B1741=0),
"",
"#define "&amp;
VLOOKUP(A1741,SOURCE!B:P,12,0)&amp;IF(SOURCE!$W$2-LEN(VLOOKUP(A1741,SOURCE!B:P,12,0))&gt;=0,REPT(" ",SOURCE!$W$2-LEN(VLOOKUP(A1741,SOURCE!B:P,12,0))),"")&amp;
TEXT(A1741,"???0")&amp;IF(VLOOKUP(A1741,SOURCE!B:P,13,0)="","","   "&amp;VLOOKUP(A1741,SOURCE!B:P,13,0)
))))
)</f>
        <v>#define ITM_PARALLEL                  1703</v>
      </c>
    </row>
    <row r="1742" spans="1:4">
      <c r="A1742">
        <f t="shared" si="28"/>
        <v>1704</v>
      </c>
      <c r="B1742" t="str">
        <f>VLOOKUP(A1742,SOURCE!B:P,12,0)</f>
        <v>ITM_M_TRANSP</v>
      </c>
      <c r="C1742">
        <f>IF(
ISNUMBER(INDEX(SOURCE!B:B,MATCH(A1742,SOURCE!B:B,0)+1)),
  VALUE(INDEX(SOURCE!B:B,MATCH(A1742,SOURCE!B:B,0)+1)),
  "")</f>
        <v>1705</v>
      </c>
      <c r="D1742" s="8" t="str">
        <f>IF(A1742&lt;&gt;INT(A1742),B1742,
IF(A1742&lt;0,VLOOKUP(A1742,lookups!A$1:B$25,2,0),
IF(ISNA(B1742),"",
IF(OR(ISBLANK(A1742),ISNA(B1742),B1742=0),
"",
"#define "&amp;
VLOOKUP(A1742,SOURCE!B:P,12,0)&amp;IF(SOURCE!$W$2-LEN(VLOOKUP(A1742,SOURCE!B:P,12,0))&gt;=0,REPT(" ",SOURCE!$W$2-LEN(VLOOKUP(A1742,SOURCE!B:P,12,0))),"")&amp;
TEXT(A1742,"???0")&amp;IF(VLOOKUP(A1742,SOURCE!B:P,13,0)="","","   "&amp;VLOOKUP(A1742,SOURCE!B:P,13,0)
))))
)</f>
        <v>#define ITM_M_TRANSP                  1704</v>
      </c>
    </row>
    <row r="1743" spans="1:4">
      <c r="A1743">
        <f t="shared" si="28"/>
        <v>1705</v>
      </c>
      <c r="B1743" t="str">
        <f>VLOOKUP(A1743,SOURCE!B:P,12,0)</f>
        <v>ITM_M_INV</v>
      </c>
      <c r="C1743">
        <f>IF(
ISNUMBER(INDEX(SOURCE!B:B,MATCH(A1743,SOURCE!B:B,0)+1)),
  VALUE(INDEX(SOURCE!B:B,MATCH(A1743,SOURCE!B:B,0)+1)),
  "")</f>
        <v>1706</v>
      </c>
      <c r="D1743" s="8" t="str">
        <f>IF(A1743&lt;&gt;INT(A1743),B1743,
IF(A1743&lt;0,VLOOKUP(A1743,lookups!A$1:B$25,2,0),
IF(ISNA(B1743),"",
IF(OR(ISBLANK(A1743),ISNA(B1743),B1743=0),
"",
"#define "&amp;
VLOOKUP(A1743,SOURCE!B:P,12,0)&amp;IF(SOURCE!$W$2-LEN(VLOOKUP(A1743,SOURCE!B:P,12,0))&gt;=0,REPT(" ",SOURCE!$W$2-LEN(VLOOKUP(A1743,SOURCE!B:P,12,0))),"")&amp;
TEXT(A1743,"???0")&amp;IF(VLOOKUP(A1743,SOURCE!B:P,13,0)="","","   "&amp;VLOOKUP(A1743,SOURCE!B:P,13,0)
))))
)</f>
        <v>#define ITM_M_INV                     1705</v>
      </c>
    </row>
    <row r="1744" spans="1:4">
      <c r="A1744">
        <f t="shared" si="28"/>
        <v>1706</v>
      </c>
      <c r="B1744" t="str">
        <f>VLOOKUP(A1744,SOURCE!B:P,12,0)</f>
        <v>ITM_ANGLE</v>
      </c>
      <c r="C1744">
        <f>IF(
ISNUMBER(INDEX(SOURCE!B:B,MATCH(A1744,SOURCE!B:B,0)+1)),
  VALUE(INDEX(SOURCE!B:B,MATCH(A1744,SOURCE!B:B,0)+1)),
  "")</f>
        <v>1707</v>
      </c>
      <c r="D1744" s="8" t="str">
        <f>IF(A1744&lt;&gt;INT(A1744),B1744,
IF(A1744&lt;0,VLOOKUP(A1744,lookups!A$1:B$25,2,0),
IF(ISNA(B1744),"",
IF(OR(ISBLANK(A1744),ISNA(B1744),B1744=0),
"",
"#define "&amp;
VLOOKUP(A1744,SOURCE!B:P,12,0)&amp;IF(SOURCE!$W$2-LEN(VLOOKUP(A1744,SOURCE!B:P,12,0))&gt;=0,REPT(" ",SOURCE!$W$2-LEN(VLOOKUP(A1744,SOURCE!B:P,12,0))),"")&amp;
TEXT(A1744,"???0")&amp;IF(VLOOKUP(A1744,SOURCE!B:P,13,0)="","","   "&amp;VLOOKUP(A1744,SOURCE!B:P,13,0)
))))
)</f>
        <v>#define ITM_ANGLE                     1706</v>
      </c>
    </row>
    <row r="1745" spans="1:4">
      <c r="A1745">
        <f t="shared" si="28"/>
        <v>1707</v>
      </c>
      <c r="B1745" t="str">
        <f>VLOOKUP(A1745,SOURCE!B:P,12,0)</f>
        <v>ITM_MULPIto</v>
      </c>
      <c r="C1745">
        <f>IF(
ISNUMBER(INDEX(SOURCE!B:B,MATCH(A1745,SOURCE!B:B,0)+1)),
  VALUE(INDEX(SOURCE!B:B,MATCH(A1745,SOURCE!B:B,0)+1)),
  "")</f>
        <v>1708</v>
      </c>
      <c r="D1745" s="8" t="str">
        <f>IF(A1745&lt;&gt;INT(A1745),B1745,
IF(A1745&lt;0,VLOOKUP(A1745,lookups!A$1:B$25,2,0),
IF(ISNA(B1745),"",
IF(OR(ISBLANK(A1745),ISNA(B1745),B1745=0),
"",
"#define "&amp;
VLOOKUP(A1745,SOURCE!B:P,12,0)&amp;IF(SOURCE!$W$2-LEN(VLOOKUP(A1745,SOURCE!B:P,12,0))&gt;=0,REPT(" ",SOURCE!$W$2-LEN(VLOOKUP(A1745,SOURCE!B:P,12,0))),"")&amp;
TEXT(A1745,"???0")&amp;IF(VLOOKUP(A1745,SOURCE!B:P,13,0)="","","   "&amp;VLOOKUP(A1745,SOURCE!B:P,13,0)
))))
)</f>
        <v>#define ITM_MULPIto                   1707</v>
      </c>
    </row>
    <row r="1746" spans="1:4">
      <c r="A1746">
        <f t="shared" si="28"/>
        <v>1708</v>
      </c>
      <c r="B1746" t="str">
        <f>VLOOKUP(A1746,SOURCE!B:P,12,0)</f>
        <v>ITM_PRINTERADV</v>
      </c>
      <c r="C1746">
        <f>IF(
ISNUMBER(INDEX(SOURCE!B:B,MATCH(A1746,SOURCE!B:B,0)+1)),
  VALUE(INDEX(SOURCE!B:B,MATCH(A1746,SOURCE!B:B,0)+1)),
  "")</f>
        <v>1709</v>
      </c>
      <c r="D1746" s="8" t="str">
        <f>IF(A1746&lt;&gt;INT(A1746),B1746,
IF(A1746&lt;0,VLOOKUP(A1746,lookups!A$1:B$25,2,0),
IF(ISNA(B1746),"",
IF(OR(ISBLANK(A1746),ISNA(B1746),B1746=0),
"",
"#define "&amp;
VLOOKUP(A1746,SOURCE!B:P,12,0)&amp;IF(SOURCE!$W$2-LEN(VLOOKUP(A1746,SOURCE!B:P,12,0))&gt;=0,REPT(" ",SOURCE!$W$2-LEN(VLOOKUP(A1746,SOURCE!B:P,12,0))),"")&amp;
TEXT(A1746,"???0")&amp;IF(VLOOKUP(A1746,SOURCE!B:P,13,0)="","","   "&amp;VLOOKUP(A1746,SOURCE!B:P,13,0)
))))
)</f>
        <v>#define ITM_PRINTERADV                1708</v>
      </c>
    </row>
    <row r="1747" spans="1:4">
      <c r="A1747">
        <f t="shared" si="28"/>
        <v>1709</v>
      </c>
      <c r="B1747" t="str">
        <f>VLOOKUP(A1747,SOURCE!B:P,12,0)</f>
        <v>ITM_PRINTERCHAR</v>
      </c>
      <c r="C1747">
        <f>IF(
ISNUMBER(INDEX(SOURCE!B:B,MATCH(A1747,SOURCE!B:B,0)+1)),
  VALUE(INDEX(SOURCE!B:B,MATCH(A1747,SOURCE!B:B,0)+1)),
  "")</f>
        <v>1710</v>
      </c>
      <c r="D1747" s="8" t="str">
        <f>IF(A1747&lt;&gt;INT(A1747),B1747,
IF(A1747&lt;0,VLOOKUP(A1747,lookups!A$1:B$25,2,0),
IF(ISNA(B1747),"",
IF(OR(ISBLANK(A1747),ISNA(B1747),B1747=0),
"",
"#define "&amp;
VLOOKUP(A1747,SOURCE!B:P,12,0)&amp;IF(SOURCE!$W$2-LEN(VLOOKUP(A1747,SOURCE!B:P,12,0))&gt;=0,REPT(" ",SOURCE!$W$2-LEN(VLOOKUP(A1747,SOURCE!B:P,12,0))),"")&amp;
TEXT(A1747,"???0")&amp;IF(VLOOKUP(A1747,SOURCE!B:P,13,0)="","","   "&amp;VLOOKUP(A1747,SOURCE!B:P,13,0)
))))
)</f>
        <v>#define ITM_PRINTERCHAR               1709</v>
      </c>
    </row>
    <row r="1748" spans="1:4">
      <c r="A1748">
        <f t="shared" si="28"/>
        <v>1710</v>
      </c>
      <c r="B1748" t="str">
        <f>VLOOKUP(A1748,SOURCE!B:P,12,0)</f>
        <v>ITM_PRINTERDLAY</v>
      </c>
      <c r="C1748">
        <f>IF(
ISNUMBER(INDEX(SOURCE!B:B,MATCH(A1748,SOURCE!B:B,0)+1)),
  VALUE(INDEX(SOURCE!B:B,MATCH(A1748,SOURCE!B:B,0)+1)),
  "")</f>
        <v>1711</v>
      </c>
      <c r="D1748" s="8" t="str">
        <f>IF(A1748&lt;&gt;INT(A1748),B1748,
IF(A1748&lt;0,VLOOKUP(A1748,lookups!A$1:B$25,2,0),
IF(ISNA(B1748),"",
IF(OR(ISBLANK(A1748),ISNA(B1748),B1748=0),
"",
"#define "&amp;
VLOOKUP(A1748,SOURCE!B:P,12,0)&amp;IF(SOURCE!$W$2-LEN(VLOOKUP(A1748,SOURCE!B:P,12,0))&gt;=0,REPT(" ",SOURCE!$W$2-LEN(VLOOKUP(A1748,SOURCE!B:P,12,0))),"")&amp;
TEXT(A1748,"???0")&amp;IF(VLOOKUP(A1748,SOURCE!B:P,13,0)="","","   "&amp;VLOOKUP(A1748,SOURCE!B:P,13,0)
))))
)</f>
        <v>#define ITM_PRINTERDLAY               1710</v>
      </c>
    </row>
    <row r="1749" spans="1:4">
      <c r="A1749">
        <f t="shared" si="28"/>
        <v>1711</v>
      </c>
      <c r="B1749" t="str">
        <f>VLOOKUP(A1749,SOURCE!B:P,12,0)</f>
        <v>ITM_PRINTERLCD</v>
      </c>
      <c r="C1749">
        <f>IF(
ISNUMBER(INDEX(SOURCE!B:B,MATCH(A1749,SOURCE!B:B,0)+1)),
  VALUE(INDEX(SOURCE!B:B,MATCH(A1749,SOURCE!B:B,0)+1)),
  "")</f>
        <v>1712</v>
      </c>
      <c r="D1749" s="8" t="str">
        <f>IF(A1749&lt;&gt;INT(A1749),B1749,
IF(A1749&lt;0,VLOOKUP(A1749,lookups!A$1:B$25,2,0),
IF(ISNA(B1749),"",
IF(OR(ISBLANK(A1749),ISNA(B1749),B1749=0),
"",
"#define "&amp;
VLOOKUP(A1749,SOURCE!B:P,12,0)&amp;IF(SOURCE!$W$2-LEN(VLOOKUP(A1749,SOURCE!B:P,12,0))&gt;=0,REPT(" ",SOURCE!$W$2-LEN(VLOOKUP(A1749,SOURCE!B:P,12,0))),"")&amp;
TEXT(A1749,"???0")&amp;IF(VLOOKUP(A1749,SOURCE!B:P,13,0)="","","   "&amp;VLOOKUP(A1749,SOURCE!B:P,13,0)
))))
)</f>
        <v>#define ITM_PRINTERLCD                1711</v>
      </c>
    </row>
    <row r="1750" spans="1:4">
      <c r="A1750">
        <f t="shared" si="28"/>
        <v>1712</v>
      </c>
      <c r="B1750" t="str">
        <f>VLOOKUP(A1750,SOURCE!B:P,12,0)</f>
        <v>ITM_PRINTERMODE</v>
      </c>
      <c r="C1750">
        <f>IF(
ISNUMBER(INDEX(SOURCE!B:B,MATCH(A1750,SOURCE!B:B,0)+1)),
  VALUE(INDEX(SOURCE!B:B,MATCH(A1750,SOURCE!B:B,0)+1)),
  "")</f>
        <v>1713</v>
      </c>
      <c r="D1750" s="8" t="str">
        <f>IF(A1750&lt;&gt;INT(A1750),B1750,
IF(A1750&lt;0,VLOOKUP(A1750,lookups!A$1:B$25,2,0),
IF(ISNA(B1750),"",
IF(OR(ISBLANK(A1750),ISNA(B1750),B1750=0),
"",
"#define "&amp;
VLOOKUP(A1750,SOURCE!B:P,12,0)&amp;IF(SOURCE!$W$2-LEN(VLOOKUP(A1750,SOURCE!B:P,12,0))&gt;=0,REPT(" ",SOURCE!$W$2-LEN(VLOOKUP(A1750,SOURCE!B:P,12,0))),"")&amp;
TEXT(A1750,"???0")&amp;IF(VLOOKUP(A1750,SOURCE!B:P,13,0)="","","   "&amp;VLOOKUP(A1750,SOURCE!B:P,13,0)
))))
)</f>
        <v>#define ITM_PRINTERMODE               1712</v>
      </c>
    </row>
    <row r="1751" spans="1:4">
      <c r="A1751">
        <f t="shared" si="28"/>
        <v>1713</v>
      </c>
      <c r="B1751" t="str">
        <f>VLOOKUP(A1751,SOURCE!B:P,12,0)</f>
        <v>ITM_PRINTERPROG</v>
      </c>
      <c r="C1751">
        <f>IF(
ISNUMBER(INDEX(SOURCE!B:B,MATCH(A1751,SOURCE!B:B,0)+1)),
  VALUE(INDEX(SOURCE!B:B,MATCH(A1751,SOURCE!B:B,0)+1)),
  "")</f>
        <v>1714</v>
      </c>
      <c r="D1751" s="8" t="str">
        <f>IF(A1751&lt;&gt;INT(A1751),B1751,
IF(A1751&lt;0,VLOOKUP(A1751,lookups!A$1:B$25,2,0),
IF(ISNA(B1751),"",
IF(OR(ISBLANK(A1751),ISNA(B1751),B1751=0),
"",
"#define "&amp;
VLOOKUP(A1751,SOURCE!B:P,12,0)&amp;IF(SOURCE!$W$2-LEN(VLOOKUP(A1751,SOURCE!B:P,12,0))&gt;=0,REPT(" ",SOURCE!$W$2-LEN(VLOOKUP(A1751,SOURCE!B:P,12,0))),"")&amp;
TEXT(A1751,"???0")&amp;IF(VLOOKUP(A1751,SOURCE!B:P,13,0)="","","   "&amp;VLOOKUP(A1751,SOURCE!B:P,13,0)
))))
)</f>
        <v>#define ITM_PRINTERPROG               1713</v>
      </c>
    </row>
    <row r="1752" spans="1:4">
      <c r="A1752">
        <f t="shared" si="28"/>
        <v>1714</v>
      </c>
      <c r="B1752" t="str">
        <f>VLOOKUP(A1752,SOURCE!B:P,12,0)</f>
        <v>ITM_PRINTERR</v>
      </c>
      <c r="C1752">
        <f>IF(
ISNUMBER(INDEX(SOURCE!B:B,MATCH(A1752,SOURCE!B:B,0)+1)),
  VALUE(INDEX(SOURCE!B:B,MATCH(A1752,SOURCE!B:B,0)+1)),
  "")</f>
        <v>1715</v>
      </c>
      <c r="D1752" s="8" t="str">
        <f>IF(A1752&lt;&gt;INT(A1752),B1752,
IF(A1752&lt;0,VLOOKUP(A1752,lookups!A$1:B$25,2,0),
IF(ISNA(B1752),"",
IF(OR(ISBLANK(A1752),ISNA(B1752),B1752=0),
"",
"#define "&amp;
VLOOKUP(A1752,SOURCE!B:P,12,0)&amp;IF(SOURCE!$W$2-LEN(VLOOKUP(A1752,SOURCE!B:P,12,0))&gt;=0,REPT(" ",SOURCE!$W$2-LEN(VLOOKUP(A1752,SOURCE!B:P,12,0))),"")&amp;
TEXT(A1752,"???0")&amp;IF(VLOOKUP(A1752,SOURCE!B:P,13,0)="","","   "&amp;VLOOKUP(A1752,SOURCE!B:P,13,0)
))))
)</f>
        <v>#define ITM_PRINTERR                  1714</v>
      </c>
    </row>
    <row r="1753" spans="1:4">
      <c r="A1753">
        <f t="shared" si="28"/>
        <v>1715</v>
      </c>
      <c r="B1753" t="str">
        <f>VLOOKUP(A1753,SOURCE!B:P,12,0)</f>
        <v>ITM_PRINTERREGS</v>
      </c>
      <c r="C1753">
        <f>IF(
ISNUMBER(INDEX(SOURCE!B:B,MATCH(A1753,SOURCE!B:B,0)+1)),
  VALUE(INDEX(SOURCE!B:B,MATCH(A1753,SOURCE!B:B,0)+1)),
  "")</f>
        <v>1716</v>
      </c>
      <c r="D1753" s="8" t="str">
        <f>IF(A1753&lt;&gt;INT(A1753),B1753,
IF(A1753&lt;0,VLOOKUP(A1753,lookups!A$1:B$25,2,0),
IF(ISNA(B1753),"",
IF(OR(ISBLANK(A1753),ISNA(B1753),B1753=0),
"",
"#define "&amp;
VLOOKUP(A1753,SOURCE!B:P,12,0)&amp;IF(SOURCE!$W$2-LEN(VLOOKUP(A1753,SOURCE!B:P,12,0))&gt;=0,REPT(" ",SOURCE!$W$2-LEN(VLOOKUP(A1753,SOURCE!B:P,12,0))),"")&amp;
TEXT(A1753,"???0")&amp;IF(VLOOKUP(A1753,SOURCE!B:P,13,0)="","","   "&amp;VLOOKUP(A1753,SOURCE!B:P,13,0)
))))
)</f>
        <v>#define ITM_PRINTERREGS               1715</v>
      </c>
    </row>
    <row r="1754" spans="1:4">
      <c r="A1754">
        <f t="shared" si="28"/>
        <v>1716</v>
      </c>
      <c r="B1754" t="str">
        <f>VLOOKUP(A1754,SOURCE!B:P,12,0)</f>
        <v>ITM_PRINTERSTK</v>
      </c>
      <c r="C1754">
        <f>IF(
ISNUMBER(INDEX(SOURCE!B:B,MATCH(A1754,SOURCE!B:B,0)+1)),
  VALUE(INDEX(SOURCE!B:B,MATCH(A1754,SOURCE!B:B,0)+1)),
  "")</f>
        <v>1717</v>
      </c>
      <c r="D1754" s="8" t="str">
        <f>IF(A1754&lt;&gt;INT(A1754),B1754,
IF(A1754&lt;0,VLOOKUP(A1754,lookups!A$1:B$25,2,0),
IF(ISNA(B1754),"",
IF(OR(ISBLANK(A1754),ISNA(B1754),B1754=0),
"",
"#define "&amp;
VLOOKUP(A1754,SOURCE!B:P,12,0)&amp;IF(SOURCE!$W$2-LEN(VLOOKUP(A1754,SOURCE!B:P,12,0))&gt;=0,REPT(" ",SOURCE!$W$2-LEN(VLOOKUP(A1754,SOURCE!B:P,12,0))),"")&amp;
TEXT(A1754,"???0")&amp;IF(VLOOKUP(A1754,SOURCE!B:P,13,0)="","","   "&amp;VLOOKUP(A1754,SOURCE!B:P,13,0)
))))
)</f>
        <v>#define ITM_PRINTERSTK                1716</v>
      </c>
    </row>
    <row r="1755" spans="1:4">
      <c r="A1755">
        <f t="shared" si="28"/>
        <v>1717</v>
      </c>
      <c r="B1755" t="str">
        <f>VLOOKUP(A1755,SOURCE!B:P,12,0)</f>
        <v>ITM_PRINTERTAB</v>
      </c>
      <c r="C1755">
        <f>IF(
ISNUMBER(INDEX(SOURCE!B:B,MATCH(A1755,SOURCE!B:B,0)+1)),
  VALUE(INDEX(SOURCE!B:B,MATCH(A1755,SOURCE!B:B,0)+1)),
  "")</f>
        <v>1718</v>
      </c>
      <c r="D1755" s="8" t="str">
        <f>IF(A1755&lt;&gt;INT(A1755),B1755,
IF(A1755&lt;0,VLOOKUP(A1755,lookups!A$1:B$25,2,0),
IF(ISNA(B1755),"",
IF(OR(ISBLANK(A1755),ISNA(B1755),B1755=0),
"",
"#define "&amp;
VLOOKUP(A1755,SOURCE!B:P,12,0)&amp;IF(SOURCE!$W$2-LEN(VLOOKUP(A1755,SOURCE!B:P,12,0))&gt;=0,REPT(" ",SOURCE!$W$2-LEN(VLOOKUP(A1755,SOURCE!B:P,12,0))),"")&amp;
TEXT(A1755,"???0")&amp;IF(VLOOKUP(A1755,SOURCE!B:P,13,0)="","","   "&amp;VLOOKUP(A1755,SOURCE!B:P,13,0)
))))
)</f>
        <v>#define ITM_PRINTERTAB                1717</v>
      </c>
    </row>
    <row r="1756" spans="1:4">
      <c r="A1756">
        <f t="shared" si="28"/>
        <v>1718</v>
      </c>
      <c r="B1756" t="str">
        <f>VLOOKUP(A1756,SOURCE!B:P,12,0)</f>
        <v>ITM_PRINTERUSER</v>
      </c>
      <c r="C1756">
        <f>IF(
ISNUMBER(INDEX(SOURCE!B:B,MATCH(A1756,SOURCE!B:B,0)+1)),
  VALUE(INDEX(SOURCE!B:B,MATCH(A1756,SOURCE!B:B,0)+1)),
  "")</f>
        <v>1719</v>
      </c>
      <c r="D1756" s="8" t="str">
        <f>IF(A1756&lt;&gt;INT(A1756),B1756,
IF(A1756&lt;0,VLOOKUP(A1756,lookups!A$1:B$25,2,0),
IF(ISNA(B1756),"",
IF(OR(ISBLANK(A1756),ISNA(B1756),B1756=0),
"",
"#define "&amp;
VLOOKUP(A1756,SOURCE!B:P,12,0)&amp;IF(SOURCE!$W$2-LEN(VLOOKUP(A1756,SOURCE!B:P,12,0))&gt;=0,REPT(" ",SOURCE!$W$2-LEN(VLOOKUP(A1756,SOURCE!B:P,12,0))),"")&amp;
TEXT(A1756,"???0")&amp;IF(VLOOKUP(A1756,SOURCE!B:P,13,0)="","","   "&amp;VLOOKUP(A1756,SOURCE!B:P,13,0)
))))
)</f>
        <v>#define ITM_PRINTERUSER               1718</v>
      </c>
    </row>
    <row r="1757" spans="1:4">
      <c r="A1757">
        <f t="shared" si="28"/>
        <v>1719</v>
      </c>
      <c r="B1757" t="str">
        <f>VLOOKUP(A1757,SOURCE!B:P,12,0)</f>
        <v>ITM_PRINTERWIDTH</v>
      </c>
      <c r="C1757">
        <f>IF(
ISNUMBER(INDEX(SOURCE!B:B,MATCH(A1757,SOURCE!B:B,0)+1)),
  VALUE(INDEX(SOURCE!B:B,MATCH(A1757,SOURCE!B:B,0)+1)),
  "")</f>
        <v>1720</v>
      </c>
      <c r="D1757" s="8" t="str">
        <f>IF(A1757&lt;&gt;INT(A1757),B1757,
IF(A1757&lt;0,VLOOKUP(A1757,lookups!A$1:B$25,2,0),
IF(ISNA(B1757),"",
IF(OR(ISBLANK(A1757),ISNA(B1757),B1757=0),
"",
"#define "&amp;
VLOOKUP(A1757,SOURCE!B:P,12,0)&amp;IF(SOURCE!$W$2-LEN(VLOOKUP(A1757,SOURCE!B:P,12,0))&gt;=0,REPT(" ",SOURCE!$W$2-LEN(VLOOKUP(A1757,SOURCE!B:P,12,0))),"")&amp;
TEXT(A1757,"???0")&amp;IF(VLOOKUP(A1757,SOURCE!B:P,13,0)="","","   "&amp;VLOOKUP(A1757,SOURCE!B:P,13,0)
))))
)</f>
        <v>#define ITM_PRINTERWIDTH              1719</v>
      </c>
    </row>
    <row r="1758" spans="1:4">
      <c r="A1758">
        <f t="shared" si="28"/>
        <v>1720</v>
      </c>
      <c r="B1758" t="str">
        <f>VLOOKUP(A1758,SOURCE!B:P,12,0)</f>
        <v>ITM_PRINTERSIGMA</v>
      </c>
      <c r="C1758">
        <f>IF(
ISNUMBER(INDEX(SOURCE!B:B,MATCH(A1758,SOURCE!B:B,0)+1)),
  VALUE(INDEX(SOURCE!B:B,MATCH(A1758,SOURCE!B:B,0)+1)),
  "")</f>
        <v>1721</v>
      </c>
      <c r="D1758" s="8" t="str">
        <f>IF(A1758&lt;&gt;INT(A1758),B1758,
IF(A1758&lt;0,VLOOKUP(A1758,lookups!A$1:B$25,2,0),
IF(ISNA(B1758),"",
IF(OR(ISBLANK(A1758),ISNA(B1758),B1758=0),
"",
"#define "&amp;
VLOOKUP(A1758,SOURCE!B:P,12,0)&amp;IF(SOURCE!$W$2-LEN(VLOOKUP(A1758,SOURCE!B:P,12,0))&gt;=0,REPT(" ",SOURCE!$W$2-LEN(VLOOKUP(A1758,SOURCE!B:P,12,0))),"")&amp;
TEXT(A1758,"???0")&amp;IF(VLOOKUP(A1758,SOURCE!B:P,13,0)="","","   "&amp;VLOOKUP(A1758,SOURCE!B:P,13,0)
))))
)</f>
        <v>#define ITM_PRINTERSIGMA              1720</v>
      </c>
    </row>
    <row r="1759" spans="1:4">
      <c r="A1759">
        <f t="shared" si="28"/>
        <v>1721</v>
      </c>
      <c r="B1759" t="str">
        <f>VLOOKUP(A1759,SOURCE!B:P,12,0)</f>
        <v>ITM_PRINTERHASH</v>
      </c>
      <c r="C1759">
        <f>IF(
ISNUMBER(INDEX(SOURCE!B:B,MATCH(A1759,SOURCE!B:B,0)+1)),
  VALUE(INDEX(SOURCE!B:B,MATCH(A1759,SOURCE!B:B,0)+1)),
  "")</f>
        <v>1721.01</v>
      </c>
      <c r="D1759" s="8" t="str">
        <f>IF(A1759&lt;&gt;INT(A1759),B1759,
IF(A1759&lt;0,VLOOKUP(A1759,lookups!A$1:B$25,2,0),
IF(ISNA(B1759),"",
IF(OR(ISBLANK(A1759),ISNA(B1759),B1759=0),
"",
"#define "&amp;
VLOOKUP(A1759,SOURCE!B:P,12,0)&amp;IF(SOURCE!$W$2-LEN(VLOOKUP(A1759,SOURCE!B:P,12,0))&gt;=0,REPT(" ",SOURCE!$W$2-LEN(VLOOKUP(A1759,SOURCE!B:P,12,0))),"")&amp;
TEXT(A1759,"???0")&amp;IF(VLOOKUP(A1759,SOURCE!B:P,13,0)="","","   "&amp;VLOOKUP(A1759,SOURCE!B:P,13,0)
))))
)</f>
        <v>#define ITM_PRINTERHASH               1721</v>
      </c>
    </row>
    <row r="1760" spans="1:4">
      <c r="A1760">
        <f t="shared" si="28"/>
        <v>1721.01</v>
      </c>
      <c r="B1760" t="str">
        <f>VLOOKUP(A1760,SOURCE!B:P,12,0)</f>
        <v/>
      </c>
      <c r="C1760">
        <f>IF(
ISNUMBER(INDEX(SOURCE!B:B,MATCH(A1760,SOURCE!B:B,0)+1)),
  VALUE(INDEX(SOURCE!B:B,MATCH(A1760,SOURCE!B:B,0)+1)),
  "")</f>
        <v>1722</v>
      </c>
      <c r="D1760" s="8" t="str">
        <f>IF(A1760&lt;&gt;INT(A1760),B1760,
IF(A1760&lt;0,VLOOKUP(A1760,lookups!A$1:B$25,2,0),
IF(ISNA(B1760),"",
IF(OR(ISBLANK(A1760),ISNA(B1760),B1760=0),
"",
"#define "&amp;
VLOOKUP(A1760,SOURCE!B:P,12,0)&amp;IF(SOURCE!$W$2-LEN(VLOOKUP(A1760,SOURCE!B:P,12,0))&gt;=0,REPT(" ",SOURCE!$W$2-LEN(VLOOKUP(A1760,SOURCE!B:P,12,0))),"")&amp;
TEXT(A1760,"???0")&amp;IF(VLOOKUP(A1760,SOURCE!B:P,13,0)="","","   "&amp;VLOOKUP(A1760,SOURCE!B:P,13,0)
))))
)</f>
        <v/>
      </c>
    </row>
    <row r="1761" spans="1:4">
      <c r="A1761">
        <f t="shared" si="28"/>
        <v>1722</v>
      </c>
      <c r="B1761" t="str">
        <f>VLOOKUP(A1761,SOURCE!B:P,12,0)</f>
        <v>ITM_FBR</v>
      </c>
      <c r="C1761">
        <f>IF(
ISNUMBER(INDEX(SOURCE!B:B,MATCH(A1761,SOURCE!B:B,0)+1)),
  VALUE(INDEX(SOURCE!B:B,MATCH(A1761,SOURCE!B:B,0)+1)),
  "")</f>
        <v>1722.01</v>
      </c>
      <c r="D1761" s="8" t="str">
        <f>IF(A1761&lt;&gt;INT(A1761),B1761,
IF(A1761&lt;0,VLOOKUP(A1761,lookups!A$1:B$25,2,0),
IF(ISNA(B1761),"",
IF(OR(ISBLANK(A1761),ISNA(B1761),B1761=0),
"",
"#define "&amp;
VLOOKUP(A1761,SOURCE!B:P,12,0)&amp;IF(SOURCE!$W$2-LEN(VLOOKUP(A1761,SOURCE!B:P,12,0))&gt;=0,REPT(" ",SOURCE!$W$2-LEN(VLOOKUP(A1761,SOURCE!B:P,12,0))),"")&amp;
TEXT(A1761,"???0")&amp;IF(VLOOKUP(A1761,SOURCE!B:P,13,0)="","","   "&amp;VLOOKUP(A1761,SOURCE!B:P,13,0)
))))
)</f>
        <v>#define ITM_FBR                       1722</v>
      </c>
    </row>
    <row r="1762" spans="1:4">
      <c r="A1762">
        <f t="shared" si="28"/>
        <v>1722.01</v>
      </c>
      <c r="B1762" t="str">
        <f>VLOOKUP(A1762,SOURCE!B:P,12,0)</f>
        <v/>
      </c>
      <c r="C1762">
        <f>IF(
ISNUMBER(INDEX(SOURCE!B:B,MATCH(A1762,SOURCE!B:B,0)+1)),
  VALUE(INDEX(SOURCE!B:B,MATCH(A1762,SOURCE!B:B,0)+1)),
  "")</f>
        <v>1723</v>
      </c>
      <c r="D1762" s="8" t="str">
        <f>IF(A1762&lt;&gt;INT(A1762),B1762,
IF(A1762&lt;0,VLOOKUP(A1762,lookups!A$1:B$25,2,0),
IF(ISNA(B1762),"",
IF(OR(ISBLANK(A1762),ISNA(B1762),B1762=0),
"",
"#define "&amp;
VLOOKUP(A1762,SOURCE!B:P,12,0)&amp;IF(SOURCE!$W$2-LEN(VLOOKUP(A1762,SOURCE!B:P,12,0))&gt;=0,REPT(" ",SOURCE!$W$2-LEN(VLOOKUP(A1762,SOURCE!B:P,12,0))),"")&amp;
TEXT(A1762,"???0")&amp;IF(VLOOKUP(A1762,SOURCE!B:P,13,0)="","","   "&amp;VLOOKUP(A1762,SOURCE!B:P,13,0)
))))
)</f>
        <v/>
      </c>
    </row>
    <row r="1763" spans="1:4">
      <c r="A1763">
        <f t="shared" si="28"/>
        <v>1723</v>
      </c>
      <c r="B1763" t="str">
        <f>VLOOKUP(A1763,SOURCE!B:P,12,0)</f>
        <v>ITM_UNDO</v>
      </c>
      <c r="C1763">
        <f>IF(
ISNUMBER(INDEX(SOURCE!B:B,MATCH(A1763,SOURCE!B:B,0)+1)),
  VALUE(INDEX(SOURCE!B:B,MATCH(A1763,SOURCE!B:B,0)+1)),
  "")</f>
        <v>1724</v>
      </c>
      <c r="D1763" s="8" t="str">
        <f>IF(A1763&lt;&gt;INT(A1763),B1763,
IF(A1763&lt;0,VLOOKUP(A1763,lookups!A$1:B$25,2,0),
IF(ISNA(B1763),"",
IF(OR(ISBLANK(A1763),ISNA(B1763),B1763=0),
"",
"#define "&amp;
VLOOKUP(A1763,SOURCE!B:P,12,0)&amp;IF(SOURCE!$W$2-LEN(VLOOKUP(A1763,SOURCE!B:P,12,0))&gt;=0,REPT(" ",SOURCE!$W$2-LEN(VLOOKUP(A1763,SOURCE!B:P,12,0))),"")&amp;
TEXT(A1763,"???0")&amp;IF(VLOOKUP(A1763,SOURCE!B:P,13,0)="","","   "&amp;VLOOKUP(A1763,SOURCE!B:P,13,0)
))))
)</f>
        <v>#define ITM_UNDO                      1723</v>
      </c>
    </row>
    <row r="1764" spans="1:4">
      <c r="A1764">
        <f t="shared" si="28"/>
        <v>1724</v>
      </c>
      <c r="B1764" t="str">
        <f>VLOOKUP(A1764,SOURCE!B:P,12,0)</f>
        <v>ITM_PR</v>
      </c>
      <c r="C1764">
        <f>IF(
ISNUMBER(INDEX(SOURCE!B:B,MATCH(A1764,SOURCE!B:B,0)+1)),
  VALUE(INDEX(SOURCE!B:B,MATCH(A1764,SOURCE!B:B,0)+1)),
  "")</f>
        <v>1725</v>
      </c>
      <c r="D1764" s="8" t="str">
        <f>IF(A1764&lt;&gt;INT(A1764),B1764,
IF(A1764&lt;0,VLOOKUP(A1764,lookups!A$1:B$25,2,0),
IF(ISNA(B1764),"",
IF(OR(ISBLANK(A1764),ISNA(B1764),B1764=0),
"",
"#define "&amp;
VLOOKUP(A1764,SOURCE!B:P,12,0)&amp;IF(SOURCE!$W$2-LEN(VLOOKUP(A1764,SOURCE!B:P,12,0))&gt;=0,REPT(" ",SOURCE!$W$2-LEN(VLOOKUP(A1764,SOURCE!B:P,12,0))),"")&amp;
TEXT(A1764,"???0")&amp;IF(VLOOKUP(A1764,SOURCE!B:P,13,0)="","","   "&amp;VLOOKUP(A1764,SOURCE!B:P,13,0)
))))
)</f>
        <v>#define ITM_PR                        1724</v>
      </c>
    </row>
    <row r="1765" spans="1:4">
      <c r="A1765">
        <f t="shared" si="28"/>
        <v>1725</v>
      </c>
      <c r="B1765" t="str">
        <f>VLOOKUP(A1765,SOURCE!B:P,12,0)</f>
        <v>ITM_RS</v>
      </c>
      <c r="C1765">
        <f>IF(
ISNUMBER(INDEX(SOURCE!B:B,MATCH(A1765,SOURCE!B:B,0)+1)),
  VALUE(INDEX(SOURCE!B:B,MATCH(A1765,SOURCE!B:B,0)+1)),
  "")</f>
        <v>1726</v>
      </c>
      <c r="D1765" s="8" t="str">
        <f>IF(A1765&lt;&gt;INT(A1765),B1765,
IF(A1765&lt;0,VLOOKUP(A1765,lookups!A$1:B$25,2,0),
IF(ISNA(B1765),"",
IF(OR(ISBLANK(A1765),ISNA(B1765),B1765=0),
"",
"#define "&amp;
VLOOKUP(A1765,SOURCE!B:P,12,0)&amp;IF(SOURCE!$W$2-LEN(VLOOKUP(A1765,SOURCE!B:P,12,0))&gt;=0,REPT(" ",SOURCE!$W$2-LEN(VLOOKUP(A1765,SOURCE!B:P,12,0))),"")&amp;
TEXT(A1765,"???0")&amp;IF(VLOOKUP(A1765,SOURCE!B:P,13,0)="","","   "&amp;VLOOKUP(A1765,SOURCE!B:P,13,0)
))))
)</f>
        <v>#define ITM_RS                        1725</v>
      </c>
    </row>
    <row r="1766" spans="1:4">
      <c r="A1766">
        <f t="shared" si="28"/>
        <v>1726</v>
      </c>
      <c r="B1766" t="str">
        <f>VLOOKUP(A1766,SOURCE!B:P,12,0)</f>
        <v>ITM_1726</v>
      </c>
      <c r="C1766">
        <f>IF(
ISNUMBER(INDEX(SOURCE!B:B,MATCH(A1766,SOURCE!B:B,0)+1)),
  VALUE(INDEX(SOURCE!B:B,MATCH(A1766,SOURCE!B:B,0)+1)),
  "")</f>
        <v>1727</v>
      </c>
      <c r="D1766" s="8" t="str">
        <f>IF(A1766&lt;&gt;INT(A1766),B1766,
IF(A1766&lt;0,VLOOKUP(A1766,lookups!A$1:B$25,2,0),
IF(ISNA(B1766),"",
IF(OR(ISBLANK(A1766),ISNA(B1766),B1766=0),
"",
"#define "&amp;
VLOOKUP(A1766,SOURCE!B:P,12,0)&amp;IF(SOURCE!$W$2-LEN(VLOOKUP(A1766,SOURCE!B:P,12,0))&gt;=0,REPT(" ",SOURCE!$W$2-LEN(VLOOKUP(A1766,SOURCE!B:P,12,0))),"")&amp;
TEXT(A1766,"???0")&amp;IF(VLOOKUP(A1766,SOURCE!B:P,13,0)="","","   "&amp;VLOOKUP(A1766,SOURCE!B:P,13,0)
))))
)</f>
        <v>#define ITM_1726                      1726</v>
      </c>
    </row>
    <row r="1767" spans="1:4">
      <c r="A1767">
        <f t="shared" si="28"/>
        <v>1727</v>
      </c>
      <c r="B1767" t="str">
        <f>VLOOKUP(A1767,SOURCE!B:P,12,0)</f>
        <v>ITM_1727</v>
      </c>
      <c r="C1767">
        <f>IF(
ISNUMBER(INDEX(SOURCE!B:B,MATCH(A1767,SOURCE!B:B,0)+1)),
  VALUE(INDEX(SOURCE!B:B,MATCH(A1767,SOURCE!B:B,0)+1)),
  "")</f>
        <v>1728</v>
      </c>
      <c r="D1767" s="8" t="str">
        <f>IF(A1767&lt;&gt;INT(A1767),B1767,
IF(A1767&lt;0,VLOOKUP(A1767,lookups!A$1:B$25,2,0),
IF(ISNA(B1767),"",
IF(OR(ISBLANK(A1767),ISNA(B1767),B1767=0),
"",
"#define "&amp;
VLOOKUP(A1767,SOURCE!B:P,12,0)&amp;IF(SOURCE!$W$2-LEN(VLOOKUP(A1767,SOURCE!B:P,12,0))&gt;=0,REPT(" ",SOURCE!$W$2-LEN(VLOOKUP(A1767,SOURCE!B:P,12,0))),"")&amp;
TEXT(A1767,"???0")&amp;IF(VLOOKUP(A1767,SOURCE!B:P,13,0)="","","   "&amp;VLOOKUP(A1767,SOURCE!B:P,13,0)
))))
)</f>
        <v>#define ITM_1727                      1727</v>
      </c>
    </row>
    <row r="1768" spans="1:4">
      <c r="A1768">
        <f t="shared" si="28"/>
        <v>1728</v>
      </c>
      <c r="B1768" t="str">
        <f>VLOOKUP(A1768,SOURCE!B:P,12,0)</f>
        <v>ITM_1728</v>
      </c>
      <c r="C1768">
        <f>IF(
ISNUMBER(INDEX(SOURCE!B:B,MATCH(A1768,SOURCE!B:B,0)+1)),
  VALUE(INDEX(SOURCE!B:B,MATCH(A1768,SOURCE!B:B,0)+1)),
  "")</f>
        <v>1729</v>
      </c>
      <c r="D1768" s="8" t="str">
        <f>IF(A1768&lt;&gt;INT(A1768),B1768,
IF(A1768&lt;0,VLOOKUP(A1768,lookups!A$1:B$25,2,0),
IF(ISNA(B1768),"",
IF(OR(ISBLANK(A1768),ISNA(B1768),B1768=0),
"",
"#define "&amp;
VLOOKUP(A1768,SOURCE!B:P,12,0)&amp;IF(SOURCE!$W$2-LEN(VLOOKUP(A1768,SOURCE!B:P,12,0))&gt;=0,REPT(" ",SOURCE!$W$2-LEN(VLOOKUP(A1768,SOURCE!B:P,12,0))),"")&amp;
TEXT(A1768,"???0")&amp;IF(VLOOKUP(A1768,SOURCE!B:P,13,0)="","","   "&amp;VLOOKUP(A1768,SOURCE!B:P,13,0)
))))
)</f>
        <v>#define ITM_1728                      1728</v>
      </c>
    </row>
    <row r="1769" spans="1:4">
      <c r="A1769">
        <f t="shared" si="28"/>
        <v>1729</v>
      </c>
      <c r="B1769" t="str">
        <f>VLOOKUP(A1769,SOURCE!B:P,12,0)</f>
        <v>ITM_USERMODE</v>
      </c>
      <c r="C1769">
        <f>IF(
ISNUMBER(INDEX(SOURCE!B:B,MATCH(A1769,SOURCE!B:B,0)+1)),
  VALUE(INDEX(SOURCE!B:B,MATCH(A1769,SOURCE!B:B,0)+1)),
  "")</f>
        <v>1730</v>
      </c>
      <c r="D1769" s="8" t="str">
        <f>IF(A1769&lt;&gt;INT(A1769),B1769,
IF(A1769&lt;0,VLOOKUP(A1769,lookups!A$1:B$25,2,0),
IF(ISNA(B1769),"",
IF(OR(ISBLANK(A1769),ISNA(B1769),B1769=0),
"",
"#define "&amp;
VLOOKUP(A1769,SOURCE!B:P,12,0)&amp;IF(SOURCE!$W$2-LEN(VLOOKUP(A1769,SOURCE!B:P,12,0))&gt;=0,REPT(" ",SOURCE!$W$2-LEN(VLOOKUP(A1769,SOURCE!B:P,12,0))),"")&amp;
TEXT(A1769,"???0")&amp;IF(VLOOKUP(A1769,SOURCE!B:P,13,0)="","","   "&amp;VLOOKUP(A1769,SOURCE!B:P,13,0)
))))
)</f>
        <v>#define ITM_USERMODE                  1729</v>
      </c>
    </row>
    <row r="1770" spans="1:4">
      <c r="A1770">
        <f t="shared" si="28"/>
        <v>1730</v>
      </c>
      <c r="B1770" t="str">
        <f>VLOOKUP(A1770,SOURCE!B:P,12,0)</f>
        <v>ITM_CC</v>
      </c>
      <c r="C1770">
        <f>IF(
ISNUMBER(INDEX(SOURCE!B:B,MATCH(A1770,SOURCE!B:B,0)+1)),
  VALUE(INDEX(SOURCE!B:B,MATCH(A1770,SOURCE!B:B,0)+1)),
  "")</f>
        <v>1731</v>
      </c>
      <c r="D1770" s="8" t="str">
        <f>IF(A1770&lt;&gt;INT(A1770),B1770,
IF(A1770&lt;0,VLOOKUP(A1770,lookups!A$1:B$25,2,0),
IF(ISNA(B1770),"",
IF(OR(ISBLANK(A1770),ISNA(B1770),B1770=0),
"",
"#define "&amp;
VLOOKUP(A1770,SOURCE!B:P,12,0)&amp;IF(SOURCE!$W$2-LEN(VLOOKUP(A1770,SOURCE!B:P,12,0))&gt;=0,REPT(" ",SOURCE!$W$2-LEN(VLOOKUP(A1770,SOURCE!B:P,12,0))),"")&amp;
TEXT(A1770,"???0")&amp;IF(VLOOKUP(A1770,SOURCE!B:P,13,0)="","","   "&amp;VLOOKUP(A1770,SOURCE!B:P,13,0)
))))
)</f>
        <v>#define ITM_CC                        1730</v>
      </c>
    </row>
    <row r="1771" spans="1:4">
      <c r="A1771">
        <f t="shared" si="28"/>
        <v>1731</v>
      </c>
      <c r="B1771" t="str">
        <f>VLOOKUP(A1771,SOURCE!B:P,12,0)</f>
        <v>ITM_SHIFTf</v>
      </c>
      <c r="C1771">
        <f>IF(
ISNUMBER(INDEX(SOURCE!B:B,MATCH(A1771,SOURCE!B:B,0)+1)),
  VALUE(INDEX(SOURCE!B:B,MATCH(A1771,SOURCE!B:B,0)+1)),
  "")</f>
        <v>1732</v>
      </c>
      <c r="D1771" s="8" t="str">
        <f>IF(A1771&lt;&gt;INT(A1771),B1771,
IF(A1771&lt;0,VLOOKUP(A1771,lookups!A$1:B$25,2,0),
IF(ISNA(B1771),"",
IF(OR(ISBLANK(A1771),ISNA(B1771),B1771=0),
"",
"#define "&amp;
VLOOKUP(A1771,SOURCE!B:P,12,0)&amp;IF(SOURCE!$W$2-LEN(VLOOKUP(A1771,SOURCE!B:P,12,0))&gt;=0,REPT(" ",SOURCE!$W$2-LEN(VLOOKUP(A1771,SOURCE!B:P,12,0))),"")&amp;
TEXT(A1771,"???0")&amp;IF(VLOOKUP(A1771,SOURCE!B:P,13,0)="","","   "&amp;VLOOKUP(A1771,SOURCE!B:P,13,0)
))))
)</f>
        <v>#define ITM_SHIFTf                    1731</v>
      </c>
    </row>
    <row r="1772" spans="1:4">
      <c r="A1772">
        <f t="shared" si="28"/>
        <v>1732</v>
      </c>
      <c r="B1772" t="str">
        <f>VLOOKUP(A1772,SOURCE!B:P,12,0)</f>
        <v>ITM_SHIFTg</v>
      </c>
      <c r="C1772">
        <f>IF(
ISNUMBER(INDEX(SOURCE!B:B,MATCH(A1772,SOURCE!B:B,0)+1)),
  VALUE(INDEX(SOURCE!B:B,MATCH(A1772,SOURCE!B:B,0)+1)),
  "")</f>
        <v>1733</v>
      </c>
      <c r="D1772" s="8" t="str">
        <f>IF(A1772&lt;&gt;INT(A1772),B1772,
IF(A1772&lt;0,VLOOKUP(A1772,lookups!A$1:B$25,2,0),
IF(ISNA(B1772),"",
IF(OR(ISBLANK(A1772),ISNA(B1772),B1772=0),
"",
"#define "&amp;
VLOOKUP(A1772,SOURCE!B:P,12,0)&amp;IF(SOURCE!$W$2-LEN(VLOOKUP(A1772,SOURCE!B:P,12,0))&gt;=0,REPT(" ",SOURCE!$W$2-LEN(VLOOKUP(A1772,SOURCE!B:P,12,0))),"")&amp;
TEXT(A1772,"???0")&amp;IF(VLOOKUP(A1772,SOURCE!B:P,13,0)="","","   "&amp;VLOOKUP(A1772,SOURCE!B:P,13,0)
))))
)</f>
        <v>#define ITM_SHIFTg                    1732</v>
      </c>
    </row>
    <row r="1773" spans="1:4">
      <c r="A1773">
        <f t="shared" si="28"/>
        <v>1733</v>
      </c>
      <c r="B1773" t="str">
        <f>VLOOKUP(A1773,SOURCE!B:P,12,0)</f>
        <v>ITM_UP1</v>
      </c>
      <c r="C1773">
        <f>IF(
ISNUMBER(INDEX(SOURCE!B:B,MATCH(A1773,SOURCE!B:B,0)+1)),
  VALUE(INDEX(SOURCE!B:B,MATCH(A1773,SOURCE!B:B,0)+1)),
  "")</f>
        <v>1734</v>
      </c>
      <c r="D1773" s="8" t="str">
        <f>IF(A1773&lt;&gt;INT(A1773),B1773,
IF(A1773&lt;0,VLOOKUP(A1773,lookups!A$1:B$25,2,0),
IF(ISNA(B1773),"",
IF(OR(ISBLANK(A1773),ISNA(B1773),B1773=0),
"",
"#define "&amp;
VLOOKUP(A1773,SOURCE!B:P,12,0)&amp;IF(SOURCE!$W$2-LEN(VLOOKUP(A1773,SOURCE!B:P,12,0))&gt;=0,REPT(" ",SOURCE!$W$2-LEN(VLOOKUP(A1773,SOURCE!B:P,12,0))),"")&amp;
TEXT(A1773,"???0")&amp;IF(VLOOKUP(A1773,SOURCE!B:P,13,0)="","","   "&amp;VLOOKUP(A1773,SOURCE!B:P,13,0)
))))
)</f>
        <v>#define ITM_UP1                       1733</v>
      </c>
    </row>
    <row r="1774" spans="1:4">
      <c r="A1774">
        <f t="shared" si="28"/>
        <v>1734</v>
      </c>
      <c r="B1774" t="str">
        <f>VLOOKUP(A1774,SOURCE!B:P,12,0)</f>
        <v>ITM_BST</v>
      </c>
      <c r="C1774">
        <f>IF(
ISNUMBER(INDEX(SOURCE!B:B,MATCH(A1774,SOURCE!B:B,0)+1)),
  VALUE(INDEX(SOURCE!B:B,MATCH(A1774,SOURCE!B:B,0)+1)),
  "")</f>
        <v>1735</v>
      </c>
      <c r="D1774" s="8" t="str">
        <f>IF(A1774&lt;&gt;INT(A1774),B1774,
IF(A1774&lt;0,VLOOKUP(A1774,lookups!A$1:B$25,2,0),
IF(ISNA(B1774),"",
IF(OR(ISBLANK(A1774),ISNA(B1774),B1774=0),
"",
"#define "&amp;
VLOOKUP(A1774,SOURCE!B:P,12,0)&amp;IF(SOURCE!$W$2-LEN(VLOOKUP(A1774,SOURCE!B:P,12,0))&gt;=0,REPT(" ",SOURCE!$W$2-LEN(VLOOKUP(A1774,SOURCE!B:P,12,0))),"")&amp;
TEXT(A1774,"???0")&amp;IF(VLOOKUP(A1774,SOURCE!B:P,13,0)="","","   "&amp;VLOOKUP(A1774,SOURCE!B:P,13,0)
))))
)</f>
        <v>#define ITM_BST                       1734</v>
      </c>
    </row>
    <row r="1775" spans="1:4">
      <c r="A1775">
        <f t="shared" si="28"/>
        <v>1735</v>
      </c>
      <c r="B1775" t="str">
        <f>VLOOKUP(A1775,SOURCE!B:P,12,0)</f>
        <v>ITM_DOWN1</v>
      </c>
      <c r="C1775">
        <f>IF(
ISNUMBER(INDEX(SOURCE!B:B,MATCH(A1775,SOURCE!B:B,0)+1)),
  VALUE(INDEX(SOURCE!B:B,MATCH(A1775,SOURCE!B:B,0)+1)),
  "")</f>
        <v>1736</v>
      </c>
      <c r="D1775" s="8" t="str">
        <f>IF(A1775&lt;&gt;INT(A1775),B1775,
IF(A1775&lt;0,VLOOKUP(A1775,lookups!A$1:B$25,2,0),
IF(ISNA(B1775),"",
IF(OR(ISBLANK(A1775),ISNA(B1775),B1775=0),
"",
"#define "&amp;
VLOOKUP(A1775,SOURCE!B:P,12,0)&amp;IF(SOURCE!$W$2-LEN(VLOOKUP(A1775,SOURCE!B:P,12,0))&gt;=0,REPT(" ",SOURCE!$W$2-LEN(VLOOKUP(A1775,SOURCE!B:P,12,0))),"")&amp;
TEXT(A1775,"???0")&amp;IF(VLOOKUP(A1775,SOURCE!B:P,13,0)="","","   "&amp;VLOOKUP(A1775,SOURCE!B:P,13,0)
))))
)</f>
        <v>#define ITM_DOWN1                     1735</v>
      </c>
    </row>
    <row r="1776" spans="1:4">
      <c r="A1776">
        <f t="shared" si="28"/>
        <v>1736</v>
      </c>
      <c r="B1776" t="str">
        <f>VLOOKUP(A1776,SOURCE!B:P,12,0)</f>
        <v>ITM_SST</v>
      </c>
      <c r="C1776">
        <f>IF(
ISNUMBER(INDEX(SOURCE!B:B,MATCH(A1776,SOURCE!B:B,0)+1)),
  VALUE(INDEX(SOURCE!B:B,MATCH(A1776,SOURCE!B:B,0)+1)),
  "")</f>
        <v>1737</v>
      </c>
      <c r="D1776" s="8" t="str">
        <f>IF(A1776&lt;&gt;INT(A1776),B1776,
IF(A1776&lt;0,VLOOKUP(A1776,lookups!A$1:B$25,2,0),
IF(ISNA(B1776),"",
IF(OR(ISBLANK(A1776),ISNA(B1776),B1776=0),
"",
"#define "&amp;
VLOOKUP(A1776,SOURCE!B:P,12,0)&amp;IF(SOURCE!$W$2-LEN(VLOOKUP(A1776,SOURCE!B:P,12,0))&gt;=0,REPT(" ",SOURCE!$W$2-LEN(VLOOKUP(A1776,SOURCE!B:P,12,0))),"")&amp;
TEXT(A1776,"???0")&amp;IF(VLOOKUP(A1776,SOURCE!B:P,13,0)="","","   "&amp;VLOOKUP(A1776,SOURCE!B:P,13,0)
))))
)</f>
        <v>#define ITM_SST                       1736</v>
      </c>
    </row>
    <row r="1777" spans="1:4">
      <c r="A1777">
        <f t="shared" si="28"/>
        <v>1737</v>
      </c>
      <c r="B1777" t="str">
        <f>VLOOKUP(A1777,SOURCE!B:P,12,0)</f>
        <v>ITM_EXIT1</v>
      </c>
      <c r="C1777">
        <f>IF(
ISNUMBER(INDEX(SOURCE!B:B,MATCH(A1777,SOURCE!B:B,0)+1)),
  VALUE(INDEX(SOURCE!B:B,MATCH(A1777,SOURCE!B:B,0)+1)),
  "")</f>
        <v>1738</v>
      </c>
      <c r="D1777" s="8" t="str">
        <f>IF(A1777&lt;&gt;INT(A1777),B1777,
IF(A1777&lt;0,VLOOKUP(A1777,lookups!A$1:B$25,2,0),
IF(ISNA(B1777),"",
IF(OR(ISBLANK(A1777),ISNA(B1777),B1777=0),
"",
"#define "&amp;
VLOOKUP(A1777,SOURCE!B:P,12,0)&amp;IF(SOURCE!$W$2-LEN(VLOOKUP(A1777,SOURCE!B:P,12,0))&gt;=0,REPT(" ",SOURCE!$W$2-LEN(VLOOKUP(A1777,SOURCE!B:P,12,0))),"")&amp;
TEXT(A1777,"???0")&amp;IF(VLOOKUP(A1777,SOURCE!B:P,13,0)="","","   "&amp;VLOOKUP(A1777,SOURCE!B:P,13,0)
))))
)</f>
        <v>#define ITM_EXIT1                     1737</v>
      </c>
    </row>
    <row r="1778" spans="1:4">
      <c r="A1778">
        <f t="shared" si="28"/>
        <v>1738</v>
      </c>
      <c r="B1778" t="str">
        <f>VLOOKUP(A1778,SOURCE!B:P,12,0)</f>
        <v>ITM_BACKSPACE</v>
      </c>
      <c r="C1778">
        <f>IF(
ISNUMBER(INDEX(SOURCE!B:B,MATCH(A1778,SOURCE!B:B,0)+1)),
  VALUE(INDEX(SOURCE!B:B,MATCH(A1778,SOURCE!B:B,0)+1)),
  "")</f>
        <v>1739</v>
      </c>
      <c r="D1778" s="8" t="str">
        <f>IF(A1778&lt;&gt;INT(A1778),B1778,
IF(A1778&lt;0,VLOOKUP(A1778,lookups!A$1:B$25,2,0),
IF(ISNA(B1778),"",
IF(OR(ISBLANK(A1778),ISNA(B1778),B1778=0),
"",
"#define "&amp;
VLOOKUP(A1778,SOURCE!B:P,12,0)&amp;IF(SOURCE!$W$2-LEN(VLOOKUP(A1778,SOURCE!B:P,12,0))&gt;=0,REPT(" ",SOURCE!$W$2-LEN(VLOOKUP(A1778,SOURCE!B:P,12,0))),"")&amp;
TEXT(A1778,"???0")&amp;IF(VLOOKUP(A1778,SOURCE!B:P,13,0)="","","   "&amp;VLOOKUP(A1778,SOURCE!B:P,13,0)
))))
)</f>
        <v>#define ITM_BACKSPACE                 1738</v>
      </c>
    </row>
    <row r="1779" spans="1:4">
      <c r="A1779">
        <f t="shared" si="28"/>
        <v>1739</v>
      </c>
      <c r="B1779" t="str">
        <f>VLOOKUP(A1779,SOURCE!B:P,12,0)</f>
        <v>ITM_1739</v>
      </c>
      <c r="C1779">
        <f>IF(
ISNUMBER(INDEX(SOURCE!B:B,MATCH(A1779,SOURCE!B:B,0)+1)),
  VALUE(INDEX(SOURCE!B:B,MATCH(A1779,SOURCE!B:B,0)+1)),
  "")</f>
        <v>1740</v>
      </c>
      <c r="D1779" s="8" t="str">
        <f>IF(A1779&lt;&gt;INT(A1779),B1779,
IF(A1779&lt;0,VLOOKUP(A1779,lookups!A$1:B$25,2,0),
IF(ISNA(B1779),"",
IF(OR(ISBLANK(A1779),ISNA(B1779),B1779=0),
"",
"#define "&amp;
VLOOKUP(A1779,SOURCE!B:P,12,0)&amp;IF(SOURCE!$W$2-LEN(VLOOKUP(A1779,SOURCE!B:P,12,0))&gt;=0,REPT(" ",SOURCE!$W$2-LEN(VLOOKUP(A1779,SOURCE!B:P,12,0))),"")&amp;
TEXT(A1779,"???0")&amp;IF(VLOOKUP(A1779,SOURCE!B:P,13,0)="","","   "&amp;VLOOKUP(A1779,SOURCE!B:P,13,0)
))))
)</f>
        <v>#define ITM_1739                      1739</v>
      </c>
    </row>
    <row r="1780" spans="1:4">
      <c r="A1780">
        <f t="shared" si="28"/>
        <v>1740</v>
      </c>
      <c r="B1780" t="str">
        <f>VLOOKUP(A1780,SOURCE!B:P,12,0)</f>
        <v>ITM_AIM</v>
      </c>
      <c r="C1780">
        <f>IF(
ISNUMBER(INDEX(SOURCE!B:B,MATCH(A1780,SOURCE!B:B,0)+1)),
  VALUE(INDEX(SOURCE!B:B,MATCH(A1780,SOURCE!B:B,0)+1)),
  "")</f>
        <v>1741</v>
      </c>
      <c r="D1780" s="8" t="str">
        <f>IF(A1780&lt;&gt;INT(A1780),B1780,
IF(A1780&lt;0,VLOOKUP(A1780,lookups!A$1:B$25,2,0),
IF(ISNA(B1780),"",
IF(OR(ISBLANK(A1780),ISNA(B1780),B1780=0),
"",
"#define "&amp;
VLOOKUP(A1780,SOURCE!B:P,12,0)&amp;IF(SOURCE!$W$2-LEN(VLOOKUP(A1780,SOURCE!B:P,12,0))&gt;=0,REPT(" ",SOURCE!$W$2-LEN(VLOOKUP(A1780,SOURCE!B:P,12,0))),"")&amp;
TEXT(A1780,"???0")&amp;IF(VLOOKUP(A1780,SOURCE!B:P,13,0)="","","   "&amp;VLOOKUP(A1780,SOURCE!B:P,13,0)
))))
)</f>
        <v>#define ITM_AIM                       1740</v>
      </c>
    </row>
    <row r="1781" spans="1:4">
      <c r="A1781">
        <f t="shared" si="28"/>
        <v>1741</v>
      </c>
      <c r="B1781" t="str">
        <f>VLOOKUP(A1781,SOURCE!B:P,12,0)</f>
        <v>ITM_dotD</v>
      </c>
      <c r="C1781">
        <f>IF(
ISNUMBER(INDEX(SOURCE!B:B,MATCH(A1781,SOURCE!B:B,0)+1)),
  VALUE(INDEX(SOURCE!B:B,MATCH(A1781,SOURCE!B:B,0)+1)),
  "")</f>
        <v>1742</v>
      </c>
      <c r="D1781" s="8" t="str">
        <f>IF(A1781&lt;&gt;INT(A1781),B1781,
IF(A1781&lt;0,VLOOKUP(A1781,lookups!A$1:B$25,2,0),
IF(ISNA(B1781),"",
IF(OR(ISBLANK(A1781),ISNA(B1781),B1781=0),
"",
"#define "&amp;
VLOOKUP(A1781,SOURCE!B:P,12,0)&amp;IF(SOURCE!$W$2-LEN(VLOOKUP(A1781,SOURCE!B:P,12,0))&gt;=0,REPT(" ",SOURCE!$W$2-LEN(VLOOKUP(A1781,SOURCE!B:P,12,0))),"")&amp;
TEXT(A1781,"???0")&amp;IF(VLOOKUP(A1781,SOURCE!B:P,13,0)="","","   "&amp;VLOOKUP(A1781,SOURCE!B:P,13,0)
))))
)</f>
        <v>#define ITM_dotD                      1741</v>
      </c>
    </row>
    <row r="1782" spans="1:4">
      <c r="A1782">
        <f t="shared" si="28"/>
        <v>1742</v>
      </c>
      <c r="B1782" t="str">
        <f>VLOOKUP(A1782,SOURCE!B:P,12,0)</f>
        <v>ITM_SHOW</v>
      </c>
      <c r="C1782">
        <f>IF(
ISNUMBER(INDEX(SOURCE!B:B,MATCH(A1782,SOURCE!B:B,0)+1)),
  VALUE(INDEX(SOURCE!B:B,MATCH(A1782,SOURCE!B:B,0)+1)),
  "")</f>
        <v>1743</v>
      </c>
      <c r="D1782" s="8" t="str">
        <f>IF(A1782&lt;&gt;INT(A1782),B1782,
IF(A1782&lt;0,VLOOKUP(A1782,lookups!A$1:B$25,2,0),
IF(ISNA(B1782),"",
IF(OR(ISBLANK(A1782),ISNA(B1782),B1782=0),
"",
"#define "&amp;
VLOOKUP(A1782,SOURCE!B:P,12,0)&amp;IF(SOURCE!$W$2-LEN(VLOOKUP(A1782,SOURCE!B:P,12,0))&gt;=0,REPT(" ",SOURCE!$W$2-LEN(VLOOKUP(A1782,SOURCE!B:P,12,0))),"")&amp;
TEXT(A1782,"???0")&amp;IF(VLOOKUP(A1782,SOURCE!B:P,13,0)="","","   "&amp;VLOOKUP(A1782,SOURCE!B:P,13,0)
))))
)</f>
        <v>#define ITM_SHOW                      1742</v>
      </c>
    </row>
    <row r="1783" spans="1:4">
      <c r="A1783">
        <f t="shared" si="28"/>
        <v>1743</v>
      </c>
      <c r="B1783" t="str">
        <f>VLOOKUP(A1783,SOURCE!B:P,12,0)</f>
        <v>ITM_SYSTEM</v>
      </c>
      <c r="C1783">
        <f>IF(
ISNUMBER(INDEX(SOURCE!B:B,MATCH(A1783,SOURCE!B:B,0)+1)),
  VALUE(INDEX(SOURCE!B:B,MATCH(A1783,SOURCE!B:B,0)+1)),
  "")</f>
        <v>1744</v>
      </c>
      <c r="D1783" s="8" t="str">
        <f>IF(A1783&lt;&gt;INT(A1783),B1783,
IF(A1783&lt;0,VLOOKUP(A1783,lookups!A$1:B$25,2,0),
IF(ISNA(B1783),"",
IF(OR(ISBLANK(A1783),ISNA(B1783),B1783=0),
"",
"#define "&amp;
VLOOKUP(A1783,SOURCE!B:P,12,0)&amp;IF(SOURCE!$W$2-LEN(VLOOKUP(A1783,SOURCE!B:P,12,0))&gt;=0,REPT(" ",SOURCE!$W$2-LEN(VLOOKUP(A1783,SOURCE!B:P,12,0))),"")&amp;
TEXT(A1783,"???0")&amp;IF(VLOOKUP(A1783,SOURCE!B:P,13,0)="","","   "&amp;VLOOKUP(A1783,SOURCE!B:P,13,0)
))))
)</f>
        <v>#define ITM_SYSTEM                    1743</v>
      </c>
    </row>
    <row r="1784" spans="1:4">
      <c r="A1784">
        <f t="shared" si="28"/>
        <v>1744</v>
      </c>
      <c r="B1784" t="str">
        <f>VLOOKUP(A1784,SOURCE!B:P,12,0)</f>
        <v>ITM_DMStoD</v>
      </c>
      <c r="C1784">
        <f>IF(
ISNUMBER(INDEX(SOURCE!B:B,MATCH(A1784,SOURCE!B:B,0)+1)),
  VALUE(INDEX(SOURCE!B:B,MATCH(A1784,SOURCE!B:B,0)+1)),
  "")</f>
        <v>1745</v>
      </c>
      <c r="D1784" s="8" t="str">
        <f>IF(A1784&lt;&gt;INT(A1784),B1784,
IF(A1784&lt;0,VLOOKUP(A1784,lookups!A$1:B$25,2,0),
IF(ISNA(B1784),"",
IF(OR(ISBLANK(A1784),ISNA(B1784),B1784=0),
"",
"#define "&amp;
VLOOKUP(A1784,SOURCE!B:P,12,0)&amp;IF(SOURCE!$W$2-LEN(VLOOKUP(A1784,SOURCE!B:P,12,0))&gt;=0,REPT(" ",SOURCE!$W$2-LEN(VLOOKUP(A1784,SOURCE!B:P,12,0))),"")&amp;
TEXT(A1784,"???0")&amp;IF(VLOOKUP(A1784,SOURCE!B:P,13,0)="","","   "&amp;VLOOKUP(A1784,SOURCE!B:P,13,0)
))))
)</f>
        <v>#define ITM_DMStoD                    1744</v>
      </c>
    </row>
    <row r="1785" spans="1:4">
      <c r="A1785">
        <f t="shared" si="28"/>
        <v>1745</v>
      </c>
      <c r="B1785" t="str">
        <f>VLOOKUP(A1785,SOURCE!B:P,12,0)</f>
        <v>ITM_VANGLE</v>
      </c>
      <c r="C1785">
        <f>IF(
ISNUMBER(INDEX(SOURCE!B:B,MATCH(A1785,SOURCE!B:B,0)+1)),
  VALUE(INDEX(SOURCE!B:B,MATCH(A1785,SOURCE!B:B,0)+1)),
  "")</f>
        <v>1746</v>
      </c>
      <c r="D1785" s="8" t="str">
        <f>IF(A1785&lt;&gt;INT(A1785),B1785,
IF(A1785&lt;0,VLOOKUP(A1785,lookups!A$1:B$25,2,0),
IF(ISNA(B1785),"",
IF(OR(ISBLANK(A1785),ISNA(B1785),B1785=0),
"",
"#define "&amp;
VLOOKUP(A1785,SOURCE!B:P,12,0)&amp;IF(SOURCE!$W$2-LEN(VLOOKUP(A1785,SOURCE!B:P,12,0))&gt;=0,REPT(" ",SOURCE!$W$2-LEN(VLOOKUP(A1785,SOURCE!B:P,12,0))),"")&amp;
TEXT(A1785,"???0")&amp;IF(VLOOKUP(A1785,SOURCE!B:P,13,0)="","","   "&amp;VLOOKUP(A1785,SOURCE!B:P,13,0)
))))
)</f>
        <v>#define ITM_VANGLE                    1745</v>
      </c>
    </row>
    <row r="1786" spans="1:4">
      <c r="A1786">
        <f t="shared" si="28"/>
        <v>1746</v>
      </c>
      <c r="B1786" t="str">
        <f>VLOOKUP(A1786,SOURCE!B:P,12,0)</f>
        <v>ITM_XH</v>
      </c>
      <c r="C1786">
        <f>IF(
ISNUMBER(INDEX(SOURCE!B:B,MATCH(A1786,SOURCE!B:B,0)+1)),
  VALUE(INDEX(SOURCE!B:B,MATCH(A1786,SOURCE!B:B,0)+1)),
  "")</f>
        <v>1747</v>
      </c>
      <c r="D1786" s="8" t="str">
        <f>IF(A1786&lt;&gt;INT(A1786),B1786,
IF(A1786&lt;0,VLOOKUP(A1786,lookups!A$1:B$25,2,0),
IF(ISNA(B1786),"",
IF(OR(ISBLANK(A1786),ISNA(B1786),B1786=0),
"",
"#define "&amp;
VLOOKUP(A1786,SOURCE!B:P,12,0)&amp;IF(SOURCE!$W$2-LEN(VLOOKUP(A1786,SOURCE!B:P,12,0))&gt;=0,REPT(" ",SOURCE!$W$2-LEN(VLOOKUP(A1786,SOURCE!B:P,12,0))),"")&amp;
TEXT(A1786,"???0")&amp;IF(VLOOKUP(A1786,SOURCE!B:P,13,0)="","","   "&amp;VLOOKUP(A1786,SOURCE!B:P,13,0)
))))
)</f>
        <v>#define ITM_XH                        1746</v>
      </c>
    </row>
    <row r="1787" spans="1:4">
      <c r="A1787">
        <f t="shared" si="28"/>
        <v>1747</v>
      </c>
      <c r="B1787" t="str">
        <f>VLOOKUP(A1787,SOURCE!B:P,12,0)</f>
        <v>ITM_XRMS</v>
      </c>
      <c r="C1787">
        <f>IF(
ISNUMBER(INDEX(SOURCE!B:B,MATCH(A1787,SOURCE!B:B,0)+1)),
  VALUE(INDEX(SOURCE!B:B,MATCH(A1787,SOURCE!B:B,0)+1)),
  "")</f>
        <v>1748</v>
      </c>
      <c r="D1787" s="8" t="str">
        <f>IF(A1787&lt;&gt;INT(A1787),B1787,
IF(A1787&lt;0,VLOOKUP(A1787,lookups!A$1:B$25,2,0),
IF(ISNA(B1787),"",
IF(OR(ISBLANK(A1787),ISNA(B1787),B1787=0),
"",
"#define "&amp;
VLOOKUP(A1787,SOURCE!B:P,12,0)&amp;IF(SOURCE!$W$2-LEN(VLOOKUP(A1787,SOURCE!B:P,12,0))&gt;=0,REPT(" ",SOURCE!$W$2-LEN(VLOOKUP(A1787,SOURCE!B:P,12,0))),"")&amp;
TEXT(A1787,"???0")&amp;IF(VLOOKUP(A1787,SOURCE!B:P,13,0)="","","   "&amp;VLOOKUP(A1787,SOURCE!B:P,13,0)
))))
)</f>
        <v>#define ITM_XRMS                      1747</v>
      </c>
    </row>
    <row r="1788" spans="1:4">
      <c r="A1788">
        <f t="shared" si="28"/>
        <v>1748</v>
      </c>
      <c r="B1788" t="str">
        <f>VLOOKUP(A1788,SOURCE!B:P,12,0)</f>
        <v>ITM_ACOS</v>
      </c>
      <c r="C1788">
        <f>IF(
ISNUMBER(INDEX(SOURCE!B:B,MATCH(A1788,SOURCE!B:B,0)+1)),
  VALUE(INDEX(SOURCE!B:B,MATCH(A1788,SOURCE!B:B,0)+1)),
  "")</f>
        <v>1749</v>
      </c>
      <c r="D1788" s="8" t="str">
        <f>IF(A1788&lt;&gt;INT(A1788),B1788,
IF(A1788&lt;0,VLOOKUP(A1788,lookups!A$1:B$25,2,0),
IF(ISNA(B1788),"",
IF(OR(ISBLANK(A1788),ISNA(B1788),B1788=0),
"",
"#define "&amp;
VLOOKUP(A1788,SOURCE!B:P,12,0)&amp;IF(SOURCE!$W$2-LEN(VLOOKUP(A1788,SOURCE!B:P,12,0))&gt;=0,REPT(" ",SOURCE!$W$2-LEN(VLOOKUP(A1788,SOURCE!B:P,12,0))),"")&amp;
TEXT(A1788,"???0")&amp;IF(VLOOKUP(A1788,SOURCE!B:P,13,0)="","","   "&amp;VLOOKUP(A1788,SOURCE!B:P,13,0)
))))
)</f>
        <v>#define ITM_ACOS                      1748</v>
      </c>
    </row>
    <row r="1789" spans="1:4">
      <c r="A1789">
        <f t="shared" si="28"/>
        <v>1749</v>
      </c>
      <c r="B1789" t="str">
        <f>VLOOKUP(A1789,SOURCE!B:P,12,0)</f>
        <v>ITM_ASIN</v>
      </c>
      <c r="C1789">
        <f>IF(
ISNUMBER(INDEX(SOURCE!B:B,MATCH(A1789,SOURCE!B:B,0)+1)),
  VALUE(INDEX(SOURCE!B:B,MATCH(A1789,SOURCE!B:B,0)+1)),
  "")</f>
        <v>1750</v>
      </c>
      <c r="D1789" s="8" t="str">
        <f>IF(A1789&lt;&gt;INT(A1789),B1789,
IF(A1789&lt;0,VLOOKUP(A1789,lookups!A$1:B$25,2,0),
IF(ISNA(B1789),"",
IF(OR(ISBLANK(A1789),ISNA(B1789),B1789=0),
"",
"#define "&amp;
VLOOKUP(A1789,SOURCE!B:P,12,0)&amp;IF(SOURCE!$W$2-LEN(VLOOKUP(A1789,SOURCE!B:P,12,0))&gt;=0,REPT(" ",SOURCE!$W$2-LEN(VLOOKUP(A1789,SOURCE!B:P,12,0))),"")&amp;
TEXT(A1789,"???0")&amp;IF(VLOOKUP(A1789,SOURCE!B:P,13,0)="","","   "&amp;VLOOKUP(A1789,SOURCE!B:P,13,0)
))))
)</f>
        <v>#define ITM_ASIN                      1749</v>
      </c>
    </row>
    <row r="1790" spans="1:4">
      <c r="A1790">
        <f t="shared" si="28"/>
        <v>1750</v>
      </c>
      <c r="B1790" t="str">
        <f>VLOOKUP(A1790,SOURCE!B:P,12,0)</f>
        <v>ITM_ATAN</v>
      </c>
      <c r="C1790">
        <f>IF(
ISNUMBER(INDEX(SOURCE!B:B,MATCH(A1790,SOURCE!B:B,0)+1)),
  VALUE(INDEX(SOURCE!B:B,MATCH(A1790,SOURCE!B:B,0)+1)),
  "")</f>
        <v>1751</v>
      </c>
      <c r="D1790" s="8" t="str">
        <f>IF(A1790&lt;&gt;INT(A1790),B1790,
IF(A1790&lt;0,VLOOKUP(A1790,lookups!A$1:B$25,2,0),
IF(ISNA(B1790),"",
IF(OR(ISBLANK(A1790),ISNA(B1790),B1790=0),
"",
"#define "&amp;
VLOOKUP(A1790,SOURCE!B:P,12,0)&amp;IF(SOURCE!$W$2-LEN(VLOOKUP(A1790,SOURCE!B:P,12,0))&gt;=0,REPT(" ",SOURCE!$W$2-LEN(VLOOKUP(A1790,SOURCE!B:P,12,0))),"")&amp;
TEXT(A1790,"???0")&amp;IF(VLOOKUP(A1790,SOURCE!B:P,13,0)="","","   "&amp;VLOOKUP(A1790,SOURCE!B:P,13,0)
))))
)</f>
        <v>#define ITM_ATAN                      1750</v>
      </c>
    </row>
    <row r="1791" spans="1:4">
      <c r="A1791">
        <f t="shared" si="28"/>
        <v>1751</v>
      </c>
      <c r="B1791" t="str">
        <f>VLOOKUP(A1791,SOURCE!B:P,12,0)</f>
        <v>ITM_DET</v>
      </c>
      <c r="C1791">
        <f>IF(
ISNUMBER(INDEX(SOURCE!B:B,MATCH(A1791,SOURCE!B:B,0)+1)),
  VALUE(INDEX(SOURCE!B:B,MATCH(A1791,SOURCE!B:B,0)+1)),
  "")</f>
        <v>1752</v>
      </c>
      <c r="D1791" s="8" t="str">
        <f>IF(A1791&lt;&gt;INT(A1791),B1791,
IF(A1791&lt;0,VLOOKUP(A1791,lookups!A$1:B$25,2,0),
IF(ISNA(B1791),"",
IF(OR(ISBLANK(A1791),ISNA(B1791),B1791=0),
"",
"#define "&amp;
VLOOKUP(A1791,SOURCE!B:P,12,0)&amp;IF(SOURCE!$W$2-LEN(VLOOKUP(A1791,SOURCE!B:P,12,0))&gt;=0,REPT(" ",SOURCE!$W$2-LEN(VLOOKUP(A1791,SOURCE!B:P,12,0))),"")&amp;
TEXT(A1791,"???0")&amp;IF(VLOOKUP(A1791,SOURCE!B:P,13,0)="","","   "&amp;VLOOKUP(A1791,SOURCE!B:P,13,0)
))))
)</f>
        <v>#define ITM_DET                       1751</v>
      </c>
    </row>
    <row r="1792" spans="1:4">
      <c r="A1792">
        <f t="shared" si="28"/>
        <v>1752</v>
      </c>
      <c r="B1792" t="str">
        <f>VLOOKUP(A1792,SOURCE!B:P,12,0)</f>
        <v>ITM_INVRT</v>
      </c>
      <c r="C1792">
        <f>IF(
ISNUMBER(INDEX(SOURCE!B:B,MATCH(A1792,SOURCE!B:B,0)+1)),
  VALUE(INDEX(SOURCE!B:B,MATCH(A1792,SOURCE!B:B,0)+1)),
  "")</f>
        <v>1753</v>
      </c>
      <c r="D1792" s="8" t="str">
        <f>IF(A1792&lt;&gt;INT(A1792),B1792,
IF(A1792&lt;0,VLOOKUP(A1792,lookups!A$1:B$25,2,0),
IF(ISNA(B1792),"",
IF(OR(ISBLANK(A1792),ISNA(B1792),B1792=0),
"",
"#define "&amp;
VLOOKUP(A1792,SOURCE!B:P,12,0)&amp;IF(SOURCE!$W$2-LEN(VLOOKUP(A1792,SOURCE!B:P,12,0))&gt;=0,REPT(" ",SOURCE!$W$2-LEN(VLOOKUP(A1792,SOURCE!B:P,12,0))),"")&amp;
TEXT(A1792,"???0")&amp;IF(VLOOKUP(A1792,SOURCE!B:P,13,0)="","","   "&amp;VLOOKUP(A1792,SOURCE!B:P,13,0)
))))
)</f>
        <v>#define ITM_INVRT                     1752</v>
      </c>
    </row>
    <row r="1793" spans="1:4">
      <c r="A1793">
        <f t="shared" si="28"/>
        <v>1753</v>
      </c>
      <c r="B1793" t="str">
        <f>VLOOKUP(A1793,SOURCE!B:P,12,0)</f>
        <v>ITM_TRANS</v>
      </c>
      <c r="C1793">
        <f>IF(
ISNUMBER(INDEX(SOURCE!B:B,MATCH(A1793,SOURCE!B:B,0)+1)),
  VALUE(INDEX(SOURCE!B:B,MATCH(A1793,SOURCE!B:B,0)+1)),
  "")</f>
        <v>1754</v>
      </c>
      <c r="D1793" s="8" t="str">
        <f>IF(A1793&lt;&gt;INT(A1793),B1793,
IF(A1793&lt;0,VLOOKUP(A1793,lookups!A$1:B$25,2,0),
IF(ISNA(B1793),"",
IF(OR(ISBLANK(A1793),ISNA(B1793),B1793=0),
"",
"#define "&amp;
VLOOKUP(A1793,SOURCE!B:P,12,0)&amp;IF(SOURCE!$W$2-LEN(VLOOKUP(A1793,SOURCE!B:P,12,0))&gt;=0,REPT(" ",SOURCE!$W$2-LEN(VLOOKUP(A1793,SOURCE!B:P,12,0))),"")&amp;
TEXT(A1793,"???0")&amp;IF(VLOOKUP(A1793,SOURCE!B:P,13,0)="","","   "&amp;VLOOKUP(A1793,SOURCE!B:P,13,0)
))))
)</f>
        <v>#define ITM_TRANS                     1753</v>
      </c>
    </row>
    <row r="1794" spans="1:4">
      <c r="A1794">
        <f t="shared" si="28"/>
        <v>1754</v>
      </c>
      <c r="B1794" t="str">
        <f>VLOOKUP(A1794,SOURCE!B:P,12,0)</f>
        <v>ITM_XIN</v>
      </c>
      <c r="C1794">
        <f>IF(
ISNUMBER(INDEX(SOURCE!B:B,MATCH(A1794,SOURCE!B:B,0)+1)),
  VALUE(INDEX(SOURCE!B:B,MATCH(A1794,SOURCE!B:B,0)+1)),
  "")</f>
        <v>1755</v>
      </c>
      <c r="D1794" s="8" t="str">
        <f>IF(A1794&lt;&gt;INT(A1794),B1794,
IF(A1794&lt;0,VLOOKUP(A1794,lookups!A$1:B$25,2,0),
IF(ISNA(B1794),"",
IF(OR(ISBLANK(A1794),ISNA(B1794),B1794=0),
"",
"#define "&amp;
VLOOKUP(A1794,SOURCE!B:P,12,0)&amp;IF(SOURCE!$W$2-LEN(VLOOKUP(A1794,SOURCE!B:P,12,0))&gt;=0,REPT(" ",SOURCE!$W$2-LEN(VLOOKUP(A1794,SOURCE!B:P,12,0))),"")&amp;
TEXT(A1794,"???0")&amp;IF(VLOOKUP(A1794,SOURCE!B:P,13,0)="","","   "&amp;VLOOKUP(A1794,SOURCE!B:P,13,0)
))))
)</f>
        <v>#define ITM_XIN                       1754</v>
      </c>
    </row>
    <row r="1795" spans="1:4">
      <c r="A1795">
        <f t="shared" si="28"/>
        <v>1755</v>
      </c>
      <c r="B1795" t="str">
        <f>VLOOKUP(A1795,SOURCE!B:P,12,0)</f>
        <v>ITM_XOUT</v>
      </c>
      <c r="C1795">
        <f>IF(
ISNUMBER(INDEX(SOURCE!B:B,MATCH(A1795,SOURCE!B:B,0)+1)),
  VALUE(INDEX(SOURCE!B:B,MATCH(A1795,SOURCE!B:B,0)+1)),
  "")</f>
        <v>1756</v>
      </c>
      <c r="D1795" s="8" t="str">
        <f>IF(A1795&lt;&gt;INT(A1795),B1795,
IF(A1795&lt;0,VLOOKUP(A1795,lookups!A$1:B$25,2,0),
IF(ISNA(B1795),"",
IF(OR(ISBLANK(A1795),ISNA(B1795),B1795=0),
"",
"#define "&amp;
VLOOKUP(A1795,SOURCE!B:P,12,0)&amp;IF(SOURCE!$W$2-LEN(VLOOKUP(A1795,SOURCE!B:P,12,0))&gt;=0,REPT(" ",SOURCE!$W$2-LEN(VLOOKUP(A1795,SOURCE!B:P,12,0))),"")&amp;
TEXT(A1795,"???0")&amp;IF(VLOOKUP(A1795,SOURCE!B:P,13,0)="","","   "&amp;VLOOKUP(A1795,SOURCE!B:P,13,0)
))))
)</f>
        <v>#define ITM_XOUT                      1755</v>
      </c>
    </row>
    <row r="1796" spans="1:4">
      <c r="A1796">
        <f t="shared" si="28"/>
        <v>1756</v>
      </c>
      <c r="B1796" t="str">
        <f>VLOOKUP(A1796,SOURCE!B:P,12,0)</f>
        <v>ITM_PLOT_REGLINE</v>
      </c>
      <c r="C1796">
        <f>IF(
ISNUMBER(INDEX(SOURCE!B:B,MATCH(A1796,SOURCE!B:B,0)+1)),
  VALUE(INDEX(SOURCE!B:B,MATCH(A1796,SOURCE!B:B,0)+1)),
  "")</f>
        <v>1757</v>
      </c>
      <c r="D1796" s="8" t="str">
        <f>IF(A1796&lt;&gt;INT(A1796),B1796,
IF(A1796&lt;0,VLOOKUP(A1796,lookups!A$1:B$25,2,0),
IF(ISNA(B1796),"",
IF(OR(ISBLANK(A1796),ISNA(B1796),B1796=0),
"",
"#define "&amp;
VLOOKUP(A1796,SOURCE!B:P,12,0)&amp;IF(SOURCE!$W$2-LEN(VLOOKUP(A1796,SOURCE!B:P,12,0))&gt;=0,REPT(" ",SOURCE!$W$2-LEN(VLOOKUP(A1796,SOURCE!B:P,12,0))),"")&amp;
TEXT(A1796,"???0")&amp;IF(VLOOKUP(A1796,SOURCE!B:P,13,0)="","","   "&amp;VLOOKUP(A1796,SOURCE!B:P,13,0)
))))
)</f>
        <v>#define ITM_PLOT_REGLINE              1756</v>
      </c>
    </row>
    <row r="1797" spans="1:4">
      <c r="A1797">
        <f t="shared" si="28"/>
        <v>1757</v>
      </c>
      <c r="B1797" t="str">
        <f>VLOOKUP(A1797,SOURCE!B:P,12,0)</f>
        <v xml:space="preserve">ITM_CLOSE       </v>
      </c>
      <c r="C1797">
        <f>IF(
ISNUMBER(INDEX(SOURCE!B:B,MATCH(A1797,SOURCE!B:B,0)+1)),
  VALUE(INDEX(SOURCE!B:B,MATCH(A1797,SOURCE!B:B,0)+1)),
  "")</f>
        <v>1758</v>
      </c>
      <c r="D1797" s="8" t="str">
        <f>IF(A1797&lt;&gt;INT(A1797),B1797,
IF(A1797&lt;0,VLOOKUP(A1797,lookups!A$1:B$25,2,0),
IF(ISNA(B1797),"",
IF(OR(ISBLANK(A1797),ISNA(B1797),B1797=0),
"",
"#define "&amp;
VLOOKUP(A1797,SOURCE!B:P,12,0)&amp;IF(SOURCE!$W$2-LEN(VLOOKUP(A1797,SOURCE!B:P,12,0))&gt;=0,REPT(" ",SOURCE!$W$2-LEN(VLOOKUP(A1797,SOURCE!B:P,12,0))),"")&amp;
TEXT(A1797,"???0")&amp;IF(VLOOKUP(A1797,SOURCE!B:P,13,0)="","","   "&amp;VLOOKUP(A1797,SOURCE!B:P,13,0)
))))
)</f>
        <v>#define ITM_CLOSE                     1757</v>
      </c>
    </row>
    <row r="1798" spans="1:4">
      <c r="A1798">
        <f t="shared" si="28"/>
        <v>1758</v>
      </c>
      <c r="B1798" t="str">
        <f>VLOOKUP(A1798,SOURCE!B:P,12,0)</f>
        <v xml:space="preserve">ITM_STATDEMO    </v>
      </c>
      <c r="C1798">
        <f>IF(
ISNUMBER(INDEX(SOURCE!B:B,MATCH(A1798,SOURCE!B:B,0)+1)),
  VALUE(INDEX(SOURCE!B:B,MATCH(A1798,SOURCE!B:B,0)+1)),
  "")</f>
        <v>1759</v>
      </c>
      <c r="D1798" s="8" t="str">
        <f>IF(A1798&lt;&gt;INT(A1798),B1798,
IF(A1798&lt;0,VLOOKUP(A1798,lookups!A$1:B$25,2,0),
IF(ISNA(B1798),"",
IF(OR(ISBLANK(A1798),ISNA(B1798),B1798=0),
"",
"#define "&amp;
VLOOKUP(A1798,SOURCE!B:P,12,0)&amp;IF(SOURCE!$W$2-LEN(VLOOKUP(A1798,SOURCE!B:P,12,0))&gt;=0,REPT(" ",SOURCE!$W$2-LEN(VLOOKUP(A1798,SOURCE!B:P,12,0))),"")&amp;
TEXT(A1798,"???0")&amp;IF(VLOOKUP(A1798,SOURCE!B:P,13,0)="","","   "&amp;VLOOKUP(A1798,SOURCE!B:P,13,0)
))))
)</f>
        <v>#define ITM_STATDEMO                  1758</v>
      </c>
    </row>
    <row r="1799" spans="1:4">
      <c r="A1799">
        <f t="shared" ref="A1799:A1862" si="29">C1798</f>
        <v>1759</v>
      </c>
      <c r="B1799" t="str">
        <f>VLOOKUP(A1799,SOURCE!B:P,12,0)</f>
        <v xml:space="preserve">ITM_STATDEMO1   </v>
      </c>
      <c r="C1799">
        <f>IF(
ISNUMBER(INDEX(SOURCE!B:B,MATCH(A1799,SOURCE!B:B,0)+1)),
  VALUE(INDEX(SOURCE!B:B,MATCH(A1799,SOURCE!B:B,0)+1)),
  "")</f>
        <v>1760</v>
      </c>
      <c r="D1799" s="8" t="str">
        <f>IF(A1799&lt;&gt;INT(A1799),B1799,
IF(A1799&lt;0,VLOOKUP(A1799,lookups!A$1:B$25,2,0),
IF(ISNA(B1799),"",
IF(OR(ISBLANK(A1799),ISNA(B1799),B1799=0),
"",
"#define "&amp;
VLOOKUP(A1799,SOURCE!B:P,12,0)&amp;IF(SOURCE!$W$2-LEN(VLOOKUP(A1799,SOURCE!B:P,12,0))&gt;=0,REPT(" ",SOURCE!$W$2-LEN(VLOOKUP(A1799,SOURCE!B:P,12,0))),"")&amp;
TEXT(A1799,"???0")&amp;IF(VLOOKUP(A1799,SOURCE!B:P,13,0)="","","   "&amp;VLOOKUP(A1799,SOURCE!B:P,13,0)
))))
)</f>
        <v>#define ITM_STATDEMO1                 1759</v>
      </c>
    </row>
    <row r="1800" spans="1:4">
      <c r="A1800">
        <f t="shared" si="29"/>
        <v>1760</v>
      </c>
      <c r="B1800" t="str">
        <f>VLOOKUP(A1800,SOURCE!B:P,12,0)</f>
        <v xml:space="preserve">ITM_STATDEMO2   </v>
      </c>
      <c r="C1800">
        <f>IF(
ISNUMBER(INDEX(SOURCE!B:B,MATCH(A1800,SOURCE!B:B,0)+1)),
  VALUE(INDEX(SOURCE!B:B,MATCH(A1800,SOURCE!B:B,0)+1)),
  "")</f>
        <v>1761</v>
      </c>
      <c r="D1800" s="8" t="str">
        <f>IF(A1800&lt;&gt;INT(A1800),B1800,
IF(A1800&lt;0,VLOOKUP(A1800,lookups!A$1:B$25,2,0),
IF(ISNA(B1800),"",
IF(OR(ISBLANK(A1800),ISNA(B1800),B1800=0),
"",
"#define "&amp;
VLOOKUP(A1800,SOURCE!B:P,12,0)&amp;IF(SOURCE!$W$2-LEN(VLOOKUP(A1800,SOURCE!B:P,12,0))&gt;=0,REPT(" ",SOURCE!$W$2-LEN(VLOOKUP(A1800,SOURCE!B:P,12,0))),"")&amp;
TEXT(A1800,"???0")&amp;IF(VLOOKUP(A1800,SOURCE!B:P,13,0)="","","   "&amp;VLOOKUP(A1800,SOURCE!B:P,13,0)
))))
)</f>
        <v>#define ITM_STATDEMO2                 1760</v>
      </c>
    </row>
    <row r="1801" spans="1:4">
      <c r="A1801">
        <f t="shared" si="29"/>
        <v>1761</v>
      </c>
      <c r="B1801" t="str">
        <f>VLOOKUP(A1801,SOURCE!B:P,12,0)</f>
        <v xml:space="preserve">ITM_SMI         </v>
      </c>
      <c r="C1801">
        <f>IF(
ISNUMBER(INDEX(SOURCE!B:B,MATCH(A1801,SOURCE!B:B,0)+1)),
  VALUE(INDEX(SOURCE!B:B,MATCH(A1801,SOURCE!B:B,0)+1)),
  "")</f>
        <v>1762</v>
      </c>
      <c r="D1801" s="8" t="str">
        <f>IF(A1801&lt;&gt;INT(A1801),B1801,
IF(A1801&lt;0,VLOOKUP(A1801,lookups!A$1:B$25,2,0),
IF(ISNA(B1801),"",
IF(OR(ISBLANK(A1801),ISNA(B1801),B1801=0),
"",
"#define "&amp;
VLOOKUP(A1801,SOURCE!B:P,12,0)&amp;IF(SOURCE!$W$2-LEN(VLOOKUP(A1801,SOURCE!B:P,12,0))&gt;=0,REPT(" ",SOURCE!$W$2-LEN(VLOOKUP(A1801,SOURCE!B:P,12,0))),"")&amp;
TEXT(A1801,"???0")&amp;IF(VLOOKUP(A1801,SOURCE!B:P,13,0)="","","   "&amp;VLOOKUP(A1801,SOURCE!B:P,13,0)
))))
)</f>
        <v>#define ITM_SMI                       1761</v>
      </c>
    </row>
    <row r="1802" spans="1:4">
      <c r="A1802">
        <f t="shared" si="29"/>
        <v>1762</v>
      </c>
      <c r="B1802" t="str">
        <f>VLOOKUP(A1802,SOURCE!B:P,12,0)</f>
        <v>ITM_PLOT_LR</v>
      </c>
      <c r="C1802">
        <f>IF(
ISNUMBER(INDEX(SOURCE!B:B,MATCH(A1802,SOURCE!B:B,0)+1)),
  VALUE(INDEX(SOURCE!B:B,MATCH(A1802,SOURCE!B:B,0)+1)),
  "")</f>
        <v>1763</v>
      </c>
      <c r="D1802" s="8" t="str">
        <f>IF(A1802&lt;&gt;INT(A1802),B1802,
IF(A1802&lt;0,VLOOKUP(A1802,lookups!A$1:B$25,2,0),
IF(ISNA(B1802),"",
IF(OR(ISBLANK(A1802),ISNA(B1802),B1802=0),
"",
"#define "&amp;
VLOOKUP(A1802,SOURCE!B:P,12,0)&amp;IF(SOURCE!$W$2-LEN(VLOOKUP(A1802,SOURCE!B:P,12,0))&gt;=0,REPT(" ",SOURCE!$W$2-LEN(VLOOKUP(A1802,SOURCE!B:P,12,0))),"")&amp;
TEXT(A1802,"???0")&amp;IF(VLOOKUP(A1802,SOURCE!B:P,13,0)="","","   "&amp;VLOOKUP(A1802,SOURCE!B:P,13,0)
))))
)</f>
        <v>#define ITM_PLOT_LR                   1762</v>
      </c>
    </row>
    <row r="1803" spans="1:4">
      <c r="A1803">
        <f t="shared" si="29"/>
        <v>1763</v>
      </c>
      <c r="B1803" t="str">
        <f>VLOOKUP(A1803,SOURCE!B:P,12,0)</f>
        <v>ITM_PLOT_SELLINE</v>
      </c>
      <c r="C1803">
        <f>IF(
ISNUMBER(INDEX(SOURCE!B:B,MATCH(A1803,SOURCE!B:B,0)+1)),
  VALUE(INDEX(SOURCE!B:B,MATCH(A1803,SOURCE!B:B,0)+1)),
  "")</f>
        <v>1764</v>
      </c>
      <c r="D1803" s="8" t="str">
        <f>IF(A1803&lt;&gt;INT(A1803),B1803,
IF(A1803&lt;0,VLOOKUP(A1803,lookups!A$1:B$25,2,0),
IF(ISNA(B1803),"",
IF(OR(ISBLANK(A1803),ISNA(B1803),B1803=0),
"",
"#define "&amp;
VLOOKUP(A1803,SOURCE!B:P,12,0)&amp;IF(SOURCE!$W$2-LEN(VLOOKUP(A1803,SOURCE!B:P,12,0))&gt;=0,REPT(" ",SOURCE!$W$2-LEN(VLOOKUP(A1803,SOURCE!B:P,12,0))),"")&amp;
TEXT(A1803,"???0")&amp;IF(VLOOKUP(A1803,SOURCE!B:P,13,0)="","","   "&amp;VLOOKUP(A1803,SOURCE!B:P,13,0)
))))
)</f>
        <v>#define ITM_PLOT_SELLINE              1763</v>
      </c>
    </row>
    <row r="1804" spans="1:4">
      <c r="A1804">
        <f t="shared" si="29"/>
        <v>1764</v>
      </c>
      <c r="B1804" t="str">
        <f>VLOOKUP(A1804,SOURCE!B:P,12,0)</f>
        <v>ITM_1764</v>
      </c>
      <c r="C1804">
        <f>IF(
ISNUMBER(INDEX(SOURCE!B:B,MATCH(A1804,SOURCE!B:B,0)+1)),
  VALUE(INDEX(SOURCE!B:B,MATCH(A1804,SOURCE!B:B,0)+1)),
  "")</f>
        <v>1765</v>
      </c>
      <c r="D1804" s="8" t="str">
        <f>IF(A1804&lt;&gt;INT(A1804),B1804,
IF(A1804&lt;0,VLOOKUP(A1804,lookups!A$1:B$25,2,0),
IF(ISNA(B1804),"",
IF(OR(ISBLANK(A1804),ISNA(B1804),B1804=0),
"",
"#define "&amp;
VLOOKUP(A1804,SOURCE!B:P,12,0)&amp;IF(SOURCE!$W$2-LEN(VLOOKUP(A1804,SOURCE!B:P,12,0))&gt;=0,REPT(" ",SOURCE!$W$2-LEN(VLOOKUP(A1804,SOURCE!B:P,12,0))),"")&amp;
TEXT(A1804,"???0")&amp;IF(VLOOKUP(A1804,SOURCE!B:P,13,0)="","","   "&amp;VLOOKUP(A1804,SOURCE!B:P,13,0)
))))
)</f>
        <v>#define ITM_1764                      1764</v>
      </c>
    </row>
    <row r="1805" spans="1:4">
      <c r="A1805">
        <f t="shared" si="29"/>
        <v>1765</v>
      </c>
      <c r="B1805" t="str">
        <f>VLOOKUP(A1805,SOURCE!B:P,12,0)</f>
        <v>ITM_1765</v>
      </c>
      <c r="C1805">
        <f>IF(
ISNUMBER(INDEX(SOURCE!B:B,MATCH(A1805,SOURCE!B:B,0)+1)),
  VALUE(INDEX(SOURCE!B:B,MATCH(A1805,SOURCE!B:B,0)+1)),
  "")</f>
        <v>1766</v>
      </c>
      <c r="D1805" s="8" t="str">
        <f>IF(A1805&lt;&gt;INT(A1805),B1805,
IF(A1805&lt;0,VLOOKUP(A1805,lookups!A$1:B$25,2,0),
IF(ISNA(B1805),"",
IF(OR(ISBLANK(A1805),ISNA(B1805),B1805=0),
"",
"#define "&amp;
VLOOKUP(A1805,SOURCE!B:P,12,0)&amp;IF(SOURCE!$W$2-LEN(VLOOKUP(A1805,SOURCE!B:P,12,0))&gt;=0,REPT(" ",SOURCE!$W$2-LEN(VLOOKUP(A1805,SOURCE!B:P,12,0))),"")&amp;
TEXT(A1805,"???0")&amp;IF(VLOOKUP(A1805,SOURCE!B:P,13,0)="","","   "&amp;VLOOKUP(A1805,SOURCE!B:P,13,0)
))))
)</f>
        <v>#define ITM_1765                      1765</v>
      </c>
    </row>
    <row r="1806" spans="1:4">
      <c r="A1806">
        <f t="shared" si="29"/>
        <v>1766</v>
      </c>
      <c r="B1806" t="str">
        <f>VLOOKUP(A1806,SOURCE!B:P,12,0)</f>
        <v>ITM_1766</v>
      </c>
      <c r="C1806">
        <f>IF(
ISNUMBER(INDEX(SOURCE!B:B,MATCH(A1806,SOURCE!B:B,0)+1)),
  VALUE(INDEX(SOURCE!B:B,MATCH(A1806,SOURCE!B:B,0)+1)),
  "")</f>
        <v>1767</v>
      </c>
      <c r="D1806" s="8" t="str">
        <f>IF(A1806&lt;&gt;INT(A1806),B1806,
IF(A1806&lt;0,VLOOKUP(A1806,lookups!A$1:B$25,2,0),
IF(ISNA(B1806),"",
IF(OR(ISBLANK(A1806),ISNA(B1806),B1806=0),
"",
"#define "&amp;
VLOOKUP(A1806,SOURCE!B:P,12,0)&amp;IF(SOURCE!$W$2-LEN(VLOOKUP(A1806,SOURCE!B:P,12,0))&gt;=0,REPT(" ",SOURCE!$W$2-LEN(VLOOKUP(A1806,SOURCE!B:P,12,0))),"")&amp;
TEXT(A1806,"???0")&amp;IF(VLOOKUP(A1806,SOURCE!B:P,13,0)="","","   "&amp;VLOOKUP(A1806,SOURCE!B:P,13,0)
))))
)</f>
        <v>#define ITM_1766                      1766</v>
      </c>
    </row>
    <row r="1807" spans="1:4">
      <c r="A1807">
        <f t="shared" si="29"/>
        <v>1767</v>
      </c>
      <c r="B1807" t="str">
        <f>VLOOKUP(A1807,SOURCE!B:P,12,0)</f>
        <v>ITM_1767</v>
      </c>
      <c r="C1807">
        <f>IF(
ISNUMBER(INDEX(SOURCE!B:B,MATCH(A1807,SOURCE!B:B,0)+1)),
  VALUE(INDEX(SOURCE!B:B,MATCH(A1807,SOURCE!B:B,0)+1)),
  "")</f>
        <v>1768</v>
      </c>
      <c r="D1807" s="8" t="str">
        <f>IF(A1807&lt;&gt;INT(A1807),B1807,
IF(A1807&lt;0,VLOOKUP(A1807,lookups!A$1:B$25,2,0),
IF(ISNA(B1807),"",
IF(OR(ISBLANK(A1807),ISNA(B1807),B1807=0),
"",
"#define "&amp;
VLOOKUP(A1807,SOURCE!B:P,12,0)&amp;IF(SOURCE!$W$2-LEN(VLOOKUP(A1807,SOURCE!B:P,12,0))&gt;=0,REPT(" ",SOURCE!$W$2-LEN(VLOOKUP(A1807,SOURCE!B:P,12,0))),"")&amp;
TEXT(A1807,"???0")&amp;IF(VLOOKUP(A1807,SOURCE!B:P,13,0)="","","   "&amp;VLOOKUP(A1807,SOURCE!B:P,13,0)
))))
)</f>
        <v>#define ITM_1767                      1767</v>
      </c>
    </row>
    <row r="1808" spans="1:4">
      <c r="A1808">
        <f t="shared" si="29"/>
        <v>1768</v>
      </c>
      <c r="B1808" t="str">
        <f>VLOOKUP(A1808,SOURCE!B:P,12,0)</f>
        <v>ITM_1768</v>
      </c>
      <c r="C1808">
        <f>IF(
ISNUMBER(INDEX(SOURCE!B:B,MATCH(A1808,SOURCE!B:B,0)+1)),
  VALUE(INDEX(SOURCE!B:B,MATCH(A1808,SOURCE!B:B,0)+1)),
  "")</f>
        <v>1769</v>
      </c>
      <c r="D1808" s="8" t="str">
        <f>IF(A1808&lt;&gt;INT(A1808),B1808,
IF(A1808&lt;0,VLOOKUP(A1808,lookups!A$1:B$25,2,0),
IF(ISNA(B1808),"",
IF(OR(ISBLANK(A1808),ISNA(B1808),B1808=0),
"",
"#define "&amp;
VLOOKUP(A1808,SOURCE!B:P,12,0)&amp;IF(SOURCE!$W$2-LEN(VLOOKUP(A1808,SOURCE!B:P,12,0))&gt;=0,REPT(" ",SOURCE!$W$2-LEN(VLOOKUP(A1808,SOURCE!B:P,12,0))),"")&amp;
TEXT(A1808,"???0")&amp;IF(VLOOKUP(A1808,SOURCE!B:P,13,0)="","","   "&amp;VLOOKUP(A1808,SOURCE!B:P,13,0)
))))
)</f>
        <v>#define ITM_1768                      1768</v>
      </c>
    </row>
    <row r="1809" spans="1:4">
      <c r="A1809">
        <f t="shared" si="29"/>
        <v>1769</v>
      </c>
      <c r="B1809" t="str">
        <f>VLOOKUP(A1809,SOURCE!B:P,12,0)</f>
        <v>ITM_1769</v>
      </c>
      <c r="C1809">
        <f>IF(
ISNUMBER(INDEX(SOURCE!B:B,MATCH(A1809,SOURCE!B:B,0)+1)),
  VALUE(INDEX(SOURCE!B:B,MATCH(A1809,SOURCE!B:B,0)+1)),
  "")</f>
        <v>1770</v>
      </c>
      <c r="D1809" s="8" t="str">
        <f>IF(A1809&lt;&gt;INT(A1809),B1809,
IF(A1809&lt;0,VLOOKUP(A1809,lookups!A$1:B$25,2,0),
IF(ISNA(B1809),"",
IF(OR(ISBLANK(A1809),ISNA(B1809),B1809=0),
"",
"#define "&amp;
VLOOKUP(A1809,SOURCE!B:P,12,0)&amp;IF(SOURCE!$W$2-LEN(VLOOKUP(A1809,SOURCE!B:P,12,0))&gt;=0,REPT(" ",SOURCE!$W$2-LEN(VLOOKUP(A1809,SOURCE!B:P,12,0))),"")&amp;
TEXT(A1809,"???0")&amp;IF(VLOOKUP(A1809,SOURCE!B:P,13,0)="","","   "&amp;VLOOKUP(A1809,SOURCE!B:P,13,0)
))))
)</f>
        <v>#define ITM_1769                      1769</v>
      </c>
    </row>
    <row r="1810" spans="1:4">
      <c r="A1810">
        <f t="shared" si="29"/>
        <v>1770</v>
      </c>
      <c r="B1810" t="str">
        <f>VLOOKUP(A1810,SOURCE!B:P,12,0)</f>
        <v>ITM_1770</v>
      </c>
      <c r="C1810">
        <f>IF(
ISNUMBER(INDEX(SOURCE!B:B,MATCH(A1810,SOURCE!B:B,0)+1)),
  VALUE(INDEX(SOURCE!B:B,MATCH(A1810,SOURCE!B:B,0)+1)),
  "")</f>
        <v>1771</v>
      </c>
      <c r="D1810" s="8" t="str">
        <f>IF(A1810&lt;&gt;INT(A1810),B1810,
IF(A1810&lt;0,VLOOKUP(A1810,lookups!A$1:B$25,2,0),
IF(ISNA(B1810),"",
IF(OR(ISBLANK(A1810),ISNA(B1810),B1810=0),
"",
"#define "&amp;
VLOOKUP(A1810,SOURCE!B:P,12,0)&amp;IF(SOURCE!$W$2-LEN(VLOOKUP(A1810,SOURCE!B:P,12,0))&gt;=0,REPT(" ",SOURCE!$W$2-LEN(VLOOKUP(A1810,SOURCE!B:P,12,0))),"")&amp;
TEXT(A1810,"???0")&amp;IF(VLOOKUP(A1810,SOURCE!B:P,13,0)="","","   "&amp;VLOOKUP(A1810,SOURCE!B:P,13,0)
))))
)</f>
        <v>#define ITM_1770                      1770</v>
      </c>
    </row>
    <row r="1811" spans="1:4">
      <c r="A1811">
        <f t="shared" si="29"/>
        <v>1771</v>
      </c>
      <c r="B1811" t="str">
        <f>VLOOKUP(A1811,SOURCE!B:P,12,0)</f>
        <v>ITM_1771</v>
      </c>
      <c r="C1811">
        <f>IF(
ISNUMBER(INDEX(SOURCE!B:B,MATCH(A1811,SOURCE!B:B,0)+1)),
  VALUE(INDEX(SOURCE!B:B,MATCH(A1811,SOURCE!B:B,0)+1)),
  "")</f>
        <v>1772</v>
      </c>
      <c r="D1811" s="8" t="str">
        <f>IF(A1811&lt;&gt;INT(A1811),B1811,
IF(A1811&lt;0,VLOOKUP(A1811,lookups!A$1:B$25,2,0),
IF(ISNA(B1811),"",
IF(OR(ISBLANK(A1811),ISNA(B1811),B1811=0),
"",
"#define "&amp;
VLOOKUP(A1811,SOURCE!B:P,12,0)&amp;IF(SOURCE!$W$2-LEN(VLOOKUP(A1811,SOURCE!B:P,12,0))&gt;=0,REPT(" ",SOURCE!$W$2-LEN(VLOOKUP(A1811,SOURCE!B:P,12,0))),"")&amp;
TEXT(A1811,"???0")&amp;IF(VLOOKUP(A1811,SOURCE!B:P,13,0)="","","   "&amp;VLOOKUP(A1811,SOURCE!B:P,13,0)
))))
)</f>
        <v>#define ITM_1771                      1771</v>
      </c>
    </row>
    <row r="1812" spans="1:4">
      <c r="A1812">
        <f t="shared" si="29"/>
        <v>1772</v>
      </c>
      <c r="B1812" t="str">
        <f>VLOOKUP(A1812,SOURCE!B:P,12,0)</f>
        <v>ITM_1772</v>
      </c>
      <c r="C1812">
        <f>IF(
ISNUMBER(INDEX(SOURCE!B:B,MATCH(A1812,SOURCE!B:B,0)+1)),
  VALUE(INDEX(SOURCE!B:B,MATCH(A1812,SOURCE!B:B,0)+1)),
  "")</f>
        <v>1772.1</v>
      </c>
      <c r="D1812" s="8" t="str">
        <f>IF(A1812&lt;&gt;INT(A1812),B1812,
IF(A1812&lt;0,VLOOKUP(A1812,lookups!A$1:B$25,2,0),
IF(ISNA(B1812),"",
IF(OR(ISBLANK(A1812),ISNA(B1812),B1812=0),
"",
"#define "&amp;
VLOOKUP(A1812,SOURCE!B:P,12,0)&amp;IF(SOURCE!$W$2-LEN(VLOOKUP(A1812,SOURCE!B:P,12,0))&gt;=0,REPT(" ",SOURCE!$W$2-LEN(VLOOKUP(A1812,SOURCE!B:P,12,0))),"")&amp;
TEXT(A1812,"???0")&amp;IF(VLOOKUP(A1812,SOURCE!B:P,13,0)="","","   "&amp;VLOOKUP(A1812,SOURCE!B:P,13,0)
))))
)</f>
        <v>#define ITM_1772                      1772</v>
      </c>
    </row>
    <row r="1813" spans="1:4">
      <c r="A1813">
        <f t="shared" si="29"/>
        <v>1772.1</v>
      </c>
      <c r="B1813" t="str">
        <f>VLOOKUP(A1813,SOURCE!B:P,12,0)</f>
        <v/>
      </c>
      <c r="C1813">
        <f>IF(
ISNUMBER(INDEX(SOURCE!B:B,MATCH(A1813,SOURCE!B:B,0)+1)),
  VALUE(INDEX(SOURCE!B:B,MATCH(A1813,SOURCE!B:B,0)+1)),
  "")</f>
        <v>1772.1999999999998</v>
      </c>
      <c r="D1813" s="8" t="str">
        <f>IF(A1813&lt;&gt;INT(A1813),B1813,
IF(A1813&lt;0,VLOOKUP(A1813,lookups!A$1:B$25,2,0),
IF(ISNA(B1813),"",
IF(OR(ISBLANK(A1813),ISNA(B1813),B1813=0),
"",
"#define "&amp;
VLOOKUP(A1813,SOURCE!B:P,12,0)&amp;IF(SOURCE!$W$2-LEN(VLOOKUP(A1813,SOURCE!B:P,12,0))&gt;=0,REPT(" ",SOURCE!$W$2-LEN(VLOOKUP(A1813,SOURCE!B:P,12,0))),"")&amp;
TEXT(A1813,"???0")&amp;IF(VLOOKUP(A1813,SOURCE!B:P,13,0)="","","   "&amp;VLOOKUP(A1813,SOURCE!B:P,13,0)
))))
)</f>
        <v/>
      </c>
    </row>
    <row r="1814" spans="1:4">
      <c r="A1814">
        <f t="shared" si="29"/>
        <v>1772.1999999999998</v>
      </c>
      <c r="B1814" t="str">
        <f>VLOOKUP(A1814,SOURCE!B:P,12,0)</f>
        <v/>
      </c>
      <c r="C1814">
        <f>IF(
ISNUMBER(INDEX(SOURCE!B:B,MATCH(A1814,SOURCE!B:B,0)+1)),
  VALUE(INDEX(SOURCE!B:B,MATCH(A1814,SOURCE!B:B,0)+1)),
  "")</f>
        <v>1772.2999999999997</v>
      </c>
      <c r="D1814" s="8" t="str">
        <f>IF(A1814&lt;&gt;INT(A1814),B1814,
IF(A1814&lt;0,VLOOKUP(A1814,lookups!A$1:B$25,2,0),
IF(ISNA(B1814),"",
IF(OR(ISBLANK(A1814),ISNA(B1814),B1814=0),
"",
"#define "&amp;
VLOOKUP(A1814,SOURCE!B:P,12,0)&amp;IF(SOURCE!$W$2-LEN(VLOOKUP(A1814,SOURCE!B:P,12,0))&gt;=0,REPT(" ",SOURCE!$W$2-LEN(VLOOKUP(A1814,SOURCE!B:P,12,0))),"")&amp;
TEXT(A1814,"???0")&amp;IF(VLOOKUP(A1814,SOURCE!B:P,13,0)="","","   "&amp;VLOOKUP(A1814,SOURCE!B:P,13,0)
))))
)</f>
        <v/>
      </c>
    </row>
    <row r="1815" spans="1:4">
      <c r="A1815">
        <f t="shared" si="29"/>
        <v>1772.2999999999997</v>
      </c>
      <c r="B1815" t="str">
        <f>VLOOKUP(A1815,SOURCE!B:P,12,0)</f>
        <v/>
      </c>
      <c r="C1815">
        <f>IF(
ISNUMBER(INDEX(SOURCE!B:B,MATCH(A1815,SOURCE!B:B,0)+1)),
  VALUE(INDEX(SOURCE!B:B,MATCH(A1815,SOURCE!B:B,0)+1)),
  "")</f>
        <v>1772.3999999999996</v>
      </c>
      <c r="D1815" s="8" t="str">
        <f>IF(A1815&lt;&gt;INT(A1815),B1815,
IF(A1815&lt;0,VLOOKUP(A1815,lookups!A$1:B$25,2,0),
IF(ISNA(B1815),"",
IF(OR(ISBLANK(A1815),ISNA(B1815),B1815=0),
"",
"#define "&amp;
VLOOKUP(A1815,SOURCE!B:P,12,0)&amp;IF(SOURCE!$W$2-LEN(VLOOKUP(A1815,SOURCE!B:P,12,0))&gt;=0,REPT(" ",SOURCE!$W$2-LEN(VLOOKUP(A1815,SOURCE!B:P,12,0))),"")&amp;
TEXT(A1815,"???0")&amp;IF(VLOOKUP(A1815,SOURCE!B:P,13,0)="","","   "&amp;VLOOKUP(A1815,SOURCE!B:P,13,0)
))))
)</f>
        <v/>
      </c>
    </row>
    <row r="1816" spans="1:4">
      <c r="A1816">
        <f t="shared" si="29"/>
        <v>1772.3999999999996</v>
      </c>
      <c r="B1816" t="str">
        <f>VLOOKUP(A1816,SOURCE!B:P,12,0)</f>
        <v/>
      </c>
      <c r="C1816">
        <f>IF(
ISNUMBER(INDEX(SOURCE!B:B,MATCH(A1816,SOURCE!B:B,0)+1)),
  VALUE(INDEX(SOURCE!B:B,MATCH(A1816,SOURCE!B:B,0)+1)),
  "")</f>
        <v>1772.4999999999995</v>
      </c>
      <c r="D1816" s="8" t="str">
        <f>IF(A1816&lt;&gt;INT(A1816),B1816,
IF(A1816&lt;0,VLOOKUP(A1816,lookups!A$1:B$25,2,0),
IF(ISNA(B1816),"",
IF(OR(ISBLANK(A1816),ISNA(B1816),B1816=0),
"",
"#define "&amp;
VLOOKUP(A1816,SOURCE!B:P,12,0)&amp;IF(SOURCE!$W$2-LEN(VLOOKUP(A1816,SOURCE!B:P,12,0))&gt;=0,REPT(" ",SOURCE!$W$2-LEN(VLOOKUP(A1816,SOURCE!B:P,12,0))),"")&amp;
TEXT(A1816,"???0")&amp;IF(VLOOKUP(A1816,SOURCE!B:P,13,0)="","","   "&amp;VLOOKUP(A1816,SOURCE!B:P,13,0)
))))
)</f>
        <v/>
      </c>
    </row>
    <row r="1817" spans="1:4">
      <c r="A1817">
        <f t="shared" si="29"/>
        <v>1772.4999999999995</v>
      </c>
      <c r="B1817" t="str">
        <f>VLOOKUP(A1817,SOURCE!B:P,12,0)</f>
        <v>//Jaymos C43 extensions</v>
      </c>
      <c r="C1817">
        <f>IF(
ISNUMBER(INDEX(SOURCE!B:B,MATCH(A1817,SOURCE!B:B,0)+1)),
  VALUE(INDEX(SOURCE!B:B,MATCH(A1817,SOURCE!B:B,0)+1)),
  "")</f>
        <v>1773</v>
      </c>
      <c r="D1817" s="8" t="str">
        <f>IF(A1817&lt;&gt;INT(A1817),B1817,
IF(A1817&lt;0,VLOOKUP(A1817,lookups!A$1:B$25,2,0),
IF(ISNA(B1817),"",
IF(OR(ISBLANK(A1817),ISNA(B1817),B1817=0),
"",
"#define "&amp;
VLOOKUP(A1817,SOURCE!B:P,12,0)&amp;IF(SOURCE!$W$2-LEN(VLOOKUP(A1817,SOURCE!B:P,12,0))&gt;=0,REPT(" ",SOURCE!$W$2-LEN(VLOOKUP(A1817,SOURCE!B:P,12,0))),"")&amp;
TEXT(A1817,"???0")&amp;IF(VLOOKUP(A1817,SOURCE!B:P,13,0)="","","   "&amp;VLOOKUP(A1817,SOURCE!B:P,13,0)
))))
)</f>
        <v>//Jaymos C43 extensions</v>
      </c>
    </row>
    <row r="1818" spans="1:4">
      <c r="A1818">
        <f t="shared" si="29"/>
        <v>1773</v>
      </c>
      <c r="B1818" t="str">
        <f>VLOOKUP(A1818,SOURCE!B:P,12,0)</f>
        <v>ITM_FG_LINE</v>
      </c>
      <c r="C1818">
        <f>IF(
ISNUMBER(INDEX(SOURCE!B:B,MATCH(A1818,SOURCE!B:B,0)+1)),
  VALUE(INDEX(SOURCE!B:B,MATCH(A1818,SOURCE!B:B,0)+1)),
  "")</f>
        <v>1774</v>
      </c>
      <c r="D1818" s="8" t="str">
        <f>IF(A1818&lt;&gt;INT(A1818),B1818,
IF(A1818&lt;0,VLOOKUP(A1818,lookups!A$1:B$25,2,0),
IF(ISNA(B1818),"",
IF(OR(ISBLANK(A1818),ISNA(B1818),B1818=0),
"",
"#define "&amp;
VLOOKUP(A1818,SOURCE!B:P,12,0)&amp;IF(SOURCE!$W$2-LEN(VLOOKUP(A1818,SOURCE!B:P,12,0))&gt;=0,REPT(" ",SOURCE!$W$2-LEN(VLOOKUP(A1818,SOURCE!B:P,12,0))),"")&amp;
TEXT(A1818,"???0")&amp;IF(VLOOKUP(A1818,SOURCE!B:P,13,0)="","","   "&amp;VLOOKUP(A1818,SOURCE!B:P,13,0)
))))
)</f>
        <v>#define ITM_FG_LINE                   1773</v>
      </c>
    </row>
    <row r="1819" spans="1:4">
      <c r="A1819">
        <f t="shared" si="29"/>
        <v>1774</v>
      </c>
      <c r="B1819" t="str">
        <f>VLOOKUP(A1819,SOURCE!B:P,12,0)</f>
        <v>ITM_NO_BASE_SCREEN</v>
      </c>
      <c r="C1819">
        <f>IF(
ISNUMBER(INDEX(SOURCE!B:B,MATCH(A1819,SOURCE!B:B,0)+1)),
  VALUE(INDEX(SOURCE!B:B,MATCH(A1819,SOURCE!B:B,0)+1)),
  "")</f>
        <v>1775</v>
      </c>
      <c r="D1819" s="8" t="str">
        <f>IF(A1819&lt;&gt;INT(A1819),B1819,
IF(A1819&lt;0,VLOOKUP(A1819,lookups!A$1:B$25,2,0),
IF(ISNA(B1819),"",
IF(OR(ISBLANK(A1819),ISNA(B1819),B1819=0),
"",
"#define "&amp;
VLOOKUP(A1819,SOURCE!B:P,12,0)&amp;IF(SOURCE!$W$2-LEN(VLOOKUP(A1819,SOURCE!B:P,12,0))&gt;=0,REPT(" ",SOURCE!$W$2-LEN(VLOOKUP(A1819,SOURCE!B:P,12,0))),"")&amp;
TEXT(A1819,"???0")&amp;IF(VLOOKUP(A1819,SOURCE!B:P,13,0)="","","   "&amp;VLOOKUP(A1819,SOURCE!B:P,13,0)
))))
)</f>
        <v>#define ITM_NO_BASE_SCREEN            1774</v>
      </c>
    </row>
    <row r="1820" spans="1:4">
      <c r="A1820">
        <f t="shared" si="29"/>
        <v>1775</v>
      </c>
      <c r="B1820" t="str">
        <f>VLOOKUP(A1820,SOURCE!B:P,12,0)</f>
        <v>ITM_G_DOUBLETAP</v>
      </c>
      <c r="C1820">
        <f>IF(
ISNUMBER(INDEX(SOURCE!B:B,MATCH(A1820,SOURCE!B:B,0)+1)),
  VALUE(INDEX(SOURCE!B:B,MATCH(A1820,SOURCE!B:B,0)+1)),
  "")</f>
        <v>1776</v>
      </c>
      <c r="D1820" s="8" t="str">
        <f>IF(A1820&lt;&gt;INT(A1820),B1820,
IF(A1820&lt;0,VLOOKUP(A1820,lookups!A$1:B$25,2,0),
IF(ISNA(B1820),"",
IF(OR(ISBLANK(A1820),ISNA(B1820),B1820=0),
"",
"#define "&amp;
VLOOKUP(A1820,SOURCE!B:P,12,0)&amp;IF(SOURCE!$W$2-LEN(VLOOKUP(A1820,SOURCE!B:P,12,0))&gt;=0,REPT(" ",SOURCE!$W$2-LEN(VLOOKUP(A1820,SOURCE!B:P,12,0))),"")&amp;
TEXT(A1820,"???0")&amp;IF(VLOOKUP(A1820,SOURCE!B:P,13,0)="","","   "&amp;VLOOKUP(A1820,SOURCE!B:P,13,0)
))))
)</f>
        <v>#define ITM_G_DOUBLETAP               1775</v>
      </c>
    </row>
    <row r="1821" spans="1:4">
      <c r="A1821">
        <f t="shared" si="29"/>
        <v>1776</v>
      </c>
      <c r="B1821" t="str">
        <f>VLOOKUP(A1821,SOURCE!B:P,12,0)</f>
        <v>ITM_1749</v>
      </c>
      <c r="C1821">
        <f>IF(
ISNUMBER(INDEX(SOURCE!B:B,MATCH(A1821,SOURCE!B:B,0)+1)),
  VALUE(INDEX(SOURCE!B:B,MATCH(A1821,SOURCE!B:B,0)+1)),
  "")</f>
        <v>1777</v>
      </c>
      <c r="D1821" s="8" t="str">
        <f>IF(A1821&lt;&gt;INT(A1821),B1821,
IF(A1821&lt;0,VLOOKUP(A1821,lookups!A$1:B$25,2,0),
IF(ISNA(B1821),"",
IF(OR(ISBLANK(A1821),ISNA(B1821),B1821=0),
"",
"#define "&amp;
VLOOKUP(A1821,SOURCE!B:P,12,0)&amp;IF(SOURCE!$W$2-LEN(VLOOKUP(A1821,SOURCE!B:P,12,0))&gt;=0,REPT(" ",SOURCE!$W$2-LEN(VLOOKUP(A1821,SOURCE!B:P,12,0))),"")&amp;
TEXT(A1821,"???0")&amp;IF(VLOOKUP(A1821,SOURCE!B:P,13,0)="","","   "&amp;VLOOKUP(A1821,SOURCE!B:P,13,0)
))))
)</f>
        <v>#define ITM_1749                      1776</v>
      </c>
    </row>
    <row r="1822" spans="1:4">
      <c r="A1822">
        <f t="shared" si="29"/>
        <v>1777</v>
      </c>
      <c r="B1822" t="str">
        <f>VLOOKUP(A1822,SOURCE!B:P,12,0)</f>
        <v>ITM_P_ALLREGS</v>
      </c>
      <c r="C1822">
        <f>IF(
ISNUMBER(INDEX(SOURCE!B:B,MATCH(A1822,SOURCE!B:B,0)+1)),
  VALUE(INDEX(SOURCE!B:B,MATCH(A1822,SOURCE!B:B,0)+1)),
  "")</f>
        <v>1778</v>
      </c>
      <c r="D1822" s="8" t="str">
        <f>IF(A1822&lt;&gt;INT(A1822),B1822,
IF(A1822&lt;0,VLOOKUP(A1822,lookups!A$1:B$25,2,0),
IF(ISNA(B1822),"",
IF(OR(ISBLANK(A1822),ISNA(B1822),B1822=0),
"",
"#define "&amp;
VLOOKUP(A1822,SOURCE!B:P,12,0)&amp;IF(SOURCE!$W$2-LEN(VLOOKUP(A1822,SOURCE!B:P,12,0))&gt;=0,REPT(" ",SOURCE!$W$2-LEN(VLOOKUP(A1822,SOURCE!B:P,12,0))),"")&amp;
TEXT(A1822,"???0")&amp;IF(VLOOKUP(A1822,SOURCE!B:P,13,0)="","","   "&amp;VLOOKUP(A1822,SOURCE!B:P,13,0)
))))
)</f>
        <v>#define ITM_P_ALLREGS                 1777</v>
      </c>
    </row>
    <row r="1823" spans="1:4">
      <c r="A1823">
        <f t="shared" si="29"/>
        <v>1778</v>
      </c>
      <c r="B1823" t="str">
        <f>VLOOKUP(A1823,SOURCE!B:P,12,0)</f>
        <v>ITM_SI_f</v>
      </c>
      <c r="C1823">
        <f>IF(
ISNUMBER(INDEX(SOURCE!B:B,MATCH(A1823,SOURCE!B:B,0)+1)),
  VALUE(INDEX(SOURCE!B:B,MATCH(A1823,SOURCE!B:B,0)+1)),
  "")</f>
        <v>1779</v>
      </c>
      <c r="D1823" s="8" t="str">
        <f>IF(A1823&lt;&gt;INT(A1823),B1823,
IF(A1823&lt;0,VLOOKUP(A1823,lookups!A$1:B$25,2,0),
IF(ISNA(B1823),"",
IF(OR(ISBLANK(A1823),ISNA(B1823),B1823=0),
"",
"#define "&amp;
VLOOKUP(A1823,SOURCE!B:P,12,0)&amp;IF(SOURCE!$W$2-LEN(VLOOKUP(A1823,SOURCE!B:P,12,0))&gt;=0,REPT(" ",SOURCE!$W$2-LEN(VLOOKUP(A1823,SOURCE!B:P,12,0))),"")&amp;
TEXT(A1823,"???0")&amp;IF(VLOOKUP(A1823,SOURCE!B:P,13,0)="","","   "&amp;VLOOKUP(A1823,SOURCE!B:P,13,0)
))))
)</f>
        <v>#define ITM_SI_f                      1778</v>
      </c>
    </row>
    <row r="1824" spans="1:4">
      <c r="A1824">
        <f t="shared" si="29"/>
        <v>1779</v>
      </c>
      <c r="B1824" t="str">
        <f>VLOOKUP(A1824,SOURCE!B:P,12,0)</f>
        <v>ITM_SI_p</v>
      </c>
      <c r="C1824">
        <f>IF(
ISNUMBER(INDEX(SOURCE!B:B,MATCH(A1824,SOURCE!B:B,0)+1)),
  VALUE(INDEX(SOURCE!B:B,MATCH(A1824,SOURCE!B:B,0)+1)),
  "")</f>
        <v>1780</v>
      </c>
      <c r="D1824" s="8" t="str">
        <f>IF(A1824&lt;&gt;INT(A1824),B1824,
IF(A1824&lt;0,VLOOKUP(A1824,lookups!A$1:B$25,2,0),
IF(ISNA(B1824),"",
IF(OR(ISBLANK(A1824),ISNA(B1824),B1824=0),
"",
"#define "&amp;
VLOOKUP(A1824,SOURCE!B:P,12,0)&amp;IF(SOURCE!$W$2-LEN(VLOOKUP(A1824,SOURCE!B:P,12,0))&gt;=0,REPT(" ",SOURCE!$W$2-LEN(VLOOKUP(A1824,SOURCE!B:P,12,0))),"")&amp;
TEXT(A1824,"???0")&amp;IF(VLOOKUP(A1824,SOURCE!B:P,13,0)="","","   "&amp;VLOOKUP(A1824,SOURCE!B:P,13,0)
))))
)</f>
        <v>#define ITM_SI_p                      1779</v>
      </c>
    </row>
    <row r="1825" spans="1:4">
      <c r="A1825">
        <f t="shared" si="29"/>
        <v>1780</v>
      </c>
      <c r="B1825" t="str">
        <f>VLOOKUP(A1825,SOURCE!B:P,12,0)</f>
        <v>ITM_SI_n</v>
      </c>
      <c r="C1825">
        <f>IF(
ISNUMBER(INDEX(SOURCE!B:B,MATCH(A1825,SOURCE!B:B,0)+1)),
  VALUE(INDEX(SOURCE!B:B,MATCH(A1825,SOURCE!B:B,0)+1)),
  "")</f>
        <v>1781</v>
      </c>
      <c r="D1825" s="8" t="str">
        <f>IF(A1825&lt;&gt;INT(A1825),B1825,
IF(A1825&lt;0,VLOOKUP(A1825,lookups!A$1:B$25,2,0),
IF(ISNA(B1825),"",
IF(OR(ISBLANK(A1825),ISNA(B1825),B1825=0),
"",
"#define "&amp;
VLOOKUP(A1825,SOURCE!B:P,12,0)&amp;IF(SOURCE!$W$2-LEN(VLOOKUP(A1825,SOURCE!B:P,12,0))&gt;=0,REPT(" ",SOURCE!$W$2-LEN(VLOOKUP(A1825,SOURCE!B:P,12,0))),"")&amp;
TEXT(A1825,"???0")&amp;IF(VLOOKUP(A1825,SOURCE!B:P,13,0)="","","   "&amp;VLOOKUP(A1825,SOURCE!B:P,13,0)
))))
)</f>
        <v>#define ITM_SI_n                      1780</v>
      </c>
    </row>
    <row r="1826" spans="1:4">
      <c r="A1826">
        <f t="shared" si="29"/>
        <v>1781</v>
      </c>
      <c r="B1826" t="str">
        <f>VLOOKUP(A1826,SOURCE!B:P,12,0)</f>
        <v>ITM_SI_u</v>
      </c>
      <c r="C1826">
        <f>IF(
ISNUMBER(INDEX(SOURCE!B:B,MATCH(A1826,SOURCE!B:B,0)+1)),
  VALUE(INDEX(SOURCE!B:B,MATCH(A1826,SOURCE!B:B,0)+1)),
  "")</f>
        <v>1782</v>
      </c>
      <c r="D1826" s="8" t="str">
        <f>IF(A1826&lt;&gt;INT(A1826),B1826,
IF(A1826&lt;0,VLOOKUP(A1826,lookups!A$1:B$25,2,0),
IF(ISNA(B1826),"",
IF(OR(ISBLANK(A1826),ISNA(B1826),B1826=0),
"",
"#define "&amp;
VLOOKUP(A1826,SOURCE!B:P,12,0)&amp;IF(SOURCE!$W$2-LEN(VLOOKUP(A1826,SOURCE!B:P,12,0))&gt;=0,REPT(" ",SOURCE!$W$2-LEN(VLOOKUP(A1826,SOURCE!B:P,12,0))),"")&amp;
TEXT(A1826,"???0")&amp;IF(VLOOKUP(A1826,SOURCE!B:P,13,0)="","","   "&amp;VLOOKUP(A1826,SOURCE!B:P,13,0)
))))
)</f>
        <v>#define ITM_SI_u                      1781</v>
      </c>
    </row>
    <row r="1827" spans="1:4">
      <c r="A1827">
        <f t="shared" si="29"/>
        <v>1782</v>
      </c>
      <c r="B1827" t="str">
        <f>VLOOKUP(A1827,SOURCE!B:P,12,0)</f>
        <v>ITM_SI_m</v>
      </c>
      <c r="C1827">
        <f>IF(
ISNUMBER(INDEX(SOURCE!B:B,MATCH(A1827,SOURCE!B:B,0)+1)),
  VALUE(INDEX(SOURCE!B:B,MATCH(A1827,SOURCE!B:B,0)+1)),
  "")</f>
        <v>1783</v>
      </c>
      <c r="D1827" s="8" t="str">
        <f>IF(A1827&lt;&gt;INT(A1827),B1827,
IF(A1827&lt;0,VLOOKUP(A1827,lookups!A$1:B$25,2,0),
IF(ISNA(B1827),"",
IF(OR(ISBLANK(A1827),ISNA(B1827),B1827=0),
"",
"#define "&amp;
VLOOKUP(A1827,SOURCE!B:P,12,0)&amp;IF(SOURCE!$W$2-LEN(VLOOKUP(A1827,SOURCE!B:P,12,0))&gt;=0,REPT(" ",SOURCE!$W$2-LEN(VLOOKUP(A1827,SOURCE!B:P,12,0))),"")&amp;
TEXT(A1827,"???0")&amp;IF(VLOOKUP(A1827,SOURCE!B:P,13,0)="","","   "&amp;VLOOKUP(A1827,SOURCE!B:P,13,0)
))))
)</f>
        <v>#define ITM_SI_m                      1782</v>
      </c>
    </row>
    <row r="1828" spans="1:4">
      <c r="A1828">
        <f t="shared" si="29"/>
        <v>1783</v>
      </c>
      <c r="B1828" t="str">
        <f>VLOOKUP(A1828,SOURCE!B:P,12,0)</f>
        <v>ITM_SI_k</v>
      </c>
      <c r="C1828">
        <f>IF(
ISNUMBER(INDEX(SOURCE!B:B,MATCH(A1828,SOURCE!B:B,0)+1)),
  VALUE(INDEX(SOURCE!B:B,MATCH(A1828,SOURCE!B:B,0)+1)),
  "")</f>
        <v>1784</v>
      </c>
      <c r="D1828" s="8" t="str">
        <f>IF(A1828&lt;&gt;INT(A1828),B1828,
IF(A1828&lt;0,VLOOKUP(A1828,lookups!A$1:B$25,2,0),
IF(ISNA(B1828),"",
IF(OR(ISBLANK(A1828),ISNA(B1828),B1828=0),
"",
"#define "&amp;
VLOOKUP(A1828,SOURCE!B:P,12,0)&amp;IF(SOURCE!$W$2-LEN(VLOOKUP(A1828,SOURCE!B:P,12,0))&gt;=0,REPT(" ",SOURCE!$W$2-LEN(VLOOKUP(A1828,SOURCE!B:P,12,0))),"")&amp;
TEXT(A1828,"???0")&amp;IF(VLOOKUP(A1828,SOURCE!B:P,13,0)="","","   "&amp;VLOOKUP(A1828,SOURCE!B:P,13,0)
))))
)</f>
        <v>#define ITM_SI_k                      1783</v>
      </c>
    </row>
    <row r="1829" spans="1:4">
      <c r="A1829">
        <f t="shared" si="29"/>
        <v>1784</v>
      </c>
      <c r="B1829" t="str">
        <f>VLOOKUP(A1829,SOURCE!B:P,12,0)</f>
        <v>ITM_SI_M</v>
      </c>
      <c r="C1829">
        <f>IF(
ISNUMBER(INDEX(SOURCE!B:B,MATCH(A1829,SOURCE!B:B,0)+1)),
  VALUE(INDEX(SOURCE!B:B,MATCH(A1829,SOURCE!B:B,0)+1)),
  "")</f>
        <v>1785</v>
      </c>
      <c r="D1829" s="8" t="str">
        <f>IF(A1829&lt;&gt;INT(A1829),B1829,
IF(A1829&lt;0,VLOOKUP(A1829,lookups!A$1:B$25,2,0),
IF(ISNA(B1829),"",
IF(OR(ISBLANK(A1829),ISNA(B1829),B1829=0),
"",
"#define "&amp;
VLOOKUP(A1829,SOURCE!B:P,12,0)&amp;IF(SOURCE!$W$2-LEN(VLOOKUP(A1829,SOURCE!B:P,12,0))&gt;=0,REPT(" ",SOURCE!$W$2-LEN(VLOOKUP(A1829,SOURCE!B:P,12,0))),"")&amp;
TEXT(A1829,"???0")&amp;IF(VLOOKUP(A1829,SOURCE!B:P,13,0)="","","   "&amp;VLOOKUP(A1829,SOURCE!B:P,13,0)
))))
)</f>
        <v>#define ITM_SI_M                      1784</v>
      </c>
    </row>
    <row r="1830" spans="1:4">
      <c r="A1830">
        <f t="shared" si="29"/>
        <v>1785</v>
      </c>
      <c r="B1830" t="str">
        <f>VLOOKUP(A1830,SOURCE!B:P,12,0)</f>
        <v>ITM_SI_G</v>
      </c>
      <c r="C1830">
        <f>IF(
ISNUMBER(INDEX(SOURCE!B:B,MATCH(A1830,SOURCE!B:B,0)+1)),
  VALUE(INDEX(SOURCE!B:B,MATCH(A1830,SOURCE!B:B,0)+1)),
  "")</f>
        <v>1786</v>
      </c>
      <c r="D1830" s="8" t="str">
        <f>IF(A1830&lt;&gt;INT(A1830),B1830,
IF(A1830&lt;0,VLOOKUP(A1830,lookups!A$1:B$25,2,0),
IF(ISNA(B1830),"",
IF(OR(ISBLANK(A1830),ISNA(B1830),B1830=0),
"",
"#define "&amp;
VLOOKUP(A1830,SOURCE!B:P,12,0)&amp;IF(SOURCE!$W$2-LEN(VLOOKUP(A1830,SOURCE!B:P,12,0))&gt;=0,REPT(" ",SOURCE!$W$2-LEN(VLOOKUP(A1830,SOURCE!B:P,12,0))),"")&amp;
TEXT(A1830,"???0")&amp;IF(VLOOKUP(A1830,SOURCE!B:P,13,0)="","","   "&amp;VLOOKUP(A1830,SOURCE!B:P,13,0)
))))
)</f>
        <v>#define ITM_SI_G                      1785</v>
      </c>
    </row>
    <row r="1831" spans="1:4">
      <c r="A1831">
        <f t="shared" si="29"/>
        <v>1786</v>
      </c>
      <c r="B1831" t="str">
        <f>VLOOKUP(A1831,SOURCE!B:P,12,0)</f>
        <v>ITM_SI_T</v>
      </c>
      <c r="C1831">
        <f>IF(
ISNUMBER(INDEX(SOURCE!B:B,MATCH(A1831,SOURCE!B:B,0)+1)),
  VALUE(INDEX(SOURCE!B:B,MATCH(A1831,SOURCE!B:B,0)+1)),
  "")</f>
        <v>1787</v>
      </c>
      <c r="D1831" s="8" t="str">
        <f>IF(A1831&lt;&gt;INT(A1831),B1831,
IF(A1831&lt;0,VLOOKUP(A1831,lookups!A$1:B$25,2,0),
IF(ISNA(B1831),"",
IF(OR(ISBLANK(A1831),ISNA(B1831),B1831=0),
"",
"#define "&amp;
VLOOKUP(A1831,SOURCE!B:P,12,0)&amp;IF(SOURCE!$W$2-LEN(VLOOKUP(A1831,SOURCE!B:P,12,0))&gt;=0,REPT(" ",SOURCE!$W$2-LEN(VLOOKUP(A1831,SOURCE!B:P,12,0))),"")&amp;
TEXT(A1831,"???0")&amp;IF(VLOOKUP(A1831,SOURCE!B:P,13,0)="","","   "&amp;VLOOKUP(A1831,SOURCE!B:P,13,0)
))))
)</f>
        <v>#define ITM_SI_T                      1786</v>
      </c>
    </row>
    <row r="1832" spans="1:4">
      <c r="A1832">
        <f t="shared" si="29"/>
        <v>1787</v>
      </c>
      <c r="B1832" t="str">
        <f>VLOOKUP(A1832,SOURCE!B:P,12,0)</f>
        <v>ITM_QOPPA</v>
      </c>
      <c r="C1832">
        <f>IF(
ISNUMBER(INDEX(SOURCE!B:B,MATCH(A1832,SOURCE!B:B,0)+1)),
  VALUE(INDEX(SOURCE!B:B,MATCH(A1832,SOURCE!B:B,0)+1)),
  "")</f>
        <v>1788</v>
      </c>
      <c r="D1832" s="8" t="str">
        <f>IF(A1832&lt;&gt;INT(A1832),B1832,
IF(A1832&lt;0,VLOOKUP(A1832,lookups!A$1:B$25,2,0),
IF(ISNA(B1832),"",
IF(OR(ISBLANK(A1832),ISNA(B1832),B1832=0),
"",
"#define "&amp;
VLOOKUP(A1832,SOURCE!B:P,12,0)&amp;IF(SOURCE!$W$2-LEN(VLOOKUP(A1832,SOURCE!B:P,12,0))&gt;=0,REPT(" ",SOURCE!$W$2-LEN(VLOOKUP(A1832,SOURCE!B:P,12,0))),"")&amp;
TEXT(A1832,"???0")&amp;IF(VLOOKUP(A1832,SOURCE!B:P,13,0)="","","   "&amp;VLOOKUP(A1832,SOURCE!B:P,13,0)
))))
)</f>
        <v>#define ITM_QOPPA                     1787</v>
      </c>
    </row>
    <row r="1833" spans="1:4">
      <c r="A1833">
        <f t="shared" si="29"/>
        <v>1788</v>
      </c>
      <c r="B1833" t="str">
        <f>VLOOKUP(A1833,SOURCE!B:P,12,0)</f>
        <v>ITM_DIGAMMA</v>
      </c>
      <c r="C1833">
        <f>IF(
ISNUMBER(INDEX(SOURCE!B:B,MATCH(A1833,SOURCE!B:B,0)+1)),
  VALUE(INDEX(SOURCE!B:B,MATCH(A1833,SOURCE!B:B,0)+1)),
  "")</f>
        <v>1789</v>
      </c>
      <c r="D1833" s="8" t="str">
        <f>IF(A1833&lt;&gt;INT(A1833),B1833,
IF(A1833&lt;0,VLOOKUP(A1833,lookups!A$1:B$25,2,0),
IF(ISNA(B1833),"",
IF(OR(ISBLANK(A1833),ISNA(B1833),B1833=0),
"",
"#define "&amp;
VLOOKUP(A1833,SOURCE!B:P,12,0)&amp;IF(SOURCE!$W$2-LEN(VLOOKUP(A1833,SOURCE!B:P,12,0))&gt;=0,REPT(" ",SOURCE!$W$2-LEN(VLOOKUP(A1833,SOURCE!B:P,12,0))),"")&amp;
TEXT(A1833,"???0")&amp;IF(VLOOKUP(A1833,SOURCE!B:P,13,0)="","","   "&amp;VLOOKUP(A1833,SOURCE!B:P,13,0)
))))
)</f>
        <v>#define ITM_DIGAMMA                   1788</v>
      </c>
    </row>
    <row r="1834" spans="1:4">
      <c r="A1834">
        <f t="shared" si="29"/>
        <v>1789</v>
      </c>
      <c r="B1834" t="str">
        <f>VLOOKUP(A1834,SOURCE!B:P,12,0)</f>
        <v>ITM_SAMPI</v>
      </c>
      <c r="C1834">
        <f>IF(
ISNUMBER(INDEX(SOURCE!B:B,MATCH(A1834,SOURCE!B:B,0)+1)),
  VALUE(INDEX(SOURCE!B:B,MATCH(A1834,SOURCE!B:B,0)+1)),
  "")</f>
        <v>1790</v>
      </c>
      <c r="D1834" s="8" t="str">
        <f>IF(A1834&lt;&gt;INT(A1834),B1834,
IF(A1834&lt;0,VLOOKUP(A1834,lookups!A$1:B$25,2,0),
IF(ISNA(B1834),"",
IF(OR(ISBLANK(A1834),ISNA(B1834),B1834=0),
"",
"#define "&amp;
VLOOKUP(A1834,SOURCE!B:P,12,0)&amp;IF(SOURCE!$W$2-LEN(VLOOKUP(A1834,SOURCE!B:P,12,0))&gt;=0,REPT(" ",SOURCE!$W$2-LEN(VLOOKUP(A1834,SOURCE!B:P,12,0))),"")&amp;
TEXT(A1834,"???0")&amp;IF(VLOOKUP(A1834,SOURCE!B:P,13,0)="","","   "&amp;VLOOKUP(A1834,SOURCE!B:P,13,0)
))))
)</f>
        <v>#define ITM_SAMPI                     1789</v>
      </c>
    </row>
    <row r="1835" spans="1:4">
      <c r="A1835">
        <f t="shared" si="29"/>
        <v>1790</v>
      </c>
      <c r="B1835" t="str">
        <f>VLOOKUP(A1835,SOURCE!B:P,12,0)</f>
        <v>ITM_1599</v>
      </c>
      <c r="C1835">
        <f>IF(
ISNUMBER(INDEX(SOURCE!B:B,MATCH(A1835,SOURCE!B:B,0)+1)),
  VALUE(INDEX(SOURCE!B:B,MATCH(A1835,SOURCE!B:B,0)+1)),
  "")</f>
        <v>1791</v>
      </c>
      <c r="D1835" s="8" t="str">
        <f>IF(A1835&lt;&gt;INT(A1835),B1835,
IF(A1835&lt;0,VLOOKUP(A1835,lookups!A$1:B$25,2,0),
IF(ISNA(B1835),"",
IF(OR(ISBLANK(A1835),ISNA(B1835),B1835=0),
"",
"#define "&amp;
VLOOKUP(A1835,SOURCE!B:P,12,0)&amp;IF(SOURCE!$W$2-LEN(VLOOKUP(A1835,SOURCE!B:P,12,0))&gt;=0,REPT(" ",SOURCE!$W$2-LEN(VLOOKUP(A1835,SOURCE!B:P,12,0))),"")&amp;
TEXT(A1835,"???0")&amp;IF(VLOOKUP(A1835,SOURCE!B:P,13,0)="","","   "&amp;VLOOKUP(A1835,SOURCE!B:P,13,0)
))))
)</f>
        <v>#define ITM_1599                      1790</v>
      </c>
    </row>
    <row r="1836" spans="1:4">
      <c r="A1836">
        <f t="shared" si="29"/>
        <v>1791</v>
      </c>
      <c r="B1836" t="str">
        <f>VLOOKUP(A1836,SOURCE!B:P,12,0)</f>
        <v>ITM_1600</v>
      </c>
      <c r="C1836">
        <f>IF(
ISNUMBER(INDEX(SOURCE!B:B,MATCH(A1836,SOURCE!B:B,0)+1)),
  VALUE(INDEX(SOURCE!B:B,MATCH(A1836,SOURCE!B:B,0)+1)),
  "")</f>
        <v>1792</v>
      </c>
      <c r="D1836" s="8" t="str">
        <f>IF(A1836&lt;&gt;INT(A1836),B1836,
IF(A1836&lt;0,VLOOKUP(A1836,lookups!A$1:B$25,2,0),
IF(ISNA(B1836),"",
IF(OR(ISBLANK(A1836),ISNA(B1836),B1836=0),
"",
"#define "&amp;
VLOOKUP(A1836,SOURCE!B:P,12,0)&amp;IF(SOURCE!$W$2-LEN(VLOOKUP(A1836,SOURCE!B:P,12,0))&gt;=0,REPT(" ",SOURCE!$W$2-LEN(VLOOKUP(A1836,SOURCE!B:P,12,0))),"")&amp;
TEXT(A1836,"???0")&amp;IF(VLOOKUP(A1836,SOURCE!B:P,13,0)="","","   "&amp;VLOOKUP(A1836,SOURCE!B:P,13,0)
))))
)</f>
        <v>#define ITM_1600                      1791</v>
      </c>
    </row>
    <row r="1837" spans="1:4">
      <c r="A1837">
        <f t="shared" si="29"/>
        <v>1792</v>
      </c>
      <c r="B1837" t="str">
        <f>VLOOKUP(A1837,SOURCE!B:P,12,0)</f>
        <v>ITM_1601</v>
      </c>
      <c r="C1837">
        <f>IF(
ISNUMBER(INDEX(SOURCE!B:B,MATCH(A1837,SOURCE!B:B,0)+1)),
  VALUE(INDEX(SOURCE!B:B,MATCH(A1837,SOURCE!B:B,0)+1)),
  "")</f>
        <v>1793</v>
      </c>
      <c r="D1837" s="8" t="str">
        <f>IF(A1837&lt;&gt;INT(A1837),B1837,
IF(A1837&lt;0,VLOOKUP(A1837,lookups!A$1:B$25,2,0),
IF(ISNA(B1837),"",
IF(OR(ISBLANK(A1837),ISNA(B1837),B1837=0),
"",
"#define "&amp;
VLOOKUP(A1837,SOURCE!B:P,12,0)&amp;IF(SOURCE!$W$2-LEN(VLOOKUP(A1837,SOURCE!B:P,12,0))&gt;=0,REPT(" ",SOURCE!$W$2-LEN(VLOOKUP(A1837,SOURCE!B:P,12,0))),"")&amp;
TEXT(A1837,"???0")&amp;IF(VLOOKUP(A1837,SOURCE!B:P,13,0)="","","   "&amp;VLOOKUP(A1837,SOURCE!B:P,13,0)
))))
)</f>
        <v>#define ITM_1601                      1792</v>
      </c>
    </row>
    <row r="1838" spans="1:4">
      <c r="A1838">
        <f t="shared" si="29"/>
        <v>1793</v>
      </c>
      <c r="B1838" t="str">
        <f>VLOOKUP(A1838,SOURCE!B:P,12,0)</f>
        <v>ITM_1602</v>
      </c>
      <c r="C1838">
        <f>IF(
ISNUMBER(INDEX(SOURCE!B:B,MATCH(A1838,SOURCE!B:B,0)+1)),
  VALUE(INDEX(SOURCE!B:B,MATCH(A1838,SOURCE!B:B,0)+1)),
  "")</f>
        <v>1794</v>
      </c>
      <c r="D1838" s="8" t="str">
        <f>IF(A1838&lt;&gt;INT(A1838),B1838,
IF(A1838&lt;0,VLOOKUP(A1838,lookups!A$1:B$25,2,0),
IF(ISNA(B1838),"",
IF(OR(ISBLANK(A1838),ISNA(B1838),B1838=0),
"",
"#define "&amp;
VLOOKUP(A1838,SOURCE!B:P,12,0)&amp;IF(SOURCE!$W$2-LEN(VLOOKUP(A1838,SOURCE!B:P,12,0))&gt;=0,REPT(" ",SOURCE!$W$2-LEN(VLOOKUP(A1838,SOURCE!B:P,12,0))),"")&amp;
TEXT(A1838,"???0")&amp;IF(VLOOKUP(A1838,SOURCE!B:P,13,0)="","","   "&amp;VLOOKUP(A1838,SOURCE!B:P,13,0)
))))
)</f>
        <v>#define ITM_1602                      1793</v>
      </c>
    </row>
    <row r="1839" spans="1:4">
      <c r="A1839">
        <f t="shared" si="29"/>
        <v>1794</v>
      </c>
      <c r="B1839" t="str">
        <f>VLOOKUP(A1839,SOURCE!B:P,12,0)</f>
        <v>ITM_1603</v>
      </c>
      <c r="C1839">
        <f>IF(
ISNUMBER(INDEX(SOURCE!B:B,MATCH(A1839,SOURCE!B:B,0)+1)),
  VALUE(INDEX(SOURCE!B:B,MATCH(A1839,SOURCE!B:B,0)+1)),
  "")</f>
        <v>1795</v>
      </c>
      <c r="D1839" s="8" t="str">
        <f>IF(A1839&lt;&gt;INT(A1839),B1839,
IF(A1839&lt;0,VLOOKUP(A1839,lookups!A$1:B$25,2,0),
IF(ISNA(B1839),"",
IF(OR(ISBLANK(A1839),ISNA(B1839),B1839=0),
"",
"#define "&amp;
VLOOKUP(A1839,SOURCE!B:P,12,0)&amp;IF(SOURCE!$W$2-LEN(VLOOKUP(A1839,SOURCE!B:P,12,0))&gt;=0,REPT(" ",SOURCE!$W$2-LEN(VLOOKUP(A1839,SOURCE!B:P,12,0))),"")&amp;
TEXT(A1839,"???0")&amp;IF(VLOOKUP(A1839,SOURCE!B:P,13,0)="","","   "&amp;VLOOKUP(A1839,SOURCE!B:P,13,0)
))))
)</f>
        <v>#define ITM_1603                      1794</v>
      </c>
    </row>
    <row r="1840" spans="1:4">
      <c r="A1840">
        <f t="shared" si="29"/>
        <v>1795</v>
      </c>
      <c r="B1840" t="str">
        <f>VLOOKUP(A1840,SOURCE!B:P,12,0)</f>
        <v>ITM_1604</v>
      </c>
      <c r="C1840">
        <f>IF(
ISNUMBER(INDEX(SOURCE!B:B,MATCH(A1840,SOURCE!B:B,0)+1)),
  VALUE(INDEX(SOURCE!B:B,MATCH(A1840,SOURCE!B:B,0)+1)),
  "")</f>
        <v>1796</v>
      </c>
      <c r="D1840" s="8" t="str">
        <f>IF(A1840&lt;&gt;INT(A1840),B1840,
IF(A1840&lt;0,VLOOKUP(A1840,lookups!A$1:B$25,2,0),
IF(ISNA(B1840),"",
IF(OR(ISBLANK(A1840),ISNA(B1840),B1840=0),
"",
"#define "&amp;
VLOOKUP(A1840,SOURCE!B:P,12,0)&amp;IF(SOURCE!$W$2-LEN(VLOOKUP(A1840,SOURCE!B:P,12,0))&gt;=0,REPT(" ",SOURCE!$W$2-LEN(VLOOKUP(A1840,SOURCE!B:P,12,0))),"")&amp;
TEXT(A1840,"???0")&amp;IF(VLOOKUP(A1840,SOURCE!B:P,13,0)="","","   "&amp;VLOOKUP(A1840,SOURCE!B:P,13,0)
))))
)</f>
        <v>#define ITM_1604                      1795</v>
      </c>
    </row>
    <row r="1841" spans="1:4">
      <c r="A1841">
        <f t="shared" si="29"/>
        <v>1796</v>
      </c>
      <c r="B1841" t="str">
        <f>VLOOKUP(A1841,SOURCE!B:P,12,0)</f>
        <v>ITM_1605</v>
      </c>
      <c r="C1841">
        <f>IF(
ISNUMBER(INDEX(SOURCE!B:B,MATCH(A1841,SOURCE!B:B,0)+1)),
  VALUE(INDEX(SOURCE!B:B,MATCH(A1841,SOURCE!B:B,0)+1)),
  "")</f>
        <v>1797</v>
      </c>
      <c r="D1841" s="8" t="str">
        <f>IF(A1841&lt;&gt;INT(A1841),B1841,
IF(A1841&lt;0,VLOOKUP(A1841,lookups!A$1:B$25,2,0),
IF(ISNA(B1841),"",
IF(OR(ISBLANK(A1841),ISNA(B1841),B1841=0),
"",
"#define "&amp;
VLOOKUP(A1841,SOURCE!B:P,12,0)&amp;IF(SOURCE!$W$2-LEN(VLOOKUP(A1841,SOURCE!B:P,12,0))&gt;=0,REPT(" ",SOURCE!$W$2-LEN(VLOOKUP(A1841,SOURCE!B:P,12,0))),"")&amp;
TEXT(A1841,"???0")&amp;IF(VLOOKUP(A1841,SOURCE!B:P,13,0)="","","   "&amp;VLOOKUP(A1841,SOURCE!B:P,13,0)
))))
)</f>
        <v>#define ITM_1605                      1796</v>
      </c>
    </row>
    <row r="1842" spans="1:4">
      <c r="A1842">
        <f t="shared" si="29"/>
        <v>1797</v>
      </c>
      <c r="B1842" t="str">
        <f>VLOOKUP(A1842,SOURCE!B:P,12,0)</f>
        <v>ITM_1606</v>
      </c>
      <c r="C1842">
        <f>IF(
ISNUMBER(INDEX(SOURCE!B:B,MATCH(A1842,SOURCE!B:B,0)+1)),
  VALUE(INDEX(SOURCE!B:B,MATCH(A1842,SOURCE!B:B,0)+1)),
  "")</f>
        <v>1798</v>
      </c>
      <c r="D1842" s="8" t="str">
        <f>IF(A1842&lt;&gt;INT(A1842),B1842,
IF(A1842&lt;0,VLOOKUP(A1842,lookups!A$1:B$25,2,0),
IF(ISNA(B1842),"",
IF(OR(ISBLANK(A1842),ISNA(B1842),B1842=0),
"",
"#define "&amp;
VLOOKUP(A1842,SOURCE!B:P,12,0)&amp;IF(SOURCE!$W$2-LEN(VLOOKUP(A1842,SOURCE!B:P,12,0))&gt;=0,REPT(" ",SOURCE!$W$2-LEN(VLOOKUP(A1842,SOURCE!B:P,12,0))),"")&amp;
TEXT(A1842,"???0")&amp;IF(VLOOKUP(A1842,SOURCE!B:P,13,0)="","","   "&amp;VLOOKUP(A1842,SOURCE!B:P,13,0)
))))
)</f>
        <v>#define ITM_1606                      1797</v>
      </c>
    </row>
    <row r="1843" spans="1:4">
      <c r="A1843">
        <f t="shared" si="29"/>
        <v>1798</v>
      </c>
      <c r="B1843" t="str">
        <f>VLOOKUP(A1843,SOURCE!B:P,12,0)</f>
        <v>ITM_1607</v>
      </c>
      <c r="C1843">
        <f>IF(
ISNUMBER(INDEX(SOURCE!B:B,MATCH(A1843,SOURCE!B:B,0)+1)),
  VALUE(INDEX(SOURCE!B:B,MATCH(A1843,SOURCE!B:B,0)+1)),
  "")</f>
        <v>1799</v>
      </c>
      <c r="D1843" s="8" t="str">
        <f>IF(A1843&lt;&gt;INT(A1843),B1843,
IF(A1843&lt;0,VLOOKUP(A1843,lookups!A$1:B$25,2,0),
IF(ISNA(B1843),"",
IF(OR(ISBLANK(A1843),ISNA(B1843),B1843=0),
"",
"#define "&amp;
VLOOKUP(A1843,SOURCE!B:P,12,0)&amp;IF(SOURCE!$W$2-LEN(VLOOKUP(A1843,SOURCE!B:P,12,0))&gt;=0,REPT(" ",SOURCE!$W$2-LEN(VLOOKUP(A1843,SOURCE!B:P,12,0))),"")&amp;
TEXT(A1843,"???0")&amp;IF(VLOOKUP(A1843,SOURCE!B:P,13,0)="","","   "&amp;VLOOKUP(A1843,SOURCE!B:P,13,0)
))))
)</f>
        <v>#define ITM_1607                      1798</v>
      </c>
    </row>
    <row r="1844" spans="1:4">
      <c r="A1844">
        <f t="shared" si="29"/>
        <v>1799</v>
      </c>
      <c r="B1844" t="str">
        <f>VLOOKUP(A1844,SOURCE!B:P,12,0)</f>
        <v>ITM_1608</v>
      </c>
      <c r="C1844">
        <f>IF(
ISNUMBER(INDEX(SOURCE!B:B,MATCH(A1844,SOURCE!B:B,0)+1)),
  VALUE(INDEX(SOURCE!B:B,MATCH(A1844,SOURCE!B:B,0)+1)),
  "")</f>
        <v>1800</v>
      </c>
      <c r="D1844" s="8" t="str">
        <f>IF(A1844&lt;&gt;INT(A1844),B1844,
IF(A1844&lt;0,VLOOKUP(A1844,lookups!A$1:B$25,2,0),
IF(ISNA(B1844),"",
IF(OR(ISBLANK(A1844),ISNA(B1844),B1844=0),
"",
"#define "&amp;
VLOOKUP(A1844,SOURCE!B:P,12,0)&amp;IF(SOURCE!$W$2-LEN(VLOOKUP(A1844,SOURCE!B:P,12,0))&gt;=0,REPT(" ",SOURCE!$W$2-LEN(VLOOKUP(A1844,SOURCE!B:P,12,0))),"")&amp;
TEXT(A1844,"???0")&amp;IF(VLOOKUP(A1844,SOURCE!B:P,13,0)="","","   "&amp;VLOOKUP(A1844,SOURCE!B:P,13,0)
))))
)</f>
        <v>#define ITM_1608                      1799</v>
      </c>
    </row>
    <row r="1845" spans="1:4">
      <c r="A1845">
        <f t="shared" si="29"/>
        <v>1800</v>
      </c>
      <c r="B1845" t="str">
        <f>VLOOKUP(A1845,SOURCE!B:P,12,0)</f>
        <v>ITM_1609</v>
      </c>
      <c r="C1845">
        <f>IF(
ISNUMBER(INDEX(SOURCE!B:B,MATCH(A1845,SOURCE!B:B,0)+1)),
  VALUE(INDEX(SOURCE!B:B,MATCH(A1845,SOURCE!B:B,0)+1)),
  "")</f>
        <v>1801</v>
      </c>
      <c r="D1845" s="8" t="str">
        <f>IF(A1845&lt;&gt;INT(A1845),B1845,
IF(A1845&lt;0,VLOOKUP(A1845,lookups!A$1:B$25,2,0),
IF(ISNA(B1845),"",
IF(OR(ISBLANK(A1845),ISNA(B1845),B1845=0),
"",
"#define "&amp;
VLOOKUP(A1845,SOURCE!B:P,12,0)&amp;IF(SOURCE!$W$2-LEN(VLOOKUP(A1845,SOURCE!B:P,12,0))&gt;=0,REPT(" ",SOURCE!$W$2-LEN(VLOOKUP(A1845,SOURCE!B:P,12,0))),"")&amp;
TEXT(A1845,"???0")&amp;IF(VLOOKUP(A1845,SOURCE!B:P,13,0)="","","   "&amp;VLOOKUP(A1845,SOURCE!B:P,13,0)
))))
)</f>
        <v>#define ITM_1609                      1800</v>
      </c>
    </row>
    <row r="1846" spans="1:4">
      <c r="A1846">
        <f t="shared" si="29"/>
        <v>1801</v>
      </c>
      <c r="B1846" t="str">
        <f>VLOOKUP(A1846,SOURCE!B:P,12,0)</f>
        <v>ITM_1610</v>
      </c>
      <c r="C1846">
        <f>IF(
ISNUMBER(INDEX(SOURCE!B:B,MATCH(A1846,SOURCE!B:B,0)+1)),
  VALUE(INDEX(SOURCE!B:B,MATCH(A1846,SOURCE!B:B,0)+1)),
  "")</f>
        <v>1802</v>
      </c>
      <c r="D1846" s="8" t="str">
        <f>IF(A1846&lt;&gt;INT(A1846),B1846,
IF(A1846&lt;0,VLOOKUP(A1846,lookups!A$1:B$25,2,0),
IF(ISNA(B1846),"",
IF(OR(ISBLANK(A1846),ISNA(B1846),B1846=0),
"",
"#define "&amp;
VLOOKUP(A1846,SOURCE!B:P,12,0)&amp;IF(SOURCE!$W$2-LEN(VLOOKUP(A1846,SOURCE!B:P,12,0))&gt;=0,REPT(" ",SOURCE!$W$2-LEN(VLOOKUP(A1846,SOURCE!B:P,12,0))),"")&amp;
TEXT(A1846,"???0")&amp;IF(VLOOKUP(A1846,SOURCE!B:P,13,0)="","","   "&amp;VLOOKUP(A1846,SOURCE!B:P,13,0)
))))
)</f>
        <v>#define ITM_1610                      1801</v>
      </c>
    </row>
    <row r="1847" spans="1:4">
      <c r="A1847">
        <f t="shared" si="29"/>
        <v>1802</v>
      </c>
      <c r="B1847" t="str">
        <f>VLOOKUP(A1847,SOURCE!B:P,12,0)</f>
        <v>ITM_1611</v>
      </c>
      <c r="C1847">
        <f>IF(
ISNUMBER(INDEX(SOURCE!B:B,MATCH(A1847,SOURCE!B:B,0)+1)),
  VALUE(INDEX(SOURCE!B:B,MATCH(A1847,SOURCE!B:B,0)+1)),
  "")</f>
        <v>1803</v>
      </c>
      <c r="D1847" s="8" t="str">
        <f>IF(A1847&lt;&gt;INT(A1847),B1847,
IF(A1847&lt;0,VLOOKUP(A1847,lookups!A$1:B$25,2,0),
IF(ISNA(B1847),"",
IF(OR(ISBLANK(A1847),ISNA(B1847),B1847=0),
"",
"#define "&amp;
VLOOKUP(A1847,SOURCE!B:P,12,0)&amp;IF(SOURCE!$W$2-LEN(VLOOKUP(A1847,SOURCE!B:P,12,0))&gt;=0,REPT(" ",SOURCE!$W$2-LEN(VLOOKUP(A1847,SOURCE!B:P,12,0))),"")&amp;
TEXT(A1847,"???0")&amp;IF(VLOOKUP(A1847,SOURCE!B:P,13,0)="","","   "&amp;VLOOKUP(A1847,SOURCE!B:P,13,0)
))))
)</f>
        <v>#define ITM_1611                      1802</v>
      </c>
    </row>
    <row r="1848" spans="1:4">
      <c r="A1848">
        <f t="shared" si="29"/>
        <v>1803</v>
      </c>
      <c r="B1848" t="str">
        <f>VLOOKUP(A1848,SOURCE!B:P,12,0)</f>
        <v>ITM_1612</v>
      </c>
      <c r="C1848">
        <f>IF(
ISNUMBER(INDEX(SOURCE!B:B,MATCH(A1848,SOURCE!B:B,0)+1)),
  VALUE(INDEX(SOURCE!B:B,MATCH(A1848,SOURCE!B:B,0)+1)),
  "")</f>
        <v>1804</v>
      </c>
      <c r="D1848" s="8" t="str">
        <f>IF(A1848&lt;&gt;INT(A1848),B1848,
IF(A1848&lt;0,VLOOKUP(A1848,lookups!A$1:B$25,2,0),
IF(ISNA(B1848),"",
IF(OR(ISBLANK(A1848),ISNA(B1848),B1848=0),
"",
"#define "&amp;
VLOOKUP(A1848,SOURCE!B:P,12,0)&amp;IF(SOURCE!$W$2-LEN(VLOOKUP(A1848,SOURCE!B:P,12,0))&gt;=0,REPT(" ",SOURCE!$W$2-LEN(VLOOKUP(A1848,SOURCE!B:P,12,0))),"")&amp;
TEXT(A1848,"???0")&amp;IF(VLOOKUP(A1848,SOURCE!B:P,13,0)="","","   "&amp;VLOOKUP(A1848,SOURCE!B:P,13,0)
))))
)</f>
        <v>#define ITM_1612                      1803</v>
      </c>
    </row>
    <row r="1849" spans="1:4">
      <c r="A1849">
        <f t="shared" si="29"/>
        <v>1804</v>
      </c>
      <c r="B1849" t="str">
        <f>VLOOKUP(A1849,SOURCE!B:P,12,0)</f>
        <v>ITM_1613</v>
      </c>
      <c r="C1849">
        <f>IF(
ISNUMBER(INDEX(SOURCE!B:B,MATCH(A1849,SOURCE!B:B,0)+1)),
  VALUE(INDEX(SOURCE!B:B,MATCH(A1849,SOURCE!B:B,0)+1)),
  "")</f>
        <v>1805</v>
      </c>
      <c r="D1849" s="8" t="str">
        <f>IF(A1849&lt;&gt;INT(A1849),B1849,
IF(A1849&lt;0,VLOOKUP(A1849,lookups!A$1:B$25,2,0),
IF(ISNA(B1849),"",
IF(OR(ISBLANK(A1849),ISNA(B1849),B1849=0),
"",
"#define "&amp;
VLOOKUP(A1849,SOURCE!B:P,12,0)&amp;IF(SOURCE!$W$2-LEN(VLOOKUP(A1849,SOURCE!B:P,12,0))&gt;=0,REPT(" ",SOURCE!$W$2-LEN(VLOOKUP(A1849,SOURCE!B:P,12,0))),"")&amp;
TEXT(A1849,"???0")&amp;IF(VLOOKUP(A1849,SOURCE!B:P,13,0)="","","   "&amp;VLOOKUP(A1849,SOURCE!B:P,13,0)
))))
)</f>
        <v>#define ITM_1613                      1804</v>
      </c>
    </row>
    <row r="1850" spans="1:4">
      <c r="A1850">
        <f t="shared" si="29"/>
        <v>1805</v>
      </c>
      <c r="B1850" t="str">
        <f>VLOOKUP(A1850,SOURCE!B:P,12,0)</f>
        <v>ITM_1614</v>
      </c>
      <c r="C1850">
        <f>IF(
ISNUMBER(INDEX(SOURCE!B:B,MATCH(A1850,SOURCE!B:B,0)+1)),
  VALUE(INDEX(SOURCE!B:B,MATCH(A1850,SOURCE!B:B,0)+1)),
  "")</f>
        <v>1806</v>
      </c>
      <c r="D1850" s="8" t="str">
        <f>IF(A1850&lt;&gt;INT(A1850),B1850,
IF(A1850&lt;0,VLOOKUP(A1850,lookups!A$1:B$25,2,0),
IF(ISNA(B1850),"",
IF(OR(ISBLANK(A1850),ISNA(B1850),B1850=0),
"",
"#define "&amp;
VLOOKUP(A1850,SOURCE!B:P,12,0)&amp;IF(SOURCE!$W$2-LEN(VLOOKUP(A1850,SOURCE!B:P,12,0))&gt;=0,REPT(" ",SOURCE!$W$2-LEN(VLOOKUP(A1850,SOURCE!B:P,12,0))),"")&amp;
TEXT(A1850,"???0")&amp;IF(VLOOKUP(A1850,SOURCE!B:P,13,0)="","","   "&amp;VLOOKUP(A1850,SOURCE!B:P,13,0)
))))
)</f>
        <v>#define ITM_1614                      1805</v>
      </c>
    </row>
    <row r="1851" spans="1:4">
      <c r="A1851">
        <f t="shared" si="29"/>
        <v>1806</v>
      </c>
      <c r="B1851" t="str">
        <f>VLOOKUP(A1851,SOURCE!B:P,12,0)</f>
        <v>ITM_1615</v>
      </c>
      <c r="C1851">
        <f>IF(
ISNUMBER(INDEX(SOURCE!B:B,MATCH(A1851,SOURCE!B:B,0)+1)),
  VALUE(INDEX(SOURCE!B:B,MATCH(A1851,SOURCE!B:B,0)+1)),
  "")</f>
        <v>1807</v>
      </c>
      <c r="D1851" s="8" t="str">
        <f>IF(A1851&lt;&gt;INT(A1851),B1851,
IF(A1851&lt;0,VLOOKUP(A1851,lookups!A$1:B$25,2,0),
IF(ISNA(B1851),"",
IF(OR(ISBLANK(A1851),ISNA(B1851),B1851=0),
"",
"#define "&amp;
VLOOKUP(A1851,SOURCE!B:P,12,0)&amp;IF(SOURCE!$W$2-LEN(VLOOKUP(A1851,SOURCE!B:P,12,0))&gt;=0,REPT(" ",SOURCE!$W$2-LEN(VLOOKUP(A1851,SOURCE!B:P,12,0))),"")&amp;
TEXT(A1851,"???0")&amp;IF(VLOOKUP(A1851,SOURCE!B:P,13,0)="","","   "&amp;VLOOKUP(A1851,SOURCE!B:P,13,0)
))))
)</f>
        <v>#define ITM_1615                      1806</v>
      </c>
    </row>
    <row r="1852" spans="1:4">
      <c r="A1852">
        <f t="shared" si="29"/>
        <v>1807</v>
      </c>
      <c r="B1852" t="str">
        <f>VLOOKUP(A1852,SOURCE!B:P,12,0)</f>
        <v>ITM_1616</v>
      </c>
      <c r="C1852">
        <f>IF(
ISNUMBER(INDEX(SOURCE!B:B,MATCH(A1852,SOURCE!B:B,0)+1)),
  VALUE(INDEX(SOURCE!B:B,MATCH(A1852,SOURCE!B:B,0)+1)),
  "")</f>
        <v>1808</v>
      </c>
      <c r="D1852" s="8" t="str">
        <f>IF(A1852&lt;&gt;INT(A1852),B1852,
IF(A1852&lt;0,VLOOKUP(A1852,lookups!A$1:B$25,2,0),
IF(ISNA(B1852),"",
IF(OR(ISBLANK(A1852),ISNA(B1852),B1852=0),
"",
"#define "&amp;
VLOOKUP(A1852,SOURCE!B:P,12,0)&amp;IF(SOURCE!$W$2-LEN(VLOOKUP(A1852,SOURCE!B:P,12,0))&gt;=0,REPT(" ",SOURCE!$W$2-LEN(VLOOKUP(A1852,SOURCE!B:P,12,0))),"")&amp;
TEXT(A1852,"???0")&amp;IF(VLOOKUP(A1852,SOURCE!B:P,13,0)="","","   "&amp;VLOOKUP(A1852,SOURCE!B:P,13,0)
))))
)</f>
        <v>#define ITM_1616                      1807</v>
      </c>
    </row>
    <row r="1853" spans="1:4">
      <c r="A1853">
        <f t="shared" si="29"/>
        <v>1808</v>
      </c>
      <c r="B1853" t="str">
        <f>VLOOKUP(A1853,SOURCE!B:P,12,0)</f>
        <v>ITM_1617</v>
      </c>
      <c r="C1853">
        <f>IF(
ISNUMBER(INDEX(SOURCE!B:B,MATCH(A1853,SOURCE!B:B,0)+1)),
  VALUE(INDEX(SOURCE!B:B,MATCH(A1853,SOURCE!B:B,0)+1)),
  "")</f>
        <v>1809</v>
      </c>
      <c r="D1853" s="8" t="str">
        <f>IF(A1853&lt;&gt;INT(A1853),B1853,
IF(A1853&lt;0,VLOOKUP(A1853,lookups!A$1:B$25,2,0),
IF(ISNA(B1853),"",
IF(OR(ISBLANK(A1853),ISNA(B1853),B1853=0),
"",
"#define "&amp;
VLOOKUP(A1853,SOURCE!B:P,12,0)&amp;IF(SOURCE!$W$2-LEN(VLOOKUP(A1853,SOURCE!B:P,12,0))&gt;=0,REPT(" ",SOURCE!$W$2-LEN(VLOOKUP(A1853,SOURCE!B:P,12,0))),"")&amp;
TEXT(A1853,"???0")&amp;IF(VLOOKUP(A1853,SOURCE!B:P,13,0)="","","   "&amp;VLOOKUP(A1853,SOURCE!B:P,13,0)
))))
)</f>
        <v>#define ITM_1617                      1808</v>
      </c>
    </row>
    <row r="1854" spans="1:4">
      <c r="A1854">
        <f t="shared" si="29"/>
        <v>1809</v>
      </c>
      <c r="B1854" t="str">
        <f>VLOOKUP(A1854,SOURCE!B:P,12,0)</f>
        <v>ITM_1618</v>
      </c>
      <c r="C1854">
        <f>IF(
ISNUMBER(INDEX(SOURCE!B:B,MATCH(A1854,SOURCE!B:B,0)+1)),
  VALUE(INDEX(SOURCE!B:B,MATCH(A1854,SOURCE!B:B,0)+1)),
  "")</f>
        <v>1810</v>
      </c>
      <c r="D1854" s="8" t="str">
        <f>IF(A1854&lt;&gt;INT(A1854),B1854,
IF(A1854&lt;0,VLOOKUP(A1854,lookups!A$1:B$25,2,0),
IF(ISNA(B1854),"",
IF(OR(ISBLANK(A1854),ISNA(B1854),B1854=0),
"",
"#define "&amp;
VLOOKUP(A1854,SOURCE!B:P,12,0)&amp;IF(SOURCE!$W$2-LEN(VLOOKUP(A1854,SOURCE!B:P,12,0))&gt;=0,REPT(" ",SOURCE!$W$2-LEN(VLOOKUP(A1854,SOURCE!B:P,12,0))),"")&amp;
TEXT(A1854,"???0")&amp;IF(VLOOKUP(A1854,SOURCE!B:P,13,0)="","","   "&amp;VLOOKUP(A1854,SOURCE!B:P,13,0)
))))
)</f>
        <v>#define ITM_1618                      1809</v>
      </c>
    </row>
    <row r="1855" spans="1:4">
      <c r="A1855">
        <f t="shared" si="29"/>
        <v>1810</v>
      </c>
      <c r="B1855" t="str">
        <f>VLOOKUP(A1855,SOURCE!B:P,12,0)</f>
        <v>ITM_1619</v>
      </c>
      <c r="C1855">
        <f>IF(
ISNUMBER(INDEX(SOURCE!B:B,MATCH(A1855,SOURCE!B:B,0)+1)),
  VALUE(INDEX(SOURCE!B:B,MATCH(A1855,SOURCE!B:B,0)+1)),
  "")</f>
        <v>1811</v>
      </c>
      <c r="D1855" s="8" t="str">
        <f>IF(A1855&lt;&gt;INT(A1855),B1855,
IF(A1855&lt;0,VLOOKUP(A1855,lookups!A$1:B$25,2,0),
IF(ISNA(B1855),"",
IF(OR(ISBLANK(A1855),ISNA(B1855),B1855=0),
"",
"#define "&amp;
VLOOKUP(A1855,SOURCE!B:P,12,0)&amp;IF(SOURCE!$W$2-LEN(VLOOKUP(A1855,SOURCE!B:P,12,0))&gt;=0,REPT(" ",SOURCE!$W$2-LEN(VLOOKUP(A1855,SOURCE!B:P,12,0))),"")&amp;
TEXT(A1855,"???0")&amp;IF(VLOOKUP(A1855,SOURCE!B:P,13,0)="","","   "&amp;VLOOKUP(A1855,SOURCE!B:P,13,0)
))))
)</f>
        <v>#define ITM_1619                      1810</v>
      </c>
    </row>
    <row r="1856" spans="1:4">
      <c r="A1856">
        <f t="shared" si="29"/>
        <v>1811</v>
      </c>
      <c r="B1856" t="str">
        <f>VLOOKUP(A1856,SOURCE!B:P,12,0)</f>
        <v>ITM_1620</v>
      </c>
      <c r="C1856">
        <f>IF(
ISNUMBER(INDEX(SOURCE!B:B,MATCH(A1856,SOURCE!B:B,0)+1)),
  VALUE(INDEX(SOURCE!B:B,MATCH(A1856,SOURCE!B:B,0)+1)),
  "")</f>
        <v>1812</v>
      </c>
      <c r="D1856" s="8" t="str">
        <f>IF(A1856&lt;&gt;INT(A1856),B1856,
IF(A1856&lt;0,VLOOKUP(A1856,lookups!A$1:B$25,2,0),
IF(ISNA(B1856),"",
IF(OR(ISBLANK(A1856),ISNA(B1856),B1856=0),
"",
"#define "&amp;
VLOOKUP(A1856,SOURCE!B:P,12,0)&amp;IF(SOURCE!$W$2-LEN(VLOOKUP(A1856,SOURCE!B:P,12,0))&gt;=0,REPT(" ",SOURCE!$W$2-LEN(VLOOKUP(A1856,SOURCE!B:P,12,0))),"")&amp;
TEXT(A1856,"???0")&amp;IF(VLOOKUP(A1856,SOURCE!B:P,13,0)="","","   "&amp;VLOOKUP(A1856,SOURCE!B:P,13,0)
))))
)</f>
        <v>#define ITM_1620                      1811</v>
      </c>
    </row>
    <row r="1857" spans="1:4">
      <c r="A1857">
        <f t="shared" si="29"/>
        <v>1812</v>
      </c>
      <c r="B1857" t="str">
        <f>VLOOKUP(A1857,SOURCE!B:P,12,0)</f>
        <v>ITM_1621</v>
      </c>
      <c r="C1857">
        <f>IF(
ISNUMBER(INDEX(SOURCE!B:B,MATCH(A1857,SOURCE!B:B,0)+1)),
  VALUE(INDEX(SOURCE!B:B,MATCH(A1857,SOURCE!B:B,0)+1)),
  "")</f>
        <v>1813</v>
      </c>
      <c r="D1857" s="8" t="str">
        <f>IF(A1857&lt;&gt;INT(A1857),B1857,
IF(A1857&lt;0,VLOOKUP(A1857,lookups!A$1:B$25,2,0),
IF(ISNA(B1857),"",
IF(OR(ISBLANK(A1857),ISNA(B1857),B1857=0),
"",
"#define "&amp;
VLOOKUP(A1857,SOURCE!B:P,12,0)&amp;IF(SOURCE!$W$2-LEN(VLOOKUP(A1857,SOURCE!B:P,12,0))&gt;=0,REPT(" ",SOURCE!$W$2-LEN(VLOOKUP(A1857,SOURCE!B:P,12,0))),"")&amp;
TEXT(A1857,"???0")&amp;IF(VLOOKUP(A1857,SOURCE!B:P,13,0)="","","   "&amp;VLOOKUP(A1857,SOURCE!B:P,13,0)
))))
)</f>
        <v>#define ITM_1621                      1812</v>
      </c>
    </row>
    <row r="1858" spans="1:4">
      <c r="A1858">
        <f t="shared" si="29"/>
        <v>1813</v>
      </c>
      <c r="B1858" t="str">
        <f>VLOOKUP(A1858,SOURCE!B:P,12,0)</f>
        <v>ITM_1622</v>
      </c>
      <c r="C1858">
        <f>IF(
ISNUMBER(INDEX(SOURCE!B:B,MATCH(A1858,SOURCE!B:B,0)+1)),
  VALUE(INDEX(SOURCE!B:B,MATCH(A1858,SOURCE!B:B,0)+1)),
  "")</f>
        <v>1814</v>
      </c>
      <c r="D1858" s="8" t="str">
        <f>IF(A1858&lt;&gt;INT(A1858),B1858,
IF(A1858&lt;0,VLOOKUP(A1858,lookups!A$1:B$25,2,0),
IF(ISNA(B1858),"",
IF(OR(ISBLANK(A1858),ISNA(B1858),B1858=0),
"",
"#define "&amp;
VLOOKUP(A1858,SOURCE!B:P,12,0)&amp;IF(SOURCE!$W$2-LEN(VLOOKUP(A1858,SOURCE!B:P,12,0))&gt;=0,REPT(" ",SOURCE!$W$2-LEN(VLOOKUP(A1858,SOURCE!B:P,12,0))),"")&amp;
TEXT(A1858,"???0")&amp;IF(VLOOKUP(A1858,SOURCE!B:P,13,0)="","","   "&amp;VLOOKUP(A1858,SOURCE!B:P,13,0)
))))
)</f>
        <v>#define ITM_1622                      1813</v>
      </c>
    </row>
    <row r="1859" spans="1:4">
      <c r="A1859">
        <f t="shared" si="29"/>
        <v>1814</v>
      </c>
      <c r="B1859" t="str">
        <f>VLOOKUP(A1859,SOURCE!B:P,12,0)</f>
        <v>ITM_1623</v>
      </c>
      <c r="C1859">
        <f>IF(
ISNUMBER(INDEX(SOURCE!B:B,MATCH(A1859,SOURCE!B:B,0)+1)),
  VALUE(INDEX(SOURCE!B:B,MATCH(A1859,SOURCE!B:B,0)+1)),
  "")</f>
        <v>1815</v>
      </c>
      <c r="D1859" s="8" t="str">
        <f>IF(A1859&lt;&gt;INT(A1859),B1859,
IF(A1859&lt;0,VLOOKUP(A1859,lookups!A$1:B$25,2,0),
IF(ISNA(B1859),"",
IF(OR(ISBLANK(A1859),ISNA(B1859),B1859=0),
"",
"#define "&amp;
VLOOKUP(A1859,SOURCE!B:P,12,0)&amp;IF(SOURCE!$W$2-LEN(VLOOKUP(A1859,SOURCE!B:P,12,0))&gt;=0,REPT(" ",SOURCE!$W$2-LEN(VLOOKUP(A1859,SOURCE!B:P,12,0))),"")&amp;
TEXT(A1859,"???0")&amp;IF(VLOOKUP(A1859,SOURCE!B:P,13,0)="","","   "&amp;VLOOKUP(A1859,SOURCE!B:P,13,0)
))))
)</f>
        <v>#define ITM_1623                      1814</v>
      </c>
    </row>
    <row r="1860" spans="1:4">
      <c r="A1860">
        <f t="shared" si="29"/>
        <v>1815</v>
      </c>
      <c r="B1860" t="str">
        <f>VLOOKUP(A1860,SOURCE!B:P,12,0)</f>
        <v>ITM_1624</v>
      </c>
      <c r="C1860">
        <f>IF(
ISNUMBER(INDEX(SOURCE!B:B,MATCH(A1860,SOURCE!B:B,0)+1)),
  VALUE(INDEX(SOURCE!B:B,MATCH(A1860,SOURCE!B:B,0)+1)),
  "")</f>
        <v>1816</v>
      </c>
      <c r="D1860" s="8" t="str">
        <f>IF(A1860&lt;&gt;INT(A1860),B1860,
IF(A1860&lt;0,VLOOKUP(A1860,lookups!A$1:B$25,2,0),
IF(ISNA(B1860),"",
IF(OR(ISBLANK(A1860),ISNA(B1860),B1860=0),
"",
"#define "&amp;
VLOOKUP(A1860,SOURCE!B:P,12,0)&amp;IF(SOURCE!$W$2-LEN(VLOOKUP(A1860,SOURCE!B:P,12,0))&gt;=0,REPT(" ",SOURCE!$W$2-LEN(VLOOKUP(A1860,SOURCE!B:P,12,0))),"")&amp;
TEXT(A1860,"???0")&amp;IF(VLOOKUP(A1860,SOURCE!B:P,13,0)="","","   "&amp;VLOOKUP(A1860,SOURCE!B:P,13,0)
))))
)</f>
        <v>#define ITM_1624                      1815</v>
      </c>
    </row>
    <row r="1861" spans="1:4">
      <c r="A1861">
        <f t="shared" si="29"/>
        <v>1816</v>
      </c>
      <c r="B1861" t="str">
        <f>VLOOKUP(A1861,SOURCE!B:P,12,0)</f>
        <v>ITM_1625</v>
      </c>
      <c r="C1861">
        <f>IF(
ISNUMBER(INDEX(SOURCE!B:B,MATCH(A1861,SOURCE!B:B,0)+1)),
  VALUE(INDEX(SOURCE!B:B,MATCH(A1861,SOURCE!B:B,0)+1)),
  "")</f>
        <v>1817</v>
      </c>
      <c r="D1861" s="8" t="str">
        <f>IF(A1861&lt;&gt;INT(A1861),B1861,
IF(A1861&lt;0,VLOOKUP(A1861,lookups!A$1:B$25,2,0),
IF(ISNA(B1861),"",
IF(OR(ISBLANK(A1861),ISNA(B1861),B1861=0),
"",
"#define "&amp;
VLOOKUP(A1861,SOURCE!B:P,12,0)&amp;IF(SOURCE!$W$2-LEN(VLOOKUP(A1861,SOURCE!B:P,12,0))&gt;=0,REPT(" ",SOURCE!$W$2-LEN(VLOOKUP(A1861,SOURCE!B:P,12,0))),"")&amp;
TEXT(A1861,"???0")&amp;IF(VLOOKUP(A1861,SOURCE!B:P,13,0)="","","   "&amp;VLOOKUP(A1861,SOURCE!B:P,13,0)
))))
)</f>
        <v>#define ITM_1625                      1816</v>
      </c>
    </row>
    <row r="1862" spans="1:4">
      <c r="A1862">
        <f t="shared" si="29"/>
        <v>1817</v>
      </c>
      <c r="B1862" t="str">
        <f>VLOOKUP(A1862,SOURCE!B:P,12,0)</f>
        <v>ITM_1626</v>
      </c>
      <c r="C1862">
        <f>IF(
ISNUMBER(INDEX(SOURCE!B:B,MATCH(A1862,SOURCE!B:B,0)+1)),
  VALUE(INDEX(SOURCE!B:B,MATCH(A1862,SOURCE!B:B,0)+1)),
  "")</f>
        <v>1818</v>
      </c>
      <c r="D1862" s="8" t="str">
        <f>IF(A1862&lt;&gt;INT(A1862),B1862,
IF(A1862&lt;0,VLOOKUP(A1862,lookups!A$1:B$25,2,0),
IF(ISNA(B1862),"",
IF(OR(ISBLANK(A1862),ISNA(B1862),B1862=0),
"",
"#define "&amp;
VLOOKUP(A1862,SOURCE!B:P,12,0)&amp;IF(SOURCE!$W$2-LEN(VLOOKUP(A1862,SOURCE!B:P,12,0))&gt;=0,REPT(" ",SOURCE!$W$2-LEN(VLOOKUP(A1862,SOURCE!B:P,12,0))),"")&amp;
TEXT(A1862,"???0")&amp;IF(VLOOKUP(A1862,SOURCE!B:P,13,0)="","","   "&amp;VLOOKUP(A1862,SOURCE!B:P,13,0)
))))
)</f>
        <v>#define ITM_1626                      1817</v>
      </c>
    </row>
    <row r="1863" spans="1:4">
      <c r="A1863">
        <f t="shared" ref="A1863:A1926" si="30">C1862</f>
        <v>1818</v>
      </c>
      <c r="B1863" t="str">
        <f>VLOOKUP(A1863,SOURCE!B:P,12,0)</f>
        <v>ITM_1627</v>
      </c>
      <c r="C1863">
        <f>IF(
ISNUMBER(INDEX(SOURCE!B:B,MATCH(A1863,SOURCE!B:B,0)+1)),
  VALUE(INDEX(SOURCE!B:B,MATCH(A1863,SOURCE!B:B,0)+1)),
  "")</f>
        <v>1819</v>
      </c>
      <c r="D1863" s="8" t="str">
        <f>IF(A1863&lt;&gt;INT(A1863),B1863,
IF(A1863&lt;0,VLOOKUP(A1863,lookups!A$1:B$25,2,0),
IF(ISNA(B1863),"",
IF(OR(ISBLANK(A1863),ISNA(B1863),B1863=0),
"",
"#define "&amp;
VLOOKUP(A1863,SOURCE!B:P,12,0)&amp;IF(SOURCE!$W$2-LEN(VLOOKUP(A1863,SOURCE!B:P,12,0))&gt;=0,REPT(" ",SOURCE!$W$2-LEN(VLOOKUP(A1863,SOURCE!B:P,12,0))),"")&amp;
TEXT(A1863,"???0")&amp;IF(VLOOKUP(A1863,SOURCE!B:P,13,0)="","","   "&amp;VLOOKUP(A1863,SOURCE!B:P,13,0)
))))
)</f>
        <v>#define ITM_1627                      1818</v>
      </c>
    </row>
    <row r="1864" spans="1:4">
      <c r="A1864">
        <f t="shared" si="30"/>
        <v>1819</v>
      </c>
      <c r="B1864" t="str">
        <f>VLOOKUP(A1864,SOURCE!B:P,12,0)</f>
        <v>ITM_1628</v>
      </c>
      <c r="C1864">
        <f>IF(
ISNUMBER(INDEX(SOURCE!B:B,MATCH(A1864,SOURCE!B:B,0)+1)),
  VALUE(INDEX(SOURCE!B:B,MATCH(A1864,SOURCE!B:B,0)+1)),
  "")</f>
        <v>1820</v>
      </c>
      <c r="D1864" s="8" t="str">
        <f>IF(A1864&lt;&gt;INT(A1864),B1864,
IF(A1864&lt;0,VLOOKUP(A1864,lookups!A$1:B$25,2,0),
IF(ISNA(B1864),"",
IF(OR(ISBLANK(A1864),ISNA(B1864),B1864=0),
"",
"#define "&amp;
VLOOKUP(A1864,SOURCE!B:P,12,0)&amp;IF(SOURCE!$W$2-LEN(VLOOKUP(A1864,SOURCE!B:P,12,0))&gt;=0,REPT(" ",SOURCE!$W$2-LEN(VLOOKUP(A1864,SOURCE!B:P,12,0))),"")&amp;
TEXT(A1864,"???0")&amp;IF(VLOOKUP(A1864,SOURCE!B:P,13,0)="","","   "&amp;VLOOKUP(A1864,SOURCE!B:P,13,0)
))))
)</f>
        <v>#define ITM_1628                      1819</v>
      </c>
    </row>
    <row r="1865" spans="1:4">
      <c r="A1865">
        <f t="shared" si="30"/>
        <v>1820</v>
      </c>
      <c r="B1865" t="str">
        <f>VLOOKUP(A1865,SOURCE!B:P,12,0)</f>
        <v>ITM_1629</v>
      </c>
      <c r="C1865">
        <f>IF(
ISNUMBER(INDEX(SOURCE!B:B,MATCH(A1865,SOURCE!B:B,0)+1)),
  VALUE(INDEX(SOURCE!B:B,MATCH(A1865,SOURCE!B:B,0)+1)),
  "")</f>
        <v>1821</v>
      </c>
      <c r="D1865" s="8" t="str">
        <f>IF(A1865&lt;&gt;INT(A1865),B1865,
IF(A1865&lt;0,VLOOKUP(A1865,lookups!A$1:B$25,2,0),
IF(ISNA(B1865),"",
IF(OR(ISBLANK(A1865),ISNA(B1865),B1865=0),
"",
"#define "&amp;
VLOOKUP(A1865,SOURCE!B:P,12,0)&amp;IF(SOURCE!$W$2-LEN(VLOOKUP(A1865,SOURCE!B:P,12,0))&gt;=0,REPT(" ",SOURCE!$W$2-LEN(VLOOKUP(A1865,SOURCE!B:P,12,0))),"")&amp;
TEXT(A1865,"???0")&amp;IF(VLOOKUP(A1865,SOURCE!B:P,13,0)="","","   "&amp;VLOOKUP(A1865,SOURCE!B:P,13,0)
))))
)</f>
        <v>#define ITM_1629                      1820</v>
      </c>
    </row>
    <row r="1866" spans="1:4">
      <c r="A1866">
        <f t="shared" si="30"/>
        <v>1821</v>
      </c>
      <c r="B1866" t="str">
        <f>VLOOKUP(A1866,SOURCE!B:P,12,0)</f>
        <v>ITM_1630</v>
      </c>
      <c r="C1866">
        <f>IF(
ISNUMBER(INDEX(SOURCE!B:B,MATCH(A1866,SOURCE!B:B,0)+1)),
  VALUE(INDEX(SOURCE!B:B,MATCH(A1866,SOURCE!B:B,0)+1)),
  "")</f>
        <v>1822</v>
      </c>
      <c r="D1866" s="8" t="str">
        <f>IF(A1866&lt;&gt;INT(A1866),B1866,
IF(A1866&lt;0,VLOOKUP(A1866,lookups!A$1:B$25,2,0),
IF(ISNA(B1866),"",
IF(OR(ISBLANK(A1866),ISNA(B1866),B1866=0),
"",
"#define "&amp;
VLOOKUP(A1866,SOURCE!B:P,12,0)&amp;IF(SOURCE!$W$2-LEN(VLOOKUP(A1866,SOURCE!B:P,12,0))&gt;=0,REPT(" ",SOURCE!$W$2-LEN(VLOOKUP(A1866,SOURCE!B:P,12,0))),"")&amp;
TEXT(A1866,"???0")&amp;IF(VLOOKUP(A1866,SOURCE!B:P,13,0)="","","   "&amp;VLOOKUP(A1866,SOURCE!B:P,13,0)
))))
)</f>
        <v>#define ITM_1630                      1821</v>
      </c>
    </row>
    <row r="1867" spans="1:4">
      <c r="A1867">
        <f t="shared" si="30"/>
        <v>1822</v>
      </c>
      <c r="B1867" t="str">
        <f>VLOOKUP(A1867,SOURCE!B:P,12,0)</f>
        <v>ITM_1631</v>
      </c>
      <c r="C1867">
        <f>IF(
ISNUMBER(INDEX(SOURCE!B:B,MATCH(A1867,SOURCE!B:B,0)+1)),
  VALUE(INDEX(SOURCE!B:B,MATCH(A1867,SOURCE!B:B,0)+1)),
  "")</f>
        <v>1823</v>
      </c>
      <c r="D1867" s="8" t="str">
        <f>IF(A1867&lt;&gt;INT(A1867),B1867,
IF(A1867&lt;0,VLOOKUP(A1867,lookups!A$1:B$25,2,0),
IF(ISNA(B1867),"",
IF(OR(ISBLANK(A1867),ISNA(B1867),B1867=0),
"",
"#define "&amp;
VLOOKUP(A1867,SOURCE!B:P,12,0)&amp;IF(SOURCE!$W$2-LEN(VLOOKUP(A1867,SOURCE!B:P,12,0))&gt;=0,REPT(" ",SOURCE!$W$2-LEN(VLOOKUP(A1867,SOURCE!B:P,12,0))),"")&amp;
TEXT(A1867,"???0")&amp;IF(VLOOKUP(A1867,SOURCE!B:P,13,0)="","","   "&amp;VLOOKUP(A1867,SOURCE!B:P,13,0)
))))
)</f>
        <v>#define ITM_1631                      1822</v>
      </c>
    </row>
    <row r="1868" spans="1:4">
      <c r="A1868">
        <f t="shared" si="30"/>
        <v>1823</v>
      </c>
      <c r="B1868" t="str">
        <f>VLOOKUP(A1868,SOURCE!B:P,12,0)</f>
        <v>ITM_qoppa</v>
      </c>
      <c r="C1868">
        <f>IF(
ISNUMBER(INDEX(SOURCE!B:B,MATCH(A1868,SOURCE!B:B,0)+1)),
  VALUE(INDEX(SOURCE!B:B,MATCH(A1868,SOURCE!B:B,0)+1)),
  "")</f>
        <v>1824</v>
      </c>
      <c r="D1868" s="8" t="str">
        <f>IF(A1868&lt;&gt;INT(A1868),B1868,
IF(A1868&lt;0,VLOOKUP(A1868,lookups!A$1:B$25,2,0),
IF(ISNA(B1868),"",
IF(OR(ISBLANK(A1868),ISNA(B1868),B1868=0),
"",
"#define "&amp;
VLOOKUP(A1868,SOURCE!B:P,12,0)&amp;IF(SOURCE!$W$2-LEN(VLOOKUP(A1868,SOURCE!B:P,12,0))&gt;=0,REPT(" ",SOURCE!$W$2-LEN(VLOOKUP(A1868,SOURCE!B:P,12,0))),"")&amp;
TEXT(A1868,"???0")&amp;IF(VLOOKUP(A1868,SOURCE!B:P,13,0)="","","   "&amp;VLOOKUP(A1868,SOURCE!B:P,13,0)
))))
)</f>
        <v>#define ITM_qoppa                     1823</v>
      </c>
    </row>
    <row r="1869" spans="1:4">
      <c r="A1869">
        <f t="shared" si="30"/>
        <v>1824</v>
      </c>
      <c r="B1869" t="str">
        <f>VLOOKUP(A1869,SOURCE!B:P,12,0)</f>
        <v>ITM_digamma</v>
      </c>
      <c r="C1869">
        <f>IF(
ISNUMBER(INDEX(SOURCE!B:B,MATCH(A1869,SOURCE!B:B,0)+1)),
  VALUE(INDEX(SOURCE!B:B,MATCH(A1869,SOURCE!B:B,0)+1)),
  "")</f>
        <v>1825</v>
      </c>
      <c r="D1869" s="8" t="str">
        <f>IF(A1869&lt;&gt;INT(A1869),B1869,
IF(A1869&lt;0,VLOOKUP(A1869,lookups!A$1:B$25,2,0),
IF(ISNA(B1869),"",
IF(OR(ISBLANK(A1869),ISNA(B1869),B1869=0),
"",
"#define "&amp;
VLOOKUP(A1869,SOURCE!B:P,12,0)&amp;IF(SOURCE!$W$2-LEN(VLOOKUP(A1869,SOURCE!B:P,12,0))&gt;=0,REPT(" ",SOURCE!$W$2-LEN(VLOOKUP(A1869,SOURCE!B:P,12,0))),"")&amp;
TEXT(A1869,"???0")&amp;IF(VLOOKUP(A1869,SOURCE!B:P,13,0)="","","   "&amp;VLOOKUP(A1869,SOURCE!B:P,13,0)
))))
)</f>
        <v>#define ITM_digamma                   1824</v>
      </c>
    </row>
    <row r="1870" spans="1:4">
      <c r="A1870">
        <f t="shared" si="30"/>
        <v>1825</v>
      </c>
      <c r="B1870" t="str">
        <f>VLOOKUP(A1870,SOURCE!B:P,12,0)</f>
        <v>ITM_sampi</v>
      </c>
      <c r="C1870">
        <f>IF(
ISNUMBER(INDEX(SOURCE!B:B,MATCH(A1870,SOURCE!B:B,0)+1)),
  VALUE(INDEX(SOURCE!B:B,MATCH(A1870,SOURCE!B:B,0)+1)),
  "")</f>
        <v>1826</v>
      </c>
      <c r="D1870" s="8" t="str">
        <f>IF(A1870&lt;&gt;INT(A1870),B1870,
IF(A1870&lt;0,VLOOKUP(A1870,lookups!A$1:B$25,2,0),
IF(ISNA(B1870),"",
IF(OR(ISBLANK(A1870),ISNA(B1870),B1870=0),
"",
"#define "&amp;
VLOOKUP(A1870,SOURCE!B:P,12,0)&amp;IF(SOURCE!$W$2-LEN(VLOOKUP(A1870,SOURCE!B:P,12,0))&gt;=0,REPT(" ",SOURCE!$W$2-LEN(VLOOKUP(A1870,SOURCE!B:P,12,0))),"")&amp;
TEXT(A1870,"???0")&amp;IF(VLOOKUP(A1870,SOURCE!B:P,13,0)="","","   "&amp;VLOOKUP(A1870,SOURCE!B:P,13,0)
))))
)</f>
        <v>#define ITM_sampi                     1825</v>
      </c>
    </row>
    <row r="1871" spans="1:4">
      <c r="A1871">
        <f t="shared" si="30"/>
        <v>1826</v>
      </c>
      <c r="B1871" t="str">
        <f>VLOOKUP(A1871,SOURCE!B:P,12,0)</f>
        <v>KEY_COMPLEX</v>
      </c>
      <c r="C1871">
        <f>IF(
ISNUMBER(INDEX(SOURCE!B:B,MATCH(A1871,SOURCE!B:B,0)+1)),
  VALUE(INDEX(SOURCE!B:B,MATCH(A1871,SOURCE!B:B,0)+1)),
  "")</f>
        <v>1827</v>
      </c>
      <c r="D1871" s="8" t="str">
        <f>IF(A1871&lt;&gt;INT(A1871),B1871,
IF(A1871&lt;0,VLOOKUP(A1871,lookups!A$1:B$25,2,0),
IF(ISNA(B1871),"",
IF(OR(ISBLANK(A1871),ISNA(B1871),B1871=0),
"",
"#define "&amp;
VLOOKUP(A1871,SOURCE!B:P,12,0)&amp;IF(SOURCE!$W$2-LEN(VLOOKUP(A1871,SOURCE!B:P,12,0))&gt;=0,REPT(" ",SOURCE!$W$2-LEN(VLOOKUP(A1871,SOURCE!B:P,12,0))),"")&amp;
TEXT(A1871,"???0")&amp;IF(VLOOKUP(A1871,SOURCE!B:P,13,0)="","","   "&amp;VLOOKUP(A1871,SOURCE!B:P,13,0)
))))
)</f>
        <v>#define KEY_COMPLEX                   1826</v>
      </c>
    </row>
    <row r="1872" spans="1:4">
      <c r="A1872">
        <f t="shared" si="30"/>
        <v>1827</v>
      </c>
      <c r="B1872" t="str">
        <f>VLOOKUP(A1872,SOURCE!B:P,12,0)</f>
        <v>ITM_toPOL2</v>
      </c>
      <c r="C1872">
        <f>IF(
ISNUMBER(INDEX(SOURCE!B:B,MATCH(A1872,SOURCE!B:B,0)+1)),
  VALUE(INDEX(SOURCE!B:B,MATCH(A1872,SOURCE!B:B,0)+1)),
  "")</f>
        <v>1828</v>
      </c>
      <c r="D1872" s="8" t="str">
        <f>IF(A1872&lt;&gt;INT(A1872),B1872,
IF(A1872&lt;0,VLOOKUP(A1872,lookups!A$1:B$25,2,0),
IF(ISNA(B1872),"",
IF(OR(ISBLANK(A1872),ISNA(B1872),B1872=0),
"",
"#define "&amp;
VLOOKUP(A1872,SOURCE!B:P,12,0)&amp;IF(SOURCE!$W$2-LEN(VLOOKUP(A1872,SOURCE!B:P,12,0))&gt;=0,REPT(" ",SOURCE!$W$2-LEN(VLOOKUP(A1872,SOURCE!B:P,12,0))),"")&amp;
TEXT(A1872,"???0")&amp;IF(VLOOKUP(A1872,SOURCE!B:P,13,0)="","","   "&amp;VLOOKUP(A1872,SOURCE!B:P,13,0)
))))
)</f>
        <v>#define ITM_toPOL2                    1827</v>
      </c>
    </row>
    <row r="1873" spans="1:4">
      <c r="A1873">
        <f t="shared" si="30"/>
        <v>1828</v>
      </c>
      <c r="B1873" t="str">
        <f>VLOOKUP(A1873,SOURCE!B:P,12,0)</f>
        <v>ITM_toREC2</v>
      </c>
      <c r="C1873">
        <f>IF(
ISNUMBER(INDEX(SOURCE!B:B,MATCH(A1873,SOURCE!B:B,0)+1)),
  VALUE(INDEX(SOURCE!B:B,MATCH(A1873,SOURCE!B:B,0)+1)),
  "")</f>
        <v>1829</v>
      </c>
      <c r="D1873" s="8" t="str">
        <f>IF(A1873&lt;&gt;INT(A1873),B1873,
IF(A1873&lt;0,VLOOKUP(A1873,lookups!A$1:B$25,2,0),
IF(ISNA(B1873),"",
IF(OR(ISBLANK(A1873),ISNA(B1873),B1873=0),
"",
"#define "&amp;
VLOOKUP(A1873,SOURCE!B:P,12,0)&amp;IF(SOURCE!$W$2-LEN(VLOOKUP(A1873,SOURCE!B:P,12,0))&gt;=0,REPT(" ",SOURCE!$W$2-LEN(VLOOKUP(A1873,SOURCE!B:P,12,0))),"")&amp;
TEXT(A1873,"???0")&amp;IF(VLOOKUP(A1873,SOURCE!B:P,13,0)="","","   "&amp;VLOOKUP(A1873,SOURCE!B:P,13,0)
))))
)</f>
        <v>#define ITM_toREC2                    1828</v>
      </c>
    </row>
    <row r="1874" spans="1:4">
      <c r="A1874">
        <f t="shared" si="30"/>
        <v>1829</v>
      </c>
      <c r="B1874" t="str">
        <f>VLOOKUP(A1874,SOURCE!B:P,12,0)</f>
        <v>ITM_eRPN_ON</v>
      </c>
      <c r="C1874">
        <f>IF(
ISNUMBER(INDEX(SOURCE!B:B,MATCH(A1874,SOURCE!B:B,0)+1)),
  VALUE(INDEX(SOURCE!B:B,MATCH(A1874,SOURCE!B:B,0)+1)),
  "")</f>
        <v>1830</v>
      </c>
      <c r="D1874" s="8" t="str">
        <f>IF(A1874&lt;&gt;INT(A1874),B1874,
IF(A1874&lt;0,VLOOKUP(A1874,lookups!A$1:B$25,2,0),
IF(ISNA(B1874),"",
IF(OR(ISBLANK(A1874),ISNA(B1874),B1874=0),
"",
"#define "&amp;
VLOOKUP(A1874,SOURCE!B:P,12,0)&amp;IF(SOURCE!$W$2-LEN(VLOOKUP(A1874,SOURCE!B:P,12,0))&gt;=0,REPT(" ",SOURCE!$W$2-LEN(VLOOKUP(A1874,SOURCE!B:P,12,0))),"")&amp;
TEXT(A1874,"???0")&amp;IF(VLOOKUP(A1874,SOURCE!B:P,13,0)="","","   "&amp;VLOOKUP(A1874,SOURCE!B:P,13,0)
))))
)</f>
        <v>#define ITM_eRPN_ON                   1829</v>
      </c>
    </row>
    <row r="1875" spans="1:4">
      <c r="A1875">
        <f t="shared" si="30"/>
        <v>1830</v>
      </c>
      <c r="B1875" t="str">
        <f>VLOOKUP(A1875,SOURCE!B:P,12,0)</f>
        <v>ITM_eRPN_OFF</v>
      </c>
      <c r="C1875">
        <f>IF(
ISNUMBER(INDEX(SOURCE!B:B,MATCH(A1875,SOURCE!B:B,0)+1)),
  VALUE(INDEX(SOURCE!B:B,MATCH(A1875,SOURCE!B:B,0)+1)),
  "")</f>
        <v>1831</v>
      </c>
      <c r="D1875" s="8" t="str">
        <f>IF(A1875&lt;&gt;INT(A1875),B1875,
IF(A1875&lt;0,VLOOKUP(A1875,lookups!A$1:B$25,2,0),
IF(ISNA(B1875),"",
IF(OR(ISBLANK(A1875),ISNA(B1875),B1875=0),
"",
"#define "&amp;
VLOOKUP(A1875,SOURCE!B:P,12,0)&amp;IF(SOURCE!$W$2-LEN(VLOOKUP(A1875,SOURCE!B:P,12,0))&gt;=0,REPT(" ",SOURCE!$W$2-LEN(VLOOKUP(A1875,SOURCE!B:P,12,0))),"")&amp;
TEXT(A1875,"???0")&amp;IF(VLOOKUP(A1875,SOURCE!B:P,13,0)="","","   "&amp;VLOOKUP(A1875,SOURCE!B:P,13,0)
))))
)</f>
        <v>#define ITM_eRPN_OFF                  1830</v>
      </c>
    </row>
    <row r="1876" spans="1:4">
      <c r="A1876">
        <f t="shared" si="30"/>
        <v>1831</v>
      </c>
      <c r="B1876" t="str">
        <f>VLOOKUP(A1876,SOURCE!B:P,12,0)</f>
        <v>ITM_ERPN</v>
      </c>
      <c r="C1876">
        <f>IF(
ISNUMBER(INDEX(SOURCE!B:B,MATCH(A1876,SOURCE!B:B,0)+1)),
  VALUE(INDEX(SOURCE!B:B,MATCH(A1876,SOURCE!B:B,0)+1)),
  "")</f>
        <v>1832</v>
      </c>
      <c r="D1876" s="8" t="str">
        <f>IF(A1876&lt;&gt;INT(A1876),B1876,
IF(A1876&lt;0,VLOOKUP(A1876,lookups!A$1:B$25,2,0),
IF(ISNA(B1876),"",
IF(OR(ISBLANK(A1876),ISNA(B1876),B1876=0),
"",
"#define "&amp;
VLOOKUP(A1876,SOURCE!B:P,12,0)&amp;IF(SOURCE!$W$2-LEN(VLOOKUP(A1876,SOURCE!B:P,12,0))&gt;=0,REPT(" ",SOURCE!$W$2-LEN(VLOOKUP(A1876,SOURCE!B:P,12,0))),"")&amp;
TEXT(A1876,"???0")&amp;IF(VLOOKUP(A1876,SOURCE!B:P,13,0)="","","   "&amp;VLOOKUP(A1876,SOURCE!B:P,13,0)
))))
)</f>
        <v>#define ITM_ERPN                      1831</v>
      </c>
    </row>
    <row r="1877" spans="1:4">
      <c r="A1877">
        <f t="shared" si="30"/>
        <v>1832</v>
      </c>
      <c r="B1877" t="str">
        <f>VLOOKUP(A1877,SOURCE!B:P,12,0)</f>
        <v>ITM_HOMEx3</v>
      </c>
      <c r="C1877">
        <f>IF(
ISNUMBER(INDEX(SOURCE!B:B,MATCH(A1877,SOURCE!B:B,0)+1)),
  VALUE(INDEX(SOURCE!B:B,MATCH(A1877,SOURCE!B:B,0)+1)),
  "")</f>
        <v>1833</v>
      </c>
      <c r="D1877" s="8" t="str">
        <f>IF(A1877&lt;&gt;INT(A1877),B1877,
IF(A1877&lt;0,VLOOKUP(A1877,lookups!A$1:B$25,2,0),
IF(ISNA(B1877),"",
IF(OR(ISBLANK(A1877),ISNA(B1877),B1877=0),
"",
"#define "&amp;
VLOOKUP(A1877,SOURCE!B:P,12,0)&amp;IF(SOURCE!$W$2-LEN(VLOOKUP(A1877,SOURCE!B:P,12,0))&gt;=0,REPT(" ",SOURCE!$W$2-LEN(VLOOKUP(A1877,SOURCE!B:P,12,0))),"")&amp;
TEXT(A1877,"???0")&amp;IF(VLOOKUP(A1877,SOURCE!B:P,13,0)="","","   "&amp;VLOOKUP(A1877,SOURCE!B:P,13,0)
))))
)</f>
        <v>#define ITM_HOMEx3                    1832</v>
      </c>
    </row>
    <row r="1878" spans="1:4">
      <c r="A1878">
        <f t="shared" si="30"/>
        <v>1833</v>
      </c>
      <c r="B1878" t="str">
        <f>VLOOKUP(A1878,SOURCE!B:P,12,0)</f>
        <v>ITM_SHTIM</v>
      </c>
      <c r="C1878">
        <f>IF(
ISNUMBER(INDEX(SOURCE!B:B,MATCH(A1878,SOURCE!B:B,0)+1)),
  VALUE(INDEX(SOURCE!B:B,MATCH(A1878,SOURCE!B:B,0)+1)),
  "")</f>
        <v>1834</v>
      </c>
      <c r="D1878" s="8" t="str">
        <f>IF(A1878&lt;&gt;INT(A1878),B1878,
IF(A1878&lt;0,VLOOKUP(A1878,lookups!A$1:B$25,2,0),
IF(ISNA(B1878),"",
IF(OR(ISBLANK(A1878),ISNA(B1878),B1878=0),
"",
"#define "&amp;
VLOOKUP(A1878,SOURCE!B:P,12,0)&amp;IF(SOURCE!$W$2-LEN(VLOOKUP(A1878,SOURCE!B:P,12,0))&gt;=0,REPT(" ",SOURCE!$W$2-LEN(VLOOKUP(A1878,SOURCE!B:P,12,0))),"")&amp;
TEXT(A1878,"???0")&amp;IF(VLOOKUP(A1878,SOURCE!B:P,13,0)="","","   "&amp;VLOOKUP(A1878,SOURCE!B:P,13,0)
))))
)</f>
        <v>#define ITM_SHTIM                     1833</v>
      </c>
    </row>
    <row r="1879" spans="1:4">
      <c r="A1879">
        <f t="shared" si="30"/>
        <v>1834</v>
      </c>
      <c r="B1879" t="str">
        <f>VLOOKUP(A1879,SOURCE!B:P,12,0)</f>
        <v>ITM_CB_CPXRES</v>
      </c>
      <c r="C1879">
        <f>IF(
ISNUMBER(INDEX(SOURCE!B:B,MATCH(A1879,SOURCE!B:B,0)+1)),
  VALUE(INDEX(SOURCE!B:B,MATCH(A1879,SOURCE!B:B,0)+1)),
  "")</f>
        <v>1835</v>
      </c>
      <c r="D1879" s="8" t="str">
        <f>IF(A1879&lt;&gt;INT(A1879),B1879,
IF(A1879&lt;0,VLOOKUP(A1879,lookups!A$1:B$25,2,0),
IF(ISNA(B1879),"",
IF(OR(ISBLANK(A1879),ISNA(B1879),B1879=0),
"",
"#define "&amp;
VLOOKUP(A1879,SOURCE!B:P,12,0)&amp;IF(SOURCE!$W$2-LEN(VLOOKUP(A1879,SOURCE!B:P,12,0))&gt;=0,REPT(" ",SOURCE!$W$2-LEN(VLOOKUP(A1879,SOURCE!B:P,12,0))),"")&amp;
TEXT(A1879,"???0")&amp;IF(VLOOKUP(A1879,SOURCE!B:P,13,0)="","","   "&amp;VLOOKUP(A1879,SOURCE!B:P,13,0)
))))
)</f>
        <v>#define ITM_CB_CPXRES                 1834</v>
      </c>
    </row>
    <row r="1880" spans="1:4">
      <c r="A1880">
        <f t="shared" si="30"/>
        <v>1835</v>
      </c>
      <c r="B1880" t="str">
        <f>VLOOKUP(A1880,SOURCE!B:P,12,0)</f>
        <v>ITM_CB_LEADING_ZERO</v>
      </c>
      <c r="C1880">
        <f>IF(
ISNUMBER(INDEX(SOURCE!B:B,MATCH(A1880,SOURCE!B:B,0)+1)),
  VALUE(INDEX(SOURCE!B:B,MATCH(A1880,SOURCE!B:B,0)+1)),
  "")</f>
        <v>1836</v>
      </c>
      <c r="D1880" s="8" t="str">
        <f>IF(A1880&lt;&gt;INT(A1880),B1880,
IF(A1880&lt;0,VLOOKUP(A1880,lookups!A$1:B$25,2,0),
IF(ISNA(B1880),"",
IF(OR(ISBLANK(A1880),ISNA(B1880),B1880=0),
"",
"#define "&amp;
VLOOKUP(A1880,SOURCE!B:P,12,0)&amp;IF(SOURCE!$W$2-LEN(VLOOKUP(A1880,SOURCE!B:P,12,0))&gt;=0,REPT(" ",SOURCE!$W$2-LEN(VLOOKUP(A1880,SOURCE!B:P,12,0))),"")&amp;
TEXT(A1880,"???0")&amp;IF(VLOOKUP(A1880,SOURCE!B:P,13,0)="","","   "&amp;VLOOKUP(A1880,SOURCE!B:P,13,0)
))))
)</f>
        <v>#define ITM_CB_LEADING_ZERO           1835</v>
      </c>
    </row>
    <row r="1881" spans="1:4">
      <c r="A1881">
        <f t="shared" si="30"/>
        <v>1836</v>
      </c>
      <c r="B1881" t="str">
        <f>VLOOKUP(A1881,SOURCE!B:P,12,0)</f>
        <v>CHR_case</v>
      </c>
      <c r="C1881">
        <f>IF(
ISNUMBER(INDEX(SOURCE!B:B,MATCH(A1881,SOURCE!B:B,0)+1)),
  VALUE(INDEX(SOURCE!B:B,MATCH(A1881,SOURCE!B:B,0)+1)),
  "")</f>
        <v>1837</v>
      </c>
      <c r="D1881" s="8" t="str">
        <f>IF(A1881&lt;&gt;INT(A1881),B1881,
IF(A1881&lt;0,VLOOKUP(A1881,lookups!A$1:B$25,2,0),
IF(ISNA(B1881),"",
IF(OR(ISBLANK(A1881),ISNA(B1881),B1881=0),
"",
"#define "&amp;
VLOOKUP(A1881,SOURCE!B:P,12,0)&amp;IF(SOURCE!$W$2-LEN(VLOOKUP(A1881,SOURCE!B:P,12,0))&gt;=0,REPT(" ",SOURCE!$W$2-LEN(VLOOKUP(A1881,SOURCE!B:P,12,0))),"")&amp;
TEXT(A1881,"???0")&amp;IF(VLOOKUP(A1881,SOURCE!B:P,13,0)="","","   "&amp;VLOOKUP(A1881,SOURCE!B:P,13,0)
))))
)</f>
        <v>#define CHR_case                      1836   //JM CAPS</v>
      </c>
    </row>
    <row r="1882" spans="1:4">
      <c r="A1882">
        <f t="shared" si="30"/>
        <v>1837</v>
      </c>
      <c r="B1882" t="str">
        <f>VLOOKUP(A1882,SOURCE!B:P,12,0)</f>
        <v>ITM_BASE_HOME</v>
      </c>
      <c r="C1882">
        <f>IF(
ISNUMBER(INDEX(SOURCE!B:B,MATCH(A1882,SOURCE!B:B,0)+1)),
  VALUE(INDEX(SOURCE!B:B,MATCH(A1882,SOURCE!B:B,0)+1)),
  "")</f>
        <v>1838</v>
      </c>
      <c r="D1882" s="8" t="str">
        <f>IF(A1882&lt;&gt;INT(A1882),B1882,
IF(A1882&lt;0,VLOOKUP(A1882,lookups!A$1:B$25,2,0),
IF(ISNA(B1882),"",
IF(OR(ISBLANK(A1882),ISNA(B1882),B1882=0),
"",
"#define "&amp;
VLOOKUP(A1882,SOURCE!B:P,12,0)&amp;IF(SOURCE!$W$2-LEN(VLOOKUP(A1882,SOURCE!B:P,12,0))&gt;=0,REPT(" ",SOURCE!$W$2-LEN(VLOOKUP(A1882,SOURCE!B:P,12,0))),"")&amp;
TEXT(A1882,"???0")&amp;IF(VLOOKUP(A1882,SOURCE!B:P,13,0)="","","   "&amp;VLOOKUP(A1882,SOURCE!B:P,13,0)
))))
)</f>
        <v>#define ITM_BASE_HOME                 1837</v>
      </c>
    </row>
    <row r="1883" spans="1:4">
      <c r="A1883">
        <f t="shared" si="30"/>
        <v>1838</v>
      </c>
      <c r="B1883" t="str">
        <f>VLOOKUP(A1883,SOURCE!B:P,12,0)</f>
        <v>ITM_BASE_AHOME</v>
      </c>
      <c r="C1883">
        <f>IF(
ISNUMBER(INDEX(SOURCE!B:B,MATCH(A1883,SOURCE!B:B,0)+1)),
  VALUE(INDEX(SOURCE!B:B,MATCH(A1883,SOURCE!B:B,0)+1)),
  "")</f>
        <v>1839</v>
      </c>
      <c r="D1883" s="8" t="str">
        <f>IF(A1883&lt;&gt;INT(A1883),B1883,
IF(A1883&lt;0,VLOOKUP(A1883,lookups!A$1:B$25,2,0),
IF(ISNA(B1883),"",
IF(OR(ISBLANK(A1883),ISNA(B1883),B1883=0),
"",
"#define "&amp;
VLOOKUP(A1883,SOURCE!B:P,12,0)&amp;IF(SOURCE!$W$2-LEN(VLOOKUP(A1883,SOURCE!B:P,12,0))&gt;=0,REPT(" ",SOURCE!$W$2-LEN(VLOOKUP(A1883,SOURCE!B:P,12,0))),"")&amp;
TEXT(A1883,"???0")&amp;IF(VLOOKUP(A1883,SOURCE!B:P,13,0)="","","   "&amp;VLOOKUP(A1883,SOURCE!B:P,13,0)
))))
)</f>
        <v>#define ITM_BASE_AHOME                1838</v>
      </c>
    </row>
    <row r="1884" spans="1:4">
      <c r="A1884">
        <f t="shared" si="30"/>
        <v>1839</v>
      </c>
      <c r="B1884" t="str">
        <f>VLOOKUP(A1884,SOURCE!B:P,12,0)</f>
        <v>ITM_H_SUMRY</v>
      </c>
      <c r="C1884">
        <f>IF(
ISNUMBER(INDEX(SOURCE!B:B,MATCH(A1884,SOURCE!B:B,0)+1)),
  VALUE(INDEX(SOURCE!B:B,MATCH(A1884,SOURCE!B:B,0)+1)),
  "")</f>
        <v>1840</v>
      </c>
      <c r="D1884" s="8" t="str">
        <f>IF(A1884&lt;&gt;INT(A1884),B1884,
IF(A1884&lt;0,VLOOKUP(A1884,lookups!A$1:B$25,2,0),
IF(ISNA(B1884),"",
IF(OR(ISBLANK(A1884),ISNA(B1884),B1884=0),
"",
"#define "&amp;
VLOOKUP(A1884,SOURCE!B:P,12,0)&amp;IF(SOURCE!$W$2-LEN(VLOOKUP(A1884,SOURCE!B:P,12,0))&gt;=0,REPT(" ",SOURCE!$W$2-LEN(VLOOKUP(A1884,SOURCE!B:P,12,0))),"")&amp;
TEXT(A1884,"???0")&amp;IF(VLOOKUP(A1884,SOURCE!B:P,13,0)="","","   "&amp;VLOOKUP(A1884,SOURCE!B:P,13,0)
))))
)</f>
        <v>#define ITM_H_SUMRY                   1839</v>
      </c>
    </row>
    <row r="1885" spans="1:4">
      <c r="A1885">
        <f t="shared" si="30"/>
        <v>1840</v>
      </c>
      <c r="B1885" t="str">
        <f>VLOOKUP(A1885,SOURCE!B:P,12,0)</f>
        <v>ITM_H_REPLCA</v>
      </c>
      <c r="C1885">
        <f>IF(
ISNUMBER(INDEX(SOURCE!B:B,MATCH(A1885,SOURCE!B:B,0)+1)),
  VALUE(INDEX(SOURCE!B:B,MATCH(A1885,SOURCE!B:B,0)+1)),
  "")</f>
        <v>1841</v>
      </c>
      <c r="D1885" s="8" t="str">
        <f>IF(A1885&lt;&gt;INT(A1885),B1885,
IF(A1885&lt;0,VLOOKUP(A1885,lookups!A$1:B$25,2,0),
IF(ISNA(B1885),"",
IF(OR(ISBLANK(A1885),ISNA(B1885),B1885=0),
"",
"#define "&amp;
VLOOKUP(A1885,SOURCE!B:P,12,0)&amp;IF(SOURCE!$W$2-LEN(VLOOKUP(A1885,SOURCE!B:P,12,0))&gt;=0,REPT(" ",SOURCE!$W$2-LEN(VLOOKUP(A1885,SOURCE!B:P,12,0))),"")&amp;
TEXT(A1885,"???0")&amp;IF(VLOOKUP(A1885,SOURCE!B:P,13,0)="","","   "&amp;VLOOKUP(A1885,SOURCE!B:P,13,0)
))))
)</f>
        <v>#define ITM_H_REPLCA                  1840</v>
      </c>
    </row>
    <row r="1886" spans="1:4">
      <c r="A1886">
        <f t="shared" si="30"/>
        <v>1841</v>
      </c>
      <c r="B1886" t="str">
        <f>VLOOKUP(A1886,SOURCE!B:P,12,0)</f>
        <v>ITM_H_FIXED</v>
      </c>
      <c r="C1886">
        <f>IF(
ISNUMBER(INDEX(SOURCE!B:B,MATCH(A1886,SOURCE!B:B,0)+1)),
  VALUE(INDEX(SOURCE!B:B,MATCH(A1886,SOURCE!B:B,0)+1)),
  "")</f>
        <v>1842</v>
      </c>
      <c r="D1886" s="8" t="str">
        <f>IF(A1886&lt;&gt;INT(A1886),B1886,
IF(A1886&lt;0,VLOOKUP(A1886,lookups!A$1:B$25,2,0),
IF(ISNA(B1886),"",
IF(OR(ISBLANK(A1886),ISNA(B1886),B1886=0),
"",
"#define "&amp;
VLOOKUP(A1886,SOURCE!B:P,12,0)&amp;IF(SOURCE!$W$2-LEN(VLOOKUP(A1886,SOURCE!B:P,12,0))&gt;=0,REPT(" ",SOURCE!$W$2-LEN(VLOOKUP(A1886,SOURCE!B:P,12,0))),"")&amp;
TEXT(A1886,"???0")&amp;IF(VLOOKUP(A1886,SOURCE!B:P,13,0)="","","   "&amp;VLOOKUP(A1886,SOURCE!B:P,13,0)
))))
)</f>
        <v>#define ITM_H_FIXED                   1841</v>
      </c>
    </row>
    <row r="1887" spans="1:4">
      <c r="A1887">
        <f t="shared" si="30"/>
        <v>1842</v>
      </c>
      <c r="B1887" t="str">
        <f>VLOOKUP(A1887,SOURCE!B:P,12,0)</f>
        <v>ITM_HOMEx3T</v>
      </c>
      <c r="C1887">
        <f>IF(
ISNUMBER(INDEX(SOURCE!B:B,MATCH(A1887,SOURCE!B:B,0)+1)),
  VALUE(INDEX(SOURCE!B:B,MATCH(A1887,SOURCE!B:B,0)+1)),
  "")</f>
        <v>1842.01</v>
      </c>
      <c r="D1887" s="8" t="str">
        <f>IF(A1887&lt;&gt;INT(A1887),B1887,
IF(A1887&lt;0,VLOOKUP(A1887,lookups!A$1:B$25,2,0),
IF(ISNA(B1887),"",
IF(OR(ISBLANK(A1887),ISNA(B1887),B1887=0),
"",
"#define "&amp;
VLOOKUP(A1887,SOURCE!B:P,12,0)&amp;IF(SOURCE!$W$2-LEN(VLOOKUP(A1887,SOURCE!B:P,12,0))&gt;=0,REPT(" ",SOURCE!$W$2-LEN(VLOOKUP(A1887,SOURCE!B:P,12,0))),"")&amp;
TEXT(A1887,"???0")&amp;IF(VLOOKUP(A1887,SOURCE!B:P,13,0)="","","   "&amp;VLOOKUP(A1887,SOURCE!B:P,13,0)
))))
)</f>
        <v>#define ITM_HOMEx3T                   1842</v>
      </c>
    </row>
    <row r="1888" spans="1:4">
      <c r="A1888">
        <f t="shared" si="30"/>
        <v>1842.01</v>
      </c>
      <c r="B1888" t="str">
        <f>VLOOKUP(A1888,SOURCE!B:P,12,0)</f>
        <v/>
      </c>
      <c r="C1888">
        <f>IF(
ISNUMBER(INDEX(SOURCE!B:B,MATCH(A1888,SOURCE!B:B,0)+1)),
  VALUE(INDEX(SOURCE!B:B,MATCH(A1888,SOURCE!B:B,0)+1)),
  "")</f>
        <v>1843</v>
      </c>
      <c r="D1888" s="8" t="str">
        <f>IF(A1888&lt;&gt;INT(A1888),B1888,
IF(A1888&lt;0,VLOOKUP(A1888,lookups!A$1:B$25,2,0),
IF(ISNA(B1888),"",
IF(OR(ISBLANK(A1888),ISNA(B1888),B1888=0),
"",
"#define "&amp;
VLOOKUP(A1888,SOURCE!B:P,12,0)&amp;IF(SOURCE!$W$2-LEN(VLOOKUP(A1888,SOURCE!B:P,12,0))&gt;=0,REPT(" ",SOURCE!$W$2-LEN(VLOOKUP(A1888,SOURCE!B:P,12,0))),"")&amp;
TEXT(A1888,"???0")&amp;IF(VLOOKUP(A1888,SOURCE!B:P,13,0)="","","   "&amp;VLOOKUP(A1888,SOURCE!B:P,13,0)
))))
)</f>
        <v/>
      </c>
    </row>
    <row r="1889" spans="1:4">
      <c r="A1889">
        <f t="shared" si="30"/>
        <v>1843</v>
      </c>
      <c r="B1889" t="str">
        <f>VLOOKUP(A1889,SOURCE!B:P,12,0)</f>
        <v>ITM_LARGELI</v>
      </c>
      <c r="C1889">
        <f>IF(
ISNUMBER(INDEX(SOURCE!B:B,MATCH(A1889,SOURCE!B:B,0)+1)),
  VALUE(INDEX(SOURCE!B:B,MATCH(A1889,SOURCE!B:B,0)+1)),
  "")</f>
        <v>1844</v>
      </c>
      <c r="D1889" s="8" t="str">
        <f>IF(A1889&lt;&gt;INT(A1889),B1889,
IF(A1889&lt;0,VLOOKUP(A1889,lookups!A$1:B$25,2,0),
IF(ISNA(B1889),"",
IF(OR(ISBLANK(A1889),ISNA(B1889),B1889=0),
"",
"#define "&amp;
VLOOKUP(A1889,SOURCE!B:P,12,0)&amp;IF(SOURCE!$W$2-LEN(VLOOKUP(A1889,SOURCE!B:P,12,0))&gt;=0,REPT(" ",SOURCE!$W$2-LEN(VLOOKUP(A1889,SOURCE!B:P,12,0))),"")&amp;
TEXT(A1889,"???0")&amp;IF(VLOOKUP(A1889,SOURCE!B:P,13,0)="","","   "&amp;VLOOKUP(A1889,SOURCE!B:P,13,0)
))))
)</f>
        <v>#define ITM_LARGELI                   1843</v>
      </c>
    </row>
    <row r="1890" spans="1:4">
      <c r="A1890">
        <f t="shared" si="30"/>
        <v>1844</v>
      </c>
      <c r="B1890" t="str">
        <f>VLOOKUP(A1890,SOURCE!B:P,12,0)</f>
        <v>ITM_PGMTST</v>
      </c>
      <c r="C1890">
        <f>IF(
ISNUMBER(INDEX(SOURCE!B:B,MATCH(A1890,SOURCE!B:B,0)+1)),
  VALUE(INDEX(SOURCE!B:B,MATCH(A1890,SOURCE!B:B,0)+1)),
  "")</f>
        <v>1845</v>
      </c>
      <c r="D1890" s="8" t="str">
        <f>IF(A1890&lt;&gt;INT(A1890),B1890,
IF(A1890&lt;0,VLOOKUP(A1890,lookups!A$1:B$25,2,0),
IF(ISNA(B1890),"",
IF(OR(ISBLANK(A1890),ISNA(B1890),B1890=0),
"",
"#define "&amp;
VLOOKUP(A1890,SOURCE!B:P,12,0)&amp;IF(SOURCE!$W$2-LEN(VLOOKUP(A1890,SOURCE!B:P,12,0))&gt;=0,REPT(" ",SOURCE!$W$2-LEN(VLOOKUP(A1890,SOURCE!B:P,12,0))),"")&amp;
TEXT(A1890,"???0")&amp;IF(VLOOKUP(A1890,SOURCE!B:P,13,0)="","","   "&amp;VLOOKUP(A1890,SOURCE!B:P,13,0)
))))
)</f>
        <v>#define ITM_PGMTST                    1844</v>
      </c>
    </row>
    <row r="1891" spans="1:4">
      <c r="A1891">
        <f t="shared" si="30"/>
        <v>1845</v>
      </c>
      <c r="B1891" t="str">
        <f>VLOOKUP(A1891,SOURCE!B:P,12,0)</f>
        <v>ITM_SIGFIG</v>
      </c>
      <c r="C1891">
        <f>IF(
ISNUMBER(INDEX(SOURCE!B:B,MATCH(A1891,SOURCE!B:B,0)+1)),
  VALUE(INDEX(SOURCE!B:B,MATCH(A1891,SOURCE!B:B,0)+1)),
  "")</f>
        <v>1846</v>
      </c>
      <c r="D1891" s="8" t="str">
        <f>IF(A1891&lt;&gt;INT(A1891),B1891,
IF(A1891&lt;0,VLOOKUP(A1891,lookups!A$1:B$25,2,0),
IF(ISNA(B1891),"",
IF(OR(ISBLANK(A1891),ISNA(B1891),B1891=0),
"",
"#define "&amp;
VLOOKUP(A1891,SOURCE!B:P,12,0)&amp;IF(SOURCE!$W$2-LEN(VLOOKUP(A1891,SOURCE!B:P,12,0))&gt;=0,REPT(" ",SOURCE!$W$2-LEN(VLOOKUP(A1891,SOURCE!B:P,12,0))),"")&amp;
TEXT(A1891,"???0")&amp;IF(VLOOKUP(A1891,SOURCE!B:P,13,0)="","","   "&amp;VLOOKUP(A1891,SOURCE!B:P,13,0)
))))
)</f>
        <v>#define ITM_SIGFIG                    1845</v>
      </c>
    </row>
    <row r="1892" spans="1:4">
      <c r="A1892">
        <f t="shared" si="30"/>
        <v>1846</v>
      </c>
      <c r="B1892" t="str">
        <f>VLOOKUP(A1892,SOURCE!B:P,12,0)</f>
        <v>ITM_UNIT</v>
      </c>
      <c r="C1892">
        <f>IF(
ISNUMBER(INDEX(SOURCE!B:B,MATCH(A1892,SOURCE!B:B,0)+1)),
  VALUE(INDEX(SOURCE!B:B,MATCH(A1892,SOURCE!B:B,0)+1)),
  "")</f>
        <v>1847</v>
      </c>
      <c r="D1892" s="8" t="str">
        <f>IF(A1892&lt;&gt;INT(A1892),B1892,
IF(A1892&lt;0,VLOOKUP(A1892,lookups!A$1:B$25,2,0),
IF(ISNA(B1892),"",
IF(OR(ISBLANK(A1892),ISNA(B1892),B1892=0),
"",
"#define "&amp;
VLOOKUP(A1892,SOURCE!B:P,12,0)&amp;IF(SOURCE!$W$2-LEN(VLOOKUP(A1892,SOURCE!B:P,12,0))&gt;=0,REPT(" ",SOURCE!$W$2-LEN(VLOOKUP(A1892,SOURCE!B:P,12,0))),"")&amp;
TEXT(A1892,"???0")&amp;IF(VLOOKUP(A1892,SOURCE!B:P,13,0)="","","   "&amp;VLOOKUP(A1892,SOURCE!B:P,13,0)
))))
)</f>
        <v>#define ITM_UNIT                      1846</v>
      </c>
    </row>
    <row r="1893" spans="1:4">
      <c r="A1893">
        <f t="shared" si="30"/>
        <v>1847</v>
      </c>
      <c r="B1893" t="str">
        <f>VLOOKUP(A1893,SOURCE!B:P,12,0)</f>
        <v>ITM_ROUND2</v>
      </c>
      <c r="C1893">
        <f>IF(
ISNUMBER(INDEX(SOURCE!B:B,MATCH(A1893,SOURCE!B:B,0)+1)),
  VALUE(INDEX(SOURCE!B:B,MATCH(A1893,SOURCE!B:B,0)+1)),
  "")</f>
        <v>1848</v>
      </c>
      <c r="D1893" s="8" t="str">
        <f>IF(A1893&lt;&gt;INT(A1893),B1893,
IF(A1893&lt;0,VLOOKUP(A1893,lookups!A$1:B$25,2,0),
IF(ISNA(B1893),"",
IF(OR(ISBLANK(A1893),ISNA(B1893),B1893=0),
"",
"#define "&amp;
VLOOKUP(A1893,SOURCE!B:P,12,0)&amp;IF(SOURCE!$W$2-LEN(VLOOKUP(A1893,SOURCE!B:P,12,0))&gt;=0,REPT(" ",SOURCE!$W$2-LEN(VLOOKUP(A1893,SOURCE!B:P,12,0))),"")&amp;
TEXT(A1893,"???0")&amp;IF(VLOOKUP(A1893,SOURCE!B:P,13,0)="","","   "&amp;VLOOKUP(A1893,SOURCE!B:P,13,0)
))))
)</f>
        <v>#define ITM_ROUND2                    1847</v>
      </c>
    </row>
    <row r="1894" spans="1:4">
      <c r="A1894">
        <f t="shared" si="30"/>
        <v>1848</v>
      </c>
      <c r="B1894" t="str">
        <f>VLOOKUP(A1894,SOURCE!B:P,12,0)</f>
        <v>ITM_ROUNDI2</v>
      </c>
      <c r="C1894">
        <f>IF(
ISNUMBER(INDEX(SOURCE!B:B,MATCH(A1894,SOURCE!B:B,0)+1)),
  VALUE(INDEX(SOURCE!B:B,MATCH(A1894,SOURCE!B:B,0)+1)),
  "")</f>
        <v>1849</v>
      </c>
      <c r="D1894" s="8" t="str">
        <f>IF(A1894&lt;&gt;INT(A1894),B1894,
IF(A1894&lt;0,VLOOKUP(A1894,lookups!A$1:B$25,2,0),
IF(ISNA(B1894),"",
IF(OR(ISBLANK(A1894),ISNA(B1894),B1894=0),
"",
"#define "&amp;
VLOOKUP(A1894,SOURCE!B:P,12,0)&amp;IF(SOURCE!$W$2-LEN(VLOOKUP(A1894,SOURCE!B:P,12,0))&gt;=0,REPT(" ",SOURCE!$W$2-LEN(VLOOKUP(A1894,SOURCE!B:P,12,0))),"")&amp;
TEXT(A1894,"???0")&amp;IF(VLOOKUP(A1894,SOURCE!B:P,13,0)="","","   "&amp;VLOOKUP(A1894,SOURCE!B:P,13,0)
))))
)</f>
        <v>#define ITM_ROUNDI2                   1848</v>
      </c>
    </row>
    <row r="1895" spans="1:4">
      <c r="A1895">
        <f t="shared" si="30"/>
        <v>1849</v>
      </c>
      <c r="B1895" t="str">
        <f>VLOOKUP(A1895,SOURCE!B:P,12,0)</f>
        <v>ITM_op_a</v>
      </c>
      <c r="C1895">
        <f>IF(
ISNUMBER(INDEX(SOURCE!B:B,MATCH(A1895,SOURCE!B:B,0)+1)),
  VALUE(INDEX(SOURCE!B:B,MATCH(A1895,SOURCE!B:B,0)+1)),
  "")</f>
        <v>1850</v>
      </c>
      <c r="D1895" s="8" t="str">
        <f>IF(A1895&lt;&gt;INT(A1895),B1895,
IF(A1895&lt;0,VLOOKUP(A1895,lookups!A$1:B$25,2,0),
IF(ISNA(B1895),"",
IF(OR(ISBLANK(A1895),ISNA(B1895),B1895=0),
"",
"#define "&amp;
VLOOKUP(A1895,SOURCE!B:P,12,0)&amp;IF(SOURCE!$W$2-LEN(VLOOKUP(A1895,SOURCE!B:P,12,0))&gt;=0,REPT(" ",SOURCE!$W$2-LEN(VLOOKUP(A1895,SOURCE!B:P,12,0))),"")&amp;
TEXT(A1895,"???0")&amp;IF(VLOOKUP(A1895,SOURCE!B:P,13,0)="","","   "&amp;VLOOKUP(A1895,SOURCE!B:P,13,0)
))))
)</f>
        <v>#define ITM_op_a                      1849</v>
      </c>
    </row>
    <row r="1896" spans="1:4">
      <c r="A1896">
        <f t="shared" si="30"/>
        <v>1850</v>
      </c>
      <c r="B1896" t="str">
        <f>VLOOKUP(A1896,SOURCE!B:P,12,0)</f>
        <v>ITM_op_a2</v>
      </c>
      <c r="C1896">
        <f>IF(
ISNUMBER(INDEX(SOURCE!B:B,MATCH(A1896,SOURCE!B:B,0)+1)),
  VALUE(INDEX(SOURCE!B:B,MATCH(A1896,SOURCE!B:B,0)+1)),
  "")</f>
        <v>1851</v>
      </c>
      <c r="D1896" s="8" t="str">
        <f>IF(A1896&lt;&gt;INT(A1896),B1896,
IF(A1896&lt;0,VLOOKUP(A1896,lookups!A$1:B$25,2,0),
IF(ISNA(B1896),"",
IF(OR(ISBLANK(A1896),ISNA(B1896),B1896=0),
"",
"#define "&amp;
VLOOKUP(A1896,SOURCE!B:P,12,0)&amp;IF(SOURCE!$W$2-LEN(VLOOKUP(A1896,SOURCE!B:P,12,0))&gt;=0,REPT(" ",SOURCE!$W$2-LEN(VLOOKUP(A1896,SOURCE!B:P,12,0))),"")&amp;
TEXT(A1896,"???0")&amp;IF(VLOOKUP(A1896,SOURCE!B:P,13,0)="","","   "&amp;VLOOKUP(A1896,SOURCE!B:P,13,0)
))))
)</f>
        <v>#define ITM_op_a2                     1850</v>
      </c>
    </row>
    <row r="1897" spans="1:4">
      <c r="A1897">
        <f t="shared" si="30"/>
        <v>1851</v>
      </c>
      <c r="B1897" t="str">
        <f>VLOOKUP(A1897,SOURCE!B:P,12,0)</f>
        <v>ITM_op_j</v>
      </c>
      <c r="C1897">
        <f>IF(
ISNUMBER(INDEX(SOURCE!B:B,MATCH(A1897,SOURCE!B:B,0)+1)),
  VALUE(INDEX(SOURCE!B:B,MATCH(A1897,SOURCE!B:B,0)+1)),
  "")</f>
        <v>1852</v>
      </c>
      <c r="D1897" s="8" t="str">
        <f>IF(A1897&lt;&gt;INT(A1897),B1897,
IF(A1897&lt;0,VLOOKUP(A1897,lookups!A$1:B$25,2,0),
IF(ISNA(B1897),"",
IF(OR(ISBLANK(A1897),ISNA(B1897),B1897=0),
"",
"#define "&amp;
VLOOKUP(A1897,SOURCE!B:P,12,0)&amp;IF(SOURCE!$W$2-LEN(VLOOKUP(A1897,SOURCE!B:P,12,0))&gt;=0,REPT(" ",SOURCE!$W$2-LEN(VLOOKUP(A1897,SOURCE!B:P,12,0))),"")&amp;
TEXT(A1897,"???0")&amp;IF(VLOOKUP(A1897,SOURCE!B:P,13,0)="","","   "&amp;VLOOKUP(A1897,SOURCE!B:P,13,0)
))))
)</f>
        <v>#define ITM_op_j                      1851</v>
      </c>
    </row>
    <row r="1898" spans="1:4">
      <c r="A1898">
        <f t="shared" si="30"/>
        <v>1852</v>
      </c>
      <c r="B1898" t="str">
        <f>VLOOKUP(A1898,SOURCE!B:P,12,0)</f>
        <v>ITM_EE_D2Y</v>
      </c>
      <c r="C1898">
        <f>IF(
ISNUMBER(INDEX(SOURCE!B:B,MATCH(A1898,SOURCE!B:B,0)+1)),
  VALUE(INDEX(SOURCE!B:B,MATCH(A1898,SOURCE!B:B,0)+1)),
  "")</f>
        <v>1853</v>
      </c>
      <c r="D1898" s="8" t="str">
        <f>IF(A1898&lt;&gt;INT(A1898),B1898,
IF(A1898&lt;0,VLOOKUP(A1898,lookups!A$1:B$25,2,0),
IF(ISNA(B1898),"",
IF(OR(ISBLANK(A1898),ISNA(B1898),B1898=0),
"",
"#define "&amp;
VLOOKUP(A1898,SOURCE!B:P,12,0)&amp;IF(SOURCE!$W$2-LEN(VLOOKUP(A1898,SOURCE!B:P,12,0))&gt;=0,REPT(" ",SOURCE!$W$2-LEN(VLOOKUP(A1898,SOURCE!B:P,12,0))),"")&amp;
TEXT(A1898,"???0")&amp;IF(VLOOKUP(A1898,SOURCE!B:P,13,0)="","","   "&amp;VLOOKUP(A1898,SOURCE!B:P,13,0)
))))
)</f>
        <v>#define ITM_EE_D2Y                    1852</v>
      </c>
    </row>
    <row r="1899" spans="1:4">
      <c r="A1899">
        <f t="shared" si="30"/>
        <v>1853</v>
      </c>
      <c r="B1899" t="str">
        <f>VLOOKUP(A1899,SOURCE!B:P,12,0)</f>
        <v>ITM_EE_Y2D</v>
      </c>
      <c r="C1899">
        <f>IF(
ISNUMBER(INDEX(SOURCE!B:B,MATCH(A1899,SOURCE!B:B,0)+1)),
  VALUE(INDEX(SOURCE!B:B,MATCH(A1899,SOURCE!B:B,0)+1)),
  "")</f>
        <v>1854</v>
      </c>
      <c r="D1899" s="8" t="str">
        <f>IF(A1899&lt;&gt;INT(A1899),B1899,
IF(A1899&lt;0,VLOOKUP(A1899,lookups!A$1:B$25,2,0),
IF(ISNA(B1899),"",
IF(OR(ISBLANK(A1899),ISNA(B1899),B1899=0),
"",
"#define "&amp;
VLOOKUP(A1899,SOURCE!B:P,12,0)&amp;IF(SOURCE!$W$2-LEN(VLOOKUP(A1899,SOURCE!B:P,12,0))&gt;=0,REPT(" ",SOURCE!$W$2-LEN(VLOOKUP(A1899,SOURCE!B:P,12,0))),"")&amp;
TEXT(A1899,"???0")&amp;IF(VLOOKUP(A1899,SOURCE!B:P,13,0)="","","   "&amp;VLOOKUP(A1899,SOURCE!B:P,13,0)
))))
)</f>
        <v>#define ITM_EE_Y2D                    1853</v>
      </c>
    </row>
    <row r="1900" spans="1:4">
      <c r="A1900">
        <f t="shared" si="30"/>
        <v>1854</v>
      </c>
      <c r="B1900" t="str">
        <f>VLOOKUP(A1900,SOURCE!B:P,12,0)</f>
        <v>ITM_EE_A2S</v>
      </c>
      <c r="C1900">
        <f>IF(
ISNUMBER(INDEX(SOURCE!B:B,MATCH(A1900,SOURCE!B:B,0)+1)),
  VALUE(INDEX(SOURCE!B:B,MATCH(A1900,SOURCE!B:B,0)+1)),
  "")</f>
        <v>1855</v>
      </c>
      <c r="D1900" s="8" t="str">
        <f>IF(A1900&lt;&gt;INT(A1900),B1900,
IF(A1900&lt;0,VLOOKUP(A1900,lookups!A$1:B$25,2,0),
IF(ISNA(B1900),"",
IF(OR(ISBLANK(A1900),ISNA(B1900),B1900=0),
"",
"#define "&amp;
VLOOKUP(A1900,SOURCE!B:P,12,0)&amp;IF(SOURCE!$W$2-LEN(VLOOKUP(A1900,SOURCE!B:P,12,0))&gt;=0,REPT(" ",SOURCE!$W$2-LEN(VLOOKUP(A1900,SOURCE!B:P,12,0))),"")&amp;
TEXT(A1900,"???0")&amp;IF(VLOOKUP(A1900,SOURCE!B:P,13,0)="","","   "&amp;VLOOKUP(A1900,SOURCE!B:P,13,0)
))))
)</f>
        <v>#define ITM_EE_A2S                    1854</v>
      </c>
    </row>
    <row r="1901" spans="1:4">
      <c r="A1901">
        <f t="shared" si="30"/>
        <v>1855</v>
      </c>
      <c r="B1901" t="str">
        <f>VLOOKUP(A1901,SOURCE!B:P,12,0)</f>
        <v>ITM_EE_S2A</v>
      </c>
      <c r="C1901">
        <f>IF(
ISNUMBER(INDEX(SOURCE!B:B,MATCH(A1901,SOURCE!B:B,0)+1)),
  VALUE(INDEX(SOURCE!B:B,MATCH(A1901,SOURCE!B:B,0)+1)),
  "")</f>
        <v>1856</v>
      </c>
      <c r="D1901" s="8" t="str">
        <f>IF(A1901&lt;&gt;INT(A1901),B1901,
IF(A1901&lt;0,VLOOKUP(A1901,lookups!A$1:B$25,2,0),
IF(ISNA(B1901),"",
IF(OR(ISBLANK(A1901),ISNA(B1901),B1901=0),
"",
"#define "&amp;
VLOOKUP(A1901,SOURCE!B:P,12,0)&amp;IF(SOURCE!$W$2-LEN(VLOOKUP(A1901,SOURCE!B:P,12,0))&gt;=0,REPT(" ",SOURCE!$W$2-LEN(VLOOKUP(A1901,SOURCE!B:P,12,0))),"")&amp;
TEXT(A1901,"???0")&amp;IF(VLOOKUP(A1901,SOURCE!B:P,13,0)="","","   "&amp;VLOOKUP(A1901,SOURCE!B:P,13,0)
))))
)</f>
        <v>#define ITM_EE_S2A                    1855</v>
      </c>
    </row>
    <row r="1902" spans="1:4">
      <c r="A1902">
        <f t="shared" si="30"/>
        <v>1856</v>
      </c>
      <c r="B1902" t="str">
        <f>VLOOKUP(A1902,SOURCE!B:P,12,0)</f>
        <v>ITM_EE_EXP_TH</v>
      </c>
      <c r="C1902">
        <f>IF(
ISNUMBER(INDEX(SOURCE!B:B,MATCH(A1902,SOURCE!B:B,0)+1)),
  VALUE(INDEX(SOURCE!B:B,MATCH(A1902,SOURCE!B:B,0)+1)),
  "")</f>
        <v>1857</v>
      </c>
      <c r="D1902" s="8" t="str">
        <f>IF(A1902&lt;&gt;INT(A1902),B1902,
IF(A1902&lt;0,VLOOKUP(A1902,lookups!A$1:B$25,2,0),
IF(ISNA(B1902),"",
IF(OR(ISBLANK(A1902),ISNA(B1902),B1902=0),
"",
"#define "&amp;
VLOOKUP(A1902,SOURCE!B:P,12,0)&amp;IF(SOURCE!$W$2-LEN(VLOOKUP(A1902,SOURCE!B:P,12,0))&gt;=0,REPT(" ",SOURCE!$W$2-LEN(VLOOKUP(A1902,SOURCE!B:P,12,0))),"")&amp;
TEXT(A1902,"???0")&amp;IF(VLOOKUP(A1902,SOURCE!B:P,13,0)="","","   "&amp;VLOOKUP(A1902,SOURCE!B:P,13,0)
))))
)</f>
        <v>#define ITM_EE_EXP_TH                 1856</v>
      </c>
    </row>
    <row r="1903" spans="1:4">
      <c r="A1903">
        <f t="shared" si="30"/>
        <v>1857</v>
      </c>
      <c r="B1903" t="str">
        <f>VLOOKUP(A1903,SOURCE!B:P,12,0)</f>
        <v>ITM_EE_STO_Z</v>
      </c>
      <c r="C1903">
        <f>IF(
ISNUMBER(INDEX(SOURCE!B:B,MATCH(A1903,SOURCE!B:B,0)+1)),
  VALUE(INDEX(SOURCE!B:B,MATCH(A1903,SOURCE!B:B,0)+1)),
  "")</f>
        <v>1858</v>
      </c>
      <c r="D1903" s="8" t="str">
        <f>IF(A1903&lt;&gt;INT(A1903),B1903,
IF(A1903&lt;0,VLOOKUP(A1903,lookups!A$1:B$25,2,0),
IF(ISNA(B1903),"",
IF(OR(ISBLANK(A1903),ISNA(B1903),B1903=0),
"",
"#define "&amp;
VLOOKUP(A1903,SOURCE!B:P,12,0)&amp;IF(SOURCE!$W$2-LEN(VLOOKUP(A1903,SOURCE!B:P,12,0))&gt;=0,REPT(" ",SOURCE!$W$2-LEN(VLOOKUP(A1903,SOURCE!B:P,12,0))),"")&amp;
TEXT(A1903,"???0")&amp;IF(VLOOKUP(A1903,SOURCE!B:P,13,0)="","","   "&amp;VLOOKUP(A1903,SOURCE!B:P,13,0)
))))
)</f>
        <v>#define ITM_EE_STO_Z                  1857</v>
      </c>
    </row>
    <row r="1904" spans="1:4">
      <c r="A1904">
        <f t="shared" si="30"/>
        <v>1858</v>
      </c>
      <c r="B1904" t="str">
        <f>VLOOKUP(A1904,SOURCE!B:P,12,0)</f>
        <v>ITM_EE_RCL_Z</v>
      </c>
      <c r="C1904">
        <f>IF(
ISNUMBER(INDEX(SOURCE!B:B,MATCH(A1904,SOURCE!B:B,0)+1)),
  VALUE(INDEX(SOURCE!B:B,MATCH(A1904,SOURCE!B:B,0)+1)),
  "")</f>
        <v>1859</v>
      </c>
      <c r="D1904" s="8" t="str">
        <f>IF(A1904&lt;&gt;INT(A1904),B1904,
IF(A1904&lt;0,VLOOKUP(A1904,lookups!A$1:B$25,2,0),
IF(ISNA(B1904),"",
IF(OR(ISBLANK(A1904),ISNA(B1904),B1904=0),
"",
"#define "&amp;
VLOOKUP(A1904,SOURCE!B:P,12,0)&amp;IF(SOURCE!$W$2-LEN(VLOOKUP(A1904,SOURCE!B:P,12,0))&gt;=0,REPT(" ",SOURCE!$W$2-LEN(VLOOKUP(A1904,SOURCE!B:P,12,0))),"")&amp;
TEXT(A1904,"???0")&amp;IF(VLOOKUP(A1904,SOURCE!B:P,13,0)="","","   "&amp;VLOOKUP(A1904,SOURCE!B:P,13,0)
))))
)</f>
        <v>#define ITM_EE_RCL_Z                  1858</v>
      </c>
    </row>
    <row r="1905" spans="1:4">
      <c r="A1905">
        <f t="shared" si="30"/>
        <v>1859</v>
      </c>
      <c r="B1905" t="str">
        <f>VLOOKUP(A1905,SOURCE!B:P,12,0)</f>
        <v>ITM_EE_STO_V</v>
      </c>
      <c r="C1905">
        <f>IF(
ISNUMBER(INDEX(SOURCE!B:B,MATCH(A1905,SOURCE!B:B,0)+1)),
  VALUE(INDEX(SOURCE!B:B,MATCH(A1905,SOURCE!B:B,0)+1)),
  "")</f>
        <v>1860</v>
      </c>
      <c r="D1905" s="8" t="str">
        <f>IF(A1905&lt;&gt;INT(A1905),B1905,
IF(A1905&lt;0,VLOOKUP(A1905,lookups!A$1:B$25,2,0),
IF(ISNA(B1905),"",
IF(OR(ISBLANK(A1905),ISNA(B1905),B1905=0),
"",
"#define "&amp;
VLOOKUP(A1905,SOURCE!B:P,12,0)&amp;IF(SOURCE!$W$2-LEN(VLOOKUP(A1905,SOURCE!B:P,12,0))&gt;=0,REPT(" ",SOURCE!$W$2-LEN(VLOOKUP(A1905,SOURCE!B:P,12,0))),"")&amp;
TEXT(A1905,"???0")&amp;IF(VLOOKUP(A1905,SOURCE!B:P,13,0)="","","   "&amp;VLOOKUP(A1905,SOURCE!B:P,13,0)
))))
)</f>
        <v>#define ITM_EE_STO_V                  1859</v>
      </c>
    </row>
    <row r="1906" spans="1:4">
      <c r="A1906">
        <f t="shared" si="30"/>
        <v>1860</v>
      </c>
      <c r="B1906" t="str">
        <f>VLOOKUP(A1906,SOURCE!B:P,12,0)</f>
        <v>ITM_EE_RCL_V</v>
      </c>
      <c r="C1906">
        <f>IF(
ISNUMBER(INDEX(SOURCE!B:B,MATCH(A1906,SOURCE!B:B,0)+1)),
  VALUE(INDEX(SOURCE!B:B,MATCH(A1906,SOURCE!B:B,0)+1)),
  "")</f>
        <v>1861</v>
      </c>
      <c r="D1906" s="8" t="str">
        <f>IF(A1906&lt;&gt;INT(A1906),B1906,
IF(A1906&lt;0,VLOOKUP(A1906,lookups!A$1:B$25,2,0),
IF(ISNA(B1906),"",
IF(OR(ISBLANK(A1906),ISNA(B1906),B1906=0),
"",
"#define "&amp;
VLOOKUP(A1906,SOURCE!B:P,12,0)&amp;IF(SOURCE!$W$2-LEN(VLOOKUP(A1906,SOURCE!B:P,12,0))&gt;=0,REPT(" ",SOURCE!$W$2-LEN(VLOOKUP(A1906,SOURCE!B:P,12,0))),"")&amp;
TEXT(A1906,"???0")&amp;IF(VLOOKUP(A1906,SOURCE!B:P,13,0)="","","   "&amp;VLOOKUP(A1906,SOURCE!B:P,13,0)
))))
)</f>
        <v>#define ITM_EE_RCL_V                  1860</v>
      </c>
    </row>
    <row r="1907" spans="1:4">
      <c r="A1907">
        <f t="shared" si="30"/>
        <v>1861</v>
      </c>
      <c r="B1907" t="str">
        <f>VLOOKUP(A1907,SOURCE!B:P,12,0)</f>
        <v>ITM_EE_STO_I</v>
      </c>
      <c r="C1907">
        <f>IF(
ISNUMBER(INDEX(SOURCE!B:B,MATCH(A1907,SOURCE!B:B,0)+1)),
  VALUE(INDEX(SOURCE!B:B,MATCH(A1907,SOURCE!B:B,0)+1)),
  "")</f>
        <v>1862</v>
      </c>
      <c r="D1907" s="8" t="str">
        <f>IF(A1907&lt;&gt;INT(A1907),B1907,
IF(A1907&lt;0,VLOOKUP(A1907,lookups!A$1:B$25,2,0),
IF(ISNA(B1907),"",
IF(OR(ISBLANK(A1907),ISNA(B1907),B1907=0),
"",
"#define "&amp;
VLOOKUP(A1907,SOURCE!B:P,12,0)&amp;IF(SOURCE!$W$2-LEN(VLOOKUP(A1907,SOURCE!B:P,12,0))&gt;=0,REPT(" ",SOURCE!$W$2-LEN(VLOOKUP(A1907,SOURCE!B:P,12,0))),"")&amp;
TEXT(A1907,"???0")&amp;IF(VLOOKUP(A1907,SOURCE!B:P,13,0)="","","   "&amp;VLOOKUP(A1907,SOURCE!B:P,13,0)
))))
)</f>
        <v>#define ITM_EE_STO_I                  1861</v>
      </c>
    </row>
    <row r="1908" spans="1:4">
      <c r="A1908">
        <f t="shared" si="30"/>
        <v>1862</v>
      </c>
      <c r="B1908" t="str">
        <f>VLOOKUP(A1908,SOURCE!B:P,12,0)</f>
        <v>ITM_EE_RCL_I</v>
      </c>
      <c r="C1908">
        <f>IF(
ISNUMBER(INDEX(SOURCE!B:B,MATCH(A1908,SOURCE!B:B,0)+1)),
  VALUE(INDEX(SOURCE!B:B,MATCH(A1908,SOURCE!B:B,0)+1)),
  "")</f>
        <v>1863</v>
      </c>
      <c r="D1908" s="8" t="str">
        <f>IF(A1908&lt;&gt;INT(A1908),B1908,
IF(A1908&lt;0,VLOOKUP(A1908,lookups!A$1:B$25,2,0),
IF(ISNA(B1908),"",
IF(OR(ISBLANK(A1908),ISNA(B1908),B1908=0),
"",
"#define "&amp;
VLOOKUP(A1908,SOURCE!B:P,12,0)&amp;IF(SOURCE!$W$2-LEN(VLOOKUP(A1908,SOURCE!B:P,12,0))&gt;=0,REPT(" ",SOURCE!$W$2-LEN(VLOOKUP(A1908,SOURCE!B:P,12,0))),"")&amp;
TEXT(A1908,"???0")&amp;IF(VLOOKUP(A1908,SOURCE!B:P,13,0)="","","   "&amp;VLOOKUP(A1908,SOURCE!B:P,13,0)
))))
)</f>
        <v>#define ITM_EE_RCL_I                  1862</v>
      </c>
    </row>
    <row r="1909" spans="1:4">
      <c r="A1909">
        <f t="shared" si="30"/>
        <v>1863</v>
      </c>
      <c r="B1909" t="str">
        <f>VLOOKUP(A1909,SOURCE!B:P,12,0)</f>
        <v>ITM_EE_STO_V_I</v>
      </c>
      <c r="C1909">
        <f>IF(
ISNUMBER(INDEX(SOURCE!B:B,MATCH(A1909,SOURCE!B:B,0)+1)),
  VALUE(INDEX(SOURCE!B:B,MATCH(A1909,SOURCE!B:B,0)+1)),
  "")</f>
        <v>1864</v>
      </c>
      <c r="D1909" s="8" t="str">
        <f>IF(A1909&lt;&gt;INT(A1909),B1909,
IF(A1909&lt;0,VLOOKUP(A1909,lookups!A$1:B$25,2,0),
IF(ISNA(B1909),"",
IF(OR(ISBLANK(A1909),ISNA(B1909),B1909=0),
"",
"#define "&amp;
VLOOKUP(A1909,SOURCE!B:P,12,0)&amp;IF(SOURCE!$W$2-LEN(VLOOKUP(A1909,SOURCE!B:P,12,0))&gt;=0,REPT(" ",SOURCE!$W$2-LEN(VLOOKUP(A1909,SOURCE!B:P,12,0))),"")&amp;
TEXT(A1909,"???0")&amp;IF(VLOOKUP(A1909,SOURCE!B:P,13,0)="","","   "&amp;VLOOKUP(A1909,SOURCE!B:P,13,0)
))))
)</f>
        <v>#define ITM_EE_STO_V_I                1863</v>
      </c>
    </row>
    <row r="1910" spans="1:4">
      <c r="A1910">
        <f t="shared" si="30"/>
        <v>1864</v>
      </c>
      <c r="B1910" t="str">
        <f>VLOOKUP(A1910,SOURCE!B:P,12,0)</f>
        <v>ITM_EE_STO_IR</v>
      </c>
      <c r="C1910">
        <f>IF(
ISNUMBER(INDEX(SOURCE!B:B,MATCH(A1910,SOURCE!B:B,0)+1)),
  VALUE(INDEX(SOURCE!B:B,MATCH(A1910,SOURCE!B:B,0)+1)),
  "")</f>
        <v>1865</v>
      </c>
      <c r="D1910" s="8" t="str">
        <f>IF(A1910&lt;&gt;INT(A1910),B1910,
IF(A1910&lt;0,VLOOKUP(A1910,lookups!A$1:B$25,2,0),
IF(ISNA(B1910),"",
IF(OR(ISBLANK(A1910),ISNA(B1910),B1910=0),
"",
"#define "&amp;
VLOOKUP(A1910,SOURCE!B:P,12,0)&amp;IF(SOURCE!$W$2-LEN(VLOOKUP(A1910,SOURCE!B:P,12,0))&gt;=0,REPT(" ",SOURCE!$W$2-LEN(VLOOKUP(A1910,SOURCE!B:P,12,0))),"")&amp;
TEXT(A1910,"???0")&amp;IF(VLOOKUP(A1910,SOURCE!B:P,13,0)="","","   "&amp;VLOOKUP(A1910,SOURCE!B:P,13,0)
))))
)</f>
        <v>#define ITM_EE_STO_IR                 1864</v>
      </c>
    </row>
    <row r="1911" spans="1:4">
      <c r="A1911">
        <f t="shared" si="30"/>
        <v>1865</v>
      </c>
      <c r="B1911" t="str">
        <f>VLOOKUP(A1911,SOURCE!B:P,12,0)</f>
        <v>ITM_EE_STO_V_Z</v>
      </c>
      <c r="C1911">
        <f>IF(
ISNUMBER(INDEX(SOURCE!B:B,MATCH(A1911,SOURCE!B:B,0)+1)),
  VALUE(INDEX(SOURCE!B:B,MATCH(A1911,SOURCE!B:B,0)+1)),
  "")</f>
        <v>1866</v>
      </c>
      <c r="D1911" s="8" t="str">
        <f>IF(A1911&lt;&gt;INT(A1911),B1911,
IF(A1911&lt;0,VLOOKUP(A1911,lookups!A$1:B$25,2,0),
IF(ISNA(B1911),"",
IF(OR(ISBLANK(A1911),ISNA(B1911),B1911=0),
"",
"#define "&amp;
VLOOKUP(A1911,SOURCE!B:P,12,0)&amp;IF(SOURCE!$W$2-LEN(VLOOKUP(A1911,SOURCE!B:P,12,0))&gt;=0,REPT(" ",SOURCE!$W$2-LEN(VLOOKUP(A1911,SOURCE!B:P,12,0))),"")&amp;
TEXT(A1911,"???0")&amp;IF(VLOOKUP(A1911,SOURCE!B:P,13,0)="","","   "&amp;VLOOKUP(A1911,SOURCE!B:P,13,0)
))))
)</f>
        <v>#define ITM_EE_STO_V_Z                1865</v>
      </c>
    </row>
    <row r="1912" spans="1:4">
      <c r="A1912">
        <f t="shared" si="30"/>
        <v>1866</v>
      </c>
      <c r="B1912" t="str">
        <f>VLOOKUP(A1912,SOURCE!B:P,12,0)</f>
        <v>ITM_EE_X2BAL</v>
      </c>
      <c r="C1912">
        <f>IF(
ISNUMBER(INDEX(SOURCE!B:B,MATCH(A1912,SOURCE!B:B,0)+1)),
  VALUE(INDEX(SOURCE!B:B,MATCH(A1912,SOURCE!B:B,0)+1)),
  "")</f>
        <v>1867</v>
      </c>
      <c r="D1912" s="8" t="str">
        <f>IF(A1912&lt;&gt;INT(A1912),B1912,
IF(A1912&lt;0,VLOOKUP(A1912,lookups!A$1:B$25,2,0),
IF(ISNA(B1912),"",
IF(OR(ISBLANK(A1912),ISNA(B1912),B1912=0),
"",
"#define "&amp;
VLOOKUP(A1912,SOURCE!B:P,12,0)&amp;IF(SOURCE!$W$2-LEN(VLOOKUP(A1912,SOURCE!B:P,12,0))&gt;=0,REPT(" ",SOURCE!$W$2-LEN(VLOOKUP(A1912,SOURCE!B:P,12,0))),"")&amp;
TEXT(A1912,"???0")&amp;IF(VLOOKUP(A1912,SOURCE!B:P,13,0)="","","   "&amp;VLOOKUP(A1912,SOURCE!B:P,13,0)
))))
)</f>
        <v>#define ITM_EE_X2BAL                  1866</v>
      </c>
    </row>
    <row r="1913" spans="1:4">
      <c r="A1913">
        <f t="shared" si="30"/>
        <v>1867</v>
      </c>
      <c r="B1913" t="str">
        <f>VLOOKUP(A1913,SOURCE!B:P,12,0)</f>
        <v>ITM_DMPMNU</v>
      </c>
      <c r="C1913">
        <f>IF(
ISNUMBER(INDEX(SOURCE!B:B,MATCH(A1913,SOURCE!B:B,0)+1)),
  VALUE(INDEX(SOURCE!B:B,MATCH(A1913,SOURCE!B:B,0)+1)),
  "")</f>
        <v>1868</v>
      </c>
      <c r="D1913" s="8" t="str">
        <f>IF(A1913&lt;&gt;INT(A1913),B1913,
IF(A1913&lt;0,VLOOKUP(A1913,lookups!A$1:B$25,2,0),
IF(ISNA(B1913),"",
IF(OR(ISBLANK(A1913),ISNA(B1913),B1913=0),
"",
"#define "&amp;
VLOOKUP(A1913,SOURCE!B:P,12,0)&amp;IF(SOURCE!$W$2-LEN(VLOOKUP(A1913,SOURCE!B:P,12,0))&gt;=0,REPT(" ",SOURCE!$W$2-LEN(VLOOKUP(A1913,SOURCE!B:P,12,0))),"")&amp;
TEXT(A1913,"???0")&amp;IF(VLOOKUP(A1913,SOURCE!B:P,13,0)="","","   "&amp;VLOOKUP(A1913,SOURCE!B:P,13,0)
))))
)</f>
        <v>#define ITM_DMPMNU                    1867</v>
      </c>
    </row>
    <row r="1914" spans="1:4">
      <c r="A1914">
        <f t="shared" si="30"/>
        <v>1868</v>
      </c>
      <c r="B1914" t="str">
        <f>VLOOKUP(A1914,SOURCE!B:P,12,0)</f>
        <v>ITM_GGREEK</v>
      </c>
      <c r="C1914">
        <f>IF(
ISNUMBER(INDEX(SOURCE!B:B,MATCH(A1914,SOURCE!B:B,0)+1)),
  VALUE(INDEX(SOURCE!B:B,MATCH(A1914,SOURCE!B:B,0)+1)),
  "")</f>
        <v>1869</v>
      </c>
      <c r="D1914" s="8" t="str">
        <f>IF(A1914&lt;&gt;INT(A1914),B1914,
IF(A1914&lt;0,VLOOKUP(A1914,lookups!A$1:B$25,2,0),
IF(ISNA(B1914),"",
IF(OR(ISBLANK(A1914),ISNA(B1914),B1914=0),
"",
"#define "&amp;
VLOOKUP(A1914,SOURCE!B:P,12,0)&amp;IF(SOURCE!$W$2-LEN(VLOOKUP(A1914,SOURCE!B:P,12,0))&gt;=0,REPT(" ",SOURCE!$W$2-LEN(VLOOKUP(A1914,SOURCE!B:P,12,0))),"")&amp;
TEXT(A1914,"???0")&amp;IF(VLOOKUP(A1914,SOURCE!B:P,13,0)="","","   "&amp;VLOOKUP(A1914,SOURCE!B:P,13,0)
))))
)</f>
        <v>#define ITM_GGREEK                    1868</v>
      </c>
    </row>
    <row r="1915" spans="1:4">
      <c r="A1915">
        <f t="shared" si="30"/>
        <v>1869</v>
      </c>
      <c r="B1915" t="str">
        <f>VLOOKUP(A1915,SOURCE!B:P,12,0)</f>
        <v>ITM_2BIN</v>
      </c>
      <c r="C1915">
        <f>IF(
ISNUMBER(INDEX(SOURCE!B:B,MATCH(A1915,SOURCE!B:B,0)+1)),
  VALUE(INDEX(SOURCE!B:B,MATCH(A1915,SOURCE!B:B,0)+1)),
  "")</f>
        <v>1870</v>
      </c>
      <c r="D1915" s="8" t="str">
        <f>IF(A1915&lt;&gt;INT(A1915),B1915,
IF(A1915&lt;0,VLOOKUP(A1915,lookups!A$1:B$25,2,0),
IF(ISNA(B1915),"",
IF(OR(ISBLANK(A1915),ISNA(B1915),B1915=0),
"",
"#define "&amp;
VLOOKUP(A1915,SOURCE!B:P,12,0)&amp;IF(SOURCE!$W$2-LEN(VLOOKUP(A1915,SOURCE!B:P,12,0))&gt;=0,REPT(" ",SOURCE!$W$2-LEN(VLOOKUP(A1915,SOURCE!B:P,12,0))),"")&amp;
TEXT(A1915,"???0")&amp;IF(VLOOKUP(A1915,SOURCE!B:P,13,0)="","","   "&amp;VLOOKUP(A1915,SOURCE!B:P,13,0)
))))
)</f>
        <v>#define ITM_2BIN                      1869</v>
      </c>
    </row>
    <row r="1916" spans="1:4">
      <c r="A1916">
        <f t="shared" si="30"/>
        <v>1870</v>
      </c>
      <c r="B1916" t="str">
        <f>VLOOKUP(A1916,SOURCE!B:P,12,0)</f>
        <v>ITM_2OCT</v>
      </c>
      <c r="C1916">
        <f>IF(
ISNUMBER(INDEX(SOURCE!B:B,MATCH(A1916,SOURCE!B:B,0)+1)),
  VALUE(INDEX(SOURCE!B:B,MATCH(A1916,SOURCE!B:B,0)+1)),
  "")</f>
        <v>1871</v>
      </c>
      <c r="D1916" s="8" t="str">
        <f>IF(A1916&lt;&gt;INT(A1916),B1916,
IF(A1916&lt;0,VLOOKUP(A1916,lookups!A$1:B$25,2,0),
IF(ISNA(B1916),"",
IF(OR(ISBLANK(A1916),ISNA(B1916),B1916=0),
"",
"#define "&amp;
VLOOKUP(A1916,SOURCE!B:P,12,0)&amp;IF(SOURCE!$W$2-LEN(VLOOKUP(A1916,SOURCE!B:P,12,0))&gt;=0,REPT(" ",SOURCE!$W$2-LEN(VLOOKUP(A1916,SOURCE!B:P,12,0))),"")&amp;
TEXT(A1916,"???0")&amp;IF(VLOOKUP(A1916,SOURCE!B:P,13,0)="","","   "&amp;VLOOKUP(A1916,SOURCE!B:P,13,0)
))))
)</f>
        <v>#define ITM_2OCT                      1870</v>
      </c>
    </row>
    <row r="1917" spans="1:4">
      <c r="A1917">
        <f t="shared" si="30"/>
        <v>1871</v>
      </c>
      <c r="B1917" t="str">
        <f>VLOOKUP(A1917,SOURCE!B:P,12,0)</f>
        <v>ITM_2DEC</v>
      </c>
      <c r="C1917">
        <f>IF(
ISNUMBER(INDEX(SOURCE!B:B,MATCH(A1917,SOURCE!B:B,0)+1)),
  VALUE(INDEX(SOURCE!B:B,MATCH(A1917,SOURCE!B:B,0)+1)),
  "")</f>
        <v>1872</v>
      </c>
      <c r="D1917" s="8" t="str">
        <f>IF(A1917&lt;&gt;INT(A1917),B1917,
IF(A1917&lt;0,VLOOKUP(A1917,lookups!A$1:B$25,2,0),
IF(ISNA(B1917),"",
IF(OR(ISBLANK(A1917),ISNA(B1917),B1917=0),
"",
"#define "&amp;
VLOOKUP(A1917,SOURCE!B:P,12,0)&amp;IF(SOURCE!$W$2-LEN(VLOOKUP(A1917,SOURCE!B:P,12,0))&gt;=0,REPT(" ",SOURCE!$W$2-LEN(VLOOKUP(A1917,SOURCE!B:P,12,0))),"")&amp;
TEXT(A1917,"???0")&amp;IF(VLOOKUP(A1917,SOURCE!B:P,13,0)="","","   "&amp;VLOOKUP(A1917,SOURCE!B:P,13,0)
))))
)</f>
        <v>#define ITM_2DEC                      1871</v>
      </c>
    </row>
    <row r="1918" spans="1:4">
      <c r="A1918">
        <f t="shared" si="30"/>
        <v>1872</v>
      </c>
      <c r="B1918" t="str">
        <f>VLOOKUP(A1918,SOURCE!B:P,12,0)</f>
        <v>ITM_2HEX</v>
      </c>
      <c r="C1918">
        <f>IF(
ISNUMBER(INDEX(SOURCE!B:B,MATCH(A1918,SOURCE!B:B,0)+1)),
  VALUE(INDEX(SOURCE!B:B,MATCH(A1918,SOURCE!B:B,0)+1)),
  "")</f>
        <v>1873</v>
      </c>
      <c r="D1918" s="8" t="str">
        <f>IF(A1918&lt;&gt;INT(A1918),B1918,
IF(A1918&lt;0,VLOOKUP(A1918,lookups!A$1:B$25,2,0),
IF(ISNA(B1918),"",
IF(OR(ISBLANK(A1918),ISNA(B1918),B1918=0),
"",
"#define "&amp;
VLOOKUP(A1918,SOURCE!B:P,12,0)&amp;IF(SOURCE!$W$2-LEN(VLOOKUP(A1918,SOURCE!B:P,12,0))&gt;=0,REPT(" ",SOURCE!$W$2-LEN(VLOOKUP(A1918,SOURCE!B:P,12,0))),"")&amp;
TEXT(A1918,"???0")&amp;IF(VLOOKUP(A1918,SOURCE!B:P,13,0)="","","   "&amp;VLOOKUP(A1918,SOURCE!B:P,13,0)
))))
)</f>
        <v>#define ITM_2HEX                      1872</v>
      </c>
    </row>
    <row r="1919" spans="1:4">
      <c r="A1919">
        <f t="shared" si="30"/>
        <v>1873</v>
      </c>
      <c r="B1919" t="str">
        <f>VLOOKUP(A1919,SOURCE!B:P,12,0)</f>
        <v>ITM_WS8</v>
      </c>
      <c r="C1919">
        <f>IF(
ISNUMBER(INDEX(SOURCE!B:B,MATCH(A1919,SOURCE!B:B,0)+1)),
  VALUE(INDEX(SOURCE!B:B,MATCH(A1919,SOURCE!B:B,0)+1)),
  "")</f>
        <v>1874</v>
      </c>
      <c r="D1919" s="8" t="str">
        <f>IF(A1919&lt;&gt;INT(A1919),B1919,
IF(A1919&lt;0,VLOOKUP(A1919,lookups!A$1:B$25,2,0),
IF(ISNA(B1919),"",
IF(OR(ISBLANK(A1919),ISNA(B1919),B1919=0),
"",
"#define "&amp;
VLOOKUP(A1919,SOURCE!B:P,12,0)&amp;IF(SOURCE!$W$2-LEN(VLOOKUP(A1919,SOURCE!B:P,12,0))&gt;=0,REPT(" ",SOURCE!$W$2-LEN(VLOOKUP(A1919,SOURCE!B:P,12,0))),"")&amp;
TEXT(A1919,"???0")&amp;IF(VLOOKUP(A1919,SOURCE!B:P,13,0)="","","   "&amp;VLOOKUP(A1919,SOURCE!B:P,13,0)
))))
)</f>
        <v>#define ITM_WS8                       1873</v>
      </c>
    </row>
    <row r="1920" spans="1:4">
      <c r="A1920">
        <f t="shared" si="30"/>
        <v>1874</v>
      </c>
      <c r="B1920" t="str">
        <f>VLOOKUP(A1920,SOURCE!B:P,12,0)</f>
        <v>ITM_WS16</v>
      </c>
      <c r="C1920">
        <f>IF(
ISNUMBER(INDEX(SOURCE!B:B,MATCH(A1920,SOURCE!B:B,0)+1)),
  VALUE(INDEX(SOURCE!B:B,MATCH(A1920,SOURCE!B:B,0)+1)),
  "")</f>
        <v>1875</v>
      </c>
      <c r="D1920" s="8" t="str">
        <f>IF(A1920&lt;&gt;INT(A1920),B1920,
IF(A1920&lt;0,VLOOKUP(A1920,lookups!A$1:B$25,2,0),
IF(ISNA(B1920),"",
IF(OR(ISBLANK(A1920),ISNA(B1920),B1920=0),
"",
"#define "&amp;
VLOOKUP(A1920,SOURCE!B:P,12,0)&amp;IF(SOURCE!$W$2-LEN(VLOOKUP(A1920,SOURCE!B:P,12,0))&gt;=0,REPT(" ",SOURCE!$W$2-LEN(VLOOKUP(A1920,SOURCE!B:P,12,0))),"")&amp;
TEXT(A1920,"???0")&amp;IF(VLOOKUP(A1920,SOURCE!B:P,13,0)="","","   "&amp;VLOOKUP(A1920,SOURCE!B:P,13,0)
))))
)</f>
        <v>#define ITM_WS16                      1874</v>
      </c>
    </row>
    <row r="1921" spans="1:4">
      <c r="A1921">
        <f t="shared" si="30"/>
        <v>1875</v>
      </c>
      <c r="B1921" t="str">
        <f>VLOOKUP(A1921,SOURCE!B:P,12,0)</f>
        <v>ITM_WS32</v>
      </c>
      <c r="C1921">
        <f>IF(
ISNUMBER(INDEX(SOURCE!B:B,MATCH(A1921,SOURCE!B:B,0)+1)),
  VALUE(INDEX(SOURCE!B:B,MATCH(A1921,SOURCE!B:B,0)+1)),
  "")</f>
        <v>1876</v>
      </c>
      <c r="D1921" s="8" t="str">
        <f>IF(A1921&lt;&gt;INT(A1921),B1921,
IF(A1921&lt;0,VLOOKUP(A1921,lookups!A$1:B$25,2,0),
IF(ISNA(B1921),"",
IF(OR(ISBLANK(A1921),ISNA(B1921),B1921=0),
"",
"#define "&amp;
VLOOKUP(A1921,SOURCE!B:P,12,0)&amp;IF(SOURCE!$W$2-LEN(VLOOKUP(A1921,SOURCE!B:P,12,0))&gt;=0,REPT(" ",SOURCE!$W$2-LEN(VLOOKUP(A1921,SOURCE!B:P,12,0))),"")&amp;
TEXT(A1921,"???0")&amp;IF(VLOOKUP(A1921,SOURCE!B:P,13,0)="","","   "&amp;VLOOKUP(A1921,SOURCE!B:P,13,0)
))))
)</f>
        <v>#define ITM_WS32                      1875</v>
      </c>
    </row>
    <row r="1922" spans="1:4">
      <c r="A1922">
        <f t="shared" si="30"/>
        <v>1876</v>
      </c>
      <c r="B1922" t="str">
        <f>VLOOKUP(A1922,SOURCE!B:P,12,0)</f>
        <v>ITM_WS64</v>
      </c>
      <c r="C1922">
        <f>IF(
ISNUMBER(INDEX(SOURCE!B:B,MATCH(A1922,SOURCE!B:B,0)+1)),
  VALUE(INDEX(SOURCE!B:B,MATCH(A1922,SOURCE!B:B,0)+1)),
  "")</f>
        <v>1877</v>
      </c>
      <c r="D1922" s="8" t="str">
        <f>IF(A1922&lt;&gt;INT(A1922),B1922,
IF(A1922&lt;0,VLOOKUP(A1922,lookups!A$1:B$25,2,0),
IF(ISNA(B1922),"",
IF(OR(ISBLANK(A1922),ISNA(B1922),B1922=0),
"",
"#define "&amp;
VLOOKUP(A1922,SOURCE!B:P,12,0)&amp;IF(SOURCE!$W$2-LEN(VLOOKUP(A1922,SOURCE!B:P,12,0))&gt;=0,REPT(" ",SOURCE!$W$2-LEN(VLOOKUP(A1922,SOURCE!B:P,12,0))),"")&amp;
TEXT(A1922,"???0")&amp;IF(VLOOKUP(A1922,SOURCE!B:P,13,0)="","","   "&amp;VLOOKUP(A1922,SOURCE!B:P,13,0)
))))
)</f>
        <v>#define ITM_WS64                      1876</v>
      </c>
    </row>
    <row r="1923" spans="1:4">
      <c r="A1923">
        <f t="shared" si="30"/>
        <v>1877</v>
      </c>
      <c r="B1923" t="str">
        <f>VLOOKUP(A1923,SOURCE!B:P,12,0)</f>
        <v>ITM_RI</v>
      </c>
      <c r="C1923">
        <f>IF(
ISNUMBER(INDEX(SOURCE!B:B,MATCH(A1923,SOURCE!B:B,0)+1)),
  VALUE(INDEX(SOURCE!B:B,MATCH(A1923,SOURCE!B:B,0)+1)),
  "")</f>
        <v>1878</v>
      </c>
      <c r="D1923" s="8" t="str">
        <f>IF(A1923&lt;&gt;INT(A1923),B1923,
IF(A1923&lt;0,VLOOKUP(A1923,lookups!A$1:B$25,2,0),
IF(ISNA(B1923),"",
IF(OR(ISBLANK(A1923),ISNA(B1923),B1923=0),
"",
"#define "&amp;
VLOOKUP(A1923,SOURCE!B:P,12,0)&amp;IF(SOURCE!$W$2-LEN(VLOOKUP(A1923,SOURCE!B:P,12,0))&gt;=0,REPT(" ",SOURCE!$W$2-LEN(VLOOKUP(A1923,SOURCE!B:P,12,0))),"")&amp;
TEXT(A1923,"???0")&amp;IF(VLOOKUP(A1923,SOURCE!B:P,13,0)="","","   "&amp;VLOOKUP(A1923,SOURCE!B:P,13,0)
))))
)</f>
        <v>#define ITM_RI                        1877</v>
      </c>
    </row>
    <row r="1924" spans="1:4">
      <c r="A1924">
        <f t="shared" si="30"/>
        <v>1878</v>
      </c>
      <c r="B1924" t="str">
        <f>VLOOKUP(A1924,SOURCE!B:P,12,0)</f>
        <v>ITM_HASH_JM</v>
      </c>
      <c r="C1924">
        <f>IF(
ISNUMBER(INDEX(SOURCE!B:B,MATCH(A1924,SOURCE!B:B,0)+1)),
  VALUE(INDEX(SOURCE!B:B,MATCH(A1924,SOURCE!B:B,0)+1)),
  "")</f>
        <v>1879</v>
      </c>
      <c r="D1924" s="8" t="str">
        <f>IF(A1924&lt;&gt;INT(A1924),B1924,
IF(A1924&lt;0,VLOOKUP(A1924,lookups!A$1:B$25,2,0),
IF(ISNA(B1924),"",
IF(OR(ISBLANK(A1924),ISNA(B1924),B1924=0),
"",
"#define "&amp;
VLOOKUP(A1924,SOURCE!B:P,12,0)&amp;IF(SOURCE!$W$2-LEN(VLOOKUP(A1924,SOURCE!B:P,12,0))&gt;=0,REPT(" ",SOURCE!$W$2-LEN(VLOOKUP(A1924,SOURCE!B:P,12,0))),"")&amp;
TEXT(A1924,"???0")&amp;IF(VLOOKUP(A1924,SOURCE!B:P,13,0)="","","   "&amp;VLOOKUP(A1924,SOURCE!B:P,13,0)
))))
)</f>
        <v>#define ITM_HASH_JM                   1878</v>
      </c>
    </row>
    <row r="1925" spans="1:4">
      <c r="A1925">
        <f t="shared" si="30"/>
        <v>1879</v>
      </c>
      <c r="B1925" t="str">
        <f>VLOOKUP(A1925,SOURCE!B:P,12,0)</f>
        <v>ITM_HR_DEG</v>
      </c>
      <c r="C1925">
        <f>IF(
ISNUMBER(INDEX(SOURCE!B:B,MATCH(A1925,SOURCE!B:B,0)+1)),
  VALUE(INDEX(SOURCE!B:B,MATCH(A1925,SOURCE!B:B,0)+1)),
  "")</f>
        <v>1880</v>
      </c>
      <c r="D1925" s="8" t="str">
        <f>IF(A1925&lt;&gt;INT(A1925),B1925,
IF(A1925&lt;0,VLOOKUP(A1925,lookups!A$1:B$25,2,0),
IF(ISNA(B1925),"",
IF(OR(ISBLANK(A1925),ISNA(B1925),B1925=0),
"",
"#define "&amp;
VLOOKUP(A1925,SOURCE!B:P,12,0)&amp;IF(SOURCE!$W$2-LEN(VLOOKUP(A1925,SOURCE!B:P,12,0))&gt;=0,REPT(" ",SOURCE!$W$2-LEN(VLOOKUP(A1925,SOURCE!B:P,12,0))),"")&amp;
TEXT(A1925,"???0")&amp;IF(VLOOKUP(A1925,SOURCE!B:P,13,0)="","","   "&amp;VLOOKUP(A1925,SOURCE!B:P,13,0)
))))
)</f>
        <v>#define ITM_HR_DEG                    1879</v>
      </c>
    </row>
    <row r="1926" spans="1:4">
      <c r="A1926">
        <f t="shared" si="30"/>
        <v>1880</v>
      </c>
      <c r="B1926" t="str">
        <f>VLOOKUP(A1926,SOURCE!B:P,12,0)</f>
        <v>ITM_MINUTE</v>
      </c>
      <c r="C1926">
        <f>IF(
ISNUMBER(INDEX(SOURCE!B:B,MATCH(A1926,SOURCE!B:B,0)+1)),
  VALUE(INDEX(SOURCE!B:B,MATCH(A1926,SOURCE!B:B,0)+1)),
  "")</f>
        <v>1881</v>
      </c>
      <c r="D1926" s="8" t="str">
        <f>IF(A1926&lt;&gt;INT(A1926),B1926,
IF(A1926&lt;0,VLOOKUP(A1926,lookups!A$1:B$25,2,0),
IF(ISNA(B1926),"",
IF(OR(ISBLANK(A1926),ISNA(B1926),B1926=0),
"",
"#define "&amp;
VLOOKUP(A1926,SOURCE!B:P,12,0)&amp;IF(SOURCE!$W$2-LEN(VLOOKUP(A1926,SOURCE!B:P,12,0))&gt;=0,REPT(" ",SOURCE!$W$2-LEN(VLOOKUP(A1926,SOURCE!B:P,12,0))),"")&amp;
TEXT(A1926,"???0")&amp;IF(VLOOKUP(A1926,SOURCE!B:P,13,0)="","","   "&amp;VLOOKUP(A1926,SOURCE!B:P,13,0)
))))
)</f>
        <v>#define ITM_MINUTE                    1880</v>
      </c>
    </row>
    <row r="1927" spans="1:4">
      <c r="A1927">
        <f t="shared" ref="A1927:A1990" si="31">C1926</f>
        <v>1881</v>
      </c>
      <c r="B1927" t="str">
        <f>VLOOKUP(A1927,SOURCE!B:P,12,0)</f>
        <v>ITM_SECOND</v>
      </c>
      <c r="C1927">
        <f>IF(
ISNUMBER(INDEX(SOURCE!B:B,MATCH(A1927,SOURCE!B:B,0)+1)),
  VALUE(INDEX(SOURCE!B:B,MATCH(A1927,SOURCE!B:B,0)+1)),
  "")</f>
        <v>1882</v>
      </c>
      <c r="D1927" s="8" t="str">
        <f>IF(A1927&lt;&gt;INT(A1927),B1927,
IF(A1927&lt;0,VLOOKUP(A1927,lookups!A$1:B$25,2,0),
IF(ISNA(B1927),"",
IF(OR(ISBLANK(A1927),ISNA(B1927),B1927=0),
"",
"#define "&amp;
VLOOKUP(A1927,SOURCE!B:P,12,0)&amp;IF(SOURCE!$W$2-LEN(VLOOKUP(A1927,SOURCE!B:P,12,0))&gt;=0,REPT(" ",SOURCE!$W$2-LEN(VLOOKUP(A1927,SOURCE!B:P,12,0))),"")&amp;
TEXT(A1927,"???0")&amp;IF(VLOOKUP(A1927,SOURCE!B:P,13,0)="","","   "&amp;VLOOKUP(A1927,SOURCE!B:P,13,0)
))))
)</f>
        <v>#define ITM_SECOND                    1881</v>
      </c>
    </row>
    <row r="1928" spans="1:4">
      <c r="A1928">
        <f t="shared" si="31"/>
        <v>1882</v>
      </c>
      <c r="B1928" t="str">
        <f>VLOOKUP(A1928,SOURCE!B:P,12,0)</f>
        <v>ITM_toTIME</v>
      </c>
      <c r="C1928">
        <f>IF(
ISNUMBER(INDEX(SOURCE!B:B,MATCH(A1928,SOURCE!B:B,0)+1)),
  VALUE(INDEX(SOURCE!B:B,MATCH(A1928,SOURCE!B:B,0)+1)),
  "")</f>
        <v>1883</v>
      </c>
      <c r="D1928" s="8" t="str">
        <f>IF(A1928&lt;&gt;INT(A1928),B1928,
IF(A1928&lt;0,VLOOKUP(A1928,lookups!A$1:B$25,2,0),
IF(ISNA(B1928),"",
IF(OR(ISBLANK(A1928),ISNA(B1928),B1928=0),
"",
"#define "&amp;
VLOOKUP(A1928,SOURCE!B:P,12,0)&amp;IF(SOURCE!$W$2-LEN(VLOOKUP(A1928,SOURCE!B:P,12,0))&gt;=0,REPT(" ",SOURCE!$W$2-LEN(VLOOKUP(A1928,SOURCE!B:P,12,0))),"")&amp;
TEXT(A1928,"???0")&amp;IF(VLOOKUP(A1928,SOURCE!B:P,13,0)="","","   "&amp;VLOOKUP(A1928,SOURCE!B:P,13,0)
))))
)</f>
        <v>#define ITM_toTIME                    1882</v>
      </c>
    </row>
    <row r="1929" spans="1:4">
      <c r="A1929">
        <f t="shared" si="31"/>
        <v>1883</v>
      </c>
      <c r="B1929" t="str">
        <f>VLOOKUP(A1929,SOURCE!B:P,12,0)</f>
        <v>ITM_TIMEto</v>
      </c>
      <c r="C1929">
        <f>IF(
ISNUMBER(INDEX(SOURCE!B:B,MATCH(A1929,SOURCE!B:B,0)+1)),
  VALUE(INDEX(SOURCE!B:B,MATCH(A1929,SOURCE!B:B,0)+1)),
  "")</f>
        <v>1884</v>
      </c>
      <c r="D1929" s="8" t="str">
        <f>IF(A1929&lt;&gt;INT(A1929),B1929,
IF(A1929&lt;0,VLOOKUP(A1929,lookups!A$1:B$25,2,0),
IF(ISNA(B1929),"",
IF(OR(ISBLANK(A1929),ISNA(B1929),B1929=0),
"",
"#define "&amp;
VLOOKUP(A1929,SOURCE!B:P,12,0)&amp;IF(SOURCE!$W$2-LEN(VLOOKUP(A1929,SOURCE!B:P,12,0))&gt;=0,REPT(" ",SOURCE!$W$2-LEN(VLOOKUP(A1929,SOURCE!B:P,12,0))),"")&amp;
TEXT(A1929,"???0")&amp;IF(VLOOKUP(A1929,SOURCE!B:P,13,0)="","","   "&amp;VLOOKUP(A1929,SOURCE!B:P,13,0)
))))
)</f>
        <v>#define ITM_TIMEto                    1883</v>
      </c>
    </row>
    <row r="1930" spans="1:4">
      <c r="A1930">
        <f t="shared" si="31"/>
        <v>1884</v>
      </c>
      <c r="B1930" t="str">
        <f>VLOOKUP(A1930,SOURCE!B:P,12,0)</f>
        <v>ITM_DRG</v>
      </c>
      <c r="C1930">
        <f>IF(
ISNUMBER(INDEX(SOURCE!B:B,MATCH(A1930,SOURCE!B:B,0)+1)),
  VALUE(INDEX(SOURCE!B:B,MATCH(A1930,SOURCE!B:B,0)+1)),
  "")</f>
        <v>1885</v>
      </c>
      <c r="D1930" s="8" t="str">
        <f>IF(A1930&lt;&gt;INT(A1930),B1930,
IF(A1930&lt;0,VLOOKUP(A1930,lookups!A$1:B$25,2,0),
IF(ISNA(B1930),"",
IF(OR(ISBLANK(A1930),ISNA(B1930),B1930=0),
"",
"#define "&amp;
VLOOKUP(A1930,SOURCE!B:P,12,0)&amp;IF(SOURCE!$W$2-LEN(VLOOKUP(A1930,SOURCE!B:P,12,0))&gt;=0,REPT(" ",SOURCE!$W$2-LEN(VLOOKUP(A1930,SOURCE!B:P,12,0))),"")&amp;
TEXT(A1930,"???0")&amp;IF(VLOOKUP(A1930,SOURCE!B:P,13,0)="","","   "&amp;VLOOKUP(A1930,SOURCE!B:P,13,0)
))))
)</f>
        <v>#define ITM_DRG                       1884</v>
      </c>
    </row>
    <row r="1931" spans="1:4">
      <c r="A1931">
        <f t="shared" si="31"/>
        <v>1885</v>
      </c>
      <c r="B1931" t="str">
        <f>VLOOKUP(A1931,SOURCE!B:P,12,0)</f>
        <v>ITM_DRGto</v>
      </c>
      <c r="C1931">
        <f>IF(
ISNUMBER(INDEX(SOURCE!B:B,MATCH(A1931,SOURCE!B:B,0)+1)),
  VALUE(INDEX(SOURCE!B:B,MATCH(A1931,SOURCE!B:B,0)+1)),
  "")</f>
        <v>1886</v>
      </c>
      <c r="D1931" s="8" t="str">
        <f>IF(A1931&lt;&gt;INT(A1931),B1931,
IF(A1931&lt;0,VLOOKUP(A1931,lookups!A$1:B$25,2,0),
IF(ISNA(B1931),"",
IF(OR(ISBLANK(A1931),ISNA(B1931),B1931=0),
"",
"#define "&amp;
VLOOKUP(A1931,SOURCE!B:P,12,0)&amp;IF(SOURCE!$W$2-LEN(VLOOKUP(A1931,SOURCE!B:P,12,0))&gt;=0,REPT(" ",SOURCE!$W$2-LEN(VLOOKUP(A1931,SOURCE!B:P,12,0))),"")&amp;
TEXT(A1931,"???0")&amp;IF(VLOOKUP(A1931,SOURCE!B:P,13,0)="","","   "&amp;VLOOKUP(A1931,SOURCE!B:P,13,0)
))))
)</f>
        <v>#define ITM_DRGto                     1885</v>
      </c>
    </row>
    <row r="1932" spans="1:4">
      <c r="A1932">
        <f t="shared" si="31"/>
        <v>1886</v>
      </c>
      <c r="B1932" t="str">
        <f>VLOOKUP(A1932,SOURCE!B:P,12,0)</f>
        <v>ITM_CLA</v>
      </c>
      <c r="C1932">
        <f>IF(
ISNUMBER(INDEX(SOURCE!B:B,MATCH(A1932,SOURCE!B:B,0)+1)),
  VALUE(INDEX(SOURCE!B:B,MATCH(A1932,SOURCE!B:B,0)+1)),
  "")</f>
        <v>1887</v>
      </c>
      <c r="D1932" s="8" t="str">
        <f>IF(A1932&lt;&gt;INT(A1932),B1932,
IF(A1932&lt;0,VLOOKUP(A1932,lookups!A$1:B$25,2,0),
IF(ISNA(B1932),"",
IF(OR(ISBLANK(A1932),ISNA(B1932),B1932=0),
"",
"#define "&amp;
VLOOKUP(A1932,SOURCE!B:P,12,0)&amp;IF(SOURCE!$W$2-LEN(VLOOKUP(A1932,SOURCE!B:P,12,0))&gt;=0,REPT(" ",SOURCE!$W$2-LEN(VLOOKUP(A1932,SOURCE!B:P,12,0))),"")&amp;
TEXT(A1932,"???0")&amp;IF(VLOOKUP(A1932,SOURCE!B:P,13,0)="","","   "&amp;VLOOKUP(A1932,SOURCE!B:P,13,0)
))))
)</f>
        <v>#define ITM_CLA                       1886</v>
      </c>
    </row>
    <row r="1933" spans="1:4">
      <c r="A1933">
        <f t="shared" si="31"/>
        <v>1887</v>
      </c>
      <c r="B1933" t="str">
        <f>VLOOKUP(A1933,SOURCE!B:P,12,0)</f>
        <v>ITM_CLN</v>
      </c>
      <c r="C1933">
        <f>IF(
ISNUMBER(INDEX(SOURCE!B:B,MATCH(A1933,SOURCE!B:B,0)+1)),
  VALUE(INDEX(SOURCE!B:B,MATCH(A1933,SOURCE!B:B,0)+1)),
  "")</f>
        <v>1888</v>
      </c>
      <c r="D1933" s="8" t="str">
        <f>IF(A1933&lt;&gt;INT(A1933),B1933,
IF(A1933&lt;0,VLOOKUP(A1933,lookups!A$1:B$25,2,0),
IF(ISNA(B1933),"",
IF(OR(ISBLANK(A1933),ISNA(B1933),B1933=0),
"",
"#define "&amp;
VLOOKUP(A1933,SOURCE!B:P,12,0)&amp;IF(SOURCE!$W$2-LEN(VLOOKUP(A1933,SOURCE!B:P,12,0))&gt;=0,REPT(" ",SOURCE!$W$2-LEN(VLOOKUP(A1933,SOURCE!B:P,12,0))),"")&amp;
TEXT(A1933,"???0")&amp;IF(VLOOKUP(A1933,SOURCE!B:P,13,0)="","","   "&amp;VLOOKUP(A1933,SOURCE!B:P,13,0)
))))
)</f>
        <v>#define ITM_CLN                       1887</v>
      </c>
    </row>
    <row r="1934" spans="1:4">
      <c r="A1934">
        <f t="shared" si="31"/>
        <v>1888</v>
      </c>
      <c r="B1934" t="str">
        <f>VLOOKUP(A1934,SOURCE!B:P,12,0)</f>
        <v>ITM_DENANY</v>
      </c>
      <c r="C1934">
        <f>IF(
ISNUMBER(INDEX(SOURCE!B:B,MATCH(A1934,SOURCE!B:B,0)+1)),
  VALUE(INDEX(SOURCE!B:B,MATCH(A1934,SOURCE!B:B,0)+1)),
  "")</f>
        <v>1889</v>
      </c>
      <c r="D1934" s="8" t="str">
        <f>IF(A1934&lt;&gt;INT(A1934),B1934,
IF(A1934&lt;0,VLOOKUP(A1934,lookups!A$1:B$25,2,0),
IF(ISNA(B1934),"",
IF(OR(ISBLANK(A1934),ISNA(B1934),B1934=0),
"",
"#define "&amp;
VLOOKUP(A1934,SOURCE!B:P,12,0)&amp;IF(SOURCE!$W$2-LEN(VLOOKUP(A1934,SOURCE!B:P,12,0))&gt;=0,REPT(" ",SOURCE!$W$2-LEN(VLOOKUP(A1934,SOURCE!B:P,12,0))),"")&amp;
TEXT(A1934,"???0")&amp;IF(VLOOKUP(A1934,SOURCE!B:P,13,0)="","","   "&amp;VLOOKUP(A1934,SOURCE!B:P,13,0)
))))
)</f>
        <v>#define ITM_DENANY                    1888</v>
      </c>
    </row>
    <row r="1935" spans="1:4">
      <c r="A1935">
        <f t="shared" si="31"/>
        <v>1889</v>
      </c>
      <c r="B1935" t="str">
        <f>VLOOKUP(A1935,SOURCE!B:P,12,0)</f>
        <v>ITM_DENFIX</v>
      </c>
      <c r="C1935">
        <f>IF(
ISNUMBER(INDEX(SOURCE!B:B,MATCH(A1935,SOURCE!B:B,0)+1)),
  VALUE(INDEX(SOURCE!B:B,MATCH(A1935,SOURCE!B:B,0)+1)),
  "")</f>
        <v>1890</v>
      </c>
      <c r="D1935" s="8" t="str">
        <f>IF(A1935&lt;&gt;INT(A1935),B1935,
IF(A1935&lt;0,VLOOKUP(A1935,lookups!A$1:B$25,2,0),
IF(ISNA(B1935),"",
IF(OR(ISBLANK(A1935),ISNA(B1935),B1935=0),
"",
"#define "&amp;
VLOOKUP(A1935,SOURCE!B:P,12,0)&amp;IF(SOURCE!$W$2-LEN(VLOOKUP(A1935,SOURCE!B:P,12,0))&gt;=0,REPT(" ",SOURCE!$W$2-LEN(VLOOKUP(A1935,SOURCE!B:P,12,0))),"")&amp;
TEXT(A1935,"???0")&amp;IF(VLOOKUP(A1935,SOURCE!B:P,13,0)="","","   "&amp;VLOOKUP(A1935,SOURCE!B:P,13,0)
))))
)</f>
        <v>#define ITM_DENFIX                    1889</v>
      </c>
    </row>
    <row r="1936" spans="1:4">
      <c r="A1936">
        <f t="shared" si="31"/>
        <v>1890</v>
      </c>
      <c r="B1936" t="str">
        <f>VLOOKUP(A1936,SOURCE!B:P,12,0)</f>
        <v>CHR_caseUP</v>
      </c>
      <c r="C1936">
        <f>IF(
ISNUMBER(INDEX(SOURCE!B:B,MATCH(A1936,SOURCE!B:B,0)+1)),
  VALUE(INDEX(SOURCE!B:B,MATCH(A1936,SOURCE!B:B,0)+1)),
  "")</f>
        <v>1891</v>
      </c>
      <c r="D1936" s="8" t="str">
        <f>IF(A1936&lt;&gt;INT(A1936),B1936,
IF(A1936&lt;0,VLOOKUP(A1936,lookups!A$1:B$25,2,0),
IF(ISNA(B1936),"",
IF(OR(ISBLANK(A1936),ISNA(B1936),B1936=0),
"",
"#define "&amp;
VLOOKUP(A1936,SOURCE!B:P,12,0)&amp;IF(SOURCE!$W$2-LEN(VLOOKUP(A1936,SOURCE!B:P,12,0))&gt;=0,REPT(" ",SOURCE!$W$2-LEN(VLOOKUP(A1936,SOURCE!B:P,12,0))),"")&amp;
TEXT(A1936,"???0")&amp;IF(VLOOKUP(A1936,SOURCE!B:P,13,0)="","","   "&amp;VLOOKUP(A1936,SOURCE!B:P,13,0)
))))
)</f>
        <v>#define CHR_caseUP                    1890</v>
      </c>
    </row>
    <row r="1937" spans="1:4">
      <c r="A1937">
        <f t="shared" si="31"/>
        <v>1891</v>
      </c>
      <c r="B1937" t="str">
        <f>VLOOKUP(A1937,SOURCE!B:P,12,0)</f>
        <v>CHR_caseDN</v>
      </c>
      <c r="C1937">
        <f>IF(
ISNUMBER(INDEX(SOURCE!B:B,MATCH(A1937,SOURCE!B:B,0)+1)),
  VALUE(INDEX(SOURCE!B:B,MATCH(A1937,SOURCE!B:B,0)+1)),
  "")</f>
        <v>1892</v>
      </c>
      <c r="D1937" s="8" t="str">
        <f>IF(A1937&lt;&gt;INT(A1937),B1937,
IF(A1937&lt;0,VLOOKUP(A1937,lookups!A$1:B$25,2,0),
IF(ISNA(B1937),"",
IF(OR(ISBLANK(A1937),ISNA(B1937),B1937=0),
"",
"#define "&amp;
VLOOKUP(A1937,SOURCE!B:P,12,0)&amp;IF(SOURCE!$W$2-LEN(VLOOKUP(A1937,SOURCE!B:P,12,0))&gt;=0,REPT(" ",SOURCE!$W$2-LEN(VLOOKUP(A1937,SOURCE!B:P,12,0))),"")&amp;
TEXT(A1937,"???0")&amp;IF(VLOOKUP(A1937,SOURCE!B:P,13,0)="","","   "&amp;VLOOKUP(A1937,SOURCE!B:P,13,0)
))))
)</f>
        <v>#define CHR_caseDN                    1891</v>
      </c>
    </row>
    <row r="1938" spans="1:4">
      <c r="A1938">
        <f t="shared" si="31"/>
        <v>1892</v>
      </c>
      <c r="B1938" t="str">
        <f>VLOOKUP(A1938,SOURCE!B:P,12,0)</f>
        <v>ITM_LISTXY</v>
      </c>
      <c r="C1938">
        <f>IF(
ISNUMBER(INDEX(SOURCE!B:B,MATCH(A1938,SOURCE!B:B,0)+1)),
  VALUE(INDEX(SOURCE!B:B,MATCH(A1938,SOURCE!B:B,0)+1)),
  "")</f>
        <v>1892.01</v>
      </c>
      <c r="D1938" s="8" t="str">
        <f>IF(A1938&lt;&gt;INT(A1938),B1938,
IF(A1938&lt;0,VLOOKUP(A1938,lookups!A$1:B$25,2,0),
IF(ISNA(B1938),"",
IF(OR(ISBLANK(A1938),ISNA(B1938),B1938=0),
"",
"#define "&amp;
VLOOKUP(A1938,SOURCE!B:P,12,0)&amp;IF(SOURCE!$W$2-LEN(VLOOKUP(A1938,SOURCE!B:P,12,0))&gt;=0,REPT(" ",SOURCE!$W$2-LEN(VLOOKUP(A1938,SOURCE!B:P,12,0))),"")&amp;
TEXT(A1938,"???0")&amp;IF(VLOOKUP(A1938,SOURCE!B:P,13,0)="","","   "&amp;VLOOKUP(A1938,SOURCE!B:P,13,0)
))))
)</f>
        <v>#define ITM_LISTXY                    1892</v>
      </c>
    </row>
    <row r="1939" spans="1:4">
      <c r="A1939">
        <f t="shared" si="31"/>
        <v>1892.01</v>
      </c>
      <c r="B1939" t="str">
        <f>VLOOKUP(A1939,SOURCE!B:P,12,0)</f>
        <v/>
      </c>
      <c r="C1939">
        <f>IF(
ISNUMBER(INDEX(SOURCE!B:B,MATCH(A1939,SOURCE!B:B,0)+1)),
  VALUE(INDEX(SOURCE!B:B,MATCH(A1939,SOURCE!B:B,0)+1)),
  "")</f>
        <v>1892.02</v>
      </c>
      <c r="D1939" s="8" t="str">
        <f>IF(A1939&lt;&gt;INT(A1939),B1939,
IF(A1939&lt;0,VLOOKUP(A1939,lookups!A$1:B$25,2,0),
IF(ISNA(B1939),"",
IF(OR(ISBLANK(A1939),ISNA(B1939),B1939=0),
"",
"#define "&amp;
VLOOKUP(A1939,SOURCE!B:P,12,0)&amp;IF(SOURCE!$W$2-LEN(VLOOKUP(A1939,SOURCE!B:P,12,0))&gt;=0,REPT(" ",SOURCE!$W$2-LEN(VLOOKUP(A1939,SOURCE!B:P,12,0))),"")&amp;
TEXT(A1939,"???0")&amp;IF(VLOOKUP(A1939,SOURCE!B:P,13,0)="","","   "&amp;VLOOKUP(A1939,SOURCE!B:P,13,0)
))))
)</f>
        <v/>
      </c>
    </row>
    <row r="1940" spans="1:4">
      <c r="A1940">
        <f t="shared" si="31"/>
        <v>1892.02</v>
      </c>
      <c r="B1940" t="str">
        <f>VLOOKUP(A1940,SOURCE!B:P,12,0)</f>
        <v/>
      </c>
      <c r="C1940">
        <f>IF(
ISNUMBER(INDEX(SOURCE!B:B,MATCH(A1940,SOURCE!B:B,0)+1)),
  VALUE(INDEX(SOURCE!B:B,MATCH(A1940,SOURCE!B:B,0)+1)),
  "")</f>
        <v>1893</v>
      </c>
      <c r="D1940" s="8" t="str">
        <f>IF(A1940&lt;&gt;INT(A1940),B1940,
IF(A1940&lt;0,VLOOKUP(A1940,lookups!A$1:B$25,2,0),
IF(ISNA(B1940),"",
IF(OR(ISBLANK(A1940),ISNA(B1940),B1940=0),
"",
"#define "&amp;
VLOOKUP(A1940,SOURCE!B:P,12,0)&amp;IF(SOURCE!$W$2-LEN(VLOOKUP(A1940,SOURCE!B:P,12,0))&gt;=0,REPT(" ",SOURCE!$W$2-LEN(VLOOKUP(A1940,SOURCE!B:P,12,0))),"")&amp;
TEXT(A1940,"???0")&amp;IF(VLOOKUP(A1940,SOURCE!B:P,13,0)="","","   "&amp;VLOOKUP(A1940,SOURCE!B:P,13,0)
))))
)</f>
        <v/>
      </c>
    </row>
    <row r="1941" spans="1:4">
      <c r="A1941">
        <f t="shared" si="31"/>
        <v>1893</v>
      </c>
      <c r="B1941" t="str">
        <f>VLOOKUP(A1941,SOURCE!B:P,12,0)</f>
        <v>ITM_SH_ERPN</v>
      </c>
      <c r="C1941">
        <f>IF(
ISNUMBER(INDEX(SOURCE!B:B,MATCH(A1941,SOURCE!B:B,0)+1)),
  VALUE(INDEX(SOURCE!B:B,MATCH(A1941,SOURCE!B:B,0)+1)),
  "")</f>
        <v>1894</v>
      </c>
      <c r="D1941" s="8" t="str">
        <f>IF(A1941&lt;&gt;INT(A1941),B1941,
IF(A1941&lt;0,VLOOKUP(A1941,lookups!A$1:B$25,2,0),
IF(ISNA(B1941),"",
IF(OR(ISBLANK(A1941),ISNA(B1941),B1941=0),
"",
"#define "&amp;
VLOOKUP(A1941,SOURCE!B:P,12,0)&amp;IF(SOURCE!$W$2-LEN(VLOOKUP(A1941,SOURCE!B:P,12,0))&gt;=0,REPT(" ",SOURCE!$W$2-LEN(VLOOKUP(A1941,SOURCE!B:P,12,0))),"")&amp;
TEXT(A1941,"???0")&amp;IF(VLOOKUP(A1941,SOURCE!B:P,13,0)="","","   "&amp;VLOOKUP(A1941,SOURCE!B:P,13,0)
))))
)</f>
        <v>#define ITM_SH_ERPN                   1893</v>
      </c>
    </row>
    <row r="1942" spans="1:4">
      <c r="A1942">
        <f t="shared" si="31"/>
        <v>1894</v>
      </c>
      <c r="B1942" t="str">
        <f>VLOOKUP(A1942,SOURCE!B:P,12,0)</f>
        <v>ITM_SYS_FREE_RAM</v>
      </c>
      <c r="C1942">
        <f>IF(
ISNUMBER(INDEX(SOURCE!B:B,MATCH(A1942,SOURCE!B:B,0)+1)),
  VALUE(INDEX(SOURCE!B:B,MATCH(A1942,SOURCE!B:B,0)+1)),
  "")</f>
        <v>1895</v>
      </c>
      <c r="D1942" s="8" t="str">
        <f>IF(A1942&lt;&gt;INT(A1942),B1942,
IF(A1942&lt;0,VLOOKUP(A1942,lookups!A$1:B$25,2,0),
IF(ISNA(B1942),"",
IF(OR(ISBLANK(A1942),ISNA(B1942),B1942=0),
"",
"#define "&amp;
VLOOKUP(A1942,SOURCE!B:P,12,0)&amp;IF(SOURCE!$W$2-LEN(VLOOKUP(A1942,SOURCE!B:P,12,0))&gt;=0,REPT(" ",SOURCE!$W$2-LEN(VLOOKUP(A1942,SOURCE!B:P,12,0))),"")&amp;
TEXT(A1942,"???0")&amp;IF(VLOOKUP(A1942,SOURCE!B:P,13,0)="","","   "&amp;VLOOKUP(A1942,SOURCE!B:P,13,0)
))))
)</f>
        <v>#define ITM_SYS_FREE_RAM              1894</v>
      </c>
    </row>
    <row r="1943" spans="1:4">
      <c r="A1943">
        <f t="shared" si="31"/>
        <v>1895</v>
      </c>
      <c r="B1943" t="str">
        <f>VLOOKUP(A1943,SOURCE!B:P,12,0)</f>
        <v>MNU_INL_TST</v>
      </c>
      <c r="C1943">
        <f>IF(
ISNUMBER(INDEX(SOURCE!B:B,MATCH(A1943,SOURCE!B:B,0)+1)),
  VALUE(INDEX(SOURCE!B:B,MATCH(A1943,SOURCE!B:B,0)+1)),
  "")</f>
        <v>1896</v>
      </c>
      <c r="D1943" s="8" t="str">
        <f>IF(A1943&lt;&gt;INT(A1943),B1943,
IF(A1943&lt;0,VLOOKUP(A1943,lookups!A$1:B$25,2,0),
IF(ISNA(B1943),"",
IF(OR(ISBLANK(A1943),ISNA(B1943),B1943=0),
"",
"#define "&amp;
VLOOKUP(A1943,SOURCE!B:P,12,0)&amp;IF(SOURCE!$W$2-LEN(VLOOKUP(A1943,SOURCE!B:P,12,0))&gt;=0,REPT(" ",SOURCE!$W$2-LEN(VLOOKUP(A1943,SOURCE!B:P,12,0))),"")&amp;
TEXT(A1943,"???0")&amp;IF(VLOOKUP(A1943,SOURCE!B:P,13,0)="","","   "&amp;VLOOKUP(A1943,SOURCE!B:P,13,0)
))))
)</f>
        <v>#define MNU_INL_TST                   1895</v>
      </c>
    </row>
    <row r="1944" spans="1:4">
      <c r="A1944">
        <f t="shared" si="31"/>
        <v>1896</v>
      </c>
      <c r="B1944" t="str">
        <f>VLOOKUP(A1944,SOURCE!B:P,12,0)</f>
        <v>ITM_TEST</v>
      </c>
      <c r="C1944">
        <f>IF(
ISNUMBER(INDEX(SOURCE!B:B,MATCH(A1944,SOURCE!B:B,0)+1)),
  VALUE(INDEX(SOURCE!B:B,MATCH(A1944,SOURCE!B:B,0)+1)),
  "")</f>
        <v>1897</v>
      </c>
      <c r="D1944" s="8" t="str">
        <f>IF(A1944&lt;&gt;INT(A1944),B1944,
IF(A1944&lt;0,VLOOKUP(A1944,lookups!A$1:B$25,2,0),
IF(ISNA(B1944),"",
IF(OR(ISBLANK(A1944),ISNA(B1944),B1944=0),
"",
"#define "&amp;
VLOOKUP(A1944,SOURCE!B:P,12,0)&amp;IF(SOURCE!$W$2-LEN(VLOOKUP(A1944,SOURCE!B:P,12,0))&gt;=0,REPT(" ",SOURCE!$W$2-LEN(VLOOKUP(A1944,SOURCE!B:P,12,0))),"")&amp;
TEXT(A1944,"???0")&amp;IF(VLOOKUP(A1944,SOURCE!B:P,13,0)="","","   "&amp;VLOOKUP(A1944,SOURCE!B:P,13,0)
))))
)</f>
        <v>#define ITM_TEST                      1896</v>
      </c>
    </row>
    <row r="1945" spans="1:4">
      <c r="A1945">
        <f t="shared" si="31"/>
        <v>1897</v>
      </c>
      <c r="B1945" t="str">
        <f>VLOOKUP(A1945,SOURCE!B:P,12,0)</f>
        <v>ITM_GET_TEST_BS</v>
      </c>
      <c r="C1945">
        <f>IF(
ISNUMBER(INDEX(SOURCE!B:B,MATCH(A1945,SOURCE!B:B,0)+1)),
  VALUE(INDEX(SOURCE!B:B,MATCH(A1945,SOURCE!B:B,0)+1)),
  "")</f>
        <v>1898</v>
      </c>
      <c r="D1945" s="8" t="str">
        <f>IF(A1945&lt;&gt;INT(A1945),B1945,
IF(A1945&lt;0,VLOOKUP(A1945,lookups!A$1:B$25,2,0),
IF(ISNA(B1945),"",
IF(OR(ISBLANK(A1945),ISNA(B1945),B1945=0),
"",
"#define "&amp;
VLOOKUP(A1945,SOURCE!B:P,12,0)&amp;IF(SOURCE!$W$2-LEN(VLOOKUP(A1945,SOURCE!B:P,12,0))&gt;=0,REPT(" ",SOURCE!$W$2-LEN(VLOOKUP(A1945,SOURCE!B:P,12,0))),"")&amp;
TEXT(A1945,"???0")&amp;IF(VLOOKUP(A1945,SOURCE!B:P,13,0)="","","   "&amp;VLOOKUP(A1945,SOURCE!B:P,13,0)
))))
)</f>
        <v>#define ITM_GET_TEST_BS               1897</v>
      </c>
    </row>
    <row r="1946" spans="1:4">
      <c r="A1946">
        <f t="shared" si="31"/>
        <v>1898</v>
      </c>
      <c r="B1946" t="str">
        <f>VLOOKUP(A1946,SOURCE!B:P,12,0)</f>
        <v>ITM_SET_TEST_BS</v>
      </c>
      <c r="C1946">
        <f>IF(
ISNUMBER(INDEX(SOURCE!B:B,MATCH(A1946,SOURCE!B:B,0)+1)),
  VALUE(INDEX(SOURCE!B:B,MATCH(A1946,SOURCE!B:B,0)+1)),
  "")</f>
        <v>1899</v>
      </c>
      <c r="D1946" s="8" t="str">
        <f>IF(A1946&lt;&gt;INT(A1946),B1946,
IF(A1946&lt;0,VLOOKUP(A1946,lookups!A$1:B$25,2,0),
IF(ISNA(B1946),"",
IF(OR(ISBLANK(A1946),ISNA(B1946),B1946=0),
"",
"#define "&amp;
VLOOKUP(A1946,SOURCE!B:P,12,0)&amp;IF(SOURCE!$W$2-LEN(VLOOKUP(A1946,SOURCE!B:P,12,0))&gt;=0,REPT(" ",SOURCE!$W$2-LEN(VLOOKUP(A1946,SOURCE!B:P,12,0))),"")&amp;
TEXT(A1946,"???0")&amp;IF(VLOOKUP(A1946,SOURCE!B:P,13,0)="","","   "&amp;VLOOKUP(A1946,SOURCE!B:P,13,0)
))))
)</f>
        <v>#define ITM_SET_TEST_BS               1898</v>
      </c>
    </row>
    <row r="1947" spans="1:4">
      <c r="A1947">
        <f t="shared" si="31"/>
        <v>1899</v>
      </c>
      <c r="B1947" t="str">
        <f>VLOOKUP(A1947,SOURCE!B:P,12,0)</f>
        <v>ITM_INP_DEF_DP</v>
      </c>
      <c r="C1947">
        <f>IF(
ISNUMBER(INDEX(SOURCE!B:B,MATCH(A1947,SOURCE!B:B,0)+1)),
  VALUE(INDEX(SOURCE!B:B,MATCH(A1947,SOURCE!B:B,0)+1)),
  "")</f>
        <v>1900</v>
      </c>
      <c r="D1947" s="8" t="str">
        <f>IF(A1947&lt;&gt;INT(A1947),B1947,
IF(A1947&lt;0,VLOOKUP(A1947,lookups!A$1:B$25,2,0),
IF(ISNA(B1947),"",
IF(OR(ISBLANK(A1947),ISNA(B1947),B1947=0),
"",
"#define "&amp;
VLOOKUP(A1947,SOURCE!B:P,12,0)&amp;IF(SOURCE!$W$2-LEN(VLOOKUP(A1947,SOURCE!B:P,12,0))&gt;=0,REPT(" ",SOURCE!$W$2-LEN(VLOOKUP(A1947,SOURCE!B:P,12,0))),"")&amp;
TEXT(A1947,"???0")&amp;IF(VLOOKUP(A1947,SOURCE!B:P,13,0)="","","   "&amp;VLOOKUP(A1947,SOURCE!B:P,13,0)
))))
)</f>
        <v>#define ITM_INP_DEF_DP                1899</v>
      </c>
    </row>
    <row r="1948" spans="1:4">
      <c r="A1948">
        <f t="shared" si="31"/>
        <v>1900</v>
      </c>
      <c r="B1948" t="str">
        <f>VLOOKUP(A1948,SOURCE!B:P,12,0)</f>
        <v>ITM_SH_INP_DEF</v>
      </c>
      <c r="C1948">
        <f>IF(
ISNUMBER(INDEX(SOURCE!B:B,MATCH(A1948,SOURCE!B:B,0)+1)),
  VALUE(INDEX(SOURCE!B:B,MATCH(A1948,SOURCE!B:B,0)+1)),
  "")</f>
        <v>1901</v>
      </c>
      <c r="D1948" s="8" t="str">
        <f>IF(A1948&lt;&gt;INT(A1948),B1948,
IF(A1948&lt;0,VLOOKUP(A1948,lookups!A$1:B$25,2,0),
IF(ISNA(B1948),"",
IF(OR(ISBLANK(A1948),ISNA(B1948),B1948=0),
"",
"#define "&amp;
VLOOKUP(A1948,SOURCE!B:P,12,0)&amp;IF(SOURCE!$W$2-LEN(VLOOKUP(A1948,SOURCE!B:P,12,0))&gt;=0,REPT(" ",SOURCE!$W$2-LEN(VLOOKUP(A1948,SOURCE!B:P,12,0))),"")&amp;
TEXT(A1948,"???0")&amp;IF(VLOOKUP(A1948,SOURCE!B:P,13,0)="","","   "&amp;VLOOKUP(A1948,SOURCE!B:P,13,0)
))))
)</f>
        <v>#define ITM_SH_INP_DEF                1900</v>
      </c>
    </row>
    <row r="1949" spans="1:4">
      <c r="A1949">
        <f t="shared" si="31"/>
        <v>1901</v>
      </c>
      <c r="B1949" t="str">
        <f>VLOOKUP(A1949,SOURCE!B:P,12,0)</f>
        <v>ITM_INP_DEF_CPXDP</v>
      </c>
      <c r="C1949">
        <f>IF(
ISNUMBER(INDEX(SOURCE!B:B,MATCH(A1949,SOURCE!B:B,0)+1)),
  VALUE(INDEX(SOURCE!B:B,MATCH(A1949,SOURCE!B:B,0)+1)),
  "")</f>
        <v>1902</v>
      </c>
      <c r="D1949" s="8" t="str">
        <f>IF(A1949&lt;&gt;INT(A1949),B1949,
IF(A1949&lt;0,VLOOKUP(A1949,lookups!A$1:B$25,2,0),
IF(ISNA(B1949),"",
IF(OR(ISBLANK(A1949),ISNA(B1949),B1949=0),
"",
"#define "&amp;
VLOOKUP(A1949,SOURCE!B:P,12,0)&amp;IF(SOURCE!$W$2-LEN(VLOOKUP(A1949,SOURCE!B:P,12,0))&gt;=0,REPT(" ",SOURCE!$W$2-LEN(VLOOKUP(A1949,SOURCE!B:P,12,0))),"")&amp;
TEXT(A1949,"???0")&amp;IF(VLOOKUP(A1949,SOURCE!B:P,13,0)="","","   "&amp;VLOOKUP(A1949,SOURCE!B:P,13,0)
))))
)</f>
        <v>#define ITM_INP_DEF_CPXDP             1901</v>
      </c>
    </row>
    <row r="1950" spans="1:4">
      <c r="A1950">
        <f t="shared" si="31"/>
        <v>1902</v>
      </c>
      <c r="B1950" t="str">
        <f>VLOOKUP(A1950,SOURCE!B:P,12,0)</f>
        <v>ITM_INP_DEF_SI</v>
      </c>
      <c r="C1950">
        <f>IF(
ISNUMBER(INDEX(SOURCE!B:B,MATCH(A1950,SOURCE!B:B,0)+1)),
  VALUE(INDEX(SOURCE!B:B,MATCH(A1950,SOURCE!B:B,0)+1)),
  "")</f>
        <v>1903</v>
      </c>
      <c r="D1950" s="8" t="str">
        <f>IF(A1950&lt;&gt;INT(A1950),B1950,
IF(A1950&lt;0,VLOOKUP(A1950,lookups!A$1:B$25,2,0),
IF(ISNA(B1950),"",
IF(OR(ISBLANK(A1950),ISNA(B1950),B1950=0),
"",
"#define "&amp;
VLOOKUP(A1950,SOURCE!B:P,12,0)&amp;IF(SOURCE!$W$2-LEN(VLOOKUP(A1950,SOURCE!B:P,12,0))&gt;=0,REPT(" ",SOURCE!$W$2-LEN(VLOOKUP(A1950,SOURCE!B:P,12,0))),"")&amp;
TEXT(A1950,"???0")&amp;IF(VLOOKUP(A1950,SOURCE!B:P,13,0)="","","   "&amp;VLOOKUP(A1950,SOURCE!B:P,13,0)
))))
)</f>
        <v>#define ITM_INP_DEF_SI                1902</v>
      </c>
    </row>
    <row r="1951" spans="1:4">
      <c r="A1951">
        <f t="shared" si="31"/>
        <v>1903</v>
      </c>
      <c r="B1951" t="str">
        <f>VLOOKUP(A1951,SOURCE!B:P,12,0)</f>
        <v>ITM_INP_DEF_LI</v>
      </c>
      <c r="C1951">
        <f>IF(
ISNUMBER(INDEX(SOURCE!B:B,MATCH(A1951,SOURCE!B:B,0)+1)),
  VALUE(INDEX(SOURCE!B:B,MATCH(A1951,SOURCE!B:B,0)+1)),
  "")</f>
        <v>1904</v>
      </c>
      <c r="D1951" s="8" t="str">
        <f>IF(A1951&lt;&gt;INT(A1951),B1951,
IF(A1951&lt;0,VLOOKUP(A1951,lookups!A$1:B$25,2,0),
IF(ISNA(B1951),"",
IF(OR(ISBLANK(A1951),ISNA(B1951),B1951=0),
"",
"#define "&amp;
VLOOKUP(A1951,SOURCE!B:P,12,0)&amp;IF(SOURCE!$W$2-LEN(VLOOKUP(A1951,SOURCE!B:P,12,0))&gt;=0,REPT(" ",SOURCE!$W$2-LEN(VLOOKUP(A1951,SOURCE!B:P,12,0))),"")&amp;
TEXT(A1951,"???0")&amp;IF(VLOOKUP(A1951,SOURCE!B:P,13,0)="","","   "&amp;VLOOKUP(A1951,SOURCE!B:P,13,0)
))))
)</f>
        <v>#define ITM_INP_DEF_LI                1903</v>
      </c>
    </row>
    <row r="1952" spans="1:4">
      <c r="A1952">
        <f t="shared" si="31"/>
        <v>1904</v>
      </c>
      <c r="B1952" t="str">
        <f>VLOOKUP(A1952,SOURCE!B:P,12,0)</f>
        <v>ITM_USER_V43</v>
      </c>
      <c r="C1952">
        <f>IF(
ISNUMBER(INDEX(SOURCE!B:B,MATCH(A1952,SOURCE!B:B,0)+1)),
  VALUE(INDEX(SOURCE!B:B,MATCH(A1952,SOURCE!B:B,0)+1)),
  "")</f>
        <v>1905</v>
      </c>
      <c r="D1952" s="8" t="str">
        <f>IF(A1952&lt;&gt;INT(A1952),B1952,
IF(A1952&lt;0,VLOOKUP(A1952,lookups!A$1:B$25,2,0),
IF(ISNA(B1952),"",
IF(OR(ISBLANK(A1952),ISNA(B1952),B1952=0),
"",
"#define "&amp;
VLOOKUP(A1952,SOURCE!B:P,12,0)&amp;IF(SOURCE!$W$2-LEN(VLOOKUP(A1952,SOURCE!B:P,12,0))&gt;=0,REPT(" ",SOURCE!$W$2-LEN(VLOOKUP(A1952,SOURCE!B:P,12,0))),"")&amp;
TEXT(A1952,"???0")&amp;IF(VLOOKUP(A1952,SOURCE!B:P,13,0)="","","   "&amp;VLOOKUP(A1952,SOURCE!B:P,13,0)
))))
)</f>
        <v>#define ITM_USER_V43                  1904</v>
      </c>
    </row>
    <row r="1953" spans="1:4">
      <c r="A1953">
        <f t="shared" si="31"/>
        <v>1905</v>
      </c>
      <c r="B1953" t="str">
        <f>VLOOKUP(A1953,SOURCE!B:P,12,0)</f>
        <v>KEY_fg</v>
      </c>
      <c r="C1953">
        <f>IF(
ISNUMBER(INDEX(SOURCE!B:B,MATCH(A1953,SOURCE!B:B,0)+1)),
  VALUE(INDEX(SOURCE!B:B,MATCH(A1953,SOURCE!B:B,0)+1)),
  "")</f>
        <v>1906</v>
      </c>
      <c r="D1953" s="8" t="str">
        <f>IF(A1953&lt;&gt;INT(A1953),B1953,
IF(A1953&lt;0,VLOOKUP(A1953,lookups!A$1:B$25,2,0),
IF(ISNA(B1953),"",
IF(OR(ISBLANK(A1953),ISNA(B1953),B1953=0),
"",
"#define "&amp;
VLOOKUP(A1953,SOURCE!B:P,12,0)&amp;IF(SOURCE!$W$2-LEN(VLOOKUP(A1953,SOURCE!B:P,12,0))&gt;=0,REPT(" ",SOURCE!$W$2-LEN(VLOOKUP(A1953,SOURCE!B:P,12,0))),"")&amp;
TEXT(A1953,"???0")&amp;IF(VLOOKUP(A1953,SOURCE!B:P,13,0)="","","   "&amp;VLOOKUP(A1953,SOURCE!B:P,13,0)
))))
)</f>
        <v>#define KEY_fg                        1905</v>
      </c>
    </row>
    <row r="1954" spans="1:4">
      <c r="A1954">
        <f t="shared" si="31"/>
        <v>1906</v>
      </c>
      <c r="B1954" t="str">
        <f>VLOOKUP(A1954,SOURCE!B:P,12,0)</f>
        <v>ITM_USER_DEFAULTS</v>
      </c>
      <c r="C1954">
        <f>IF(
ISNUMBER(INDEX(SOURCE!B:B,MATCH(A1954,SOURCE!B:B,0)+1)),
  VALUE(INDEX(SOURCE!B:B,MATCH(A1954,SOURCE!B:B,0)+1)),
  "")</f>
        <v>1907</v>
      </c>
      <c r="D1954" s="8" t="str">
        <f>IF(A1954&lt;&gt;INT(A1954),B1954,
IF(A1954&lt;0,VLOOKUP(A1954,lookups!A$1:B$25,2,0),
IF(ISNA(B1954),"",
IF(OR(ISBLANK(A1954),ISNA(B1954),B1954=0),
"",
"#define "&amp;
VLOOKUP(A1954,SOURCE!B:P,12,0)&amp;IF(SOURCE!$W$2-LEN(VLOOKUP(A1954,SOURCE!B:P,12,0))&gt;=0,REPT(" ",SOURCE!$W$2-LEN(VLOOKUP(A1954,SOURCE!B:P,12,0))),"")&amp;
TEXT(A1954,"???0")&amp;IF(VLOOKUP(A1954,SOURCE!B:P,13,0)="","","   "&amp;VLOOKUP(A1954,SOURCE!B:P,13,0)
))))
)</f>
        <v>#define ITM_USER_DEFAULTS             1906</v>
      </c>
    </row>
    <row r="1955" spans="1:4">
      <c r="A1955">
        <f t="shared" si="31"/>
        <v>1907</v>
      </c>
      <c r="B1955" t="str">
        <f>VLOOKUP(A1955,SOURCE!B:P,12,0)</f>
        <v>ITM_USER_COMPLEX</v>
      </c>
      <c r="C1955">
        <f>IF(
ISNUMBER(INDEX(SOURCE!B:B,MATCH(A1955,SOURCE!B:B,0)+1)),
  VALUE(INDEX(SOURCE!B:B,MATCH(A1955,SOURCE!B:B,0)+1)),
  "")</f>
        <v>1908</v>
      </c>
      <c r="D1955" s="8" t="str">
        <f>IF(A1955&lt;&gt;INT(A1955),B1955,
IF(A1955&lt;0,VLOOKUP(A1955,lookups!A$1:B$25,2,0),
IF(ISNA(B1955),"",
IF(OR(ISBLANK(A1955),ISNA(B1955),B1955=0),
"",
"#define "&amp;
VLOOKUP(A1955,SOURCE!B:P,12,0)&amp;IF(SOURCE!$W$2-LEN(VLOOKUP(A1955,SOURCE!B:P,12,0))&gt;=0,REPT(" ",SOURCE!$W$2-LEN(VLOOKUP(A1955,SOURCE!B:P,12,0))),"")&amp;
TEXT(A1955,"???0")&amp;IF(VLOOKUP(A1955,SOURCE!B:P,13,0)="","","   "&amp;VLOOKUP(A1955,SOURCE!B:P,13,0)
))))
)</f>
        <v>#define ITM_USER_COMPLEX              1907</v>
      </c>
    </row>
    <row r="1956" spans="1:4">
      <c r="A1956">
        <f t="shared" si="31"/>
        <v>1908</v>
      </c>
      <c r="B1956" t="str">
        <f>VLOOKUP(A1956,SOURCE!B:P,12,0)</f>
        <v>ITM_USER_SHIFTS</v>
      </c>
      <c r="C1956">
        <f>IF(
ISNUMBER(INDEX(SOURCE!B:B,MATCH(A1956,SOURCE!B:B,0)+1)),
  VALUE(INDEX(SOURCE!B:B,MATCH(A1956,SOURCE!B:B,0)+1)),
  "")</f>
        <v>1909</v>
      </c>
      <c r="D1956" s="8" t="str">
        <f>IF(A1956&lt;&gt;INT(A1956),B1956,
IF(A1956&lt;0,VLOOKUP(A1956,lookups!A$1:B$25,2,0),
IF(ISNA(B1956),"",
IF(OR(ISBLANK(A1956),ISNA(B1956),B1956=0),
"",
"#define "&amp;
VLOOKUP(A1956,SOURCE!B:P,12,0)&amp;IF(SOURCE!$W$2-LEN(VLOOKUP(A1956,SOURCE!B:P,12,0))&gt;=0,REPT(" ",SOURCE!$W$2-LEN(VLOOKUP(A1956,SOURCE!B:P,12,0))),"")&amp;
TEXT(A1956,"???0")&amp;IF(VLOOKUP(A1956,SOURCE!B:P,13,0)="","","   "&amp;VLOOKUP(A1956,SOURCE!B:P,13,0)
))))
)</f>
        <v>#define ITM_USER_SHIFTS               1908</v>
      </c>
    </row>
    <row r="1957" spans="1:4">
      <c r="A1957">
        <f t="shared" si="31"/>
        <v>1909</v>
      </c>
      <c r="B1957" t="str">
        <f>VLOOKUP(A1957,SOURCE!B:P,12,0)</f>
        <v>ITM_USER_RESET</v>
      </c>
      <c r="C1957">
        <f>IF(
ISNUMBER(INDEX(SOURCE!B:B,MATCH(A1957,SOURCE!B:B,0)+1)),
  VALUE(INDEX(SOURCE!B:B,MATCH(A1957,SOURCE!B:B,0)+1)),
  "")</f>
        <v>1910</v>
      </c>
      <c r="D1957" s="8" t="str">
        <f>IF(A1957&lt;&gt;INT(A1957),B1957,
IF(A1957&lt;0,VLOOKUP(A1957,lookups!A$1:B$25,2,0),
IF(ISNA(B1957),"",
IF(OR(ISBLANK(A1957),ISNA(B1957),B1957=0),
"",
"#define "&amp;
VLOOKUP(A1957,SOURCE!B:P,12,0)&amp;IF(SOURCE!$W$2-LEN(VLOOKUP(A1957,SOURCE!B:P,12,0))&gt;=0,REPT(" ",SOURCE!$W$2-LEN(VLOOKUP(A1957,SOURCE!B:P,12,0))),"")&amp;
TEXT(A1957,"???0")&amp;IF(VLOOKUP(A1957,SOURCE!B:P,13,0)="","","   "&amp;VLOOKUP(A1957,SOURCE!B:P,13,0)
))))
)</f>
        <v>#define ITM_USER_RESET                1909</v>
      </c>
    </row>
    <row r="1958" spans="1:4">
      <c r="A1958">
        <f t="shared" si="31"/>
        <v>1910</v>
      </c>
      <c r="B1958" t="str">
        <f>VLOOKUP(A1958,SOURCE!B:P,12,0)</f>
        <v>ITM_U_KEY_USER</v>
      </c>
      <c r="C1958">
        <f>IF(
ISNUMBER(INDEX(SOURCE!B:B,MATCH(A1958,SOURCE!B:B,0)+1)),
  VALUE(INDEX(SOURCE!B:B,MATCH(A1958,SOURCE!B:B,0)+1)),
  "")</f>
        <v>1911</v>
      </c>
      <c r="D1958" s="8" t="str">
        <f>IF(A1958&lt;&gt;INT(A1958),B1958,
IF(A1958&lt;0,VLOOKUP(A1958,lookups!A$1:B$25,2,0),
IF(ISNA(B1958),"",
IF(OR(ISBLANK(A1958),ISNA(B1958),B1958=0),
"",
"#define "&amp;
VLOOKUP(A1958,SOURCE!B:P,12,0)&amp;IF(SOURCE!$W$2-LEN(VLOOKUP(A1958,SOURCE!B:P,12,0))&gt;=0,REPT(" ",SOURCE!$W$2-LEN(VLOOKUP(A1958,SOURCE!B:P,12,0))),"")&amp;
TEXT(A1958,"???0")&amp;IF(VLOOKUP(A1958,SOURCE!B:P,13,0)="","","   "&amp;VLOOKUP(A1958,SOURCE!B:P,13,0)
))))
)</f>
        <v>#define ITM_U_KEY_USER                1910</v>
      </c>
    </row>
    <row r="1959" spans="1:4">
      <c r="A1959">
        <f t="shared" si="31"/>
        <v>1911</v>
      </c>
      <c r="B1959" t="str">
        <f>VLOOKUP(A1959,SOURCE!B:P,12,0)</f>
        <v>ITM_U_KEY_CC</v>
      </c>
      <c r="C1959">
        <f>IF(
ISNUMBER(INDEX(SOURCE!B:B,MATCH(A1959,SOURCE!B:B,0)+1)),
  VALUE(INDEX(SOURCE!B:B,MATCH(A1959,SOURCE!B:B,0)+1)),
  "")</f>
        <v>1912</v>
      </c>
      <c r="D1959" s="8" t="str">
        <f>IF(A1959&lt;&gt;INT(A1959),B1959,
IF(A1959&lt;0,VLOOKUP(A1959,lookups!A$1:B$25,2,0),
IF(ISNA(B1959),"",
IF(OR(ISBLANK(A1959),ISNA(B1959),B1959=0),
"",
"#define "&amp;
VLOOKUP(A1959,SOURCE!B:P,12,0)&amp;IF(SOURCE!$W$2-LEN(VLOOKUP(A1959,SOURCE!B:P,12,0))&gt;=0,REPT(" ",SOURCE!$W$2-LEN(VLOOKUP(A1959,SOURCE!B:P,12,0))),"")&amp;
TEXT(A1959,"???0")&amp;IF(VLOOKUP(A1959,SOURCE!B:P,13,0)="","","   "&amp;VLOOKUP(A1959,SOURCE!B:P,13,0)
))))
)</f>
        <v>#define ITM_U_KEY_CC                  1911</v>
      </c>
    </row>
    <row r="1960" spans="1:4">
      <c r="A1960">
        <f t="shared" si="31"/>
        <v>1912</v>
      </c>
      <c r="B1960" t="str">
        <f>VLOOKUP(A1960,SOURCE!B:P,12,0)</f>
        <v>ITM_U_KEY_MM</v>
      </c>
      <c r="C1960">
        <f>IF(
ISNUMBER(INDEX(SOURCE!B:B,MATCH(A1960,SOURCE!B:B,0)+1)),
  VALUE(INDEX(SOURCE!B:B,MATCH(A1960,SOURCE!B:B,0)+1)),
  "")</f>
        <v>1913</v>
      </c>
      <c r="D1960" s="8" t="str">
        <f>IF(A1960&lt;&gt;INT(A1960),B1960,
IF(A1960&lt;0,VLOOKUP(A1960,lookups!A$1:B$25,2,0),
IF(ISNA(B1960),"",
IF(OR(ISBLANK(A1960),ISNA(B1960),B1960=0),
"",
"#define "&amp;
VLOOKUP(A1960,SOURCE!B:P,12,0)&amp;IF(SOURCE!$W$2-LEN(VLOOKUP(A1960,SOURCE!B:P,12,0))&gt;=0,REPT(" ",SOURCE!$W$2-LEN(VLOOKUP(A1960,SOURCE!B:P,12,0))),"")&amp;
TEXT(A1960,"???0")&amp;IF(VLOOKUP(A1960,SOURCE!B:P,13,0)="","","   "&amp;VLOOKUP(A1960,SOURCE!B:P,13,0)
))))
)</f>
        <v>#define ITM_U_KEY_MM                  1912</v>
      </c>
    </row>
    <row r="1961" spans="1:4">
      <c r="A1961">
        <f t="shared" si="31"/>
        <v>1913</v>
      </c>
      <c r="B1961" t="str">
        <f>VLOOKUP(A1961,SOURCE!B:P,12,0)</f>
        <v>ITM_U_KEY_SIGMA</v>
      </c>
      <c r="C1961">
        <f>IF(
ISNUMBER(INDEX(SOURCE!B:B,MATCH(A1961,SOURCE!B:B,0)+1)),
  VALUE(INDEX(SOURCE!B:B,MATCH(A1961,SOURCE!B:B,0)+1)),
  "")</f>
        <v>1914</v>
      </c>
      <c r="D1961" s="8" t="str">
        <f>IF(A1961&lt;&gt;INT(A1961),B1961,
IF(A1961&lt;0,VLOOKUP(A1961,lookups!A$1:B$25,2,0),
IF(ISNA(B1961),"",
IF(OR(ISBLANK(A1961),ISNA(B1961),B1961=0),
"",
"#define "&amp;
VLOOKUP(A1961,SOURCE!B:P,12,0)&amp;IF(SOURCE!$W$2-LEN(VLOOKUP(A1961,SOURCE!B:P,12,0))&gt;=0,REPT(" ",SOURCE!$W$2-LEN(VLOOKUP(A1961,SOURCE!B:P,12,0))),"")&amp;
TEXT(A1961,"???0")&amp;IF(VLOOKUP(A1961,SOURCE!B:P,13,0)="","","   "&amp;VLOOKUP(A1961,SOURCE!B:P,13,0)
))))
)</f>
        <v>#define ITM_U_KEY_SIGMA               1913</v>
      </c>
    </row>
    <row r="1962" spans="1:4">
      <c r="A1962">
        <f t="shared" si="31"/>
        <v>1914</v>
      </c>
      <c r="B1962" t="str">
        <f>VLOOKUP(A1962,SOURCE!B:P,12,0)</f>
        <v>ITM_U_KEY_PRGM</v>
      </c>
      <c r="C1962">
        <f>IF(
ISNUMBER(INDEX(SOURCE!B:B,MATCH(A1962,SOURCE!B:B,0)+1)),
  VALUE(INDEX(SOURCE!B:B,MATCH(A1962,SOURCE!B:B,0)+1)),
  "")</f>
        <v>1915</v>
      </c>
      <c r="D1962" s="8" t="str">
        <f>IF(A1962&lt;&gt;INT(A1962),B1962,
IF(A1962&lt;0,VLOOKUP(A1962,lookups!A$1:B$25,2,0),
IF(ISNA(B1962),"",
IF(OR(ISBLANK(A1962),ISNA(B1962),B1962=0),
"",
"#define "&amp;
VLOOKUP(A1962,SOURCE!B:P,12,0)&amp;IF(SOURCE!$W$2-LEN(VLOOKUP(A1962,SOURCE!B:P,12,0))&gt;=0,REPT(" ",SOURCE!$W$2-LEN(VLOOKUP(A1962,SOURCE!B:P,12,0))),"")&amp;
TEXT(A1962,"???0")&amp;IF(VLOOKUP(A1962,SOURCE!B:P,13,0)="","","   "&amp;VLOOKUP(A1962,SOURCE!B:P,13,0)
))))
)</f>
        <v>#define ITM_U_KEY_PRGM                1914</v>
      </c>
    </row>
    <row r="1963" spans="1:4">
      <c r="A1963">
        <f t="shared" si="31"/>
        <v>1915</v>
      </c>
      <c r="B1963" t="str">
        <f>VLOOKUP(A1963,SOURCE!B:P,12,0)</f>
        <v>ITM_U_KEY_ALPHA</v>
      </c>
      <c r="C1963">
        <f>IF(
ISNUMBER(INDEX(SOURCE!B:B,MATCH(A1963,SOURCE!B:B,0)+1)),
  VALUE(INDEX(SOURCE!B:B,MATCH(A1963,SOURCE!B:B,0)+1)),
  "")</f>
        <v>1916</v>
      </c>
      <c r="D1963" s="8" t="str">
        <f>IF(A1963&lt;&gt;INT(A1963),B1963,
IF(A1963&lt;0,VLOOKUP(A1963,lookups!A$1:B$25,2,0),
IF(ISNA(B1963),"",
IF(OR(ISBLANK(A1963),ISNA(B1963),B1963=0),
"",
"#define "&amp;
VLOOKUP(A1963,SOURCE!B:P,12,0)&amp;IF(SOURCE!$W$2-LEN(VLOOKUP(A1963,SOURCE!B:P,12,0))&gt;=0,REPT(" ",SOURCE!$W$2-LEN(VLOOKUP(A1963,SOURCE!B:P,12,0))),"")&amp;
TEXT(A1963,"???0")&amp;IF(VLOOKUP(A1963,SOURCE!B:P,13,0)="","","   "&amp;VLOOKUP(A1963,SOURCE!B:P,13,0)
))))
)</f>
        <v>#define ITM_U_KEY_ALPHA               1915</v>
      </c>
    </row>
    <row r="1964" spans="1:4">
      <c r="A1964">
        <f t="shared" si="31"/>
        <v>1916</v>
      </c>
      <c r="B1964" t="str">
        <f>VLOOKUP(A1964,SOURCE!B:P,12,0)</f>
        <v>ITM_SH_NORM_E</v>
      </c>
      <c r="C1964">
        <f>IF(
ISNUMBER(INDEX(SOURCE!B:B,MATCH(A1964,SOURCE!B:B,0)+1)),
  VALUE(INDEX(SOURCE!B:B,MATCH(A1964,SOURCE!B:B,0)+1)),
  "")</f>
        <v>1917</v>
      </c>
      <c r="D1964" s="8" t="str">
        <f>IF(A1964&lt;&gt;INT(A1964),B1964,
IF(A1964&lt;0,VLOOKUP(A1964,lookups!A$1:B$25,2,0),
IF(ISNA(B1964),"",
IF(OR(ISBLANK(A1964),ISNA(B1964),B1964=0),
"",
"#define "&amp;
VLOOKUP(A1964,SOURCE!B:P,12,0)&amp;IF(SOURCE!$W$2-LEN(VLOOKUP(A1964,SOURCE!B:P,12,0))&gt;=0,REPT(" ",SOURCE!$W$2-LEN(VLOOKUP(A1964,SOURCE!B:P,12,0))),"")&amp;
TEXT(A1964,"???0")&amp;IF(VLOOKUP(A1964,SOURCE!B:P,13,0)="","","   "&amp;VLOOKUP(A1964,SOURCE!B:P,13,0)
))))
)</f>
        <v>#define ITM_SH_NORM_E                 1916</v>
      </c>
    </row>
    <row r="1965" spans="1:4">
      <c r="A1965">
        <f t="shared" si="31"/>
        <v>1917</v>
      </c>
      <c r="B1965" t="str">
        <f>VLOOKUP(A1965,SOURCE!B:P,12,0)</f>
        <v>ITM_JM_ASN</v>
      </c>
      <c r="C1965">
        <f>IF(
ISNUMBER(INDEX(SOURCE!B:B,MATCH(A1965,SOURCE!B:B,0)+1)),
  VALUE(INDEX(SOURCE!B:B,MATCH(A1965,SOURCE!B:B,0)+1)),
  "")</f>
        <v>1918</v>
      </c>
      <c r="D1965" s="8" t="str">
        <f>IF(A1965&lt;&gt;INT(A1965),B1965,
IF(A1965&lt;0,VLOOKUP(A1965,lookups!A$1:B$25,2,0),
IF(ISNA(B1965),"",
IF(OR(ISBLANK(A1965),ISNA(B1965),B1965=0),
"",
"#define "&amp;
VLOOKUP(A1965,SOURCE!B:P,12,0)&amp;IF(SOURCE!$W$2-LEN(VLOOKUP(A1965,SOURCE!B:P,12,0))&gt;=0,REPT(" ",SOURCE!$W$2-LEN(VLOOKUP(A1965,SOURCE!B:P,12,0))),"")&amp;
TEXT(A1965,"???0")&amp;IF(VLOOKUP(A1965,SOURCE!B:P,13,0)="","","   "&amp;VLOOKUP(A1965,SOURCE!B:P,13,0)
))))
)</f>
        <v>#define ITM_JM_ASN                    1917</v>
      </c>
    </row>
    <row r="1966" spans="1:4">
      <c r="A1966">
        <f t="shared" si="31"/>
        <v>1918</v>
      </c>
      <c r="B1966" t="str">
        <f>VLOOKUP(A1966,SOURCE!B:P,12,0)</f>
        <v>ITM_JM_SEEK</v>
      </c>
      <c r="C1966">
        <f>IF(
ISNUMBER(INDEX(SOURCE!B:B,MATCH(A1966,SOURCE!B:B,0)+1)),
  VALUE(INDEX(SOURCE!B:B,MATCH(A1966,SOURCE!B:B,0)+1)),
  "")</f>
        <v>1919</v>
      </c>
      <c r="D1966" s="8" t="str">
        <f>IF(A1966&lt;&gt;INT(A1966),B1966,
IF(A1966&lt;0,VLOOKUP(A1966,lookups!A$1:B$25,2,0),
IF(ISNA(B1966),"",
IF(OR(ISBLANK(A1966),ISNA(B1966),B1966=0),
"",
"#define "&amp;
VLOOKUP(A1966,SOURCE!B:P,12,0)&amp;IF(SOURCE!$W$2-LEN(VLOOKUP(A1966,SOURCE!B:P,12,0))&gt;=0,REPT(" ",SOURCE!$W$2-LEN(VLOOKUP(A1966,SOURCE!B:P,12,0))),"")&amp;
TEXT(A1966,"???0")&amp;IF(VLOOKUP(A1966,SOURCE!B:P,13,0)="","","   "&amp;VLOOKUP(A1966,SOURCE!B:P,13,0)
))))
)</f>
        <v>#define ITM_JM_SEEK                   1918</v>
      </c>
    </row>
    <row r="1967" spans="1:4">
      <c r="A1967">
        <f t="shared" si="31"/>
        <v>1919</v>
      </c>
      <c r="B1967" t="str">
        <f>VLOOKUP(A1967,SOURCE!B:P,12,0)</f>
        <v>ITM_INP_DEF_43S</v>
      </c>
      <c r="C1967">
        <f>IF(
ISNUMBER(INDEX(SOURCE!B:B,MATCH(A1967,SOURCE!B:B,0)+1)),
  VALUE(INDEX(SOURCE!B:B,MATCH(A1967,SOURCE!B:B,0)+1)),
  "")</f>
        <v>1920</v>
      </c>
      <c r="D1967" s="8" t="str">
        <f>IF(A1967&lt;&gt;INT(A1967),B1967,
IF(A1967&lt;0,VLOOKUP(A1967,lookups!A$1:B$25,2,0),
IF(ISNA(B1967),"",
IF(OR(ISBLANK(A1967),ISNA(B1967),B1967=0),
"",
"#define "&amp;
VLOOKUP(A1967,SOURCE!B:P,12,0)&amp;IF(SOURCE!$W$2-LEN(VLOOKUP(A1967,SOURCE!B:P,12,0))&gt;=0,REPT(" ",SOURCE!$W$2-LEN(VLOOKUP(A1967,SOURCE!B:P,12,0))),"")&amp;
TEXT(A1967,"???0")&amp;IF(VLOOKUP(A1967,SOURCE!B:P,13,0)="","","   "&amp;VLOOKUP(A1967,SOURCE!B:P,13,0)
))))
)</f>
        <v>#define ITM_INP_DEF_43S               1919</v>
      </c>
    </row>
    <row r="1968" spans="1:4">
      <c r="A1968">
        <f t="shared" si="31"/>
        <v>1920</v>
      </c>
      <c r="B1968" t="str">
        <f>VLOOKUP(A1968,SOURCE!B:P,12,0)</f>
        <v>ITM_XXEQ</v>
      </c>
      <c r="C1968">
        <f>IF(
ISNUMBER(INDEX(SOURCE!B:B,MATCH(A1968,SOURCE!B:B,0)+1)),
  VALUE(INDEX(SOURCE!B:B,MATCH(A1968,SOURCE!B:B,0)+1)),
  "")</f>
        <v>1921</v>
      </c>
      <c r="D1968" s="8" t="str">
        <f>IF(A1968&lt;&gt;INT(A1968),B1968,
IF(A1968&lt;0,VLOOKUP(A1968,lookups!A$1:B$25,2,0),
IF(ISNA(B1968),"",
IF(OR(ISBLANK(A1968),ISNA(B1968),B1968=0),
"",
"#define "&amp;
VLOOKUP(A1968,SOURCE!B:P,12,0)&amp;IF(SOURCE!$W$2-LEN(VLOOKUP(A1968,SOURCE!B:P,12,0))&gt;=0,REPT(" ",SOURCE!$W$2-LEN(VLOOKUP(A1968,SOURCE!B:P,12,0))),"")&amp;
TEXT(A1968,"???0")&amp;IF(VLOOKUP(A1968,SOURCE!B:P,13,0)="","","   "&amp;VLOOKUP(A1968,SOURCE!B:P,13,0)
))))
)</f>
        <v>#define ITM_XXEQ                      1920</v>
      </c>
    </row>
    <row r="1969" spans="1:4">
      <c r="A1969">
        <f t="shared" si="31"/>
        <v>1921</v>
      </c>
      <c r="B1969" t="str">
        <f>VLOOKUP(A1969,SOURCE!B:P,12,0)</f>
        <v>ITM_USER_ALPHA</v>
      </c>
      <c r="C1969">
        <f>IF(
ISNUMBER(INDEX(SOURCE!B:B,MATCH(A1969,SOURCE!B:B,0)+1)),
  VALUE(INDEX(SOURCE!B:B,MATCH(A1969,SOURCE!B:B,0)+1)),
  "")</f>
        <v>1922</v>
      </c>
      <c r="D1969" s="8" t="str">
        <f>IF(A1969&lt;&gt;INT(A1969),B1969,
IF(A1969&lt;0,VLOOKUP(A1969,lookups!A$1:B$25,2,0),
IF(ISNA(B1969),"",
IF(OR(ISBLANK(A1969),ISNA(B1969),B1969=0),
"",
"#define "&amp;
VLOOKUP(A1969,SOURCE!B:P,12,0)&amp;IF(SOURCE!$W$2-LEN(VLOOKUP(A1969,SOURCE!B:P,12,0))&gt;=0,REPT(" ",SOURCE!$W$2-LEN(VLOOKUP(A1969,SOURCE!B:P,12,0))),"")&amp;
TEXT(A1969,"???0")&amp;IF(VLOOKUP(A1969,SOURCE!B:P,13,0)="","","   "&amp;VLOOKUP(A1969,SOURCE!B:P,13,0)
))))
)</f>
        <v>#define ITM_USER_ALPHA                1921</v>
      </c>
    </row>
    <row r="1970" spans="1:4">
      <c r="A1970">
        <f t="shared" si="31"/>
        <v>1922</v>
      </c>
      <c r="B1970" t="str">
        <f>VLOOKUP(A1970,SOURCE!B:P,12,0)</f>
        <v>ITM_USER_GSHFT</v>
      </c>
      <c r="C1970">
        <f>IF(
ISNUMBER(INDEX(SOURCE!B:B,MATCH(A1970,SOURCE!B:B,0)+1)),
  VALUE(INDEX(SOURCE!B:B,MATCH(A1970,SOURCE!B:B,0)+1)),
  "")</f>
        <v>1923</v>
      </c>
      <c r="D1970" s="8" t="str">
        <f>IF(A1970&lt;&gt;INT(A1970),B1970,
IF(A1970&lt;0,VLOOKUP(A1970,lookups!A$1:B$25,2,0),
IF(ISNA(B1970),"",
IF(OR(ISBLANK(A1970),ISNA(B1970),B1970=0),
"",
"#define "&amp;
VLOOKUP(A1970,SOURCE!B:P,12,0)&amp;IF(SOURCE!$W$2-LEN(VLOOKUP(A1970,SOURCE!B:P,12,0))&gt;=0,REPT(" ",SOURCE!$W$2-LEN(VLOOKUP(A1970,SOURCE!B:P,12,0))),"")&amp;
TEXT(A1970,"???0")&amp;IF(VLOOKUP(A1970,SOURCE!B:P,13,0)="","","   "&amp;VLOOKUP(A1970,SOURCE!B:P,13,0)
))))
)</f>
        <v>#define ITM_USER_GSHFT                1922</v>
      </c>
    </row>
    <row r="1971" spans="1:4">
      <c r="A1971">
        <f t="shared" si="31"/>
        <v>1923</v>
      </c>
      <c r="B1971" t="str">
        <f>VLOOKUP(A1971,SOURCE!B:P,12,0)</f>
        <v>ITM_USER_CC</v>
      </c>
      <c r="C1971">
        <f>IF(
ISNUMBER(INDEX(SOURCE!B:B,MATCH(A1971,SOURCE!B:B,0)+1)),
  VALUE(INDEX(SOURCE!B:B,MATCH(A1971,SOURCE!B:B,0)+1)),
  "")</f>
        <v>1924</v>
      </c>
      <c r="D1971" s="8" t="str">
        <f>IF(A1971&lt;&gt;INT(A1971),B1971,
IF(A1971&lt;0,VLOOKUP(A1971,lookups!A$1:B$25,2,0),
IF(ISNA(B1971),"",
IF(OR(ISBLANK(A1971),ISNA(B1971),B1971=0),
"",
"#define "&amp;
VLOOKUP(A1971,SOURCE!B:P,12,0)&amp;IF(SOURCE!$W$2-LEN(VLOOKUP(A1971,SOURCE!B:P,12,0))&gt;=0,REPT(" ",SOURCE!$W$2-LEN(VLOOKUP(A1971,SOURCE!B:P,12,0))),"")&amp;
TEXT(A1971,"???0")&amp;IF(VLOOKUP(A1971,SOURCE!B:P,13,0)="","","   "&amp;VLOOKUP(A1971,SOURCE!B:P,13,0)
))))
)</f>
        <v>#define ITM_USER_CC                   1923</v>
      </c>
    </row>
    <row r="1972" spans="1:4">
      <c r="A1972">
        <f t="shared" si="31"/>
        <v>1924</v>
      </c>
      <c r="B1972" t="str">
        <f>VLOOKUP(A1972,SOURCE!B:P,12,0)</f>
        <v>ITM_USER_MYM</v>
      </c>
      <c r="C1972">
        <f>IF(
ISNUMBER(INDEX(SOURCE!B:B,MATCH(A1972,SOURCE!B:B,0)+1)),
  VALUE(INDEX(SOURCE!B:B,MATCH(A1972,SOURCE!B:B,0)+1)),
  "")</f>
        <v>1925</v>
      </c>
      <c r="D1972" s="8" t="str">
        <f>IF(A1972&lt;&gt;INT(A1972),B1972,
IF(A1972&lt;0,VLOOKUP(A1972,lookups!A$1:B$25,2,0),
IF(ISNA(B1972),"",
IF(OR(ISBLANK(A1972),ISNA(B1972),B1972=0),
"",
"#define "&amp;
VLOOKUP(A1972,SOURCE!B:P,12,0)&amp;IF(SOURCE!$W$2-LEN(VLOOKUP(A1972,SOURCE!B:P,12,0))&gt;=0,REPT(" ",SOURCE!$W$2-LEN(VLOOKUP(A1972,SOURCE!B:P,12,0))),"")&amp;
TEXT(A1972,"???0")&amp;IF(VLOOKUP(A1972,SOURCE!B:P,13,0)="","","   "&amp;VLOOKUP(A1972,SOURCE!B:P,13,0)
))))
)</f>
        <v>#define ITM_USER_MYM                  1924</v>
      </c>
    </row>
    <row r="1973" spans="1:4">
      <c r="A1973">
        <f t="shared" si="31"/>
        <v>1925</v>
      </c>
      <c r="B1973" t="str">
        <f>VLOOKUP(A1973,SOURCE!B:P,12,0)</f>
        <v>ITM_USER_PRGM</v>
      </c>
      <c r="C1973">
        <f>IF(
ISNUMBER(INDEX(SOURCE!B:B,MATCH(A1973,SOURCE!B:B,0)+1)),
  VALUE(INDEX(SOURCE!B:B,MATCH(A1973,SOURCE!B:B,0)+1)),
  "")</f>
        <v>1926</v>
      </c>
      <c r="D1973" s="8" t="str">
        <f>IF(A1973&lt;&gt;INT(A1973),B1973,
IF(A1973&lt;0,VLOOKUP(A1973,lookups!A$1:B$25,2,0),
IF(ISNA(B1973),"",
IF(OR(ISBLANK(A1973),ISNA(B1973),B1973=0),
"",
"#define "&amp;
VLOOKUP(A1973,SOURCE!B:P,12,0)&amp;IF(SOURCE!$W$2-LEN(VLOOKUP(A1973,SOURCE!B:P,12,0))&gt;=0,REPT(" ",SOURCE!$W$2-LEN(VLOOKUP(A1973,SOURCE!B:P,12,0))),"")&amp;
TEXT(A1973,"???0")&amp;IF(VLOOKUP(A1973,SOURCE!B:P,13,0)="","","   "&amp;VLOOKUP(A1973,SOURCE!B:P,13,0)
))))
)</f>
        <v>#define ITM_USER_PRGM                 1925</v>
      </c>
    </row>
    <row r="1974" spans="1:4">
      <c r="A1974">
        <f t="shared" si="31"/>
        <v>1926</v>
      </c>
      <c r="B1974" t="str">
        <f>VLOOKUP(A1974,SOURCE!B:P,12,0)</f>
        <v>ITM_USER_USER</v>
      </c>
      <c r="C1974">
        <f>IF(
ISNUMBER(INDEX(SOURCE!B:B,MATCH(A1974,SOURCE!B:B,0)+1)),
  VALUE(INDEX(SOURCE!B:B,MATCH(A1974,SOURCE!B:B,0)+1)),
  "")</f>
        <v>1927</v>
      </c>
      <c r="D1974" s="8" t="str">
        <f>IF(A1974&lt;&gt;INT(A1974),B1974,
IF(A1974&lt;0,VLOOKUP(A1974,lookups!A$1:B$25,2,0),
IF(ISNA(B1974),"",
IF(OR(ISBLANK(A1974),ISNA(B1974),B1974=0),
"",
"#define "&amp;
VLOOKUP(A1974,SOURCE!B:P,12,0)&amp;IF(SOURCE!$W$2-LEN(VLOOKUP(A1974,SOURCE!B:P,12,0))&gt;=0,REPT(" ",SOURCE!$W$2-LEN(VLOOKUP(A1974,SOURCE!B:P,12,0))),"")&amp;
TEXT(A1974,"???0")&amp;IF(VLOOKUP(A1974,SOURCE!B:P,13,0)="","","   "&amp;VLOOKUP(A1974,SOURCE!B:P,13,0)
))))
)</f>
        <v>#define ITM_USER_USER                 1926</v>
      </c>
    </row>
    <row r="1975" spans="1:4">
      <c r="A1975">
        <f t="shared" si="31"/>
        <v>1927</v>
      </c>
      <c r="B1975" t="str">
        <f>VLOOKUP(A1975,SOURCE!B:P,12,0)</f>
        <v>ITM_USER_SIGMAPLUS</v>
      </c>
      <c r="C1975">
        <f>IF(
ISNUMBER(INDEX(SOURCE!B:B,MATCH(A1975,SOURCE!B:B,0)+1)),
  VALUE(INDEX(SOURCE!B:B,MATCH(A1975,SOURCE!B:B,0)+1)),
  "")</f>
        <v>1928</v>
      </c>
      <c r="D1975" s="8" t="str">
        <f>IF(A1975&lt;&gt;INT(A1975),B1975,
IF(A1975&lt;0,VLOOKUP(A1975,lookups!A$1:B$25,2,0),
IF(ISNA(B1975),"",
IF(OR(ISBLANK(A1975),ISNA(B1975),B1975=0),
"",
"#define "&amp;
VLOOKUP(A1975,SOURCE!B:P,12,0)&amp;IF(SOURCE!$W$2-LEN(VLOOKUP(A1975,SOURCE!B:P,12,0))&gt;=0,REPT(" ",SOURCE!$W$2-LEN(VLOOKUP(A1975,SOURCE!B:P,12,0))),"")&amp;
TEXT(A1975,"???0")&amp;IF(VLOOKUP(A1975,SOURCE!B:P,13,0)="","","   "&amp;VLOOKUP(A1975,SOURCE!B:P,13,0)
))))
)</f>
        <v>#define ITM_USER_SIGMAPLUS            1927</v>
      </c>
    </row>
    <row r="1976" spans="1:4">
      <c r="A1976">
        <f t="shared" si="31"/>
        <v>1928</v>
      </c>
      <c r="B1976" t="str">
        <f>VLOOKUP(A1976,SOURCE!B:P,12,0)</f>
        <v>ITM_USER_V43MIN</v>
      </c>
      <c r="C1976">
        <f>IF(
ISNUMBER(INDEX(SOURCE!B:B,MATCH(A1976,SOURCE!B:B,0)+1)),
  VALUE(INDEX(SOURCE!B:B,MATCH(A1976,SOURCE!B:B,0)+1)),
  "")</f>
        <v>1929</v>
      </c>
      <c r="D1976" s="8" t="str">
        <f>IF(A1976&lt;&gt;INT(A1976),B1976,
IF(A1976&lt;0,VLOOKUP(A1976,lookups!A$1:B$25,2,0),
IF(ISNA(B1976),"",
IF(OR(ISBLANK(A1976),ISNA(B1976),B1976=0),
"",
"#define "&amp;
VLOOKUP(A1976,SOURCE!B:P,12,0)&amp;IF(SOURCE!$W$2-LEN(VLOOKUP(A1976,SOURCE!B:P,12,0))&gt;=0,REPT(" ",SOURCE!$W$2-LEN(VLOOKUP(A1976,SOURCE!B:P,12,0))),"")&amp;
TEXT(A1976,"???0")&amp;IF(VLOOKUP(A1976,SOURCE!B:P,13,0)="","","   "&amp;VLOOKUP(A1976,SOURCE!B:P,13,0)
))))
)</f>
        <v>#define ITM_USER_V43MIN               1928</v>
      </c>
    </row>
    <row r="1977" spans="1:4">
      <c r="A1977">
        <f t="shared" si="31"/>
        <v>1929</v>
      </c>
      <c r="B1977" t="str">
        <f>VLOOKUP(A1977,SOURCE!B:P,12,0)</f>
        <v>ITM_USER_SHIFTS2</v>
      </c>
      <c r="C1977">
        <f>IF(
ISNUMBER(INDEX(SOURCE!B:B,MATCH(A1977,SOURCE!B:B,0)+1)),
  VALUE(INDEX(SOURCE!B:B,MATCH(A1977,SOURCE!B:B,0)+1)),
  "")</f>
        <v>1930</v>
      </c>
      <c r="D1977" s="8" t="str">
        <f>IF(A1977&lt;&gt;INT(A1977),B1977,
IF(A1977&lt;0,VLOOKUP(A1977,lookups!A$1:B$25,2,0),
IF(ISNA(B1977),"",
IF(OR(ISBLANK(A1977),ISNA(B1977),B1977=0),
"",
"#define "&amp;
VLOOKUP(A1977,SOURCE!B:P,12,0)&amp;IF(SOURCE!$W$2-LEN(VLOOKUP(A1977,SOURCE!B:P,12,0))&gt;=0,REPT(" ",SOURCE!$W$2-LEN(VLOOKUP(A1977,SOURCE!B:P,12,0))),"")&amp;
TEXT(A1977,"???0")&amp;IF(VLOOKUP(A1977,SOURCE!B:P,13,0)="","","   "&amp;VLOOKUP(A1977,SOURCE!B:P,13,0)
))))
)</f>
        <v>#define ITM_USER_SHIFTS2              1929</v>
      </c>
    </row>
    <row r="1978" spans="1:4">
      <c r="A1978">
        <f t="shared" si="31"/>
        <v>1930</v>
      </c>
      <c r="B1978" t="str">
        <f>VLOOKUP(A1978,SOURCE!B:P,12,0)</f>
        <v>ITM_USER_HOME</v>
      </c>
      <c r="C1978">
        <f>IF(
ISNUMBER(INDEX(SOURCE!B:B,MATCH(A1978,SOURCE!B:B,0)+1)),
  VALUE(INDEX(SOURCE!B:B,MATCH(A1978,SOURCE!B:B,0)+1)),
  "")</f>
        <v>1931</v>
      </c>
      <c r="D1978" s="8" t="str">
        <f>IF(A1978&lt;&gt;INT(A1978),B1978,
IF(A1978&lt;0,VLOOKUP(A1978,lookups!A$1:B$25,2,0),
IF(ISNA(B1978),"",
IF(OR(ISBLANK(A1978),ISNA(B1978),B1978=0),
"",
"#define "&amp;
VLOOKUP(A1978,SOURCE!B:P,12,0)&amp;IF(SOURCE!$W$2-LEN(VLOOKUP(A1978,SOURCE!B:P,12,0))&gt;=0,REPT(" ",SOURCE!$W$2-LEN(VLOOKUP(A1978,SOURCE!B:P,12,0))),"")&amp;
TEXT(A1978,"???0")&amp;IF(VLOOKUP(A1978,SOURCE!B:P,13,0)="","","   "&amp;VLOOKUP(A1978,SOURCE!B:P,13,0)
))))
)</f>
        <v>#define ITM_USER_HOME                 1930</v>
      </c>
    </row>
    <row r="1979" spans="1:4">
      <c r="A1979">
        <f t="shared" si="31"/>
        <v>1931</v>
      </c>
      <c r="B1979" t="str">
        <f>VLOOKUP(A1979,SOURCE!B:P,12,0)</f>
        <v>ITM_USER_WP43S</v>
      </c>
      <c r="C1979">
        <f>IF(
ISNUMBER(INDEX(SOURCE!B:B,MATCH(A1979,SOURCE!B:B,0)+1)),
  VALUE(INDEX(SOURCE!B:B,MATCH(A1979,SOURCE!B:B,0)+1)),
  "")</f>
        <v>1932</v>
      </c>
      <c r="D1979" s="8" t="str">
        <f>IF(A1979&lt;&gt;INT(A1979),B1979,
IF(A1979&lt;0,VLOOKUP(A1979,lookups!A$1:B$25,2,0),
IF(ISNA(B1979),"",
IF(OR(ISBLANK(A1979),ISNA(B1979),B1979=0),
"",
"#define "&amp;
VLOOKUP(A1979,SOURCE!B:P,12,0)&amp;IF(SOURCE!$W$2-LEN(VLOOKUP(A1979,SOURCE!B:P,12,0))&gt;=0,REPT(" ",SOURCE!$W$2-LEN(VLOOKUP(A1979,SOURCE!B:P,12,0))),"")&amp;
TEXT(A1979,"???0")&amp;IF(VLOOKUP(A1979,SOURCE!B:P,13,0)="","","   "&amp;VLOOKUP(A1979,SOURCE!B:P,13,0)
))))
)</f>
        <v>#define ITM_USER_WP43S                1931</v>
      </c>
    </row>
    <row r="1980" spans="1:4">
      <c r="A1980">
        <f t="shared" si="31"/>
        <v>1932</v>
      </c>
      <c r="B1980" t="str">
        <f>VLOOKUP(A1980,SOURCE!B:P,12,0)</f>
        <v>ITM_USER_DM42</v>
      </c>
      <c r="C1980">
        <f>IF(
ISNUMBER(INDEX(SOURCE!B:B,MATCH(A1980,SOURCE!B:B,0)+1)),
  VALUE(INDEX(SOURCE!B:B,MATCH(A1980,SOURCE!B:B,0)+1)),
  "")</f>
        <v>1933</v>
      </c>
      <c r="D1980" s="8" t="str">
        <f>IF(A1980&lt;&gt;INT(A1980),B1980,
IF(A1980&lt;0,VLOOKUP(A1980,lookups!A$1:B$25,2,0),
IF(ISNA(B1980),"",
IF(OR(ISBLANK(A1980),ISNA(B1980),B1980=0),
"",
"#define "&amp;
VLOOKUP(A1980,SOURCE!B:P,12,0)&amp;IF(SOURCE!$W$2-LEN(VLOOKUP(A1980,SOURCE!B:P,12,0))&gt;=0,REPT(" ",SOURCE!$W$2-LEN(VLOOKUP(A1980,SOURCE!B:P,12,0))),"")&amp;
TEXT(A1980,"???0")&amp;IF(VLOOKUP(A1980,SOURCE!B:P,13,0)="","","   "&amp;VLOOKUP(A1980,SOURCE!B:P,13,0)
))))
)</f>
        <v>#define ITM_USER_DM42                 1932</v>
      </c>
    </row>
    <row r="1981" spans="1:4">
      <c r="A1981">
        <f t="shared" si="31"/>
        <v>1933</v>
      </c>
      <c r="B1981" t="str">
        <f>VLOOKUP(A1981,SOURCE!B:P,12,0)</f>
        <v>ITM_USER_C43</v>
      </c>
      <c r="C1981">
        <f>IF(
ISNUMBER(INDEX(SOURCE!B:B,MATCH(A1981,SOURCE!B:B,0)+1)),
  VALUE(INDEX(SOURCE!B:B,MATCH(A1981,SOURCE!B:B,0)+1)),
  "")</f>
        <v>1934</v>
      </c>
      <c r="D1981" s="8" t="str">
        <f>IF(A1981&lt;&gt;INT(A1981),B1981,
IF(A1981&lt;0,VLOOKUP(A1981,lookups!A$1:B$25,2,0),
IF(ISNA(B1981),"",
IF(OR(ISBLANK(A1981),ISNA(B1981),B1981=0),
"",
"#define "&amp;
VLOOKUP(A1981,SOURCE!B:P,12,0)&amp;IF(SOURCE!$W$2-LEN(VLOOKUP(A1981,SOURCE!B:P,12,0))&gt;=0,REPT(" ",SOURCE!$W$2-LEN(VLOOKUP(A1981,SOURCE!B:P,12,0))),"")&amp;
TEXT(A1981,"???0")&amp;IF(VLOOKUP(A1981,SOURCE!B:P,13,0)="","","   "&amp;VLOOKUP(A1981,SOURCE!B:P,13,0)
))))
)</f>
        <v>#define ITM_USER_C43                  1933</v>
      </c>
    </row>
    <row r="1982" spans="1:4">
      <c r="A1982">
        <f t="shared" si="31"/>
        <v>1934</v>
      </c>
      <c r="B1982" t="str">
        <f>VLOOKUP(A1982,SOURCE!B:P,12,0)</f>
        <v>ITM_GET_NORM_E</v>
      </c>
      <c r="C1982">
        <f>IF(
ISNUMBER(INDEX(SOURCE!B:B,MATCH(A1982,SOURCE!B:B,0)+1)),
  VALUE(INDEX(SOURCE!B:B,MATCH(A1982,SOURCE!B:B,0)+1)),
  "")</f>
        <v>1935</v>
      </c>
      <c r="D1982" s="8" t="str">
        <f>IF(A1982&lt;&gt;INT(A1982),B1982,
IF(A1982&lt;0,VLOOKUP(A1982,lookups!A$1:B$25,2,0),
IF(ISNA(B1982),"",
IF(OR(ISBLANK(A1982),ISNA(B1982),B1982=0),
"",
"#define "&amp;
VLOOKUP(A1982,SOURCE!B:P,12,0)&amp;IF(SOURCE!$W$2-LEN(VLOOKUP(A1982,SOURCE!B:P,12,0))&gt;=0,REPT(" ",SOURCE!$W$2-LEN(VLOOKUP(A1982,SOURCE!B:P,12,0))),"")&amp;
TEXT(A1982,"???0")&amp;IF(VLOOKUP(A1982,SOURCE!B:P,13,0)="","","   "&amp;VLOOKUP(A1982,SOURCE!B:P,13,0)
))))
)</f>
        <v>#define ITM_GET_NORM_E                1934</v>
      </c>
    </row>
    <row r="1983" spans="1:4">
      <c r="A1983">
        <f t="shared" si="31"/>
        <v>1935</v>
      </c>
      <c r="B1983" t="str">
        <f>VLOOKUP(A1983,SOURCE!B:P,12,0)</f>
        <v>ITM_RESERVE</v>
      </c>
      <c r="C1983">
        <f>IF(
ISNUMBER(INDEX(SOURCE!B:B,MATCH(A1983,SOURCE!B:B,0)+1)),
  VALUE(INDEX(SOURCE!B:B,MATCH(A1983,SOURCE!B:B,0)+1)),
  "")</f>
        <v>1936</v>
      </c>
      <c r="D1983" s="8" t="str">
        <f>IF(A1983&lt;&gt;INT(A1983),B1983,
IF(A1983&lt;0,VLOOKUP(A1983,lookups!A$1:B$25,2,0),
IF(ISNA(B1983),"",
IF(OR(ISBLANK(A1983),ISNA(B1983),B1983=0),
"",
"#define "&amp;
VLOOKUP(A1983,SOURCE!B:P,12,0)&amp;IF(SOURCE!$W$2-LEN(VLOOKUP(A1983,SOURCE!B:P,12,0))&gt;=0,REPT(" ",SOURCE!$W$2-LEN(VLOOKUP(A1983,SOURCE!B:P,12,0))),"")&amp;
TEXT(A1983,"???0")&amp;IF(VLOOKUP(A1983,SOURCE!B:P,13,0)="","","   "&amp;VLOOKUP(A1983,SOURCE!B:P,13,0)
))))
)</f>
        <v>#define ITM_RESERVE                   1935</v>
      </c>
    </row>
    <row r="1984" spans="1:4">
      <c r="A1984">
        <f t="shared" si="31"/>
        <v>1936</v>
      </c>
      <c r="B1984" t="str">
        <f>VLOOKUP(A1984,SOURCE!B:P,12,0)</f>
        <v>MNU_ASN_N</v>
      </c>
      <c r="C1984">
        <f>IF(
ISNUMBER(INDEX(SOURCE!B:B,MATCH(A1984,SOURCE!B:B,0)+1)),
  VALUE(INDEX(SOURCE!B:B,MATCH(A1984,SOURCE!B:B,0)+1)),
  "")</f>
        <v>1937</v>
      </c>
      <c r="D1984" s="8" t="str">
        <f>IF(A1984&lt;&gt;INT(A1984),B1984,
IF(A1984&lt;0,VLOOKUP(A1984,lookups!A$1:B$25,2,0),
IF(ISNA(B1984),"",
IF(OR(ISBLANK(A1984),ISNA(B1984),B1984=0),
"",
"#define "&amp;
VLOOKUP(A1984,SOURCE!B:P,12,0)&amp;IF(SOURCE!$W$2-LEN(VLOOKUP(A1984,SOURCE!B:P,12,0))&gt;=0,REPT(" ",SOURCE!$W$2-LEN(VLOOKUP(A1984,SOURCE!B:P,12,0))),"")&amp;
TEXT(A1984,"???0")&amp;IF(VLOOKUP(A1984,SOURCE!B:P,13,0)="","","   "&amp;VLOOKUP(A1984,SOURCE!B:P,13,0)
))))
)</f>
        <v>#define MNU_ASN_N                     1936</v>
      </c>
    </row>
    <row r="1985" spans="1:4">
      <c r="A1985">
        <f t="shared" si="31"/>
        <v>1937</v>
      </c>
      <c r="B1985" t="str">
        <f>VLOOKUP(A1985,SOURCE!B:P,12,0)</f>
        <v>MNU_HOME</v>
      </c>
      <c r="C1985">
        <f>IF(
ISNUMBER(INDEX(SOURCE!B:B,MATCH(A1985,SOURCE!B:B,0)+1)),
  VALUE(INDEX(SOURCE!B:B,MATCH(A1985,SOURCE!B:B,0)+1)),
  "")</f>
        <v>1938</v>
      </c>
      <c r="D1985" s="8" t="str">
        <f>IF(A1985&lt;&gt;INT(A1985),B1985,
IF(A1985&lt;0,VLOOKUP(A1985,lookups!A$1:B$25,2,0),
IF(ISNA(B1985),"",
IF(OR(ISBLANK(A1985),ISNA(B1985),B1985=0),
"",
"#define "&amp;
VLOOKUP(A1985,SOURCE!B:P,12,0)&amp;IF(SOURCE!$W$2-LEN(VLOOKUP(A1985,SOURCE!B:P,12,0))&gt;=0,REPT(" ",SOURCE!$W$2-LEN(VLOOKUP(A1985,SOURCE!B:P,12,0))),"")&amp;
TEXT(A1985,"???0")&amp;IF(VLOOKUP(A1985,SOURCE!B:P,13,0)="","","   "&amp;VLOOKUP(A1985,SOURCE!B:P,13,0)
))))
)</f>
        <v>#define MNU_HOME                      1937</v>
      </c>
    </row>
    <row r="1986" spans="1:4">
      <c r="A1986">
        <f t="shared" si="31"/>
        <v>1938</v>
      </c>
      <c r="B1986" t="str">
        <f>VLOOKUP(A1986,SOURCE!B:P,12,0)</f>
        <v>MNU_ALPHA</v>
      </c>
      <c r="C1986">
        <f>IF(
ISNUMBER(INDEX(SOURCE!B:B,MATCH(A1986,SOURCE!B:B,0)+1)),
  VALUE(INDEX(SOURCE!B:B,MATCH(A1986,SOURCE!B:B,0)+1)),
  "")</f>
        <v>1939</v>
      </c>
      <c r="D1986" s="8" t="str">
        <f>IF(A1986&lt;&gt;INT(A1986),B1986,
IF(A1986&lt;0,VLOOKUP(A1986,lookups!A$1:B$25,2,0),
IF(ISNA(B1986),"",
IF(OR(ISBLANK(A1986),ISNA(B1986),B1986=0),
"",
"#define "&amp;
VLOOKUP(A1986,SOURCE!B:P,12,0)&amp;IF(SOURCE!$W$2-LEN(VLOOKUP(A1986,SOURCE!B:P,12,0))&gt;=0,REPT(" ",SOURCE!$W$2-LEN(VLOOKUP(A1986,SOURCE!B:P,12,0))),"")&amp;
TEXT(A1986,"???0")&amp;IF(VLOOKUP(A1986,SOURCE!B:P,13,0)="","","   "&amp;VLOOKUP(A1986,SOURCE!B:P,13,0)
))))
)</f>
        <v>#define MNU_ALPHA                     1938</v>
      </c>
    </row>
    <row r="1987" spans="1:4">
      <c r="A1987">
        <f t="shared" si="31"/>
        <v>1939</v>
      </c>
      <c r="B1987" t="str">
        <f>VLOOKUP(A1987,SOURCE!B:P,12,0)</f>
        <v>MNU_BASE</v>
      </c>
      <c r="C1987">
        <f>IF(
ISNUMBER(INDEX(SOURCE!B:B,MATCH(A1987,SOURCE!B:B,0)+1)),
  VALUE(INDEX(SOURCE!B:B,MATCH(A1987,SOURCE!B:B,0)+1)),
  "")</f>
        <v>1940</v>
      </c>
      <c r="D1987" s="8" t="str">
        <f>IF(A1987&lt;&gt;INT(A1987),B1987,
IF(A1987&lt;0,VLOOKUP(A1987,lookups!A$1:B$25,2,0),
IF(ISNA(B1987),"",
IF(OR(ISBLANK(A1987),ISNA(B1987),B1987=0),
"",
"#define "&amp;
VLOOKUP(A1987,SOURCE!B:P,12,0)&amp;IF(SOURCE!$W$2-LEN(VLOOKUP(A1987,SOURCE!B:P,12,0))&gt;=0,REPT(" ",SOURCE!$W$2-LEN(VLOOKUP(A1987,SOURCE!B:P,12,0))),"")&amp;
TEXT(A1987,"???0")&amp;IF(VLOOKUP(A1987,SOURCE!B:P,13,0)="","","   "&amp;VLOOKUP(A1987,SOURCE!B:P,13,0)
))))
)</f>
        <v>#define MNU_BASE                      1939</v>
      </c>
    </row>
    <row r="1988" spans="1:4">
      <c r="A1988">
        <f t="shared" si="31"/>
        <v>1940</v>
      </c>
      <c r="B1988" t="str">
        <f>VLOOKUP(A1988,SOURCE!B:P,12,0)</f>
        <v>MNU_XEQ</v>
      </c>
      <c r="C1988">
        <f>IF(
ISNUMBER(INDEX(SOURCE!B:B,MATCH(A1988,SOURCE!B:B,0)+1)),
  VALUE(INDEX(SOURCE!B:B,MATCH(A1988,SOURCE!B:B,0)+1)),
  "")</f>
        <v>1941</v>
      </c>
      <c r="D1988" s="8" t="str">
        <f>IF(A1988&lt;&gt;INT(A1988),B1988,
IF(A1988&lt;0,VLOOKUP(A1988,lookups!A$1:B$25,2,0),
IF(ISNA(B1988),"",
IF(OR(ISBLANK(A1988),ISNA(B1988),B1988=0),
"",
"#define "&amp;
VLOOKUP(A1988,SOURCE!B:P,12,0)&amp;IF(SOURCE!$W$2-LEN(VLOOKUP(A1988,SOURCE!B:P,12,0))&gt;=0,REPT(" ",SOURCE!$W$2-LEN(VLOOKUP(A1988,SOURCE!B:P,12,0))),"")&amp;
TEXT(A1988,"???0")&amp;IF(VLOOKUP(A1988,SOURCE!B:P,13,0)="","","   "&amp;VLOOKUP(A1988,SOURCE!B:P,13,0)
))))
)</f>
        <v>#define MNU_XEQ                       1940</v>
      </c>
    </row>
    <row r="1989" spans="1:4">
      <c r="A1989">
        <f t="shared" si="31"/>
        <v>1941</v>
      </c>
      <c r="B1989" t="str">
        <f>VLOOKUP(A1989,SOURCE!B:P,12,0)</f>
        <v>MNU_EE</v>
      </c>
      <c r="C1989">
        <f>IF(
ISNUMBER(INDEX(SOURCE!B:B,MATCH(A1989,SOURCE!B:B,0)+1)),
  VALUE(INDEX(SOURCE!B:B,MATCH(A1989,SOURCE!B:B,0)+1)),
  "")</f>
        <v>1942</v>
      </c>
      <c r="D1989" s="8" t="str">
        <f>IF(A1989&lt;&gt;INT(A1989),B1989,
IF(A1989&lt;0,VLOOKUP(A1989,lookups!A$1:B$25,2,0),
IF(ISNA(B1989),"",
IF(OR(ISBLANK(A1989),ISNA(B1989),B1989=0),
"",
"#define "&amp;
VLOOKUP(A1989,SOURCE!B:P,12,0)&amp;IF(SOURCE!$W$2-LEN(VLOOKUP(A1989,SOURCE!B:P,12,0))&gt;=0,REPT(" ",SOURCE!$W$2-LEN(VLOOKUP(A1989,SOURCE!B:P,12,0))),"")&amp;
TEXT(A1989,"???0")&amp;IF(VLOOKUP(A1989,SOURCE!B:P,13,0)="","","   "&amp;VLOOKUP(A1989,SOURCE!B:P,13,0)
))))
)</f>
        <v>#define MNU_EE                        1941</v>
      </c>
    </row>
    <row r="1990" spans="1:4">
      <c r="A1990">
        <f t="shared" si="31"/>
        <v>1942</v>
      </c>
      <c r="B1990" t="str">
        <f>VLOOKUP(A1990,SOURCE!B:P,12,0)</f>
        <v>ITM_T_UP_ARROW</v>
      </c>
      <c r="C1990">
        <f>IF(
ISNUMBER(INDEX(SOURCE!B:B,MATCH(A1990,SOURCE!B:B,0)+1)),
  VALUE(INDEX(SOURCE!B:B,MATCH(A1990,SOURCE!B:B,0)+1)),
  "")</f>
        <v>1943</v>
      </c>
      <c r="D1990" s="8" t="str">
        <f>IF(A1990&lt;&gt;INT(A1990),B1990,
IF(A1990&lt;0,VLOOKUP(A1990,lookups!A$1:B$25,2,0),
IF(ISNA(B1990),"",
IF(OR(ISBLANK(A1990),ISNA(B1990),B1990=0),
"",
"#define "&amp;
VLOOKUP(A1990,SOURCE!B:P,12,0)&amp;IF(SOURCE!$W$2-LEN(VLOOKUP(A1990,SOURCE!B:P,12,0))&gt;=0,REPT(" ",SOURCE!$W$2-LEN(VLOOKUP(A1990,SOURCE!B:P,12,0))),"")&amp;
TEXT(A1990,"???0")&amp;IF(VLOOKUP(A1990,SOURCE!B:P,13,0)="","","   "&amp;VLOOKUP(A1990,SOURCE!B:P,13,0)
))))
)</f>
        <v>#define ITM_T_UP_ARROW                1942</v>
      </c>
    </row>
    <row r="1991" spans="1:4">
      <c r="A1991">
        <f t="shared" ref="A1991:A2054" si="32">C1990</f>
        <v>1943</v>
      </c>
      <c r="B1991" t="str">
        <f>VLOOKUP(A1991,SOURCE!B:P,12,0)</f>
        <v>MNU_ASN</v>
      </c>
      <c r="C1991">
        <f>IF(
ISNUMBER(INDEX(SOURCE!B:B,MATCH(A1991,SOURCE!B:B,0)+1)),
  VALUE(INDEX(SOURCE!B:B,MATCH(A1991,SOURCE!B:B,0)+1)),
  "")</f>
        <v>1944</v>
      </c>
      <c r="D1991" s="8" t="str">
        <f>IF(A1991&lt;&gt;INT(A1991),B1991,
IF(A1991&lt;0,VLOOKUP(A1991,lookups!A$1:B$25,2,0),
IF(ISNA(B1991),"",
IF(OR(ISBLANK(A1991),ISNA(B1991),B1991=0),
"",
"#define "&amp;
VLOOKUP(A1991,SOURCE!B:P,12,0)&amp;IF(SOURCE!$W$2-LEN(VLOOKUP(A1991,SOURCE!B:P,12,0))&gt;=0,REPT(" ",SOURCE!$W$2-LEN(VLOOKUP(A1991,SOURCE!B:P,12,0))),"")&amp;
TEXT(A1991,"???0")&amp;IF(VLOOKUP(A1991,SOURCE!B:P,13,0)="","","   "&amp;VLOOKUP(A1991,SOURCE!B:P,13,0)
))))
)</f>
        <v>#define MNU_ASN                       1943</v>
      </c>
    </row>
    <row r="1992" spans="1:4">
      <c r="A1992">
        <f t="shared" si="32"/>
        <v>1944</v>
      </c>
      <c r="B1992" t="str">
        <f>VLOOKUP(A1992,SOURCE!B:P,12,0)</f>
        <v>ITM_T_DOWN_ARROW</v>
      </c>
      <c r="C1992">
        <f>IF(
ISNUMBER(INDEX(SOURCE!B:B,MATCH(A1992,SOURCE!B:B,0)+1)),
  VALUE(INDEX(SOURCE!B:B,MATCH(A1992,SOURCE!B:B,0)+1)),
  "")</f>
        <v>1945</v>
      </c>
      <c r="D1992" s="8" t="str">
        <f>IF(A1992&lt;&gt;INT(A1992),B1992,
IF(A1992&lt;0,VLOOKUP(A1992,lookups!A$1:B$25,2,0),
IF(ISNA(B1992),"",
IF(OR(ISBLANK(A1992),ISNA(B1992),B1992=0),
"",
"#define "&amp;
VLOOKUP(A1992,SOURCE!B:P,12,0)&amp;IF(SOURCE!$W$2-LEN(VLOOKUP(A1992,SOURCE!B:P,12,0))&gt;=0,REPT(" ",SOURCE!$W$2-LEN(VLOOKUP(A1992,SOURCE!B:P,12,0))),"")&amp;
TEXT(A1992,"???0")&amp;IF(VLOOKUP(A1992,SOURCE!B:P,13,0)="","","   "&amp;VLOOKUP(A1992,SOURCE!B:P,13,0)
))))
)</f>
        <v>#define ITM_T_DOWN_ARROW              1944</v>
      </c>
    </row>
    <row r="1993" spans="1:4">
      <c r="A1993">
        <f t="shared" si="32"/>
        <v>1945</v>
      </c>
      <c r="B1993" t="str">
        <f>VLOOKUP(A1993,SOURCE!B:P,12,0)</f>
        <v>ITM_T_HOME</v>
      </c>
      <c r="C1993">
        <f>IF(
ISNUMBER(INDEX(SOURCE!B:B,MATCH(A1993,SOURCE!B:B,0)+1)),
  VALUE(INDEX(SOURCE!B:B,MATCH(A1993,SOURCE!B:B,0)+1)),
  "")</f>
        <v>1946</v>
      </c>
      <c r="D1993" s="8" t="str">
        <f>IF(A1993&lt;&gt;INT(A1993),B1993,
IF(A1993&lt;0,VLOOKUP(A1993,lookups!A$1:B$25,2,0),
IF(ISNA(B1993),"",
IF(OR(ISBLANK(A1993),ISNA(B1993),B1993=0),
"",
"#define "&amp;
VLOOKUP(A1993,SOURCE!B:P,12,0)&amp;IF(SOURCE!$W$2-LEN(VLOOKUP(A1993,SOURCE!B:P,12,0))&gt;=0,REPT(" ",SOURCE!$W$2-LEN(VLOOKUP(A1993,SOURCE!B:P,12,0))),"")&amp;
TEXT(A1993,"???0")&amp;IF(VLOOKUP(A1993,SOURCE!B:P,13,0)="","","   "&amp;VLOOKUP(A1993,SOURCE!B:P,13,0)
))))
)</f>
        <v>#define ITM_T_HOME                    1945</v>
      </c>
    </row>
    <row r="1994" spans="1:4">
      <c r="A1994">
        <f t="shared" si="32"/>
        <v>1946</v>
      </c>
      <c r="B1994" t="str">
        <f>VLOOKUP(A1994,SOURCE!B:P,12,0)</f>
        <v>ITM_T_END</v>
      </c>
      <c r="C1994">
        <f>IF(
ISNUMBER(INDEX(SOURCE!B:B,MATCH(A1994,SOURCE!B:B,0)+1)),
  VALUE(INDEX(SOURCE!B:B,MATCH(A1994,SOURCE!B:B,0)+1)),
  "")</f>
        <v>1947</v>
      </c>
      <c r="D1994" s="8" t="str">
        <f>IF(A1994&lt;&gt;INT(A1994),B1994,
IF(A1994&lt;0,VLOOKUP(A1994,lookups!A$1:B$25,2,0),
IF(ISNA(B1994),"",
IF(OR(ISBLANK(A1994),ISNA(B1994),B1994=0),
"",
"#define "&amp;
VLOOKUP(A1994,SOURCE!B:P,12,0)&amp;IF(SOURCE!$W$2-LEN(VLOOKUP(A1994,SOURCE!B:P,12,0))&gt;=0,REPT(" ",SOURCE!$W$2-LEN(VLOOKUP(A1994,SOURCE!B:P,12,0))),"")&amp;
TEXT(A1994,"???0")&amp;IF(VLOOKUP(A1994,SOURCE!B:P,13,0)="","","   "&amp;VLOOKUP(A1994,SOURCE!B:P,13,0)
))))
)</f>
        <v>#define ITM_T_END                     1946</v>
      </c>
    </row>
    <row r="1995" spans="1:4">
      <c r="A1995">
        <f t="shared" si="32"/>
        <v>1947</v>
      </c>
      <c r="B1995" t="str">
        <f>VLOOKUP(A1995,SOURCE!B:P,12,0)</f>
        <v>MNU_ASN_U</v>
      </c>
      <c r="C1995">
        <f>IF(
ISNUMBER(INDEX(SOURCE!B:B,MATCH(A1995,SOURCE!B:B,0)+1)),
  VALUE(INDEX(SOURCE!B:B,MATCH(A1995,SOURCE!B:B,0)+1)),
  "")</f>
        <v>1948</v>
      </c>
      <c r="D1995" s="8" t="str">
        <f>IF(A1995&lt;&gt;INT(A1995),B1995,
IF(A1995&lt;0,VLOOKUP(A1995,lookups!A$1:B$25,2,0),
IF(ISNA(B1995),"",
IF(OR(ISBLANK(A1995),ISNA(B1995),B1995=0),
"",
"#define "&amp;
VLOOKUP(A1995,SOURCE!B:P,12,0)&amp;IF(SOURCE!$W$2-LEN(VLOOKUP(A1995,SOURCE!B:P,12,0))&gt;=0,REPT(" ",SOURCE!$W$2-LEN(VLOOKUP(A1995,SOURCE!B:P,12,0))),"")&amp;
TEXT(A1995,"???0")&amp;IF(VLOOKUP(A1995,SOURCE!B:P,13,0)="","","   "&amp;VLOOKUP(A1995,SOURCE!B:P,13,0)
))))
)</f>
        <v>#define MNU_ASN_U                     1947</v>
      </c>
    </row>
    <row r="1996" spans="1:4">
      <c r="A1996">
        <f t="shared" si="32"/>
        <v>1948</v>
      </c>
      <c r="B1996" t="str">
        <f>VLOOKUP(A1996,SOURCE!B:P,12,0)</f>
        <v>MNU_T_EDIT</v>
      </c>
      <c r="C1996">
        <f>IF(
ISNUMBER(INDEX(SOURCE!B:B,MATCH(A1996,SOURCE!B:B,0)+1)),
  VALUE(INDEX(SOURCE!B:B,MATCH(A1996,SOURCE!B:B,0)+1)),
  "")</f>
        <v>1949</v>
      </c>
      <c r="D1996" s="8" t="str">
        <f>IF(A1996&lt;&gt;INT(A1996),B1996,
IF(A1996&lt;0,VLOOKUP(A1996,lookups!A$1:B$25,2,0),
IF(ISNA(B1996),"",
IF(OR(ISBLANK(A1996),ISNA(B1996),B1996=0),
"",
"#define "&amp;
VLOOKUP(A1996,SOURCE!B:P,12,0)&amp;IF(SOURCE!$W$2-LEN(VLOOKUP(A1996,SOURCE!B:P,12,0))&gt;=0,REPT(" ",SOURCE!$W$2-LEN(VLOOKUP(A1996,SOURCE!B:P,12,0))),"")&amp;
TEXT(A1996,"???0")&amp;IF(VLOOKUP(A1996,SOURCE!B:P,13,0)="","","   "&amp;VLOOKUP(A1996,SOURCE!B:P,13,0)
))))
)</f>
        <v>#define MNU_T_EDIT                    1948</v>
      </c>
    </row>
    <row r="1997" spans="1:4">
      <c r="A1997">
        <f t="shared" si="32"/>
        <v>1949</v>
      </c>
      <c r="B1997" t="str">
        <f>VLOOKUP(A1997,SOURCE!B:P,12,0)</f>
        <v>MNU_XXEQ</v>
      </c>
      <c r="C1997">
        <f>IF(
ISNUMBER(INDEX(SOURCE!B:B,MATCH(A1997,SOURCE!B:B,0)+1)),
  VALUE(INDEX(SOURCE!B:B,MATCH(A1997,SOURCE!B:B,0)+1)),
  "")</f>
        <v>1950</v>
      </c>
      <c r="D1997" s="8" t="str">
        <f>IF(A1997&lt;&gt;INT(A1997),B1997,
IF(A1997&lt;0,VLOOKUP(A1997,lookups!A$1:B$25,2,0),
IF(ISNA(B1997),"",
IF(OR(ISBLANK(A1997),ISNA(B1997),B1997=0),
"",
"#define "&amp;
VLOOKUP(A1997,SOURCE!B:P,12,0)&amp;IF(SOURCE!$W$2-LEN(VLOOKUP(A1997,SOURCE!B:P,12,0))&gt;=0,REPT(" ",SOURCE!$W$2-LEN(VLOOKUP(A1997,SOURCE!B:P,12,0))),"")&amp;
TEXT(A1997,"???0")&amp;IF(VLOOKUP(A1997,SOURCE!B:P,13,0)="","","   "&amp;VLOOKUP(A1997,SOURCE!B:P,13,0)
))))
)</f>
        <v>#define MNU_XXEQ                      1949</v>
      </c>
    </row>
    <row r="1998" spans="1:4">
      <c r="A1998">
        <f t="shared" si="32"/>
        <v>1950</v>
      </c>
      <c r="B1998" t="str">
        <f>VLOOKUP(A1998,SOURCE!B:P,12,0)</f>
        <v>ITM_RNG</v>
      </c>
      <c r="C1998">
        <f>IF(
ISNUMBER(INDEX(SOURCE!B:B,MATCH(A1998,SOURCE!B:B,0)+1)),
  VALUE(INDEX(SOURCE!B:B,MATCH(A1998,SOURCE!B:B,0)+1)),
  "")</f>
        <v>1951</v>
      </c>
      <c r="D1998" s="8" t="str">
        <f>IF(A1998&lt;&gt;INT(A1998),B1998,
IF(A1998&lt;0,VLOOKUP(A1998,lookups!A$1:B$25,2,0),
IF(ISNA(B1998),"",
IF(OR(ISBLANK(A1998),ISNA(B1998),B1998=0),
"",
"#define "&amp;
VLOOKUP(A1998,SOURCE!B:P,12,0)&amp;IF(SOURCE!$W$2-LEN(VLOOKUP(A1998,SOURCE!B:P,12,0))&gt;=0,REPT(" ",SOURCE!$W$2-LEN(VLOOKUP(A1998,SOURCE!B:P,12,0))),"")&amp;
TEXT(A1998,"???0")&amp;IF(VLOOKUP(A1998,SOURCE!B:P,13,0)="","","   "&amp;VLOOKUP(A1998,SOURCE!B:P,13,0)
))))
)</f>
        <v>#define ITM_RNG                       1950</v>
      </c>
    </row>
    <row r="1999" spans="1:4">
      <c r="A1999">
        <f t="shared" si="32"/>
        <v>1951</v>
      </c>
      <c r="B1999" t="str">
        <f>VLOOKUP(A1999,SOURCE!B:P,12,0)</f>
        <v>ITM_FLGSV</v>
      </c>
      <c r="C1999">
        <f>IF(
ISNUMBER(INDEX(SOURCE!B:B,MATCH(A1999,SOURCE!B:B,0)+1)),
  VALUE(INDEX(SOURCE!B:B,MATCH(A1999,SOURCE!B:B,0)+1)),
  "")</f>
        <v>1952</v>
      </c>
      <c r="D1999" s="8" t="str">
        <f>IF(A1999&lt;&gt;INT(A1999),B1999,
IF(A1999&lt;0,VLOOKUP(A1999,lookups!A$1:B$25,2,0),
IF(ISNA(B1999),"",
IF(OR(ISBLANK(A1999),ISNA(B1999),B1999=0),
"",
"#define "&amp;
VLOOKUP(A1999,SOURCE!B:P,12,0)&amp;IF(SOURCE!$W$2-LEN(VLOOKUP(A1999,SOURCE!B:P,12,0))&gt;=0,REPT(" ",SOURCE!$W$2-LEN(VLOOKUP(A1999,SOURCE!B:P,12,0))),"")&amp;
TEXT(A1999,"???0")&amp;IF(VLOOKUP(A1999,SOURCE!B:P,13,0)="","","   "&amp;VLOOKUP(A1999,SOURCE!B:P,13,0)
))))
)</f>
        <v>#define ITM_FLGSV                     1951</v>
      </c>
    </row>
    <row r="2000" spans="1:4">
      <c r="A2000">
        <f t="shared" si="32"/>
        <v>1952</v>
      </c>
      <c r="B2000" t="str">
        <f>VLOOKUP(A2000,SOURCE!B:P,12,0)</f>
        <v>ITM_CPXI</v>
      </c>
      <c r="C2000">
        <f>IF(
ISNUMBER(INDEX(SOURCE!B:B,MATCH(A2000,SOURCE!B:B,0)+1)),
  VALUE(INDEX(SOURCE!B:B,MATCH(A2000,SOURCE!B:B,0)+1)),
  "")</f>
        <v>1953</v>
      </c>
      <c r="D2000" s="8" t="str">
        <f>IF(A2000&lt;&gt;INT(A2000),B2000,
IF(A2000&lt;0,VLOOKUP(A2000,lookups!A$1:B$25,2,0),
IF(ISNA(B2000),"",
IF(OR(ISBLANK(A2000),ISNA(B2000),B2000=0),
"",
"#define "&amp;
VLOOKUP(A2000,SOURCE!B:P,12,0)&amp;IF(SOURCE!$W$2-LEN(VLOOKUP(A2000,SOURCE!B:P,12,0))&gt;=0,REPT(" ",SOURCE!$W$2-LEN(VLOOKUP(A2000,SOURCE!B:P,12,0))),"")&amp;
TEXT(A2000,"???0")&amp;IF(VLOOKUP(A2000,SOURCE!B:P,13,0)="","","   "&amp;VLOOKUP(A2000,SOURCE!B:P,13,0)
))))
)</f>
        <v>#define ITM_CPXI                      1952</v>
      </c>
    </row>
    <row r="2001" spans="1:4">
      <c r="A2001">
        <f t="shared" si="32"/>
        <v>1953</v>
      </c>
      <c r="B2001" t="str">
        <f>VLOOKUP(A2001,SOURCE!B:P,12,0)</f>
        <v>ITM_CPXJ</v>
      </c>
      <c r="C2001">
        <f>IF(
ISNUMBER(INDEX(SOURCE!B:B,MATCH(A2001,SOURCE!B:B,0)+1)),
  VALUE(INDEX(SOURCE!B:B,MATCH(A2001,SOURCE!B:B,0)+1)),
  "")</f>
        <v>1954</v>
      </c>
      <c r="D2001" s="8" t="str">
        <f>IF(A2001&lt;&gt;INT(A2001),B2001,
IF(A2001&lt;0,VLOOKUP(A2001,lookups!A$1:B$25,2,0),
IF(ISNA(B2001),"",
IF(OR(ISBLANK(A2001),ISNA(B2001),B2001=0),
"",
"#define "&amp;
VLOOKUP(A2001,SOURCE!B:P,12,0)&amp;IF(SOURCE!$W$2-LEN(VLOOKUP(A2001,SOURCE!B:P,12,0))&gt;=0,REPT(" ",SOURCE!$W$2-LEN(VLOOKUP(A2001,SOURCE!B:P,12,0))),"")&amp;
TEXT(A2001,"???0")&amp;IF(VLOOKUP(A2001,SOURCE!B:P,13,0)="","","   "&amp;VLOOKUP(A2001,SOURCE!B:P,13,0)
))))
)</f>
        <v>#define ITM_CPXJ                      1953</v>
      </c>
    </row>
    <row r="2002" spans="1:4">
      <c r="A2002">
        <f t="shared" si="32"/>
        <v>1954</v>
      </c>
      <c r="B2002" t="str">
        <f>VLOOKUP(A2002,SOURCE!B:P,12,0)</f>
        <v>ITM_SSIZE4</v>
      </c>
      <c r="C2002">
        <f>IF(
ISNUMBER(INDEX(SOURCE!B:B,MATCH(A2002,SOURCE!B:B,0)+1)),
  VALUE(INDEX(SOURCE!B:B,MATCH(A2002,SOURCE!B:B,0)+1)),
  "")</f>
        <v>1955</v>
      </c>
      <c r="D2002" s="8" t="str">
        <f>IF(A2002&lt;&gt;INT(A2002),B2002,
IF(A2002&lt;0,VLOOKUP(A2002,lookups!A$1:B$25,2,0),
IF(ISNA(B2002),"",
IF(OR(ISBLANK(A2002),ISNA(B2002),B2002=0),
"",
"#define "&amp;
VLOOKUP(A2002,SOURCE!B:P,12,0)&amp;IF(SOURCE!$W$2-LEN(VLOOKUP(A2002,SOURCE!B:P,12,0))&gt;=0,REPT(" ",SOURCE!$W$2-LEN(VLOOKUP(A2002,SOURCE!B:P,12,0))),"")&amp;
TEXT(A2002,"???0")&amp;IF(VLOOKUP(A2002,SOURCE!B:P,13,0)="","","   "&amp;VLOOKUP(A2002,SOURCE!B:P,13,0)
))))
)</f>
        <v>#define ITM_SSIZE4                    1954</v>
      </c>
    </row>
    <row r="2003" spans="1:4">
      <c r="A2003">
        <f t="shared" si="32"/>
        <v>1955</v>
      </c>
      <c r="B2003" t="str">
        <f>VLOOKUP(A2003,SOURCE!B:P,12,0)</f>
        <v>ITM_SSIZE8</v>
      </c>
      <c r="C2003">
        <f>IF(
ISNUMBER(INDEX(SOURCE!B:B,MATCH(A2003,SOURCE!B:B,0)+1)),
  VALUE(INDEX(SOURCE!B:B,MATCH(A2003,SOURCE!B:B,0)+1)),
  "")</f>
        <v>1956</v>
      </c>
      <c r="D2003" s="8" t="str">
        <f>IF(A2003&lt;&gt;INT(A2003),B2003,
IF(A2003&lt;0,VLOOKUP(A2003,lookups!A$1:B$25,2,0),
IF(ISNA(B2003),"",
IF(OR(ISBLANK(A2003),ISNA(B2003),B2003=0),
"",
"#define "&amp;
VLOOKUP(A2003,SOURCE!B:P,12,0)&amp;IF(SOURCE!$W$2-LEN(VLOOKUP(A2003,SOURCE!B:P,12,0))&gt;=0,REPT(" ",SOURCE!$W$2-LEN(VLOOKUP(A2003,SOURCE!B:P,12,0))),"")&amp;
TEXT(A2003,"???0")&amp;IF(VLOOKUP(A2003,SOURCE!B:P,13,0)="","","   "&amp;VLOOKUP(A2003,SOURCE!B:P,13,0)
))))
)</f>
        <v>#define ITM_SSIZE8                    1955</v>
      </c>
    </row>
    <row r="2004" spans="1:4">
      <c r="A2004">
        <f t="shared" si="32"/>
        <v>1956</v>
      </c>
      <c r="B2004" t="str">
        <f>VLOOKUP(A2004,SOURCE!B:P,12,0)</f>
        <v>ITM_CB_SPCRES</v>
      </c>
      <c r="C2004">
        <f>IF(
ISNUMBER(INDEX(SOURCE!B:B,MATCH(A2004,SOURCE!B:B,0)+1)),
  VALUE(INDEX(SOURCE!B:B,MATCH(A2004,SOURCE!B:B,0)+1)),
  "")</f>
        <v>1957</v>
      </c>
      <c r="D2004" s="8" t="str">
        <f>IF(A2004&lt;&gt;INT(A2004),B2004,
IF(A2004&lt;0,VLOOKUP(A2004,lookups!A$1:B$25,2,0),
IF(ISNA(B2004),"",
IF(OR(ISBLANK(A2004),ISNA(B2004),B2004=0),
"",
"#define "&amp;
VLOOKUP(A2004,SOURCE!B:P,12,0)&amp;IF(SOURCE!$W$2-LEN(VLOOKUP(A2004,SOURCE!B:P,12,0))&gt;=0,REPT(" ",SOURCE!$W$2-LEN(VLOOKUP(A2004,SOURCE!B:P,12,0))),"")&amp;
TEXT(A2004,"???0")&amp;IF(VLOOKUP(A2004,SOURCE!B:P,13,0)="","","   "&amp;VLOOKUP(A2004,SOURCE!B:P,13,0)
))))
)</f>
        <v>#define ITM_CB_SPCRES                 1956</v>
      </c>
    </row>
    <row r="2005" spans="1:4">
      <c r="A2005">
        <f t="shared" si="32"/>
        <v>1957</v>
      </c>
      <c r="B2005" t="str">
        <f>VLOOKUP(A2005,SOURCE!B:P,12,0)</f>
        <v>ITM_CFG</v>
      </c>
      <c r="C2005">
        <f>IF(
ISNUMBER(INDEX(SOURCE!B:B,MATCH(A2005,SOURCE!B:B,0)+1)),
  VALUE(INDEX(SOURCE!B:B,MATCH(A2005,SOURCE!B:B,0)+1)),
  "")</f>
        <v>1958</v>
      </c>
      <c r="D2005" s="8" t="str">
        <f>IF(A2005&lt;&gt;INT(A2005),B2005,
IF(A2005&lt;0,VLOOKUP(A2005,lookups!A$1:B$25,2,0),
IF(ISNA(B2005),"",
IF(OR(ISBLANK(A2005),ISNA(B2005),B2005=0),
"",
"#define "&amp;
VLOOKUP(A2005,SOURCE!B:P,12,0)&amp;IF(SOURCE!$W$2-LEN(VLOOKUP(A2005,SOURCE!B:P,12,0))&gt;=0,REPT(" ",SOURCE!$W$2-LEN(VLOOKUP(A2005,SOURCE!B:P,12,0))),"")&amp;
TEXT(A2005,"???0")&amp;IF(VLOOKUP(A2005,SOURCE!B:P,13,0)="","","   "&amp;VLOOKUP(A2005,SOURCE!B:P,13,0)
))))
)</f>
        <v>#define ITM_CFG                       1957</v>
      </c>
    </row>
    <row r="2006" spans="1:4">
      <c r="A2006">
        <f t="shared" si="32"/>
        <v>1958</v>
      </c>
      <c r="B2006" t="str">
        <f>VLOOKUP(A2006,SOURCE!B:P,12,0)</f>
        <v>ITM_CLK12</v>
      </c>
      <c r="C2006">
        <f>IF(
ISNUMBER(INDEX(SOURCE!B:B,MATCH(A2006,SOURCE!B:B,0)+1)),
  VALUE(INDEX(SOURCE!B:B,MATCH(A2006,SOURCE!B:B,0)+1)),
  "")</f>
        <v>1959</v>
      </c>
      <c r="D2006" s="8" t="str">
        <f>IF(A2006&lt;&gt;INT(A2006),B2006,
IF(A2006&lt;0,VLOOKUP(A2006,lookups!A$1:B$25,2,0),
IF(ISNA(B2006),"",
IF(OR(ISBLANK(A2006),ISNA(B2006),B2006=0),
"",
"#define "&amp;
VLOOKUP(A2006,SOURCE!B:P,12,0)&amp;IF(SOURCE!$W$2-LEN(VLOOKUP(A2006,SOURCE!B:P,12,0))&gt;=0,REPT(" ",SOURCE!$W$2-LEN(VLOOKUP(A2006,SOURCE!B:P,12,0))),"")&amp;
TEXT(A2006,"???0")&amp;IF(VLOOKUP(A2006,SOURCE!B:P,13,0)="","","   "&amp;VLOOKUP(A2006,SOURCE!B:P,13,0)
))))
)</f>
        <v>#define ITM_CLK12                     1958</v>
      </c>
    </row>
    <row r="2007" spans="1:4">
      <c r="A2007">
        <f t="shared" si="32"/>
        <v>1959</v>
      </c>
      <c r="B2007" t="str">
        <f>VLOOKUP(A2007,SOURCE!B:P,12,0)</f>
        <v>ITM_CLK24</v>
      </c>
      <c r="C2007">
        <f>IF(
ISNUMBER(INDEX(SOURCE!B:B,MATCH(A2007,SOURCE!B:B,0)+1)),
  VALUE(INDEX(SOURCE!B:B,MATCH(A2007,SOURCE!B:B,0)+1)),
  "")</f>
        <v>1960</v>
      </c>
      <c r="D2007" s="8" t="str">
        <f>IF(A2007&lt;&gt;INT(A2007),B2007,
IF(A2007&lt;0,VLOOKUP(A2007,lookups!A$1:B$25,2,0),
IF(ISNA(B2007),"",
IF(OR(ISBLANK(A2007),ISNA(B2007),B2007=0),
"",
"#define "&amp;
VLOOKUP(A2007,SOURCE!B:P,12,0)&amp;IF(SOURCE!$W$2-LEN(VLOOKUP(A2007,SOURCE!B:P,12,0))&gt;=0,REPT(" ",SOURCE!$W$2-LEN(VLOOKUP(A2007,SOURCE!B:P,12,0))),"")&amp;
TEXT(A2007,"???0")&amp;IF(VLOOKUP(A2007,SOURCE!B:P,13,0)="","","   "&amp;VLOOKUP(A2007,SOURCE!B:P,13,0)
))))
)</f>
        <v>#define ITM_CLK24                     1959</v>
      </c>
    </row>
    <row r="2008" spans="1:4">
      <c r="A2008">
        <f t="shared" si="32"/>
        <v>1960</v>
      </c>
      <c r="B2008" t="str">
        <f>VLOOKUP(A2008,SOURCE!B:P,12,0)</f>
        <v>ITM_MULTCR</v>
      </c>
      <c r="C2008">
        <f>IF(
ISNUMBER(INDEX(SOURCE!B:B,MATCH(A2008,SOURCE!B:B,0)+1)),
  VALUE(INDEX(SOURCE!B:B,MATCH(A2008,SOURCE!B:B,0)+1)),
  "")</f>
        <v>1961</v>
      </c>
      <c r="D2008" s="8" t="str">
        <f>IF(A2008&lt;&gt;INT(A2008),B2008,
IF(A2008&lt;0,VLOOKUP(A2008,lookups!A$1:B$25,2,0),
IF(ISNA(B2008),"",
IF(OR(ISBLANK(A2008),ISNA(B2008),B2008=0),
"",
"#define "&amp;
VLOOKUP(A2008,SOURCE!B:P,12,0)&amp;IF(SOURCE!$W$2-LEN(VLOOKUP(A2008,SOURCE!B:P,12,0))&gt;=0,REPT(" ",SOURCE!$W$2-LEN(VLOOKUP(A2008,SOURCE!B:P,12,0))),"")&amp;
TEXT(A2008,"???0")&amp;IF(VLOOKUP(A2008,SOURCE!B:P,13,0)="","","   "&amp;VLOOKUP(A2008,SOURCE!B:P,13,0)
))))
)</f>
        <v>#define ITM_MULTCR                    1960</v>
      </c>
    </row>
    <row r="2009" spans="1:4">
      <c r="A2009">
        <f t="shared" si="32"/>
        <v>1961</v>
      </c>
      <c r="B2009" t="str">
        <f>VLOOKUP(A2009,SOURCE!B:P,12,0)</f>
        <v>ITM_MULTDOT</v>
      </c>
      <c r="C2009">
        <f>IF(
ISNUMBER(INDEX(SOURCE!B:B,MATCH(A2009,SOURCE!B:B,0)+1)),
  VALUE(INDEX(SOURCE!B:B,MATCH(A2009,SOURCE!B:B,0)+1)),
  "")</f>
        <v>1962</v>
      </c>
      <c r="D2009" s="8" t="str">
        <f>IF(A2009&lt;&gt;INT(A2009),B2009,
IF(A2009&lt;0,VLOOKUP(A2009,lookups!A$1:B$25,2,0),
IF(ISNA(B2009),"",
IF(OR(ISBLANK(A2009),ISNA(B2009),B2009=0),
"",
"#define "&amp;
VLOOKUP(A2009,SOURCE!B:P,12,0)&amp;IF(SOURCE!$W$2-LEN(VLOOKUP(A2009,SOURCE!B:P,12,0))&gt;=0,REPT(" ",SOURCE!$W$2-LEN(VLOOKUP(A2009,SOURCE!B:P,12,0))),"")&amp;
TEXT(A2009,"???0")&amp;IF(VLOOKUP(A2009,SOURCE!B:P,13,0)="","","   "&amp;VLOOKUP(A2009,SOURCE!B:P,13,0)
))))
)</f>
        <v>#define ITM_MULTDOT                   1961</v>
      </c>
    </row>
    <row r="2010" spans="1:4">
      <c r="A2010">
        <f t="shared" si="32"/>
        <v>1962</v>
      </c>
      <c r="B2010" t="str">
        <f>VLOOKUP(A2010,SOURCE!B:P,12,0)</f>
        <v>ITM_POLAR</v>
      </c>
      <c r="C2010">
        <f>IF(
ISNUMBER(INDEX(SOURCE!B:B,MATCH(A2010,SOURCE!B:B,0)+1)),
  VALUE(INDEX(SOURCE!B:B,MATCH(A2010,SOURCE!B:B,0)+1)),
  "")</f>
        <v>1963</v>
      </c>
      <c r="D2010" s="8" t="str">
        <f>IF(A2010&lt;&gt;INT(A2010),B2010,
IF(A2010&lt;0,VLOOKUP(A2010,lookups!A$1:B$25,2,0),
IF(ISNA(B2010),"",
IF(OR(ISBLANK(A2010),ISNA(B2010),B2010=0),
"",
"#define "&amp;
VLOOKUP(A2010,SOURCE!B:P,12,0)&amp;IF(SOURCE!$W$2-LEN(VLOOKUP(A2010,SOURCE!B:P,12,0))&gt;=0,REPT(" ",SOURCE!$W$2-LEN(VLOOKUP(A2010,SOURCE!B:P,12,0))),"")&amp;
TEXT(A2010,"???0")&amp;IF(VLOOKUP(A2010,SOURCE!B:P,13,0)="","","   "&amp;VLOOKUP(A2010,SOURCE!B:P,13,0)
))))
)</f>
        <v>#define ITM_POLAR                     1962</v>
      </c>
    </row>
    <row r="2011" spans="1:4">
      <c r="A2011">
        <f t="shared" si="32"/>
        <v>1963</v>
      </c>
      <c r="B2011" t="str">
        <f>VLOOKUP(A2011,SOURCE!B:P,12,0)</f>
        <v>ITM_RDXCOM</v>
      </c>
      <c r="C2011">
        <f>IF(
ISNUMBER(INDEX(SOURCE!B:B,MATCH(A2011,SOURCE!B:B,0)+1)),
  VALUE(INDEX(SOURCE!B:B,MATCH(A2011,SOURCE!B:B,0)+1)),
  "")</f>
        <v>1964</v>
      </c>
      <c r="D2011" s="8" t="str">
        <f>IF(A2011&lt;&gt;INT(A2011),B2011,
IF(A2011&lt;0,VLOOKUP(A2011,lookups!A$1:B$25,2,0),
IF(ISNA(B2011),"",
IF(OR(ISBLANK(A2011),ISNA(B2011),B2011=0),
"",
"#define "&amp;
VLOOKUP(A2011,SOURCE!B:P,12,0)&amp;IF(SOURCE!$W$2-LEN(VLOOKUP(A2011,SOURCE!B:P,12,0))&gt;=0,REPT(" ",SOURCE!$W$2-LEN(VLOOKUP(A2011,SOURCE!B:P,12,0))),"")&amp;
TEXT(A2011,"???0")&amp;IF(VLOOKUP(A2011,SOURCE!B:P,13,0)="","","   "&amp;VLOOKUP(A2011,SOURCE!B:P,13,0)
))))
)</f>
        <v>#define ITM_RDXCOM                    1963</v>
      </c>
    </row>
    <row r="2012" spans="1:4">
      <c r="A2012">
        <f t="shared" si="32"/>
        <v>1964</v>
      </c>
      <c r="B2012" t="str">
        <f>VLOOKUP(A2012,SOURCE!B:P,12,0)</f>
        <v>ITM_RDXPER</v>
      </c>
      <c r="C2012">
        <f>IF(
ISNUMBER(INDEX(SOURCE!B:B,MATCH(A2012,SOURCE!B:B,0)+1)),
  VALUE(INDEX(SOURCE!B:B,MATCH(A2012,SOURCE!B:B,0)+1)),
  "")</f>
        <v>1965</v>
      </c>
      <c r="D2012" s="8" t="str">
        <f>IF(A2012&lt;&gt;INT(A2012),B2012,
IF(A2012&lt;0,VLOOKUP(A2012,lookups!A$1:B$25,2,0),
IF(ISNA(B2012),"",
IF(OR(ISBLANK(A2012),ISNA(B2012),B2012=0),
"",
"#define "&amp;
VLOOKUP(A2012,SOURCE!B:P,12,0)&amp;IF(SOURCE!$W$2-LEN(VLOOKUP(A2012,SOURCE!B:P,12,0))&gt;=0,REPT(" ",SOURCE!$W$2-LEN(VLOOKUP(A2012,SOURCE!B:P,12,0))),"")&amp;
TEXT(A2012,"???0")&amp;IF(VLOOKUP(A2012,SOURCE!B:P,13,0)="","","   "&amp;VLOOKUP(A2012,SOURCE!B:P,13,0)
))))
)</f>
        <v>#define ITM_RDXPER                    1964</v>
      </c>
    </row>
    <row r="2013" spans="1:4">
      <c r="A2013">
        <f t="shared" si="32"/>
        <v>1965</v>
      </c>
      <c r="B2013" t="str">
        <f>VLOOKUP(A2013,SOURCE!B:P,12,0)</f>
        <v>ITM_RECT</v>
      </c>
      <c r="C2013">
        <f>IF(
ISNUMBER(INDEX(SOURCE!B:B,MATCH(A2013,SOURCE!B:B,0)+1)),
  VALUE(INDEX(SOURCE!B:B,MATCH(A2013,SOURCE!B:B,0)+1)),
  "")</f>
        <v>1966</v>
      </c>
      <c r="D2013" s="8" t="str">
        <f>IF(A2013&lt;&gt;INT(A2013),B2013,
IF(A2013&lt;0,VLOOKUP(A2013,lookups!A$1:B$25,2,0),
IF(ISNA(B2013),"",
IF(OR(ISBLANK(A2013),ISNA(B2013),B2013=0),
"",
"#define "&amp;
VLOOKUP(A2013,SOURCE!B:P,12,0)&amp;IF(SOURCE!$W$2-LEN(VLOOKUP(A2013,SOURCE!B:P,12,0))&gt;=0,REPT(" ",SOURCE!$W$2-LEN(VLOOKUP(A2013,SOURCE!B:P,12,0))),"")&amp;
TEXT(A2013,"???0")&amp;IF(VLOOKUP(A2013,SOURCE!B:P,13,0)="","","   "&amp;VLOOKUP(A2013,SOURCE!B:P,13,0)
))))
)</f>
        <v>#define ITM_RECT                      1965</v>
      </c>
    </row>
    <row r="2014" spans="1:4">
      <c r="A2014">
        <f t="shared" si="32"/>
        <v>1966</v>
      </c>
      <c r="B2014" t="str">
        <f>VLOOKUP(A2014,SOURCE!B:P,12,0)</f>
        <v>ITM_SCIOVR</v>
      </c>
      <c r="C2014">
        <f>IF(
ISNUMBER(INDEX(SOURCE!B:B,MATCH(A2014,SOURCE!B:B,0)+1)),
  VALUE(INDEX(SOURCE!B:B,MATCH(A2014,SOURCE!B:B,0)+1)),
  "")</f>
        <v>1967</v>
      </c>
      <c r="D2014" s="8" t="str">
        <f>IF(A2014&lt;&gt;INT(A2014),B2014,
IF(A2014&lt;0,VLOOKUP(A2014,lookups!A$1:B$25,2,0),
IF(ISNA(B2014),"",
IF(OR(ISBLANK(A2014),ISNA(B2014),B2014=0),
"",
"#define "&amp;
VLOOKUP(A2014,SOURCE!B:P,12,0)&amp;IF(SOURCE!$W$2-LEN(VLOOKUP(A2014,SOURCE!B:P,12,0))&gt;=0,REPT(" ",SOURCE!$W$2-LEN(VLOOKUP(A2014,SOURCE!B:P,12,0))),"")&amp;
TEXT(A2014,"???0")&amp;IF(VLOOKUP(A2014,SOURCE!B:P,13,0)="","","   "&amp;VLOOKUP(A2014,SOURCE!B:P,13,0)
))))
)</f>
        <v>#define ITM_SCIOVR                    1966</v>
      </c>
    </row>
    <row r="2015" spans="1:4">
      <c r="A2015">
        <f t="shared" si="32"/>
        <v>1967</v>
      </c>
      <c r="B2015" t="str">
        <f>VLOOKUP(A2015,SOURCE!B:P,12,0)</f>
        <v>ITM_ENGOVR</v>
      </c>
      <c r="C2015">
        <f>IF(
ISNUMBER(INDEX(SOURCE!B:B,MATCH(A2015,SOURCE!B:B,0)+1)),
  VALUE(INDEX(SOURCE!B:B,MATCH(A2015,SOURCE!B:B,0)+1)),
  "")</f>
        <v>1968</v>
      </c>
      <c r="D2015" s="8" t="str">
        <f>IF(A2015&lt;&gt;INT(A2015),B2015,
IF(A2015&lt;0,VLOOKUP(A2015,lookups!A$1:B$25,2,0),
IF(ISNA(B2015),"",
IF(OR(ISBLANK(A2015),ISNA(B2015),B2015=0),
"",
"#define "&amp;
VLOOKUP(A2015,SOURCE!B:P,12,0)&amp;IF(SOURCE!$W$2-LEN(VLOOKUP(A2015,SOURCE!B:P,12,0))&gt;=0,REPT(" ",SOURCE!$W$2-LEN(VLOOKUP(A2015,SOURCE!B:P,12,0))),"")&amp;
TEXT(A2015,"???0")&amp;IF(VLOOKUP(A2015,SOURCE!B:P,13,0)="","","   "&amp;VLOOKUP(A2015,SOURCE!B:P,13,0)
))))
)</f>
        <v>#define ITM_ENGOVR                    1967</v>
      </c>
    </row>
    <row r="2016" spans="1:4">
      <c r="A2016">
        <f t="shared" si="32"/>
        <v>1968</v>
      </c>
      <c r="B2016" t="str">
        <f>VLOOKUP(A2016,SOURCE!B:P,12,0)</f>
        <v>ITM_T_LEFT_ARROW</v>
      </c>
      <c r="C2016">
        <f>IF(
ISNUMBER(INDEX(SOURCE!B:B,MATCH(A2016,SOURCE!B:B,0)+1)),
  VALUE(INDEX(SOURCE!B:B,MATCH(A2016,SOURCE!B:B,0)+1)),
  "")</f>
        <v>1969</v>
      </c>
      <c r="D2016" s="8" t="str">
        <f>IF(A2016&lt;&gt;INT(A2016),B2016,
IF(A2016&lt;0,VLOOKUP(A2016,lookups!A$1:B$25,2,0),
IF(ISNA(B2016),"",
IF(OR(ISBLANK(A2016),ISNA(B2016),B2016=0),
"",
"#define "&amp;
VLOOKUP(A2016,SOURCE!B:P,12,0)&amp;IF(SOURCE!$W$2-LEN(VLOOKUP(A2016,SOURCE!B:P,12,0))&gt;=0,REPT(" ",SOURCE!$W$2-LEN(VLOOKUP(A2016,SOURCE!B:P,12,0))),"")&amp;
TEXT(A2016,"???0")&amp;IF(VLOOKUP(A2016,SOURCE!B:P,13,0)="","","   "&amp;VLOOKUP(A2016,SOURCE!B:P,13,0)
))))
)</f>
        <v>#define ITM_T_LEFT_ARROW              1968</v>
      </c>
    </row>
    <row r="2017" spans="1:4">
      <c r="A2017">
        <f t="shared" si="32"/>
        <v>1969</v>
      </c>
      <c r="B2017" t="str">
        <f>VLOOKUP(A2017,SOURCE!B:P,12,0)</f>
        <v>ITM_T_RIGHT_ARROW</v>
      </c>
      <c r="C2017">
        <f>IF(
ISNUMBER(INDEX(SOURCE!B:B,MATCH(A2017,SOURCE!B:B,0)+1)),
  VALUE(INDEX(SOURCE!B:B,MATCH(A2017,SOURCE!B:B,0)+1)),
  "")</f>
        <v>1970</v>
      </c>
      <c r="D2017" s="8" t="str">
        <f>IF(A2017&lt;&gt;INT(A2017),B2017,
IF(A2017&lt;0,VLOOKUP(A2017,lookups!A$1:B$25,2,0),
IF(ISNA(B2017),"",
IF(OR(ISBLANK(A2017),ISNA(B2017),B2017=0),
"",
"#define "&amp;
VLOOKUP(A2017,SOURCE!B:P,12,0)&amp;IF(SOURCE!$W$2-LEN(VLOOKUP(A2017,SOURCE!B:P,12,0))&gt;=0,REPT(" ",SOURCE!$W$2-LEN(VLOOKUP(A2017,SOURCE!B:P,12,0))),"")&amp;
TEXT(A2017,"???0")&amp;IF(VLOOKUP(A2017,SOURCE!B:P,13,0)="","","   "&amp;VLOOKUP(A2017,SOURCE!B:P,13,0)
))))
)</f>
        <v>#define ITM_T_RIGHT_ARROW             1969</v>
      </c>
    </row>
    <row r="2018" spans="1:4">
      <c r="A2018">
        <f t="shared" si="32"/>
        <v>1970</v>
      </c>
      <c r="B2018" t="str">
        <f>VLOOKUP(A2018,SOURCE!B:P,12,0)</f>
        <v>ITM_T_LLEFT_ARROW</v>
      </c>
      <c r="C2018">
        <f>IF(
ISNUMBER(INDEX(SOURCE!B:B,MATCH(A2018,SOURCE!B:B,0)+1)),
  VALUE(INDEX(SOURCE!B:B,MATCH(A2018,SOURCE!B:B,0)+1)),
  "")</f>
        <v>1971</v>
      </c>
      <c r="D2018" s="8" t="str">
        <f>IF(A2018&lt;&gt;INT(A2018),B2018,
IF(A2018&lt;0,VLOOKUP(A2018,lookups!A$1:B$25,2,0),
IF(ISNA(B2018),"",
IF(OR(ISBLANK(A2018),ISNA(B2018),B2018=0),
"",
"#define "&amp;
VLOOKUP(A2018,SOURCE!B:P,12,0)&amp;IF(SOURCE!$W$2-LEN(VLOOKUP(A2018,SOURCE!B:P,12,0))&gt;=0,REPT(" ",SOURCE!$W$2-LEN(VLOOKUP(A2018,SOURCE!B:P,12,0))),"")&amp;
TEXT(A2018,"???0")&amp;IF(VLOOKUP(A2018,SOURCE!B:P,13,0)="","","   "&amp;VLOOKUP(A2018,SOURCE!B:P,13,0)
))))
)</f>
        <v>#define ITM_T_LLEFT_ARROW             1970</v>
      </c>
    </row>
    <row r="2019" spans="1:4">
      <c r="A2019">
        <f t="shared" si="32"/>
        <v>1971</v>
      </c>
      <c r="B2019" t="str">
        <f>VLOOKUP(A2019,SOURCE!B:P,12,0)</f>
        <v>ITM_T_RRIGHT_ARROW</v>
      </c>
      <c r="C2019">
        <f>IF(
ISNUMBER(INDEX(SOURCE!B:B,MATCH(A2019,SOURCE!B:B,0)+1)),
  VALUE(INDEX(SOURCE!B:B,MATCH(A2019,SOURCE!B:B,0)+1)),
  "")</f>
        <v>1972</v>
      </c>
      <c r="D2019" s="8" t="str">
        <f>IF(A2019&lt;&gt;INT(A2019),B2019,
IF(A2019&lt;0,VLOOKUP(A2019,lookups!A$1:B$25,2,0),
IF(ISNA(B2019),"",
IF(OR(ISBLANK(A2019),ISNA(B2019),B2019=0),
"",
"#define "&amp;
VLOOKUP(A2019,SOURCE!B:P,12,0)&amp;IF(SOURCE!$W$2-LEN(VLOOKUP(A2019,SOURCE!B:P,12,0))&gt;=0,REPT(" ",SOURCE!$W$2-LEN(VLOOKUP(A2019,SOURCE!B:P,12,0))),"")&amp;
TEXT(A2019,"???0")&amp;IF(VLOOKUP(A2019,SOURCE!B:P,13,0)="","","   "&amp;VLOOKUP(A2019,SOURCE!B:P,13,0)
))))
)</f>
        <v>#define ITM_T_RRIGHT_ARROW            1971</v>
      </c>
    </row>
    <row r="2020" spans="1:4">
      <c r="A2020">
        <f t="shared" si="32"/>
        <v>1972</v>
      </c>
      <c r="B2020" t="str">
        <f>VLOOKUP(A2020,SOURCE!B:P,12,0)</f>
        <v>ITM_XNEW</v>
      </c>
      <c r="C2020">
        <f>IF(
ISNUMBER(INDEX(SOURCE!B:B,MATCH(A2020,SOURCE!B:B,0)+1)),
  VALUE(INDEX(SOURCE!B:B,MATCH(A2020,SOURCE!B:B,0)+1)),
  "")</f>
        <v>1973</v>
      </c>
      <c r="D2020" s="8" t="str">
        <f>IF(A2020&lt;&gt;INT(A2020),B2020,
IF(A2020&lt;0,VLOOKUP(A2020,lookups!A$1:B$25,2,0),
IF(ISNA(B2020),"",
IF(OR(ISBLANK(A2020),ISNA(B2020),B2020=0),
"",
"#define "&amp;
VLOOKUP(A2020,SOURCE!B:P,12,0)&amp;IF(SOURCE!$W$2-LEN(VLOOKUP(A2020,SOURCE!B:P,12,0))&gt;=0,REPT(" ",SOURCE!$W$2-LEN(VLOOKUP(A2020,SOURCE!B:P,12,0))),"")&amp;
TEXT(A2020,"???0")&amp;IF(VLOOKUP(A2020,SOURCE!B:P,13,0)="","","   "&amp;VLOOKUP(A2020,SOURCE!B:P,13,0)
))))
)</f>
        <v>#define ITM_XNEW                      1972</v>
      </c>
    </row>
    <row r="2021" spans="1:4">
      <c r="A2021">
        <f t="shared" si="32"/>
        <v>1973</v>
      </c>
      <c r="B2021" t="str">
        <f>VLOOKUP(A2021,SOURCE!B:P,12,0)</f>
        <v>ITM_XEDIT</v>
      </c>
      <c r="C2021">
        <f>IF(
ISNUMBER(INDEX(SOURCE!B:B,MATCH(A2021,SOURCE!B:B,0)+1)),
  VALUE(INDEX(SOURCE!B:B,MATCH(A2021,SOURCE!B:B,0)+1)),
  "")</f>
        <v>1974</v>
      </c>
      <c r="D2021" s="8" t="str">
        <f>IF(A2021&lt;&gt;INT(A2021),B2021,
IF(A2021&lt;0,VLOOKUP(A2021,lookups!A$1:B$25,2,0),
IF(ISNA(B2021),"",
IF(OR(ISBLANK(A2021),ISNA(B2021),B2021=0),
"",
"#define "&amp;
VLOOKUP(A2021,SOURCE!B:P,12,0)&amp;IF(SOURCE!$W$2-LEN(VLOOKUP(A2021,SOURCE!B:P,12,0))&gt;=0,REPT(" ",SOURCE!$W$2-LEN(VLOOKUP(A2021,SOURCE!B:P,12,0))),"")&amp;
TEXT(A2021,"???0")&amp;IF(VLOOKUP(A2021,SOURCE!B:P,13,0)="","","   "&amp;VLOOKUP(A2021,SOURCE!B:P,13,0)
))))
)</f>
        <v>#define ITM_XEDIT                     1973</v>
      </c>
    </row>
    <row r="2022" spans="1:4">
      <c r="A2022">
        <f t="shared" si="32"/>
        <v>1974</v>
      </c>
      <c r="B2022" t="str">
        <f>VLOOKUP(A2022,SOURCE!B:P,12,0)</f>
        <v>ITM_ms</v>
      </c>
      <c r="C2022">
        <f>IF(
ISNUMBER(INDEX(SOURCE!B:B,MATCH(A2022,SOURCE!B:B,0)+1)),
  VALUE(INDEX(SOURCE!B:B,MATCH(A2022,SOURCE!B:B,0)+1)),
  "")</f>
        <v>1975</v>
      </c>
      <c r="D2022" s="8" t="str">
        <f>IF(A2022&lt;&gt;INT(A2022),B2022,
IF(A2022&lt;0,VLOOKUP(A2022,lookups!A$1:B$25,2,0),
IF(ISNA(B2022),"",
IF(OR(ISBLANK(A2022),ISNA(B2022),B2022=0),
"",
"#define "&amp;
VLOOKUP(A2022,SOURCE!B:P,12,0)&amp;IF(SOURCE!$W$2-LEN(VLOOKUP(A2022,SOURCE!B:P,12,0))&gt;=0,REPT(" ",SOURCE!$W$2-LEN(VLOOKUP(A2022,SOURCE!B:P,12,0))),"")&amp;
TEXT(A2022,"???0")&amp;IF(VLOOKUP(A2022,SOURCE!B:P,13,0)="","","   "&amp;VLOOKUP(A2022,SOURCE!B:P,13,0)
))))
)</f>
        <v>#define ITM_ms                        1974</v>
      </c>
    </row>
    <row r="2023" spans="1:4">
      <c r="A2023">
        <f t="shared" si="32"/>
        <v>1975</v>
      </c>
      <c r="B2023" t="str">
        <f>VLOOKUP(A2023,SOURCE!B:P,12,0)</f>
        <v>ITM_DEG2</v>
      </c>
      <c r="C2023">
        <f>IF(
ISNUMBER(INDEX(SOURCE!B:B,MATCH(A2023,SOURCE!B:B,0)+1)),
  VALUE(INDEX(SOURCE!B:B,MATCH(A2023,SOURCE!B:B,0)+1)),
  "")</f>
        <v>1976</v>
      </c>
      <c r="D2023" s="8" t="str">
        <f>IF(A2023&lt;&gt;INT(A2023),B2023,
IF(A2023&lt;0,VLOOKUP(A2023,lookups!A$1:B$25,2,0),
IF(ISNA(B2023),"",
IF(OR(ISBLANK(A2023),ISNA(B2023),B2023=0),
"",
"#define "&amp;
VLOOKUP(A2023,SOURCE!B:P,12,0)&amp;IF(SOURCE!$W$2-LEN(VLOOKUP(A2023,SOURCE!B:P,12,0))&gt;=0,REPT(" ",SOURCE!$W$2-LEN(VLOOKUP(A2023,SOURCE!B:P,12,0))),"")&amp;
TEXT(A2023,"???0")&amp;IF(VLOOKUP(A2023,SOURCE!B:P,13,0)="","","   "&amp;VLOOKUP(A2023,SOURCE!B:P,13,0)
))))
)</f>
        <v>#define ITM_DEG2                      1975</v>
      </c>
    </row>
    <row r="2024" spans="1:4">
      <c r="A2024">
        <f t="shared" si="32"/>
        <v>1976</v>
      </c>
      <c r="B2024" t="str">
        <f>VLOOKUP(A2024,SOURCE!B:P,12,0)</f>
        <v>ITM_DMS2</v>
      </c>
      <c r="C2024">
        <f>IF(
ISNUMBER(INDEX(SOURCE!B:B,MATCH(A2024,SOURCE!B:B,0)+1)),
  VALUE(INDEX(SOURCE!B:B,MATCH(A2024,SOURCE!B:B,0)+1)),
  "")</f>
        <v>1977</v>
      </c>
      <c r="D2024" s="8" t="str">
        <f>IF(A2024&lt;&gt;INT(A2024),B2024,
IF(A2024&lt;0,VLOOKUP(A2024,lookups!A$1:B$25,2,0),
IF(ISNA(B2024),"",
IF(OR(ISBLANK(A2024),ISNA(B2024),B2024=0),
"",
"#define "&amp;
VLOOKUP(A2024,SOURCE!B:P,12,0)&amp;IF(SOURCE!$W$2-LEN(VLOOKUP(A2024,SOURCE!B:P,12,0))&gt;=0,REPT(" ",SOURCE!$W$2-LEN(VLOOKUP(A2024,SOURCE!B:P,12,0))),"")&amp;
TEXT(A2024,"???0")&amp;IF(VLOOKUP(A2024,SOURCE!B:P,13,0)="","","   "&amp;VLOOKUP(A2024,SOURCE!B:P,13,0)
))))
)</f>
        <v>#define ITM_DMS2                      1976</v>
      </c>
    </row>
    <row r="2025" spans="1:4">
      <c r="A2025">
        <f t="shared" si="32"/>
        <v>1977</v>
      </c>
      <c r="B2025" t="str">
        <f>VLOOKUP(A2025,SOURCE!B:P,12,0)</f>
        <v>ITM_GRAD2</v>
      </c>
      <c r="C2025">
        <f>IF(
ISNUMBER(INDEX(SOURCE!B:B,MATCH(A2025,SOURCE!B:B,0)+1)),
  VALUE(INDEX(SOURCE!B:B,MATCH(A2025,SOURCE!B:B,0)+1)),
  "")</f>
        <v>1978</v>
      </c>
      <c r="D2025" s="8" t="str">
        <f>IF(A2025&lt;&gt;INT(A2025),B2025,
IF(A2025&lt;0,VLOOKUP(A2025,lookups!A$1:B$25,2,0),
IF(ISNA(B2025),"",
IF(OR(ISBLANK(A2025),ISNA(B2025),B2025=0),
"",
"#define "&amp;
VLOOKUP(A2025,SOURCE!B:P,12,0)&amp;IF(SOURCE!$W$2-LEN(VLOOKUP(A2025,SOURCE!B:P,12,0))&gt;=0,REPT(" ",SOURCE!$W$2-LEN(VLOOKUP(A2025,SOURCE!B:P,12,0))),"")&amp;
TEXT(A2025,"???0")&amp;IF(VLOOKUP(A2025,SOURCE!B:P,13,0)="","","   "&amp;VLOOKUP(A2025,SOURCE!B:P,13,0)
))))
)</f>
        <v>#define ITM_GRAD2                     1977</v>
      </c>
    </row>
    <row r="2026" spans="1:4">
      <c r="A2026">
        <f t="shared" si="32"/>
        <v>1978</v>
      </c>
      <c r="B2026" t="str">
        <f>VLOOKUP(A2026,SOURCE!B:P,12,0)</f>
        <v>ITM_MULPI2</v>
      </c>
      <c r="C2026">
        <f>IF(
ISNUMBER(INDEX(SOURCE!B:B,MATCH(A2026,SOURCE!B:B,0)+1)),
  VALUE(INDEX(SOURCE!B:B,MATCH(A2026,SOURCE!B:B,0)+1)),
  "")</f>
        <v>1979</v>
      </c>
      <c r="D2026" s="8" t="str">
        <f>IF(A2026&lt;&gt;INT(A2026),B2026,
IF(A2026&lt;0,VLOOKUP(A2026,lookups!A$1:B$25,2,0),
IF(ISNA(B2026),"",
IF(OR(ISBLANK(A2026),ISNA(B2026),B2026=0),
"",
"#define "&amp;
VLOOKUP(A2026,SOURCE!B:P,12,0)&amp;IF(SOURCE!$W$2-LEN(VLOOKUP(A2026,SOURCE!B:P,12,0))&gt;=0,REPT(" ",SOURCE!$W$2-LEN(VLOOKUP(A2026,SOURCE!B:P,12,0))),"")&amp;
TEXT(A2026,"???0")&amp;IF(VLOOKUP(A2026,SOURCE!B:P,13,0)="","","   "&amp;VLOOKUP(A2026,SOURCE!B:P,13,0)
))))
)</f>
        <v>#define ITM_MULPI2                    1978</v>
      </c>
    </row>
    <row r="2027" spans="1:4">
      <c r="A2027">
        <f t="shared" si="32"/>
        <v>1979</v>
      </c>
      <c r="B2027" t="str">
        <f>VLOOKUP(A2027,SOURCE!B:P,12,0)</f>
        <v>ITM_RAD2</v>
      </c>
      <c r="C2027">
        <f>IF(
ISNUMBER(INDEX(SOURCE!B:B,MATCH(A2027,SOURCE!B:B,0)+1)),
  VALUE(INDEX(SOURCE!B:B,MATCH(A2027,SOURCE!B:B,0)+1)),
  "")</f>
        <v>1980</v>
      </c>
      <c r="D2027" s="8" t="str">
        <f>IF(A2027&lt;&gt;INT(A2027),B2027,
IF(A2027&lt;0,VLOOKUP(A2027,lookups!A$1:B$25,2,0),
IF(ISNA(B2027),"",
IF(OR(ISBLANK(A2027),ISNA(B2027),B2027=0),
"",
"#define "&amp;
VLOOKUP(A2027,SOURCE!B:P,12,0)&amp;IF(SOURCE!$W$2-LEN(VLOOKUP(A2027,SOURCE!B:P,12,0))&gt;=0,REPT(" ",SOURCE!$W$2-LEN(VLOOKUP(A2027,SOURCE!B:P,12,0))),"")&amp;
TEXT(A2027,"???0")&amp;IF(VLOOKUP(A2027,SOURCE!B:P,13,0)="","","   "&amp;VLOOKUP(A2027,SOURCE!B:P,13,0)
))))
)</f>
        <v>#define ITM_RAD2                      1979</v>
      </c>
    </row>
    <row r="2028" spans="1:4">
      <c r="A2028">
        <f t="shared" si="32"/>
        <v>1980</v>
      </c>
      <c r="B2028" t="str">
        <f>VLOOKUP(A2028,SOURCE!B:P,12,0)</f>
        <v>ITM_HMS2</v>
      </c>
      <c r="C2028">
        <f>IF(
ISNUMBER(INDEX(SOURCE!B:B,MATCH(A2028,SOURCE!B:B,0)+1)),
  VALUE(INDEX(SOURCE!B:B,MATCH(A2028,SOURCE!B:B,0)+1)),
  "")</f>
        <v>1981</v>
      </c>
      <c r="D2028" s="8" t="str">
        <f>IF(A2028&lt;&gt;INT(A2028),B2028,
IF(A2028&lt;0,VLOOKUP(A2028,lookups!A$1:B$25,2,0),
IF(ISNA(B2028),"",
IF(OR(ISBLANK(A2028),ISNA(B2028),B2028=0),
"",
"#define "&amp;
VLOOKUP(A2028,SOURCE!B:P,12,0)&amp;IF(SOURCE!$W$2-LEN(VLOOKUP(A2028,SOURCE!B:P,12,0))&gt;=0,REPT(" ",SOURCE!$W$2-LEN(VLOOKUP(A2028,SOURCE!B:P,12,0))),"")&amp;
TEXT(A2028,"???0")&amp;IF(VLOOKUP(A2028,SOURCE!B:P,13,0)="","","   "&amp;VLOOKUP(A2028,SOURCE!B:P,13,0)
))))
)</f>
        <v>#define ITM_HMS2                      1980</v>
      </c>
    </row>
    <row r="2029" spans="1:4">
      <c r="A2029">
        <f t="shared" si="32"/>
        <v>1981</v>
      </c>
      <c r="B2029" t="str">
        <f>VLOOKUP(A2029,SOURCE!B:P,12,0)</f>
        <v>USER_PRIM00U</v>
      </c>
      <c r="C2029">
        <f>IF(
ISNUMBER(INDEX(SOURCE!B:B,MATCH(A2029,SOURCE!B:B,0)+1)),
  VALUE(INDEX(SOURCE!B:B,MATCH(A2029,SOURCE!B:B,0)+1)),
  "")</f>
        <v>1982</v>
      </c>
      <c r="D2029" s="8" t="str">
        <f>IF(A2029&lt;&gt;INT(A2029),B2029,
IF(A2029&lt;0,VLOOKUP(A2029,lookups!A$1:B$25,2,0),
IF(ISNA(B2029),"",
IF(OR(ISBLANK(A2029),ISNA(B2029),B2029=0),
"",
"#define "&amp;
VLOOKUP(A2029,SOURCE!B:P,12,0)&amp;IF(SOURCE!$W$2-LEN(VLOOKUP(A2029,SOURCE!B:P,12,0))&gt;=0,REPT(" ",SOURCE!$W$2-LEN(VLOOKUP(A2029,SOURCE!B:P,12,0))),"")&amp;
TEXT(A2029,"???0")&amp;IF(VLOOKUP(A2029,SOURCE!B:P,13,0)="","","   "&amp;VLOOKUP(A2029,SOURCE!B:P,13,0)
))))
)</f>
        <v>#define USER_PRIM00U                  1981</v>
      </c>
    </row>
    <row r="2030" spans="1:4">
      <c r="A2030">
        <f t="shared" si="32"/>
        <v>1982</v>
      </c>
      <c r="B2030" t="str">
        <f>VLOOKUP(A2030,SOURCE!B:P,12,0)</f>
        <v>USER_SFTf00U</v>
      </c>
      <c r="C2030">
        <f>IF(
ISNUMBER(INDEX(SOURCE!B:B,MATCH(A2030,SOURCE!B:B,0)+1)),
  VALUE(INDEX(SOURCE!B:B,MATCH(A2030,SOURCE!B:B,0)+1)),
  "")</f>
        <v>1983</v>
      </c>
      <c r="D2030" s="8" t="str">
        <f>IF(A2030&lt;&gt;INT(A2030),B2030,
IF(A2030&lt;0,VLOOKUP(A2030,lookups!A$1:B$25,2,0),
IF(ISNA(B2030),"",
IF(OR(ISBLANK(A2030),ISNA(B2030),B2030=0),
"",
"#define "&amp;
VLOOKUP(A2030,SOURCE!B:P,12,0)&amp;IF(SOURCE!$W$2-LEN(VLOOKUP(A2030,SOURCE!B:P,12,0))&gt;=0,REPT(" ",SOURCE!$W$2-LEN(VLOOKUP(A2030,SOURCE!B:P,12,0))),"")&amp;
TEXT(A2030,"???0")&amp;IF(VLOOKUP(A2030,SOURCE!B:P,13,0)="","","   "&amp;VLOOKUP(A2030,SOURCE!B:P,13,0)
))))
)</f>
        <v>#define USER_SFTf00U                  1982</v>
      </c>
    </row>
    <row r="2031" spans="1:4">
      <c r="A2031">
        <f t="shared" si="32"/>
        <v>1983</v>
      </c>
      <c r="B2031" t="str">
        <f>VLOOKUP(A2031,SOURCE!B:P,12,0)</f>
        <v>USER_SFTg00U</v>
      </c>
      <c r="C2031">
        <f>IF(
ISNUMBER(INDEX(SOURCE!B:B,MATCH(A2031,SOURCE!B:B,0)+1)),
  VALUE(INDEX(SOURCE!B:B,MATCH(A2031,SOURCE!B:B,0)+1)),
  "")</f>
        <v>1984</v>
      </c>
      <c r="D2031" s="8" t="str">
        <f>IF(A2031&lt;&gt;INT(A2031),B2031,
IF(A2031&lt;0,VLOOKUP(A2031,lookups!A$1:B$25,2,0),
IF(ISNA(B2031),"",
IF(OR(ISBLANK(A2031),ISNA(B2031),B2031=0),
"",
"#define "&amp;
VLOOKUP(A2031,SOURCE!B:P,12,0)&amp;IF(SOURCE!$W$2-LEN(VLOOKUP(A2031,SOURCE!B:P,12,0))&gt;=0,REPT(" ",SOURCE!$W$2-LEN(VLOOKUP(A2031,SOURCE!B:P,12,0))),"")&amp;
TEXT(A2031,"???0")&amp;IF(VLOOKUP(A2031,SOURCE!B:P,13,0)="","","   "&amp;VLOOKUP(A2031,SOURCE!B:P,13,0)
))))
)</f>
        <v>#define USER_SFTg00U                  1983</v>
      </c>
    </row>
    <row r="2032" spans="1:4">
      <c r="A2032">
        <f t="shared" si="32"/>
        <v>1984</v>
      </c>
      <c r="B2032" t="str">
        <f>VLOOKUP(A2032,SOURCE!B:P,12,0)</f>
        <v>USER_PRIM01U</v>
      </c>
      <c r="C2032">
        <f>IF(
ISNUMBER(INDEX(SOURCE!B:B,MATCH(A2032,SOURCE!B:B,0)+1)),
  VALUE(INDEX(SOURCE!B:B,MATCH(A2032,SOURCE!B:B,0)+1)),
  "")</f>
        <v>1985</v>
      </c>
      <c r="D2032" s="8" t="str">
        <f>IF(A2032&lt;&gt;INT(A2032),B2032,
IF(A2032&lt;0,VLOOKUP(A2032,lookups!A$1:B$25,2,0),
IF(ISNA(B2032),"",
IF(OR(ISBLANK(A2032),ISNA(B2032),B2032=0),
"",
"#define "&amp;
VLOOKUP(A2032,SOURCE!B:P,12,0)&amp;IF(SOURCE!$W$2-LEN(VLOOKUP(A2032,SOURCE!B:P,12,0))&gt;=0,REPT(" ",SOURCE!$W$2-LEN(VLOOKUP(A2032,SOURCE!B:P,12,0))),"")&amp;
TEXT(A2032,"???0")&amp;IF(VLOOKUP(A2032,SOURCE!B:P,13,0)="","","   "&amp;VLOOKUP(A2032,SOURCE!B:P,13,0)
))))
)</f>
        <v>#define USER_PRIM01U                  1984</v>
      </c>
    </row>
    <row r="2033" spans="1:4">
      <c r="A2033">
        <f t="shared" si="32"/>
        <v>1985</v>
      </c>
      <c r="B2033" t="str">
        <f>VLOOKUP(A2033,SOURCE!B:P,12,0)</f>
        <v>USER_SFTf01U</v>
      </c>
      <c r="C2033">
        <f>IF(
ISNUMBER(INDEX(SOURCE!B:B,MATCH(A2033,SOURCE!B:B,0)+1)),
  VALUE(INDEX(SOURCE!B:B,MATCH(A2033,SOURCE!B:B,0)+1)),
  "")</f>
        <v>1986</v>
      </c>
      <c r="D2033" s="8" t="str">
        <f>IF(A2033&lt;&gt;INT(A2033),B2033,
IF(A2033&lt;0,VLOOKUP(A2033,lookups!A$1:B$25,2,0),
IF(ISNA(B2033),"",
IF(OR(ISBLANK(A2033),ISNA(B2033),B2033=0),
"",
"#define "&amp;
VLOOKUP(A2033,SOURCE!B:P,12,0)&amp;IF(SOURCE!$W$2-LEN(VLOOKUP(A2033,SOURCE!B:P,12,0))&gt;=0,REPT(" ",SOURCE!$W$2-LEN(VLOOKUP(A2033,SOURCE!B:P,12,0))),"")&amp;
TEXT(A2033,"???0")&amp;IF(VLOOKUP(A2033,SOURCE!B:P,13,0)="","","   "&amp;VLOOKUP(A2033,SOURCE!B:P,13,0)
))))
)</f>
        <v>#define USER_SFTf01U                  1985</v>
      </c>
    </row>
    <row r="2034" spans="1:4">
      <c r="A2034">
        <f t="shared" si="32"/>
        <v>1986</v>
      </c>
      <c r="B2034" t="str">
        <f>VLOOKUP(A2034,SOURCE!B:P,12,0)</f>
        <v>USER_SFTg01U</v>
      </c>
      <c r="C2034">
        <f>IF(
ISNUMBER(INDEX(SOURCE!B:B,MATCH(A2034,SOURCE!B:B,0)+1)),
  VALUE(INDEX(SOURCE!B:B,MATCH(A2034,SOURCE!B:B,0)+1)),
  "")</f>
        <v>1987</v>
      </c>
      <c r="D2034" s="8" t="str">
        <f>IF(A2034&lt;&gt;INT(A2034),B2034,
IF(A2034&lt;0,VLOOKUP(A2034,lookups!A$1:B$25,2,0),
IF(ISNA(B2034),"",
IF(OR(ISBLANK(A2034),ISNA(B2034),B2034=0),
"",
"#define "&amp;
VLOOKUP(A2034,SOURCE!B:P,12,0)&amp;IF(SOURCE!$W$2-LEN(VLOOKUP(A2034,SOURCE!B:P,12,0))&gt;=0,REPT(" ",SOURCE!$W$2-LEN(VLOOKUP(A2034,SOURCE!B:P,12,0))),"")&amp;
TEXT(A2034,"???0")&amp;IF(VLOOKUP(A2034,SOURCE!B:P,13,0)="","","   "&amp;VLOOKUP(A2034,SOURCE!B:P,13,0)
))))
)</f>
        <v>#define USER_SFTg01U                  1986</v>
      </c>
    </row>
    <row r="2035" spans="1:4">
      <c r="A2035">
        <f t="shared" si="32"/>
        <v>1987</v>
      </c>
      <c r="B2035" t="str">
        <f>VLOOKUP(A2035,SOURCE!B:P,12,0)</f>
        <v>USER_PRIM02U</v>
      </c>
      <c r="C2035">
        <f>IF(
ISNUMBER(INDEX(SOURCE!B:B,MATCH(A2035,SOURCE!B:B,0)+1)),
  VALUE(INDEX(SOURCE!B:B,MATCH(A2035,SOURCE!B:B,0)+1)),
  "")</f>
        <v>1988</v>
      </c>
      <c r="D2035" s="8" t="str">
        <f>IF(A2035&lt;&gt;INT(A2035),B2035,
IF(A2035&lt;0,VLOOKUP(A2035,lookups!A$1:B$25,2,0),
IF(ISNA(B2035),"",
IF(OR(ISBLANK(A2035),ISNA(B2035),B2035=0),
"",
"#define "&amp;
VLOOKUP(A2035,SOURCE!B:P,12,0)&amp;IF(SOURCE!$W$2-LEN(VLOOKUP(A2035,SOURCE!B:P,12,0))&gt;=0,REPT(" ",SOURCE!$W$2-LEN(VLOOKUP(A2035,SOURCE!B:P,12,0))),"")&amp;
TEXT(A2035,"???0")&amp;IF(VLOOKUP(A2035,SOURCE!B:P,13,0)="","","   "&amp;VLOOKUP(A2035,SOURCE!B:P,13,0)
))))
)</f>
        <v>#define USER_PRIM02U                  1987</v>
      </c>
    </row>
    <row r="2036" spans="1:4">
      <c r="A2036">
        <f t="shared" si="32"/>
        <v>1988</v>
      </c>
      <c r="B2036" t="str">
        <f>VLOOKUP(A2036,SOURCE!B:P,12,0)</f>
        <v>USER_SFTf02U</v>
      </c>
      <c r="C2036">
        <f>IF(
ISNUMBER(INDEX(SOURCE!B:B,MATCH(A2036,SOURCE!B:B,0)+1)),
  VALUE(INDEX(SOURCE!B:B,MATCH(A2036,SOURCE!B:B,0)+1)),
  "")</f>
        <v>1989</v>
      </c>
      <c r="D2036" s="8" t="str">
        <f>IF(A2036&lt;&gt;INT(A2036),B2036,
IF(A2036&lt;0,VLOOKUP(A2036,lookups!A$1:B$25,2,0),
IF(ISNA(B2036),"",
IF(OR(ISBLANK(A2036),ISNA(B2036),B2036=0),
"",
"#define "&amp;
VLOOKUP(A2036,SOURCE!B:P,12,0)&amp;IF(SOURCE!$W$2-LEN(VLOOKUP(A2036,SOURCE!B:P,12,0))&gt;=0,REPT(" ",SOURCE!$W$2-LEN(VLOOKUP(A2036,SOURCE!B:P,12,0))),"")&amp;
TEXT(A2036,"???0")&amp;IF(VLOOKUP(A2036,SOURCE!B:P,13,0)="","","   "&amp;VLOOKUP(A2036,SOURCE!B:P,13,0)
))))
)</f>
        <v>#define USER_SFTf02U                  1988</v>
      </c>
    </row>
    <row r="2037" spans="1:4">
      <c r="A2037">
        <f t="shared" si="32"/>
        <v>1989</v>
      </c>
      <c r="B2037" t="str">
        <f>VLOOKUP(A2037,SOURCE!B:P,12,0)</f>
        <v>USER_SFTg02U</v>
      </c>
      <c r="C2037">
        <f>IF(
ISNUMBER(INDEX(SOURCE!B:B,MATCH(A2037,SOURCE!B:B,0)+1)),
  VALUE(INDEX(SOURCE!B:B,MATCH(A2037,SOURCE!B:B,0)+1)),
  "")</f>
        <v>1990</v>
      </c>
      <c r="D2037" s="8" t="str">
        <f>IF(A2037&lt;&gt;INT(A2037),B2037,
IF(A2037&lt;0,VLOOKUP(A2037,lookups!A$1:B$25,2,0),
IF(ISNA(B2037),"",
IF(OR(ISBLANK(A2037),ISNA(B2037),B2037=0),
"",
"#define "&amp;
VLOOKUP(A2037,SOURCE!B:P,12,0)&amp;IF(SOURCE!$W$2-LEN(VLOOKUP(A2037,SOURCE!B:P,12,0))&gt;=0,REPT(" ",SOURCE!$W$2-LEN(VLOOKUP(A2037,SOURCE!B:P,12,0))),"")&amp;
TEXT(A2037,"???0")&amp;IF(VLOOKUP(A2037,SOURCE!B:P,13,0)="","","   "&amp;VLOOKUP(A2037,SOURCE!B:P,13,0)
))))
)</f>
        <v>#define USER_SFTg02U                  1989</v>
      </c>
    </row>
    <row r="2038" spans="1:4">
      <c r="A2038">
        <f t="shared" si="32"/>
        <v>1990</v>
      </c>
      <c r="B2038" t="str">
        <f>VLOOKUP(A2038,SOURCE!B:P,12,0)</f>
        <v>USER_PRIM03U</v>
      </c>
      <c r="C2038">
        <f>IF(
ISNUMBER(INDEX(SOURCE!B:B,MATCH(A2038,SOURCE!B:B,0)+1)),
  VALUE(INDEX(SOURCE!B:B,MATCH(A2038,SOURCE!B:B,0)+1)),
  "")</f>
        <v>1991</v>
      </c>
      <c r="D2038" s="8" t="str">
        <f>IF(A2038&lt;&gt;INT(A2038),B2038,
IF(A2038&lt;0,VLOOKUP(A2038,lookups!A$1:B$25,2,0),
IF(ISNA(B2038),"",
IF(OR(ISBLANK(A2038),ISNA(B2038),B2038=0),
"",
"#define "&amp;
VLOOKUP(A2038,SOURCE!B:P,12,0)&amp;IF(SOURCE!$W$2-LEN(VLOOKUP(A2038,SOURCE!B:P,12,0))&gt;=0,REPT(" ",SOURCE!$W$2-LEN(VLOOKUP(A2038,SOURCE!B:P,12,0))),"")&amp;
TEXT(A2038,"???0")&amp;IF(VLOOKUP(A2038,SOURCE!B:P,13,0)="","","   "&amp;VLOOKUP(A2038,SOURCE!B:P,13,0)
))))
)</f>
        <v>#define USER_PRIM03U                  1990</v>
      </c>
    </row>
    <row r="2039" spans="1:4">
      <c r="A2039">
        <f t="shared" si="32"/>
        <v>1991</v>
      </c>
      <c r="B2039" t="str">
        <f>VLOOKUP(A2039,SOURCE!B:P,12,0)</f>
        <v>USER_SFTf03U</v>
      </c>
      <c r="C2039">
        <f>IF(
ISNUMBER(INDEX(SOURCE!B:B,MATCH(A2039,SOURCE!B:B,0)+1)),
  VALUE(INDEX(SOURCE!B:B,MATCH(A2039,SOURCE!B:B,0)+1)),
  "")</f>
        <v>1992</v>
      </c>
      <c r="D2039" s="8" t="str">
        <f>IF(A2039&lt;&gt;INT(A2039),B2039,
IF(A2039&lt;0,VLOOKUP(A2039,lookups!A$1:B$25,2,0),
IF(ISNA(B2039),"",
IF(OR(ISBLANK(A2039),ISNA(B2039),B2039=0),
"",
"#define "&amp;
VLOOKUP(A2039,SOURCE!B:P,12,0)&amp;IF(SOURCE!$W$2-LEN(VLOOKUP(A2039,SOURCE!B:P,12,0))&gt;=0,REPT(" ",SOURCE!$W$2-LEN(VLOOKUP(A2039,SOURCE!B:P,12,0))),"")&amp;
TEXT(A2039,"???0")&amp;IF(VLOOKUP(A2039,SOURCE!B:P,13,0)="","","   "&amp;VLOOKUP(A2039,SOURCE!B:P,13,0)
))))
)</f>
        <v>#define USER_SFTf03U                  1991</v>
      </c>
    </row>
    <row r="2040" spans="1:4">
      <c r="A2040">
        <f t="shared" si="32"/>
        <v>1992</v>
      </c>
      <c r="B2040" t="str">
        <f>VLOOKUP(A2040,SOURCE!B:P,12,0)</f>
        <v>USER_SFTg03U</v>
      </c>
      <c r="C2040">
        <f>IF(
ISNUMBER(INDEX(SOURCE!B:B,MATCH(A2040,SOURCE!B:B,0)+1)),
  VALUE(INDEX(SOURCE!B:B,MATCH(A2040,SOURCE!B:B,0)+1)),
  "")</f>
        <v>1993</v>
      </c>
      <c r="D2040" s="8" t="str">
        <f>IF(A2040&lt;&gt;INT(A2040),B2040,
IF(A2040&lt;0,VLOOKUP(A2040,lookups!A$1:B$25,2,0),
IF(ISNA(B2040),"",
IF(OR(ISBLANK(A2040),ISNA(B2040),B2040=0),
"",
"#define "&amp;
VLOOKUP(A2040,SOURCE!B:P,12,0)&amp;IF(SOURCE!$W$2-LEN(VLOOKUP(A2040,SOURCE!B:P,12,0))&gt;=0,REPT(" ",SOURCE!$W$2-LEN(VLOOKUP(A2040,SOURCE!B:P,12,0))),"")&amp;
TEXT(A2040,"???0")&amp;IF(VLOOKUP(A2040,SOURCE!B:P,13,0)="","","   "&amp;VLOOKUP(A2040,SOURCE!B:P,13,0)
))))
)</f>
        <v>#define USER_SFTg03U                  1992</v>
      </c>
    </row>
    <row r="2041" spans="1:4">
      <c r="A2041">
        <f t="shared" si="32"/>
        <v>1993</v>
      </c>
      <c r="B2041" t="str">
        <f>VLOOKUP(A2041,SOURCE!B:P,12,0)</f>
        <v>USER_PRIM04U</v>
      </c>
      <c r="C2041">
        <f>IF(
ISNUMBER(INDEX(SOURCE!B:B,MATCH(A2041,SOURCE!B:B,0)+1)),
  VALUE(INDEX(SOURCE!B:B,MATCH(A2041,SOURCE!B:B,0)+1)),
  "")</f>
        <v>1994</v>
      </c>
      <c r="D2041" s="8" t="str">
        <f>IF(A2041&lt;&gt;INT(A2041),B2041,
IF(A2041&lt;0,VLOOKUP(A2041,lookups!A$1:B$25,2,0),
IF(ISNA(B2041),"",
IF(OR(ISBLANK(A2041),ISNA(B2041),B2041=0),
"",
"#define "&amp;
VLOOKUP(A2041,SOURCE!B:P,12,0)&amp;IF(SOURCE!$W$2-LEN(VLOOKUP(A2041,SOURCE!B:P,12,0))&gt;=0,REPT(" ",SOURCE!$W$2-LEN(VLOOKUP(A2041,SOURCE!B:P,12,0))),"")&amp;
TEXT(A2041,"???0")&amp;IF(VLOOKUP(A2041,SOURCE!B:P,13,0)="","","   "&amp;VLOOKUP(A2041,SOURCE!B:P,13,0)
))))
)</f>
        <v>#define USER_PRIM04U                  1993</v>
      </c>
    </row>
    <row r="2042" spans="1:4">
      <c r="A2042">
        <f t="shared" si="32"/>
        <v>1994</v>
      </c>
      <c r="B2042" t="str">
        <f>VLOOKUP(A2042,SOURCE!B:P,12,0)</f>
        <v>USER_SFTf04U</v>
      </c>
      <c r="C2042">
        <f>IF(
ISNUMBER(INDEX(SOURCE!B:B,MATCH(A2042,SOURCE!B:B,0)+1)),
  VALUE(INDEX(SOURCE!B:B,MATCH(A2042,SOURCE!B:B,0)+1)),
  "")</f>
        <v>1995</v>
      </c>
      <c r="D2042" s="8" t="str">
        <f>IF(A2042&lt;&gt;INT(A2042),B2042,
IF(A2042&lt;0,VLOOKUP(A2042,lookups!A$1:B$25,2,0),
IF(ISNA(B2042),"",
IF(OR(ISBLANK(A2042),ISNA(B2042),B2042=0),
"",
"#define "&amp;
VLOOKUP(A2042,SOURCE!B:P,12,0)&amp;IF(SOURCE!$W$2-LEN(VLOOKUP(A2042,SOURCE!B:P,12,0))&gt;=0,REPT(" ",SOURCE!$W$2-LEN(VLOOKUP(A2042,SOURCE!B:P,12,0))),"")&amp;
TEXT(A2042,"???0")&amp;IF(VLOOKUP(A2042,SOURCE!B:P,13,0)="","","   "&amp;VLOOKUP(A2042,SOURCE!B:P,13,0)
))))
)</f>
        <v>#define USER_SFTf04U                  1994</v>
      </c>
    </row>
    <row r="2043" spans="1:4">
      <c r="A2043">
        <f t="shared" si="32"/>
        <v>1995</v>
      </c>
      <c r="B2043" t="str">
        <f>VLOOKUP(A2043,SOURCE!B:P,12,0)</f>
        <v>USER_SFTg04U</v>
      </c>
      <c r="C2043">
        <f>IF(
ISNUMBER(INDEX(SOURCE!B:B,MATCH(A2043,SOURCE!B:B,0)+1)),
  VALUE(INDEX(SOURCE!B:B,MATCH(A2043,SOURCE!B:B,0)+1)),
  "")</f>
        <v>1996</v>
      </c>
      <c r="D2043" s="8" t="str">
        <f>IF(A2043&lt;&gt;INT(A2043),B2043,
IF(A2043&lt;0,VLOOKUP(A2043,lookups!A$1:B$25,2,0),
IF(ISNA(B2043),"",
IF(OR(ISBLANK(A2043),ISNA(B2043),B2043=0),
"",
"#define "&amp;
VLOOKUP(A2043,SOURCE!B:P,12,0)&amp;IF(SOURCE!$W$2-LEN(VLOOKUP(A2043,SOURCE!B:P,12,0))&gt;=0,REPT(" ",SOURCE!$W$2-LEN(VLOOKUP(A2043,SOURCE!B:P,12,0))),"")&amp;
TEXT(A2043,"???0")&amp;IF(VLOOKUP(A2043,SOURCE!B:P,13,0)="","","   "&amp;VLOOKUP(A2043,SOURCE!B:P,13,0)
))))
)</f>
        <v>#define USER_SFTg04U                  1995</v>
      </c>
    </row>
    <row r="2044" spans="1:4">
      <c r="A2044">
        <f t="shared" si="32"/>
        <v>1996</v>
      </c>
      <c r="B2044" t="str">
        <f>VLOOKUP(A2044,SOURCE!B:P,12,0)</f>
        <v>USER_PRIM05U</v>
      </c>
      <c r="C2044">
        <f>IF(
ISNUMBER(INDEX(SOURCE!B:B,MATCH(A2044,SOURCE!B:B,0)+1)),
  VALUE(INDEX(SOURCE!B:B,MATCH(A2044,SOURCE!B:B,0)+1)),
  "")</f>
        <v>1997</v>
      </c>
      <c r="D2044" s="8" t="str">
        <f>IF(A2044&lt;&gt;INT(A2044),B2044,
IF(A2044&lt;0,VLOOKUP(A2044,lookups!A$1:B$25,2,0),
IF(ISNA(B2044),"",
IF(OR(ISBLANK(A2044),ISNA(B2044),B2044=0),
"",
"#define "&amp;
VLOOKUP(A2044,SOURCE!B:P,12,0)&amp;IF(SOURCE!$W$2-LEN(VLOOKUP(A2044,SOURCE!B:P,12,0))&gt;=0,REPT(" ",SOURCE!$W$2-LEN(VLOOKUP(A2044,SOURCE!B:P,12,0))),"")&amp;
TEXT(A2044,"???0")&amp;IF(VLOOKUP(A2044,SOURCE!B:P,13,0)="","","   "&amp;VLOOKUP(A2044,SOURCE!B:P,13,0)
))))
)</f>
        <v>#define USER_PRIM05U                  1996</v>
      </c>
    </row>
    <row r="2045" spans="1:4">
      <c r="A2045">
        <f t="shared" si="32"/>
        <v>1997</v>
      </c>
      <c r="B2045" t="str">
        <f>VLOOKUP(A2045,SOURCE!B:P,12,0)</f>
        <v>USER_SFTf05U</v>
      </c>
      <c r="C2045">
        <f>IF(
ISNUMBER(INDEX(SOURCE!B:B,MATCH(A2045,SOURCE!B:B,0)+1)),
  VALUE(INDEX(SOURCE!B:B,MATCH(A2045,SOURCE!B:B,0)+1)),
  "")</f>
        <v>1998</v>
      </c>
      <c r="D2045" s="8" t="str">
        <f>IF(A2045&lt;&gt;INT(A2045),B2045,
IF(A2045&lt;0,VLOOKUP(A2045,lookups!A$1:B$25,2,0),
IF(ISNA(B2045),"",
IF(OR(ISBLANK(A2045),ISNA(B2045),B2045=0),
"",
"#define "&amp;
VLOOKUP(A2045,SOURCE!B:P,12,0)&amp;IF(SOURCE!$W$2-LEN(VLOOKUP(A2045,SOURCE!B:P,12,0))&gt;=0,REPT(" ",SOURCE!$W$2-LEN(VLOOKUP(A2045,SOURCE!B:P,12,0))),"")&amp;
TEXT(A2045,"???0")&amp;IF(VLOOKUP(A2045,SOURCE!B:P,13,0)="","","   "&amp;VLOOKUP(A2045,SOURCE!B:P,13,0)
))))
)</f>
        <v>#define USER_SFTf05U                  1997</v>
      </c>
    </row>
    <row r="2046" spans="1:4">
      <c r="A2046">
        <f t="shared" si="32"/>
        <v>1998</v>
      </c>
      <c r="B2046" t="str">
        <f>VLOOKUP(A2046,SOURCE!B:P,12,0)</f>
        <v>USER_SFTg05U</v>
      </c>
      <c r="C2046">
        <f>IF(
ISNUMBER(INDEX(SOURCE!B:B,MATCH(A2046,SOURCE!B:B,0)+1)),
  VALUE(INDEX(SOURCE!B:B,MATCH(A2046,SOURCE!B:B,0)+1)),
  "")</f>
        <v>1999</v>
      </c>
      <c r="D2046" s="8" t="str">
        <f>IF(A2046&lt;&gt;INT(A2046),B2046,
IF(A2046&lt;0,VLOOKUP(A2046,lookups!A$1:B$25,2,0),
IF(ISNA(B2046),"",
IF(OR(ISBLANK(A2046),ISNA(B2046),B2046=0),
"",
"#define "&amp;
VLOOKUP(A2046,SOURCE!B:P,12,0)&amp;IF(SOURCE!$W$2-LEN(VLOOKUP(A2046,SOURCE!B:P,12,0))&gt;=0,REPT(" ",SOURCE!$W$2-LEN(VLOOKUP(A2046,SOURCE!B:P,12,0))),"")&amp;
TEXT(A2046,"???0")&amp;IF(VLOOKUP(A2046,SOURCE!B:P,13,0)="","","   "&amp;VLOOKUP(A2046,SOURCE!B:P,13,0)
))))
)</f>
        <v>#define USER_SFTg05U                  1998</v>
      </c>
    </row>
    <row r="2047" spans="1:4">
      <c r="A2047">
        <f t="shared" si="32"/>
        <v>1999</v>
      </c>
      <c r="B2047" t="str">
        <f>VLOOKUP(A2047,SOURCE!B:P,12,0)</f>
        <v>USER_PRIM06U</v>
      </c>
      <c r="C2047">
        <f>IF(
ISNUMBER(INDEX(SOURCE!B:B,MATCH(A2047,SOURCE!B:B,0)+1)),
  VALUE(INDEX(SOURCE!B:B,MATCH(A2047,SOURCE!B:B,0)+1)),
  "")</f>
        <v>2000</v>
      </c>
      <c r="D2047" s="8" t="str">
        <f>IF(A2047&lt;&gt;INT(A2047),B2047,
IF(A2047&lt;0,VLOOKUP(A2047,lookups!A$1:B$25,2,0),
IF(ISNA(B2047),"",
IF(OR(ISBLANK(A2047),ISNA(B2047),B2047=0),
"",
"#define "&amp;
VLOOKUP(A2047,SOURCE!B:P,12,0)&amp;IF(SOURCE!$W$2-LEN(VLOOKUP(A2047,SOURCE!B:P,12,0))&gt;=0,REPT(" ",SOURCE!$W$2-LEN(VLOOKUP(A2047,SOURCE!B:P,12,0))),"")&amp;
TEXT(A2047,"???0")&amp;IF(VLOOKUP(A2047,SOURCE!B:P,13,0)="","","   "&amp;VLOOKUP(A2047,SOURCE!B:P,13,0)
))))
)</f>
        <v>#define USER_PRIM06U                  1999</v>
      </c>
    </row>
    <row r="2048" spans="1:4">
      <c r="A2048">
        <f t="shared" si="32"/>
        <v>2000</v>
      </c>
      <c r="B2048" t="str">
        <f>VLOOKUP(A2048,SOURCE!B:P,12,0)</f>
        <v>USER_SFTf06U</v>
      </c>
      <c r="C2048">
        <f>IF(
ISNUMBER(INDEX(SOURCE!B:B,MATCH(A2048,SOURCE!B:B,0)+1)),
  VALUE(INDEX(SOURCE!B:B,MATCH(A2048,SOURCE!B:B,0)+1)),
  "")</f>
        <v>2001</v>
      </c>
      <c r="D2048" s="8" t="str">
        <f>IF(A2048&lt;&gt;INT(A2048),B2048,
IF(A2048&lt;0,VLOOKUP(A2048,lookups!A$1:B$25,2,0),
IF(ISNA(B2048),"",
IF(OR(ISBLANK(A2048),ISNA(B2048),B2048=0),
"",
"#define "&amp;
VLOOKUP(A2048,SOURCE!B:P,12,0)&amp;IF(SOURCE!$W$2-LEN(VLOOKUP(A2048,SOURCE!B:P,12,0))&gt;=0,REPT(" ",SOURCE!$W$2-LEN(VLOOKUP(A2048,SOURCE!B:P,12,0))),"")&amp;
TEXT(A2048,"???0")&amp;IF(VLOOKUP(A2048,SOURCE!B:P,13,0)="","","   "&amp;VLOOKUP(A2048,SOURCE!B:P,13,0)
))))
)</f>
        <v>#define USER_SFTf06U                  2000</v>
      </c>
    </row>
    <row r="2049" spans="1:4">
      <c r="A2049">
        <f t="shared" si="32"/>
        <v>2001</v>
      </c>
      <c r="B2049" t="str">
        <f>VLOOKUP(A2049,SOURCE!B:P,12,0)</f>
        <v>USER_SFTg06U</v>
      </c>
      <c r="C2049">
        <f>IF(
ISNUMBER(INDEX(SOURCE!B:B,MATCH(A2049,SOURCE!B:B,0)+1)),
  VALUE(INDEX(SOURCE!B:B,MATCH(A2049,SOURCE!B:B,0)+1)),
  "")</f>
        <v>2002</v>
      </c>
      <c r="D2049" s="8" t="str">
        <f>IF(A2049&lt;&gt;INT(A2049),B2049,
IF(A2049&lt;0,VLOOKUP(A2049,lookups!A$1:B$25,2,0),
IF(ISNA(B2049),"",
IF(OR(ISBLANK(A2049),ISNA(B2049),B2049=0),
"",
"#define "&amp;
VLOOKUP(A2049,SOURCE!B:P,12,0)&amp;IF(SOURCE!$W$2-LEN(VLOOKUP(A2049,SOURCE!B:P,12,0))&gt;=0,REPT(" ",SOURCE!$W$2-LEN(VLOOKUP(A2049,SOURCE!B:P,12,0))),"")&amp;
TEXT(A2049,"???0")&amp;IF(VLOOKUP(A2049,SOURCE!B:P,13,0)="","","   "&amp;VLOOKUP(A2049,SOURCE!B:P,13,0)
))))
)</f>
        <v>#define USER_SFTg06U                  2001</v>
      </c>
    </row>
    <row r="2050" spans="1:4">
      <c r="A2050">
        <f t="shared" si="32"/>
        <v>2002</v>
      </c>
      <c r="B2050" t="str">
        <f>VLOOKUP(A2050,SOURCE!B:P,12,0)</f>
        <v>USER_PRIM07U</v>
      </c>
      <c r="C2050">
        <f>IF(
ISNUMBER(INDEX(SOURCE!B:B,MATCH(A2050,SOURCE!B:B,0)+1)),
  VALUE(INDEX(SOURCE!B:B,MATCH(A2050,SOURCE!B:B,0)+1)),
  "")</f>
        <v>2003</v>
      </c>
      <c r="D2050" s="8" t="str">
        <f>IF(A2050&lt;&gt;INT(A2050),B2050,
IF(A2050&lt;0,VLOOKUP(A2050,lookups!A$1:B$25,2,0),
IF(ISNA(B2050),"",
IF(OR(ISBLANK(A2050),ISNA(B2050),B2050=0),
"",
"#define "&amp;
VLOOKUP(A2050,SOURCE!B:P,12,0)&amp;IF(SOURCE!$W$2-LEN(VLOOKUP(A2050,SOURCE!B:P,12,0))&gt;=0,REPT(" ",SOURCE!$W$2-LEN(VLOOKUP(A2050,SOURCE!B:P,12,0))),"")&amp;
TEXT(A2050,"???0")&amp;IF(VLOOKUP(A2050,SOURCE!B:P,13,0)="","","   "&amp;VLOOKUP(A2050,SOURCE!B:P,13,0)
))))
)</f>
        <v>#define USER_PRIM07U                  2002</v>
      </c>
    </row>
    <row r="2051" spans="1:4">
      <c r="A2051">
        <f t="shared" si="32"/>
        <v>2003</v>
      </c>
      <c r="B2051" t="str">
        <f>VLOOKUP(A2051,SOURCE!B:P,12,0)</f>
        <v>USER_SFTf07U</v>
      </c>
      <c r="C2051">
        <f>IF(
ISNUMBER(INDEX(SOURCE!B:B,MATCH(A2051,SOURCE!B:B,0)+1)),
  VALUE(INDEX(SOURCE!B:B,MATCH(A2051,SOURCE!B:B,0)+1)),
  "")</f>
        <v>2004</v>
      </c>
      <c r="D2051" s="8" t="str">
        <f>IF(A2051&lt;&gt;INT(A2051),B2051,
IF(A2051&lt;0,VLOOKUP(A2051,lookups!A$1:B$25,2,0),
IF(ISNA(B2051),"",
IF(OR(ISBLANK(A2051),ISNA(B2051),B2051=0),
"",
"#define "&amp;
VLOOKUP(A2051,SOURCE!B:P,12,0)&amp;IF(SOURCE!$W$2-LEN(VLOOKUP(A2051,SOURCE!B:P,12,0))&gt;=0,REPT(" ",SOURCE!$W$2-LEN(VLOOKUP(A2051,SOURCE!B:P,12,0))),"")&amp;
TEXT(A2051,"???0")&amp;IF(VLOOKUP(A2051,SOURCE!B:P,13,0)="","","   "&amp;VLOOKUP(A2051,SOURCE!B:P,13,0)
))))
)</f>
        <v>#define USER_SFTf07U                  2003</v>
      </c>
    </row>
    <row r="2052" spans="1:4">
      <c r="A2052">
        <f t="shared" si="32"/>
        <v>2004</v>
      </c>
      <c r="B2052" t="str">
        <f>VLOOKUP(A2052,SOURCE!B:P,12,0)</f>
        <v>USER_SFTg07U</v>
      </c>
      <c r="C2052">
        <f>IF(
ISNUMBER(INDEX(SOURCE!B:B,MATCH(A2052,SOURCE!B:B,0)+1)),
  VALUE(INDEX(SOURCE!B:B,MATCH(A2052,SOURCE!B:B,0)+1)),
  "")</f>
        <v>2005</v>
      </c>
      <c r="D2052" s="8" t="str">
        <f>IF(A2052&lt;&gt;INT(A2052),B2052,
IF(A2052&lt;0,VLOOKUP(A2052,lookups!A$1:B$25,2,0),
IF(ISNA(B2052),"",
IF(OR(ISBLANK(A2052),ISNA(B2052),B2052=0),
"",
"#define "&amp;
VLOOKUP(A2052,SOURCE!B:P,12,0)&amp;IF(SOURCE!$W$2-LEN(VLOOKUP(A2052,SOURCE!B:P,12,0))&gt;=0,REPT(" ",SOURCE!$W$2-LEN(VLOOKUP(A2052,SOURCE!B:P,12,0))),"")&amp;
TEXT(A2052,"???0")&amp;IF(VLOOKUP(A2052,SOURCE!B:P,13,0)="","","   "&amp;VLOOKUP(A2052,SOURCE!B:P,13,0)
))))
)</f>
        <v>#define USER_SFTg07U                  2004</v>
      </c>
    </row>
    <row r="2053" spans="1:4">
      <c r="A2053">
        <f t="shared" si="32"/>
        <v>2005</v>
      </c>
      <c r="B2053" t="str">
        <f>VLOOKUP(A2053,SOURCE!B:P,12,0)</f>
        <v>USER_PRIM08U</v>
      </c>
      <c r="C2053">
        <f>IF(
ISNUMBER(INDEX(SOURCE!B:B,MATCH(A2053,SOURCE!B:B,0)+1)),
  VALUE(INDEX(SOURCE!B:B,MATCH(A2053,SOURCE!B:B,0)+1)),
  "")</f>
        <v>2006</v>
      </c>
      <c r="D2053" s="8" t="str">
        <f>IF(A2053&lt;&gt;INT(A2053),B2053,
IF(A2053&lt;0,VLOOKUP(A2053,lookups!A$1:B$25,2,0),
IF(ISNA(B2053),"",
IF(OR(ISBLANK(A2053),ISNA(B2053),B2053=0),
"",
"#define "&amp;
VLOOKUP(A2053,SOURCE!B:P,12,0)&amp;IF(SOURCE!$W$2-LEN(VLOOKUP(A2053,SOURCE!B:P,12,0))&gt;=0,REPT(" ",SOURCE!$W$2-LEN(VLOOKUP(A2053,SOURCE!B:P,12,0))),"")&amp;
TEXT(A2053,"???0")&amp;IF(VLOOKUP(A2053,SOURCE!B:P,13,0)="","","   "&amp;VLOOKUP(A2053,SOURCE!B:P,13,0)
))))
)</f>
        <v>#define USER_PRIM08U                  2005</v>
      </c>
    </row>
    <row r="2054" spans="1:4">
      <c r="A2054">
        <f t="shared" si="32"/>
        <v>2006</v>
      </c>
      <c r="B2054" t="str">
        <f>VLOOKUP(A2054,SOURCE!B:P,12,0)</f>
        <v>USER_SFTf08U</v>
      </c>
      <c r="C2054">
        <f>IF(
ISNUMBER(INDEX(SOURCE!B:B,MATCH(A2054,SOURCE!B:B,0)+1)),
  VALUE(INDEX(SOURCE!B:B,MATCH(A2054,SOURCE!B:B,0)+1)),
  "")</f>
        <v>2007</v>
      </c>
      <c r="D2054" s="8" t="str">
        <f>IF(A2054&lt;&gt;INT(A2054),B2054,
IF(A2054&lt;0,VLOOKUP(A2054,lookups!A$1:B$25,2,0),
IF(ISNA(B2054),"",
IF(OR(ISBLANK(A2054),ISNA(B2054),B2054=0),
"",
"#define "&amp;
VLOOKUP(A2054,SOURCE!B:P,12,0)&amp;IF(SOURCE!$W$2-LEN(VLOOKUP(A2054,SOURCE!B:P,12,0))&gt;=0,REPT(" ",SOURCE!$W$2-LEN(VLOOKUP(A2054,SOURCE!B:P,12,0))),"")&amp;
TEXT(A2054,"???0")&amp;IF(VLOOKUP(A2054,SOURCE!B:P,13,0)="","","   "&amp;VLOOKUP(A2054,SOURCE!B:P,13,0)
))))
)</f>
        <v>#define USER_SFTf08U                  2006</v>
      </c>
    </row>
    <row r="2055" spans="1:4">
      <c r="A2055">
        <f t="shared" ref="A2055:A2118" si="33">C2054</f>
        <v>2007</v>
      </c>
      <c r="B2055" t="str">
        <f>VLOOKUP(A2055,SOURCE!B:P,12,0)</f>
        <v>USER_SFTg08U</v>
      </c>
      <c r="C2055">
        <f>IF(
ISNUMBER(INDEX(SOURCE!B:B,MATCH(A2055,SOURCE!B:B,0)+1)),
  VALUE(INDEX(SOURCE!B:B,MATCH(A2055,SOURCE!B:B,0)+1)),
  "")</f>
        <v>2008</v>
      </c>
      <c r="D2055" s="8" t="str">
        <f>IF(A2055&lt;&gt;INT(A2055),B2055,
IF(A2055&lt;0,VLOOKUP(A2055,lookups!A$1:B$25,2,0),
IF(ISNA(B2055),"",
IF(OR(ISBLANK(A2055),ISNA(B2055),B2055=0),
"",
"#define "&amp;
VLOOKUP(A2055,SOURCE!B:P,12,0)&amp;IF(SOURCE!$W$2-LEN(VLOOKUP(A2055,SOURCE!B:P,12,0))&gt;=0,REPT(" ",SOURCE!$W$2-LEN(VLOOKUP(A2055,SOURCE!B:P,12,0))),"")&amp;
TEXT(A2055,"???0")&amp;IF(VLOOKUP(A2055,SOURCE!B:P,13,0)="","","   "&amp;VLOOKUP(A2055,SOURCE!B:P,13,0)
))))
)</f>
        <v>#define USER_SFTg08U                  2007</v>
      </c>
    </row>
    <row r="2056" spans="1:4">
      <c r="A2056">
        <f t="shared" si="33"/>
        <v>2008</v>
      </c>
      <c r="B2056" t="str">
        <f>VLOOKUP(A2056,SOURCE!B:P,12,0)</f>
        <v>USER_PRIM09U</v>
      </c>
      <c r="C2056">
        <f>IF(
ISNUMBER(INDEX(SOURCE!B:B,MATCH(A2056,SOURCE!B:B,0)+1)),
  VALUE(INDEX(SOURCE!B:B,MATCH(A2056,SOURCE!B:B,0)+1)),
  "")</f>
        <v>2009</v>
      </c>
      <c r="D2056" s="8" t="str">
        <f>IF(A2056&lt;&gt;INT(A2056),B2056,
IF(A2056&lt;0,VLOOKUP(A2056,lookups!A$1:B$25,2,0),
IF(ISNA(B2056),"",
IF(OR(ISBLANK(A2056),ISNA(B2056),B2056=0),
"",
"#define "&amp;
VLOOKUP(A2056,SOURCE!B:P,12,0)&amp;IF(SOURCE!$W$2-LEN(VLOOKUP(A2056,SOURCE!B:P,12,0))&gt;=0,REPT(" ",SOURCE!$W$2-LEN(VLOOKUP(A2056,SOURCE!B:P,12,0))),"")&amp;
TEXT(A2056,"???0")&amp;IF(VLOOKUP(A2056,SOURCE!B:P,13,0)="","","   "&amp;VLOOKUP(A2056,SOURCE!B:P,13,0)
))))
)</f>
        <v>#define USER_PRIM09U                  2008</v>
      </c>
    </row>
    <row r="2057" spans="1:4">
      <c r="A2057">
        <f t="shared" si="33"/>
        <v>2009</v>
      </c>
      <c r="B2057" t="str">
        <f>VLOOKUP(A2057,SOURCE!B:P,12,0)</f>
        <v>USER_SFTf09U</v>
      </c>
      <c r="C2057">
        <f>IF(
ISNUMBER(INDEX(SOURCE!B:B,MATCH(A2057,SOURCE!B:B,0)+1)),
  VALUE(INDEX(SOURCE!B:B,MATCH(A2057,SOURCE!B:B,0)+1)),
  "")</f>
        <v>2010</v>
      </c>
      <c r="D2057" s="8" t="str">
        <f>IF(A2057&lt;&gt;INT(A2057),B2057,
IF(A2057&lt;0,VLOOKUP(A2057,lookups!A$1:B$25,2,0),
IF(ISNA(B2057),"",
IF(OR(ISBLANK(A2057),ISNA(B2057),B2057=0),
"",
"#define "&amp;
VLOOKUP(A2057,SOURCE!B:P,12,0)&amp;IF(SOURCE!$W$2-LEN(VLOOKUP(A2057,SOURCE!B:P,12,0))&gt;=0,REPT(" ",SOURCE!$W$2-LEN(VLOOKUP(A2057,SOURCE!B:P,12,0))),"")&amp;
TEXT(A2057,"???0")&amp;IF(VLOOKUP(A2057,SOURCE!B:P,13,0)="","","   "&amp;VLOOKUP(A2057,SOURCE!B:P,13,0)
))))
)</f>
        <v>#define USER_SFTf09U                  2009</v>
      </c>
    </row>
    <row r="2058" spans="1:4">
      <c r="A2058">
        <f t="shared" si="33"/>
        <v>2010</v>
      </c>
      <c r="B2058" t="str">
        <f>VLOOKUP(A2058,SOURCE!B:P,12,0)</f>
        <v>USER_SFTg09U</v>
      </c>
      <c r="C2058">
        <f>IF(
ISNUMBER(INDEX(SOURCE!B:B,MATCH(A2058,SOURCE!B:B,0)+1)),
  VALUE(INDEX(SOURCE!B:B,MATCH(A2058,SOURCE!B:B,0)+1)),
  "")</f>
        <v>2011</v>
      </c>
      <c r="D2058" s="8" t="str">
        <f>IF(A2058&lt;&gt;INT(A2058),B2058,
IF(A2058&lt;0,VLOOKUP(A2058,lookups!A$1:B$25,2,0),
IF(ISNA(B2058),"",
IF(OR(ISBLANK(A2058),ISNA(B2058),B2058=0),
"",
"#define "&amp;
VLOOKUP(A2058,SOURCE!B:P,12,0)&amp;IF(SOURCE!$W$2-LEN(VLOOKUP(A2058,SOURCE!B:P,12,0))&gt;=0,REPT(" ",SOURCE!$W$2-LEN(VLOOKUP(A2058,SOURCE!B:P,12,0))),"")&amp;
TEXT(A2058,"???0")&amp;IF(VLOOKUP(A2058,SOURCE!B:P,13,0)="","","   "&amp;VLOOKUP(A2058,SOURCE!B:P,13,0)
))))
)</f>
        <v>#define USER_SFTg09U                  2010</v>
      </c>
    </row>
    <row r="2059" spans="1:4">
      <c r="A2059">
        <f t="shared" si="33"/>
        <v>2011</v>
      </c>
      <c r="B2059" t="str">
        <f>VLOOKUP(A2059,SOURCE!B:P,12,0)</f>
        <v>USER_PRIM10U</v>
      </c>
      <c r="C2059">
        <f>IF(
ISNUMBER(INDEX(SOURCE!B:B,MATCH(A2059,SOURCE!B:B,0)+1)),
  VALUE(INDEX(SOURCE!B:B,MATCH(A2059,SOURCE!B:B,0)+1)),
  "")</f>
        <v>2012</v>
      </c>
      <c r="D2059" s="8" t="str">
        <f>IF(A2059&lt;&gt;INT(A2059),B2059,
IF(A2059&lt;0,VLOOKUP(A2059,lookups!A$1:B$25,2,0),
IF(ISNA(B2059),"",
IF(OR(ISBLANK(A2059),ISNA(B2059),B2059=0),
"",
"#define "&amp;
VLOOKUP(A2059,SOURCE!B:P,12,0)&amp;IF(SOURCE!$W$2-LEN(VLOOKUP(A2059,SOURCE!B:P,12,0))&gt;=0,REPT(" ",SOURCE!$W$2-LEN(VLOOKUP(A2059,SOURCE!B:P,12,0))),"")&amp;
TEXT(A2059,"???0")&amp;IF(VLOOKUP(A2059,SOURCE!B:P,13,0)="","","   "&amp;VLOOKUP(A2059,SOURCE!B:P,13,0)
))))
)</f>
        <v>#define USER_PRIM10U                  2011</v>
      </c>
    </row>
    <row r="2060" spans="1:4">
      <c r="A2060">
        <f t="shared" si="33"/>
        <v>2012</v>
      </c>
      <c r="B2060" t="str">
        <f>VLOOKUP(A2060,SOURCE!B:P,12,0)</f>
        <v>USER_SFTf10U</v>
      </c>
      <c r="C2060">
        <f>IF(
ISNUMBER(INDEX(SOURCE!B:B,MATCH(A2060,SOURCE!B:B,0)+1)),
  VALUE(INDEX(SOURCE!B:B,MATCH(A2060,SOURCE!B:B,0)+1)),
  "")</f>
        <v>2013</v>
      </c>
      <c r="D2060" s="8" t="str">
        <f>IF(A2060&lt;&gt;INT(A2060),B2060,
IF(A2060&lt;0,VLOOKUP(A2060,lookups!A$1:B$25,2,0),
IF(ISNA(B2060),"",
IF(OR(ISBLANK(A2060),ISNA(B2060),B2060=0),
"",
"#define "&amp;
VLOOKUP(A2060,SOURCE!B:P,12,0)&amp;IF(SOURCE!$W$2-LEN(VLOOKUP(A2060,SOURCE!B:P,12,0))&gt;=0,REPT(" ",SOURCE!$W$2-LEN(VLOOKUP(A2060,SOURCE!B:P,12,0))),"")&amp;
TEXT(A2060,"???0")&amp;IF(VLOOKUP(A2060,SOURCE!B:P,13,0)="","","   "&amp;VLOOKUP(A2060,SOURCE!B:P,13,0)
))))
)</f>
        <v>#define USER_SFTf10U                  2012</v>
      </c>
    </row>
    <row r="2061" spans="1:4">
      <c r="A2061">
        <f t="shared" si="33"/>
        <v>2013</v>
      </c>
      <c r="B2061" t="str">
        <f>VLOOKUP(A2061,SOURCE!B:P,12,0)</f>
        <v>USER_SFTg10U</v>
      </c>
      <c r="C2061">
        <f>IF(
ISNUMBER(INDEX(SOURCE!B:B,MATCH(A2061,SOURCE!B:B,0)+1)),
  VALUE(INDEX(SOURCE!B:B,MATCH(A2061,SOURCE!B:B,0)+1)),
  "")</f>
        <v>2014</v>
      </c>
      <c r="D2061" s="8" t="str">
        <f>IF(A2061&lt;&gt;INT(A2061),B2061,
IF(A2061&lt;0,VLOOKUP(A2061,lookups!A$1:B$25,2,0),
IF(ISNA(B2061),"",
IF(OR(ISBLANK(A2061),ISNA(B2061),B2061=0),
"",
"#define "&amp;
VLOOKUP(A2061,SOURCE!B:P,12,0)&amp;IF(SOURCE!$W$2-LEN(VLOOKUP(A2061,SOURCE!B:P,12,0))&gt;=0,REPT(" ",SOURCE!$W$2-LEN(VLOOKUP(A2061,SOURCE!B:P,12,0))),"")&amp;
TEXT(A2061,"???0")&amp;IF(VLOOKUP(A2061,SOURCE!B:P,13,0)="","","   "&amp;VLOOKUP(A2061,SOURCE!B:P,13,0)
))))
)</f>
        <v>#define USER_SFTg10U                  2013</v>
      </c>
    </row>
    <row r="2062" spans="1:4">
      <c r="A2062">
        <f t="shared" si="33"/>
        <v>2014</v>
      </c>
      <c r="B2062" t="str">
        <f>VLOOKUP(A2062,SOURCE!B:P,12,0)</f>
        <v>USER_PRIM11U</v>
      </c>
      <c r="C2062">
        <f>IF(
ISNUMBER(INDEX(SOURCE!B:B,MATCH(A2062,SOURCE!B:B,0)+1)),
  VALUE(INDEX(SOURCE!B:B,MATCH(A2062,SOURCE!B:B,0)+1)),
  "")</f>
        <v>2015</v>
      </c>
      <c r="D2062" s="8" t="str">
        <f>IF(A2062&lt;&gt;INT(A2062),B2062,
IF(A2062&lt;0,VLOOKUP(A2062,lookups!A$1:B$25,2,0),
IF(ISNA(B2062),"",
IF(OR(ISBLANK(A2062),ISNA(B2062),B2062=0),
"",
"#define "&amp;
VLOOKUP(A2062,SOURCE!B:P,12,0)&amp;IF(SOURCE!$W$2-LEN(VLOOKUP(A2062,SOURCE!B:P,12,0))&gt;=0,REPT(" ",SOURCE!$W$2-LEN(VLOOKUP(A2062,SOURCE!B:P,12,0))),"")&amp;
TEXT(A2062,"???0")&amp;IF(VLOOKUP(A2062,SOURCE!B:P,13,0)="","","   "&amp;VLOOKUP(A2062,SOURCE!B:P,13,0)
))))
)</f>
        <v>#define USER_PRIM11U                  2014</v>
      </c>
    </row>
    <row r="2063" spans="1:4">
      <c r="A2063">
        <f t="shared" si="33"/>
        <v>2015</v>
      </c>
      <c r="B2063" t="str">
        <f>VLOOKUP(A2063,SOURCE!B:P,12,0)</f>
        <v>USER_SFTf11U</v>
      </c>
      <c r="C2063">
        <f>IF(
ISNUMBER(INDEX(SOURCE!B:B,MATCH(A2063,SOURCE!B:B,0)+1)),
  VALUE(INDEX(SOURCE!B:B,MATCH(A2063,SOURCE!B:B,0)+1)),
  "")</f>
        <v>2016</v>
      </c>
      <c r="D2063" s="8" t="str">
        <f>IF(A2063&lt;&gt;INT(A2063),B2063,
IF(A2063&lt;0,VLOOKUP(A2063,lookups!A$1:B$25,2,0),
IF(ISNA(B2063),"",
IF(OR(ISBLANK(A2063),ISNA(B2063),B2063=0),
"",
"#define "&amp;
VLOOKUP(A2063,SOURCE!B:P,12,0)&amp;IF(SOURCE!$W$2-LEN(VLOOKUP(A2063,SOURCE!B:P,12,0))&gt;=0,REPT(" ",SOURCE!$W$2-LEN(VLOOKUP(A2063,SOURCE!B:P,12,0))),"")&amp;
TEXT(A2063,"???0")&amp;IF(VLOOKUP(A2063,SOURCE!B:P,13,0)="","","   "&amp;VLOOKUP(A2063,SOURCE!B:P,13,0)
))))
)</f>
        <v>#define USER_SFTf11U                  2015</v>
      </c>
    </row>
    <row r="2064" spans="1:4">
      <c r="A2064">
        <f t="shared" si="33"/>
        <v>2016</v>
      </c>
      <c r="B2064" t="str">
        <f>VLOOKUP(A2064,SOURCE!B:P,12,0)</f>
        <v>USER_SFTg11U</v>
      </c>
      <c r="C2064">
        <f>IF(
ISNUMBER(INDEX(SOURCE!B:B,MATCH(A2064,SOURCE!B:B,0)+1)),
  VALUE(INDEX(SOURCE!B:B,MATCH(A2064,SOURCE!B:B,0)+1)),
  "")</f>
        <v>2017</v>
      </c>
      <c r="D2064" s="8" t="str">
        <f>IF(A2064&lt;&gt;INT(A2064),B2064,
IF(A2064&lt;0,VLOOKUP(A2064,lookups!A$1:B$25,2,0),
IF(ISNA(B2064),"",
IF(OR(ISBLANK(A2064),ISNA(B2064),B2064=0),
"",
"#define "&amp;
VLOOKUP(A2064,SOURCE!B:P,12,0)&amp;IF(SOURCE!$W$2-LEN(VLOOKUP(A2064,SOURCE!B:P,12,0))&gt;=0,REPT(" ",SOURCE!$W$2-LEN(VLOOKUP(A2064,SOURCE!B:P,12,0))),"")&amp;
TEXT(A2064,"???0")&amp;IF(VLOOKUP(A2064,SOURCE!B:P,13,0)="","","   "&amp;VLOOKUP(A2064,SOURCE!B:P,13,0)
))))
)</f>
        <v>#define USER_SFTg11U                  2016</v>
      </c>
    </row>
    <row r="2065" spans="1:4">
      <c r="A2065">
        <f t="shared" si="33"/>
        <v>2017</v>
      </c>
      <c r="B2065" t="str">
        <f>VLOOKUP(A2065,SOURCE!B:P,12,0)</f>
        <v>USER_PRIM12U</v>
      </c>
      <c r="C2065">
        <f>IF(
ISNUMBER(INDEX(SOURCE!B:B,MATCH(A2065,SOURCE!B:B,0)+1)),
  VALUE(INDEX(SOURCE!B:B,MATCH(A2065,SOURCE!B:B,0)+1)),
  "")</f>
        <v>2018</v>
      </c>
      <c r="D2065" s="8" t="str">
        <f>IF(A2065&lt;&gt;INT(A2065),B2065,
IF(A2065&lt;0,VLOOKUP(A2065,lookups!A$1:B$25,2,0),
IF(ISNA(B2065),"",
IF(OR(ISBLANK(A2065),ISNA(B2065),B2065=0),
"",
"#define "&amp;
VLOOKUP(A2065,SOURCE!B:P,12,0)&amp;IF(SOURCE!$W$2-LEN(VLOOKUP(A2065,SOURCE!B:P,12,0))&gt;=0,REPT(" ",SOURCE!$W$2-LEN(VLOOKUP(A2065,SOURCE!B:P,12,0))),"")&amp;
TEXT(A2065,"???0")&amp;IF(VLOOKUP(A2065,SOURCE!B:P,13,0)="","","   "&amp;VLOOKUP(A2065,SOURCE!B:P,13,0)
))))
)</f>
        <v>#define USER_PRIM12U                  2017</v>
      </c>
    </row>
    <row r="2066" spans="1:4">
      <c r="A2066">
        <f t="shared" si="33"/>
        <v>2018</v>
      </c>
      <c r="B2066" t="str">
        <f>VLOOKUP(A2066,SOURCE!B:P,12,0)</f>
        <v>USER_SFTf12U</v>
      </c>
      <c r="C2066">
        <f>IF(
ISNUMBER(INDEX(SOURCE!B:B,MATCH(A2066,SOURCE!B:B,0)+1)),
  VALUE(INDEX(SOURCE!B:B,MATCH(A2066,SOURCE!B:B,0)+1)),
  "")</f>
        <v>2019</v>
      </c>
      <c r="D2066" s="8" t="str">
        <f>IF(A2066&lt;&gt;INT(A2066),B2066,
IF(A2066&lt;0,VLOOKUP(A2066,lookups!A$1:B$25,2,0),
IF(ISNA(B2066),"",
IF(OR(ISBLANK(A2066),ISNA(B2066),B2066=0),
"",
"#define "&amp;
VLOOKUP(A2066,SOURCE!B:P,12,0)&amp;IF(SOURCE!$W$2-LEN(VLOOKUP(A2066,SOURCE!B:P,12,0))&gt;=0,REPT(" ",SOURCE!$W$2-LEN(VLOOKUP(A2066,SOURCE!B:P,12,0))),"")&amp;
TEXT(A2066,"???0")&amp;IF(VLOOKUP(A2066,SOURCE!B:P,13,0)="","","   "&amp;VLOOKUP(A2066,SOURCE!B:P,13,0)
))))
)</f>
        <v>#define USER_SFTf12U                  2018</v>
      </c>
    </row>
    <row r="2067" spans="1:4">
      <c r="A2067">
        <f t="shared" si="33"/>
        <v>2019</v>
      </c>
      <c r="B2067" t="str">
        <f>VLOOKUP(A2067,SOURCE!B:P,12,0)</f>
        <v>USER_SFTg12U</v>
      </c>
      <c r="C2067">
        <f>IF(
ISNUMBER(INDEX(SOURCE!B:B,MATCH(A2067,SOURCE!B:B,0)+1)),
  VALUE(INDEX(SOURCE!B:B,MATCH(A2067,SOURCE!B:B,0)+1)),
  "")</f>
        <v>2020</v>
      </c>
      <c r="D2067" s="8" t="str">
        <f>IF(A2067&lt;&gt;INT(A2067),B2067,
IF(A2067&lt;0,VLOOKUP(A2067,lookups!A$1:B$25,2,0),
IF(ISNA(B2067),"",
IF(OR(ISBLANK(A2067),ISNA(B2067),B2067=0),
"",
"#define "&amp;
VLOOKUP(A2067,SOURCE!B:P,12,0)&amp;IF(SOURCE!$W$2-LEN(VLOOKUP(A2067,SOURCE!B:P,12,0))&gt;=0,REPT(" ",SOURCE!$W$2-LEN(VLOOKUP(A2067,SOURCE!B:P,12,0))),"")&amp;
TEXT(A2067,"???0")&amp;IF(VLOOKUP(A2067,SOURCE!B:P,13,0)="","","   "&amp;VLOOKUP(A2067,SOURCE!B:P,13,0)
))))
)</f>
        <v>#define USER_SFTg12U                  2019</v>
      </c>
    </row>
    <row r="2068" spans="1:4">
      <c r="A2068">
        <f t="shared" si="33"/>
        <v>2020</v>
      </c>
      <c r="B2068" t="str">
        <f>VLOOKUP(A2068,SOURCE!B:P,12,0)</f>
        <v>USER_PRIM13U</v>
      </c>
      <c r="C2068">
        <f>IF(
ISNUMBER(INDEX(SOURCE!B:B,MATCH(A2068,SOURCE!B:B,0)+1)),
  VALUE(INDEX(SOURCE!B:B,MATCH(A2068,SOURCE!B:B,0)+1)),
  "")</f>
        <v>2021</v>
      </c>
      <c r="D2068" s="8" t="str">
        <f>IF(A2068&lt;&gt;INT(A2068),B2068,
IF(A2068&lt;0,VLOOKUP(A2068,lookups!A$1:B$25,2,0),
IF(ISNA(B2068),"",
IF(OR(ISBLANK(A2068),ISNA(B2068),B2068=0),
"",
"#define "&amp;
VLOOKUP(A2068,SOURCE!B:P,12,0)&amp;IF(SOURCE!$W$2-LEN(VLOOKUP(A2068,SOURCE!B:P,12,0))&gt;=0,REPT(" ",SOURCE!$W$2-LEN(VLOOKUP(A2068,SOURCE!B:P,12,0))),"")&amp;
TEXT(A2068,"???0")&amp;IF(VLOOKUP(A2068,SOURCE!B:P,13,0)="","","   "&amp;VLOOKUP(A2068,SOURCE!B:P,13,0)
))))
)</f>
        <v>#define USER_PRIM13U                  2020</v>
      </c>
    </row>
    <row r="2069" spans="1:4">
      <c r="A2069">
        <f t="shared" si="33"/>
        <v>2021</v>
      </c>
      <c r="B2069" t="str">
        <f>VLOOKUP(A2069,SOURCE!B:P,12,0)</f>
        <v>USER_SFTf13U</v>
      </c>
      <c r="C2069">
        <f>IF(
ISNUMBER(INDEX(SOURCE!B:B,MATCH(A2069,SOURCE!B:B,0)+1)),
  VALUE(INDEX(SOURCE!B:B,MATCH(A2069,SOURCE!B:B,0)+1)),
  "")</f>
        <v>2022</v>
      </c>
      <c r="D2069" s="8" t="str">
        <f>IF(A2069&lt;&gt;INT(A2069),B2069,
IF(A2069&lt;0,VLOOKUP(A2069,lookups!A$1:B$25,2,0),
IF(ISNA(B2069),"",
IF(OR(ISBLANK(A2069),ISNA(B2069),B2069=0),
"",
"#define "&amp;
VLOOKUP(A2069,SOURCE!B:P,12,0)&amp;IF(SOURCE!$W$2-LEN(VLOOKUP(A2069,SOURCE!B:P,12,0))&gt;=0,REPT(" ",SOURCE!$W$2-LEN(VLOOKUP(A2069,SOURCE!B:P,12,0))),"")&amp;
TEXT(A2069,"???0")&amp;IF(VLOOKUP(A2069,SOURCE!B:P,13,0)="","","   "&amp;VLOOKUP(A2069,SOURCE!B:P,13,0)
))))
)</f>
        <v>#define USER_SFTf13U                  2021</v>
      </c>
    </row>
    <row r="2070" spans="1:4">
      <c r="A2070">
        <f t="shared" si="33"/>
        <v>2022</v>
      </c>
      <c r="B2070" t="str">
        <f>VLOOKUP(A2070,SOURCE!B:P,12,0)</f>
        <v>USER_SFTg13U</v>
      </c>
      <c r="C2070">
        <f>IF(
ISNUMBER(INDEX(SOURCE!B:B,MATCH(A2070,SOURCE!B:B,0)+1)),
  VALUE(INDEX(SOURCE!B:B,MATCH(A2070,SOURCE!B:B,0)+1)),
  "")</f>
        <v>2023</v>
      </c>
      <c r="D2070" s="8" t="str">
        <f>IF(A2070&lt;&gt;INT(A2070),B2070,
IF(A2070&lt;0,VLOOKUP(A2070,lookups!A$1:B$25,2,0),
IF(ISNA(B2070),"",
IF(OR(ISBLANK(A2070),ISNA(B2070),B2070=0),
"",
"#define "&amp;
VLOOKUP(A2070,SOURCE!B:P,12,0)&amp;IF(SOURCE!$W$2-LEN(VLOOKUP(A2070,SOURCE!B:P,12,0))&gt;=0,REPT(" ",SOURCE!$W$2-LEN(VLOOKUP(A2070,SOURCE!B:P,12,0))),"")&amp;
TEXT(A2070,"???0")&amp;IF(VLOOKUP(A2070,SOURCE!B:P,13,0)="","","   "&amp;VLOOKUP(A2070,SOURCE!B:P,13,0)
))))
)</f>
        <v>#define USER_SFTg13U                  2022</v>
      </c>
    </row>
    <row r="2071" spans="1:4">
      <c r="A2071">
        <f t="shared" si="33"/>
        <v>2023</v>
      </c>
      <c r="B2071" t="str">
        <f>VLOOKUP(A2071,SOURCE!B:P,12,0)</f>
        <v>USER_PRIM14U</v>
      </c>
      <c r="C2071">
        <f>IF(
ISNUMBER(INDEX(SOURCE!B:B,MATCH(A2071,SOURCE!B:B,0)+1)),
  VALUE(INDEX(SOURCE!B:B,MATCH(A2071,SOURCE!B:B,0)+1)),
  "")</f>
        <v>2024</v>
      </c>
      <c r="D2071" s="8" t="str">
        <f>IF(A2071&lt;&gt;INT(A2071),B2071,
IF(A2071&lt;0,VLOOKUP(A2071,lookups!A$1:B$25,2,0),
IF(ISNA(B2071),"",
IF(OR(ISBLANK(A2071),ISNA(B2071),B2071=0),
"",
"#define "&amp;
VLOOKUP(A2071,SOURCE!B:P,12,0)&amp;IF(SOURCE!$W$2-LEN(VLOOKUP(A2071,SOURCE!B:P,12,0))&gt;=0,REPT(" ",SOURCE!$W$2-LEN(VLOOKUP(A2071,SOURCE!B:P,12,0))),"")&amp;
TEXT(A2071,"???0")&amp;IF(VLOOKUP(A2071,SOURCE!B:P,13,0)="","","   "&amp;VLOOKUP(A2071,SOURCE!B:P,13,0)
))))
)</f>
        <v>#define USER_PRIM14U                  2023</v>
      </c>
    </row>
    <row r="2072" spans="1:4">
      <c r="A2072">
        <f t="shared" si="33"/>
        <v>2024</v>
      </c>
      <c r="B2072" t="str">
        <f>VLOOKUP(A2072,SOURCE!B:P,12,0)</f>
        <v>USER_SFTf14U</v>
      </c>
      <c r="C2072">
        <f>IF(
ISNUMBER(INDEX(SOURCE!B:B,MATCH(A2072,SOURCE!B:B,0)+1)),
  VALUE(INDEX(SOURCE!B:B,MATCH(A2072,SOURCE!B:B,0)+1)),
  "")</f>
        <v>2025</v>
      </c>
      <c r="D2072" s="8" t="str">
        <f>IF(A2072&lt;&gt;INT(A2072),B2072,
IF(A2072&lt;0,VLOOKUP(A2072,lookups!A$1:B$25,2,0),
IF(ISNA(B2072),"",
IF(OR(ISBLANK(A2072),ISNA(B2072),B2072=0),
"",
"#define "&amp;
VLOOKUP(A2072,SOURCE!B:P,12,0)&amp;IF(SOURCE!$W$2-LEN(VLOOKUP(A2072,SOURCE!B:P,12,0))&gt;=0,REPT(" ",SOURCE!$W$2-LEN(VLOOKUP(A2072,SOURCE!B:P,12,0))),"")&amp;
TEXT(A2072,"???0")&amp;IF(VLOOKUP(A2072,SOURCE!B:P,13,0)="","","   "&amp;VLOOKUP(A2072,SOURCE!B:P,13,0)
))))
)</f>
        <v>#define USER_SFTf14U                  2024</v>
      </c>
    </row>
    <row r="2073" spans="1:4">
      <c r="A2073">
        <f t="shared" si="33"/>
        <v>2025</v>
      </c>
      <c r="B2073" t="str">
        <f>VLOOKUP(A2073,SOURCE!B:P,12,0)</f>
        <v>USER_SFTg14U</v>
      </c>
      <c r="C2073">
        <f>IF(
ISNUMBER(INDEX(SOURCE!B:B,MATCH(A2073,SOURCE!B:B,0)+1)),
  VALUE(INDEX(SOURCE!B:B,MATCH(A2073,SOURCE!B:B,0)+1)),
  "")</f>
        <v>2026</v>
      </c>
      <c r="D2073" s="8" t="str">
        <f>IF(A2073&lt;&gt;INT(A2073),B2073,
IF(A2073&lt;0,VLOOKUP(A2073,lookups!A$1:B$25,2,0),
IF(ISNA(B2073),"",
IF(OR(ISBLANK(A2073),ISNA(B2073),B2073=0),
"",
"#define "&amp;
VLOOKUP(A2073,SOURCE!B:P,12,0)&amp;IF(SOURCE!$W$2-LEN(VLOOKUP(A2073,SOURCE!B:P,12,0))&gt;=0,REPT(" ",SOURCE!$W$2-LEN(VLOOKUP(A2073,SOURCE!B:P,12,0))),"")&amp;
TEXT(A2073,"???0")&amp;IF(VLOOKUP(A2073,SOURCE!B:P,13,0)="","","   "&amp;VLOOKUP(A2073,SOURCE!B:P,13,0)
))))
)</f>
        <v>#define USER_SFTg14U                  2025</v>
      </c>
    </row>
    <row r="2074" spans="1:4">
      <c r="A2074">
        <f t="shared" si="33"/>
        <v>2026</v>
      </c>
      <c r="B2074" t="str">
        <f>VLOOKUP(A2074,SOURCE!B:P,12,0)</f>
        <v>USER_PRIM15U</v>
      </c>
      <c r="C2074">
        <f>IF(
ISNUMBER(INDEX(SOURCE!B:B,MATCH(A2074,SOURCE!B:B,0)+1)),
  VALUE(INDEX(SOURCE!B:B,MATCH(A2074,SOURCE!B:B,0)+1)),
  "")</f>
        <v>2027</v>
      </c>
      <c r="D2074" s="8" t="str">
        <f>IF(A2074&lt;&gt;INT(A2074),B2074,
IF(A2074&lt;0,VLOOKUP(A2074,lookups!A$1:B$25,2,0),
IF(ISNA(B2074),"",
IF(OR(ISBLANK(A2074),ISNA(B2074),B2074=0),
"",
"#define "&amp;
VLOOKUP(A2074,SOURCE!B:P,12,0)&amp;IF(SOURCE!$W$2-LEN(VLOOKUP(A2074,SOURCE!B:P,12,0))&gt;=0,REPT(" ",SOURCE!$W$2-LEN(VLOOKUP(A2074,SOURCE!B:P,12,0))),"")&amp;
TEXT(A2074,"???0")&amp;IF(VLOOKUP(A2074,SOURCE!B:P,13,0)="","","   "&amp;VLOOKUP(A2074,SOURCE!B:P,13,0)
))))
)</f>
        <v>#define USER_PRIM15U                  2026</v>
      </c>
    </row>
    <row r="2075" spans="1:4">
      <c r="A2075">
        <f t="shared" si="33"/>
        <v>2027</v>
      </c>
      <c r="B2075" t="str">
        <f>VLOOKUP(A2075,SOURCE!B:P,12,0)</f>
        <v>USER_SFTf15U</v>
      </c>
      <c r="C2075">
        <f>IF(
ISNUMBER(INDEX(SOURCE!B:B,MATCH(A2075,SOURCE!B:B,0)+1)),
  VALUE(INDEX(SOURCE!B:B,MATCH(A2075,SOURCE!B:B,0)+1)),
  "")</f>
        <v>2028</v>
      </c>
      <c r="D2075" s="8" t="str">
        <f>IF(A2075&lt;&gt;INT(A2075),B2075,
IF(A2075&lt;0,VLOOKUP(A2075,lookups!A$1:B$25,2,0),
IF(ISNA(B2075),"",
IF(OR(ISBLANK(A2075),ISNA(B2075),B2075=0),
"",
"#define "&amp;
VLOOKUP(A2075,SOURCE!B:P,12,0)&amp;IF(SOURCE!$W$2-LEN(VLOOKUP(A2075,SOURCE!B:P,12,0))&gt;=0,REPT(" ",SOURCE!$W$2-LEN(VLOOKUP(A2075,SOURCE!B:P,12,0))),"")&amp;
TEXT(A2075,"???0")&amp;IF(VLOOKUP(A2075,SOURCE!B:P,13,0)="","","   "&amp;VLOOKUP(A2075,SOURCE!B:P,13,0)
))))
)</f>
        <v>#define USER_SFTf15U                  2027</v>
      </c>
    </row>
    <row r="2076" spans="1:4">
      <c r="A2076">
        <f t="shared" si="33"/>
        <v>2028</v>
      </c>
      <c r="B2076" t="str">
        <f>VLOOKUP(A2076,SOURCE!B:P,12,0)</f>
        <v>USER_SFTg15U</v>
      </c>
      <c r="C2076">
        <f>IF(
ISNUMBER(INDEX(SOURCE!B:B,MATCH(A2076,SOURCE!B:B,0)+1)),
  VALUE(INDEX(SOURCE!B:B,MATCH(A2076,SOURCE!B:B,0)+1)),
  "")</f>
        <v>2029</v>
      </c>
      <c r="D2076" s="8" t="str">
        <f>IF(A2076&lt;&gt;INT(A2076),B2076,
IF(A2076&lt;0,VLOOKUP(A2076,lookups!A$1:B$25,2,0),
IF(ISNA(B2076),"",
IF(OR(ISBLANK(A2076),ISNA(B2076),B2076=0),
"",
"#define "&amp;
VLOOKUP(A2076,SOURCE!B:P,12,0)&amp;IF(SOURCE!$W$2-LEN(VLOOKUP(A2076,SOURCE!B:P,12,0))&gt;=0,REPT(" ",SOURCE!$W$2-LEN(VLOOKUP(A2076,SOURCE!B:P,12,0))),"")&amp;
TEXT(A2076,"???0")&amp;IF(VLOOKUP(A2076,SOURCE!B:P,13,0)="","","   "&amp;VLOOKUP(A2076,SOURCE!B:P,13,0)
))))
)</f>
        <v>#define USER_SFTg15U                  2028</v>
      </c>
    </row>
    <row r="2077" spans="1:4">
      <c r="A2077">
        <f t="shared" si="33"/>
        <v>2029</v>
      </c>
      <c r="B2077" t="str">
        <f>VLOOKUP(A2077,SOURCE!B:P,12,0)</f>
        <v>USER_PRIM16U</v>
      </c>
      <c r="C2077">
        <f>IF(
ISNUMBER(INDEX(SOURCE!B:B,MATCH(A2077,SOURCE!B:B,0)+1)),
  VALUE(INDEX(SOURCE!B:B,MATCH(A2077,SOURCE!B:B,0)+1)),
  "")</f>
        <v>2030</v>
      </c>
      <c r="D2077" s="8" t="str">
        <f>IF(A2077&lt;&gt;INT(A2077),B2077,
IF(A2077&lt;0,VLOOKUP(A2077,lookups!A$1:B$25,2,0),
IF(ISNA(B2077),"",
IF(OR(ISBLANK(A2077),ISNA(B2077),B2077=0),
"",
"#define "&amp;
VLOOKUP(A2077,SOURCE!B:P,12,0)&amp;IF(SOURCE!$W$2-LEN(VLOOKUP(A2077,SOURCE!B:P,12,0))&gt;=0,REPT(" ",SOURCE!$W$2-LEN(VLOOKUP(A2077,SOURCE!B:P,12,0))),"")&amp;
TEXT(A2077,"???0")&amp;IF(VLOOKUP(A2077,SOURCE!B:P,13,0)="","","   "&amp;VLOOKUP(A2077,SOURCE!B:P,13,0)
))))
)</f>
        <v>#define USER_PRIM16U                  2029</v>
      </c>
    </row>
    <row r="2078" spans="1:4">
      <c r="A2078">
        <f t="shared" si="33"/>
        <v>2030</v>
      </c>
      <c r="B2078" t="str">
        <f>VLOOKUP(A2078,SOURCE!B:P,12,0)</f>
        <v>USER_SFTf16U</v>
      </c>
      <c r="C2078">
        <f>IF(
ISNUMBER(INDEX(SOURCE!B:B,MATCH(A2078,SOURCE!B:B,0)+1)),
  VALUE(INDEX(SOURCE!B:B,MATCH(A2078,SOURCE!B:B,0)+1)),
  "")</f>
        <v>2031</v>
      </c>
      <c r="D2078" s="8" t="str">
        <f>IF(A2078&lt;&gt;INT(A2078),B2078,
IF(A2078&lt;0,VLOOKUP(A2078,lookups!A$1:B$25,2,0),
IF(ISNA(B2078),"",
IF(OR(ISBLANK(A2078),ISNA(B2078),B2078=0),
"",
"#define "&amp;
VLOOKUP(A2078,SOURCE!B:P,12,0)&amp;IF(SOURCE!$W$2-LEN(VLOOKUP(A2078,SOURCE!B:P,12,0))&gt;=0,REPT(" ",SOURCE!$W$2-LEN(VLOOKUP(A2078,SOURCE!B:P,12,0))),"")&amp;
TEXT(A2078,"???0")&amp;IF(VLOOKUP(A2078,SOURCE!B:P,13,0)="","","   "&amp;VLOOKUP(A2078,SOURCE!B:P,13,0)
))))
)</f>
        <v>#define USER_SFTf16U                  2030</v>
      </c>
    </row>
    <row r="2079" spans="1:4">
      <c r="A2079">
        <f t="shared" si="33"/>
        <v>2031</v>
      </c>
      <c r="B2079" t="str">
        <f>VLOOKUP(A2079,SOURCE!B:P,12,0)</f>
        <v>USER_SFTg16U</v>
      </c>
      <c r="C2079">
        <f>IF(
ISNUMBER(INDEX(SOURCE!B:B,MATCH(A2079,SOURCE!B:B,0)+1)),
  VALUE(INDEX(SOURCE!B:B,MATCH(A2079,SOURCE!B:B,0)+1)),
  "")</f>
        <v>2032</v>
      </c>
      <c r="D2079" s="8" t="str">
        <f>IF(A2079&lt;&gt;INT(A2079),B2079,
IF(A2079&lt;0,VLOOKUP(A2079,lookups!A$1:B$25,2,0),
IF(ISNA(B2079),"",
IF(OR(ISBLANK(A2079),ISNA(B2079),B2079=0),
"",
"#define "&amp;
VLOOKUP(A2079,SOURCE!B:P,12,0)&amp;IF(SOURCE!$W$2-LEN(VLOOKUP(A2079,SOURCE!B:P,12,0))&gt;=0,REPT(" ",SOURCE!$W$2-LEN(VLOOKUP(A2079,SOURCE!B:P,12,0))),"")&amp;
TEXT(A2079,"???0")&amp;IF(VLOOKUP(A2079,SOURCE!B:P,13,0)="","","   "&amp;VLOOKUP(A2079,SOURCE!B:P,13,0)
))))
)</f>
        <v>#define USER_SFTg16U                  2031</v>
      </c>
    </row>
    <row r="2080" spans="1:4">
      <c r="A2080">
        <f t="shared" si="33"/>
        <v>2032</v>
      </c>
      <c r="B2080" t="str">
        <f>VLOOKUP(A2080,SOURCE!B:P,12,0)</f>
        <v>USER_PRIM17U</v>
      </c>
      <c r="C2080">
        <f>IF(
ISNUMBER(INDEX(SOURCE!B:B,MATCH(A2080,SOURCE!B:B,0)+1)),
  VALUE(INDEX(SOURCE!B:B,MATCH(A2080,SOURCE!B:B,0)+1)),
  "")</f>
        <v>2033</v>
      </c>
      <c r="D2080" s="8" t="str">
        <f>IF(A2080&lt;&gt;INT(A2080),B2080,
IF(A2080&lt;0,VLOOKUP(A2080,lookups!A$1:B$25,2,0),
IF(ISNA(B2080),"",
IF(OR(ISBLANK(A2080),ISNA(B2080),B2080=0),
"",
"#define "&amp;
VLOOKUP(A2080,SOURCE!B:P,12,0)&amp;IF(SOURCE!$W$2-LEN(VLOOKUP(A2080,SOURCE!B:P,12,0))&gt;=0,REPT(" ",SOURCE!$W$2-LEN(VLOOKUP(A2080,SOURCE!B:P,12,0))),"")&amp;
TEXT(A2080,"???0")&amp;IF(VLOOKUP(A2080,SOURCE!B:P,13,0)="","","   "&amp;VLOOKUP(A2080,SOURCE!B:P,13,0)
))))
)</f>
        <v>#define USER_PRIM17U                  2032</v>
      </c>
    </row>
    <row r="2081" spans="1:4">
      <c r="A2081">
        <f t="shared" si="33"/>
        <v>2033</v>
      </c>
      <c r="B2081" t="str">
        <f>VLOOKUP(A2081,SOURCE!B:P,12,0)</f>
        <v>USER_SFTf17U</v>
      </c>
      <c r="C2081">
        <f>IF(
ISNUMBER(INDEX(SOURCE!B:B,MATCH(A2081,SOURCE!B:B,0)+1)),
  VALUE(INDEX(SOURCE!B:B,MATCH(A2081,SOURCE!B:B,0)+1)),
  "")</f>
        <v>2034</v>
      </c>
      <c r="D2081" s="8" t="str">
        <f>IF(A2081&lt;&gt;INT(A2081),B2081,
IF(A2081&lt;0,VLOOKUP(A2081,lookups!A$1:B$25,2,0),
IF(ISNA(B2081),"",
IF(OR(ISBLANK(A2081),ISNA(B2081),B2081=0),
"",
"#define "&amp;
VLOOKUP(A2081,SOURCE!B:P,12,0)&amp;IF(SOURCE!$W$2-LEN(VLOOKUP(A2081,SOURCE!B:P,12,0))&gt;=0,REPT(" ",SOURCE!$W$2-LEN(VLOOKUP(A2081,SOURCE!B:P,12,0))),"")&amp;
TEXT(A2081,"???0")&amp;IF(VLOOKUP(A2081,SOURCE!B:P,13,0)="","","   "&amp;VLOOKUP(A2081,SOURCE!B:P,13,0)
))))
)</f>
        <v>#define USER_SFTf17U                  2033</v>
      </c>
    </row>
    <row r="2082" spans="1:4">
      <c r="A2082">
        <f t="shared" si="33"/>
        <v>2034</v>
      </c>
      <c r="B2082" t="str">
        <f>VLOOKUP(A2082,SOURCE!B:P,12,0)</f>
        <v>USER_SFTg17U</v>
      </c>
      <c r="C2082">
        <f>IF(
ISNUMBER(INDEX(SOURCE!B:B,MATCH(A2082,SOURCE!B:B,0)+1)),
  VALUE(INDEX(SOURCE!B:B,MATCH(A2082,SOURCE!B:B,0)+1)),
  "")</f>
        <v>2035</v>
      </c>
      <c r="D2082" s="8" t="str">
        <f>IF(A2082&lt;&gt;INT(A2082),B2082,
IF(A2082&lt;0,VLOOKUP(A2082,lookups!A$1:B$25,2,0),
IF(ISNA(B2082),"",
IF(OR(ISBLANK(A2082),ISNA(B2082),B2082=0),
"",
"#define "&amp;
VLOOKUP(A2082,SOURCE!B:P,12,0)&amp;IF(SOURCE!$W$2-LEN(VLOOKUP(A2082,SOURCE!B:P,12,0))&gt;=0,REPT(" ",SOURCE!$W$2-LEN(VLOOKUP(A2082,SOURCE!B:P,12,0))),"")&amp;
TEXT(A2082,"???0")&amp;IF(VLOOKUP(A2082,SOURCE!B:P,13,0)="","","   "&amp;VLOOKUP(A2082,SOURCE!B:P,13,0)
))))
)</f>
        <v>#define USER_SFTg17U                  2034</v>
      </c>
    </row>
    <row r="2083" spans="1:4">
      <c r="A2083">
        <f t="shared" si="33"/>
        <v>2035</v>
      </c>
      <c r="B2083" t="str">
        <f>VLOOKUP(A2083,SOURCE!B:P,12,0)</f>
        <v>USER_PRIM18U</v>
      </c>
      <c r="C2083">
        <f>IF(
ISNUMBER(INDEX(SOURCE!B:B,MATCH(A2083,SOURCE!B:B,0)+1)),
  VALUE(INDEX(SOURCE!B:B,MATCH(A2083,SOURCE!B:B,0)+1)),
  "")</f>
        <v>2036</v>
      </c>
      <c r="D2083" s="8" t="str">
        <f>IF(A2083&lt;&gt;INT(A2083),B2083,
IF(A2083&lt;0,VLOOKUP(A2083,lookups!A$1:B$25,2,0),
IF(ISNA(B2083),"",
IF(OR(ISBLANK(A2083),ISNA(B2083),B2083=0),
"",
"#define "&amp;
VLOOKUP(A2083,SOURCE!B:P,12,0)&amp;IF(SOURCE!$W$2-LEN(VLOOKUP(A2083,SOURCE!B:P,12,0))&gt;=0,REPT(" ",SOURCE!$W$2-LEN(VLOOKUP(A2083,SOURCE!B:P,12,0))),"")&amp;
TEXT(A2083,"???0")&amp;IF(VLOOKUP(A2083,SOURCE!B:P,13,0)="","","   "&amp;VLOOKUP(A2083,SOURCE!B:P,13,0)
))))
)</f>
        <v>#define USER_PRIM18U                  2035</v>
      </c>
    </row>
    <row r="2084" spans="1:4">
      <c r="A2084">
        <f t="shared" si="33"/>
        <v>2036</v>
      </c>
      <c r="B2084" t="str">
        <f>VLOOKUP(A2084,SOURCE!B:P,12,0)</f>
        <v>USER_SFTf18U</v>
      </c>
      <c r="C2084">
        <f>IF(
ISNUMBER(INDEX(SOURCE!B:B,MATCH(A2084,SOURCE!B:B,0)+1)),
  VALUE(INDEX(SOURCE!B:B,MATCH(A2084,SOURCE!B:B,0)+1)),
  "")</f>
        <v>2037</v>
      </c>
      <c r="D2084" s="8" t="str">
        <f>IF(A2084&lt;&gt;INT(A2084),B2084,
IF(A2084&lt;0,VLOOKUP(A2084,lookups!A$1:B$25,2,0),
IF(ISNA(B2084),"",
IF(OR(ISBLANK(A2084),ISNA(B2084),B2084=0),
"",
"#define "&amp;
VLOOKUP(A2084,SOURCE!B:P,12,0)&amp;IF(SOURCE!$W$2-LEN(VLOOKUP(A2084,SOURCE!B:P,12,0))&gt;=0,REPT(" ",SOURCE!$W$2-LEN(VLOOKUP(A2084,SOURCE!B:P,12,0))),"")&amp;
TEXT(A2084,"???0")&amp;IF(VLOOKUP(A2084,SOURCE!B:P,13,0)="","","   "&amp;VLOOKUP(A2084,SOURCE!B:P,13,0)
))))
)</f>
        <v>#define USER_SFTf18U                  2036</v>
      </c>
    </row>
    <row r="2085" spans="1:4">
      <c r="A2085">
        <f t="shared" si="33"/>
        <v>2037</v>
      </c>
      <c r="B2085" t="str">
        <f>VLOOKUP(A2085,SOURCE!B:P,12,0)</f>
        <v>USER_SFTg18U</v>
      </c>
      <c r="C2085">
        <f>IF(
ISNUMBER(INDEX(SOURCE!B:B,MATCH(A2085,SOURCE!B:B,0)+1)),
  VALUE(INDEX(SOURCE!B:B,MATCH(A2085,SOURCE!B:B,0)+1)),
  "")</f>
        <v>2038</v>
      </c>
      <c r="D2085" s="8" t="str">
        <f>IF(A2085&lt;&gt;INT(A2085),B2085,
IF(A2085&lt;0,VLOOKUP(A2085,lookups!A$1:B$25,2,0),
IF(ISNA(B2085),"",
IF(OR(ISBLANK(A2085),ISNA(B2085),B2085=0),
"",
"#define "&amp;
VLOOKUP(A2085,SOURCE!B:P,12,0)&amp;IF(SOURCE!$W$2-LEN(VLOOKUP(A2085,SOURCE!B:P,12,0))&gt;=0,REPT(" ",SOURCE!$W$2-LEN(VLOOKUP(A2085,SOURCE!B:P,12,0))),"")&amp;
TEXT(A2085,"???0")&amp;IF(VLOOKUP(A2085,SOURCE!B:P,13,0)="","","   "&amp;VLOOKUP(A2085,SOURCE!B:P,13,0)
))))
)</f>
        <v>#define USER_SFTg18U                  2037</v>
      </c>
    </row>
    <row r="2086" spans="1:4">
      <c r="A2086">
        <f t="shared" si="33"/>
        <v>2038</v>
      </c>
      <c r="B2086" t="str">
        <f>VLOOKUP(A2086,SOURCE!B:P,12,0)</f>
        <v>USER_PRIM19U</v>
      </c>
      <c r="C2086">
        <f>IF(
ISNUMBER(INDEX(SOURCE!B:B,MATCH(A2086,SOURCE!B:B,0)+1)),
  VALUE(INDEX(SOURCE!B:B,MATCH(A2086,SOURCE!B:B,0)+1)),
  "")</f>
        <v>2039</v>
      </c>
      <c r="D2086" s="8" t="str">
        <f>IF(A2086&lt;&gt;INT(A2086),B2086,
IF(A2086&lt;0,VLOOKUP(A2086,lookups!A$1:B$25,2,0),
IF(ISNA(B2086),"",
IF(OR(ISBLANK(A2086),ISNA(B2086),B2086=0),
"",
"#define "&amp;
VLOOKUP(A2086,SOURCE!B:P,12,0)&amp;IF(SOURCE!$W$2-LEN(VLOOKUP(A2086,SOURCE!B:P,12,0))&gt;=0,REPT(" ",SOURCE!$W$2-LEN(VLOOKUP(A2086,SOURCE!B:P,12,0))),"")&amp;
TEXT(A2086,"???0")&amp;IF(VLOOKUP(A2086,SOURCE!B:P,13,0)="","","   "&amp;VLOOKUP(A2086,SOURCE!B:P,13,0)
))))
)</f>
        <v>#define USER_PRIM19U                  2038</v>
      </c>
    </row>
    <row r="2087" spans="1:4">
      <c r="A2087">
        <f t="shared" si="33"/>
        <v>2039</v>
      </c>
      <c r="B2087" t="str">
        <f>VLOOKUP(A2087,SOURCE!B:P,12,0)</f>
        <v>USER_SFTf19U</v>
      </c>
      <c r="C2087">
        <f>IF(
ISNUMBER(INDEX(SOURCE!B:B,MATCH(A2087,SOURCE!B:B,0)+1)),
  VALUE(INDEX(SOURCE!B:B,MATCH(A2087,SOURCE!B:B,0)+1)),
  "")</f>
        <v>2040</v>
      </c>
      <c r="D2087" s="8" t="str">
        <f>IF(A2087&lt;&gt;INT(A2087),B2087,
IF(A2087&lt;0,VLOOKUP(A2087,lookups!A$1:B$25,2,0),
IF(ISNA(B2087),"",
IF(OR(ISBLANK(A2087),ISNA(B2087),B2087=0),
"",
"#define "&amp;
VLOOKUP(A2087,SOURCE!B:P,12,0)&amp;IF(SOURCE!$W$2-LEN(VLOOKUP(A2087,SOURCE!B:P,12,0))&gt;=0,REPT(" ",SOURCE!$W$2-LEN(VLOOKUP(A2087,SOURCE!B:P,12,0))),"")&amp;
TEXT(A2087,"???0")&amp;IF(VLOOKUP(A2087,SOURCE!B:P,13,0)="","","   "&amp;VLOOKUP(A2087,SOURCE!B:P,13,0)
))))
)</f>
        <v>#define USER_SFTf19U                  2039</v>
      </c>
    </row>
    <row r="2088" spans="1:4">
      <c r="A2088">
        <f t="shared" si="33"/>
        <v>2040</v>
      </c>
      <c r="B2088" t="str">
        <f>VLOOKUP(A2088,SOURCE!B:P,12,0)</f>
        <v>USER_SFTg19U</v>
      </c>
      <c r="C2088">
        <f>IF(
ISNUMBER(INDEX(SOURCE!B:B,MATCH(A2088,SOURCE!B:B,0)+1)),
  VALUE(INDEX(SOURCE!B:B,MATCH(A2088,SOURCE!B:B,0)+1)),
  "")</f>
        <v>2041</v>
      </c>
      <c r="D2088" s="8" t="str">
        <f>IF(A2088&lt;&gt;INT(A2088),B2088,
IF(A2088&lt;0,VLOOKUP(A2088,lookups!A$1:B$25,2,0),
IF(ISNA(B2088),"",
IF(OR(ISBLANK(A2088),ISNA(B2088),B2088=0),
"",
"#define "&amp;
VLOOKUP(A2088,SOURCE!B:P,12,0)&amp;IF(SOURCE!$W$2-LEN(VLOOKUP(A2088,SOURCE!B:P,12,0))&gt;=0,REPT(" ",SOURCE!$W$2-LEN(VLOOKUP(A2088,SOURCE!B:P,12,0))),"")&amp;
TEXT(A2088,"???0")&amp;IF(VLOOKUP(A2088,SOURCE!B:P,13,0)="","","   "&amp;VLOOKUP(A2088,SOURCE!B:P,13,0)
))))
)</f>
        <v>#define USER_SFTg19U                  2040</v>
      </c>
    </row>
    <row r="2089" spans="1:4">
      <c r="A2089">
        <f t="shared" si="33"/>
        <v>2041</v>
      </c>
      <c r="B2089" t="str">
        <f>VLOOKUP(A2089,SOURCE!B:P,12,0)</f>
        <v>USER_PRIM20U</v>
      </c>
      <c r="C2089">
        <f>IF(
ISNUMBER(INDEX(SOURCE!B:B,MATCH(A2089,SOURCE!B:B,0)+1)),
  VALUE(INDEX(SOURCE!B:B,MATCH(A2089,SOURCE!B:B,0)+1)),
  "")</f>
        <v>2042</v>
      </c>
      <c r="D2089" s="8" t="str">
        <f>IF(A2089&lt;&gt;INT(A2089),B2089,
IF(A2089&lt;0,VLOOKUP(A2089,lookups!A$1:B$25,2,0),
IF(ISNA(B2089),"",
IF(OR(ISBLANK(A2089),ISNA(B2089),B2089=0),
"",
"#define "&amp;
VLOOKUP(A2089,SOURCE!B:P,12,0)&amp;IF(SOURCE!$W$2-LEN(VLOOKUP(A2089,SOURCE!B:P,12,0))&gt;=0,REPT(" ",SOURCE!$W$2-LEN(VLOOKUP(A2089,SOURCE!B:P,12,0))),"")&amp;
TEXT(A2089,"???0")&amp;IF(VLOOKUP(A2089,SOURCE!B:P,13,0)="","","   "&amp;VLOOKUP(A2089,SOURCE!B:P,13,0)
))))
)</f>
        <v>#define USER_PRIM20U                  2041</v>
      </c>
    </row>
    <row r="2090" spans="1:4">
      <c r="A2090">
        <f t="shared" si="33"/>
        <v>2042</v>
      </c>
      <c r="B2090" t="str">
        <f>VLOOKUP(A2090,SOURCE!B:P,12,0)</f>
        <v>USER_SFTf20U</v>
      </c>
      <c r="C2090">
        <f>IF(
ISNUMBER(INDEX(SOURCE!B:B,MATCH(A2090,SOURCE!B:B,0)+1)),
  VALUE(INDEX(SOURCE!B:B,MATCH(A2090,SOURCE!B:B,0)+1)),
  "")</f>
        <v>2043</v>
      </c>
      <c r="D2090" s="8" t="str">
        <f>IF(A2090&lt;&gt;INT(A2090),B2090,
IF(A2090&lt;0,VLOOKUP(A2090,lookups!A$1:B$25,2,0),
IF(ISNA(B2090),"",
IF(OR(ISBLANK(A2090),ISNA(B2090),B2090=0),
"",
"#define "&amp;
VLOOKUP(A2090,SOURCE!B:P,12,0)&amp;IF(SOURCE!$W$2-LEN(VLOOKUP(A2090,SOURCE!B:P,12,0))&gt;=0,REPT(" ",SOURCE!$W$2-LEN(VLOOKUP(A2090,SOURCE!B:P,12,0))),"")&amp;
TEXT(A2090,"???0")&amp;IF(VLOOKUP(A2090,SOURCE!B:P,13,0)="","","   "&amp;VLOOKUP(A2090,SOURCE!B:P,13,0)
))))
)</f>
        <v>#define USER_SFTf20U                  2042</v>
      </c>
    </row>
    <row r="2091" spans="1:4">
      <c r="A2091">
        <f t="shared" si="33"/>
        <v>2043</v>
      </c>
      <c r="B2091" t="str">
        <f>VLOOKUP(A2091,SOURCE!B:P,12,0)</f>
        <v>USER_SFTg20U</v>
      </c>
      <c r="C2091">
        <f>IF(
ISNUMBER(INDEX(SOURCE!B:B,MATCH(A2091,SOURCE!B:B,0)+1)),
  VALUE(INDEX(SOURCE!B:B,MATCH(A2091,SOURCE!B:B,0)+1)),
  "")</f>
        <v>2044</v>
      </c>
      <c r="D2091" s="8" t="str">
        <f>IF(A2091&lt;&gt;INT(A2091),B2091,
IF(A2091&lt;0,VLOOKUP(A2091,lookups!A$1:B$25,2,0),
IF(ISNA(B2091),"",
IF(OR(ISBLANK(A2091),ISNA(B2091),B2091=0),
"",
"#define "&amp;
VLOOKUP(A2091,SOURCE!B:P,12,0)&amp;IF(SOURCE!$W$2-LEN(VLOOKUP(A2091,SOURCE!B:P,12,0))&gt;=0,REPT(" ",SOURCE!$W$2-LEN(VLOOKUP(A2091,SOURCE!B:P,12,0))),"")&amp;
TEXT(A2091,"???0")&amp;IF(VLOOKUP(A2091,SOURCE!B:P,13,0)="","","   "&amp;VLOOKUP(A2091,SOURCE!B:P,13,0)
))))
)</f>
        <v>#define USER_SFTg20U                  2043</v>
      </c>
    </row>
    <row r="2092" spans="1:4">
      <c r="A2092">
        <f t="shared" si="33"/>
        <v>2044</v>
      </c>
      <c r="B2092" t="str">
        <f>VLOOKUP(A2092,SOURCE!B:P,12,0)</f>
        <v>USER_PRIM21U</v>
      </c>
      <c r="C2092">
        <f>IF(
ISNUMBER(INDEX(SOURCE!B:B,MATCH(A2092,SOURCE!B:B,0)+1)),
  VALUE(INDEX(SOURCE!B:B,MATCH(A2092,SOURCE!B:B,0)+1)),
  "")</f>
        <v>2045</v>
      </c>
      <c r="D2092" s="8" t="str">
        <f>IF(A2092&lt;&gt;INT(A2092),B2092,
IF(A2092&lt;0,VLOOKUP(A2092,lookups!A$1:B$25,2,0),
IF(ISNA(B2092),"",
IF(OR(ISBLANK(A2092),ISNA(B2092),B2092=0),
"",
"#define "&amp;
VLOOKUP(A2092,SOURCE!B:P,12,0)&amp;IF(SOURCE!$W$2-LEN(VLOOKUP(A2092,SOURCE!B:P,12,0))&gt;=0,REPT(" ",SOURCE!$W$2-LEN(VLOOKUP(A2092,SOURCE!B:P,12,0))),"")&amp;
TEXT(A2092,"???0")&amp;IF(VLOOKUP(A2092,SOURCE!B:P,13,0)="","","   "&amp;VLOOKUP(A2092,SOURCE!B:P,13,0)
))))
)</f>
        <v>#define USER_PRIM21U                  2044</v>
      </c>
    </row>
    <row r="2093" spans="1:4">
      <c r="A2093">
        <f t="shared" si="33"/>
        <v>2045</v>
      </c>
      <c r="B2093" t="str">
        <f>VLOOKUP(A2093,SOURCE!B:P,12,0)</f>
        <v>USER_SFTf21U</v>
      </c>
      <c r="C2093">
        <f>IF(
ISNUMBER(INDEX(SOURCE!B:B,MATCH(A2093,SOURCE!B:B,0)+1)),
  VALUE(INDEX(SOURCE!B:B,MATCH(A2093,SOURCE!B:B,0)+1)),
  "")</f>
        <v>2046</v>
      </c>
      <c r="D2093" s="8" t="str">
        <f>IF(A2093&lt;&gt;INT(A2093),B2093,
IF(A2093&lt;0,VLOOKUP(A2093,lookups!A$1:B$25,2,0),
IF(ISNA(B2093),"",
IF(OR(ISBLANK(A2093),ISNA(B2093),B2093=0),
"",
"#define "&amp;
VLOOKUP(A2093,SOURCE!B:P,12,0)&amp;IF(SOURCE!$W$2-LEN(VLOOKUP(A2093,SOURCE!B:P,12,0))&gt;=0,REPT(" ",SOURCE!$W$2-LEN(VLOOKUP(A2093,SOURCE!B:P,12,0))),"")&amp;
TEXT(A2093,"???0")&amp;IF(VLOOKUP(A2093,SOURCE!B:P,13,0)="","","   "&amp;VLOOKUP(A2093,SOURCE!B:P,13,0)
))))
)</f>
        <v>#define USER_SFTf21U                  2045</v>
      </c>
    </row>
    <row r="2094" spans="1:4">
      <c r="A2094">
        <f t="shared" si="33"/>
        <v>2046</v>
      </c>
      <c r="B2094" t="str">
        <f>VLOOKUP(A2094,SOURCE!B:P,12,0)</f>
        <v>USER_SFTg21U</v>
      </c>
      <c r="C2094">
        <f>IF(
ISNUMBER(INDEX(SOURCE!B:B,MATCH(A2094,SOURCE!B:B,0)+1)),
  VALUE(INDEX(SOURCE!B:B,MATCH(A2094,SOURCE!B:B,0)+1)),
  "")</f>
        <v>2047</v>
      </c>
      <c r="D2094" s="8" t="str">
        <f>IF(A2094&lt;&gt;INT(A2094),B2094,
IF(A2094&lt;0,VLOOKUP(A2094,lookups!A$1:B$25,2,0),
IF(ISNA(B2094),"",
IF(OR(ISBLANK(A2094),ISNA(B2094),B2094=0),
"",
"#define "&amp;
VLOOKUP(A2094,SOURCE!B:P,12,0)&amp;IF(SOURCE!$W$2-LEN(VLOOKUP(A2094,SOURCE!B:P,12,0))&gt;=0,REPT(" ",SOURCE!$W$2-LEN(VLOOKUP(A2094,SOURCE!B:P,12,0))),"")&amp;
TEXT(A2094,"???0")&amp;IF(VLOOKUP(A2094,SOURCE!B:P,13,0)="","","   "&amp;VLOOKUP(A2094,SOURCE!B:P,13,0)
))))
)</f>
        <v>#define USER_SFTg21U                  2046</v>
      </c>
    </row>
    <row r="2095" spans="1:4">
      <c r="A2095">
        <f t="shared" si="33"/>
        <v>2047</v>
      </c>
      <c r="B2095" t="str">
        <f>VLOOKUP(A2095,SOURCE!B:P,12,0)</f>
        <v>USER_PRIM22U</v>
      </c>
      <c r="C2095">
        <f>IF(
ISNUMBER(INDEX(SOURCE!B:B,MATCH(A2095,SOURCE!B:B,0)+1)),
  VALUE(INDEX(SOURCE!B:B,MATCH(A2095,SOURCE!B:B,0)+1)),
  "")</f>
        <v>2048</v>
      </c>
      <c r="D2095" s="8" t="str">
        <f>IF(A2095&lt;&gt;INT(A2095),B2095,
IF(A2095&lt;0,VLOOKUP(A2095,lookups!A$1:B$25,2,0),
IF(ISNA(B2095),"",
IF(OR(ISBLANK(A2095),ISNA(B2095),B2095=0),
"",
"#define "&amp;
VLOOKUP(A2095,SOURCE!B:P,12,0)&amp;IF(SOURCE!$W$2-LEN(VLOOKUP(A2095,SOURCE!B:P,12,0))&gt;=0,REPT(" ",SOURCE!$W$2-LEN(VLOOKUP(A2095,SOURCE!B:P,12,0))),"")&amp;
TEXT(A2095,"???0")&amp;IF(VLOOKUP(A2095,SOURCE!B:P,13,0)="","","   "&amp;VLOOKUP(A2095,SOURCE!B:P,13,0)
))))
)</f>
        <v>#define USER_PRIM22U                  2047</v>
      </c>
    </row>
    <row r="2096" spans="1:4">
      <c r="A2096">
        <f t="shared" si="33"/>
        <v>2048</v>
      </c>
      <c r="B2096" t="str">
        <f>VLOOKUP(A2096,SOURCE!B:P,12,0)</f>
        <v>USER_SFTf22U</v>
      </c>
      <c r="C2096">
        <f>IF(
ISNUMBER(INDEX(SOURCE!B:B,MATCH(A2096,SOURCE!B:B,0)+1)),
  VALUE(INDEX(SOURCE!B:B,MATCH(A2096,SOURCE!B:B,0)+1)),
  "")</f>
        <v>2049</v>
      </c>
      <c r="D2096" s="8" t="str">
        <f>IF(A2096&lt;&gt;INT(A2096),B2096,
IF(A2096&lt;0,VLOOKUP(A2096,lookups!A$1:B$25,2,0),
IF(ISNA(B2096),"",
IF(OR(ISBLANK(A2096),ISNA(B2096),B2096=0),
"",
"#define "&amp;
VLOOKUP(A2096,SOURCE!B:P,12,0)&amp;IF(SOURCE!$W$2-LEN(VLOOKUP(A2096,SOURCE!B:P,12,0))&gt;=0,REPT(" ",SOURCE!$W$2-LEN(VLOOKUP(A2096,SOURCE!B:P,12,0))),"")&amp;
TEXT(A2096,"???0")&amp;IF(VLOOKUP(A2096,SOURCE!B:P,13,0)="","","   "&amp;VLOOKUP(A2096,SOURCE!B:P,13,0)
))))
)</f>
        <v>#define USER_SFTf22U                  2048</v>
      </c>
    </row>
    <row r="2097" spans="1:4">
      <c r="A2097">
        <f t="shared" si="33"/>
        <v>2049</v>
      </c>
      <c r="B2097" t="str">
        <f>VLOOKUP(A2097,SOURCE!B:P,12,0)</f>
        <v>USER_SFTg22U</v>
      </c>
      <c r="C2097">
        <f>IF(
ISNUMBER(INDEX(SOURCE!B:B,MATCH(A2097,SOURCE!B:B,0)+1)),
  VALUE(INDEX(SOURCE!B:B,MATCH(A2097,SOURCE!B:B,0)+1)),
  "")</f>
        <v>2050</v>
      </c>
      <c r="D2097" s="8" t="str">
        <f>IF(A2097&lt;&gt;INT(A2097),B2097,
IF(A2097&lt;0,VLOOKUP(A2097,lookups!A$1:B$25,2,0),
IF(ISNA(B2097),"",
IF(OR(ISBLANK(A2097),ISNA(B2097),B2097=0),
"",
"#define "&amp;
VLOOKUP(A2097,SOURCE!B:P,12,0)&amp;IF(SOURCE!$W$2-LEN(VLOOKUP(A2097,SOURCE!B:P,12,0))&gt;=0,REPT(" ",SOURCE!$W$2-LEN(VLOOKUP(A2097,SOURCE!B:P,12,0))),"")&amp;
TEXT(A2097,"???0")&amp;IF(VLOOKUP(A2097,SOURCE!B:P,13,0)="","","   "&amp;VLOOKUP(A2097,SOURCE!B:P,13,0)
))))
)</f>
        <v>#define USER_SFTg22U                  2049</v>
      </c>
    </row>
    <row r="2098" spans="1:4">
      <c r="A2098">
        <f t="shared" si="33"/>
        <v>2050</v>
      </c>
      <c r="B2098" t="str">
        <f>VLOOKUP(A2098,SOURCE!B:P,12,0)</f>
        <v>USER_PRIM23U</v>
      </c>
      <c r="C2098">
        <f>IF(
ISNUMBER(INDEX(SOURCE!B:B,MATCH(A2098,SOURCE!B:B,0)+1)),
  VALUE(INDEX(SOURCE!B:B,MATCH(A2098,SOURCE!B:B,0)+1)),
  "")</f>
        <v>2051</v>
      </c>
      <c r="D2098" s="8" t="str">
        <f>IF(A2098&lt;&gt;INT(A2098),B2098,
IF(A2098&lt;0,VLOOKUP(A2098,lookups!A$1:B$25,2,0),
IF(ISNA(B2098),"",
IF(OR(ISBLANK(A2098),ISNA(B2098),B2098=0),
"",
"#define "&amp;
VLOOKUP(A2098,SOURCE!B:P,12,0)&amp;IF(SOURCE!$W$2-LEN(VLOOKUP(A2098,SOURCE!B:P,12,0))&gt;=0,REPT(" ",SOURCE!$W$2-LEN(VLOOKUP(A2098,SOURCE!B:P,12,0))),"")&amp;
TEXT(A2098,"???0")&amp;IF(VLOOKUP(A2098,SOURCE!B:P,13,0)="","","   "&amp;VLOOKUP(A2098,SOURCE!B:P,13,0)
))))
)</f>
        <v>#define USER_PRIM23U                  2050</v>
      </c>
    </row>
    <row r="2099" spans="1:4">
      <c r="A2099">
        <f t="shared" si="33"/>
        <v>2051</v>
      </c>
      <c r="B2099" t="str">
        <f>VLOOKUP(A2099,SOURCE!B:P,12,0)</f>
        <v>USER_SFTf23U</v>
      </c>
      <c r="C2099">
        <f>IF(
ISNUMBER(INDEX(SOURCE!B:B,MATCH(A2099,SOURCE!B:B,0)+1)),
  VALUE(INDEX(SOURCE!B:B,MATCH(A2099,SOURCE!B:B,0)+1)),
  "")</f>
        <v>2052</v>
      </c>
      <c r="D2099" s="8" t="str">
        <f>IF(A2099&lt;&gt;INT(A2099),B2099,
IF(A2099&lt;0,VLOOKUP(A2099,lookups!A$1:B$25,2,0),
IF(ISNA(B2099),"",
IF(OR(ISBLANK(A2099),ISNA(B2099),B2099=0),
"",
"#define "&amp;
VLOOKUP(A2099,SOURCE!B:P,12,0)&amp;IF(SOURCE!$W$2-LEN(VLOOKUP(A2099,SOURCE!B:P,12,0))&gt;=0,REPT(" ",SOURCE!$W$2-LEN(VLOOKUP(A2099,SOURCE!B:P,12,0))),"")&amp;
TEXT(A2099,"???0")&amp;IF(VLOOKUP(A2099,SOURCE!B:P,13,0)="","","   "&amp;VLOOKUP(A2099,SOURCE!B:P,13,0)
))))
)</f>
        <v>#define USER_SFTf23U                  2051</v>
      </c>
    </row>
    <row r="2100" spans="1:4">
      <c r="A2100">
        <f t="shared" si="33"/>
        <v>2052</v>
      </c>
      <c r="B2100" t="str">
        <f>VLOOKUP(A2100,SOURCE!B:P,12,0)</f>
        <v>USER_SFTg23U</v>
      </c>
      <c r="C2100">
        <f>IF(
ISNUMBER(INDEX(SOURCE!B:B,MATCH(A2100,SOURCE!B:B,0)+1)),
  VALUE(INDEX(SOURCE!B:B,MATCH(A2100,SOURCE!B:B,0)+1)),
  "")</f>
        <v>2053</v>
      </c>
      <c r="D2100" s="8" t="str">
        <f>IF(A2100&lt;&gt;INT(A2100),B2100,
IF(A2100&lt;0,VLOOKUP(A2100,lookups!A$1:B$25,2,0),
IF(ISNA(B2100),"",
IF(OR(ISBLANK(A2100),ISNA(B2100),B2100=0),
"",
"#define "&amp;
VLOOKUP(A2100,SOURCE!B:P,12,0)&amp;IF(SOURCE!$W$2-LEN(VLOOKUP(A2100,SOURCE!B:P,12,0))&gt;=0,REPT(" ",SOURCE!$W$2-LEN(VLOOKUP(A2100,SOURCE!B:P,12,0))),"")&amp;
TEXT(A2100,"???0")&amp;IF(VLOOKUP(A2100,SOURCE!B:P,13,0)="","","   "&amp;VLOOKUP(A2100,SOURCE!B:P,13,0)
))))
)</f>
        <v>#define USER_SFTg23U                  2052</v>
      </c>
    </row>
    <row r="2101" spans="1:4">
      <c r="A2101">
        <f t="shared" si="33"/>
        <v>2053</v>
      </c>
      <c r="B2101" t="str">
        <f>VLOOKUP(A2101,SOURCE!B:P,12,0)</f>
        <v>USER_PRIM24U</v>
      </c>
      <c r="C2101">
        <f>IF(
ISNUMBER(INDEX(SOURCE!B:B,MATCH(A2101,SOURCE!B:B,0)+1)),
  VALUE(INDEX(SOURCE!B:B,MATCH(A2101,SOURCE!B:B,0)+1)),
  "")</f>
        <v>2054</v>
      </c>
      <c r="D2101" s="8" t="str">
        <f>IF(A2101&lt;&gt;INT(A2101),B2101,
IF(A2101&lt;0,VLOOKUP(A2101,lookups!A$1:B$25,2,0),
IF(ISNA(B2101),"",
IF(OR(ISBLANK(A2101),ISNA(B2101),B2101=0),
"",
"#define "&amp;
VLOOKUP(A2101,SOURCE!B:P,12,0)&amp;IF(SOURCE!$W$2-LEN(VLOOKUP(A2101,SOURCE!B:P,12,0))&gt;=0,REPT(" ",SOURCE!$W$2-LEN(VLOOKUP(A2101,SOURCE!B:P,12,0))),"")&amp;
TEXT(A2101,"???0")&amp;IF(VLOOKUP(A2101,SOURCE!B:P,13,0)="","","   "&amp;VLOOKUP(A2101,SOURCE!B:P,13,0)
))))
)</f>
        <v>#define USER_PRIM24U                  2053</v>
      </c>
    </row>
    <row r="2102" spans="1:4">
      <c r="A2102">
        <f t="shared" si="33"/>
        <v>2054</v>
      </c>
      <c r="B2102" t="str">
        <f>VLOOKUP(A2102,SOURCE!B:P,12,0)</f>
        <v>USER_SFTf24U</v>
      </c>
      <c r="C2102">
        <f>IF(
ISNUMBER(INDEX(SOURCE!B:B,MATCH(A2102,SOURCE!B:B,0)+1)),
  VALUE(INDEX(SOURCE!B:B,MATCH(A2102,SOURCE!B:B,0)+1)),
  "")</f>
        <v>2055</v>
      </c>
      <c r="D2102" s="8" t="str">
        <f>IF(A2102&lt;&gt;INT(A2102),B2102,
IF(A2102&lt;0,VLOOKUP(A2102,lookups!A$1:B$25,2,0),
IF(ISNA(B2102),"",
IF(OR(ISBLANK(A2102),ISNA(B2102),B2102=0),
"",
"#define "&amp;
VLOOKUP(A2102,SOURCE!B:P,12,0)&amp;IF(SOURCE!$W$2-LEN(VLOOKUP(A2102,SOURCE!B:P,12,0))&gt;=0,REPT(" ",SOURCE!$W$2-LEN(VLOOKUP(A2102,SOURCE!B:P,12,0))),"")&amp;
TEXT(A2102,"???0")&amp;IF(VLOOKUP(A2102,SOURCE!B:P,13,0)="","","   "&amp;VLOOKUP(A2102,SOURCE!B:P,13,0)
))))
)</f>
        <v>#define USER_SFTf24U                  2054</v>
      </c>
    </row>
    <row r="2103" spans="1:4">
      <c r="A2103">
        <f t="shared" si="33"/>
        <v>2055</v>
      </c>
      <c r="B2103" t="str">
        <f>VLOOKUP(A2103,SOURCE!B:P,12,0)</f>
        <v>USER_SFTg24U</v>
      </c>
      <c r="C2103">
        <f>IF(
ISNUMBER(INDEX(SOURCE!B:B,MATCH(A2103,SOURCE!B:B,0)+1)),
  VALUE(INDEX(SOURCE!B:B,MATCH(A2103,SOURCE!B:B,0)+1)),
  "")</f>
        <v>2056</v>
      </c>
      <c r="D2103" s="8" t="str">
        <f>IF(A2103&lt;&gt;INT(A2103),B2103,
IF(A2103&lt;0,VLOOKUP(A2103,lookups!A$1:B$25,2,0),
IF(ISNA(B2103),"",
IF(OR(ISBLANK(A2103),ISNA(B2103),B2103=0),
"",
"#define "&amp;
VLOOKUP(A2103,SOURCE!B:P,12,0)&amp;IF(SOURCE!$W$2-LEN(VLOOKUP(A2103,SOURCE!B:P,12,0))&gt;=0,REPT(" ",SOURCE!$W$2-LEN(VLOOKUP(A2103,SOURCE!B:P,12,0))),"")&amp;
TEXT(A2103,"???0")&amp;IF(VLOOKUP(A2103,SOURCE!B:P,13,0)="","","   "&amp;VLOOKUP(A2103,SOURCE!B:P,13,0)
))))
)</f>
        <v>#define USER_SFTg24U                  2055</v>
      </c>
    </row>
    <row r="2104" spans="1:4">
      <c r="A2104">
        <f t="shared" si="33"/>
        <v>2056</v>
      </c>
      <c r="B2104" t="str">
        <f>VLOOKUP(A2104,SOURCE!B:P,12,0)</f>
        <v>USER_PRIM25U</v>
      </c>
      <c r="C2104">
        <f>IF(
ISNUMBER(INDEX(SOURCE!B:B,MATCH(A2104,SOURCE!B:B,0)+1)),
  VALUE(INDEX(SOURCE!B:B,MATCH(A2104,SOURCE!B:B,0)+1)),
  "")</f>
        <v>2057</v>
      </c>
      <c r="D2104" s="8" t="str">
        <f>IF(A2104&lt;&gt;INT(A2104),B2104,
IF(A2104&lt;0,VLOOKUP(A2104,lookups!A$1:B$25,2,0),
IF(ISNA(B2104),"",
IF(OR(ISBLANK(A2104),ISNA(B2104),B2104=0),
"",
"#define "&amp;
VLOOKUP(A2104,SOURCE!B:P,12,0)&amp;IF(SOURCE!$W$2-LEN(VLOOKUP(A2104,SOURCE!B:P,12,0))&gt;=0,REPT(" ",SOURCE!$W$2-LEN(VLOOKUP(A2104,SOURCE!B:P,12,0))),"")&amp;
TEXT(A2104,"???0")&amp;IF(VLOOKUP(A2104,SOURCE!B:P,13,0)="","","   "&amp;VLOOKUP(A2104,SOURCE!B:P,13,0)
))))
)</f>
        <v>#define USER_PRIM25U                  2056</v>
      </c>
    </row>
    <row r="2105" spans="1:4">
      <c r="A2105">
        <f t="shared" si="33"/>
        <v>2057</v>
      </c>
      <c r="B2105" t="str">
        <f>VLOOKUP(A2105,SOURCE!B:P,12,0)</f>
        <v>USER_SFTf25U</v>
      </c>
      <c r="C2105">
        <f>IF(
ISNUMBER(INDEX(SOURCE!B:B,MATCH(A2105,SOURCE!B:B,0)+1)),
  VALUE(INDEX(SOURCE!B:B,MATCH(A2105,SOURCE!B:B,0)+1)),
  "")</f>
        <v>2058</v>
      </c>
      <c r="D2105" s="8" t="str">
        <f>IF(A2105&lt;&gt;INT(A2105),B2105,
IF(A2105&lt;0,VLOOKUP(A2105,lookups!A$1:B$25,2,0),
IF(ISNA(B2105),"",
IF(OR(ISBLANK(A2105),ISNA(B2105),B2105=0),
"",
"#define "&amp;
VLOOKUP(A2105,SOURCE!B:P,12,0)&amp;IF(SOURCE!$W$2-LEN(VLOOKUP(A2105,SOURCE!B:P,12,0))&gt;=0,REPT(" ",SOURCE!$W$2-LEN(VLOOKUP(A2105,SOURCE!B:P,12,0))),"")&amp;
TEXT(A2105,"???0")&amp;IF(VLOOKUP(A2105,SOURCE!B:P,13,0)="","","   "&amp;VLOOKUP(A2105,SOURCE!B:P,13,0)
))))
)</f>
        <v>#define USER_SFTf25U                  2057</v>
      </c>
    </row>
    <row r="2106" spans="1:4">
      <c r="A2106">
        <f t="shared" si="33"/>
        <v>2058</v>
      </c>
      <c r="B2106" t="str">
        <f>VLOOKUP(A2106,SOURCE!B:P,12,0)</f>
        <v>USER_SFTg25U</v>
      </c>
      <c r="C2106">
        <f>IF(
ISNUMBER(INDEX(SOURCE!B:B,MATCH(A2106,SOURCE!B:B,0)+1)),
  VALUE(INDEX(SOURCE!B:B,MATCH(A2106,SOURCE!B:B,0)+1)),
  "")</f>
        <v>2059</v>
      </c>
      <c r="D2106" s="8" t="str">
        <f>IF(A2106&lt;&gt;INT(A2106),B2106,
IF(A2106&lt;0,VLOOKUP(A2106,lookups!A$1:B$25,2,0),
IF(ISNA(B2106),"",
IF(OR(ISBLANK(A2106),ISNA(B2106),B2106=0),
"",
"#define "&amp;
VLOOKUP(A2106,SOURCE!B:P,12,0)&amp;IF(SOURCE!$W$2-LEN(VLOOKUP(A2106,SOURCE!B:P,12,0))&gt;=0,REPT(" ",SOURCE!$W$2-LEN(VLOOKUP(A2106,SOURCE!B:P,12,0))),"")&amp;
TEXT(A2106,"???0")&amp;IF(VLOOKUP(A2106,SOURCE!B:P,13,0)="","","   "&amp;VLOOKUP(A2106,SOURCE!B:P,13,0)
))))
)</f>
        <v>#define USER_SFTg25U                  2058</v>
      </c>
    </row>
    <row r="2107" spans="1:4">
      <c r="A2107">
        <f t="shared" si="33"/>
        <v>2059</v>
      </c>
      <c r="B2107" t="str">
        <f>VLOOKUP(A2107,SOURCE!B:P,12,0)</f>
        <v>USER_PRIM26U</v>
      </c>
      <c r="C2107">
        <f>IF(
ISNUMBER(INDEX(SOURCE!B:B,MATCH(A2107,SOURCE!B:B,0)+1)),
  VALUE(INDEX(SOURCE!B:B,MATCH(A2107,SOURCE!B:B,0)+1)),
  "")</f>
        <v>2060</v>
      </c>
      <c r="D2107" s="8" t="str">
        <f>IF(A2107&lt;&gt;INT(A2107),B2107,
IF(A2107&lt;0,VLOOKUP(A2107,lookups!A$1:B$25,2,0),
IF(ISNA(B2107),"",
IF(OR(ISBLANK(A2107),ISNA(B2107),B2107=0),
"",
"#define "&amp;
VLOOKUP(A2107,SOURCE!B:P,12,0)&amp;IF(SOURCE!$W$2-LEN(VLOOKUP(A2107,SOURCE!B:P,12,0))&gt;=0,REPT(" ",SOURCE!$W$2-LEN(VLOOKUP(A2107,SOURCE!B:P,12,0))),"")&amp;
TEXT(A2107,"???0")&amp;IF(VLOOKUP(A2107,SOURCE!B:P,13,0)="","","   "&amp;VLOOKUP(A2107,SOURCE!B:P,13,0)
))))
)</f>
        <v>#define USER_PRIM26U                  2059</v>
      </c>
    </row>
    <row r="2108" spans="1:4">
      <c r="A2108">
        <f t="shared" si="33"/>
        <v>2060</v>
      </c>
      <c r="B2108" t="str">
        <f>VLOOKUP(A2108,SOURCE!B:P,12,0)</f>
        <v>USER_SFTf26U</v>
      </c>
      <c r="C2108">
        <f>IF(
ISNUMBER(INDEX(SOURCE!B:B,MATCH(A2108,SOURCE!B:B,0)+1)),
  VALUE(INDEX(SOURCE!B:B,MATCH(A2108,SOURCE!B:B,0)+1)),
  "")</f>
        <v>2061</v>
      </c>
      <c r="D2108" s="8" t="str">
        <f>IF(A2108&lt;&gt;INT(A2108),B2108,
IF(A2108&lt;0,VLOOKUP(A2108,lookups!A$1:B$25,2,0),
IF(ISNA(B2108),"",
IF(OR(ISBLANK(A2108),ISNA(B2108),B2108=0),
"",
"#define "&amp;
VLOOKUP(A2108,SOURCE!B:P,12,0)&amp;IF(SOURCE!$W$2-LEN(VLOOKUP(A2108,SOURCE!B:P,12,0))&gt;=0,REPT(" ",SOURCE!$W$2-LEN(VLOOKUP(A2108,SOURCE!B:P,12,0))),"")&amp;
TEXT(A2108,"???0")&amp;IF(VLOOKUP(A2108,SOURCE!B:P,13,0)="","","   "&amp;VLOOKUP(A2108,SOURCE!B:P,13,0)
))))
)</f>
        <v>#define USER_SFTf26U                  2060</v>
      </c>
    </row>
    <row r="2109" spans="1:4">
      <c r="A2109">
        <f t="shared" si="33"/>
        <v>2061</v>
      </c>
      <c r="B2109" t="str">
        <f>VLOOKUP(A2109,SOURCE!B:P,12,0)</f>
        <v>USER_SFTg26U</v>
      </c>
      <c r="C2109">
        <f>IF(
ISNUMBER(INDEX(SOURCE!B:B,MATCH(A2109,SOURCE!B:B,0)+1)),
  VALUE(INDEX(SOURCE!B:B,MATCH(A2109,SOURCE!B:B,0)+1)),
  "")</f>
        <v>2062</v>
      </c>
      <c r="D2109" s="8" t="str">
        <f>IF(A2109&lt;&gt;INT(A2109),B2109,
IF(A2109&lt;0,VLOOKUP(A2109,lookups!A$1:B$25,2,0),
IF(ISNA(B2109),"",
IF(OR(ISBLANK(A2109),ISNA(B2109),B2109=0),
"",
"#define "&amp;
VLOOKUP(A2109,SOURCE!B:P,12,0)&amp;IF(SOURCE!$W$2-LEN(VLOOKUP(A2109,SOURCE!B:P,12,0))&gt;=0,REPT(" ",SOURCE!$W$2-LEN(VLOOKUP(A2109,SOURCE!B:P,12,0))),"")&amp;
TEXT(A2109,"???0")&amp;IF(VLOOKUP(A2109,SOURCE!B:P,13,0)="","","   "&amp;VLOOKUP(A2109,SOURCE!B:P,13,0)
))))
)</f>
        <v>#define USER_SFTg26U                  2061</v>
      </c>
    </row>
    <row r="2110" spans="1:4">
      <c r="A2110">
        <f t="shared" si="33"/>
        <v>2062</v>
      </c>
      <c r="B2110" t="str">
        <f>VLOOKUP(A2110,SOURCE!B:P,12,0)</f>
        <v>USER_PRIM27U</v>
      </c>
      <c r="C2110">
        <f>IF(
ISNUMBER(INDEX(SOURCE!B:B,MATCH(A2110,SOURCE!B:B,0)+1)),
  VALUE(INDEX(SOURCE!B:B,MATCH(A2110,SOURCE!B:B,0)+1)),
  "")</f>
        <v>2063</v>
      </c>
      <c r="D2110" s="8" t="str">
        <f>IF(A2110&lt;&gt;INT(A2110),B2110,
IF(A2110&lt;0,VLOOKUP(A2110,lookups!A$1:B$25,2,0),
IF(ISNA(B2110),"",
IF(OR(ISBLANK(A2110),ISNA(B2110),B2110=0),
"",
"#define "&amp;
VLOOKUP(A2110,SOURCE!B:P,12,0)&amp;IF(SOURCE!$W$2-LEN(VLOOKUP(A2110,SOURCE!B:P,12,0))&gt;=0,REPT(" ",SOURCE!$W$2-LEN(VLOOKUP(A2110,SOURCE!B:P,12,0))),"")&amp;
TEXT(A2110,"???0")&amp;IF(VLOOKUP(A2110,SOURCE!B:P,13,0)="","","   "&amp;VLOOKUP(A2110,SOURCE!B:P,13,0)
))))
)</f>
        <v>#define USER_PRIM27U                  2062</v>
      </c>
    </row>
    <row r="2111" spans="1:4">
      <c r="A2111">
        <f t="shared" si="33"/>
        <v>2063</v>
      </c>
      <c r="B2111" t="str">
        <f>VLOOKUP(A2111,SOURCE!B:P,12,0)</f>
        <v>USER_SFTf27U</v>
      </c>
      <c r="C2111">
        <f>IF(
ISNUMBER(INDEX(SOURCE!B:B,MATCH(A2111,SOURCE!B:B,0)+1)),
  VALUE(INDEX(SOURCE!B:B,MATCH(A2111,SOURCE!B:B,0)+1)),
  "")</f>
        <v>2064</v>
      </c>
      <c r="D2111" s="8" t="str">
        <f>IF(A2111&lt;&gt;INT(A2111),B2111,
IF(A2111&lt;0,VLOOKUP(A2111,lookups!A$1:B$25,2,0),
IF(ISNA(B2111),"",
IF(OR(ISBLANK(A2111),ISNA(B2111),B2111=0),
"",
"#define "&amp;
VLOOKUP(A2111,SOURCE!B:P,12,0)&amp;IF(SOURCE!$W$2-LEN(VLOOKUP(A2111,SOURCE!B:P,12,0))&gt;=0,REPT(" ",SOURCE!$W$2-LEN(VLOOKUP(A2111,SOURCE!B:P,12,0))),"")&amp;
TEXT(A2111,"???0")&amp;IF(VLOOKUP(A2111,SOURCE!B:P,13,0)="","","   "&amp;VLOOKUP(A2111,SOURCE!B:P,13,0)
))))
)</f>
        <v>#define USER_SFTf27U                  2063</v>
      </c>
    </row>
    <row r="2112" spans="1:4">
      <c r="A2112">
        <f t="shared" si="33"/>
        <v>2064</v>
      </c>
      <c r="B2112" t="str">
        <f>VLOOKUP(A2112,SOURCE!B:P,12,0)</f>
        <v>USER_SFTg27U</v>
      </c>
      <c r="C2112">
        <f>IF(
ISNUMBER(INDEX(SOURCE!B:B,MATCH(A2112,SOURCE!B:B,0)+1)),
  VALUE(INDEX(SOURCE!B:B,MATCH(A2112,SOURCE!B:B,0)+1)),
  "")</f>
        <v>2065</v>
      </c>
      <c r="D2112" s="8" t="str">
        <f>IF(A2112&lt;&gt;INT(A2112),B2112,
IF(A2112&lt;0,VLOOKUP(A2112,lookups!A$1:B$25,2,0),
IF(ISNA(B2112),"",
IF(OR(ISBLANK(A2112),ISNA(B2112),B2112=0),
"",
"#define "&amp;
VLOOKUP(A2112,SOURCE!B:P,12,0)&amp;IF(SOURCE!$W$2-LEN(VLOOKUP(A2112,SOURCE!B:P,12,0))&gt;=0,REPT(" ",SOURCE!$W$2-LEN(VLOOKUP(A2112,SOURCE!B:P,12,0))),"")&amp;
TEXT(A2112,"???0")&amp;IF(VLOOKUP(A2112,SOURCE!B:P,13,0)="","","   "&amp;VLOOKUP(A2112,SOURCE!B:P,13,0)
))))
)</f>
        <v>#define USER_SFTg27U                  2064</v>
      </c>
    </row>
    <row r="2113" spans="1:4">
      <c r="A2113">
        <f t="shared" si="33"/>
        <v>2065</v>
      </c>
      <c r="B2113" t="str">
        <f>VLOOKUP(A2113,SOURCE!B:P,12,0)</f>
        <v>USER_PRIM28U</v>
      </c>
      <c r="C2113">
        <f>IF(
ISNUMBER(INDEX(SOURCE!B:B,MATCH(A2113,SOURCE!B:B,0)+1)),
  VALUE(INDEX(SOURCE!B:B,MATCH(A2113,SOURCE!B:B,0)+1)),
  "")</f>
        <v>2066</v>
      </c>
      <c r="D2113" s="8" t="str">
        <f>IF(A2113&lt;&gt;INT(A2113),B2113,
IF(A2113&lt;0,VLOOKUP(A2113,lookups!A$1:B$25,2,0),
IF(ISNA(B2113),"",
IF(OR(ISBLANK(A2113),ISNA(B2113),B2113=0),
"",
"#define "&amp;
VLOOKUP(A2113,SOURCE!B:P,12,0)&amp;IF(SOURCE!$W$2-LEN(VLOOKUP(A2113,SOURCE!B:P,12,0))&gt;=0,REPT(" ",SOURCE!$W$2-LEN(VLOOKUP(A2113,SOURCE!B:P,12,0))),"")&amp;
TEXT(A2113,"???0")&amp;IF(VLOOKUP(A2113,SOURCE!B:P,13,0)="","","   "&amp;VLOOKUP(A2113,SOURCE!B:P,13,0)
))))
)</f>
        <v>#define USER_PRIM28U                  2065</v>
      </c>
    </row>
    <row r="2114" spans="1:4">
      <c r="A2114">
        <f t="shared" si="33"/>
        <v>2066</v>
      </c>
      <c r="B2114" t="str">
        <f>VLOOKUP(A2114,SOURCE!B:P,12,0)</f>
        <v>USER_SFTf28U</v>
      </c>
      <c r="C2114">
        <f>IF(
ISNUMBER(INDEX(SOURCE!B:B,MATCH(A2114,SOURCE!B:B,0)+1)),
  VALUE(INDEX(SOURCE!B:B,MATCH(A2114,SOURCE!B:B,0)+1)),
  "")</f>
        <v>2067</v>
      </c>
      <c r="D2114" s="8" t="str">
        <f>IF(A2114&lt;&gt;INT(A2114),B2114,
IF(A2114&lt;0,VLOOKUP(A2114,lookups!A$1:B$25,2,0),
IF(ISNA(B2114),"",
IF(OR(ISBLANK(A2114),ISNA(B2114),B2114=0),
"",
"#define "&amp;
VLOOKUP(A2114,SOURCE!B:P,12,0)&amp;IF(SOURCE!$W$2-LEN(VLOOKUP(A2114,SOURCE!B:P,12,0))&gt;=0,REPT(" ",SOURCE!$W$2-LEN(VLOOKUP(A2114,SOURCE!B:P,12,0))),"")&amp;
TEXT(A2114,"???0")&amp;IF(VLOOKUP(A2114,SOURCE!B:P,13,0)="","","   "&amp;VLOOKUP(A2114,SOURCE!B:P,13,0)
))))
)</f>
        <v>#define USER_SFTf28U                  2066</v>
      </c>
    </row>
    <row r="2115" spans="1:4">
      <c r="A2115">
        <f t="shared" si="33"/>
        <v>2067</v>
      </c>
      <c r="B2115" t="str">
        <f>VLOOKUP(A2115,SOURCE!B:P,12,0)</f>
        <v>USER_SFTg28U</v>
      </c>
      <c r="C2115">
        <f>IF(
ISNUMBER(INDEX(SOURCE!B:B,MATCH(A2115,SOURCE!B:B,0)+1)),
  VALUE(INDEX(SOURCE!B:B,MATCH(A2115,SOURCE!B:B,0)+1)),
  "")</f>
        <v>2068</v>
      </c>
      <c r="D2115" s="8" t="str">
        <f>IF(A2115&lt;&gt;INT(A2115),B2115,
IF(A2115&lt;0,VLOOKUP(A2115,lookups!A$1:B$25,2,0),
IF(ISNA(B2115),"",
IF(OR(ISBLANK(A2115),ISNA(B2115),B2115=0),
"",
"#define "&amp;
VLOOKUP(A2115,SOURCE!B:P,12,0)&amp;IF(SOURCE!$W$2-LEN(VLOOKUP(A2115,SOURCE!B:P,12,0))&gt;=0,REPT(" ",SOURCE!$W$2-LEN(VLOOKUP(A2115,SOURCE!B:P,12,0))),"")&amp;
TEXT(A2115,"???0")&amp;IF(VLOOKUP(A2115,SOURCE!B:P,13,0)="","","   "&amp;VLOOKUP(A2115,SOURCE!B:P,13,0)
))))
)</f>
        <v>#define USER_SFTg28U                  2067</v>
      </c>
    </row>
    <row r="2116" spans="1:4">
      <c r="A2116">
        <f t="shared" si="33"/>
        <v>2068</v>
      </c>
      <c r="B2116" t="str">
        <f>VLOOKUP(A2116,SOURCE!B:P,12,0)</f>
        <v>USER_PRIM29U</v>
      </c>
      <c r="C2116">
        <f>IF(
ISNUMBER(INDEX(SOURCE!B:B,MATCH(A2116,SOURCE!B:B,0)+1)),
  VALUE(INDEX(SOURCE!B:B,MATCH(A2116,SOURCE!B:B,0)+1)),
  "")</f>
        <v>2069</v>
      </c>
      <c r="D2116" s="8" t="str">
        <f>IF(A2116&lt;&gt;INT(A2116),B2116,
IF(A2116&lt;0,VLOOKUP(A2116,lookups!A$1:B$25,2,0),
IF(ISNA(B2116),"",
IF(OR(ISBLANK(A2116),ISNA(B2116),B2116=0),
"",
"#define "&amp;
VLOOKUP(A2116,SOURCE!B:P,12,0)&amp;IF(SOURCE!$W$2-LEN(VLOOKUP(A2116,SOURCE!B:P,12,0))&gt;=0,REPT(" ",SOURCE!$W$2-LEN(VLOOKUP(A2116,SOURCE!B:P,12,0))),"")&amp;
TEXT(A2116,"???0")&amp;IF(VLOOKUP(A2116,SOURCE!B:P,13,0)="","","   "&amp;VLOOKUP(A2116,SOURCE!B:P,13,0)
))))
)</f>
        <v>#define USER_PRIM29U                  2068</v>
      </c>
    </row>
    <row r="2117" spans="1:4">
      <c r="A2117">
        <f t="shared" si="33"/>
        <v>2069</v>
      </c>
      <c r="B2117" t="str">
        <f>VLOOKUP(A2117,SOURCE!B:P,12,0)</f>
        <v>USER_SFTf29U</v>
      </c>
      <c r="C2117">
        <f>IF(
ISNUMBER(INDEX(SOURCE!B:B,MATCH(A2117,SOURCE!B:B,0)+1)),
  VALUE(INDEX(SOURCE!B:B,MATCH(A2117,SOURCE!B:B,0)+1)),
  "")</f>
        <v>2070</v>
      </c>
      <c r="D2117" s="8" t="str">
        <f>IF(A2117&lt;&gt;INT(A2117),B2117,
IF(A2117&lt;0,VLOOKUP(A2117,lookups!A$1:B$25,2,0),
IF(ISNA(B2117),"",
IF(OR(ISBLANK(A2117),ISNA(B2117),B2117=0),
"",
"#define "&amp;
VLOOKUP(A2117,SOURCE!B:P,12,0)&amp;IF(SOURCE!$W$2-LEN(VLOOKUP(A2117,SOURCE!B:P,12,0))&gt;=0,REPT(" ",SOURCE!$W$2-LEN(VLOOKUP(A2117,SOURCE!B:P,12,0))),"")&amp;
TEXT(A2117,"???0")&amp;IF(VLOOKUP(A2117,SOURCE!B:P,13,0)="","","   "&amp;VLOOKUP(A2117,SOURCE!B:P,13,0)
))))
)</f>
        <v>#define USER_SFTf29U                  2069</v>
      </c>
    </row>
    <row r="2118" spans="1:4">
      <c r="A2118">
        <f t="shared" si="33"/>
        <v>2070</v>
      </c>
      <c r="B2118" t="str">
        <f>VLOOKUP(A2118,SOURCE!B:P,12,0)</f>
        <v>USER_SFTg29U</v>
      </c>
      <c r="C2118">
        <f>IF(
ISNUMBER(INDEX(SOURCE!B:B,MATCH(A2118,SOURCE!B:B,0)+1)),
  VALUE(INDEX(SOURCE!B:B,MATCH(A2118,SOURCE!B:B,0)+1)),
  "")</f>
        <v>2071</v>
      </c>
      <c r="D2118" s="8" t="str">
        <f>IF(A2118&lt;&gt;INT(A2118),B2118,
IF(A2118&lt;0,VLOOKUP(A2118,lookups!A$1:B$25,2,0),
IF(ISNA(B2118),"",
IF(OR(ISBLANK(A2118),ISNA(B2118),B2118=0),
"",
"#define "&amp;
VLOOKUP(A2118,SOURCE!B:P,12,0)&amp;IF(SOURCE!$W$2-LEN(VLOOKUP(A2118,SOURCE!B:P,12,0))&gt;=0,REPT(" ",SOURCE!$W$2-LEN(VLOOKUP(A2118,SOURCE!B:P,12,0))),"")&amp;
TEXT(A2118,"???0")&amp;IF(VLOOKUP(A2118,SOURCE!B:P,13,0)="","","   "&amp;VLOOKUP(A2118,SOURCE!B:P,13,0)
))))
)</f>
        <v>#define USER_SFTg29U                  2070</v>
      </c>
    </row>
    <row r="2119" spans="1:4">
      <c r="A2119">
        <f t="shared" ref="A2119:A2182" si="34">C2118</f>
        <v>2071</v>
      </c>
      <c r="B2119" t="str">
        <f>VLOOKUP(A2119,SOURCE!B:P,12,0)</f>
        <v>USER_PRIM30U</v>
      </c>
      <c r="C2119">
        <f>IF(
ISNUMBER(INDEX(SOURCE!B:B,MATCH(A2119,SOURCE!B:B,0)+1)),
  VALUE(INDEX(SOURCE!B:B,MATCH(A2119,SOURCE!B:B,0)+1)),
  "")</f>
        <v>2072</v>
      </c>
      <c r="D2119" s="8" t="str">
        <f>IF(A2119&lt;&gt;INT(A2119),B2119,
IF(A2119&lt;0,VLOOKUP(A2119,lookups!A$1:B$25,2,0),
IF(ISNA(B2119),"",
IF(OR(ISBLANK(A2119),ISNA(B2119),B2119=0),
"",
"#define "&amp;
VLOOKUP(A2119,SOURCE!B:P,12,0)&amp;IF(SOURCE!$W$2-LEN(VLOOKUP(A2119,SOURCE!B:P,12,0))&gt;=0,REPT(" ",SOURCE!$W$2-LEN(VLOOKUP(A2119,SOURCE!B:P,12,0))),"")&amp;
TEXT(A2119,"???0")&amp;IF(VLOOKUP(A2119,SOURCE!B:P,13,0)="","","   "&amp;VLOOKUP(A2119,SOURCE!B:P,13,0)
))))
)</f>
        <v>#define USER_PRIM30U                  2071</v>
      </c>
    </row>
    <row r="2120" spans="1:4">
      <c r="A2120">
        <f t="shared" si="34"/>
        <v>2072</v>
      </c>
      <c r="B2120" t="str">
        <f>VLOOKUP(A2120,SOURCE!B:P,12,0)</f>
        <v>USER_SFTf30U</v>
      </c>
      <c r="C2120">
        <f>IF(
ISNUMBER(INDEX(SOURCE!B:B,MATCH(A2120,SOURCE!B:B,0)+1)),
  VALUE(INDEX(SOURCE!B:B,MATCH(A2120,SOURCE!B:B,0)+1)),
  "")</f>
        <v>2073</v>
      </c>
      <c r="D2120" s="8" t="str">
        <f>IF(A2120&lt;&gt;INT(A2120),B2120,
IF(A2120&lt;0,VLOOKUP(A2120,lookups!A$1:B$25,2,0),
IF(ISNA(B2120),"",
IF(OR(ISBLANK(A2120),ISNA(B2120),B2120=0),
"",
"#define "&amp;
VLOOKUP(A2120,SOURCE!B:P,12,0)&amp;IF(SOURCE!$W$2-LEN(VLOOKUP(A2120,SOURCE!B:P,12,0))&gt;=0,REPT(" ",SOURCE!$W$2-LEN(VLOOKUP(A2120,SOURCE!B:P,12,0))),"")&amp;
TEXT(A2120,"???0")&amp;IF(VLOOKUP(A2120,SOURCE!B:P,13,0)="","","   "&amp;VLOOKUP(A2120,SOURCE!B:P,13,0)
))))
)</f>
        <v>#define USER_SFTf30U                  2072</v>
      </c>
    </row>
    <row r="2121" spans="1:4">
      <c r="A2121">
        <f t="shared" si="34"/>
        <v>2073</v>
      </c>
      <c r="B2121" t="str">
        <f>VLOOKUP(A2121,SOURCE!B:P,12,0)</f>
        <v>USER_SFTg30U</v>
      </c>
      <c r="C2121">
        <f>IF(
ISNUMBER(INDEX(SOURCE!B:B,MATCH(A2121,SOURCE!B:B,0)+1)),
  VALUE(INDEX(SOURCE!B:B,MATCH(A2121,SOURCE!B:B,0)+1)),
  "")</f>
        <v>2074</v>
      </c>
      <c r="D2121" s="8" t="str">
        <f>IF(A2121&lt;&gt;INT(A2121),B2121,
IF(A2121&lt;0,VLOOKUP(A2121,lookups!A$1:B$25,2,0),
IF(ISNA(B2121),"",
IF(OR(ISBLANK(A2121),ISNA(B2121),B2121=0),
"",
"#define "&amp;
VLOOKUP(A2121,SOURCE!B:P,12,0)&amp;IF(SOURCE!$W$2-LEN(VLOOKUP(A2121,SOURCE!B:P,12,0))&gt;=0,REPT(" ",SOURCE!$W$2-LEN(VLOOKUP(A2121,SOURCE!B:P,12,0))),"")&amp;
TEXT(A2121,"???0")&amp;IF(VLOOKUP(A2121,SOURCE!B:P,13,0)="","","   "&amp;VLOOKUP(A2121,SOURCE!B:P,13,0)
))))
)</f>
        <v>#define USER_SFTg30U                  2073</v>
      </c>
    </row>
    <row r="2122" spans="1:4">
      <c r="A2122">
        <f t="shared" si="34"/>
        <v>2074</v>
      </c>
      <c r="B2122" t="str">
        <f>VLOOKUP(A2122,SOURCE!B:P,12,0)</f>
        <v>USER_PRIM31U</v>
      </c>
      <c r="C2122">
        <f>IF(
ISNUMBER(INDEX(SOURCE!B:B,MATCH(A2122,SOURCE!B:B,0)+1)),
  VALUE(INDEX(SOURCE!B:B,MATCH(A2122,SOURCE!B:B,0)+1)),
  "")</f>
        <v>2075</v>
      </c>
      <c r="D2122" s="8" t="str">
        <f>IF(A2122&lt;&gt;INT(A2122),B2122,
IF(A2122&lt;0,VLOOKUP(A2122,lookups!A$1:B$25,2,0),
IF(ISNA(B2122),"",
IF(OR(ISBLANK(A2122),ISNA(B2122),B2122=0),
"",
"#define "&amp;
VLOOKUP(A2122,SOURCE!B:P,12,0)&amp;IF(SOURCE!$W$2-LEN(VLOOKUP(A2122,SOURCE!B:P,12,0))&gt;=0,REPT(" ",SOURCE!$W$2-LEN(VLOOKUP(A2122,SOURCE!B:P,12,0))),"")&amp;
TEXT(A2122,"???0")&amp;IF(VLOOKUP(A2122,SOURCE!B:P,13,0)="","","   "&amp;VLOOKUP(A2122,SOURCE!B:P,13,0)
))))
)</f>
        <v>#define USER_PRIM31U                  2074</v>
      </c>
    </row>
    <row r="2123" spans="1:4">
      <c r="A2123">
        <f t="shared" si="34"/>
        <v>2075</v>
      </c>
      <c r="B2123" t="str">
        <f>VLOOKUP(A2123,SOURCE!B:P,12,0)</f>
        <v>USER_SFTf31U</v>
      </c>
      <c r="C2123">
        <f>IF(
ISNUMBER(INDEX(SOURCE!B:B,MATCH(A2123,SOURCE!B:B,0)+1)),
  VALUE(INDEX(SOURCE!B:B,MATCH(A2123,SOURCE!B:B,0)+1)),
  "")</f>
        <v>2076</v>
      </c>
      <c r="D2123" s="8" t="str">
        <f>IF(A2123&lt;&gt;INT(A2123),B2123,
IF(A2123&lt;0,VLOOKUP(A2123,lookups!A$1:B$25,2,0),
IF(ISNA(B2123),"",
IF(OR(ISBLANK(A2123),ISNA(B2123),B2123=0),
"",
"#define "&amp;
VLOOKUP(A2123,SOURCE!B:P,12,0)&amp;IF(SOURCE!$W$2-LEN(VLOOKUP(A2123,SOURCE!B:P,12,0))&gt;=0,REPT(" ",SOURCE!$W$2-LEN(VLOOKUP(A2123,SOURCE!B:P,12,0))),"")&amp;
TEXT(A2123,"???0")&amp;IF(VLOOKUP(A2123,SOURCE!B:P,13,0)="","","   "&amp;VLOOKUP(A2123,SOURCE!B:P,13,0)
))))
)</f>
        <v>#define USER_SFTf31U                  2075</v>
      </c>
    </row>
    <row r="2124" spans="1:4">
      <c r="A2124">
        <f t="shared" si="34"/>
        <v>2076</v>
      </c>
      <c r="B2124" t="str">
        <f>VLOOKUP(A2124,SOURCE!B:P,12,0)</f>
        <v>USER_SFTg31U</v>
      </c>
      <c r="C2124">
        <f>IF(
ISNUMBER(INDEX(SOURCE!B:B,MATCH(A2124,SOURCE!B:B,0)+1)),
  VALUE(INDEX(SOURCE!B:B,MATCH(A2124,SOURCE!B:B,0)+1)),
  "")</f>
        <v>2077</v>
      </c>
      <c r="D2124" s="8" t="str">
        <f>IF(A2124&lt;&gt;INT(A2124),B2124,
IF(A2124&lt;0,VLOOKUP(A2124,lookups!A$1:B$25,2,0),
IF(ISNA(B2124),"",
IF(OR(ISBLANK(A2124),ISNA(B2124),B2124=0),
"",
"#define "&amp;
VLOOKUP(A2124,SOURCE!B:P,12,0)&amp;IF(SOURCE!$W$2-LEN(VLOOKUP(A2124,SOURCE!B:P,12,0))&gt;=0,REPT(" ",SOURCE!$W$2-LEN(VLOOKUP(A2124,SOURCE!B:P,12,0))),"")&amp;
TEXT(A2124,"???0")&amp;IF(VLOOKUP(A2124,SOURCE!B:P,13,0)="","","   "&amp;VLOOKUP(A2124,SOURCE!B:P,13,0)
))))
)</f>
        <v>#define USER_SFTg31U                  2076</v>
      </c>
    </row>
    <row r="2125" spans="1:4">
      <c r="A2125">
        <f t="shared" si="34"/>
        <v>2077</v>
      </c>
      <c r="B2125" t="str">
        <f>VLOOKUP(A2125,SOURCE!B:P,12,0)</f>
        <v>USER_PRIM32U</v>
      </c>
      <c r="C2125">
        <f>IF(
ISNUMBER(INDEX(SOURCE!B:B,MATCH(A2125,SOURCE!B:B,0)+1)),
  VALUE(INDEX(SOURCE!B:B,MATCH(A2125,SOURCE!B:B,0)+1)),
  "")</f>
        <v>2078</v>
      </c>
      <c r="D2125" s="8" t="str">
        <f>IF(A2125&lt;&gt;INT(A2125),B2125,
IF(A2125&lt;0,VLOOKUP(A2125,lookups!A$1:B$25,2,0),
IF(ISNA(B2125),"",
IF(OR(ISBLANK(A2125),ISNA(B2125),B2125=0),
"",
"#define "&amp;
VLOOKUP(A2125,SOURCE!B:P,12,0)&amp;IF(SOURCE!$W$2-LEN(VLOOKUP(A2125,SOURCE!B:P,12,0))&gt;=0,REPT(" ",SOURCE!$W$2-LEN(VLOOKUP(A2125,SOURCE!B:P,12,0))),"")&amp;
TEXT(A2125,"???0")&amp;IF(VLOOKUP(A2125,SOURCE!B:P,13,0)="","","   "&amp;VLOOKUP(A2125,SOURCE!B:P,13,0)
))))
)</f>
        <v>#define USER_PRIM32U                  2077</v>
      </c>
    </row>
    <row r="2126" spans="1:4">
      <c r="A2126">
        <f t="shared" si="34"/>
        <v>2078</v>
      </c>
      <c r="B2126" t="str">
        <f>VLOOKUP(A2126,SOURCE!B:P,12,0)</f>
        <v>USER_SFTf32U</v>
      </c>
      <c r="C2126">
        <f>IF(
ISNUMBER(INDEX(SOURCE!B:B,MATCH(A2126,SOURCE!B:B,0)+1)),
  VALUE(INDEX(SOURCE!B:B,MATCH(A2126,SOURCE!B:B,0)+1)),
  "")</f>
        <v>2079</v>
      </c>
      <c r="D2126" s="8" t="str">
        <f>IF(A2126&lt;&gt;INT(A2126),B2126,
IF(A2126&lt;0,VLOOKUP(A2126,lookups!A$1:B$25,2,0),
IF(ISNA(B2126),"",
IF(OR(ISBLANK(A2126),ISNA(B2126),B2126=0),
"",
"#define "&amp;
VLOOKUP(A2126,SOURCE!B:P,12,0)&amp;IF(SOURCE!$W$2-LEN(VLOOKUP(A2126,SOURCE!B:P,12,0))&gt;=0,REPT(" ",SOURCE!$W$2-LEN(VLOOKUP(A2126,SOURCE!B:P,12,0))),"")&amp;
TEXT(A2126,"???0")&amp;IF(VLOOKUP(A2126,SOURCE!B:P,13,0)="","","   "&amp;VLOOKUP(A2126,SOURCE!B:P,13,0)
))))
)</f>
        <v>#define USER_SFTf32U                  2078</v>
      </c>
    </row>
    <row r="2127" spans="1:4">
      <c r="A2127">
        <f t="shared" si="34"/>
        <v>2079</v>
      </c>
      <c r="B2127" t="str">
        <f>VLOOKUP(A2127,SOURCE!B:P,12,0)</f>
        <v>USER_SFTg32U</v>
      </c>
      <c r="C2127">
        <f>IF(
ISNUMBER(INDEX(SOURCE!B:B,MATCH(A2127,SOURCE!B:B,0)+1)),
  VALUE(INDEX(SOURCE!B:B,MATCH(A2127,SOURCE!B:B,0)+1)),
  "")</f>
        <v>2080</v>
      </c>
      <c r="D2127" s="8" t="str">
        <f>IF(A2127&lt;&gt;INT(A2127),B2127,
IF(A2127&lt;0,VLOOKUP(A2127,lookups!A$1:B$25,2,0),
IF(ISNA(B2127),"",
IF(OR(ISBLANK(A2127),ISNA(B2127),B2127=0),
"",
"#define "&amp;
VLOOKUP(A2127,SOURCE!B:P,12,0)&amp;IF(SOURCE!$W$2-LEN(VLOOKUP(A2127,SOURCE!B:P,12,0))&gt;=0,REPT(" ",SOURCE!$W$2-LEN(VLOOKUP(A2127,SOURCE!B:P,12,0))),"")&amp;
TEXT(A2127,"???0")&amp;IF(VLOOKUP(A2127,SOURCE!B:P,13,0)="","","   "&amp;VLOOKUP(A2127,SOURCE!B:P,13,0)
))))
)</f>
        <v>#define USER_SFTg32U                  2079</v>
      </c>
    </row>
    <row r="2128" spans="1:4">
      <c r="A2128">
        <f t="shared" si="34"/>
        <v>2080</v>
      </c>
      <c r="B2128" t="str">
        <f>VLOOKUP(A2128,SOURCE!B:P,12,0)</f>
        <v>USER_PRIM33U</v>
      </c>
      <c r="C2128">
        <f>IF(
ISNUMBER(INDEX(SOURCE!B:B,MATCH(A2128,SOURCE!B:B,0)+1)),
  VALUE(INDEX(SOURCE!B:B,MATCH(A2128,SOURCE!B:B,0)+1)),
  "")</f>
        <v>2081</v>
      </c>
      <c r="D2128" s="8" t="str">
        <f>IF(A2128&lt;&gt;INT(A2128),B2128,
IF(A2128&lt;0,VLOOKUP(A2128,lookups!A$1:B$25,2,0),
IF(ISNA(B2128),"",
IF(OR(ISBLANK(A2128),ISNA(B2128),B2128=0),
"",
"#define "&amp;
VLOOKUP(A2128,SOURCE!B:P,12,0)&amp;IF(SOURCE!$W$2-LEN(VLOOKUP(A2128,SOURCE!B:P,12,0))&gt;=0,REPT(" ",SOURCE!$W$2-LEN(VLOOKUP(A2128,SOURCE!B:P,12,0))),"")&amp;
TEXT(A2128,"???0")&amp;IF(VLOOKUP(A2128,SOURCE!B:P,13,0)="","","   "&amp;VLOOKUP(A2128,SOURCE!B:P,13,0)
))))
)</f>
        <v>#define USER_PRIM33U                  2080</v>
      </c>
    </row>
    <row r="2129" spans="1:4">
      <c r="A2129">
        <f t="shared" si="34"/>
        <v>2081</v>
      </c>
      <c r="B2129" t="str">
        <f>VLOOKUP(A2129,SOURCE!B:P,12,0)</f>
        <v>USER_SFTf33U</v>
      </c>
      <c r="C2129">
        <f>IF(
ISNUMBER(INDEX(SOURCE!B:B,MATCH(A2129,SOURCE!B:B,0)+1)),
  VALUE(INDEX(SOURCE!B:B,MATCH(A2129,SOURCE!B:B,0)+1)),
  "")</f>
        <v>2082</v>
      </c>
      <c r="D2129" s="8" t="str">
        <f>IF(A2129&lt;&gt;INT(A2129),B2129,
IF(A2129&lt;0,VLOOKUP(A2129,lookups!A$1:B$25,2,0),
IF(ISNA(B2129),"",
IF(OR(ISBLANK(A2129),ISNA(B2129),B2129=0),
"",
"#define "&amp;
VLOOKUP(A2129,SOURCE!B:P,12,0)&amp;IF(SOURCE!$W$2-LEN(VLOOKUP(A2129,SOURCE!B:P,12,0))&gt;=0,REPT(" ",SOURCE!$W$2-LEN(VLOOKUP(A2129,SOURCE!B:P,12,0))),"")&amp;
TEXT(A2129,"???0")&amp;IF(VLOOKUP(A2129,SOURCE!B:P,13,0)="","","   "&amp;VLOOKUP(A2129,SOURCE!B:P,13,0)
))))
)</f>
        <v>#define USER_SFTf33U                  2081</v>
      </c>
    </row>
    <row r="2130" spans="1:4">
      <c r="A2130">
        <f t="shared" si="34"/>
        <v>2082</v>
      </c>
      <c r="B2130" t="str">
        <f>VLOOKUP(A2130,SOURCE!B:P,12,0)</f>
        <v>USER_SFTg33U</v>
      </c>
      <c r="C2130">
        <f>IF(
ISNUMBER(INDEX(SOURCE!B:B,MATCH(A2130,SOURCE!B:B,0)+1)),
  VALUE(INDEX(SOURCE!B:B,MATCH(A2130,SOURCE!B:B,0)+1)),
  "")</f>
        <v>2083</v>
      </c>
      <c r="D2130" s="8" t="str">
        <f>IF(A2130&lt;&gt;INT(A2130),B2130,
IF(A2130&lt;0,VLOOKUP(A2130,lookups!A$1:B$25,2,0),
IF(ISNA(B2130),"",
IF(OR(ISBLANK(A2130),ISNA(B2130),B2130=0),
"",
"#define "&amp;
VLOOKUP(A2130,SOURCE!B:P,12,0)&amp;IF(SOURCE!$W$2-LEN(VLOOKUP(A2130,SOURCE!B:P,12,0))&gt;=0,REPT(" ",SOURCE!$W$2-LEN(VLOOKUP(A2130,SOURCE!B:P,12,0))),"")&amp;
TEXT(A2130,"???0")&amp;IF(VLOOKUP(A2130,SOURCE!B:P,13,0)="","","   "&amp;VLOOKUP(A2130,SOURCE!B:P,13,0)
))))
)</f>
        <v>#define USER_SFTg33U                  2082</v>
      </c>
    </row>
    <row r="2131" spans="1:4">
      <c r="A2131">
        <f t="shared" si="34"/>
        <v>2083</v>
      </c>
      <c r="B2131" t="str">
        <f>VLOOKUP(A2131,SOURCE!B:P,12,0)</f>
        <v>USER_PRIM34U</v>
      </c>
      <c r="C2131">
        <f>IF(
ISNUMBER(INDEX(SOURCE!B:B,MATCH(A2131,SOURCE!B:B,0)+1)),
  VALUE(INDEX(SOURCE!B:B,MATCH(A2131,SOURCE!B:B,0)+1)),
  "")</f>
        <v>2084</v>
      </c>
      <c r="D2131" s="8" t="str">
        <f>IF(A2131&lt;&gt;INT(A2131),B2131,
IF(A2131&lt;0,VLOOKUP(A2131,lookups!A$1:B$25,2,0),
IF(ISNA(B2131),"",
IF(OR(ISBLANK(A2131),ISNA(B2131),B2131=0),
"",
"#define "&amp;
VLOOKUP(A2131,SOURCE!B:P,12,0)&amp;IF(SOURCE!$W$2-LEN(VLOOKUP(A2131,SOURCE!B:P,12,0))&gt;=0,REPT(" ",SOURCE!$W$2-LEN(VLOOKUP(A2131,SOURCE!B:P,12,0))),"")&amp;
TEXT(A2131,"???0")&amp;IF(VLOOKUP(A2131,SOURCE!B:P,13,0)="","","   "&amp;VLOOKUP(A2131,SOURCE!B:P,13,0)
))))
)</f>
        <v>#define USER_PRIM34U                  2083</v>
      </c>
    </row>
    <row r="2132" spans="1:4">
      <c r="A2132">
        <f t="shared" si="34"/>
        <v>2084</v>
      </c>
      <c r="B2132" t="str">
        <f>VLOOKUP(A2132,SOURCE!B:P,12,0)</f>
        <v>USER_SFTf34U</v>
      </c>
      <c r="C2132">
        <f>IF(
ISNUMBER(INDEX(SOURCE!B:B,MATCH(A2132,SOURCE!B:B,0)+1)),
  VALUE(INDEX(SOURCE!B:B,MATCH(A2132,SOURCE!B:B,0)+1)),
  "")</f>
        <v>2085</v>
      </c>
      <c r="D2132" s="8" t="str">
        <f>IF(A2132&lt;&gt;INT(A2132),B2132,
IF(A2132&lt;0,VLOOKUP(A2132,lookups!A$1:B$25,2,0),
IF(ISNA(B2132),"",
IF(OR(ISBLANK(A2132),ISNA(B2132),B2132=0),
"",
"#define "&amp;
VLOOKUP(A2132,SOURCE!B:P,12,0)&amp;IF(SOURCE!$W$2-LEN(VLOOKUP(A2132,SOURCE!B:P,12,0))&gt;=0,REPT(" ",SOURCE!$W$2-LEN(VLOOKUP(A2132,SOURCE!B:P,12,0))),"")&amp;
TEXT(A2132,"???0")&amp;IF(VLOOKUP(A2132,SOURCE!B:P,13,0)="","","   "&amp;VLOOKUP(A2132,SOURCE!B:P,13,0)
))))
)</f>
        <v>#define USER_SFTf34U                  2084</v>
      </c>
    </row>
    <row r="2133" spans="1:4">
      <c r="A2133">
        <f t="shared" si="34"/>
        <v>2085</v>
      </c>
      <c r="B2133" t="str">
        <f>VLOOKUP(A2133,SOURCE!B:P,12,0)</f>
        <v>USER_SFTg34U</v>
      </c>
      <c r="C2133">
        <f>IF(
ISNUMBER(INDEX(SOURCE!B:B,MATCH(A2133,SOURCE!B:B,0)+1)),
  VALUE(INDEX(SOURCE!B:B,MATCH(A2133,SOURCE!B:B,0)+1)),
  "")</f>
        <v>2086</v>
      </c>
      <c r="D2133" s="8" t="str">
        <f>IF(A2133&lt;&gt;INT(A2133),B2133,
IF(A2133&lt;0,VLOOKUP(A2133,lookups!A$1:B$25,2,0),
IF(ISNA(B2133),"",
IF(OR(ISBLANK(A2133),ISNA(B2133),B2133=0),
"",
"#define "&amp;
VLOOKUP(A2133,SOURCE!B:P,12,0)&amp;IF(SOURCE!$W$2-LEN(VLOOKUP(A2133,SOURCE!B:P,12,0))&gt;=0,REPT(" ",SOURCE!$W$2-LEN(VLOOKUP(A2133,SOURCE!B:P,12,0))),"")&amp;
TEXT(A2133,"???0")&amp;IF(VLOOKUP(A2133,SOURCE!B:P,13,0)="","","   "&amp;VLOOKUP(A2133,SOURCE!B:P,13,0)
))))
)</f>
        <v>#define USER_SFTg34U                  2085</v>
      </c>
    </row>
    <row r="2134" spans="1:4">
      <c r="A2134">
        <f t="shared" si="34"/>
        <v>2086</v>
      </c>
      <c r="B2134" t="str">
        <f>VLOOKUP(A2134,SOURCE!B:P,12,0)</f>
        <v>USER_PRIM35U</v>
      </c>
      <c r="C2134">
        <f>IF(
ISNUMBER(INDEX(SOURCE!B:B,MATCH(A2134,SOURCE!B:B,0)+1)),
  VALUE(INDEX(SOURCE!B:B,MATCH(A2134,SOURCE!B:B,0)+1)),
  "")</f>
        <v>2087</v>
      </c>
      <c r="D2134" s="8" t="str">
        <f>IF(A2134&lt;&gt;INT(A2134),B2134,
IF(A2134&lt;0,VLOOKUP(A2134,lookups!A$1:B$25,2,0),
IF(ISNA(B2134),"",
IF(OR(ISBLANK(A2134),ISNA(B2134),B2134=0),
"",
"#define "&amp;
VLOOKUP(A2134,SOURCE!B:P,12,0)&amp;IF(SOURCE!$W$2-LEN(VLOOKUP(A2134,SOURCE!B:P,12,0))&gt;=0,REPT(" ",SOURCE!$W$2-LEN(VLOOKUP(A2134,SOURCE!B:P,12,0))),"")&amp;
TEXT(A2134,"???0")&amp;IF(VLOOKUP(A2134,SOURCE!B:P,13,0)="","","   "&amp;VLOOKUP(A2134,SOURCE!B:P,13,0)
))))
)</f>
        <v>#define USER_PRIM35U                  2086</v>
      </c>
    </row>
    <row r="2135" spans="1:4">
      <c r="A2135">
        <f t="shared" si="34"/>
        <v>2087</v>
      </c>
      <c r="B2135" t="str">
        <f>VLOOKUP(A2135,SOURCE!B:P,12,0)</f>
        <v>USER_SFTf35U</v>
      </c>
      <c r="C2135">
        <f>IF(
ISNUMBER(INDEX(SOURCE!B:B,MATCH(A2135,SOURCE!B:B,0)+1)),
  VALUE(INDEX(SOURCE!B:B,MATCH(A2135,SOURCE!B:B,0)+1)),
  "")</f>
        <v>2088</v>
      </c>
      <c r="D2135" s="8" t="str">
        <f>IF(A2135&lt;&gt;INT(A2135),B2135,
IF(A2135&lt;0,VLOOKUP(A2135,lookups!A$1:B$25,2,0),
IF(ISNA(B2135),"",
IF(OR(ISBLANK(A2135),ISNA(B2135),B2135=0),
"",
"#define "&amp;
VLOOKUP(A2135,SOURCE!B:P,12,0)&amp;IF(SOURCE!$W$2-LEN(VLOOKUP(A2135,SOURCE!B:P,12,0))&gt;=0,REPT(" ",SOURCE!$W$2-LEN(VLOOKUP(A2135,SOURCE!B:P,12,0))),"")&amp;
TEXT(A2135,"???0")&amp;IF(VLOOKUP(A2135,SOURCE!B:P,13,0)="","","   "&amp;VLOOKUP(A2135,SOURCE!B:P,13,0)
))))
)</f>
        <v>#define USER_SFTf35U                  2087</v>
      </c>
    </row>
    <row r="2136" spans="1:4">
      <c r="A2136">
        <f t="shared" si="34"/>
        <v>2088</v>
      </c>
      <c r="B2136" t="str">
        <f>VLOOKUP(A2136,SOURCE!B:P,12,0)</f>
        <v>USER_SFTg35U</v>
      </c>
      <c r="C2136">
        <f>IF(
ISNUMBER(INDEX(SOURCE!B:B,MATCH(A2136,SOURCE!B:B,0)+1)),
  VALUE(INDEX(SOURCE!B:B,MATCH(A2136,SOURCE!B:B,0)+1)),
  "")</f>
        <v>2089</v>
      </c>
      <c r="D2136" s="8" t="str">
        <f>IF(A2136&lt;&gt;INT(A2136),B2136,
IF(A2136&lt;0,VLOOKUP(A2136,lookups!A$1:B$25,2,0),
IF(ISNA(B2136),"",
IF(OR(ISBLANK(A2136),ISNA(B2136),B2136=0),
"",
"#define "&amp;
VLOOKUP(A2136,SOURCE!B:P,12,0)&amp;IF(SOURCE!$W$2-LEN(VLOOKUP(A2136,SOURCE!B:P,12,0))&gt;=0,REPT(" ",SOURCE!$W$2-LEN(VLOOKUP(A2136,SOURCE!B:P,12,0))),"")&amp;
TEXT(A2136,"???0")&amp;IF(VLOOKUP(A2136,SOURCE!B:P,13,0)="","","   "&amp;VLOOKUP(A2136,SOURCE!B:P,13,0)
))))
)</f>
        <v>#define USER_SFTg35U                  2088</v>
      </c>
    </row>
    <row r="2137" spans="1:4">
      <c r="A2137">
        <f t="shared" si="34"/>
        <v>2089</v>
      </c>
      <c r="B2137" t="str">
        <f>VLOOKUP(A2137,SOURCE!B:P,12,0)</f>
        <v>USER_PRIM36U</v>
      </c>
      <c r="C2137">
        <f>IF(
ISNUMBER(INDEX(SOURCE!B:B,MATCH(A2137,SOURCE!B:B,0)+1)),
  VALUE(INDEX(SOURCE!B:B,MATCH(A2137,SOURCE!B:B,0)+1)),
  "")</f>
        <v>2090</v>
      </c>
      <c r="D2137" s="8" t="str">
        <f>IF(A2137&lt;&gt;INT(A2137),B2137,
IF(A2137&lt;0,VLOOKUP(A2137,lookups!A$1:B$25,2,0),
IF(ISNA(B2137),"",
IF(OR(ISBLANK(A2137),ISNA(B2137),B2137=0),
"",
"#define "&amp;
VLOOKUP(A2137,SOURCE!B:P,12,0)&amp;IF(SOURCE!$W$2-LEN(VLOOKUP(A2137,SOURCE!B:P,12,0))&gt;=0,REPT(" ",SOURCE!$W$2-LEN(VLOOKUP(A2137,SOURCE!B:P,12,0))),"")&amp;
TEXT(A2137,"???0")&amp;IF(VLOOKUP(A2137,SOURCE!B:P,13,0)="","","   "&amp;VLOOKUP(A2137,SOURCE!B:P,13,0)
))))
)</f>
        <v>#define USER_PRIM36U                  2089</v>
      </c>
    </row>
    <row r="2138" spans="1:4">
      <c r="A2138">
        <f t="shared" si="34"/>
        <v>2090</v>
      </c>
      <c r="B2138" t="str">
        <f>VLOOKUP(A2138,SOURCE!B:P,12,0)</f>
        <v>USER_SFTf36U</v>
      </c>
      <c r="C2138">
        <f>IF(
ISNUMBER(INDEX(SOURCE!B:B,MATCH(A2138,SOURCE!B:B,0)+1)),
  VALUE(INDEX(SOURCE!B:B,MATCH(A2138,SOURCE!B:B,0)+1)),
  "")</f>
        <v>2091</v>
      </c>
      <c r="D2138" s="8" t="str">
        <f>IF(A2138&lt;&gt;INT(A2138),B2138,
IF(A2138&lt;0,VLOOKUP(A2138,lookups!A$1:B$25,2,0),
IF(ISNA(B2138),"",
IF(OR(ISBLANK(A2138),ISNA(B2138),B2138=0),
"",
"#define "&amp;
VLOOKUP(A2138,SOURCE!B:P,12,0)&amp;IF(SOURCE!$W$2-LEN(VLOOKUP(A2138,SOURCE!B:P,12,0))&gt;=0,REPT(" ",SOURCE!$W$2-LEN(VLOOKUP(A2138,SOURCE!B:P,12,0))),"")&amp;
TEXT(A2138,"???0")&amp;IF(VLOOKUP(A2138,SOURCE!B:P,13,0)="","","   "&amp;VLOOKUP(A2138,SOURCE!B:P,13,0)
))))
)</f>
        <v>#define USER_SFTf36U                  2090</v>
      </c>
    </row>
    <row r="2139" spans="1:4">
      <c r="A2139">
        <f t="shared" si="34"/>
        <v>2091</v>
      </c>
      <c r="B2139" t="str">
        <f>VLOOKUP(A2139,SOURCE!B:P,12,0)</f>
        <v>USER_SFTg36U</v>
      </c>
      <c r="C2139">
        <f>IF(
ISNUMBER(INDEX(SOURCE!B:B,MATCH(A2139,SOURCE!B:B,0)+1)),
  VALUE(INDEX(SOURCE!B:B,MATCH(A2139,SOURCE!B:B,0)+1)),
  "")</f>
        <v>2092</v>
      </c>
      <c r="D2139" s="8" t="str">
        <f>IF(A2139&lt;&gt;INT(A2139),B2139,
IF(A2139&lt;0,VLOOKUP(A2139,lookups!A$1:B$25,2,0),
IF(ISNA(B2139),"",
IF(OR(ISBLANK(A2139),ISNA(B2139),B2139=0),
"",
"#define "&amp;
VLOOKUP(A2139,SOURCE!B:P,12,0)&amp;IF(SOURCE!$W$2-LEN(VLOOKUP(A2139,SOURCE!B:P,12,0))&gt;=0,REPT(" ",SOURCE!$W$2-LEN(VLOOKUP(A2139,SOURCE!B:P,12,0))),"")&amp;
TEXT(A2139,"???0")&amp;IF(VLOOKUP(A2139,SOURCE!B:P,13,0)="","","   "&amp;VLOOKUP(A2139,SOURCE!B:P,13,0)
))))
)</f>
        <v>#define USER_SFTg36U                  2091</v>
      </c>
    </row>
    <row r="2140" spans="1:4">
      <c r="A2140">
        <f t="shared" si="34"/>
        <v>2092</v>
      </c>
      <c r="B2140" t="str">
        <f>VLOOKUP(A2140,SOURCE!B:P,12,0)</f>
        <v>ITM_X_P1</v>
      </c>
      <c r="C2140">
        <f>IF(
ISNUMBER(INDEX(SOURCE!B:B,MATCH(A2140,SOURCE!B:B,0)+1)),
  VALUE(INDEX(SOURCE!B:B,MATCH(A2140,SOURCE!B:B,0)+1)),
  "")</f>
        <v>2093</v>
      </c>
      <c r="D2140" s="8" t="str">
        <f>IF(A2140&lt;&gt;INT(A2140),B2140,
IF(A2140&lt;0,VLOOKUP(A2140,lookups!A$1:B$25,2,0),
IF(ISNA(B2140),"",
IF(OR(ISBLANK(A2140),ISNA(B2140),B2140=0),
"",
"#define "&amp;
VLOOKUP(A2140,SOURCE!B:P,12,0)&amp;IF(SOURCE!$W$2-LEN(VLOOKUP(A2140,SOURCE!B:P,12,0))&gt;=0,REPT(" ",SOURCE!$W$2-LEN(VLOOKUP(A2140,SOURCE!B:P,12,0))),"")&amp;
TEXT(A2140,"???0")&amp;IF(VLOOKUP(A2140,SOURCE!B:P,13,0)="","","   "&amp;VLOOKUP(A2140,SOURCE!B:P,13,0)
))))
)</f>
        <v>#define ITM_X_P1                      2092</v>
      </c>
    </row>
    <row r="2141" spans="1:4">
      <c r="A2141">
        <f t="shared" si="34"/>
        <v>2093</v>
      </c>
      <c r="B2141" t="str">
        <f>VLOOKUP(A2141,SOURCE!B:P,12,0)</f>
        <v>ITM_X_P2</v>
      </c>
      <c r="C2141">
        <f>IF(
ISNUMBER(INDEX(SOURCE!B:B,MATCH(A2141,SOURCE!B:B,0)+1)),
  VALUE(INDEX(SOURCE!B:B,MATCH(A2141,SOURCE!B:B,0)+1)),
  "")</f>
        <v>2094</v>
      </c>
      <c r="D2141" s="8" t="str">
        <f>IF(A2141&lt;&gt;INT(A2141),B2141,
IF(A2141&lt;0,VLOOKUP(A2141,lookups!A$1:B$25,2,0),
IF(ISNA(B2141),"",
IF(OR(ISBLANK(A2141),ISNA(B2141),B2141=0),
"",
"#define "&amp;
VLOOKUP(A2141,SOURCE!B:P,12,0)&amp;IF(SOURCE!$W$2-LEN(VLOOKUP(A2141,SOURCE!B:P,12,0))&gt;=0,REPT(" ",SOURCE!$W$2-LEN(VLOOKUP(A2141,SOURCE!B:P,12,0))),"")&amp;
TEXT(A2141,"???0")&amp;IF(VLOOKUP(A2141,SOURCE!B:P,13,0)="","","   "&amp;VLOOKUP(A2141,SOURCE!B:P,13,0)
))))
)</f>
        <v>#define ITM_X_P2                      2093</v>
      </c>
    </row>
    <row r="2142" spans="1:4">
      <c r="A2142">
        <f t="shared" si="34"/>
        <v>2094</v>
      </c>
      <c r="B2142" t="str">
        <f>VLOOKUP(A2142,SOURCE!B:P,12,0)</f>
        <v>ITM_X_P3</v>
      </c>
      <c r="C2142">
        <f>IF(
ISNUMBER(INDEX(SOURCE!B:B,MATCH(A2142,SOURCE!B:B,0)+1)),
  VALUE(INDEX(SOURCE!B:B,MATCH(A2142,SOURCE!B:B,0)+1)),
  "")</f>
        <v>2095</v>
      </c>
      <c r="D2142" s="8" t="str">
        <f>IF(A2142&lt;&gt;INT(A2142),B2142,
IF(A2142&lt;0,VLOOKUP(A2142,lookups!A$1:B$25,2,0),
IF(ISNA(B2142),"",
IF(OR(ISBLANK(A2142),ISNA(B2142),B2142=0),
"",
"#define "&amp;
VLOOKUP(A2142,SOURCE!B:P,12,0)&amp;IF(SOURCE!$W$2-LEN(VLOOKUP(A2142,SOURCE!B:P,12,0))&gt;=0,REPT(" ",SOURCE!$W$2-LEN(VLOOKUP(A2142,SOURCE!B:P,12,0))),"")&amp;
TEXT(A2142,"???0")&amp;IF(VLOOKUP(A2142,SOURCE!B:P,13,0)="","","   "&amp;VLOOKUP(A2142,SOURCE!B:P,13,0)
))))
)</f>
        <v>#define ITM_X_P3                      2094</v>
      </c>
    </row>
    <row r="2143" spans="1:4">
      <c r="A2143">
        <f t="shared" si="34"/>
        <v>2095</v>
      </c>
      <c r="B2143" t="str">
        <f>VLOOKUP(A2143,SOURCE!B:P,12,0)</f>
        <v>ITM_X_P4</v>
      </c>
      <c r="C2143">
        <f>IF(
ISNUMBER(INDEX(SOURCE!B:B,MATCH(A2143,SOURCE!B:B,0)+1)),
  VALUE(INDEX(SOURCE!B:B,MATCH(A2143,SOURCE!B:B,0)+1)),
  "")</f>
        <v>2096</v>
      </c>
      <c r="D2143" s="8" t="str">
        <f>IF(A2143&lt;&gt;INT(A2143),B2143,
IF(A2143&lt;0,VLOOKUP(A2143,lookups!A$1:B$25,2,0),
IF(ISNA(B2143),"",
IF(OR(ISBLANK(A2143),ISNA(B2143),B2143=0),
"",
"#define "&amp;
VLOOKUP(A2143,SOURCE!B:P,12,0)&amp;IF(SOURCE!$W$2-LEN(VLOOKUP(A2143,SOURCE!B:P,12,0))&gt;=0,REPT(" ",SOURCE!$W$2-LEN(VLOOKUP(A2143,SOURCE!B:P,12,0))),"")&amp;
TEXT(A2143,"???0")&amp;IF(VLOOKUP(A2143,SOURCE!B:P,13,0)="","","   "&amp;VLOOKUP(A2143,SOURCE!B:P,13,0)
))))
)</f>
        <v>#define ITM_X_P4                      2095</v>
      </c>
    </row>
    <row r="2144" spans="1:4">
      <c r="A2144">
        <f t="shared" si="34"/>
        <v>2096</v>
      </c>
      <c r="B2144" t="str">
        <f>VLOOKUP(A2144,SOURCE!B:P,12,0)</f>
        <v>ITM_X_P5</v>
      </c>
      <c r="C2144">
        <f>IF(
ISNUMBER(INDEX(SOURCE!B:B,MATCH(A2144,SOURCE!B:B,0)+1)),
  VALUE(INDEX(SOURCE!B:B,MATCH(A2144,SOURCE!B:B,0)+1)),
  "")</f>
        <v>2097</v>
      </c>
      <c r="D2144" s="8" t="str">
        <f>IF(A2144&lt;&gt;INT(A2144),B2144,
IF(A2144&lt;0,VLOOKUP(A2144,lookups!A$1:B$25,2,0),
IF(ISNA(B2144),"",
IF(OR(ISBLANK(A2144),ISNA(B2144),B2144=0),
"",
"#define "&amp;
VLOOKUP(A2144,SOURCE!B:P,12,0)&amp;IF(SOURCE!$W$2-LEN(VLOOKUP(A2144,SOURCE!B:P,12,0))&gt;=0,REPT(" ",SOURCE!$W$2-LEN(VLOOKUP(A2144,SOURCE!B:P,12,0))),"")&amp;
TEXT(A2144,"???0")&amp;IF(VLOOKUP(A2144,SOURCE!B:P,13,0)="","","   "&amp;VLOOKUP(A2144,SOURCE!B:P,13,0)
))))
)</f>
        <v>#define ITM_X_P5                      2096</v>
      </c>
    </row>
    <row r="2145" spans="1:4">
      <c r="A2145">
        <f t="shared" si="34"/>
        <v>2097</v>
      </c>
      <c r="B2145" t="str">
        <f>VLOOKUP(A2145,SOURCE!B:P,12,0)</f>
        <v>ITM_X_P6</v>
      </c>
      <c r="C2145">
        <f>IF(
ISNUMBER(INDEX(SOURCE!B:B,MATCH(A2145,SOURCE!B:B,0)+1)),
  VALUE(INDEX(SOURCE!B:B,MATCH(A2145,SOURCE!B:B,0)+1)),
  "")</f>
        <v>2098</v>
      </c>
      <c r="D2145" s="8" t="str">
        <f>IF(A2145&lt;&gt;INT(A2145),B2145,
IF(A2145&lt;0,VLOOKUP(A2145,lookups!A$1:B$25,2,0),
IF(ISNA(B2145),"",
IF(OR(ISBLANK(A2145),ISNA(B2145),B2145=0),
"",
"#define "&amp;
VLOOKUP(A2145,SOURCE!B:P,12,0)&amp;IF(SOURCE!$W$2-LEN(VLOOKUP(A2145,SOURCE!B:P,12,0))&gt;=0,REPT(" ",SOURCE!$W$2-LEN(VLOOKUP(A2145,SOURCE!B:P,12,0))),"")&amp;
TEXT(A2145,"???0")&amp;IF(VLOOKUP(A2145,SOURCE!B:P,13,0)="","","   "&amp;VLOOKUP(A2145,SOURCE!B:P,13,0)
))))
)</f>
        <v>#define ITM_X_P6                      2097</v>
      </c>
    </row>
    <row r="2146" spans="1:4">
      <c r="A2146">
        <f t="shared" si="34"/>
        <v>2098</v>
      </c>
      <c r="B2146" t="str">
        <f>VLOOKUP(A2146,SOURCE!B:P,12,0)</f>
        <v>ITM_X_f1</v>
      </c>
      <c r="C2146">
        <f>IF(
ISNUMBER(INDEX(SOURCE!B:B,MATCH(A2146,SOURCE!B:B,0)+1)),
  VALUE(INDEX(SOURCE!B:B,MATCH(A2146,SOURCE!B:B,0)+1)),
  "")</f>
        <v>2099</v>
      </c>
      <c r="D2146" s="8" t="str">
        <f>IF(A2146&lt;&gt;INT(A2146),B2146,
IF(A2146&lt;0,VLOOKUP(A2146,lookups!A$1:B$25,2,0),
IF(ISNA(B2146),"",
IF(OR(ISBLANK(A2146),ISNA(B2146),B2146=0),
"",
"#define "&amp;
VLOOKUP(A2146,SOURCE!B:P,12,0)&amp;IF(SOURCE!$W$2-LEN(VLOOKUP(A2146,SOURCE!B:P,12,0))&gt;=0,REPT(" ",SOURCE!$W$2-LEN(VLOOKUP(A2146,SOURCE!B:P,12,0))),"")&amp;
TEXT(A2146,"???0")&amp;IF(VLOOKUP(A2146,SOURCE!B:P,13,0)="","","   "&amp;VLOOKUP(A2146,SOURCE!B:P,13,0)
))))
)</f>
        <v>#define ITM_X_f1                      2098</v>
      </c>
    </row>
    <row r="2147" spans="1:4">
      <c r="A2147">
        <f t="shared" si="34"/>
        <v>2099</v>
      </c>
      <c r="B2147" t="str">
        <f>VLOOKUP(A2147,SOURCE!B:P,12,0)</f>
        <v>ITM_X_f2</v>
      </c>
      <c r="C2147">
        <f>IF(
ISNUMBER(INDEX(SOURCE!B:B,MATCH(A2147,SOURCE!B:B,0)+1)),
  VALUE(INDEX(SOURCE!B:B,MATCH(A2147,SOURCE!B:B,0)+1)),
  "")</f>
        <v>2100</v>
      </c>
      <c r="D2147" s="8" t="str">
        <f>IF(A2147&lt;&gt;INT(A2147),B2147,
IF(A2147&lt;0,VLOOKUP(A2147,lookups!A$1:B$25,2,0),
IF(ISNA(B2147),"",
IF(OR(ISBLANK(A2147),ISNA(B2147),B2147=0),
"",
"#define "&amp;
VLOOKUP(A2147,SOURCE!B:P,12,0)&amp;IF(SOURCE!$W$2-LEN(VLOOKUP(A2147,SOURCE!B:P,12,0))&gt;=0,REPT(" ",SOURCE!$W$2-LEN(VLOOKUP(A2147,SOURCE!B:P,12,0))),"")&amp;
TEXT(A2147,"???0")&amp;IF(VLOOKUP(A2147,SOURCE!B:P,13,0)="","","   "&amp;VLOOKUP(A2147,SOURCE!B:P,13,0)
))))
)</f>
        <v>#define ITM_X_f2                      2099</v>
      </c>
    </row>
    <row r="2148" spans="1:4">
      <c r="A2148">
        <f t="shared" si="34"/>
        <v>2100</v>
      </c>
      <c r="B2148" t="str">
        <f>VLOOKUP(A2148,SOURCE!B:P,12,0)</f>
        <v>ITM_X_f3</v>
      </c>
      <c r="C2148">
        <f>IF(
ISNUMBER(INDEX(SOURCE!B:B,MATCH(A2148,SOURCE!B:B,0)+1)),
  VALUE(INDEX(SOURCE!B:B,MATCH(A2148,SOURCE!B:B,0)+1)),
  "")</f>
        <v>2101</v>
      </c>
      <c r="D2148" s="8" t="str">
        <f>IF(A2148&lt;&gt;INT(A2148),B2148,
IF(A2148&lt;0,VLOOKUP(A2148,lookups!A$1:B$25,2,0),
IF(ISNA(B2148),"",
IF(OR(ISBLANK(A2148),ISNA(B2148),B2148=0),
"",
"#define "&amp;
VLOOKUP(A2148,SOURCE!B:P,12,0)&amp;IF(SOURCE!$W$2-LEN(VLOOKUP(A2148,SOURCE!B:P,12,0))&gt;=0,REPT(" ",SOURCE!$W$2-LEN(VLOOKUP(A2148,SOURCE!B:P,12,0))),"")&amp;
TEXT(A2148,"???0")&amp;IF(VLOOKUP(A2148,SOURCE!B:P,13,0)="","","   "&amp;VLOOKUP(A2148,SOURCE!B:P,13,0)
))))
)</f>
        <v>#define ITM_X_f3                      2100</v>
      </c>
    </row>
    <row r="2149" spans="1:4">
      <c r="A2149">
        <f t="shared" si="34"/>
        <v>2101</v>
      </c>
      <c r="B2149" t="str">
        <f>VLOOKUP(A2149,SOURCE!B:P,12,0)</f>
        <v>ITM_X_f4</v>
      </c>
      <c r="C2149">
        <f>IF(
ISNUMBER(INDEX(SOURCE!B:B,MATCH(A2149,SOURCE!B:B,0)+1)),
  VALUE(INDEX(SOURCE!B:B,MATCH(A2149,SOURCE!B:B,0)+1)),
  "")</f>
        <v>2102</v>
      </c>
      <c r="D2149" s="8" t="str">
        <f>IF(A2149&lt;&gt;INT(A2149),B2149,
IF(A2149&lt;0,VLOOKUP(A2149,lookups!A$1:B$25,2,0),
IF(ISNA(B2149),"",
IF(OR(ISBLANK(A2149),ISNA(B2149),B2149=0),
"",
"#define "&amp;
VLOOKUP(A2149,SOURCE!B:P,12,0)&amp;IF(SOURCE!$W$2-LEN(VLOOKUP(A2149,SOURCE!B:P,12,0))&gt;=0,REPT(" ",SOURCE!$W$2-LEN(VLOOKUP(A2149,SOURCE!B:P,12,0))),"")&amp;
TEXT(A2149,"???0")&amp;IF(VLOOKUP(A2149,SOURCE!B:P,13,0)="","","   "&amp;VLOOKUP(A2149,SOURCE!B:P,13,0)
))))
)</f>
        <v>#define ITM_X_f4                      2101</v>
      </c>
    </row>
    <row r="2150" spans="1:4">
      <c r="A2150">
        <f t="shared" si="34"/>
        <v>2102</v>
      </c>
      <c r="B2150" t="str">
        <f>VLOOKUP(A2150,SOURCE!B:P,12,0)</f>
        <v>ITM_X_f5</v>
      </c>
      <c r="C2150">
        <f>IF(
ISNUMBER(INDEX(SOURCE!B:B,MATCH(A2150,SOURCE!B:B,0)+1)),
  VALUE(INDEX(SOURCE!B:B,MATCH(A2150,SOURCE!B:B,0)+1)),
  "")</f>
        <v>2103</v>
      </c>
      <c r="D2150" s="8" t="str">
        <f>IF(A2150&lt;&gt;INT(A2150),B2150,
IF(A2150&lt;0,VLOOKUP(A2150,lookups!A$1:B$25,2,0),
IF(ISNA(B2150),"",
IF(OR(ISBLANK(A2150),ISNA(B2150),B2150=0),
"",
"#define "&amp;
VLOOKUP(A2150,SOURCE!B:P,12,0)&amp;IF(SOURCE!$W$2-LEN(VLOOKUP(A2150,SOURCE!B:P,12,0))&gt;=0,REPT(" ",SOURCE!$W$2-LEN(VLOOKUP(A2150,SOURCE!B:P,12,0))),"")&amp;
TEXT(A2150,"???0")&amp;IF(VLOOKUP(A2150,SOURCE!B:P,13,0)="","","   "&amp;VLOOKUP(A2150,SOURCE!B:P,13,0)
))))
)</f>
        <v>#define ITM_X_f5                      2102</v>
      </c>
    </row>
    <row r="2151" spans="1:4">
      <c r="A2151">
        <f t="shared" si="34"/>
        <v>2103</v>
      </c>
      <c r="B2151" t="str">
        <f>VLOOKUP(A2151,SOURCE!B:P,12,0)</f>
        <v>ITM_X_f6</v>
      </c>
      <c r="C2151">
        <f>IF(
ISNUMBER(INDEX(SOURCE!B:B,MATCH(A2151,SOURCE!B:B,0)+1)),
  VALUE(INDEX(SOURCE!B:B,MATCH(A2151,SOURCE!B:B,0)+1)),
  "")</f>
        <v>2104</v>
      </c>
      <c r="D2151" s="8" t="str">
        <f>IF(A2151&lt;&gt;INT(A2151),B2151,
IF(A2151&lt;0,VLOOKUP(A2151,lookups!A$1:B$25,2,0),
IF(ISNA(B2151),"",
IF(OR(ISBLANK(A2151),ISNA(B2151),B2151=0),
"",
"#define "&amp;
VLOOKUP(A2151,SOURCE!B:P,12,0)&amp;IF(SOURCE!$W$2-LEN(VLOOKUP(A2151,SOURCE!B:P,12,0))&gt;=0,REPT(" ",SOURCE!$W$2-LEN(VLOOKUP(A2151,SOURCE!B:P,12,0))),"")&amp;
TEXT(A2151,"???0")&amp;IF(VLOOKUP(A2151,SOURCE!B:P,13,0)="","","   "&amp;VLOOKUP(A2151,SOURCE!B:P,13,0)
))))
)</f>
        <v>#define ITM_X_f6                      2103</v>
      </c>
    </row>
    <row r="2152" spans="1:4">
      <c r="A2152">
        <f t="shared" si="34"/>
        <v>2104</v>
      </c>
      <c r="B2152" t="str">
        <f>VLOOKUP(A2152,SOURCE!B:P,12,0)</f>
        <v>ITM_X_g1</v>
      </c>
      <c r="C2152">
        <f>IF(
ISNUMBER(INDEX(SOURCE!B:B,MATCH(A2152,SOURCE!B:B,0)+1)),
  VALUE(INDEX(SOURCE!B:B,MATCH(A2152,SOURCE!B:B,0)+1)),
  "")</f>
        <v>2105</v>
      </c>
      <c r="D2152" s="8" t="str">
        <f>IF(A2152&lt;&gt;INT(A2152),B2152,
IF(A2152&lt;0,VLOOKUP(A2152,lookups!A$1:B$25,2,0),
IF(ISNA(B2152),"",
IF(OR(ISBLANK(A2152),ISNA(B2152),B2152=0),
"",
"#define "&amp;
VLOOKUP(A2152,SOURCE!B:P,12,0)&amp;IF(SOURCE!$W$2-LEN(VLOOKUP(A2152,SOURCE!B:P,12,0))&gt;=0,REPT(" ",SOURCE!$W$2-LEN(VLOOKUP(A2152,SOURCE!B:P,12,0))),"")&amp;
TEXT(A2152,"???0")&amp;IF(VLOOKUP(A2152,SOURCE!B:P,13,0)="","","   "&amp;VLOOKUP(A2152,SOURCE!B:P,13,0)
))))
)</f>
        <v>#define ITM_X_g1                      2104</v>
      </c>
    </row>
    <row r="2153" spans="1:4">
      <c r="A2153">
        <f t="shared" si="34"/>
        <v>2105</v>
      </c>
      <c r="B2153" t="str">
        <f>VLOOKUP(A2153,SOURCE!B:P,12,0)</f>
        <v>ITM_X_g2</v>
      </c>
      <c r="C2153">
        <f>IF(
ISNUMBER(INDEX(SOURCE!B:B,MATCH(A2153,SOURCE!B:B,0)+1)),
  VALUE(INDEX(SOURCE!B:B,MATCH(A2153,SOURCE!B:B,0)+1)),
  "")</f>
        <v>2106</v>
      </c>
      <c r="D2153" s="8" t="str">
        <f>IF(A2153&lt;&gt;INT(A2153),B2153,
IF(A2153&lt;0,VLOOKUP(A2153,lookups!A$1:B$25,2,0),
IF(ISNA(B2153),"",
IF(OR(ISBLANK(A2153),ISNA(B2153),B2153=0),
"",
"#define "&amp;
VLOOKUP(A2153,SOURCE!B:P,12,0)&amp;IF(SOURCE!$W$2-LEN(VLOOKUP(A2153,SOURCE!B:P,12,0))&gt;=0,REPT(" ",SOURCE!$W$2-LEN(VLOOKUP(A2153,SOURCE!B:P,12,0))),"")&amp;
TEXT(A2153,"???0")&amp;IF(VLOOKUP(A2153,SOURCE!B:P,13,0)="","","   "&amp;VLOOKUP(A2153,SOURCE!B:P,13,0)
))))
)</f>
        <v>#define ITM_X_g2                      2105</v>
      </c>
    </row>
    <row r="2154" spans="1:4">
      <c r="A2154">
        <f t="shared" si="34"/>
        <v>2106</v>
      </c>
      <c r="B2154" t="str">
        <f>VLOOKUP(A2154,SOURCE!B:P,12,0)</f>
        <v>ITM_X_g3</v>
      </c>
      <c r="C2154">
        <f>IF(
ISNUMBER(INDEX(SOURCE!B:B,MATCH(A2154,SOURCE!B:B,0)+1)),
  VALUE(INDEX(SOURCE!B:B,MATCH(A2154,SOURCE!B:B,0)+1)),
  "")</f>
        <v>2107</v>
      </c>
      <c r="D2154" s="8" t="str">
        <f>IF(A2154&lt;&gt;INT(A2154),B2154,
IF(A2154&lt;0,VLOOKUP(A2154,lookups!A$1:B$25,2,0),
IF(ISNA(B2154),"",
IF(OR(ISBLANK(A2154),ISNA(B2154),B2154=0),
"",
"#define "&amp;
VLOOKUP(A2154,SOURCE!B:P,12,0)&amp;IF(SOURCE!$W$2-LEN(VLOOKUP(A2154,SOURCE!B:P,12,0))&gt;=0,REPT(" ",SOURCE!$W$2-LEN(VLOOKUP(A2154,SOURCE!B:P,12,0))),"")&amp;
TEXT(A2154,"???0")&amp;IF(VLOOKUP(A2154,SOURCE!B:P,13,0)="","","   "&amp;VLOOKUP(A2154,SOURCE!B:P,13,0)
))))
)</f>
        <v>#define ITM_X_g3                      2106</v>
      </c>
    </row>
    <row r="2155" spans="1:4">
      <c r="A2155">
        <f t="shared" si="34"/>
        <v>2107</v>
      </c>
      <c r="B2155" t="str">
        <f>VLOOKUP(A2155,SOURCE!B:P,12,0)</f>
        <v>ITM_X_g4</v>
      </c>
      <c r="C2155">
        <f>IF(
ISNUMBER(INDEX(SOURCE!B:B,MATCH(A2155,SOURCE!B:B,0)+1)),
  VALUE(INDEX(SOURCE!B:B,MATCH(A2155,SOURCE!B:B,0)+1)),
  "")</f>
        <v>2108</v>
      </c>
      <c r="D2155" s="8" t="str">
        <f>IF(A2155&lt;&gt;INT(A2155),B2155,
IF(A2155&lt;0,VLOOKUP(A2155,lookups!A$1:B$25,2,0),
IF(ISNA(B2155),"",
IF(OR(ISBLANK(A2155),ISNA(B2155),B2155=0),
"",
"#define "&amp;
VLOOKUP(A2155,SOURCE!B:P,12,0)&amp;IF(SOURCE!$W$2-LEN(VLOOKUP(A2155,SOURCE!B:P,12,0))&gt;=0,REPT(" ",SOURCE!$W$2-LEN(VLOOKUP(A2155,SOURCE!B:P,12,0))),"")&amp;
TEXT(A2155,"???0")&amp;IF(VLOOKUP(A2155,SOURCE!B:P,13,0)="","","   "&amp;VLOOKUP(A2155,SOURCE!B:P,13,0)
))))
)</f>
        <v>#define ITM_X_g4                      2107</v>
      </c>
    </row>
    <row r="2156" spans="1:4">
      <c r="A2156">
        <f t="shared" si="34"/>
        <v>2108</v>
      </c>
      <c r="B2156" t="str">
        <f>VLOOKUP(A2156,SOURCE!B:P,12,0)</f>
        <v>ITM_X_g5</v>
      </c>
      <c r="C2156">
        <f>IF(
ISNUMBER(INDEX(SOURCE!B:B,MATCH(A2156,SOURCE!B:B,0)+1)),
  VALUE(INDEX(SOURCE!B:B,MATCH(A2156,SOURCE!B:B,0)+1)),
  "")</f>
        <v>2109</v>
      </c>
      <c r="D2156" s="8" t="str">
        <f>IF(A2156&lt;&gt;INT(A2156),B2156,
IF(A2156&lt;0,VLOOKUP(A2156,lookups!A$1:B$25,2,0),
IF(ISNA(B2156),"",
IF(OR(ISBLANK(A2156),ISNA(B2156),B2156=0),
"",
"#define "&amp;
VLOOKUP(A2156,SOURCE!B:P,12,0)&amp;IF(SOURCE!$W$2-LEN(VLOOKUP(A2156,SOURCE!B:P,12,0))&gt;=0,REPT(" ",SOURCE!$W$2-LEN(VLOOKUP(A2156,SOURCE!B:P,12,0))),"")&amp;
TEXT(A2156,"???0")&amp;IF(VLOOKUP(A2156,SOURCE!B:P,13,0)="","","   "&amp;VLOOKUP(A2156,SOURCE!B:P,13,0)
))))
)</f>
        <v>#define ITM_X_g5                      2108</v>
      </c>
    </row>
    <row r="2157" spans="1:4">
      <c r="A2157">
        <f t="shared" si="34"/>
        <v>2109</v>
      </c>
      <c r="B2157" t="str">
        <f>VLOOKUP(A2157,SOURCE!B:P,12,0)</f>
        <v>ITM_X_g6</v>
      </c>
      <c r="C2157">
        <f>IF(
ISNUMBER(INDEX(SOURCE!B:B,MATCH(A2157,SOURCE!B:B,0)+1)),
  VALUE(INDEX(SOURCE!B:B,MATCH(A2157,SOURCE!B:B,0)+1)),
  "")</f>
        <v>2110</v>
      </c>
      <c r="D2157" s="8" t="str">
        <f>IF(A2157&lt;&gt;INT(A2157),B2157,
IF(A2157&lt;0,VLOOKUP(A2157,lookups!A$1:B$25,2,0),
IF(ISNA(B2157),"",
IF(OR(ISBLANK(A2157),ISNA(B2157),B2157=0),
"",
"#define "&amp;
VLOOKUP(A2157,SOURCE!B:P,12,0)&amp;IF(SOURCE!$W$2-LEN(VLOOKUP(A2157,SOURCE!B:P,12,0))&gt;=0,REPT(" ",SOURCE!$W$2-LEN(VLOOKUP(A2157,SOURCE!B:P,12,0))),"")&amp;
TEXT(A2157,"???0")&amp;IF(VLOOKUP(A2157,SOURCE!B:P,13,0)="","","   "&amp;VLOOKUP(A2157,SOURCE!B:P,13,0)
))))
)</f>
        <v>#define ITM_X_g6                      2109</v>
      </c>
    </row>
    <row r="2158" spans="1:4">
      <c r="A2158">
        <f t="shared" si="34"/>
        <v>2110</v>
      </c>
      <c r="B2158" t="str">
        <f>VLOOKUP(A2158,SOURCE!B:P,12,0)</f>
        <v>ITM_XSAVE</v>
      </c>
      <c r="C2158">
        <f>IF(
ISNUMBER(INDEX(SOURCE!B:B,MATCH(A2158,SOURCE!B:B,0)+1)),
  VALUE(INDEX(SOURCE!B:B,MATCH(A2158,SOURCE!B:B,0)+1)),
  "")</f>
        <v>2111</v>
      </c>
      <c r="D2158" s="8" t="str">
        <f>IF(A2158&lt;&gt;INT(A2158),B2158,
IF(A2158&lt;0,VLOOKUP(A2158,lookups!A$1:B$25,2,0),
IF(ISNA(B2158),"",
IF(OR(ISBLANK(A2158),ISNA(B2158),B2158=0),
"",
"#define "&amp;
VLOOKUP(A2158,SOURCE!B:P,12,0)&amp;IF(SOURCE!$W$2-LEN(VLOOKUP(A2158,SOURCE!B:P,12,0))&gt;=0,REPT(" ",SOURCE!$W$2-LEN(VLOOKUP(A2158,SOURCE!B:P,12,0))),"")&amp;
TEXT(A2158,"???0")&amp;IF(VLOOKUP(A2158,SOURCE!B:P,13,0)="","","   "&amp;VLOOKUP(A2158,SOURCE!B:P,13,0)
))))
)</f>
        <v>#define ITM_XSAVE                     2110</v>
      </c>
    </row>
    <row r="2159" spans="1:4">
      <c r="A2159">
        <f t="shared" si="34"/>
        <v>2111</v>
      </c>
      <c r="B2159" t="str">
        <f>VLOOKUP(A2159,SOURCE!B:P,12,0)</f>
        <v>ITM_XLOAD</v>
      </c>
      <c r="C2159">
        <f>IF(
ISNUMBER(INDEX(SOURCE!B:B,MATCH(A2159,SOURCE!B:B,0)+1)),
  VALUE(INDEX(SOURCE!B:B,MATCH(A2159,SOURCE!B:B,0)+1)),
  "")</f>
        <v>2112</v>
      </c>
      <c r="D2159" s="8" t="str">
        <f>IF(A2159&lt;&gt;INT(A2159),B2159,
IF(A2159&lt;0,VLOOKUP(A2159,lookups!A$1:B$25,2,0),
IF(ISNA(B2159),"",
IF(OR(ISBLANK(A2159),ISNA(B2159),B2159=0),
"",
"#define "&amp;
VLOOKUP(A2159,SOURCE!B:P,12,0)&amp;IF(SOURCE!$W$2-LEN(VLOOKUP(A2159,SOURCE!B:P,12,0))&gt;=0,REPT(" ",SOURCE!$W$2-LEN(VLOOKUP(A2159,SOURCE!B:P,12,0))),"")&amp;
TEXT(A2159,"???0")&amp;IF(VLOOKUP(A2159,SOURCE!B:P,13,0)="","","   "&amp;VLOOKUP(A2159,SOURCE!B:P,13,0)
))))
)</f>
        <v>#define ITM_XLOAD                     2111</v>
      </c>
    </row>
    <row r="2160" spans="1:4">
      <c r="A2160">
        <f t="shared" si="34"/>
        <v>2112</v>
      </c>
      <c r="B2160" t="str">
        <f>VLOOKUP(A2160,SOURCE!B:P,12,0)</f>
        <v>ITM_FB00</v>
      </c>
      <c r="C2160">
        <f>IF(
ISNUMBER(INDEX(SOURCE!B:B,MATCH(A2160,SOURCE!B:B,0)+1)),
  VALUE(INDEX(SOURCE!B:B,MATCH(A2160,SOURCE!B:B,0)+1)),
  "")</f>
        <v>2113</v>
      </c>
      <c r="D2160" s="8" t="str">
        <f>IF(A2160&lt;&gt;INT(A2160),B2160,
IF(A2160&lt;0,VLOOKUP(A2160,lookups!A$1:B$25,2,0),
IF(ISNA(B2160),"",
IF(OR(ISBLANK(A2160),ISNA(B2160),B2160=0),
"",
"#define "&amp;
VLOOKUP(A2160,SOURCE!B:P,12,0)&amp;IF(SOURCE!$W$2-LEN(VLOOKUP(A2160,SOURCE!B:P,12,0))&gt;=0,REPT(" ",SOURCE!$W$2-LEN(VLOOKUP(A2160,SOURCE!B:P,12,0))),"")&amp;
TEXT(A2160,"???0")&amp;IF(VLOOKUP(A2160,SOURCE!B:P,13,0)="","","   "&amp;VLOOKUP(A2160,SOURCE!B:P,13,0)
))))
)</f>
        <v>#define ITM_FB00                      2112</v>
      </c>
    </row>
    <row r="2161" spans="1:4">
      <c r="A2161">
        <f t="shared" si="34"/>
        <v>2113</v>
      </c>
      <c r="B2161" t="str">
        <f>VLOOKUP(A2161,SOURCE!B:P,12,0)</f>
        <v>ITM_FB01</v>
      </c>
      <c r="C2161">
        <f>IF(
ISNUMBER(INDEX(SOURCE!B:B,MATCH(A2161,SOURCE!B:B,0)+1)),
  VALUE(INDEX(SOURCE!B:B,MATCH(A2161,SOURCE!B:B,0)+1)),
  "")</f>
        <v>2114</v>
      </c>
      <c r="D2161" s="8" t="str">
        <f>IF(A2161&lt;&gt;INT(A2161),B2161,
IF(A2161&lt;0,VLOOKUP(A2161,lookups!A$1:B$25,2,0),
IF(ISNA(B2161),"",
IF(OR(ISBLANK(A2161),ISNA(B2161),B2161=0),
"",
"#define "&amp;
VLOOKUP(A2161,SOURCE!B:P,12,0)&amp;IF(SOURCE!$W$2-LEN(VLOOKUP(A2161,SOURCE!B:P,12,0))&gt;=0,REPT(" ",SOURCE!$W$2-LEN(VLOOKUP(A2161,SOURCE!B:P,12,0))),"")&amp;
TEXT(A2161,"???0")&amp;IF(VLOOKUP(A2161,SOURCE!B:P,13,0)="","","   "&amp;VLOOKUP(A2161,SOURCE!B:P,13,0)
))))
)</f>
        <v>#define ITM_FB01                      2113</v>
      </c>
    </row>
    <row r="2162" spans="1:4">
      <c r="A2162">
        <f t="shared" si="34"/>
        <v>2114</v>
      </c>
      <c r="B2162" t="str">
        <f>VLOOKUP(A2162,SOURCE!B:P,12,0)</f>
        <v>ITM_FB02</v>
      </c>
      <c r="C2162">
        <f>IF(
ISNUMBER(INDEX(SOURCE!B:B,MATCH(A2162,SOURCE!B:B,0)+1)),
  VALUE(INDEX(SOURCE!B:B,MATCH(A2162,SOURCE!B:B,0)+1)),
  "")</f>
        <v>2115</v>
      </c>
      <c r="D2162" s="8" t="str">
        <f>IF(A2162&lt;&gt;INT(A2162),B2162,
IF(A2162&lt;0,VLOOKUP(A2162,lookups!A$1:B$25,2,0),
IF(ISNA(B2162),"",
IF(OR(ISBLANK(A2162),ISNA(B2162),B2162=0),
"",
"#define "&amp;
VLOOKUP(A2162,SOURCE!B:P,12,0)&amp;IF(SOURCE!$W$2-LEN(VLOOKUP(A2162,SOURCE!B:P,12,0))&gt;=0,REPT(" ",SOURCE!$W$2-LEN(VLOOKUP(A2162,SOURCE!B:P,12,0))),"")&amp;
TEXT(A2162,"???0")&amp;IF(VLOOKUP(A2162,SOURCE!B:P,13,0)="","","   "&amp;VLOOKUP(A2162,SOURCE!B:P,13,0)
))))
)</f>
        <v>#define ITM_FB02                      2114</v>
      </c>
    </row>
    <row r="2163" spans="1:4">
      <c r="A2163">
        <f t="shared" si="34"/>
        <v>2115</v>
      </c>
      <c r="B2163" t="str">
        <f>VLOOKUP(A2163,SOURCE!B:P,12,0)</f>
        <v>ITM_FB03</v>
      </c>
      <c r="C2163">
        <f>IF(
ISNUMBER(INDEX(SOURCE!B:B,MATCH(A2163,SOURCE!B:B,0)+1)),
  VALUE(INDEX(SOURCE!B:B,MATCH(A2163,SOURCE!B:B,0)+1)),
  "")</f>
        <v>2116</v>
      </c>
      <c r="D2163" s="8" t="str">
        <f>IF(A2163&lt;&gt;INT(A2163),B2163,
IF(A2163&lt;0,VLOOKUP(A2163,lookups!A$1:B$25,2,0),
IF(ISNA(B2163),"",
IF(OR(ISBLANK(A2163),ISNA(B2163),B2163=0),
"",
"#define "&amp;
VLOOKUP(A2163,SOURCE!B:P,12,0)&amp;IF(SOURCE!$W$2-LEN(VLOOKUP(A2163,SOURCE!B:P,12,0))&gt;=0,REPT(" ",SOURCE!$W$2-LEN(VLOOKUP(A2163,SOURCE!B:P,12,0))),"")&amp;
TEXT(A2163,"???0")&amp;IF(VLOOKUP(A2163,SOURCE!B:P,13,0)="","","   "&amp;VLOOKUP(A2163,SOURCE!B:P,13,0)
))))
)</f>
        <v>#define ITM_FB03                      2115</v>
      </c>
    </row>
    <row r="2164" spans="1:4">
      <c r="A2164">
        <f t="shared" si="34"/>
        <v>2116</v>
      </c>
      <c r="B2164" t="str">
        <f>VLOOKUP(A2164,SOURCE!B:P,12,0)</f>
        <v>ITM_FB04</v>
      </c>
      <c r="C2164">
        <f>IF(
ISNUMBER(INDEX(SOURCE!B:B,MATCH(A2164,SOURCE!B:B,0)+1)),
  VALUE(INDEX(SOURCE!B:B,MATCH(A2164,SOURCE!B:B,0)+1)),
  "")</f>
        <v>2117</v>
      </c>
      <c r="D2164" s="8" t="str">
        <f>IF(A2164&lt;&gt;INT(A2164),B2164,
IF(A2164&lt;0,VLOOKUP(A2164,lookups!A$1:B$25,2,0),
IF(ISNA(B2164),"",
IF(OR(ISBLANK(A2164),ISNA(B2164),B2164=0),
"",
"#define "&amp;
VLOOKUP(A2164,SOURCE!B:P,12,0)&amp;IF(SOURCE!$W$2-LEN(VLOOKUP(A2164,SOURCE!B:P,12,0))&gt;=0,REPT(" ",SOURCE!$W$2-LEN(VLOOKUP(A2164,SOURCE!B:P,12,0))),"")&amp;
TEXT(A2164,"???0")&amp;IF(VLOOKUP(A2164,SOURCE!B:P,13,0)="","","   "&amp;VLOOKUP(A2164,SOURCE!B:P,13,0)
))))
)</f>
        <v>#define ITM_FB04                      2116</v>
      </c>
    </row>
    <row r="2165" spans="1:4">
      <c r="A2165">
        <f t="shared" si="34"/>
        <v>2117</v>
      </c>
      <c r="B2165" t="str">
        <f>VLOOKUP(A2165,SOURCE!B:P,12,0)</f>
        <v>ITM_FB05</v>
      </c>
      <c r="C2165">
        <f>IF(
ISNUMBER(INDEX(SOURCE!B:B,MATCH(A2165,SOURCE!B:B,0)+1)),
  VALUE(INDEX(SOURCE!B:B,MATCH(A2165,SOURCE!B:B,0)+1)),
  "")</f>
        <v>2118</v>
      </c>
      <c r="D2165" s="8" t="str">
        <f>IF(A2165&lt;&gt;INT(A2165),B2165,
IF(A2165&lt;0,VLOOKUP(A2165,lookups!A$1:B$25,2,0),
IF(ISNA(B2165),"",
IF(OR(ISBLANK(A2165),ISNA(B2165),B2165=0),
"",
"#define "&amp;
VLOOKUP(A2165,SOURCE!B:P,12,0)&amp;IF(SOURCE!$W$2-LEN(VLOOKUP(A2165,SOURCE!B:P,12,0))&gt;=0,REPT(" ",SOURCE!$W$2-LEN(VLOOKUP(A2165,SOURCE!B:P,12,0))),"")&amp;
TEXT(A2165,"???0")&amp;IF(VLOOKUP(A2165,SOURCE!B:P,13,0)="","","   "&amp;VLOOKUP(A2165,SOURCE!B:P,13,0)
))))
)</f>
        <v>#define ITM_FB05                      2117</v>
      </c>
    </row>
    <row r="2166" spans="1:4">
      <c r="A2166">
        <f t="shared" si="34"/>
        <v>2118</v>
      </c>
      <c r="B2166" t="str">
        <f>VLOOKUP(A2166,SOURCE!B:P,12,0)</f>
        <v>ITM_FB06</v>
      </c>
      <c r="C2166">
        <f>IF(
ISNUMBER(INDEX(SOURCE!B:B,MATCH(A2166,SOURCE!B:B,0)+1)),
  VALUE(INDEX(SOURCE!B:B,MATCH(A2166,SOURCE!B:B,0)+1)),
  "")</f>
        <v>2119</v>
      </c>
      <c r="D2166" s="8" t="str">
        <f>IF(A2166&lt;&gt;INT(A2166),B2166,
IF(A2166&lt;0,VLOOKUP(A2166,lookups!A$1:B$25,2,0),
IF(ISNA(B2166),"",
IF(OR(ISBLANK(A2166),ISNA(B2166),B2166=0),
"",
"#define "&amp;
VLOOKUP(A2166,SOURCE!B:P,12,0)&amp;IF(SOURCE!$W$2-LEN(VLOOKUP(A2166,SOURCE!B:P,12,0))&gt;=0,REPT(" ",SOURCE!$W$2-LEN(VLOOKUP(A2166,SOURCE!B:P,12,0))),"")&amp;
TEXT(A2166,"???0")&amp;IF(VLOOKUP(A2166,SOURCE!B:P,13,0)="","","   "&amp;VLOOKUP(A2166,SOURCE!B:P,13,0)
))))
)</f>
        <v>#define ITM_FB06                      2118</v>
      </c>
    </row>
    <row r="2167" spans="1:4">
      <c r="A2167">
        <f t="shared" si="34"/>
        <v>2119</v>
      </c>
      <c r="B2167" t="str">
        <f>VLOOKUP(A2167,SOURCE!B:P,12,0)</f>
        <v>ITM_FB07</v>
      </c>
      <c r="C2167">
        <f>IF(
ISNUMBER(INDEX(SOURCE!B:B,MATCH(A2167,SOURCE!B:B,0)+1)),
  VALUE(INDEX(SOURCE!B:B,MATCH(A2167,SOURCE!B:B,0)+1)),
  "")</f>
        <v>2120</v>
      </c>
      <c r="D2167" s="8" t="str">
        <f>IF(A2167&lt;&gt;INT(A2167),B2167,
IF(A2167&lt;0,VLOOKUP(A2167,lookups!A$1:B$25,2,0),
IF(ISNA(B2167),"",
IF(OR(ISBLANK(A2167),ISNA(B2167),B2167=0),
"",
"#define "&amp;
VLOOKUP(A2167,SOURCE!B:P,12,0)&amp;IF(SOURCE!$W$2-LEN(VLOOKUP(A2167,SOURCE!B:P,12,0))&gt;=0,REPT(" ",SOURCE!$W$2-LEN(VLOOKUP(A2167,SOURCE!B:P,12,0))),"")&amp;
TEXT(A2167,"???0")&amp;IF(VLOOKUP(A2167,SOURCE!B:P,13,0)="","","   "&amp;VLOOKUP(A2167,SOURCE!B:P,13,0)
))))
)</f>
        <v>#define ITM_FB07                      2119</v>
      </c>
    </row>
    <row r="2168" spans="1:4">
      <c r="A2168">
        <f t="shared" si="34"/>
        <v>2120</v>
      </c>
      <c r="B2168" t="str">
        <f>VLOOKUP(A2168,SOURCE!B:P,12,0)</f>
        <v>ITM_FB08</v>
      </c>
      <c r="C2168">
        <f>IF(
ISNUMBER(INDEX(SOURCE!B:B,MATCH(A2168,SOURCE!B:B,0)+1)),
  VALUE(INDEX(SOURCE!B:B,MATCH(A2168,SOURCE!B:B,0)+1)),
  "")</f>
        <v>2121</v>
      </c>
      <c r="D2168" s="8" t="str">
        <f>IF(A2168&lt;&gt;INT(A2168),B2168,
IF(A2168&lt;0,VLOOKUP(A2168,lookups!A$1:B$25,2,0),
IF(ISNA(B2168),"",
IF(OR(ISBLANK(A2168),ISNA(B2168),B2168=0),
"",
"#define "&amp;
VLOOKUP(A2168,SOURCE!B:P,12,0)&amp;IF(SOURCE!$W$2-LEN(VLOOKUP(A2168,SOURCE!B:P,12,0))&gt;=0,REPT(" ",SOURCE!$W$2-LEN(VLOOKUP(A2168,SOURCE!B:P,12,0))),"")&amp;
TEXT(A2168,"???0")&amp;IF(VLOOKUP(A2168,SOURCE!B:P,13,0)="","","   "&amp;VLOOKUP(A2168,SOURCE!B:P,13,0)
))))
)</f>
        <v>#define ITM_FB08                      2120</v>
      </c>
    </row>
    <row r="2169" spans="1:4">
      <c r="A2169">
        <f t="shared" si="34"/>
        <v>2121</v>
      </c>
      <c r="B2169" t="str">
        <f>VLOOKUP(A2169,SOURCE!B:P,12,0)</f>
        <v>ITM_FB09</v>
      </c>
      <c r="C2169">
        <f>IF(
ISNUMBER(INDEX(SOURCE!B:B,MATCH(A2169,SOURCE!B:B,0)+1)),
  VALUE(INDEX(SOURCE!B:B,MATCH(A2169,SOURCE!B:B,0)+1)),
  "")</f>
        <v>2122</v>
      </c>
      <c r="D2169" s="8" t="str">
        <f>IF(A2169&lt;&gt;INT(A2169),B2169,
IF(A2169&lt;0,VLOOKUP(A2169,lookups!A$1:B$25,2,0),
IF(ISNA(B2169),"",
IF(OR(ISBLANK(A2169),ISNA(B2169),B2169=0),
"",
"#define "&amp;
VLOOKUP(A2169,SOURCE!B:P,12,0)&amp;IF(SOURCE!$W$2-LEN(VLOOKUP(A2169,SOURCE!B:P,12,0))&gt;=0,REPT(" ",SOURCE!$W$2-LEN(VLOOKUP(A2169,SOURCE!B:P,12,0))),"")&amp;
TEXT(A2169,"???0")&amp;IF(VLOOKUP(A2169,SOURCE!B:P,13,0)="","","   "&amp;VLOOKUP(A2169,SOURCE!B:P,13,0)
))))
)</f>
        <v>#define ITM_FB09                      2121</v>
      </c>
    </row>
    <row r="2170" spans="1:4">
      <c r="A2170">
        <f t="shared" si="34"/>
        <v>2122</v>
      </c>
      <c r="B2170" t="str">
        <f>VLOOKUP(A2170,SOURCE!B:P,12,0)</f>
        <v>ITM_FB10</v>
      </c>
      <c r="C2170">
        <f>IF(
ISNUMBER(INDEX(SOURCE!B:B,MATCH(A2170,SOURCE!B:B,0)+1)),
  VALUE(INDEX(SOURCE!B:B,MATCH(A2170,SOURCE!B:B,0)+1)),
  "")</f>
        <v>2123</v>
      </c>
      <c r="D2170" s="8" t="str">
        <f>IF(A2170&lt;&gt;INT(A2170),B2170,
IF(A2170&lt;0,VLOOKUP(A2170,lookups!A$1:B$25,2,0),
IF(ISNA(B2170),"",
IF(OR(ISBLANK(A2170),ISNA(B2170),B2170=0),
"",
"#define "&amp;
VLOOKUP(A2170,SOURCE!B:P,12,0)&amp;IF(SOURCE!$W$2-LEN(VLOOKUP(A2170,SOURCE!B:P,12,0))&gt;=0,REPT(" ",SOURCE!$W$2-LEN(VLOOKUP(A2170,SOURCE!B:P,12,0))),"")&amp;
TEXT(A2170,"???0")&amp;IF(VLOOKUP(A2170,SOURCE!B:P,13,0)="","","   "&amp;VLOOKUP(A2170,SOURCE!B:P,13,0)
))))
)</f>
        <v>#define ITM_FB10                      2122</v>
      </c>
    </row>
    <row r="2171" spans="1:4">
      <c r="A2171">
        <f t="shared" si="34"/>
        <v>2123</v>
      </c>
      <c r="B2171" t="str">
        <f>VLOOKUP(A2171,SOURCE!B:P,12,0)</f>
        <v>ITM_FB11</v>
      </c>
      <c r="C2171">
        <f>IF(
ISNUMBER(INDEX(SOURCE!B:B,MATCH(A2171,SOURCE!B:B,0)+1)),
  VALUE(INDEX(SOURCE!B:B,MATCH(A2171,SOURCE!B:B,0)+1)),
  "")</f>
        <v>2124</v>
      </c>
      <c r="D2171" s="8" t="str">
        <f>IF(A2171&lt;&gt;INT(A2171),B2171,
IF(A2171&lt;0,VLOOKUP(A2171,lookups!A$1:B$25,2,0),
IF(ISNA(B2171),"",
IF(OR(ISBLANK(A2171),ISNA(B2171),B2171=0),
"",
"#define "&amp;
VLOOKUP(A2171,SOURCE!B:P,12,0)&amp;IF(SOURCE!$W$2-LEN(VLOOKUP(A2171,SOURCE!B:P,12,0))&gt;=0,REPT(" ",SOURCE!$W$2-LEN(VLOOKUP(A2171,SOURCE!B:P,12,0))),"")&amp;
TEXT(A2171,"???0")&amp;IF(VLOOKUP(A2171,SOURCE!B:P,13,0)="","","   "&amp;VLOOKUP(A2171,SOURCE!B:P,13,0)
))))
)</f>
        <v>#define ITM_FB11                      2123</v>
      </c>
    </row>
    <row r="2172" spans="1:4">
      <c r="A2172">
        <f t="shared" si="34"/>
        <v>2124</v>
      </c>
      <c r="B2172" t="str">
        <f>VLOOKUP(A2172,SOURCE!B:P,12,0)</f>
        <v>ITM_FB12</v>
      </c>
      <c r="C2172">
        <f>IF(
ISNUMBER(INDEX(SOURCE!B:B,MATCH(A2172,SOURCE!B:B,0)+1)),
  VALUE(INDEX(SOURCE!B:B,MATCH(A2172,SOURCE!B:B,0)+1)),
  "")</f>
        <v>2125</v>
      </c>
      <c r="D2172" s="8" t="str">
        <f>IF(A2172&lt;&gt;INT(A2172),B2172,
IF(A2172&lt;0,VLOOKUP(A2172,lookups!A$1:B$25,2,0),
IF(ISNA(B2172),"",
IF(OR(ISBLANK(A2172),ISNA(B2172),B2172=0),
"",
"#define "&amp;
VLOOKUP(A2172,SOURCE!B:P,12,0)&amp;IF(SOURCE!$W$2-LEN(VLOOKUP(A2172,SOURCE!B:P,12,0))&gt;=0,REPT(" ",SOURCE!$W$2-LEN(VLOOKUP(A2172,SOURCE!B:P,12,0))),"")&amp;
TEXT(A2172,"???0")&amp;IF(VLOOKUP(A2172,SOURCE!B:P,13,0)="","","   "&amp;VLOOKUP(A2172,SOURCE!B:P,13,0)
))))
)</f>
        <v>#define ITM_FB12                      2124</v>
      </c>
    </row>
    <row r="2173" spans="1:4">
      <c r="A2173">
        <f t="shared" si="34"/>
        <v>2125</v>
      </c>
      <c r="B2173" t="str">
        <f>VLOOKUP(A2173,SOURCE!B:P,12,0)</f>
        <v>ITM_FB13</v>
      </c>
      <c r="C2173">
        <f>IF(
ISNUMBER(INDEX(SOURCE!B:B,MATCH(A2173,SOURCE!B:B,0)+1)),
  VALUE(INDEX(SOURCE!B:B,MATCH(A2173,SOURCE!B:B,0)+1)),
  "")</f>
        <v>2126</v>
      </c>
      <c r="D2173" s="8" t="str">
        <f>IF(A2173&lt;&gt;INT(A2173),B2173,
IF(A2173&lt;0,VLOOKUP(A2173,lookups!A$1:B$25,2,0),
IF(ISNA(B2173),"",
IF(OR(ISBLANK(A2173),ISNA(B2173),B2173=0),
"",
"#define "&amp;
VLOOKUP(A2173,SOURCE!B:P,12,0)&amp;IF(SOURCE!$W$2-LEN(VLOOKUP(A2173,SOURCE!B:P,12,0))&gt;=0,REPT(" ",SOURCE!$W$2-LEN(VLOOKUP(A2173,SOURCE!B:P,12,0))),"")&amp;
TEXT(A2173,"???0")&amp;IF(VLOOKUP(A2173,SOURCE!B:P,13,0)="","","   "&amp;VLOOKUP(A2173,SOURCE!B:P,13,0)
))))
)</f>
        <v>#define ITM_FB13                      2125</v>
      </c>
    </row>
    <row r="2174" spans="1:4">
      <c r="A2174">
        <f t="shared" si="34"/>
        <v>2126</v>
      </c>
      <c r="B2174" t="str">
        <f>VLOOKUP(A2174,SOURCE!B:P,12,0)</f>
        <v>ITM_FB14</v>
      </c>
      <c r="C2174">
        <f>IF(
ISNUMBER(INDEX(SOURCE!B:B,MATCH(A2174,SOURCE!B:B,0)+1)),
  VALUE(INDEX(SOURCE!B:B,MATCH(A2174,SOURCE!B:B,0)+1)),
  "")</f>
        <v>2127</v>
      </c>
      <c r="D2174" s="8" t="str">
        <f>IF(A2174&lt;&gt;INT(A2174),B2174,
IF(A2174&lt;0,VLOOKUP(A2174,lookups!A$1:B$25,2,0),
IF(ISNA(B2174),"",
IF(OR(ISBLANK(A2174),ISNA(B2174),B2174=0),
"",
"#define "&amp;
VLOOKUP(A2174,SOURCE!B:P,12,0)&amp;IF(SOURCE!$W$2-LEN(VLOOKUP(A2174,SOURCE!B:P,12,0))&gt;=0,REPT(" ",SOURCE!$W$2-LEN(VLOOKUP(A2174,SOURCE!B:P,12,0))),"")&amp;
TEXT(A2174,"???0")&amp;IF(VLOOKUP(A2174,SOURCE!B:P,13,0)="","","   "&amp;VLOOKUP(A2174,SOURCE!B:P,13,0)
))))
)</f>
        <v>#define ITM_FB14                      2126</v>
      </c>
    </row>
    <row r="2175" spans="1:4">
      <c r="A2175">
        <f t="shared" si="34"/>
        <v>2127</v>
      </c>
      <c r="B2175" t="str">
        <f>VLOOKUP(A2175,SOURCE!B:P,12,0)</f>
        <v>ITM_FB15</v>
      </c>
      <c r="C2175">
        <f>IF(
ISNUMBER(INDEX(SOURCE!B:B,MATCH(A2175,SOURCE!B:B,0)+1)),
  VALUE(INDEX(SOURCE!B:B,MATCH(A2175,SOURCE!B:B,0)+1)),
  "")</f>
        <v>2128</v>
      </c>
      <c r="D2175" s="8" t="str">
        <f>IF(A2175&lt;&gt;INT(A2175),B2175,
IF(A2175&lt;0,VLOOKUP(A2175,lookups!A$1:B$25,2,0),
IF(ISNA(B2175),"",
IF(OR(ISBLANK(A2175),ISNA(B2175),B2175=0),
"",
"#define "&amp;
VLOOKUP(A2175,SOURCE!B:P,12,0)&amp;IF(SOURCE!$W$2-LEN(VLOOKUP(A2175,SOURCE!B:P,12,0))&gt;=0,REPT(" ",SOURCE!$W$2-LEN(VLOOKUP(A2175,SOURCE!B:P,12,0))),"")&amp;
TEXT(A2175,"???0")&amp;IF(VLOOKUP(A2175,SOURCE!B:P,13,0)="","","   "&amp;VLOOKUP(A2175,SOURCE!B:P,13,0)
))))
)</f>
        <v>#define ITM_FB15                      2127</v>
      </c>
    </row>
    <row r="2176" spans="1:4">
      <c r="A2176">
        <f t="shared" si="34"/>
        <v>2128</v>
      </c>
      <c r="B2176" t="str">
        <f>VLOOKUP(A2176,SOURCE!B:P,12,0)</f>
        <v>ITM_FB16</v>
      </c>
      <c r="C2176">
        <f>IF(
ISNUMBER(INDEX(SOURCE!B:B,MATCH(A2176,SOURCE!B:B,0)+1)),
  VALUE(INDEX(SOURCE!B:B,MATCH(A2176,SOURCE!B:B,0)+1)),
  "")</f>
        <v>2129</v>
      </c>
      <c r="D2176" s="8" t="str">
        <f>IF(A2176&lt;&gt;INT(A2176),B2176,
IF(A2176&lt;0,VLOOKUP(A2176,lookups!A$1:B$25,2,0),
IF(ISNA(B2176),"",
IF(OR(ISBLANK(A2176),ISNA(B2176),B2176=0),
"",
"#define "&amp;
VLOOKUP(A2176,SOURCE!B:P,12,0)&amp;IF(SOURCE!$W$2-LEN(VLOOKUP(A2176,SOURCE!B:P,12,0))&gt;=0,REPT(" ",SOURCE!$W$2-LEN(VLOOKUP(A2176,SOURCE!B:P,12,0))),"")&amp;
TEXT(A2176,"???0")&amp;IF(VLOOKUP(A2176,SOURCE!B:P,13,0)="","","   "&amp;VLOOKUP(A2176,SOURCE!B:P,13,0)
))))
)</f>
        <v>#define ITM_FB16                      2128</v>
      </c>
    </row>
    <row r="2177" spans="1:4">
      <c r="A2177">
        <f t="shared" si="34"/>
        <v>2129</v>
      </c>
      <c r="B2177" t="str">
        <f>VLOOKUP(A2177,SOURCE!B:P,12,0)</f>
        <v>ITM_FB17</v>
      </c>
      <c r="C2177">
        <f>IF(
ISNUMBER(INDEX(SOURCE!B:B,MATCH(A2177,SOURCE!B:B,0)+1)),
  VALUE(INDEX(SOURCE!B:B,MATCH(A2177,SOURCE!B:B,0)+1)),
  "")</f>
        <v>2130</v>
      </c>
      <c r="D2177" s="8" t="str">
        <f>IF(A2177&lt;&gt;INT(A2177),B2177,
IF(A2177&lt;0,VLOOKUP(A2177,lookups!A$1:B$25,2,0),
IF(ISNA(B2177),"",
IF(OR(ISBLANK(A2177),ISNA(B2177),B2177=0),
"",
"#define "&amp;
VLOOKUP(A2177,SOURCE!B:P,12,0)&amp;IF(SOURCE!$W$2-LEN(VLOOKUP(A2177,SOURCE!B:P,12,0))&gt;=0,REPT(" ",SOURCE!$W$2-LEN(VLOOKUP(A2177,SOURCE!B:P,12,0))),"")&amp;
TEXT(A2177,"???0")&amp;IF(VLOOKUP(A2177,SOURCE!B:P,13,0)="","","   "&amp;VLOOKUP(A2177,SOURCE!B:P,13,0)
))))
)</f>
        <v>#define ITM_FB17                      2129</v>
      </c>
    </row>
    <row r="2178" spans="1:4">
      <c r="A2178">
        <f t="shared" si="34"/>
        <v>2130</v>
      </c>
      <c r="B2178" t="str">
        <f>VLOOKUP(A2178,SOURCE!B:P,12,0)</f>
        <v>ITM_FB18</v>
      </c>
      <c r="C2178">
        <f>IF(
ISNUMBER(INDEX(SOURCE!B:B,MATCH(A2178,SOURCE!B:B,0)+1)),
  VALUE(INDEX(SOURCE!B:B,MATCH(A2178,SOURCE!B:B,0)+1)),
  "")</f>
        <v>2131</v>
      </c>
      <c r="D2178" s="8" t="str">
        <f>IF(A2178&lt;&gt;INT(A2178),B2178,
IF(A2178&lt;0,VLOOKUP(A2178,lookups!A$1:B$25,2,0),
IF(ISNA(B2178),"",
IF(OR(ISBLANK(A2178),ISNA(B2178),B2178=0),
"",
"#define "&amp;
VLOOKUP(A2178,SOURCE!B:P,12,0)&amp;IF(SOURCE!$W$2-LEN(VLOOKUP(A2178,SOURCE!B:P,12,0))&gt;=0,REPT(" ",SOURCE!$W$2-LEN(VLOOKUP(A2178,SOURCE!B:P,12,0))),"")&amp;
TEXT(A2178,"???0")&amp;IF(VLOOKUP(A2178,SOURCE!B:P,13,0)="","","   "&amp;VLOOKUP(A2178,SOURCE!B:P,13,0)
))))
)</f>
        <v>#define ITM_FB18                      2130</v>
      </c>
    </row>
    <row r="2179" spans="1:4">
      <c r="A2179">
        <f t="shared" si="34"/>
        <v>2131</v>
      </c>
      <c r="B2179" t="str">
        <f>VLOOKUP(A2179,SOURCE!B:P,12,0)</f>
        <v>ITM_FB19</v>
      </c>
      <c r="C2179">
        <f>IF(
ISNUMBER(INDEX(SOURCE!B:B,MATCH(A2179,SOURCE!B:B,0)+1)),
  VALUE(INDEX(SOURCE!B:B,MATCH(A2179,SOURCE!B:B,0)+1)),
  "")</f>
        <v>2132</v>
      </c>
      <c r="D2179" s="8" t="str">
        <f>IF(A2179&lt;&gt;INT(A2179),B2179,
IF(A2179&lt;0,VLOOKUP(A2179,lookups!A$1:B$25,2,0),
IF(ISNA(B2179),"",
IF(OR(ISBLANK(A2179),ISNA(B2179),B2179=0),
"",
"#define "&amp;
VLOOKUP(A2179,SOURCE!B:P,12,0)&amp;IF(SOURCE!$W$2-LEN(VLOOKUP(A2179,SOURCE!B:P,12,0))&gt;=0,REPT(" ",SOURCE!$W$2-LEN(VLOOKUP(A2179,SOURCE!B:P,12,0))),"")&amp;
TEXT(A2179,"???0")&amp;IF(VLOOKUP(A2179,SOURCE!B:P,13,0)="","","   "&amp;VLOOKUP(A2179,SOURCE!B:P,13,0)
))))
)</f>
        <v>#define ITM_FB19                      2131</v>
      </c>
    </row>
    <row r="2180" spans="1:4">
      <c r="A2180">
        <f t="shared" si="34"/>
        <v>2132</v>
      </c>
      <c r="B2180" t="str">
        <f>VLOOKUP(A2180,SOURCE!B:P,12,0)</f>
        <v>ITM_FB20</v>
      </c>
      <c r="C2180">
        <f>IF(
ISNUMBER(INDEX(SOURCE!B:B,MATCH(A2180,SOURCE!B:B,0)+1)),
  VALUE(INDEX(SOURCE!B:B,MATCH(A2180,SOURCE!B:B,0)+1)),
  "")</f>
        <v>2133</v>
      </c>
      <c r="D2180" s="8" t="str">
        <f>IF(A2180&lt;&gt;INT(A2180),B2180,
IF(A2180&lt;0,VLOOKUP(A2180,lookups!A$1:B$25,2,0),
IF(ISNA(B2180),"",
IF(OR(ISBLANK(A2180),ISNA(B2180),B2180=0),
"",
"#define "&amp;
VLOOKUP(A2180,SOURCE!B:P,12,0)&amp;IF(SOURCE!$W$2-LEN(VLOOKUP(A2180,SOURCE!B:P,12,0))&gt;=0,REPT(" ",SOURCE!$W$2-LEN(VLOOKUP(A2180,SOURCE!B:P,12,0))),"")&amp;
TEXT(A2180,"???0")&amp;IF(VLOOKUP(A2180,SOURCE!B:P,13,0)="","","   "&amp;VLOOKUP(A2180,SOURCE!B:P,13,0)
))))
)</f>
        <v>#define ITM_FB20                      2132</v>
      </c>
    </row>
    <row r="2181" spans="1:4">
      <c r="A2181">
        <f t="shared" si="34"/>
        <v>2133</v>
      </c>
      <c r="B2181" t="str">
        <f>VLOOKUP(A2181,SOURCE!B:P,12,0)</f>
        <v>ITM_FB21</v>
      </c>
      <c r="C2181">
        <f>IF(
ISNUMBER(INDEX(SOURCE!B:B,MATCH(A2181,SOURCE!B:B,0)+1)),
  VALUE(INDEX(SOURCE!B:B,MATCH(A2181,SOURCE!B:B,0)+1)),
  "")</f>
        <v>2134</v>
      </c>
      <c r="D2181" s="8" t="str">
        <f>IF(A2181&lt;&gt;INT(A2181),B2181,
IF(A2181&lt;0,VLOOKUP(A2181,lookups!A$1:B$25,2,0),
IF(ISNA(B2181),"",
IF(OR(ISBLANK(A2181),ISNA(B2181),B2181=0),
"",
"#define "&amp;
VLOOKUP(A2181,SOURCE!B:P,12,0)&amp;IF(SOURCE!$W$2-LEN(VLOOKUP(A2181,SOURCE!B:P,12,0))&gt;=0,REPT(" ",SOURCE!$W$2-LEN(VLOOKUP(A2181,SOURCE!B:P,12,0))),"")&amp;
TEXT(A2181,"???0")&amp;IF(VLOOKUP(A2181,SOURCE!B:P,13,0)="","","   "&amp;VLOOKUP(A2181,SOURCE!B:P,13,0)
))))
)</f>
        <v>#define ITM_FB21                      2133</v>
      </c>
    </row>
    <row r="2182" spans="1:4">
      <c r="A2182">
        <f t="shared" si="34"/>
        <v>2134</v>
      </c>
      <c r="B2182" t="str">
        <f>VLOOKUP(A2182,SOURCE!B:P,12,0)</f>
        <v>ITM_FB22</v>
      </c>
      <c r="C2182">
        <f>IF(
ISNUMBER(INDEX(SOURCE!B:B,MATCH(A2182,SOURCE!B:B,0)+1)),
  VALUE(INDEX(SOURCE!B:B,MATCH(A2182,SOURCE!B:B,0)+1)),
  "")</f>
        <v>2135</v>
      </c>
      <c r="D2182" s="8" t="str">
        <f>IF(A2182&lt;&gt;INT(A2182),B2182,
IF(A2182&lt;0,VLOOKUP(A2182,lookups!A$1:B$25,2,0),
IF(ISNA(B2182),"",
IF(OR(ISBLANK(A2182),ISNA(B2182),B2182=0),
"",
"#define "&amp;
VLOOKUP(A2182,SOURCE!B:P,12,0)&amp;IF(SOURCE!$W$2-LEN(VLOOKUP(A2182,SOURCE!B:P,12,0))&gt;=0,REPT(" ",SOURCE!$W$2-LEN(VLOOKUP(A2182,SOURCE!B:P,12,0))),"")&amp;
TEXT(A2182,"???0")&amp;IF(VLOOKUP(A2182,SOURCE!B:P,13,0)="","","   "&amp;VLOOKUP(A2182,SOURCE!B:P,13,0)
))))
)</f>
        <v>#define ITM_FB22                      2134</v>
      </c>
    </row>
    <row r="2183" spans="1:4">
      <c r="A2183">
        <f t="shared" ref="A2183:A2246" si="35">C2182</f>
        <v>2135</v>
      </c>
      <c r="B2183" t="str">
        <f>VLOOKUP(A2183,SOURCE!B:P,12,0)</f>
        <v>ITM_FB23</v>
      </c>
      <c r="C2183">
        <f>IF(
ISNUMBER(INDEX(SOURCE!B:B,MATCH(A2183,SOURCE!B:B,0)+1)),
  VALUE(INDEX(SOURCE!B:B,MATCH(A2183,SOURCE!B:B,0)+1)),
  "")</f>
        <v>2136</v>
      </c>
      <c r="D2183" s="8" t="str">
        <f>IF(A2183&lt;&gt;INT(A2183),B2183,
IF(A2183&lt;0,VLOOKUP(A2183,lookups!A$1:B$25,2,0),
IF(ISNA(B2183),"",
IF(OR(ISBLANK(A2183),ISNA(B2183),B2183=0),
"",
"#define "&amp;
VLOOKUP(A2183,SOURCE!B:P,12,0)&amp;IF(SOURCE!$W$2-LEN(VLOOKUP(A2183,SOURCE!B:P,12,0))&gt;=0,REPT(" ",SOURCE!$W$2-LEN(VLOOKUP(A2183,SOURCE!B:P,12,0))),"")&amp;
TEXT(A2183,"???0")&amp;IF(VLOOKUP(A2183,SOURCE!B:P,13,0)="","","   "&amp;VLOOKUP(A2183,SOURCE!B:P,13,0)
))))
)</f>
        <v>#define ITM_FB23                      2135</v>
      </c>
    </row>
    <row r="2184" spans="1:4">
      <c r="A2184">
        <f t="shared" si="35"/>
        <v>2136</v>
      </c>
      <c r="B2184" t="str">
        <f>VLOOKUP(A2184,SOURCE!B:P,12,0)</f>
        <v>ITM_FB24</v>
      </c>
      <c r="C2184">
        <f>IF(
ISNUMBER(INDEX(SOURCE!B:B,MATCH(A2184,SOURCE!B:B,0)+1)),
  VALUE(INDEX(SOURCE!B:B,MATCH(A2184,SOURCE!B:B,0)+1)),
  "")</f>
        <v>2137</v>
      </c>
      <c r="D2184" s="8" t="str">
        <f>IF(A2184&lt;&gt;INT(A2184),B2184,
IF(A2184&lt;0,VLOOKUP(A2184,lookups!A$1:B$25,2,0),
IF(ISNA(B2184),"",
IF(OR(ISBLANK(A2184),ISNA(B2184),B2184=0),
"",
"#define "&amp;
VLOOKUP(A2184,SOURCE!B:P,12,0)&amp;IF(SOURCE!$W$2-LEN(VLOOKUP(A2184,SOURCE!B:P,12,0))&gt;=0,REPT(" ",SOURCE!$W$2-LEN(VLOOKUP(A2184,SOURCE!B:P,12,0))),"")&amp;
TEXT(A2184,"???0")&amp;IF(VLOOKUP(A2184,SOURCE!B:P,13,0)="","","   "&amp;VLOOKUP(A2184,SOURCE!B:P,13,0)
))))
)</f>
        <v>#define ITM_FB24                      2136</v>
      </c>
    </row>
    <row r="2185" spans="1:4">
      <c r="A2185">
        <f t="shared" si="35"/>
        <v>2137</v>
      </c>
      <c r="B2185" t="str">
        <f>VLOOKUP(A2185,SOURCE!B:P,12,0)</f>
        <v>ITM_FB25</v>
      </c>
      <c r="C2185">
        <f>IF(
ISNUMBER(INDEX(SOURCE!B:B,MATCH(A2185,SOURCE!B:B,0)+1)),
  VALUE(INDEX(SOURCE!B:B,MATCH(A2185,SOURCE!B:B,0)+1)),
  "")</f>
        <v>2138</v>
      </c>
      <c r="D2185" s="8" t="str">
        <f>IF(A2185&lt;&gt;INT(A2185),B2185,
IF(A2185&lt;0,VLOOKUP(A2185,lookups!A$1:B$25,2,0),
IF(ISNA(B2185),"",
IF(OR(ISBLANK(A2185),ISNA(B2185),B2185=0),
"",
"#define "&amp;
VLOOKUP(A2185,SOURCE!B:P,12,0)&amp;IF(SOURCE!$W$2-LEN(VLOOKUP(A2185,SOURCE!B:P,12,0))&gt;=0,REPT(" ",SOURCE!$W$2-LEN(VLOOKUP(A2185,SOURCE!B:P,12,0))),"")&amp;
TEXT(A2185,"???0")&amp;IF(VLOOKUP(A2185,SOURCE!B:P,13,0)="","","   "&amp;VLOOKUP(A2185,SOURCE!B:P,13,0)
))))
)</f>
        <v>#define ITM_FB25                      2137</v>
      </c>
    </row>
    <row r="2186" spans="1:4">
      <c r="A2186">
        <f t="shared" si="35"/>
        <v>2138</v>
      </c>
      <c r="B2186" t="str">
        <f>VLOOKUP(A2186,SOURCE!B:P,12,0)</f>
        <v>ITM_FB26</v>
      </c>
      <c r="C2186">
        <f>IF(
ISNUMBER(INDEX(SOURCE!B:B,MATCH(A2186,SOURCE!B:B,0)+1)),
  VALUE(INDEX(SOURCE!B:B,MATCH(A2186,SOURCE!B:B,0)+1)),
  "")</f>
        <v>2139</v>
      </c>
      <c r="D2186" s="8" t="str">
        <f>IF(A2186&lt;&gt;INT(A2186),B2186,
IF(A2186&lt;0,VLOOKUP(A2186,lookups!A$1:B$25,2,0),
IF(ISNA(B2186),"",
IF(OR(ISBLANK(A2186),ISNA(B2186),B2186=0),
"",
"#define "&amp;
VLOOKUP(A2186,SOURCE!B:P,12,0)&amp;IF(SOURCE!$W$2-LEN(VLOOKUP(A2186,SOURCE!B:P,12,0))&gt;=0,REPT(" ",SOURCE!$W$2-LEN(VLOOKUP(A2186,SOURCE!B:P,12,0))),"")&amp;
TEXT(A2186,"???0")&amp;IF(VLOOKUP(A2186,SOURCE!B:P,13,0)="","","   "&amp;VLOOKUP(A2186,SOURCE!B:P,13,0)
))))
)</f>
        <v>#define ITM_FB26                      2138</v>
      </c>
    </row>
    <row r="2187" spans="1:4">
      <c r="A2187">
        <f t="shared" si="35"/>
        <v>2139</v>
      </c>
      <c r="B2187" t="str">
        <f>VLOOKUP(A2187,SOURCE!B:P,12,0)</f>
        <v>ITM_FB27</v>
      </c>
      <c r="C2187">
        <f>IF(
ISNUMBER(INDEX(SOURCE!B:B,MATCH(A2187,SOURCE!B:B,0)+1)),
  VALUE(INDEX(SOURCE!B:B,MATCH(A2187,SOURCE!B:B,0)+1)),
  "")</f>
        <v>2140</v>
      </c>
      <c r="D2187" s="8" t="str">
        <f>IF(A2187&lt;&gt;INT(A2187),B2187,
IF(A2187&lt;0,VLOOKUP(A2187,lookups!A$1:B$25,2,0),
IF(ISNA(B2187),"",
IF(OR(ISBLANK(A2187),ISNA(B2187),B2187=0),
"",
"#define "&amp;
VLOOKUP(A2187,SOURCE!B:P,12,0)&amp;IF(SOURCE!$W$2-LEN(VLOOKUP(A2187,SOURCE!B:P,12,0))&gt;=0,REPT(" ",SOURCE!$W$2-LEN(VLOOKUP(A2187,SOURCE!B:P,12,0))),"")&amp;
TEXT(A2187,"???0")&amp;IF(VLOOKUP(A2187,SOURCE!B:P,13,0)="","","   "&amp;VLOOKUP(A2187,SOURCE!B:P,13,0)
))))
)</f>
        <v>#define ITM_FB27                      2139</v>
      </c>
    </row>
    <row r="2188" spans="1:4">
      <c r="A2188">
        <f t="shared" si="35"/>
        <v>2140</v>
      </c>
      <c r="B2188" t="str">
        <f>VLOOKUP(A2188,SOURCE!B:P,12,0)</f>
        <v>ITM_FB28</v>
      </c>
      <c r="C2188">
        <f>IF(
ISNUMBER(INDEX(SOURCE!B:B,MATCH(A2188,SOURCE!B:B,0)+1)),
  VALUE(INDEX(SOURCE!B:B,MATCH(A2188,SOURCE!B:B,0)+1)),
  "")</f>
        <v>2141</v>
      </c>
      <c r="D2188" s="8" t="str">
        <f>IF(A2188&lt;&gt;INT(A2188),B2188,
IF(A2188&lt;0,VLOOKUP(A2188,lookups!A$1:B$25,2,0),
IF(ISNA(B2188),"",
IF(OR(ISBLANK(A2188),ISNA(B2188),B2188=0),
"",
"#define "&amp;
VLOOKUP(A2188,SOURCE!B:P,12,0)&amp;IF(SOURCE!$W$2-LEN(VLOOKUP(A2188,SOURCE!B:P,12,0))&gt;=0,REPT(" ",SOURCE!$W$2-LEN(VLOOKUP(A2188,SOURCE!B:P,12,0))),"")&amp;
TEXT(A2188,"???0")&amp;IF(VLOOKUP(A2188,SOURCE!B:P,13,0)="","","   "&amp;VLOOKUP(A2188,SOURCE!B:P,13,0)
))))
)</f>
        <v>#define ITM_FB28                      2140</v>
      </c>
    </row>
    <row r="2189" spans="1:4">
      <c r="A2189">
        <f t="shared" si="35"/>
        <v>2141</v>
      </c>
      <c r="B2189" t="str">
        <f>VLOOKUP(A2189,SOURCE!B:P,12,0)</f>
        <v>ITM_FB29</v>
      </c>
      <c r="C2189">
        <f>IF(
ISNUMBER(INDEX(SOURCE!B:B,MATCH(A2189,SOURCE!B:B,0)+1)),
  VALUE(INDEX(SOURCE!B:B,MATCH(A2189,SOURCE!B:B,0)+1)),
  "")</f>
        <v>2142</v>
      </c>
      <c r="D2189" s="8" t="str">
        <f>IF(A2189&lt;&gt;INT(A2189),B2189,
IF(A2189&lt;0,VLOOKUP(A2189,lookups!A$1:B$25,2,0),
IF(ISNA(B2189),"",
IF(OR(ISBLANK(A2189),ISNA(B2189),B2189=0),
"",
"#define "&amp;
VLOOKUP(A2189,SOURCE!B:P,12,0)&amp;IF(SOURCE!$W$2-LEN(VLOOKUP(A2189,SOURCE!B:P,12,0))&gt;=0,REPT(" ",SOURCE!$W$2-LEN(VLOOKUP(A2189,SOURCE!B:P,12,0))),"")&amp;
TEXT(A2189,"???0")&amp;IF(VLOOKUP(A2189,SOURCE!B:P,13,0)="","","   "&amp;VLOOKUP(A2189,SOURCE!B:P,13,0)
))))
)</f>
        <v>#define ITM_FB29                      2141</v>
      </c>
    </row>
    <row r="2190" spans="1:4">
      <c r="A2190">
        <f t="shared" si="35"/>
        <v>2142</v>
      </c>
      <c r="B2190" t="str">
        <f>VLOOKUP(A2190,SOURCE!B:P,12,0)</f>
        <v>ITM_FB30</v>
      </c>
      <c r="C2190">
        <f>IF(
ISNUMBER(INDEX(SOURCE!B:B,MATCH(A2190,SOURCE!B:B,0)+1)),
  VALUE(INDEX(SOURCE!B:B,MATCH(A2190,SOURCE!B:B,0)+1)),
  "")</f>
        <v>2143</v>
      </c>
      <c r="D2190" s="8" t="str">
        <f>IF(A2190&lt;&gt;INT(A2190),B2190,
IF(A2190&lt;0,VLOOKUP(A2190,lookups!A$1:B$25,2,0),
IF(ISNA(B2190),"",
IF(OR(ISBLANK(A2190),ISNA(B2190),B2190=0),
"",
"#define "&amp;
VLOOKUP(A2190,SOURCE!B:P,12,0)&amp;IF(SOURCE!$W$2-LEN(VLOOKUP(A2190,SOURCE!B:P,12,0))&gt;=0,REPT(" ",SOURCE!$W$2-LEN(VLOOKUP(A2190,SOURCE!B:P,12,0))),"")&amp;
TEXT(A2190,"???0")&amp;IF(VLOOKUP(A2190,SOURCE!B:P,13,0)="","","   "&amp;VLOOKUP(A2190,SOURCE!B:P,13,0)
))))
)</f>
        <v>#define ITM_FB30                      2142</v>
      </c>
    </row>
    <row r="2191" spans="1:4">
      <c r="A2191">
        <f t="shared" si="35"/>
        <v>2143</v>
      </c>
      <c r="B2191" t="str">
        <f>VLOOKUP(A2191,SOURCE!B:P,12,0)</f>
        <v>ITM_FB31</v>
      </c>
      <c r="C2191">
        <f>IF(
ISNUMBER(INDEX(SOURCE!B:B,MATCH(A2191,SOURCE!B:B,0)+1)),
  VALUE(INDEX(SOURCE!B:B,MATCH(A2191,SOURCE!B:B,0)+1)),
  "")</f>
        <v>2144</v>
      </c>
      <c r="D2191" s="8" t="str">
        <f>IF(A2191&lt;&gt;INT(A2191),B2191,
IF(A2191&lt;0,VLOOKUP(A2191,lookups!A$1:B$25,2,0),
IF(ISNA(B2191),"",
IF(OR(ISBLANK(A2191),ISNA(B2191),B2191=0),
"",
"#define "&amp;
VLOOKUP(A2191,SOURCE!B:P,12,0)&amp;IF(SOURCE!$W$2-LEN(VLOOKUP(A2191,SOURCE!B:P,12,0))&gt;=0,REPT(" ",SOURCE!$W$2-LEN(VLOOKUP(A2191,SOURCE!B:P,12,0))),"")&amp;
TEXT(A2191,"???0")&amp;IF(VLOOKUP(A2191,SOURCE!B:P,13,0)="","","   "&amp;VLOOKUP(A2191,SOURCE!B:P,13,0)
))))
)</f>
        <v>#define ITM_FB31                      2143</v>
      </c>
    </row>
    <row r="2192" spans="1:4">
      <c r="A2192">
        <f t="shared" si="35"/>
        <v>2144</v>
      </c>
      <c r="B2192" t="str">
        <f>VLOOKUP(A2192,SOURCE!B:P,12,0)</f>
        <v>ITM_FB32</v>
      </c>
      <c r="C2192">
        <f>IF(
ISNUMBER(INDEX(SOURCE!B:B,MATCH(A2192,SOURCE!B:B,0)+1)),
  VALUE(INDEX(SOURCE!B:B,MATCH(A2192,SOURCE!B:B,0)+1)),
  "")</f>
        <v>2145</v>
      </c>
      <c r="D2192" s="8" t="str">
        <f>IF(A2192&lt;&gt;INT(A2192),B2192,
IF(A2192&lt;0,VLOOKUP(A2192,lookups!A$1:B$25,2,0),
IF(ISNA(B2192),"",
IF(OR(ISBLANK(A2192),ISNA(B2192),B2192=0),
"",
"#define "&amp;
VLOOKUP(A2192,SOURCE!B:P,12,0)&amp;IF(SOURCE!$W$2-LEN(VLOOKUP(A2192,SOURCE!B:P,12,0))&gt;=0,REPT(" ",SOURCE!$W$2-LEN(VLOOKUP(A2192,SOURCE!B:P,12,0))),"")&amp;
TEXT(A2192,"???0")&amp;IF(VLOOKUP(A2192,SOURCE!B:P,13,0)="","","   "&amp;VLOOKUP(A2192,SOURCE!B:P,13,0)
))))
)</f>
        <v>#define ITM_FB32                      2144</v>
      </c>
    </row>
    <row r="2193" spans="1:4">
      <c r="A2193">
        <f t="shared" si="35"/>
        <v>2145</v>
      </c>
      <c r="B2193" t="str">
        <f>VLOOKUP(A2193,SOURCE!B:P,12,0)</f>
        <v>ITM_FB33</v>
      </c>
      <c r="C2193">
        <f>IF(
ISNUMBER(INDEX(SOURCE!B:B,MATCH(A2193,SOURCE!B:B,0)+1)),
  VALUE(INDEX(SOURCE!B:B,MATCH(A2193,SOURCE!B:B,0)+1)),
  "")</f>
        <v>2146</v>
      </c>
      <c r="D2193" s="8" t="str">
        <f>IF(A2193&lt;&gt;INT(A2193),B2193,
IF(A2193&lt;0,VLOOKUP(A2193,lookups!A$1:B$25,2,0),
IF(ISNA(B2193),"",
IF(OR(ISBLANK(A2193),ISNA(B2193),B2193=0),
"",
"#define "&amp;
VLOOKUP(A2193,SOURCE!B:P,12,0)&amp;IF(SOURCE!$W$2-LEN(VLOOKUP(A2193,SOURCE!B:P,12,0))&gt;=0,REPT(" ",SOURCE!$W$2-LEN(VLOOKUP(A2193,SOURCE!B:P,12,0))),"")&amp;
TEXT(A2193,"???0")&amp;IF(VLOOKUP(A2193,SOURCE!B:P,13,0)="","","   "&amp;VLOOKUP(A2193,SOURCE!B:P,13,0)
))))
)</f>
        <v>#define ITM_FB33                      2145</v>
      </c>
    </row>
    <row r="2194" spans="1:4">
      <c r="A2194">
        <f t="shared" si="35"/>
        <v>2146</v>
      </c>
      <c r="B2194" t="str">
        <f>VLOOKUP(A2194,SOURCE!B:P,12,0)</f>
        <v>ITM_FB34</v>
      </c>
      <c r="C2194">
        <f>IF(
ISNUMBER(INDEX(SOURCE!B:B,MATCH(A2194,SOURCE!B:B,0)+1)),
  VALUE(INDEX(SOURCE!B:B,MATCH(A2194,SOURCE!B:B,0)+1)),
  "")</f>
        <v>2147</v>
      </c>
      <c r="D2194" s="8" t="str">
        <f>IF(A2194&lt;&gt;INT(A2194),B2194,
IF(A2194&lt;0,VLOOKUP(A2194,lookups!A$1:B$25,2,0),
IF(ISNA(B2194),"",
IF(OR(ISBLANK(A2194),ISNA(B2194),B2194=0),
"",
"#define "&amp;
VLOOKUP(A2194,SOURCE!B:P,12,0)&amp;IF(SOURCE!$W$2-LEN(VLOOKUP(A2194,SOURCE!B:P,12,0))&gt;=0,REPT(" ",SOURCE!$W$2-LEN(VLOOKUP(A2194,SOURCE!B:P,12,0))),"")&amp;
TEXT(A2194,"???0")&amp;IF(VLOOKUP(A2194,SOURCE!B:P,13,0)="","","   "&amp;VLOOKUP(A2194,SOURCE!B:P,13,0)
))))
)</f>
        <v>#define ITM_FB34                      2146</v>
      </c>
    </row>
    <row r="2195" spans="1:4">
      <c r="A2195">
        <f t="shared" si="35"/>
        <v>2147</v>
      </c>
      <c r="B2195" t="str">
        <f>VLOOKUP(A2195,SOURCE!B:P,12,0)</f>
        <v>ITM_FB35</v>
      </c>
      <c r="C2195">
        <f>IF(
ISNUMBER(INDEX(SOURCE!B:B,MATCH(A2195,SOURCE!B:B,0)+1)),
  VALUE(INDEX(SOURCE!B:B,MATCH(A2195,SOURCE!B:B,0)+1)),
  "")</f>
        <v>2148</v>
      </c>
      <c r="D2195" s="8" t="str">
        <f>IF(A2195&lt;&gt;INT(A2195),B2195,
IF(A2195&lt;0,VLOOKUP(A2195,lookups!A$1:B$25,2,0),
IF(ISNA(B2195),"",
IF(OR(ISBLANK(A2195),ISNA(B2195),B2195=0),
"",
"#define "&amp;
VLOOKUP(A2195,SOURCE!B:P,12,0)&amp;IF(SOURCE!$W$2-LEN(VLOOKUP(A2195,SOURCE!B:P,12,0))&gt;=0,REPT(" ",SOURCE!$W$2-LEN(VLOOKUP(A2195,SOURCE!B:P,12,0))),"")&amp;
TEXT(A2195,"???0")&amp;IF(VLOOKUP(A2195,SOURCE!B:P,13,0)="","","   "&amp;VLOOKUP(A2195,SOURCE!B:P,13,0)
))))
)</f>
        <v>#define ITM_FB35                      2147</v>
      </c>
    </row>
    <row r="2196" spans="1:4">
      <c r="A2196">
        <f t="shared" si="35"/>
        <v>2148</v>
      </c>
      <c r="B2196" t="str">
        <f>VLOOKUP(A2196,SOURCE!B:P,12,0)</f>
        <v>ITM_FB36</v>
      </c>
      <c r="C2196">
        <f>IF(
ISNUMBER(INDEX(SOURCE!B:B,MATCH(A2196,SOURCE!B:B,0)+1)),
  VALUE(INDEX(SOURCE!B:B,MATCH(A2196,SOURCE!B:B,0)+1)),
  "")</f>
        <v>2149</v>
      </c>
      <c r="D2196" s="8" t="str">
        <f>IF(A2196&lt;&gt;INT(A2196),B2196,
IF(A2196&lt;0,VLOOKUP(A2196,lookups!A$1:B$25,2,0),
IF(ISNA(B2196),"",
IF(OR(ISBLANK(A2196),ISNA(B2196),B2196=0),
"",
"#define "&amp;
VLOOKUP(A2196,SOURCE!B:P,12,0)&amp;IF(SOURCE!$W$2-LEN(VLOOKUP(A2196,SOURCE!B:P,12,0))&gt;=0,REPT(" ",SOURCE!$W$2-LEN(VLOOKUP(A2196,SOURCE!B:P,12,0))),"")&amp;
TEXT(A2196,"???0")&amp;IF(VLOOKUP(A2196,SOURCE!B:P,13,0)="","","   "&amp;VLOOKUP(A2196,SOURCE!B:P,13,0)
))))
)</f>
        <v>#define ITM_FB36                      2148</v>
      </c>
    </row>
    <row r="2197" spans="1:4">
      <c r="A2197">
        <f t="shared" si="35"/>
        <v>2149</v>
      </c>
      <c r="B2197" t="str">
        <f>VLOOKUP(A2197,SOURCE!B:P,12,0)</f>
        <v>ITM_FB37</v>
      </c>
      <c r="C2197">
        <f>IF(
ISNUMBER(INDEX(SOURCE!B:B,MATCH(A2197,SOURCE!B:B,0)+1)),
  VALUE(INDEX(SOURCE!B:B,MATCH(A2197,SOURCE!B:B,0)+1)),
  "")</f>
        <v>2150</v>
      </c>
      <c r="D2197" s="8" t="str">
        <f>IF(A2197&lt;&gt;INT(A2197),B2197,
IF(A2197&lt;0,VLOOKUP(A2197,lookups!A$1:B$25,2,0),
IF(ISNA(B2197),"",
IF(OR(ISBLANK(A2197),ISNA(B2197),B2197=0),
"",
"#define "&amp;
VLOOKUP(A2197,SOURCE!B:P,12,0)&amp;IF(SOURCE!$W$2-LEN(VLOOKUP(A2197,SOURCE!B:P,12,0))&gt;=0,REPT(" ",SOURCE!$W$2-LEN(VLOOKUP(A2197,SOURCE!B:P,12,0))),"")&amp;
TEXT(A2197,"???0")&amp;IF(VLOOKUP(A2197,SOURCE!B:P,13,0)="","","   "&amp;VLOOKUP(A2197,SOURCE!B:P,13,0)
))))
)</f>
        <v>#define ITM_FB37                      2149</v>
      </c>
    </row>
    <row r="2198" spans="1:4">
      <c r="A2198">
        <f t="shared" si="35"/>
        <v>2150</v>
      </c>
      <c r="B2198" t="str">
        <f>VLOOKUP(A2198,SOURCE!B:P,12,0)</f>
        <v>ITM_FB38</v>
      </c>
      <c r="C2198">
        <f>IF(
ISNUMBER(INDEX(SOURCE!B:B,MATCH(A2198,SOURCE!B:B,0)+1)),
  VALUE(INDEX(SOURCE!B:B,MATCH(A2198,SOURCE!B:B,0)+1)),
  "")</f>
        <v>2151</v>
      </c>
      <c r="D2198" s="8" t="str">
        <f>IF(A2198&lt;&gt;INT(A2198),B2198,
IF(A2198&lt;0,VLOOKUP(A2198,lookups!A$1:B$25,2,0),
IF(ISNA(B2198),"",
IF(OR(ISBLANK(A2198),ISNA(B2198),B2198=0),
"",
"#define "&amp;
VLOOKUP(A2198,SOURCE!B:P,12,0)&amp;IF(SOURCE!$W$2-LEN(VLOOKUP(A2198,SOURCE!B:P,12,0))&gt;=0,REPT(" ",SOURCE!$W$2-LEN(VLOOKUP(A2198,SOURCE!B:P,12,0))),"")&amp;
TEXT(A2198,"???0")&amp;IF(VLOOKUP(A2198,SOURCE!B:P,13,0)="","","   "&amp;VLOOKUP(A2198,SOURCE!B:P,13,0)
))))
)</f>
        <v>#define ITM_FB38                      2150</v>
      </c>
    </row>
    <row r="2199" spans="1:4">
      <c r="A2199">
        <f t="shared" si="35"/>
        <v>2151</v>
      </c>
      <c r="B2199" t="str">
        <f>VLOOKUP(A2199,SOURCE!B:P,12,0)</f>
        <v>ITM_FB39</v>
      </c>
      <c r="C2199">
        <f>IF(
ISNUMBER(INDEX(SOURCE!B:B,MATCH(A2199,SOURCE!B:B,0)+1)),
  VALUE(INDEX(SOURCE!B:B,MATCH(A2199,SOURCE!B:B,0)+1)),
  "")</f>
        <v>2152</v>
      </c>
      <c r="D2199" s="8" t="str">
        <f>IF(A2199&lt;&gt;INT(A2199),B2199,
IF(A2199&lt;0,VLOOKUP(A2199,lookups!A$1:B$25,2,0),
IF(ISNA(B2199),"",
IF(OR(ISBLANK(A2199),ISNA(B2199),B2199=0),
"",
"#define "&amp;
VLOOKUP(A2199,SOURCE!B:P,12,0)&amp;IF(SOURCE!$W$2-LEN(VLOOKUP(A2199,SOURCE!B:P,12,0))&gt;=0,REPT(" ",SOURCE!$W$2-LEN(VLOOKUP(A2199,SOURCE!B:P,12,0))),"")&amp;
TEXT(A2199,"???0")&amp;IF(VLOOKUP(A2199,SOURCE!B:P,13,0)="","","   "&amp;VLOOKUP(A2199,SOURCE!B:P,13,0)
))))
)</f>
        <v>#define ITM_FB39                      2151</v>
      </c>
    </row>
    <row r="2200" spans="1:4">
      <c r="A2200">
        <f t="shared" si="35"/>
        <v>2152</v>
      </c>
      <c r="B2200" t="str">
        <f>VLOOKUP(A2200,SOURCE!B:P,12,0)</f>
        <v>ITM_FB40</v>
      </c>
      <c r="C2200">
        <f>IF(
ISNUMBER(INDEX(SOURCE!B:B,MATCH(A2200,SOURCE!B:B,0)+1)),
  VALUE(INDEX(SOURCE!B:B,MATCH(A2200,SOURCE!B:B,0)+1)),
  "")</f>
        <v>2153</v>
      </c>
      <c r="D2200" s="8" t="str">
        <f>IF(A2200&lt;&gt;INT(A2200),B2200,
IF(A2200&lt;0,VLOOKUP(A2200,lookups!A$1:B$25,2,0),
IF(ISNA(B2200),"",
IF(OR(ISBLANK(A2200),ISNA(B2200),B2200=0),
"",
"#define "&amp;
VLOOKUP(A2200,SOURCE!B:P,12,0)&amp;IF(SOURCE!$W$2-LEN(VLOOKUP(A2200,SOURCE!B:P,12,0))&gt;=0,REPT(" ",SOURCE!$W$2-LEN(VLOOKUP(A2200,SOURCE!B:P,12,0))),"")&amp;
TEXT(A2200,"???0")&amp;IF(VLOOKUP(A2200,SOURCE!B:P,13,0)="","","   "&amp;VLOOKUP(A2200,SOURCE!B:P,13,0)
))))
)</f>
        <v>#define ITM_FB40                      2152</v>
      </c>
    </row>
    <row r="2201" spans="1:4">
      <c r="A2201">
        <f t="shared" si="35"/>
        <v>2153</v>
      </c>
      <c r="B2201" t="str">
        <f>VLOOKUP(A2201,SOURCE!B:P,12,0)</f>
        <v>ITM_FB41</v>
      </c>
      <c r="C2201">
        <f>IF(
ISNUMBER(INDEX(SOURCE!B:B,MATCH(A2201,SOURCE!B:B,0)+1)),
  VALUE(INDEX(SOURCE!B:B,MATCH(A2201,SOURCE!B:B,0)+1)),
  "")</f>
        <v>2154</v>
      </c>
      <c r="D2201" s="8" t="str">
        <f>IF(A2201&lt;&gt;INT(A2201),B2201,
IF(A2201&lt;0,VLOOKUP(A2201,lookups!A$1:B$25,2,0),
IF(ISNA(B2201),"",
IF(OR(ISBLANK(A2201),ISNA(B2201),B2201=0),
"",
"#define "&amp;
VLOOKUP(A2201,SOURCE!B:P,12,0)&amp;IF(SOURCE!$W$2-LEN(VLOOKUP(A2201,SOURCE!B:P,12,0))&gt;=0,REPT(" ",SOURCE!$W$2-LEN(VLOOKUP(A2201,SOURCE!B:P,12,0))),"")&amp;
TEXT(A2201,"???0")&amp;IF(VLOOKUP(A2201,SOURCE!B:P,13,0)="","","   "&amp;VLOOKUP(A2201,SOURCE!B:P,13,0)
))))
)</f>
        <v>#define ITM_FB41                      2153</v>
      </c>
    </row>
    <row r="2202" spans="1:4">
      <c r="A2202">
        <f t="shared" si="35"/>
        <v>2154</v>
      </c>
      <c r="B2202" t="str">
        <f>VLOOKUP(A2202,SOURCE!B:P,12,0)</f>
        <v>ITM_FB42</v>
      </c>
      <c r="C2202">
        <f>IF(
ISNUMBER(INDEX(SOURCE!B:B,MATCH(A2202,SOURCE!B:B,0)+1)),
  VALUE(INDEX(SOURCE!B:B,MATCH(A2202,SOURCE!B:B,0)+1)),
  "")</f>
        <v>2155</v>
      </c>
      <c r="D2202" s="8" t="str">
        <f>IF(A2202&lt;&gt;INT(A2202),B2202,
IF(A2202&lt;0,VLOOKUP(A2202,lookups!A$1:B$25,2,0),
IF(ISNA(B2202),"",
IF(OR(ISBLANK(A2202),ISNA(B2202),B2202=0),
"",
"#define "&amp;
VLOOKUP(A2202,SOURCE!B:P,12,0)&amp;IF(SOURCE!$W$2-LEN(VLOOKUP(A2202,SOURCE!B:P,12,0))&gt;=0,REPT(" ",SOURCE!$W$2-LEN(VLOOKUP(A2202,SOURCE!B:P,12,0))),"")&amp;
TEXT(A2202,"???0")&amp;IF(VLOOKUP(A2202,SOURCE!B:P,13,0)="","","   "&amp;VLOOKUP(A2202,SOURCE!B:P,13,0)
))))
)</f>
        <v>#define ITM_FB42                      2154</v>
      </c>
    </row>
    <row r="2203" spans="1:4">
      <c r="A2203">
        <f t="shared" si="35"/>
        <v>2155</v>
      </c>
      <c r="B2203" t="str">
        <f>VLOOKUP(A2203,SOURCE!B:P,12,0)</f>
        <v>ITM_FB43</v>
      </c>
      <c r="C2203">
        <f>IF(
ISNUMBER(INDEX(SOURCE!B:B,MATCH(A2203,SOURCE!B:B,0)+1)),
  VALUE(INDEX(SOURCE!B:B,MATCH(A2203,SOURCE!B:B,0)+1)),
  "")</f>
        <v>2156</v>
      </c>
      <c r="D2203" s="8" t="str">
        <f>IF(A2203&lt;&gt;INT(A2203),B2203,
IF(A2203&lt;0,VLOOKUP(A2203,lookups!A$1:B$25,2,0),
IF(ISNA(B2203),"",
IF(OR(ISBLANK(A2203),ISNA(B2203),B2203=0),
"",
"#define "&amp;
VLOOKUP(A2203,SOURCE!B:P,12,0)&amp;IF(SOURCE!$W$2-LEN(VLOOKUP(A2203,SOURCE!B:P,12,0))&gt;=0,REPT(" ",SOURCE!$W$2-LEN(VLOOKUP(A2203,SOURCE!B:P,12,0))),"")&amp;
TEXT(A2203,"???0")&amp;IF(VLOOKUP(A2203,SOURCE!B:P,13,0)="","","   "&amp;VLOOKUP(A2203,SOURCE!B:P,13,0)
))))
)</f>
        <v>#define ITM_FB43                      2155</v>
      </c>
    </row>
    <row r="2204" spans="1:4">
      <c r="A2204">
        <f t="shared" si="35"/>
        <v>2156</v>
      </c>
      <c r="B2204" t="str">
        <f>VLOOKUP(A2204,SOURCE!B:P,12,0)</f>
        <v>ITM_FB44</v>
      </c>
      <c r="C2204">
        <f>IF(
ISNUMBER(INDEX(SOURCE!B:B,MATCH(A2204,SOURCE!B:B,0)+1)),
  VALUE(INDEX(SOURCE!B:B,MATCH(A2204,SOURCE!B:B,0)+1)),
  "")</f>
        <v>2157</v>
      </c>
      <c r="D2204" s="8" t="str">
        <f>IF(A2204&lt;&gt;INT(A2204),B2204,
IF(A2204&lt;0,VLOOKUP(A2204,lookups!A$1:B$25,2,0),
IF(ISNA(B2204),"",
IF(OR(ISBLANK(A2204),ISNA(B2204),B2204=0),
"",
"#define "&amp;
VLOOKUP(A2204,SOURCE!B:P,12,0)&amp;IF(SOURCE!$W$2-LEN(VLOOKUP(A2204,SOURCE!B:P,12,0))&gt;=0,REPT(" ",SOURCE!$W$2-LEN(VLOOKUP(A2204,SOURCE!B:P,12,0))),"")&amp;
TEXT(A2204,"???0")&amp;IF(VLOOKUP(A2204,SOURCE!B:P,13,0)="","","   "&amp;VLOOKUP(A2204,SOURCE!B:P,13,0)
))))
)</f>
        <v>#define ITM_FB44                      2156</v>
      </c>
    </row>
    <row r="2205" spans="1:4">
      <c r="A2205">
        <f t="shared" si="35"/>
        <v>2157</v>
      </c>
      <c r="B2205" t="str">
        <f>VLOOKUP(A2205,SOURCE!B:P,12,0)</f>
        <v>ITM_FB45</v>
      </c>
      <c r="C2205">
        <f>IF(
ISNUMBER(INDEX(SOURCE!B:B,MATCH(A2205,SOURCE!B:B,0)+1)),
  VALUE(INDEX(SOURCE!B:B,MATCH(A2205,SOURCE!B:B,0)+1)),
  "")</f>
        <v>2158</v>
      </c>
      <c r="D2205" s="8" t="str">
        <f>IF(A2205&lt;&gt;INT(A2205),B2205,
IF(A2205&lt;0,VLOOKUP(A2205,lookups!A$1:B$25,2,0),
IF(ISNA(B2205),"",
IF(OR(ISBLANK(A2205),ISNA(B2205),B2205=0),
"",
"#define "&amp;
VLOOKUP(A2205,SOURCE!B:P,12,0)&amp;IF(SOURCE!$W$2-LEN(VLOOKUP(A2205,SOURCE!B:P,12,0))&gt;=0,REPT(" ",SOURCE!$W$2-LEN(VLOOKUP(A2205,SOURCE!B:P,12,0))),"")&amp;
TEXT(A2205,"???0")&amp;IF(VLOOKUP(A2205,SOURCE!B:P,13,0)="","","   "&amp;VLOOKUP(A2205,SOURCE!B:P,13,0)
))))
)</f>
        <v>#define ITM_FB45                      2157</v>
      </c>
    </row>
    <row r="2206" spans="1:4">
      <c r="A2206">
        <f t="shared" si="35"/>
        <v>2158</v>
      </c>
      <c r="B2206" t="str">
        <f>VLOOKUP(A2206,SOURCE!B:P,12,0)</f>
        <v>ITM_FB46</v>
      </c>
      <c r="C2206">
        <f>IF(
ISNUMBER(INDEX(SOURCE!B:B,MATCH(A2206,SOURCE!B:B,0)+1)),
  VALUE(INDEX(SOURCE!B:B,MATCH(A2206,SOURCE!B:B,0)+1)),
  "")</f>
        <v>2159</v>
      </c>
      <c r="D2206" s="8" t="str">
        <f>IF(A2206&lt;&gt;INT(A2206),B2206,
IF(A2206&lt;0,VLOOKUP(A2206,lookups!A$1:B$25,2,0),
IF(ISNA(B2206),"",
IF(OR(ISBLANK(A2206),ISNA(B2206),B2206=0),
"",
"#define "&amp;
VLOOKUP(A2206,SOURCE!B:P,12,0)&amp;IF(SOURCE!$W$2-LEN(VLOOKUP(A2206,SOURCE!B:P,12,0))&gt;=0,REPT(" ",SOURCE!$W$2-LEN(VLOOKUP(A2206,SOURCE!B:P,12,0))),"")&amp;
TEXT(A2206,"???0")&amp;IF(VLOOKUP(A2206,SOURCE!B:P,13,0)="","","   "&amp;VLOOKUP(A2206,SOURCE!B:P,13,0)
))))
)</f>
        <v>#define ITM_FB46                      2158</v>
      </c>
    </row>
    <row r="2207" spans="1:4">
      <c r="A2207">
        <f t="shared" si="35"/>
        <v>2159</v>
      </c>
      <c r="B2207" t="str">
        <f>VLOOKUP(A2207,SOURCE!B:P,12,0)</f>
        <v>ITM_FB47</v>
      </c>
      <c r="C2207">
        <f>IF(
ISNUMBER(INDEX(SOURCE!B:B,MATCH(A2207,SOURCE!B:B,0)+1)),
  VALUE(INDEX(SOURCE!B:B,MATCH(A2207,SOURCE!B:B,0)+1)),
  "")</f>
        <v>2160</v>
      </c>
      <c r="D2207" s="8" t="str">
        <f>IF(A2207&lt;&gt;INT(A2207),B2207,
IF(A2207&lt;0,VLOOKUP(A2207,lookups!A$1:B$25,2,0),
IF(ISNA(B2207),"",
IF(OR(ISBLANK(A2207),ISNA(B2207),B2207=0),
"",
"#define "&amp;
VLOOKUP(A2207,SOURCE!B:P,12,0)&amp;IF(SOURCE!$W$2-LEN(VLOOKUP(A2207,SOURCE!B:P,12,0))&gt;=0,REPT(" ",SOURCE!$W$2-LEN(VLOOKUP(A2207,SOURCE!B:P,12,0))),"")&amp;
TEXT(A2207,"???0")&amp;IF(VLOOKUP(A2207,SOURCE!B:P,13,0)="","","   "&amp;VLOOKUP(A2207,SOURCE!B:P,13,0)
))))
)</f>
        <v>#define ITM_FB47                      2159</v>
      </c>
    </row>
    <row r="2208" spans="1:4">
      <c r="A2208">
        <f t="shared" si="35"/>
        <v>2160</v>
      </c>
      <c r="B2208" t="str">
        <f>VLOOKUP(A2208,SOURCE!B:P,12,0)</f>
        <v>ITM_FB48</v>
      </c>
      <c r="C2208">
        <f>IF(
ISNUMBER(INDEX(SOURCE!B:B,MATCH(A2208,SOURCE!B:B,0)+1)),
  VALUE(INDEX(SOURCE!B:B,MATCH(A2208,SOURCE!B:B,0)+1)),
  "")</f>
        <v>2161</v>
      </c>
      <c r="D2208" s="8" t="str">
        <f>IF(A2208&lt;&gt;INT(A2208),B2208,
IF(A2208&lt;0,VLOOKUP(A2208,lookups!A$1:B$25,2,0),
IF(ISNA(B2208),"",
IF(OR(ISBLANK(A2208),ISNA(B2208),B2208=0),
"",
"#define "&amp;
VLOOKUP(A2208,SOURCE!B:P,12,0)&amp;IF(SOURCE!$W$2-LEN(VLOOKUP(A2208,SOURCE!B:P,12,0))&gt;=0,REPT(" ",SOURCE!$W$2-LEN(VLOOKUP(A2208,SOURCE!B:P,12,0))),"")&amp;
TEXT(A2208,"???0")&amp;IF(VLOOKUP(A2208,SOURCE!B:P,13,0)="","","   "&amp;VLOOKUP(A2208,SOURCE!B:P,13,0)
))))
)</f>
        <v>#define ITM_FB48                      2160</v>
      </c>
    </row>
    <row r="2209" spans="1:4">
      <c r="A2209">
        <f t="shared" si="35"/>
        <v>2161</v>
      </c>
      <c r="B2209" t="str">
        <f>VLOOKUP(A2209,SOURCE!B:P,12,0)</f>
        <v>ITM_FB49</v>
      </c>
      <c r="C2209">
        <f>IF(
ISNUMBER(INDEX(SOURCE!B:B,MATCH(A2209,SOURCE!B:B,0)+1)),
  VALUE(INDEX(SOURCE!B:B,MATCH(A2209,SOURCE!B:B,0)+1)),
  "")</f>
        <v>2162</v>
      </c>
      <c r="D2209" s="8" t="str">
        <f>IF(A2209&lt;&gt;INT(A2209),B2209,
IF(A2209&lt;0,VLOOKUP(A2209,lookups!A$1:B$25,2,0),
IF(ISNA(B2209),"",
IF(OR(ISBLANK(A2209),ISNA(B2209),B2209=0),
"",
"#define "&amp;
VLOOKUP(A2209,SOURCE!B:P,12,0)&amp;IF(SOURCE!$W$2-LEN(VLOOKUP(A2209,SOURCE!B:P,12,0))&gt;=0,REPT(" ",SOURCE!$W$2-LEN(VLOOKUP(A2209,SOURCE!B:P,12,0))),"")&amp;
TEXT(A2209,"???0")&amp;IF(VLOOKUP(A2209,SOURCE!B:P,13,0)="","","   "&amp;VLOOKUP(A2209,SOURCE!B:P,13,0)
))))
)</f>
        <v>#define ITM_FB49                      2161</v>
      </c>
    </row>
    <row r="2210" spans="1:4">
      <c r="A2210">
        <f t="shared" si="35"/>
        <v>2162</v>
      </c>
      <c r="B2210" t="str">
        <f>VLOOKUP(A2210,SOURCE!B:P,12,0)</f>
        <v>ITM_FB50</v>
      </c>
      <c r="C2210">
        <f>IF(
ISNUMBER(INDEX(SOURCE!B:B,MATCH(A2210,SOURCE!B:B,0)+1)),
  VALUE(INDEX(SOURCE!B:B,MATCH(A2210,SOURCE!B:B,0)+1)),
  "")</f>
        <v>2163</v>
      </c>
      <c r="D2210" s="8" t="str">
        <f>IF(A2210&lt;&gt;INT(A2210),B2210,
IF(A2210&lt;0,VLOOKUP(A2210,lookups!A$1:B$25,2,0),
IF(ISNA(B2210),"",
IF(OR(ISBLANK(A2210),ISNA(B2210),B2210=0),
"",
"#define "&amp;
VLOOKUP(A2210,SOURCE!B:P,12,0)&amp;IF(SOURCE!$W$2-LEN(VLOOKUP(A2210,SOURCE!B:P,12,0))&gt;=0,REPT(" ",SOURCE!$W$2-LEN(VLOOKUP(A2210,SOURCE!B:P,12,0))),"")&amp;
TEXT(A2210,"???0")&amp;IF(VLOOKUP(A2210,SOURCE!B:P,13,0)="","","   "&amp;VLOOKUP(A2210,SOURCE!B:P,13,0)
))))
)</f>
        <v>#define ITM_FB50                      2162</v>
      </c>
    </row>
    <row r="2211" spans="1:4">
      <c r="A2211">
        <f t="shared" si="35"/>
        <v>2163</v>
      </c>
      <c r="B2211" t="str">
        <f>VLOOKUP(A2211,SOURCE!B:P,12,0)</f>
        <v>ITM_FB51</v>
      </c>
      <c r="C2211">
        <f>IF(
ISNUMBER(INDEX(SOURCE!B:B,MATCH(A2211,SOURCE!B:B,0)+1)),
  VALUE(INDEX(SOURCE!B:B,MATCH(A2211,SOURCE!B:B,0)+1)),
  "")</f>
        <v>2164</v>
      </c>
      <c r="D2211" s="8" t="str">
        <f>IF(A2211&lt;&gt;INT(A2211),B2211,
IF(A2211&lt;0,VLOOKUP(A2211,lookups!A$1:B$25,2,0),
IF(ISNA(B2211),"",
IF(OR(ISBLANK(A2211),ISNA(B2211),B2211=0),
"",
"#define "&amp;
VLOOKUP(A2211,SOURCE!B:P,12,0)&amp;IF(SOURCE!$W$2-LEN(VLOOKUP(A2211,SOURCE!B:P,12,0))&gt;=0,REPT(" ",SOURCE!$W$2-LEN(VLOOKUP(A2211,SOURCE!B:P,12,0))),"")&amp;
TEXT(A2211,"???0")&amp;IF(VLOOKUP(A2211,SOURCE!B:P,13,0)="","","   "&amp;VLOOKUP(A2211,SOURCE!B:P,13,0)
))))
)</f>
        <v>#define ITM_FB51                      2163</v>
      </c>
    </row>
    <row r="2212" spans="1:4">
      <c r="A2212">
        <f t="shared" si="35"/>
        <v>2164</v>
      </c>
      <c r="B2212" t="str">
        <f>VLOOKUP(A2212,SOURCE!B:P,12,0)</f>
        <v>ITM_FB52</v>
      </c>
      <c r="C2212">
        <f>IF(
ISNUMBER(INDEX(SOURCE!B:B,MATCH(A2212,SOURCE!B:B,0)+1)),
  VALUE(INDEX(SOURCE!B:B,MATCH(A2212,SOURCE!B:B,0)+1)),
  "")</f>
        <v>2165</v>
      </c>
      <c r="D2212" s="8" t="str">
        <f>IF(A2212&lt;&gt;INT(A2212),B2212,
IF(A2212&lt;0,VLOOKUP(A2212,lookups!A$1:B$25,2,0),
IF(ISNA(B2212),"",
IF(OR(ISBLANK(A2212),ISNA(B2212),B2212=0),
"",
"#define "&amp;
VLOOKUP(A2212,SOURCE!B:P,12,0)&amp;IF(SOURCE!$W$2-LEN(VLOOKUP(A2212,SOURCE!B:P,12,0))&gt;=0,REPT(" ",SOURCE!$W$2-LEN(VLOOKUP(A2212,SOURCE!B:P,12,0))),"")&amp;
TEXT(A2212,"???0")&amp;IF(VLOOKUP(A2212,SOURCE!B:P,13,0)="","","   "&amp;VLOOKUP(A2212,SOURCE!B:P,13,0)
))))
)</f>
        <v>#define ITM_FB52                      2164</v>
      </c>
    </row>
    <row r="2213" spans="1:4">
      <c r="A2213">
        <f t="shared" si="35"/>
        <v>2165</v>
      </c>
      <c r="B2213" t="str">
        <f>VLOOKUP(A2213,SOURCE!B:P,12,0)</f>
        <v>ITM_FB53</v>
      </c>
      <c r="C2213">
        <f>IF(
ISNUMBER(INDEX(SOURCE!B:B,MATCH(A2213,SOURCE!B:B,0)+1)),
  VALUE(INDEX(SOURCE!B:B,MATCH(A2213,SOURCE!B:B,0)+1)),
  "")</f>
        <v>2166</v>
      </c>
      <c r="D2213" s="8" t="str">
        <f>IF(A2213&lt;&gt;INT(A2213),B2213,
IF(A2213&lt;0,VLOOKUP(A2213,lookups!A$1:B$25,2,0),
IF(ISNA(B2213),"",
IF(OR(ISBLANK(A2213),ISNA(B2213),B2213=0),
"",
"#define "&amp;
VLOOKUP(A2213,SOURCE!B:P,12,0)&amp;IF(SOURCE!$W$2-LEN(VLOOKUP(A2213,SOURCE!B:P,12,0))&gt;=0,REPT(" ",SOURCE!$W$2-LEN(VLOOKUP(A2213,SOURCE!B:P,12,0))),"")&amp;
TEXT(A2213,"???0")&amp;IF(VLOOKUP(A2213,SOURCE!B:P,13,0)="","","   "&amp;VLOOKUP(A2213,SOURCE!B:P,13,0)
))))
)</f>
        <v>#define ITM_FB53                      2165</v>
      </c>
    </row>
    <row r="2214" spans="1:4">
      <c r="A2214">
        <f t="shared" si="35"/>
        <v>2166</v>
      </c>
      <c r="B2214" t="str">
        <f>VLOOKUP(A2214,SOURCE!B:P,12,0)</f>
        <v>ITM_FB54</v>
      </c>
      <c r="C2214">
        <f>IF(
ISNUMBER(INDEX(SOURCE!B:B,MATCH(A2214,SOURCE!B:B,0)+1)),
  VALUE(INDEX(SOURCE!B:B,MATCH(A2214,SOURCE!B:B,0)+1)),
  "")</f>
        <v>2167</v>
      </c>
      <c r="D2214" s="8" t="str">
        <f>IF(A2214&lt;&gt;INT(A2214),B2214,
IF(A2214&lt;0,VLOOKUP(A2214,lookups!A$1:B$25,2,0),
IF(ISNA(B2214),"",
IF(OR(ISBLANK(A2214),ISNA(B2214),B2214=0),
"",
"#define "&amp;
VLOOKUP(A2214,SOURCE!B:P,12,0)&amp;IF(SOURCE!$W$2-LEN(VLOOKUP(A2214,SOURCE!B:P,12,0))&gt;=0,REPT(" ",SOURCE!$W$2-LEN(VLOOKUP(A2214,SOURCE!B:P,12,0))),"")&amp;
TEXT(A2214,"???0")&amp;IF(VLOOKUP(A2214,SOURCE!B:P,13,0)="","","   "&amp;VLOOKUP(A2214,SOURCE!B:P,13,0)
))))
)</f>
        <v>#define ITM_FB54                      2166</v>
      </c>
    </row>
    <row r="2215" spans="1:4">
      <c r="A2215">
        <f t="shared" si="35"/>
        <v>2167</v>
      </c>
      <c r="B2215" t="str">
        <f>VLOOKUP(A2215,SOURCE!B:P,12,0)</f>
        <v>ITM_FB55</v>
      </c>
      <c r="C2215">
        <f>IF(
ISNUMBER(INDEX(SOURCE!B:B,MATCH(A2215,SOURCE!B:B,0)+1)),
  VALUE(INDEX(SOURCE!B:B,MATCH(A2215,SOURCE!B:B,0)+1)),
  "")</f>
        <v>2168</v>
      </c>
      <c r="D2215" s="8" t="str">
        <f>IF(A2215&lt;&gt;INT(A2215),B2215,
IF(A2215&lt;0,VLOOKUP(A2215,lookups!A$1:B$25,2,0),
IF(ISNA(B2215),"",
IF(OR(ISBLANK(A2215),ISNA(B2215),B2215=0),
"",
"#define "&amp;
VLOOKUP(A2215,SOURCE!B:P,12,0)&amp;IF(SOURCE!$W$2-LEN(VLOOKUP(A2215,SOURCE!B:P,12,0))&gt;=0,REPT(" ",SOURCE!$W$2-LEN(VLOOKUP(A2215,SOURCE!B:P,12,0))),"")&amp;
TEXT(A2215,"???0")&amp;IF(VLOOKUP(A2215,SOURCE!B:P,13,0)="","","   "&amp;VLOOKUP(A2215,SOURCE!B:P,13,0)
))))
)</f>
        <v>#define ITM_FB55                      2167</v>
      </c>
    </row>
    <row r="2216" spans="1:4">
      <c r="A2216">
        <f t="shared" si="35"/>
        <v>2168</v>
      </c>
      <c r="B2216" t="str">
        <f>VLOOKUP(A2216,SOURCE!B:P,12,0)</f>
        <v>ITM_FB56</v>
      </c>
      <c r="C2216">
        <f>IF(
ISNUMBER(INDEX(SOURCE!B:B,MATCH(A2216,SOURCE!B:B,0)+1)),
  VALUE(INDEX(SOURCE!B:B,MATCH(A2216,SOURCE!B:B,0)+1)),
  "")</f>
        <v>2169</v>
      </c>
      <c r="D2216" s="8" t="str">
        <f>IF(A2216&lt;&gt;INT(A2216),B2216,
IF(A2216&lt;0,VLOOKUP(A2216,lookups!A$1:B$25,2,0),
IF(ISNA(B2216),"",
IF(OR(ISBLANK(A2216),ISNA(B2216),B2216=0),
"",
"#define "&amp;
VLOOKUP(A2216,SOURCE!B:P,12,0)&amp;IF(SOURCE!$W$2-LEN(VLOOKUP(A2216,SOURCE!B:P,12,0))&gt;=0,REPT(" ",SOURCE!$W$2-LEN(VLOOKUP(A2216,SOURCE!B:P,12,0))),"")&amp;
TEXT(A2216,"???0")&amp;IF(VLOOKUP(A2216,SOURCE!B:P,13,0)="","","   "&amp;VLOOKUP(A2216,SOURCE!B:P,13,0)
))))
)</f>
        <v>#define ITM_FB56                      2168</v>
      </c>
    </row>
    <row r="2217" spans="1:4">
      <c r="A2217">
        <f t="shared" si="35"/>
        <v>2169</v>
      </c>
      <c r="B2217" t="str">
        <f>VLOOKUP(A2217,SOURCE!B:P,12,0)</f>
        <v>ITM_FB57</v>
      </c>
      <c r="C2217">
        <f>IF(
ISNUMBER(INDEX(SOURCE!B:B,MATCH(A2217,SOURCE!B:B,0)+1)),
  VALUE(INDEX(SOURCE!B:B,MATCH(A2217,SOURCE!B:B,0)+1)),
  "")</f>
        <v>2170</v>
      </c>
      <c r="D2217" s="8" t="str">
        <f>IF(A2217&lt;&gt;INT(A2217),B2217,
IF(A2217&lt;0,VLOOKUP(A2217,lookups!A$1:B$25,2,0),
IF(ISNA(B2217),"",
IF(OR(ISBLANK(A2217),ISNA(B2217),B2217=0),
"",
"#define "&amp;
VLOOKUP(A2217,SOURCE!B:P,12,0)&amp;IF(SOURCE!$W$2-LEN(VLOOKUP(A2217,SOURCE!B:P,12,0))&gt;=0,REPT(" ",SOURCE!$W$2-LEN(VLOOKUP(A2217,SOURCE!B:P,12,0))),"")&amp;
TEXT(A2217,"???0")&amp;IF(VLOOKUP(A2217,SOURCE!B:P,13,0)="","","   "&amp;VLOOKUP(A2217,SOURCE!B:P,13,0)
))))
)</f>
        <v>#define ITM_FB57                      2169</v>
      </c>
    </row>
    <row r="2218" spans="1:4">
      <c r="A2218">
        <f t="shared" si="35"/>
        <v>2170</v>
      </c>
      <c r="B2218" t="str">
        <f>VLOOKUP(A2218,SOURCE!B:P,12,0)</f>
        <v>ITM_FB58</v>
      </c>
      <c r="C2218">
        <f>IF(
ISNUMBER(INDEX(SOURCE!B:B,MATCH(A2218,SOURCE!B:B,0)+1)),
  VALUE(INDEX(SOURCE!B:B,MATCH(A2218,SOURCE!B:B,0)+1)),
  "")</f>
        <v>2171</v>
      </c>
      <c r="D2218" s="8" t="str">
        <f>IF(A2218&lt;&gt;INT(A2218),B2218,
IF(A2218&lt;0,VLOOKUP(A2218,lookups!A$1:B$25,2,0),
IF(ISNA(B2218),"",
IF(OR(ISBLANK(A2218),ISNA(B2218),B2218=0),
"",
"#define "&amp;
VLOOKUP(A2218,SOURCE!B:P,12,0)&amp;IF(SOURCE!$W$2-LEN(VLOOKUP(A2218,SOURCE!B:P,12,0))&gt;=0,REPT(" ",SOURCE!$W$2-LEN(VLOOKUP(A2218,SOURCE!B:P,12,0))),"")&amp;
TEXT(A2218,"???0")&amp;IF(VLOOKUP(A2218,SOURCE!B:P,13,0)="","","   "&amp;VLOOKUP(A2218,SOURCE!B:P,13,0)
))))
)</f>
        <v>#define ITM_FB58                      2170</v>
      </c>
    </row>
    <row r="2219" spans="1:4">
      <c r="A2219">
        <f t="shared" si="35"/>
        <v>2171</v>
      </c>
      <c r="B2219" t="str">
        <f>VLOOKUP(A2219,SOURCE!B:P,12,0)</f>
        <v>ITM_FB59</v>
      </c>
      <c r="C2219">
        <f>IF(
ISNUMBER(INDEX(SOURCE!B:B,MATCH(A2219,SOURCE!B:B,0)+1)),
  VALUE(INDEX(SOURCE!B:B,MATCH(A2219,SOURCE!B:B,0)+1)),
  "")</f>
        <v>2172</v>
      </c>
      <c r="D2219" s="8" t="str">
        <f>IF(A2219&lt;&gt;INT(A2219),B2219,
IF(A2219&lt;0,VLOOKUP(A2219,lookups!A$1:B$25,2,0),
IF(ISNA(B2219),"",
IF(OR(ISBLANK(A2219),ISNA(B2219),B2219=0),
"",
"#define "&amp;
VLOOKUP(A2219,SOURCE!B:P,12,0)&amp;IF(SOURCE!$W$2-LEN(VLOOKUP(A2219,SOURCE!B:P,12,0))&gt;=0,REPT(" ",SOURCE!$W$2-LEN(VLOOKUP(A2219,SOURCE!B:P,12,0))),"")&amp;
TEXT(A2219,"???0")&amp;IF(VLOOKUP(A2219,SOURCE!B:P,13,0)="","","   "&amp;VLOOKUP(A2219,SOURCE!B:P,13,0)
))))
)</f>
        <v>#define ITM_FB59                      2171</v>
      </c>
    </row>
    <row r="2220" spans="1:4">
      <c r="A2220">
        <f t="shared" si="35"/>
        <v>2172</v>
      </c>
      <c r="B2220" t="str">
        <f>VLOOKUP(A2220,SOURCE!B:P,12,0)</f>
        <v>ITM_FB60</v>
      </c>
      <c r="C2220">
        <f>IF(
ISNUMBER(INDEX(SOURCE!B:B,MATCH(A2220,SOURCE!B:B,0)+1)),
  VALUE(INDEX(SOURCE!B:B,MATCH(A2220,SOURCE!B:B,0)+1)),
  "")</f>
        <v>2173</v>
      </c>
      <c r="D2220" s="8" t="str">
        <f>IF(A2220&lt;&gt;INT(A2220),B2220,
IF(A2220&lt;0,VLOOKUP(A2220,lookups!A$1:B$25,2,0),
IF(ISNA(B2220),"",
IF(OR(ISBLANK(A2220),ISNA(B2220),B2220=0),
"",
"#define "&amp;
VLOOKUP(A2220,SOURCE!B:P,12,0)&amp;IF(SOURCE!$W$2-LEN(VLOOKUP(A2220,SOURCE!B:P,12,0))&gt;=0,REPT(" ",SOURCE!$W$2-LEN(VLOOKUP(A2220,SOURCE!B:P,12,0))),"")&amp;
TEXT(A2220,"???0")&amp;IF(VLOOKUP(A2220,SOURCE!B:P,13,0)="","","   "&amp;VLOOKUP(A2220,SOURCE!B:P,13,0)
))))
)</f>
        <v>#define ITM_FB60                      2172</v>
      </c>
    </row>
    <row r="2221" spans="1:4">
      <c r="A2221">
        <f t="shared" si="35"/>
        <v>2173</v>
      </c>
      <c r="B2221" t="str">
        <f>VLOOKUP(A2221,SOURCE!B:P,12,0)</f>
        <v>ITM_FB61</v>
      </c>
      <c r="C2221">
        <f>IF(
ISNUMBER(INDEX(SOURCE!B:B,MATCH(A2221,SOURCE!B:B,0)+1)),
  VALUE(INDEX(SOURCE!B:B,MATCH(A2221,SOURCE!B:B,0)+1)),
  "")</f>
        <v>2174</v>
      </c>
      <c r="D2221" s="8" t="str">
        <f>IF(A2221&lt;&gt;INT(A2221),B2221,
IF(A2221&lt;0,VLOOKUP(A2221,lookups!A$1:B$25,2,0),
IF(ISNA(B2221),"",
IF(OR(ISBLANK(A2221),ISNA(B2221),B2221=0),
"",
"#define "&amp;
VLOOKUP(A2221,SOURCE!B:P,12,0)&amp;IF(SOURCE!$W$2-LEN(VLOOKUP(A2221,SOURCE!B:P,12,0))&gt;=0,REPT(" ",SOURCE!$W$2-LEN(VLOOKUP(A2221,SOURCE!B:P,12,0))),"")&amp;
TEXT(A2221,"???0")&amp;IF(VLOOKUP(A2221,SOURCE!B:P,13,0)="","","   "&amp;VLOOKUP(A2221,SOURCE!B:P,13,0)
))))
)</f>
        <v>#define ITM_FB61                      2173</v>
      </c>
    </row>
    <row r="2222" spans="1:4">
      <c r="A2222">
        <f t="shared" si="35"/>
        <v>2174</v>
      </c>
      <c r="B2222" t="str">
        <f>VLOOKUP(A2222,SOURCE!B:P,12,0)</f>
        <v>ITM_FB62</v>
      </c>
      <c r="C2222">
        <f>IF(
ISNUMBER(INDEX(SOURCE!B:B,MATCH(A2222,SOURCE!B:B,0)+1)),
  VALUE(INDEX(SOURCE!B:B,MATCH(A2222,SOURCE!B:B,0)+1)),
  "")</f>
        <v>2175</v>
      </c>
      <c r="D2222" s="8" t="str">
        <f>IF(A2222&lt;&gt;INT(A2222),B2222,
IF(A2222&lt;0,VLOOKUP(A2222,lookups!A$1:B$25,2,0),
IF(ISNA(B2222),"",
IF(OR(ISBLANK(A2222),ISNA(B2222),B2222=0),
"",
"#define "&amp;
VLOOKUP(A2222,SOURCE!B:P,12,0)&amp;IF(SOURCE!$W$2-LEN(VLOOKUP(A2222,SOURCE!B:P,12,0))&gt;=0,REPT(" ",SOURCE!$W$2-LEN(VLOOKUP(A2222,SOURCE!B:P,12,0))),"")&amp;
TEXT(A2222,"???0")&amp;IF(VLOOKUP(A2222,SOURCE!B:P,13,0)="","","   "&amp;VLOOKUP(A2222,SOURCE!B:P,13,0)
))))
)</f>
        <v>#define ITM_FB62                      2174</v>
      </c>
    </row>
    <row r="2223" spans="1:4">
      <c r="A2223">
        <f t="shared" si="35"/>
        <v>2175</v>
      </c>
      <c r="B2223" t="str">
        <f>VLOOKUP(A2223,SOURCE!B:P,12,0)</f>
        <v>ITM_FB63</v>
      </c>
      <c r="C2223">
        <f>IF(
ISNUMBER(INDEX(SOURCE!B:B,MATCH(A2223,SOURCE!B:B,0)+1)),
  VALUE(INDEX(SOURCE!B:B,MATCH(A2223,SOURCE!B:B,0)+1)),
  "")</f>
        <v>2176</v>
      </c>
      <c r="D2223" s="8" t="str">
        <f>IF(A2223&lt;&gt;INT(A2223),B2223,
IF(A2223&lt;0,VLOOKUP(A2223,lookups!A$1:B$25,2,0),
IF(ISNA(B2223),"",
IF(OR(ISBLANK(A2223),ISNA(B2223),B2223=0),
"",
"#define "&amp;
VLOOKUP(A2223,SOURCE!B:P,12,0)&amp;IF(SOURCE!$W$2-LEN(VLOOKUP(A2223,SOURCE!B:P,12,0))&gt;=0,REPT(" ",SOURCE!$W$2-LEN(VLOOKUP(A2223,SOURCE!B:P,12,0))),"")&amp;
TEXT(A2223,"???0")&amp;IF(VLOOKUP(A2223,SOURCE!B:P,13,0)="","","   "&amp;VLOOKUP(A2223,SOURCE!B:P,13,0)
))))
)</f>
        <v>#define ITM_FB63                      2175</v>
      </c>
    </row>
    <row r="2224" spans="1:4">
      <c r="A2224">
        <f t="shared" si="35"/>
        <v>2176</v>
      </c>
      <c r="B2224" t="str">
        <f>VLOOKUP(A2224,SOURCE!B:P,12,0)</f>
        <v>ITM_S06</v>
      </c>
      <c r="C2224">
        <f>IF(
ISNUMBER(INDEX(SOURCE!B:B,MATCH(A2224,SOURCE!B:B,0)+1)),
  VALUE(INDEX(SOURCE!B:B,MATCH(A2224,SOURCE!B:B,0)+1)),
  "")</f>
        <v>2177</v>
      </c>
      <c r="D2224" s="8" t="str">
        <f>IF(A2224&lt;&gt;INT(A2224),B2224,
IF(A2224&lt;0,VLOOKUP(A2224,lookups!A$1:B$25,2,0),
IF(ISNA(B2224),"",
IF(OR(ISBLANK(A2224),ISNA(B2224),B2224=0),
"",
"#define "&amp;
VLOOKUP(A2224,SOURCE!B:P,12,0)&amp;IF(SOURCE!$W$2-LEN(VLOOKUP(A2224,SOURCE!B:P,12,0))&gt;=0,REPT(" ",SOURCE!$W$2-LEN(VLOOKUP(A2224,SOURCE!B:P,12,0))),"")&amp;
TEXT(A2224,"???0")&amp;IF(VLOOKUP(A2224,SOURCE!B:P,13,0)="","","   "&amp;VLOOKUP(A2224,SOURCE!B:P,13,0)
))))
)</f>
        <v>#define ITM_S06                       2176</v>
      </c>
    </row>
    <row r="2225" spans="1:4">
      <c r="A2225">
        <f t="shared" si="35"/>
        <v>2177</v>
      </c>
      <c r="B2225" t="str">
        <f>VLOOKUP(A2225,SOURCE!B:P,12,0)</f>
        <v>ITM_S08</v>
      </c>
      <c r="C2225">
        <f>IF(
ISNUMBER(INDEX(SOURCE!B:B,MATCH(A2225,SOURCE!B:B,0)+1)),
  VALUE(INDEX(SOURCE!B:B,MATCH(A2225,SOURCE!B:B,0)+1)),
  "")</f>
        <v>2178</v>
      </c>
      <c r="D2225" s="8" t="str">
        <f>IF(A2225&lt;&gt;INT(A2225),B2225,
IF(A2225&lt;0,VLOOKUP(A2225,lookups!A$1:B$25,2,0),
IF(ISNA(B2225),"",
IF(OR(ISBLANK(A2225),ISNA(B2225),B2225=0),
"",
"#define "&amp;
VLOOKUP(A2225,SOURCE!B:P,12,0)&amp;IF(SOURCE!$W$2-LEN(VLOOKUP(A2225,SOURCE!B:P,12,0))&gt;=0,REPT(" ",SOURCE!$W$2-LEN(VLOOKUP(A2225,SOURCE!B:P,12,0))),"")&amp;
TEXT(A2225,"???0")&amp;IF(VLOOKUP(A2225,SOURCE!B:P,13,0)="","","   "&amp;VLOOKUP(A2225,SOURCE!B:P,13,0)
))))
)</f>
        <v>#define ITM_S08                       2177</v>
      </c>
    </row>
    <row r="2226" spans="1:4">
      <c r="A2226">
        <f t="shared" si="35"/>
        <v>2178</v>
      </c>
      <c r="B2226" t="str">
        <f>VLOOKUP(A2226,SOURCE!B:P,12,0)</f>
        <v>ITM_S16</v>
      </c>
      <c r="C2226">
        <f>IF(
ISNUMBER(INDEX(SOURCE!B:B,MATCH(A2226,SOURCE!B:B,0)+1)),
  VALUE(INDEX(SOURCE!B:B,MATCH(A2226,SOURCE!B:B,0)+1)),
  "")</f>
        <v>2179</v>
      </c>
      <c r="D2226" s="8" t="str">
        <f>IF(A2226&lt;&gt;INT(A2226),B2226,
IF(A2226&lt;0,VLOOKUP(A2226,lookups!A$1:B$25,2,0),
IF(ISNA(B2226),"",
IF(OR(ISBLANK(A2226),ISNA(B2226),B2226=0),
"",
"#define "&amp;
VLOOKUP(A2226,SOURCE!B:P,12,0)&amp;IF(SOURCE!$W$2-LEN(VLOOKUP(A2226,SOURCE!B:P,12,0))&gt;=0,REPT(" ",SOURCE!$W$2-LEN(VLOOKUP(A2226,SOURCE!B:P,12,0))),"")&amp;
TEXT(A2226,"???0")&amp;IF(VLOOKUP(A2226,SOURCE!B:P,13,0)="","","   "&amp;VLOOKUP(A2226,SOURCE!B:P,13,0)
))))
)</f>
        <v>#define ITM_S16                       2178</v>
      </c>
    </row>
    <row r="2227" spans="1:4">
      <c r="A2227">
        <f t="shared" si="35"/>
        <v>2179</v>
      </c>
      <c r="B2227" t="str">
        <f>VLOOKUP(A2227,SOURCE!B:P,12,0)</f>
        <v>ITM_S32</v>
      </c>
      <c r="C2227">
        <f>IF(
ISNUMBER(INDEX(SOURCE!B:B,MATCH(A2227,SOURCE!B:B,0)+1)),
  VALUE(INDEX(SOURCE!B:B,MATCH(A2227,SOURCE!B:B,0)+1)),
  "")</f>
        <v>2180</v>
      </c>
      <c r="D2227" s="8" t="str">
        <f>IF(A2227&lt;&gt;INT(A2227),B2227,
IF(A2227&lt;0,VLOOKUP(A2227,lookups!A$1:B$25,2,0),
IF(ISNA(B2227),"",
IF(OR(ISBLANK(A2227),ISNA(B2227),B2227=0),
"",
"#define "&amp;
VLOOKUP(A2227,SOURCE!B:P,12,0)&amp;IF(SOURCE!$W$2-LEN(VLOOKUP(A2227,SOURCE!B:P,12,0))&gt;=0,REPT(" ",SOURCE!$W$2-LEN(VLOOKUP(A2227,SOURCE!B:P,12,0))),"")&amp;
TEXT(A2227,"???0")&amp;IF(VLOOKUP(A2227,SOURCE!B:P,13,0)="","","   "&amp;VLOOKUP(A2227,SOURCE!B:P,13,0)
))))
)</f>
        <v>#define ITM_S32                       2179</v>
      </c>
    </row>
    <row r="2228" spans="1:4">
      <c r="A2228">
        <f t="shared" si="35"/>
        <v>2180</v>
      </c>
      <c r="B2228" t="str">
        <f>VLOOKUP(A2228,SOURCE!B:P,12,0)</f>
        <v>ITM_S64</v>
      </c>
      <c r="C2228">
        <f>IF(
ISNUMBER(INDEX(SOURCE!B:B,MATCH(A2228,SOURCE!B:B,0)+1)),
  VALUE(INDEX(SOURCE!B:B,MATCH(A2228,SOURCE!B:B,0)+1)),
  "")</f>
        <v>2181</v>
      </c>
      <c r="D2228" s="8" t="str">
        <f>IF(A2228&lt;&gt;INT(A2228),B2228,
IF(A2228&lt;0,VLOOKUP(A2228,lookups!A$1:B$25,2,0),
IF(ISNA(B2228),"",
IF(OR(ISBLANK(A2228),ISNA(B2228),B2228=0),
"",
"#define "&amp;
VLOOKUP(A2228,SOURCE!B:P,12,0)&amp;IF(SOURCE!$W$2-LEN(VLOOKUP(A2228,SOURCE!B:P,12,0))&gt;=0,REPT(" ",SOURCE!$W$2-LEN(VLOOKUP(A2228,SOURCE!B:P,12,0))),"")&amp;
TEXT(A2228,"???0")&amp;IF(VLOOKUP(A2228,SOURCE!B:P,13,0)="","","   "&amp;VLOOKUP(A2228,SOURCE!B:P,13,0)
))))
)</f>
        <v>#define ITM_S64                       2180</v>
      </c>
    </row>
    <row r="2229" spans="1:4">
      <c r="A2229">
        <f t="shared" si="35"/>
        <v>2181</v>
      </c>
      <c r="B2229" t="str">
        <f>VLOOKUP(A2229,SOURCE!B:P,12,0)</f>
        <v>ITM_U06</v>
      </c>
      <c r="C2229">
        <f>IF(
ISNUMBER(INDEX(SOURCE!B:B,MATCH(A2229,SOURCE!B:B,0)+1)),
  VALUE(INDEX(SOURCE!B:B,MATCH(A2229,SOURCE!B:B,0)+1)),
  "")</f>
        <v>2182</v>
      </c>
      <c r="D2229" s="8" t="str">
        <f>IF(A2229&lt;&gt;INT(A2229),B2229,
IF(A2229&lt;0,VLOOKUP(A2229,lookups!A$1:B$25,2,0),
IF(ISNA(B2229),"",
IF(OR(ISBLANK(A2229),ISNA(B2229),B2229=0),
"",
"#define "&amp;
VLOOKUP(A2229,SOURCE!B:P,12,0)&amp;IF(SOURCE!$W$2-LEN(VLOOKUP(A2229,SOURCE!B:P,12,0))&gt;=0,REPT(" ",SOURCE!$W$2-LEN(VLOOKUP(A2229,SOURCE!B:P,12,0))),"")&amp;
TEXT(A2229,"???0")&amp;IF(VLOOKUP(A2229,SOURCE!B:P,13,0)="","","   "&amp;VLOOKUP(A2229,SOURCE!B:P,13,0)
))))
)</f>
        <v>#define ITM_U06                       2181</v>
      </c>
    </row>
    <row r="2230" spans="1:4">
      <c r="A2230">
        <f t="shared" si="35"/>
        <v>2182</v>
      </c>
      <c r="B2230" t="str">
        <f>VLOOKUP(A2230,SOURCE!B:P,12,0)</f>
        <v>ITM_U08</v>
      </c>
      <c r="C2230">
        <f>IF(
ISNUMBER(INDEX(SOURCE!B:B,MATCH(A2230,SOURCE!B:B,0)+1)),
  VALUE(INDEX(SOURCE!B:B,MATCH(A2230,SOURCE!B:B,0)+1)),
  "")</f>
        <v>2183</v>
      </c>
      <c r="D2230" s="8" t="str">
        <f>IF(A2230&lt;&gt;INT(A2230),B2230,
IF(A2230&lt;0,VLOOKUP(A2230,lookups!A$1:B$25,2,0),
IF(ISNA(B2230),"",
IF(OR(ISBLANK(A2230),ISNA(B2230),B2230=0),
"",
"#define "&amp;
VLOOKUP(A2230,SOURCE!B:P,12,0)&amp;IF(SOURCE!$W$2-LEN(VLOOKUP(A2230,SOURCE!B:P,12,0))&gt;=0,REPT(" ",SOURCE!$W$2-LEN(VLOOKUP(A2230,SOURCE!B:P,12,0))),"")&amp;
TEXT(A2230,"???0")&amp;IF(VLOOKUP(A2230,SOURCE!B:P,13,0)="","","   "&amp;VLOOKUP(A2230,SOURCE!B:P,13,0)
))))
)</f>
        <v>#define ITM_U08                       2182</v>
      </c>
    </row>
    <row r="2231" spans="1:4">
      <c r="A2231">
        <f t="shared" si="35"/>
        <v>2183</v>
      </c>
      <c r="B2231" t="str">
        <f>VLOOKUP(A2231,SOURCE!B:P,12,0)</f>
        <v>ITM_U16</v>
      </c>
      <c r="C2231">
        <f>IF(
ISNUMBER(INDEX(SOURCE!B:B,MATCH(A2231,SOURCE!B:B,0)+1)),
  VALUE(INDEX(SOURCE!B:B,MATCH(A2231,SOURCE!B:B,0)+1)),
  "")</f>
        <v>2184</v>
      </c>
      <c r="D2231" s="8" t="str">
        <f>IF(A2231&lt;&gt;INT(A2231),B2231,
IF(A2231&lt;0,VLOOKUP(A2231,lookups!A$1:B$25,2,0),
IF(ISNA(B2231),"",
IF(OR(ISBLANK(A2231),ISNA(B2231),B2231=0),
"",
"#define "&amp;
VLOOKUP(A2231,SOURCE!B:P,12,0)&amp;IF(SOURCE!$W$2-LEN(VLOOKUP(A2231,SOURCE!B:P,12,0))&gt;=0,REPT(" ",SOURCE!$W$2-LEN(VLOOKUP(A2231,SOURCE!B:P,12,0))),"")&amp;
TEXT(A2231,"???0")&amp;IF(VLOOKUP(A2231,SOURCE!B:P,13,0)="","","   "&amp;VLOOKUP(A2231,SOURCE!B:P,13,0)
))))
)</f>
        <v>#define ITM_U16                       2183</v>
      </c>
    </row>
    <row r="2232" spans="1:4">
      <c r="A2232">
        <f t="shared" si="35"/>
        <v>2184</v>
      </c>
      <c r="B2232" t="str">
        <f>VLOOKUP(A2232,SOURCE!B:P,12,0)</f>
        <v>ITM_U32</v>
      </c>
      <c r="C2232">
        <f>IF(
ISNUMBER(INDEX(SOURCE!B:B,MATCH(A2232,SOURCE!B:B,0)+1)),
  VALUE(INDEX(SOURCE!B:B,MATCH(A2232,SOURCE!B:B,0)+1)),
  "")</f>
        <v>2185</v>
      </c>
      <c r="D2232" s="8" t="str">
        <f>IF(A2232&lt;&gt;INT(A2232),B2232,
IF(A2232&lt;0,VLOOKUP(A2232,lookups!A$1:B$25,2,0),
IF(ISNA(B2232),"",
IF(OR(ISBLANK(A2232),ISNA(B2232),B2232=0),
"",
"#define "&amp;
VLOOKUP(A2232,SOURCE!B:P,12,0)&amp;IF(SOURCE!$W$2-LEN(VLOOKUP(A2232,SOURCE!B:P,12,0))&gt;=0,REPT(" ",SOURCE!$W$2-LEN(VLOOKUP(A2232,SOURCE!B:P,12,0))),"")&amp;
TEXT(A2232,"???0")&amp;IF(VLOOKUP(A2232,SOURCE!B:P,13,0)="","","   "&amp;VLOOKUP(A2232,SOURCE!B:P,13,0)
))))
)</f>
        <v>#define ITM_U32                       2184</v>
      </c>
    </row>
    <row r="2233" spans="1:4">
      <c r="A2233">
        <f t="shared" si="35"/>
        <v>2185</v>
      </c>
      <c r="B2233" t="str">
        <f>VLOOKUP(A2233,SOURCE!B:P,12,0)</f>
        <v>ITM_U64</v>
      </c>
      <c r="C2233">
        <f>IF(
ISNUMBER(INDEX(SOURCE!B:B,MATCH(A2233,SOURCE!B:B,0)+1)),
  VALUE(INDEX(SOURCE!B:B,MATCH(A2233,SOURCE!B:B,0)+1)),
  "")</f>
        <v>2186</v>
      </c>
      <c r="D2233" s="8" t="str">
        <f>IF(A2233&lt;&gt;INT(A2233),B2233,
IF(A2233&lt;0,VLOOKUP(A2233,lookups!A$1:B$25,2,0),
IF(ISNA(B2233),"",
IF(OR(ISBLANK(A2233),ISNA(B2233),B2233=0),
"",
"#define "&amp;
VLOOKUP(A2233,SOURCE!B:P,12,0)&amp;IF(SOURCE!$W$2-LEN(VLOOKUP(A2233,SOURCE!B:P,12,0))&gt;=0,REPT(" ",SOURCE!$W$2-LEN(VLOOKUP(A2233,SOURCE!B:P,12,0))),"")&amp;
TEXT(A2233,"???0")&amp;IF(VLOOKUP(A2233,SOURCE!B:P,13,0)="","","   "&amp;VLOOKUP(A2233,SOURCE!B:P,13,0)
))))
)</f>
        <v>#define ITM_U64                       2185</v>
      </c>
    </row>
    <row r="2234" spans="1:4">
      <c r="A2234">
        <f t="shared" si="35"/>
        <v>2186</v>
      </c>
      <c r="B2234" t="str">
        <f>VLOOKUP(A2234,SOURCE!B:P,12,0)</f>
        <v>ITM_SL1</v>
      </c>
      <c r="C2234">
        <f>IF(
ISNUMBER(INDEX(SOURCE!B:B,MATCH(A2234,SOURCE!B:B,0)+1)),
  VALUE(INDEX(SOURCE!B:B,MATCH(A2234,SOURCE!B:B,0)+1)),
  "")</f>
        <v>2187</v>
      </c>
      <c r="D2234" s="8" t="str">
        <f>IF(A2234&lt;&gt;INT(A2234),B2234,
IF(A2234&lt;0,VLOOKUP(A2234,lookups!A$1:B$25,2,0),
IF(ISNA(B2234),"",
IF(OR(ISBLANK(A2234),ISNA(B2234),B2234=0),
"",
"#define "&amp;
VLOOKUP(A2234,SOURCE!B:P,12,0)&amp;IF(SOURCE!$W$2-LEN(VLOOKUP(A2234,SOURCE!B:P,12,0))&gt;=0,REPT(" ",SOURCE!$W$2-LEN(VLOOKUP(A2234,SOURCE!B:P,12,0))),"")&amp;
TEXT(A2234,"???0")&amp;IF(VLOOKUP(A2234,SOURCE!B:P,13,0)="","","   "&amp;VLOOKUP(A2234,SOURCE!B:P,13,0)
))))
)</f>
        <v>#define ITM_SL1                       2186</v>
      </c>
    </row>
    <row r="2235" spans="1:4">
      <c r="A2235">
        <f t="shared" si="35"/>
        <v>2187</v>
      </c>
      <c r="B2235" t="str">
        <f>VLOOKUP(A2235,SOURCE!B:P,12,0)</f>
        <v>ITM_SR1</v>
      </c>
      <c r="C2235">
        <f>IF(
ISNUMBER(INDEX(SOURCE!B:B,MATCH(A2235,SOURCE!B:B,0)+1)),
  VALUE(INDEX(SOURCE!B:B,MATCH(A2235,SOURCE!B:B,0)+1)),
  "")</f>
        <v>2188</v>
      </c>
      <c r="D2235" s="8" t="str">
        <f>IF(A2235&lt;&gt;INT(A2235),B2235,
IF(A2235&lt;0,VLOOKUP(A2235,lookups!A$1:B$25,2,0),
IF(ISNA(B2235),"",
IF(OR(ISBLANK(A2235),ISNA(B2235),B2235=0),
"",
"#define "&amp;
VLOOKUP(A2235,SOURCE!B:P,12,0)&amp;IF(SOURCE!$W$2-LEN(VLOOKUP(A2235,SOURCE!B:P,12,0))&gt;=0,REPT(" ",SOURCE!$W$2-LEN(VLOOKUP(A2235,SOURCE!B:P,12,0))),"")&amp;
TEXT(A2235,"???0")&amp;IF(VLOOKUP(A2235,SOURCE!B:P,13,0)="","","   "&amp;VLOOKUP(A2235,SOURCE!B:P,13,0)
))))
)</f>
        <v>#define ITM_SR1                       2187</v>
      </c>
    </row>
    <row r="2236" spans="1:4">
      <c r="A2236">
        <f t="shared" si="35"/>
        <v>2188</v>
      </c>
      <c r="B2236" t="str">
        <f>VLOOKUP(A2236,SOURCE!B:P,12,0)</f>
        <v>ITM_RL1</v>
      </c>
      <c r="C2236">
        <f>IF(
ISNUMBER(INDEX(SOURCE!B:B,MATCH(A2236,SOURCE!B:B,0)+1)),
  VALUE(INDEX(SOURCE!B:B,MATCH(A2236,SOURCE!B:B,0)+1)),
  "")</f>
        <v>2189</v>
      </c>
      <c r="D2236" s="8" t="str">
        <f>IF(A2236&lt;&gt;INT(A2236),B2236,
IF(A2236&lt;0,VLOOKUP(A2236,lookups!A$1:B$25,2,0),
IF(ISNA(B2236),"",
IF(OR(ISBLANK(A2236),ISNA(B2236),B2236=0),
"",
"#define "&amp;
VLOOKUP(A2236,SOURCE!B:P,12,0)&amp;IF(SOURCE!$W$2-LEN(VLOOKUP(A2236,SOURCE!B:P,12,0))&gt;=0,REPT(" ",SOURCE!$W$2-LEN(VLOOKUP(A2236,SOURCE!B:P,12,0))),"")&amp;
TEXT(A2236,"???0")&amp;IF(VLOOKUP(A2236,SOURCE!B:P,13,0)="","","   "&amp;VLOOKUP(A2236,SOURCE!B:P,13,0)
))))
)</f>
        <v>#define ITM_RL1                       2188</v>
      </c>
    </row>
    <row r="2237" spans="1:4">
      <c r="A2237">
        <f t="shared" si="35"/>
        <v>2189</v>
      </c>
      <c r="B2237" t="str">
        <f>VLOOKUP(A2237,SOURCE!B:P,12,0)</f>
        <v>ITM_RR1</v>
      </c>
      <c r="C2237">
        <f>IF(
ISNUMBER(INDEX(SOURCE!B:B,MATCH(A2237,SOURCE!B:B,0)+1)),
  VALUE(INDEX(SOURCE!B:B,MATCH(A2237,SOURCE!B:B,0)+1)),
  "")</f>
        <v>2190</v>
      </c>
      <c r="D2237" s="8" t="str">
        <f>IF(A2237&lt;&gt;INT(A2237),B2237,
IF(A2237&lt;0,VLOOKUP(A2237,lookups!A$1:B$25,2,0),
IF(ISNA(B2237),"",
IF(OR(ISBLANK(A2237),ISNA(B2237),B2237=0),
"",
"#define "&amp;
VLOOKUP(A2237,SOURCE!B:P,12,0)&amp;IF(SOURCE!$W$2-LEN(VLOOKUP(A2237,SOURCE!B:P,12,0))&gt;=0,REPT(" ",SOURCE!$W$2-LEN(VLOOKUP(A2237,SOURCE!B:P,12,0))),"")&amp;
TEXT(A2237,"???0")&amp;IF(VLOOKUP(A2237,SOURCE!B:P,13,0)="","","   "&amp;VLOOKUP(A2237,SOURCE!B:P,13,0)
))))
)</f>
        <v>#define ITM_RR1                       2189</v>
      </c>
    </row>
    <row r="2238" spans="1:4">
      <c r="A2238">
        <f t="shared" si="35"/>
        <v>2190</v>
      </c>
      <c r="B2238" t="str">
        <f>VLOOKUP(A2238,SOURCE!B:P,12,0)</f>
        <v>ITM_FWORD</v>
      </c>
      <c r="C2238">
        <f>IF(
ISNUMBER(INDEX(SOURCE!B:B,MATCH(A2238,SOURCE!B:B,0)+1)),
  VALUE(INDEX(SOURCE!B:B,MATCH(A2238,SOURCE!B:B,0)+1)),
  "")</f>
        <v>2191</v>
      </c>
      <c r="D2238" s="8" t="str">
        <f>IF(A2238&lt;&gt;INT(A2238),B2238,
IF(A2238&lt;0,VLOOKUP(A2238,lookups!A$1:B$25,2,0),
IF(ISNA(B2238),"",
IF(OR(ISBLANK(A2238),ISNA(B2238),B2238=0),
"",
"#define "&amp;
VLOOKUP(A2238,SOURCE!B:P,12,0)&amp;IF(SOURCE!$W$2-LEN(VLOOKUP(A2238,SOURCE!B:P,12,0))&gt;=0,REPT(" ",SOURCE!$W$2-LEN(VLOOKUP(A2238,SOURCE!B:P,12,0))),"")&amp;
TEXT(A2238,"???0")&amp;IF(VLOOKUP(A2238,SOURCE!B:P,13,0)="","","   "&amp;VLOOKUP(A2238,SOURCE!B:P,13,0)
))))
)</f>
        <v>#define ITM_FWORD                     2190</v>
      </c>
    </row>
    <row r="2239" spans="1:4">
      <c r="A2239">
        <f t="shared" si="35"/>
        <v>2191</v>
      </c>
      <c r="B2239" t="str">
        <f>VLOOKUP(A2239,SOURCE!B:P,12,0)</f>
        <v>ITM_FBYTE</v>
      </c>
      <c r="C2239">
        <f>IF(
ISNUMBER(INDEX(SOURCE!B:B,MATCH(A2239,SOURCE!B:B,0)+1)),
  VALUE(INDEX(SOURCE!B:B,MATCH(A2239,SOURCE!B:B,0)+1)),
  "")</f>
        <v>2192</v>
      </c>
      <c r="D2239" s="8" t="str">
        <f>IF(A2239&lt;&gt;INT(A2239),B2239,
IF(A2239&lt;0,VLOOKUP(A2239,lookups!A$1:B$25,2,0),
IF(ISNA(B2239),"",
IF(OR(ISBLANK(A2239),ISNA(B2239),B2239=0),
"",
"#define "&amp;
VLOOKUP(A2239,SOURCE!B:P,12,0)&amp;IF(SOURCE!$W$2-LEN(VLOOKUP(A2239,SOURCE!B:P,12,0))&gt;=0,REPT(" ",SOURCE!$W$2-LEN(VLOOKUP(A2239,SOURCE!B:P,12,0))),"")&amp;
TEXT(A2239,"???0")&amp;IF(VLOOKUP(A2239,SOURCE!B:P,13,0)="","","   "&amp;VLOOKUP(A2239,SOURCE!B:P,13,0)
))))
)</f>
        <v>#define ITM_FBYTE                     2191</v>
      </c>
    </row>
    <row r="2240" spans="1:4">
      <c r="A2240">
        <f t="shared" si="35"/>
        <v>2192</v>
      </c>
      <c r="B2240" t="str">
        <f>VLOOKUP(A2240,SOURCE!B:P,12,0)</f>
        <v>ITM_CLAIM</v>
      </c>
      <c r="C2240">
        <f>IF(
ISNUMBER(INDEX(SOURCE!B:B,MATCH(A2240,SOURCE!B:B,0)+1)),
  VALUE(INDEX(SOURCE!B:B,MATCH(A2240,SOURCE!B:B,0)+1)),
  "")</f>
        <v>2193</v>
      </c>
      <c r="D2240" s="8" t="str">
        <f>IF(A2240&lt;&gt;INT(A2240),B2240,
IF(A2240&lt;0,VLOOKUP(A2240,lookups!A$1:B$25,2,0),
IF(ISNA(B2240),"",
IF(OR(ISBLANK(A2240),ISNA(B2240),B2240=0),
"",
"#define "&amp;
VLOOKUP(A2240,SOURCE!B:P,12,0)&amp;IF(SOURCE!$W$2-LEN(VLOOKUP(A2240,SOURCE!B:P,12,0))&gt;=0,REPT(" ",SOURCE!$W$2-LEN(VLOOKUP(A2240,SOURCE!B:P,12,0))),"")&amp;
TEXT(A2240,"???0")&amp;IF(VLOOKUP(A2240,SOURCE!B:P,13,0)="","","   "&amp;VLOOKUP(A2240,SOURCE!B:P,13,0)
))))
)</f>
        <v>#define ITM_CLAIM                     2192</v>
      </c>
    </row>
    <row r="2241" spans="1:4">
      <c r="A2241">
        <f t="shared" si="35"/>
        <v>2193</v>
      </c>
      <c r="B2241" t="str">
        <f>VLOOKUP(A2241,SOURCE!B:P,12,0)</f>
        <v>ITM_SHOIREP</v>
      </c>
      <c r="C2241">
        <f>IF(
ISNUMBER(INDEX(SOURCE!B:B,MATCH(A2241,SOURCE!B:B,0)+1)),
  VALUE(INDEX(SOURCE!B:B,MATCH(A2241,SOURCE!B:B,0)+1)),
  "")</f>
        <v>2194</v>
      </c>
      <c r="D2241" s="8" t="str">
        <f>IF(A2241&lt;&gt;INT(A2241),B2241,
IF(A2241&lt;0,VLOOKUP(A2241,lookups!A$1:B$25,2,0),
IF(ISNA(B2241),"",
IF(OR(ISBLANK(A2241),ISNA(B2241),B2241=0),
"",
"#define "&amp;
VLOOKUP(A2241,SOURCE!B:P,12,0)&amp;IF(SOURCE!$W$2-LEN(VLOOKUP(A2241,SOURCE!B:P,12,0))&gt;=0,REPT(" ",SOURCE!$W$2-LEN(VLOOKUP(A2241,SOURCE!B:P,12,0))),"")&amp;
TEXT(A2241,"???0")&amp;IF(VLOOKUP(A2241,SOURCE!B:P,13,0)="","","   "&amp;VLOOKUP(A2241,SOURCE!B:P,13,0)
))))
)</f>
        <v>#define ITM_SHOIREP                   2193</v>
      </c>
    </row>
    <row r="2242" spans="1:4">
      <c r="A2242">
        <f t="shared" si="35"/>
        <v>2194</v>
      </c>
      <c r="B2242" t="str">
        <f>VLOOKUP(A2242,SOURCE!B:P,12,0)</f>
        <v>ITM_SCALE</v>
      </c>
      <c r="C2242">
        <f>IF(
ISNUMBER(INDEX(SOURCE!B:B,MATCH(A2242,SOURCE!B:B,0)+1)),
  VALUE(INDEX(SOURCE!B:B,MATCH(A2242,SOURCE!B:B,0)+1)),
  "")</f>
        <v>2195</v>
      </c>
      <c r="D2242" s="8" t="str">
        <f>IF(A2242&lt;&gt;INT(A2242),B2242,
IF(A2242&lt;0,VLOOKUP(A2242,lookups!A$1:B$25,2,0),
IF(ISNA(B2242),"",
IF(OR(ISBLANK(A2242),ISNA(B2242),B2242=0),
"",
"#define "&amp;
VLOOKUP(A2242,SOURCE!B:P,12,0)&amp;IF(SOURCE!$W$2-LEN(VLOOKUP(A2242,SOURCE!B:P,12,0))&gt;=0,REPT(" ",SOURCE!$W$2-LEN(VLOOKUP(A2242,SOURCE!B:P,12,0))),"")&amp;
TEXT(A2242,"???0")&amp;IF(VLOOKUP(A2242,SOURCE!B:P,13,0)="","","   "&amp;VLOOKUP(A2242,SOURCE!B:P,13,0)
))))
)</f>
        <v>#define ITM_SCALE                     2194</v>
      </c>
    </row>
    <row r="2243" spans="1:4">
      <c r="A2243">
        <f t="shared" si="35"/>
        <v>2195</v>
      </c>
      <c r="B2243" t="str">
        <f>VLOOKUP(A2243,SOURCE!B:P,12,0)</f>
        <v>ITM_PLOTLS</v>
      </c>
      <c r="C2243">
        <f>IF(
ISNUMBER(INDEX(SOURCE!B:B,MATCH(A2243,SOURCE!B:B,0)+1)),
  VALUE(INDEX(SOURCE!B:B,MATCH(A2243,SOURCE!B:B,0)+1)),
  "")</f>
        <v>2196</v>
      </c>
      <c r="D2243" s="8" t="str">
        <f>IF(A2243&lt;&gt;INT(A2243),B2243,
IF(A2243&lt;0,VLOOKUP(A2243,lookups!A$1:B$25,2,0),
IF(ISNA(B2243),"",
IF(OR(ISBLANK(A2243),ISNA(B2243),B2243=0),
"",
"#define "&amp;
VLOOKUP(A2243,SOURCE!B:P,12,0)&amp;IF(SOURCE!$W$2-LEN(VLOOKUP(A2243,SOURCE!B:P,12,0))&gt;=0,REPT(" ",SOURCE!$W$2-LEN(VLOOKUP(A2243,SOURCE!B:P,12,0))),"")&amp;
TEXT(A2243,"???0")&amp;IF(VLOOKUP(A2243,SOURCE!B:P,13,0)="","","   "&amp;VLOOKUP(A2243,SOURCE!B:P,13,0)
))))
)</f>
        <v>#define ITM_PLOTLS                    2195</v>
      </c>
    </row>
    <row r="2244" spans="1:4">
      <c r="A2244">
        <f t="shared" si="35"/>
        <v>2196</v>
      </c>
      <c r="B2244" t="str">
        <f>VLOOKUP(A2244,SOURCE!B:P,12,0)</f>
        <v>ITM_PLINE</v>
      </c>
      <c r="C2244">
        <f>IF(
ISNUMBER(INDEX(SOURCE!B:B,MATCH(A2244,SOURCE!B:B,0)+1)),
  VALUE(INDEX(SOURCE!B:B,MATCH(A2244,SOURCE!B:B,0)+1)),
  "")</f>
        <v>2197</v>
      </c>
      <c r="D2244" s="8" t="str">
        <f>IF(A2244&lt;&gt;INT(A2244),B2244,
IF(A2244&lt;0,VLOOKUP(A2244,lookups!A$1:B$25,2,0),
IF(ISNA(B2244),"",
IF(OR(ISBLANK(A2244),ISNA(B2244),B2244=0),
"",
"#define "&amp;
VLOOKUP(A2244,SOURCE!B:P,12,0)&amp;IF(SOURCE!$W$2-LEN(VLOOKUP(A2244,SOURCE!B:P,12,0))&gt;=0,REPT(" ",SOURCE!$W$2-LEN(VLOOKUP(A2244,SOURCE!B:P,12,0))),"")&amp;
TEXT(A2244,"???0")&amp;IF(VLOOKUP(A2244,SOURCE!B:P,13,0)="","","   "&amp;VLOOKUP(A2244,SOURCE!B:P,13,0)
))))
)</f>
        <v>#define ITM_PLINE                     2196</v>
      </c>
    </row>
    <row r="2245" spans="1:4">
      <c r="A2245">
        <f t="shared" si="35"/>
        <v>2197</v>
      </c>
      <c r="B2245" t="str">
        <f>VLOOKUP(A2245,SOURCE!B:P,12,0)</f>
        <v>ITM_PCROS</v>
      </c>
      <c r="C2245">
        <f>IF(
ISNUMBER(INDEX(SOURCE!B:B,MATCH(A2245,SOURCE!B:B,0)+1)),
  VALUE(INDEX(SOURCE!B:B,MATCH(A2245,SOURCE!B:B,0)+1)),
  "")</f>
        <v>2198</v>
      </c>
      <c r="D2245" s="8" t="str">
        <f>IF(A2245&lt;&gt;INT(A2245),B2245,
IF(A2245&lt;0,VLOOKUP(A2245,lookups!A$1:B$25,2,0),
IF(ISNA(B2245),"",
IF(OR(ISBLANK(A2245),ISNA(B2245),B2245=0),
"",
"#define "&amp;
VLOOKUP(A2245,SOURCE!B:P,12,0)&amp;IF(SOURCE!$W$2-LEN(VLOOKUP(A2245,SOURCE!B:P,12,0))&gt;=0,REPT(" ",SOURCE!$W$2-LEN(VLOOKUP(A2245,SOURCE!B:P,12,0))),"")&amp;
TEXT(A2245,"???0")&amp;IF(VLOOKUP(A2245,SOURCE!B:P,13,0)="","","   "&amp;VLOOKUP(A2245,SOURCE!B:P,13,0)
))))
)</f>
        <v>#define ITM_PCROS                     2197</v>
      </c>
    </row>
    <row r="2246" spans="1:4">
      <c r="A2246">
        <f t="shared" si="35"/>
        <v>2198</v>
      </c>
      <c r="B2246" t="str">
        <f>VLOOKUP(A2246,SOURCE!B:P,12,0)</f>
        <v>ITM_PBOX</v>
      </c>
      <c r="C2246">
        <f>IF(
ISNUMBER(INDEX(SOURCE!B:B,MATCH(A2246,SOURCE!B:B,0)+1)),
  VALUE(INDEX(SOURCE!B:B,MATCH(A2246,SOURCE!B:B,0)+1)),
  "")</f>
        <v>2199</v>
      </c>
      <c r="D2246" s="8" t="str">
        <f>IF(A2246&lt;&gt;INT(A2246),B2246,
IF(A2246&lt;0,VLOOKUP(A2246,lookups!A$1:B$25,2,0),
IF(ISNA(B2246),"",
IF(OR(ISBLANK(A2246),ISNA(B2246),B2246=0),
"",
"#define "&amp;
VLOOKUP(A2246,SOURCE!B:P,12,0)&amp;IF(SOURCE!$W$2-LEN(VLOOKUP(A2246,SOURCE!B:P,12,0))&gt;=0,REPT(" ",SOURCE!$W$2-LEN(VLOOKUP(A2246,SOURCE!B:P,12,0))),"")&amp;
TEXT(A2246,"???0")&amp;IF(VLOOKUP(A2246,SOURCE!B:P,13,0)="","","   "&amp;VLOOKUP(A2246,SOURCE!B:P,13,0)
))))
)</f>
        <v>#define ITM_PBOX                      2198</v>
      </c>
    </row>
    <row r="2247" spans="1:4">
      <c r="A2247">
        <f t="shared" ref="A2247:A2282" si="36">C2246</f>
        <v>2199</v>
      </c>
      <c r="B2247" t="str">
        <f>VLOOKUP(A2247,SOURCE!B:P,12,0)</f>
        <v>ITM_VECT</v>
      </c>
      <c r="C2247">
        <f>IF(
ISNUMBER(INDEX(SOURCE!B:B,MATCH(A2247,SOURCE!B:B,0)+1)),
  VALUE(INDEX(SOURCE!B:B,MATCH(A2247,SOURCE!B:B,0)+1)),
  "")</f>
        <v>2200</v>
      </c>
      <c r="D2247" s="8" t="str">
        <f>IF(A2247&lt;&gt;INT(A2247),B2247,
IF(A2247&lt;0,VLOOKUP(A2247,lookups!A$1:B$25,2,0),
IF(ISNA(B2247),"",
IF(OR(ISBLANK(A2247),ISNA(B2247),B2247=0),
"",
"#define "&amp;
VLOOKUP(A2247,SOURCE!B:P,12,0)&amp;IF(SOURCE!$W$2-LEN(VLOOKUP(A2247,SOURCE!B:P,12,0))&gt;=0,REPT(" ",SOURCE!$W$2-LEN(VLOOKUP(A2247,SOURCE!B:P,12,0))),"")&amp;
TEXT(A2247,"???0")&amp;IF(VLOOKUP(A2247,SOURCE!B:P,13,0)="","","   "&amp;VLOOKUP(A2247,SOURCE!B:P,13,0)
))))
)</f>
        <v>#define ITM_VECT                      2199</v>
      </c>
    </row>
    <row r="2248" spans="1:4">
      <c r="A2248">
        <f t="shared" si="36"/>
        <v>2200</v>
      </c>
      <c r="B2248" t="str">
        <f>VLOOKUP(A2248,SOURCE!B:P,12,0)</f>
        <v>ITM_NVECT</v>
      </c>
      <c r="C2248">
        <f>IF(
ISNUMBER(INDEX(SOURCE!B:B,MATCH(A2248,SOURCE!B:B,0)+1)),
  VALUE(INDEX(SOURCE!B:B,MATCH(A2248,SOURCE!B:B,0)+1)),
  "")</f>
        <v>2201</v>
      </c>
      <c r="D2248" s="8" t="str">
        <f>IF(A2248&lt;&gt;INT(A2248),B2248,
IF(A2248&lt;0,VLOOKUP(A2248,lookups!A$1:B$25,2,0),
IF(ISNA(B2248),"",
IF(OR(ISBLANK(A2248),ISNA(B2248),B2248=0),
"",
"#define "&amp;
VLOOKUP(A2248,SOURCE!B:P,12,0)&amp;IF(SOURCE!$W$2-LEN(VLOOKUP(A2248,SOURCE!B:P,12,0))&gt;=0,REPT(" ",SOURCE!$W$2-LEN(VLOOKUP(A2248,SOURCE!B:P,12,0))),"")&amp;
TEXT(A2248,"???0")&amp;IF(VLOOKUP(A2248,SOURCE!B:P,13,0)="","","   "&amp;VLOOKUP(A2248,SOURCE!B:P,13,0)
))))
)</f>
        <v>#define ITM_NVECT                     2200</v>
      </c>
    </row>
    <row r="2249" spans="1:4">
      <c r="A2249">
        <f t="shared" si="36"/>
        <v>2201</v>
      </c>
      <c r="B2249" t="str">
        <f>VLOOKUP(A2249,SOURCE!B:P,12,0)</f>
        <v>ITM_EXTX</v>
      </c>
      <c r="C2249">
        <f>IF(
ISNUMBER(INDEX(SOURCE!B:B,MATCH(A2249,SOURCE!B:B,0)+1)),
  VALUE(INDEX(SOURCE!B:B,MATCH(A2249,SOURCE!B:B,0)+1)),
  "")</f>
        <v>2202</v>
      </c>
      <c r="D2249" s="8" t="str">
        <f>IF(A2249&lt;&gt;INT(A2249),B2249,
IF(A2249&lt;0,VLOOKUP(A2249,lookups!A$1:B$25,2,0),
IF(ISNA(B2249),"",
IF(OR(ISBLANK(A2249),ISNA(B2249),B2249=0),
"",
"#define "&amp;
VLOOKUP(A2249,SOURCE!B:P,12,0)&amp;IF(SOURCE!$W$2-LEN(VLOOKUP(A2249,SOURCE!B:P,12,0))&gt;=0,REPT(" ",SOURCE!$W$2-LEN(VLOOKUP(A2249,SOURCE!B:P,12,0))),"")&amp;
TEXT(A2249,"???0")&amp;IF(VLOOKUP(A2249,SOURCE!B:P,13,0)="","","   "&amp;VLOOKUP(A2249,SOURCE!B:P,13,0)
))))
)</f>
        <v>#define ITM_EXTX                      2201</v>
      </c>
    </row>
    <row r="2250" spans="1:4">
      <c r="A2250">
        <f t="shared" si="36"/>
        <v>2202</v>
      </c>
      <c r="B2250" t="str">
        <f>VLOOKUP(A2250,SOURCE!B:P,12,0)</f>
        <v>ITM_EXTY</v>
      </c>
      <c r="C2250">
        <f>IF(
ISNUMBER(INDEX(SOURCE!B:B,MATCH(A2250,SOURCE!B:B,0)+1)),
  VALUE(INDEX(SOURCE!B:B,MATCH(A2250,SOURCE!B:B,0)+1)),
  "")</f>
        <v>2203</v>
      </c>
      <c r="D2250" s="8" t="str">
        <f>IF(A2250&lt;&gt;INT(A2250),B2250,
IF(A2250&lt;0,VLOOKUP(A2250,lookups!A$1:B$25,2,0),
IF(ISNA(B2250),"",
IF(OR(ISBLANK(A2250),ISNA(B2250),B2250=0),
"",
"#define "&amp;
VLOOKUP(A2250,SOURCE!B:P,12,0)&amp;IF(SOURCE!$W$2-LEN(VLOOKUP(A2250,SOURCE!B:P,12,0))&gt;=0,REPT(" ",SOURCE!$W$2-LEN(VLOOKUP(A2250,SOURCE!B:P,12,0))),"")&amp;
TEXT(A2250,"???0")&amp;IF(VLOOKUP(A2250,SOURCE!B:P,13,0)="","","   "&amp;VLOOKUP(A2250,SOURCE!B:P,13,0)
))))
)</f>
        <v>#define ITM_EXTY                      2202</v>
      </c>
    </row>
    <row r="2251" spans="1:4">
      <c r="A2251">
        <f t="shared" si="36"/>
        <v>2203</v>
      </c>
      <c r="B2251" t="str">
        <f>VLOOKUP(A2251,SOURCE!B:P,12,0)</f>
        <v>ITM_SLV2</v>
      </c>
      <c r="C2251">
        <f>IF(
ISNUMBER(INDEX(SOURCE!B:B,MATCH(A2251,SOURCE!B:B,0)+1)),
  VALUE(INDEX(SOURCE!B:B,MATCH(A2251,SOURCE!B:B,0)+1)),
  "")</f>
        <v>2204</v>
      </c>
      <c r="D2251" s="8" t="str">
        <f>IF(A2251&lt;&gt;INT(A2251),B2251,
IF(A2251&lt;0,VLOOKUP(A2251,lookups!A$1:B$25,2,0),
IF(ISNA(B2251),"",
IF(OR(ISBLANK(A2251),ISNA(B2251),B2251=0),
"",
"#define "&amp;
VLOOKUP(A2251,SOURCE!B:P,12,0)&amp;IF(SOURCE!$W$2-LEN(VLOOKUP(A2251,SOURCE!B:P,12,0))&gt;=0,REPT(" ",SOURCE!$W$2-LEN(VLOOKUP(A2251,SOURCE!B:P,12,0))),"")&amp;
TEXT(A2251,"???0")&amp;IF(VLOOKUP(A2251,SOURCE!B:P,13,0)="","","   "&amp;VLOOKUP(A2251,SOURCE!B:P,13,0)
))))
)</f>
        <v>#define ITM_SLV2                      2203</v>
      </c>
    </row>
    <row r="2252" spans="1:4">
      <c r="A2252">
        <f t="shared" si="36"/>
        <v>2204</v>
      </c>
      <c r="B2252" t="str">
        <f>VLOOKUP(A2252,SOURCE!B:P,12,0)</f>
        <v>ITM_SLV3</v>
      </c>
      <c r="C2252">
        <f>IF(
ISNUMBER(INDEX(SOURCE!B:B,MATCH(A2252,SOURCE!B:B,0)+1)),
  VALUE(INDEX(SOURCE!B:B,MATCH(A2252,SOURCE!B:B,0)+1)),
  "")</f>
        <v>2205</v>
      </c>
      <c r="D2252" s="8" t="str">
        <f>IF(A2252&lt;&gt;INT(A2252),B2252,
IF(A2252&lt;0,VLOOKUP(A2252,lookups!A$1:B$25,2,0),
IF(ISNA(B2252),"",
IF(OR(ISBLANK(A2252),ISNA(B2252),B2252=0),
"",
"#define "&amp;
VLOOKUP(A2252,SOURCE!B:P,12,0)&amp;IF(SOURCE!$W$2-LEN(VLOOKUP(A2252,SOURCE!B:P,12,0))&gt;=0,REPT(" ",SOURCE!$W$2-LEN(VLOOKUP(A2252,SOURCE!B:P,12,0))),"")&amp;
TEXT(A2252,"???0")&amp;IF(VLOOKUP(A2252,SOURCE!B:P,13,0)="","","   "&amp;VLOOKUP(A2252,SOURCE!B:P,13,0)
))))
)</f>
        <v>#define ITM_SLV3                      2204</v>
      </c>
    </row>
    <row r="2253" spans="1:4">
      <c r="A2253">
        <f t="shared" si="36"/>
        <v>2205</v>
      </c>
      <c r="B2253" t="str">
        <f>VLOOKUP(A2253,SOURCE!B:P,12,0)</f>
        <v>ITM_DEMO1</v>
      </c>
      <c r="C2253">
        <f>IF(
ISNUMBER(INDEX(SOURCE!B:B,MATCH(A2253,SOURCE!B:B,0)+1)),
  VALUE(INDEX(SOURCE!B:B,MATCH(A2253,SOURCE!B:B,0)+1)),
  "")</f>
        <v>2206</v>
      </c>
      <c r="D2253" s="8" t="str">
        <f>IF(A2253&lt;&gt;INT(A2253),B2253,
IF(A2253&lt;0,VLOOKUP(A2253,lookups!A$1:B$25,2,0),
IF(ISNA(B2253),"",
IF(OR(ISBLANK(A2253),ISNA(B2253),B2253=0),
"",
"#define "&amp;
VLOOKUP(A2253,SOURCE!B:P,12,0)&amp;IF(SOURCE!$W$2-LEN(VLOOKUP(A2253,SOURCE!B:P,12,0))&gt;=0,REPT(" ",SOURCE!$W$2-LEN(VLOOKUP(A2253,SOURCE!B:P,12,0))),"")&amp;
TEXT(A2253,"???0")&amp;IF(VLOOKUP(A2253,SOURCE!B:P,13,0)="","","   "&amp;VLOOKUP(A2253,SOURCE!B:P,13,0)
))))
)</f>
        <v>#define ITM_DEMO1                     2205</v>
      </c>
    </row>
    <row r="2254" spans="1:4">
      <c r="A2254">
        <f t="shared" si="36"/>
        <v>2206</v>
      </c>
      <c r="B2254" t="str">
        <f>VLOOKUP(A2254,SOURCE!B:P,12,0)</f>
        <v>ITM_DEMO2</v>
      </c>
      <c r="C2254">
        <f>IF(
ISNUMBER(INDEX(SOURCE!B:B,MATCH(A2254,SOURCE!B:B,0)+1)),
  VALUE(INDEX(SOURCE!B:B,MATCH(A2254,SOURCE!B:B,0)+1)),
  "")</f>
        <v>2207</v>
      </c>
      <c r="D2254" s="8" t="str">
        <f>IF(A2254&lt;&gt;INT(A2254),B2254,
IF(A2254&lt;0,VLOOKUP(A2254,lookups!A$1:B$25,2,0),
IF(ISNA(B2254),"",
IF(OR(ISBLANK(A2254),ISNA(B2254),B2254=0),
"",
"#define "&amp;
VLOOKUP(A2254,SOURCE!B:P,12,0)&amp;IF(SOURCE!$W$2-LEN(VLOOKUP(A2254,SOURCE!B:P,12,0))&gt;=0,REPT(" ",SOURCE!$W$2-LEN(VLOOKUP(A2254,SOURCE!B:P,12,0))),"")&amp;
TEXT(A2254,"???0")&amp;IF(VLOOKUP(A2254,SOURCE!B:P,13,0)="","","   "&amp;VLOOKUP(A2254,SOURCE!B:P,13,0)
))))
)</f>
        <v>#define ITM_DEMO2                     2206</v>
      </c>
    </row>
    <row r="2255" spans="1:4">
      <c r="A2255">
        <f t="shared" si="36"/>
        <v>2207</v>
      </c>
      <c r="B2255" t="str">
        <f>VLOOKUP(A2255,SOURCE!B:P,12,0)</f>
        <v>ITM_DEMO3</v>
      </c>
      <c r="C2255">
        <f>IF(
ISNUMBER(INDEX(SOURCE!B:B,MATCH(A2255,SOURCE!B:B,0)+1)),
  VALUE(INDEX(SOURCE!B:B,MATCH(A2255,SOURCE!B:B,0)+1)),
  "")</f>
        <v>2208</v>
      </c>
      <c r="D2255" s="8" t="str">
        <f>IF(A2255&lt;&gt;INT(A2255),B2255,
IF(A2255&lt;0,VLOOKUP(A2255,lookups!A$1:B$25,2,0),
IF(ISNA(B2255),"",
IF(OR(ISBLANK(A2255),ISNA(B2255),B2255=0),
"",
"#define "&amp;
VLOOKUP(A2255,SOURCE!B:P,12,0)&amp;IF(SOURCE!$W$2-LEN(VLOOKUP(A2255,SOURCE!B:P,12,0))&gt;=0,REPT(" ",SOURCE!$W$2-LEN(VLOOKUP(A2255,SOURCE!B:P,12,0))),"")&amp;
TEXT(A2255,"???0")&amp;IF(VLOOKUP(A2255,SOURCE!B:P,13,0)="","","   "&amp;VLOOKUP(A2255,SOURCE!B:P,13,0)
))))
)</f>
        <v>#define ITM_DEMO3                     2207</v>
      </c>
    </row>
    <row r="2256" spans="1:4">
      <c r="A2256">
        <f t="shared" si="36"/>
        <v>2208</v>
      </c>
      <c r="B2256" t="str">
        <f>VLOOKUP(A2256,SOURCE!B:P,12,0)</f>
        <v>ITM_DEMO4</v>
      </c>
      <c r="C2256">
        <f>IF(
ISNUMBER(INDEX(SOURCE!B:B,MATCH(A2256,SOURCE!B:B,0)+1)),
  VALUE(INDEX(SOURCE!B:B,MATCH(A2256,SOURCE!B:B,0)+1)),
  "")</f>
        <v>2209</v>
      </c>
      <c r="D2256" s="8" t="str">
        <f>IF(A2256&lt;&gt;INT(A2256),B2256,
IF(A2256&lt;0,VLOOKUP(A2256,lookups!A$1:B$25,2,0),
IF(ISNA(B2256),"",
IF(OR(ISBLANK(A2256),ISNA(B2256),B2256=0),
"",
"#define "&amp;
VLOOKUP(A2256,SOURCE!B:P,12,0)&amp;IF(SOURCE!$W$2-LEN(VLOOKUP(A2256,SOURCE!B:P,12,0))&gt;=0,REPT(" ",SOURCE!$W$2-LEN(VLOOKUP(A2256,SOURCE!B:P,12,0))),"")&amp;
TEXT(A2256,"???0")&amp;IF(VLOOKUP(A2256,SOURCE!B:P,13,0)="","","   "&amp;VLOOKUP(A2256,SOURCE!B:P,13,0)
))))
)</f>
        <v>#define ITM_DEMO4                     2208</v>
      </c>
    </row>
    <row r="2257" spans="1:4">
      <c r="A2257">
        <f t="shared" si="36"/>
        <v>2209</v>
      </c>
      <c r="B2257" t="str">
        <f>VLOOKUP(A2257,SOURCE!B:P,12,0)</f>
        <v>ITM_DEMO5</v>
      </c>
      <c r="C2257">
        <f>IF(
ISNUMBER(INDEX(SOURCE!B:B,MATCH(A2257,SOURCE!B:B,0)+1)),
  VALUE(INDEX(SOURCE!B:B,MATCH(A2257,SOURCE!B:B,0)+1)),
  "")</f>
        <v>2210</v>
      </c>
      <c r="D2257" s="8" t="str">
        <f>IF(A2257&lt;&gt;INT(A2257),B2257,
IF(A2257&lt;0,VLOOKUP(A2257,lookups!A$1:B$25,2,0),
IF(ISNA(B2257),"",
IF(OR(ISBLANK(A2257),ISNA(B2257),B2257=0),
"",
"#define "&amp;
VLOOKUP(A2257,SOURCE!B:P,12,0)&amp;IF(SOURCE!$W$2-LEN(VLOOKUP(A2257,SOURCE!B:P,12,0))&gt;=0,REPT(" ",SOURCE!$W$2-LEN(VLOOKUP(A2257,SOURCE!B:P,12,0))),"")&amp;
TEXT(A2257,"???0")&amp;IF(VLOOKUP(A2257,SOURCE!B:P,13,0)="","","   "&amp;VLOOKUP(A2257,SOURCE!B:P,13,0)
))))
)</f>
        <v>#define ITM_DEMO5                     2209</v>
      </c>
    </row>
    <row r="2258" spans="1:4">
      <c r="A2258">
        <f t="shared" si="36"/>
        <v>2210</v>
      </c>
      <c r="B2258" t="str">
        <f>VLOOKUP(A2258,SOURCE!B:P,12,0)</f>
        <v>ITM_DEMO6</v>
      </c>
      <c r="C2258">
        <f>IF(
ISNUMBER(INDEX(SOURCE!B:B,MATCH(A2258,SOURCE!B:B,0)+1)),
  VALUE(INDEX(SOURCE!B:B,MATCH(A2258,SOURCE!B:B,0)+1)),
  "")</f>
        <v>2211</v>
      </c>
      <c r="D2258" s="8" t="str">
        <f>IF(A2258&lt;&gt;INT(A2258),B2258,
IF(A2258&lt;0,VLOOKUP(A2258,lookups!A$1:B$25,2,0),
IF(ISNA(B2258),"",
IF(OR(ISBLANK(A2258),ISNA(B2258),B2258=0),
"",
"#define "&amp;
VLOOKUP(A2258,SOURCE!B:P,12,0)&amp;IF(SOURCE!$W$2-LEN(VLOOKUP(A2258,SOURCE!B:P,12,0))&gt;=0,REPT(" ",SOURCE!$W$2-LEN(VLOOKUP(A2258,SOURCE!B:P,12,0))),"")&amp;
TEXT(A2258,"???0")&amp;IF(VLOOKUP(A2258,SOURCE!B:P,13,0)="","","   "&amp;VLOOKUP(A2258,SOURCE!B:P,13,0)
))))
)</f>
        <v>#define ITM_DEMO6                     2210</v>
      </c>
    </row>
    <row r="2259" spans="1:4">
      <c r="A2259">
        <f t="shared" si="36"/>
        <v>2211</v>
      </c>
      <c r="B2259" t="str">
        <f>VLOOKUP(A2259,SOURCE!B:P,12,0)</f>
        <v>ITM_INTG</v>
      </c>
      <c r="C2259">
        <f>IF(
ISNUMBER(INDEX(SOURCE!B:B,MATCH(A2259,SOURCE!B:B,0)+1)),
  VALUE(INDEX(SOURCE!B:B,MATCH(A2259,SOURCE!B:B,0)+1)),
  "")</f>
        <v>2212</v>
      </c>
      <c r="D2259" s="8" t="str">
        <f>IF(A2259&lt;&gt;INT(A2259),B2259,
IF(A2259&lt;0,VLOOKUP(A2259,lookups!A$1:B$25,2,0),
IF(ISNA(B2259),"",
IF(OR(ISBLANK(A2259),ISNA(B2259),B2259=0),
"",
"#define "&amp;
VLOOKUP(A2259,SOURCE!B:P,12,0)&amp;IF(SOURCE!$W$2-LEN(VLOOKUP(A2259,SOURCE!B:P,12,0))&gt;=0,REPT(" ",SOURCE!$W$2-LEN(VLOOKUP(A2259,SOURCE!B:P,12,0))),"")&amp;
TEXT(A2259,"???0")&amp;IF(VLOOKUP(A2259,SOURCE!B:P,13,0)="","","   "&amp;VLOOKUP(A2259,SOURCE!B:P,13,0)
))))
)</f>
        <v>#define ITM_INTG                      2211</v>
      </c>
    </row>
    <row r="2260" spans="1:4">
      <c r="A2260">
        <f t="shared" si="36"/>
        <v>2212</v>
      </c>
      <c r="B2260" t="str">
        <f>VLOOKUP(A2260,SOURCE!B:P,12,0)</f>
        <v>ITM_DIFF</v>
      </c>
      <c r="C2260">
        <f>IF(
ISNUMBER(INDEX(SOURCE!B:B,MATCH(A2260,SOURCE!B:B,0)+1)),
  VALUE(INDEX(SOURCE!B:B,MATCH(A2260,SOURCE!B:B,0)+1)),
  "")</f>
        <v>2213</v>
      </c>
      <c r="D2260" s="8" t="str">
        <f>IF(A2260&lt;&gt;INT(A2260),B2260,
IF(A2260&lt;0,VLOOKUP(A2260,lookups!A$1:B$25,2,0),
IF(ISNA(B2260),"",
IF(OR(ISBLANK(A2260),ISNA(B2260),B2260=0),
"",
"#define "&amp;
VLOOKUP(A2260,SOURCE!B:P,12,0)&amp;IF(SOURCE!$W$2-LEN(VLOOKUP(A2260,SOURCE!B:P,12,0))&gt;=0,REPT(" ",SOURCE!$W$2-LEN(VLOOKUP(A2260,SOURCE!B:P,12,0))),"")&amp;
TEXT(A2260,"???0")&amp;IF(VLOOKUP(A2260,SOURCE!B:P,13,0)="","","   "&amp;VLOOKUP(A2260,SOURCE!B:P,13,0)
))))
)</f>
        <v>#define ITM_DIFF                      2212</v>
      </c>
    </row>
    <row r="2261" spans="1:4">
      <c r="A2261">
        <f t="shared" si="36"/>
        <v>2213</v>
      </c>
      <c r="B2261" t="str">
        <f>VLOOKUP(A2261,SOURCE!B:P,12,0)</f>
        <v>ITM_RMS</v>
      </c>
      <c r="C2261">
        <f>IF(
ISNUMBER(INDEX(SOURCE!B:B,MATCH(A2261,SOURCE!B:B,0)+1)),
  VALUE(INDEX(SOURCE!B:B,MATCH(A2261,SOURCE!B:B,0)+1)),
  "")</f>
        <v>2214</v>
      </c>
      <c r="D2261" s="8" t="str">
        <f>IF(A2261&lt;&gt;INT(A2261),B2261,
IF(A2261&lt;0,VLOOKUP(A2261,lookups!A$1:B$25,2,0),
IF(ISNA(B2261),"",
IF(OR(ISBLANK(A2261),ISNA(B2261),B2261=0),
"",
"#define "&amp;
VLOOKUP(A2261,SOURCE!B:P,12,0)&amp;IF(SOURCE!$W$2-LEN(VLOOKUP(A2261,SOURCE!B:P,12,0))&gt;=0,REPT(" ",SOURCE!$W$2-LEN(VLOOKUP(A2261,SOURCE!B:P,12,0))),"")&amp;
TEXT(A2261,"???0")&amp;IF(VLOOKUP(A2261,SOURCE!B:P,13,0)="","","   "&amp;VLOOKUP(A2261,SOURCE!B:P,13,0)
))))
)</f>
        <v>#define ITM_RMS                       2213</v>
      </c>
    </row>
    <row r="2262" spans="1:4">
      <c r="A2262">
        <f t="shared" si="36"/>
        <v>2214</v>
      </c>
      <c r="B2262" t="str">
        <f>VLOOKUP(A2262,SOURCE!B:P,12,0)</f>
        <v>ITM_SHADE</v>
      </c>
      <c r="C2262">
        <f>IF(
ISNUMBER(INDEX(SOURCE!B:B,MATCH(A2262,SOURCE!B:B,0)+1)),
  VALUE(INDEX(SOURCE!B:B,MATCH(A2262,SOURCE!B:B,0)+1)),
  "")</f>
        <v>2215</v>
      </c>
      <c r="D2262" s="8" t="str">
        <f>IF(A2262&lt;&gt;INT(A2262),B2262,
IF(A2262&lt;0,VLOOKUP(A2262,lookups!A$1:B$25,2,0),
IF(ISNA(B2262),"",
IF(OR(ISBLANK(A2262),ISNA(B2262),B2262=0),
"",
"#define "&amp;
VLOOKUP(A2262,SOURCE!B:P,12,0)&amp;IF(SOURCE!$W$2-LEN(VLOOKUP(A2262,SOURCE!B:P,12,0))&gt;=0,REPT(" ",SOURCE!$W$2-LEN(VLOOKUP(A2262,SOURCE!B:P,12,0))),"")&amp;
TEXT(A2262,"???0")&amp;IF(VLOOKUP(A2262,SOURCE!B:P,13,0)="","","   "&amp;VLOOKUP(A2262,SOURCE!B:P,13,0)
))))
)</f>
        <v>#define ITM_SHADE                     2214</v>
      </c>
    </row>
    <row r="2263" spans="1:4">
      <c r="A2263">
        <f t="shared" si="36"/>
        <v>2215</v>
      </c>
      <c r="B2263" t="str">
        <f>VLOOKUP(A2263,SOURCE!B:P,12,0)</f>
        <v>MNU_PLOT</v>
      </c>
      <c r="C2263">
        <f>IF(
ISNUMBER(INDEX(SOURCE!B:B,MATCH(A2263,SOURCE!B:B,0)+1)),
  VALUE(INDEX(SOURCE!B:B,MATCH(A2263,SOURCE!B:B,0)+1)),
  "")</f>
        <v>2216</v>
      </c>
      <c r="D2263" s="8" t="str">
        <f>IF(A2263&lt;&gt;INT(A2263),B2263,
IF(A2263&lt;0,VLOOKUP(A2263,lookups!A$1:B$25,2,0),
IF(ISNA(B2263),"",
IF(OR(ISBLANK(A2263),ISNA(B2263),B2263=0),
"",
"#define "&amp;
VLOOKUP(A2263,SOURCE!B:P,12,0)&amp;IF(SOURCE!$W$2-LEN(VLOOKUP(A2263,SOURCE!B:P,12,0))&gt;=0,REPT(" ",SOURCE!$W$2-LEN(VLOOKUP(A2263,SOURCE!B:P,12,0))),"")&amp;
TEXT(A2263,"???0")&amp;IF(VLOOKUP(A2263,SOURCE!B:P,13,0)="","","   "&amp;VLOOKUP(A2263,SOURCE!B:P,13,0)
))))
)</f>
        <v>#define MNU_PLOT                      2215</v>
      </c>
    </row>
    <row r="2264" spans="1:4">
      <c r="A2264">
        <f t="shared" si="36"/>
        <v>2216</v>
      </c>
      <c r="B2264" t="str">
        <f>VLOOKUP(A2264,SOURCE!B:P,12,0)</f>
        <v>CHR_num</v>
      </c>
      <c r="C2264">
        <f>IF(
ISNUMBER(INDEX(SOURCE!B:B,MATCH(A2264,SOURCE!B:B,0)+1)),
  VALUE(INDEX(SOURCE!B:B,MATCH(A2264,SOURCE!B:B,0)+1)),
  "")</f>
        <v>2217</v>
      </c>
      <c r="D2264" s="8" t="str">
        <f>IF(A2264&lt;&gt;INT(A2264),B2264,
IF(A2264&lt;0,VLOOKUP(A2264,lookups!A$1:B$25,2,0),
IF(ISNA(B2264),"",
IF(OR(ISBLANK(A2264),ISNA(B2264),B2264=0),
"",
"#define "&amp;
VLOOKUP(A2264,SOURCE!B:P,12,0)&amp;IF(SOURCE!$W$2-LEN(VLOOKUP(A2264,SOURCE!B:P,12,0))&gt;=0,REPT(" ",SOURCE!$W$2-LEN(VLOOKUP(A2264,SOURCE!B:P,12,0))),"")&amp;
TEXT(A2264,"???0")&amp;IF(VLOOKUP(A2264,SOURCE!B:P,13,0)="","","   "&amp;VLOOKUP(A2264,SOURCE!B:P,13,0)
))))
)</f>
        <v>#define CHR_num                       2216</v>
      </c>
    </row>
    <row r="2265" spans="1:4">
      <c r="A2265">
        <f t="shared" si="36"/>
        <v>2217</v>
      </c>
      <c r="B2265" t="str">
        <f>VLOOKUP(A2265,SOURCE!B:P,12,0)</f>
        <v>CHR_numL</v>
      </c>
      <c r="C2265">
        <f>IF(
ISNUMBER(INDEX(SOURCE!B:B,MATCH(A2265,SOURCE!B:B,0)+1)),
  VALUE(INDEX(SOURCE!B:B,MATCH(A2265,SOURCE!B:B,0)+1)),
  "")</f>
        <v>2218</v>
      </c>
      <c r="D2265" s="8" t="str">
        <f>IF(A2265&lt;&gt;INT(A2265),B2265,
IF(A2265&lt;0,VLOOKUP(A2265,lookups!A$1:B$25,2,0),
IF(ISNA(B2265),"",
IF(OR(ISBLANK(A2265),ISNA(B2265),B2265=0),
"",
"#define "&amp;
VLOOKUP(A2265,SOURCE!B:P,12,0)&amp;IF(SOURCE!$W$2-LEN(VLOOKUP(A2265,SOURCE!B:P,12,0))&gt;=0,REPT(" ",SOURCE!$W$2-LEN(VLOOKUP(A2265,SOURCE!B:P,12,0))),"")&amp;
TEXT(A2265,"???0")&amp;IF(VLOOKUP(A2265,SOURCE!B:P,13,0)="","","   "&amp;VLOOKUP(A2265,SOURCE!B:P,13,0)
))))
)</f>
        <v>#define CHR_numL                      2217</v>
      </c>
    </row>
    <row r="2266" spans="1:4">
      <c r="A2266">
        <f t="shared" si="36"/>
        <v>2218</v>
      </c>
      <c r="B2266" t="str">
        <f>VLOOKUP(A2266,SOURCE!B:P,12,0)</f>
        <v>CHR_numU</v>
      </c>
      <c r="C2266">
        <f>IF(
ISNUMBER(INDEX(SOURCE!B:B,MATCH(A2266,SOURCE!B:B,0)+1)),
  VALUE(INDEX(SOURCE!B:B,MATCH(A2266,SOURCE!B:B,0)+1)),
  "")</f>
        <v>2219</v>
      </c>
      <c r="D2266" s="8" t="str">
        <f>IF(A2266&lt;&gt;INT(A2266),B2266,
IF(A2266&lt;0,VLOOKUP(A2266,lookups!A$1:B$25,2,0),
IF(ISNA(B2266),"",
IF(OR(ISBLANK(A2266),ISNA(B2266),B2266=0),
"",
"#define "&amp;
VLOOKUP(A2266,SOURCE!B:P,12,0)&amp;IF(SOURCE!$W$2-LEN(VLOOKUP(A2266,SOURCE!B:P,12,0))&gt;=0,REPT(" ",SOURCE!$W$2-LEN(VLOOKUP(A2266,SOURCE!B:P,12,0))),"")&amp;
TEXT(A2266,"???0")&amp;IF(VLOOKUP(A2266,SOURCE!B:P,13,0)="","","   "&amp;VLOOKUP(A2266,SOURCE!B:P,13,0)
))))
)</f>
        <v>#define CHR_numU                      2218</v>
      </c>
    </row>
    <row r="2267" spans="1:4">
      <c r="A2267">
        <f t="shared" si="36"/>
        <v>2219</v>
      </c>
      <c r="B2267" t="str">
        <f>VLOOKUP(A2267,SOURCE!B:P,12,0)</f>
        <v>ITM_EEXCHR</v>
      </c>
      <c r="C2267">
        <f>IF(
ISNUMBER(INDEX(SOURCE!B:B,MATCH(A2267,SOURCE!B:B,0)+1)),
  VALUE(INDEX(SOURCE!B:B,MATCH(A2267,SOURCE!B:B,0)+1)),
  "")</f>
        <v>2220</v>
      </c>
      <c r="D2267" s="8" t="str">
        <f>IF(A2267&lt;&gt;INT(A2267),B2267,
IF(A2267&lt;0,VLOOKUP(A2267,lookups!A$1:B$25,2,0),
IF(ISNA(B2267),"",
IF(OR(ISBLANK(A2267),ISNA(B2267),B2267=0),
"",
"#define "&amp;
VLOOKUP(A2267,SOURCE!B:P,12,0)&amp;IF(SOURCE!$W$2-LEN(VLOOKUP(A2267,SOURCE!B:P,12,0))&gt;=0,REPT(" ",SOURCE!$W$2-LEN(VLOOKUP(A2267,SOURCE!B:P,12,0))),"")&amp;
TEXT(A2267,"???0")&amp;IF(VLOOKUP(A2267,SOURCE!B:P,13,0)="","","   "&amp;VLOOKUP(A2267,SOURCE!B:P,13,0)
))))
)</f>
        <v>#define ITM_EEXCHR                    2219</v>
      </c>
    </row>
    <row r="2268" spans="1:4">
      <c r="A2268">
        <f t="shared" si="36"/>
        <v>2220</v>
      </c>
      <c r="B2268" t="str">
        <f>VLOOKUP(A2268,SOURCE!B:P,12,0)</f>
        <v>ITM_CLGRF</v>
      </c>
      <c r="C2268">
        <f>IF(
ISNUMBER(INDEX(SOURCE!B:B,MATCH(A2268,SOURCE!B:B,0)+1)),
  VALUE(INDEX(SOURCE!B:B,MATCH(A2268,SOURCE!B:B,0)+1)),
  "")</f>
        <v>2221</v>
      </c>
      <c r="D2268" s="8" t="str">
        <f>IF(A2268&lt;&gt;INT(A2268),B2268,
IF(A2268&lt;0,VLOOKUP(A2268,lookups!A$1:B$25,2,0),
IF(ISNA(B2268),"",
IF(OR(ISBLANK(A2268),ISNA(B2268),B2268=0),
"",
"#define "&amp;
VLOOKUP(A2268,SOURCE!B:P,12,0)&amp;IF(SOURCE!$W$2-LEN(VLOOKUP(A2268,SOURCE!B:P,12,0))&gt;=0,REPT(" ",SOURCE!$W$2-LEN(VLOOKUP(A2268,SOURCE!B:P,12,0))),"")&amp;
TEXT(A2268,"???0")&amp;IF(VLOOKUP(A2268,SOURCE!B:P,13,0)="","","   "&amp;VLOOKUP(A2268,SOURCE!B:P,13,0)
))))
)</f>
        <v>#define ITM_CLGRF                     2220</v>
      </c>
    </row>
    <row r="2269" spans="1:4">
      <c r="A2269">
        <f t="shared" si="36"/>
        <v>2221</v>
      </c>
      <c r="B2269" t="str">
        <f>VLOOKUP(A2269,SOURCE!B:P,12,0)</f>
        <v>ITM_PZOOMX</v>
      </c>
      <c r="C2269">
        <f>IF(
ISNUMBER(INDEX(SOURCE!B:B,MATCH(A2269,SOURCE!B:B,0)+1)),
  VALUE(INDEX(SOURCE!B:B,MATCH(A2269,SOURCE!B:B,0)+1)),
  "")</f>
        <v>2222</v>
      </c>
      <c r="D2269" s="8" t="str">
        <f>IF(A2269&lt;&gt;INT(A2269),B2269,
IF(A2269&lt;0,VLOOKUP(A2269,lookups!A$1:B$25,2,0),
IF(ISNA(B2269),"",
IF(OR(ISBLANK(A2269),ISNA(B2269),B2269=0),
"",
"#define "&amp;
VLOOKUP(A2269,SOURCE!B:P,12,0)&amp;IF(SOURCE!$W$2-LEN(VLOOKUP(A2269,SOURCE!B:P,12,0))&gt;=0,REPT(" ",SOURCE!$W$2-LEN(VLOOKUP(A2269,SOURCE!B:P,12,0))),"")&amp;
TEXT(A2269,"???0")&amp;IF(VLOOKUP(A2269,SOURCE!B:P,13,0)="","","   "&amp;VLOOKUP(A2269,SOURCE!B:P,13,0)
))))
)</f>
        <v>#define ITM_PZOOMX                    2221</v>
      </c>
    </row>
    <row r="2270" spans="1:4">
      <c r="A2270">
        <f t="shared" si="36"/>
        <v>2222</v>
      </c>
      <c r="B2270" t="str">
        <f>VLOOKUP(A2270,SOURCE!B:P,12,0)</f>
        <v>ITM_PZOOMY</v>
      </c>
      <c r="C2270">
        <f>IF(
ISNUMBER(INDEX(SOURCE!B:B,MATCH(A2270,SOURCE!B:B,0)+1)),
  VALUE(INDEX(SOURCE!B:B,MATCH(A2270,SOURCE!B:B,0)+1)),
  "")</f>
        <v>2223</v>
      </c>
      <c r="D2270" s="8" t="str">
        <f>IF(A2270&lt;&gt;INT(A2270),B2270,
IF(A2270&lt;0,VLOOKUP(A2270,lookups!A$1:B$25,2,0),
IF(ISNA(B2270),"",
IF(OR(ISBLANK(A2270),ISNA(B2270),B2270=0),
"",
"#define "&amp;
VLOOKUP(A2270,SOURCE!B:P,12,0)&amp;IF(SOURCE!$W$2-LEN(VLOOKUP(A2270,SOURCE!B:P,12,0))&gt;=0,REPT(" ",SOURCE!$W$2-LEN(VLOOKUP(A2270,SOURCE!B:P,12,0))),"")&amp;
TEXT(A2270,"???0")&amp;IF(VLOOKUP(A2270,SOURCE!B:P,13,0)="","","   "&amp;VLOOKUP(A2270,SOURCE!B:P,13,0)
))))
)</f>
        <v>#define ITM_PZOOMY                    2222</v>
      </c>
    </row>
    <row r="2271" spans="1:4">
      <c r="A2271">
        <f t="shared" si="36"/>
        <v>2223</v>
      </c>
      <c r="B2271" t="str">
        <f>VLOOKUP(A2271,SOURCE!B:P,12,0)</f>
        <v>ITM_XSOLV</v>
      </c>
      <c r="C2271">
        <f>IF(
ISNUMBER(INDEX(SOURCE!B:B,MATCH(A2271,SOURCE!B:B,0)+1)),
  VALUE(INDEX(SOURCE!B:B,MATCH(A2271,SOURCE!B:B,0)+1)),
  "")</f>
        <v>2224</v>
      </c>
      <c r="D2271" s="8" t="str">
        <f>IF(A2271&lt;&gt;INT(A2271),B2271,
IF(A2271&lt;0,VLOOKUP(A2271,lookups!A$1:B$25,2,0),
IF(ISNA(B2271),"",
IF(OR(ISBLANK(A2271),ISNA(B2271),B2271=0),
"",
"#define "&amp;
VLOOKUP(A2271,SOURCE!B:P,12,0)&amp;IF(SOURCE!$W$2-LEN(VLOOKUP(A2271,SOURCE!B:P,12,0))&gt;=0,REPT(" ",SOURCE!$W$2-LEN(VLOOKUP(A2271,SOURCE!B:P,12,0))),"")&amp;
TEXT(A2271,"???0")&amp;IF(VLOOKUP(A2271,SOURCE!B:P,13,0)="","","   "&amp;VLOOKUP(A2271,SOURCE!B:P,13,0)
))))
)</f>
        <v>#define ITM_XSOLV                     2223</v>
      </c>
    </row>
    <row r="2272" spans="1:4">
      <c r="A2272">
        <f t="shared" si="36"/>
        <v>2224</v>
      </c>
      <c r="B2272" t="str">
        <f>VLOOKUP(A2272,SOURCE!B:P,12,0)</f>
        <v>ITM_XPLOT</v>
      </c>
      <c r="C2272">
        <f>IF(
ISNUMBER(INDEX(SOURCE!B:B,MATCH(A2272,SOURCE!B:B,0)+1)),
  VALUE(INDEX(SOURCE!B:B,MATCH(A2272,SOURCE!B:B,0)+1)),
  "")</f>
        <v>2225</v>
      </c>
      <c r="D2272" s="8" t="str">
        <f>IF(A2272&lt;&gt;INT(A2272),B2272,
IF(A2272&lt;0,VLOOKUP(A2272,lookups!A$1:B$25,2,0),
IF(ISNA(B2272),"",
IF(OR(ISBLANK(A2272),ISNA(B2272),B2272=0),
"",
"#define "&amp;
VLOOKUP(A2272,SOURCE!B:P,12,0)&amp;IF(SOURCE!$W$2-LEN(VLOOKUP(A2272,SOURCE!B:P,12,0))&gt;=0,REPT(" ",SOURCE!$W$2-LEN(VLOOKUP(A2272,SOURCE!B:P,12,0))),"")&amp;
TEXT(A2272,"???0")&amp;IF(VLOOKUP(A2272,SOURCE!B:P,13,0)="","","   "&amp;VLOOKUP(A2272,SOURCE!B:P,13,0)
))))
)</f>
        <v>#define ITM_XPLOT                     2224</v>
      </c>
    </row>
    <row r="2273" spans="1:4">
      <c r="A2273">
        <f t="shared" si="36"/>
        <v>2225</v>
      </c>
      <c r="B2273" t="str">
        <f>VLOOKUP(A2273,SOURCE!B:P,12,0)</f>
        <v>ITM_XDEMO</v>
      </c>
      <c r="C2273">
        <f>IF(
ISNUMBER(INDEX(SOURCE!B:B,MATCH(A2273,SOURCE!B:B,0)+1)),
  VALUE(INDEX(SOURCE!B:B,MATCH(A2273,SOURCE!B:B,0)+1)),
  "")</f>
        <v>2226</v>
      </c>
      <c r="D2273" s="8" t="str">
        <f>IF(A2273&lt;&gt;INT(A2273),B2273,
IF(A2273&lt;0,VLOOKUP(A2273,lookups!A$1:B$25,2,0),
IF(ISNA(B2273),"",
IF(OR(ISBLANK(A2273),ISNA(B2273),B2273=0),
"",
"#define "&amp;
VLOOKUP(A2273,SOURCE!B:P,12,0)&amp;IF(SOURCE!$W$2-LEN(VLOOKUP(A2273,SOURCE!B:P,12,0))&gt;=0,REPT(" ",SOURCE!$W$2-LEN(VLOOKUP(A2273,SOURCE!B:P,12,0))),"")&amp;
TEXT(A2273,"???0")&amp;IF(VLOOKUP(A2273,SOURCE!B:P,13,0)="","","   "&amp;VLOOKUP(A2273,SOURCE!B:P,13,0)
))))
)</f>
        <v>#define ITM_XDEMO                     2225</v>
      </c>
    </row>
    <row r="2274" spans="1:4">
      <c r="A2274">
        <f t="shared" si="36"/>
        <v>2226</v>
      </c>
      <c r="B2274" t="str">
        <f>VLOOKUP(A2274,SOURCE!B:P,12,0)</f>
        <v>ITM_PRN</v>
      </c>
      <c r="C2274">
        <f>IF(
ISNUMBER(INDEX(SOURCE!B:B,MATCH(A2274,SOURCE!B:B,0)+1)),
  VALUE(INDEX(SOURCE!B:B,MATCH(A2274,SOURCE!B:B,0)+1)),
  "")</f>
        <v>2227</v>
      </c>
      <c r="D2274" s="8" t="str">
        <f>IF(A2274&lt;&gt;INT(A2274),B2274,
IF(A2274&lt;0,VLOOKUP(A2274,lookups!A$1:B$25,2,0),
IF(ISNA(B2274),"",
IF(OR(ISBLANK(A2274),ISNA(B2274),B2274=0),
"",
"#define "&amp;
VLOOKUP(A2274,SOURCE!B:P,12,0)&amp;IF(SOURCE!$W$2-LEN(VLOOKUP(A2274,SOURCE!B:P,12,0))&gt;=0,REPT(" ",SOURCE!$W$2-LEN(VLOOKUP(A2274,SOURCE!B:P,12,0))),"")&amp;
TEXT(A2274,"???0")&amp;IF(VLOOKUP(A2274,SOURCE!B:P,13,0)="","","   "&amp;VLOOKUP(A2274,SOURCE!B:P,13,0)
))))
)</f>
        <v>#define ITM_PRN                       2226</v>
      </c>
    </row>
    <row r="2275" spans="1:4">
      <c r="A2275">
        <f t="shared" si="36"/>
        <v>2227</v>
      </c>
      <c r="B2275" t="str">
        <f>VLOOKUP(A2275,SOURCE!B:P,12,0)</f>
        <v>ITM_PLOT_J</v>
      </c>
      <c r="C2275" t="str">
        <f>IF(
ISNUMBER(INDEX(SOURCE!B:B,MATCH(A2275,SOURCE!B:B,0)+1)),
  VALUE(INDEX(SOURCE!B:B,MATCH(A2275,SOURCE!B:B,0)+1)),
  "")</f>
        <v/>
      </c>
      <c r="D2275" s="8" t="str">
        <f>IF(A2275&lt;&gt;INT(A2275),B2275,
IF(A2275&lt;0,VLOOKUP(A2275,lookups!A$1:B$25,2,0),
IF(ISNA(B2275),"",
IF(OR(ISBLANK(A2275),ISNA(B2275),B2275=0),
"",
"#define "&amp;
VLOOKUP(A2275,SOURCE!B:P,12,0)&amp;IF(SOURCE!$W$2-LEN(VLOOKUP(A2275,SOURCE!B:P,12,0))&gt;=0,REPT(" ",SOURCE!$W$2-LEN(VLOOKUP(A2275,SOURCE!B:P,12,0))),"")&amp;
TEXT(A2275,"???0")&amp;IF(VLOOKUP(A2275,SOURCE!B:P,13,0)="","","   "&amp;VLOOKUP(A2275,SOURCE!B:P,13,0)
))))
)</f>
        <v>#define ITM_PLOT_J                    2227</v>
      </c>
    </row>
    <row r="2276" spans="1:4">
      <c r="A2276" t="str">
        <f t="shared" si="36"/>
        <v/>
      </c>
      <c r="B2276" t="e">
        <f>VLOOKUP(A2276,SOURCE!B:P,12,0)</f>
        <v>#N/A</v>
      </c>
      <c r="C2276" t="str">
        <f>IF(
ISNUMBER(INDEX(SOURCE!B:B,MATCH(A2276,SOURCE!B:B,0)+1)),
  VALUE(INDEX(SOURCE!B:B,MATCH(A2276,SOURCE!B:B,0)+1)),
  "")</f>
        <v/>
      </c>
      <c r="D2276" s="8" t="e">
        <f>IF(A2276&lt;&gt;INT(A2276),B2276,
IF(A2276&lt;0,VLOOKUP(A2276,lookups!A$1:B$25,2,0),
IF(ISNA(B2276),"",
IF(OR(ISBLANK(A2276),ISNA(B2276),B2276=0),
"",
"#define "&amp;
VLOOKUP(A2276,SOURCE!B:P,12,0)&amp;IF(SOURCE!$W$2-LEN(VLOOKUP(A2276,SOURCE!B:P,12,0))&gt;=0,REPT(" ",SOURCE!$W$2-LEN(VLOOKUP(A2276,SOURCE!B:P,12,0))),"")&amp;
TEXT(A2276,"???0")&amp;IF(VLOOKUP(A2276,SOURCE!B:P,13,0)="","","   "&amp;VLOOKUP(A2276,SOURCE!B:P,13,0)
))))
)</f>
        <v>#VALUE!</v>
      </c>
    </row>
    <row r="2277" spans="1:4">
      <c r="A2277" t="str">
        <f t="shared" si="36"/>
        <v/>
      </c>
      <c r="B2277" t="e">
        <f>VLOOKUP(A2277,SOURCE!B:P,12,0)</f>
        <v>#N/A</v>
      </c>
      <c r="C2277" t="str">
        <f>IF(
ISNUMBER(INDEX(SOURCE!B:B,MATCH(A2277,SOURCE!B:B,0)+1)),
  VALUE(INDEX(SOURCE!B:B,MATCH(A2277,SOURCE!B:B,0)+1)),
  "")</f>
        <v/>
      </c>
      <c r="D2277" s="8" t="e">
        <f>IF(A2277&lt;&gt;INT(A2277),B2277,
IF(A2277&lt;0,VLOOKUP(A2277,lookups!A$1:B$25,2,0),
IF(ISNA(B2277),"",
IF(OR(ISBLANK(A2277),ISNA(B2277),B2277=0),
"",
"#define "&amp;
VLOOKUP(A2277,SOURCE!B:P,12,0)&amp;IF(SOURCE!$W$2-LEN(VLOOKUP(A2277,SOURCE!B:P,12,0))&gt;=0,REPT(" ",SOURCE!$W$2-LEN(VLOOKUP(A2277,SOURCE!B:P,12,0))),"")&amp;
TEXT(A2277,"???0")&amp;IF(VLOOKUP(A2277,SOURCE!B:P,13,0)="","","   "&amp;VLOOKUP(A2277,SOURCE!B:P,13,0)
))))
)</f>
        <v>#VALUE!</v>
      </c>
    </row>
    <row r="2278" spans="1:4">
      <c r="A2278" t="str">
        <f t="shared" si="36"/>
        <v/>
      </c>
      <c r="B2278" t="e">
        <f>VLOOKUP(A2278,SOURCE!B:P,12,0)</f>
        <v>#N/A</v>
      </c>
      <c r="C2278" t="str">
        <f>IF(
ISNUMBER(INDEX(SOURCE!B:B,MATCH(A2278,SOURCE!B:B,0)+1)),
  VALUE(INDEX(SOURCE!B:B,MATCH(A2278,SOURCE!B:B,0)+1)),
  "")</f>
        <v/>
      </c>
      <c r="D2278" s="8" t="e">
        <f>IF(A2278&lt;&gt;INT(A2278),B2278,
IF(A2278&lt;0,VLOOKUP(A2278,lookups!A$1:B$25,2,0),
IF(ISNA(B2278),"",
IF(OR(ISBLANK(A2278),ISNA(B2278),B2278=0),
"",
"#define "&amp;
VLOOKUP(A2278,SOURCE!B:P,12,0)&amp;IF(SOURCE!$W$2-LEN(VLOOKUP(A2278,SOURCE!B:P,12,0))&gt;=0,REPT(" ",SOURCE!$W$2-LEN(VLOOKUP(A2278,SOURCE!B:P,12,0))),"")&amp;
TEXT(A2278,"???0")&amp;IF(VLOOKUP(A2278,SOURCE!B:P,13,0)="","","   "&amp;VLOOKUP(A2278,SOURCE!B:P,13,0)
))))
)</f>
        <v>#VALUE!</v>
      </c>
    </row>
    <row r="2279" spans="1:4">
      <c r="A2279" t="str">
        <f t="shared" si="36"/>
        <v/>
      </c>
      <c r="B2279" t="e">
        <f>VLOOKUP(A2279,SOURCE!B:P,12,0)</f>
        <v>#N/A</v>
      </c>
      <c r="C2279" t="str">
        <f>IF(
ISNUMBER(INDEX(SOURCE!B:B,MATCH(A2279,SOURCE!B:B,0)+1)),
  VALUE(INDEX(SOURCE!B:B,MATCH(A2279,SOURCE!B:B,0)+1)),
  "")</f>
        <v/>
      </c>
      <c r="D2279" s="8" t="e">
        <f>IF(A2279&lt;&gt;INT(A2279),B2279,
IF(A2279&lt;0,VLOOKUP(A2279,lookups!A$1:B$25,2,0),
IF(ISNA(B2279),"",
IF(OR(ISBLANK(A2279),ISNA(B2279),B2279=0),
"",
"#define "&amp;
VLOOKUP(A2279,SOURCE!B:P,12,0)&amp;IF(SOURCE!$W$2-LEN(VLOOKUP(A2279,SOURCE!B:P,12,0))&gt;=0,REPT(" ",SOURCE!$W$2-LEN(VLOOKUP(A2279,SOURCE!B:P,12,0))),"")&amp;
TEXT(A2279,"???0")&amp;IF(VLOOKUP(A2279,SOURCE!B:P,13,0)="","","   "&amp;VLOOKUP(A2279,SOURCE!B:P,13,0)
))))
)</f>
        <v>#VALUE!</v>
      </c>
    </row>
    <row r="2280" spans="1:4">
      <c r="A2280" t="str">
        <f t="shared" si="36"/>
        <v/>
      </c>
      <c r="B2280" t="e">
        <f>VLOOKUP(A2280,SOURCE!B:P,12,0)</f>
        <v>#N/A</v>
      </c>
      <c r="C2280" t="str">
        <f>IF(
ISNUMBER(INDEX(SOURCE!B:B,MATCH(A2280,SOURCE!B:B,0)+1)),
  VALUE(INDEX(SOURCE!B:B,MATCH(A2280,SOURCE!B:B,0)+1)),
  "")</f>
        <v/>
      </c>
      <c r="D2280" s="8" t="e">
        <f>IF(A2280&lt;&gt;INT(A2280),B2280,
IF(A2280&lt;0,VLOOKUP(A2280,lookups!A$1:B$25,2,0),
IF(ISNA(B2280),"",
IF(OR(ISBLANK(A2280),ISNA(B2280),B2280=0),
"",
"#define "&amp;
VLOOKUP(A2280,SOURCE!B:P,12,0)&amp;IF(SOURCE!$W$2-LEN(VLOOKUP(A2280,SOURCE!B:P,12,0))&gt;=0,REPT(" ",SOURCE!$W$2-LEN(VLOOKUP(A2280,SOURCE!B:P,12,0))),"")&amp;
TEXT(A2280,"???0")&amp;IF(VLOOKUP(A2280,SOURCE!B:P,13,0)="","","   "&amp;VLOOKUP(A2280,SOURCE!B:P,13,0)
))))
)</f>
        <v>#VALUE!</v>
      </c>
    </row>
    <row r="2281" spans="1:4">
      <c r="A2281" t="str">
        <f t="shared" si="36"/>
        <v/>
      </c>
      <c r="B2281" t="e">
        <f>VLOOKUP(A2281,SOURCE!B:P,12,0)</f>
        <v>#N/A</v>
      </c>
      <c r="C2281" t="str">
        <f>IF(
ISNUMBER(INDEX(SOURCE!B:B,MATCH(A2281,SOURCE!B:B,0)+1)),
  VALUE(INDEX(SOURCE!B:B,MATCH(A2281,SOURCE!B:B,0)+1)),
  "")</f>
        <v/>
      </c>
      <c r="D2281" s="8" t="e">
        <f>IF(A2281&lt;&gt;INT(A2281),B2281,
IF(A2281&lt;0,VLOOKUP(A2281,lookups!A$1:B$25,2,0),
IF(ISNA(B2281),"",
IF(OR(ISBLANK(A2281),ISNA(B2281),B2281=0),
"",
"#define "&amp;
VLOOKUP(A2281,SOURCE!B:P,12,0)&amp;IF(SOURCE!$W$2-LEN(VLOOKUP(A2281,SOURCE!B:P,12,0))&gt;=0,REPT(" ",SOURCE!$W$2-LEN(VLOOKUP(A2281,SOURCE!B:P,12,0))),"")&amp;
TEXT(A2281,"???0")&amp;IF(VLOOKUP(A2281,SOURCE!B:P,13,0)="","","   "&amp;VLOOKUP(A2281,SOURCE!B:P,13,0)
))))
)</f>
        <v>#VALUE!</v>
      </c>
    </row>
    <row r="2282" spans="1:4">
      <c r="A2282" t="str">
        <f t="shared" si="36"/>
        <v/>
      </c>
      <c r="B2282" t="e">
        <f>VLOOKUP(A2282,SOURCE!B:P,12,0)</f>
        <v>#N/A</v>
      </c>
      <c r="C2282" t="str">
        <f>IF(
ISNUMBER(INDEX(SOURCE!B:B,MATCH(A2282,SOURCE!B:B,0)+1)),
  VALUE(INDEX(SOURCE!B:B,MATCH(A2282,SOURCE!B:B,0)+1)),
  "")</f>
        <v/>
      </c>
      <c r="D2282" s="8" t="e">
        <f>IF(A2282&lt;&gt;INT(A2282),B2282,
IF(A2282&lt;0,VLOOKUP(A2282,lookups!A$1:B$25,2,0),
IF(ISNA(B2282),"",
IF(OR(ISBLANK(A2282),ISNA(B2282),B2282=0),
"",
"#define "&amp;
VLOOKUP(A2282,SOURCE!B:P,12,0)&amp;IF(SOURCE!$W$2-LEN(VLOOKUP(A2282,SOURCE!B:P,12,0))&gt;=0,REPT(" ",SOURCE!$W$2-LEN(VLOOKUP(A2282,SOURCE!B:P,12,0))),"")&amp;
TEXT(A2282,"???0")&amp;IF(VLOOKUP(A2282,SOURCE!B:P,13,0)="","","   "&amp;VLOOKUP(A2282,SOURCE!B:P,13,0)
))))
)</f>
        <v>#VALUE!</v>
      </c>
    </row>
    <row r="2283" spans="1:4" hidden="1">
      <c r="A2283" t="str">
        <f t="shared" ref="A2283:A2333" si="37">C2282</f>
        <v/>
      </c>
      <c r="B2283" t="e">
        <f>VLOOKUP(A2283,SOURCE!B:P,12,0)</f>
        <v>#N/A</v>
      </c>
      <c r="C2283" t="str">
        <f>IF(ISNUMBER(INDEX(SOURCE!B:B,MATCH(A2283,SOURCE!B:B,0)+1)),INDEX(SOURCE!B:B,MATCH(A2283,SOURCE!B:B,0)+1),"")</f>
        <v/>
      </c>
      <c r="D2283" s="8" t="e">
        <f>IF(A2283&lt;&gt;INT(A2283),B2283,
IF(A2283&lt;0,VLOOKUP(A2283,lookups!A$1:B$25,2,0),
IF(ISNA(B2283),"",
IF(OR(ISBLANK(A2283),ISNA(B2283),B2283=0),
"",
"#define "&amp;
VLOOKUP(A2283,SOURCE!B:P,12,0)&amp;IF(SOURCE!$W$2-LEN(VLOOKUP(A2283,SOURCE!B:P,12,0))&gt;=0,REPT(" ",SOURCE!$W$2-LEN(VLOOKUP(A2283,SOURCE!B:P,12,0))),"")&amp;
TEXT(A2283,"???0")&amp;IF(VLOOKUP(A2283,SOURCE!B:P,13,0)="","","   "&amp;VLOOKUP(A2283,SOURCE!B:P,13,0)
))))
)</f>
        <v>#VALUE!</v>
      </c>
    </row>
    <row r="2284" spans="1:4" hidden="1">
      <c r="A2284" t="str">
        <f t="shared" si="37"/>
        <v/>
      </c>
      <c r="B2284" t="e">
        <f>VLOOKUP(A2284,SOURCE!B:P,12,0)</f>
        <v>#N/A</v>
      </c>
      <c r="C2284" t="str">
        <f>IF(ISNUMBER(INDEX(SOURCE!B:B,MATCH(A2284,SOURCE!B:B,0)+1)),INDEX(SOURCE!B:B,MATCH(A2284,SOURCE!B:B,0)+1),"")</f>
        <v/>
      </c>
      <c r="D2284" s="8" t="e">
        <f>IF(A2284&lt;&gt;INT(A2284),B2284,
IF(A2284&lt;0,VLOOKUP(A2284,lookups!A$1:B$25,2,0),
IF(ISNA(B2284),"",
IF(OR(ISBLANK(A2284),ISNA(B2284),B2284=0),
"",
"#define "&amp;
VLOOKUP(A2284,SOURCE!B:P,12,0)&amp;IF(SOURCE!$W$2-LEN(VLOOKUP(A2284,SOURCE!B:P,12,0))&gt;=0,REPT(" ",SOURCE!$W$2-LEN(VLOOKUP(A2284,SOURCE!B:P,12,0))),"")&amp;
TEXT(A2284,"???0")&amp;IF(VLOOKUP(A2284,SOURCE!B:P,13,0)="","","   "&amp;VLOOKUP(A2284,SOURCE!B:P,13,0)
))))
)</f>
        <v>#VALUE!</v>
      </c>
    </row>
    <row r="2285" spans="1:4" hidden="1">
      <c r="A2285" t="str">
        <f t="shared" si="37"/>
        <v/>
      </c>
      <c r="B2285" t="e">
        <f>VLOOKUP(A2285,SOURCE!B:P,12,0)</f>
        <v>#N/A</v>
      </c>
      <c r="C2285" t="str">
        <f>IF(ISNUMBER(INDEX(SOURCE!B:B,MATCH(A2285,SOURCE!B:B,0)+1)),INDEX(SOURCE!B:B,MATCH(A2285,SOURCE!B:B,0)+1),"")</f>
        <v/>
      </c>
      <c r="D2285" s="8" t="e">
        <f>IF(A2285&lt;&gt;INT(A2285),B2285,
IF(A2285&lt;0,VLOOKUP(A2285,lookups!A$1:B$25,2,0),
IF(ISNA(B2285),"",
IF(OR(ISBLANK(A2285),ISNA(B2285),B2285=0),
"",
"#define "&amp;
VLOOKUP(A2285,SOURCE!B:P,12,0)&amp;IF(SOURCE!$W$2-LEN(VLOOKUP(A2285,SOURCE!B:P,12,0))&gt;=0,REPT(" ",SOURCE!$W$2-LEN(VLOOKUP(A2285,SOURCE!B:P,12,0))),"")&amp;
TEXT(A2285,"???0")&amp;IF(VLOOKUP(A2285,SOURCE!B:P,13,0)="","","   "&amp;VLOOKUP(A2285,SOURCE!B:P,13,0)
))))
)</f>
        <v>#VALUE!</v>
      </c>
    </row>
    <row r="2286" spans="1:4" hidden="1">
      <c r="A2286" t="str">
        <f t="shared" si="37"/>
        <v/>
      </c>
      <c r="B2286" t="e">
        <f>VLOOKUP(A2286,SOURCE!B:P,12,0)</f>
        <v>#N/A</v>
      </c>
      <c r="C2286" t="str">
        <f>IF(ISNUMBER(INDEX(SOURCE!B:B,MATCH(A2286,SOURCE!B:B,0)+1)),INDEX(SOURCE!B:B,MATCH(A2286,SOURCE!B:B,0)+1),"")</f>
        <v/>
      </c>
      <c r="D2286" s="8" t="e">
        <f>IF(A2286&lt;&gt;INT(A2286),B2286,
IF(A2286&lt;0,VLOOKUP(A2286,lookups!A$1:B$25,2,0),
IF(ISNA(B2286),"",
IF(OR(ISBLANK(A2286),ISNA(B2286),B2286=0),
"",
"#define "&amp;
VLOOKUP(A2286,SOURCE!B:P,12,0)&amp;IF(SOURCE!$W$2-LEN(VLOOKUP(A2286,SOURCE!B:P,12,0))&gt;=0,REPT(" ",SOURCE!$W$2-LEN(VLOOKUP(A2286,SOURCE!B:P,12,0))),"")&amp;
TEXT(A2286,"???0")&amp;IF(VLOOKUP(A2286,SOURCE!B:P,13,0)="","","   "&amp;VLOOKUP(A2286,SOURCE!B:P,13,0)
))))
)</f>
        <v>#VALUE!</v>
      </c>
    </row>
    <row r="2287" spans="1:4" hidden="1">
      <c r="A2287" t="str">
        <f t="shared" si="37"/>
        <v/>
      </c>
      <c r="B2287" t="e">
        <f>VLOOKUP(A2287,SOURCE!B:P,12,0)</f>
        <v>#N/A</v>
      </c>
      <c r="C2287" t="str">
        <f>IF(ISNUMBER(INDEX(SOURCE!B:B,MATCH(A2287,SOURCE!B:B,0)+1)),INDEX(SOURCE!B:B,MATCH(A2287,SOURCE!B:B,0)+1),"")</f>
        <v/>
      </c>
      <c r="D2287" s="8" t="e">
        <f>IF(A2287&lt;&gt;INT(A2287),B2287,
IF(A2287&lt;0,VLOOKUP(A2287,lookups!A$1:B$25,2,0),
IF(ISNA(B2287),"",
IF(OR(ISBLANK(A2287),ISNA(B2287),B2287=0),
"",
"#define "&amp;
VLOOKUP(A2287,SOURCE!B:P,12,0)&amp;IF(SOURCE!$W$2-LEN(VLOOKUP(A2287,SOURCE!B:P,12,0))&gt;=0,REPT(" ",SOURCE!$W$2-LEN(VLOOKUP(A2287,SOURCE!B:P,12,0))),"")&amp;
TEXT(A2287,"???0")&amp;IF(VLOOKUP(A2287,SOURCE!B:P,13,0)="","","   "&amp;VLOOKUP(A2287,SOURCE!B:P,13,0)
))))
)</f>
        <v>#VALUE!</v>
      </c>
    </row>
    <row r="2288" spans="1:4" hidden="1">
      <c r="A2288" t="str">
        <f t="shared" si="37"/>
        <v/>
      </c>
      <c r="B2288" t="e">
        <f>VLOOKUP(A2288,SOURCE!B:P,12,0)</f>
        <v>#N/A</v>
      </c>
      <c r="C2288" t="str">
        <f>IF(ISNUMBER(INDEX(SOURCE!B:B,MATCH(A2288,SOURCE!B:B,0)+1)),INDEX(SOURCE!B:B,MATCH(A2288,SOURCE!B:B,0)+1),"")</f>
        <v/>
      </c>
      <c r="D2288" s="8" t="e">
        <f>IF(A2288&lt;&gt;INT(A2288),B2288,
IF(A2288&lt;0,VLOOKUP(A2288,lookups!A$1:B$25,2,0),
IF(ISNA(B2288),"",
IF(OR(ISBLANK(A2288),ISNA(B2288),B2288=0),
"",
"#define "&amp;
VLOOKUP(A2288,SOURCE!B:P,12,0)&amp;IF(SOURCE!$W$2-LEN(VLOOKUP(A2288,SOURCE!B:P,12,0))&gt;=0,REPT(" ",SOURCE!$W$2-LEN(VLOOKUP(A2288,SOURCE!B:P,12,0))),"")&amp;
TEXT(A2288,"???0")&amp;IF(VLOOKUP(A2288,SOURCE!B:P,13,0)="","","   "&amp;VLOOKUP(A2288,SOURCE!B:P,13,0)
))))
)</f>
        <v>#VALUE!</v>
      </c>
    </row>
    <row r="2289" spans="1:4" hidden="1">
      <c r="A2289" t="str">
        <f t="shared" si="37"/>
        <v/>
      </c>
      <c r="B2289" t="e">
        <f>VLOOKUP(A2289,SOURCE!B:P,12,0)</f>
        <v>#N/A</v>
      </c>
      <c r="C2289" t="str">
        <f>IF(ISNUMBER(INDEX(SOURCE!B:B,MATCH(A2289,SOURCE!B:B,0)+1)),INDEX(SOURCE!B:B,MATCH(A2289,SOURCE!B:B,0)+1),"")</f>
        <v/>
      </c>
      <c r="D2289" s="8" t="e">
        <f>IF(A2289&lt;&gt;INT(A2289),B2289,
IF(A2289&lt;0,VLOOKUP(A2289,lookups!A$1:B$25,2,0),
IF(ISNA(B2289),"",
IF(OR(ISBLANK(A2289),ISNA(B2289),B2289=0),
"",
"#define "&amp;
VLOOKUP(A2289,SOURCE!B:P,12,0)&amp;IF(SOURCE!$W$2-LEN(VLOOKUP(A2289,SOURCE!B:P,12,0))&gt;=0,REPT(" ",SOURCE!$W$2-LEN(VLOOKUP(A2289,SOURCE!B:P,12,0))),"")&amp;
TEXT(A2289,"???0")&amp;IF(VLOOKUP(A2289,SOURCE!B:P,13,0)="","","   "&amp;VLOOKUP(A2289,SOURCE!B:P,13,0)
))))
)</f>
        <v>#VALUE!</v>
      </c>
    </row>
    <row r="2290" spans="1:4" hidden="1">
      <c r="A2290" t="str">
        <f t="shared" si="37"/>
        <v/>
      </c>
      <c r="B2290" t="e">
        <f>VLOOKUP(A2290,SOURCE!B:P,12,0)</f>
        <v>#N/A</v>
      </c>
      <c r="C2290" t="str">
        <f>IF(ISNUMBER(INDEX(SOURCE!B:B,MATCH(A2290,SOURCE!B:B,0)+1)),INDEX(SOURCE!B:B,MATCH(A2290,SOURCE!B:B,0)+1),"")</f>
        <v/>
      </c>
      <c r="D2290" s="8" t="e">
        <f>IF(A2290&lt;&gt;INT(A2290),B2290,
IF(A2290&lt;0,VLOOKUP(A2290,lookups!A$1:B$25,2,0),
IF(ISNA(B2290),"",
IF(OR(ISBLANK(A2290),ISNA(B2290),B2290=0),
"",
"#define "&amp;
VLOOKUP(A2290,SOURCE!B:P,12,0)&amp;IF(SOURCE!$W$2-LEN(VLOOKUP(A2290,SOURCE!B:P,12,0))&gt;=0,REPT(" ",SOURCE!$W$2-LEN(VLOOKUP(A2290,SOURCE!B:P,12,0))),"")&amp;
TEXT(A2290,"???0")&amp;IF(VLOOKUP(A2290,SOURCE!B:P,13,0)="","","   "&amp;VLOOKUP(A2290,SOURCE!B:P,13,0)
))))
)</f>
        <v>#VALUE!</v>
      </c>
    </row>
    <row r="2291" spans="1:4" hidden="1">
      <c r="A2291" t="str">
        <f t="shared" si="37"/>
        <v/>
      </c>
      <c r="B2291" t="e">
        <f>VLOOKUP(A2291,SOURCE!B:P,12,0)</f>
        <v>#N/A</v>
      </c>
      <c r="C2291" t="str">
        <f>IF(ISNUMBER(INDEX(SOURCE!B:B,MATCH(A2291,SOURCE!B:B,0)+1)),INDEX(SOURCE!B:B,MATCH(A2291,SOURCE!B:B,0)+1),"")</f>
        <v/>
      </c>
      <c r="D2291" s="8" t="e">
        <f>IF(A2291&lt;&gt;INT(A2291),B2291,
IF(A2291&lt;0,VLOOKUP(A2291,lookups!A$1:B$25,2,0),
IF(ISNA(B2291),"",
IF(OR(ISBLANK(A2291),ISNA(B2291),B2291=0),
"",
"#define "&amp;
VLOOKUP(A2291,SOURCE!B:P,12,0)&amp;IF(SOURCE!$W$2-LEN(VLOOKUP(A2291,SOURCE!B:P,12,0))&gt;=0,REPT(" ",SOURCE!$W$2-LEN(VLOOKUP(A2291,SOURCE!B:P,12,0))),"")&amp;
TEXT(A2291,"???0")&amp;IF(VLOOKUP(A2291,SOURCE!B:P,13,0)="","","   "&amp;VLOOKUP(A2291,SOURCE!B:P,13,0)
))))
)</f>
        <v>#VALUE!</v>
      </c>
    </row>
    <row r="2292" spans="1:4" hidden="1">
      <c r="A2292" t="str">
        <f t="shared" si="37"/>
        <v/>
      </c>
      <c r="B2292" t="e">
        <f>VLOOKUP(A2292,SOURCE!B:P,12,0)</f>
        <v>#N/A</v>
      </c>
      <c r="C2292" t="str">
        <f>IF(ISNUMBER(INDEX(SOURCE!B:B,MATCH(A2292,SOURCE!B:B,0)+1)),INDEX(SOURCE!B:B,MATCH(A2292,SOURCE!B:B,0)+1),"")</f>
        <v/>
      </c>
      <c r="D2292" s="8" t="e">
        <f>IF(A2292&lt;&gt;INT(A2292),B2292,
IF(A2292&lt;0,VLOOKUP(A2292,lookups!A$1:B$25,2,0),
IF(ISNA(B2292),"",
IF(OR(ISBLANK(A2292),ISNA(B2292),B2292=0),
"",
"#define "&amp;
VLOOKUP(A2292,SOURCE!B:P,12,0)&amp;IF(SOURCE!$W$2-LEN(VLOOKUP(A2292,SOURCE!B:P,12,0))&gt;=0,REPT(" ",SOURCE!$W$2-LEN(VLOOKUP(A2292,SOURCE!B:P,12,0))),"")&amp;
TEXT(A2292,"???0")&amp;IF(VLOOKUP(A2292,SOURCE!B:P,13,0)="","","   "&amp;VLOOKUP(A2292,SOURCE!B:P,13,0)
))))
)</f>
        <v>#VALUE!</v>
      </c>
    </row>
    <row r="2293" spans="1:4" hidden="1">
      <c r="A2293" t="str">
        <f t="shared" si="37"/>
        <v/>
      </c>
      <c r="B2293" t="e">
        <f>VLOOKUP(A2293,SOURCE!B:P,12,0)</f>
        <v>#N/A</v>
      </c>
      <c r="C2293" t="str">
        <f>IF(ISNUMBER(INDEX(SOURCE!B:B,MATCH(A2293,SOURCE!B:B,0)+1)),INDEX(SOURCE!B:B,MATCH(A2293,SOURCE!B:B,0)+1),"")</f>
        <v/>
      </c>
      <c r="D2293" s="8" t="e">
        <f>IF(A2293&lt;&gt;INT(A2293),B2293,
IF(A2293&lt;0,VLOOKUP(A2293,lookups!A$1:B$25,2,0),
IF(ISNA(B2293),"",
IF(OR(ISBLANK(A2293),ISNA(B2293),B2293=0),
"",
"#define "&amp;
VLOOKUP(A2293,SOURCE!B:P,12,0)&amp;IF(SOURCE!$W$2-LEN(VLOOKUP(A2293,SOURCE!B:P,12,0))&gt;=0,REPT(" ",SOURCE!$W$2-LEN(VLOOKUP(A2293,SOURCE!B:P,12,0))),"")&amp;
TEXT(A2293,"???0")&amp;IF(VLOOKUP(A2293,SOURCE!B:P,13,0)="","","   "&amp;VLOOKUP(A2293,SOURCE!B:P,13,0)
))))
)</f>
        <v>#VALUE!</v>
      </c>
    </row>
    <row r="2294" spans="1:4" hidden="1">
      <c r="A2294" t="str">
        <f t="shared" si="37"/>
        <v/>
      </c>
      <c r="B2294" t="e">
        <f>VLOOKUP(A2294,SOURCE!B:P,12,0)</f>
        <v>#N/A</v>
      </c>
      <c r="C2294" t="str">
        <f>IF(ISNUMBER(INDEX(SOURCE!B:B,MATCH(A2294,SOURCE!B:B,0)+1)),INDEX(SOURCE!B:B,MATCH(A2294,SOURCE!B:B,0)+1),"")</f>
        <v/>
      </c>
      <c r="D2294" s="8" t="e">
        <f>IF(A2294&lt;&gt;INT(A2294),B2294,
IF(A2294&lt;0,VLOOKUP(A2294,lookups!A$1:B$25,2,0),
IF(ISNA(B2294),"",
IF(OR(ISBLANK(A2294),ISNA(B2294),B2294=0),
"",
"#define "&amp;
VLOOKUP(A2294,SOURCE!B:P,12,0)&amp;IF(SOURCE!$W$2-LEN(VLOOKUP(A2294,SOURCE!B:P,12,0))&gt;=0,REPT(" ",SOURCE!$W$2-LEN(VLOOKUP(A2294,SOURCE!B:P,12,0))),"")&amp;
TEXT(A2294,"???0")&amp;IF(VLOOKUP(A2294,SOURCE!B:P,13,0)="","","   "&amp;VLOOKUP(A2294,SOURCE!B:P,13,0)
))))
)</f>
        <v>#VALUE!</v>
      </c>
    </row>
    <row r="2295" spans="1:4" hidden="1">
      <c r="A2295" t="str">
        <f t="shared" si="37"/>
        <v/>
      </c>
      <c r="B2295" t="e">
        <f>VLOOKUP(A2295,SOURCE!B:P,12,0)</f>
        <v>#N/A</v>
      </c>
      <c r="C2295" t="str">
        <f>IF(ISNUMBER(INDEX(SOURCE!B:B,MATCH(A2295,SOURCE!B:B,0)+1)),INDEX(SOURCE!B:B,MATCH(A2295,SOURCE!B:B,0)+1),"")</f>
        <v/>
      </c>
      <c r="D2295" s="8" t="e">
        <f>IF(A2295&lt;&gt;INT(A2295),B2295,
IF(A2295&lt;0,VLOOKUP(A2295,lookups!A$1:B$25,2,0),
IF(ISNA(B2295),"",
IF(OR(ISBLANK(A2295),ISNA(B2295),B2295=0),
"",
"#define "&amp;
VLOOKUP(A2295,SOURCE!B:P,12,0)&amp;IF(SOURCE!$W$2-LEN(VLOOKUP(A2295,SOURCE!B:P,12,0))&gt;=0,REPT(" ",SOURCE!$W$2-LEN(VLOOKUP(A2295,SOURCE!B:P,12,0))),"")&amp;
TEXT(A2295,"???0")&amp;IF(VLOOKUP(A2295,SOURCE!B:P,13,0)="","","   "&amp;VLOOKUP(A2295,SOURCE!B:P,13,0)
))))
)</f>
        <v>#VALUE!</v>
      </c>
    </row>
    <row r="2296" spans="1:4" hidden="1">
      <c r="A2296" t="str">
        <f t="shared" si="37"/>
        <v/>
      </c>
      <c r="B2296" t="e">
        <f>VLOOKUP(A2296,SOURCE!B:P,12,0)</f>
        <v>#N/A</v>
      </c>
      <c r="C2296" t="str">
        <f>IF(ISNUMBER(INDEX(SOURCE!B:B,MATCH(A2296,SOURCE!B:B,0)+1)),INDEX(SOURCE!B:B,MATCH(A2296,SOURCE!B:B,0)+1),"")</f>
        <v/>
      </c>
      <c r="D2296" s="8" t="e">
        <f>IF(A2296&lt;&gt;INT(A2296),B2296,
IF(A2296&lt;0,VLOOKUP(A2296,lookups!A$1:B$25,2,0),
IF(ISNA(B2296),"",
IF(OR(ISBLANK(A2296),ISNA(B2296),B2296=0),
"",
"#define "&amp;
VLOOKUP(A2296,SOURCE!B:P,12,0)&amp;IF(SOURCE!$W$2-LEN(VLOOKUP(A2296,SOURCE!B:P,12,0))&gt;=0,REPT(" ",SOURCE!$W$2-LEN(VLOOKUP(A2296,SOURCE!B:P,12,0))),"")&amp;
TEXT(A2296,"???0")&amp;IF(VLOOKUP(A2296,SOURCE!B:P,13,0)="","","   "&amp;VLOOKUP(A2296,SOURCE!B:P,13,0)
))))
)</f>
        <v>#VALUE!</v>
      </c>
    </row>
    <row r="2297" spans="1:4" hidden="1">
      <c r="A2297" t="str">
        <f t="shared" si="37"/>
        <v/>
      </c>
      <c r="B2297" t="e">
        <f>VLOOKUP(A2297,SOURCE!B:P,12,0)</f>
        <v>#N/A</v>
      </c>
      <c r="C2297" t="str">
        <f>IF(ISNUMBER(INDEX(SOURCE!B:B,MATCH(A2297,SOURCE!B:B,0)+1)),INDEX(SOURCE!B:B,MATCH(A2297,SOURCE!B:B,0)+1),"")</f>
        <v/>
      </c>
      <c r="D2297" s="8" t="e">
        <f>IF(A2297&lt;&gt;INT(A2297),B2297,
IF(A2297&lt;0,VLOOKUP(A2297,lookups!A$1:B$25,2,0),
IF(ISNA(B2297),"",
IF(OR(ISBLANK(A2297),ISNA(B2297),B2297=0),
"",
"#define "&amp;
VLOOKUP(A2297,SOURCE!B:P,12,0)&amp;IF(SOURCE!$W$2-LEN(VLOOKUP(A2297,SOURCE!B:P,12,0))&gt;=0,REPT(" ",SOURCE!$W$2-LEN(VLOOKUP(A2297,SOURCE!B:P,12,0))),"")&amp;
TEXT(A2297,"???0")&amp;IF(VLOOKUP(A2297,SOURCE!B:P,13,0)="","","   "&amp;VLOOKUP(A2297,SOURCE!B:P,13,0)
))))
)</f>
        <v>#VALUE!</v>
      </c>
    </row>
    <row r="2298" spans="1:4" hidden="1">
      <c r="A2298" t="str">
        <f t="shared" si="37"/>
        <v/>
      </c>
      <c r="B2298" t="e">
        <f>VLOOKUP(A2298,SOURCE!B:P,12,0)</f>
        <v>#N/A</v>
      </c>
      <c r="C2298" t="str">
        <f>IF(ISNUMBER(INDEX(SOURCE!B:B,MATCH(A2298,SOURCE!B:B,0)+1)),INDEX(SOURCE!B:B,MATCH(A2298,SOURCE!B:B,0)+1),"")</f>
        <v/>
      </c>
      <c r="D2298" s="8" t="e">
        <f>IF(A2298&lt;&gt;INT(A2298),B2298,
IF(A2298&lt;0,VLOOKUP(A2298,lookups!A$1:B$25,2,0),
IF(ISNA(B2298),"",
IF(OR(ISBLANK(A2298),ISNA(B2298),B2298=0),
"",
"#define "&amp;
VLOOKUP(A2298,SOURCE!B:P,12,0)&amp;IF(SOURCE!$W$2-LEN(VLOOKUP(A2298,SOURCE!B:P,12,0))&gt;=0,REPT(" ",SOURCE!$W$2-LEN(VLOOKUP(A2298,SOURCE!B:P,12,0))),"")&amp;
TEXT(A2298,"???0")&amp;IF(VLOOKUP(A2298,SOURCE!B:P,13,0)="","","   "&amp;VLOOKUP(A2298,SOURCE!B:P,13,0)
))))
)</f>
        <v>#VALUE!</v>
      </c>
    </row>
    <row r="2299" spans="1:4" hidden="1">
      <c r="A2299" t="str">
        <f t="shared" si="37"/>
        <v/>
      </c>
      <c r="B2299" t="e">
        <f>VLOOKUP(A2299,SOURCE!B:P,12,0)</f>
        <v>#N/A</v>
      </c>
      <c r="C2299" t="str">
        <f>IF(ISNUMBER(INDEX(SOURCE!B:B,MATCH(A2299,SOURCE!B:B,0)+1)),INDEX(SOURCE!B:B,MATCH(A2299,SOURCE!B:B,0)+1),"")</f>
        <v/>
      </c>
      <c r="D2299" s="8" t="e">
        <f>IF(A2299&lt;&gt;INT(A2299),B2299,
IF(A2299&lt;0,VLOOKUP(A2299,lookups!A$1:B$25,2,0),
IF(ISNA(B2299),"",
IF(OR(ISBLANK(A2299),ISNA(B2299),B2299=0),
"",
"#define "&amp;
VLOOKUP(A2299,SOURCE!B:P,12,0)&amp;IF(SOURCE!$W$2-LEN(VLOOKUP(A2299,SOURCE!B:P,12,0))&gt;=0,REPT(" ",SOURCE!$W$2-LEN(VLOOKUP(A2299,SOURCE!B:P,12,0))),"")&amp;
TEXT(A2299,"???0")&amp;IF(VLOOKUP(A2299,SOURCE!B:P,13,0)="","","   "&amp;VLOOKUP(A2299,SOURCE!B:P,13,0)
))))
)</f>
        <v>#VALUE!</v>
      </c>
    </row>
    <row r="2300" spans="1:4" hidden="1">
      <c r="A2300" t="str">
        <f t="shared" si="37"/>
        <v/>
      </c>
      <c r="B2300" t="e">
        <f>VLOOKUP(A2300,SOURCE!B:P,12,0)</f>
        <v>#N/A</v>
      </c>
      <c r="C2300" t="str">
        <f>IF(ISNUMBER(INDEX(SOURCE!B:B,MATCH(A2300,SOURCE!B:B,0)+1)),INDEX(SOURCE!B:B,MATCH(A2300,SOURCE!B:B,0)+1),"")</f>
        <v/>
      </c>
      <c r="D2300" s="8" t="e">
        <f>IF(A2300&lt;&gt;INT(A2300),B2300,
IF(A2300&lt;0,VLOOKUP(A2300,lookups!A$1:B$25,2,0),
IF(ISNA(B2300),"",
IF(OR(ISBLANK(A2300),ISNA(B2300),B2300=0),
"",
"#define "&amp;
VLOOKUP(A2300,SOURCE!B:P,12,0)&amp;IF(SOURCE!$W$2-LEN(VLOOKUP(A2300,SOURCE!B:P,12,0))&gt;=0,REPT(" ",SOURCE!$W$2-LEN(VLOOKUP(A2300,SOURCE!B:P,12,0))),"")&amp;
TEXT(A2300,"???0")&amp;IF(VLOOKUP(A2300,SOURCE!B:P,13,0)="","","   "&amp;VLOOKUP(A2300,SOURCE!B:P,13,0)
))))
)</f>
        <v>#VALUE!</v>
      </c>
    </row>
    <row r="2301" spans="1:4" hidden="1">
      <c r="A2301" t="str">
        <f t="shared" si="37"/>
        <v/>
      </c>
      <c r="B2301" t="e">
        <f>VLOOKUP(A2301,SOURCE!B:P,12,0)</f>
        <v>#N/A</v>
      </c>
      <c r="C2301" t="str">
        <f>IF(ISNUMBER(INDEX(SOURCE!B:B,MATCH(A2301,SOURCE!B:B,0)+1)),INDEX(SOURCE!B:B,MATCH(A2301,SOURCE!B:B,0)+1),"")</f>
        <v/>
      </c>
      <c r="D2301" s="8" t="e">
        <f>IF(A2301&lt;&gt;INT(A2301),B2301,
IF(A2301&lt;0,VLOOKUP(A2301,lookups!A$1:B$25,2,0),
IF(ISNA(B2301),"",
IF(OR(ISBLANK(A2301),ISNA(B2301),B2301=0),
"",
"#define "&amp;
VLOOKUP(A2301,SOURCE!B:P,12,0)&amp;IF(SOURCE!$W$2-LEN(VLOOKUP(A2301,SOURCE!B:P,12,0))&gt;=0,REPT(" ",SOURCE!$W$2-LEN(VLOOKUP(A2301,SOURCE!B:P,12,0))),"")&amp;
TEXT(A2301,"???0")&amp;IF(VLOOKUP(A2301,SOURCE!B:P,13,0)="","","   "&amp;VLOOKUP(A2301,SOURCE!B:P,13,0)
))))
)</f>
        <v>#VALUE!</v>
      </c>
    </row>
    <row r="2302" spans="1:4" hidden="1">
      <c r="A2302" t="str">
        <f t="shared" si="37"/>
        <v/>
      </c>
      <c r="B2302" t="e">
        <f>VLOOKUP(A2302,SOURCE!B:P,12,0)</f>
        <v>#N/A</v>
      </c>
      <c r="C2302" t="str">
        <f>IF(ISNUMBER(INDEX(SOURCE!B:B,MATCH(A2302,SOURCE!B:B,0)+1)),INDEX(SOURCE!B:B,MATCH(A2302,SOURCE!B:B,0)+1),"")</f>
        <v/>
      </c>
      <c r="D2302" s="8" t="e">
        <f>IF(A2302&lt;&gt;INT(A2302),B2302,
IF(A2302&lt;0,VLOOKUP(A2302,lookups!A$1:B$25,2,0),
IF(ISNA(B2302),"",
IF(OR(ISBLANK(A2302),ISNA(B2302),B2302=0),
"",
"#define "&amp;
VLOOKUP(A2302,SOURCE!B:P,12,0)&amp;IF(SOURCE!$W$2-LEN(VLOOKUP(A2302,SOURCE!B:P,12,0))&gt;=0,REPT(" ",SOURCE!$W$2-LEN(VLOOKUP(A2302,SOURCE!B:P,12,0))),"")&amp;
TEXT(A2302,"???0")&amp;IF(VLOOKUP(A2302,SOURCE!B:P,13,0)="","","   "&amp;VLOOKUP(A2302,SOURCE!B:P,13,0)
))))
)</f>
        <v>#VALUE!</v>
      </c>
    </row>
    <row r="2303" spans="1:4" hidden="1">
      <c r="A2303" t="str">
        <f t="shared" si="37"/>
        <v/>
      </c>
      <c r="B2303" t="e">
        <f>VLOOKUP(A2303,SOURCE!B:P,12,0)</f>
        <v>#N/A</v>
      </c>
      <c r="C2303" t="str">
        <f>IF(ISNUMBER(INDEX(SOURCE!B:B,MATCH(A2303,SOURCE!B:B,0)+1)),INDEX(SOURCE!B:B,MATCH(A2303,SOURCE!B:B,0)+1),"")</f>
        <v/>
      </c>
      <c r="D2303" s="8" t="e">
        <f>IF(A2303&lt;&gt;INT(A2303),B2303,
IF(A2303&lt;0,VLOOKUP(A2303,lookups!A$1:B$25,2,0),
IF(ISNA(B2303),"",
IF(OR(ISBLANK(A2303),ISNA(B2303),B2303=0),
"",
"#define "&amp;
VLOOKUP(A2303,SOURCE!B:P,12,0)&amp;IF(SOURCE!$W$2-LEN(VLOOKUP(A2303,SOURCE!B:P,12,0))&gt;=0,REPT(" ",SOURCE!$W$2-LEN(VLOOKUP(A2303,SOURCE!B:P,12,0))),"")&amp;
TEXT(A2303,"???0")&amp;IF(VLOOKUP(A2303,SOURCE!B:P,13,0)="","","   "&amp;VLOOKUP(A2303,SOURCE!B:P,13,0)
))))
)</f>
        <v>#VALUE!</v>
      </c>
    </row>
    <row r="2304" spans="1:4" hidden="1">
      <c r="A2304" t="str">
        <f t="shared" si="37"/>
        <v/>
      </c>
      <c r="B2304" t="e">
        <f>VLOOKUP(A2304,SOURCE!B:P,12,0)</f>
        <v>#N/A</v>
      </c>
      <c r="C2304" t="str">
        <f>IF(ISNUMBER(INDEX(SOURCE!B:B,MATCH(A2304,SOURCE!B:B,0)+1)),INDEX(SOURCE!B:B,MATCH(A2304,SOURCE!B:B,0)+1),"")</f>
        <v/>
      </c>
      <c r="D2304" s="8" t="e">
        <f>IF(A2304&lt;&gt;INT(A2304),B2304,
IF(A2304&lt;0,VLOOKUP(A2304,lookups!A$1:B$25,2,0),
IF(ISNA(B2304),"",
IF(OR(ISBLANK(A2304),ISNA(B2304),B2304=0),
"",
"#define "&amp;
VLOOKUP(A2304,SOURCE!B:P,12,0)&amp;IF(SOURCE!$W$2-LEN(VLOOKUP(A2304,SOURCE!B:P,12,0))&gt;=0,REPT(" ",SOURCE!$W$2-LEN(VLOOKUP(A2304,SOURCE!B:P,12,0))),"")&amp;
TEXT(A2304,"???0")&amp;IF(VLOOKUP(A2304,SOURCE!B:P,13,0)="","","   "&amp;VLOOKUP(A2304,SOURCE!B:P,13,0)
))))
)</f>
        <v>#VALUE!</v>
      </c>
    </row>
    <row r="2305" spans="1:4" hidden="1">
      <c r="A2305" t="str">
        <f t="shared" si="37"/>
        <v/>
      </c>
      <c r="B2305" t="e">
        <f>VLOOKUP(A2305,SOURCE!B:P,12,0)</f>
        <v>#N/A</v>
      </c>
      <c r="C2305" t="str">
        <f>IF(ISNUMBER(INDEX(SOURCE!B:B,MATCH(A2305,SOURCE!B:B,0)+1)),INDEX(SOURCE!B:B,MATCH(A2305,SOURCE!B:B,0)+1),"")</f>
        <v/>
      </c>
      <c r="D2305" s="8" t="e">
        <f>IF(A2305&lt;&gt;INT(A2305),B2305,
IF(A2305&lt;0,VLOOKUP(A2305,lookups!A$1:B$25,2,0),
IF(ISNA(B2305),"",
IF(OR(ISBLANK(A2305),ISNA(B2305),B2305=0),
"",
"#define "&amp;
VLOOKUP(A2305,SOURCE!B:P,12,0)&amp;IF(SOURCE!$W$2-LEN(VLOOKUP(A2305,SOURCE!B:P,12,0))&gt;=0,REPT(" ",SOURCE!$W$2-LEN(VLOOKUP(A2305,SOURCE!B:P,12,0))),"")&amp;
TEXT(A2305,"???0")&amp;IF(VLOOKUP(A2305,SOURCE!B:P,13,0)="","","   "&amp;VLOOKUP(A2305,SOURCE!B:P,13,0)
))))
)</f>
        <v>#VALUE!</v>
      </c>
    </row>
    <row r="2306" spans="1:4" hidden="1">
      <c r="A2306" t="str">
        <f t="shared" si="37"/>
        <v/>
      </c>
      <c r="B2306" t="e">
        <f>VLOOKUP(A2306,SOURCE!B:P,12,0)</f>
        <v>#N/A</v>
      </c>
      <c r="C2306" t="str">
        <f>IF(ISNUMBER(INDEX(SOURCE!B:B,MATCH(A2306,SOURCE!B:B,0)+1)),INDEX(SOURCE!B:B,MATCH(A2306,SOURCE!B:B,0)+1),"")</f>
        <v/>
      </c>
      <c r="D2306" s="8" t="e">
        <f>IF(A2306&lt;&gt;INT(A2306),B2306,
IF(A2306&lt;0,VLOOKUP(A2306,lookups!A$1:B$25,2,0),
IF(ISNA(B2306),"",
IF(OR(ISBLANK(A2306),ISNA(B2306),B2306=0),
"",
"#define "&amp;
VLOOKUP(A2306,SOURCE!B:P,12,0)&amp;IF(SOURCE!$W$2-LEN(VLOOKUP(A2306,SOURCE!B:P,12,0))&gt;=0,REPT(" ",SOURCE!$W$2-LEN(VLOOKUP(A2306,SOURCE!B:P,12,0))),"")&amp;
TEXT(A2306,"???0")&amp;IF(VLOOKUP(A2306,SOURCE!B:P,13,0)="","","   "&amp;VLOOKUP(A2306,SOURCE!B:P,13,0)
))))
)</f>
        <v>#VALUE!</v>
      </c>
    </row>
    <row r="2307" spans="1:4" hidden="1">
      <c r="A2307" t="str">
        <f t="shared" si="37"/>
        <v/>
      </c>
      <c r="B2307" t="e">
        <f>VLOOKUP(A2307,SOURCE!B:P,12,0)</f>
        <v>#N/A</v>
      </c>
      <c r="C2307" t="str">
        <f>IF(ISNUMBER(INDEX(SOURCE!B:B,MATCH(A2307,SOURCE!B:B,0)+1)),INDEX(SOURCE!B:B,MATCH(A2307,SOURCE!B:B,0)+1),"")</f>
        <v/>
      </c>
      <c r="D2307" s="8" t="e">
        <f>IF(A2307&lt;&gt;INT(A2307),B2307,
IF(A2307&lt;0,VLOOKUP(A2307,lookups!A$1:B$25,2,0),
IF(ISNA(B2307),"",
IF(OR(ISBLANK(A2307),ISNA(B2307),B2307=0),
"",
"#define "&amp;
VLOOKUP(A2307,SOURCE!B:P,12,0)&amp;IF(SOURCE!$W$2-LEN(VLOOKUP(A2307,SOURCE!B:P,12,0))&gt;=0,REPT(" ",SOURCE!$W$2-LEN(VLOOKUP(A2307,SOURCE!B:P,12,0))),"")&amp;
TEXT(A2307,"???0")&amp;IF(VLOOKUP(A2307,SOURCE!B:P,13,0)="","","   "&amp;VLOOKUP(A2307,SOURCE!B:P,13,0)
))))
)</f>
        <v>#VALUE!</v>
      </c>
    </row>
    <row r="2308" spans="1:4" hidden="1">
      <c r="A2308" t="str">
        <f t="shared" si="37"/>
        <v/>
      </c>
      <c r="B2308" t="e">
        <f>VLOOKUP(A2308,SOURCE!B:P,12,0)</f>
        <v>#N/A</v>
      </c>
      <c r="C2308" t="str">
        <f>IF(ISNUMBER(INDEX(SOURCE!B:B,MATCH(A2308,SOURCE!B:B,0)+1)),INDEX(SOURCE!B:B,MATCH(A2308,SOURCE!B:B,0)+1),"")</f>
        <v/>
      </c>
      <c r="D2308" s="8" t="e">
        <f>IF(A2308&lt;&gt;INT(A2308),B2308,
IF(A2308&lt;0,VLOOKUP(A2308,lookups!A$1:B$25,2,0),
IF(ISNA(B2308),"",
IF(OR(ISBLANK(A2308),ISNA(B2308),B2308=0),
"",
"#define "&amp;
VLOOKUP(A2308,SOURCE!B:P,12,0)&amp;IF(SOURCE!$W$2-LEN(VLOOKUP(A2308,SOURCE!B:P,12,0))&gt;=0,REPT(" ",SOURCE!$W$2-LEN(VLOOKUP(A2308,SOURCE!B:P,12,0))),"")&amp;
TEXT(A2308,"???0")&amp;IF(VLOOKUP(A2308,SOURCE!B:P,13,0)="","","   "&amp;VLOOKUP(A2308,SOURCE!B:P,13,0)
))))
)</f>
        <v>#VALUE!</v>
      </c>
    </row>
    <row r="2309" spans="1:4" hidden="1">
      <c r="A2309" t="str">
        <f t="shared" si="37"/>
        <v/>
      </c>
      <c r="B2309" t="e">
        <f>VLOOKUP(A2309,SOURCE!B:P,12,0)</f>
        <v>#N/A</v>
      </c>
      <c r="C2309" t="str">
        <f>IF(ISNUMBER(INDEX(SOURCE!B:B,MATCH(A2309,SOURCE!B:B,0)+1)),INDEX(SOURCE!B:B,MATCH(A2309,SOURCE!B:B,0)+1),"")</f>
        <v/>
      </c>
      <c r="D2309" s="8" t="e">
        <f>IF(A2309&lt;&gt;INT(A2309),B2309,
IF(A2309&lt;0,VLOOKUP(A2309,lookups!A$1:B$25,2,0),
IF(ISNA(B2309),"",
IF(OR(ISBLANK(A2309),ISNA(B2309),B2309=0),
"",
"#define "&amp;
VLOOKUP(A2309,SOURCE!B:P,12,0)&amp;IF(SOURCE!$W$2-LEN(VLOOKUP(A2309,SOURCE!B:P,12,0))&gt;=0,REPT(" ",SOURCE!$W$2-LEN(VLOOKUP(A2309,SOURCE!B:P,12,0))),"")&amp;
TEXT(A2309,"???0")&amp;IF(VLOOKUP(A2309,SOURCE!B:P,13,0)="","","   "&amp;VLOOKUP(A2309,SOURCE!B:P,13,0)
))))
)</f>
        <v>#VALUE!</v>
      </c>
    </row>
    <row r="2310" spans="1:4" hidden="1">
      <c r="A2310" t="str">
        <f t="shared" si="37"/>
        <v/>
      </c>
      <c r="B2310" t="e">
        <f>VLOOKUP(A2310,SOURCE!B:P,12,0)</f>
        <v>#N/A</v>
      </c>
      <c r="C2310" t="str">
        <f>IF(ISNUMBER(INDEX(SOURCE!B:B,MATCH(A2310,SOURCE!B:B,0)+1)),INDEX(SOURCE!B:B,MATCH(A2310,SOURCE!B:B,0)+1),"")</f>
        <v/>
      </c>
      <c r="D2310" s="8" t="e">
        <f>IF(A2310&lt;&gt;INT(A2310),B2310,
IF(A2310&lt;0,VLOOKUP(A2310,lookups!A$1:B$25,2,0),
IF(ISNA(B2310),"",
IF(OR(ISBLANK(A2310),ISNA(B2310),B2310=0),
"",
"#define "&amp;
VLOOKUP(A2310,SOURCE!B:P,12,0)&amp;IF(SOURCE!$W$2-LEN(VLOOKUP(A2310,SOURCE!B:P,12,0))&gt;=0,REPT(" ",SOURCE!$W$2-LEN(VLOOKUP(A2310,SOURCE!B:P,12,0))),"")&amp;
TEXT(A2310,"???0")&amp;IF(VLOOKUP(A2310,SOURCE!B:P,13,0)="","","   "&amp;VLOOKUP(A2310,SOURCE!B:P,13,0)
))))
)</f>
        <v>#VALUE!</v>
      </c>
    </row>
    <row r="2311" spans="1:4" hidden="1">
      <c r="A2311" t="str">
        <f t="shared" si="37"/>
        <v/>
      </c>
      <c r="B2311" t="e">
        <f>VLOOKUP(A2311,SOURCE!B:P,12,0)</f>
        <v>#N/A</v>
      </c>
      <c r="C2311" t="str">
        <f>IF(ISNUMBER(INDEX(SOURCE!B:B,MATCH(A2311,SOURCE!B:B,0)+1)),INDEX(SOURCE!B:B,MATCH(A2311,SOURCE!B:B,0)+1),"")</f>
        <v/>
      </c>
      <c r="D2311" s="8" t="e">
        <f>IF(A2311&lt;&gt;INT(A2311),B2311,
IF(A2311&lt;0,VLOOKUP(A2311,lookups!A$1:B$25,2,0),
IF(ISNA(B2311),"",
IF(OR(ISBLANK(A2311),ISNA(B2311),B2311=0),
"",
"#define "&amp;
VLOOKUP(A2311,SOURCE!B:P,12,0)&amp;IF(SOURCE!$W$2-LEN(VLOOKUP(A2311,SOURCE!B:P,12,0))&gt;=0,REPT(" ",SOURCE!$W$2-LEN(VLOOKUP(A2311,SOURCE!B:P,12,0))),"")&amp;
TEXT(A2311,"???0")&amp;IF(VLOOKUP(A2311,SOURCE!B:P,13,0)="","","   "&amp;VLOOKUP(A2311,SOURCE!B:P,13,0)
))))
)</f>
        <v>#VALUE!</v>
      </c>
    </row>
    <row r="2312" spans="1:4" hidden="1">
      <c r="A2312" t="str">
        <f t="shared" si="37"/>
        <v/>
      </c>
      <c r="B2312" t="e">
        <f>VLOOKUP(A2312,SOURCE!B:P,12,0)</f>
        <v>#N/A</v>
      </c>
      <c r="C2312" t="str">
        <f>IF(ISNUMBER(INDEX(SOURCE!B:B,MATCH(A2312,SOURCE!B:B,0)+1)),INDEX(SOURCE!B:B,MATCH(A2312,SOURCE!B:B,0)+1),"")</f>
        <v/>
      </c>
      <c r="D2312" s="8" t="e">
        <f>IF(A2312&lt;&gt;INT(A2312),B2312,
IF(A2312&lt;0,VLOOKUP(A2312,lookups!A$1:B$25,2,0),
IF(ISNA(B2312),"",
IF(OR(ISBLANK(A2312),ISNA(B2312),B2312=0),
"",
"#define "&amp;
VLOOKUP(A2312,SOURCE!B:P,12,0)&amp;IF(SOURCE!$W$2-LEN(VLOOKUP(A2312,SOURCE!B:P,12,0))&gt;=0,REPT(" ",SOURCE!$W$2-LEN(VLOOKUP(A2312,SOURCE!B:P,12,0))),"")&amp;
TEXT(A2312,"???0")&amp;IF(VLOOKUP(A2312,SOURCE!B:P,13,0)="","","   "&amp;VLOOKUP(A2312,SOURCE!B:P,13,0)
))))
)</f>
        <v>#VALUE!</v>
      </c>
    </row>
    <row r="2313" spans="1:4" hidden="1">
      <c r="A2313" t="str">
        <f t="shared" si="37"/>
        <v/>
      </c>
      <c r="B2313" t="e">
        <f>VLOOKUP(A2313,SOURCE!B:P,12,0)</f>
        <v>#N/A</v>
      </c>
      <c r="C2313" t="str">
        <f>IF(ISNUMBER(INDEX(SOURCE!B:B,MATCH(A2313,SOURCE!B:B,0)+1)),INDEX(SOURCE!B:B,MATCH(A2313,SOURCE!B:B,0)+1),"")</f>
        <v/>
      </c>
      <c r="D2313" s="8" t="e">
        <f>IF(A2313&lt;&gt;INT(A2313),B2313,
IF(A2313&lt;0,VLOOKUP(A2313,lookups!A$1:B$25,2,0),
IF(ISNA(B2313),"",
IF(OR(ISBLANK(A2313),ISNA(B2313),B2313=0),
"",
"#define "&amp;
VLOOKUP(A2313,SOURCE!B:P,12,0)&amp;IF(SOURCE!$W$2-LEN(VLOOKUP(A2313,SOURCE!B:P,12,0))&gt;=0,REPT(" ",SOURCE!$W$2-LEN(VLOOKUP(A2313,SOURCE!B:P,12,0))),"")&amp;
TEXT(A2313,"???0")&amp;IF(VLOOKUP(A2313,SOURCE!B:P,13,0)="","","   "&amp;VLOOKUP(A2313,SOURCE!B:P,13,0)
))))
)</f>
        <v>#VALUE!</v>
      </c>
    </row>
    <row r="2314" spans="1:4" hidden="1">
      <c r="A2314" t="str">
        <f t="shared" si="37"/>
        <v/>
      </c>
      <c r="B2314" t="e">
        <f>VLOOKUP(A2314,SOURCE!B:P,12,0)</f>
        <v>#N/A</v>
      </c>
      <c r="C2314" t="str">
        <f>IF(ISNUMBER(INDEX(SOURCE!B:B,MATCH(A2314,SOURCE!B:B,0)+1)),INDEX(SOURCE!B:B,MATCH(A2314,SOURCE!B:B,0)+1),"")</f>
        <v/>
      </c>
      <c r="D2314" s="8" t="e">
        <f>IF(A2314&lt;&gt;INT(A2314),B2314,
IF(A2314&lt;0,VLOOKUP(A2314,lookups!A$1:B$25,2,0),
IF(ISNA(B2314),"",
IF(OR(ISBLANK(A2314),ISNA(B2314),B2314=0),
"",
"#define "&amp;
VLOOKUP(A2314,SOURCE!B:P,12,0)&amp;IF(SOURCE!$W$2-LEN(VLOOKUP(A2314,SOURCE!B:P,12,0))&gt;=0,REPT(" ",SOURCE!$W$2-LEN(VLOOKUP(A2314,SOURCE!B:P,12,0))),"")&amp;
TEXT(A2314,"???0")&amp;IF(VLOOKUP(A2314,SOURCE!B:P,13,0)="","","   "&amp;VLOOKUP(A2314,SOURCE!B:P,13,0)
))))
)</f>
        <v>#VALUE!</v>
      </c>
    </row>
    <row r="2315" spans="1:4" hidden="1">
      <c r="A2315" t="str">
        <f t="shared" si="37"/>
        <v/>
      </c>
      <c r="B2315" t="e">
        <f>VLOOKUP(A2315,SOURCE!B:P,12,0)</f>
        <v>#N/A</v>
      </c>
      <c r="C2315" t="str">
        <f>IF(ISNUMBER(INDEX(SOURCE!B:B,MATCH(A2315,SOURCE!B:B,0)+1)),INDEX(SOURCE!B:B,MATCH(A2315,SOURCE!B:B,0)+1),"")</f>
        <v/>
      </c>
      <c r="D2315" s="8" t="e">
        <f>IF(A2315&lt;&gt;INT(A2315),B2315,
IF(A2315&lt;0,VLOOKUP(A2315,lookups!A$1:B$25,2,0),
IF(ISNA(B2315),"",
IF(OR(ISBLANK(A2315),ISNA(B2315),B2315=0),
"",
"#define "&amp;
VLOOKUP(A2315,SOURCE!B:P,12,0)&amp;IF(SOURCE!$W$2-LEN(VLOOKUP(A2315,SOURCE!B:P,12,0))&gt;=0,REPT(" ",SOURCE!$W$2-LEN(VLOOKUP(A2315,SOURCE!B:P,12,0))),"")&amp;
TEXT(A2315,"???0")&amp;IF(VLOOKUP(A2315,SOURCE!B:P,13,0)="","","   "&amp;VLOOKUP(A2315,SOURCE!B:P,13,0)
))))
)</f>
        <v>#VALUE!</v>
      </c>
    </row>
    <row r="2316" spans="1:4" hidden="1">
      <c r="A2316" t="str">
        <f t="shared" si="37"/>
        <v/>
      </c>
      <c r="B2316" t="e">
        <f>VLOOKUP(A2316,SOURCE!B:P,12,0)</f>
        <v>#N/A</v>
      </c>
      <c r="C2316" t="str">
        <f>IF(ISNUMBER(INDEX(SOURCE!B:B,MATCH(A2316,SOURCE!B:B,0)+1)),INDEX(SOURCE!B:B,MATCH(A2316,SOURCE!B:B,0)+1),"")</f>
        <v/>
      </c>
      <c r="D2316" s="8" t="e">
        <f>IF(A2316&lt;&gt;INT(A2316),B2316,
IF(A2316&lt;0,VLOOKUP(A2316,lookups!A$1:B$25,2,0),
IF(ISNA(B2316),"",
IF(OR(ISBLANK(A2316),ISNA(B2316),B2316=0),
"",
"#define "&amp;
VLOOKUP(A2316,SOURCE!B:P,12,0)&amp;IF(SOURCE!$W$2-LEN(VLOOKUP(A2316,SOURCE!B:P,12,0))&gt;=0,REPT(" ",SOURCE!$W$2-LEN(VLOOKUP(A2316,SOURCE!B:P,12,0))),"")&amp;
TEXT(A2316,"???0")&amp;IF(VLOOKUP(A2316,SOURCE!B:P,13,0)="","","   "&amp;VLOOKUP(A2316,SOURCE!B:P,13,0)
))))
)</f>
        <v>#VALUE!</v>
      </c>
    </row>
    <row r="2317" spans="1:4" hidden="1">
      <c r="A2317" t="str">
        <f t="shared" si="37"/>
        <v/>
      </c>
      <c r="B2317" t="e">
        <f>VLOOKUP(A2317,SOURCE!B:P,12,0)</f>
        <v>#N/A</v>
      </c>
      <c r="C2317" t="str">
        <f>IF(ISNUMBER(INDEX(SOURCE!B:B,MATCH(A2317,SOURCE!B:B,0)+1)),INDEX(SOURCE!B:B,MATCH(A2317,SOURCE!B:B,0)+1),"")</f>
        <v/>
      </c>
      <c r="D2317" s="8" t="e">
        <f>IF(A2317&lt;&gt;INT(A2317),B2317,
IF(A2317&lt;0,VLOOKUP(A2317,lookups!A$1:B$25,2,0),
IF(ISNA(B2317),"",
IF(OR(ISBLANK(A2317),ISNA(B2317),B2317=0),
"",
"#define "&amp;
VLOOKUP(A2317,SOURCE!B:P,12,0)&amp;IF(SOURCE!$W$2-LEN(VLOOKUP(A2317,SOURCE!B:P,12,0))&gt;=0,REPT(" ",SOURCE!$W$2-LEN(VLOOKUP(A2317,SOURCE!B:P,12,0))),"")&amp;
TEXT(A2317,"???0")&amp;IF(VLOOKUP(A2317,SOURCE!B:P,13,0)="","","   "&amp;VLOOKUP(A2317,SOURCE!B:P,13,0)
))))
)</f>
        <v>#VALUE!</v>
      </c>
    </row>
    <row r="2318" spans="1:4" hidden="1">
      <c r="A2318" t="str">
        <f t="shared" si="37"/>
        <v/>
      </c>
      <c r="B2318" t="e">
        <f>VLOOKUP(A2318,SOURCE!B:P,12,0)</f>
        <v>#N/A</v>
      </c>
      <c r="C2318" t="str">
        <f>IF(ISNUMBER(INDEX(SOURCE!B:B,MATCH(A2318,SOURCE!B:B,0)+1)),INDEX(SOURCE!B:B,MATCH(A2318,SOURCE!B:B,0)+1),"")</f>
        <v/>
      </c>
      <c r="D2318" s="8" t="e">
        <f>IF(A2318&lt;&gt;INT(A2318),B2318,
IF(A2318&lt;0,VLOOKUP(A2318,lookups!A$1:B$25,2,0),
IF(ISNA(B2318),"",
IF(OR(ISBLANK(A2318),ISNA(B2318),B2318=0),
"",
"#define "&amp;
VLOOKUP(A2318,SOURCE!B:P,12,0)&amp;IF(SOURCE!$W$2-LEN(VLOOKUP(A2318,SOURCE!B:P,12,0))&gt;=0,REPT(" ",SOURCE!$W$2-LEN(VLOOKUP(A2318,SOURCE!B:P,12,0))),"")&amp;
TEXT(A2318,"???0")&amp;IF(VLOOKUP(A2318,SOURCE!B:P,13,0)="","","   "&amp;VLOOKUP(A2318,SOURCE!B:P,13,0)
))))
)</f>
        <v>#VALUE!</v>
      </c>
    </row>
    <row r="2319" spans="1:4" hidden="1">
      <c r="A2319" t="str">
        <f t="shared" si="37"/>
        <v/>
      </c>
      <c r="B2319" t="e">
        <f>VLOOKUP(A2319,SOURCE!B:P,12,0)</f>
        <v>#N/A</v>
      </c>
      <c r="C2319" t="str">
        <f>IF(ISNUMBER(INDEX(SOURCE!B:B,MATCH(A2319,SOURCE!B:B,0)+1)),INDEX(SOURCE!B:B,MATCH(A2319,SOURCE!B:B,0)+1),"")</f>
        <v/>
      </c>
      <c r="D2319" s="8" t="e">
        <f>IF(A2319&lt;&gt;INT(A2319),B2319,
IF(A2319&lt;0,VLOOKUP(A2319,lookups!A$1:B$25,2,0),
IF(ISNA(B2319),"",
IF(OR(ISBLANK(A2319),ISNA(B2319),B2319=0),
"",
"#define "&amp;
VLOOKUP(A2319,SOURCE!B:P,12,0)&amp;IF(SOURCE!$W$2-LEN(VLOOKUP(A2319,SOURCE!B:P,12,0))&gt;=0,REPT(" ",SOURCE!$W$2-LEN(VLOOKUP(A2319,SOURCE!B:P,12,0))),"")&amp;
TEXT(A2319,"???0")&amp;IF(VLOOKUP(A2319,SOURCE!B:P,13,0)="","","   "&amp;VLOOKUP(A2319,SOURCE!B:P,13,0)
))))
)</f>
        <v>#VALUE!</v>
      </c>
    </row>
    <row r="2320" spans="1:4" hidden="1">
      <c r="A2320" t="str">
        <f t="shared" si="37"/>
        <v/>
      </c>
      <c r="B2320" t="e">
        <f>VLOOKUP(A2320,SOURCE!B:P,12,0)</f>
        <v>#N/A</v>
      </c>
      <c r="C2320" t="str">
        <f>IF(ISNUMBER(INDEX(SOURCE!B:B,MATCH(A2320,SOURCE!B:B,0)+1)),INDEX(SOURCE!B:B,MATCH(A2320,SOURCE!B:B,0)+1),"")</f>
        <v/>
      </c>
      <c r="D2320" s="8" t="e">
        <f>IF(A2320&lt;&gt;INT(A2320),B2320,
IF(A2320&lt;0,VLOOKUP(A2320,lookups!A$1:B$25,2,0),
IF(ISNA(B2320),"",
IF(OR(ISBLANK(A2320),ISNA(B2320),B2320=0),
"",
"#define "&amp;
VLOOKUP(A2320,SOURCE!B:P,12,0)&amp;IF(SOURCE!$W$2-LEN(VLOOKUP(A2320,SOURCE!B:P,12,0))&gt;=0,REPT(" ",SOURCE!$W$2-LEN(VLOOKUP(A2320,SOURCE!B:P,12,0))),"")&amp;
TEXT(A2320,"???0")&amp;IF(VLOOKUP(A2320,SOURCE!B:P,13,0)="","","   "&amp;VLOOKUP(A2320,SOURCE!B:P,13,0)
))))
)</f>
        <v>#VALUE!</v>
      </c>
    </row>
    <row r="2321" spans="1:4" hidden="1">
      <c r="A2321" t="str">
        <f t="shared" si="37"/>
        <v/>
      </c>
      <c r="B2321" t="e">
        <f>VLOOKUP(A2321,SOURCE!B:P,12,0)</f>
        <v>#N/A</v>
      </c>
      <c r="C2321" t="str">
        <f>IF(ISNUMBER(INDEX(SOURCE!B:B,MATCH(A2321,SOURCE!B:B,0)+1)),INDEX(SOURCE!B:B,MATCH(A2321,SOURCE!B:B,0)+1),"")</f>
        <v/>
      </c>
      <c r="D2321" s="8" t="e">
        <f>IF(A2321&lt;&gt;INT(A2321),B2321,
IF(A2321&lt;0,VLOOKUP(A2321,lookups!A$1:B$25,2,0),
IF(ISNA(B2321),"",
IF(OR(ISBLANK(A2321),ISNA(B2321),B2321=0),
"",
"#define "&amp;
VLOOKUP(A2321,SOURCE!B:P,12,0)&amp;IF(SOURCE!$W$2-LEN(VLOOKUP(A2321,SOURCE!B:P,12,0))&gt;=0,REPT(" ",SOURCE!$W$2-LEN(VLOOKUP(A2321,SOURCE!B:P,12,0))),"")&amp;
TEXT(A2321,"???0")&amp;IF(VLOOKUP(A2321,SOURCE!B:P,13,0)="","","   "&amp;VLOOKUP(A2321,SOURCE!B:P,13,0)
))))
)</f>
        <v>#VALUE!</v>
      </c>
    </row>
    <row r="2322" spans="1:4" hidden="1">
      <c r="A2322" t="str">
        <f t="shared" si="37"/>
        <v/>
      </c>
      <c r="B2322" t="e">
        <f>VLOOKUP(A2322,SOURCE!B:P,12,0)</f>
        <v>#N/A</v>
      </c>
      <c r="C2322" t="str">
        <f>IF(ISNUMBER(INDEX(SOURCE!B:B,MATCH(A2322,SOURCE!B:B,0)+1)),INDEX(SOURCE!B:B,MATCH(A2322,SOURCE!B:B,0)+1),"")</f>
        <v/>
      </c>
      <c r="D2322" s="8" t="e">
        <f>IF(A2322&lt;&gt;INT(A2322),B2322,
IF(A2322&lt;0,VLOOKUP(A2322,lookups!A$1:B$25,2,0),
IF(ISNA(B2322),"",
IF(OR(ISBLANK(A2322),ISNA(B2322),B2322=0),
"",
"#define "&amp;
VLOOKUP(A2322,SOURCE!B:P,12,0)&amp;IF(SOURCE!$W$2-LEN(VLOOKUP(A2322,SOURCE!B:P,12,0))&gt;=0,REPT(" ",SOURCE!$W$2-LEN(VLOOKUP(A2322,SOURCE!B:P,12,0))),"")&amp;
TEXT(A2322,"???0")&amp;IF(VLOOKUP(A2322,SOURCE!B:P,13,0)="","","   "&amp;VLOOKUP(A2322,SOURCE!B:P,13,0)
))))
)</f>
        <v>#VALUE!</v>
      </c>
    </row>
    <row r="2323" spans="1:4" hidden="1">
      <c r="A2323" t="str">
        <f t="shared" si="37"/>
        <v/>
      </c>
      <c r="B2323" t="e">
        <f>VLOOKUP(A2323,SOURCE!B:P,12,0)</f>
        <v>#N/A</v>
      </c>
      <c r="C2323" t="str">
        <f>IF(ISNUMBER(INDEX(SOURCE!B:B,MATCH(A2323,SOURCE!B:B,0)+1)),INDEX(SOURCE!B:B,MATCH(A2323,SOURCE!B:B,0)+1),"")</f>
        <v/>
      </c>
      <c r="D2323" s="8" t="e">
        <f>IF(A2323&lt;&gt;INT(A2323),B2323,
IF(A2323&lt;0,VLOOKUP(A2323,lookups!A$1:B$25,2,0),
IF(ISNA(B2323),"",
IF(OR(ISBLANK(A2323),ISNA(B2323),B2323=0),
"",
"#define "&amp;
VLOOKUP(A2323,SOURCE!B:P,12,0)&amp;IF(SOURCE!$W$2-LEN(VLOOKUP(A2323,SOURCE!B:P,12,0))&gt;=0,REPT(" ",SOURCE!$W$2-LEN(VLOOKUP(A2323,SOURCE!B:P,12,0))),"")&amp;
TEXT(A2323,"???0")&amp;IF(VLOOKUP(A2323,SOURCE!B:P,13,0)="","","   "&amp;VLOOKUP(A2323,SOURCE!B:P,13,0)
))))
)</f>
        <v>#VALUE!</v>
      </c>
    </row>
    <row r="2324" spans="1:4" hidden="1">
      <c r="A2324" t="str">
        <f t="shared" si="37"/>
        <v/>
      </c>
      <c r="B2324" t="e">
        <f>VLOOKUP(A2324,SOURCE!B:P,12,0)</f>
        <v>#N/A</v>
      </c>
      <c r="C2324" t="str">
        <f>IF(ISNUMBER(INDEX(SOURCE!B:B,MATCH(A2324,SOURCE!B:B,0)+1)),INDEX(SOURCE!B:B,MATCH(A2324,SOURCE!B:B,0)+1),"")</f>
        <v/>
      </c>
      <c r="D2324" s="8" t="e">
        <f>IF(A2324&lt;&gt;INT(A2324),B2324,
IF(A2324&lt;0,VLOOKUP(A2324,lookups!A$1:B$25,2,0),
IF(ISNA(B2324),"",
IF(OR(ISBLANK(A2324),ISNA(B2324),B2324=0),
"",
"#define "&amp;
VLOOKUP(A2324,SOURCE!B:P,12,0)&amp;IF(SOURCE!$W$2-LEN(VLOOKUP(A2324,SOURCE!B:P,12,0))&gt;=0,REPT(" ",SOURCE!$W$2-LEN(VLOOKUP(A2324,SOURCE!B:P,12,0))),"")&amp;
TEXT(A2324,"???0")&amp;IF(VLOOKUP(A2324,SOURCE!B:P,13,0)="","","   "&amp;VLOOKUP(A2324,SOURCE!B:P,13,0)
))))
)</f>
        <v>#VALUE!</v>
      </c>
    </row>
    <row r="2325" spans="1:4" hidden="1">
      <c r="A2325" t="str">
        <f t="shared" si="37"/>
        <v/>
      </c>
      <c r="B2325" t="e">
        <f>VLOOKUP(A2325,SOURCE!B:P,12,0)</f>
        <v>#N/A</v>
      </c>
      <c r="C2325" t="str">
        <f>IF(ISNUMBER(INDEX(SOURCE!B:B,MATCH(A2325,SOURCE!B:B,0)+1)),INDEX(SOURCE!B:B,MATCH(A2325,SOURCE!B:B,0)+1),"")</f>
        <v/>
      </c>
      <c r="D2325" s="8" t="e">
        <f>IF(A2325&lt;&gt;INT(A2325),B2325,
IF(A2325&lt;0,VLOOKUP(A2325,lookups!A$1:B$25,2,0),
IF(ISNA(B2325),"",
IF(OR(ISBLANK(A2325),ISNA(B2325),B2325=0),
"",
"#define "&amp;
VLOOKUP(A2325,SOURCE!B:P,12,0)&amp;IF(SOURCE!$W$2-LEN(VLOOKUP(A2325,SOURCE!B:P,12,0))&gt;=0,REPT(" ",SOURCE!$W$2-LEN(VLOOKUP(A2325,SOURCE!B:P,12,0))),"")&amp;
TEXT(A2325,"???0")&amp;IF(VLOOKUP(A2325,SOURCE!B:P,13,0)="","","   "&amp;VLOOKUP(A2325,SOURCE!B:P,13,0)
))))
)</f>
        <v>#VALUE!</v>
      </c>
    </row>
    <row r="2326" spans="1:4" hidden="1">
      <c r="A2326" t="str">
        <f t="shared" si="37"/>
        <v/>
      </c>
      <c r="B2326" t="e">
        <f>VLOOKUP(A2326,SOURCE!B:P,12,0)</f>
        <v>#N/A</v>
      </c>
      <c r="C2326" t="str">
        <f>IF(ISNUMBER(INDEX(SOURCE!B:B,MATCH(A2326,SOURCE!B:B,0)+1)),INDEX(SOURCE!B:B,MATCH(A2326,SOURCE!B:B,0)+1),"")</f>
        <v/>
      </c>
      <c r="D2326" s="8" t="e">
        <f>IF(A2326&lt;&gt;INT(A2326),B2326,
IF(A2326&lt;0,VLOOKUP(A2326,lookups!A$1:B$25,2,0),
IF(ISNA(B2326),"",
IF(OR(ISBLANK(A2326),ISNA(B2326),B2326=0),
"",
"#define "&amp;
VLOOKUP(A2326,SOURCE!B:P,12,0)&amp;IF(SOURCE!$W$2-LEN(VLOOKUP(A2326,SOURCE!B:P,12,0))&gt;=0,REPT(" ",SOURCE!$W$2-LEN(VLOOKUP(A2326,SOURCE!B:P,12,0))),"")&amp;
TEXT(A2326,"???0")&amp;IF(VLOOKUP(A2326,SOURCE!B:P,13,0)="","","   "&amp;VLOOKUP(A2326,SOURCE!B:P,13,0)
))))
)</f>
        <v>#VALUE!</v>
      </c>
    </row>
    <row r="2327" spans="1:4" hidden="1">
      <c r="A2327" t="str">
        <f t="shared" si="37"/>
        <v/>
      </c>
      <c r="B2327" t="e">
        <f>VLOOKUP(A2327,SOURCE!B:P,12,0)</f>
        <v>#N/A</v>
      </c>
      <c r="C2327" t="str">
        <f>IF(ISNUMBER(INDEX(SOURCE!B:B,MATCH(A2327,SOURCE!B:B,0)+1)),INDEX(SOURCE!B:B,MATCH(A2327,SOURCE!B:B,0)+1),"")</f>
        <v/>
      </c>
      <c r="D2327" s="8" t="e">
        <f>IF(A2327&lt;&gt;INT(A2327),B2327,
IF(A2327&lt;0,VLOOKUP(A2327,lookups!A$1:B$25,2,0),
IF(ISNA(B2327),"",
IF(OR(ISBLANK(A2327),ISNA(B2327),B2327=0),
"",
"#define "&amp;
VLOOKUP(A2327,SOURCE!B:P,12,0)&amp;IF(SOURCE!$W$2-LEN(VLOOKUP(A2327,SOURCE!B:P,12,0))&gt;=0,REPT(" ",SOURCE!$W$2-LEN(VLOOKUP(A2327,SOURCE!B:P,12,0))),"")&amp;
TEXT(A2327,"???0")&amp;IF(VLOOKUP(A2327,SOURCE!B:P,13,0)="","","   "&amp;VLOOKUP(A2327,SOURCE!B:P,13,0)
))))
)</f>
        <v>#VALUE!</v>
      </c>
    </row>
    <row r="2328" spans="1:4" hidden="1">
      <c r="A2328" t="str">
        <f t="shared" si="37"/>
        <v/>
      </c>
      <c r="B2328" t="e">
        <f>VLOOKUP(A2328,SOURCE!B:P,12,0)</f>
        <v>#N/A</v>
      </c>
      <c r="C2328" t="str">
        <f>IF(ISNUMBER(INDEX(SOURCE!B:B,MATCH(A2328,SOURCE!B:B,0)+1)),INDEX(SOURCE!B:B,MATCH(A2328,SOURCE!B:B,0)+1),"")</f>
        <v/>
      </c>
      <c r="D2328" s="8" t="e">
        <f>IF(A2328&lt;&gt;INT(A2328),B2328,
IF(A2328&lt;0,VLOOKUP(A2328,lookups!A$1:B$25,2,0),
IF(ISNA(B2328),"",
IF(OR(ISBLANK(A2328),ISNA(B2328),B2328=0),
"",
"#define "&amp;
VLOOKUP(A2328,SOURCE!B:P,12,0)&amp;IF(SOURCE!$W$2-LEN(VLOOKUP(A2328,SOURCE!B:P,12,0))&gt;=0,REPT(" ",SOURCE!$W$2-LEN(VLOOKUP(A2328,SOURCE!B:P,12,0))),"")&amp;
TEXT(A2328,"???0")&amp;IF(VLOOKUP(A2328,SOURCE!B:P,13,0)="","","   "&amp;VLOOKUP(A2328,SOURCE!B:P,13,0)
))))
)</f>
        <v>#VALUE!</v>
      </c>
    </row>
    <row r="2329" spans="1:4" hidden="1">
      <c r="A2329" t="str">
        <f t="shared" si="37"/>
        <v/>
      </c>
      <c r="B2329" t="e">
        <f>VLOOKUP(A2329,SOURCE!B:P,12,0)</f>
        <v>#N/A</v>
      </c>
      <c r="C2329" t="str">
        <f>IF(ISNUMBER(INDEX(SOURCE!B:B,MATCH(A2329,SOURCE!B:B,0)+1)),INDEX(SOURCE!B:B,MATCH(A2329,SOURCE!B:B,0)+1),"")</f>
        <v/>
      </c>
      <c r="D2329" s="8" t="e">
        <f>IF(A2329&lt;&gt;INT(A2329),B2329,
IF(A2329&lt;0,VLOOKUP(A2329,lookups!A$1:B$25,2,0),
IF(ISNA(B2329),"",
IF(OR(ISBLANK(A2329),ISNA(B2329),B2329=0),
"",
"#define "&amp;
VLOOKUP(A2329,SOURCE!B:P,12,0)&amp;IF(SOURCE!$W$2-LEN(VLOOKUP(A2329,SOURCE!B:P,12,0))&gt;=0,REPT(" ",SOURCE!$W$2-LEN(VLOOKUP(A2329,SOURCE!B:P,12,0))),"")&amp;
TEXT(A2329,"???0")&amp;IF(VLOOKUP(A2329,SOURCE!B:P,13,0)="","","   "&amp;VLOOKUP(A2329,SOURCE!B:P,13,0)
))))
)</f>
        <v>#VALUE!</v>
      </c>
    </row>
    <row r="2330" spans="1:4" hidden="1">
      <c r="A2330" t="str">
        <f t="shared" si="37"/>
        <v/>
      </c>
      <c r="B2330" t="e">
        <f>VLOOKUP(A2330,SOURCE!B:P,12,0)</f>
        <v>#N/A</v>
      </c>
      <c r="C2330" t="str">
        <f>IF(ISNUMBER(INDEX(SOURCE!B:B,MATCH(A2330,SOURCE!B:B,0)+1)),INDEX(SOURCE!B:B,MATCH(A2330,SOURCE!B:B,0)+1),"")</f>
        <v/>
      </c>
      <c r="D2330" s="8" t="e">
        <f>IF(A2330&lt;&gt;INT(A2330),B2330,
IF(A2330&lt;0,VLOOKUP(A2330,lookups!A$1:B$25,2,0),
IF(ISNA(B2330),"",
IF(OR(ISBLANK(A2330),ISNA(B2330),B2330=0),
"",
"#define "&amp;
VLOOKUP(A2330,SOURCE!B:P,12,0)&amp;IF(SOURCE!$W$2-LEN(VLOOKUP(A2330,SOURCE!B:P,12,0))&gt;=0,REPT(" ",SOURCE!$W$2-LEN(VLOOKUP(A2330,SOURCE!B:P,12,0))),"")&amp;
TEXT(A2330,"???0")&amp;IF(VLOOKUP(A2330,SOURCE!B:P,13,0)="","","   "&amp;VLOOKUP(A2330,SOURCE!B:P,13,0)
))))
)</f>
        <v>#VALUE!</v>
      </c>
    </row>
    <row r="2331" spans="1:4" hidden="1">
      <c r="A2331" t="str">
        <f t="shared" si="37"/>
        <v/>
      </c>
      <c r="B2331" t="e">
        <f>VLOOKUP(A2331,SOURCE!B:P,12,0)</f>
        <v>#N/A</v>
      </c>
      <c r="C2331" t="str">
        <f>IF(ISNUMBER(INDEX(SOURCE!B:B,MATCH(A2331,SOURCE!B:B,0)+1)),INDEX(SOURCE!B:B,MATCH(A2331,SOURCE!B:B,0)+1),"")</f>
        <v/>
      </c>
      <c r="D2331" s="8" t="e">
        <f>IF(A2331&lt;&gt;INT(A2331),B2331,
IF(A2331&lt;0,VLOOKUP(A2331,lookups!A$1:B$25,2,0),
IF(ISNA(B2331),"",
IF(OR(ISBLANK(A2331),ISNA(B2331),B2331=0),
"",
"#define "&amp;
VLOOKUP(A2331,SOURCE!B:P,12,0)&amp;IF(SOURCE!$W$2-LEN(VLOOKUP(A2331,SOURCE!B:P,12,0))&gt;=0,REPT(" ",SOURCE!$W$2-LEN(VLOOKUP(A2331,SOURCE!B:P,12,0))),"")&amp;
TEXT(A2331,"???0")&amp;IF(VLOOKUP(A2331,SOURCE!B:P,13,0)="","","   "&amp;VLOOKUP(A2331,SOURCE!B:P,13,0)
))))
)</f>
        <v>#VALUE!</v>
      </c>
    </row>
    <row r="2332" spans="1:4" hidden="1">
      <c r="A2332" t="str">
        <f t="shared" si="37"/>
        <v/>
      </c>
      <c r="B2332" t="e">
        <f>VLOOKUP(A2332,SOURCE!B:P,12,0)</f>
        <v>#N/A</v>
      </c>
      <c r="C2332" t="str">
        <f>IF(ISNUMBER(INDEX(SOURCE!B:B,MATCH(A2332,SOURCE!B:B,0)+1)),INDEX(SOURCE!B:B,MATCH(A2332,SOURCE!B:B,0)+1),"")</f>
        <v/>
      </c>
      <c r="D2332" s="8" t="e">
        <f>IF(A2332&lt;&gt;INT(A2332),B2332,
IF(A2332&lt;0,VLOOKUP(A2332,lookups!A$1:B$25,2,0),
IF(ISNA(B2332),"",
IF(OR(ISBLANK(A2332),ISNA(B2332),B2332=0),
"",
"#define "&amp;
VLOOKUP(A2332,SOURCE!B:P,12,0)&amp;IF(SOURCE!$W$2-LEN(VLOOKUP(A2332,SOURCE!B:P,12,0))&gt;=0,REPT(" ",SOURCE!$W$2-LEN(VLOOKUP(A2332,SOURCE!B:P,12,0))),"")&amp;
TEXT(A2332,"???0")&amp;IF(VLOOKUP(A2332,SOURCE!B:P,13,0)="","","   "&amp;VLOOKUP(A2332,SOURCE!B:P,13,0)
))))
)</f>
        <v>#VALUE!</v>
      </c>
    </row>
    <row r="2333" spans="1:4" hidden="1">
      <c r="A2333" t="str">
        <f t="shared" si="37"/>
        <v/>
      </c>
      <c r="B2333" t="e">
        <f>VLOOKUP(A2333,SOURCE!B:P,12,0)</f>
        <v>#N/A</v>
      </c>
      <c r="C2333" t="str">
        <f>IF(ISNUMBER(INDEX(SOURCE!B:B,MATCH(A2333,SOURCE!B:B,0)+1)),INDEX(SOURCE!B:B,MATCH(A2333,SOURCE!B:B,0)+1),"")</f>
        <v/>
      </c>
      <c r="D2333" s="8" t="e">
        <f>IF(A2333&lt;&gt;INT(A2333),B2333,
IF(A2333&lt;0,VLOOKUP(A2333,lookups!A$1:B$25,2,0),
IF(ISNA(B2333),"",
IF(OR(ISBLANK(A2333),ISNA(B2333),B2333=0),
"",
"#define "&amp;
VLOOKUP(A2333,SOURCE!B:P,12,0)&amp;IF(SOURCE!$W$2-LEN(VLOOKUP(A2333,SOURCE!B:P,12,0))&gt;=0,REPT(" ",SOURCE!$W$2-LEN(VLOOKUP(A2333,SOURCE!B:P,12,0))),"")&amp;
TEXT(A2333,"???0")&amp;IF(VLOOKUP(A2333,SOURCE!B:P,13,0)="","","   "&amp;VLOOKUP(A2333,SOURCE!B:P,13,0)
))))
)</f>
        <v>#VALUE!</v>
      </c>
    </row>
    <row r="2334" spans="1:4" hidden="1">
      <c r="A2334" t="str">
        <f t="shared" ref="A2334:A2397" si="38">C2333</f>
        <v/>
      </c>
      <c r="B2334" t="e">
        <f>VLOOKUP(A2334,SOURCE!B:P,12,0)</f>
        <v>#N/A</v>
      </c>
      <c r="C2334" t="str">
        <f>IF(ISNUMBER(INDEX(SOURCE!B:B,MATCH(A2334,SOURCE!B:B,0)+1)),INDEX(SOURCE!B:B,MATCH(A2334,SOURCE!B:B,0)+1),"")</f>
        <v/>
      </c>
      <c r="D2334" s="8" t="e">
        <f>IF(A2334&lt;&gt;INT(A2334),B2334,
IF(A2334&lt;0,VLOOKUP(A2334,lookups!A$1:B$25,2,0),
IF(ISNA(B2334),"",
IF(OR(ISBLANK(A2334),ISNA(B2334),B2334=0),
"",
"#define "&amp;
VLOOKUP(A2334,SOURCE!B:P,12,0)&amp;IF(SOURCE!$W$2-LEN(VLOOKUP(A2334,SOURCE!B:P,12,0))&gt;=0,REPT(" ",SOURCE!$W$2-LEN(VLOOKUP(A2334,SOURCE!B:P,12,0))),"")&amp;
TEXT(A2334,"???0")&amp;IF(VLOOKUP(A2334,SOURCE!B:P,13,0)="","","   "&amp;VLOOKUP(A2334,SOURCE!B:P,13,0)
))))
)</f>
        <v>#VALUE!</v>
      </c>
    </row>
    <row r="2335" spans="1:4" hidden="1">
      <c r="A2335" t="str">
        <f t="shared" si="38"/>
        <v/>
      </c>
      <c r="B2335" t="e">
        <f>VLOOKUP(A2335,SOURCE!B:P,12,0)</f>
        <v>#N/A</v>
      </c>
      <c r="C2335" t="str">
        <f>IF(ISNUMBER(INDEX(SOURCE!B:B,MATCH(A2335,SOURCE!B:B,0)+1)),INDEX(SOURCE!B:B,MATCH(A2335,SOURCE!B:B,0)+1),"")</f>
        <v/>
      </c>
      <c r="D2335" s="8" t="e">
        <f>IF(A2335&lt;&gt;INT(A2335),B2335,
IF(A2335&lt;0,VLOOKUP(A2335,lookups!A$1:B$25,2,0),
IF(ISNA(B2335),"",
IF(OR(ISBLANK(A2335),ISNA(B2335),B2335=0),
"",
"#define "&amp;
VLOOKUP(A2335,SOURCE!B:P,12,0)&amp;IF(SOURCE!$W$2-LEN(VLOOKUP(A2335,SOURCE!B:P,12,0))&gt;=0,REPT(" ",SOURCE!$W$2-LEN(VLOOKUP(A2335,SOURCE!B:P,12,0))),"")&amp;
TEXT(A2335,"???0")&amp;IF(VLOOKUP(A2335,SOURCE!B:P,13,0)="","","   "&amp;VLOOKUP(A2335,SOURCE!B:P,13,0)
))))
)</f>
        <v>#VALUE!</v>
      </c>
    </row>
    <row r="2336" spans="1:4" hidden="1">
      <c r="A2336" t="str">
        <f t="shared" si="38"/>
        <v/>
      </c>
      <c r="B2336" t="e">
        <f>VLOOKUP(A2336,SOURCE!B:P,12,0)</f>
        <v>#N/A</v>
      </c>
      <c r="C2336" t="str">
        <f>IF(ISNUMBER(INDEX(SOURCE!B:B,MATCH(A2336,SOURCE!B:B,0)+1)),INDEX(SOURCE!B:B,MATCH(A2336,SOURCE!B:B,0)+1),"")</f>
        <v/>
      </c>
      <c r="D2336" s="8" t="e">
        <f>IF(A2336&lt;&gt;INT(A2336),B2336,
IF(A2336&lt;0,VLOOKUP(A2336,lookups!A$1:B$25,2,0),
IF(ISNA(B2336),"",
IF(OR(ISBLANK(A2336),ISNA(B2336),B2336=0),
"",
"#define "&amp;
VLOOKUP(A2336,SOURCE!B:P,12,0)&amp;IF(SOURCE!$W$2-LEN(VLOOKUP(A2336,SOURCE!B:P,12,0))&gt;=0,REPT(" ",SOURCE!$W$2-LEN(VLOOKUP(A2336,SOURCE!B:P,12,0))),"")&amp;
TEXT(A2336,"???0")&amp;IF(VLOOKUP(A2336,SOURCE!B:P,13,0)="","","   "&amp;VLOOKUP(A2336,SOURCE!B:P,13,0)
))))
)</f>
        <v>#VALUE!</v>
      </c>
    </row>
    <row r="2337" spans="1:4" hidden="1">
      <c r="A2337" t="str">
        <f t="shared" si="38"/>
        <v/>
      </c>
      <c r="B2337" t="e">
        <f>VLOOKUP(A2337,SOURCE!B:P,12,0)</f>
        <v>#N/A</v>
      </c>
      <c r="C2337" t="str">
        <f>IF(ISNUMBER(INDEX(SOURCE!B:B,MATCH(A2337,SOURCE!B:B,0)+1)),INDEX(SOURCE!B:B,MATCH(A2337,SOURCE!B:B,0)+1),"")</f>
        <v/>
      </c>
      <c r="D2337" s="8" t="e">
        <f>IF(A2337&lt;&gt;INT(A2337),B2337,
IF(A2337&lt;0,VLOOKUP(A2337,lookups!A$1:B$25,2,0),
IF(ISNA(B2337),"",
IF(OR(ISBLANK(A2337),ISNA(B2337),B2337=0),
"",
"#define "&amp;
VLOOKUP(A2337,SOURCE!B:P,12,0)&amp;IF(SOURCE!$W$2-LEN(VLOOKUP(A2337,SOURCE!B:P,12,0))&gt;=0,REPT(" ",SOURCE!$W$2-LEN(VLOOKUP(A2337,SOURCE!B:P,12,0))),"")&amp;
TEXT(A2337,"???0")&amp;IF(VLOOKUP(A2337,SOURCE!B:P,13,0)="","","   "&amp;VLOOKUP(A2337,SOURCE!B:P,13,0)
))))
)</f>
        <v>#VALUE!</v>
      </c>
    </row>
    <row r="2338" spans="1:4" hidden="1">
      <c r="A2338" t="str">
        <f t="shared" si="38"/>
        <v/>
      </c>
      <c r="B2338" t="e">
        <f>VLOOKUP(A2338,SOURCE!B:P,12,0)</f>
        <v>#N/A</v>
      </c>
      <c r="C2338" t="str">
        <f>IF(ISNUMBER(INDEX(SOURCE!B:B,MATCH(A2338,SOURCE!B:B,0)+1)),INDEX(SOURCE!B:B,MATCH(A2338,SOURCE!B:B,0)+1),"")</f>
        <v/>
      </c>
      <c r="D2338" s="8" t="e">
        <f>IF(A2338&lt;&gt;INT(A2338),B2338,
IF(A2338&lt;0,VLOOKUP(A2338,lookups!A$1:B$25,2,0),
IF(ISNA(B2338),"",
IF(OR(ISBLANK(A2338),ISNA(B2338),B2338=0),
"",
"#define "&amp;
VLOOKUP(A2338,SOURCE!B:P,12,0)&amp;IF(SOURCE!$W$2-LEN(VLOOKUP(A2338,SOURCE!B:P,12,0))&gt;=0,REPT(" ",SOURCE!$W$2-LEN(VLOOKUP(A2338,SOURCE!B:P,12,0))),"")&amp;
TEXT(A2338,"???0")&amp;IF(VLOOKUP(A2338,SOURCE!B:P,13,0)="","","   "&amp;VLOOKUP(A2338,SOURCE!B:P,13,0)
))))
)</f>
        <v>#VALUE!</v>
      </c>
    </row>
    <row r="2339" spans="1:4" hidden="1">
      <c r="A2339" t="str">
        <f t="shared" si="38"/>
        <v/>
      </c>
      <c r="B2339" t="e">
        <f>VLOOKUP(A2339,SOURCE!B:P,12,0)</f>
        <v>#N/A</v>
      </c>
      <c r="C2339" t="str">
        <f>IF(ISNUMBER(INDEX(SOURCE!B:B,MATCH(A2339,SOURCE!B:B,0)+1)),INDEX(SOURCE!B:B,MATCH(A2339,SOURCE!B:B,0)+1),"")</f>
        <v/>
      </c>
      <c r="D2339" s="8" t="e">
        <f>IF(A2339&lt;&gt;INT(A2339),B2339,
IF(A2339&lt;0,VLOOKUP(A2339,lookups!A$1:B$25,2,0),
IF(ISNA(B2339),"",
IF(OR(ISBLANK(A2339),ISNA(B2339),B2339=0),
"",
"#define "&amp;
VLOOKUP(A2339,SOURCE!B:P,12,0)&amp;IF(SOURCE!$W$2-LEN(VLOOKUP(A2339,SOURCE!B:P,12,0))&gt;=0,REPT(" ",SOURCE!$W$2-LEN(VLOOKUP(A2339,SOURCE!B:P,12,0))),"")&amp;
TEXT(A2339,"???0")&amp;IF(VLOOKUP(A2339,SOURCE!B:P,13,0)="","","   "&amp;VLOOKUP(A2339,SOURCE!B:P,13,0)
))))
)</f>
        <v>#VALUE!</v>
      </c>
    </row>
    <row r="2340" spans="1:4" hidden="1">
      <c r="A2340" t="str">
        <f t="shared" si="38"/>
        <v/>
      </c>
      <c r="B2340" t="e">
        <f>VLOOKUP(A2340,SOURCE!B:P,12,0)</f>
        <v>#N/A</v>
      </c>
      <c r="C2340" t="str">
        <f>IF(ISNUMBER(INDEX(SOURCE!B:B,MATCH(A2340,SOURCE!B:B,0)+1)),INDEX(SOURCE!B:B,MATCH(A2340,SOURCE!B:B,0)+1),"")</f>
        <v/>
      </c>
      <c r="D2340" s="8" t="e">
        <f>IF(A2340&lt;&gt;INT(A2340),B2340,
IF(A2340&lt;0,VLOOKUP(A2340,lookups!A$1:B$25,2,0),
IF(ISNA(B2340),"",
IF(OR(ISBLANK(A2340),ISNA(B2340),B2340=0),
"",
"#define "&amp;
VLOOKUP(A2340,SOURCE!B:P,12,0)&amp;IF(SOURCE!$W$2-LEN(VLOOKUP(A2340,SOURCE!B:P,12,0))&gt;=0,REPT(" ",SOURCE!$W$2-LEN(VLOOKUP(A2340,SOURCE!B:P,12,0))),"")&amp;
TEXT(A2340,"???0")&amp;IF(VLOOKUP(A2340,SOURCE!B:P,13,0)="","","   "&amp;VLOOKUP(A2340,SOURCE!B:P,13,0)
))))
)</f>
        <v>#VALUE!</v>
      </c>
    </row>
    <row r="2341" spans="1:4" hidden="1">
      <c r="A2341" t="str">
        <f t="shared" si="38"/>
        <v/>
      </c>
      <c r="B2341" t="e">
        <f>VLOOKUP(A2341,SOURCE!B:P,12,0)</f>
        <v>#N/A</v>
      </c>
      <c r="C2341" t="str">
        <f>IF(ISNUMBER(INDEX(SOURCE!B:B,MATCH(A2341,SOURCE!B:B,0)+1)),INDEX(SOURCE!B:B,MATCH(A2341,SOURCE!B:B,0)+1),"")</f>
        <v/>
      </c>
      <c r="D2341" s="8" t="e">
        <f>IF(A2341&lt;&gt;INT(A2341),B2341,
IF(A2341&lt;0,VLOOKUP(A2341,lookups!A$1:B$25,2,0),
IF(ISNA(B2341),"",
IF(OR(ISBLANK(A2341),ISNA(B2341),B2341=0),
"",
"#define "&amp;
VLOOKUP(A2341,SOURCE!B:P,12,0)&amp;IF(SOURCE!$W$2-LEN(VLOOKUP(A2341,SOURCE!B:P,12,0))&gt;=0,REPT(" ",SOURCE!$W$2-LEN(VLOOKUP(A2341,SOURCE!B:P,12,0))),"")&amp;
TEXT(A2341,"???0")&amp;IF(VLOOKUP(A2341,SOURCE!B:P,13,0)="","","   "&amp;VLOOKUP(A2341,SOURCE!B:P,13,0)
))))
)</f>
        <v>#VALUE!</v>
      </c>
    </row>
    <row r="2342" spans="1:4" hidden="1">
      <c r="A2342" t="str">
        <f t="shared" si="38"/>
        <v/>
      </c>
      <c r="B2342" t="e">
        <f>VLOOKUP(A2342,SOURCE!B:P,12,0)</f>
        <v>#N/A</v>
      </c>
      <c r="C2342" t="str">
        <f>IF(ISNUMBER(INDEX(SOURCE!B:B,MATCH(A2342,SOURCE!B:B,0)+1)),INDEX(SOURCE!B:B,MATCH(A2342,SOURCE!B:B,0)+1),"")</f>
        <v/>
      </c>
      <c r="D2342" s="8" t="e">
        <f>IF(A2342&lt;&gt;INT(A2342),B2342,
IF(A2342&lt;0,VLOOKUP(A2342,lookups!A$1:B$25,2,0),
IF(ISNA(B2342),"",
IF(OR(ISBLANK(A2342),ISNA(B2342),B2342=0),
"",
"#define "&amp;
VLOOKUP(A2342,SOURCE!B:P,12,0)&amp;IF(SOURCE!$W$2-LEN(VLOOKUP(A2342,SOURCE!B:P,12,0))&gt;=0,REPT(" ",SOURCE!$W$2-LEN(VLOOKUP(A2342,SOURCE!B:P,12,0))),"")&amp;
TEXT(A2342,"???0")&amp;IF(VLOOKUP(A2342,SOURCE!B:P,13,0)="","","   "&amp;VLOOKUP(A2342,SOURCE!B:P,13,0)
))))
)</f>
        <v>#VALUE!</v>
      </c>
    </row>
    <row r="2343" spans="1:4" hidden="1">
      <c r="A2343" t="str">
        <f t="shared" si="38"/>
        <v/>
      </c>
      <c r="B2343" t="e">
        <f>VLOOKUP(A2343,SOURCE!B:P,12,0)</f>
        <v>#N/A</v>
      </c>
      <c r="C2343" t="str">
        <f>IF(ISNUMBER(INDEX(SOURCE!B:B,MATCH(A2343,SOURCE!B:B,0)+1)),INDEX(SOURCE!B:B,MATCH(A2343,SOURCE!B:B,0)+1),"")</f>
        <v/>
      </c>
      <c r="D2343" s="8" t="e">
        <f>IF(A2343&lt;&gt;INT(A2343),B2343,
IF(A2343&lt;0,VLOOKUP(A2343,lookups!A$1:B$25,2,0),
IF(ISNA(B2343),"",
IF(OR(ISBLANK(A2343),ISNA(B2343),B2343=0),
"",
"#define "&amp;
VLOOKUP(A2343,SOURCE!B:P,12,0)&amp;IF(SOURCE!$W$2-LEN(VLOOKUP(A2343,SOURCE!B:P,12,0))&gt;=0,REPT(" ",SOURCE!$W$2-LEN(VLOOKUP(A2343,SOURCE!B:P,12,0))),"")&amp;
TEXT(A2343,"???0")&amp;IF(VLOOKUP(A2343,SOURCE!B:P,13,0)="","","   "&amp;VLOOKUP(A2343,SOURCE!B:P,13,0)
))))
)</f>
        <v>#VALUE!</v>
      </c>
    </row>
    <row r="2344" spans="1:4" hidden="1">
      <c r="A2344" t="str">
        <f t="shared" si="38"/>
        <v/>
      </c>
      <c r="B2344" t="e">
        <f>VLOOKUP(A2344,SOURCE!B:P,12,0)</f>
        <v>#N/A</v>
      </c>
      <c r="C2344" t="str">
        <f>IF(ISNUMBER(INDEX(SOURCE!B:B,MATCH(A2344,SOURCE!B:B,0)+1)),INDEX(SOURCE!B:B,MATCH(A2344,SOURCE!B:B,0)+1),"")</f>
        <v/>
      </c>
      <c r="D2344" s="8" t="e">
        <f>IF(A2344&lt;&gt;INT(A2344),B2344,
IF(A2344&lt;0,VLOOKUP(A2344,lookups!A$1:B$25,2,0),
IF(ISNA(B2344),"",
IF(OR(ISBLANK(A2344),ISNA(B2344),B2344=0),
"",
"#define "&amp;
VLOOKUP(A2344,SOURCE!B:P,12,0)&amp;IF(SOURCE!$W$2-LEN(VLOOKUP(A2344,SOURCE!B:P,12,0))&gt;=0,REPT(" ",SOURCE!$W$2-LEN(VLOOKUP(A2344,SOURCE!B:P,12,0))),"")&amp;
TEXT(A2344,"???0")&amp;IF(VLOOKUP(A2344,SOURCE!B:P,13,0)="","","   "&amp;VLOOKUP(A2344,SOURCE!B:P,13,0)
))))
)</f>
        <v>#VALUE!</v>
      </c>
    </row>
    <row r="2345" spans="1:4" hidden="1">
      <c r="A2345" t="str">
        <f t="shared" si="38"/>
        <v/>
      </c>
      <c r="B2345" t="e">
        <f>VLOOKUP(A2345,SOURCE!B:P,12,0)</f>
        <v>#N/A</v>
      </c>
      <c r="C2345" t="str">
        <f>IF(ISNUMBER(INDEX(SOURCE!B:B,MATCH(A2345,SOURCE!B:B,0)+1)),INDEX(SOURCE!B:B,MATCH(A2345,SOURCE!B:B,0)+1),"")</f>
        <v/>
      </c>
      <c r="D2345" s="8" t="e">
        <f>IF(A2345&lt;&gt;INT(A2345),B2345,
IF(A2345&lt;0,VLOOKUP(A2345,lookups!A$1:B$25,2,0),
IF(ISNA(B2345),"",
IF(OR(ISBLANK(A2345),ISNA(B2345),B2345=0),
"",
"#define "&amp;
VLOOKUP(A2345,SOURCE!B:P,12,0)&amp;IF(SOURCE!$W$2-LEN(VLOOKUP(A2345,SOURCE!B:P,12,0))&gt;=0,REPT(" ",SOURCE!$W$2-LEN(VLOOKUP(A2345,SOURCE!B:P,12,0))),"")&amp;
TEXT(A2345,"???0")&amp;IF(VLOOKUP(A2345,SOURCE!B:P,13,0)="","","   "&amp;VLOOKUP(A2345,SOURCE!B:P,13,0)
))))
)</f>
        <v>#VALUE!</v>
      </c>
    </row>
    <row r="2346" spans="1:4" hidden="1">
      <c r="A2346" t="str">
        <f t="shared" si="38"/>
        <v/>
      </c>
      <c r="B2346" t="e">
        <f>VLOOKUP(A2346,SOURCE!B:P,12,0)</f>
        <v>#N/A</v>
      </c>
      <c r="C2346" t="str">
        <f>IF(ISNUMBER(INDEX(SOURCE!B:B,MATCH(A2346,SOURCE!B:B,0)+1)),INDEX(SOURCE!B:B,MATCH(A2346,SOURCE!B:B,0)+1),"")</f>
        <v/>
      </c>
      <c r="D2346" s="8" t="e">
        <f>IF(A2346&lt;&gt;INT(A2346),B2346,
IF(A2346&lt;0,VLOOKUP(A2346,lookups!A$1:B$25,2,0),
IF(ISNA(B2346),"",
IF(OR(ISBLANK(A2346),ISNA(B2346),B2346=0),
"",
"#define "&amp;
VLOOKUP(A2346,SOURCE!B:P,12,0)&amp;IF(SOURCE!$W$2-LEN(VLOOKUP(A2346,SOURCE!B:P,12,0))&gt;=0,REPT(" ",SOURCE!$W$2-LEN(VLOOKUP(A2346,SOURCE!B:P,12,0))),"")&amp;
TEXT(A2346,"???0")&amp;IF(VLOOKUP(A2346,SOURCE!B:P,13,0)="","","   "&amp;VLOOKUP(A2346,SOURCE!B:P,13,0)
))))
)</f>
        <v>#VALUE!</v>
      </c>
    </row>
    <row r="2347" spans="1:4" hidden="1">
      <c r="A2347" t="str">
        <f t="shared" si="38"/>
        <v/>
      </c>
      <c r="B2347" t="e">
        <f>VLOOKUP(A2347,SOURCE!B:P,12,0)</f>
        <v>#N/A</v>
      </c>
      <c r="C2347" t="str">
        <f>IF(ISNUMBER(INDEX(SOURCE!B:B,MATCH(A2347,SOURCE!B:B,0)+1)),INDEX(SOURCE!B:B,MATCH(A2347,SOURCE!B:B,0)+1),"")</f>
        <v/>
      </c>
      <c r="D2347" s="8" t="e">
        <f>IF(A2347&lt;&gt;INT(A2347),B2347,
IF(A2347&lt;0,VLOOKUP(A2347,lookups!A$1:B$25,2,0),
IF(ISNA(B2347),"",
IF(OR(ISBLANK(A2347),ISNA(B2347),B2347=0),
"",
"#define "&amp;
VLOOKUP(A2347,SOURCE!B:P,12,0)&amp;IF(SOURCE!$W$2-LEN(VLOOKUP(A2347,SOURCE!B:P,12,0))&gt;=0,REPT(" ",SOURCE!$W$2-LEN(VLOOKUP(A2347,SOURCE!B:P,12,0))),"")&amp;
TEXT(A2347,"???0")&amp;IF(VLOOKUP(A2347,SOURCE!B:P,13,0)="","","   "&amp;VLOOKUP(A2347,SOURCE!B:P,13,0)
))))
)</f>
        <v>#VALUE!</v>
      </c>
    </row>
    <row r="2348" spans="1:4" hidden="1">
      <c r="A2348" t="str">
        <f t="shared" si="38"/>
        <v/>
      </c>
      <c r="B2348" t="e">
        <f>VLOOKUP(A2348,SOURCE!B:P,12,0)</f>
        <v>#N/A</v>
      </c>
      <c r="C2348" t="str">
        <f>IF(ISNUMBER(INDEX(SOURCE!B:B,MATCH(A2348,SOURCE!B:B,0)+1)),INDEX(SOURCE!B:B,MATCH(A2348,SOURCE!B:B,0)+1),"")</f>
        <v/>
      </c>
      <c r="D2348" s="8" t="e">
        <f>IF(A2348&lt;&gt;INT(A2348),B2348,
IF(A2348&lt;0,VLOOKUP(A2348,lookups!A$1:B$25,2,0),
IF(ISNA(B2348),"",
IF(OR(ISBLANK(A2348),ISNA(B2348),B2348=0),
"",
"#define "&amp;
VLOOKUP(A2348,SOURCE!B:P,12,0)&amp;IF(SOURCE!$W$2-LEN(VLOOKUP(A2348,SOURCE!B:P,12,0))&gt;=0,REPT(" ",SOURCE!$W$2-LEN(VLOOKUP(A2348,SOURCE!B:P,12,0))),"")&amp;
TEXT(A2348,"???0")&amp;IF(VLOOKUP(A2348,SOURCE!B:P,13,0)="","","   "&amp;VLOOKUP(A2348,SOURCE!B:P,13,0)
))))
)</f>
        <v>#VALUE!</v>
      </c>
    </row>
    <row r="2349" spans="1:4" hidden="1">
      <c r="A2349" t="str">
        <f t="shared" si="38"/>
        <v/>
      </c>
      <c r="B2349" t="e">
        <f>VLOOKUP(A2349,SOURCE!B:P,12,0)</f>
        <v>#N/A</v>
      </c>
      <c r="C2349" t="str">
        <f>IF(ISNUMBER(INDEX(SOURCE!B:B,MATCH(A2349,SOURCE!B:B,0)+1)),INDEX(SOURCE!B:B,MATCH(A2349,SOURCE!B:B,0)+1),"")</f>
        <v/>
      </c>
      <c r="D2349" s="8" t="e">
        <f>IF(A2349&lt;&gt;INT(A2349),B2349,
IF(A2349&lt;0,VLOOKUP(A2349,lookups!A$1:B$25,2,0),
IF(ISNA(B2349),"",
IF(OR(ISBLANK(A2349),ISNA(B2349),B2349=0),
"",
"#define "&amp;
VLOOKUP(A2349,SOURCE!B:P,12,0)&amp;IF(SOURCE!$W$2-LEN(VLOOKUP(A2349,SOURCE!B:P,12,0))&gt;=0,REPT(" ",SOURCE!$W$2-LEN(VLOOKUP(A2349,SOURCE!B:P,12,0))),"")&amp;
TEXT(A2349,"???0")&amp;IF(VLOOKUP(A2349,SOURCE!B:P,13,0)="","","   "&amp;VLOOKUP(A2349,SOURCE!B:P,13,0)
))))
)</f>
        <v>#VALUE!</v>
      </c>
    </row>
    <row r="2350" spans="1:4" hidden="1">
      <c r="A2350" t="str">
        <f t="shared" si="38"/>
        <v/>
      </c>
      <c r="B2350" t="e">
        <f>VLOOKUP(A2350,SOURCE!B:P,12,0)</f>
        <v>#N/A</v>
      </c>
      <c r="C2350" t="str">
        <f>IF(ISNUMBER(INDEX(SOURCE!B:B,MATCH(A2350,SOURCE!B:B,0)+1)),INDEX(SOURCE!B:B,MATCH(A2350,SOURCE!B:B,0)+1),"")</f>
        <v/>
      </c>
      <c r="D2350" s="8" t="e">
        <f>IF(A2350&lt;&gt;INT(A2350),B2350,
IF(A2350&lt;0,VLOOKUP(A2350,lookups!A$1:B$25,2,0),
IF(ISNA(B2350),"",
IF(OR(ISBLANK(A2350),ISNA(B2350),B2350=0),
"",
"#define "&amp;
VLOOKUP(A2350,SOURCE!B:P,12,0)&amp;IF(SOURCE!$W$2-LEN(VLOOKUP(A2350,SOURCE!B:P,12,0))&gt;=0,REPT(" ",SOURCE!$W$2-LEN(VLOOKUP(A2350,SOURCE!B:P,12,0))),"")&amp;
TEXT(A2350,"???0")&amp;IF(VLOOKUP(A2350,SOURCE!B:P,13,0)="","","   "&amp;VLOOKUP(A2350,SOURCE!B:P,13,0)
))))
)</f>
        <v>#VALUE!</v>
      </c>
    </row>
    <row r="2351" spans="1:4" hidden="1">
      <c r="A2351" t="str">
        <f t="shared" si="38"/>
        <v/>
      </c>
      <c r="B2351" t="e">
        <f>VLOOKUP(A2351,SOURCE!B:P,12,0)</f>
        <v>#N/A</v>
      </c>
      <c r="C2351" t="str">
        <f>IF(ISNUMBER(INDEX(SOURCE!B:B,MATCH(A2351,SOURCE!B:B,0)+1)),INDEX(SOURCE!B:B,MATCH(A2351,SOURCE!B:B,0)+1),"")</f>
        <v/>
      </c>
      <c r="D2351" s="8" t="e">
        <f>IF(A2351&lt;&gt;INT(A2351),B2351,
IF(A2351&lt;0,VLOOKUP(A2351,lookups!A$1:B$25,2,0),
IF(ISNA(B2351),"",
IF(OR(ISBLANK(A2351),ISNA(B2351),B2351=0),
"",
"#define "&amp;
VLOOKUP(A2351,SOURCE!B:P,12,0)&amp;IF(SOURCE!$W$2-LEN(VLOOKUP(A2351,SOURCE!B:P,12,0))&gt;=0,REPT(" ",SOURCE!$W$2-LEN(VLOOKUP(A2351,SOURCE!B:P,12,0))),"")&amp;
TEXT(A2351,"???0")&amp;IF(VLOOKUP(A2351,SOURCE!B:P,13,0)="","","   "&amp;VLOOKUP(A2351,SOURCE!B:P,13,0)
))))
)</f>
        <v>#VALUE!</v>
      </c>
    </row>
    <row r="2352" spans="1:4" hidden="1">
      <c r="A2352" t="str">
        <f t="shared" si="38"/>
        <v/>
      </c>
      <c r="B2352" t="e">
        <f>VLOOKUP(A2352,SOURCE!B:P,12,0)</f>
        <v>#N/A</v>
      </c>
      <c r="C2352" t="str">
        <f>IF(ISNUMBER(INDEX(SOURCE!B:B,MATCH(A2352,SOURCE!B:B,0)+1)),INDEX(SOURCE!B:B,MATCH(A2352,SOURCE!B:B,0)+1),"")</f>
        <v/>
      </c>
      <c r="D2352" s="8" t="e">
        <f>IF(A2352&lt;&gt;INT(A2352),B2352,
IF(A2352&lt;0,VLOOKUP(A2352,lookups!A$1:B$25,2,0),
IF(ISNA(B2352),"",
IF(OR(ISBLANK(A2352),ISNA(B2352),B2352=0),
"",
"#define "&amp;
VLOOKUP(A2352,SOURCE!B:P,12,0)&amp;IF(SOURCE!$W$2-LEN(VLOOKUP(A2352,SOURCE!B:P,12,0))&gt;=0,REPT(" ",SOURCE!$W$2-LEN(VLOOKUP(A2352,SOURCE!B:P,12,0))),"")&amp;
TEXT(A2352,"???0")&amp;IF(VLOOKUP(A2352,SOURCE!B:P,13,0)="","","   "&amp;VLOOKUP(A2352,SOURCE!B:P,13,0)
))))
)</f>
        <v>#VALUE!</v>
      </c>
    </row>
    <row r="2353" spans="1:4" hidden="1">
      <c r="A2353" t="str">
        <f t="shared" si="38"/>
        <v/>
      </c>
      <c r="B2353" t="e">
        <f>VLOOKUP(A2353,SOURCE!B:P,12,0)</f>
        <v>#N/A</v>
      </c>
      <c r="C2353" t="str">
        <f>IF(ISNUMBER(INDEX(SOURCE!B:B,MATCH(A2353,SOURCE!B:B,0)+1)),INDEX(SOURCE!B:B,MATCH(A2353,SOURCE!B:B,0)+1),"")</f>
        <v/>
      </c>
      <c r="D2353" s="8" t="e">
        <f>IF(A2353&lt;&gt;INT(A2353),B2353,
IF(A2353&lt;0,VLOOKUP(A2353,lookups!A$1:B$25,2,0),
IF(ISNA(B2353),"",
IF(OR(ISBLANK(A2353),ISNA(B2353),B2353=0),
"",
"#define "&amp;
VLOOKUP(A2353,SOURCE!B:P,12,0)&amp;IF(SOURCE!$W$2-LEN(VLOOKUP(A2353,SOURCE!B:P,12,0))&gt;=0,REPT(" ",SOURCE!$W$2-LEN(VLOOKUP(A2353,SOURCE!B:P,12,0))),"")&amp;
TEXT(A2353,"???0")&amp;IF(VLOOKUP(A2353,SOURCE!B:P,13,0)="","","   "&amp;VLOOKUP(A2353,SOURCE!B:P,13,0)
))))
)</f>
        <v>#VALUE!</v>
      </c>
    </row>
    <row r="2354" spans="1:4" hidden="1">
      <c r="A2354" t="str">
        <f t="shared" si="38"/>
        <v/>
      </c>
      <c r="B2354" t="e">
        <f>VLOOKUP(A2354,SOURCE!B:P,12,0)</f>
        <v>#N/A</v>
      </c>
      <c r="C2354" t="str">
        <f>IF(ISNUMBER(INDEX(SOURCE!B:B,MATCH(A2354,SOURCE!B:B,0)+1)),INDEX(SOURCE!B:B,MATCH(A2354,SOURCE!B:B,0)+1),"")</f>
        <v/>
      </c>
      <c r="D2354" s="8" t="e">
        <f>IF(A2354&lt;&gt;INT(A2354),B2354,
IF(A2354&lt;0,VLOOKUP(A2354,lookups!A$1:B$25,2,0),
IF(ISNA(B2354),"",
IF(OR(ISBLANK(A2354),ISNA(B2354),B2354=0),
"",
"#define "&amp;
VLOOKUP(A2354,SOURCE!B:P,12,0)&amp;IF(SOURCE!$W$2-LEN(VLOOKUP(A2354,SOURCE!B:P,12,0))&gt;=0,REPT(" ",SOURCE!$W$2-LEN(VLOOKUP(A2354,SOURCE!B:P,12,0))),"")&amp;
TEXT(A2354,"???0")&amp;IF(VLOOKUP(A2354,SOURCE!B:P,13,0)="","","   "&amp;VLOOKUP(A2354,SOURCE!B:P,13,0)
))))
)</f>
        <v>#VALUE!</v>
      </c>
    </row>
    <row r="2355" spans="1:4" hidden="1">
      <c r="A2355" t="str">
        <f t="shared" si="38"/>
        <v/>
      </c>
      <c r="B2355" t="e">
        <f>VLOOKUP(A2355,SOURCE!B:P,12,0)</f>
        <v>#N/A</v>
      </c>
      <c r="C2355" t="str">
        <f>IF(ISNUMBER(INDEX(SOURCE!B:B,MATCH(A2355,SOURCE!B:B,0)+1)),INDEX(SOURCE!B:B,MATCH(A2355,SOURCE!B:B,0)+1),"")</f>
        <v/>
      </c>
      <c r="D2355" s="8" t="e">
        <f>IF(A2355&lt;&gt;INT(A2355),B2355,
IF(A2355&lt;0,VLOOKUP(A2355,lookups!A$1:B$25,2,0),
IF(ISNA(B2355),"",
IF(OR(ISBLANK(A2355),ISNA(B2355),B2355=0),
"",
"#define "&amp;
VLOOKUP(A2355,SOURCE!B:P,12,0)&amp;IF(SOURCE!$W$2-LEN(VLOOKUP(A2355,SOURCE!B:P,12,0))&gt;=0,REPT(" ",SOURCE!$W$2-LEN(VLOOKUP(A2355,SOURCE!B:P,12,0))),"")&amp;
TEXT(A2355,"???0")&amp;IF(VLOOKUP(A2355,SOURCE!B:P,13,0)="","","   "&amp;VLOOKUP(A2355,SOURCE!B:P,13,0)
))))
)</f>
        <v>#VALUE!</v>
      </c>
    </row>
    <row r="2356" spans="1:4" hidden="1">
      <c r="A2356" t="str">
        <f t="shared" si="38"/>
        <v/>
      </c>
      <c r="B2356" t="e">
        <f>VLOOKUP(A2356,SOURCE!B:P,12,0)</f>
        <v>#N/A</v>
      </c>
      <c r="C2356" t="str">
        <f>IF(ISNUMBER(INDEX(SOURCE!B:B,MATCH(A2356,SOURCE!B:B,0)+1)),INDEX(SOURCE!B:B,MATCH(A2356,SOURCE!B:B,0)+1),"")</f>
        <v/>
      </c>
      <c r="D2356" s="8" t="e">
        <f>IF(A2356&lt;&gt;INT(A2356),B2356,
IF(A2356&lt;0,VLOOKUP(A2356,lookups!A$1:B$25,2,0),
IF(ISNA(B2356),"",
IF(OR(ISBLANK(A2356),ISNA(B2356),B2356=0),
"",
"#define "&amp;
VLOOKUP(A2356,SOURCE!B:P,12,0)&amp;IF(SOURCE!$W$2-LEN(VLOOKUP(A2356,SOURCE!B:P,12,0))&gt;=0,REPT(" ",SOURCE!$W$2-LEN(VLOOKUP(A2356,SOURCE!B:P,12,0))),"")&amp;
TEXT(A2356,"???0")&amp;IF(VLOOKUP(A2356,SOURCE!B:P,13,0)="","","   "&amp;VLOOKUP(A2356,SOURCE!B:P,13,0)
))))
)</f>
        <v>#VALUE!</v>
      </c>
    </row>
    <row r="2357" spans="1:4" hidden="1">
      <c r="A2357" t="str">
        <f t="shared" si="38"/>
        <v/>
      </c>
      <c r="B2357" t="e">
        <f>VLOOKUP(A2357,SOURCE!B:P,12,0)</f>
        <v>#N/A</v>
      </c>
      <c r="C2357" t="str">
        <f>IF(ISNUMBER(INDEX(SOURCE!B:B,MATCH(A2357,SOURCE!B:B,0)+1)),INDEX(SOURCE!B:B,MATCH(A2357,SOURCE!B:B,0)+1),"")</f>
        <v/>
      </c>
      <c r="D2357" s="8" t="e">
        <f>IF(A2357&lt;&gt;INT(A2357),B2357,
IF(A2357&lt;0,VLOOKUP(A2357,lookups!A$1:B$25,2,0),
IF(ISNA(B2357),"",
IF(OR(ISBLANK(A2357),ISNA(B2357),B2357=0),
"",
"#define "&amp;
VLOOKUP(A2357,SOURCE!B:P,12,0)&amp;IF(SOURCE!$W$2-LEN(VLOOKUP(A2357,SOURCE!B:P,12,0))&gt;=0,REPT(" ",SOURCE!$W$2-LEN(VLOOKUP(A2357,SOURCE!B:P,12,0))),"")&amp;
TEXT(A2357,"???0")&amp;IF(VLOOKUP(A2357,SOURCE!B:P,13,0)="","","   "&amp;VLOOKUP(A2357,SOURCE!B:P,13,0)
))))
)</f>
        <v>#VALUE!</v>
      </c>
    </row>
    <row r="2358" spans="1:4" hidden="1">
      <c r="A2358" t="str">
        <f t="shared" si="38"/>
        <v/>
      </c>
      <c r="B2358" t="e">
        <f>VLOOKUP(A2358,SOURCE!B:P,12,0)</f>
        <v>#N/A</v>
      </c>
      <c r="C2358" t="str">
        <f>IF(ISNUMBER(INDEX(SOURCE!B:B,MATCH(A2358,SOURCE!B:B,0)+1)),INDEX(SOURCE!B:B,MATCH(A2358,SOURCE!B:B,0)+1),"")</f>
        <v/>
      </c>
      <c r="D2358" s="8" t="e">
        <f>IF(A2358&lt;&gt;INT(A2358),B2358,
IF(A2358&lt;0,VLOOKUP(A2358,lookups!A$1:B$25,2,0),
IF(ISNA(B2358),"",
IF(OR(ISBLANK(A2358),ISNA(B2358),B2358=0),
"",
"#define "&amp;
VLOOKUP(A2358,SOURCE!B:P,12,0)&amp;IF(SOURCE!$W$2-LEN(VLOOKUP(A2358,SOURCE!B:P,12,0))&gt;=0,REPT(" ",SOURCE!$W$2-LEN(VLOOKUP(A2358,SOURCE!B:P,12,0))),"")&amp;
TEXT(A2358,"???0")&amp;IF(VLOOKUP(A2358,SOURCE!B:P,13,0)="","","   "&amp;VLOOKUP(A2358,SOURCE!B:P,13,0)
))))
)</f>
        <v>#VALUE!</v>
      </c>
    </row>
    <row r="2359" spans="1:4" hidden="1">
      <c r="A2359" t="str">
        <f t="shared" si="38"/>
        <v/>
      </c>
      <c r="B2359" t="e">
        <f>VLOOKUP(A2359,SOURCE!B:P,12,0)</f>
        <v>#N/A</v>
      </c>
      <c r="C2359" t="str">
        <f>IF(ISNUMBER(INDEX(SOURCE!B:B,MATCH(A2359,SOURCE!B:B,0)+1)),INDEX(SOURCE!B:B,MATCH(A2359,SOURCE!B:B,0)+1),"")</f>
        <v/>
      </c>
      <c r="D2359" s="8" t="e">
        <f>IF(A2359&lt;&gt;INT(A2359),B2359,
IF(A2359&lt;0,VLOOKUP(A2359,lookups!A$1:B$25,2,0),
IF(ISNA(B2359),"",
IF(OR(ISBLANK(A2359),ISNA(B2359),B2359=0),
"",
"#define "&amp;
VLOOKUP(A2359,SOURCE!B:P,12,0)&amp;IF(SOURCE!$W$2-LEN(VLOOKUP(A2359,SOURCE!B:P,12,0))&gt;=0,REPT(" ",SOURCE!$W$2-LEN(VLOOKUP(A2359,SOURCE!B:P,12,0))),"")&amp;
TEXT(A2359,"???0")&amp;IF(VLOOKUP(A2359,SOURCE!B:P,13,0)="","","   "&amp;VLOOKUP(A2359,SOURCE!B:P,13,0)
))))
)</f>
        <v>#VALUE!</v>
      </c>
    </row>
    <row r="2360" spans="1:4" hidden="1">
      <c r="A2360" t="str">
        <f t="shared" si="38"/>
        <v/>
      </c>
      <c r="B2360" t="e">
        <f>VLOOKUP(A2360,SOURCE!B:P,12,0)</f>
        <v>#N/A</v>
      </c>
      <c r="C2360" t="str">
        <f>IF(ISNUMBER(INDEX(SOURCE!B:B,MATCH(A2360,SOURCE!B:B,0)+1)),INDEX(SOURCE!B:B,MATCH(A2360,SOURCE!B:B,0)+1),"")</f>
        <v/>
      </c>
      <c r="D2360" s="8" t="e">
        <f>IF(A2360&lt;&gt;INT(A2360),B2360,
IF(A2360&lt;0,VLOOKUP(A2360,lookups!A$1:B$25,2,0),
IF(ISNA(B2360),"",
IF(OR(ISBLANK(A2360),ISNA(B2360),B2360=0),
"",
"#define "&amp;
VLOOKUP(A2360,SOURCE!B:P,12,0)&amp;IF(SOURCE!$W$2-LEN(VLOOKUP(A2360,SOURCE!B:P,12,0))&gt;=0,REPT(" ",SOURCE!$W$2-LEN(VLOOKUP(A2360,SOURCE!B:P,12,0))),"")&amp;
TEXT(A2360,"???0")&amp;IF(VLOOKUP(A2360,SOURCE!B:P,13,0)="","","   "&amp;VLOOKUP(A2360,SOURCE!B:P,13,0)
))))
)</f>
        <v>#VALUE!</v>
      </c>
    </row>
    <row r="2361" spans="1:4" hidden="1">
      <c r="A2361" t="str">
        <f t="shared" si="38"/>
        <v/>
      </c>
      <c r="B2361" t="e">
        <f>VLOOKUP(A2361,SOURCE!B:P,12,0)</f>
        <v>#N/A</v>
      </c>
      <c r="C2361" t="str">
        <f>IF(ISNUMBER(INDEX(SOURCE!B:B,MATCH(A2361,SOURCE!B:B,0)+1)),INDEX(SOURCE!B:B,MATCH(A2361,SOURCE!B:B,0)+1),"")</f>
        <v/>
      </c>
      <c r="D2361" s="8" t="e">
        <f>IF(A2361&lt;&gt;INT(A2361),B2361,
IF(A2361&lt;0,VLOOKUP(A2361,lookups!A$1:B$25,2,0),
IF(ISNA(B2361),"",
IF(OR(ISBLANK(A2361),ISNA(B2361),B2361=0),
"",
"#define "&amp;
VLOOKUP(A2361,SOURCE!B:P,12,0)&amp;IF(SOURCE!$W$2-LEN(VLOOKUP(A2361,SOURCE!B:P,12,0))&gt;=0,REPT(" ",SOURCE!$W$2-LEN(VLOOKUP(A2361,SOURCE!B:P,12,0))),"")&amp;
TEXT(A2361,"???0")&amp;IF(VLOOKUP(A2361,SOURCE!B:P,13,0)="","","   "&amp;VLOOKUP(A2361,SOURCE!B:P,13,0)
))))
)</f>
        <v>#VALUE!</v>
      </c>
    </row>
    <row r="2362" spans="1:4" hidden="1">
      <c r="A2362" t="str">
        <f t="shared" si="38"/>
        <v/>
      </c>
      <c r="B2362" t="e">
        <f>VLOOKUP(A2362,SOURCE!B:P,12,0)</f>
        <v>#N/A</v>
      </c>
      <c r="C2362" t="str">
        <f>IF(ISNUMBER(INDEX(SOURCE!B:B,MATCH(A2362,SOURCE!B:B,0)+1)),INDEX(SOURCE!B:B,MATCH(A2362,SOURCE!B:B,0)+1),"")</f>
        <v/>
      </c>
      <c r="D2362" s="8" t="e">
        <f>IF(A2362&lt;&gt;INT(A2362),B2362,
IF(A2362&lt;0,VLOOKUP(A2362,lookups!A$1:B$25,2,0),
IF(ISNA(B2362),"",
IF(OR(ISBLANK(A2362),ISNA(B2362),B2362=0),
"",
"#define "&amp;
VLOOKUP(A2362,SOURCE!B:P,12,0)&amp;IF(SOURCE!$W$2-LEN(VLOOKUP(A2362,SOURCE!B:P,12,0))&gt;=0,REPT(" ",SOURCE!$W$2-LEN(VLOOKUP(A2362,SOURCE!B:P,12,0))),"")&amp;
TEXT(A2362,"???0")&amp;IF(VLOOKUP(A2362,SOURCE!B:P,13,0)="","","   "&amp;VLOOKUP(A2362,SOURCE!B:P,13,0)
))))
)</f>
        <v>#VALUE!</v>
      </c>
    </row>
    <row r="2363" spans="1:4" hidden="1">
      <c r="A2363" t="str">
        <f t="shared" si="38"/>
        <v/>
      </c>
      <c r="B2363" t="e">
        <f>VLOOKUP(A2363,SOURCE!B:P,12,0)</f>
        <v>#N/A</v>
      </c>
      <c r="C2363" t="str">
        <f>IF(ISNUMBER(INDEX(SOURCE!B:B,MATCH(A2363,SOURCE!B:B,0)+1)),INDEX(SOURCE!B:B,MATCH(A2363,SOURCE!B:B,0)+1),"")</f>
        <v/>
      </c>
      <c r="D2363" s="8" t="e">
        <f>IF(A2363&lt;&gt;INT(A2363),B2363,
IF(A2363&lt;0,VLOOKUP(A2363,lookups!A$1:B$25,2,0),
IF(ISNA(B2363),"",
IF(OR(ISBLANK(A2363),ISNA(B2363),B2363=0),
"",
"#define "&amp;
VLOOKUP(A2363,SOURCE!B:P,12,0)&amp;IF(SOURCE!$W$2-LEN(VLOOKUP(A2363,SOURCE!B:P,12,0))&gt;=0,REPT(" ",SOURCE!$W$2-LEN(VLOOKUP(A2363,SOURCE!B:P,12,0))),"")&amp;
TEXT(A2363,"???0")&amp;IF(VLOOKUP(A2363,SOURCE!B:P,13,0)="","","   "&amp;VLOOKUP(A2363,SOURCE!B:P,13,0)
))))
)</f>
        <v>#VALUE!</v>
      </c>
    </row>
    <row r="2364" spans="1:4" hidden="1">
      <c r="A2364" t="str">
        <f t="shared" si="38"/>
        <v/>
      </c>
      <c r="B2364" t="e">
        <f>VLOOKUP(A2364,SOURCE!B:P,12,0)</f>
        <v>#N/A</v>
      </c>
      <c r="C2364" t="str">
        <f>IF(ISNUMBER(INDEX(SOURCE!B:B,MATCH(A2364,SOURCE!B:B,0)+1)),INDEX(SOURCE!B:B,MATCH(A2364,SOURCE!B:B,0)+1),"")</f>
        <v/>
      </c>
      <c r="D2364" s="8" t="e">
        <f>IF(A2364&lt;&gt;INT(A2364),B2364,
IF(A2364&lt;0,VLOOKUP(A2364,lookups!A$1:B$25,2,0),
IF(ISNA(B2364),"",
IF(OR(ISBLANK(A2364),ISNA(B2364),B2364=0),
"",
"#define "&amp;
VLOOKUP(A2364,SOURCE!B:P,12,0)&amp;IF(SOURCE!$W$2-LEN(VLOOKUP(A2364,SOURCE!B:P,12,0))&gt;=0,REPT(" ",SOURCE!$W$2-LEN(VLOOKUP(A2364,SOURCE!B:P,12,0))),"")&amp;
TEXT(A2364,"???0")&amp;IF(VLOOKUP(A2364,SOURCE!B:P,13,0)="","","   "&amp;VLOOKUP(A2364,SOURCE!B:P,13,0)
))))
)</f>
        <v>#VALUE!</v>
      </c>
    </row>
    <row r="2365" spans="1:4" hidden="1">
      <c r="A2365" t="str">
        <f t="shared" si="38"/>
        <v/>
      </c>
      <c r="B2365" t="e">
        <f>VLOOKUP(A2365,SOURCE!B:P,12,0)</f>
        <v>#N/A</v>
      </c>
      <c r="C2365" t="str">
        <f>IF(ISNUMBER(INDEX(SOURCE!B:B,MATCH(A2365,SOURCE!B:B,0)+1)),INDEX(SOURCE!B:B,MATCH(A2365,SOURCE!B:B,0)+1),"")</f>
        <v/>
      </c>
      <c r="D2365" s="8" t="e">
        <f>IF(A2365&lt;&gt;INT(A2365),B2365,
IF(A2365&lt;0,VLOOKUP(A2365,lookups!A$1:B$25,2,0),
IF(ISNA(B2365),"",
IF(OR(ISBLANK(A2365),ISNA(B2365),B2365=0),
"",
"#define "&amp;
VLOOKUP(A2365,SOURCE!B:P,12,0)&amp;IF(SOURCE!$W$2-LEN(VLOOKUP(A2365,SOURCE!B:P,12,0))&gt;=0,REPT(" ",SOURCE!$W$2-LEN(VLOOKUP(A2365,SOURCE!B:P,12,0))),"")&amp;
TEXT(A2365,"???0")&amp;IF(VLOOKUP(A2365,SOURCE!B:P,13,0)="","","   "&amp;VLOOKUP(A2365,SOURCE!B:P,13,0)
))))
)</f>
        <v>#VALUE!</v>
      </c>
    </row>
    <row r="2366" spans="1:4" hidden="1">
      <c r="A2366" t="str">
        <f t="shared" si="38"/>
        <v/>
      </c>
      <c r="B2366" t="e">
        <f>VLOOKUP(A2366,SOURCE!B:P,12,0)</f>
        <v>#N/A</v>
      </c>
      <c r="C2366" t="str">
        <f>IF(ISNUMBER(INDEX(SOURCE!B:B,MATCH(A2366,SOURCE!B:B,0)+1)),INDEX(SOURCE!B:B,MATCH(A2366,SOURCE!B:B,0)+1),"")</f>
        <v/>
      </c>
      <c r="D2366" s="8" t="e">
        <f>IF(A2366&lt;&gt;INT(A2366),B2366,
IF(A2366&lt;0,VLOOKUP(A2366,lookups!A$1:B$25,2,0),
IF(ISNA(B2366),"",
IF(OR(ISBLANK(A2366),ISNA(B2366),B2366=0),
"",
"#define "&amp;
VLOOKUP(A2366,SOURCE!B:P,12,0)&amp;IF(SOURCE!$W$2-LEN(VLOOKUP(A2366,SOURCE!B:P,12,0))&gt;=0,REPT(" ",SOURCE!$W$2-LEN(VLOOKUP(A2366,SOURCE!B:P,12,0))),"")&amp;
TEXT(A2366,"???0")&amp;IF(VLOOKUP(A2366,SOURCE!B:P,13,0)="","","   "&amp;VLOOKUP(A2366,SOURCE!B:P,13,0)
))))
)</f>
        <v>#VALUE!</v>
      </c>
    </row>
    <row r="2367" spans="1:4" hidden="1">
      <c r="A2367" t="str">
        <f t="shared" si="38"/>
        <v/>
      </c>
      <c r="B2367" t="e">
        <f>VLOOKUP(A2367,SOURCE!B:P,12,0)</f>
        <v>#N/A</v>
      </c>
      <c r="C2367" t="str">
        <f>IF(ISNUMBER(INDEX(SOURCE!B:B,MATCH(A2367,SOURCE!B:B,0)+1)),INDEX(SOURCE!B:B,MATCH(A2367,SOURCE!B:B,0)+1),"")</f>
        <v/>
      </c>
      <c r="D2367" s="8" t="e">
        <f>IF(A2367&lt;&gt;INT(A2367),B2367,
IF(A2367&lt;0,VLOOKUP(A2367,lookups!A$1:B$25,2,0),
IF(ISNA(B2367),"",
IF(OR(ISBLANK(A2367),ISNA(B2367),B2367=0),
"",
"#define "&amp;
VLOOKUP(A2367,SOURCE!B:P,12,0)&amp;IF(SOURCE!$W$2-LEN(VLOOKUP(A2367,SOURCE!B:P,12,0))&gt;=0,REPT(" ",SOURCE!$W$2-LEN(VLOOKUP(A2367,SOURCE!B:P,12,0))),"")&amp;
TEXT(A2367,"???0")&amp;IF(VLOOKUP(A2367,SOURCE!B:P,13,0)="","","   "&amp;VLOOKUP(A2367,SOURCE!B:P,13,0)
))))
)</f>
        <v>#VALUE!</v>
      </c>
    </row>
    <row r="2368" spans="1:4" hidden="1">
      <c r="A2368" t="str">
        <f t="shared" si="38"/>
        <v/>
      </c>
      <c r="B2368" t="e">
        <f>VLOOKUP(A2368,SOURCE!B:P,12,0)</f>
        <v>#N/A</v>
      </c>
      <c r="C2368" t="str">
        <f>IF(ISNUMBER(INDEX(SOURCE!B:B,MATCH(A2368,SOURCE!B:B,0)+1)),INDEX(SOURCE!B:B,MATCH(A2368,SOURCE!B:B,0)+1),"")</f>
        <v/>
      </c>
      <c r="D2368" s="8" t="e">
        <f>IF(A2368&lt;&gt;INT(A2368),B2368,
IF(A2368&lt;0,VLOOKUP(A2368,lookups!A$1:B$25,2,0),
IF(ISNA(B2368),"",
IF(OR(ISBLANK(A2368),ISNA(B2368),B2368=0),
"",
"#define "&amp;
VLOOKUP(A2368,SOURCE!B:P,12,0)&amp;IF(SOURCE!$W$2-LEN(VLOOKUP(A2368,SOURCE!B:P,12,0))&gt;=0,REPT(" ",SOURCE!$W$2-LEN(VLOOKUP(A2368,SOURCE!B:P,12,0))),"")&amp;
TEXT(A2368,"???0")&amp;IF(VLOOKUP(A2368,SOURCE!B:P,13,0)="","","   "&amp;VLOOKUP(A2368,SOURCE!B:P,13,0)
))))
)</f>
        <v>#VALUE!</v>
      </c>
    </row>
    <row r="2369" spans="1:4" hidden="1">
      <c r="A2369" t="str">
        <f t="shared" si="38"/>
        <v/>
      </c>
      <c r="B2369" t="e">
        <f>VLOOKUP(A2369,SOURCE!B:P,12,0)</f>
        <v>#N/A</v>
      </c>
      <c r="C2369" t="str">
        <f>IF(ISNUMBER(INDEX(SOURCE!B:B,MATCH(A2369,SOURCE!B:B,0)+1)),INDEX(SOURCE!B:B,MATCH(A2369,SOURCE!B:B,0)+1),"")</f>
        <v/>
      </c>
      <c r="D2369" s="8" t="e">
        <f>IF(A2369&lt;&gt;INT(A2369),B2369,
IF(A2369&lt;0,VLOOKUP(A2369,lookups!A$1:B$25,2,0),
IF(ISNA(B2369),"",
IF(OR(ISBLANK(A2369),ISNA(B2369),B2369=0),
"",
"#define "&amp;
VLOOKUP(A2369,SOURCE!B:P,12,0)&amp;IF(SOURCE!$W$2-LEN(VLOOKUP(A2369,SOURCE!B:P,12,0))&gt;=0,REPT(" ",SOURCE!$W$2-LEN(VLOOKUP(A2369,SOURCE!B:P,12,0))),"")&amp;
TEXT(A2369,"???0")&amp;IF(VLOOKUP(A2369,SOURCE!B:P,13,0)="","","   "&amp;VLOOKUP(A2369,SOURCE!B:P,13,0)
))))
)</f>
        <v>#VALUE!</v>
      </c>
    </row>
    <row r="2370" spans="1:4" hidden="1">
      <c r="A2370" t="str">
        <f t="shared" si="38"/>
        <v/>
      </c>
      <c r="B2370" t="e">
        <f>VLOOKUP(A2370,SOURCE!B:P,12,0)</f>
        <v>#N/A</v>
      </c>
      <c r="C2370" t="str">
        <f>IF(ISNUMBER(INDEX(SOURCE!B:B,MATCH(A2370,SOURCE!B:B,0)+1)),INDEX(SOURCE!B:B,MATCH(A2370,SOURCE!B:B,0)+1),"")</f>
        <v/>
      </c>
      <c r="D2370" s="8" t="e">
        <f>IF(A2370&lt;&gt;INT(A2370),B2370,
IF(A2370&lt;0,VLOOKUP(A2370,lookups!A$1:B$25,2,0),
IF(ISNA(B2370),"",
IF(OR(ISBLANK(A2370),ISNA(B2370),B2370=0),
"",
"#define "&amp;
VLOOKUP(A2370,SOURCE!B:P,12,0)&amp;IF(SOURCE!$W$2-LEN(VLOOKUP(A2370,SOURCE!B:P,12,0))&gt;=0,REPT(" ",SOURCE!$W$2-LEN(VLOOKUP(A2370,SOURCE!B:P,12,0))),"")&amp;
TEXT(A2370,"???0")&amp;IF(VLOOKUP(A2370,SOURCE!B:P,13,0)="","","   "&amp;VLOOKUP(A2370,SOURCE!B:P,13,0)
))))
)</f>
        <v>#VALUE!</v>
      </c>
    </row>
    <row r="2371" spans="1:4" hidden="1">
      <c r="A2371" t="str">
        <f t="shared" si="38"/>
        <v/>
      </c>
      <c r="B2371" t="e">
        <f>VLOOKUP(A2371,SOURCE!B:P,12,0)</f>
        <v>#N/A</v>
      </c>
      <c r="C2371" t="str">
        <f>IF(ISNUMBER(INDEX(SOURCE!B:B,MATCH(A2371,SOURCE!B:B,0)+1)),INDEX(SOURCE!B:B,MATCH(A2371,SOURCE!B:B,0)+1),"")</f>
        <v/>
      </c>
      <c r="D2371" s="8" t="e">
        <f>IF(A2371&lt;&gt;INT(A2371),B2371,
IF(A2371&lt;0,VLOOKUP(A2371,lookups!A$1:B$25,2,0),
IF(ISNA(B2371),"",
IF(OR(ISBLANK(A2371),ISNA(B2371),B2371=0),
"",
"#define "&amp;
VLOOKUP(A2371,SOURCE!B:P,12,0)&amp;IF(SOURCE!$W$2-LEN(VLOOKUP(A2371,SOURCE!B:P,12,0))&gt;=0,REPT(" ",SOURCE!$W$2-LEN(VLOOKUP(A2371,SOURCE!B:P,12,0))),"")&amp;
TEXT(A2371,"???0")&amp;IF(VLOOKUP(A2371,SOURCE!B:P,13,0)="","","   "&amp;VLOOKUP(A2371,SOURCE!B:P,13,0)
))))
)</f>
        <v>#VALUE!</v>
      </c>
    </row>
    <row r="2372" spans="1:4" hidden="1">
      <c r="A2372" t="str">
        <f t="shared" si="38"/>
        <v/>
      </c>
      <c r="B2372" t="e">
        <f>VLOOKUP(A2372,SOURCE!B:P,12,0)</f>
        <v>#N/A</v>
      </c>
      <c r="C2372" t="str">
        <f>IF(ISNUMBER(INDEX(SOURCE!B:B,MATCH(A2372,SOURCE!B:B,0)+1)),INDEX(SOURCE!B:B,MATCH(A2372,SOURCE!B:B,0)+1),"")</f>
        <v/>
      </c>
      <c r="D2372" s="8" t="e">
        <f>IF(A2372&lt;&gt;INT(A2372),B2372,
IF(A2372&lt;0,VLOOKUP(A2372,lookups!A$1:B$25,2,0),
IF(ISNA(B2372),"",
IF(OR(ISBLANK(A2372),ISNA(B2372),B2372=0),
"",
"#define "&amp;
VLOOKUP(A2372,SOURCE!B:P,12,0)&amp;IF(SOURCE!$W$2-LEN(VLOOKUP(A2372,SOURCE!B:P,12,0))&gt;=0,REPT(" ",SOURCE!$W$2-LEN(VLOOKUP(A2372,SOURCE!B:P,12,0))),"")&amp;
TEXT(A2372,"???0")&amp;IF(VLOOKUP(A2372,SOURCE!B:P,13,0)="","","   "&amp;VLOOKUP(A2372,SOURCE!B:P,13,0)
))))
)</f>
        <v>#VALUE!</v>
      </c>
    </row>
    <row r="2373" spans="1:4" hidden="1">
      <c r="A2373" t="str">
        <f t="shared" si="38"/>
        <v/>
      </c>
      <c r="B2373" t="e">
        <f>VLOOKUP(A2373,SOURCE!B:P,12,0)</f>
        <v>#N/A</v>
      </c>
      <c r="C2373" t="str">
        <f>IF(ISNUMBER(INDEX(SOURCE!B:B,MATCH(A2373,SOURCE!B:B,0)+1)),INDEX(SOURCE!B:B,MATCH(A2373,SOURCE!B:B,0)+1),"")</f>
        <v/>
      </c>
      <c r="D2373" s="8" t="e">
        <f>IF(A2373&lt;&gt;INT(A2373),B2373,
IF(A2373&lt;0,VLOOKUP(A2373,lookups!A$1:B$25,2,0),
IF(ISNA(B2373),"",
IF(OR(ISBLANK(A2373),ISNA(B2373),B2373=0),
"",
"#define "&amp;
VLOOKUP(A2373,SOURCE!B:P,12,0)&amp;IF(SOURCE!$W$2-LEN(VLOOKUP(A2373,SOURCE!B:P,12,0))&gt;=0,REPT(" ",SOURCE!$W$2-LEN(VLOOKUP(A2373,SOURCE!B:P,12,0))),"")&amp;
TEXT(A2373,"???0")&amp;IF(VLOOKUP(A2373,SOURCE!B:P,13,0)="","","   "&amp;VLOOKUP(A2373,SOURCE!B:P,13,0)
))))
)</f>
        <v>#VALUE!</v>
      </c>
    </row>
    <row r="2374" spans="1:4" hidden="1">
      <c r="A2374" t="str">
        <f t="shared" si="38"/>
        <v/>
      </c>
      <c r="B2374" t="e">
        <f>VLOOKUP(A2374,SOURCE!B:P,12,0)</f>
        <v>#N/A</v>
      </c>
      <c r="C2374" t="str">
        <f>IF(ISNUMBER(INDEX(SOURCE!B:B,MATCH(A2374,SOURCE!B:B,0)+1)),INDEX(SOURCE!B:B,MATCH(A2374,SOURCE!B:B,0)+1),"")</f>
        <v/>
      </c>
      <c r="D2374" s="8" t="e">
        <f>IF(A2374&lt;&gt;INT(A2374),B2374,
IF(A2374&lt;0,VLOOKUP(A2374,lookups!A$1:B$25,2,0),
IF(ISNA(B2374),"",
IF(OR(ISBLANK(A2374),ISNA(B2374),B2374=0),
"",
"#define "&amp;
VLOOKUP(A2374,SOURCE!B:P,12,0)&amp;IF(SOURCE!$W$2-LEN(VLOOKUP(A2374,SOURCE!B:P,12,0))&gt;=0,REPT(" ",SOURCE!$W$2-LEN(VLOOKUP(A2374,SOURCE!B:P,12,0))),"")&amp;
TEXT(A2374,"???0")&amp;IF(VLOOKUP(A2374,SOURCE!B:P,13,0)="","","   "&amp;VLOOKUP(A2374,SOURCE!B:P,13,0)
))))
)</f>
        <v>#VALUE!</v>
      </c>
    </row>
    <row r="2375" spans="1:4" hidden="1">
      <c r="A2375" t="str">
        <f t="shared" si="38"/>
        <v/>
      </c>
      <c r="B2375" t="e">
        <f>VLOOKUP(A2375,SOURCE!B:P,12,0)</f>
        <v>#N/A</v>
      </c>
      <c r="C2375" t="str">
        <f>IF(ISNUMBER(INDEX(SOURCE!B:B,MATCH(A2375,SOURCE!B:B,0)+1)),INDEX(SOURCE!B:B,MATCH(A2375,SOURCE!B:B,0)+1),"")</f>
        <v/>
      </c>
      <c r="D2375" s="8" t="e">
        <f>IF(A2375&lt;&gt;INT(A2375),B2375,
IF(A2375&lt;0,VLOOKUP(A2375,lookups!A$1:B$25,2,0),
IF(ISNA(B2375),"",
IF(OR(ISBLANK(A2375),ISNA(B2375),B2375=0),
"",
"#define "&amp;
VLOOKUP(A2375,SOURCE!B:P,12,0)&amp;IF(SOURCE!$W$2-LEN(VLOOKUP(A2375,SOURCE!B:P,12,0))&gt;=0,REPT(" ",SOURCE!$W$2-LEN(VLOOKUP(A2375,SOURCE!B:P,12,0))),"")&amp;
TEXT(A2375,"???0")&amp;IF(VLOOKUP(A2375,SOURCE!B:P,13,0)="","","   "&amp;VLOOKUP(A2375,SOURCE!B:P,13,0)
))))
)</f>
        <v>#VALUE!</v>
      </c>
    </row>
    <row r="2376" spans="1:4" hidden="1">
      <c r="A2376" t="str">
        <f t="shared" si="38"/>
        <v/>
      </c>
      <c r="B2376" t="e">
        <f>VLOOKUP(A2376,SOURCE!B:P,12,0)</f>
        <v>#N/A</v>
      </c>
      <c r="C2376" t="str">
        <f>IF(ISNUMBER(INDEX(SOURCE!B:B,MATCH(A2376,SOURCE!B:B,0)+1)),INDEX(SOURCE!B:B,MATCH(A2376,SOURCE!B:B,0)+1),"")</f>
        <v/>
      </c>
      <c r="D2376" s="8" t="e">
        <f>IF(A2376&lt;&gt;INT(A2376),B2376,
IF(A2376&lt;0,VLOOKUP(A2376,lookups!A$1:B$25,2,0),
IF(ISNA(B2376),"",
IF(OR(ISBLANK(A2376),ISNA(B2376),B2376=0),
"",
"#define "&amp;
VLOOKUP(A2376,SOURCE!B:P,12,0)&amp;IF(SOURCE!$W$2-LEN(VLOOKUP(A2376,SOURCE!B:P,12,0))&gt;=0,REPT(" ",SOURCE!$W$2-LEN(VLOOKUP(A2376,SOURCE!B:P,12,0))),"")&amp;
TEXT(A2376,"???0")&amp;IF(VLOOKUP(A2376,SOURCE!B:P,13,0)="","","   "&amp;VLOOKUP(A2376,SOURCE!B:P,13,0)
))))
)</f>
        <v>#VALUE!</v>
      </c>
    </row>
    <row r="2377" spans="1:4" hidden="1">
      <c r="A2377" t="str">
        <f t="shared" si="38"/>
        <v/>
      </c>
      <c r="B2377" t="e">
        <f>VLOOKUP(A2377,SOURCE!B:P,12,0)</f>
        <v>#N/A</v>
      </c>
      <c r="C2377" t="str">
        <f>IF(ISNUMBER(INDEX(SOURCE!B:B,MATCH(A2377,SOURCE!B:B,0)+1)),INDEX(SOURCE!B:B,MATCH(A2377,SOURCE!B:B,0)+1),"")</f>
        <v/>
      </c>
      <c r="D2377" s="8" t="e">
        <f>IF(A2377&lt;&gt;INT(A2377),B2377,
IF(A2377&lt;0,VLOOKUP(A2377,lookups!A$1:B$25,2,0),
IF(ISNA(B2377),"",
IF(OR(ISBLANK(A2377),ISNA(B2377),B2377=0),
"",
"#define "&amp;
VLOOKUP(A2377,SOURCE!B:P,12,0)&amp;IF(SOURCE!$W$2-LEN(VLOOKUP(A2377,SOURCE!B:P,12,0))&gt;=0,REPT(" ",SOURCE!$W$2-LEN(VLOOKUP(A2377,SOURCE!B:P,12,0))),"")&amp;
TEXT(A2377,"???0")&amp;IF(VLOOKUP(A2377,SOURCE!B:P,13,0)="","","   "&amp;VLOOKUP(A2377,SOURCE!B:P,13,0)
))))
)</f>
        <v>#VALUE!</v>
      </c>
    </row>
    <row r="2378" spans="1:4" hidden="1">
      <c r="A2378" t="str">
        <f t="shared" si="38"/>
        <v/>
      </c>
      <c r="B2378" t="e">
        <f>VLOOKUP(A2378,SOURCE!B:P,12,0)</f>
        <v>#N/A</v>
      </c>
      <c r="C2378" t="str">
        <f>IF(ISNUMBER(INDEX(SOURCE!B:B,MATCH(A2378,SOURCE!B:B,0)+1)),INDEX(SOURCE!B:B,MATCH(A2378,SOURCE!B:B,0)+1),"")</f>
        <v/>
      </c>
      <c r="D2378" s="8" t="e">
        <f>IF(A2378&lt;&gt;INT(A2378),B2378,
IF(A2378&lt;0,VLOOKUP(A2378,lookups!A$1:B$25,2,0),
IF(ISNA(B2378),"",
IF(OR(ISBLANK(A2378),ISNA(B2378),B2378=0),
"",
"#define "&amp;
VLOOKUP(A2378,SOURCE!B:P,12,0)&amp;IF(SOURCE!$W$2-LEN(VLOOKUP(A2378,SOURCE!B:P,12,0))&gt;=0,REPT(" ",SOURCE!$W$2-LEN(VLOOKUP(A2378,SOURCE!B:P,12,0))),"")&amp;
TEXT(A2378,"???0")&amp;IF(VLOOKUP(A2378,SOURCE!B:P,13,0)="","","   "&amp;VLOOKUP(A2378,SOURCE!B:P,13,0)
))))
)</f>
        <v>#VALUE!</v>
      </c>
    </row>
    <row r="2379" spans="1:4" hidden="1">
      <c r="A2379" t="str">
        <f t="shared" si="38"/>
        <v/>
      </c>
      <c r="B2379" t="e">
        <f>VLOOKUP(A2379,SOURCE!B:P,12,0)</f>
        <v>#N/A</v>
      </c>
      <c r="C2379" t="str">
        <f>IF(ISNUMBER(INDEX(SOURCE!B:B,MATCH(A2379,SOURCE!B:B,0)+1)),INDEX(SOURCE!B:B,MATCH(A2379,SOURCE!B:B,0)+1),"")</f>
        <v/>
      </c>
      <c r="D2379" s="8" t="e">
        <f>IF(A2379&lt;&gt;INT(A2379),B2379,
IF(A2379&lt;0,VLOOKUP(A2379,lookups!A$1:B$25,2,0),
IF(ISNA(B2379),"",
IF(OR(ISBLANK(A2379),ISNA(B2379),B2379=0),
"",
"#define "&amp;
VLOOKUP(A2379,SOURCE!B:P,12,0)&amp;IF(SOURCE!$W$2-LEN(VLOOKUP(A2379,SOURCE!B:P,12,0))&gt;=0,REPT(" ",SOURCE!$W$2-LEN(VLOOKUP(A2379,SOURCE!B:P,12,0))),"")&amp;
TEXT(A2379,"???0")&amp;IF(VLOOKUP(A2379,SOURCE!B:P,13,0)="","","   "&amp;VLOOKUP(A2379,SOURCE!B:P,13,0)
))))
)</f>
        <v>#VALUE!</v>
      </c>
    </row>
    <row r="2380" spans="1:4" hidden="1">
      <c r="A2380" t="str">
        <f t="shared" si="38"/>
        <v/>
      </c>
      <c r="B2380" t="e">
        <f>VLOOKUP(A2380,SOURCE!B:P,12,0)</f>
        <v>#N/A</v>
      </c>
      <c r="C2380" t="str">
        <f>IF(ISNUMBER(INDEX(SOURCE!B:B,MATCH(A2380,SOURCE!B:B,0)+1)),INDEX(SOURCE!B:B,MATCH(A2380,SOURCE!B:B,0)+1),"")</f>
        <v/>
      </c>
      <c r="D2380" s="8" t="e">
        <f>IF(A2380&lt;&gt;INT(A2380),B2380,
IF(A2380&lt;0,VLOOKUP(A2380,lookups!A$1:B$25,2,0),
IF(ISNA(B2380),"",
IF(OR(ISBLANK(A2380),ISNA(B2380),B2380=0),
"",
"#define "&amp;
VLOOKUP(A2380,SOURCE!B:P,12,0)&amp;IF(SOURCE!$W$2-LEN(VLOOKUP(A2380,SOURCE!B:P,12,0))&gt;=0,REPT(" ",SOURCE!$W$2-LEN(VLOOKUP(A2380,SOURCE!B:P,12,0))),"")&amp;
TEXT(A2380,"???0")&amp;IF(VLOOKUP(A2380,SOURCE!B:P,13,0)="","","   "&amp;VLOOKUP(A2380,SOURCE!B:P,13,0)
))))
)</f>
        <v>#VALUE!</v>
      </c>
    </row>
    <row r="2381" spans="1:4" hidden="1">
      <c r="A2381" t="str">
        <f t="shared" si="38"/>
        <v/>
      </c>
      <c r="B2381" t="e">
        <f>VLOOKUP(A2381,SOURCE!B:P,12,0)</f>
        <v>#N/A</v>
      </c>
      <c r="C2381" t="str">
        <f>IF(ISNUMBER(INDEX(SOURCE!B:B,MATCH(A2381,SOURCE!B:B,0)+1)),INDEX(SOURCE!B:B,MATCH(A2381,SOURCE!B:B,0)+1),"")</f>
        <v/>
      </c>
      <c r="D2381" s="8" t="e">
        <f>IF(A2381&lt;&gt;INT(A2381),B2381,
IF(A2381&lt;0,VLOOKUP(A2381,lookups!A$1:B$25,2,0),
IF(ISNA(B2381),"",
IF(OR(ISBLANK(A2381),ISNA(B2381),B2381=0),
"",
"#define "&amp;
VLOOKUP(A2381,SOURCE!B:P,12,0)&amp;IF(SOURCE!$W$2-LEN(VLOOKUP(A2381,SOURCE!B:P,12,0))&gt;=0,REPT(" ",SOURCE!$W$2-LEN(VLOOKUP(A2381,SOURCE!B:P,12,0))),"")&amp;
TEXT(A2381,"???0")&amp;IF(VLOOKUP(A2381,SOURCE!B:P,13,0)="","","   "&amp;VLOOKUP(A2381,SOURCE!B:P,13,0)
))))
)</f>
        <v>#VALUE!</v>
      </c>
    </row>
    <row r="2382" spans="1:4" hidden="1">
      <c r="A2382" t="str">
        <f t="shared" si="38"/>
        <v/>
      </c>
      <c r="B2382" t="e">
        <f>VLOOKUP(A2382,SOURCE!B:P,12,0)</f>
        <v>#N/A</v>
      </c>
      <c r="C2382" t="str">
        <f>IF(ISNUMBER(INDEX(SOURCE!B:B,MATCH(A2382,SOURCE!B:B,0)+1)),INDEX(SOURCE!B:B,MATCH(A2382,SOURCE!B:B,0)+1),"")</f>
        <v/>
      </c>
      <c r="D2382" s="8" t="e">
        <f>IF(A2382&lt;&gt;INT(A2382),B2382,
IF(A2382&lt;0,VLOOKUP(A2382,lookups!A$1:B$25,2,0),
IF(ISNA(B2382),"",
IF(OR(ISBLANK(A2382),ISNA(B2382),B2382=0),
"",
"#define "&amp;
VLOOKUP(A2382,SOURCE!B:P,12,0)&amp;IF(SOURCE!$W$2-LEN(VLOOKUP(A2382,SOURCE!B:P,12,0))&gt;=0,REPT(" ",SOURCE!$W$2-LEN(VLOOKUP(A2382,SOURCE!B:P,12,0))),"")&amp;
TEXT(A2382,"???0")&amp;IF(VLOOKUP(A2382,SOURCE!B:P,13,0)="","","   "&amp;VLOOKUP(A2382,SOURCE!B:P,13,0)
))))
)</f>
        <v>#VALUE!</v>
      </c>
    </row>
    <row r="2383" spans="1:4" hidden="1">
      <c r="A2383" t="str">
        <f t="shared" si="38"/>
        <v/>
      </c>
      <c r="B2383" t="e">
        <f>VLOOKUP(A2383,SOURCE!B:P,12,0)</f>
        <v>#N/A</v>
      </c>
      <c r="C2383" t="str">
        <f>IF(ISNUMBER(INDEX(SOURCE!B:B,MATCH(A2383,SOURCE!B:B,0)+1)),INDEX(SOURCE!B:B,MATCH(A2383,SOURCE!B:B,0)+1),"")</f>
        <v/>
      </c>
      <c r="D2383" s="8" t="e">
        <f>IF(A2383&lt;&gt;INT(A2383),B2383,
IF(A2383&lt;0,VLOOKUP(A2383,lookups!A$1:B$25,2,0),
IF(ISNA(B2383),"",
IF(OR(ISBLANK(A2383),ISNA(B2383),B2383=0),
"",
"#define "&amp;
VLOOKUP(A2383,SOURCE!B:P,12,0)&amp;IF(SOURCE!$W$2-LEN(VLOOKUP(A2383,SOURCE!B:P,12,0))&gt;=0,REPT(" ",SOURCE!$W$2-LEN(VLOOKUP(A2383,SOURCE!B:P,12,0))),"")&amp;
TEXT(A2383,"???0")&amp;IF(VLOOKUP(A2383,SOURCE!B:P,13,0)="","","   "&amp;VLOOKUP(A2383,SOURCE!B:P,13,0)
))))
)</f>
        <v>#VALUE!</v>
      </c>
    </row>
    <row r="2384" spans="1:4" hidden="1">
      <c r="A2384" t="str">
        <f t="shared" si="38"/>
        <v/>
      </c>
      <c r="B2384" t="e">
        <f>VLOOKUP(A2384,SOURCE!B:P,12,0)</f>
        <v>#N/A</v>
      </c>
      <c r="C2384" t="str">
        <f>IF(ISNUMBER(INDEX(SOURCE!B:B,MATCH(A2384,SOURCE!B:B,0)+1)),INDEX(SOURCE!B:B,MATCH(A2384,SOURCE!B:B,0)+1),"")</f>
        <v/>
      </c>
      <c r="D2384" s="8" t="e">
        <f>IF(A2384&lt;&gt;INT(A2384),B2384,
IF(A2384&lt;0,VLOOKUP(A2384,lookups!A$1:B$25,2,0),
IF(ISNA(B2384),"",
IF(OR(ISBLANK(A2384),ISNA(B2384),B2384=0),
"",
"#define "&amp;
VLOOKUP(A2384,SOURCE!B:P,12,0)&amp;IF(SOURCE!$W$2-LEN(VLOOKUP(A2384,SOURCE!B:P,12,0))&gt;=0,REPT(" ",SOURCE!$W$2-LEN(VLOOKUP(A2384,SOURCE!B:P,12,0))),"")&amp;
TEXT(A2384,"???0")&amp;IF(VLOOKUP(A2384,SOURCE!B:P,13,0)="","","   "&amp;VLOOKUP(A2384,SOURCE!B:P,13,0)
))))
)</f>
        <v>#VALUE!</v>
      </c>
    </row>
    <row r="2385" spans="1:4" hidden="1">
      <c r="A2385" t="str">
        <f t="shared" si="38"/>
        <v/>
      </c>
      <c r="B2385" t="e">
        <f>VLOOKUP(A2385,SOURCE!B:P,12,0)</f>
        <v>#N/A</v>
      </c>
      <c r="C2385" t="str">
        <f>IF(ISNUMBER(INDEX(SOURCE!B:B,MATCH(A2385,SOURCE!B:B,0)+1)),INDEX(SOURCE!B:B,MATCH(A2385,SOURCE!B:B,0)+1),"")</f>
        <v/>
      </c>
      <c r="D2385" s="8" t="e">
        <f>IF(A2385&lt;&gt;INT(A2385),B2385,
IF(A2385&lt;0,VLOOKUP(A2385,lookups!A$1:B$25,2,0),
IF(ISNA(B2385),"",
IF(OR(ISBLANK(A2385),ISNA(B2385),B2385=0),
"",
"#define "&amp;
VLOOKUP(A2385,SOURCE!B:P,12,0)&amp;IF(SOURCE!$W$2-LEN(VLOOKUP(A2385,SOURCE!B:P,12,0))&gt;=0,REPT(" ",SOURCE!$W$2-LEN(VLOOKUP(A2385,SOURCE!B:P,12,0))),"")&amp;
TEXT(A2385,"???0")&amp;IF(VLOOKUP(A2385,SOURCE!B:P,13,0)="","","   "&amp;VLOOKUP(A2385,SOURCE!B:P,13,0)
))))
)</f>
        <v>#VALUE!</v>
      </c>
    </row>
    <row r="2386" spans="1:4" hidden="1">
      <c r="A2386" t="str">
        <f t="shared" si="38"/>
        <v/>
      </c>
      <c r="B2386" t="e">
        <f>VLOOKUP(A2386,SOURCE!B:P,12,0)</f>
        <v>#N/A</v>
      </c>
      <c r="C2386" t="str">
        <f>IF(ISNUMBER(INDEX(SOURCE!B:B,MATCH(A2386,SOURCE!B:B,0)+1)),INDEX(SOURCE!B:B,MATCH(A2386,SOURCE!B:B,0)+1),"")</f>
        <v/>
      </c>
      <c r="D2386" s="8" t="e">
        <f>IF(A2386&lt;&gt;INT(A2386),B2386,
IF(A2386&lt;0,VLOOKUP(A2386,lookups!A$1:B$25,2,0),
IF(ISNA(B2386),"",
IF(OR(ISBLANK(A2386),ISNA(B2386),B2386=0),
"",
"#define "&amp;
VLOOKUP(A2386,SOURCE!B:P,12,0)&amp;IF(SOURCE!$W$2-LEN(VLOOKUP(A2386,SOURCE!B:P,12,0))&gt;=0,REPT(" ",SOURCE!$W$2-LEN(VLOOKUP(A2386,SOURCE!B:P,12,0))),"")&amp;
TEXT(A2386,"???0")&amp;IF(VLOOKUP(A2386,SOURCE!B:P,13,0)="","","   "&amp;VLOOKUP(A2386,SOURCE!B:P,13,0)
))))
)</f>
        <v>#VALUE!</v>
      </c>
    </row>
    <row r="2387" spans="1:4" hidden="1">
      <c r="A2387" t="str">
        <f t="shared" si="38"/>
        <v/>
      </c>
      <c r="B2387" t="e">
        <f>VLOOKUP(A2387,SOURCE!B:P,12,0)</f>
        <v>#N/A</v>
      </c>
      <c r="C2387" t="str">
        <f>IF(ISNUMBER(INDEX(SOURCE!B:B,MATCH(A2387,SOURCE!B:B,0)+1)),INDEX(SOURCE!B:B,MATCH(A2387,SOURCE!B:B,0)+1),"")</f>
        <v/>
      </c>
      <c r="D2387" s="8" t="e">
        <f>IF(A2387&lt;&gt;INT(A2387),B2387,
IF(A2387&lt;0,VLOOKUP(A2387,lookups!A$1:B$25,2,0),
IF(ISNA(B2387),"",
IF(OR(ISBLANK(A2387),ISNA(B2387),B2387=0),
"",
"#define "&amp;
VLOOKUP(A2387,SOURCE!B:P,12,0)&amp;IF(SOURCE!$W$2-LEN(VLOOKUP(A2387,SOURCE!B:P,12,0))&gt;=0,REPT(" ",SOURCE!$W$2-LEN(VLOOKUP(A2387,SOURCE!B:P,12,0))),"")&amp;
TEXT(A2387,"???0")&amp;IF(VLOOKUP(A2387,SOURCE!B:P,13,0)="","","   "&amp;VLOOKUP(A2387,SOURCE!B:P,13,0)
))))
)</f>
        <v>#VALUE!</v>
      </c>
    </row>
    <row r="2388" spans="1:4" hidden="1">
      <c r="A2388" t="str">
        <f t="shared" si="38"/>
        <v/>
      </c>
      <c r="B2388" t="e">
        <f>VLOOKUP(A2388,SOURCE!B:P,12,0)</f>
        <v>#N/A</v>
      </c>
      <c r="C2388" t="str">
        <f>IF(ISNUMBER(INDEX(SOURCE!B:B,MATCH(A2388,SOURCE!B:B,0)+1)),INDEX(SOURCE!B:B,MATCH(A2388,SOURCE!B:B,0)+1),"")</f>
        <v/>
      </c>
      <c r="D2388" s="8" t="e">
        <f>IF(A2388&lt;&gt;INT(A2388),B2388,
IF(A2388&lt;0,VLOOKUP(A2388,lookups!A$1:B$25,2,0),
IF(ISNA(B2388),"",
IF(OR(ISBLANK(A2388),ISNA(B2388),B2388=0),
"",
"#define "&amp;
VLOOKUP(A2388,SOURCE!B:P,12,0)&amp;IF(SOURCE!$W$2-LEN(VLOOKUP(A2388,SOURCE!B:P,12,0))&gt;=0,REPT(" ",SOURCE!$W$2-LEN(VLOOKUP(A2388,SOURCE!B:P,12,0))),"")&amp;
TEXT(A2388,"???0")&amp;IF(VLOOKUP(A2388,SOURCE!B:P,13,0)="","","   "&amp;VLOOKUP(A2388,SOURCE!B:P,13,0)
))))
)</f>
        <v>#VALUE!</v>
      </c>
    </row>
    <row r="2389" spans="1:4" hidden="1">
      <c r="A2389" t="str">
        <f t="shared" si="38"/>
        <v/>
      </c>
      <c r="B2389" t="e">
        <f>VLOOKUP(A2389,SOURCE!B:P,12,0)</f>
        <v>#N/A</v>
      </c>
      <c r="C2389" t="str">
        <f>IF(ISNUMBER(INDEX(SOURCE!B:B,MATCH(A2389,SOURCE!B:B,0)+1)),INDEX(SOURCE!B:B,MATCH(A2389,SOURCE!B:B,0)+1),"")</f>
        <v/>
      </c>
      <c r="D2389" s="8" t="e">
        <f>IF(A2389&lt;&gt;INT(A2389),B2389,
IF(A2389&lt;0,VLOOKUP(A2389,lookups!A$1:B$25,2,0),
IF(ISNA(B2389),"",
IF(OR(ISBLANK(A2389),ISNA(B2389),B2389=0),
"",
"#define "&amp;
VLOOKUP(A2389,SOURCE!B:P,12,0)&amp;IF(SOURCE!$W$2-LEN(VLOOKUP(A2389,SOURCE!B:P,12,0))&gt;=0,REPT(" ",SOURCE!$W$2-LEN(VLOOKUP(A2389,SOURCE!B:P,12,0))),"")&amp;
TEXT(A2389,"???0")&amp;IF(VLOOKUP(A2389,SOURCE!B:P,13,0)="","","   "&amp;VLOOKUP(A2389,SOURCE!B:P,13,0)
))))
)</f>
        <v>#VALUE!</v>
      </c>
    </row>
    <row r="2390" spans="1:4" hidden="1">
      <c r="A2390" t="str">
        <f t="shared" si="38"/>
        <v/>
      </c>
      <c r="B2390" t="e">
        <f>VLOOKUP(A2390,SOURCE!B:P,12,0)</f>
        <v>#N/A</v>
      </c>
      <c r="C2390" t="str">
        <f>IF(ISNUMBER(INDEX(SOURCE!B:B,MATCH(A2390,SOURCE!B:B,0)+1)),INDEX(SOURCE!B:B,MATCH(A2390,SOURCE!B:B,0)+1),"")</f>
        <v/>
      </c>
      <c r="D2390" s="8" t="e">
        <f>IF(A2390&lt;&gt;INT(A2390),B2390,
IF(A2390&lt;0,VLOOKUP(A2390,lookups!A$1:B$25,2,0),
IF(ISNA(B2390),"",
IF(OR(ISBLANK(A2390),ISNA(B2390),B2390=0),
"",
"#define "&amp;
VLOOKUP(A2390,SOURCE!B:P,12,0)&amp;IF(SOURCE!$W$2-LEN(VLOOKUP(A2390,SOURCE!B:P,12,0))&gt;=0,REPT(" ",SOURCE!$W$2-LEN(VLOOKUP(A2390,SOURCE!B:P,12,0))),"")&amp;
TEXT(A2390,"???0")&amp;IF(VLOOKUP(A2390,SOURCE!B:P,13,0)="","","   "&amp;VLOOKUP(A2390,SOURCE!B:P,13,0)
))))
)</f>
        <v>#VALUE!</v>
      </c>
    </row>
    <row r="2391" spans="1:4" hidden="1">
      <c r="A2391" t="str">
        <f t="shared" si="38"/>
        <v/>
      </c>
      <c r="B2391" t="e">
        <f>VLOOKUP(A2391,SOURCE!B:P,12,0)</f>
        <v>#N/A</v>
      </c>
      <c r="C2391" t="str">
        <f>IF(ISNUMBER(INDEX(SOURCE!B:B,MATCH(A2391,SOURCE!B:B,0)+1)),INDEX(SOURCE!B:B,MATCH(A2391,SOURCE!B:B,0)+1),"")</f>
        <v/>
      </c>
      <c r="D2391" s="8" t="e">
        <f>IF(A2391&lt;&gt;INT(A2391),B2391,
IF(A2391&lt;0,VLOOKUP(A2391,lookups!A$1:B$25,2,0),
IF(ISNA(B2391),"",
IF(OR(ISBLANK(A2391),ISNA(B2391),B2391=0),
"",
"#define "&amp;
VLOOKUP(A2391,SOURCE!B:P,12,0)&amp;IF(SOURCE!$W$2-LEN(VLOOKUP(A2391,SOURCE!B:P,12,0))&gt;=0,REPT(" ",SOURCE!$W$2-LEN(VLOOKUP(A2391,SOURCE!B:P,12,0))),"")&amp;
TEXT(A2391,"???0")&amp;IF(VLOOKUP(A2391,SOURCE!B:P,13,0)="","","   "&amp;VLOOKUP(A2391,SOURCE!B:P,13,0)
))))
)</f>
        <v>#VALUE!</v>
      </c>
    </row>
    <row r="2392" spans="1:4" hidden="1">
      <c r="A2392" t="str">
        <f t="shared" si="38"/>
        <v/>
      </c>
      <c r="B2392" t="e">
        <f>VLOOKUP(A2392,SOURCE!B:P,12,0)</f>
        <v>#N/A</v>
      </c>
      <c r="C2392" t="str">
        <f>IF(ISNUMBER(INDEX(SOURCE!B:B,MATCH(A2392,SOURCE!B:B,0)+1)),INDEX(SOURCE!B:B,MATCH(A2392,SOURCE!B:B,0)+1),"")</f>
        <v/>
      </c>
      <c r="D2392" s="8" t="e">
        <f>IF(A2392&lt;&gt;INT(A2392),B2392,
IF(A2392&lt;0,VLOOKUP(A2392,lookups!A$1:B$25,2,0),
IF(ISNA(B2392),"",
IF(OR(ISBLANK(A2392),ISNA(B2392),B2392=0),
"",
"#define "&amp;
VLOOKUP(A2392,SOURCE!B:P,12,0)&amp;IF(SOURCE!$W$2-LEN(VLOOKUP(A2392,SOURCE!B:P,12,0))&gt;=0,REPT(" ",SOURCE!$W$2-LEN(VLOOKUP(A2392,SOURCE!B:P,12,0))),"")&amp;
TEXT(A2392,"???0")&amp;IF(VLOOKUP(A2392,SOURCE!B:P,13,0)="","","   "&amp;VLOOKUP(A2392,SOURCE!B:P,13,0)
))))
)</f>
        <v>#VALUE!</v>
      </c>
    </row>
    <row r="2393" spans="1:4" hidden="1">
      <c r="A2393" t="str">
        <f t="shared" si="38"/>
        <v/>
      </c>
      <c r="B2393" t="e">
        <f>VLOOKUP(A2393,SOURCE!B:P,12,0)</f>
        <v>#N/A</v>
      </c>
      <c r="C2393" t="str">
        <f>IF(ISNUMBER(INDEX(SOURCE!B:B,MATCH(A2393,SOURCE!B:B,0)+1)),INDEX(SOURCE!B:B,MATCH(A2393,SOURCE!B:B,0)+1),"")</f>
        <v/>
      </c>
      <c r="D2393" s="8" t="e">
        <f>IF(A2393&lt;&gt;INT(A2393),B2393,
IF(A2393&lt;0,VLOOKUP(A2393,lookups!A$1:B$25,2,0),
IF(ISNA(B2393),"",
IF(OR(ISBLANK(A2393),ISNA(B2393),B2393=0),
"",
"#define "&amp;
VLOOKUP(A2393,SOURCE!B:P,12,0)&amp;IF(SOURCE!$W$2-LEN(VLOOKUP(A2393,SOURCE!B:P,12,0))&gt;=0,REPT(" ",SOURCE!$W$2-LEN(VLOOKUP(A2393,SOURCE!B:P,12,0))),"")&amp;
TEXT(A2393,"???0")&amp;IF(VLOOKUP(A2393,SOURCE!B:P,13,0)="","","   "&amp;VLOOKUP(A2393,SOURCE!B:P,13,0)
))))
)</f>
        <v>#VALUE!</v>
      </c>
    </row>
    <row r="2394" spans="1:4" hidden="1">
      <c r="A2394" t="str">
        <f t="shared" si="38"/>
        <v/>
      </c>
      <c r="B2394" t="e">
        <f>VLOOKUP(A2394,SOURCE!B:P,12,0)</f>
        <v>#N/A</v>
      </c>
      <c r="C2394" t="str">
        <f>IF(ISNUMBER(INDEX(SOURCE!B:B,MATCH(A2394,SOURCE!B:B,0)+1)),INDEX(SOURCE!B:B,MATCH(A2394,SOURCE!B:B,0)+1),"")</f>
        <v/>
      </c>
      <c r="D2394" s="8" t="e">
        <f>IF(A2394&lt;&gt;INT(A2394),B2394,
IF(A2394&lt;0,VLOOKUP(A2394,lookups!A$1:B$25,2,0),
IF(ISNA(B2394),"",
IF(OR(ISBLANK(A2394),ISNA(B2394),B2394=0),
"",
"#define "&amp;
VLOOKUP(A2394,SOURCE!B:P,12,0)&amp;IF(SOURCE!$W$2-LEN(VLOOKUP(A2394,SOURCE!B:P,12,0))&gt;=0,REPT(" ",SOURCE!$W$2-LEN(VLOOKUP(A2394,SOURCE!B:P,12,0))),"")&amp;
TEXT(A2394,"???0")&amp;IF(VLOOKUP(A2394,SOURCE!B:P,13,0)="","","   "&amp;VLOOKUP(A2394,SOURCE!B:P,13,0)
))))
)</f>
        <v>#VALUE!</v>
      </c>
    </row>
    <row r="2395" spans="1:4" hidden="1">
      <c r="A2395" t="str">
        <f t="shared" si="38"/>
        <v/>
      </c>
      <c r="B2395" t="e">
        <f>VLOOKUP(A2395,SOURCE!B:P,12,0)</f>
        <v>#N/A</v>
      </c>
      <c r="C2395" t="str">
        <f>IF(ISNUMBER(INDEX(SOURCE!B:B,MATCH(A2395,SOURCE!B:B,0)+1)),INDEX(SOURCE!B:B,MATCH(A2395,SOURCE!B:B,0)+1),"")</f>
        <v/>
      </c>
      <c r="D2395" s="8" t="e">
        <f>IF(A2395&lt;&gt;INT(A2395),B2395,
IF(A2395&lt;0,VLOOKUP(A2395,lookups!A$1:B$25,2,0),
IF(ISNA(B2395),"",
IF(OR(ISBLANK(A2395),ISNA(B2395),B2395=0),
"",
"#define "&amp;
VLOOKUP(A2395,SOURCE!B:P,12,0)&amp;IF(SOURCE!$W$2-LEN(VLOOKUP(A2395,SOURCE!B:P,12,0))&gt;=0,REPT(" ",SOURCE!$W$2-LEN(VLOOKUP(A2395,SOURCE!B:P,12,0))),"")&amp;
TEXT(A2395,"???0")&amp;IF(VLOOKUP(A2395,SOURCE!B:P,13,0)="","","   "&amp;VLOOKUP(A2395,SOURCE!B:P,13,0)
))))
)</f>
        <v>#VALUE!</v>
      </c>
    </row>
    <row r="2396" spans="1:4" hidden="1">
      <c r="A2396" t="str">
        <f t="shared" si="38"/>
        <v/>
      </c>
      <c r="B2396" t="e">
        <f>VLOOKUP(A2396,SOURCE!B:P,12,0)</f>
        <v>#N/A</v>
      </c>
      <c r="C2396" t="str">
        <f>IF(ISNUMBER(INDEX(SOURCE!B:B,MATCH(A2396,SOURCE!B:B,0)+1)),INDEX(SOURCE!B:B,MATCH(A2396,SOURCE!B:B,0)+1),"")</f>
        <v/>
      </c>
      <c r="D2396" s="8" t="e">
        <f>IF(A2396&lt;&gt;INT(A2396),B2396,
IF(A2396&lt;0,VLOOKUP(A2396,lookups!A$1:B$25,2,0),
IF(ISNA(B2396),"",
IF(OR(ISBLANK(A2396),ISNA(B2396),B2396=0),
"",
"#define "&amp;
VLOOKUP(A2396,SOURCE!B:P,12,0)&amp;IF(SOURCE!$W$2-LEN(VLOOKUP(A2396,SOURCE!B:P,12,0))&gt;=0,REPT(" ",SOURCE!$W$2-LEN(VLOOKUP(A2396,SOURCE!B:P,12,0))),"")&amp;
TEXT(A2396,"???0")&amp;IF(VLOOKUP(A2396,SOURCE!B:P,13,0)="","","   "&amp;VLOOKUP(A2396,SOURCE!B:P,13,0)
))))
)</f>
        <v>#VALUE!</v>
      </c>
    </row>
    <row r="2397" spans="1:4" hidden="1">
      <c r="A2397" t="str">
        <f t="shared" si="38"/>
        <v/>
      </c>
      <c r="B2397" t="e">
        <f>VLOOKUP(A2397,SOURCE!B:P,12,0)</f>
        <v>#N/A</v>
      </c>
      <c r="C2397" t="str">
        <f>IF(ISNUMBER(INDEX(SOURCE!B:B,MATCH(A2397,SOURCE!B:B,0)+1)),INDEX(SOURCE!B:B,MATCH(A2397,SOURCE!B:B,0)+1),"")</f>
        <v/>
      </c>
      <c r="D2397" s="8" t="e">
        <f>IF(A2397&lt;&gt;INT(A2397),B2397,
IF(A2397&lt;0,VLOOKUP(A2397,lookups!A$1:B$25,2,0),
IF(ISNA(B2397),"",
IF(OR(ISBLANK(A2397),ISNA(B2397),B2397=0),
"",
"#define "&amp;
VLOOKUP(A2397,SOURCE!B:P,12,0)&amp;IF(SOURCE!$W$2-LEN(VLOOKUP(A2397,SOURCE!B:P,12,0))&gt;=0,REPT(" ",SOURCE!$W$2-LEN(VLOOKUP(A2397,SOURCE!B:P,12,0))),"")&amp;
TEXT(A2397,"???0")&amp;IF(VLOOKUP(A2397,SOURCE!B:P,13,0)="","","   "&amp;VLOOKUP(A2397,SOURCE!B:P,13,0)
))))
)</f>
        <v>#VALUE!</v>
      </c>
    </row>
    <row r="2398" spans="1:4" hidden="1">
      <c r="A2398" t="str">
        <f t="shared" ref="A2398:A2461" si="39">C2397</f>
        <v/>
      </c>
      <c r="B2398" t="e">
        <f>VLOOKUP(A2398,SOURCE!B:P,12,0)</f>
        <v>#N/A</v>
      </c>
      <c r="C2398" t="str">
        <f>IF(ISNUMBER(INDEX(SOURCE!B:B,MATCH(A2398,SOURCE!B:B,0)+1)),INDEX(SOURCE!B:B,MATCH(A2398,SOURCE!B:B,0)+1),"")</f>
        <v/>
      </c>
      <c r="D2398" s="8" t="e">
        <f>IF(A2398&lt;&gt;INT(A2398),B2398,
IF(A2398&lt;0,VLOOKUP(A2398,lookups!A$1:B$25,2,0),
IF(ISNA(B2398),"",
IF(OR(ISBLANK(A2398),ISNA(B2398),B2398=0),
"",
"#define "&amp;
VLOOKUP(A2398,SOURCE!B:P,12,0)&amp;IF(SOURCE!$W$2-LEN(VLOOKUP(A2398,SOURCE!B:P,12,0))&gt;=0,REPT(" ",SOURCE!$W$2-LEN(VLOOKUP(A2398,SOURCE!B:P,12,0))),"")&amp;
TEXT(A2398,"???0")&amp;IF(VLOOKUP(A2398,SOURCE!B:P,13,0)="","","   "&amp;VLOOKUP(A2398,SOURCE!B:P,13,0)
))))
)</f>
        <v>#VALUE!</v>
      </c>
    </row>
    <row r="2399" spans="1:4" hidden="1">
      <c r="A2399" t="str">
        <f t="shared" si="39"/>
        <v/>
      </c>
      <c r="B2399" t="e">
        <f>VLOOKUP(A2399,SOURCE!B:P,12,0)</f>
        <v>#N/A</v>
      </c>
      <c r="C2399" t="str">
        <f>IF(ISNUMBER(INDEX(SOURCE!B:B,MATCH(A2399,SOURCE!B:B,0)+1)),INDEX(SOURCE!B:B,MATCH(A2399,SOURCE!B:B,0)+1),"")</f>
        <v/>
      </c>
      <c r="D2399" s="8" t="e">
        <f>IF(A2399&lt;&gt;INT(A2399),B2399,
IF(A2399&lt;0,VLOOKUP(A2399,lookups!A$1:B$25,2,0),
IF(ISNA(B2399),"",
IF(OR(ISBLANK(A2399),ISNA(B2399),B2399=0),
"",
"#define "&amp;
VLOOKUP(A2399,SOURCE!B:P,12,0)&amp;IF(SOURCE!$W$2-LEN(VLOOKUP(A2399,SOURCE!B:P,12,0))&gt;=0,REPT(" ",SOURCE!$W$2-LEN(VLOOKUP(A2399,SOURCE!B:P,12,0))),"")&amp;
TEXT(A2399,"???0")&amp;IF(VLOOKUP(A2399,SOURCE!B:P,13,0)="","","   "&amp;VLOOKUP(A2399,SOURCE!B:P,13,0)
))))
)</f>
        <v>#VALUE!</v>
      </c>
    </row>
    <row r="2400" spans="1:4" hidden="1">
      <c r="A2400" t="str">
        <f t="shared" si="39"/>
        <v/>
      </c>
      <c r="B2400" t="e">
        <f>VLOOKUP(A2400,SOURCE!B:P,12,0)</f>
        <v>#N/A</v>
      </c>
      <c r="C2400" t="str">
        <f>IF(ISNUMBER(INDEX(SOURCE!B:B,MATCH(A2400,SOURCE!B:B,0)+1)),INDEX(SOURCE!B:B,MATCH(A2400,SOURCE!B:B,0)+1),"")</f>
        <v/>
      </c>
      <c r="D2400" s="8" t="e">
        <f>IF(A2400&lt;&gt;INT(A2400),B2400,
IF(A2400&lt;0,VLOOKUP(A2400,lookups!A$1:B$25,2,0),
IF(ISNA(B2400),"",
IF(OR(ISBLANK(A2400),ISNA(B2400),B2400=0),
"",
"#define "&amp;
VLOOKUP(A2400,SOURCE!B:P,12,0)&amp;IF(SOURCE!$W$2-LEN(VLOOKUP(A2400,SOURCE!B:P,12,0))&gt;=0,REPT(" ",SOURCE!$W$2-LEN(VLOOKUP(A2400,SOURCE!B:P,12,0))),"")&amp;
TEXT(A2400,"???0")&amp;IF(VLOOKUP(A2400,SOURCE!B:P,13,0)="","","   "&amp;VLOOKUP(A2400,SOURCE!B:P,13,0)
))))
)</f>
        <v>#VALUE!</v>
      </c>
    </row>
    <row r="2401" spans="1:4" hidden="1">
      <c r="A2401" t="str">
        <f t="shared" si="39"/>
        <v/>
      </c>
      <c r="B2401" t="e">
        <f>VLOOKUP(A2401,SOURCE!B:P,12,0)</f>
        <v>#N/A</v>
      </c>
      <c r="C2401" t="str">
        <f>IF(ISNUMBER(INDEX(SOURCE!B:B,MATCH(A2401,SOURCE!B:B,0)+1)),INDEX(SOURCE!B:B,MATCH(A2401,SOURCE!B:B,0)+1),"")</f>
        <v/>
      </c>
      <c r="D2401" s="8" t="e">
        <f>IF(A2401&lt;&gt;INT(A2401),B2401,
IF(A2401&lt;0,VLOOKUP(A2401,lookups!A$1:B$25,2,0),
IF(ISNA(B2401),"",
IF(OR(ISBLANK(A2401),ISNA(B2401),B2401=0),
"",
"#define "&amp;
VLOOKUP(A2401,SOURCE!B:P,12,0)&amp;IF(SOURCE!$W$2-LEN(VLOOKUP(A2401,SOURCE!B:P,12,0))&gt;=0,REPT(" ",SOURCE!$W$2-LEN(VLOOKUP(A2401,SOURCE!B:P,12,0))),"")&amp;
TEXT(A2401,"???0")&amp;IF(VLOOKUP(A2401,SOURCE!B:P,13,0)="","","   "&amp;VLOOKUP(A2401,SOURCE!B:P,13,0)
))))
)</f>
        <v>#VALUE!</v>
      </c>
    </row>
    <row r="2402" spans="1:4" hidden="1">
      <c r="A2402" t="str">
        <f t="shared" si="39"/>
        <v/>
      </c>
      <c r="B2402" t="e">
        <f>VLOOKUP(A2402,SOURCE!B:P,12,0)</f>
        <v>#N/A</v>
      </c>
      <c r="C2402" t="str">
        <f>IF(ISNUMBER(INDEX(SOURCE!B:B,MATCH(A2402,SOURCE!B:B,0)+1)),INDEX(SOURCE!B:B,MATCH(A2402,SOURCE!B:B,0)+1),"")</f>
        <v/>
      </c>
      <c r="D2402" s="8" t="e">
        <f>IF(A2402&lt;&gt;INT(A2402),B2402,
IF(A2402&lt;0,VLOOKUP(A2402,lookups!A$1:B$25,2,0),
IF(ISNA(B2402),"",
IF(OR(ISBLANK(A2402),ISNA(B2402),B2402=0),
"",
"#define "&amp;
VLOOKUP(A2402,SOURCE!B:P,12,0)&amp;IF(SOURCE!$W$2-LEN(VLOOKUP(A2402,SOURCE!B:P,12,0))&gt;=0,REPT(" ",SOURCE!$W$2-LEN(VLOOKUP(A2402,SOURCE!B:P,12,0))),"")&amp;
TEXT(A2402,"???0")&amp;IF(VLOOKUP(A2402,SOURCE!B:P,13,0)="","","   "&amp;VLOOKUP(A2402,SOURCE!B:P,13,0)
))))
)</f>
        <v>#VALUE!</v>
      </c>
    </row>
    <row r="2403" spans="1:4" hidden="1">
      <c r="A2403" t="str">
        <f t="shared" si="39"/>
        <v/>
      </c>
      <c r="B2403" t="e">
        <f>VLOOKUP(A2403,SOURCE!B:P,12,0)</f>
        <v>#N/A</v>
      </c>
      <c r="C2403" t="str">
        <f>IF(ISNUMBER(INDEX(SOURCE!B:B,MATCH(A2403,SOURCE!B:B,0)+1)),INDEX(SOURCE!B:B,MATCH(A2403,SOURCE!B:B,0)+1),"")</f>
        <v/>
      </c>
      <c r="D2403" s="8" t="e">
        <f>IF(A2403&lt;&gt;INT(A2403),B2403,
IF(A2403&lt;0,VLOOKUP(A2403,lookups!A$1:B$25,2,0),
IF(ISNA(B2403),"",
IF(OR(ISBLANK(A2403),ISNA(B2403),B2403=0),
"",
"#define "&amp;
VLOOKUP(A2403,SOURCE!B:P,12,0)&amp;IF(SOURCE!$W$2-LEN(VLOOKUP(A2403,SOURCE!B:P,12,0))&gt;=0,REPT(" ",SOURCE!$W$2-LEN(VLOOKUP(A2403,SOURCE!B:P,12,0))),"")&amp;
TEXT(A2403,"???0")&amp;IF(VLOOKUP(A2403,SOURCE!B:P,13,0)="","","   "&amp;VLOOKUP(A2403,SOURCE!B:P,13,0)
))))
)</f>
        <v>#VALUE!</v>
      </c>
    </row>
    <row r="2404" spans="1:4" hidden="1">
      <c r="A2404" t="str">
        <f t="shared" si="39"/>
        <v/>
      </c>
      <c r="B2404" t="e">
        <f>VLOOKUP(A2404,SOURCE!B:P,12,0)</f>
        <v>#N/A</v>
      </c>
      <c r="C2404" t="str">
        <f>IF(ISNUMBER(INDEX(SOURCE!B:B,MATCH(A2404,SOURCE!B:B,0)+1)),INDEX(SOURCE!B:B,MATCH(A2404,SOURCE!B:B,0)+1),"")</f>
        <v/>
      </c>
      <c r="D2404" s="8" t="e">
        <f>IF(A2404&lt;&gt;INT(A2404),B2404,
IF(A2404&lt;0,VLOOKUP(A2404,lookups!A$1:B$25,2,0),
IF(ISNA(B2404),"",
IF(OR(ISBLANK(A2404),ISNA(B2404),B2404=0),
"",
"#define "&amp;
VLOOKUP(A2404,SOURCE!B:P,12,0)&amp;IF(SOURCE!$W$2-LEN(VLOOKUP(A2404,SOURCE!B:P,12,0))&gt;=0,REPT(" ",SOURCE!$W$2-LEN(VLOOKUP(A2404,SOURCE!B:P,12,0))),"")&amp;
TEXT(A2404,"???0")&amp;IF(VLOOKUP(A2404,SOURCE!B:P,13,0)="","","   "&amp;VLOOKUP(A2404,SOURCE!B:P,13,0)
))))
)</f>
        <v>#VALUE!</v>
      </c>
    </row>
    <row r="2405" spans="1:4" hidden="1">
      <c r="A2405" t="str">
        <f t="shared" si="39"/>
        <v/>
      </c>
      <c r="B2405" t="e">
        <f>VLOOKUP(A2405,SOURCE!B:P,12,0)</f>
        <v>#N/A</v>
      </c>
      <c r="C2405" t="str">
        <f>IF(ISNUMBER(INDEX(SOURCE!B:B,MATCH(A2405,SOURCE!B:B,0)+1)),INDEX(SOURCE!B:B,MATCH(A2405,SOURCE!B:B,0)+1),"")</f>
        <v/>
      </c>
      <c r="D2405" s="8" t="e">
        <f>IF(A2405&lt;&gt;INT(A2405),B2405,
IF(A2405&lt;0,VLOOKUP(A2405,lookups!A$1:B$25,2,0),
IF(ISNA(B2405),"",
IF(OR(ISBLANK(A2405),ISNA(B2405),B2405=0),
"",
"#define "&amp;
VLOOKUP(A2405,SOURCE!B:P,12,0)&amp;IF(SOURCE!$W$2-LEN(VLOOKUP(A2405,SOURCE!B:P,12,0))&gt;=0,REPT(" ",SOURCE!$W$2-LEN(VLOOKUP(A2405,SOURCE!B:P,12,0))),"")&amp;
TEXT(A2405,"???0")&amp;IF(VLOOKUP(A2405,SOURCE!B:P,13,0)="","","   "&amp;VLOOKUP(A2405,SOURCE!B:P,13,0)
))))
)</f>
        <v>#VALUE!</v>
      </c>
    </row>
    <row r="2406" spans="1:4" hidden="1">
      <c r="A2406" t="str">
        <f t="shared" si="39"/>
        <v/>
      </c>
      <c r="B2406" t="e">
        <f>VLOOKUP(A2406,SOURCE!B:P,12,0)</f>
        <v>#N/A</v>
      </c>
      <c r="C2406" t="str">
        <f>IF(ISNUMBER(INDEX(SOURCE!B:B,MATCH(A2406,SOURCE!B:B,0)+1)),INDEX(SOURCE!B:B,MATCH(A2406,SOURCE!B:B,0)+1),"")</f>
        <v/>
      </c>
      <c r="D2406" s="8" t="e">
        <f>IF(A2406&lt;&gt;INT(A2406),B2406,
IF(A2406&lt;0,VLOOKUP(A2406,lookups!A$1:B$25,2,0),
IF(ISNA(B2406),"",
IF(OR(ISBLANK(A2406),ISNA(B2406),B2406=0),
"",
"#define "&amp;
VLOOKUP(A2406,SOURCE!B:P,12,0)&amp;IF(SOURCE!$W$2-LEN(VLOOKUP(A2406,SOURCE!B:P,12,0))&gt;=0,REPT(" ",SOURCE!$W$2-LEN(VLOOKUP(A2406,SOURCE!B:P,12,0))),"")&amp;
TEXT(A2406,"???0")&amp;IF(VLOOKUP(A2406,SOURCE!B:P,13,0)="","","   "&amp;VLOOKUP(A2406,SOURCE!B:P,13,0)
))))
)</f>
        <v>#VALUE!</v>
      </c>
    </row>
    <row r="2407" spans="1:4" hidden="1">
      <c r="A2407" t="str">
        <f t="shared" si="39"/>
        <v/>
      </c>
      <c r="B2407" t="e">
        <f>VLOOKUP(A2407,SOURCE!B:P,12,0)</f>
        <v>#N/A</v>
      </c>
      <c r="C2407" t="str">
        <f>IF(ISNUMBER(INDEX(SOURCE!B:B,MATCH(A2407,SOURCE!B:B,0)+1)),INDEX(SOURCE!B:B,MATCH(A2407,SOURCE!B:B,0)+1),"")</f>
        <v/>
      </c>
      <c r="D2407" s="8" t="e">
        <f>IF(A2407&lt;&gt;INT(A2407),B2407,
IF(A2407&lt;0,VLOOKUP(A2407,lookups!A$1:B$25,2,0),
IF(ISNA(B2407),"",
IF(OR(ISBLANK(A2407),ISNA(B2407),B2407=0),
"",
"#define "&amp;
VLOOKUP(A2407,SOURCE!B:P,12,0)&amp;IF(SOURCE!$W$2-LEN(VLOOKUP(A2407,SOURCE!B:P,12,0))&gt;=0,REPT(" ",SOURCE!$W$2-LEN(VLOOKUP(A2407,SOURCE!B:P,12,0))),"")&amp;
TEXT(A2407,"???0")&amp;IF(VLOOKUP(A2407,SOURCE!B:P,13,0)="","","   "&amp;VLOOKUP(A2407,SOURCE!B:P,13,0)
))))
)</f>
        <v>#VALUE!</v>
      </c>
    </row>
    <row r="2408" spans="1:4" hidden="1">
      <c r="A2408" t="str">
        <f t="shared" si="39"/>
        <v/>
      </c>
      <c r="B2408" t="e">
        <f>VLOOKUP(A2408,SOURCE!B:P,12,0)</f>
        <v>#N/A</v>
      </c>
      <c r="C2408" t="str">
        <f>IF(ISNUMBER(INDEX(SOURCE!B:B,MATCH(A2408,SOURCE!B:B,0)+1)),INDEX(SOURCE!B:B,MATCH(A2408,SOURCE!B:B,0)+1),"")</f>
        <v/>
      </c>
      <c r="D2408" s="8" t="e">
        <f>IF(A2408&lt;&gt;INT(A2408),B2408,
IF(A2408&lt;0,VLOOKUP(A2408,lookups!A$1:B$25,2,0),
IF(ISNA(B2408),"",
IF(OR(ISBLANK(A2408),ISNA(B2408),B2408=0),
"",
"#define "&amp;
VLOOKUP(A2408,SOURCE!B:P,12,0)&amp;IF(SOURCE!$W$2-LEN(VLOOKUP(A2408,SOURCE!B:P,12,0))&gt;=0,REPT(" ",SOURCE!$W$2-LEN(VLOOKUP(A2408,SOURCE!B:P,12,0))),"")&amp;
TEXT(A2408,"???0")&amp;IF(VLOOKUP(A2408,SOURCE!B:P,13,0)="","","   "&amp;VLOOKUP(A2408,SOURCE!B:P,13,0)
))))
)</f>
        <v>#VALUE!</v>
      </c>
    </row>
    <row r="2409" spans="1:4" hidden="1">
      <c r="A2409" t="str">
        <f t="shared" si="39"/>
        <v/>
      </c>
      <c r="B2409" t="e">
        <f>VLOOKUP(A2409,SOURCE!B:P,12,0)</f>
        <v>#N/A</v>
      </c>
      <c r="C2409" t="str">
        <f>IF(ISNUMBER(INDEX(SOURCE!B:B,MATCH(A2409,SOURCE!B:B,0)+1)),INDEX(SOURCE!B:B,MATCH(A2409,SOURCE!B:B,0)+1),"")</f>
        <v/>
      </c>
      <c r="D2409" s="8" t="e">
        <f>IF(A2409&lt;&gt;INT(A2409),B2409,
IF(A2409&lt;0,VLOOKUP(A2409,lookups!A$1:B$25,2,0),
IF(ISNA(B2409),"",
IF(OR(ISBLANK(A2409),ISNA(B2409),B2409=0),
"",
"#define "&amp;
VLOOKUP(A2409,SOURCE!B:P,12,0)&amp;IF(SOURCE!$W$2-LEN(VLOOKUP(A2409,SOURCE!B:P,12,0))&gt;=0,REPT(" ",SOURCE!$W$2-LEN(VLOOKUP(A2409,SOURCE!B:P,12,0))),"")&amp;
TEXT(A2409,"???0")&amp;IF(VLOOKUP(A2409,SOURCE!B:P,13,0)="","","   "&amp;VLOOKUP(A2409,SOURCE!B:P,13,0)
))))
)</f>
        <v>#VALUE!</v>
      </c>
    </row>
    <row r="2410" spans="1:4" hidden="1">
      <c r="A2410" t="str">
        <f t="shared" si="39"/>
        <v/>
      </c>
      <c r="B2410" t="e">
        <f>VLOOKUP(A2410,SOURCE!B:P,12,0)</f>
        <v>#N/A</v>
      </c>
      <c r="C2410" t="str">
        <f>IF(ISNUMBER(INDEX(SOURCE!B:B,MATCH(A2410,SOURCE!B:B,0)+1)),INDEX(SOURCE!B:B,MATCH(A2410,SOURCE!B:B,0)+1),"")</f>
        <v/>
      </c>
      <c r="D2410" s="8" t="e">
        <f>IF(A2410&lt;&gt;INT(A2410),B2410,
IF(A2410&lt;0,VLOOKUP(A2410,lookups!A$1:B$25,2,0),
IF(ISNA(B2410),"",
IF(OR(ISBLANK(A2410),ISNA(B2410),B2410=0),
"",
"#define "&amp;
VLOOKUP(A2410,SOURCE!B:P,12,0)&amp;IF(SOURCE!$W$2-LEN(VLOOKUP(A2410,SOURCE!B:P,12,0))&gt;=0,REPT(" ",SOURCE!$W$2-LEN(VLOOKUP(A2410,SOURCE!B:P,12,0))),"")&amp;
TEXT(A2410,"???0")&amp;IF(VLOOKUP(A2410,SOURCE!B:P,13,0)="","","   "&amp;VLOOKUP(A2410,SOURCE!B:P,13,0)
))))
)</f>
        <v>#VALUE!</v>
      </c>
    </row>
    <row r="2411" spans="1:4" hidden="1">
      <c r="A2411" t="str">
        <f t="shared" si="39"/>
        <v/>
      </c>
      <c r="B2411" t="e">
        <f>VLOOKUP(A2411,SOURCE!B:P,12,0)</f>
        <v>#N/A</v>
      </c>
      <c r="C2411" t="str">
        <f>IF(ISNUMBER(INDEX(SOURCE!B:B,MATCH(A2411,SOURCE!B:B,0)+1)),INDEX(SOURCE!B:B,MATCH(A2411,SOURCE!B:B,0)+1),"")</f>
        <v/>
      </c>
      <c r="D2411" s="8" t="e">
        <f>IF(A2411&lt;&gt;INT(A2411),B2411,
IF(A2411&lt;0,VLOOKUP(A2411,lookups!A$1:B$25,2,0),
IF(ISNA(B2411),"",
IF(OR(ISBLANK(A2411),ISNA(B2411),B2411=0),
"",
"#define "&amp;
VLOOKUP(A2411,SOURCE!B:P,12,0)&amp;IF(SOURCE!$W$2-LEN(VLOOKUP(A2411,SOURCE!B:P,12,0))&gt;=0,REPT(" ",SOURCE!$W$2-LEN(VLOOKUP(A2411,SOURCE!B:P,12,0))),"")&amp;
TEXT(A2411,"???0")&amp;IF(VLOOKUP(A2411,SOURCE!B:P,13,0)="","","   "&amp;VLOOKUP(A2411,SOURCE!B:P,13,0)
))))
)</f>
        <v>#VALUE!</v>
      </c>
    </row>
    <row r="2412" spans="1:4" hidden="1">
      <c r="A2412" t="str">
        <f t="shared" si="39"/>
        <v/>
      </c>
      <c r="B2412" t="e">
        <f>VLOOKUP(A2412,SOURCE!B:P,12,0)</f>
        <v>#N/A</v>
      </c>
      <c r="C2412" t="str">
        <f>IF(ISNUMBER(INDEX(SOURCE!B:B,MATCH(A2412,SOURCE!B:B,0)+1)),INDEX(SOURCE!B:B,MATCH(A2412,SOURCE!B:B,0)+1),"")</f>
        <v/>
      </c>
      <c r="D2412" s="8" t="e">
        <f>IF(A2412&lt;&gt;INT(A2412),B2412,
IF(A2412&lt;0,VLOOKUP(A2412,lookups!A$1:B$25,2,0),
IF(ISNA(B2412),"",
IF(OR(ISBLANK(A2412),ISNA(B2412),B2412=0),
"",
"#define "&amp;
VLOOKUP(A2412,SOURCE!B:P,12,0)&amp;IF(SOURCE!$W$2-LEN(VLOOKUP(A2412,SOURCE!B:P,12,0))&gt;=0,REPT(" ",SOURCE!$W$2-LEN(VLOOKUP(A2412,SOURCE!B:P,12,0))),"")&amp;
TEXT(A2412,"???0")&amp;IF(VLOOKUP(A2412,SOURCE!B:P,13,0)="","","   "&amp;VLOOKUP(A2412,SOURCE!B:P,13,0)
))))
)</f>
        <v>#VALUE!</v>
      </c>
    </row>
    <row r="2413" spans="1:4" hidden="1">
      <c r="A2413" t="str">
        <f t="shared" si="39"/>
        <v/>
      </c>
      <c r="B2413" t="e">
        <f>VLOOKUP(A2413,SOURCE!B:P,12,0)</f>
        <v>#N/A</v>
      </c>
      <c r="C2413" t="str">
        <f>IF(ISNUMBER(INDEX(SOURCE!B:B,MATCH(A2413,SOURCE!B:B,0)+1)),INDEX(SOURCE!B:B,MATCH(A2413,SOURCE!B:B,0)+1),"")</f>
        <v/>
      </c>
      <c r="D2413" s="8" t="e">
        <f>IF(A2413&lt;&gt;INT(A2413),B2413,
IF(A2413&lt;0,VLOOKUP(A2413,lookups!A$1:B$25,2,0),
IF(ISNA(B2413),"",
IF(OR(ISBLANK(A2413),ISNA(B2413),B2413=0),
"",
"#define "&amp;
VLOOKUP(A2413,SOURCE!B:P,12,0)&amp;IF(SOURCE!$W$2-LEN(VLOOKUP(A2413,SOURCE!B:P,12,0))&gt;=0,REPT(" ",SOURCE!$W$2-LEN(VLOOKUP(A2413,SOURCE!B:P,12,0))),"")&amp;
TEXT(A2413,"???0")&amp;IF(VLOOKUP(A2413,SOURCE!B:P,13,0)="","","   "&amp;VLOOKUP(A2413,SOURCE!B:P,13,0)
))))
)</f>
        <v>#VALUE!</v>
      </c>
    </row>
    <row r="2414" spans="1:4" hidden="1">
      <c r="A2414" t="str">
        <f t="shared" si="39"/>
        <v/>
      </c>
      <c r="B2414" t="e">
        <f>VLOOKUP(A2414,SOURCE!B:P,12,0)</f>
        <v>#N/A</v>
      </c>
      <c r="C2414" t="str">
        <f>IF(ISNUMBER(INDEX(SOURCE!B:B,MATCH(A2414,SOURCE!B:B,0)+1)),INDEX(SOURCE!B:B,MATCH(A2414,SOURCE!B:B,0)+1),"")</f>
        <v/>
      </c>
      <c r="D2414" s="8" t="e">
        <f>IF(A2414&lt;&gt;INT(A2414),B2414,
IF(A2414&lt;0,VLOOKUP(A2414,lookups!A$1:B$25,2,0),
IF(ISNA(B2414),"",
IF(OR(ISBLANK(A2414),ISNA(B2414),B2414=0),
"",
"#define "&amp;
VLOOKUP(A2414,SOURCE!B:P,12,0)&amp;IF(SOURCE!$W$2-LEN(VLOOKUP(A2414,SOURCE!B:P,12,0))&gt;=0,REPT(" ",SOURCE!$W$2-LEN(VLOOKUP(A2414,SOURCE!B:P,12,0))),"")&amp;
TEXT(A2414,"???0")&amp;IF(VLOOKUP(A2414,SOURCE!B:P,13,0)="","","   "&amp;VLOOKUP(A2414,SOURCE!B:P,13,0)
))))
)</f>
        <v>#VALUE!</v>
      </c>
    </row>
    <row r="2415" spans="1:4" hidden="1">
      <c r="A2415" t="str">
        <f t="shared" si="39"/>
        <v/>
      </c>
      <c r="B2415" t="e">
        <f>VLOOKUP(A2415,SOURCE!B:P,12,0)</f>
        <v>#N/A</v>
      </c>
      <c r="C2415" t="str">
        <f>IF(ISNUMBER(INDEX(SOURCE!B:B,MATCH(A2415,SOURCE!B:B,0)+1)),INDEX(SOURCE!B:B,MATCH(A2415,SOURCE!B:B,0)+1),"")</f>
        <v/>
      </c>
      <c r="D2415" s="8" t="e">
        <f>IF(A2415&lt;&gt;INT(A2415),B2415,
IF(A2415&lt;0,VLOOKUP(A2415,lookups!A$1:B$25,2,0),
IF(ISNA(B2415),"",
IF(OR(ISBLANK(A2415),ISNA(B2415),B2415=0),
"",
"#define "&amp;
VLOOKUP(A2415,SOURCE!B:P,12,0)&amp;IF(SOURCE!$W$2-LEN(VLOOKUP(A2415,SOURCE!B:P,12,0))&gt;=0,REPT(" ",SOURCE!$W$2-LEN(VLOOKUP(A2415,SOURCE!B:P,12,0))),"")&amp;
TEXT(A2415,"???0")&amp;IF(VLOOKUP(A2415,SOURCE!B:P,13,0)="","","   "&amp;VLOOKUP(A2415,SOURCE!B:P,13,0)
))))
)</f>
        <v>#VALUE!</v>
      </c>
    </row>
    <row r="2416" spans="1:4" hidden="1">
      <c r="A2416" t="str">
        <f t="shared" si="39"/>
        <v/>
      </c>
      <c r="B2416" t="e">
        <f>VLOOKUP(A2416,SOURCE!B:P,12,0)</f>
        <v>#N/A</v>
      </c>
      <c r="C2416" t="str">
        <f>IF(ISNUMBER(INDEX(SOURCE!B:B,MATCH(A2416,SOURCE!B:B,0)+1)),INDEX(SOURCE!B:B,MATCH(A2416,SOURCE!B:B,0)+1),"")</f>
        <v/>
      </c>
      <c r="D2416" s="8" t="e">
        <f>IF(A2416&lt;&gt;INT(A2416),B2416,
IF(A2416&lt;0,VLOOKUP(A2416,lookups!A$1:B$25,2,0),
IF(ISNA(B2416),"",
IF(OR(ISBLANK(A2416),ISNA(B2416),B2416=0),
"",
"#define "&amp;
VLOOKUP(A2416,SOURCE!B:P,12,0)&amp;IF(SOURCE!$W$2-LEN(VLOOKUP(A2416,SOURCE!B:P,12,0))&gt;=0,REPT(" ",SOURCE!$W$2-LEN(VLOOKUP(A2416,SOURCE!B:P,12,0))),"")&amp;
TEXT(A2416,"???0")&amp;IF(VLOOKUP(A2416,SOURCE!B:P,13,0)="","","   "&amp;VLOOKUP(A2416,SOURCE!B:P,13,0)
))))
)</f>
        <v>#VALUE!</v>
      </c>
    </row>
    <row r="2417" spans="1:4" hidden="1">
      <c r="A2417" t="str">
        <f t="shared" si="39"/>
        <v/>
      </c>
      <c r="B2417" t="e">
        <f>VLOOKUP(A2417,SOURCE!B:P,12,0)</f>
        <v>#N/A</v>
      </c>
      <c r="C2417" t="str">
        <f>IF(ISNUMBER(INDEX(SOURCE!B:B,MATCH(A2417,SOURCE!B:B,0)+1)),INDEX(SOURCE!B:B,MATCH(A2417,SOURCE!B:B,0)+1),"")</f>
        <v/>
      </c>
      <c r="D2417" s="8" t="e">
        <f>IF(A2417&lt;&gt;INT(A2417),B2417,
IF(A2417&lt;0,VLOOKUP(A2417,lookups!A$1:B$25,2,0),
IF(ISNA(B2417),"",
IF(OR(ISBLANK(A2417),ISNA(B2417),B2417=0),
"",
"#define "&amp;
VLOOKUP(A2417,SOURCE!B:P,12,0)&amp;IF(SOURCE!$W$2-LEN(VLOOKUP(A2417,SOURCE!B:P,12,0))&gt;=0,REPT(" ",SOURCE!$W$2-LEN(VLOOKUP(A2417,SOURCE!B:P,12,0))),"")&amp;
TEXT(A2417,"???0")&amp;IF(VLOOKUP(A2417,SOURCE!B:P,13,0)="","","   "&amp;VLOOKUP(A2417,SOURCE!B:P,13,0)
))))
)</f>
        <v>#VALUE!</v>
      </c>
    </row>
    <row r="2418" spans="1:4" hidden="1">
      <c r="A2418" t="str">
        <f t="shared" si="39"/>
        <v/>
      </c>
      <c r="B2418" t="e">
        <f>VLOOKUP(A2418,SOURCE!B:P,12,0)</f>
        <v>#N/A</v>
      </c>
      <c r="C2418" t="str">
        <f>IF(ISNUMBER(INDEX(SOURCE!B:B,MATCH(A2418,SOURCE!B:B,0)+1)),INDEX(SOURCE!B:B,MATCH(A2418,SOURCE!B:B,0)+1),"")</f>
        <v/>
      </c>
      <c r="D2418" s="8" t="e">
        <f>IF(A2418&lt;&gt;INT(A2418),B2418,
IF(A2418&lt;0,VLOOKUP(A2418,lookups!A$1:B$25,2,0),
IF(ISNA(B2418),"",
IF(OR(ISBLANK(A2418),ISNA(B2418),B2418=0),
"",
"#define "&amp;
VLOOKUP(A2418,SOURCE!B:P,12,0)&amp;IF(SOURCE!$W$2-LEN(VLOOKUP(A2418,SOURCE!B:P,12,0))&gt;=0,REPT(" ",SOURCE!$W$2-LEN(VLOOKUP(A2418,SOURCE!B:P,12,0))),"")&amp;
TEXT(A2418,"???0")&amp;IF(VLOOKUP(A2418,SOURCE!B:P,13,0)="","","   "&amp;VLOOKUP(A2418,SOURCE!B:P,13,0)
))))
)</f>
        <v>#VALUE!</v>
      </c>
    </row>
    <row r="2419" spans="1:4" hidden="1">
      <c r="A2419" t="str">
        <f t="shared" si="39"/>
        <v/>
      </c>
      <c r="B2419" t="e">
        <f>VLOOKUP(A2419,SOURCE!B:P,12,0)</f>
        <v>#N/A</v>
      </c>
      <c r="C2419" t="str">
        <f>IF(ISNUMBER(INDEX(SOURCE!B:B,MATCH(A2419,SOURCE!B:B,0)+1)),INDEX(SOURCE!B:B,MATCH(A2419,SOURCE!B:B,0)+1),"")</f>
        <v/>
      </c>
      <c r="D2419" s="8" t="e">
        <f>IF(A2419&lt;&gt;INT(A2419),B2419,
IF(A2419&lt;0,VLOOKUP(A2419,lookups!A$1:B$25,2,0),
IF(ISNA(B2419),"",
IF(OR(ISBLANK(A2419),ISNA(B2419),B2419=0),
"",
"#define "&amp;
VLOOKUP(A2419,SOURCE!B:P,12,0)&amp;IF(SOURCE!$W$2-LEN(VLOOKUP(A2419,SOURCE!B:P,12,0))&gt;=0,REPT(" ",SOURCE!$W$2-LEN(VLOOKUP(A2419,SOURCE!B:P,12,0))),"")&amp;
TEXT(A2419,"???0")&amp;IF(VLOOKUP(A2419,SOURCE!B:P,13,0)="","","   "&amp;VLOOKUP(A2419,SOURCE!B:P,13,0)
))))
)</f>
        <v>#VALUE!</v>
      </c>
    </row>
    <row r="2420" spans="1:4" hidden="1">
      <c r="A2420" t="str">
        <f t="shared" si="39"/>
        <v/>
      </c>
      <c r="B2420" t="e">
        <f>VLOOKUP(A2420,SOURCE!B:P,12,0)</f>
        <v>#N/A</v>
      </c>
      <c r="C2420" t="str">
        <f>IF(ISNUMBER(INDEX(SOURCE!B:B,MATCH(A2420,SOURCE!B:B,0)+1)),INDEX(SOURCE!B:B,MATCH(A2420,SOURCE!B:B,0)+1),"")</f>
        <v/>
      </c>
      <c r="D2420" s="8" t="e">
        <f>IF(A2420&lt;&gt;INT(A2420),B2420,
IF(A2420&lt;0,VLOOKUP(A2420,lookups!A$1:B$25,2,0),
IF(ISNA(B2420),"",
IF(OR(ISBLANK(A2420),ISNA(B2420),B2420=0),
"",
"#define "&amp;
VLOOKUP(A2420,SOURCE!B:P,12,0)&amp;IF(SOURCE!$W$2-LEN(VLOOKUP(A2420,SOURCE!B:P,12,0))&gt;=0,REPT(" ",SOURCE!$W$2-LEN(VLOOKUP(A2420,SOURCE!B:P,12,0))),"")&amp;
TEXT(A2420,"???0")&amp;IF(VLOOKUP(A2420,SOURCE!B:P,13,0)="","","   "&amp;VLOOKUP(A2420,SOURCE!B:P,13,0)
))))
)</f>
        <v>#VALUE!</v>
      </c>
    </row>
    <row r="2421" spans="1:4" hidden="1">
      <c r="A2421" t="str">
        <f t="shared" si="39"/>
        <v/>
      </c>
      <c r="B2421" t="e">
        <f>VLOOKUP(A2421,SOURCE!B:P,12,0)</f>
        <v>#N/A</v>
      </c>
      <c r="C2421" t="str">
        <f>IF(ISNUMBER(INDEX(SOURCE!B:B,MATCH(A2421,SOURCE!B:B,0)+1)),INDEX(SOURCE!B:B,MATCH(A2421,SOURCE!B:B,0)+1),"")</f>
        <v/>
      </c>
      <c r="D2421" s="8" t="e">
        <f>IF(A2421&lt;&gt;INT(A2421),B2421,
IF(A2421&lt;0,VLOOKUP(A2421,lookups!A$1:B$25,2,0),
IF(ISNA(B2421),"",
IF(OR(ISBLANK(A2421),ISNA(B2421),B2421=0),
"",
"#define "&amp;
VLOOKUP(A2421,SOURCE!B:P,12,0)&amp;IF(SOURCE!$W$2-LEN(VLOOKUP(A2421,SOURCE!B:P,12,0))&gt;=0,REPT(" ",SOURCE!$W$2-LEN(VLOOKUP(A2421,SOURCE!B:P,12,0))),"")&amp;
TEXT(A2421,"???0")&amp;IF(VLOOKUP(A2421,SOURCE!B:P,13,0)="","","   "&amp;VLOOKUP(A2421,SOURCE!B:P,13,0)
))))
)</f>
        <v>#VALUE!</v>
      </c>
    </row>
    <row r="2422" spans="1:4" hidden="1">
      <c r="A2422" t="str">
        <f t="shared" si="39"/>
        <v/>
      </c>
      <c r="B2422" t="e">
        <f>VLOOKUP(A2422,SOURCE!B:P,12,0)</f>
        <v>#N/A</v>
      </c>
      <c r="C2422" t="str">
        <f>IF(ISNUMBER(INDEX(SOURCE!B:B,MATCH(A2422,SOURCE!B:B,0)+1)),INDEX(SOURCE!B:B,MATCH(A2422,SOURCE!B:B,0)+1),"")</f>
        <v/>
      </c>
      <c r="D2422" s="8" t="e">
        <f>IF(A2422&lt;&gt;INT(A2422),B2422,
IF(A2422&lt;0,VLOOKUP(A2422,lookups!A$1:B$25,2,0),
IF(ISNA(B2422),"",
IF(OR(ISBLANK(A2422),ISNA(B2422),B2422=0),
"",
"#define "&amp;
VLOOKUP(A2422,SOURCE!B:P,12,0)&amp;IF(SOURCE!$W$2-LEN(VLOOKUP(A2422,SOURCE!B:P,12,0))&gt;=0,REPT(" ",SOURCE!$W$2-LEN(VLOOKUP(A2422,SOURCE!B:P,12,0))),"")&amp;
TEXT(A2422,"???0")&amp;IF(VLOOKUP(A2422,SOURCE!B:P,13,0)="","","   "&amp;VLOOKUP(A2422,SOURCE!B:P,13,0)
))))
)</f>
        <v>#VALUE!</v>
      </c>
    </row>
    <row r="2423" spans="1:4" hidden="1">
      <c r="A2423" t="str">
        <f t="shared" si="39"/>
        <v/>
      </c>
      <c r="B2423" t="e">
        <f>VLOOKUP(A2423,SOURCE!B:P,12,0)</f>
        <v>#N/A</v>
      </c>
      <c r="C2423" t="str">
        <f>IF(ISNUMBER(INDEX(SOURCE!B:B,MATCH(A2423,SOURCE!B:B,0)+1)),INDEX(SOURCE!B:B,MATCH(A2423,SOURCE!B:B,0)+1),"")</f>
        <v/>
      </c>
      <c r="D2423" s="8" t="e">
        <f>IF(A2423&lt;&gt;INT(A2423),B2423,
IF(A2423&lt;0,VLOOKUP(A2423,lookups!A$1:B$25,2,0),
IF(ISNA(B2423),"",
IF(OR(ISBLANK(A2423),ISNA(B2423),B2423=0),
"",
"#define "&amp;
VLOOKUP(A2423,SOURCE!B:P,12,0)&amp;IF(SOURCE!$W$2-LEN(VLOOKUP(A2423,SOURCE!B:P,12,0))&gt;=0,REPT(" ",SOURCE!$W$2-LEN(VLOOKUP(A2423,SOURCE!B:P,12,0))),"")&amp;
TEXT(A2423,"???0")&amp;IF(VLOOKUP(A2423,SOURCE!B:P,13,0)="","","   "&amp;VLOOKUP(A2423,SOURCE!B:P,13,0)
))))
)</f>
        <v>#VALUE!</v>
      </c>
    </row>
    <row r="2424" spans="1:4" hidden="1">
      <c r="A2424" t="str">
        <f t="shared" si="39"/>
        <v/>
      </c>
      <c r="B2424" t="e">
        <f>VLOOKUP(A2424,SOURCE!B:P,12,0)</f>
        <v>#N/A</v>
      </c>
      <c r="C2424" t="str">
        <f>IF(ISNUMBER(INDEX(SOURCE!B:B,MATCH(A2424,SOURCE!B:B,0)+1)),INDEX(SOURCE!B:B,MATCH(A2424,SOURCE!B:B,0)+1),"")</f>
        <v/>
      </c>
      <c r="D2424" s="8" t="e">
        <f>IF(A2424&lt;&gt;INT(A2424),B2424,
IF(A2424&lt;0,VLOOKUP(A2424,lookups!A$1:B$25,2,0),
IF(ISNA(B2424),"",
IF(OR(ISBLANK(A2424),ISNA(B2424),B2424=0),
"",
"#define "&amp;
VLOOKUP(A2424,SOURCE!B:P,12,0)&amp;IF(SOURCE!$W$2-LEN(VLOOKUP(A2424,SOURCE!B:P,12,0))&gt;=0,REPT(" ",SOURCE!$W$2-LEN(VLOOKUP(A2424,SOURCE!B:P,12,0))),"")&amp;
TEXT(A2424,"???0")&amp;IF(VLOOKUP(A2424,SOURCE!B:P,13,0)="","","   "&amp;VLOOKUP(A2424,SOURCE!B:P,13,0)
))))
)</f>
        <v>#VALUE!</v>
      </c>
    </row>
    <row r="2425" spans="1:4" hidden="1">
      <c r="A2425" t="str">
        <f t="shared" si="39"/>
        <v/>
      </c>
      <c r="B2425" t="e">
        <f>VLOOKUP(A2425,SOURCE!B:P,12,0)</f>
        <v>#N/A</v>
      </c>
      <c r="C2425" t="str">
        <f>IF(ISNUMBER(INDEX(SOURCE!B:B,MATCH(A2425,SOURCE!B:B,0)+1)),INDEX(SOURCE!B:B,MATCH(A2425,SOURCE!B:B,0)+1),"")</f>
        <v/>
      </c>
      <c r="D2425" s="8" t="e">
        <f>IF(A2425&lt;&gt;INT(A2425),B2425,
IF(A2425&lt;0,VLOOKUP(A2425,lookups!A$1:B$25,2,0),
IF(ISNA(B2425),"",
IF(OR(ISBLANK(A2425),ISNA(B2425),B2425=0),
"",
"#define "&amp;
VLOOKUP(A2425,SOURCE!B:P,12,0)&amp;IF(SOURCE!$W$2-LEN(VLOOKUP(A2425,SOURCE!B:P,12,0))&gt;=0,REPT(" ",SOURCE!$W$2-LEN(VLOOKUP(A2425,SOURCE!B:P,12,0))),"")&amp;
TEXT(A2425,"???0")&amp;IF(VLOOKUP(A2425,SOURCE!B:P,13,0)="","","   "&amp;VLOOKUP(A2425,SOURCE!B:P,13,0)
))))
)</f>
        <v>#VALUE!</v>
      </c>
    </row>
    <row r="2426" spans="1:4" hidden="1">
      <c r="A2426" t="str">
        <f t="shared" si="39"/>
        <v/>
      </c>
      <c r="B2426" t="e">
        <f>VLOOKUP(A2426,SOURCE!B:P,12,0)</f>
        <v>#N/A</v>
      </c>
      <c r="C2426" t="str">
        <f>IF(ISNUMBER(INDEX(SOURCE!B:B,MATCH(A2426,SOURCE!B:B,0)+1)),INDEX(SOURCE!B:B,MATCH(A2426,SOURCE!B:B,0)+1),"")</f>
        <v/>
      </c>
      <c r="D2426" s="8" t="e">
        <f>IF(A2426&lt;&gt;INT(A2426),B2426,
IF(A2426&lt;0,VLOOKUP(A2426,lookups!A$1:B$25,2,0),
IF(ISNA(B2426),"",
IF(OR(ISBLANK(A2426),ISNA(B2426),B2426=0),
"",
"#define "&amp;
VLOOKUP(A2426,SOURCE!B:P,12,0)&amp;IF(SOURCE!$W$2-LEN(VLOOKUP(A2426,SOURCE!B:P,12,0))&gt;=0,REPT(" ",SOURCE!$W$2-LEN(VLOOKUP(A2426,SOURCE!B:P,12,0))),"")&amp;
TEXT(A2426,"???0")&amp;IF(VLOOKUP(A2426,SOURCE!B:P,13,0)="","","   "&amp;VLOOKUP(A2426,SOURCE!B:P,13,0)
))))
)</f>
        <v>#VALUE!</v>
      </c>
    </row>
    <row r="2427" spans="1:4" hidden="1">
      <c r="A2427" t="str">
        <f t="shared" si="39"/>
        <v/>
      </c>
      <c r="B2427" t="e">
        <f>VLOOKUP(A2427,SOURCE!B:P,12,0)</f>
        <v>#N/A</v>
      </c>
      <c r="C2427" t="str">
        <f>IF(ISNUMBER(INDEX(SOURCE!B:B,MATCH(A2427,SOURCE!B:B,0)+1)),INDEX(SOURCE!B:B,MATCH(A2427,SOURCE!B:B,0)+1),"")</f>
        <v/>
      </c>
      <c r="D2427" s="8" t="e">
        <f>IF(A2427&lt;&gt;INT(A2427),B2427,
IF(A2427&lt;0,VLOOKUP(A2427,lookups!A$1:B$25,2,0),
IF(ISNA(B2427),"",
IF(OR(ISBLANK(A2427),ISNA(B2427),B2427=0),
"",
"#define "&amp;
VLOOKUP(A2427,SOURCE!B:P,12,0)&amp;IF(SOURCE!$W$2-LEN(VLOOKUP(A2427,SOURCE!B:P,12,0))&gt;=0,REPT(" ",SOURCE!$W$2-LEN(VLOOKUP(A2427,SOURCE!B:P,12,0))),"")&amp;
TEXT(A2427,"???0")&amp;IF(VLOOKUP(A2427,SOURCE!B:P,13,0)="","","   "&amp;VLOOKUP(A2427,SOURCE!B:P,13,0)
))))
)</f>
        <v>#VALUE!</v>
      </c>
    </row>
    <row r="2428" spans="1:4" hidden="1">
      <c r="A2428" t="str">
        <f t="shared" si="39"/>
        <v/>
      </c>
      <c r="B2428" t="e">
        <f>VLOOKUP(A2428,SOURCE!B:P,12,0)</f>
        <v>#N/A</v>
      </c>
      <c r="C2428" t="str">
        <f>IF(ISNUMBER(INDEX(SOURCE!B:B,MATCH(A2428,SOURCE!B:B,0)+1)),INDEX(SOURCE!B:B,MATCH(A2428,SOURCE!B:B,0)+1),"")</f>
        <v/>
      </c>
      <c r="D2428" s="8" t="e">
        <f>IF(A2428&lt;&gt;INT(A2428),B2428,
IF(A2428&lt;0,VLOOKUP(A2428,lookups!A$1:B$25,2,0),
IF(ISNA(B2428),"",
IF(OR(ISBLANK(A2428),ISNA(B2428),B2428=0),
"",
"#define "&amp;
VLOOKUP(A2428,SOURCE!B:P,12,0)&amp;IF(SOURCE!$W$2-LEN(VLOOKUP(A2428,SOURCE!B:P,12,0))&gt;=0,REPT(" ",SOURCE!$W$2-LEN(VLOOKUP(A2428,SOURCE!B:P,12,0))),"")&amp;
TEXT(A2428,"???0")&amp;IF(VLOOKUP(A2428,SOURCE!B:P,13,0)="","","   "&amp;VLOOKUP(A2428,SOURCE!B:P,13,0)
))))
)</f>
        <v>#VALUE!</v>
      </c>
    </row>
    <row r="2429" spans="1:4" hidden="1">
      <c r="A2429" t="str">
        <f t="shared" si="39"/>
        <v/>
      </c>
      <c r="B2429" t="e">
        <f>VLOOKUP(A2429,SOURCE!B:P,12,0)</f>
        <v>#N/A</v>
      </c>
      <c r="C2429" t="str">
        <f>IF(ISNUMBER(INDEX(SOURCE!B:B,MATCH(A2429,SOURCE!B:B,0)+1)),INDEX(SOURCE!B:B,MATCH(A2429,SOURCE!B:B,0)+1),"")</f>
        <v/>
      </c>
      <c r="D2429" s="8" t="e">
        <f>IF(A2429&lt;&gt;INT(A2429),B2429,
IF(A2429&lt;0,VLOOKUP(A2429,lookups!A$1:B$25,2,0),
IF(ISNA(B2429),"",
IF(OR(ISBLANK(A2429),ISNA(B2429),B2429=0),
"",
"#define "&amp;
VLOOKUP(A2429,SOURCE!B:P,12,0)&amp;IF(SOURCE!$W$2-LEN(VLOOKUP(A2429,SOURCE!B:P,12,0))&gt;=0,REPT(" ",SOURCE!$W$2-LEN(VLOOKUP(A2429,SOURCE!B:P,12,0))),"")&amp;
TEXT(A2429,"???0")&amp;IF(VLOOKUP(A2429,SOURCE!B:P,13,0)="","","   "&amp;VLOOKUP(A2429,SOURCE!B:P,13,0)
))))
)</f>
        <v>#VALUE!</v>
      </c>
    </row>
    <row r="2430" spans="1:4" hidden="1">
      <c r="A2430" t="str">
        <f t="shared" si="39"/>
        <v/>
      </c>
      <c r="B2430" t="e">
        <f>VLOOKUP(A2430,SOURCE!B:P,12,0)</f>
        <v>#N/A</v>
      </c>
      <c r="C2430" t="str">
        <f>IF(ISNUMBER(INDEX(SOURCE!B:B,MATCH(A2430,SOURCE!B:B,0)+1)),INDEX(SOURCE!B:B,MATCH(A2430,SOURCE!B:B,0)+1),"")</f>
        <v/>
      </c>
      <c r="D2430" s="8" t="e">
        <f>IF(A2430&lt;&gt;INT(A2430),B2430,
IF(A2430&lt;0,VLOOKUP(A2430,lookups!A$1:B$25,2,0),
IF(ISNA(B2430),"",
IF(OR(ISBLANK(A2430),ISNA(B2430),B2430=0),
"",
"#define "&amp;
VLOOKUP(A2430,SOURCE!B:P,12,0)&amp;IF(SOURCE!$W$2-LEN(VLOOKUP(A2430,SOURCE!B:P,12,0))&gt;=0,REPT(" ",SOURCE!$W$2-LEN(VLOOKUP(A2430,SOURCE!B:P,12,0))),"")&amp;
TEXT(A2430,"???0")&amp;IF(VLOOKUP(A2430,SOURCE!B:P,13,0)="","","   "&amp;VLOOKUP(A2430,SOURCE!B:P,13,0)
))))
)</f>
        <v>#VALUE!</v>
      </c>
    </row>
    <row r="2431" spans="1:4" hidden="1">
      <c r="A2431" t="str">
        <f t="shared" si="39"/>
        <v/>
      </c>
      <c r="B2431" t="e">
        <f>VLOOKUP(A2431,SOURCE!B:P,12,0)</f>
        <v>#N/A</v>
      </c>
      <c r="C2431" t="str">
        <f>IF(ISNUMBER(INDEX(SOURCE!B:B,MATCH(A2431,SOURCE!B:B,0)+1)),INDEX(SOURCE!B:B,MATCH(A2431,SOURCE!B:B,0)+1),"")</f>
        <v/>
      </c>
      <c r="D2431" s="8" t="e">
        <f>IF(A2431&lt;&gt;INT(A2431),B2431,
IF(A2431&lt;0,VLOOKUP(A2431,lookups!A$1:B$25,2,0),
IF(ISNA(B2431),"",
IF(OR(ISBLANK(A2431),ISNA(B2431),B2431=0),
"",
"#define "&amp;
VLOOKUP(A2431,SOURCE!B:P,12,0)&amp;IF(SOURCE!$W$2-LEN(VLOOKUP(A2431,SOURCE!B:P,12,0))&gt;=0,REPT(" ",SOURCE!$W$2-LEN(VLOOKUP(A2431,SOURCE!B:P,12,0))),"")&amp;
TEXT(A2431,"???0")&amp;IF(VLOOKUP(A2431,SOURCE!B:P,13,0)="","","   "&amp;VLOOKUP(A2431,SOURCE!B:P,13,0)
))))
)</f>
        <v>#VALUE!</v>
      </c>
    </row>
    <row r="2432" spans="1:4" hidden="1">
      <c r="A2432" t="str">
        <f t="shared" si="39"/>
        <v/>
      </c>
      <c r="B2432" t="e">
        <f>VLOOKUP(A2432,SOURCE!B:P,12,0)</f>
        <v>#N/A</v>
      </c>
      <c r="C2432" t="str">
        <f>IF(ISNUMBER(INDEX(SOURCE!B:B,MATCH(A2432,SOURCE!B:B,0)+1)),INDEX(SOURCE!B:B,MATCH(A2432,SOURCE!B:B,0)+1),"")</f>
        <v/>
      </c>
      <c r="D2432" s="8" t="e">
        <f>IF(A2432&lt;&gt;INT(A2432),B2432,
IF(A2432&lt;0,VLOOKUP(A2432,lookups!A$1:B$25,2,0),
IF(ISNA(B2432),"",
IF(OR(ISBLANK(A2432),ISNA(B2432),B2432=0),
"",
"#define "&amp;
VLOOKUP(A2432,SOURCE!B:P,12,0)&amp;IF(SOURCE!$W$2-LEN(VLOOKUP(A2432,SOURCE!B:P,12,0))&gt;=0,REPT(" ",SOURCE!$W$2-LEN(VLOOKUP(A2432,SOURCE!B:P,12,0))),"")&amp;
TEXT(A2432,"???0")&amp;IF(VLOOKUP(A2432,SOURCE!B:P,13,0)="","","   "&amp;VLOOKUP(A2432,SOURCE!B:P,13,0)
))))
)</f>
        <v>#VALUE!</v>
      </c>
    </row>
    <row r="2433" spans="1:4" hidden="1">
      <c r="A2433" t="str">
        <f t="shared" si="39"/>
        <v/>
      </c>
      <c r="B2433" t="e">
        <f>VLOOKUP(A2433,SOURCE!B:P,12,0)</f>
        <v>#N/A</v>
      </c>
      <c r="C2433" t="str">
        <f>IF(ISNUMBER(INDEX(SOURCE!B:B,MATCH(A2433,SOURCE!B:B,0)+1)),INDEX(SOURCE!B:B,MATCH(A2433,SOURCE!B:B,0)+1),"")</f>
        <v/>
      </c>
      <c r="D2433" s="8" t="e">
        <f>IF(A2433&lt;&gt;INT(A2433),B2433,
IF(A2433&lt;0,VLOOKUP(A2433,lookups!A$1:B$25,2,0),
IF(ISNA(B2433),"",
IF(OR(ISBLANK(A2433),ISNA(B2433),B2433=0),
"",
"#define "&amp;
VLOOKUP(A2433,SOURCE!B:P,12,0)&amp;IF(SOURCE!$W$2-LEN(VLOOKUP(A2433,SOURCE!B:P,12,0))&gt;=0,REPT(" ",SOURCE!$W$2-LEN(VLOOKUP(A2433,SOURCE!B:P,12,0))),"")&amp;
TEXT(A2433,"???0")&amp;IF(VLOOKUP(A2433,SOURCE!B:P,13,0)="","","   "&amp;VLOOKUP(A2433,SOURCE!B:P,13,0)
))))
)</f>
        <v>#VALUE!</v>
      </c>
    </row>
    <row r="2434" spans="1:4" hidden="1">
      <c r="A2434" t="str">
        <f t="shared" si="39"/>
        <v/>
      </c>
      <c r="B2434" t="e">
        <f>VLOOKUP(A2434,SOURCE!B:P,12,0)</f>
        <v>#N/A</v>
      </c>
      <c r="C2434" t="str">
        <f>IF(ISNUMBER(INDEX(SOURCE!B:B,MATCH(A2434,SOURCE!B:B,0)+1)),INDEX(SOURCE!B:B,MATCH(A2434,SOURCE!B:B,0)+1),"")</f>
        <v/>
      </c>
      <c r="D2434" s="8" t="e">
        <f>IF(A2434&lt;&gt;INT(A2434),B2434,
IF(A2434&lt;0,VLOOKUP(A2434,lookups!A$1:B$25,2,0),
IF(ISNA(B2434),"",
IF(OR(ISBLANK(A2434),ISNA(B2434),B2434=0),
"",
"#define "&amp;
VLOOKUP(A2434,SOURCE!B:P,12,0)&amp;IF(SOURCE!$W$2-LEN(VLOOKUP(A2434,SOURCE!B:P,12,0))&gt;=0,REPT(" ",SOURCE!$W$2-LEN(VLOOKUP(A2434,SOURCE!B:P,12,0))),"")&amp;
TEXT(A2434,"???0")&amp;IF(VLOOKUP(A2434,SOURCE!B:P,13,0)="","","   "&amp;VLOOKUP(A2434,SOURCE!B:P,13,0)
))))
)</f>
        <v>#VALUE!</v>
      </c>
    </row>
    <row r="2435" spans="1:4" hidden="1">
      <c r="A2435" t="str">
        <f t="shared" si="39"/>
        <v/>
      </c>
      <c r="B2435" t="e">
        <f>VLOOKUP(A2435,SOURCE!B:P,12,0)</f>
        <v>#N/A</v>
      </c>
      <c r="C2435" t="str">
        <f>IF(ISNUMBER(INDEX(SOURCE!B:B,MATCH(A2435,SOURCE!B:B,0)+1)),INDEX(SOURCE!B:B,MATCH(A2435,SOURCE!B:B,0)+1),"")</f>
        <v/>
      </c>
      <c r="D2435" s="8" t="e">
        <f>IF(A2435&lt;&gt;INT(A2435),B2435,
IF(A2435&lt;0,VLOOKUP(A2435,lookups!A$1:B$25,2,0),
IF(ISNA(B2435),"",
IF(OR(ISBLANK(A2435),ISNA(B2435),B2435=0),
"",
"#define "&amp;
VLOOKUP(A2435,SOURCE!B:P,12,0)&amp;IF(SOURCE!$W$2-LEN(VLOOKUP(A2435,SOURCE!B:P,12,0))&gt;=0,REPT(" ",SOURCE!$W$2-LEN(VLOOKUP(A2435,SOURCE!B:P,12,0))),"")&amp;
TEXT(A2435,"???0")&amp;IF(VLOOKUP(A2435,SOURCE!B:P,13,0)="","","   "&amp;VLOOKUP(A2435,SOURCE!B:P,13,0)
))))
)</f>
        <v>#VALUE!</v>
      </c>
    </row>
    <row r="2436" spans="1:4" hidden="1">
      <c r="A2436" t="str">
        <f t="shared" si="39"/>
        <v/>
      </c>
      <c r="B2436" t="e">
        <f>VLOOKUP(A2436,SOURCE!B:P,12,0)</f>
        <v>#N/A</v>
      </c>
      <c r="C2436" t="str">
        <f>IF(ISNUMBER(INDEX(SOURCE!B:B,MATCH(A2436,SOURCE!B:B,0)+1)),INDEX(SOURCE!B:B,MATCH(A2436,SOURCE!B:B,0)+1),"")</f>
        <v/>
      </c>
      <c r="D2436" s="8" t="e">
        <f>IF(A2436&lt;&gt;INT(A2436),B2436,
IF(A2436&lt;0,VLOOKUP(A2436,lookups!A$1:B$25,2,0),
IF(ISNA(B2436),"",
IF(OR(ISBLANK(A2436),ISNA(B2436),B2436=0),
"",
"#define "&amp;
VLOOKUP(A2436,SOURCE!B:P,12,0)&amp;IF(SOURCE!$W$2-LEN(VLOOKUP(A2436,SOURCE!B:P,12,0))&gt;=0,REPT(" ",SOURCE!$W$2-LEN(VLOOKUP(A2436,SOURCE!B:P,12,0))),"")&amp;
TEXT(A2436,"???0")&amp;IF(VLOOKUP(A2436,SOURCE!B:P,13,0)="","","   "&amp;VLOOKUP(A2436,SOURCE!B:P,13,0)
))))
)</f>
        <v>#VALUE!</v>
      </c>
    </row>
    <row r="2437" spans="1:4" hidden="1">
      <c r="A2437" t="str">
        <f t="shared" si="39"/>
        <v/>
      </c>
      <c r="B2437" t="e">
        <f>VLOOKUP(A2437,SOURCE!B:P,12,0)</f>
        <v>#N/A</v>
      </c>
      <c r="C2437" t="str">
        <f>IF(ISNUMBER(INDEX(SOURCE!B:B,MATCH(A2437,SOURCE!B:B,0)+1)),INDEX(SOURCE!B:B,MATCH(A2437,SOURCE!B:B,0)+1),"")</f>
        <v/>
      </c>
      <c r="D2437" s="8" t="e">
        <f>IF(A2437&lt;&gt;INT(A2437),B2437,
IF(A2437&lt;0,VLOOKUP(A2437,lookups!A$1:B$25,2,0),
IF(ISNA(B2437),"",
IF(OR(ISBLANK(A2437),ISNA(B2437),B2437=0),
"",
"#define "&amp;
VLOOKUP(A2437,SOURCE!B:P,12,0)&amp;IF(SOURCE!$W$2-LEN(VLOOKUP(A2437,SOURCE!B:P,12,0))&gt;=0,REPT(" ",SOURCE!$W$2-LEN(VLOOKUP(A2437,SOURCE!B:P,12,0))),"")&amp;
TEXT(A2437,"???0")&amp;IF(VLOOKUP(A2437,SOURCE!B:P,13,0)="","","   "&amp;VLOOKUP(A2437,SOURCE!B:P,13,0)
))))
)</f>
        <v>#VALUE!</v>
      </c>
    </row>
    <row r="2438" spans="1:4" hidden="1">
      <c r="A2438" t="str">
        <f t="shared" si="39"/>
        <v/>
      </c>
      <c r="B2438" t="e">
        <f>VLOOKUP(A2438,SOURCE!B:P,12,0)</f>
        <v>#N/A</v>
      </c>
      <c r="C2438" t="str">
        <f>IF(ISNUMBER(INDEX(SOURCE!B:B,MATCH(A2438,SOURCE!B:B,0)+1)),INDEX(SOURCE!B:B,MATCH(A2438,SOURCE!B:B,0)+1),"")</f>
        <v/>
      </c>
      <c r="D2438" s="8" t="e">
        <f>IF(A2438&lt;&gt;INT(A2438),B2438,
IF(A2438&lt;0,VLOOKUP(A2438,lookups!A$1:B$25,2,0),
IF(ISNA(B2438),"",
IF(OR(ISBLANK(A2438),ISNA(B2438),B2438=0),
"",
"#define "&amp;
VLOOKUP(A2438,SOURCE!B:P,12,0)&amp;IF(SOURCE!$W$2-LEN(VLOOKUP(A2438,SOURCE!B:P,12,0))&gt;=0,REPT(" ",SOURCE!$W$2-LEN(VLOOKUP(A2438,SOURCE!B:P,12,0))),"")&amp;
TEXT(A2438,"???0")&amp;IF(VLOOKUP(A2438,SOURCE!B:P,13,0)="","","   "&amp;VLOOKUP(A2438,SOURCE!B:P,13,0)
))))
)</f>
        <v>#VALUE!</v>
      </c>
    </row>
    <row r="2439" spans="1:4" hidden="1">
      <c r="A2439" t="str">
        <f t="shared" si="39"/>
        <v/>
      </c>
      <c r="B2439" t="e">
        <f>VLOOKUP(A2439,SOURCE!B:P,12,0)</f>
        <v>#N/A</v>
      </c>
      <c r="C2439" t="str">
        <f>IF(ISNUMBER(INDEX(SOURCE!B:B,MATCH(A2439,SOURCE!B:B,0)+1)),INDEX(SOURCE!B:B,MATCH(A2439,SOURCE!B:B,0)+1),"")</f>
        <v/>
      </c>
      <c r="D2439" s="8" t="e">
        <f>IF(A2439&lt;&gt;INT(A2439),B2439,
IF(A2439&lt;0,VLOOKUP(A2439,lookups!A$1:B$25,2,0),
IF(ISNA(B2439),"",
IF(OR(ISBLANK(A2439),ISNA(B2439),B2439=0),
"",
"#define "&amp;
VLOOKUP(A2439,SOURCE!B:P,12,0)&amp;IF(SOURCE!$W$2-LEN(VLOOKUP(A2439,SOURCE!B:P,12,0))&gt;=0,REPT(" ",SOURCE!$W$2-LEN(VLOOKUP(A2439,SOURCE!B:P,12,0))),"")&amp;
TEXT(A2439,"???0")&amp;IF(VLOOKUP(A2439,SOURCE!B:P,13,0)="","","   "&amp;VLOOKUP(A2439,SOURCE!B:P,13,0)
))))
)</f>
        <v>#VALUE!</v>
      </c>
    </row>
    <row r="2440" spans="1:4" hidden="1">
      <c r="A2440" t="str">
        <f t="shared" si="39"/>
        <v/>
      </c>
      <c r="B2440" t="e">
        <f>VLOOKUP(A2440,SOURCE!B:P,12,0)</f>
        <v>#N/A</v>
      </c>
      <c r="C2440" t="str">
        <f>IF(ISNUMBER(INDEX(SOURCE!B:B,MATCH(A2440,SOURCE!B:B,0)+1)),INDEX(SOURCE!B:B,MATCH(A2440,SOURCE!B:B,0)+1),"")</f>
        <v/>
      </c>
      <c r="D2440" s="8" t="e">
        <f>IF(A2440&lt;&gt;INT(A2440),B2440,
IF(A2440&lt;0,VLOOKUP(A2440,lookups!A$1:B$25,2,0),
IF(ISNA(B2440),"",
IF(OR(ISBLANK(A2440),ISNA(B2440),B2440=0),
"",
"#define "&amp;
VLOOKUP(A2440,SOURCE!B:P,12,0)&amp;IF(SOURCE!$W$2-LEN(VLOOKUP(A2440,SOURCE!B:P,12,0))&gt;=0,REPT(" ",SOURCE!$W$2-LEN(VLOOKUP(A2440,SOURCE!B:P,12,0))),"")&amp;
TEXT(A2440,"???0")&amp;IF(VLOOKUP(A2440,SOURCE!B:P,13,0)="","","   "&amp;VLOOKUP(A2440,SOURCE!B:P,13,0)
))))
)</f>
        <v>#VALUE!</v>
      </c>
    </row>
    <row r="2441" spans="1:4" hidden="1">
      <c r="A2441" t="str">
        <f t="shared" si="39"/>
        <v/>
      </c>
      <c r="B2441" t="e">
        <f>VLOOKUP(A2441,SOURCE!B:P,12,0)</f>
        <v>#N/A</v>
      </c>
      <c r="C2441" t="str">
        <f>IF(ISNUMBER(INDEX(SOURCE!B:B,MATCH(A2441,SOURCE!B:B,0)+1)),INDEX(SOURCE!B:B,MATCH(A2441,SOURCE!B:B,0)+1),"")</f>
        <v/>
      </c>
      <c r="D2441" s="8" t="e">
        <f>IF(A2441&lt;&gt;INT(A2441),B2441,
IF(A2441&lt;0,VLOOKUP(A2441,lookups!A$1:B$25,2,0),
IF(ISNA(B2441),"",
IF(OR(ISBLANK(A2441),ISNA(B2441),B2441=0),
"",
"#define "&amp;
VLOOKUP(A2441,SOURCE!B:P,12,0)&amp;IF(SOURCE!$W$2-LEN(VLOOKUP(A2441,SOURCE!B:P,12,0))&gt;=0,REPT(" ",SOURCE!$W$2-LEN(VLOOKUP(A2441,SOURCE!B:P,12,0))),"")&amp;
TEXT(A2441,"???0")&amp;IF(VLOOKUP(A2441,SOURCE!B:P,13,0)="","","   "&amp;VLOOKUP(A2441,SOURCE!B:P,13,0)
))))
)</f>
        <v>#VALUE!</v>
      </c>
    </row>
    <row r="2442" spans="1:4" hidden="1">
      <c r="A2442" t="str">
        <f t="shared" si="39"/>
        <v/>
      </c>
      <c r="B2442" t="e">
        <f>VLOOKUP(A2442,SOURCE!B:P,12,0)</f>
        <v>#N/A</v>
      </c>
      <c r="C2442" t="str">
        <f>IF(ISNUMBER(INDEX(SOURCE!B:B,MATCH(A2442,SOURCE!B:B,0)+1)),INDEX(SOURCE!B:B,MATCH(A2442,SOURCE!B:B,0)+1),"")</f>
        <v/>
      </c>
      <c r="D2442" s="8" t="e">
        <f>IF(A2442&lt;&gt;INT(A2442),B2442,
IF(A2442&lt;0,VLOOKUP(A2442,lookups!A$1:B$25,2,0),
IF(ISNA(B2442),"",
IF(OR(ISBLANK(A2442),ISNA(B2442),B2442=0),
"",
"#define "&amp;
VLOOKUP(A2442,SOURCE!B:P,12,0)&amp;IF(SOURCE!$W$2-LEN(VLOOKUP(A2442,SOURCE!B:P,12,0))&gt;=0,REPT(" ",SOURCE!$W$2-LEN(VLOOKUP(A2442,SOURCE!B:P,12,0))),"")&amp;
TEXT(A2442,"???0")&amp;IF(VLOOKUP(A2442,SOURCE!B:P,13,0)="","","   "&amp;VLOOKUP(A2442,SOURCE!B:P,13,0)
))))
)</f>
        <v>#VALUE!</v>
      </c>
    </row>
    <row r="2443" spans="1:4" hidden="1">
      <c r="A2443" t="str">
        <f t="shared" si="39"/>
        <v/>
      </c>
      <c r="B2443" t="e">
        <f>VLOOKUP(A2443,SOURCE!B:P,12,0)</f>
        <v>#N/A</v>
      </c>
      <c r="C2443" t="str">
        <f>IF(ISNUMBER(INDEX(SOURCE!B:B,MATCH(A2443,SOURCE!B:B,0)+1)),INDEX(SOURCE!B:B,MATCH(A2443,SOURCE!B:B,0)+1),"")</f>
        <v/>
      </c>
      <c r="D2443" s="8" t="e">
        <f>IF(A2443&lt;&gt;INT(A2443),B2443,
IF(A2443&lt;0,VLOOKUP(A2443,lookups!A$1:B$25,2,0),
IF(ISNA(B2443),"",
IF(OR(ISBLANK(A2443),ISNA(B2443),B2443=0),
"",
"#define "&amp;
VLOOKUP(A2443,SOURCE!B:P,12,0)&amp;IF(SOURCE!$W$2-LEN(VLOOKUP(A2443,SOURCE!B:P,12,0))&gt;=0,REPT(" ",SOURCE!$W$2-LEN(VLOOKUP(A2443,SOURCE!B:P,12,0))),"")&amp;
TEXT(A2443,"???0")&amp;IF(VLOOKUP(A2443,SOURCE!B:P,13,0)="","","   "&amp;VLOOKUP(A2443,SOURCE!B:P,13,0)
))))
)</f>
        <v>#VALUE!</v>
      </c>
    </row>
    <row r="2444" spans="1:4" hidden="1">
      <c r="A2444" t="str">
        <f t="shared" si="39"/>
        <v/>
      </c>
      <c r="B2444" t="e">
        <f>VLOOKUP(A2444,SOURCE!B:P,12,0)</f>
        <v>#N/A</v>
      </c>
      <c r="C2444" t="str">
        <f>IF(ISNUMBER(INDEX(SOURCE!B:B,MATCH(A2444,SOURCE!B:B,0)+1)),INDEX(SOURCE!B:B,MATCH(A2444,SOURCE!B:B,0)+1),"")</f>
        <v/>
      </c>
      <c r="D2444" s="8" t="e">
        <f>IF(A2444&lt;&gt;INT(A2444),B2444,
IF(A2444&lt;0,VLOOKUP(A2444,lookups!A$1:B$25,2,0),
IF(ISNA(B2444),"",
IF(OR(ISBLANK(A2444),ISNA(B2444),B2444=0),
"",
"#define "&amp;
VLOOKUP(A2444,SOURCE!B:P,12,0)&amp;IF(SOURCE!$W$2-LEN(VLOOKUP(A2444,SOURCE!B:P,12,0))&gt;=0,REPT(" ",SOURCE!$W$2-LEN(VLOOKUP(A2444,SOURCE!B:P,12,0))),"")&amp;
TEXT(A2444,"???0")&amp;IF(VLOOKUP(A2444,SOURCE!B:P,13,0)="","","   "&amp;VLOOKUP(A2444,SOURCE!B:P,13,0)
))))
)</f>
        <v>#VALUE!</v>
      </c>
    </row>
    <row r="2445" spans="1:4" hidden="1">
      <c r="A2445" t="str">
        <f t="shared" si="39"/>
        <v/>
      </c>
      <c r="B2445" t="e">
        <f>VLOOKUP(A2445,SOURCE!B:P,12,0)</f>
        <v>#N/A</v>
      </c>
      <c r="C2445" t="str">
        <f>IF(ISNUMBER(INDEX(SOURCE!B:B,MATCH(A2445,SOURCE!B:B,0)+1)),INDEX(SOURCE!B:B,MATCH(A2445,SOURCE!B:B,0)+1),"")</f>
        <v/>
      </c>
      <c r="D2445" s="8" t="e">
        <f>IF(A2445&lt;&gt;INT(A2445),B2445,
IF(A2445&lt;0,VLOOKUP(A2445,lookups!A$1:B$25,2,0),
IF(ISNA(B2445),"",
IF(OR(ISBLANK(A2445),ISNA(B2445),B2445=0),
"",
"#define "&amp;
VLOOKUP(A2445,SOURCE!B:P,12,0)&amp;IF(SOURCE!$W$2-LEN(VLOOKUP(A2445,SOURCE!B:P,12,0))&gt;=0,REPT(" ",SOURCE!$W$2-LEN(VLOOKUP(A2445,SOURCE!B:P,12,0))),"")&amp;
TEXT(A2445,"???0")&amp;IF(VLOOKUP(A2445,SOURCE!B:P,13,0)="","","   "&amp;VLOOKUP(A2445,SOURCE!B:P,13,0)
))))
)</f>
        <v>#VALUE!</v>
      </c>
    </row>
    <row r="2446" spans="1:4" hidden="1">
      <c r="A2446" t="str">
        <f t="shared" si="39"/>
        <v/>
      </c>
      <c r="B2446" t="e">
        <f>VLOOKUP(A2446,SOURCE!B:P,12,0)</f>
        <v>#N/A</v>
      </c>
      <c r="C2446" t="str">
        <f>IF(ISNUMBER(INDEX(SOURCE!B:B,MATCH(A2446,SOURCE!B:B,0)+1)),INDEX(SOURCE!B:B,MATCH(A2446,SOURCE!B:B,0)+1),"")</f>
        <v/>
      </c>
      <c r="D2446" s="8" t="e">
        <f>IF(A2446&lt;&gt;INT(A2446),B2446,
IF(A2446&lt;0,VLOOKUP(A2446,lookups!A$1:B$25,2,0),
IF(ISNA(B2446),"",
IF(OR(ISBLANK(A2446),ISNA(B2446),B2446=0),
"",
"#define "&amp;
VLOOKUP(A2446,SOURCE!B:P,12,0)&amp;IF(SOURCE!$W$2-LEN(VLOOKUP(A2446,SOURCE!B:P,12,0))&gt;=0,REPT(" ",SOURCE!$W$2-LEN(VLOOKUP(A2446,SOURCE!B:P,12,0))),"")&amp;
TEXT(A2446,"???0")&amp;IF(VLOOKUP(A2446,SOURCE!B:P,13,0)="","","   "&amp;VLOOKUP(A2446,SOURCE!B:P,13,0)
))))
)</f>
        <v>#VALUE!</v>
      </c>
    </row>
    <row r="2447" spans="1:4" hidden="1">
      <c r="A2447" t="str">
        <f t="shared" si="39"/>
        <v/>
      </c>
      <c r="B2447" t="e">
        <f>VLOOKUP(A2447,SOURCE!B:P,12,0)</f>
        <v>#N/A</v>
      </c>
      <c r="C2447" t="str">
        <f>IF(ISNUMBER(INDEX(SOURCE!B:B,MATCH(A2447,SOURCE!B:B,0)+1)),INDEX(SOURCE!B:B,MATCH(A2447,SOURCE!B:B,0)+1),"")</f>
        <v/>
      </c>
      <c r="D2447" s="8" t="e">
        <f>IF(A2447&lt;&gt;INT(A2447),B2447,
IF(A2447&lt;0,VLOOKUP(A2447,lookups!A$1:B$25,2,0),
IF(ISNA(B2447),"",
IF(OR(ISBLANK(A2447),ISNA(B2447),B2447=0),
"",
"#define "&amp;
VLOOKUP(A2447,SOURCE!B:P,12,0)&amp;IF(SOURCE!$W$2-LEN(VLOOKUP(A2447,SOURCE!B:P,12,0))&gt;=0,REPT(" ",SOURCE!$W$2-LEN(VLOOKUP(A2447,SOURCE!B:P,12,0))),"")&amp;
TEXT(A2447,"???0")&amp;IF(VLOOKUP(A2447,SOURCE!B:P,13,0)="","","   "&amp;VLOOKUP(A2447,SOURCE!B:P,13,0)
))))
)</f>
        <v>#VALUE!</v>
      </c>
    </row>
    <row r="2448" spans="1:4" hidden="1">
      <c r="A2448" t="str">
        <f t="shared" si="39"/>
        <v/>
      </c>
      <c r="B2448" t="e">
        <f>VLOOKUP(A2448,SOURCE!B:P,12,0)</f>
        <v>#N/A</v>
      </c>
      <c r="C2448" t="str">
        <f>IF(ISNUMBER(INDEX(SOURCE!B:B,MATCH(A2448,SOURCE!B:B,0)+1)),INDEX(SOURCE!B:B,MATCH(A2448,SOURCE!B:B,0)+1),"")</f>
        <v/>
      </c>
      <c r="D2448" s="8" t="e">
        <f>IF(A2448&lt;&gt;INT(A2448),B2448,
IF(A2448&lt;0,VLOOKUP(A2448,lookups!A$1:B$25,2,0),
IF(ISNA(B2448),"",
IF(OR(ISBLANK(A2448),ISNA(B2448),B2448=0),
"",
"#define "&amp;
VLOOKUP(A2448,SOURCE!B:P,12,0)&amp;IF(SOURCE!$W$2-LEN(VLOOKUP(A2448,SOURCE!B:P,12,0))&gt;=0,REPT(" ",SOURCE!$W$2-LEN(VLOOKUP(A2448,SOURCE!B:P,12,0))),"")&amp;
TEXT(A2448,"???0")&amp;IF(VLOOKUP(A2448,SOURCE!B:P,13,0)="","","   "&amp;VLOOKUP(A2448,SOURCE!B:P,13,0)
))))
)</f>
        <v>#VALUE!</v>
      </c>
    </row>
    <row r="2449" spans="1:4" hidden="1">
      <c r="A2449" t="str">
        <f t="shared" si="39"/>
        <v/>
      </c>
      <c r="B2449" t="e">
        <f>VLOOKUP(A2449,SOURCE!B:P,12,0)</f>
        <v>#N/A</v>
      </c>
      <c r="C2449" t="str">
        <f>IF(ISNUMBER(INDEX(SOURCE!B:B,MATCH(A2449,SOURCE!B:B,0)+1)),INDEX(SOURCE!B:B,MATCH(A2449,SOURCE!B:B,0)+1),"")</f>
        <v/>
      </c>
      <c r="D2449" s="8" t="e">
        <f>IF(A2449&lt;&gt;INT(A2449),B2449,
IF(A2449&lt;0,VLOOKUP(A2449,lookups!A$1:B$25,2,0),
IF(ISNA(B2449),"",
IF(OR(ISBLANK(A2449),ISNA(B2449),B2449=0),
"",
"#define "&amp;
VLOOKUP(A2449,SOURCE!B:P,12,0)&amp;IF(SOURCE!$W$2-LEN(VLOOKUP(A2449,SOURCE!B:P,12,0))&gt;=0,REPT(" ",SOURCE!$W$2-LEN(VLOOKUP(A2449,SOURCE!B:P,12,0))),"")&amp;
TEXT(A2449,"???0")&amp;IF(VLOOKUP(A2449,SOURCE!B:P,13,0)="","","   "&amp;VLOOKUP(A2449,SOURCE!B:P,13,0)
))))
)</f>
        <v>#VALUE!</v>
      </c>
    </row>
    <row r="2450" spans="1:4" hidden="1">
      <c r="A2450" t="str">
        <f t="shared" si="39"/>
        <v/>
      </c>
      <c r="B2450" t="e">
        <f>VLOOKUP(A2450,SOURCE!B:P,12,0)</f>
        <v>#N/A</v>
      </c>
      <c r="C2450" t="str">
        <f>IF(ISNUMBER(INDEX(SOURCE!B:B,MATCH(A2450,SOURCE!B:B,0)+1)),INDEX(SOURCE!B:B,MATCH(A2450,SOURCE!B:B,0)+1),"")</f>
        <v/>
      </c>
      <c r="D2450" s="8" t="e">
        <f>IF(A2450&lt;&gt;INT(A2450),B2450,
IF(A2450&lt;0,VLOOKUP(A2450,lookups!A$1:B$25,2,0),
IF(ISNA(B2450),"",
IF(OR(ISBLANK(A2450),ISNA(B2450),B2450=0),
"",
"#define "&amp;
VLOOKUP(A2450,SOURCE!B:P,12,0)&amp;IF(SOURCE!$W$2-LEN(VLOOKUP(A2450,SOURCE!B:P,12,0))&gt;=0,REPT(" ",SOURCE!$W$2-LEN(VLOOKUP(A2450,SOURCE!B:P,12,0))),"")&amp;
TEXT(A2450,"???0")&amp;IF(VLOOKUP(A2450,SOURCE!B:P,13,0)="","","   "&amp;VLOOKUP(A2450,SOURCE!B:P,13,0)
))))
)</f>
        <v>#VALUE!</v>
      </c>
    </row>
    <row r="2451" spans="1:4" hidden="1">
      <c r="A2451" t="str">
        <f t="shared" si="39"/>
        <v/>
      </c>
      <c r="B2451" t="e">
        <f>VLOOKUP(A2451,SOURCE!B:P,12,0)</f>
        <v>#N/A</v>
      </c>
      <c r="C2451" t="str">
        <f>IF(ISNUMBER(INDEX(SOURCE!B:B,MATCH(A2451,SOURCE!B:B,0)+1)),INDEX(SOURCE!B:B,MATCH(A2451,SOURCE!B:B,0)+1),"")</f>
        <v/>
      </c>
      <c r="D2451" s="8" t="e">
        <f>IF(A2451&lt;&gt;INT(A2451),B2451,
IF(A2451&lt;0,VLOOKUP(A2451,lookups!A$1:B$25,2,0),
IF(ISNA(B2451),"",
IF(OR(ISBLANK(A2451),ISNA(B2451),B2451=0),
"",
"#define "&amp;
VLOOKUP(A2451,SOURCE!B:P,12,0)&amp;IF(SOURCE!$W$2-LEN(VLOOKUP(A2451,SOURCE!B:P,12,0))&gt;=0,REPT(" ",SOURCE!$W$2-LEN(VLOOKUP(A2451,SOURCE!B:P,12,0))),"")&amp;
TEXT(A2451,"???0")&amp;IF(VLOOKUP(A2451,SOURCE!B:P,13,0)="","","   "&amp;VLOOKUP(A2451,SOURCE!B:P,13,0)
))))
)</f>
        <v>#VALUE!</v>
      </c>
    </row>
    <row r="2452" spans="1:4" hidden="1">
      <c r="A2452" t="str">
        <f t="shared" si="39"/>
        <v/>
      </c>
      <c r="B2452" t="e">
        <f>VLOOKUP(A2452,SOURCE!B:P,12,0)</f>
        <v>#N/A</v>
      </c>
      <c r="C2452" t="str">
        <f>IF(ISNUMBER(INDEX(SOURCE!B:B,MATCH(A2452,SOURCE!B:B,0)+1)),INDEX(SOURCE!B:B,MATCH(A2452,SOURCE!B:B,0)+1),"")</f>
        <v/>
      </c>
      <c r="D2452" s="8" t="e">
        <f>IF(A2452&lt;&gt;INT(A2452),B2452,
IF(A2452&lt;0,VLOOKUP(A2452,lookups!A$1:B$25,2,0),
IF(ISNA(B2452),"",
IF(OR(ISBLANK(A2452),ISNA(B2452),B2452=0),
"",
"#define "&amp;
VLOOKUP(A2452,SOURCE!B:P,12,0)&amp;IF(SOURCE!$W$2-LEN(VLOOKUP(A2452,SOURCE!B:P,12,0))&gt;=0,REPT(" ",SOURCE!$W$2-LEN(VLOOKUP(A2452,SOURCE!B:P,12,0))),"")&amp;
TEXT(A2452,"???0")&amp;IF(VLOOKUP(A2452,SOURCE!B:P,13,0)="","","   "&amp;VLOOKUP(A2452,SOURCE!B:P,13,0)
))))
)</f>
        <v>#VALUE!</v>
      </c>
    </row>
    <row r="2453" spans="1:4" hidden="1">
      <c r="A2453" t="str">
        <f t="shared" si="39"/>
        <v/>
      </c>
      <c r="B2453" t="e">
        <f>VLOOKUP(A2453,SOURCE!B:P,12,0)</f>
        <v>#N/A</v>
      </c>
      <c r="C2453" t="str">
        <f>IF(ISNUMBER(INDEX(SOURCE!B:B,MATCH(A2453,SOURCE!B:B,0)+1)),INDEX(SOURCE!B:B,MATCH(A2453,SOURCE!B:B,0)+1),"")</f>
        <v/>
      </c>
      <c r="D2453" s="8" t="e">
        <f>IF(A2453&lt;&gt;INT(A2453),B2453,
IF(A2453&lt;0,VLOOKUP(A2453,lookups!A$1:B$25,2,0),
IF(ISNA(B2453),"",
IF(OR(ISBLANK(A2453),ISNA(B2453),B2453=0),
"",
"#define "&amp;
VLOOKUP(A2453,SOURCE!B:P,12,0)&amp;IF(SOURCE!$W$2-LEN(VLOOKUP(A2453,SOURCE!B:P,12,0))&gt;=0,REPT(" ",SOURCE!$W$2-LEN(VLOOKUP(A2453,SOURCE!B:P,12,0))),"")&amp;
TEXT(A2453,"???0")&amp;IF(VLOOKUP(A2453,SOURCE!B:P,13,0)="","","   "&amp;VLOOKUP(A2453,SOURCE!B:P,13,0)
))))
)</f>
        <v>#VALUE!</v>
      </c>
    </row>
    <row r="2454" spans="1:4" hidden="1">
      <c r="A2454" t="str">
        <f t="shared" si="39"/>
        <v/>
      </c>
      <c r="B2454" t="e">
        <f>VLOOKUP(A2454,SOURCE!B:P,12,0)</f>
        <v>#N/A</v>
      </c>
      <c r="C2454" t="str">
        <f>IF(ISNUMBER(INDEX(SOURCE!B:B,MATCH(A2454,SOURCE!B:B,0)+1)),INDEX(SOURCE!B:B,MATCH(A2454,SOURCE!B:B,0)+1),"")</f>
        <v/>
      </c>
      <c r="D2454" s="8" t="e">
        <f>IF(A2454&lt;&gt;INT(A2454),B2454,
IF(A2454&lt;0,VLOOKUP(A2454,lookups!A$1:B$25,2,0),
IF(ISNA(B2454),"",
IF(OR(ISBLANK(A2454),ISNA(B2454),B2454=0),
"",
"#define "&amp;
VLOOKUP(A2454,SOURCE!B:P,12,0)&amp;IF(SOURCE!$W$2-LEN(VLOOKUP(A2454,SOURCE!B:P,12,0))&gt;=0,REPT(" ",SOURCE!$W$2-LEN(VLOOKUP(A2454,SOURCE!B:P,12,0))),"")&amp;
TEXT(A2454,"???0")&amp;IF(VLOOKUP(A2454,SOURCE!B:P,13,0)="","","   "&amp;VLOOKUP(A2454,SOURCE!B:P,13,0)
))))
)</f>
        <v>#VALUE!</v>
      </c>
    </row>
    <row r="2455" spans="1:4" hidden="1">
      <c r="A2455" t="str">
        <f t="shared" si="39"/>
        <v/>
      </c>
      <c r="B2455" t="e">
        <f>VLOOKUP(A2455,SOURCE!B:P,12,0)</f>
        <v>#N/A</v>
      </c>
      <c r="C2455" t="str">
        <f>IF(ISNUMBER(INDEX(SOURCE!B:B,MATCH(A2455,SOURCE!B:B,0)+1)),INDEX(SOURCE!B:B,MATCH(A2455,SOURCE!B:B,0)+1),"")</f>
        <v/>
      </c>
      <c r="D2455" s="8" t="e">
        <f>IF(A2455&lt;&gt;INT(A2455),B2455,
IF(A2455&lt;0,VLOOKUP(A2455,lookups!A$1:B$25,2,0),
IF(ISNA(B2455),"",
IF(OR(ISBLANK(A2455),ISNA(B2455),B2455=0),
"",
"#define "&amp;
VLOOKUP(A2455,SOURCE!B:P,12,0)&amp;IF(SOURCE!$W$2-LEN(VLOOKUP(A2455,SOURCE!B:P,12,0))&gt;=0,REPT(" ",SOURCE!$W$2-LEN(VLOOKUP(A2455,SOURCE!B:P,12,0))),"")&amp;
TEXT(A2455,"???0")&amp;IF(VLOOKUP(A2455,SOURCE!B:P,13,0)="","","   "&amp;VLOOKUP(A2455,SOURCE!B:P,13,0)
))))
)</f>
        <v>#VALUE!</v>
      </c>
    </row>
    <row r="2456" spans="1:4" hidden="1">
      <c r="A2456" t="str">
        <f t="shared" si="39"/>
        <v/>
      </c>
      <c r="B2456" t="e">
        <f>VLOOKUP(A2456,SOURCE!B:P,12,0)</f>
        <v>#N/A</v>
      </c>
      <c r="C2456" t="str">
        <f>IF(ISNUMBER(INDEX(SOURCE!B:B,MATCH(A2456,SOURCE!B:B,0)+1)),INDEX(SOURCE!B:B,MATCH(A2456,SOURCE!B:B,0)+1),"")</f>
        <v/>
      </c>
      <c r="D2456" s="8" t="e">
        <f>IF(A2456&lt;&gt;INT(A2456),B2456,
IF(A2456&lt;0,VLOOKUP(A2456,lookups!A$1:B$25,2,0),
IF(ISNA(B2456),"",
IF(OR(ISBLANK(A2456),ISNA(B2456),B2456=0),
"",
"#define "&amp;
VLOOKUP(A2456,SOURCE!B:P,12,0)&amp;IF(SOURCE!$W$2-LEN(VLOOKUP(A2456,SOURCE!B:P,12,0))&gt;=0,REPT(" ",SOURCE!$W$2-LEN(VLOOKUP(A2456,SOURCE!B:P,12,0))),"")&amp;
TEXT(A2456,"???0")&amp;IF(VLOOKUP(A2456,SOURCE!B:P,13,0)="","","   "&amp;VLOOKUP(A2456,SOURCE!B:P,13,0)
))))
)</f>
        <v>#VALUE!</v>
      </c>
    </row>
    <row r="2457" spans="1:4" hidden="1">
      <c r="A2457" t="str">
        <f t="shared" si="39"/>
        <v/>
      </c>
      <c r="B2457" t="e">
        <f>VLOOKUP(A2457,SOURCE!B:P,12,0)</f>
        <v>#N/A</v>
      </c>
      <c r="C2457" t="str">
        <f>IF(ISNUMBER(INDEX(SOURCE!B:B,MATCH(A2457,SOURCE!B:B,0)+1)),INDEX(SOURCE!B:B,MATCH(A2457,SOURCE!B:B,0)+1),"")</f>
        <v/>
      </c>
      <c r="D2457" s="8" t="e">
        <f>IF(A2457&lt;&gt;INT(A2457),B2457,
IF(A2457&lt;0,VLOOKUP(A2457,lookups!A$1:B$25,2,0),
IF(ISNA(B2457),"",
IF(OR(ISBLANK(A2457),ISNA(B2457),B2457=0),
"",
"#define "&amp;
VLOOKUP(A2457,SOURCE!B:P,12,0)&amp;IF(SOURCE!$W$2-LEN(VLOOKUP(A2457,SOURCE!B:P,12,0))&gt;=0,REPT(" ",SOURCE!$W$2-LEN(VLOOKUP(A2457,SOURCE!B:P,12,0))),"")&amp;
TEXT(A2457,"???0")&amp;IF(VLOOKUP(A2457,SOURCE!B:P,13,0)="","","   "&amp;VLOOKUP(A2457,SOURCE!B:P,13,0)
))))
)</f>
        <v>#VALUE!</v>
      </c>
    </row>
    <row r="2458" spans="1:4" hidden="1">
      <c r="A2458" t="str">
        <f t="shared" si="39"/>
        <v/>
      </c>
      <c r="B2458" t="e">
        <f>VLOOKUP(A2458,SOURCE!B:P,12,0)</f>
        <v>#N/A</v>
      </c>
      <c r="C2458" t="str">
        <f>IF(ISNUMBER(INDEX(SOURCE!B:B,MATCH(A2458,SOURCE!B:B,0)+1)),INDEX(SOURCE!B:B,MATCH(A2458,SOURCE!B:B,0)+1),"")</f>
        <v/>
      </c>
      <c r="D2458" s="8" t="e">
        <f>IF(A2458&lt;&gt;INT(A2458),B2458,
IF(A2458&lt;0,VLOOKUP(A2458,lookups!A$1:B$25,2,0),
IF(ISNA(B2458),"",
IF(OR(ISBLANK(A2458),ISNA(B2458),B2458=0),
"",
"#define "&amp;
VLOOKUP(A2458,SOURCE!B:P,12,0)&amp;IF(SOURCE!$W$2-LEN(VLOOKUP(A2458,SOURCE!B:P,12,0))&gt;=0,REPT(" ",SOURCE!$W$2-LEN(VLOOKUP(A2458,SOURCE!B:P,12,0))),"")&amp;
TEXT(A2458,"???0")&amp;IF(VLOOKUP(A2458,SOURCE!B:P,13,0)="","","   "&amp;VLOOKUP(A2458,SOURCE!B:P,13,0)
))))
)</f>
        <v>#VALUE!</v>
      </c>
    </row>
    <row r="2459" spans="1:4" hidden="1">
      <c r="A2459" t="str">
        <f t="shared" si="39"/>
        <v/>
      </c>
      <c r="B2459" t="e">
        <f>VLOOKUP(A2459,SOURCE!B:P,12,0)</f>
        <v>#N/A</v>
      </c>
      <c r="C2459" t="str">
        <f>IF(ISNUMBER(INDEX(SOURCE!B:B,MATCH(A2459,SOURCE!B:B,0)+1)),INDEX(SOURCE!B:B,MATCH(A2459,SOURCE!B:B,0)+1),"")</f>
        <v/>
      </c>
      <c r="D2459" s="8" t="e">
        <f>IF(A2459&lt;&gt;INT(A2459),B2459,
IF(A2459&lt;0,VLOOKUP(A2459,lookups!A$1:B$25,2,0),
IF(ISNA(B2459),"",
IF(OR(ISBLANK(A2459),ISNA(B2459),B2459=0),
"",
"#define "&amp;
VLOOKUP(A2459,SOURCE!B:P,12,0)&amp;IF(SOURCE!$W$2-LEN(VLOOKUP(A2459,SOURCE!B:P,12,0))&gt;=0,REPT(" ",SOURCE!$W$2-LEN(VLOOKUP(A2459,SOURCE!B:P,12,0))),"")&amp;
TEXT(A2459,"???0")&amp;IF(VLOOKUP(A2459,SOURCE!B:P,13,0)="","","   "&amp;VLOOKUP(A2459,SOURCE!B:P,13,0)
))))
)</f>
        <v>#VALUE!</v>
      </c>
    </row>
    <row r="2460" spans="1:4" hidden="1">
      <c r="A2460" t="str">
        <f t="shared" si="39"/>
        <v/>
      </c>
      <c r="B2460" t="e">
        <f>VLOOKUP(A2460,SOURCE!B:P,12,0)</f>
        <v>#N/A</v>
      </c>
      <c r="C2460" t="str">
        <f>IF(ISNUMBER(INDEX(SOURCE!B:B,MATCH(A2460,SOURCE!B:B,0)+1)),INDEX(SOURCE!B:B,MATCH(A2460,SOURCE!B:B,0)+1),"")</f>
        <v/>
      </c>
      <c r="D2460" s="8" t="e">
        <f>IF(A2460&lt;&gt;INT(A2460),B2460,
IF(A2460&lt;0,VLOOKUP(A2460,lookups!A$1:B$25,2,0),
IF(ISNA(B2460),"",
IF(OR(ISBLANK(A2460),ISNA(B2460),B2460=0),
"",
"#define "&amp;
VLOOKUP(A2460,SOURCE!B:P,12,0)&amp;IF(SOURCE!$W$2-LEN(VLOOKUP(A2460,SOURCE!B:P,12,0))&gt;=0,REPT(" ",SOURCE!$W$2-LEN(VLOOKUP(A2460,SOURCE!B:P,12,0))),"")&amp;
TEXT(A2460,"???0")&amp;IF(VLOOKUP(A2460,SOURCE!B:P,13,0)="","","   "&amp;VLOOKUP(A2460,SOURCE!B:P,13,0)
))))
)</f>
        <v>#VALUE!</v>
      </c>
    </row>
    <row r="2461" spans="1:4" hidden="1">
      <c r="A2461" t="str">
        <f t="shared" si="39"/>
        <v/>
      </c>
      <c r="B2461" t="e">
        <f>VLOOKUP(A2461,SOURCE!B:P,12,0)</f>
        <v>#N/A</v>
      </c>
      <c r="C2461" t="str">
        <f>IF(ISNUMBER(INDEX(SOURCE!B:B,MATCH(A2461,SOURCE!B:B,0)+1)),INDEX(SOURCE!B:B,MATCH(A2461,SOURCE!B:B,0)+1),"")</f>
        <v/>
      </c>
      <c r="D2461" s="8" t="e">
        <f>IF(A2461&lt;&gt;INT(A2461),B2461,
IF(A2461&lt;0,VLOOKUP(A2461,lookups!A$1:B$25,2,0),
IF(ISNA(B2461),"",
IF(OR(ISBLANK(A2461),ISNA(B2461),B2461=0),
"",
"#define "&amp;
VLOOKUP(A2461,SOURCE!B:P,12,0)&amp;IF(SOURCE!$W$2-LEN(VLOOKUP(A2461,SOURCE!B:P,12,0))&gt;=0,REPT(" ",SOURCE!$W$2-LEN(VLOOKUP(A2461,SOURCE!B:P,12,0))),"")&amp;
TEXT(A2461,"???0")&amp;IF(VLOOKUP(A2461,SOURCE!B:P,13,0)="","","   "&amp;VLOOKUP(A2461,SOURCE!B:P,13,0)
))))
)</f>
        <v>#VALUE!</v>
      </c>
    </row>
    <row r="2462" spans="1:4" hidden="1">
      <c r="A2462" t="str">
        <f t="shared" ref="A2462:A2525" si="40">C2461</f>
        <v/>
      </c>
      <c r="B2462" t="e">
        <f>VLOOKUP(A2462,SOURCE!B:P,12,0)</f>
        <v>#N/A</v>
      </c>
      <c r="C2462" t="str">
        <f>IF(ISNUMBER(INDEX(SOURCE!B:B,MATCH(A2462,SOURCE!B:B,0)+1)),INDEX(SOURCE!B:B,MATCH(A2462,SOURCE!B:B,0)+1),"")</f>
        <v/>
      </c>
      <c r="D2462" s="8" t="e">
        <f>IF(A2462&lt;&gt;INT(A2462),B2462,
IF(A2462&lt;0,VLOOKUP(A2462,lookups!A$1:B$25,2,0),
IF(ISNA(B2462),"",
IF(OR(ISBLANK(A2462),ISNA(B2462),B2462=0),
"",
"#define "&amp;
VLOOKUP(A2462,SOURCE!B:P,12,0)&amp;IF(SOURCE!$W$2-LEN(VLOOKUP(A2462,SOURCE!B:P,12,0))&gt;=0,REPT(" ",SOURCE!$W$2-LEN(VLOOKUP(A2462,SOURCE!B:P,12,0))),"")&amp;
TEXT(A2462,"???0")&amp;IF(VLOOKUP(A2462,SOURCE!B:P,13,0)="","","   "&amp;VLOOKUP(A2462,SOURCE!B:P,13,0)
))))
)</f>
        <v>#VALUE!</v>
      </c>
    </row>
    <row r="2463" spans="1:4" hidden="1">
      <c r="A2463" t="str">
        <f t="shared" si="40"/>
        <v/>
      </c>
      <c r="B2463" t="e">
        <f>VLOOKUP(A2463,SOURCE!B:P,12,0)</f>
        <v>#N/A</v>
      </c>
      <c r="C2463" t="str">
        <f>IF(ISNUMBER(INDEX(SOURCE!B:B,MATCH(A2463,SOURCE!B:B,0)+1)),INDEX(SOURCE!B:B,MATCH(A2463,SOURCE!B:B,0)+1),"")</f>
        <v/>
      </c>
      <c r="D2463" s="8" t="e">
        <f>IF(A2463&lt;&gt;INT(A2463),B2463,
IF(A2463&lt;0,VLOOKUP(A2463,lookups!A$1:B$25,2,0),
IF(ISNA(B2463),"",
IF(OR(ISBLANK(A2463),ISNA(B2463),B2463=0),
"",
"#define "&amp;
VLOOKUP(A2463,SOURCE!B:P,12,0)&amp;IF(SOURCE!$W$2-LEN(VLOOKUP(A2463,SOURCE!B:P,12,0))&gt;=0,REPT(" ",SOURCE!$W$2-LEN(VLOOKUP(A2463,SOURCE!B:P,12,0))),"")&amp;
TEXT(A2463,"???0")&amp;IF(VLOOKUP(A2463,SOURCE!B:P,13,0)="","","   "&amp;VLOOKUP(A2463,SOURCE!B:P,13,0)
))))
)</f>
        <v>#VALUE!</v>
      </c>
    </row>
    <row r="2464" spans="1:4" hidden="1">
      <c r="A2464" t="str">
        <f t="shared" si="40"/>
        <v/>
      </c>
      <c r="B2464" t="e">
        <f>VLOOKUP(A2464,SOURCE!B:P,12,0)</f>
        <v>#N/A</v>
      </c>
      <c r="C2464" t="str">
        <f>IF(ISNUMBER(INDEX(SOURCE!B:B,MATCH(A2464,SOURCE!B:B,0)+1)),INDEX(SOURCE!B:B,MATCH(A2464,SOURCE!B:B,0)+1),"")</f>
        <v/>
      </c>
      <c r="D2464" s="8" t="e">
        <f>IF(A2464&lt;&gt;INT(A2464),B2464,
IF(A2464&lt;0,VLOOKUP(A2464,lookups!A$1:B$25,2,0),
IF(ISNA(B2464),"",
IF(OR(ISBLANK(A2464),ISNA(B2464),B2464=0),
"",
"#define "&amp;
VLOOKUP(A2464,SOURCE!B:P,12,0)&amp;IF(SOURCE!$W$2-LEN(VLOOKUP(A2464,SOURCE!B:P,12,0))&gt;=0,REPT(" ",SOURCE!$W$2-LEN(VLOOKUP(A2464,SOURCE!B:P,12,0))),"")&amp;
TEXT(A2464,"???0")&amp;IF(VLOOKUP(A2464,SOURCE!B:P,13,0)="","","   "&amp;VLOOKUP(A2464,SOURCE!B:P,13,0)
))))
)</f>
        <v>#VALUE!</v>
      </c>
    </row>
    <row r="2465" spans="1:4" hidden="1">
      <c r="A2465" t="str">
        <f t="shared" si="40"/>
        <v/>
      </c>
      <c r="B2465" t="e">
        <f>VLOOKUP(A2465,SOURCE!B:P,12,0)</f>
        <v>#N/A</v>
      </c>
      <c r="C2465" t="str">
        <f>IF(ISNUMBER(INDEX(SOURCE!B:B,MATCH(A2465,SOURCE!B:B,0)+1)),INDEX(SOURCE!B:B,MATCH(A2465,SOURCE!B:B,0)+1),"")</f>
        <v/>
      </c>
      <c r="D2465" s="8" t="e">
        <f>IF(A2465&lt;&gt;INT(A2465),B2465,
IF(A2465&lt;0,VLOOKUP(A2465,lookups!A$1:B$25,2,0),
IF(ISNA(B2465),"",
IF(OR(ISBLANK(A2465),ISNA(B2465),B2465=0),
"",
"#define "&amp;
VLOOKUP(A2465,SOURCE!B:P,12,0)&amp;IF(SOURCE!$W$2-LEN(VLOOKUP(A2465,SOURCE!B:P,12,0))&gt;=0,REPT(" ",SOURCE!$W$2-LEN(VLOOKUP(A2465,SOURCE!B:P,12,0))),"")&amp;
TEXT(A2465,"???0")&amp;IF(VLOOKUP(A2465,SOURCE!B:P,13,0)="","","   "&amp;VLOOKUP(A2465,SOURCE!B:P,13,0)
))))
)</f>
        <v>#VALUE!</v>
      </c>
    </row>
    <row r="2466" spans="1:4" hidden="1">
      <c r="A2466" t="str">
        <f t="shared" si="40"/>
        <v/>
      </c>
      <c r="B2466" t="e">
        <f>VLOOKUP(A2466,SOURCE!B:P,12,0)</f>
        <v>#N/A</v>
      </c>
      <c r="C2466" t="str">
        <f>IF(ISNUMBER(INDEX(SOURCE!B:B,MATCH(A2466,SOURCE!B:B,0)+1)),INDEX(SOURCE!B:B,MATCH(A2466,SOURCE!B:B,0)+1),"")</f>
        <v/>
      </c>
      <c r="D2466" s="8" t="e">
        <f>IF(A2466&lt;&gt;INT(A2466),B2466,
IF(A2466&lt;0,VLOOKUP(A2466,lookups!A$1:B$25,2,0),
IF(ISNA(B2466),"",
IF(OR(ISBLANK(A2466),ISNA(B2466),B2466=0),
"",
"#define "&amp;
VLOOKUP(A2466,SOURCE!B:P,12,0)&amp;IF(SOURCE!$W$2-LEN(VLOOKUP(A2466,SOURCE!B:P,12,0))&gt;=0,REPT(" ",SOURCE!$W$2-LEN(VLOOKUP(A2466,SOURCE!B:P,12,0))),"")&amp;
TEXT(A2466,"???0")&amp;IF(VLOOKUP(A2466,SOURCE!B:P,13,0)="","","   "&amp;VLOOKUP(A2466,SOURCE!B:P,13,0)
))))
)</f>
        <v>#VALUE!</v>
      </c>
    </row>
    <row r="2467" spans="1:4" hidden="1">
      <c r="A2467" t="str">
        <f t="shared" si="40"/>
        <v/>
      </c>
      <c r="B2467" t="e">
        <f>VLOOKUP(A2467,SOURCE!B:P,12,0)</f>
        <v>#N/A</v>
      </c>
      <c r="C2467" t="str">
        <f>IF(ISNUMBER(INDEX(SOURCE!B:B,MATCH(A2467,SOURCE!B:B,0)+1)),INDEX(SOURCE!B:B,MATCH(A2467,SOURCE!B:B,0)+1),"")</f>
        <v/>
      </c>
      <c r="D2467" s="8" t="e">
        <f>IF(A2467&lt;&gt;INT(A2467),B2467,
IF(A2467&lt;0,VLOOKUP(A2467,lookups!A$1:B$25,2,0),
IF(ISNA(B2467),"",
IF(OR(ISBLANK(A2467),ISNA(B2467),B2467=0),
"",
"#define "&amp;
VLOOKUP(A2467,SOURCE!B:P,12,0)&amp;IF(SOURCE!$W$2-LEN(VLOOKUP(A2467,SOURCE!B:P,12,0))&gt;=0,REPT(" ",SOURCE!$W$2-LEN(VLOOKUP(A2467,SOURCE!B:P,12,0))),"")&amp;
TEXT(A2467,"???0")&amp;IF(VLOOKUP(A2467,SOURCE!B:P,13,0)="","","   "&amp;VLOOKUP(A2467,SOURCE!B:P,13,0)
))))
)</f>
        <v>#VALUE!</v>
      </c>
    </row>
    <row r="2468" spans="1:4" hidden="1">
      <c r="A2468" t="str">
        <f t="shared" si="40"/>
        <v/>
      </c>
      <c r="B2468" t="e">
        <f>VLOOKUP(A2468,SOURCE!B:P,12,0)</f>
        <v>#N/A</v>
      </c>
      <c r="C2468" t="str">
        <f>IF(ISNUMBER(INDEX(SOURCE!B:B,MATCH(A2468,SOURCE!B:B,0)+1)),INDEX(SOURCE!B:B,MATCH(A2468,SOURCE!B:B,0)+1),"")</f>
        <v/>
      </c>
      <c r="D2468" s="8" t="e">
        <f>IF(A2468&lt;&gt;INT(A2468),B2468,
IF(A2468&lt;0,VLOOKUP(A2468,lookups!A$1:B$25,2,0),
IF(ISNA(B2468),"",
IF(OR(ISBLANK(A2468),ISNA(B2468),B2468=0),
"",
"#define "&amp;
VLOOKUP(A2468,SOURCE!B:P,12,0)&amp;IF(SOURCE!$W$2-LEN(VLOOKUP(A2468,SOURCE!B:P,12,0))&gt;=0,REPT(" ",SOURCE!$W$2-LEN(VLOOKUP(A2468,SOURCE!B:P,12,0))),"")&amp;
TEXT(A2468,"???0")&amp;IF(VLOOKUP(A2468,SOURCE!B:P,13,0)="","","   "&amp;VLOOKUP(A2468,SOURCE!B:P,13,0)
))))
)</f>
        <v>#VALUE!</v>
      </c>
    </row>
    <row r="2469" spans="1:4" hidden="1">
      <c r="A2469" t="str">
        <f t="shared" si="40"/>
        <v/>
      </c>
      <c r="B2469" t="e">
        <f>VLOOKUP(A2469,SOURCE!B:P,12,0)</f>
        <v>#N/A</v>
      </c>
      <c r="C2469" t="str">
        <f>IF(ISNUMBER(INDEX(SOURCE!B:B,MATCH(A2469,SOURCE!B:B,0)+1)),INDEX(SOURCE!B:B,MATCH(A2469,SOURCE!B:B,0)+1),"")</f>
        <v/>
      </c>
      <c r="D2469" s="8" t="e">
        <f>IF(A2469&lt;&gt;INT(A2469),B2469,
IF(A2469&lt;0,VLOOKUP(A2469,lookups!A$1:B$25,2,0),
IF(ISNA(B2469),"",
IF(OR(ISBLANK(A2469),ISNA(B2469),B2469=0),
"",
"#define "&amp;
VLOOKUP(A2469,SOURCE!B:P,12,0)&amp;IF(SOURCE!$W$2-LEN(VLOOKUP(A2469,SOURCE!B:P,12,0))&gt;=0,REPT(" ",SOURCE!$W$2-LEN(VLOOKUP(A2469,SOURCE!B:P,12,0))),"")&amp;
TEXT(A2469,"???0")&amp;IF(VLOOKUP(A2469,SOURCE!B:P,13,0)="","","   "&amp;VLOOKUP(A2469,SOURCE!B:P,13,0)
))))
)</f>
        <v>#VALUE!</v>
      </c>
    </row>
    <row r="2470" spans="1:4" hidden="1">
      <c r="A2470" t="str">
        <f t="shared" si="40"/>
        <v/>
      </c>
      <c r="B2470" t="e">
        <f>VLOOKUP(A2470,SOURCE!B:P,12,0)</f>
        <v>#N/A</v>
      </c>
      <c r="C2470" t="str">
        <f>IF(ISNUMBER(INDEX(SOURCE!B:B,MATCH(A2470,SOURCE!B:B,0)+1)),INDEX(SOURCE!B:B,MATCH(A2470,SOURCE!B:B,0)+1),"")</f>
        <v/>
      </c>
      <c r="D2470" s="8" t="e">
        <f>IF(A2470&lt;&gt;INT(A2470),B2470,
IF(A2470&lt;0,VLOOKUP(A2470,lookups!A$1:B$25,2,0),
IF(ISNA(B2470),"",
IF(OR(ISBLANK(A2470),ISNA(B2470),B2470=0),
"",
"#define "&amp;
VLOOKUP(A2470,SOURCE!B:P,12,0)&amp;IF(SOURCE!$W$2-LEN(VLOOKUP(A2470,SOURCE!B:P,12,0))&gt;=0,REPT(" ",SOURCE!$W$2-LEN(VLOOKUP(A2470,SOURCE!B:P,12,0))),"")&amp;
TEXT(A2470,"???0")&amp;IF(VLOOKUP(A2470,SOURCE!B:P,13,0)="","","   "&amp;VLOOKUP(A2470,SOURCE!B:P,13,0)
))))
)</f>
        <v>#VALUE!</v>
      </c>
    </row>
    <row r="2471" spans="1:4" hidden="1">
      <c r="A2471" t="str">
        <f t="shared" si="40"/>
        <v/>
      </c>
      <c r="B2471" t="e">
        <f>VLOOKUP(A2471,SOURCE!B:P,12,0)</f>
        <v>#N/A</v>
      </c>
      <c r="C2471" t="str">
        <f>IF(ISNUMBER(INDEX(SOURCE!B:B,MATCH(A2471,SOURCE!B:B,0)+1)),INDEX(SOURCE!B:B,MATCH(A2471,SOURCE!B:B,0)+1),"")</f>
        <v/>
      </c>
      <c r="D2471" s="8" t="e">
        <f>IF(A2471&lt;&gt;INT(A2471),B2471,
IF(A2471&lt;0,VLOOKUP(A2471,lookups!A$1:B$25,2,0),
IF(ISNA(B2471),"",
IF(OR(ISBLANK(A2471),ISNA(B2471),B2471=0),
"",
"#define "&amp;
VLOOKUP(A2471,SOURCE!B:P,12,0)&amp;IF(SOURCE!$W$2-LEN(VLOOKUP(A2471,SOURCE!B:P,12,0))&gt;=0,REPT(" ",SOURCE!$W$2-LEN(VLOOKUP(A2471,SOURCE!B:P,12,0))),"")&amp;
TEXT(A2471,"???0")&amp;IF(VLOOKUP(A2471,SOURCE!B:P,13,0)="","","   "&amp;VLOOKUP(A2471,SOURCE!B:P,13,0)
))))
)</f>
        <v>#VALUE!</v>
      </c>
    </row>
    <row r="2472" spans="1:4" hidden="1">
      <c r="A2472" t="str">
        <f t="shared" si="40"/>
        <v/>
      </c>
      <c r="B2472" t="e">
        <f>VLOOKUP(A2472,SOURCE!B:P,12,0)</f>
        <v>#N/A</v>
      </c>
      <c r="C2472" t="str">
        <f>IF(ISNUMBER(INDEX(SOURCE!B:B,MATCH(A2472,SOURCE!B:B,0)+1)),INDEX(SOURCE!B:B,MATCH(A2472,SOURCE!B:B,0)+1),"")</f>
        <v/>
      </c>
      <c r="D2472" s="8" t="e">
        <f>IF(A2472&lt;&gt;INT(A2472),B2472,
IF(A2472&lt;0,VLOOKUP(A2472,lookups!A$1:B$25,2,0),
IF(ISNA(B2472),"",
IF(OR(ISBLANK(A2472),ISNA(B2472),B2472=0),
"",
"#define "&amp;
VLOOKUP(A2472,SOURCE!B:P,12,0)&amp;IF(SOURCE!$W$2-LEN(VLOOKUP(A2472,SOURCE!B:P,12,0))&gt;=0,REPT(" ",SOURCE!$W$2-LEN(VLOOKUP(A2472,SOURCE!B:P,12,0))),"")&amp;
TEXT(A2472,"???0")&amp;IF(VLOOKUP(A2472,SOURCE!B:P,13,0)="","","   "&amp;VLOOKUP(A2472,SOURCE!B:P,13,0)
))))
)</f>
        <v>#VALUE!</v>
      </c>
    </row>
    <row r="2473" spans="1:4" hidden="1">
      <c r="A2473" t="str">
        <f t="shared" si="40"/>
        <v/>
      </c>
      <c r="B2473" t="e">
        <f>VLOOKUP(A2473,SOURCE!B:P,12,0)</f>
        <v>#N/A</v>
      </c>
      <c r="C2473" t="str">
        <f>IF(ISNUMBER(INDEX(SOURCE!B:B,MATCH(A2473,SOURCE!B:B,0)+1)),INDEX(SOURCE!B:B,MATCH(A2473,SOURCE!B:B,0)+1),"")</f>
        <v/>
      </c>
      <c r="D2473" s="8" t="e">
        <f>IF(A2473&lt;&gt;INT(A2473),B2473,
IF(A2473&lt;0,VLOOKUP(A2473,lookups!A$1:B$25,2,0),
IF(ISNA(B2473),"",
IF(OR(ISBLANK(A2473),ISNA(B2473),B2473=0),
"",
"#define "&amp;
VLOOKUP(A2473,SOURCE!B:P,12,0)&amp;IF(SOURCE!$W$2-LEN(VLOOKUP(A2473,SOURCE!B:P,12,0))&gt;=0,REPT(" ",SOURCE!$W$2-LEN(VLOOKUP(A2473,SOURCE!B:P,12,0))),"")&amp;
TEXT(A2473,"???0")&amp;IF(VLOOKUP(A2473,SOURCE!B:P,13,0)="","","   "&amp;VLOOKUP(A2473,SOURCE!B:P,13,0)
))))
)</f>
        <v>#VALUE!</v>
      </c>
    </row>
    <row r="2474" spans="1:4" hidden="1">
      <c r="A2474" t="str">
        <f t="shared" si="40"/>
        <v/>
      </c>
      <c r="B2474" t="e">
        <f>VLOOKUP(A2474,SOURCE!B:P,12,0)</f>
        <v>#N/A</v>
      </c>
      <c r="C2474" t="str">
        <f>IF(ISNUMBER(INDEX(SOURCE!B:B,MATCH(A2474,SOURCE!B:B,0)+1)),INDEX(SOURCE!B:B,MATCH(A2474,SOURCE!B:B,0)+1),"")</f>
        <v/>
      </c>
      <c r="D2474" s="8" t="e">
        <f>IF(A2474&lt;&gt;INT(A2474),B2474,
IF(A2474&lt;0,VLOOKUP(A2474,lookups!A$1:B$25,2,0),
IF(ISNA(B2474),"",
IF(OR(ISBLANK(A2474),ISNA(B2474),B2474=0),
"",
"#define "&amp;
VLOOKUP(A2474,SOURCE!B:P,12,0)&amp;IF(SOURCE!$W$2-LEN(VLOOKUP(A2474,SOURCE!B:P,12,0))&gt;=0,REPT(" ",SOURCE!$W$2-LEN(VLOOKUP(A2474,SOURCE!B:P,12,0))),"")&amp;
TEXT(A2474,"???0")&amp;IF(VLOOKUP(A2474,SOURCE!B:P,13,0)="","","   "&amp;VLOOKUP(A2474,SOURCE!B:P,13,0)
))))
)</f>
        <v>#VALUE!</v>
      </c>
    </row>
    <row r="2475" spans="1:4" hidden="1">
      <c r="A2475" t="str">
        <f t="shared" si="40"/>
        <v/>
      </c>
      <c r="B2475" t="e">
        <f>VLOOKUP(A2475,SOURCE!B:P,12,0)</f>
        <v>#N/A</v>
      </c>
      <c r="C2475" t="str">
        <f>IF(ISNUMBER(INDEX(SOURCE!B:B,MATCH(A2475,SOURCE!B:B,0)+1)),INDEX(SOURCE!B:B,MATCH(A2475,SOURCE!B:B,0)+1),"")</f>
        <v/>
      </c>
      <c r="D2475" s="8" t="e">
        <f>IF(A2475&lt;&gt;INT(A2475),B2475,
IF(A2475&lt;0,VLOOKUP(A2475,lookups!A$1:B$25,2,0),
IF(ISNA(B2475),"",
IF(OR(ISBLANK(A2475),ISNA(B2475),B2475=0),
"",
"#define "&amp;
VLOOKUP(A2475,SOURCE!B:P,12,0)&amp;IF(SOURCE!$W$2-LEN(VLOOKUP(A2475,SOURCE!B:P,12,0))&gt;=0,REPT(" ",SOURCE!$W$2-LEN(VLOOKUP(A2475,SOURCE!B:P,12,0))),"")&amp;
TEXT(A2475,"???0")&amp;IF(VLOOKUP(A2475,SOURCE!B:P,13,0)="","","   "&amp;VLOOKUP(A2475,SOURCE!B:P,13,0)
))))
)</f>
        <v>#VALUE!</v>
      </c>
    </row>
    <row r="2476" spans="1:4" hidden="1">
      <c r="A2476" t="str">
        <f t="shared" si="40"/>
        <v/>
      </c>
      <c r="B2476" t="e">
        <f>VLOOKUP(A2476,SOURCE!B:P,12,0)</f>
        <v>#N/A</v>
      </c>
      <c r="C2476" t="str">
        <f>IF(ISNUMBER(INDEX(SOURCE!B:B,MATCH(A2476,SOURCE!B:B,0)+1)),INDEX(SOURCE!B:B,MATCH(A2476,SOURCE!B:B,0)+1),"")</f>
        <v/>
      </c>
      <c r="D2476" s="8" t="e">
        <f>IF(A2476&lt;&gt;INT(A2476),B2476,
IF(A2476&lt;0,VLOOKUP(A2476,lookups!A$1:B$25,2,0),
IF(ISNA(B2476),"",
IF(OR(ISBLANK(A2476),ISNA(B2476),B2476=0),
"",
"#define "&amp;
VLOOKUP(A2476,SOURCE!B:P,12,0)&amp;IF(SOURCE!$W$2-LEN(VLOOKUP(A2476,SOURCE!B:P,12,0))&gt;=0,REPT(" ",SOURCE!$W$2-LEN(VLOOKUP(A2476,SOURCE!B:P,12,0))),"")&amp;
TEXT(A2476,"???0")&amp;IF(VLOOKUP(A2476,SOURCE!B:P,13,0)="","","   "&amp;VLOOKUP(A2476,SOURCE!B:P,13,0)
))))
)</f>
        <v>#VALUE!</v>
      </c>
    </row>
    <row r="2477" spans="1:4" hidden="1">
      <c r="A2477" t="str">
        <f t="shared" si="40"/>
        <v/>
      </c>
      <c r="B2477" t="e">
        <f>VLOOKUP(A2477,SOURCE!B:P,12,0)</f>
        <v>#N/A</v>
      </c>
      <c r="C2477" t="str">
        <f>IF(ISNUMBER(INDEX(SOURCE!B:B,MATCH(A2477,SOURCE!B:B,0)+1)),INDEX(SOURCE!B:B,MATCH(A2477,SOURCE!B:B,0)+1),"")</f>
        <v/>
      </c>
      <c r="D2477" s="8" t="e">
        <f>IF(A2477&lt;&gt;INT(A2477),B2477,
IF(A2477&lt;0,VLOOKUP(A2477,lookups!A$1:B$25,2,0),
IF(ISNA(B2477),"",
IF(OR(ISBLANK(A2477),ISNA(B2477),B2477=0),
"",
"#define "&amp;
VLOOKUP(A2477,SOURCE!B:P,12,0)&amp;IF(SOURCE!$W$2-LEN(VLOOKUP(A2477,SOURCE!B:P,12,0))&gt;=0,REPT(" ",SOURCE!$W$2-LEN(VLOOKUP(A2477,SOURCE!B:P,12,0))),"")&amp;
TEXT(A2477,"???0")&amp;IF(VLOOKUP(A2477,SOURCE!B:P,13,0)="","","   "&amp;VLOOKUP(A2477,SOURCE!B:P,13,0)
))))
)</f>
        <v>#VALUE!</v>
      </c>
    </row>
    <row r="2478" spans="1:4" hidden="1">
      <c r="A2478" t="str">
        <f t="shared" si="40"/>
        <v/>
      </c>
      <c r="B2478" t="e">
        <f>VLOOKUP(A2478,SOURCE!B:P,12,0)</f>
        <v>#N/A</v>
      </c>
      <c r="C2478" t="str">
        <f>IF(ISNUMBER(INDEX(SOURCE!B:B,MATCH(A2478,SOURCE!B:B,0)+1)),INDEX(SOURCE!B:B,MATCH(A2478,SOURCE!B:B,0)+1),"")</f>
        <v/>
      </c>
      <c r="D2478" s="8" t="e">
        <f>IF(A2478&lt;&gt;INT(A2478),B2478,
IF(A2478&lt;0,VLOOKUP(A2478,lookups!A$1:B$25,2,0),
IF(ISNA(B2478),"",
IF(OR(ISBLANK(A2478),ISNA(B2478),B2478=0),
"",
"#define "&amp;
VLOOKUP(A2478,SOURCE!B:P,12,0)&amp;IF(SOURCE!$W$2-LEN(VLOOKUP(A2478,SOURCE!B:P,12,0))&gt;=0,REPT(" ",SOURCE!$W$2-LEN(VLOOKUP(A2478,SOURCE!B:P,12,0))),"")&amp;
TEXT(A2478,"???0")&amp;IF(VLOOKUP(A2478,SOURCE!B:P,13,0)="","","   "&amp;VLOOKUP(A2478,SOURCE!B:P,13,0)
))))
)</f>
        <v>#VALUE!</v>
      </c>
    </row>
    <row r="2479" spans="1:4" hidden="1">
      <c r="A2479" t="str">
        <f t="shared" si="40"/>
        <v/>
      </c>
      <c r="B2479" t="e">
        <f>VLOOKUP(A2479,SOURCE!B:P,12,0)</f>
        <v>#N/A</v>
      </c>
      <c r="C2479" t="str">
        <f>IF(ISNUMBER(INDEX(SOURCE!B:B,MATCH(A2479,SOURCE!B:B,0)+1)),INDEX(SOURCE!B:B,MATCH(A2479,SOURCE!B:B,0)+1),"")</f>
        <v/>
      </c>
      <c r="D2479" s="8" t="e">
        <f>IF(A2479&lt;&gt;INT(A2479),B2479,
IF(A2479&lt;0,VLOOKUP(A2479,lookups!A$1:B$25,2,0),
IF(ISNA(B2479),"",
IF(OR(ISBLANK(A2479),ISNA(B2479),B2479=0),
"",
"#define "&amp;
VLOOKUP(A2479,SOURCE!B:P,12,0)&amp;IF(SOURCE!$W$2-LEN(VLOOKUP(A2479,SOURCE!B:P,12,0))&gt;=0,REPT(" ",SOURCE!$W$2-LEN(VLOOKUP(A2479,SOURCE!B:P,12,0))),"")&amp;
TEXT(A2479,"???0")&amp;IF(VLOOKUP(A2479,SOURCE!B:P,13,0)="","","   "&amp;VLOOKUP(A2479,SOURCE!B:P,13,0)
))))
)</f>
        <v>#VALUE!</v>
      </c>
    </row>
    <row r="2480" spans="1:4" hidden="1">
      <c r="A2480" t="str">
        <f t="shared" si="40"/>
        <v/>
      </c>
      <c r="B2480" t="e">
        <f>VLOOKUP(A2480,SOURCE!B:P,12,0)</f>
        <v>#N/A</v>
      </c>
      <c r="C2480" t="str">
        <f>IF(ISNUMBER(INDEX(SOURCE!B:B,MATCH(A2480,SOURCE!B:B,0)+1)),INDEX(SOURCE!B:B,MATCH(A2480,SOURCE!B:B,0)+1),"")</f>
        <v/>
      </c>
      <c r="D2480" s="8" t="e">
        <f>IF(A2480&lt;&gt;INT(A2480),B2480,
IF(A2480&lt;0,VLOOKUP(A2480,lookups!A$1:B$25,2,0),
IF(ISNA(B2480),"",
IF(OR(ISBLANK(A2480),ISNA(B2480),B2480=0),
"",
"#define "&amp;
VLOOKUP(A2480,SOURCE!B:P,12,0)&amp;IF(SOURCE!$W$2-LEN(VLOOKUP(A2480,SOURCE!B:P,12,0))&gt;=0,REPT(" ",SOURCE!$W$2-LEN(VLOOKUP(A2480,SOURCE!B:P,12,0))),"")&amp;
TEXT(A2480,"???0")&amp;IF(VLOOKUP(A2480,SOURCE!B:P,13,0)="","","   "&amp;VLOOKUP(A2480,SOURCE!B:P,13,0)
))))
)</f>
        <v>#VALUE!</v>
      </c>
    </row>
    <row r="2481" spans="1:4" hidden="1">
      <c r="A2481" t="str">
        <f t="shared" si="40"/>
        <v/>
      </c>
      <c r="B2481" t="e">
        <f>VLOOKUP(A2481,SOURCE!B:P,12,0)</f>
        <v>#N/A</v>
      </c>
      <c r="C2481" t="str">
        <f>IF(ISNUMBER(INDEX(SOURCE!B:B,MATCH(A2481,SOURCE!B:B,0)+1)),INDEX(SOURCE!B:B,MATCH(A2481,SOURCE!B:B,0)+1),"")</f>
        <v/>
      </c>
      <c r="D2481" s="8" t="e">
        <f>IF(A2481&lt;&gt;INT(A2481),B2481,
IF(A2481&lt;0,VLOOKUP(A2481,lookups!A$1:B$25,2,0),
IF(ISNA(B2481),"",
IF(OR(ISBLANK(A2481),ISNA(B2481),B2481=0),
"",
"#define "&amp;
VLOOKUP(A2481,SOURCE!B:P,12,0)&amp;IF(SOURCE!$W$2-LEN(VLOOKUP(A2481,SOURCE!B:P,12,0))&gt;=0,REPT(" ",SOURCE!$W$2-LEN(VLOOKUP(A2481,SOURCE!B:P,12,0))),"")&amp;
TEXT(A2481,"???0")&amp;IF(VLOOKUP(A2481,SOURCE!B:P,13,0)="","","   "&amp;VLOOKUP(A2481,SOURCE!B:P,13,0)
))))
)</f>
        <v>#VALUE!</v>
      </c>
    </row>
    <row r="2482" spans="1:4" hidden="1">
      <c r="A2482" t="str">
        <f t="shared" si="40"/>
        <v/>
      </c>
      <c r="B2482" t="e">
        <f>VLOOKUP(A2482,SOURCE!B:P,12,0)</f>
        <v>#N/A</v>
      </c>
      <c r="C2482" t="str">
        <f>IF(ISNUMBER(INDEX(SOURCE!B:B,MATCH(A2482,SOURCE!B:B,0)+1)),INDEX(SOURCE!B:B,MATCH(A2482,SOURCE!B:B,0)+1),"")</f>
        <v/>
      </c>
      <c r="D2482" s="8" t="e">
        <f>IF(A2482&lt;&gt;INT(A2482),B2482,
IF(A2482&lt;0,VLOOKUP(A2482,lookups!A$1:B$25,2,0),
IF(ISNA(B2482),"",
IF(OR(ISBLANK(A2482),ISNA(B2482),B2482=0),
"",
"#define "&amp;
VLOOKUP(A2482,SOURCE!B:P,12,0)&amp;IF(SOURCE!$W$2-LEN(VLOOKUP(A2482,SOURCE!B:P,12,0))&gt;=0,REPT(" ",SOURCE!$W$2-LEN(VLOOKUP(A2482,SOURCE!B:P,12,0))),"")&amp;
TEXT(A2482,"???0")&amp;IF(VLOOKUP(A2482,SOURCE!B:P,13,0)="","","   "&amp;VLOOKUP(A2482,SOURCE!B:P,13,0)
))))
)</f>
        <v>#VALUE!</v>
      </c>
    </row>
    <row r="2483" spans="1:4" hidden="1">
      <c r="A2483" t="str">
        <f t="shared" si="40"/>
        <v/>
      </c>
      <c r="B2483" t="e">
        <f>VLOOKUP(A2483,SOURCE!B:P,12,0)</f>
        <v>#N/A</v>
      </c>
      <c r="C2483" t="str">
        <f>IF(ISNUMBER(INDEX(SOURCE!B:B,MATCH(A2483,SOURCE!B:B,0)+1)),INDEX(SOURCE!B:B,MATCH(A2483,SOURCE!B:B,0)+1),"")</f>
        <v/>
      </c>
      <c r="D2483" s="8" t="e">
        <f>IF(A2483&lt;&gt;INT(A2483),B2483,
IF(A2483&lt;0,VLOOKUP(A2483,lookups!A$1:B$25,2,0),
IF(ISNA(B2483),"",
IF(OR(ISBLANK(A2483),ISNA(B2483),B2483=0),
"",
"#define "&amp;
VLOOKUP(A2483,SOURCE!B:P,12,0)&amp;IF(SOURCE!$W$2-LEN(VLOOKUP(A2483,SOURCE!B:P,12,0))&gt;=0,REPT(" ",SOURCE!$W$2-LEN(VLOOKUP(A2483,SOURCE!B:P,12,0))),"")&amp;
TEXT(A2483,"???0")&amp;IF(VLOOKUP(A2483,SOURCE!B:P,13,0)="","","   "&amp;VLOOKUP(A2483,SOURCE!B:P,13,0)
))))
)</f>
        <v>#VALUE!</v>
      </c>
    </row>
    <row r="2484" spans="1:4" hidden="1">
      <c r="A2484" t="str">
        <f t="shared" si="40"/>
        <v/>
      </c>
      <c r="B2484" t="e">
        <f>VLOOKUP(A2484,SOURCE!B:P,12,0)</f>
        <v>#N/A</v>
      </c>
      <c r="C2484" t="str">
        <f>IF(ISNUMBER(INDEX(SOURCE!B:B,MATCH(A2484,SOURCE!B:B,0)+1)),INDEX(SOURCE!B:B,MATCH(A2484,SOURCE!B:B,0)+1),"")</f>
        <v/>
      </c>
      <c r="D2484" s="8" t="e">
        <f>IF(A2484&lt;&gt;INT(A2484),B2484,
IF(A2484&lt;0,VLOOKUP(A2484,lookups!A$1:B$25,2,0),
IF(ISNA(B2484),"",
IF(OR(ISBLANK(A2484),ISNA(B2484),B2484=0),
"",
"#define "&amp;
VLOOKUP(A2484,SOURCE!B:P,12,0)&amp;IF(SOURCE!$W$2-LEN(VLOOKUP(A2484,SOURCE!B:P,12,0))&gt;=0,REPT(" ",SOURCE!$W$2-LEN(VLOOKUP(A2484,SOURCE!B:P,12,0))),"")&amp;
TEXT(A2484,"???0")&amp;IF(VLOOKUP(A2484,SOURCE!B:P,13,0)="","","   "&amp;VLOOKUP(A2484,SOURCE!B:P,13,0)
))))
)</f>
        <v>#VALUE!</v>
      </c>
    </row>
    <row r="2485" spans="1:4" hidden="1">
      <c r="A2485" t="str">
        <f t="shared" si="40"/>
        <v/>
      </c>
      <c r="B2485" t="e">
        <f>VLOOKUP(A2485,SOURCE!B:P,12,0)</f>
        <v>#N/A</v>
      </c>
      <c r="C2485" t="str">
        <f>IF(ISNUMBER(INDEX(SOURCE!B:B,MATCH(A2485,SOURCE!B:B,0)+1)),INDEX(SOURCE!B:B,MATCH(A2485,SOURCE!B:B,0)+1),"")</f>
        <v/>
      </c>
      <c r="D2485" s="8" t="e">
        <f>IF(A2485&lt;&gt;INT(A2485),B2485,
IF(A2485&lt;0,VLOOKUP(A2485,lookups!A$1:B$25,2,0),
IF(ISNA(B2485),"",
IF(OR(ISBLANK(A2485),ISNA(B2485),B2485=0),
"",
"#define "&amp;
VLOOKUP(A2485,SOURCE!B:P,12,0)&amp;IF(SOURCE!$W$2-LEN(VLOOKUP(A2485,SOURCE!B:P,12,0))&gt;=0,REPT(" ",SOURCE!$W$2-LEN(VLOOKUP(A2485,SOURCE!B:P,12,0))),"")&amp;
TEXT(A2485,"???0")&amp;IF(VLOOKUP(A2485,SOURCE!B:P,13,0)="","","   "&amp;VLOOKUP(A2485,SOURCE!B:P,13,0)
))))
)</f>
        <v>#VALUE!</v>
      </c>
    </row>
    <row r="2486" spans="1:4" hidden="1">
      <c r="A2486" t="str">
        <f t="shared" si="40"/>
        <v/>
      </c>
      <c r="B2486" t="e">
        <f>VLOOKUP(A2486,SOURCE!B:P,12,0)</f>
        <v>#N/A</v>
      </c>
      <c r="C2486" t="str">
        <f>IF(ISNUMBER(INDEX(SOURCE!B:B,MATCH(A2486,SOURCE!B:B,0)+1)),INDEX(SOURCE!B:B,MATCH(A2486,SOURCE!B:B,0)+1),"")</f>
        <v/>
      </c>
      <c r="D2486" s="8" t="e">
        <f>IF(A2486&lt;&gt;INT(A2486),B2486,
IF(A2486&lt;0,VLOOKUP(A2486,lookups!A$1:B$25,2,0),
IF(ISNA(B2486),"",
IF(OR(ISBLANK(A2486),ISNA(B2486),B2486=0),
"",
"#define "&amp;
VLOOKUP(A2486,SOURCE!B:P,12,0)&amp;IF(SOURCE!$W$2-LEN(VLOOKUP(A2486,SOURCE!B:P,12,0))&gt;=0,REPT(" ",SOURCE!$W$2-LEN(VLOOKUP(A2486,SOURCE!B:P,12,0))),"")&amp;
TEXT(A2486,"???0")&amp;IF(VLOOKUP(A2486,SOURCE!B:P,13,0)="","","   "&amp;VLOOKUP(A2486,SOURCE!B:P,13,0)
))))
)</f>
        <v>#VALUE!</v>
      </c>
    </row>
    <row r="2487" spans="1:4" hidden="1">
      <c r="A2487" t="str">
        <f t="shared" si="40"/>
        <v/>
      </c>
      <c r="B2487" t="e">
        <f>VLOOKUP(A2487,SOURCE!B:P,12,0)</f>
        <v>#N/A</v>
      </c>
      <c r="C2487" t="str">
        <f>IF(ISNUMBER(INDEX(SOURCE!B:B,MATCH(A2487,SOURCE!B:B,0)+1)),INDEX(SOURCE!B:B,MATCH(A2487,SOURCE!B:B,0)+1),"")</f>
        <v/>
      </c>
      <c r="D2487" s="8" t="e">
        <f>IF(A2487&lt;&gt;INT(A2487),B2487,
IF(A2487&lt;0,VLOOKUP(A2487,lookups!A$1:B$25,2,0),
IF(ISNA(B2487),"",
IF(OR(ISBLANK(A2487),ISNA(B2487),B2487=0),
"",
"#define "&amp;
VLOOKUP(A2487,SOURCE!B:P,12,0)&amp;IF(SOURCE!$W$2-LEN(VLOOKUP(A2487,SOURCE!B:P,12,0))&gt;=0,REPT(" ",SOURCE!$W$2-LEN(VLOOKUP(A2487,SOURCE!B:P,12,0))),"")&amp;
TEXT(A2487,"???0")&amp;IF(VLOOKUP(A2487,SOURCE!B:P,13,0)="","","   "&amp;VLOOKUP(A2487,SOURCE!B:P,13,0)
))))
)</f>
        <v>#VALUE!</v>
      </c>
    </row>
    <row r="2488" spans="1:4" hidden="1">
      <c r="A2488" t="str">
        <f t="shared" si="40"/>
        <v/>
      </c>
      <c r="B2488" t="e">
        <f>VLOOKUP(A2488,SOURCE!B:P,12,0)</f>
        <v>#N/A</v>
      </c>
      <c r="C2488" t="str">
        <f>IF(ISNUMBER(INDEX(SOURCE!B:B,MATCH(A2488,SOURCE!B:B,0)+1)),INDEX(SOURCE!B:B,MATCH(A2488,SOURCE!B:B,0)+1),"")</f>
        <v/>
      </c>
      <c r="D2488" s="8" t="e">
        <f>IF(A2488&lt;&gt;INT(A2488),B2488,
IF(A2488&lt;0,VLOOKUP(A2488,lookups!A$1:B$25,2,0),
IF(ISNA(B2488),"",
IF(OR(ISBLANK(A2488),ISNA(B2488),B2488=0),
"",
"#define "&amp;
VLOOKUP(A2488,SOURCE!B:P,12,0)&amp;IF(SOURCE!$W$2-LEN(VLOOKUP(A2488,SOURCE!B:P,12,0))&gt;=0,REPT(" ",SOURCE!$W$2-LEN(VLOOKUP(A2488,SOURCE!B:P,12,0))),"")&amp;
TEXT(A2488,"???0")&amp;IF(VLOOKUP(A2488,SOURCE!B:P,13,0)="","","   "&amp;VLOOKUP(A2488,SOURCE!B:P,13,0)
))))
)</f>
        <v>#VALUE!</v>
      </c>
    </row>
    <row r="2489" spans="1:4" hidden="1">
      <c r="A2489" t="str">
        <f t="shared" si="40"/>
        <v/>
      </c>
      <c r="B2489" t="e">
        <f>VLOOKUP(A2489,SOURCE!B:P,12,0)</f>
        <v>#N/A</v>
      </c>
      <c r="C2489" t="str">
        <f>IF(ISNUMBER(INDEX(SOURCE!B:B,MATCH(A2489,SOURCE!B:B,0)+1)),INDEX(SOURCE!B:B,MATCH(A2489,SOURCE!B:B,0)+1),"")</f>
        <v/>
      </c>
      <c r="D2489" s="8" t="e">
        <f>IF(A2489&lt;&gt;INT(A2489),B2489,
IF(A2489&lt;0,VLOOKUP(A2489,lookups!A$1:B$25,2,0),
IF(ISNA(B2489),"",
IF(OR(ISBLANK(A2489),ISNA(B2489),B2489=0),
"",
"#define "&amp;
VLOOKUP(A2489,SOURCE!B:P,12,0)&amp;IF(SOURCE!$W$2-LEN(VLOOKUP(A2489,SOURCE!B:P,12,0))&gt;=0,REPT(" ",SOURCE!$W$2-LEN(VLOOKUP(A2489,SOURCE!B:P,12,0))),"")&amp;
TEXT(A2489,"???0")&amp;IF(VLOOKUP(A2489,SOURCE!B:P,13,0)="","","   "&amp;VLOOKUP(A2489,SOURCE!B:P,13,0)
))))
)</f>
        <v>#VALUE!</v>
      </c>
    </row>
    <row r="2490" spans="1:4" hidden="1">
      <c r="A2490" t="str">
        <f t="shared" si="40"/>
        <v/>
      </c>
      <c r="B2490" t="e">
        <f>VLOOKUP(A2490,SOURCE!B:P,12,0)</f>
        <v>#N/A</v>
      </c>
      <c r="C2490" t="str">
        <f>IF(ISNUMBER(INDEX(SOURCE!B:B,MATCH(A2490,SOURCE!B:B,0)+1)),INDEX(SOURCE!B:B,MATCH(A2490,SOURCE!B:B,0)+1),"")</f>
        <v/>
      </c>
      <c r="D2490" s="8" t="e">
        <f>IF(A2490&lt;&gt;INT(A2490),B2490,
IF(A2490&lt;0,VLOOKUP(A2490,lookups!A$1:B$25,2,0),
IF(ISNA(B2490),"",
IF(OR(ISBLANK(A2490),ISNA(B2490),B2490=0),
"",
"#define "&amp;
VLOOKUP(A2490,SOURCE!B:P,12,0)&amp;IF(SOURCE!$W$2-LEN(VLOOKUP(A2490,SOURCE!B:P,12,0))&gt;=0,REPT(" ",SOURCE!$W$2-LEN(VLOOKUP(A2490,SOURCE!B:P,12,0))),"")&amp;
TEXT(A2490,"???0")&amp;IF(VLOOKUP(A2490,SOURCE!B:P,13,0)="","","   "&amp;VLOOKUP(A2490,SOURCE!B:P,13,0)
))))
)</f>
        <v>#VALUE!</v>
      </c>
    </row>
    <row r="2491" spans="1:4" hidden="1">
      <c r="A2491" t="str">
        <f t="shared" si="40"/>
        <v/>
      </c>
      <c r="B2491" t="e">
        <f>VLOOKUP(A2491,SOURCE!B:P,12,0)</f>
        <v>#N/A</v>
      </c>
      <c r="C2491" t="str">
        <f>IF(ISNUMBER(INDEX(SOURCE!B:B,MATCH(A2491,SOURCE!B:B,0)+1)),INDEX(SOURCE!B:B,MATCH(A2491,SOURCE!B:B,0)+1),"")</f>
        <v/>
      </c>
      <c r="D2491" s="8" t="e">
        <f>IF(A2491&lt;&gt;INT(A2491),B2491,
IF(A2491&lt;0,VLOOKUP(A2491,lookups!A$1:B$25,2,0),
IF(ISNA(B2491),"",
IF(OR(ISBLANK(A2491),ISNA(B2491),B2491=0),
"",
"#define "&amp;
VLOOKUP(A2491,SOURCE!B:P,12,0)&amp;IF(SOURCE!$W$2-LEN(VLOOKUP(A2491,SOURCE!B:P,12,0))&gt;=0,REPT(" ",SOURCE!$W$2-LEN(VLOOKUP(A2491,SOURCE!B:P,12,0))),"")&amp;
TEXT(A2491,"???0")&amp;IF(VLOOKUP(A2491,SOURCE!B:P,13,0)="","","   "&amp;VLOOKUP(A2491,SOURCE!B:P,13,0)
))))
)</f>
        <v>#VALUE!</v>
      </c>
    </row>
    <row r="2492" spans="1:4" hidden="1">
      <c r="A2492" t="str">
        <f t="shared" si="40"/>
        <v/>
      </c>
      <c r="B2492" t="e">
        <f>VLOOKUP(A2492,SOURCE!B:P,12,0)</f>
        <v>#N/A</v>
      </c>
      <c r="C2492" t="str">
        <f>IF(ISNUMBER(INDEX(SOURCE!B:B,MATCH(A2492,SOURCE!B:B,0)+1)),INDEX(SOURCE!B:B,MATCH(A2492,SOURCE!B:B,0)+1),"")</f>
        <v/>
      </c>
      <c r="D2492" s="8" t="e">
        <f>IF(A2492&lt;&gt;INT(A2492),B2492,
IF(A2492&lt;0,VLOOKUP(A2492,lookups!A$1:B$25,2,0),
IF(ISNA(B2492),"",
IF(OR(ISBLANK(A2492),ISNA(B2492),B2492=0),
"",
"#define "&amp;
VLOOKUP(A2492,SOURCE!B:P,12,0)&amp;IF(SOURCE!$W$2-LEN(VLOOKUP(A2492,SOURCE!B:P,12,0))&gt;=0,REPT(" ",SOURCE!$W$2-LEN(VLOOKUP(A2492,SOURCE!B:P,12,0))),"")&amp;
TEXT(A2492,"???0")&amp;IF(VLOOKUP(A2492,SOURCE!B:P,13,0)="","","   "&amp;VLOOKUP(A2492,SOURCE!B:P,13,0)
))))
)</f>
        <v>#VALUE!</v>
      </c>
    </row>
    <row r="2493" spans="1:4" hidden="1">
      <c r="A2493" t="str">
        <f t="shared" si="40"/>
        <v/>
      </c>
      <c r="B2493" t="e">
        <f>VLOOKUP(A2493,SOURCE!B:P,12,0)</f>
        <v>#N/A</v>
      </c>
      <c r="C2493" t="str">
        <f>IF(ISNUMBER(INDEX(SOURCE!B:B,MATCH(A2493,SOURCE!B:B,0)+1)),INDEX(SOURCE!B:B,MATCH(A2493,SOURCE!B:B,0)+1),"")</f>
        <v/>
      </c>
      <c r="D2493" s="8" t="e">
        <f>IF(A2493&lt;&gt;INT(A2493),B2493,
IF(A2493&lt;0,VLOOKUP(A2493,lookups!A$1:B$25,2,0),
IF(ISNA(B2493),"",
IF(OR(ISBLANK(A2493),ISNA(B2493),B2493=0),
"",
"#define "&amp;
VLOOKUP(A2493,SOURCE!B:P,12,0)&amp;IF(SOURCE!$W$2-LEN(VLOOKUP(A2493,SOURCE!B:P,12,0))&gt;=0,REPT(" ",SOURCE!$W$2-LEN(VLOOKUP(A2493,SOURCE!B:P,12,0))),"")&amp;
TEXT(A2493,"???0")&amp;IF(VLOOKUP(A2493,SOURCE!B:P,13,0)="","","   "&amp;VLOOKUP(A2493,SOURCE!B:P,13,0)
))))
)</f>
        <v>#VALUE!</v>
      </c>
    </row>
    <row r="2494" spans="1:4" hidden="1">
      <c r="A2494" t="str">
        <f t="shared" si="40"/>
        <v/>
      </c>
      <c r="B2494" t="e">
        <f>VLOOKUP(A2494,SOURCE!B:P,12,0)</f>
        <v>#N/A</v>
      </c>
      <c r="C2494" t="str">
        <f>IF(ISNUMBER(INDEX(SOURCE!B:B,MATCH(A2494,SOURCE!B:B,0)+1)),INDEX(SOURCE!B:B,MATCH(A2494,SOURCE!B:B,0)+1),"")</f>
        <v/>
      </c>
      <c r="D2494" s="8" t="e">
        <f>IF(A2494&lt;&gt;INT(A2494),B2494,
IF(A2494&lt;0,VLOOKUP(A2494,lookups!A$1:B$25,2,0),
IF(ISNA(B2494),"",
IF(OR(ISBLANK(A2494),ISNA(B2494),B2494=0),
"",
"#define "&amp;
VLOOKUP(A2494,SOURCE!B:P,12,0)&amp;IF(SOURCE!$W$2-LEN(VLOOKUP(A2494,SOURCE!B:P,12,0))&gt;=0,REPT(" ",SOURCE!$W$2-LEN(VLOOKUP(A2494,SOURCE!B:P,12,0))),"")&amp;
TEXT(A2494,"???0")&amp;IF(VLOOKUP(A2494,SOURCE!B:P,13,0)="","","   "&amp;VLOOKUP(A2494,SOURCE!B:P,13,0)
))))
)</f>
        <v>#VALUE!</v>
      </c>
    </row>
    <row r="2495" spans="1:4" hidden="1">
      <c r="A2495" t="str">
        <f t="shared" si="40"/>
        <v/>
      </c>
      <c r="B2495" t="e">
        <f>VLOOKUP(A2495,SOURCE!B:P,12,0)</f>
        <v>#N/A</v>
      </c>
      <c r="C2495" t="str">
        <f>IF(ISNUMBER(INDEX(SOURCE!B:B,MATCH(A2495,SOURCE!B:B,0)+1)),INDEX(SOURCE!B:B,MATCH(A2495,SOURCE!B:B,0)+1),"")</f>
        <v/>
      </c>
      <c r="D2495" s="8" t="e">
        <f>IF(A2495&lt;&gt;INT(A2495),B2495,
IF(A2495&lt;0,VLOOKUP(A2495,lookups!A$1:B$25,2,0),
IF(ISNA(B2495),"",
IF(OR(ISBLANK(A2495),ISNA(B2495),B2495=0),
"",
"#define "&amp;
VLOOKUP(A2495,SOURCE!B:P,12,0)&amp;IF(SOURCE!$W$2-LEN(VLOOKUP(A2495,SOURCE!B:P,12,0))&gt;=0,REPT(" ",SOURCE!$W$2-LEN(VLOOKUP(A2495,SOURCE!B:P,12,0))),"")&amp;
TEXT(A2495,"???0")&amp;IF(VLOOKUP(A2495,SOURCE!B:P,13,0)="","","   "&amp;VLOOKUP(A2495,SOURCE!B:P,13,0)
))))
)</f>
        <v>#VALUE!</v>
      </c>
    </row>
    <row r="2496" spans="1:4" hidden="1">
      <c r="A2496" t="str">
        <f t="shared" si="40"/>
        <v/>
      </c>
      <c r="B2496" t="e">
        <f>VLOOKUP(A2496,SOURCE!B:P,12,0)</f>
        <v>#N/A</v>
      </c>
      <c r="C2496" t="str">
        <f>IF(ISNUMBER(INDEX(SOURCE!B:B,MATCH(A2496,SOURCE!B:B,0)+1)),INDEX(SOURCE!B:B,MATCH(A2496,SOURCE!B:B,0)+1),"")</f>
        <v/>
      </c>
      <c r="D2496" s="8" t="e">
        <f>IF(A2496&lt;&gt;INT(A2496),B2496,
IF(A2496&lt;0,VLOOKUP(A2496,lookups!A$1:B$25,2,0),
IF(ISNA(B2496),"",
IF(OR(ISBLANK(A2496),ISNA(B2496),B2496=0),
"",
"#define "&amp;
VLOOKUP(A2496,SOURCE!B:P,12,0)&amp;IF(SOURCE!$W$2-LEN(VLOOKUP(A2496,SOURCE!B:P,12,0))&gt;=0,REPT(" ",SOURCE!$W$2-LEN(VLOOKUP(A2496,SOURCE!B:P,12,0))),"")&amp;
TEXT(A2496,"???0")&amp;IF(VLOOKUP(A2496,SOURCE!B:P,13,0)="","","   "&amp;VLOOKUP(A2496,SOURCE!B:P,13,0)
))))
)</f>
        <v>#VALUE!</v>
      </c>
    </row>
    <row r="2497" spans="1:4" hidden="1">
      <c r="A2497" t="str">
        <f t="shared" si="40"/>
        <v/>
      </c>
      <c r="B2497" t="e">
        <f>VLOOKUP(A2497,SOURCE!B:P,12,0)</f>
        <v>#N/A</v>
      </c>
      <c r="C2497" t="str">
        <f>IF(ISNUMBER(INDEX(SOURCE!B:B,MATCH(A2497,SOURCE!B:B,0)+1)),INDEX(SOURCE!B:B,MATCH(A2497,SOURCE!B:B,0)+1),"")</f>
        <v/>
      </c>
      <c r="D2497" s="8" t="e">
        <f>IF(A2497&lt;&gt;INT(A2497),B2497,
IF(A2497&lt;0,VLOOKUP(A2497,lookups!A$1:B$25,2,0),
IF(ISNA(B2497),"",
IF(OR(ISBLANK(A2497),ISNA(B2497),B2497=0),
"",
"#define "&amp;
VLOOKUP(A2497,SOURCE!B:P,12,0)&amp;IF(SOURCE!$W$2-LEN(VLOOKUP(A2497,SOURCE!B:P,12,0))&gt;=0,REPT(" ",SOURCE!$W$2-LEN(VLOOKUP(A2497,SOURCE!B:P,12,0))),"")&amp;
TEXT(A2497,"???0")&amp;IF(VLOOKUP(A2497,SOURCE!B:P,13,0)="","","   "&amp;VLOOKUP(A2497,SOURCE!B:P,13,0)
))))
)</f>
        <v>#VALUE!</v>
      </c>
    </row>
    <row r="2498" spans="1:4" hidden="1">
      <c r="A2498" t="str">
        <f t="shared" si="40"/>
        <v/>
      </c>
      <c r="B2498" t="e">
        <f>VLOOKUP(A2498,SOURCE!B:P,12,0)</f>
        <v>#N/A</v>
      </c>
      <c r="C2498" t="str">
        <f>IF(ISNUMBER(INDEX(SOURCE!B:B,MATCH(A2498,SOURCE!B:B,0)+1)),INDEX(SOURCE!B:B,MATCH(A2498,SOURCE!B:B,0)+1),"")</f>
        <v/>
      </c>
      <c r="D2498" s="8" t="e">
        <f>IF(A2498&lt;&gt;INT(A2498),B2498,
IF(A2498&lt;0,VLOOKUP(A2498,lookups!A$1:B$25,2,0),
IF(ISNA(B2498),"",
IF(OR(ISBLANK(A2498),ISNA(B2498),B2498=0),
"",
"#define "&amp;
VLOOKUP(A2498,SOURCE!B:P,12,0)&amp;IF(SOURCE!$W$2-LEN(VLOOKUP(A2498,SOURCE!B:P,12,0))&gt;=0,REPT(" ",SOURCE!$W$2-LEN(VLOOKUP(A2498,SOURCE!B:P,12,0))),"")&amp;
TEXT(A2498,"???0")&amp;IF(VLOOKUP(A2498,SOURCE!B:P,13,0)="","","   "&amp;VLOOKUP(A2498,SOURCE!B:P,13,0)
))))
)</f>
        <v>#VALUE!</v>
      </c>
    </row>
    <row r="2499" spans="1:4" hidden="1">
      <c r="A2499" t="str">
        <f t="shared" si="40"/>
        <v/>
      </c>
      <c r="B2499" t="e">
        <f>VLOOKUP(A2499,SOURCE!B:P,12,0)</f>
        <v>#N/A</v>
      </c>
      <c r="C2499" t="str">
        <f>IF(ISNUMBER(INDEX(SOURCE!B:B,MATCH(A2499,SOURCE!B:B,0)+1)),INDEX(SOURCE!B:B,MATCH(A2499,SOURCE!B:B,0)+1),"")</f>
        <v/>
      </c>
      <c r="D2499" s="8" t="e">
        <f>IF(A2499&lt;&gt;INT(A2499),B2499,
IF(A2499&lt;0,VLOOKUP(A2499,lookups!A$1:B$25,2,0),
IF(ISNA(B2499),"",
IF(OR(ISBLANK(A2499),ISNA(B2499),B2499=0),
"",
"#define "&amp;
VLOOKUP(A2499,SOURCE!B:P,12,0)&amp;IF(SOURCE!$W$2-LEN(VLOOKUP(A2499,SOURCE!B:P,12,0))&gt;=0,REPT(" ",SOURCE!$W$2-LEN(VLOOKUP(A2499,SOURCE!B:P,12,0))),"")&amp;
TEXT(A2499,"???0")&amp;IF(VLOOKUP(A2499,SOURCE!B:P,13,0)="","","   "&amp;VLOOKUP(A2499,SOURCE!B:P,13,0)
))))
)</f>
        <v>#VALUE!</v>
      </c>
    </row>
    <row r="2500" spans="1:4" hidden="1">
      <c r="A2500" t="str">
        <f t="shared" si="40"/>
        <v/>
      </c>
      <c r="B2500" t="e">
        <f>VLOOKUP(A2500,SOURCE!B:P,12,0)</f>
        <v>#N/A</v>
      </c>
      <c r="C2500" t="str">
        <f>IF(ISNUMBER(INDEX(SOURCE!B:B,MATCH(A2500,SOURCE!B:B,0)+1)),INDEX(SOURCE!B:B,MATCH(A2500,SOURCE!B:B,0)+1),"")</f>
        <v/>
      </c>
      <c r="D2500" s="8" t="e">
        <f>IF(A2500&lt;&gt;INT(A2500),B2500,
IF(A2500&lt;0,VLOOKUP(A2500,lookups!A$1:B$25,2,0),
IF(ISNA(B2500),"",
IF(OR(ISBLANK(A2500),ISNA(B2500),B2500=0),
"",
"#define "&amp;
VLOOKUP(A2500,SOURCE!B:P,12,0)&amp;IF(SOURCE!$W$2-LEN(VLOOKUP(A2500,SOURCE!B:P,12,0))&gt;=0,REPT(" ",SOURCE!$W$2-LEN(VLOOKUP(A2500,SOURCE!B:P,12,0))),"")&amp;
TEXT(A2500,"???0")&amp;IF(VLOOKUP(A2500,SOURCE!B:P,13,0)="","","   "&amp;VLOOKUP(A2500,SOURCE!B:P,13,0)
))))
)</f>
        <v>#VALUE!</v>
      </c>
    </row>
    <row r="2501" spans="1:4" hidden="1">
      <c r="A2501" t="str">
        <f t="shared" si="40"/>
        <v/>
      </c>
      <c r="B2501" t="e">
        <f>VLOOKUP(A2501,SOURCE!B:P,12,0)</f>
        <v>#N/A</v>
      </c>
      <c r="C2501" t="str">
        <f>IF(ISNUMBER(INDEX(SOURCE!B:B,MATCH(A2501,SOURCE!B:B,0)+1)),INDEX(SOURCE!B:B,MATCH(A2501,SOURCE!B:B,0)+1),"")</f>
        <v/>
      </c>
      <c r="D2501" s="8" t="e">
        <f>IF(A2501&lt;&gt;INT(A2501),B2501,
IF(A2501&lt;0,VLOOKUP(A2501,lookups!A$1:B$25,2,0),
IF(ISNA(B2501),"",
IF(OR(ISBLANK(A2501),ISNA(B2501),B2501=0),
"",
"#define "&amp;
VLOOKUP(A2501,SOURCE!B:P,12,0)&amp;IF(SOURCE!$W$2-LEN(VLOOKUP(A2501,SOURCE!B:P,12,0))&gt;=0,REPT(" ",SOURCE!$W$2-LEN(VLOOKUP(A2501,SOURCE!B:P,12,0))),"")&amp;
TEXT(A2501,"???0")&amp;IF(VLOOKUP(A2501,SOURCE!B:P,13,0)="","","   "&amp;VLOOKUP(A2501,SOURCE!B:P,13,0)
))))
)</f>
        <v>#VALUE!</v>
      </c>
    </row>
    <row r="2502" spans="1:4" hidden="1">
      <c r="A2502" t="str">
        <f t="shared" si="40"/>
        <v/>
      </c>
      <c r="B2502" t="e">
        <f>VLOOKUP(A2502,SOURCE!B:P,12,0)</f>
        <v>#N/A</v>
      </c>
      <c r="C2502" t="str">
        <f>IF(ISNUMBER(INDEX(SOURCE!B:B,MATCH(A2502,SOURCE!B:B,0)+1)),INDEX(SOURCE!B:B,MATCH(A2502,SOURCE!B:B,0)+1),"")</f>
        <v/>
      </c>
      <c r="D2502" s="8" t="e">
        <f>IF(A2502&lt;&gt;INT(A2502),B2502,
IF(A2502&lt;0,VLOOKUP(A2502,lookups!A$1:B$25,2,0),
IF(ISNA(B2502),"",
IF(OR(ISBLANK(A2502),ISNA(B2502),B2502=0),
"",
"#define "&amp;
VLOOKUP(A2502,SOURCE!B:P,12,0)&amp;IF(SOURCE!$W$2-LEN(VLOOKUP(A2502,SOURCE!B:P,12,0))&gt;=0,REPT(" ",SOURCE!$W$2-LEN(VLOOKUP(A2502,SOURCE!B:P,12,0))),"")&amp;
TEXT(A2502,"???0")&amp;IF(VLOOKUP(A2502,SOURCE!B:P,13,0)="","","   "&amp;VLOOKUP(A2502,SOURCE!B:P,13,0)
))))
)</f>
        <v>#VALUE!</v>
      </c>
    </row>
    <row r="2503" spans="1:4" hidden="1">
      <c r="A2503" t="str">
        <f t="shared" si="40"/>
        <v/>
      </c>
      <c r="B2503" t="e">
        <f>VLOOKUP(A2503,SOURCE!B:P,12,0)</f>
        <v>#N/A</v>
      </c>
      <c r="C2503" t="str">
        <f>IF(ISNUMBER(INDEX(SOURCE!B:B,MATCH(A2503,SOURCE!B:B,0)+1)),INDEX(SOURCE!B:B,MATCH(A2503,SOURCE!B:B,0)+1),"")</f>
        <v/>
      </c>
      <c r="D2503" s="8" t="e">
        <f>IF(A2503&lt;&gt;INT(A2503),B2503,
IF(A2503&lt;0,VLOOKUP(A2503,lookups!A$1:B$25,2,0),
IF(ISNA(B2503),"",
IF(OR(ISBLANK(A2503),ISNA(B2503),B2503=0),
"",
"#define "&amp;
VLOOKUP(A2503,SOURCE!B:P,12,0)&amp;IF(SOURCE!$W$2-LEN(VLOOKUP(A2503,SOURCE!B:P,12,0))&gt;=0,REPT(" ",SOURCE!$W$2-LEN(VLOOKUP(A2503,SOURCE!B:P,12,0))),"")&amp;
TEXT(A2503,"???0")&amp;IF(VLOOKUP(A2503,SOURCE!B:P,13,0)="","","   "&amp;VLOOKUP(A2503,SOURCE!B:P,13,0)
))))
)</f>
        <v>#VALUE!</v>
      </c>
    </row>
    <row r="2504" spans="1:4" hidden="1">
      <c r="A2504" t="str">
        <f t="shared" si="40"/>
        <v/>
      </c>
      <c r="B2504" t="e">
        <f>VLOOKUP(A2504,SOURCE!B:P,12,0)</f>
        <v>#N/A</v>
      </c>
      <c r="C2504" t="str">
        <f>IF(ISNUMBER(INDEX(SOURCE!B:B,MATCH(A2504,SOURCE!B:B,0)+1)),INDEX(SOURCE!B:B,MATCH(A2504,SOURCE!B:B,0)+1),"")</f>
        <v/>
      </c>
      <c r="D2504" s="8" t="e">
        <f>IF(A2504&lt;&gt;INT(A2504),B2504,
IF(A2504&lt;0,VLOOKUP(A2504,lookups!A$1:B$25,2,0),
IF(ISNA(B2504),"",
IF(OR(ISBLANK(A2504),ISNA(B2504),B2504=0),
"",
"#define "&amp;
VLOOKUP(A2504,SOURCE!B:P,12,0)&amp;IF(SOURCE!$W$2-LEN(VLOOKUP(A2504,SOURCE!B:P,12,0))&gt;=0,REPT(" ",SOURCE!$W$2-LEN(VLOOKUP(A2504,SOURCE!B:P,12,0))),"")&amp;
TEXT(A2504,"???0")&amp;IF(VLOOKUP(A2504,SOURCE!B:P,13,0)="","","   "&amp;VLOOKUP(A2504,SOURCE!B:P,13,0)
))))
)</f>
        <v>#VALUE!</v>
      </c>
    </row>
    <row r="2505" spans="1:4" hidden="1">
      <c r="A2505" t="str">
        <f t="shared" si="40"/>
        <v/>
      </c>
      <c r="B2505" t="e">
        <f>VLOOKUP(A2505,SOURCE!B:P,12,0)</f>
        <v>#N/A</v>
      </c>
      <c r="C2505" t="str">
        <f>IF(ISNUMBER(INDEX(SOURCE!B:B,MATCH(A2505,SOURCE!B:B,0)+1)),INDEX(SOURCE!B:B,MATCH(A2505,SOURCE!B:B,0)+1),"")</f>
        <v/>
      </c>
      <c r="D2505" s="8" t="e">
        <f>IF(A2505&lt;&gt;INT(A2505),B2505,
IF(A2505&lt;0,VLOOKUP(A2505,lookups!A$1:B$25,2,0),
IF(ISNA(B2505),"",
IF(OR(ISBLANK(A2505),ISNA(B2505),B2505=0),
"",
"#define "&amp;
VLOOKUP(A2505,SOURCE!B:P,12,0)&amp;IF(SOURCE!$W$2-LEN(VLOOKUP(A2505,SOURCE!B:P,12,0))&gt;=0,REPT(" ",SOURCE!$W$2-LEN(VLOOKUP(A2505,SOURCE!B:P,12,0))),"")&amp;
TEXT(A2505,"???0")&amp;IF(VLOOKUP(A2505,SOURCE!B:P,13,0)="","","   "&amp;VLOOKUP(A2505,SOURCE!B:P,13,0)
))))
)</f>
        <v>#VALUE!</v>
      </c>
    </row>
    <row r="2506" spans="1:4" hidden="1">
      <c r="A2506" t="str">
        <f t="shared" si="40"/>
        <v/>
      </c>
      <c r="B2506" t="e">
        <f>VLOOKUP(A2506,SOURCE!B:P,12,0)</f>
        <v>#N/A</v>
      </c>
      <c r="C2506" t="str">
        <f>IF(ISNUMBER(INDEX(SOURCE!B:B,MATCH(A2506,SOURCE!B:B,0)+1)),INDEX(SOURCE!B:B,MATCH(A2506,SOURCE!B:B,0)+1),"")</f>
        <v/>
      </c>
      <c r="D2506" s="8" t="e">
        <f>IF(A2506&lt;&gt;INT(A2506),B2506,
IF(A2506&lt;0,VLOOKUP(A2506,lookups!A$1:B$25,2,0),
IF(ISNA(B2506),"",
IF(OR(ISBLANK(A2506),ISNA(B2506),B2506=0),
"",
"#define "&amp;
VLOOKUP(A2506,SOURCE!B:P,12,0)&amp;IF(SOURCE!$W$2-LEN(VLOOKUP(A2506,SOURCE!B:P,12,0))&gt;=0,REPT(" ",SOURCE!$W$2-LEN(VLOOKUP(A2506,SOURCE!B:P,12,0))),"")&amp;
TEXT(A2506,"???0")&amp;IF(VLOOKUP(A2506,SOURCE!B:P,13,0)="","","   "&amp;VLOOKUP(A2506,SOURCE!B:P,13,0)
))))
)</f>
        <v>#VALUE!</v>
      </c>
    </row>
    <row r="2507" spans="1:4" hidden="1">
      <c r="A2507" t="str">
        <f t="shared" si="40"/>
        <v/>
      </c>
      <c r="B2507" t="e">
        <f>VLOOKUP(A2507,SOURCE!B:P,12,0)</f>
        <v>#N/A</v>
      </c>
      <c r="C2507" t="str">
        <f>IF(ISNUMBER(INDEX(SOURCE!B:B,MATCH(A2507,SOURCE!B:B,0)+1)),INDEX(SOURCE!B:B,MATCH(A2507,SOURCE!B:B,0)+1),"")</f>
        <v/>
      </c>
      <c r="D2507" s="8" t="e">
        <f>IF(A2507&lt;&gt;INT(A2507),B2507,
IF(A2507&lt;0,VLOOKUP(A2507,lookups!A$1:B$25,2,0),
IF(ISNA(B2507),"",
IF(OR(ISBLANK(A2507),ISNA(B2507),B2507=0),
"",
"#define "&amp;
VLOOKUP(A2507,SOURCE!B:P,12,0)&amp;IF(SOURCE!$W$2-LEN(VLOOKUP(A2507,SOURCE!B:P,12,0))&gt;=0,REPT(" ",SOURCE!$W$2-LEN(VLOOKUP(A2507,SOURCE!B:P,12,0))),"")&amp;
TEXT(A2507,"???0")&amp;IF(VLOOKUP(A2507,SOURCE!B:P,13,0)="","","   "&amp;VLOOKUP(A2507,SOURCE!B:P,13,0)
))))
)</f>
        <v>#VALUE!</v>
      </c>
    </row>
    <row r="2508" spans="1:4" hidden="1">
      <c r="A2508" t="str">
        <f t="shared" si="40"/>
        <v/>
      </c>
      <c r="B2508" t="e">
        <f>VLOOKUP(A2508,SOURCE!B:P,12,0)</f>
        <v>#N/A</v>
      </c>
      <c r="C2508" t="str">
        <f>IF(ISNUMBER(INDEX(SOURCE!B:B,MATCH(A2508,SOURCE!B:B,0)+1)),INDEX(SOURCE!B:B,MATCH(A2508,SOURCE!B:B,0)+1),"")</f>
        <v/>
      </c>
      <c r="D2508" s="8" t="e">
        <f>IF(A2508&lt;&gt;INT(A2508),B2508,
IF(A2508&lt;0,VLOOKUP(A2508,lookups!A$1:B$25,2,0),
IF(ISNA(B2508),"",
IF(OR(ISBLANK(A2508),ISNA(B2508),B2508=0),
"",
"#define "&amp;
VLOOKUP(A2508,SOURCE!B:P,12,0)&amp;IF(SOURCE!$W$2-LEN(VLOOKUP(A2508,SOURCE!B:P,12,0))&gt;=0,REPT(" ",SOURCE!$W$2-LEN(VLOOKUP(A2508,SOURCE!B:P,12,0))),"")&amp;
TEXT(A2508,"???0")&amp;IF(VLOOKUP(A2508,SOURCE!B:P,13,0)="","","   "&amp;VLOOKUP(A2508,SOURCE!B:P,13,0)
))))
)</f>
        <v>#VALUE!</v>
      </c>
    </row>
    <row r="2509" spans="1:4" hidden="1">
      <c r="A2509" t="str">
        <f t="shared" si="40"/>
        <v/>
      </c>
      <c r="B2509" t="e">
        <f>VLOOKUP(A2509,SOURCE!B:P,12,0)</f>
        <v>#N/A</v>
      </c>
      <c r="C2509" t="str">
        <f>IF(ISNUMBER(INDEX(SOURCE!B:B,MATCH(A2509,SOURCE!B:B,0)+1)),INDEX(SOURCE!B:B,MATCH(A2509,SOURCE!B:B,0)+1),"")</f>
        <v/>
      </c>
      <c r="D2509" s="8" t="e">
        <f>IF(A2509&lt;&gt;INT(A2509),B2509,
IF(A2509&lt;0,VLOOKUP(A2509,lookups!A$1:B$25,2,0),
IF(ISNA(B2509),"",
IF(OR(ISBLANK(A2509),ISNA(B2509),B2509=0),
"",
"#define "&amp;
VLOOKUP(A2509,SOURCE!B:P,12,0)&amp;IF(SOURCE!$W$2-LEN(VLOOKUP(A2509,SOURCE!B:P,12,0))&gt;=0,REPT(" ",SOURCE!$W$2-LEN(VLOOKUP(A2509,SOURCE!B:P,12,0))),"")&amp;
TEXT(A2509,"???0")&amp;IF(VLOOKUP(A2509,SOURCE!B:P,13,0)="","","   "&amp;VLOOKUP(A2509,SOURCE!B:P,13,0)
))))
)</f>
        <v>#VALUE!</v>
      </c>
    </row>
    <row r="2510" spans="1:4" hidden="1">
      <c r="A2510" t="str">
        <f t="shared" si="40"/>
        <v/>
      </c>
      <c r="B2510" t="e">
        <f>VLOOKUP(A2510,SOURCE!B:P,12,0)</f>
        <v>#N/A</v>
      </c>
      <c r="C2510" t="str">
        <f>IF(ISNUMBER(INDEX(SOURCE!B:B,MATCH(A2510,SOURCE!B:B,0)+1)),INDEX(SOURCE!B:B,MATCH(A2510,SOURCE!B:B,0)+1),"")</f>
        <v/>
      </c>
      <c r="D2510" s="8" t="e">
        <f>IF(A2510&lt;&gt;INT(A2510),B2510,
IF(A2510&lt;0,VLOOKUP(A2510,lookups!A$1:B$25,2,0),
IF(ISNA(B2510),"",
IF(OR(ISBLANK(A2510),ISNA(B2510),B2510=0),
"",
"#define "&amp;
VLOOKUP(A2510,SOURCE!B:P,12,0)&amp;IF(SOURCE!$W$2-LEN(VLOOKUP(A2510,SOURCE!B:P,12,0))&gt;=0,REPT(" ",SOURCE!$W$2-LEN(VLOOKUP(A2510,SOURCE!B:P,12,0))),"")&amp;
TEXT(A2510,"???0")&amp;IF(VLOOKUP(A2510,SOURCE!B:P,13,0)="","","   "&amp;VLOOKUP(A2510,SOURCE!B:P,13,0)
))))
)</f>
        <v>#VALUE!</v>
      </c>
    </row>
    <row r="2511" spans="1:4" hidden="1">
      <c r="A2511" t="str">
        <f t="shared" si="40"/>
        <v/>
      </c>
      <c r="B2511" t="e">
        <f>VLOOKUP(A2511,SOURCE!B:P,12,0)</f>
        <v>#N/A</v>
      </c>
      <c r="C2511" t="str">
        <f>IF(ISNUMBER(INDEX(SOURCE!B:B,MATCH(A2511,SOURCE!B:B,0)+1)),INDEX(SOURCE!B:B,MATCH(A2511,SOURCE!B:B,0)+1),"")</f>
        <v/>
      </c>
      <c r="D2511" s="8" t="e">
        <f>IF(A2511&lt;&gt;INT(A2511),B2511,
IF(A2511&lt;0,VLOOKUP(A2511,lookups!A$1:B$25,2,0),
IF(ISNA(B2511),"",
IF(OR(ISBLANK(A2511),ISNA(B2511),B2511=0),
"",
"#define "&amp;
VLOOKUP(A2511,SOURCE!B:P,12,0)&amp;IF(SOURCE!$W$2-LEN(VLOOKUP(A2511,SOURCE!B:P,12,0))&gt;=0,REPT(" ",SOURCE!$W$2-LEN(VLOOKUP(A2511,SOURCE!B:P,12,0))),"")&amp;
TEXT(A2511,"???0")&amp;IF(VLOOKUP(A2511,SOURCE!B:P,13,0)="","","   "&amp;VLOOKUP(A2511,SOURCE!B:P,13,0)
))))
)</f>
        <v>#VALUE!</v>
      </c>
    </row>
    <row r="2512" spans="1:4" hidden="1">
      <c r="A2512" t="str">
        <f t="shared" si="40"/>
        <v/>
      </c>
      <c r="B2512" t="e">
        <f>VLOOKUP(A2512,SOURCE!B:P,12,0)</f>
        <v>#N/A</v>
      </c>
      <c r="C2512" t="str">
        <f>IF(ISNUMBER(INDEX(SOURCE!B:B,MATCH(A2512,SOURCE!B:B,0)+1)),INDEX(SOURCE!B:B,MATCH(A2512,SOURCE!B:B,0)+1),"")</f>
        <v/>
      </c>
      <c r="D2512" s="8" t="e">
        <f>IF(A2512&lt;&gt;INT(A2512),B2512,
IF(A2512&lt;0,VLOOKUP(A2512,lookups!A$1:B$25,2,0),
IF(ISNA(B2512),"",
IF(OR(ISBLANK(A2512),ISNA(B2512),B2512=0),
"",
"#define "&amp;
VLOOKUP(A2512,SOURCE!B:P,12,0)&amp;IF(SOURCE!$W$2-LEN(VLOOKUP(A2512,SOURCE!B:P,12,0))&gt;=0,REPT(" ",SOURCE!$W$2-LEN(VLOOKUP(A2512,SOURCE!B:P,12,0))),"")&amp;
TEXT(A2512,"???0")&amp;IF(VLOOKUP(A2512,SOURCE!B:P,13,0)="","","   "&amp;VLOOKUP(A2512,SOURCE!B:P,13,0)
))))
)</f>
        <v>#VALUE!</v>
      </c>
    </row>
    <row r="2513" spans="1:4" hidden="1">
      <c r="A2513" t="str">
        <f t="shared" si="40"/>
        <v/>
      </c>
      <c r="B2513" t="e">
        <f>VLOOKUP(A2513,SOURCE!B:P,12,0)</f>
        <v>#N/A</v>
      </c>
      <c r="C2513" t="str">
        <f>IF(ISNUMBER(INDEX(SOURCE!B:B,MATCH(A2513,SOURCE!B:B,0)+1)),INDEX(SOURCE!B:B,MATCH(A2513,SOURCE!B:B,0)+1),"")</f>
        <v/>
      </c>
      <c r="D2513" s="8" t="e">
        <f>IF(A2513&lt;&gt;INT(A2513),B2513,
IF(A2513&lt;0,VLOOKUP(A2513,lookups!A$1:B$25,2,0),
IF(ISNA(B2513),"",
IF(OR(ISBLANK(A2513),ISNA(B2513),B2513=0),
"",
"#define "&amp;
VLOOKUP(A2513,SOURCE!B:P,12,0)&amp;IF(SOURCE!$W$2-LEN(VLOOKUP(A2513,SOURCE!B:P,12,0))&gt;=0,REPT(" ",SOURCE!$W$2-LEN(VLOOKUP(A2513,SOURCE!B:P,12,0))),"")&amp;
TEXT(A2513,"???0")&amp;IF(VLOOKUP(A2513,SOURCE!B:P,13,0)="","","   "&amp;VLOOKUP(A2513,SOURCE!B:P,13,0)
))))
)</f>
        <v>#VALUE!</v>
      </c>
    </row>
    <row r="2514" spans="1:4" hidden="1">
      <c r="A2514" t="str">
        <f t="shared" si="40"/>
        <v/>
      </c>
      <c r="B2514" t="e">
        <f>VLOOKUP(A2514,SOURCE!B:P,12,0)</f>
        <v>#N/A</v>
      </c>
      <c r="C2514" t="str">
        <f>IF(ISNUMBER(INDEX(SOURCE!B:B,MATCH(A2514,SOURCE!B:B,0)+1)),INDEX(SOURCE!B:B,MATCH(A2514,SOURCE!B:B,0)+1),"")</f>
        <v/>
      </c>
      <c r="D2514" s="8" t="e">
        <f>IF(A2514&lt;&gt;INT(A2514),B2514,
IF(A2514&lt;0,VLOOKUP(A2514,lookups!A$1:B$25,2,0),
IF(ISNA(B2514),"",
IF(OR(ISBLANK(A2514),ISNA(B2514),B2514=0),
"",
"#define "&amp;
VLOOKUP(A2514,SOURCE!B:P,12,0)&amp;IF(SOURCE!$W$2-LEN(VLOOKUP(A2514,SOURCE!B:P,12,0))&gt;=0,REPT(" ",SOURCE!$W$2-LEN(VLOOKUP(A2514,SOURCE!B:P,12,0))),"")&amp;
TEXT(A2514,"???0")&amp;IF(VLOOKUP(A2514,SOURCE!B:P,13,0)="","","   "&amp;VLOOKUP(A2514,SOURCE!B:P,13,0)
))))
)</f>
        <v>#VALUE!</v>
      </c>
    </row>
    <row r="2515" spans="1:4" hidden="1">
      <c r="A2515" t="str">
        <f t="shared" si="40"/>
        <v/>
      </c>
      <c r="B2515" t="e">
        <f>VLOOKUP(A2515,SOURCE!B:P,12,0)</f>
        <v>#N/A</v>
      </c>
      <c r="C2515" t="str">
        <f>IF(ISNUMBER(INDEX(SOURCE!B:B,MATCH(A2515,SOURCE!B:B,0)+1)),INDEX(SOURCE!B:B,MATCH(A2515,SOURCE!B:B,0)+1),"")</f>
        <v/>
      </c>
      <c r="D2515" s="8" t="e">
        <f>IF(A2515&lt;&gt;INT(A2515),B2515,
IF(A2515&lt;0,VLOOKUP(A2515,lookups!A$1:B$25,2,0),
IF(ISNA(B2515),"",
IF(OR(ISBLANK(A2515),ISNA(B2515),B2515=0),
"",
"#define "&amp;
VLOOKUP(A2515,SOURCE!B:P,12,0)&amp;IF(SOURCE!$W$2-LEN(VLOOKUP(A2515,SOURCE!B:P,12,0))&gt;=0,REPT(" ",SOURCE!$W$2-LEN(VLOOKUP(A2515,SOURCE!B:P,12,0))),"")&amp;
TEXT(A2515,"???0")&amp;IF(VLOOKUP(A2515,SOURCE!B:P,13,0)="","","   "&amp;VLOOKUP(A2515,SOURCE!B:P,13,0)
))))
)</f>
        <v>#VALUE!</v>
      </c>
    </row>
    <row r="2516" spans="1:4" hidden="1">
      <c r="A2516" t="str">
        <f t="shared" si="40"/>
        <v/>
      </c>
      <c r="B2516" t="e">
        <f>VLOOKUP(A2516,SOURCE!B:P,12,0)</f>
        <v>#N/A</v>
      </c>
      <c r="C2516" t="str">
        <f>IF(ISNUMBER(INDEX(SOURCE!B:B,MATCH(A2516,SOURCE!B:B,0)+1)),INDEX(SOURCE!B:B,MATCH(A2516,SOURCE!B:B,0)+1),"")</f>
        <v/>
      </c>
      <c r="D2516" s="8" t="e">
        <f>IF(A2516&lt;&gt;INT(A2516),B2516,
IF(A2516&lt;0,VLOOKUP(A2516,lookups!A$1:B$25,2,0),
IF(ISNA(B2516),"",
IF(OR(ISBLANK(A2516),ISNA(B2516),B2516=0),
"",
"#define "&amp;
VLOOKUP(A2516,SOURCE!B:P,12,0)&amp;IF(SOURCE!$W$2-LEN(VLOOKUP(A2516,SOURCE!B:P,12,0))&gt;=0,REPT(" ",SOURCE!$W$2-LEN(VLOOKUP(A2516,SOURCE!B:P,12,0))),"")&amp;
TEXT(A2516,"???0")&amp;IF(VLOOKUP(A2516,SOURCE!B:P,13,0)="","","   "&amp;VLOOKUP(A2516,SOURCE!B:P,13,0)
))))
)</f>
        <v>#VALUE!</v>
      </c>
    </row>
    <row r="2517" spans="1:4" hidden="1">
      <c r="A2517" t="str">
        <f t="shared" si="40"/>
        <v/>
      </c>
      <c r="B2517" t="e">
        <f>VLOOKUP(A2517,SOURCE!B:P,12,0)</f>
        <v>#N/A</v>
      </c>
      <c r="C2517" t="str">
        <f>IF(ISNUMBER(INDEX(SOURCE!B:B,MATCH(A2517,SOURCE!B:B,0)+1)),INDEX(SOURCE!B:B,MATCH(A2517,SOURCE!B:B,0)+1),"")</f>
        <v/>
      </c>
      <c r="D2517" s="8" t="e">
        <f>IF(A2517&lt;&gt;INT(A2517),B2517,
IF(A2517&lt;0,VLOOKUP(A2517,lookups!A$1:B$25,2,0),
IF(ISNA(B2517),"",
IF(OR(ISBLANK(A2517),ISNA(B2517),B2517=0),
"",
"#define "&amp;
VLOOKUP(A2517,SOURCE!B:P,12,0)&amp;IF(SOURCE!$W$2-LEN(VLOOKUP(A2517,SOURCE!B:P,12,0))&gt;=0,REPT(" ",SOURCE!$W$2-LEN(VLOOKUP(A2517,SOURCE!B:P,12,0))),"")&amp;
TEXT(A2517,"???0")&amp;IF(VLOOKUP(A2517,SOURCE!B:P,13,0)="","","   "&amp;VLOOKUP(A2517,SOURCE!B:P,13,0)
))))
)</f>
        <v>#VALUE!</v>
      </c>
    </row>
    <row r="2518" spans="1:4" hidden="1">
      <c r="A2518" t="str">
        <f t="shared" si="40"/>
        <v/>
      </c>
      <c r="B2518" t="e">
        <f>VLOOKUP(A2518,SOURCE!B:P,12,0)</f>
        <v>#N/A</v>
      </c>
      <c r="C2518" t="str">
        <f>IF(ISNUMBER(INDEX(SOURCE!B:B,MATCH(A2518,SOURCE!B:B,0)+1)),INDEX(SOURCE!B:B,MATCH(A2518,SOURCE!B:B,0)+1),"")</f>
        <v/>
      </c>
      <c r="D2518" s="8" t="e">
        <f>IF(A2518&lt;&gt;INT(A2518),B2518,
IF(A2518&lt;0,VLOOKUP(A2518,lookups!A$1:B$25,2,0),
IF(ISNA(B2518),"",
IF(OR(ISBLANK(A2518),ISNA(B2518),B2518=0),
"",
"#define "&amp;
VLOOKUP(A2518,SOURCE!B:P,12,0)&amp;IF(SOURCE!$W$2-LEN(VLOOKUP(A2518,SOURCE!B:P,12,0))&gt;=0,REPT(" ",SOURCE!$W$2-LEN(VLOOKUP(A2518,SOURCE!B:P,12,0))),"")&amp;
TEXT(A2518,"???0")&amp;IF(VLOOKUP(A2518,SOURCE!B:P,13,0)="","","   "&amp;VLOOKUP(A2518,SOURCE!B:P,13,0)
))))
)</f>
        <v>#VALUE!</v>
      </c>
    </row>
    <row r="2519" spans="1:4" hidden="1">
      <c r="A2519" t="str">
        <f t="shared" si="40"/>
        <v/>
      </c>
      <c r="B2519" t="e">
        <f>VLOOKUP(A2519,SOURCE!B:P,12,0)</f>
        <v>#N/A</v>
      </c>
      <c r="C2519" t="str">
        <f>IF(ISNUMBER(INDEX(SOURCE!B:B,MATCH(A2519,SOURCE!B:B,0)+1)),INDEX(SOURCE!B:B,MATCH(A2519,SOURCE!B:B,0)+1),"")</f>
        <v/>
      </c>
      <c r="D2519" s="8" t="e">
        <f>IF(A2519&lt;&gt;INT(A2519),B2519,
IF(A2519&lt;0,VLOOKUP(A2519,lookups!A$1:B$25,2,0),
IF(ISNA(B2519),"",
IF(OR(ISBLANK(A2519),ISNA(B2519),B2519=0),
"",
"#define "&amp;
VLOOKUP(A2519,SOURCE!B:P,12,0)&amp;IF(SOURCE!$W$2-LEN(VLOOKUP(A2519,SOURCE!B:P,12,0))&gt;=0,REPT(" ",SOURCE!$W$2-LEN(VLOOKUP(A2519,SOURCE!B:P,12,0))),"")&amp;
TEXT(A2519,"???0")&amp;IF(VLOOKUP(A2519,SOURCE!B:P,13,0)="","","   "&amp;VLOOKUP(A2519,SOURCE!B:P,13,0)
))))
)</f>
        <v>#VALUE!</v>
      </c>
    </row>
    <row r="2520" spans="1:4" hidden="1">
      <c r="A2520" t="str">
        <f t="shared" si="40"/>
        <v/>
      </c>
      <c r="B2520" t="e">
        <f>VLOOKUP(A2520,SOURCE!B:P,12,0)</f>
        <v>#N/A</v>
      </c>
      <c r="C2520" t="str">
        <f>IF(ISNUMBER(INDEX(SOURCE!B:B,MATCH(A2520,SOURCE!B:B,0)+1)),INDEX(SOURCE!B:B,MATCH(A2520,SOURCE!B:B,0)+1),"")</f>
        <v/>
      </c>
      <c r="D2520" s="8" t="e">
        <f>IF(A2520&lt;&gt;INT(A2520),B2520,
IF(A2520&lt;0,VLOOKUP(A2520,lookups!A$1:B$25,2,0),
IF(ISNA(B2520),"",
IF(OR(ISBLANK(A2520),ISNA(B2520),B2520=0),
"",
"#define "&amp;
VLOOKUP(A2520,SOURCE!B:P,12,0)&amp;IF(SOURCE!$W$2-LEN(VLOOKUP(A2520,SOURCE!B:P,12,0))&gt;=0,REPT(" ",SOURCE!$W$2-LEN(VLOOKUP(A2520,SOURCE!B:P,12,0))),"")&amp;
TEXT(A2520,"???0")&amp;IF(VLOOKUP(A2520,SOURCE!B:P,13,0)="","","   "&amp;VLOOKUP(A2520,SOURCE!B:P,13,0)
))))
)</f>
        <v>#VALUE!</v>
      </c>
    </row>
    <row r="2521" spans="1:4" hidden="1">
      <c r="A2521" t="str">
        <f t="shared" si="40"/>
        <v/>
      </c>
      <c r="B2521" t="e">
        <f>VLOOKUP(A2521,SOURCE!B:P,12,0)</f>
        <v>#N/A</v>
      </c>
      <c r="C2521" t="str">
        <f>IF(ISNUMBER(INDEX(SOURCE!B:B,MATCH(A2521,SOURCE!B:B,0)+1)),INDEX(SOURCE!B:B,MATCH(A2521,SOURCE!B:B,0)+1),"")</f>
        <v/>
      </c>
      <c r="D2521" s="8" t="e">
        <f>IF(A2521&lt;&gt;INT(A2521),B2521,
IF(A2521&lt;0,VLOOKUP(A2521,lookups!A$1:B$25,2,0),
IF(ISNA(B2521),"",
IF(OR(ISBLANK(A2521),ISNA(B2521),B2521=0),
"",
"#define "&amp;
VLOOKUP(A2521,SOURCE!B:P,12,0)&amp;IF(SOURCE!$W$2-LEN(VLOOKUP(A2521,SOURCE!B:P,12,0))&gt;=0,REPT(" ",SOURCE!$W$2-LEN(VLOOKUP(A2521,SOURCE!B:P,12,0))),"")&amp;
TEXT(A2521,"???0")&amp;IF(VLOOKUP(A2521,SOURCE!B:P,13,0)="","","   "&amp;VLOOKUP(A2521,SOURCE!B:P,13,0)
))))
)</f>
        <v>#VALUE!</v>
      </c>
    </row>
    <row r="2522" spans="1:4" hidden="1">
      <c r="A2522" t="str">
        <f t="shared" si="40"/>
        <v/>
      </c>
      <c r="B2522" t="e">
        <f>VLOOKUP(A2522,SOURCE!B:P,12,0)</f>
        <v>#N/A</v>
      </c>
      <c r="C2522" t="str">
        <f>IF(ISNUMBER(INDEX(SOURCE!B:B,MATCH(A2522,SOURCE!B:B,0)+1)),INDEX(SOURCE!B:B,MATCH(A2522,SOURCE!B:B,0)+1),"")</f>
        <v/>
      </c>
      <c r="D2522" s="8" t="e">
        <f>IF(A2522&lt;&gt;INT(A2522),B2522,
IF(A2522&lt;0,VLOOKUP(A2522,lookups!A$1:B$25,2,0),
IF(ISNA(B2522),"",
IF(OR(ISBLANK(A2522),ISNA(B2522),B2522=0),
"",
"#define "&amp;
VLOOKUP(A2522,SOURCE!B:P,12,0)&amp;IF(SOURCE!$W$2-LEN(VLOOKUP(A2522,SOURCE!B:P,12,0))&gt;=0,REPT(" ",SOURCE!$W$2-LEN(VLOOKUP(A2522,SOURCE!B:P,12,0))),"")&amp;
TEXT(A2522,"???0")&amp;IF(VLOOKUP(A2522,SOURCE!B:P,13,0)="","","   "&amp;VLOOKUP(A2522,SOURCE!B:P,13,0)
))))
)</f>
        <v>#VALUE!</v>
      </c>
    </row>
    <row r="2523" spans="1:4" hidden="1">
      <c r="A2523" t="str">
        <f t="shared" si="40"/>
        <v/>
      </c>
      <c r="B2523" t="e">
        <f>VLOOKUP(A2523,SOURCE!B:P,12,0)</f>
        <v>#N/A</v>
      </c>
      <c r="C2523" t="str">
        <f>IF(ISNUMBER(INDEX(SOURCE!B:B,MATCH(A2523,SOURCE!B:B,0)+1)),INDEX(SOURCE!B:B,MATCH(A2523,SOURCE!B:B,0)+1),"")</f>
        <v/>
      </c>
      <c r="D2523" s="8" t="e">
        <f>IF(A2523&lt;&gt;INT(A2523),B2523,
IF(A2523&lt;0,VLOOKUP(A2523,lookups!A$1:B$25,2,0),
IF(ISNA(B2523),"",
IF(OR(ISBLANK(A2523),ISNA(B2523),B2523=0),
"",
"#define "&amp;
VLOOKUP(A2523,SOURCE!B:P,12,0)&amp;IF(SOURCE!$W$2-LEN(VLOOKUP(A2523,SOURCE!B:P,12,0))&gt;=0,REPT(" ",SOURCE!$W$2-LEN(VLOOKUP(A2523,SOURCE!B:P,12,0))),"")&amp;
TEXT(A2523,"???0")&amp;IF(VLOOKUP(A2523,SOURCE!B:P,13,0)="","","   "&amp;VLOOKUP(A2523,SOURCE!B:P,13,0)
))))
)</f>
        <v>#VALUE!</v>
      </c>
    </row>
    <row r="2524" spans="1:4" hidden="1">
      <c r="A2524" t="str">
        <f t="shared" si="40"/>
        <v/>
      </c>
      <c r="B2524" t="e">
        <f>VLOOKUP(A2524,SOURCE!B:P,12,0)</f>
        <v>#N/A</v>
      </c>
      <c r="C2524" t="str">
        <f>IF(ISNUMBER(INDEX(SOURCE!B:B,MATCH(A2524,SOURCE!B:B,0)+1)),INDEX(SOURCE!B:B,MATCH(A2524,SOURCE!B:B,0)+1),"")</f>
        <v/>
      </c>
      <c r="D2524" s="8" t="e">
        <f>IF(A2524&lt;&gt;INT(A2524),B2524,
IF(A2524&lt;0,VLOOKUP(A2524,lookups!A$1:B$25,2,0),
IF(ISNA(B2524),"",
IF(OR(ISBLANK(A2524),ISNA(B2524),B2524=0),
"",
"#define "&amp;
VLOOKUP(A2524,SOURCE!B:P,12,0)&amp;IF(SOURCE!$W$2-LEN(VLOOKUP(A2524,SOURCE!B:P,12,0))&gt;=0,REPT(" ",SOURCE!$W$2-LEN(VLOOKUP(A2524,SOURCE!B:P,12,0))),"")&amp;
TEXT(A2524,"???0")&amp;IF(VLOOKUP(A2524,SOURCE!B:P,13,0)="","","   "&amp;VLOOKUP(A2524,SOURCE!B:P,13,0)
))))
)</f>
        <v>#VALUE!</v>
      </c>
    </row>
    <row r="2525" spans="1:4" hidden="1">
      <c r="A2525" t="str">
        <f t="shared" si="40"/>
        <v/>
      </c>
      <c r="B2525" t="e">
        <f>VLOOKUP(A2525,SOURCE!B:P,12,0)</f>
        <v>#N/A</v>
      </c>
      <c r="C2525" t="str">
        <f>IF(ISNUMBER(INDEX(SOURCE!B:B,MATCH(A2525,SOURCE!B:B,0)+1)),INDEX(SOURCE!B:B,MATCH(A2525,SOURCE!B:B,0)+1),"")</f>
        <v/>
      </c>
      <c r="D2525" s="8" t="e">
        <f>IF(A2525&lt;&gt;INT(A2525),B2525,
IF(A2525&lt;0,VLOOKUP(A2525,lookups!A$1:B$25,2,0),
IF(ISNA(B2525),"",
IF(OR(ISBLANK(A2525),ISNA(B2525),B2525=0),
"",
"#define "&amp;
VLOOKUP(A2525,SOURCE!B:P,12,0)&amp;IF(SOURCE!$W$2-LEN(VLOOKUP(A2525,SOURCE!B:P,12,0))&gt;=0,REPT(" ",SOURCE!$W$2-LEN(VLOOKUP(A2525,SOURCE!B:P,12,0))),"")&amp;
TEXT(A2525,"???0")&amp;IF(VLOOKUP(A2525,SOURCE!B:P,13,0)="","","   "&amp;VLOOKUP(A2525,SOURCE!B:P,13,0)
))))
)</f>
        <v>#VALUE!</v>
      </c>
    </row>
    <row r="2526" spans="1:4" hidden="1">
      <c r="A2526" t="str">
        <f t="shared" ref="A2526:A2538" si="41">C2525</f>
        <v/>
      </c>
      <c r="B2526" t="e">
        <f>VLOOKUP(A2526,SOURCE!B:P,12,0)</f>
        <v>#N/A</v>
      </c>
      <c r="C2526" t="str">
        <f>IF(ISNUMBER(INDEX(SOURCE!B:B,MATCH(A2526,SOURCE!B:B,0)+1)),INDEX(SOURCE!B:B,MATCH(A2526,SOURCE!B:B,0)+1),"")</f>
        <v/>
      </c>
      <c r="D2526" s="8" t="e">
        <f>IF(A2526&lt;&gt;INT(A2526),B2526,
IF(A2526&lt;0,VLOOKUP(A2526,lookups!A$1:B$25,2,0),
IF(ISNA(B2526),"",
IF(OR(ISBLANK(A2526),ISNA(B2526),B2526=0),
"",
"#define "&amp;
VLOOKUP(A2526,SOURCE!B:P,12,0)&amp;IF(SOURCE!$W$2-LEN(VLOOKUP(A2526,SOURCE!B:P,12,0))&gt;=0,REPT(" ",SOURCE!$W$2-LEN(VLOOKUP(A2526,SOURCE!B:P,12,0))),"")&amp;
TEXT(A2526,"???0")&amp;IF(VLOOKUP(A2526,SOURCE!B:P,13,0)="","","   "&amp;VLOOKUP(A2526,SOURCE!B:P,13,0)
))))
)</f>
        <v>#VALUE!</v>
      </c>
    </row>
    <row r="2527" spans="1:4" hidden="1">
      <c r="A2527" t="str">
        <f t="shared" si="41"/>
        <v/>
      </c>
      <c r="B2527" t="e">
        <f>VLOOKUP(A2527,SOURCE!B:P,12,0)</f>
        <v>#N/A</v>
      </c>
      <c r="C2527" t="str">
        <f>IF(ISNUMBER(INDEX(SOURCE!B:B,MATCH(A2527,SOURCE!B:B,0)+1)),INDEX(SOURCE!B:B,MATCH(A2527,SOURCE!B:B,0)+1),"")</f>
        <v/>
      </c>
      <c r="D2527" s="8" t="e">
        <f>IF(A2527&lt;&gt;INT(A2527),B2527,
IF(A2527&lt;0,VLOOKUP(A2527,lookups!A$1:B$25,2,0),
IF(ISNA(B2527),"",
IF(OR(ISBLANK(A2527),ISNA(B2527),B2527=0),
"",
"#define "&amp;
VLOOKUP(A2527,SOURCE!B:P,12,0)&amp;IF(SOURCE!$W$2-LEN(VLOOKUP(A2527,SOURCE!B:P,12,0))&gt;=0,REPT(" ",SOURCE!$W$2-LEN(VLOOKUP(A2527,SOURCE!B:P,12,0))),"")&amp;
TEXT(A2527,"???0")&amp;IF(VLOOKUP(A2527,SOURCE!B:P,13,0)="","","   "&amp;VLOOKUP(A2527,SOURCE!B:P,13,0)
))))
)</f>
        <v>#VALUE!</v>
      </c>
    </row>
    <row r="2528" spans="1:4" hidden="1">
      <c r="A2528" t="str">
        <f t="shared" si="41"/>
        <v/>
      </c>
      <c r="B2528" t="e">
        <f>VLOOKUP(A2528,SOURCE!B:P,12,0)</f>
        <v>#N/A</v>
      </c>
      <c r="C2528" t="str">
        <f>IF(ISNUMBER(INDEX(SOURCE!B:B,MATCH(A2528,SOURCE!B:B,0)+1)),INDEX(SOURCE!B:B,MATCH(A2528,SOURCE!B:B,0)+1),"")</f>
        <v/>
      </c>
      <c r="D2528" s="8" t="e">
        <f>IF(A2528&lt;&gt;INT(A2528),B2528,
IF(A2528&lt;0,VLOOKUP(A2528,lookups!A$1:B$25,2,0),
IF(ISNA(B2528),"",
IF(OR(ISBLANK(A2528),ISNA(B2528),B2528=0),
"",
"#define "&amp;
VLOOKUP(A2528,SOURCE!B:P,12,0)&amp;IF(SOURCE!$W$2-LEN(VLOOKUP(A2528,SOURCE!B:P,12,0))&gt;=0,REPT(" ",SOURCE!$W$2-LEN(VLOOKUP(A2528,SOURCE!B:P,12,0))),"")&amp;
TEXT(A2528,"???0")&amp;IF(VLOOKUP(A2528,SOURCE!B:P,13,0)="","","   "&amp;VLOOKUP(A2528,SOURCE!B:P,13,0)
))))
)</f>
        <v>#VALUE!</v>
      </c>
    </row>
    <row r="2529" spans="1:4" hidden="1">
      <c r="A2529" t="str">
        <f t="shared" si="41"/>
        <v/>
      </c>
      <c r="B2529" t="e">
        <f>VLOOKUP(A2529,SOURCE!B:P,12,0)</f>
        <v>#N/A</v>
      </c>
      <c r="C2529" t="str">
        <f>IF(ISNUMBER(INDEX(SOURCE!B:B,MATCH(A2529,SOURCE!B:B,0)+1)),INDEX(SOURCE!B:B,MATCH(A2529,SOURCE!B:B,0)+1),"")</f>
        <v/>
      </c>
      <c r="D2529" s="8" t="e">
        <f>IF(A2529&lt;&gt;INT(A2529),B2529,
IF(A2529&lt;0,VLOOKUP(A2529,lookups!A$1:B$25,2,0),
IF(ISNA(B2529),"",
IF(OR(ISBLANK(A2529),ISNA(B2529),B2529=0),
"",
"#define "&amp;
VLOOKUP(A2529,SOURCE!B:P,12,0)&amp;IF(SOURCE!$W$2-LEN(VLOOKUP(A2529,SOURCE!B:P,12,0))&gt;=0,REPT(" ",SOURCE!$W$2-LEN(VLOOKUP(A2529,SOURCE!B:P,12,0))),"")&amp;
TEXT(A2529,"???0")&amp;IF(VLOOKUP(A2529,SOURCE!B:P,13,0)="","","   "&amp;VLOOKUP(A2529,SOURCE!B:P,13,0)
))))
)</f>
        <v>#VALUE!</v>
      </c>
    </row>
    <row r="2530" spans="1:4" hidden="1">
      <c r="A2530" t="str">
        <f t="shared" si="41"/>
        <v/>
      </c>
      <c r="B2530" t="e">
        <f>VLOOKUP(A2530,SOURCE!B:P,12,0)</f>
        <v>#N/A</v>
      </c>
      <c r="C2530" t="str">
        <f>IF(ISNUMBER(INDEX(SOURCE!B:B,MATCH(A2530,SOURCE!B:B,0)+1)),INDEX(SOURCE!B:B,MATCH(A2530,SOURCE!B:B,0)+1),"")</f>
        <v/>
      </c>
      <c r="D2530" s="8" t="e">
        <f>IF(A2530&lt;&gt;INT(A2530),B2530,
IF(A2530&lt;0,VLOOKUP(A2530,lookups!A$1:B$25,2,0),
IF(ISNA(B2530),"",
IF(OR(ISBLANK(A2530),ISNA(B2530),B2530=0),
"",
"#define "&amp;
VLOOKUP(A2530,SOURCE!B:P,12,0)&amp;IF(SOURCE!$W$2-LEN(VLOOKUP(A2530,SOURCE!B:P,12,0))&gt;=0,REPT(" ",SOURCE!$W$2-LEN(VLOOKUP(A2530,SOURCE!B:P,12,0))),"")&amp;
TEXT(A2530,"???0")&amp;IF(VLOOKUP(A2530,SOURCE!B:P,13,0)="","","   "&amp;VLOOKUP(A2530,SOURCE!B:P,13,0)
))))
)</f>
        <v>#VALUE!</v>
      </c>
    </row>
    <row r="2531" spans="1:4" hidden="1">
      <c r="A2531" t="str">
        <f t="shared" si="41"/>
        <v/>
      </c>
      <c r="B2531" t="e">
        <f>VLOOKUP(A2531,SOURCE!B:P,12,0)</f>
        <v>#N/A</v>
      </c>
      <c r="C2531" t="str">
        <f>IF(ISNUMBER(INDEX(SOURCE!B:B,MATCH(A2531,SOURCE!B:B,0)+1)),INDEX(SOURCE!B:B,MATCH(A2531,SOURCE!B:B,0)+1),"")</f>
        <v/>
      </c>
      <c r="D2531" s="8" t="e">
        <f>IF(A2531&lt;&gt;INT(A2531),B2531,
IF(A2531&lt;0,VLOOKUP(A2531,lookups!A$1:B$25,2,0),
IF(ISNA(B2531),"",
IF(OR(ISBLANK(A2531),ISNA(B2531),B2531=0),
"",
"#define "&amp;
VLOOKUP(A2531,SOURCE!B:P,12,0)&amp;IF(SOURCE!$W$2-LEN(VLOOKUP(A2531,SOURCE!B:P,12,0))&gt;=0,REPT(" ",SOURCE!$W$2-LEN(VLOOKUP(A2531,SOURCE!B:P,12,0))),"")&amp;
TEXT(A2531,"???0")&amp;IF(VLOOKUP(A2531,SOURCE!B:P,13,0)="","","   "&amp;VLOOKUP(A2531,SOURCE!B:P,13,0)
))))
)</f>
        <v>#VALUE!</v>
      </c>
    </row>
    <row r="2532" spans="1:4" hidden="1">
      <c r="A2532" t="str">
        <f t="shared" si="41"/>
        <v/>
      </c>
      <c r="B2532" t="e">
        <f>VLOOKUP(A2532,SOURCE!B:P,12,0)</f>
        <v>#N/A</v>
      </c>
      <c r="C2532" t="str">
        <f>IF(ISNUMBER(INDEX(SOURCE!B:B,MATCH(A2532,SOURCE!B:B,0)+1)),INDEX(SOURCE!B:B,MATCH(A2532,SOURCE!B:B,0)+1),"")</f>
        <v/>
      </c>
      <c r="D2532" s="8" t="e">
        <f>IF(A2532&lt;&gt;INT(A2532),B2532,
IF(A2532&lt;0,VLOOKUP(A2532,lookups!A$1:B$25,2,0),
IF(ISNA(B2532),"",
IF(OR(ISBLANK(A2532),ISNA(B2532),B2532=0),
"",
"#define "&amp;
VLOOKUP(A2532,SOURCE!B:P,12,0)&amp;IF(SOURCE!$W$2-LEN(VLOOKUP(A2532,SOURCE!B:P,12,0))&gt;=0,REPT(" ",SOURCE!$W$2-LEN(VLOOKUP(A2532,SOURCE!B:P,12,0))),"")&amp;
TEXT(A2532,"???0")&amp;IF(VLOOKUP(A2532,SOURCE!B:P,13,0)="","","   "&amp;VLOOKUP(A2532,SOURCE!B:P,13,0)
))))
)</f>
        <v>#VALUE!</v>
      </c>
    </row>
    <row r="2533" spans="1:4" hidden="1">
      <c r="A2533" t="str">
        <f t="shared" si="41"/>
        <v/>
      </c>
      <c r="B2533" t="e">
        <f>VLOOKUP(A2533,SOURCE!B:P,12,0)</f>
        <v>#N/A</v>
      </c>
      <c r="C2533" t="str">
        <f>IF(ISNUMBER(INDEX(SOURCE!B:B,MATCH(A2533,SOURCE!B:B,0)+1)),INDEX(SOURCE!B:B,MATCH(A2533,SOURCE!B:B,0)+1),"")</f>
        <v/>
      </c>
      <c r="D2533" s="8" t="e">
        <f>IF(A2533&lt;&gt;INT(A2533),B2533,
IF(A2533&lt;0,VLOOKUP(A2533,lookups!A$1:B$25,2,0),
IF(ISNA(B2533),"",
IF(OR(ISBLANK(A2533),ISNA(B2533),B2533=0),
"",
"#define "&amp;
VLOOKUP(A2533,SOURCE!B:P,12,0)&amp;IF(SOURCE!$W$2-LEN(VLOOKUP(A2533,SOURCE!B:P,12,0))&gt;=0,REPT(" ",SOURCE!$W$2-LEN(VLOOKUP(A2533,SOURCE!B:P,12,0))),"")&amp;
TEXT(A2533,"???0")&amp;IF(VLOOKUP(A2533,SOURCE!B:P,13,0)="","","   "&amp;VLOOKUP(A2533,SOURCE!B:P,13,0)
))))
)</f>
        <v>#VALUE!</v>
      </c>
    </row>
    <row r="2534" spans="1:4" hidden="1">
      <c r="A2534" t="str">
        <f t="shared" si="41"/>
        <v/>
      </c>
      <c r="B2534" t="e">
        <f>VLOOKUP(A2534,SOURCE!B:P,12,0)</f>
        <v>#N/A</v>
      </c>
      <c r="C2534" t="str">
        <f>IF(ISNUMBER(INDEX(SOURCE!B:B,MATCH(A2534,SOURCE!B:B,0)+1)),INDEX(SOURCE!B:B,MATCH(A2534,SOURCE!B:B,0)+1),"")</f>
        <v/>
      </c>
      <c r="D2534" s="8" t="e">
        <f>IF(A2534&lt;&gt;INT(A2534),B2534,
IF(A2534&lt;0,VLOOKUP(A2534,lookups!A$1:B$25,2,0),
IF(ISNA(B2534),"",
IF(OR(ISBLANK(A2534),ISNA(B2534),B2534=0),
"",
"#define "&amp;
VLOOKUP(A2534,SOURCE!B:P,12,0)&amp;IF(SOURCE!$W$2-LEN(VLOOKUP(A2534,SOURCE!B:P,12,0))&gt;=0,REPT(" ",SOURCE!$W$2-LEN(VLOOKUP(A2534,SOURCE!B:P,12,0))),"")&amp;
TEXT(A2534,"???0")&amp;IF(VLOOKUP(A2534,SOURCE!B:P,13,0)="","","   "&amp;VLOOKUP(A2534,SOURCE!B:P,13,0)
))))
)</f>
        <v>#VALUE!</v>
      </c>
    </row>
    <row r="2535" spans="1:4" hidden="1">
      <c r="A2535" t="str">
        <f t="shared" si="41"/>
        <v/>
      </c>
      <c r="B2535" t="e">
        <f>VLOOKUP(A2535,SOURCE!B:P,12,0)</f>
        <v>#N/A</v>
      </c>
      <c r="C2535" t="str">
        <f>IF(ISNUMBER(INDEX(SOURCE!B:B,MATCH(A2535,SOURCE!B:B,0)+1)),INDEX(SOURCE!B:B,MATCH(A2535,SOURCE!B:B,0)+1),"")</f>
        <v/>
      </c>
      <c r="D2535" s="8" t="e">
        <f>IF(A2535&lt;&gt;INT(A2535),B2535,
IF(A2535&lt;0,VLOOKUP(A2535,lookups!A$1:B$25,2,0),
IF(ISNA(B2535),"",
IF(OR(ISBLANK(A2535),ISNA(B2535),B2535=0),
"",
"#define "&amp;
VLOOKUP(A2535,SOURCE!B:P,12,0)&amp;IF(SOURCE!$W$2-LEN(VLOOKUP(A2535,SOURCE!B:P,12,0))&gt;=0,REPT(" ",SOURCE!$W$2-LEN(VLOOKUP(A2535,SOURCE!B:P,12,0))),"")&amp;
TEXT(A2535,"???0")&amp;IF(VLOOKUP(A2535,SOURCE!B:P,13,0)="","","   "&amp;VLOOKUP(A2535,SOURCE!B:P,13,0)
))))
)</f>
        <v>#VALUE!</v>
      </c>
    </row>
    <row r="2536" spans="1:4" hidden="1">
      <c r="A2536" t="str">
        <f t="shared" si="41"/>
        <v/>
      </c>
      <c r="B2536" t="e">
        <f>VLOOKUP(A2536,SOURCE!B:P,12,0)</f>
        <v>#N/A</v>
      </c>
      <c r="C2536" t="str">
        <f>IF(ISNUMBER(INDEX(SOURCE!B:B,MATCH(A2536,SOURCE!B:B,0)+1)),INDEX(SOURCE!B:B,MATCH(A2536,SOURCE!B:B,0)+1),"")</f>
        <v/>
      </c>
      <c r="D2536" s="8" t="e">
        <f>IF(A2536&lt;&gt;INT(A2536),B2536,
IF(A2536&lt;0,VLOOKUP(A2536,lookups!A$1:B$25,2,0),
IF(ISNA(B2536),"",
IF(OR(ISBLANK(A2536),ISNA(B2536),B2536=0),
"",
"#define "&amp;
VLOOKUP(A2536,SOURCE!B:P,12,0)&amp;IF(SOURCE!$W$2-LEN(VLOOKUP(A2536,SOURCE!B:P,12,0))&gt;=0,REPT(" ",SOURCE!$W$2-LEN(VLOOKUP(A2536,SOURCE!B:P,12,0))),"")&amp;
TEXT(A2536,"???0")&amp;IF(VLOOKUP(A2536,SOURCE!B:P,13,0)="","","   "&amp;VLOOKUP(A2536,SOURCE!B:P,13,0)
))))
)</f>
        <v>#VALUE!</v>
      </c>
    </row>
    <row r="2537" spans="1:4" hidden="1">
      <c r="A2537" t="str">
        <f t="shared" si="41"/>
        <v/>
      </c>
      <c r="B2537" t="e">
        <f>VLOOKUP(A2537,SOURCE!B:P,12,0)</f>
        <v>#N/A</v>
      </c>
      <c r="C2537" t="str">
        <f>IF(ISNUMBER(INDEX(SOURCE!B:B,MATCH(A2537,SOURCE!B:B,0)+1)),INDEX(SOURCE!B:B,MATCH(A2537,SOURCE!B:B,0)+1),"")</f>
        <v/>
      </c>
      <c r="D2537" s="8" t="e">
        <f>IF(A2537&lt;&gt;INT(A2537),B2537,
IF(A2537&lt;0,VLOOKUP(A2537,lookups!A$1:B$25,2,0),
IF(ISNA(B2537),"",
IF(OR(ISBLANK(A2537),ISNA(B2537),B2537=0),
"",
"#define "&amp;
VLOOKUP(A2537,SOURCE!B:P,12,0)&amp;IF(SOURCE!$W$2-LEN(VLOOKUP(A2537,SOURCE!B:P,12,0))&gt;=0,REPT(" ",SOURCE!$W$2-LEN(VLOOKUP(A2537,SOURCE!B:P,12,0))),"")&amp;
TEXT(A2537,"???0")&amp;IF(VLOOKUP(A2537,SOURCE!B:P,13,0)="","","   "&amp;VLOOKUP(A2537,SOURCE!B:P,13,0)
))))
)</f>
        <v>#VALUE!</v>
      </c>
    </row>
    <row r="2538" spans="1:4" hidden="1">
      <c r="A2538" t="str">
        <f t="shared" si="41"/>
        <v/>
      </c>
      <c r="B2538" t="e">
        <f>VLOOKUP(A2538,SOURCE!B:P,12,0)</f>
        <v>#N/A</v>
      </c>
      <c r="C2538" t="str">
        <f>IF(ISNUMBER(INDEX(SOURCE!B:B,MATCH(A2538,SOURCE!B:B,0)+1)),INDEX(SOURCE!B:B,MATCH(A2538,SOURCE!B:B,0)+1),"")</f>
        <v/>
      </c>
      <c r="D2538" s="8" t="e">
        <f>IF(A2538&lt;&gt;INT(A2538),B2538,
IF(A2538&lt;0,VLOOKUP(A2538,lookups!A$1:B$25,2,0),
IF(ISNA(B2538),"",
IF(OR(ISBLANK(A2538),ISNA(B2538),B2538=0),
"",
"#define "&amp;
VLOOKUP(A2538,SOURCE!B:P,12,0)&amp;IF(SOURCE!$W$2-LEN(VLOOKUP(A2538,SOURCE!B:P,12,0))&gt;=0,REPT(" ",SOURCE!$W$2-LEN(VLOOKUP(A2538,SOURCE!B:P,12,0))),"")&amp;
TEXT(A2538,"???0")&amp;IF(VLOOKUP(A2538,SOURCE!B:P,13,0)="","","   "&amp;VLOOKUP(A2538,SOURCE!B:P,13,0)
))))
)</f>
        <v>#VALUE!</v>
      </c>
    </row>
  </sheetData>
  <conditionalFormatting sqref="A1:A1048576">
    <cfRule type="cellIs" dxfId="6" priority="5" operator="notEqual">
      <formula>A1048576+1</formula>
    </cfRule>
  </conditionalFormatting>
  <conditionalFormatting sqref="A9:A10">
    <cfRule type="cellIs" dxfId="5" priority="4" operator="notEqual">
      <formula>A8+1</formula>
    </cfRule>
  </conditionalFormatting>
  <conditionalFormatting sqref="A2241:A2282">
    <cfRule type="cellIs" dxfId="4" priority="1" operator="notEqual">
      <formula>A2240+1</formula>
    </cfRule>
  </conditionalFormatting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25"/>
  <sheetViews>
    <sheetView workbookViewId="0">
      <selection activeCell="B33" sqref="B33"/>
    </sheetView>
  </sheetViews>
  <sheetFormatPr baseColWidth="10" defaultRowHeight="16"/>
  <cols>
    <col min="2" max="2" width="56" bestFit="1" customWidth="1"/>
  </cols>
  <sheetData>
    <row r="1" spans="1:2">
      <c r="A1" s="12"/>
      <c r="B1" s="14"/>
    </row>
    <row r="2" spans="1:2" ht="34">
      <c r="A2" s="12">
        <v>-10</v>
      </c>
      <c r="B2" s="14" t="s">
        <v>1609</v>
      </c>
    </row>
    <row r="3" spans="1:2" ht="17">
      <c r="A3" s="12">
        <v>-11</v>
      </c>
      <c r="B3" s="14" t="s">
        <v>1610</v>
      </c>
    </row>
    <row r="4" spans="1:2" ht="17">
      <c r="A4" s="12">
        <v>-12</v>
      </c>
      <c r="B4" s="14" t="s">
        <v>1612</v>
      </c>
    </row>
    <row r="5" spans="1:2" ht="17">
      <c r="A5" s="12">
        <v>-13</v>
      </c>
      <c r="B5" s="14" t="s">
        <v>1611</v>
      </c>
    </row>
    <row r="6" spans="1:2">
      <c r="A6" s="12"/>
      <c r="B6" s="12"/>
    </row>
    <row r="7" spans="1:2">
      <c r="A7" s="12"/>
      <c r="B7" s="15"/>
    </row>
    <row r="8" spans="1:2">
      <c r="A8" s="12"/>
      <c r="B8" s="15"/>
    </row>
    <row r="9" spans="1:2">
      <c r="A9" s="12"/>
      <c r="B9" s="15"/>
    </row>
    <row r="10" spans="1:2">
      <c r="A10" s="12"/>
      <c r="B10" s="12"/>
    </row>
    <row r="11" spans="1:2">
      <c r="A11" s="12"/>
      <c r="B11" s="12"/>
    </row>
    <row r="12" spans="1:2">
      <c r="A12" s="12"/>
      <c r="B12" s="12"/>
    </row>
    <row r="13" spans="1:2">
      <c r="A13" s="12"/>
      <c r="B13" s="12"/>
    </row>
    <row r="14" spans="1:2">
      <c r="A14" s="12"/>
      <c r="B14" s="12"/>
    </row>
    <row r="15" spans="1:2">
      <c r="A15" s="12"/>
      <c r="B15" s="12"/>
    </row>
    <row r="16" spans="1:2">
      <c r="A16" s="12"/>
      <c r="B16" s="12"/>
    </row>
    <row r="17" spans="1:2">
      <c r="A17" s="12"/>
      <c r="B17" s="12"/>
    </row>
    <row r="18" spans="1:2">
      <c r="A18" s="12"/>
      <c r="B18" s="12"/>
    </row>
    <row r="19" spans="1:2">
      <c r="A19" s="12"/>
      <c r="B19" s="12"/>
    </row>
    <row r="20" spans="1:2">
      <c r="A20" s="12"/>
      <c r="B20" s="12"/>
    </row>
    <row r="21" spans="1:2">
      <c r="A21" s="12"/>
      <c r="B21" s="12"/>
    </row>
    <row r="22" spans="1:2">
      <c r="A22" s="12"/>
      <c r="B22" s="12"/>
    </row>
    <row r="23" spans="1:2">
      <c r="A23" s="12"/>
      <c r="B23" s="12"/>
    </row>
    <row r="24" spans="1:2">
      <c r="A24" s="12"/>
      <c r="B24" s="12"/>
    </row>
    <row r="25" spans="1:2">
      <c r="A25" s="12"/>
      <c r="B25" s="12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61"/>
  <sheetViews>
    <sheetView topLeftCell="E1" workbookViewId="0">
      <selection activeCell="H1" sqref="H1:H1048576"/>
    </sheetView>
  </sheetViews>
  <sheetFormatPr baseColWidth="10" defaultRowHeight="16"/>
  <cols>
    <col min="2" max="3" width="18.1640625" bestFit="1" customWidth="1"/>
    <col min="5" max="5" width="66.1640625" bestFit="1" customWidth="1"/>
  </cols>
  <sheetData>
    <row r="1" spans="1:16">
      <c r="P1" t="s">
        <v>4562</v>
      </c>
    </row>
    <row r="2" spans="1:16">
      <c r="P2" t="s">
        <v>4643</v>
      </c>
    </row>
    <row r="3" spans="1:16">
      <c r="P3" t="s">
        <v>2484</v>
      </c>
    </row>
    <row r="4" spans="1:16">
      <c r="P4" t="s">
        <v>4644</v>
      </c>
    </row>
    <row r="5" spans="1:16">
      <c r="P5" t="s">
        <v>4647</v>
      </c>
    </row>
    <row r="6" spans="1:16">
      <c r="A6" s="6">
        <v>1931</v>
      </c>
      <c r="B6" s="11" t="s">
        <v>1132</v>
      </c>
      <c r="C6" s="11" t="s">
        <v>1132</v>
      </c>
      <c r="P6" t="s">
        <v>4648</v>
      </c>
    </row>
    <row r="7" spans="1:16">
      <c r="A7" s="6">
        <v>1932</v>
      </c>
      <c r="B7" s="11" t="s">
        <v>1133</v>
      </c>
      <c r="C7" s="11" t="s">
        <v>1133</v>
      </c>
      <c r="P7" t="s">
        <v>4649</v>
      </c>
    </row>
    <row r="8" spans="1:16">
      <c r="P8" t="s">
        <v>4650</v>
      </c>
    </row>
    <row r="9" spans="1:16">
      <c r="P9" t="s">
        <v>4651</v>
      </c>
    </row>
    <row r="10" spans="1:16">
      <c r="P10" t="s">
        <v>4652</v>
      </c>
    </row>
    <row r="11" spans="1:16">
      <c r="P11" t="s">
        <v>4653</v>
      </c>
    </row>
    <row r="12" spans="1:16">
      <c r="P12" t="s">
        <v>4654</v>
      </c>
    </row>
    <row r="13" spans="1:16">
      <c r="P13" t="s">
        <v>4655</v>
      </c>
    </row>
    <row r="14" spans="1:16">
      <c r="A14">
        <v>0</v>
      </c>
      <c r="B14" t="s">
        <v>1613</v>
      </c>
      <c r="C14" t="s">
        <v>1613</v>
      </c>
      <c r="D14" t="s">
        <v>3057</v>
      </c>
      <c r="E14" t="str">
        <f>B14&amp;","&amp;C14&amp;","&amp;$D$14&amp;"+"&amp;A14+3&amp;","&amp;$D$14&amp;"+"&amp;A14+2&amp;","&amp;$D$14&amp;"+"&amp;A14+1&amp;","&amp;$D$14&amp;"+"&amp;A14+0&amp;","</f>
        <v>ITM_NULL,ITM_NULL,ITM_FB01+3,ITM_FB01+2,ITM_FB01+1,ITM_FB01+0,</v>
      </c>
      <c r="P14" t="s">
        <v>4656</v>
      </c>
    </row>
    <row r="15" spans="1:16">
      <c r="A15">
        <f>A14+4</f>
        <v>4</v>
      </c>
      <c r="B15" t="s">
        <v>1613</v>
      </c>
      <c r="C15" t="s">
        <v>1613</v>
      </c>
      <c r="E15" t="str">
        <f t="shared" ref="E15:E29" si="0">B15&amp;","&amp;C15&amp;","&amp;$D$14&amp;"+"&amp;A15+3&amp;","&amp;$D$14&amp;"+"&amp;A15+2&amp;","&amp;$D$14&amp;"+"&amp;A15+1&amp;","&amp;$D$14&amp;"+"&amp;A15+0&amp;","</f>
        <v>ITM_NULL,ITM_NULL,ITM_FB01+7,ITM_FB01+6,ITM_FB01+5,ITM_FB01+4,</v>
      </c>
      <c r="P15" t="s">
        <v>4657</v>
      </c>
    </row>
    <row r="16" spans="1:16">
      <c r="A16">
        <f t="shared" ref="A16:A29" si="1">A15+4</f>
        <v>8</v>
      </c>
      <c r="B16" t="s">
        <v>1613</v>
      </c>
      <c r="C16" t="s">
        <v>1613</v>
      </c>
      <c r="E16" t="str">
        <f t="shared" si="0"/>
        <v>ITM_NULL,ITM_NULL,ITM_FB01+11,ITM_FB01+10,ITM_FB01+9,ITM_FB01+8,</v>
      </c>
      <c r="P16" t="s">
        <v>4658</v>
      </c>
    </row>
    <row r="17" spans="1:16">
      <c r="A17">
        <f t="shared" si="1"/>
        <v>12</v>
      </c>
      <c r="B17" t="s">
        <v>1613</v>
      </c>
      <c r="C17" t="s">
        <v>1613</v>
      </c>
      <c r="E17" t="str">
        <f t="shared" si="0"/>
        <v>ITM_NULL,ITM_NULL,ITM_FB01+15,ITM_FB01+14,ITM_FB01+13,ITM_FB01+12,</v>
      </c>
      <c r="P17" t="s">
        <v>4659</v>
      </c>
    </row>
    <row r="18" spans="1:16">
      <c r="A18">
        <f t="shared" si="1"/>
        <v>16</v>
      </c>
      <c r="B18" t="s">
        <v>1613</v>
      </c>
      <c r="C18" t="s">
        <v>1613</v>
      </c>
      <c r="E18" t="str">
        <f t="shared" si="0"/>
        <v>ITM_NULL,ITM_NULL,ITM_FB01+19,ITM_FB01+18,ITM_FB01+17,ITM_FB01+16,</v>
      </c>
      <c r="P18" t="s">
        <v>4660</v>
      </c>
    </row>
    <row r="19" spans="1:16">
      <c r="A19">
        <f t="shared" si="1"/>
        <v>20</v>
      </c>
      <c r="B19" t="s">
        <v>1613</v>
      </c>
      <c r="C19" t="s">
        <v>1613</v>
      </c>
      <c r="E19" t="str">
        <f t="shared" si="0"/>
        <v>ITM_NULL,ITM_NULL,ITM_FB01+23,ITM_FB01+22,ITM_FB01+21,ITM_FB01+20,</v>
      </c>
      <c r="P19" t="s">
        <v>4661</v>
      </c>
    </row>
    <row r="20" spans="1:16">
      <c r="A20">
        <f t="shared" si="1"/>
        <v>24</v>
      </c>
      <c r="B20" t="s">
        <v>1613</v>
      </c>
      <c r="C20" t="s">
        <v>1613</v>
      </c>
      <c r="E20" t="str">
        <f t="shared" si="0"/>
        <v>ITM_NULL,ITM_NULL,ITM_FB01+27,ITM_FB01+26,ITM_FB01+25,ITM_FB01+24,</v>
      </c>
      <c r="P20" t="s">
        <v>4662</v>
      </c>
    </row>
    <row r="21" spans="1:16">
      <c r="A21">
        <f t="shared" si="1"/>
        <v>28</v>
      </c>
      <c r="B21" t="s">
        <v>1613</v>
      </c>
      <c r="C21" t="s">
        <v>1613</v>
      </c>
      <c r="E21" t="str">
        <f t="shared" si="0"/>
        <v>ITM_NULL,ITM_NULL,ITM_FB01+31,ITM_FB01+30,ITM_FB01+29,ITM_FB01+28,</v>
      </c>
      <c r="P21" t="s">
        <v>4663</v>
      </c>
    </row>
    <row r="22" spans="1:16">
      <c r="A22">
        <f t="shared" si="1"/>
        <v>32</v>
      </c>
      <c r="B22" t="s">
        <v>1613</v>
      </c>
      <c r="C22" t="s">
        <v>1613</v>
      </c>
      <c r="E22" t="str">
        <f t="shared" si="0"/>
        <v>ITM_NULL,ITM_NULL,ITM_FB01+35,ITM_FB01+34,ITM_FB01+33,ITM_FB01+32,</v>
      </c>
      <c r="P22" t="s">
        <v>4664</v>
      </c>
    </row>
    <row r="23" spans="1:16">
      <c r="A23">
        <f t="shared" si="1"/>
        <v>36</v>
      </c>
      <c r="B23" t="s">
        <v>1613</v>
      </c>
      <c r="C23" t="s">
        <v>1613</v>
      </c>
      <c r="E23" t="str">
        <f t="shared" si="0"/>
        <v>ITM_NULL,ITM_NULL,ITM_FB01+39,ITM_FB01+38,ITM_FB01+37,ITM_FB01+36,</v>
      </c>
      <c r="P23" t="s">
        <v>4665</v>
      </c>
    </row>
    <row r="24" spans="1:16">
      <c r="A24">
        <f t="shared" si="1"/>
        <v>40</v>
      </c>
      <c r="B24" t="s">
        <v>1613</v>
      </c>
      <c r="C24" t="s">
        <v>1613</v>
      </c>
      <c r="E24" t="str">
        <f t="shared" si="0"/>
        <v>ITM_NULL,ITM_NULL,ITM_FB01+43,ITM_FB01+42,ITM_FB01+41,ITM_FB01+40,</v>
      </c>
      <c r="P24" t="s">
        <v>4666</v>
      </c>
    </row>
    <row r="25" spans="1:16">
      <c r="A25">
        <f t="shared" si="1"/>
        <v>44</v>
      </c>
      <c r="B25" t="s">
        <v>1613</v>
      </c>
      <c r="C25" t="s">
        <v>1613</v>
      </c>
      <c r="E25" t="str">
        <f t="shared" si="0"/>
        <v>ITM_NULL,ITM_NULL,ITM_FB01+47,ITM_FB01+46,ITM_FB01+45,ITM_FB01+44,</v>
      </c>
      <c r="P25" t="s">
        <v>4667</v>
      </c>
    </row>
    <row r="26" spans="1:16">
      <c r="A26">
        <f t="shared" si="1"/>
        <v>48</v>
      </c>
      <c r="B26" t="s">
        <v>1613</v>
      </c>
      <c r="C26" t="s">
        <v>1613</v>
      </c>
      <c r="E26" t="str">
        <f t="shared" si="0"/>
        <v>ITM_NULL,ITM_NULL,ITM_FB01+51,ITM_FB01+50,ITM_FB01+49,ITM_FB01+48,</v>
      </c>
      <c r="P26" t="s">
        <v>4668</v>
      </c>
    </row>
    <row r="27" spans="1:16">
      <c r="A27">
        <f t="shared" si="1"/>
        <v>52</v>
      </c>
      <c r="B27" t="s">
        <v>1613</v>
      </c>
      <c r="C27" t="s">
        <v>1613</v>
      </c>
      <c r="E27" t="str">
        <f t="shared" si="0"/>
        <v>ITM_NULL,ITM_NULL,ITM_FB01+55,ITM_FB01+54,ITM_FB01+53,ITM_FB01+52,</v>
      </c>
      <c r="P27" t="s">
        <v>4669</v>
      </c>
    </row>
    <row r="28" spans="1:16">
      <c r="A28">
        <f t="shared" si="1"/>
        <v>56</v>
      </c>
      <c r="B28" t="s">
        <v>1613</v>
      </c>
      <c r="C28" t="s">
        <v>1613</v>
      </c>
      <c r="E28" t="str">
        <f t="shared" si="0"/>
        <v>ITM_NULL,ITM_NULL,ITM_FB01+59,ITM_FB01+58,ITM_FB01+57,ITM_FB01+56,</v>
      </c>
      <c r="P28" t="s">
        <v>4670</v>
      </c>
    </row>
    <row r="29" spans="1:16">
      <c r="A29">
        <f t="shared" si="1"/>
        <v>60</v>
      </c>
      <c r="B29" t="s">
        <v>1613</v>
      </c>
      <c r="C29" t="s">
        <v>1613</v>
      </c>
      <c r="E29" t="str">
        <f t="shared" si="0"/>
        <v>ITM_NULL,ITM_NULL,ITM_FB01+63,ITM_FB01+62,ITM_FB01+61,ITM_FB01+60,</v>
      </c>
      <c r="P29" t="s">
        <v>4671</v>
      </c>
    </row>
    <row r="30" spans="1:16">
      <c r="P30" t="s">
        <v>4672</v>
      </c>
    </row>
    <row r="31" spans="1:16">
      <c r="P31" t="s">
        <v>4673</v>
      </c>
    </row>
    <row r="32" spans="1:16">
      <c r="P32" t="s">
        <v>4674</v>
      </c>
    </row>
    <row r="33" spans="16:16">
      <c r="P33" t="s">
        <v>4675</v>
      </c>
    </row>
    <row r="34" spans="16:16">
      <c r="P34" t="s">
        <v>4676</v>
      </c>
    </row>
    <row r="35" spans="16:16">
      <c r="P35" t="s">
        <v>4677</v>
      </c>
    </row>
    <row r="36" spans="16:16">
      <c r="P36" t="s">
        <v>4678</v>
      </c>
    </row>
    <row r="37" spans="16:16">
      <c r="P37" t="s">
        <v>4679</v>
      </c>
    </row>
    <row r="38" spans="16:16">
      <c r="P38" t="s">
        <v>4729</v>
      </c>
    </row>
    <row r="39" spans="16:16">
      <c r="P39" t="s">
        <v>4730</v>
      </c>
    </row>
    <row r="40" spans="16:16">
      <c r="P40" t="s">
        <v>4680</v>
      </c>
    </row>
    <row r="41" spans="16:16">
      <c r="P41" t="s">
        <v>4681</v>
      </c>
    </row>
    <row r="42" spans="16:16">
      <c r="P42" t="s">
        <v>4682</v>
      </c>
    </row>
    <row r="43" spans="16:16">
      <c r="P43" t="s">
        <v>4683</v>
      </c>
    </row>
    <row r="44" spans="16:16">
      <c r="P44" t="s">
        <v>4684</v>
      </c>
    </row>
    <row r="45" spans="16:16">
      <c r="P45" t="s">
        <v>4685</v>
      </c>
    </row>
    <row r="46" spans="16:16">
      <c r="P46" t="s">
        <v>4686</v>
      </c>
    </row>
    <row r="47" spans="16:16">
      <c r="P47" t="s">
        <v>4687</v>
      </c>
    </row>
    <row r="48" spans="16:16">
      <c r="P48" t="s">
        <v>4688</v>
      </c>
    </row>
    <row r="49" spans="16:16">
      <c r="P49" t="s">
        <v>4689</v>
      </c>
    </row>
    <row r="50" spans="16:16">
      <c r="P50" t="s">
        <v>4690</v>
      </c>
    </row>
    <row r="51" spans="16:16">
      <c r="P51" t="s">
        <v>4691</v>
      </c>
    </row>
    <row r="52" spans="16:16">
      <c r="P52" t="s">
        <v>4692</v>
      </c>
    </row>
    <row r="53" spans="16:16">
      <c r="P53" t="s">
        <v>4693</v>
      </c>
    </row>
    <row r="54" spans="16:16">
      <c r="P54" t="s">
        <v>4694</v>
      </c>
    </row>
    <row r="55" spans="16:16">
      <c r="P55" t="s">
        <v>4695</v>
      </c>
    </row>
    <row r="56" spans="16:16">
      <c r="P56" t="s">
        <v>4696</v>
      </c>
    </row>
    <row r="57" spans="16:16">
      <c r="P57" t="s">
        <v>4697</v>
      </c>
    </row>
    <row r="58" spans="16:16">
      <c r="P58" t="s">
        <v>4698</v>
      </c>
    </row>
    <row r="59" spans="16:16">
      <c r="P59" t="s">
        <v>4699</v>
      </c>
    </row>
    <row r="60" spans="16:16">
      <c r="P60" t="s">
        <v>4700</v>
      </c>
    </row>
    <row r="61" spans="16:16">
      <c r="P61" t="s">
        <v>4731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SOURCE</vt:lpstr>
      <vt:lpstr>XEQM.c</vt:lpstr>
      <vt:lpstr>Sheet2</vt:lpstr>
      <vt:lpstr>TEST</vt:lpstr>
      <vt:lpstr>EXPORT.C</vt:lpstr>
      <vt:lpstr>EXPORT.H</vt:lpstr>
      <vt:lpstr>lookups</vt:lpstr>
      <vt:lpstr>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 Mostert</dc:creator>
  <cp:lastModifiedBy>Microsoft Office User</cp:lastModifiedBy>
  <dcterms:created xsi:type="dcterms:W3CDTF">2020-01-07T21:12:33Z</dcterms:created>
  <dcterms:modified xsi:type="dcterms:W3CDTF">2021-03-28T11:52:47Z</dcterms:modified>
</cp:coreProperties>
</file>